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4.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6.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7.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D:\DAFTAR KERJA\SQL\Dummy Project\"/>
    </mc:Choice>
  </mc:AlternateContent>
  <xr:revisionPtr revIDLastSave="0" documentId="13_ncr:1_{CB8B1756-DB51-4ACF-AB7A-3725CC19E724}" xr6:coauthVersionLast="47" xr6:coauthVersionMax="47" xr10:uidLastSave="{00000000-0000-0000-0000-000000000000}"/>
  <bookViews>
    <workbookView xWindow="-120" yWindow="-120" windowWidth="19800" windowHeight="11760" firstSheet="4" activeTab="4" xr2:uid="{01DBD95C-D4C2-4EC8-ABF7-9BD346E42542}"/>
  </bookViews>
  <sheets>
    <sheet name="Sales Datas" sheetId="2" r:id="rId1"/>
    <sheet name="Profitability Analysis" sheetId="3" r:id="rId2"/>
    <sheet name="Pricing Analysis" sheetId="1" r:id="rId3"/>
    <sheet name="Inventory Analysis &amp; Forecastin" sheetId="4" r:id="rId4"/>
    <sheet name="General Forecasting" sheetId="6" r:id="rId5"/>
    <sheet name="Dashboard" sheetId="5" r:id="rId6"/>
    <sheet name="Forecast IDROID_BALRX7" sheetId="7" r:id="rId7"/>
    <sheet name="Forcast Samsung Galaxy S7" sheetId="8" r:id="rId8"/>
    <sheet name="Forcast MACBOOK PRO i7" sheetId="9" r:id="rId9"/>
    <sheet name="Forecast Mobiles&amp;Tablets" sheetId="10" r:id="rId10"/>
    <sheet name="Forecast Entertainment" sheetId="11" r:id="rId11"/>
    <sheet name="Forecast Computing" sheetId="12" r:id="rId12"/>
  </sheets>
  <definedNames>
    <definedName name="ExternalData_1" localSheetId="0" hidden="1">'Sales Datas'!$A$1:$S$5760</definedName>
  </definedNames>
  <calcPr calcId="191029"/>
  <pivotCaches>
    <pivotCache cacheId="0" r:id="rId13"/>
    <pivotCache cacheId="1" r:id="rId1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0" i="6" l="1"/>
  <c r="V11" i="6"/>
  <c r="V12" i="6"/>
  <c r="V13" i="6"/>
  <c r="V14" i="6"/>
  <c r="S14" i="6"/>
  <c r="S13" i="6"/>
  <c r="S12" i="6"/>
  <c r="S11" i="6"/>
  <c r="S10" i="6"/>
  <c r="M30" i="6"/>
  <c r="N30" i="6"/>
  <c r="O30" i="6"/>
  <c r="M31" i="6"/>
  <c r="N31" i="6"/>
  <c r="O31" i="6"/>
  <c r="M32" i="6"/>
  <c r="N32" i="6"/>
  <c r="O32" i="6"/>
  <c r="M33" i="6"/>
  <c r="N33" i="6"/>
  <c r="O33" i="6"/>
  <c r="M34" i="6"/>
  <c r="N34" i="6"/>
  <c r="O34" i="6"/>
  <c r="O29" i="6"/>
  <c r="W19" i="6" s="1"/>
  <c r="N29" i="6"/>
  <c r="V19" i="6" s="1"/>
  <c r="M29" i="6"/>
  <c r="U19" i="6" s="1"/>
  <c r="K30" i="6"/>
  <c r="L30" i="6"/>
  <c r="K31" i="6"/>
  <c r="L31" i="6"/>
  <c r="K32" i="6"/>
  <c r="L32" i="6"/>
  <c r="K33" i="6"/>
  <c r="L33" i="6"/>
  <c r="K34" i="6"/>
  <c r="L34" i="6"/>
  <c r="L29" i="6"/>
  <c r="T19" i="6" s="1"/>
  <c r="K29" i="6"/>
  <c r="S19" i="6" s="1"/>
  <c r="B29" i="6"/>
  <c r="C29" i="6"/>
  <c r="T5" i="6" s="1"/>
  <c r="D29" i="6"/>
  <c r="U5" i="6" s="1"/>
  <c r="E29" i="6"/>
  <c r="F29" i="6"/>
  <c r="W5" i="6" s="1"/>
  <c r="B30" i="6"/>
  <c r="C30" i="6"/>
  <c r="D30" i="6"/>
  <c r="E30" i="6"/>
  <c r="F30" i="6"/>
  <c r="B31" i="6"/>
  <c r="C31" i="6"/>
  <c r="D31" i="6"/>
  <c r="E31" i="6"/>
  <c r="F31" i="6"/>
  <c r="B32" i="6"/>
  <c r="C32" i="6"/>
  <c r="D32" i="6"/>
  <c r="E32" i="6"/>
  <c r="F32" i="6"/>
  <c r="B33" i="6"/>
  <c r="C33" i="6"/>
  <c r="D33" i="6"/>
  <c r="E33" i="6"/>
  <c r="F33" i="6"/>
  <c r="B34" i="6"/>
  <c r="C34" i="6"/>
  <c r="D34" i="6"/>
  <c r="E34" i="6"/>
  <c r="F34" i="6"/>
  <c r="Q58" i="5"/>
  <c r="H58" i="5"/>
  <c r="H8" i="5"/>
  <c r="Q8" i="5"/>
  <c r="L8" i="5"/>
  <c r="C26" i="12"/>
  <c r="C27" i="12"/>
  <c r="C28" i="12"/>
  <c r="C29" i="12"/>
  <c r="C30" i="12"/>
  <c r="C31" i="12"/>
  <c r="D26" i="12"/>
  <c r="D27" i="12"/>
  <c r="D28" i="12"/>
  <c r="D29" i="12"/>
  <c r="D30" i="12"/>
  <c r="D31" i="12"/>
  <c r="E26" i="12"/>
  <c r="E27" i="12"/>
  <c r="E28" i="12"/>
  <c r="E29" i="12"/>
  <c r="E30" i="12"/>
  <c r="E31" i="12"/>
  <c r="H2" i="12"/>
  <c r="H3" i="12"/>
  <c r="H4" i="12"/>
  <c r="H5" i="12"/>
  <c r="H6" i="12"/>
  <c r="H7" i="12"/>
  <c r="H8" i="12"/>
  <c r="C26" i="11"/>
  <c r="C27" i="11"/>
  <c r="C28" i="11"/>
  <c r="C29" i="11"/>
  <c r="C30" i="11"/>
  <c r="C31" i="11"/>
  <c r="D26" i="11"/>
  <c r="D27" i="11"/>
  <c r="D28" i="11"/>
  <c r="D29" i="11"/>
  <c r="D30" i="11"/>
  <c r="D31" i="11"/>
  <c r="E26" i="11"/>
  <c r="E27" i="11"/>
  <c r="E28" i="11"/>
  <c r="E29" i="11"/>
  <c r="E30" i="11"/>
  <c r="E31" i="11"/>
  <c r="H2" i="11"/>
  <c r="H3" i="11"/>
  <c r="H4" i="11"/>
  <c r="H5" i="11"/>
  <c r="H6" i="11"/>
  <c r="H7" i="11"/>
  <c r="H8" i="11"/>
  <c r="C26" i="10"/>
  <c r="C27" i="10"/>
  <c r="C28" i="10"/>
  <c r="C29" i="10"/>
  <c r="C30" i="10"/>
  <c r="C31" i="10"/>
  <c r="D26" i="10"/>
  <c r="D27" i="10"/>
  <c r="D28" i="10"/>
  <c r="D29" i="10"/>
  <c r="D30" i="10"/>
  <c r="D31" i="10"/>
  <c r="E26" i="10"/>
  <c r="E27" i="10"/>
  <c r="E28" i="10"/>
  <c r="E29" i="10"/>
  <c r="E30" i="10"/>
  <c r="E31" i="10"/>
  <c r="H2" i="10"/>
  <c r="H3" i="10"/>
  <c r="H4" i="10"/>
  <c r="H5" i="10"/>
  <c r="H6" i="10"/>
  <c r="H7" i="10"/>
  <c r="H8" i="10"/>
  <c r="C26" i="9"/>
  <c r="C27" i="9"/>
  <c r="C28" i="9"/>
  <c r="C29" i="9"/>
  <c r="C30" i="9"/>
  <c r="C31" i="9"/>
  <c r="D26" i="9"/>
  <c r="D27" i="9"/>
  <c r="D28" i="9"/>
  <c r="D29" i="9"/>
  <c r="D30" i="9"/>
  <c r="D31" i="9"/>
  <c r="E26" i="9"/>
  <c r="E27" i="9"/>
  <c r="E28" i="9"/>
  <c r="E29" i="9"/>
  <c r="E30" i="9"/>
  <c r="E31" i="9"/>
  <c r="H2" i="9"/>
  <c r="H3" i="9"/>
  <c r="H4" i="9"/>
  <c r="H5" i="9"/>
  <c r="H6" i="9"/>
  <c r="H7" i="9"/>
  <c r="H8" i="9"/>
  <c r="C26" i="8"/>
  <c r="C27" i="8"/>
  <c r="C28" i="8"/>
  <c r="C29" i="8"/>
  <c r="C30" i="8"/>
  <c r="C31" i="8"/>
  <c r="D26" i="8"/>
  <c r="D27" i="8"/>
  <c r="D28" i="8"/>
  <c r="D29" i="8"/>
  <c r="D30" i="8"/>
  <c r="D31" i="8"/>
  <c r="E26" i="8"/>
  <c r="E27" i="8"/>
  <c r="E28" i="8"/>
  <c r="E29" i="8"/>
  <c r="E30" i="8"/>
  <c r="E31" i="8"/>
  <c r="H2" i="8"/>
  <c r="H3" i="8"/>
  <c r="H4" i="8"/>
  <c r="H5" i="8"/>
  <c r="H6" i="8"/>
  <c r="H7" i="8"/>
  <c r="H8" i="8"/>
  <c r="C26" i="7"/>
  <c r="C27" i="7"/>
  <c r="C28" i="7"/>
  <c r="C29" i="7"/>
  <c r="C30" i="7"/>
  <c r="C31" i="7"/>
  <c r="D26" i="7"/>
  <c r="D27" i="7"/>
  <c r="D28" i="7"/>
  <c r="D29" i="7"/>
  <c r="D30" i="7"/>
  <c r="D31" i="7"/>
  <c r="E26" i="7"/>
  <c r="E27" i="7"/>
  <c r="E28" i="7"/>
  <c r="E29" i="7"/>
  <c r="E30" i="7"/>
  <c r="E31" i="7"/>
  <c r="H2" i="7"/>
  <c r="H3" i="7"/>
  <c r="H4" i="7"/>
  <c r="H5" i="7"/>
  <c r="H6" i="7"/>
  <c r="H7" i="7"/>
  <c r="H8" i="7"/>
  <c r="V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V5118" i="2"/>
  <c r="V5119" i="2"/>
  <c r="V5120" i="2"/>
  <c r="V5121" i="2"/>
  <c r="V5122" i="2"/>
  <c r="V5123" i="2"/>
  <c r="V5124" i="2"/>
  <c r="V5125" i="2"/>
  <c r="V5126" i="2"/>
  <c r="V5127" i="2"/>
  <c r="V5128" i="2"/>
  <c r="V5129" i="2"/>
  <c r="V5130" i="2"/>
  <c r="V5131" i="2"/>
  <c r="V5132" i="2"/>
  <c r="V5133" i="2"/>
  <c r="V5134" i="2"/>
  <c r="V5135" i="2"/>
  <c r="V5136" i="2"/>
  <c r="V5137" i="2"/>
  <c r="V5138" i="2"/>
  <c r="V5139" i="2"/>
  <c r="V5140" i="2"/>
  <c r="V5141" i="2"/>
  <c r="V5142" i="2"/>
  <c r="V5143" i="2"/>
  <c r="V5144" i="2"/>
  <c r="V5145" i="2"/>
  <c r="V5146" i="2"/>
  <c r="V5147" i="2"/>
  <c r="V5148" i="2"/>
  <c r="V5149" i="2"/>
  <c r="V5150" i="2"/>
  <c r="V5151" i="2"/>
  <c r="V5152" i="2"/>
  <c r="V5153" i="2"/>
  <c r="V5154" i="2"/>
  <c r="V5155" i="2"/>
  <c r="V5156" i="2"/>
  <c r="V5157" i="2"/>
  <c r="V5158" i="2"/>
  <c r="V5159" i="2"/>
  <c r="V5160" i="2"/>
  <c r="V5161" i="2"/>
  <c r="V5162" i="2"/>
  <c r="V5163" i="2"/>
  <c r="V5164" i="2"/>
  <c r="V5165" i="2"/>
  <c r="V5166" i="2"/>
  <c r="V5167" i="2"/>
  <c r="V5168" i="2"/>
  <c r="V5169" i="2"/>
  <c r="V5170" i="2"/>
  <c r="V5171" i="2"/>
  <c r="V5172" i="2"/>
  <c r="V5173" i="2"/>
  <c r="V5174" i="2"/>
  <c r="V5175" i="2"/>
  <c r="V5176" i="2"/>
  <c r="V5177" i="2"/>
  <c r="V5178" i="2"/>
  <c r="V5179" i="2"/>
  <c r="V5180" i="2"/>
  <c r="V5181" i="2"/>
  <c r="V5182" i="2"/>
  <c r="V5183" i="2"/>
  <c r="V5184" i="2"/>
  <c r="V5185" i="2"/>
  <c r="V5186" i="2"/>
  <c r="V5187" i="2"/>
  <c r="V5188" i="2"/>
  <c r="V5189" i="2"/>
  <c r="V5190" i="2"/>
  <c r="V5191" i="2"/>
  <c r="V5192" i="2"/>
  <c r="V5193" i="2"/>
  <c r="V5194" i="2"/>
  <c r="V5195" i="2"/>
  <c r="V5196" i="2"/>
  <c r="V5197" i="2"/>
  <c r="V5198" i="2"/>
  <c r="V5199" i="2"/>
  <c r="V5200" i="2"/>
  <c r="V5201" i="2"/>
  <c r="V5202" i="2"/>
  <c r="V5203" i="2"/>
  <c r="V5204" i="2"/>
  <c r="V5205" i="2"/>
  <c r="V5206" i="2"/>
  <c r="V5207" i="2"/>
  <c r="V5208" i="2"/>
  <c r="V5209" i="2"/>
  <c r="V5210" i="2"/>
  <c r="V5211" i="2"/>
  <c r="V5212" i="2"/>
  <c r="V5213" i="2"/>
  <c r="V5214" i="2"/>
  <c r="V5215" i="2"/>
  <c r="V5216" i="2"/>
  <c r="V5217" i="2"/>
  <c r="V5218" i="2"/>
  <c r="V5219" i="2"/>
  <c r="V5220" i="2"/>
  <c r="V5221" i="2"/>
  <c r="V5222" i="2"/>
  <c r="V5223" i="2"/>
  <c r="V5224" i="2"/>
  <c r="V5225" i="2"/>
  <c r="V5226" i="2"/>
  <c r="V5227" i="2"/>
  <c r="V5228" i="2"/>
  <c r="V5229" i="2"/>
  <c r="V5230" i="2"/>
  <c r="V5231" i="2"/>
  <c r="V5232" i="2"/>
  <c r="V5233" i="2"/>
  <c r="V5234" i="2"/>
  <c r="V5235" i="2"/>
  <c r="V5236" i="2"/>
  <c r="V5237" i="2"/>
  <c r="V5238" i="2"/>
  <c r="V5239" i="2"/>
  <c r="V5240" i="2"/>
  <c r="V5241" i="2"/>
  <c r="V5242" i="2"/>
  <c r="V5243" i="2"/>
  <c r="V5244" i="2"/>
  <c r="V5245" i="2"/>
  <c r="V5246" i="2"/>
  <c r="V5247" i="2"/>
  <c r="V5248" i="2"/>
  <c r="V5249" i="2"/>
  <c r="V5250" i="2"/>
  <c r="V5251" i="2"/>
  <c r="V5252" i="2"/>
  <c r="V5253" i="2"/>
  <c r="V5254" i="2"/>
  <c r="V5255" i="2"/>
  <c r="V5256" i="2"/>
  <c r="V5257" i="2"/>
  <c r="V5258" i="2"/>
  <c r="V5259" i="2"/>
  <c r="V5260" i="2"/>
  <c r="V5261" i="2"/>
  <c r="V5262" i="2"/>
  <c r="V5263" i="2"/>
  <c r="V5264" i="2"/>
  <c r="V5265" i="2"/>
  <c r="V5266" i="2"/>
  <c r="V5267" i="2"/>
  <c r="V5268" i="2"/>
  <c r="V5269" i="2"/>
  <c r="V5270" i="2"/>
  <c r="V5271" i="2"/>
  <c r="V5272" i="2"/>
  <c r="V5273" i="2"/>
  <c r="V5274" i="2"/>
  <c r="V5275" i="2"/>
  <c r="V5276" i="2"/>
  <c r="V5277" i="2"/>
  <c r="V5278" i="2"/>
  <c r="V5279" i="2"/>
  <c r="V5280" i="2"/>
  <c r="V5281" i="2"/>
  <c r="V5282" i="2"/>
  <c r="V5283" i="2"/>
  <c r="V5284" i="2"/>
  <c r="V5285" i="2"/>
  <c r="V5286" i="2"/>
  <c r="V5287" i="2"/>
  <c r="V5288" i="2"/>
  <c r="V5289" i="2"/>
  <c r="V5290" i="2"/>
  <c r="V5291" i="2"/>
  <c r="V5292" i="2"/>
  <c r="V5293" i="2"/>
  <c r="V5294" i="2"/>
  <c r="V5295" i="2"/>
  <c r="V5296" i="2"/>
  <c r="V5297" i="2"/>
  <c r="V5298" i="2"/>
  <c r="V5299" i="2"/>
  <c r="V5300" i="2"/>
  <c r="V5301" i="2"/>
  <c r="V5302" i="2"/>
  <c r="V5303" i="2"/>
  <c r="V5304" i="2"/>
  <c r="V5305" i="2"/>
  <c r="V5306" i="2"/>
  <c r="V5307" i="2"/>
  <c r="V5308" i="2"/>
  <c r="V5309" i="2"/>
  <c r="V5310" i="2"/>
  <c r="V5311" i="2"/>
  <c r="V5312" i="2"/>
  <c r="V5313" i="2"/>
  <c r="V5314" i="2"/>
  <c r="V5315" i="2"/>
  <c r="V5316" i="2"/>
  <c r="V5317" i="2"/>
  <c r="V5318" i="2"/>
  <c r="V5319" i="2"/>
  <c r="V5320" i="2"/>
  <c r="V5321" i="2"/>
  <c r="V5322" i="2"/>
  <c r="V5323" i="2"/>
  <c r="V5324" i="2"/>
  <c r="V5325" i="2"/>
  <c r="V5326" i="2"/>
  <c r="V5327" i="2"/>
  <c r="V5328" i="2"/>
  <c r="V5329" i="2"/>
  <c r="V5330" i="2"/>
  <c r="V5331" i="2"/>
  <c r="V5332" i="2"/>
  <c r="V5333" i="2"/>
  <c r="V5334" i="2"/>
  <c r="V5335" i="2"/>
  <c r="V5336" i="2"/>
  <c r="V5337" i="2"/>
  <c r="V5338" i="2"/>
  <c r="V5339" i="2"/>
  <c r="V5340" i="2"/>
  <c r="V5341" i="2"/>
  <c r="V5342" i="2"/>
  <c r="V5343" i="2"/>
  <c r="V5344" i="2"/>
  <c r="V5345" i="2"/>
  <c r="V5346" i="2"/>
  <c r="V5347" i="2"/>
  <c r="V5348" i="2"/>
  <c r="V5349" i="2"/>
  <c r="V5350" i="2"/>
  <c r="V5351" i="2"/>
  <c r="V5352" i="2"/>
  <c r="V5353" i="2"/>
  <c r="V5354" i="2"/>
  <c r="V5355" i="2"/>
  <c r="V5356" i="2"/>
  <c r="V5357" i="2"/>
  <c r="V5358" i="2"/>
  <c r="V5359" i="2"/>
  <c r="V5360" i="2"/>
  <c r="V5361" i="2"/>
  <c r="V5362" i="2"/>
  <c r="V5363" i="2"/>
  <c r="V5364" i="2"/>
  <c r="V5365" i="2"/>
  <c r="V5366" i="2"/>
  <c r="V5367" i="2"/>
  <c r="V5368" i="2"/>
  <c r="V5369" i="2"/>
  <c r="V5370" i="2"/>
  <c r="V5371" i="2"/>
  <c r="V5372" i="2"/>
  <c r="V5373" i="2"/>
  <c r="V5374" i="2"/>
  <c r="V5375" i="2"/>
  <c r="V5376" i="2"/>
  <c r="V5377" i="2"/>
  <c r="V5378" i="2"/>
  <c r="V5379" i="2"/>
  <c r="V5380" i="2"/>
  <c r="V5381" i="2"/>
  <c r="V5382" i="2"/>
  <c r="V5383" i="2"/>
  <c r="V5384" i="2"/>
  <c r="V5385" i="2"/>
  <c r="V5386" i="2"/>
  <c r="V5387" i="2"/>
  <c r="V5388" i="2"/>
  <c r="V5389" i="2"/>
  <c r="V5390" i="2"/>
  <c r="V5391" i="2"/>
  <c r="V5392" i="2"/>
  <c r="V5393" i="2"/>
  <c r="V5394" i="2"/>
  <c r="V5395" i="2"/>
  <c r="V5396" i="2"/>
  <c r="V5397" i="2"/>
  <c r="V5398" i="2"/>
  <c r="V5399" i="2"/>
  <c r="V5400" i="2"/>
  <c r="V5401" i="2"/>
  <c r="V5402" i="2"/>
  <c r="V5403" i="2"/>
  <c r="V5404" i="2"/>
  <c r="V5405" i="2"/>
  <c r="V5406" i="2"/>
  <c r="V5407" i="2"/>
  <c r="V5408" i="2"/>
  <c r="V5409" i="2"/>
  <c r="V5410" i="2"/>
  <c r="V5411" i="2"/>
  <c r="V5412" i="2"/>
  <c r="V5413" i="2"/>
  <c r="V5414" i="2"/>
  <c r="V5415" i="2"/>
  <c r="V5416" i="2"/>
  <c r="V5417" i="2"/>
  <c r="V5418" i="2"/>
  <c r="V5419" i="2"/>
  <c r="V5420" i="2"/>
  <c r="V5421" i="2"/>
  <c r="V5422" i="2"/>
  <c r="V5423" i="2"/>
  <c r="V5424" i="2"/>
  <c r="V5425" i="2"/>
  <c r="V5426" i="2"/>
  <c r="V5427" i="2"/>
  <c r="V5428" i="2"/>
  <c r="V5429" i="2"/>
  <c r="V5430" i="2"/>
  <c r="V5431" i="2"/>
  <c r="V5432" i="2"/>
  <c r="V5433" i="2"/>
  <c r="V5434" i="2"/>
  <c r="V5435" i="2"/>
  <c r="V5436" i="2"/>
  <c r="V5437" i="2"/>
  <c r="V5438" i="2"/>
  <c r="V5439" i="2"/>
  <c r="V5440" i="2"/>
  <c r="V5441" i="2"/>
  <c r="V5442" i="2"/>
  <c r="V5443" i="2"/>
  <c r="V5444" i="2"/>
  <c r="V5445" i="2"/>
  <c r="V5446" i="2"/>
  <c r="V5447" i="2"/>
  <c r="V5448" i="2"/>
  <c r="V5449" i="2"/>
  <c r="V5450" i="2"/>
  <c r="V5451" i="2"/>
  <c r="V5452" i="2"/>
  <c r="V5453" i="2"/>
  <c r="V5454" i="2"/>
  <c r="V5455" i="2"/>
  <c r="V5456" i="2"/>
  <c r="V5457" i="2"/>
  <c r="V5458" i="2"/>
  <c r="V5459" i="2"/>
  <c r="V5460" i="2"/>
  <c r="V5461" i="2"/>
  <c r="V5462" i="2"/>
  <c r="V5463" i="2"/>
  <c r="V5464" i="2"/>
  <c r="V5465" i="2"/>
  <c r="V5466" i="2"/>
  <c r="V5467" i="2"/>
  <c r="V5468" i="2"/>
  <c r="V5469" i="2"/>
  <c r="V5470" i="2"/>
  <c r="V5471" i="2"/>
  <c r="V5472" i="2"/>
  <c r="V5473" i="2"/>
  <c r="V5474" i="2"/>
  <c r="V5475" i="2"/>
  <c r="V5476" i="2"/>
  <c r="V5477" i="2"/>
  <c r="V5478" i="2"/>
  <c r="V5479" i="2"/>
  <c r="V5480" i="2"/>
  <c r="V5481" i="2"/>
  <c r="V5482" i="2"/>
  <c r="V5483" i="2"/>
  <c r="V5484" i="2"/>
  <c r="V5485" i="2"/>
  <c r="V5486" i="2"/>
  <c r="V5487" i="2"/>
  <c r="V5488" i="2"/>
  <c r="V5489" i="2"/>
  <c r="V5490" i="2"/>
  <c r="V5491" i="2"/>
  <c r="V5492" i="2"/>
  <c r="V5493" i="2"/>
  <c r="V5494" i="2"/>
  <c r="V5495" i="2"/>
  <c r="V5496" i="2"/>
  <c r="V5497" i="2"/>
  <c r="V5498" i="2"/>
  <c r="V5499" i="2"/>
  <c r="V5500" i="2"/>
  <c r="V5501" i="2"/>
  <c r="V5502" i="2"/>
  <c r="V5503" i="2"/>
  <c r="V5504" i="2"/>
  <c r="V5505" i="2"/>
  <c r="V5506" i="2"/>
  <c r="V5507" i="2"/>
  <c r="V5508" i="2"/>
  <c r="V5509" i="2"/>
  <c r="V5510" i="2"/>
  <c r="V5511" i="2"/>
  <c r="V5512" i="2"/>
  <c r="V5513" i="2"/>
  <c r="V5514" i="2"/>
  <c r="V5515" i="2"/>
  <c r="V5516" i="2"/>
  <c r="V5517" i="2"/>
  <c r="V5518" i="2"/>
  <c r="V5519" i="2"/>
  <c r="V5520" i="2"/>
  <c r="V5521" i="2"/>
  <c r="V5522" i="2"/>
  <c r="V5523" i="2"/>
  <c r="V5524" i="2"/>
  <c r="V5525" i="2"/>
  <c r="V5526" i="2"/>
  <c r="V5527" i="2"/>
  <c r="V5528" i="2"/>
  <c r="V5529" i="2"/>
  <c r="V5530" i="2"/>
  <c r="V5531" i="2"/>
  <c r="V5532" i="2"/>
  <c r="V5533" i="2"/>
  <c r="V5534" i="2"/>
  <c r="V5535" i="2"/>
  <c r="V5536" i="2"/>
  <c r="V5537" i="2"/>
  <c r="V5538" i="2"/>
  <c r="V5539" i="2"/>
  <c r="V5540" i="2"/>
  <c r="V5541" i="2"/>
  <c r="V5542" i="2"/>
  <c r="V5543" i="2"/>
  <c r="V5544" i="2"/>
  <c r="V5545" i="2"/>
  <c r="V5546" i="2"/>
  <c r="V5547" i="2"/>
  <c r="V5548" i="2"/>
  <c r="V5549" i="2"/>
  <c r="V5550" i="2"/>
  <c r="V5551" i="2"/>
  <c r="V5552" i="2"/>
  <c r="V5553" i="2"/>
  <c r="V5554" i="2"/>
  <c r="V5555" i="2"/>
  <c r="V5556" i="2"/>
  <c r="V5557" i="2"/>
  <c r="V5558" i="2"/>
  <c r="V5559" i="2"/>
  <c r="V5560" i="2"/>
  <c r="V5561" i="2"/>
  <c r="V5562" i="2"/>
  <c r="V5563" i="2"/>
  <c r="V5564" i="2"/>
  <c r="V5565" i="2"/>
  <c r="V5566" i="2"/>
  <c r="V5567" i="2"/>
  <c r="V5568" i="2"/>
  <c r="V5569" i="2"/>
  <c r="V5570" i="2"/>
  <c r="V5571" i="2"/>
  <c r="V5572" i="2"/>
  <c r="V5573" i="2"/>
  <c r="V5574" i="2"/>
  <c r="V5575" i="2"/>
  <c r="V5576" i="2"/>
  <c r="V5577" i="2"/>
  <c r="V5578" i="2"/>
  <c r="V5579" i="2"/>
  <c r="V5580" i="2"/>
  <c r="V5581" i="2"/>
  <c r="V5582" i="2"/>
  <c r="V5583" i="2"/>
  <c r="V5584" i="2"/>
  <c r="V5585" i="2"/>
  <c r="V5586" i="2"/>
  <c r="V5587" i="2"/>
  <c r="V5588" i="2"/>
  <c r="V5589" i="2"/>
  <c r="V5590" i="2"/>
  <c r="V5591" i="2"/>
  <c r="V5592" i="2"/>
  <c r="V5593" i="2"/>
  <c r="V5594" i="2"/>
  <c r="V5595" i="2"/>
  <c r="V5596" i="2"/>
  <c r="V5597" i="2"/>
  <c r="V5598" i="2"/>
  <c r="V5599" i="2"/>
  <c r="V5600" i="2"/>
  <c r="V5601" i="2"/>
  <c r="V5602" i="2"/>
  <c r="V5603" i="2"/>
  <c r="V5604" i="2"/>
  <c r="V5605" i="2"/>
  <c r="V5606" i="2"/>
  <c r="V5607" i="2"/>
  <c r="V5608" i="2"/>
  <c r="V5609" i="2"/>
  <c r="V5610" i="2"/>
  <c r="V5611" i="2"/>
  <c r="V5612" i="2"/>
  <c r="V5613" i="2"/>
  <c r="V5614" i="2"/>
  <c r="V5615" i="2"/>
  <c r="V5616" i="2"/>
  <c r="V5617" i="2"/>
  <c r="V5618" i="2"/>
  <c r="V5619" i="2"/>
  <c r="V5620" i="2"/>
  <c r="V5621" i="2"/>
  <c r="V5622" i="2"/>
  <c r="V5623" i="2"/>
  <c r="V5624" i="2"/>
  <c r="V5625" i="2"/>
  <c r="V5626" i="2"/>
  <c r="V5627" i="2"/>
  <c r="V5628" i="2"/>
  <c r="V5629" i="2"/>
  <c r="V5630" i="2"/>
  <c r="V5631" i="2"/>
  <c r="V5632" i="2"/>
  <c r="V5633" i="2"/>
  <c r="V5634" i="2"/>
  <c r="V5635" i="2"/>
  <c r="V5636" i="2"/>
  <c r="V5637" i="2"/>
  <c r="V5638" i="2"/>
  <c r="V5639" i="2"/>
  <c r="V5640" i="2"/>
  <c r="V5641" i="2"/>
  <c r="V5642" i="2"/>
  <c r="V5643" i="2"/>
  <c r="V5644" i="2"/>
  <c r="V5645" i="2"/>
  <c r="V5646" i="2"/>
  <c r="V5647" i="2"/>
  <c r="V5648" i="2"/>
  <c r="V5649" i="2"/>
  <c r="V5650" i="2"/>
  <c r="V5651" i="2"/>
  <c r="V5652" i="2"/>
  <c r="V5653" i="2"/>
  <c r="V5654" i="2"/>
  <c r="V5655" i="2"/>
  <c r="V5656" i="2"/>
  <c r="V5657" i="2"/>
  <c r="V5658" i="2"/>
  <c r="V5659" i="2"/>
  <c r="V5660" i="2"/>
  <c r="V5661" i="2"/>
  <c r="V5662" i="2"/>
  <c r="V5663" i="2"/>
  <c r="V5664" i="2"/>
  <c r="V5665" i="2"/>
  <c r="V5666" i="2"/>
  <c r="V5667" i="2"/>
  <c r="V5668" i="2"/>
  <c r="V5669" i="2"/>
  <c r="V5670" i="2"/>
  <c r="V5671" i="2"/>
  <c r="V5672" i="2"/>
  <c r="V5673" i="2"/>
  <c r="V5674" i="2"/>
  <c r="V5675" i="2"/>
  <c r="V5676" i="2"/>
  <c r="V5677" i="2"/>
  <c r="V5678" i="2"/>
  <c r="V5679" i="2"/>
  <c r="V5680" i="2"/>
  <c r="V5681" i="2"/>
  <c r="V5682" i="2"/>
  <c r="V5683" i="2"/>
  <c r="V5684" i="2"/>
  <c r="V5685" i="2"/>
  <c r="V5686" i="2"/>
  <c r="V5687" i="2"/>
  <c r="V5688" i="2"/>
  <c r="V5689" i="2"/>
  <c r="V5690" i="2"/>
  <c r="V5691" i="2"/>
  <c r="V5692" i="2"/>
  <c r="V5693" i="2"/>
  <c r="V5694" i="2"/>
  <c r="V5695" i="2"/>
  <c r="V5696" i="2"/>
  <c r="V5697" i="2"/>
  <c r="V5698" i="2"/>
  <c r="V5699" i="2"/>
  <c r="V5700" i="2"/>
  <c r="V5701" i="2"/>
  <c r="V5702" i="2"/>
  <c r="V5703" i="2"/>
  <c r="V5704" i="2"/>
  <c r="V5705" i="2"/>
  <c r="V5706" i="2"/>
  <c r="V5707" i="2"/>
  <c r="V5708" i="2"/>
  <c r="V5709" i="2"/>
  <c r="V5710" i="2"/>
  <c r="V5711" i="2"/>
  <c r="V5712" i="2"/>
  <c r="V5713" i="2"/>
  <c r="V5714" i="2"/>
  <c r="V5715" i="2"/>
  <c r="V5716" i="2"/>
  <c r="V5717" i="2"/>
  <c r="V5718" i="2"/>
  <c r="V5719" i="2"/>
  <c r="V5720" i="2"/>
  <c r="V5721" i="2"/>
  <c r="V5722" i="2"/>
  <c r="V5723" i="2"/>
  <c r="V5724" i="2"/>
  <c r="V5725" i="2"/>
  <c r="V5726" i="2"/>
  <c r="V5727" i="2"/>
  <c r="V5728" i="2"/>
  <c r="V5729" i="2"/>
  <c r="V5730" i="2"/>
  <c r="V5731" i="2"/>
  <c r="V5732" i="2"/>
  <c r="V5733" i="2"/>
  <c r="V5734" i="2"/>
  <c r="V5735" i="2"/>
  <c r="V5736" i="2"/>
  <c r="V5737" i="2"/>
  <c r="V5738" i="2"/>
  <c r="V5739" i="2"/>
  <c r="V5740" i="2"/>
  <c r="V5741" i="2"/>
  <c r="V5742" i="2"/>
  <c r="V5743" i="2"/>
  <c r="V5744" i="2"/>
  <c r="V5745" i="2"/>
  <c r="V5746" i="2"/>
  <c r="V5747" i="2"/>
  <c r="V5748" i="2"/>
  <c r="V5749" i="2"/>
  <c r="V5750" i="2"/>
  <c r="V5751" i="2"/>
  <c r="V5752" i="2"/>
  <c r="V5753" i="2"/>
  <c r="V5754" i="2"/>
  <c r="V5755" i="2"/>
  <c r="V5756" i="2"/>
  <c r="V5757" i="2"/>
  <c r="V5758" i="2"/>
  <c r="V5759" i="2"/>
  <c r="V5760" i="2"/>
  <c r="C4" i="1"/>
  <c r="B5" i="1"/>
  <c r="B4" i="1"/>
  <c r="B3" i="1"/>
  <c r="U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U4252" i="2"/>
  <c r="U4253" i="2"/>
  <c r="U4254" i="2"/>
  <c r="U4255" i="2"/>
  <c r="U4256" i="2"/>
  <c r="U4257" i="2"/>
  <c r="U4258" i="2"/>
  <c r="U4259" i="2"/>
  <c r="U4260" i="2"/>
  <c r="U4261" i="2"/>
  <c r="U4262" i="2"/>
  <c r="U4263" i="2"/>
  <c r="U4264" i="2"/>
  <c r="U4265" i="2"/>
  <c r="U4266" i="2"/>
  <c r="U4267" i="2"/>
  <c r="U4268" i="2"/>
  <c r="U4269" i="2"/>
  <c r="U4270" i="2"/>
  <c r="U4271" i="2"/>
  <c r="U4272" i="2"/>
  <c r="U4273" i="2"/>
  <c r="U4274" i="2"/>
  <c r="U4275" i="2"/>
  <c r="U4276" i="2"/>
  <c r="U4277" i="2"/>
  <c r="U4278" i="2"/>
  <c r="U4279" i="2"/>
  <c r="U4280" i="2"/>
  <c r="U4281" i="2"/>
  <c r="U4282" i="2"/>
  <c r="U4283" i="2"/>
  <c r="U4284" i="2"/>
  <c r="U4285" i="2"/>
  <c r="U4286" i="2"/>
  <c r="U4287" i="2"/>
  <c r="U4288" i="2"/>
  <c r="U4289" i="2"/>
  <c r="U4290" i="2"/>
  <c r="U4291" i="2"/>
  <c r="U4292" i="2"/>
  <c r="U4293" i="2"/>
  <c r="U4294" i="2"/>
  <c r="U4295" i="2"/>
  <c r="U4296" i="2"/>
  <c r="U4297" i="2"/>
  <c r="U4298" i="2"/>
  <c r="U4299" i="2"/>
  <c r="U4300" i="2"/>
  <c r="U4301" i="2"/>
  <c r="U4302" i="2"/>
  <c r="U4303" i="2"/>
  <c r="U4304" i="2"/>
  <c r="U4305" i="2"/>
  <c r="U4306" i="2"/>
  <c r="U4307" i="2"/>
  <c r="U4308" i="2"/>
  <c r="U4309" i="2"/>
  <c r="U4310" i="2"/>
  <c r="U4311" i="2"/>
  <c r="U4312" i="2"/>
  <c r="U4313" i="2"/>
  <c r="U4314" i="2"/>
  <c r="U4315" i="2"/>
  <c r="U4316" i="2"/>
  <c r="U4317" i="2"/>
  <c r="U4318" i="2"/>
  <c r="U4319" i="2"/>
  <c r="U4320" i="2"/>
  <c r="U4321" i="2"/>
  <c r="U4322" i="2"/>
  <c r="U4323" i="2"/>
  <c r="U4324" i="2"/>
  <c r="U4325" i="2"/>
  <c r="U4326" i="2"/>
  <c r="U4327" i="2"/>
  <c r="U4328" i="2"/>
  <c r="U4329" i="2"/>
  <c r="U4330" i="2"/>
  <c r="U4331" i="2"/>
  <c r="U4332" i="2"/>
  <c r="U4333" i="2"/>
  <c r="U4334" i="2"/>
  <c r="U4335" i="2"/>
  <c r="U4336" i="2"/>
  <c r="U4337" i="2"/>
  <c r="U4338" i="2"/>
  <c r="U4339" i="2"/>
  <c r="U4340" i="2"/>
  <c r="U4341" i="2"/>
  <c r="U4342" i="2"/>
  <c r="U4343" i="2"/>
  <c r="U4344" i="2"/>
  <c r="U4345" i="2"/>
  <c r="U4346" i="2"/>
  <c r="U4347" i="2"/>
  <c r="U4348" i="2"/>
  <c r="U4349" i="2"/>
  <c r="U4350" i="2"/>
  <c r="U4351" i="2"/>
  <c r="U4352" i="2"/>
  <c r="U4353" i="2"/>
  <c r="U4354" i="2"/>
  <c r="U4355" i="2"/>
  <c r="U4356" i="2"/>
  <c r="U4357" i="2"/>
  <c r="U4358" i="2"/>
  <c r="U4359" i="2"/>
  <c r="U4360" i="2"/>
  <c r="U4361" i="2"/>
  <c r="U4362" i="2"/>
  <c r="U4363" i="2"/>
  <c r="U4364" i="2"/>
  <c r="U4365" i="2"/>
  <c r="U4366" i="2"/>
  <c r="U4367" i="2"/>
  <c r="U4368" i="2"/>
  <c r="U4369" i="2"/>
  <c r="U4370" i="2"/>
  <c r="U4371" i="2"/>
  <c r="U4372" i="2"/>
  <c r="U4373" i="2"/>
  <c r="U4374" i="2"/>
  <c r="U4375" i="2"/>
  <c r="U4376" i="2"/>
  <c r="U4377" i="2"/>
  <c r="U4378" i="2"/>
  <c r="U4379" i="2"/>
  <c r="U4380" i="2"/>
  <c r="U4381" i="2"/>
  <c r="U4382" i="2"/>
  <c r="U4383" i="2"/>
  <c r="U4384" i="2"/>
  <c r="U4385" i="2"/>
  <c r="U4386" i="2"/>
  <c r="U4387" i="2"/>
  <c r="U4388" i="2"/>
  <c r="U4389" i="2"/>
  <c r="U4390" i="2"/>
  <c r="U4391" i="2"/>
  <c r="U4392" i="2"/>
  <c r="U4393" i="2"/>
  <c r="U4394" i="2"/>
  <c r="U4395" i="2"/>
  <c r="U4396" i="2"/>
  <c r="U4397" i="2"/>
  <c r="U4398" i="2"/>
  <c r="U4399" i="2"/>
  <c r="U4400" i="2"/>
  <c r="U4401" i="2"/>
  <c r="U4402" i="2"/>
  <c r="U4403" i="2"/>
  <c r="U4404" i="2"/>
  <c r="U4405" i="2"/>
  <c r="U4406" i="2"/>
  <c r="U4407" i="2"/>
  <c r="U4408" i="2"/>
  <c r="U4409" i="2"/>
  <c r="U4410" i="2"/>
  <c r="U4411" i="2"/>
  <c r="U4412" i="2"/>
  <c r="U4413" i="2"/>
  <c r="U4414" i="2"/>
  <c r="U4415" i="2"/>
  <c r="U4416" i="2"/>
  <c r="U4417" i="2"/>
  <c r="U4418" i="2"/>
  <c r="U4419" i="2"/>
  <c r="U4420" i="2"/>
  <c r="U4421" i="2"/>
  <c r="U4422" i="2"/>
  <c r="U4423" i="2"/>
  <c r="U4424" i="2"/>
  <c r="U4425" i="2"/>
  <c r="U4426" i="2"/>
  <c r="U4427" i="2"/>
  <c r="U4428" i="2"/>
  <c r="U4429" i="2"/>
  <c r="U4430" i="2"/>
  <c r="U4431" i="2"/>
  <c r="U4432" i="2"/>
  <c r="U4433" i="2"/>
  <c r="U4434" i="2"/>
  <c r="U4435" i="2"/>
  <c r="U4436" i="2"/>
  <c r="U4437" i="2"/>
  <c r="U4438" i="2"/>
  <c r="U4439" i="2"/>
  <c r="U4440" i="2"/>
  <c r="U4441" i="2"/>
  <c r="U4442" i="2"/>
  <c r="U4443" i="2"/>
  <c r="U4444" i="2"/>
  <c r="U4445" i="2"/>
  <c r="U4446" i="2"/>
  <c r="U4447" i="2"/>
  <c r="U4448" i="2"/>
  <c r="U4449" i="2"/>
  <c r="U4450" i="2"/>
  <c r="U4451" i="2"/>
  <c r="U4452" i="2"/>
  <c r="U4453" i="2"/>
  <c r="U4454" i="2"/>
  <c r="U4455" i="2"/>
  <c r="U4456" i="2"/>
  <c r="U4457" i="2"/>
  <c r="U4458" i="2"/>
  <c r="U4459" i="2"/>
  <c r="U4460" i="2"/>
  <c r="U4461" i="2"/>
  <c r="U4462" i="2"/>
  <c r="U4463" i="2"/>
  <c r="U4464" i="2"/>
  <c r="U4465" i="2"/>
  <c r="U4466" i="2"/>
  <c r="U4467" i="2"/>
  <c r="U4468" i="2"/>
  <c r="U4469" i="2"/>
  <c r="U4470" i="2"/>
  <c r="U4471" i="2"/>
  <c r="U4472" i="2"/>
  <c r="U4473" i="2"/>
  <c r="U4474" i="2"/>
  <c r="U4475" i="2"/>
  <c r="U4476" i="2"/>
  <c r="U4477" i="2"/>
  <c r="U4478" i="2"/>
  <c r="U4479" i="2"/>
  <c r="U4480" i="2"/>
  <c r="U4481" i="2"/>
  <c r="U4482" i="2"/>
  <c r="U4483" i="2"/>
  <c r="U4484" i="2"/>
  <c r="U4485" i="2"/>
  <c r="U4486" i="2"/>
  <c r="U4487" i="2"/>
  <c r="U4488" i="2"/>
  <c r="U4489" i="2"/>
  <c r="U4490" i="2"/>
  <c r="U4491" i="2"/>
  <c r="U4492" i="2"/>
  <c r="U4493" i="2"/>
  <c r="U4494" i="2"/>
  <c r="U4495" i="2"/>
  <c r="U4496" i="2"/>
  <c r="U4497" i="2"/>
  <c r="U4498" i="2"/>
  <c r="U4499" i="2"/>
  <c r="U4500" i="2"/>
  <c r="U4501" i="2"/>
  <c r="U4502" i="2"/>
  <c r="U4503" i="2"/>
  <c r="U4504" i="2"/>
  <c r="U4505" i="2"/>
  <c r="U4506" i="2"/>
  <c r="U4507" i="2"/>
  <c r="U4508" i="2"/>
  <c r="U4509" i="2"/>
  <c r="U4510" i="2"/>
  <c r="U4511" i="2"/>
  <c r="U4512" i="2"/>
  <c r="U4513" i="2"/>
  <c r="U4514" i="2"/>
  <c r="U4515" i="2"/>
  <c r="U4516" i="2"/>
  <c r="U4517" i="2"/>
  <c r="U4518" i="2"/>
  <c r="U4519" i="2"/>
  <c r="U4520" i="2"/>
  <c r="U4521" i="2"/>
  <c r="U4522" i="2"/>
  <c r="U4523" i="2"/>
  <c r="U4524" i="2"/>
  <c r="U4525" i="2"/>
  <c r="U4526" i="2"/>
  <c r="U4527" i="2"/>
  <c r="U4528" i="2"/>
  <c r="U4529" i="2"/>
  <c r="U4530" i="2"/>
  <c r="U4531" i="2"/>
  <c r="U4532" i="2"/>
  <c r="U4533" i="2"/>
  <c r="U4534" i="2"/>
  <c r="U4535" i="2"/>
  <c r="U4536" i="2"/>
  <c r="U4537" i="2"/>
  <c r="U4538" i="2"/>
  <c r="U4539" i="2"/>
  <c r="U4540" i="2"/>
  <c r="U4541" i="2"/>
  <c r="U4542" i="2"/>
  <c r="U4543" i="2"/>
  <c r="U4544" i="2"/>
  <c r="U4545" i="2"/>
  <c r="U4546" i="2"/>
  <c r="U4547" i="2"/>
  <c r="U4548" i="2"/>
  <c r="U4549" i="2"/>
  <c r="U4550" i="2"/>
  <c r="U4551" i="2"/>
  <c r="U4552" i="2"/>
  <c r="U4553" i="2"/>
  <c r="U4554" i="2"/>
  <c r="U4555" i="2"/>
  <c r="U4556" i="2"/>
  <c r="U4557" i="2"/>
  <c r="U4558" i="2"/>
  <c r="U4559" i="2"/>
  <c r="U4560" i="2"/>
  <c r="U4561" i="2"/>
  <c r="U4562" i="2"/>
  <c r="U4563" i="2"/>
  <c r="U4564" i="2"/>
  <c r="U4565" i="2"/>
  <c r="U4566" i="2"/>
  <c r="U4567" i="2"/>
  <c r="U4568" i="2"/>
  <c r="U4569" i="2"/>
  <c r="U4570" i="2"/>
  <c r="U4571" i="2"/>
  <c r="U4572" i="2"/>
  <c r="U4573" i="2"/>
  <c r="U4574" i="2"/>
  <c r="U4575" i="2"/>
  <c r="U4576" i="2"/>
  <c r="U4577" i="2"/>
  <c r="U4578" i="2"/>
  <c r="U4579" i="2"/>
  <c r="U4580" i="2"/>
  <c r="U4581" i="2"/>
  <c r="U4582" i="2"/>
  <c r="U4583" i="2"/>
  <c r="U4584" i="2"/>
  <c r="U4585" i="2"/>
  <c r="U4586" i="2"/>
  <c r="U4587" i="2"/>
  <c r="U4588" i="2"/>
  <c r="U4589" i="2"/>
  <c r="U4590" i="2"/>
  <c r="U4591" i="2"/>
  <c r="U4592" i="2"/>
  <c r="U4593" i="2"/>
  <c r="U4594" i="2"/>
  <c r="U4595" i="2"/>
  <c r="U4596" i="2"/>
  <c r="U4597" i="2"/>
  <c r="U4598" i="2"/>
  <c r="U4599" i="2"/>
  <c r="U4600" i="2"/>
  <c r="U4601" i="2"/>
  <c r="U4602" i="2"/>
  <c r="U4603" i="2"/>
  <c r="U4604" i="2"/>
  <c r="U4605" i="2"/>
  <c r="U4606" i="2"/>
  <c r="U4607" i="2"/>
  <c r="U4608" i="2"/>
  <c r="U4609" i="2"/>
  <c r="U4610" i="2"/>
  <c r="U4611" i="2"/>
  <c r="U4612" i="2"/>
  <c r="U4613" i="2"/>
  <c r="U4614" i="2"/>
  <c r="U4615" i="2"/>
  <c r="U4616" i="2"/>
  <c r="U4617" i="2"/>
  <c r="U4618" i="2"/>
  <c r="U4619" i="2"/>
  <c r="U4620" i="2"/>
  <c r="U4621" i="2"/>
  <c r="U4622" i="2"/>
  <c r="U4623" i="2"/>
  <c r="U4624" i="2"/>
  <c r="U4625" i="2"/>
  <c r="U4626" i="2"/>
  <c r="U4627" i="2"/>
  <c r="U4628" i="2"/>
  <c r="U4629" i="2"/>
  <c r="U4630" i="2"/>
  <c r="U4631" i="2"/>
  <c r="U4632" i="2"/>
  <c r="U4633" i="2"/>
  <c r="U4634" i="2"/>
  <c r="U4635" i="2"/>
  <c r="U4636" i="2"/>
  <c r="U4637" i="2"/>
  <c r="U4638" i="2"/>
  <c r="U4639" i="2"/>
  <c r="U4640" i="2"/>
  <c r="U4641" i="2"/>
  <c r="U4642" i="2"/>
  <c r="U4643" i="2"/>
  <c r="U4644" i="2"/>
  <c r="U4645" i="2"/>
  <c r="U4646" i="2"/>
  <c r="U4647" i="2"/>
  <c r="U4648" i="2"/>
  <c r="U4649" i="2"/>
  <c r="U4650" i="2"/>
  <c r="U4651" i="2"/>
  <c r="U4652" i="2"/>
  <c r="U4653" i="2"/>
  <c r="U4654" i="2"/>
  <c r="U4655" i="2"/>
  <c r="U4656" i="2"/>
  <c r="U4657" i="2"/>
  <c r="U4658" i="2"/>
  <c r="U4659" i="2"/>
  <c r="U4660" i="2"/>
  <c r="U4661" i="2"/>
  <c r="U4662" i="2"/>
  <c r="U4663" i="2"/>
  <c r="U4664" i="2"/>
  <c r="U4665" i="2"/>
  <c r="U4666" i="2"/>
  <c r="U4667" i="2"/>
  <c r="U4668" i="2"/>
  <c r="U4669" i="2"/>
  <c r="U4670" i="2"/>
  <c r="U4671" i="2"/>
  <c r="U4672" i="2"/>
  <c r="U4673" i="2"/>
  <c r="U4674" i="2"/>
  <c r="U4675" i="2"/>
  <c r="U4676" i="2"/>
  <c r="U4677" i="2"/>
  <c r="U4678" i="2"/>
  <c r="U4679" i="2"/>
  <c r="U4680" i="2"/>
  <c r="U4681" i="2"/>
  <c r="U4682" i="2"/>
  <c r="U4683" i="2"/>
  <c r="U4684" i="2"/>
  <c r="U4685" i="2"/>
  <c r="U4686" i="2"/>
  <c r="U4687" i="2"/>
  <c r="U4688" i="2"/>
  <c r="U4689" i="2"/>
  <c r="U4690" i="2"/>
  <c r="U4691" i="2"/>
  <c r="U4692" i="2"/>
  <c r="U4693" i="2"/>
  <c r="U4694" i="2"/>
  <c r="U4695" i="2"/>
  <c r="U4696" i="2"/>
  <c r="U4697" i="2"/>
  <c r="U4698" i="2"/>
  <c r="U4699" i="2"/>
  <c r="U4700" i="2"/>
  <c r="U4701" i="2"/>
  <c r="U4702" i="2"/>
  <c r="U4703" i="2"/>
  <c r="U4704" i="2"/>
  <c r="U4705" i="2"/>
  <c r="U4706" i="2"/>
  <c r="U4707" i="2"/>
  <c r="U4708" i="2"/>
  <c r="U4709" i="2"/>
  <c r="U4710" i="2"/>
  <c r="U4711" i="2"/>
  <c r="U4712" i="2"/>
  <c r="U4713" i="2"/>
  <c r="U4714" i="2"/>
  <c r="U4715" i="2"/>
  <c r="U4716" i="2"/>
  <c r="U4717" i="2"/>
  <c r="U4718" i="2"/>
  <c r="U4719" i="2"/>
  <c r="U4720" i="2"/>
  <c r="U4721" i="2"/>
  <c r="U4722" i="2"/>
  <c r="U4723" i="2"/>
  <c r="U4724" i="2"/>
  <c r="U4725" i="2"/>
  <c r="U4726" i="2"/>
  <c r="U4727" i="2"/>
  <c r="U4728" i="2"/>
  <c r="U4729" i="2"/>
  <c r="U4730" i="2"/>
  <c r="U4731" i="2"/>
  <c r="U4732" i="2"/>
  <c r="U4733" i="2"/>
  <c r="U4734" i="2"/>
  <c r="U4735" i="2"/>
  <c r="U4736" i="2"/>
  <c r="U4737" i="2"/>
  <c r="U4738" i="2"/>
  <c r="U4739" i="2"/>
  <c r="U4740" i="2"/>
  <c r="U4741" i="2"/>
  <c r="U4742" i="2"/>
  <c r="U4743" i="2"/>
  <c r="U4744" i="2"/>
  <c r="U4745" i="2"/>
  <c r="U4746" i="2"/>
  <c r="U4747" i="2"/>
  <c r="U4748" i="2"/>
  <c r="U4749" i="2"/>
  <c r="U4750" i="2"/>
  <c r="U4751" i="2"/>
  <c r="U4752" i="2"/>
  <c r="U4753" i="2"/>
  <c r="U4754" i="2"/>
  <c r="U4755" i="2"/>
  <c r="U4756" i="2"/>
  <c r="U4757" i="2"/>
  <c r="U4758" i="2"/>
  <c r="U4759" i="2"/>
  <c r="U4760" i="2"/>
  <c r="U4761" i="2"/>
  <c r="U4762" i="2"/>
  <c r="U4763" i="2"/>
  <c r="U4764" i="2"/>
  <c r="U4765" i="2"/>
  <c r="U4766" i="2"/>
  <c r="U4767" i="2"/>
  <c r="U4768" i="2"/>
  <c r="U4769" i="2"/>
  <c r="U4770" i="2"/>
  <c r="U4771" i="2"/>
  <c r="U4772" i="2"/>
  <c r="U4773" i="2"/>
  <c r="U4774" i="2"/>
  <c r="U4775" i="2"/>
  <c r="U4776" i="2"/>
  <c r="U4777" i="2"/>
  <c r="U4778" i="2"/>
  <c r="U4779" i="2"/>
  <c r="U4780" i="2"/>
  <c r="U4781" i="2"/>
  <c r="U4782" i="2"/>
  <c r="U4783" i="2"/>
  <c r="U4784" i="2"/>
  <c r="U4785" i="2"/>
  <c r="U4786" i="2"/>
  <c r="U4787" i="2"/>
  <c r="U4788" i="2"/>
  <c r="U4789" i="2"/>
  <c r="U4790" i="2"/>
  <c r="U4791" i="2"/>
  <c r="U4792" i="2"/>
  <c r="U4793" i="2"/>
  <c r="U4794" i="2"/>
  <c r="U4795" i="2"/>
  <c r="U4796" i="2"/>
  <c r="U4797" i="2"/>
  <c r="U4798" i="2"/>
  <c r="U4799" i="2"/>
  <c r="U4800" i="2"/>
  <c r="U4801" i="2"/>
  <c r="U4802" i="2"/>
  <c r="U4803" i="2"/>
  <c r="U4804" i="2"/>
  <c r="U4805" i="2"/>
  <c r="U4806" i="2"/>
  <c r="U4807" i="2"/>
  <c r="U4808" i="2"/>
  <c r="U4809" i="2"/>
  <c r="U4810" i="2"/>
  <c r="U4811" i="2"/>
  <c r="U4812" i="2"/>
  <c r="U4813" i="2"/>
  <c r="U4814" i="2"/>
  <c r="U4815" i="2"/>
  <c r="U4816" i="2"/>
  <c r="U4817" i="2"/>
  <c r="U4818" i="2"/>
  <c r="U4819" i="2"/>
  <c r="U4820" i="2"/>
  <c r="U4821" i="2"/>
  <c r="U4822" i="2"/>
  <c r="U4823" i="2"/>
  <c r="U4824" i="2"/>
  <c r="U4825" i="2"/>
  <c r="U4826" i="2"/>
  <c r="U4827" i="2"/>
  <c r="U4828" i="2"/>
  <c r="U4829" i="2"/>
  <c r="U4830" i="2"/>
  <c r="U4831" i="2"/>
  <c r="U4832" i="2"/>
  <c r="U4833" i="2"/>
  <c r="U4834" i="2"/>
  <c r="U4835" i="2"/>
  <c r="U4836" i="2"/>
  <c r="U4837" i="2"/>
  <c r="U4838" i="2"/>
  <c r="U4839" i="2"/>
  <c r="U4840" i="2"/>
  <c r="U4841" i="2"/>
  <c r="U4842" i="2"/>
  <c r="U4843" i="2"/>
  <c r="U4844" i="2"/>
  <c r="U4845" i="2"/>
  <c r="U4846" i="2"/>
  <c r="U4847" i="2"/>
  <c r="U4848" i="2"/>
  <c r="U4849" i="2"/>
  <c r="U4850" i="2"/>
  <c r="U4851" i="2"/>
  <c r="U4852" i="2"/>
  <c r="U4853" i="2"/>
  <c r="U4854" i="2"/>
  <c r="U4855" i="2"/>
  <c r="U4856" i="2"/>
  <c r="U4857" i="2"/>
  <c r="U4858" i="2"/>
  <c r="U4859" i="2"/>
  <c r="U4860" i="2"/>
  <c r="U4861" i="2"/>
  <c r="U4862" i="2"/>
  <c r="U4863" i="2"/>
  <c r="U4864" i="2"/>
  <c r="U4865" i="2"/>
  <c r="U4866" i="2"/>
  <c r="U4867" i="2"/>
  <c r="U4868" i="2"/>
  <c r="U4869" i="2"/>
  <c r="U4870" i="2"/>
  <c r="U4871" i="2"/>
  <c r="U4872" i="2"/>
  <c r="U4873" i="2"/>
  <c r="U4874" i="2"/>
  <c r="U4875" i="2"/>
  <c r="U4876" i="2"/>
  <c r="U4877" i="2"/>
  <c r="U4878" i="2"/>
  <c r="U4879" i="2"/>
  <c r="U4880" i="2"/>
  <c r="U4881" i="2"/>
  <c r="U4882" i="2"/>
  <c r="U4883" i="2"/>
  <c r="U4884" i="2"/>
  <c r="U4885" i="2"/>
  <c r="U4886" i="2"/>
  <c r="U4887" i="2"/>
  <c r="U4888" i="2"/>
  <c r="U4889" i="2"/>
  <c r="U4890" i="2"/>
  <c r="U4891" i="2"/>
  <c r="U4892" i="2"/>
  <c r="U4893" i="2"/>
  <c r="U4894" i="2"/>
  <c r="U4895" i="2"/>
  <c r="U4896" i="2"/>
  <c r="U4897" i="2"/>
  <c r="U4898" i="2"/>
  <c r="U4899" i="2"/>
  <c r="U4900" i="2"/>
  <c r="U4901" i="2"/>
  <c r="U4902" i="2"/>
  <c r="U4903" i="2"/>
  <c r="U4904" i="2"/>
  <c r="U4905" i="2"/>
  <c r="U4906" i="2"/>
  <c r="U4907" i="2"/>
  <c r="U4908" i="2"/>
  <c r="U4909" i="2"/>
  <c r="U4910" i="2"/>
  <c r="U4911" i="2"/>
  <c r="U4912" i="2"/>
  <c r="U4913" i="2"/>
  <c r="U4914" i="2"/>
  <c r="U4915" i="2"/>
  <c r="U4916" i="2"/>
  <c r="U4917" i="2"/>
  <c r="U4918" i="2"/>
  <c r="U4919" i="2"/>
  <c r="U4920" i="2"/>
  <c r="U4921" i="2"/>
  <c r="U4922" i="2"/>
  <c r="U4923" i="2"/>
  <c r="U4924" i="2"/>
  <c r="U4925" i="2"/>
  <c r="U4926" i="2"/>
  <c r="U4927" i="2"/>
  <c r="U4928" i="2"/>
  <c r="U4929" i="2"/>
  <c r="U4930" i="2"/>
  <c r="U4931" i="2"/>
  <c r="U4932" i="2"/>
  <c r="U4933" i="2"/>
  <c r="U4934" i="2"/>
  <c r="U4935" i="2"/>
  <c r="U4936" i="2"/>
  <c r="U4937" i="2"/>
  <c r="U4938" i="2"/>
  <c r="U4939" i="2"/>
  <c r="U4940" i="2"/>
  <c r="U4941" i="2"/>
  <c r="U4942" i="2"/>
  <c r="U4943" i="2"/>
  <c r="U4944" i="2"/>
  <c r="U4945" i="2"/>
  <c r="U4946" i="2"/>
  <c r="U4947" i="2"/>
  <c r="U4948" i="2"/>
  <c r="U4949" i="2"/>
  <c r="U4950" i="2"/>
  <c r="U4951" i="2"/>
  <c r="U4952" i="2"/>
  <c r="U4953" i="2"/>
  <c r="U4954" i="2"/>
  <c r="U4955" i="2"/>
  <c r="U4956" i="2"/>
  <c r="U4957" i="2"/>
  <c r="U4958" i="2"/>
  <c r="U4959" i="2"/>
  <c r="U4960" i="2"/>
  <c r="U4961" i="2"/>
  <c r="U4962" i="2"/>
  <c r="U4963" i="2"/>
  <c r="U4964" i="2"/>
  <c r="U4965" i="2"/>
  <c r="U4966" i="2"/>
  <c r="U4967" i="2"/>
  <c r="U4968" i="2"/>
  <c r="U4969" i="2"/>
  <c r="U4970" i="2"/>
  <c r="U4971" i="2"/>
  <c r="U4972" i="2"/>
  <c r="U4973" i="2"/>
  <c r="U4974" i="2"/>
  <c r="U4975" i="2"/>
  <c r="U4976" i="2"/>
  <c r="U4977" i="2"/>
  <c r="U4978" i="2"/>
  <c r="U4979" i="2"/>
  <c r="U4980" i="2"/>
  <c r="U4981" i="2"/>
  <c r="U4982" i="2"/>
  <c r="U4983" i="2"/>
  <c r="U4984" i="2"/>
  <c r="U4985" i="2"/>
  <c r="U4986" i="2"/>
  <c r="U4987" i="2"/>
  <c r="U4988" i="2"/>
  <c r="U4989" i="2"/>
  <c r="U4990" i="2"/>
  <c r="U4991" i="2"/>
  <c r="U4992" i="2"/>
  <c r="U4993" i="2"/>
  <c r="U4994" i="2"/>
  <c r="U4995" i="2"/>
  <c r="U4996" i="2"/>
  <c r="U4997" i="2"/>
  <c r="U4998" i="2"/>
  <c r="U4999" i="2"/>
  <c r="U5000" i="2"/>
  <c r="U5001" i="2"/>
  <c r="U5002" i="2"/>
  <c r="U5003" i="2"/>
  <c r="U5004" i="2"/>
  <c r="U5005" i="2"/>
  <c r="U5006" i="2"/>
  <c r="U5007" i="2"/>
  <c r="U5008" i="2"/>
  <c r="U5009" i="2"/>
  <c r="U5010" i="2"/>
  <c r="U5011" i="2"/>
  <c r="U5012" i="2"/>
  <c r="U5013" i="2"/>
  <c r="U5014" i="2"/>
  <c r="U5015" i="2"/>
  <c r="U5016" i="2"/>
  <c r="U5017" i="2"/>
  <c r="U5018" i="2"/>
  <c r="U5019" i="2"/>
  <c r="U5020" i="2"/>
  <c r="U5021" i="2"/>
  <c r="U5022" i="2"/>
  <c r="U5023" i="2"/>
  <c r="U5024" i="2"/>
  <c r="U5025" i="2"/>
  <c r="U5026" i="2"/>
  <c r="U5027" i="2"/>
  <c r="U5028" i="2"/>
  <c r="U5029" i="2"/>
  <c r="U5030" i="2"/>
  <c r="U5031" i="2"/>
  <c r="U5032" i="2"/>
  <c r="U5033" i="2"/>
  <c r="U5034" i="2"/>
  <c r="U5035" i="2"/>
  <c r="U5036" i="2"/>
  <c r="U5037" i="2"/>
  <c r="U5038" i="2"/>
  <c r="U5039" i="2"/>
  <c r="U5040" i="2"/>
  <c r="U5041" i="2"/>
  <c r="U5042" i="2"/>
  <c r="U5043" i="2"/>
  <c r="U5044" i="2"/>
  <c r="U5045" i="2"/>
  <c r="U5046" i="2"/>
  <c r="U5047" i="2"/>
  <c r="U5048" i="2"/>
  <c r="U5049" i="2"/>
  <c r="U5050" i="2"/>
  <c r="U5051" i="2"/>
  <c r="U5052" i="2"/>
  <c r="U5053" i="2"/>
  <c r="U5054" i="2"/>
  <c r="U5055" i="2"/>
  <c r="U5056" i="2"/>
  <c r="U5057" i="2"/>
  <c r="U5058" i="2"/>
  <c r="U5059" i="2"/>
  <c r="U5060" i="2"/>
  <c r="U5061" i="2"/>
  <c r="U5062" i="2"/>
  <c r="U5063" i="2"/>
  <c r="U5064" i="2"/>
  <c r="U5065" i="2"/>
  <c r="U5066" i="2"/>
  <c r="U5067" i="2"/>
  <c r="U5068" i="2"/>
  <c r="U5069" i="2"/>
  <c r="U5070" i="2"/>
  <c r="U5071" i="2"/>
  <c r="U5072" i="2"/>
  <c r="U5073" i="2"/>
  <c r="U5074" i="2"/>
  <c r="U5075" i="2"/>
  <c r="U5076" i="2"/>
  <c r="U5077" i="2"/>
  <c r="U5078" i="2"/>
  <c r="U5079" i="2"/>
  <c r="U5080" i="2"/>
  <c r="U5081" i="2"/>
  <c r="U5082" i="2"/>
  <c r="U5083" i="2"/>
  <c r="U5084" i="2"/>
  <c r="U5085" i="2"/>
  <c r="U5086" i="2"/>
  <c r="U5087" i="2"/>
  <c r="U5088" i="2"/>
  <c r="U5089" i="2"/>
  <c r="U5090" i="2"/>
  <c r="U5091" i="2"/>
  <c r="U5092" i="2"/>
  <c r="U5093" i="2"/>
  <c r="U5094" i="2"/>
  <c r="U5095" i="2"/>
  <c r="U5096" i="2"/>
  <c r="U5097" i="2"/>
  <c r="U5098" i="2"/>
  <c r="U5099" i="2"/>
  <c r="U5100" i="2"/>
  <c r="U5101" i="2"/>
  <c r="U5102" i="2"/>
  <c r="U5103" i="2"/>
  <c r="U5104" i="2"/>
  <c r="U5105" i="2"/>
  <c r="U5106" i="2"/>
  <c r="U5107" i="2"/>
  <c r="U5108" i="2"/>
  <c r="U5109" i="2"/>
  <c r="U5110" i="2"/>
  <c r="U5111" i="2"/>
  <c r="U5112" i="2"/>
  <c r="U5113" i="2"/>
  <c r="U5114" i="2"/>
  <c r="U5115" i="2"/>
  <c r="U5116" i="2"/>
  <c r="U5117" i="2"/>
  <c r="U5118" i="2"/>
  <c r="U5119" i="2"/>
  <c r="U5120" i="2"/>
  <c r="U5121" i="2"/>
  <c r="U5122" i="2"/>
  <c r="U5123" i="2"/>
  <c r="U5124" i="2"/>
  <c r="U5125" i="2"/>
  <c r="U5126" i="2"/>
  <c r="U5127" i="2"/>
  <c r="U5128" i="2"/>
  <c r="U5129" i="2"/>
  <c r="U5130" i="2"/>
  <c r="U5131" i="2"/>
  <c r="U5132" i="2"/>
  <c r="U5133" i="2"/>
  <c r="U5134" i="2"/>
  <c r="U5135" i="2"/>
  <c r="U5136" i="2"/>
  <c r="U5137" i="2"/>
  <c r="U5138" i="2"/>
  <c r="U5139" i="2"/>
  <c r="U5140" i="2"/>
  <c r="U5141" i="2"/>
  <c r="U5142" i="2"/>
  <c r="U5143" i="2"/>
  <c r="U5144" i="2"/>
  <c r="U5145" i="2"/>
  <c r="U5146" i="2"/>
  <c r="U5147" i="2"/>
  <c r="U5148" i="2"/>
  <c r="U5149" i="2"/>
  <c r="U5150" i="2"/>
  <c r="U5151" i="2"/>
  <c r="U5152" i="2"/>
  <c r="U5153" i="2"/>
  <c r="U5154" i="2"/>
  <c r="U5155" i="2"/>
  <c r="U5156" i="2"/>
  <c r="U5157" i="2"/>
  <c r="U5158" i="2"/>
  <c r="U5159" i="2"/>
  <c r="U5160" i="2"/>
  <c r="U5161" i="2"/>
  <c r="U5162" i="2"/>
  <c r="U5163" i="2"/>
  <c r="U5164" i="2"/>
  <c r="U5165" i="2"/>
  <c r="U5166" i="2"/>
  <c r="U5167" i="2"/>
  <c r="U5168" i="2"/>
  <c r="U5169" i="2"/>
  <c r="U5170" i="2"/>
  <c r="U5171" i="2"/>
  <c r="U5172" i="2"/>
  <c r="U5173" i="2"/>
  <c r="U5174" i="2"/>
  <c r="U5175" i="2"/>
  <c r="U5176" i="2"/>
  <c r="U5177" i="2"/>
  <c r="U5178" i="2"/>
  <c r="U5179" i="2"/>
  <c r="U5180" i="2"/>
  <c r="U5181" i="2"/>
  <c r="U5182" i="2"/>
  <c r="U5183" i="2"/>
  <c r="U5184" i="2"/>
  <c r="U5185" i="2"/>
  <c r="U5186" i="2"/>
  <c r="U5187" i="2"/>
  <c r="U5188" i="2"/>
  <c r="U5189" i="2"/>
  <c r="U5190" i="2"/>
  <c r="U5191" i="2"/>
  <c r="U5192" i="2"/>
  <c r="U5193" i="2"/>
  <c r="U5194" i="2"/>
  <c r="U5195" i="2"/>
  <c r="U5196" i="2"/>
  <c r="U5197" i="2"/>
  <c r="U5198" i="2"/>
  <c r="U5199" i="2"/>
  <c r="U5200" i="2"/>
  <c r="U5201" i="2"/>
  <c r="U5202" i="2"/>
  <c r="U5203" i="2"/>
  <c r="U5204" i="2"/>
  <c r="U5205" i="2"/>
  <c r="U5206" i="2"/>
  <c r="U5207" i="2"/>
  <c r="U5208" i="2"/>
  <c r="U5209" i="2"/>
  <c r="U5210" i="2"/>
  <c r="U5211" i="2"/>
  <c r="U5212" i="2"/>
  <c r="U5213" i="2"/>
  <c r="U5214" i="2"/>
  <c r="U5215" i="2"/>
  <c r="U5216" i="2"/>
  <c r="U5217" i="2"/>
  <c r="U5218" i="2"/>
  <c r="U5219" i="2"/>
  <c r="U5220" i="2"/>
  <c r="U5221" i="2"/>
  <c r="U5222" i="2"/>
  <c r="U5223" i="2"/>
  <c r="U5224" i="2"/>
  <c r="U5225" i="2"/>
  <c r="U5226" i="2"/>
  <c r="U5227" i="2"/>
  <c r="U5228" i="2"/>
  <c r="U5229" i="2"/>
  <c r="U5230" i="2"/>
  <c r="U5231" i="2"/>
  <c r="U5232" i="2"/>
  <c r="U5233" i="2"/>
  <c r="U5234" i="2"/>
  <c r="U5235" i="2"/>
  <c r="U5236" i="2"/>
  <c r="U5237" i="2"/>
  <c r="U5238" i="2"/>
  <c r="U5239" i="2"/>
  <c r="U5240" i="2"/>
  <c r="U5241" i="2"/>
  <c r="U5242" i="2"/>
  <c r="U5243" i="2"/>
  <c r="U5244" i="2"/>
  <c r="U5245" i="2"/>
  <c r="U5246" i="2"/>
  <c r="U5247" i="2"/>
  <c r="U5248" i="2"/>
  <c r="U5249" i="2"/>
  <c r="U5250" i="2"/>
  <c r="U5251" i="2"/>
  <c r="U5252" i="2"/>
  <c r="U5253" i="2"/>
  <c r="U5254" i="2"/>
  <c r="U5255" i="2"/>
  <c r="U5256" i="2"/>
  <c r="U5257" i="2"/>
  <c r="U5258" i="2"/>
  <c r="U5259" i="2"/>
  <c r="U5260" i="2"/>
  <c r="U5261" i="2"/>
  <c r="U5262" i="2"/>
  <c r="U5263" i="2"/>
  <c r="U5264" i="2"/>
  <c r="U5265" i="2"/>
  <c r="U5266" i="2"/>
  <c r="U5267" i="2"/>
  <c r="U5268" i="2"/>
  <c r="U5269" i="2"/>
  <c r="U5270" i="2"/>
  <c r="U5271" i="2"/>
  <c r="U5272" i="2"/>
  <c r="U5273" i="2"/>
  <c r="U5274" i="2"/>
  <c r="U5275" i="2"/>
  <c r="U5276" i="2"/>
  <c r="U5277" i="2"/>
  <c r="U5278" i="2"/>
  <c r="U5279" i="2"/>
  <c r="U5280" i="2"/>
  <c r="U5281" i="2"/>
  <c r="U5282" i="2"/>
  <c r="U5283" i="2"/>
  <c r="U5284" i="2"/>
  <c r="U5285" i="2"/>
  <c r="U5286" i="2"/>
  <c r="U5287" i="2"/>
  <c r="U5288" i="2"/>
  <c r="U5289" i="2"/>
  <c r="U5290" i="2"/>
  <c r="U5291" i="2"/>
  <c r="U5292" i="2"/>
  <c r="U5293" i="2"/>
  <c r="U5294" i="2"/>
  <c r="U5295" i="2"/>
  <c r="U5296" i="2"/>
  <c r="U5297" i="2"/>
  <c r="U5298" i="2"/>
  <c r="U5299" i="2"/>
  <c r="U5300" i="2"/>
  <c r="U5301" i="2"/>
  <c r="U5302" i="2"/>
  <c r="U5303" i="2"/>
  <c r="U5304" i="2"/>
  <c r="U5305" i="2"/>
  <c r="U5306" i="2"/>
  <c r="U5307" i="2"/>
  <c r="U5308" i="2"/>
  <c r="U5309" i="2"/>
  <c r="U5310" i="2"/>
  <c r="U5311" i="2"/>
  <c r="U5312" i="2"/>
  <c r="U5313" i="2"/>
  <c r="U5314" i="2"/>
  <c r="U5315" i="2"/>
  <c r="U5316" i="2"/>
  <c r="U5317" i="2"/>
  <c r="U5318" i="2"/>
  <c r="U5319" i="2"/>
  <c r="U5320" i="2"/>
  <c r="U5321" i="2"/>
  <c r="U5322" i="2"/>
  <c r="U5323" i="2"/>
  <c r="U5324" i="2"/>
  <c r="U5325" i="2"/>
  <c r="U5326" i="2"/>
  <c r="U5327" i="2"/>
  <c r="U5328" i="2"/>
  <c r="U5329" i="2"/>
  <c r="U5330" i="2"/>
  <c r="U5331" i="2"/>
  <c r="U5332" i="2"/>
  <c r="U5333" i="2"/>
  <c r="U5334" i="2"/>
  <c r="U5335" i="2"/>
  <c r="U5336" i="2"/>
  <c r="U5337" i="2"/>
  <c r="U5338" i="2"/>
  <c r="U5339" i="2"/>
  <c r="U5340" i="2"/>
  <c r="U5341" i="2"/>
  <c r="U5342" i="2"/>
  <c r="U5343" i="2"/>
  <c r="U5344" i="2"/>
  <c r="U5345" i="2"/>
  <c r="U5346" i="2"/>
  <c r="U5347" i="2"/>
  <c r="U5348" i="2"/>
  <c r="U5349" i="2"/>
  <c r="U5350" i="2"/>
  <c r="U5351" i="2"/>
  <c r="U5352" i="2"/>
  <c r="U5353" i="2"/>
  <c r="U5354" i="2"/>
  <c r="U5355" i="2"/>
  <c r="U5356" i="2"/>
  <c r="U5357" i="2"/>
  <c r="U5358" i="2"/>
  <c r="U5359" i="2"/>
  <c r="U5360" i="2"/>
  <c r="U5361" i="2"/>
  <c r="U5362" i="2"/>
  <c r="U5363" i="2"/>
  <c r="U5364" i="2"/>
  <c r="U5365" i="2"/>
  <c r="U5366" i="2"/>
  <c r="U5367" i="2"/>
  <c r="U5368" i="2"/>
  <c r="U5369" i="2"/>
  <c r="U5370" i="2"/>
  <c r="U5371" i="2"/>
  <c r="U5372" i="2"/>
  <c r="U5373" i="2"/>
  <c r="U5374" i="2"/>
  <c r="U5375" i="2"/>
  <c r="U5376" i="2"/>
  <c r="U5377" i="2"/>
  <c r="U5378" i="2"/>
  <c r="U5379" i="2"/>
  <c r="U5380" i="2"/>
  <c r="U5381" i="2"/>
  <c r="U5382" i="2"/>
  <c r="U5383" i="2"/>
  <c r="U5384" i="2"/>
  <c r="U5385" i="2"/>
  <c r="U5386" i="2"/>
  <c r="U5387" i="2"/>
  <c r="U5388" i="2"/>
  <c r="U5389" i="2"/>
  <c r="U5390" i="2"/>
  <c r="U5391" i="2"/>
  <c r="U5392" i="2"/>
  <c r="U5393" i="2"/>
  <c r="U5394" i="2"/>
  <c r="U5395" i="2"/>
  <c r="U5396" i="2"/>
  <c r="U5397" i="2"/>
  <c r="U5398" i="2"/>
  <c r="U5399" i="2"/>
  <c r="U5400" i="2"/>
  <c r="U5401" i="2"/>
  <c r="U5402" i="2"/>
  <c r="U5403" i="2"/>
  <c r="U5404" i="2"/>
  <c r="U5405" i="2"/>
  <c r="U5406" i="2"/>
  <c r="U5407" i="2"/>
  <c r="U5408" i="2"/>
  <c r="U5409" i="2"/>
  <c r="U5410" i="2"/>
  <c r="U5411" i="2"/>
  <c r="U5412" i="2"/>
  <c r="U5413" i="2"/>
  <c r="U5414" i="2"/>
  <c r="U5415" i="2"/>
  <c r="U5416" i="2"/>
  <c r="U5417" i="2"/>
  <c r="U5418" i="2"/>
  <c r="U5419" i="2"/>
  <c r="U5420" i="2"/>
  <c r="U5421" i="2"/>
  <c r="U5422" i="2"/>
  <c r="U5423" i="2"/>
  <c r="U5424" i="2"/>
  <c r="U5425" i="2"/>
  <c r="U5426" i="2"/>
  <c r="U5427" i="2"/>
  <c r="U5428" i="2"/>
  <c r="U5429" i="2"/>
  <c r="U5430" i="2"/>
  <c r="U5431" i="2"/>
  <c r="U5432" i="2"/>
  <c r="U5433" i="2"/>
  <c r="U5434" i="2"/>
  <c r="U5435" i="2"/>
  <c r="U5436" i="2"/>
  <c r="U5437" i="2"/>
  <c r="U5438" i="2"/>
  <c r="U5439" i="2"/>
  <c r="U5440" i="2"/>
  <c r="U5441" i="2"/>
  <c r="U5442" i="2"/>
  <c r="U5443" i="2"/>
  <c r="U5444" i="2"/>
  <c r="U5445" i="2"/>
  <c r="U5446" i="2"/>
  <c r="U5447" i="2"/>
  <c r="U5448" i="2"/>
  <c r="U5449" i="2"/>
  <c r="U5450" i="2"/>
  <c r="U5451" i="2"/>
  <c r="U5452" i="2"/>
  <c r="U5453" i="2"/>
  <c r="U5454" i="2"/>
  <c r="U5455" i="2"/>
  <c r="U5456" i="2"/>
  <c r="U5457" i="2"/>
  <c r="U5458" i="2"/>
  <c r="U5459" i="2"/>
  <c r="U5460" i="2"/>
  <c r="U5461" i="2"/>
  <c r="U5462" i="2"/>
  <c r="U5463" i="2"/>
  <c r="U5464" i="2"/>
  <c r="U5465" i="2"/>
  <c r="U5466" i="2"/>
  <c r="U5467" i="2"/>
  <c r="U5468" i="2"/>
  <c r="U5469" i="2"/>
  <c r="U5470" i="2"/>
  <c r="U5471" i="2"/>
  <c r="U5472" i="2"/>
  <c r="U5473" i="2"/>
  <c r="U5474" i="2"/>
  <c r="U5475" i="2"/>
  <c r="U5476" i="2"/>
  <c r="U5477" i="2"/>
  <c r="U5478" i="2"/>
  <c r="U5479" i="2"/>
  <c r="U5480" i="2"/>
  <c r="U5481" i="2"/>
  <c r="U5482" i="2"/>
  <c r="U5483" i="2"/>
  <c r="U5484" i="2"/>
  <c r="U5485" i="2"/>
  <c r="U5486" i="2"/>
  <c r="U5487" i="2"/>
  <c r="U5488" i="2"/>
  <c r="U5489" i="2"/>
  <c r="U5490" i="2"/>
  <c r="U5491" i="2"/>
  <c r="U5492" i="2"/>
  <c r="U5493" i="2"/>
  <c r="U5494" i="2"/>
  <c r="U5495" i="2"/>
  <c r="U5496" i="2"/>
  <c r="U5497" i="2"/>
  <c r="U5498" i="2"/>
  <c r="U5499" i="2"/>
  <c r="U5500" i="2"/>
  <c r="U5501" i="2"/>
  <c r="U5502" i="2"/>
  <c r="U5503" i="2"/>
  <c r="U5504" i="2"/>
  <c r="U5505" i="2"/>
  <c r="U5506" i="2"/>
  <c r="U5507" i="2"/>
  <c r="U5508" i="2"/>
  <c r="U5509" i="2"/>
  <c r="U5510" i="2"/>
  <c r="U5511" i="2"/>
  <c r="U5512" i="2"/>
  <c r="U5513" i="2"/>
  <c r="U5514" i="2"/>
  <c r="U5515" i="2"/>
  <c r="U5516" i="2"/>
  <c r="U5517" i="2"/>
  <c r="U5518" i="2"/>
  <c r="U5519" i="2"/>
  <c r="U5520" i="2"/>
  <c r="U5521" i="2"/>
  <c r="U5522" i="2"/>
  <c r="U5523" i="2"/>
  <c r="U5524" i="2"/>
  <c r="U5525" i="2"/>
  <c r="U5526" i="2"/>
  <c r="U5527" i="2"/>
  <c r="U5528" i="2"/>
  <c r="U5529" i="2"/>
  <c r="U5530" i="2"/>
  <c r="U5531" i="2"/>
  <c r="U5532" i="2"/>
  <c r="U5533" i="2"/>
  <c r="U5534" i="2"/>
  <c r="U5535" i="2"/>
  <c r="U5536" i="2"/>
  <c r="U5537" i="2"/>
  <c r="U5538" i="2"/>
  <c r="U5539" i="2"/>
  <c r="U5540" i="2"/>
  <c r="U5541" i="2"/>
  <c r="U5542" i="2"/>
  <c r="U5543" i="2"/>
  <c r="U5544" i="2"/>
  <c r="U5545" i="2"/>
  <c r="U5546" i="2"/>
  <c r="U5547" i="2"/>
  <c r="U5548" i="2"/>
  <c r="U5549" i="2"/>
  <c r="U5550" i="2"/>
  <c r="U5551" i="2"/>
  <c r="U5552" i="2"/>
  <c r="U5553" i="2"/>
  <c r="U5554" i="2"/>
  <c r="U5555" i="2"/>
  <c r="U5556" i="2"/>
  <c r="U5557" i="2"/>
  <c r="U5558" i="2"/>
  <c r="U5559" i="2"/>
  <c r="U5560" i="2"/>
  <c r="U5561" i="2"/>
  <c r="U5562" i="2"/>
  <c r="U5563" i="2"/>
  <c r="U5564" i="2"/>
  <c r="U5565" i="2"/>
  <c r="U5566" i="2"/>
  <c r="U5567" i="2"/>
  <c r="U5568" i="2"/>
  <c r="U5569" i="2"/>
  <c r="U5570" i="2"/>
  <c r="U5571" i="2"/>
  <c r="U5572" i="2"/>
  <c r="U5573" i="2"/>
  <c r="U5574" i="2"/>
  <c r="U5575" i="2"/>
  <c r="U5576" i="2"/>
  <c r="U5577" i="2"/>
  <c r="U5578" i="2"/>
  <c r="U5579" i="2"/>
  <c r="U5580" i="2"/>
  <c r="U5581" i="2"/>
  <c r="U5582" i="2"/>
  <c r="U5583" i="2"/>
  <c r="U5584" i="2"/>
  <c r="U5585" i="2"/>
  <c r="U5586" i="2"/>
  <c r="U5587" i="2"/>
  <c r="U5588" i="2"/>
  <c r="U5589" i="2"/>
  <c r="U5590" i="2"/>
  <c r="U5591" i="2"/>
  <c r="U5592" i="2"/>
  <c r="U5593" i="2"/>
  <c r="U5594" i="2"/>
  <c r="U5595" i="2"/>
  <c r="U5596" i="2"/>
  <c r="U5597" i="2"/>
  <c r="U5598" i="2"/>
  <c r="U5599" i="2"/>
  <c r="U5600" i="2"/>
  <c r="U5601" i="2"/>
  <c r="U5602" i="2"/>
  <c r="U5603" i="2"/>
  <c r="U5604" i="2"/>
  <c r="U5605" i="2"/>
  <c r="U5606" i="2"/>
  <c r="U5607" i="2"/>
  <c r="U5608" i="2"/>
  <c r="U5609" i="2"/>
  <c r="U5610" i="2"/>
  <c r="U5611" i="2"/>
  <c r="U5612" i="2"/>
  <c r="U5613" i="2"/>
  <c r="U5614" i="2"/>
  <c r="U5615" i="2"/>
  <c r="U5616" i="2"/>
  <c r="U5617" i="2"/>
  <c r="U5618" i="2"/>
  <c r="U5619" i="2"/>
  <c r="U5620" i="2"/>
  <c r="U5621" i="2"/>
  <c r="U5622" i="2"/>
  <c r="U5623" i="2"/>
  <c r="U5624" i="2"/>
  <c r="U5625" i="2"/>
  <c r="U5626" i="2"/>
  <c r="U5627" i="2"/>
  <c r="U5628" i="2"/>
  <c r="U5629" i="2"/>
  <c r="U5630" i="2"/>
  <c r="U5631" i="2"/>
  <c r="U5632" i="2"/>
  <c r="U5633" i="2"/>
  <c r="U5634" i="2"/>
  <c r="U5635" i="2"/>
  <c r="U5636" i="2"/>
  <c r="U5637" i="2"/>
  <c r="U5638" i="2"/>
  <c r="U5639" i="2"/>
  <c r="U5640" i="2"/>
  <c r="U5641" i="2"/>
  <c r="U5642" i="2"/>
  <c r="U5643" i="2"/>
  <c r="U5644" i="2"/>
  <c r="U5645" i="2"/>
  <c r="U5646" i="2"/>
  <c r="U5647" i="2"/>
  <c r="U5648" i="2"/>
  <c r="U5649" i="2"/>
  <c r="U5650" i="2"/>
  <c r="U5651" i="2"/>
  <c r="U5652" i="2"/>
  <c r="U5653" i="2"/>
  <c r="U5654" i="2"/>
  <c r="U5655" i="2"/>
  <c r="U5656" i="2"/>
  <c r="U5657" i="2"/>
  <c r="U5658" i="2"/>
  <c r="U5659" i="2"/>
  <c r="U5660" i="2"/>
  <c r="U5661" i="2"/>
  <c r="U5662" i="2"/>
  <c r="U5663" i="2"/>
  <c r="U5664" i="2"/>
  <c r="U5665" i="2"/>
  <c r="U5666" i="2"/>
  <c r="U5667" i="2"/>
  <c r="U5668" i="2"/>
  <c r="U5669" i="2"/>
  <c r="U5670" i="2"/>
  <c r="U5671" i="2"/>
  <c r="U5672" i="2"/>
  <c r="U5673" i="2"/>
  <c r="U5674" i="2"/>
  <c r="U5675" i="2"/>
  <c r="U5676" i="2"/>
  <c r="U5677" i="2"/>
  <c r="U5678" i="2"/>
  <c r="U5679" i="2"/>
  <c r="U5680" i="2"/>
  <c r="U5681" i="2"/>
  <c r="U5682" i="2"/>
  <c r="U5683" i="2"/>
  <c r="U5684" i="2"/>
  <c r="U5685" i="2"/>
  <c r="U5686" i="2"/>
  <c r="U5687" i="2"/>
  <c r="U5688" i="2"/>
  <c r="U5689" i="2"/>
  <c r="U5690" i="2"/>
  <c r="U5691" i="2"/>
  <c r="U5692" i="2"/>
  <c r="U5693" i="2"/>
  <c r="U5694" i="2"/>
  <c r="U5695" i="2"/>
  <c r="U5696" i="2"/>
  <c r="U5697" i="2"/>
  <c r="U5698" i="2"/>
  <c r="U5699" i="2"/>
  <c r="U5700" i="2"/>
  <c r="U5701" i="2"/>
  <c r="U5702" i="2"/>
  <c r="U5703" i="2"/>
  <c r="U5704" i="2"/>
  <c r="U5705" i="2"/>
  <c r="U5706" i="2"/>
  <c r="U5707" i="2"/>
  <c r="U5708" i="2"/>
  <c r="U5709" i="2"/>
  <c r="U5710" i="2"/>
  <c r="U5711" i="2"/>
  <c r="U5712" i="2"/>
  <c r="U5713" i="2"/>
  <c r="U5714" i="2"/>
  <c r="U5715" i="2"/>
  <c r="U5716" i="2"/>
  <c r="U5717" i="2"/>
  <c r="U5718" i="2"/>
  <c r="U5719" i="2"/>
  <c r="U5720" i="2"/>
  <c r="U5721" i="2"/>
  <c r="U5722" i="2"/>
  <c r="U5723" i="2"/>
  <c r="U5724" i="2"/>
  <c r="U5725" i="2"/>
  <c r="U5726" i="2"/>
  <c r="U5727" i="2"/>
  <c r="U5728" i="2"/>
  <c r="U5729" i="2"/>
  <c r="U5730" i="2"/>
  <c r="U5731" i="2"/>
  <c r="U5732" i="2"/>
  <c r="U5733" i="2"/>
  <c r="U5734" i="2"/>
  <c r="U5735" i="2"/>
  <c r="U5736" i="2"/>
  <c r="U5737" i="2"/>
  <c r="U5738" i="2"/>
  <c r="U5739" i="2"/>
  <c r="U5740" i="2"/>
  <c r="U5741" i="2"/>
  <c r="U5742" i="2"/>
  <c r="U5743" i="2"/>
  <c r="U5744" i="2"/>
  <c r="U5745" i="2"/>
  <c r="U5746" i="2"/>
  <c r="U5747" i="2"/>
  <c r="U5748" i="2"/>
  <c r="U5749" i="2"/>
  <c r="U5750" i="2"/>
  <c r="U5751" i="2"/>
  <c r="U5752" i="2"/>
  <c r="U5753" i="2"/>
  <c r="U5754" i="2"/>
  <c r="U5755" i="2"/>
  <c r="U5756" i="2"/>
  <c r="U5757" i="2"/>
  <c r="U5758" i="2"/>
  <c r="U5759" i="2"/>
  <c r="U5760" i="2"/>
  <c r="T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4116" i="2"/>
  <c r="T4117" i="2"/>
  <c r="T4118" i="2"/>
  <c r="T4119" i="2"/>
  <c r="T4120" i="2"/>
  <c r="T4121" i="2"/>
  <c r="T4122" i="2"/>
  <c r="T4123" i="2"/>
  <c r="T4124" i="2"/>
  <c r="T4125" i="2"/>
  <c r="T4126" i="2"/>
  <c r="T4127" i="2"/>
  <c r="T4128" i="2"/>
  <c r="T4129" i="2"/>
  <c r="T4130" i="2"/>
  <c r="T4131" i="2"/>
  <c r="T4132" i="2"/>
  <c r="T4133" i="2"/>
  <c r="T4134" i="2"/>
  <c r="T4135" i="2"/>
  <c r="T4136" i="2"/>
  <c r="T4137" i="2"/>
  <c r="T4138" i="2"/>
  <c r="T4139" i="2"/>
  <c r="T4140" i="2"/>
  <c r="T4141" i="2"/>
  <c r="T4142" i="2"/>
  <c r="T4143" i="2"/>
  <c r="T4144" i="2"/>
  <c r="T4145" i="2"/>
  <c r="T4146" i="2"/>
  <c r="T4147" i="2"/>
  <c r="T4148" i="2"/>
  <c r="T4149" i="2"/>
  <c r="T4150" i="2"/>
  <c r="T4151" i="2"/>
  <c r="T4152" i="2"/>
  <c r="T4153" i="2"/>
  <c r="T4154" i="2"/>
  <c r="T4155" i="2"/>
  <c r="T4156" i="2"/>
  <c r="T4157" i="2"/>
  <c r="T4158" i="2"/>
  <c r="T4159" i="2"/>
  <c r="T4160" i="2"/>
  <c r="T4161" i="2"/>
  <c r="T4162" i="2"/>
  <c r="T4163" i="2"/>
  <c r="T4164" i="2"/>
  <c r="T4165" i="2"/>
  <c r="T4166" i="2"/>
  <c r="T4167" i="2"/>
  <c r="T4168" i="2"/>
  <c r="T4169" i="2"/>
  <c r="T4170" i="2"/>
  <c r="T4171" i="2"/>
  <c r="T4172" i="2"/>
  <c r="T4173" i="2"/>
  <c r="T4174" i="2"/>
  <c r="T4175" i="2"/>
  <c r="T4176" i="2"/>
  <c r="T4177" i="2"/>
  <c r="T4178" i="2"/>
  <c r="T4179" i="2"/>
  <c r="T4180" i="2"/>
  <c r="T4181" i="2"/>
  <c r="T4182" i="2"/>
  <c r="T4183" i="2"/>
  <c r="T4184" i="2"/>
  <c r="T4185" i="2"/>
  <c r="T4186" i="2"/>
  <c r="T4187" i="2"/>
  <c r="T4188" i="2"/>
  <c r="T4189" i="2"/>
  <c r="T4190" i="2"/>
  <c r="T4191" i="2"/>
  <c r="T4192" i="2"/>
  <c r="T4193" i="2"/>
  <c r="T4194" i="2"/>
  <c r="T4195" i="2"/>
  <c r="T4196" i="2"/>
  <c r="T4197" i="2"/>
  <c r="T4198" i="2"/>
  <c r="T4199" i="2"/>
  <c r="T4200" i="2"/>
  <c r="T4201" i="2"/>
  <c r="T4202" i="2"/>
  <c r="T4203" i="2"/>
  <c r="T4204" i="2"/>
  <c r="T4205" i="2"/>
  <c r="T4206" i="2"/>
  <c r="T4207" i="2"/>
  <c r="T4208" i="2"/>
  <c r="T4209" i="2"/>
  <c r="T4210" i="2"/>
  <c r="T4211" i="2"/>
  <c r="T4212" i="2"/>
  <c r="T4213" i="2"/>
  <c r="T4214" i="2"/>
  <c r="T4215" i="2"/>
  <c r="T4216" i="2"/>
  <c r="T4217" i="2"/>
  <c r="T4218" i="2"/>
  <c r="T4219" i="2"/>
  <c r="T4220" i="2"/>
  <c r="T4221" i="2"/>
  <c r="T4222" i="2"/>
  <c r="T4223" i="2"/>
  <c r="T4224" i="2"/>
  <c r="T4225" i="2"/>
  <c r="T4226" i="2"/>
  <c r="T4227" i="2"/>
  <c r="T4228" i="2"/>
  <c r="T4229" i="2"/>
  <c r="T4230" i="2"/>
  <c r="T4231" i="2"/>
  <c r="T4232" i="2"/>
  <c r="T4233" i="2"/>
  <c r="T4234" i="2"/>
  <c r="T4235" i="2"/>
  <c r="T4236" i="2"/>
  <c r="T4237" i="2"/>
  <c r="T4238" i="2"/>
  <c r="T4239" i="2"/>
  <c r="T4240" i="2"/>
  <c r="T4241" i="2"/>
  <c r="T4242" i="2"/>
  <c r="T4243" i="2"/>
  <c r="T4244" i="2"/>
  <c r="T4245" i="2"/>
  <c r="T4246" i="2"/>
  <c r="T4247" i="2"/>
  <c r="T4248" i="2"/>
  <c r="T4249" i="2"/>
  <c r="T4250" i="2"/>
  <c r="T4251" i="2"/>
  <c r="T4252" i="2"/>
  <c r="T4253" i="2"/>
  <c r="T4254" i="2"/>
  <c r="T4255" i="2"/>
  <c r="T4256" i="2"/>
  <c r="T4257" i="2"/>
  <c r="T4258" i="2"/>
  <c r="T4259" i="2"/>
  <c r="T4260" i="2"/>
  <c r="T4261" i="2"/>
  <c r="T4262" i="2"/>
  <c r="T4263" i="2"/>
  <c r="T4264" i="2"/>
  <c r="T4265" i="2"/>
  <c r="T4266" i="2"/>
  <c r="T4267" i="2"/>
  <c r="T4268" i="2"/>
  <c r="T4269" i="2"/>
  <c r="T4270" i="2"/>
  <c r="T4271" i="2"/>
  <c r="T4272" i="2"/>
  <c r="T4273" i="2"/>
  <c r="T4274" i="2"/>
  <c r="T4275" i="2"/>
  <c r="T4276" i="2"/>
  <c r="T4277" i="2"/>
  <c r="T4278" i="2"/>
  <c r="T4279" i="2"/>
  <c r="T4280" i="2"/>
  <c r="T4281" i="2"/>
  <c r="T4282" i="2"/>
  <c r="T4283" i="2"/>
  <c r="T4284" i="2"/>
  <c r="T4285" i="2"/>
  <c r="T4286" i="2"/>
  <c r="T4287" i="2"/>
  <c r="T4288" i="2"/>
  <c r="T4289" i="2"/>
  <c r="T4290" i="2"/>
  <c r="T4291" i="2"/>
  <c r="T4292" i="2"/>
  <c r="T4293" i="2"/>
  <c r="T4294" i="2"/>
  <c r="T4295" i="2"/>
  <c r="T4296" i="2"/>
  <c r="T4297" i="2"/>
  <c r="T4298" i="2"/>
  <c r="T4299" i="2"/>
  <c r="T4300" i="2"/>
  <c r="T4301" i="2"/>
  <c r="T4302" i="2"/>
  <c r="T4303" i="2"/>
  <c r="T4304" i="2"/>
  <c r="T4305" i="2"/>
  <c r="T4306" i="2"/>
  <c r="T4307" i="2"/>
  <c r="T4308" i="2"/>
  <c r="T4309" i="2"/>
  <c r="T4310" i="2"/>
  <c r="T4311" i="2"/>
  <c r="T4312" i="2"/>
  <c r="T4313" i="2"/>
  <c r="T4314" i="2"/>
  <c r="T4315" i="2"/>
  <c r="T4316" i="2"/>
  <c r="T4317" i="2"/>
  <c r="T4318" i="2"/>
  <c r="T4319" i="2"/>
  <c r="T4320" i="2"/>
  <c r="T4321" i="2"/>
  <c r="T4322" i="2"/>
  <c r="T4323" i="2"/>
  <c r="T4324" i="2"/>
  <c r="T4325" i="2"/>
  <c r="T4326" i="2"/>
  <c r="T4327" i="2"/>
  <c r="T4328" i="2"/>
  <c r="T4329" i="2"/>
  <c r="T4330" i="2"/>
  <c r="T4331" i="2"/>
  <c r="T4332" i="2"/>
  <c r="T4333" i="2"/>
  <c r="T4334" i="2"/>
  <c r="T4335" i="2"/>
  <c r="T4336" i="2"/>
  <c r="T4337" i="2"/>
  <c r="T4338" i="2"/>
  <c r="T4339" i="2"/>
  <c r="T4340" i="2"/>
  <c r="T4341" i="2"/>
  <c r="T4342" i="2"/>
  <c r="T4343" i="2"/>
  <c r="T4344" i="2"/>
  <c r="T4345" i="2"/>
  <c r="T4346" i="2"/>
  <c r="T4347" i="2"/>
  <c r="T4348" i="2"/>
  <c r="T4349" i="2"/>
  <c r="T4350" i="2"/>
  <c r="T4351" i="2"/>
  <c r="T4352" i="2"/>
  <c r="T4353" i="2"/>
  <c r="T4354" i="2"/>
  <c r="T4355" i="2"/>
  <c r="T4356" i="2"/>
  <c r="T4357" i="2"/>
  <c r="T4358" i="2"/>
  <c r="T4359" i="2"/>
  <c r="T4360" i="2"/>
  <c r="T4361" i="2"/>
  <c r="T4362" i="2"/>
  <c r="T4363" i="2"/>
  <c r="T4364" i="2"/>
  <c r="T4365" i="2"/>
  <c r="T4366" i="2"/>
  <c r="T4367" i="2"/>
  <c r="T4368" i="2"/>
  <c r="T4369" i="2"/>
  <c r="T4370" i="2"/>
  <c r="T4371" i="2"/>
  <c r="T4372" i="2"/>
  <c r="T4373" i="2"/>
  <c r="T4374" i="2"/>
  <c r="T4375" i="2"/>
  <c r="T4376" i="2"/>
  <c r="T4377" i="2"/>
  <c r="T4378" i="2"/>
  <c r="T4379" i="2"/>
  <c r="T4380" i="2"/>
  <c r="T4381" i="2"/>
  <c r="T4382" i="2"/>
  <c r="T4383" i="2"/>
  <c r="T4384" i="2"/>
  <c r="T4385" i="2"/>
  <c r="T4386" i="2"/>
  <c r="T4387" i="2"/>
  <c r="T4388" i="2"/>
  <c r="T4389" i="2"/>
  <c r="T4390" i="2"/>
  <c r="T4391" i="2"/>
  <c r="T4392" i="2"/>
  <c r="T4393" i="2"/>
  <c r="T4394" i="2"/>
  <c r="T4395" i="2"/>
  <c r="T4396" i="2"/>
  <c r="T4397" i="2"/>
  <c r="T4398" i="2"/>
  <c r="T4399" i="2"/>
  <c r="T4400" i="2"/>
  <c r="T4401" i="2"/>
  <c r="T4402" i="2"/>
  <c r="T4403" i="2"/>
  <c r="T4404" i="2"/>
  <c r="T4405" i="2"/>
  <c r="T4406" i="2"/>
  <c r="T4407" i="2"/>
  <c r="T4408" i="2"/>
  <c r="T4409" i="2"/>
  <c r="T4410" i="2"/>
  <c r="T4411" i="2"/>
  <c r="T4412" i="2"/>
  <c r="T4413" i="2"/>
  <c r="T4414" i="2"/>
  <c r="T4415" i="2"/>
  <c r="T4416" i="2"/>
  <c r="T4417" i="2"/>
  <c r="T4418" i="2"/>
  <c r="T4419" i="2"/>
  <c r="T4420" i="2"/>
  <c r="T4421" i="2"/>
  <c r="T4422" i="2"/>
  <c r="T4423" i="2"/>
  <c r="T4424" i="2"/>
  <c r="T4425" i="2"/>
  <c r="T4426" i="2"/>
  <c r="T4427" i="2"/>
  <c r="T4428" i="2"/>
  <c r="T4429" i="2"/>
  <c r="T4430" i="2"/>
  <c r="T4431" i="2"/>
  <c r="T4432" i="2"/>
  <c r="T4433" i="2"/>
  <c r="T4434" i="2"/>
  <c r="T4435" i="2"/>
  <c r="T4436" i="2"/>
  <c r="T4437" i="2"/>
  <c r="T4438" i="2"/>
  <c r="T4439" i="2"/>
  <c r="T4440" i="2"/>
  <c r="T4441" i="2"/>
  <c r="T4442" i="2"/>
  <c r="T4443" i="2"/>
  <c r="T4444" i="2"/>
  <c r="T4445" i="2"/>
  <c r="T4446" i="2"/>
  <c r="T4447" i="2"/>
  <c r="T4448" i="2"/>
  <c r="T4449" i="2"/>
  <c r="T4450" i="2"/>
  <c r="T4451" i="2"/>
  <c r="T4452" i="2"/>
  <c r="T4453" i="2"/>
  <c r="T4454" i="2"/>
  <c r="T4455" i="2"/>
  <c r="T4456" i="2"/>
  <c r="T4457" i="2"/>
  <c r="T4458" i="2"/>
  <c r="T4459" i="2"/>
  <c r="T4460" i="2"/>
  <c r="T4461" i="2"/>
  <c r="T4462" i="2"/>
  <c r="T4463" i="2"/>
  <c r="T4464" i="2"/>
  <c r="T4465" i="2"/>
  <c r="T4466" i="2"/>
  <c r="T4467" i="2"/>
  <c r="T4468" i="2"/>
  <c r="T4469" i="2"/>
  <c r="T4470" i="2"/>
  <c r="T4471" i="2"/>
  <c r="T4472" i="2"/>
  <c r="T4473" i="2"/>
  <c r="T4474" i="2"/>
  <c r="T4475" i="2"/>
  <c r="T4476" i="2"/>
  <c r="T4477" i="2"/>
  <c r="T4478" i="2"/>
  <c r="T4479" i="2"/>
  <c r="T4480" i="2"/>
  <c r="T4481" i="2"/>
  <c r="T4482" i="2"/>
  <c r="T4483" i="2"/>
  <c r="T4484" i="2"/>
  <c r="T4485" i="2"/>
  <c r="T4486" i="2"/>
  <c r="T4487" i="2"/>
  <c r="T4488" i="2"/>
  <c r="T4489" i="2"/>
  <c r="T4490" i="2"/>
  <c r="T4491" i="2"/>
  <c r="T4492" i="2"/>
  <c r="T4493" i="2"/>
  <c r="T4494" i="2"/>
  <c r="T4495" i="2"/>
  <c r="T4496" i="2"/>
  <c r="T4497" i="2"/>
  <c r="T4498" i="2"/>
  <c r="T4499" i="2"/>
  <c r="T4500" i="2"/>
  <c r="T4501" i="2"/>
  <c r="T4502" i="2"/>
  <c r="T4503" i="2"/>
  <c r="T4504" i="2"/>
  <c r="T4505" i="2"/>
  <c r="T4506" i="2"/>
  <c r="T4507" i="2"/>
  <c r="T4508" i="2"/>
  <c r="T4509" i="2"/>
  <c r="T4510" i="2"/>
  <c r="T4511" i="2"/>
  <c r="T4512" i="2"/>
  <c r="T4513" i="2"/>
  <c r="T4514" i="2"/>
  <c r="T4515" i="2"/>
  <c r="T4516" i="2"/>
  <c r="T4517" i="2"/>
  <c r="T4518" i="2"/>
  <c r="T4519" i="2"/>
  <c r="T4520" i="2"/>
  <c r="T4521" i="2"/>
  <c r="T4522" i="2"/>
  <c r="T4523" i="2"/>
  <c r="T4524" i="2"/>
  <c r="T4525" i="2"/>
  <c r="T4526" i="2"/>
  <c r="T4527" i="2"/>
  <c r="T4528" i="2"/>
  <c r="T4529" i="2"/>
  <c r="T4530" i="2"/>
  <c r="T4531" i="2"/>
  <c r="T4532" i="2"/>
  <c r="T4533" i="2"/>
  <c r="T4534" i="2"/>
  <c r="T4535" i="2"/>
  <c r="T4536" i="2"/>
  <c r="T4537" i="2"/>
  <c r="T4538" i="2"/>
  <c r="T4539" i="2"/>
  <c r="T4540" i="2"/>
  <c r="T4541" i="2"/>
  <c r="T4542" i="2"/>
  <c r="T4543" i="2"/>
  <c r="T4544" i="2"/>
  <c r="T4545" i="2"/>
  <c r="T4546" i="2"/>
  <c r="T4547" i="2"/>
  <c r="T4548" i="2"/>
  <c r="T4549" i="2"/>
  <c r="T4550" i="2"/>
  <c r="T4551" i="2"/>
  <c r="T4552" i="2"/>
  <c r="T4553" i="2"/>
  <c r="T4554" i="2"/>
  <c r="T4555" i="2"/>
  <c r="T4556" i="2"/>
  <c r="T4557" i="2"/>
  <c r="T4558" i="2"/>
  <c r="T4559" i="2"/>
  <c r="T4560" i="2"/>
  <c r="T4561" i="2"/>
  <c r="T4562" i="2"/>
  <c r="T4563" i="2"/>
  <c r="T4564" i="2"/>
  <c r="T4565" i="2"/>
  <c r="T4566" i="2"/>
  <c r="T4567" i="2"/>
  <c r="T4568" i="2"/>
  <c r="T4569" i="2"/>
  <c r="T4570" i="2"/>
  <c r="T4571" i="2"/>
  <c r="T4572" i="2"/>
  <c r="T4573" i="2"/>
  <c r="T4574" i="2"/>
  <c r="T4575" i="2"/>
  <c r="T4576" i="2"/>
  <c r="T4577" i="2"/>
  <c r="T4578" i="2"/>
  <c r="T4579" i="2"/>
  <c r="T4580" i="2"/>
  <c r="T4581" i="2"/>
  <c r="T4582" i="2"/>
  <c r="T4583" i="2"/>
  <c r="T4584" i="2"/>
  <c r="T4585" i="2"/>
  <c r="T4586" i="2"/>
  <c r="T4587" i="2"/>
  <c r="T4588" i="2"/>
  <c r="T4589" i="2"/>
  <c r="T4590" i="2"/>
  <c r="T4591" i="2"/>
  <c r="T4592" i="2"/>
  <c r="T4593" i="2"/>
  <c r="T4594" i="2"/>
  <c r="T4595" i="2"/>
  <c r="T4596" i="2"/>
  <c r="T4597" i="2"/>
  <c r="T4598" i="2"/>
  <c r="T4599" i="2"/>
  <c r="T4600" i="2"/>
  <c r="T4601" i="2"/>
  <c r="T4602" i="2"/>
  <c r="T4603" i="2"/>
  <c r="T4604" i="2"/>
  <c r="T4605" i="2"/>
  <c r="T4606" i="2"/>
  <c r="T4607" i="2"/>
  <c r="T4608" i="2"/>
  <c r="T4609" i="2"/>
  <c r="T4610" i="2"/>
  <c r="T4611" i="2"/>
  <c r="T4612" i="2"/>
  <c r="T4613" i="2"/>
  <c r="T4614" i="2"/>
  <c r="T4615" i="2"/>
  <c r="T4616" i="2"/>
  <c r="T4617" i="2"/>
  <c r="T4618" i="2"/>
  <c r="T4619" i="2"/>
  <c r="T4620" i="2"/>
  <c r="T4621" i="2"/>
  <c r="T4622" i="2"/>
  <c r="T4623" i="2"/>
  <c r="T4624" i="2"/>
  <c r="T4625" i="2"/>
  <c r="T4626" i="2"/>
  <c r="T4627" i="2"/>
  <c r="T4628" i="2"/>
  <c r="T4629" i="2"/>
  <c r="T4630" i="2"/>
  <c r="T4631" i="2"/>
  <c r="T4632" i="2"/>
  <c r="T4633" i="2"/>
  <c r="T4634" i="2"/>
  <c r="T4635" i="2"/>
  <c r="T4636" i="2"/>
  <c r="T4637" i="2"/>
  <c r="T4638" i="2"/>
  <c r="T4639" i="2"/>
  <c r="T4640" i="2"/>
  <c r="T4641" i="2"/>
  <c r="T4642" i="2"/>
  <c r="T4643" i="2"/>
  <c r="T4644" i="2"/>
  <c r="T4645" i="2"/>
  <c r="T4646" i="2"/>
  <c r="T4647" i="2"/>
  <c r="T4648" i="2"/>
  <c r="T4649" i="2"/>
  <c r="T4650" i="2"/>
  <c r="T4651" i="2"/>
  <c r="T4652" i="2"/>
  <c r="T4653" i="2"/>
  <c r="T4654" i="2"/>
  <c r="T4655" i="2"/>
  <c r="T4656" i="2"/>
  <c r="T4657" i="2"/>
  <c r="T4658" i="2"/>
  <c r="T4659" i="2"/>
  <c r="T4660" i="2"/>
  <c r="T4661" i="2"/>
  <c r="T4662" i="2"/>
  <c r="T4663" i="2"/>
  <c r="T4664" i="2"/>
  <c r="T4665" i="2"/>
  <c r="T4666" i="2"/>
  <c r="T4667" i="2"/>
  <c r="T4668" i="2"/>
  <c r="T4669" i="2"/>
  <c r="T4670" i="2"/>
  <c r="T4671" i="2"/>
  <c r="T4672" i="2"/>
  <c r="T4673" i="2"/>
  <c r="T4674" i="2"/>
  <c r="T4675" i="2"/>
  <c r="T4676" i="2"/>
  <c r="T4677" i="2"/>
  <c r="T4678" i="2"/>
  <c r="T4679" i="2"/>
  <c r="T4680" i="2"/>
  <c r="T4681" i="2"/>
  <c r="T4682" i="2"/>
  <c r="T4683" i="2"/>
  <c r="T4684" i="2"/>
  <c r="T4685" i="2"/>
  <c r="T4686" i="2"/>
  <c r="T4687" i="2"/>
  <c r="T4688" i="2"/>
  <c r="T4689" i="2"/>
  <c r="T4690" i="2"/>
  <c r="T4691" i="2"/>
  <c r="T4692" i="2"/>
  <c r="T4693" i="2"/>
  <c r="T4694" i="2"/>
  <c r="T4695" i="2"/>
  <c r="T4696" i="2"/>
  <c r="T4697" i="2"/>
  <c r="T4698" i="2"/>
  <c r="T4699" i="2"/>
  <c r="T4700" i="2"/>
  <c r="T4701" i="2"/>
  <c r="T4702" i="2"/>
  <c r="T4703" i="2"/>
  <c r="T4704" i="2"/>
  <c r="T4705" i="2"/>
  <c r="T4706" i="2"/>
  <c r="T4707" i="2"/>
  <c r="T4708" i="2"/>
  <c r="T4709" i="2"/>
  <c r="T4710" i="2"/>
  <c r="T4711" i="2"/>
  <c r="T4712" i="2"/>
  <c r="T4713" i="2"/>
  <c r="T4714" i="2"/>
  <c r="T4715" i="2"/>
  <c r="T4716" i="2"/>
  <c r="T4717" i="2"/>
  <c r="T4718" i="2"/>
  <c r="T4719" i="2"/>
  <c r="T4720" i="2"/>
  <c r="T4721" i="2"/>
  <c r="T4722" i="2"/>
  <c r="T4723" i="2"/>
  <c r="T4724" i="2"/>
  <c r="T4725" i="2"/>
  <c r="T4726" i="2"/>
  <c r="T4727" i="2"/>
  <c r="T4728" i="2"/>
  <c r="T4729" i="2"/>
  <c r="T4730" i="2"/>
  <c r="T4731" i="2"/>
  <c r="T4732" i="2"/>
  <c r="T4733" i="2"/>
  <c r="T4734" i="2"/>
  <c r="T4735" i="2"/>
  <c r="T4736" i="2"/>
  <c r="T4737" i="2"/>
  <c r="T4738" i="2"/>
  <c r="T4739" i="2"/>
  <c r="T4740" i="2"/>
  <c r="T4741" i="2"/>
  <c r="T4742" i="2"/>
  <c r="T4743" i="2"/>
  <c r="T4744" i="2"/>
  <c r="T4745" i="2"/>
  <c r="T4746" i="2"/>
  <c r="T4747" i="2"/>
  <c r="T4748" i="2"/>
  <c r="T4749" i="2"/>
  <c r="T4750" i="2"/>
  <c r="T4751" i="2"/>
  <c r="T4752" i="2"/>
  <c r="T4753" i="2"/>
  <c r="T4754" i="2"/>
  <c r="T4755" i="2"/>
  <c r="T4756" i="2"/>
  <c r="T4757" i="2"/>
  <c r="T4758" i="2"/>
  <c r="T4759" i="2"/>
  <c r="T4760" i="2"/>
  <c r="T4761" i="2"/>
  <c r="T4762" i="2"/>
  <c r="T4763" i="2"/>
  <c r="T4764" i="2"/>
  <c r="T4765" i="2"/>
  <c r="T4766" i="2"/>
  <c r="T4767" i="2"/>
  <c r="T4768" i="2"/>
  <c r="T4769" i="2"/>
  <c r="T4770" i="2"/>
  <c r="T4771" i="2"/>
  <c r="T4772" i="2"/>
  <c r="T4773" i="2"/>
  <c r="T4774" i="2"/>
  <c r="T4775" i="2"/>
  <c r="T4776" i="2"/>
  <c r="T4777" i="2"/>
  <c r="T4778" i="2"/>
  <c r="T4779" i="2"/>
  <c r="T4780" i="2"/>
  <c r="T4781" i="2"/>
  <c r="T4782" i="2"/>
  <c r="T4783" i="2"/>
  <c r="T4784" i="2"/>
  <c r="T4785" i="2"/>
  <c r="T4786" i="2"/>
  <c r="T4787" i="2"/>
  <c r="T4788" i="2"/>
  <c r="T4789" i="2"/>
  <c r="T4790" i="2"/>
  <c r="T4791" i="2"/>
  <c r="T4792" i="2"/>
  <c r="T4793" i="2"/>
  <c r="T4794" i="2"/>
  <c r="T4795" i="2"/>
  <c r="T4796" i="2"/>
  <c r="T4797" i="2"/>
  <c r="T4798" i="2"/>
  <c r="T4799" i="2"/>
  <c r="T4800" i="2"/>
  <c r="T4801" i="2"/>
  <c r="T4802" i="2"/>
  <c r="T4803" i="2"/>
  <c r="T4804" i="2"/>
  <c r="T4805" i="2"/>
  <c r="T4806" i="2"/>
  <c r="T4807" i="2"/>
  <c r="T4808" i="2"/>
  <c r="T4809" i="2"/>
  <c r="T4810" i="2"/>
  <c r="T4811" i="2"/>
  <c r="T4812" i="2"/>
  <c r="T4813" i="2"/>
  <c r="T4814" i="2"/>
  <c r="T4815" i="2"/>
  <c r="T4816" i="2"/>
  <c r="T4817" i="2"/>
  <c r="T4818" i="2"/>
  <c r="T4819" i="2"/>
  <c r="T4820" i="2"/>
  <c r="T4821" i="2"/>
  <c r="T4822" i="2"/>
  <c r="T4823" i="2"/>
  <c r="T4824" i="2"/>
  <c r="T4825" i="2"/>
  <c r="T4826" i="2"/>
  <c r="T4827" i="2"/>
  <c r="T4828" i="2"/>
  <c r="T4829" i="2"/>
  <c r="T4830" i="2"/>
  <c r="T4831" i="2"/>
  <c r="T4832" i="2"/>
  <c r="T4833" i="2"/>
  <c r="T4834" i="2"/>
  <c r="T4835" i="2"/>
  <c r="T4836" i="2"/>
  <c r="T4837" i="2"/>
  <c r="T4838" i="2"/>
  <c r="T4839" i="2"/>
  <c r="T4840" i="2"/>
  <c r="T4841" i="2"/>
  <c r="T4842" i="2"/>
  <c r="T4843" i="2"/>
  <c r="T4844" i="2"/>
  <c r="T4845" i="2"/>
  <c r="T4846" i="2"/>
  <c r="T4847" i="2"/>
  <c r="T4848" i="2"/>
  <c r="T4849" i="2"/>
  <c r="T4850" i="2"/>
  <c r="T4851" i="2"/>
  <c r="T4852" i="2"/>
  <c r="T4853" i="2"/>
  <c r="T4854" i="2"/>
  <c r="T4855" i="2"/>
  <c r="T4856" i="2"/>
  <c r="T4857" i="2"/>
  <c r="T4858" i="2"/>
  <c r="T4859" i="2"/>
  <c r="T4860" i="2"/>
  <c r="T4861" i="2"/>
  <c r="T4862" i="2"/>
  <c r="T4863" i="2"/>
  <c r="T4864" i="2"/>
  <c r="T4865" i="2"/>
  <c r="T4866" i="2"/>
  <c r="T4867" i="2"/>
  <c r="T4868" i="2"/>
  <c r="T4869" i="2"/>
  <c r="T4870" i="2"/>
  <c r="T4871" i="2"/>
  <c r="T4872" i="2"/>
  <c r="T4873" i="2"/>
  <c r="T4874" i="2"/>
  <c r="T4875" i="2"/>
  <c r="T4876" i="2"/>
  <c r="T4877" i="2"/>
  <c r="T4878" i="2"/>
  <c r="T4879" i="2"/>
  <c r="T4880" i="2"/>
  <c r="T4881" i="2"/>
  <c r="T4882" i="2"/>
  <c r="T4883" i="2"/>
  <c r="T4884" i="2"/>
  <c r="T4885" i="2"/>
  <c r="T4886" i="2"/>
  <c r="T4887" i="2"/>
  <c r="T4888" i="2"/>
  <c r="T4889" i="2"/>
  <c r="T4890" i="2"/>
  <c r="T4891" i="2"/>
  <c r="T4892" i="2"/>
  <c r="T4893" i="2"/>
  <c r="T4894" i="2"/>
  <c r="T4895" i="2"/>
  <c r="T4896" i="2"/>
  <c r="T4897" i="2"/>
  <c r="T4898" i="2"/>
  <c r="T4899" i="2"/>
  <c r="T4900" i="2"/>
  <c r="T4901" i="2"/>
  <c r="T4902" i="2"/>
  <c r="T4903" i="2"/>
  <c r="T4904" i="2"/>
  <c r="T4905" i="2"/>
  <c r="T4906" i="2"/>
  <c r="T4907" i="2"/>
  <c r="T4908" i="2"/>
  <c r="T4909" i="2"/>
  <c r="T4910" i="2"/>
  <c r="T4911" i="2"/>
  <c r="T4912" i="2"/>
  <c r="T4913" i="2"/>
  <c r="T4914" i="2"/>
  <c r="T4915" i="2"/>
  <c r="T4916" i="2"/>
  <c r="T4917" i="2"/>
  <c r="T4918" i="2"/>
  <c r="T4919" i="2"/>
  <c r="T4920" i="2"/>
  <c r="T4921" i="2"/>
  <c r="T4922" i="2"/>
  <c r="T4923" i="2"/>
  <c r="T4924" i="2"/>
  <c r="T4925" i="2"/>
  <c r="T4926" i="2"/>
  <c r="T4927" i="2"/>
  <c r="T4928" i="2"/>
  <c r="T4929" i="2"/>
  <c r="T4930" i="2"/>
  <c r="T4931" i="2"/>
  <c r="T4932" i="2"/>
  <c r="T4933" i="2"/>
  <c r="T4934" i="2"/>
  <c r="T4935" i="2"/>
  <c r="T4936" i="2"/>
  <c r="T4937" i="2"/>
  <c r="T4938" i="2"/>
  <c r="T4939" i="2"/>
  <c r="T4940" i="2"/>
  <c r="T4941" i="2"/>
  <c r="T4942" i="2"/>
  <c r="T4943" i="2"/>
  <c r="T4944" i="2"/>
  <c r="T4945" i="2"/>
  <c r="T4946" i="2"/>
  <c r="T4947" i="2"/>
  <c r="T4948" i="2"/>
  <c r="T4949" i="2"/>
  <c r="T4950" i="2"/>
  <c r="T4951" i="2"/>
  <c r="T4952" i="2"/>
  <c r="T4953" i="2"/>
  <c r="T4954" i="2"/>
  <c r="T4955" i="2"/>
  <c r="T4956" i="2"/>
  <c r="T4957" i="2"/>
  <c r="T4958" i="2"/>
  <c r="T4959" i="2"/>
  <c r="T4960" i="2"/>
  <c r="T4961" i="2"/>
  <c r="T4962" i="2"/>
  <c r="T4963" i="2"/>
  <c r="T4964" i="2"/>
  <c r="T4965" i="2"/>
  <c r="T4966" i="2"/>
  <c r="T4967" i="2"/>
  <c r="T4968" i="2"/>
  <c r="T4969" i="2"/>
  <c r="T4970" i="2"/>
  <c r="T4971" i="2"/>
  <c r="T4972" i="2"/>
  <c r="T4973" i="2"/>
  <c r="T4974" i="2"/>
  <c r="T4975" i="2"/>
  <c r="T4976" i="2"/>
  <c r="T4977" i="2"/>
  <c r="T4978" i="2"/>
  <c r="T4979" i="2"/>
  <c r="T4980" i="2"/>
  <c r="T4981" i="2"/>
  <c r="T4982" i="2"/>
  <c r="T4983" i="2"/>
  <c r="T4984" i="2"/>
  <c r="T4985" i="2"/>
  <c r="T4986" i="2"/>
  <c r="T4987" i="2"/>
  <c r="T4988" i="2"/>
  <c r="T4989" i="2"/>
  <c r="T4990" i="2"/>
  <c r="T4991" i="2"/>
  <c r="T4992" i="2"/>
  <c r="T4993" i="2"/>
  <c r="T4994" i="2"/>
  <c r="T4995" i="2"/>
  <c r="T4996" i="2"/>
  <c r="T4997" i="2"/>
  <c r="T4998" i="2"/>
  <c r="T4999" i="2"/>
  <c r="T5000" i="2"/>
  <c r="T5001" i="2"/>
  <c r="T5002" i="2"/>
  <c r="T5003" i="2"/>
  <c r="T5004" i="2"/>
  <c r="T5005" i="2"/>
  <c r="T5006" i="2"/>
  <c r="T5007" i="2"/>
  <c r="T5008" i="2"/>
  <c r="T5009" i="2"/>
  <c r="T5010" i="2"/>
  <c r="T5011" i="2"/>
  <c r="T5012" i="2"/>
  <c r="T5013" i="2"/>
  <c r="T5014" i="2"/>
  <c r="T5015" i="2"/>
  <c r="T5016" i="2"/>
  <c r="T5017" i="2"/>
  <c r="T5018" i="2"/>
  <c r="T5019" i="2"/>
  <c r="T5020" i="2"/>
  <c r="T5021" i="2"/>
  <c r="T5022" i="2"/>
  <c r="T5023" i="2"/>
  <c r="T5024" i="2"/>
  <c r="T5025" i="2"/>
  <c r="T5026" i="2"/>
  <c r="T5027" i="2"/>
  <c r="T5028" i="2"/>
  <c r="T5029" i="2"/>
  <c r="T5030" i="2"/>
  <c r="T5031" i="2"/>
  <c r="T5032" i="2"/>
  <c r="T5033" i="2"/>
  <c r="T5034" i="2"/>
  <c r="T5035" i="2"/>
  <c r="T5036" i="2"/>
  <c r="T5037" i="2"/>
  <c r="T5038" i="2"/>
  <c r="T5039" i="2"/>
  <c r="T5040" i="2"/>
  <c r="T5041" i="2"/>
  <c r="T5042" i="2"/>
  <c r="T5043" i="2"/>
  <c r="T5044" i="2"/>
  <c r="T5045" i="2"/>
  <c r="T5046" i="2"/>
  <c r="T5047" i="2"/>
  <c r="T5048" i="2"/>
  <c r="T5049" i="2"/>
  <c r="T5050" i="2"/>
  <c r="T5051" i="2"/>
  <c r="T5052" i="2"/>
  <c r="T5053" i="2"/>
  <c r="T5054" i="2"/>
  <c r="T5055" i="2"/>
  <c r="T5056" i="2"/>
  <c r="T5057" i="2"/>
  <c r="T5058" i="2"/>
  <c r="T5059" i="2"/>
  <c r="T5060" i="2"/>
  <c r="T5061" i="2"/>
  <c r="T5062" i="2"/>
  <c r="T5063" i="2"/>
  <c r="T5064" i="2"/>
  <c r="T5065" i="2"/>
  <c r="T5066" i="2"/>
  <c r="T5067" i="2"/>
  <c r="T5068" i="2"/>
  <c r="T5069" i="2"/>
  <c r="T5070" i="2"/>
  <c r="T5071" i="2"/>
  <c r="T5072" i="2"/>
  <c r="T5073" i="2"/>
  <c r="T5074" i="2"/>
  <c r="T5075" i="2"/>
  <c r="T5076" i="2"/>
  <c r="T5077" i="2"/>
  <c r="T5078" i="2"/>
  <c r="T5079" i="2"/>
  <c r="T5080" i="2"/>
  <c r="T5081" i="2"/>
  <c r="T5082" i="2"/>
  <c r="T5083" i="2"/>
  <c r="T5084" i="2"/>
  <c r="T5085" i="2"/>
  <c r="T5086" i="2"/>
  <c r="T5087" i="2"/>
  <c r="T5088" i="2"/>
  <c r="T5089" i="2"/>
  <c r="T5090" i="2"/>
  <c r="T5091" i="2"/>
  <c r="T5092" i="2"/>
  <c r="T5093" i="2"/>
  <c r="T5094" i="2"/>
  <c r="T5095" i="2"/>
  <c r="T5096" i="2"/>
  <c r="T5097" i="2"/>
  <c r="T5098" i="2"/>
  <c r="T5099" i="2"/>
  <c r="T5100" i="2"/>
  <c r="T5101" i="2"/>
  <c r="T5102" i="2"/>
  <c r="T5103" i="2"/>
  <c r="T5104" i="2"/>
  <c r="T5105" i="2"/>
  <c r="T5106" i="2"/>
  <c r="T5107" i="2"/>
  <c r="T5108" i="2"/>
  <c r="T5109" i="2"/>
  <c r="T5110" i="2"/>
  <c r="T5111" i="2"/>
  <c r="T5112" i="2"/>
  <c r="T5113" i="2"/>
  <c r="T5114" i="2"/>
  <c r="T5115" i="2"/>
  <c r="T5116" i="2"/>
  <c r="T5117" i="2"/>
  <c r="T5118" i="2"/>
  <c r="T5119" i="2"/>
  <c r="T5120" i="2"/>
  <c r="T5121" i="2"/>
  <c r="T5122" i="2"/>
  <c r="T5123" i="2"/>
  <c r="T5124" i="2"/>
  <c r="T5125" i="2"/>
  <c r="T5126" i="2"/>
  <c r="T5127" i="2"/>
  <c r="T5128" i="2"/>
  <c r="T5129" i="2"/>
  <c r="T5130" i="2"/>
  <c r="T5131" i="2"/>
  <c r="T5132" i="2"/>
  <c r="T5133" i="2"/>
  <c r="T5134" i="2"/>
  <c r="T5135" i="2"/>
  <c r="T5136" i="2"/>
  <c r="T5137" i="2"/>
  <c r="T5138" i="2"/>
  <c r="T5139" i="2"/>
  <c r="T5140" i="2"/>
  <c r="T5141" i="2"/>
  <c r="T5142" i="2"/>
  <c r="T5143" i="2"/>
  <c r="T5144" i="2"/>
  <c r="T5145" i="2"/>
  <c r="T5146" i="2"/>
  <c r="T5147" i="2"/>
  <c r="T5148" i="2"/>
  <c r="T5149" i="2"/>
  <c r="T5150" i="2"/>
  <c r="T5151" i="2"/>
  <c r="T5152" i="2"/>
  <c r="T5153" i="2"/>
  <c r="T5154" i="2"/>
  <c r="T5155" i="2"/>
  <c r="T5156" i="2"/>
  <c r="T5157" i="2"/>
  <c r="T5158" i="2"/>
  <c r="T5159" i="2"/>
  <c r="T5160" i="2"/>
  <c r="T5161" i="2"/>
  <c r="T5162" i="2"/>
  <c r="T5163" i="2"/>
  <c r="T5164" i="2"/>
  <c r="T5165" i="2"/>
  <c r="T5166" i="2"/>
  <c r="T5167" i="2"/>
  <c r="T5168" i="2"/>
  <c r="T5169" i="2"/>
  <c r="T5170" i="2"/>
  <c r="T5171" i="2"/>
  <c r="T5172" i="2"/>
  <c r="T5173" i="2"/>
  <c r="T5174" i="2"/>
  <c r="T5175" i="2"/>
  <c r="T5176" i="2"/>
  <c r="T5177" i="2"/>
  <c r="T5178" i="2"/>
  <c r="T5179" i="2"/>
  <c r="T5180" i="2"/>
  <c r="T5181" i="2"/>
  <c r="T5182" i="2"/>
  <c r="T5183" i="2"/>
  <c r="T5184" i="2"/>
  <c r="T5185" i="2"/>
  <c r="T5186" i="2"/>
  <c r="T5187" i="2"/>
  <c r="T5188" i="2"/>
  <c r="T5189" i="2"/>
  <c r="T5190" i="2"/>
  <c r="T5191" i="2"/>
  <c r="T5192" i="2"/>
  <c r="T5193" i="2"/>
  <c r="T5194" i="2"/>
  <c r="T5195" i="2"/>
  <c r="T5196" i="2"/>
  <c r="T5197" i="2"/>
  <c r="T5198" i="2"/>
  <c r="T5199" i="2"/>
  <c r="T5200" i="2"/>
  <c r="T5201" i="2"/>
  <c r="T5202" i="2"/>
  <c r="T5203" i="2"/>
  <c r="T5204" i="2"/>
  <c r="T5205" i="2"/>
  <c r="T5206" i="2"/>
  <c r="T5207" i="2"/>
  <c r="T5208" i="2"/>
  <c r="T5209" i="2"/>
  <c r="T5210" i="2"/>
  <c r="T5211" i="2"/>
  <c r="T5212" i="2"/>
  <c r="T5213" i="2"/>
  <c r="T5214" i="2"/>
  <c r="T5215" i="2"/>
  <c r="T5216" i="2"/>
  <c r="T5217" i="2"/>
  <c r="T5218" i="2"/>
  <c r="T5219" i="2"/>
  <c r="T5220" i="2"/>
  <c r="T5221" i="2"/>
  <c r="T5222" i="2"/>
  <c r="T5223" i="2"/>
  <c r="T5224" i="2"/>
  <c r="T5225" i="2"/>
  <c r="T5226" i="2"/>
  <c r="T5227" i="2"/>
  <c r="T5228" i="2"/>
  <c r="T5229" i="2"/>
  <c r="T5230" i="2"/>
  <c r="T5231" i="2"/>
  <c r="T5232" i="2"/>
  <c r="T5233" i="2"/>
  <c r="T5234" i="2"/>
  <c r="T5235" i="2"/>
  <c r="T5236" i="2"/>
  <c r="T5237" i="2"/>
  <c r="T5238" i="2"/>
  <c r="T5239" i="2"/>
  <c r="T5240" i="2"/>
  <c r="T5241" i="2"/>
  <c r="T5242" i="2"/>
  <c r="T5243" i="2"/>
  <c r="T5244" i="2"/>
  <c r="T5245" i="2"/>
  <c r="T5246" i="2"/>
  <c r="T5247" i="2"/>
  <c r="T5248" i="2"/>
  <c r="T5249" i="2"/>
  <c r="T5250" i="2"/>
  <c r="T5251" i="2"/>
  <c r="T5252" i="2"/>
  <c r="T5253" i="2"/>
  <c r="T5254" i="2"/>
  <c r="T5255" i="2"/>
  <c r="T5256" i="2"/>
  <c r="T5257" i="2"/>
  <c r="T5258" i="2"/>
  <c r="T5259" i="2"/>
  <c r="T5260" i="2"/>
  <c r="T5261" i="2"/>
  <c r="T5262" i="2"/>
  <c r="T5263" i="2"/>
  <c r="T5264" i="2"/>
  <c r="T5265" i="2"/>
  <c r="T5266" i="2"/>
  <c r="T5267" i="2"/>
  <c r="T5268" i="2"/>
  <c r="T5269" i="2"/>
  <c r="T5270" i="2"/>
  <c r="T5271" i="2"/>
  <c r="T5272" i="2"/>
  <c r="T5273" i="2"/>
  <c r="T5274" i="2"/>
  <c r="T5275" i="2"/>
  <c r="T5276" i="2"/>
  <c r="T5277" i="2"/>
  <c r="T5278" i="2"/>
  <c r="T5279" i="2"/>
  <c r="T5280" i="2"/>
  <c r="T5281" i="2"/>
  <c r="T5282" i="2"/>
  <c r="T5283" i="2"/>
  <c r="T5284" i="2"/>
  <c r="T5285" i="2"/>
  <c r="T5286" i="2"/>
  <c r="T5287" i="2"/>
  <c r="T5288" i="2"/>
  <c r="T5289" i="2"/>
  <c r="T5290" i="2"/>
  <c r="T5291" i="2"/>
  <c r="T5292" i="2"/>
  <c r="T5293" i="2"/>
  <c r="T5294" i="2"/>
  <c r="T5295" i="2"/>
  <c r="T5296" i="2"/>
  <c r="T5297" i="2"/>
  <c r="T5298" i="2"/>
  <c r="T5299" i="2"/>
  <c r="T5300" i="2"/>
  <c r="T5301" i="2"/>
  <c r="T5302" i="2"/>
  <c r="T5303" i="2"/>
  <c r="T5304" i="2"/>
  <c r="T5305" i="2"/>
  <c r="T5306" i="2"/>
  <c r="T5307" i="2"/>
  <c r="T5308" i="2"/>
  <c r="T5309" i="2"/>
  <c r="T5310" i="2"/>
  <c r="T5311" i="2"/>
  <c r="T5312" i="2"/>
  <c r="T5313" i="2"/>
  <c r="T5314" i="2"/>
  <c r="T5315" i="2"/>
  <c r="T5316" i="2"/>
  <c r="T5317" i="2"/>
  <c r="T5318" i="2"/>
  <c r="T5319" i="2"/>
  <c r="T5320" i="2"/>
  <c r="T5321" i="2"/>
  <c r="T5322" i="2"/>
  <c r="T5323" i="2"/>
  <c r="T5324" i="2"/>
  <c r="T5325" i="2"/>
  <c r="T5326" i="2"/>
  <c r="T5327" i="2"/>
  <c r="T5328" i="2"/>
  <c r="T5329" i="2"/>
  <c r="T5330" i="2"/>
  <c r="T5331" i="2"/>
  <c r="T5332" i="2"/>
  <c r="T5333" i="2"/>
  <c r="T5334" i="2"/>
  <c r="T5335" i="2"/>
  <c r="T5336" i="2"/>
  <c r="T5337" i="2"/>
  <c r="T5338" i="2"/>
  <c r="T5339" i="2"/>
  <c r="T5340" i="2"/>
  <c r="T5341" i="2"/>
  <c r="T5342" i="2"/>
  <c r="T5343" i="2"/>
  <c r="T5344" i="2"/>
  <c r="T5345" i="2"/>
  <c r="T5346" i="2"/>
  <c r="T5347" i="2"/>
  <c r="T5348" i="2"/>
  <c r="T5349" i="2"/>
  <c r="T5350" i="2"/>
  <c r="T5351" i="2"/>
  <c r="T5352" i="2"/>
  <c r="T5353" i="2"/>
  <c r="T5354" i="2"/>
  <c r="T5355" i="2"/>
  <c r="T5356" i="2"/>
  <c r="T5357" i="2"/>
  <c r="T5358" i="2"/>
  <c r="T5359" i="2"/>
  <c r="T5360" i="2"/>
  <c r="T5361" i="2"/>
  <c r="T5362" i="2"/>
  <c r="T5363" i="2"/>
  <c r="T5364" i="2"/>
  <c r="T5365" i="2"/>
  <c r="T5366" i="2"/>
  <c r="T5367" i="2"/>
  <c r="T5368" i="2"/>
  <c r="T5369" i="2"/>
  <c r="T5370" i="2"/>
  <c r="T5371" i="2"/>
  <c r="T5372" i="2"/>
  <c r="T5373" i="2"/>
  <c r="T5374" i="2"/>
  <c r="T5375" i="2"/>
  <c r="T5376" i="2"/>
  <c r="T5377" i="2"/>
  <c r="T5378" i="2"/>
  <c r="T5379" i="2"/>
  <c r="T5380" i="2"/>
  <c r="T5381" i="2"/>
  <c r="T5382" i="2"/>
  <c r="T5383" i="2"/>
  <c r="T5384" i="2"/>
  <c r="T5385" i="2"/>
  <c r="T5386" i="2"/>
  <c r="T5387" i="2"/>
  <c r="T5388" i="2"/>
  <c r="T5389" i="2"/>
  <c r="T5390" i="2"/>
  <c r="T5391" i="2"/>
  <c r="T5392" i="2"/>
  <c r="T5393" i="2"/>
  <c r="T5394" i="2"/>
  <c r="T5395" i="2"/>
  <c r="T5396" i="2"/>
  <c r="T5397" i="2"/>
  <c r="T5398" i="2"/>
  <c r="T5399" i="2"/>
  <c r="T5400" i="2"/>
  <c r="T5401" i="2"/>
  <c r="T5402" i="2"/>
  <c r="T5403" i="2"/>
  <c r="T5404" i="2"/>
  <c r="T5405" i="2"/>
  <c r="T5406" i="2"/>
  <c r="T5407" i="2"/>
  <c r="T5408" i="2"/>
  <c r="T5409" i="2"/>
  <c r="T5410" i="2"/>
  <c r="T5411" i="2"/>
  <c r="T5412" i="2"/>
  <c r="T5413" i="2"/>
  <c r="T5414" i="2"/>
  <c r="T5415" i="2"/>
  <c r="T5416" i="2"/>
  <c r="T5417" i="2"/>
  <c r="T5418" i="2"/>
  <c r="T5419" i="2"/>
  <c r="T5420" i="2"/>
  <c r="T5421" i="2"/>
  <c r="T5422" i="2"/>
  <c r="T5423" i="2"/>
  <c r="T5424" i="2"/>
  <c r="T5425" i="2"/>
  <c r="T5426" i="2"/>
  <c r="T5427" i="2"/>
  <c r="T5428" i="2"/>
  <c r="T5429" i="2"/>
  <c r="T5430" i="2"/>
  <c r="T5431" i="2"/>
  <c r="T5432" i="2"/>
  <c r="T5433" i="2"/>
  <c r="T5434" i="2"/>
  <c r="T5435" i="2"/>
  <c r="T5436" i="2"/>
  <c r="T5437" i="2"/>
  <c r="T5438" i="2"/>
  <c r="T5439" i="2"/>
  <c r="T5440" i="2"/>
  <c r="T5441" i="2"/>
  <c r="T5442" i="2"/>
  <c r="T5443" i="2"/>
  <c r="T5444" i="2"/>
  <c r="T5445" i="2"/>
  <c r="T5446" i="2"/>
  <c r="T5447" i="2"/>
  <c r="T5448" i="2"/>
  <c r="T5449" i="2"/>
  <c r="T5450" i="2"/>
  <c r="T5451" i="2"/>
  <c r="T5452" i="2"/>
  <c r="T5453" i="2"/>
  <c r="T5454" i="2"/>
  <c r="T5455" i="2"/>
  <c r="T5456" i="2"/>
  <c r="T5457" i="2"/>
  <c r="T5458" i="2"/>
  <c r="T5459" i="2"/>
  <c r="T5460" i="2"/>
  <c r="T5461" i="2"/>
  <c r="T5462" i="2"/>
  <c r="T5463" i="2"/>
  <c r="T5464" i="2"/>
  <c r="T5465" i="2"/>
  <c r="T5466" i="2"/>
  <c r="T5467" i="2"/>
  <c r="T5468" i="2"/>
  <c r="T5469" i="2"/>
  <c r="T5470" i="2"/>
  <c r="T5471" i="2"/>
  <c r="T5472" i="2"/>
  <c r="T5473" i="2"/>
  <c r="T5474" i="2"/>
  <c r="T5475" i="2"/>
  <c r="T5476" i="2"/>
  <c r="T5477" i="2"/>
  <c r="T5478" i="2"/>
  <c r="T5479" i="2"/>
  <c r="T5480" i="2"/>
  <c r="T5481" i="2"/>
  <c r="T5482" i="2"/>
  <c r="T5483" i="2"/>
  <c r="T5484" i="2"/>
  <c r="T5485" i="2"/>
  <c r="T5486" i="2"/>
  <c r="T5487" i="2"/>
  <c r="T5488" i="2"/>
  <c r="T5489" i="2"/>
  <c r="T5490" i="2"/>
  <c r="T5491" i="2"/>
  <c r="T5492" i="2"/>
  <c r="T5493" i="2"/>
  <c r="T5494" i="2"/>
  <c r="T5495" i="2"/>
  <c r="T5496" i="2"/>
  <c r="T5497" i="2"/>
  <c r="T5498" i="2"/>
  <c r="T5499" i="2"/>
  <c r="T5500" i="2"/>
  <c r="T5501" i="2"/>
  <c r="T5502" i="2"/>
  <c r="T5503" i="2"/>
  <c r="T5504" i="2"/>
  <c r="T5505" i="2"/>
  <c r="T5506" i="2"/>
  <c r="T5507" i="2"/>
  <c r="T5508" i="2"/>
  <c r="T5509" i="2"/>
  <c r="T5510" i="2"/>
  <c r="T5511" i="2"/>
  <c r="T5512" i="2"/>
  <c r="T5513" i="2"/>
  <c r="T5514" i="2"/>
  <c r="T5515" i="2"/>
  <c r="T5516" i="2"/>
  <c r="T5517" i="2"/>
  <c r="T5518" i="2"/>
  <c r="T5519" i="2"/>
  <c r="T5520" i="2"/>
  <c r="T5521" i="2"/>
  <c r="T5522" i="2"/>
  <c r="T5523" i="2"/>
  <c r="T5524" i="2"/>
  <c r="T5525" i="2"/>
  <c r="T5526" i="2"/>
  <c r="T5527" i="2"/>
  <c r="T5528" i="2"/>
  <c r="T5529" i="2"/>
  <c r="T5530" i="2"/>
  <c r="T5531" i="2"/>
  <c r="T5532" i="2"/>
  <c r="T5533" i="2"/>
  <c r="T5534" i="2"/>
  <c r="T5535" i="2"/>
  <c r="T5536" i="2"/>
  <c r="T5537" i="2"/>
  <c r="T5538" i="2"/>
  <c r="T5539" i="2"/>
  <c r="T5540" i="2"/>
  <c r="T5541" i="2"/>
  <c r="T5542" i="2"/>
  <c r="T5543" i="2"/>
  <c r="T5544" i="2"/>
  <c r="T5545" i="2"/>
  <c r="T5546" i="2"/>
  <c r="T5547" i="2"/>
  <c r="T5548" i="2"/>
  <c r="T5549" i="2"/>
  <c r="T5550" i="2"/>
  <c r="T5551" i="2"/>
  <c r="T5552" i="2"/>
  <c r="T5553" i="2"/>
  <c r="T5554" i="2"/>
  <c r="T5555" i="2"/>
  <c r="T5556" i="2"/>
  <c r="T5557" i="2"/>
  <c r="T5558" i="2"/>
  <c r="T5559" i="2"/>
  <c r="T5560" i="2"/>
  <c r="T5561" i="2"/>
  <c r="T5562" i="2"/>
  <c r="T5563" i="2"/>
  <c r="T5564" i="2"/>
  <c r="T5565" i="2"/>
  <c r="T5566" i="2"/>
  <c r="T5567" i="2"/>
  <c r="T5568" i="2"/>
  <c r="T5569" i="2"/>
  <c r="T5570" i="2"/>
  <c r="T5571" i="2"/>
  <c r="T5572" i="2"/>
  <c r="T5573" i="2"/>
  <c r="T5574" i="2"/>
  <c r="T5575" i="2"/>
  <c r="T5576" i="2"/>
  <c r="T5577" i="2"/>
  <c r="T5578" i="2"/>
  <c r="T5579" i="2"/>
  <c r="T5580" i="2"/>
  <c r="T5581" i="2"/>
  <c r="T5582" i="2"/>
  <c r="T5583" i="2"/>
  <c r="T5584" i="2"/>
  <c r="T5585" i="2"/>
  <c r="T5586" i="2"/>
  <c r="T5587" i="2"/>
  <c r="T5588" i="2"/>
  <c r="T5589" i="2"/>
  <c r="T5590" i="2"/>
  <c r="T5591" i="2"/>
  <c r="T5592" i="2"/>
  <c r="T5593" i="2"/>
  <c r="T5594" i="2"/>
  <c r="T5595" i="2"/>
  <c r="T5596" i="2"/>
  <c r="T5597" i="2"/>
  <c r="T5598" i="2"/>
  <c r="T5599" i="2"/>
  <c r="T5600" i="2"/>
  <c r="T5601" i="2"/>
  <c r="T5602" i="2"/>
  <c r="T5603" i="2"/>
  <c r="T5604" i="2"/>
  <c r="T5605" i="2"/>
  <c r="T5606" i="2"/>
  <c r="T5607" i="2"/>
  <c r="T5608" i="2"/>
  <c r="T5609" i="2"/>
  <c r="T5610" i="2"/>
  <c r="T5611" i="2"/>
  <c r="T5612" i="2"/>
  <c r="T5613" i="2"/>
  <c r="T5614" i="2"/>
  <c r="T5615" i="2"/>
  <c r="T5616" i="2"/>
  <c r="T5617" i="2"/>
  <c r="T5618" i="2"/>
  <c r="T5619" i="2"/>
  <c r="T5620" i="2"/>
  <c r="T5621" i="2"/>
  <c r="T5622" i="2"/>
  <c r="T5623" i="2"/>
  <c r="T5624" i="2"/>
  <c r="T5625" i="2"/>
  <c r="T5626" i="2"/>
  <c r="T5627" i="2"/>
  <c r="T5628" i="2"/>
  <c r="T5629" i="2"/>
  <c r="T5630" i="2"/>
  <c r="T5631" i="2"/>
  <c r="T5632" i="2"/>
  <c r="T5633" i="2"/>
  <c r="T5634" i="2"/>
  <c r="T5635" i="2"/>
  <c r="T5636" i="2"/>
  <c r="T5637" i="2"/>
  <c r="T5638" i="2"/>
  <c r="T5639" i="2"/>
  <c r="T5640" i="2"/>
  <c r="T5641" i="2"/>
  <c r="T5642" i="2"/>
  <c r="T5643" i="2"/>
  <c r="T5644" i="2"/>
  <c r="T5645" i="2"/>
  <c r="T5646" i="2"/>
  <c r="T5647" i="2"/>
  <c r="T5648" i="2"/>
  <c r="T5649" i="2"/>
  <c r="T5650" i="2"/>
  <c r="T5651" i="2"/>
  <c r="T5652" i="2"/>
  <c r="T5653" i="2"/>
  <c r="T5654" i="2"/>
  <c r="T5655" i="2"/>
  <c r="T5656" i="2"/>
  <c r="T5657" i="2"/>
  <c r="T5658" i="2"/>
  <c r="T5659" i="2"/>
  <c r="T5660" i="2"/>
  <c r="T5661" i="2"/>
  <c r="T5662" i="2"/>
  <c r="T5663" i="2"/>
  <c r="T5664" i="2"/>
  <c r="T5665" i="2"/>
  <c r="T5666" i="2"/>
  <c r="T5667" i="2"/>
  <c r="T5668" i="2"/>
  <c r="T5669" i="2"/>
  <c r="T5670" i="2"/>
  <c r="T5671" i="2"/>
  <c r="T5672" i="2"/>
  <c r="T5673" i="2"/>
  <c r="T5674" i="2"/>
  <c r="T5675" i="2"/>
  <c r="T5676" i="2"/>
  <c r="T5677" i="2"/>
  <c r="T5678" i="2"/>
  <c r="T5679" i="2"/>
  <c r="T5680" i="2"/>
  <c r="T5681" i="2"/>
  <c r="T5682" i="2"/>
  <c r="T5683" i="2"/>
  <c r="T5684" i="2"/>
  <c r="T5685" i="2"/>
  <c r="T5686" i="2"/>
  <c r="T5687" i="2"/>
  <c r="T5688" i="2"/>
  <c r="T5689" i="2"/>
  <c r="T5690" i="2"/>
  <c r="T5691" i="2"/>
  <c r="T5692" i="2"/>
  <c r="T5693" i="2"/>
  <c r="T5694" i="2"/>
  <c r="T5695" i="2"/>
  <c r="T5696" i="2"/>
  <c r="T5697" i="2"/>
  <c r="T5698" i="2"/>
  <c r="T5699" i="2"/>
  <c r="T5700" i="2"/>
  <c r="T5701" i="2"/>
  <c r="T5702" i="2"/>
  <c r="T5703" i="2"/>
  <c r="T5704" i="2"/>
  <c r="T5705" i="2"/>
  <c r="T5706" i="2"/>
  <c r="T5707" i="2"/>
  <c r="T5708" i="2"/>
  <c r="T5709" i="2"/>
  <c r="T5710" i="2"/>
  <c r="T5711" i="2"/>
  <c r="T5712" i="2"/>
  <c r="T5713" i="2"/>
  <c r="T5714" i="2"/>
  <c r="T5715" i="2"/>
  <c r="T5716" i="2"/>
  <c r="T5717" i="2"/>
  <c r="T5718" i="2"/>
  <c r="T5719" i="2"/>
  <c r="T5720" i="2"/>
  <c r="T5721" i="2"/>
  <c r="T5722" i="2"/>
  <c r="T5723" i="2"/>
  <c r="T5724" i="2"/>
  <c r="T5725" i="2"/>
  <c r="T5726" i="2"/>
  <c r="T5727" i="2"/>
  <c r="T5728" i="2"/>
  <c r="T5729" i="2"/>
  <c r="T5730" i="2"/>
  <c r="T5731" i="2"/>
  <c r="T5732" i="2"/>
  <c r="T5733" i="2"/>
  <c r="T5734" i="2"/>
  <c r="T5735" i="2"/>
  <c r="T5736" i="2"/>
  <c r="T5737" i="2"/>
  <c r="T5738" i="2"/>
  <c r="T5739" i="2"/>
  <c r="T5740" i="2"/>
  <c r="T5741" i="2"/>
  <c r="T5742" i="2"/>
  <c r="T5743" i="2"/>
  <c r="T5744" i="2"/>
  <c r="T5745" i="2"/>
  <c r="T5746" i="2"/>
  <c r="T5747" i="2"/>
  <c r="T5748" i="2"/>
  <c r="T5749" i="2"/>
  <c r="T5750" i="2"/>
  <c r="T5751" i="2"/>
  <c r="T5752" i="2"/>
  <c r="T5753" i="2"/>
  <c r="T5754" i="2"/>
  <c r="T5755" i="2"/>
  <c r="T5756" i="2"/>
  <c r="T5757" i="2"/>
  <c r="T5758" i="2"/>
  <c r="T5759" i="2"/>
  <c r="T5760" i="2"/>
  <c r="T11" i="6" l="1"/>
  <c r="T12" i="6"/>
  <c r="T14" i="6"/>
  <c r="V5" i="6"/>
  <c r="T13" i="6" s="1"/>
  <c r="S5" i="6"/>
  <c r="T10"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1B32E6-C080-44D1-8EE5-3A87CB2BF816}" keepAlive="1" name="Query - Sales Datas" description="Connection to the 'Sales Datas' query in the workbook." type="5" refreshedVersion="8" background="1" saveData="1">
    <dbPr connection="Provider=Microsoft.Mashup.OleDb.1;Data Source=$Workbook$;Location=&quot;Sales Datas&quot;;Extended Properties=&quot;&quot;" command="SELECT * FROM [Sales Datas]"/>
  </connection>
</connections>
</file>

<file path=xl/sharedStrings.xml><?xml version="1.0" encoding="utf-8"?>
<sst xmlns="http://schemas.openxmlformats.org/spreadsheetml/2006/main" count="35031" uniqueCount="16273">
  <si>
    <t>order_id</t>
  </si>
  <si>
    <t>customer_id</t>
  </si>
  <si>
    <t>order_date</t>
  </si>
  <si>
    <t>sku_id</t>
  </si>
  <si>
    <t>price</t>
  </si>
  <si>
    <t>qty_ordered</t>
  </si>
  <si>
    <t>before_discount</t>
  </si>
  <si>
    <t>discount_amount</t>
  </si>
  <si>
    <t>after_discount</t>
  </si>
  <si>
    <t>is_gross</t>
  </si>
  <si>
    <t>is_valid</t>
  </si>
  <si>
    <t>is_net</t>
  </si>
  <si>
    <t>payment_id</t>
  </si>
  <si>
    <t>registered_date</t>
  </si>
  <si>
    <t>sku_name</t>
  </si>
  <si>
    <t>base_price</t>
  </si>
  <si>
    <t>cogs</t>
  </si>
  <si>
    <t>category</t>
  </si>
  <si>
    <t>payment_method</t>
  </si>
  <si>
    <t>ODR9939707760w</t>
  </si>
  <si>
    <t>C713589L</t>
  </si>
  <si>
    <t>P858068</t>
  </si>
  <si>
    <t>RB_Dettol Germ Busting Kit-bf</t>
  </si>
  <si>
    <t>Others</t>
  </si>
  <si>
    <t>jazzwallet</t>
  </si>
  <si>
    <t>ODR7448356649d</t>
  </si>
  <si>
    <t>C551551L</t>
  </si>
  <si>
    <t>P886455</t>
  </si>
  <si>
    <t>PS4_Slim-500GB</t>
  </si>
  <si>
    <t>Entertainment</t>
  </si>
  <si>
    <t>ODR4011281866z</t>
  </si>
  <si>
    <t>C685596L</t>
  </si>
  <si>
    <t>P678648</t>
  </si>
  <si>
    <t>Changhong Ruba 55 Inches UD55D6000i Ultra HD TV_clear-CS</t>
  </si>
  <si>
    <t>Payaxis</t>
  </si>
  <si>
    <t>ODR3378927994s</t>
  </si>
  <si>
    <t>C830683L</t>
  </si>
  <si>
    <t>P540013</t>
  </si>
  <si>
    <t>dawlance_Inverter 30</t>
  </si>
  <si>
    <t>Appliances</t>
  </si>
  <si>
    <t>ODR4904430099k</t>
  </si>
  <si>
    <t>C191766L</t>
  </si>
  <si>
    <t>P491032</t>
  </si>
  <si>
    <t>Dawlance_Inverter-45 2.0 ton</t>
  </si>
  <si>
    <t>ODR7618778722h</t>
  </si>
  <si>
    <t>C299859L</t>
  </si>
  <si>
    <t>ODR7610732813d</t>
  </si>
  <si>
    <t>C313534L</t>
  </si>
  <si>
    <t>P849301</t>
  </si>
  <si>
    <t>mitsubhisi_1.0 Ton - SRK-13CMK-CS</t>
  </si>
  <si>
    <t>cod</t>
  </si>
  <si>
    <t>ODR4415476736l</t>
  </si>
  <si>
    <t>C215074L</t>
  </si>
  <si>
    <t>P918122</t>
  </si>
  <si>
    <t>lenovo_80HR00AKUE</t>
  </si>
  <si>
    <t>Computing</t>
  </si>
  <si>
    <t>customercredit</t>
  </si>
  <si>
    <t>ODR6474755771h</t>
  </si>
  <si>
    <t>C368335L</t>
  </si>
  <si>
    <t>P240605</t>
  </si>
  <si>
    <t>lenovo_80J2021CUE</t>
  </si>
  <si>
    <t>ODR9699658949w</t>
  </si>
  <si>
    <t>C246762L</t>
  </si>
  <si>
    <t>P168052</t>
  </si>
  <si>
    <t>iPhone7Plus-Red-256GB</t>
  </si>
  <si>
    <t>Mobiles &amp; Tablets</t>
  </si>
  <si>
    <t>Easypay</t>
  </si>
  <si>
    <t>ODR6859592351r</t>
  </si>
  <si>
    <t>C822265L</t>
  </si>
  <si>
    <t>P910456</t>
  </si>
  <si>
    <t>Apple iPhone 6 (64GB) Silver</t>
  </si>
  <si>
    <t>ODR2741972772y</t>
  </si>
  <si>
    <t>C483469L</t>
  </si>
  <si>
    <t>P239399</t>
  </si>
  <si>
    <t>Honda_BikeCD70-Black</t>
  </si>
  <si>
    <t>Superstore</t>
  </si>
  <si>
    <t>jazzvoucher</t>
  </si>
  <si>
    <t>ODR5064165483d</t>
  </si>
  <si>
    <t>C329053L</t>
  </si>
  <si>
    <t>ODR8655835343e</t>
  </si>
  <si>
    <t>C545190L</t>
  </si>
  <si>
    <t>ODR6180629046t</t>
  </si>
  <si>
    <t>C492850L</t>
  </si>
  <si>
    <t>P751549</t>
  </si>
  <si>
    <t>samsungGALAXY S-7 EDGE 32GB LTE</t>
  </si>
  <si>
    <t>ODR8451284001a</t>
  </si>
  <si>
    <t>C805381L</t>
  </si>
  <si>
    <t>P726605</t>
  </si>
  <si>
    <t>Ifitness_JW901</t>
  </si>
  <si>
    <t>Health &amp; Sports</t>
  </si>
  <si>
    <t>ODR2537552109g</t>
  </si>
  <si>
    <t>C890940L</t>
  </si>
  <si>
    <t>P713012</t>
  </si>
  <si>
    <t>sony_SLT-A58K</t>
  </si>
  <si>
    <t>ODR1965502162e</t>
  </si>
  <si>
    <t>C848774L</t>
  </si>
  <si>
    <t>ODR8450052777q</t>
  </si>
  <si>
    <t>C693415L</t>
  </si>
  <si>
    <t>P132718</t>
  </si>
  <si>
    <t>Samsung_Galaxy_S8_Plus_Gray</t>
  </si>
  <si>
    <t>ODR2268957100j</t>
  </si>
  <si>
    <t>C813380L</t>
  </si>
  <si>
    <t>P619324</t>
  </si>
  <si>
    <t>Samsung_Galaxy_S8_Plus_Black</t>
  </si>
  <si>
    <t>ODR7673587024b</t>
  </si>
  <si>
    <t>C180595L</t>
  </si>
  <si>
    <t>ODR7333927150n</t>
  </si>
  <si>
    <t>C587425L</t>
  </si>
  <si>
    <t>ODR5577016106c</t>
  </si>
  <si>
    <t>C612225L</t>
  </si>
  <si>
    <t>P624937</t>
  </si>
  <si>
    <t>Samsung_Galaxy_S8_black</t>
  </si>
  <si>
    <t>easypay_voucher</t>
  </si>
  <si>
    <t>ODR2742098359u</t>
  </si>
  <si>
    <t>C909222L</t>
  </si>
  <si>
    <t>P611114</t>
  </si>
  <si>
    <t>Samsung_Samsung 40 Inch J5000 Full HD LED TV</t>
  </si>
  <si>
    <t>ODR8871522735u</t>
  </si>
  <si>
    <t>C648252L</t>
  </si>
  <si>
    <t>ODR2463904091r</t>
  </si>
  <si>
    <t>C869172L</t>
  </si>
  <si>
    <t>P873818</t>
  </si>
  <si>
    <t>SNU_Tena-Durrani-TD16W-Kelly</t>
  </si>
  <si>
    <t>Women Fashion</t>
  </si>
  <si>
    <t>ODR6490492565x</t>
  </si>
  <si>
    <t>C608898L</t>
  </si>
  <si>
    <t>P725301</t>
  </si>
  <si>
    <t>FHM_LUCID COMFORT1</t>
  </si>
  <si>
    <t>Home &amp; Living</t>
  </si>
  <si>
    <t>ODR8571593980v</t>
  </si>
  <si>
    <t>C315164L</t>
  </si>
  <si>
    <t>P165743</t>
  </si>
  <si>
    <t>Swatch_YOS413</t>
  </si>
  <si>
    <t>Men Fashion</t>
  </si>
  <si>
    <t>ODR6931838372y</t>
  </si>
  <si>
    <t>C904928L</t>
  </si>
  <si>
    <t>P113237</t>
  </si>
  <si>
    <t>Samsung_49inchesK5300</t>
  </si>
  <si>
    <t>ODR3638381880v</t>
  </si>
  <si>
    <t>C317777L</t>
  </si>
  <si>
    <t>P534748</t>
  </si>
  <si>
    <t>Haier_HSU-18-HNF</t>
  </si>
  <si>
    <t>ODR9082271739m</t>
  </si>
  <si>
    <t>C353808L</t>
  </si>
  <si>
    <t>P506029</t>
  </si>
  <si>
    <t>Dell_DELL 5559-I5</t>
  </si>
  <si>
    <t>ODR7786748966g</t>
  </si>
  <si>
    <t>C257393L</t>
  </si>
  <si>
    <t>ODR8603367876u</t>
  </si>
  <si>
    <t>C261226L</t>
  </si>
  <si>
    <t>P942842</t>
  </si>
  <si>
    <t>interwood_HF-01ILO-40659</t>
  </si>
  <si>
    <t>ODR3138948564v</t>
  </si>
  <si>
    <t>C609754L</t>
  </si>
  <si>
    <t>P622378</t>
  </si>
  <si>
    <t>AYS_32-32G6530</t>
  </si>
  <si>
    <t>ODR6438394533v</t>
  </si>
  <si>
    <t>C795052L</t>
  </si>
  <si>
    <t>P196053</t>
  </si>
  <si>
    <t>Delsey_384182100</t>
  </si>
  <si>
    <t>ODR1691826218q</t>
  </si>
  <si>
    <t>C118563L</t>
  </si>
  <si>
    <t>P748128</t>
  </si>
  <si>
    <t>HP_PRINTER-LJ-M102AW</t>
  </si>
  <si>
    <t>ODR7001698821u</t>
  </si>
  <si>
    <t>C944560L</t>
  </si>
  <si>
    <t>P121025</t>
  </si>
  <si>
    <t>timex_T2P041</t>
  </si>
  <si>
    <t>ODR4038166477p</t>
  </si>
  <si>
    <t>C318081L</t>
  </si>
  <si>
    <t>P605642</t>
  </si>
  <si>
    <t>Timex_TW00PR205</t>
  </si>
  <si>
    <t>ODR2670401704u</t>
  </si>
  <si>
    <t>C385750L</t>
  </si>
  <si>
    <t>P666155</t>
  </si>
  <si>
    <t>Ifitness_Golden-Star</t>
  </si>
  <si>
    <t>ODR4788160083h</t>
  </si>
  <si>
    <t>C809015L</t>
  </si>
  <si>
    <t>P607644</t>
  </si>
  <si>
    <t>sehgalmotors_6508</t>
  </si>
  <si>
    <t>ODR3911162372f</t>
  </si>
  <si>
    <t>C269751L</t>
  </si>
  <si>
    <t>P266974</t>
  </si>
  <si>
    <t>GA_FE-25-141203</t>
  </si>
  <si>
    <t>ODR1682702313i</t>
  </si>
  <si>
    <t>C506704L</t>
  </si>
  <si>
    <t>P985474</t>
  </si>
  <si>
    <t>RMSON_TM1274 LW BK</t>
  </si>
  <si>
    <t>ODR1930700725k</t>
  </si>
  <si>
    <t>P985524</t>
  </si>
  <si>
    <t>sg_Combo BF-07</t>
  </si>
  <si>
    <t>Beauty &amp; Grooming</t>
  </si>
  <si>
    <t>ODR8227209830v</t>
  </si>
  <si>
    <t>C518000L</t>
  </si>
  <si>
    <t>P696943</t>
  </si>
  <si>
    <t>interwood_HF-01CHS-MG-39739</t>
  </si>
  <si>
    <t>ODR1282129843m</t>
  </si>
  <si>
    <t>C314557L</t>
  </si>
  <si>
    <t>P666295</t>
  </si>
  <si>
    <t>FHM_BOXTER1</t>
  </si>
  <si>
    <t>ODR8524995988x</t>
  </si>
  <si>
    <t>C533504L</t>
  </si>
  <si>
    <t>P902887</t>
  </si>
  <si>
    <t>Samsung_55inchesK6500</t>
  </si>
  <si>
    <t>ODR2677333053l</t>
  </si>
  <si>
    <t>C841181L</t>
  </si>
  <si>
    <t>ODR3911485437u</t>
  </si>
  <si>
    <t>C394285L</t>
  </si>
  <si>
    <t>P491862</t>
  </si>
  <si>
    <t>SharpLC40LE185M</t>
  </si>
  <si>
    <t>ODR6257188294v</t>
  </si>
  <si>
    <t>C338431L</t>
  </si>
  <si>
    <t>P672833</t>
  </si>
  <si>
    <t>Panasonic_40D310</t>
  </si>
  <si>
    <t>ODR7358532156c</t>
  </si>
  <si>
    <t>C548952L</t>
  </si>
  <si>
    <t>P775406</t>
  </si>
  <si>
    <t>R&amp;I_HGR 6.05 KV D</t>
  </si>
  <si>
    <t>ODR7345593685t</t>
  </si>
  <si>
    <t>ODR9772614440a</t>
  </si>
  <si>
    <t>C232406L</t>
  </si>
  <si>
    <t>P491161</t>
  </si>
  <si>
    <t>Haier_HSU-12-HNF</t>
  </si>
  <si>
    <t>ODR2038445780c</t>
  </si>
  <si>
    <t>C256400L</t>
  </si>
  <si>
    <t>P924655</t>
  </si>
  <si>
    <t>Surmawala_Haier-HDF-385H</t>
  </si>
  <si>
    <t>ODR3056818607f</t>
  </si>
  <si>
    <t>C544122L</t>
  </si>
  <si>
    <t>ODR1552624241a</t>
  </si>
  <si>
    <t>C432189L</t>
  </si>
  <si>
    <t>ODR4584946511r</t>
  </si>
  <si>
    <t>C495308L</t>
  </si>
  <si>
    <t>ODR3666240908f</t>
  </si>
  <si>
    <t>C799285L</t>
  </si>
  <si>
    <t>P504960</t>
  </si>
  <si>
    <t>Surmawala_Orient-68635-IP-Refrigerator-Silver-Grey</t>
  </si>
  <si>
    <t>ODR3307723885c</t>
  </si>
  <si>
    <t>C225454L</t>
  </si>
  <si>
    <t>P956967</t>
  </si>
  <si>
    <t>RUBD_LE-40 inches - LED - HD Ready</t>
  </si>
  <si>
    <t>ODR3042821814j</t>
  </si>
  <si>
    <t>C278051L</t>
  </si>
  <si>
    <t>P888661</t>
  </si>
  <si>
    <t>Surmawala_Haier-12ECO-Air-Conditioner-White</t>
  </si>
  <si>
    <t>ODR9240428551v</t>
  </si>
  <si>
    <t>C713963L</t>
  </si>
  <si>
    <t>P894459</t>
  </si>
  <si>
    <t>UNEL_Haier 42 Inch B9000</t>
  </si>
  <si>
    <t>ODR9861293389m</t>
  </si>
  <si>
    <t>C565012L</t>
  </si>
  <si>
    <t>P837041</t>
  </si>
  <si>
    <t>Surmawala_Haier-HWM85-7288-Washing-Machine-White</t>
  </si>
  <si>
    <t>ODR1934504823t</t>
  </si>
  <si>
    <t>C481492L</t>
  </si>
  <si>
    <t>P819695</t>
  </si>
  <si>
    <t>AYS_CX-39U564G</t>
  </si>
  <si>
    <t>ODR4584584232t</t>
  </si>
  <si>
    <t>C535886L</t>
  </si>
  <si>
    <t>ODR8765194693i</t>
  </si>
  <si>
    <t>C763177L</t>
  </si>
  <si>
    <t>ODR8324207191r</t>
  </si>
  <si>
    <t>C304965L</t>
  </si>
  <si>
    <t>ODR7636766563z</t>
  </si>
  <si>
    <t>C807679L</t>
  </si>
  <si>
    <t>ODR2253386908p</t>
  </si>
  <si>
    <t>C392296L</t>
  </si>
  <si>
    <t>P383378</t>
  </si>
  <si>
    <t>ARY Jewellers_1 Gram Millat Gold Coin --Karachi</t>
  </si>
  <si>
    <t>ODR4349856216c</t>
  </si>
  <si>
    <t>C551481L</t>
  </si>
  <si>
    <t>P628256</t>
  </si>
  <si>
    <t>AYS_32-32u561</t>
  </si>
  <si>
    <t>ODR9742859929l</t>
  </si>
  <si>
    <t>C295434L</t>
  </si>
  <si>
    <t>P210596</t>
  </si>
  <si>
    <t>seagate_STDR4000300-4TB</t>
  </si>
  <si>
    <t>ODR5844815376j</t>
  </si>
  <si>
    <t>C676393L</t>
  </si>
  <si>
    <t>P855211</t>
  </si>
  <si>
    <t>test-product</t>
  </si>
  <si>
    <t>ODR9801833134g</t>
  </si>
  <si>
    <t>C235587L</t>
  </si>
  <si>
    <t>P977249</t>
  </si>
  <si>
    <t>GMZV_FIFA 17 XBOX ONE</t>
  </si>
  <si>
    <t>ODR3285485494w</t>
  </si>
  <si>
    <t>C761888L</t>
  </si>
  <si>
    <t>P396546</t>
  </si>
  <si>
    <t>R&amp;I_Generator 6KVG</t>
  </si>
  <si>
    <t>ODR6596011115s</t>
  </si>
  <si>
    <t>C284236L</t>
  </si>
  <si>
    <t>P475499</t>
  </si>
  <si>
    <t>RAF_800mlx12</t>
  </si>
  <si>
    <t>ODR1393906883x</t>
  </si>
  <si>
    <t>P546750</t>
  </si>
  <si>
    <t>ARY Jewellers_1 Gram Millat Gold Coin --Lahore</t>
  </si>
  <si>
    <t>ODR8648637213r</t>
  </si>
  <si>
    <t>C856647L</t>
  </si>
  <si>
    <t>P950527</t>
  </si>
  <si>
    <t>Audionic_Rb 106</t>
  </si>
  <si>
    <t>P151006</t>
  </si>
  <si>
    <t>dawlance_ES15 1.0 Ton AC</t>
  </si>
  <si>
    <t>ODR5374673151h</t>
  </si>
  <si>
    <t>C367865L</t>
  </si>
  <si>
    <t>P987831</t>
  </si>
  <si>
    <t>Lacie_STET2000400-2TB</t>
  </si>
  <si>
    <t>ODR3517561564r</t>
  </si>
  <si>
    <t>C700491L</t>
  </si>
  <si>
    <t>P379182</t>
  </si>
  <si>
    <t>Victorinox_  TRAVELLER KIT</t>
  </si>
  <si>
    <t>ODR5050363774l</t>
  </si>
  <si>
    <t>C157544L</t>
  </si>
  <si>
    <t>P497470</t>
  </si>
  <si>
    <t>Voucher 9000</t>
  </si>
  <si>
    <t>ODR8854148252t</t>
  </si>
  <si>
    <t>C522507L</t>
  </si>
  <si>
    <t>P715035</t>
  </si>
  <si>
    <t>Swatch_YAS407</t>
  </si>
  <si>
    <t>ODR1653549677a</t>
  </si>
  <si>
    <t>C693323L</t>
  </si>
  <si>
    <t>ODR7982663802t</t>
  </si>
  <si>
    <t>C566330L</t>
  </si>
  <si>
    <t>P519736</t>
  </si>
  <si>
    <t>Swatch_SVCG4000AG</t>
  </si>
  <si>
    <t>Easypay_MA</t>
  </si>
  <si>
    <t>ODR3715817392d</t>
  </si>
  <si>
    <t>C715327L</t>
  </si>
  <si>
    <t>P997843</t>
  </si>
  <si>
    <t>Ricoh_Monochrome Printer-SP 212w</t>
  </si>
  <si>
    <t>ODR8016343320s</t>
  </si>
  <si>
    <t>P711041</t>
  </si>
  <si>
    <t>Castillo_CDT-748-Black-42</t>
  </si>
  <si>
    <t>ODR8181443587g</t>
  </si>
  <si>
    <t>C468569L</t>
  </si>
  <si>
    <t>P240010</t>
  </si>
  <si>
    <t>Timex_T49925</t>
  </si>
  <si>
    <t>ODR4856239093a</t>
  </si>
  <si>
    <t>C438658L</t>
  </si>
  <si>
    <t>P466252</t>
  </si>
  <si>
    <t>SFEVER_CA488HB0V4HJONAFAMZ</t>
  </si>
  <si>
    <t>ODR8840710864r</t>
  </si>
  <si>
    <t>C914093L</t>
  </si>
  <si>
    <t>P495211</t>
  </si>
  <si>
    <t>shahi_buy one get one free Shahi Dal Moong</t>
  </si>
  <si>
    <t>Soghaat</t>
  </si>
  <si>
    <t>ODR4364569521q</t>
  </si>
  <si>
    <t>C189692L</t>
  </si>
  <si>
    <t>P975815</t>
  </si>
  <si>
    <t>ALK_FC-15-17-A131140056</t>
  </si>
  <si>
    <t>ODR5408248410v</t>
  </si>
  <si>
    <t>C862596L</t>
  </si>
  <si>
    <t>P222416</t>
  </si>
  <si>
    <t>HOS-m_VEREFM100</t>
  </si>
  <si>
    <t>ODR8147245502x</t>
  </si>
  <si>
    <t>C160493L</t>
  </si>
  <si>
    <t>P620394</t>
  </si>
  <si>
    <t>West Point_WF-7901GL</t>
  </si>
  <si>
    <t>ODR4214658143e</t>
  </si>
  <si>
    <t>C988571L</t>
  </si>
  <si>
    <t>ODR5715333378w</t>
  </si>
  <si>
    <t>C725184L</t>
  </si>
  <si>
    <t>P669452</t>
  </si>
  <si>
    <t>Life source_LS-7001</t>
  </si>
  <si>
    <t>ODR7262645225v</t>
  </si>
  <si>
    <t>C887703L</t>
  </si>
  <si>
    <t>P701618</t>
  </si>
  <si>
    <t>interwood_HF-01NOR-FW-39844</t>
  </si>
  <si>
    <t>ODR6523119020w</t>
  </si>
  <si>
    <t>C382290L</t>
  </si>
  <si>
    <t>P457282</t>
  </si>
  <si>
    <t>HOS-m_GAADGPM125</t>
  </si>
  <si>
    <t>ODR5243514584l</t>
  </si>
  <si>
    <t>C788957L</t>
  </si>
  <si>
    <t>P307223</t>
  </si>
  <si>
    <t>Timex_T49990</t>
  </si>
  <si>
    <t>ODR5317768559t</t>
  </si>
  <si>
    <t>C115745L</t>
  </si>
  <si>
    <t>P825553</t>
  </si>
  <si>
    <t>SNU_ME16E-7A</t>
  </si>
  <si>
    <t>ODR9639591969t</t>
  </si>
  <si>
    <t>C899734L</t>
  </si>
  <si>
    <t>P200699</t>
  </si>
  <si>
    <t>plk_DWI/ 952 069_71</t>
  </si>
  <si>
    <t>School &amp; Education</t>
  </si>
  <si>
    <t>ODR5165535270s</t>
  </si>
  <si>
    <t>C373286L</t>
  </si>
  <si>
    <t>P504367</t>
  </si>
  <si>
    <t>jackpot_JP-997</t>
  </si>
  <si>
    <t>ODR7456194145a</t>
  </si>
  <si>
    <t>C556889L</t>
  </si>
  <si>
    <t>P484518</t>
  </si>
  <si>
    <t>timex_T2P392</t>
  </si>
  <si>
    <t>ODR3296997226w</t>
  </si>
  <si>
    <t>C831683L</t>
  </si>
  <si>
    <t>P872944</t>
  </si>
  <si>
    <t>Samsung_60inchesKU7000</t>
  </si>
  <si>
    <t>ODR8205292522l</t>
  </si>
  <si>
    <t>C626266L</t>
  </si>
  <si>
    <t>P930755</t>
  </si>
  <si>
    <t>IMAC 21.5-INCH 2.7GHZ QUAD CORE i5</t>
  </si>
  <si>
    <t>ODR9399261305q</t>
  </si>
  <si>
    <t>C533294L</t>
  </si>
  <si>
    <t>P747668</t>
  </si>
  <si>
    <t>iphone_7-128GB-wof-Matt Black</t>
  </si>
  <si>
    <t>ODR4429252613v</t>
  </si>
  <si>
    <t>C572593L</t>
  </si>
  <si>
    <t>P779734</t>
  </si>
  <si>
    <t>iPhone7-Red-256GB</t>
  </si>
  <si>
    <t>ODR3031398524t</t>
  </si>
  <si>
    <t>C822231L</t>
  </si>
  <si>
    <t>P305199</t>
  </si>
  <si>
    <t>RM_Panasonic-K18PKF</t>
  </si>
  <si>
    <t>ODR1196340161n</t>
  </si>
  <si>
    <t>C297858L</t>
  </si>
  <si>
    <t>P510854</t>
  </si>
  <si>
    <t>Samsung_48inchesJ5000</t>
  </si>
  <si>
    <t>ODR4954386932t</t>
  </si>
  <si>
    <t>C465666L</t>
  </si>
  <si>
    <t>P801710</t>
  </si>
  <si>
    <t>AYS_18LITH11M</t>
  </si>
  <si>
    <t>ODR1411745604b</t>
  </si>
  <si>
    <t>C717684L</t>
  </si>
  <si>
    <t>ODR7477752031g</t>
  </si>
  <si>
    <t>C816599L</t>
  </si>
  <si>
    <t>P787423</t>
  </si>
  <si>
    <t>Lenovo_v310-310-ci5</t>
  </si>
  <si>
    <t>ODR9082166885a</t>
  </si>
  <si>
    <t>C671880L</t>
  </si>
  <si>
    <t>ODR3557994699j</t>
  </si>
  <si>
    <t>C491779L</t>
  </si>
  <si>
    <t>P228611</t>
  </si>
  <si>
    <t>GMZV_Black-4-1TB-Horizon-Zero-Dawn-Bundle</t>
  </si>
  <si>
    <t>ODR1322322452w</t>
  </si>
  <si>
    <t>C598984L</t>
  </si>
  <si>
    <t>P283167</t>
  </si>
  <si>
    <t>HP_Scanner-M225dw</t>
  </si>
  <si>
    <t>ODR6249217496u</t>
  </si>
  <si>
    <t>C724168L</t>
  </si>
  <si>
    <t>P640140</t>
  </si>
  <si>
    <t>FHM_DEEP RUST</t>
  </si>
  <si>
    <t>ODR7159887897x</t>
  </si>
  <si>
    <t>C521935L</t>
  </si>
  <si>
    <t>P910200</t>
  </si>
  <si>
    <t>Eco Star_32U557_561</t>
  </si>
  <si>
    <t>ODR2377621883k</t>
  </si>
  <si>
    <t>C844272L</t>
  </si>
  <si>
    <t>P872958</t>
  </si>
  <si>
    <t>ALK_FC-08-17-A131140049</t>
  </si>
  <si>
    <t>ODR7183517241f</t>
  </si>
  <si>
    <t>P252396</t>
  </si>
  <si>
    <t>LS_8411356775894</t>
  </si>
  <si>
    <t>ODR4649171800s</t>
  </si>
  <si>
    <t>C341639L</t>
  </si>
  <si>
    <t>P838057</t>
  </si>
  <si>
    <t>audionic6-954217-561370</t>
  </si>
  <si>
    <t>ODR1382976743p</t>
  </si>
  <si>
    <t>C807718L</t>
  </si>
  <si>
    <t>P419070</t>
  </si>
  <si>
    <t>BFV_Black Friday voucher Rs  2000</t>
  </si>
  <si>
    <t>ODR2786028086s</t>
  </si>
  <si>
    <t>C446421L</t>
  </si>
  <si>
    <t>P945920</t>
  </si>
  <si>
    <t>sgm_KTM-Polishing-Buffer-Heavy-Duty-For-Detailing</t>
  </si>
  <si>
    <t>ODR2853079876n</t>
  </si>
  <si>
    <t>C226430L</t>
  </si>
  <si>
    <t>P983274</t>
  </si>
  <si>
    <t>Omron_HEM-7120-E</t>
  </si>
  <si>
    <t>ODR5971348060b</t>
  </si>
  <si>
    <t>C712686L</t>
  </si>
  <si>
    <t>P452095</t>
  </si>
  <si>
    <t>FHM_ECLIPSE</t>
  </si>
  <si>
    <t>ODR5872259060o</t>
  </si>
  <si>
    <t>C977907L</t>
  </si>
  <si>
    <t>P270878</t>
  </si>
  <si>
    <t>Paramount_9781910561324</t>
  </si>
  <si>
    <t>Books</t>
  </si>
  <si>
    <t>ODR1154090783n</t>
  </si>
  <si>
    <t>C203544L</t>
  </si>
  <si>
    <t>P678309</t>
  </si>
  <si>
    <t>tmx_wtch_ T2E581_4</t>
  </si>
  <si>
    <t>ODR9128991470b</t>
  </si>
  <si>
    <t>C396511L</t>
  </si>
  <si>
    <t>ODR8196749695r</t>
  </si>
  <si>
    <t>C613878L</t>
  </si>
  <si>
    <t>P204422</t>
  </si>
  <si>
    <t>uni_FoodPanda</t>
  </si>
  <si>
    <t>ODR3678705048c</t>
  </si>
  <si>
    <t>P753586</t>
  </si>
  <si>
    <t>Voucher 6000</t>
  </si>
  <si>
    <t>ODR5741169286o</t>
  </si>
  <si>
    <t>ODR8512045308p</t>
  </si>
  <si>
    <t>C254504L</t>
  </si>
  <si>
    <t>P874325</t>
  </si>
  <si>
    <t>ALK_FC-07-17-A131140048</t>
  </si>
  <si>
    <t>ODR6119107959p</t>
  </si>
  <si>
    <t>C682272L</t>
  </si>
  <si>
    <t>ODR8294249799k</t>
  </si>
  <si>
    <t>C217289L</t>
  </si>
  <si>
    <t>P850836</t>
  </si>
  <si>
    <t>Saylani_Health-Contribution-Package-1</t>
  </si>
  <si>
    <t>ODR9190651304u</t>
  </si>
  <si>
    <t>C607220L</t>
  </si>
  <si>
    <t>P711218</t>
  </si>
  <si>
    <t>Charizma_DG35</t>
  </si>
  <si>
    <t>ODR7025761638f</t>
  </si>
  <si>
    <t>C738725L</t>
  </si>
  <si>
    <t>P998024</t>
  </si>
  <si>
    <t>FHM_Mild LCD</t>
  </si>
  <si>
    <t>ODR3399850042b</t>
  </si>
  <si>
    <t>C656580L</t>
  </si>
  <si>
    <t>P951797</t>
  </si>
  <si>
    <t>CITY_Light Grey Belt Pant-Size L 42 - W 40</t>
  </si>
  <si>
    <t>ODR1189102251d</t>
  </si>
  <si>
    <t>C421614L</t>
  </si>
  <si>
    <t>P251175</t>
  </si>
  <si>
    <t>Saylani_School-Fee-Per-Month-One-Child</t>
  </si>
  <si>
    <t>ODR5998462347q</t>
  </si>
  <si>
    <t>C866611L</t>
  </si>
  <si>
    <t>P358912</t>
  </si>
  <si>
    <t>MORG_GCS 27</t>
  </si>
  <si>
    <t>ODR8635643665l</t>
  </si>
  <si>
    <t>C399878L</t>
  </si>
  <si>
    <t>ODR8053828481g</t>
  </si>
  <si>
    <t>C782569L</t>
  </si>
  <si>
    <t>P131066</t>
  </si>
  <si>
    <t>PNG_Pampers_10004048-Hazir</t>
  </si>
  <si>
    <t>ODR2871715456l</t>
  </si>
  <si>
    <t>C512759L</t>
  </si>
  <si>
    <t>P136796</t>
  </si>
  <si>
    <t>nabila_NTICE FOR Almond</t>
  </si>
  <si>
    <t>ODR6277544838m</t>
  </si>
  <si>
    <t>C390206L</t>
  </si>
  <si>
    <t>P736532</t>
  </si>
  <si>
    <t>SN_deal_qalmi400gm</t>
  </si>
  <si>
    <t>ODR8404656928y</t>
  </si>
  <si>
    <t>C552065L</t>
  </si>
  <si>
    <t>P644527</t>
  </si>
  <si>
    <t>Timex_TW2P90900</t>
  </si>
  <si>
    <t>ODR7147583682t</t>
  </si>
  <si>
    <t>C835970L</t>
  </si>
  <si>
    <t>P534877</t>
  </si>
  <si>
    <t>RB_HouseholdBundle</t>
  </si>
  <si>
    <t>ODR3242745531g</t>
  </si>
  <si>
    <t>C735239L</t>
  </si>
  <si>
    <t>P847875</t>
  </si>
  <si>
    <t>da_Ahsan-Ul-Kalam-555 &amp; Pair of Free Story Book</t>
  </si>
  <si>
    <t>ODR7698430588q</t>
  </si>
  <si>
    <t>P198243</t>
  </si>
  <si>
    <t>tr_Ginseng Raw Honey Tea 440 g</t>
  </si>
  <si>
    <t>ODR3027954530e</t>
  </si>
  <si>
    <t>ODR6140448672s</t>
  </si>
  <si>
    <t>C989951L</t>
  </si>
  <si>
    <t>P712331</t>
  </si>
  <si>
    <t>Edenrobe_BTKS-16-3196-28</t>
  </si>
  <si>
    <t>Kids &amp; Baby</t>
  </si>
  <si>
    <t>ODR7133583636g</t>
  </si>
  <si>
    <t>C448709L</t>
  </si>
  <si>
    <t>P579281</t>
  </si>
  <si>
    <t>Relaxsit_RS-62</t>
  </si>
  <si>
    <t>ODR5909858799a</t>
  </si>
  <si>
    <t>C813303L</t>
  </si>
  <si>
    <t>P858868</t>
  </si>
  <si>
    <t>akl_A132124689_GFSU1140-S</t>
  </si>
  <si>
    <t>ODR3041328940a</t>
  </si>
  <si>
    <t>C954151L</t>
  </si>
  <si>
    <t>P464363</t>
  </si>
  <si>
    <t>LS_8961100500123</t>
  </si>
  <si>
    <t>ODR6223093230h</t>
  </si>
  <si>
    <t>C777017L</t>
  </si>
  <si>
    <t>P653253</t>
  </si>
  <si>
    <t>Sapphire_US0421</t>
  </si>
  <si>
    <t>ODR2232573018s</t>
  </si>
  <si>
    <t>C192846L</t>
  </si>
  <si>
    <t>P495740</t>
  </si>
  <si>
    <t>Ifitness_JS9.4A</t>
  </si>
  <si>
    <t>ODR8288037175v</t>
  </si>
  <si>
    <t>C717559L</t>
  </si>
  <si>
    <t>P504908</t>
  </si>
  <si>
    <t>Nabila_ZEROMAKEUP-PEARL</t>
  </si>
  <si>
    <t>ODR2006370032a</t>
  </si>
  <si>
    <t>C226151L</t>
  </si>
  <si>
    <t>P130155</t>
  </si>
  <si>
    <t>MORG_GCS 26</t>
  </si>
  <si>
    <t>ODR1542086061q</t>
  </si>
  <si>
    <t>ODR8897342491n</t>
  </si>
  <si>
    <t>C383266L</t>
  </si>
  <si>
    <t>ODR5891125226d</t>
  </si>
  <si>
    <t>C213587L</t>
  </si>
  <si>
    <t>P955347</t>
  </si>
  <si>
    <t>timex_T2P391</t>
  </si>
  <si>
    <t>ODR7597336121a</t>
  </si>
  <si>
    <t>C517438L</t>
  </si>
  <si>
    <t>P341170</t>
  </si>
  <si>
    <t>seagate_STEA1500400-1.5TB</t>
  </si>
  <si>
    <t>ODR1490511154e</t>
  </si>
  <si>
    <t>C248634L</t>
  </si>
  <si>
    <t>P803301</t>
  </si>
  <si>
    <t>HP_White-DeskJet-3635</t>
  </si>
  <si>
    <t>ODR4181748736a</t>
  </si>
  <si>
    <t>C788348L</t>
  </si>
  <si>
    <t>P569905</t>
  </si>
  <si>
    <t>hop_ANKM33</t>
  </si>
  <si>
    <t>ODR7860309448r</t>
  </si>
  <si>
    <t>C944941L</t>
  </si>
  <si>
    <t>P396169</t>
  </si>
  <si>
    <t>Transcend_TS1TSJ25M3</t>
  </si>
  <si>
    <t>ODR6725430076t</t>
  </si>
  <si>
    <t>C873465L</t>
  </si>
  <si>
    <t>P488521</t>
  </si>
  <si>
    <t>seagate_STEA1000400-1TB</t>
  </si>
  <si>
    <t>ODR1691253905i</t>
  </si>
  <si>
    <t>C290251L</t>
  </si>
  <si>
    <t>P578899</t>
  </si>
  <si>
    <t>HP_Printer-2135</t>
  </si>
  <si>
    <t>ODR2910563042t</t>
  </si>
  <si>
    <t>C589584L</t>
  </si>
  <si>
    <t>ODR5013168982t</t>
  </si>
  <si>
    <t>C846030L</t>
  </si>
  <si>
    <t>P770323</t>
  </si>
  <si>
    <t>Ref_Top man 1111-black-42</t>
  </si>
  <si>
    <t>ODR1929024800g</t>
  </si>
  <si>
    <t>C923141L</t>
  </si>
  <si>
    <t>P932773</t>
  </si>
  <si>
    <t>HP_Printer-2132</t>
  </si>
  <si>
    <t>ODR8361608719s</t>
  </si>
  <si>
    <t>C610335L</t>
  </si>
  <si>
    <t>P881832</t>
  </si>
  <si>
    <t>GA_CL-221-A-136077</t>
  </si>
  <si>
    <t>ODR9883780672a</t>
  </si>
  <si>
    <t>C855457L</t>
  </si>
  <si>
    <t>P660943</t>
  </si>
  <si>
    <t>Telemall_MM-PC-0008</t>
  </si>
  <si>
    <t>ODR8424411974n</t>
  </si>
  <si>
    <t>C954904L</t>
  </si>
  <si>
    <t>P446234</t>
  </si>
  <si>
    <t>interwood_HA-263049-39698</t>
  </si>
  <si>
    <t>ODR9685127759j</t>
  </si>
  <si>
    <t>C856079L</t>
  </si>
  <si>
    <t>P171657</t>
  </si>
  <si>
    <t>MEGUIAR_G18211</t>
  </si>
  <si>
    <t>ODR1268600050k</t>
  </si>
  <si>
    <t>C245825L</t>
  </si>
  <si>
    <t>P776156</t>
  </si>
  <si>
    <t>JBS_WEN-062</t>
  </si>
  <si>
    <t>ODR3096625960h</t>
  </si>
  <si>
    <t>C503582L</t>
  </si>
  <si>
    <t>ODR2334008381c</t>
  </si>
  <si>
    <t>C603530L</t>
  </si>
  <si>
    <t>P362878</t>
  </si>
  <si>
    <t>J&amp;J_JJQS-004S</t>
  </si>
  <si>
    <t>ODR3322355266p</t>
  </si>
  <si>
    <t>C823189L</t>
  </si>
  <si>
    <t>P396643</t>
  </si>
  <si>
    <t>StripyInterior_Diamond Janamaz -003</t>
  </si>
  <si>
    <t>ODR2035839783f</t>
  </si>
  <si>
    <t>C790722L</t>
  </si>
  <si>
    <t>P605824</t>
  </si>
  <si>
    <t>PlanetX_PX-9127</t>
  </si>
  <si>
    <t>ODR6655059285l</t>
  </si>
  <si>
    <t>C830977L</t>
  </si>
  <si>
    <t>ODR3725401670x</t>
  </si>
  <si>
    <t>C239715L</t>
  </si>
  <si>
    <t>P507071</t>
  </si>
  <si>
    <t>BO_ty901-red</t>
  </si>
  <si>
    <t>ODR2965065643l</t>
  </si>
  <si>
    <t>C949094L</t>
  </si>
  <si>
    <t>P646000</t>
  </si>
  <si>
    <t>Uni-Lipton-deal</t>
  </si>
  <si>
    <t>ODR2897218404h</t>
  </si>
  <si>
    <t>C451013L</t>
  </si>
  <si>
    <t>P208207</t>
  </si>
  <si>
    <t>LS_815096000274</t>
  </si>
  <si>
    <t>ODR8306096531d</t>
  </si>
  <si>
    <t>C205701L</t>
  </si>
  <si>
    <t>P774293</t>
  </si>
  <si>
    <t>noritake_NT4276M</t>
  </si>
  <si>
    <t>ODR4196037789f</t>
  </si>
  <si>
    <t>C840840L</t>
  </si>
  <si>
    <t>P414248</t>
  </si>
  <si>
    <t>LS_815096000694</t>
  </si>
  <si>
    <t>ODR5297823635t</t>
  </si>
  <si>
    <t>C415068L</t>
  </si>
  <si>
    <t>P370239</t>
  </si>
  <si>
    <t>PlanetX_PX-9064</t>
  </si>
  <si>
    <t>ODR5588021213s</t>
  </si>
  <si>
    <t>C282791L</t>
  </si>
  <si>
    <t>P965987</t>
  </si>
  <si>
    <t>Al Muhafiz Sohan Halwa Almond</t>
  </si>
  <si>
    <t>ODR6140615321q</t>
  </si>
  <si>
    <t>C434444L</t>
  </si>
  <si>
    <t>P606949</t>
  </si>
  <si>
    <t>SFEVER_IS380HB08VI1WNAFAMZ</t>
  </si>
  <si>
    <t>ODR3282110714k</t>
  </si>
  <si>
    <t>C117017L</t>
  </si>
  <si>
    <t>P177278</t>
  </si>
  <si>
    <t>seagate_STDR2000300-2TB</t>
  </si>
  <si>
    <t>ODR2821922578d</t>
  </si>
  <si>
    <t>C671496L</t>
  </si>
  <si>
    <t>P946981</t>
  </si>
  <si>
    <t>Audionic Reborn RB-107</t>
  </si>
  <si>
    <t>ODR7006559565r</t>
  </si>
  <si>
    <t>C814555L</t>
  </si>
  <si>
    <t>P780829</t>
  </si>
  <si>
    <t>Gshop_D38</t>
  </si>
  <si>
    <t>ODR8378366450p</t>
  </si>
  <si>
    <t>C113767L</t>
  </si>
  <si>
    <t>P181645</t>
  </si>
  <si>
    <t>JBS_IFAM-032</t>
  </si>
  <si>
    <t>ODR2006868144u</t>
  </si>
  <si>
    <t>C143396L</t>
  </si>
  <si>
    <t>P652203</t>
  </si>
  <si>
    <t>4U_Service-KA 008</t>
  </si>
  <si>
    <t>ODR2352061395t</t>
  </si>
  <si>
    <t>C816600L</t>
  </si>
  <si>
    <t>P490466</t>
  </si>
  <si>
    <t>Seagate_STEA2000400</t>
  </si>
  <si>
    <t>ODR3558355095k</t>
  </si>
  <si>
    <t>C299819L</t>
  </si>
  <si>
    <t>ODR3622310324f</t>
  </si>
  <si>
    <t>P707435</t>
  </si>
  <si>
    <t>nabila_Nchant FOR Olive</t>
  </si>
  <si>
    <t>ODR5898601764i</t>
  </si>
  <si>
    <t>C146204L</t>
  </si>
  <si>
    <t>P557054</t>
  </si>
  <si>
    <t>emart_Tyre Shape Air Compressor</t>
  </si>
  <si>
    <t>ODR9964995716h</t>
  </si>
  <si>
    <t>C211296L</t>
  </si>
  <si>
    <t>P937612</t>
  </si>
  <si>
    <t>mm_AG-09</t>
  </si>
  <si>
    <t>ODR2404968424h</t>
  </si>
  <si>
    <t>C404912L</t>
  </si>
  <si>
    <t>P414014</t>
  </si>
  <si>
    <t>fitn_RU00495</t>
  </si>
  <si>
    <t>ODR3852162853a</t>
  </si>
  <si>
    <t>C766365L</t>
  </si>
  <si>
    <t>P111337</t>
  </si>
  <si>
    <t>fitn_810390023974</t>
  </si>
  <si>
    <t>ODR4748671631w</t>
  </si>
  <si>
    <t>C266766L</t>
  </si>
  <si>
    <t>P388557</t>
  </si>
  <si>
    <t>LS_8964000006122</t>
  </si>
  <si>
    <t>ODR8320401429m</t>
  </si>
  <si>
    <t>C870613L</t>
  </si>
  <si>
    <t>P512258</t>
  </si>
  <si>
    <t>alrafa_Ajwa-Dates-400g</t>
  </si>
  <si>
    <t>ODR6377568075k</t>
  </si>
  <si>
    <t>C762827L</t>
  </si>
  <si>
    <t>P197825</t>
  </si>
  <si>
    <t>liberty_9781471164934</t>
  </si>
  <si>
    <t>ODR1848712954c</t>
  </si>
  <si>
    <t>C244418L</t>
  </si>
  <si>
    <t>P961919</t>
  </si>
  <si>
    <t>Gmart_Sport Heart Rate Bracele 1</t>
  </si>
  <si>
    <t>ODR4122553591l</t>
  </si>
  <si>
    <t>C937948L</t>
  </si>
  <si>
    <t>P807001</t>
  </si>
  <si>
    <t>barico_BS023-</t>
  </si>
  <si>
    <t>ODR3260466854v</t>
  </si>
  <si>
    <t>C254812L</t>
  </si>
  <si>
    <t>ODR3782332688m</t>
  </si>
  <si>
    <t>C533639L</t>
  </si>
  <si>
    <t>P588707</t>
  </si>
  <si>
    <t>liberty_9781843322924</t>
  </si>
  <si>
    <t>ODR2224532422r</t>
  </si>
  <si>
    <t>P498904</t>
  </si>
  <si>
    <t>JBS_WEN-123</t>
  </si>
  <si>
    <t>ODR7089965809g</t>
  </si>
  <si>
    <t>C607754L</t>
  </si>
  <si>
    <t>P504915</t>
  </si>
  <si>
    <t>zaffiro_Z-P-059</t>
  </si>
  <si>
    <t>ODR6733583661w</t>
  </si>
  <si>
    <t>C403740L</t>
  </si>
  <si>
    <t>ODR7406086793c</t>
  </si>
  <si>
    <t>C606496L</t>
  </si>
  <si>
    <t>P497885</t>
  </si>
  <si>
    <t>Zia_111</t>
  </si>
  <si>
    <t>ODR4497773495e</t>
  </si>
  <si>
    <t>C589485L</t>
  </si>
  <si>
    <t>ODR2365701418o</t>
  </si>
  <si>
    <t>C521295L</t>
  </si>
  <si>
    <t>P953664</t>
  </si>
  <si>
    <t>GL_1055</t>
  </si>
  <si>
    <t>ODR5448418994g</t>
  </si>
  <si>
    <t>C759934L</t>
  </si>
  <si>
    <t>P447878</t>
  </si>
  <si>
    <t>RS_Kaju Barfi</t>
  </si>
  <si>
    <t>ODR4219471885f</t>
  </si>
  <si>
    <t>C779932L</t>
  </si>
  <si>
    <t>P924152</t>
  </si>
  <si>
    <t>RAJESH_RAJ162</t>
  </si>
  <si>
    <t>ODR2395878993w</t>
  </si>
  <si>
    <t>C298284L</t>
  </si>
  <si>
    <t>P700907</t>
  </si>
  <si>
    <t>Life source_YD-24</t>
  </si>
  <si>
    <t>ODR9753822651v</t>
  </si>
  <si>
    <t>C336752L</t>
  </si>
  <si>
    <t>P274768</t>
  </si>
  <si>
    <t>RS_Plain Rusk Pack of 3</t>
  </si>
  <si>
    <t>ODR4042861186a</t>
  </si>
  <si>
    <t>ODR4500895746n</t>
  </si>
  <si>
    <t>C306772L</t>
  </si>
  <si>
    <t>ODR9471801196n</t>
  </si>
  <si>
    <t>ODR8534511529f</t>
  </si>
  <si>
    <t>C955739L</t>
  </si>
  <si>
    <t>ODR8486436403s</t>
  </si>
  <si>
    <t>C431390L</t>
  </si>
  <si>
    <t>P960615</t>
  </si>
  <si>
    <t>Toyworld_TW-100</t>
  </si>
  <si>
    <t>ODR2627654093n</t>
  </si>
  <si>
    <t>C816773L</t>
  </si>
  <si>
    <t>P236558</t>
  </si>
  <si>
    <t>Yiboo-UJ801</t>
  </si>
  <si>
    <t>ODR5657959929l</t>
  </si>
  <si>
    <t>C866418L</t>
  </si>
  <si>
    <t>P489406</t>
  </si>
  <si>
    <t>RB_HPx5</t>
  </si>
  <si>
    <t>ODR4960618228j</t>
  </si>
  <si>
    <t>C144215L</t>
  </si>
  <si>
    <t>P412671</t>
  </si>
  <si>
    <t>Aladdin_15-Walker-W2908</t>
  </si>
  <si>
    <t>ODR1250019169h</t>
  </si>
  <si>
    <t>ODR5231044148e</t>
  </si>
  <si>
    <t>C799927L</t>
  </si>
  <si>
    <t>P637134</t>
  </si>
  <si>
    <t>liberty_9780140296495</t>
  </si>
  <si>
    <t>ODR5542991121k</t>
  </si>
  <si>
    <t>C265794L</t>
  </si>
  <si>
    <t>P236525</t>
  </si>
  <si>
    <t>SMART_Light Green Kameez 3/4-16 yrs - above - Size 44</t>
  </si>
  <si>
    <t>ODR2901435765s</t>
  </si>
  <si>
    <t>C930191L</t>
  </si>
  <si>
    <t>P754543</t>
  </si>
  <si>
    <t>SFEVER_GU378HB0MW1K0NAFAMZ</t>
  </si>
  <si>
    <t>ODR6231284525u</t>
  </si>
  <si>
    <t>C241052L</t>
  </si>
  <si>
    <t>P925806</t>
  </si>
  <si>
    <t>BO_playblocks-CR-20</t>
  </si>
  <si>
    <t>ODR2023966130s</t>
  </si>
  <si>
    <t>ODR6182107705w</t>
  </si>
  <si>
    <t>C803978L</t>
  </si>
  <si>
    <t>P776539</t>
  </si>
  <si>
    <t>shopfever_YV266HB0M2J20NAFAMZ</t>
  </si>
  <si>
    <t>ODR5440986607k</t>
  </si>
  <si>
    <t>P197821</t>
  </si>
  <si>
    <t>PNG_Pampers_10003451-Hazir</t>
  </si>
  <si>
    <t>ODR2182628234a</t>
  </si>
  <si>
    <t>ODR8108300720y</t>
  </si>
  <si>
    <t>C892839L</t>
  </si>
  <si>
    <t>P937805</t>
  </si>
  <si>
    <t>LS_8961100500017</t>
  </si>
  <si>
    <t>ODR3692764377o</t>
  </si>
  <si>
    <t>C790632L</t>
  </si>
  <si>
    <t>P808750</t>
  </si>
  <si>
    <t>Zia_133</t>
  </si>
  <si>
    <t>ODR3559361303s</t>
  </si>
  <si>
    <t>C610206L</t>
  </si>
  <si>
    <t>P687354</t>
  </si>
  <si>
    <t>aw_Wheel Protectant-7oz./207ml</t>
  </si>
  <si>
    <t>ODR5004786431x</t>
  </si>
  <si>
    <t>C930543L</t>
  </si>
  <si>
    <t>P930162</t>
  </si>
  <si>
    <t>IKEA_90282180</t>
  </si>
  <si>
    <t>ODR2512693029p</t>
  </si>
  <si>
    <t>C406406L</t>
  </si>
  <si>
    <t>P770634</t>
  </si>
  <si>
    <t>HOS_CNCMW100</t>
  </si>
  <si>
    <t>ODR6744371886k</t>
  </si>
  <si>
    <t>C297572L</t>
  </si>
  <si>
    <t>P202781</t>
  </si>
  <si>
    <t>nabila_NGELIC FOR IVORY</t>
  </si>
  <si>
    <t>ODR8317546804l</t>
  </si>
  <si>
    <t>C487094L</t>
  </si>
  <si>
    <t>P990495</t>
  </si>
  <si>
    <t>fitn_834266001606</t>
  </si>
  <si>
    <t>ODR8302287924z</t>
  </si>
  <si>
    <t>C806822L</t>
  </si>
  <si>
    <t>P645170</t>
  </si>
  <si>
    <t>MartWart_ND-001</t>
  </si>
  <si>
    <t>ODR9500718038m</t>
  </si>
  <si>
    <t>C498440L</t>
  </si>
  <si>
    <t>ODR7514667182w</t>
  </si>
  <si>
    <t>ODR9740011160l</t>
  </si>
  <si>
    <t>C960072L</t>
  </si>
  <si>
    <t>P870525</t>
  </si>
  <si>
    <t>HOS-m_CKEIM100</t>
  </si>
  <si>
    <t>ODR9410273149a</t>
  </si>
  <si>
    <t>C780297L</t>
  </si>
  <si>
    <t>P444930</t>
  </si>
  <si>
    <t>fitn_748927052237</t>
  </si>
  <si>
    <t>ODR7127324967s</t>
  </si>
  <si>
    <t>C364237L</t>
  </si>
  <si>
    <t>P586206</t>
  </si>
  <si>
    <t>Rajesh_Blue Car Emergency Tow Chain</t>
  </si>
  <si>
    <t>ODR1619940915e</t>
  </si>
  <si>
    <t>C574921L</t>
  </si>
  <si>
    <t>ODR6023284804e</t>
  </si>
  <si>
    <t>C630744L</t>
  </si>
  <si>
    <t>P279055</t>
  </si>
  <si>
    <t>emart_0-37</t>
  </si>
  <si>
    <t>ODR5059635470d</t>
  </si>
  <si>
    <t>C384466L</t>
  </si>
  <si>
    <t>P162328</t>
  </si>
  <si>
    <t>american_tourister Feherlite Spinner  66Black</t>
  </si>
  <si>
    <t>ODR7148845755e</t>
  </si>
  <si>
    <t>C652734L</t>
  </si>
  <si>
    <t>P780964</t>
  </si>
  <si>
    <t>Timb-app_8318J-L</t>
  </si>
  <si>
    <t>ODR6312871221s</t>
  </si>
  <si>
    <t>C912151L</t>
  </si>
  <si>
    <t>P764762</t>
  </si>
  <si>
    <t>AKL_A131137860-SS-02-17</t>
  </si>
  <si>
    <t>ODR7930983863b</t>
  </si>
  <si>
    <t>C263329L</t>
  </si>
  <si>
    <t>P166018</t>
  </si>
  <si>
    <t>audionic_6954217689999</t>
  </si>
  <si>
    <t>ODR6175239712m</t>
  </si>
  <si>
    <t>C182986L</t>
  </si>
  <si>
    <t>P540005</t>
  </si>
  <si>
    <t>mdeal_DMC-265-10</t>
  </si>
  <si>
    <t>ODR3771327611k</t>
  </si>
  <si>
    <t>C934566L</t>
  </si>
  <si>
    <t>P623284</t>
  </si>
  <si>
    <t>ABT_B175</t>
  </si>
  <si>
    <t>ODR4013894023x</t>
  </si>
  <si>
    <t>C253957L</t>
  </si>
  <si>
    <t>P224384</t>
  </si>
  <si>
    <t>ISn 100% Whey Protein Vanilla</t>
  </si>
  <si>
    <t>ODR5682296709b</t>
  </si>
  <si>
    <t>C229988L</t>
  </si>
  <si>
    <t>P253358</t>
  </si>
  <si>
    <t>Jaza_2Elite5kg+FOC</t>
  </si>
  <si>
    <t>ODR1935322190x</t>
  </si>
  <si>
    <t>C671834L</t>
  </si>
  <si>
    <t>P787882</t>
  </si>
  <si>
    <t>RB_Veet-bf</t>
  </si>
  <si>
    <t>ODR1600986170y</t>
  </si>
  <si>
    <t>C855607L</t>
  </si>
  <si>
    <t>P986099</t>
  </si>
  <si>
    <t>Tmall_SpyPen_8GB</t>
  </si>
  <si>
    <t>ODR7012069775p</t>
  </si>
  <si>
    <t>C555803L</t>
  </si>
  <si>
    <t>ODR3504459448m</t>
  </si>
  <si>
    <t>C568231L</t>
  </si>
  <si>
    <t>ODR8079761051o</t>
  </si>
  <si>
    <t>C577641L</t>
  </si>
  <si>
    <t>P626911</t>
  </si>
  <si>
    <t>SCIFI_Hannah Montana_SC5811HT</t>
  </si>
  <si>
    <t>ODR4941932296d</t>
  </si>
  <si>
    <t>C380601L</t>
  </si>
  <si>
    <t>P664345</t>
  </si>
  <si>
    <t>RAF_800ml</t>
  </si>
  <si>
    <t>ODR7823406484d</t>
  </si>
  <si>
    <t>C331122L</t>
  </si>
  <si>
    <t>P181682</t>
  </si>
  <si>
    <t>test-product-new</t>
  </si>
  <si>
    <t>ODR2424375452y</t>
  </si>
  <si>
    <t>C673068L</t>
  </si>
  <si>
    <t>P816776</t>
  </si>
  <si>
    <t>Z&amp;A_ZEES-0030</t>
  </si>
  <si>
    <t>ODR4444049335k</t>
  </si>
  <si>
    <t>P130180</t>
  </si>
  <si>
    <t>RB_Household Bundle</t>
  </si>
  <si>
    <t>ODR6288313630l</t>
  </si>
  <si>
    <t>C538751L</t>
  </si>
  <si>
    <t>P624168</t>
  </si>
  <si>
    <t>ahp_EOS-1300D-DSLR-Black</t>
  </si>
  <si>
    <t>ODR3188914386m</t>
  </si>
  <si>
    <t>C572081L</t>
  </si>
  <si>
    <t>P361129</t>
  </si>
  <si>
    <t>LS_8964000002070</t>
  </si>
  <si>
    <t>ODR7146867180d</t>
  </si>
  <si>
    <t>C640198L</t>
  </si>
  <si>
    <t>P149491</t>
  </si>
  <si>
    <t>smsm_371107</t>
  </si>
  <si>
    <t>ODR9971379948u</t>
  </si>
  <si>
    <t>C744990L</t>
  </si>
  <si>
    <t>ODR6024960925q</t>
  </si>
  <si>
    <t>C737801L</t>
  </si>
  <si>
    <t>P375932</t>
  </si>
  <si>
    <t>lamart_LMZ020</t>
  </si>
  <si>
    <t>ODR2179630145y</t>
  </si>
  <si>
    <t>C371890L</t>
  </si>
  <si>
    <t>P952868</t>
  </si>
  <si>
    <t>Aladdin_UMR_CM_1091</t>
  </si>
  <si>
    <t>ODR2496247432b</t>
  </si>
  <si>
    <t>C822217L</t>
  </si>
  <si>
    <t>P511346</t>
  </si>
  <si>
    <t>emart_0-66</t>
  </si>
  <si>
    <t>ODR5459843595z</t>
  </si>
  <si>
    <t>C657376L</t>
  </si>
  <si>
    <t>P669695</t>
  </si>
  <si>
    <t>PlanetX_PX-9091</t>
  </si>
  <si>
    <t>ODR5799844227n</t>
  </si>
  <si>
    <t>P710971</t>
  </si>
  <si>
    <t xml:space="preserve">SCIFI_SC5811HSF-High School Musical </t>
  </si>
  <si>
    <t>ODR8232746614b</t>
  </si>
  <si>
    <t>C864410L</t>
  </si>
  <si>
    <t>P585250</t>
  </si>
  <si>
    <t>Head_811075-L</t>
  </si>
  <si>
    <t>ODR9397685367y</t>
  </si>
  <si>
    <t>C557586L</t>
  </si>
  <si>
    <t>P125701</t>
  </si>
  <si>
    <t>LS_8961100500154</t>
  </si>
  <si>
    <t>ODR2654990519a</t>
  </si>
  <si>
    <t>C983543L</t>
  </si>
  <si>
    <t>P276689</t>
  </si>
  <si>
    <t>sigma_11932</t>
  </si>
  <si>
    <t>ODR5590071394f</t>
  </si>
  <si>
    <t>C439027L</t>
  </si>
  <si>
    <t>P639145</t>
  </si>
  <si>
    <t>progressive_9780470290309</t>
  </si>
  <si>
    <t>ODR5201131502t</t>
  </si>
  <si>
    <t>C413769L</t>
  </si>
  <si>
    <t>P830684</t>
  </si>
  <si>
    <t>Regal_549-C-BLACK-6</t>
  </si>
  <si>
    <t>ODR4945014185n</t>
  </si>
  <si>
    <t>C986196L</t>
  </si>
  <si>
    <t>ODR7534625740d</t>
  </si>
  <si>
    <t>C403187L</t>
  </si>
  <si>
    <t>ODR1407950680g</t>
  </si>
  <si>
    <t>C477890L</t>
  </si>
  <si>
    <t>P408446</t>
  </si>
  <si>
    <t>TSS_Khaki Elastic Pants-6 - 7 yrs - Size 28</t>
  </si>
  <si>
    <t>ODR5289776387d</t>
  </si>
  <si>
    <t>C667729L</t>
  </si>
  <si>
    <t>P197519</t>
  </si>
  <si>
    <t>RS_Nimcolia-5pack</t>
  </si>
  <si>
    <t>ODR2600801611n</t>
  </si>
  <si>
    <t>C702427L</t>
  </si>
  <si>
    <t>P568120</t>
  </si>
  <si>
    <t>sehgalmotors_4960</t>
  </si>
  <si>
    <t>ODR2643297164r</t>
  </si>
  <si>
    <t>C700565L</t>
  </si>
  <si>
    <t>P118382</t>
  </si>
  <si>
    <t>Edenrobe_EGTFS17-0687-9-10 Years</t>
  </si>
  <si>
    <t>ODR6610850383a</t>
  </si>
  <si>
    <t>C910506L</t>
  </si>
  <si>
    <t>P213473</t>
  </si>
  <si>
    <t>sehgalmotors_69835</t>
  </si>
  <si>
    <t>ODR9175770243t</t>
  </si>
  <si>
    <t>C234358L</t>
  </si>
  <si>
    <t>P455444</t>
  </si>
  <si>
    <t>Kansai_RockGuard</t>
  </si>
  <si>
    <t>ODR5074442158n</t>
  </si>
  <si>
    <t>C978558L</t>
  </si>
  <si>
    <t>ODR3544593183d</t>
  </si>
  <si>
    <t>C115023L</t>
  </si>
  <si>
    <t>P419348</t>
  </si>
  <si>
    <t>liberty_9780521677004</t>
  </si>
  <si>
    <t>ODR2442285061r</t>
  </si>
  <si>
    <t>C928110L</t>
  </si>
  <si>
    <t>P912231</t>
  </si>
  <si>
    <t>oxford_9780195477009</t>
  </si>
  <si>
    <t>ODR9722904487n</t>
  </si>
  <si>
    <t>P854851</t>
  </si>
  <si>
    <t>edukaan_7047-College - 300</t>
  </si>
  <si>
    <t>ODR6179308986q</t>
  </si>
  <si>
    <t>C985354L</t>
  </si>
  <si>
    <t>P531621</t>
  </si>
  <si>
    <t>sindbad_Sindbad Gift Card-3</t>
  </si>
  <si>
    <t>ODR5905048590l</t>
  </si>
  <si>
    <t>C674696L</t>
  </si>
  <si>
    <t>P537025</t>
  </si>
  <si>
    <t>mab_HQ-Advance</t>
  </si>
  <si>
    <t>ODR5352818176j</t>
  </si>
  <si>
    <t>C908803L</t>
  </si>
  <si>
    <t>P961955</t>
  </si>
  <si>
    <t>ziqi_Zn-1455-TS</t>
  </si>
  <si>
    <t>ODR9853953804b</t>
  </si>
  <si>
    <t>C136210L</t>
  </si>
  <si>
    <t>P685508</t>
  </si>
  <si>
    <t>Genius_GB-1500X-Black</t>
  </si>
  <si>
    <t>ODR1640614096c</t>
  </si>
  <si>
    <t>C560607L</t>
  </si>
  <si>
    <t>P509052</t>
  </si>
  <si>
    <t>swi_LT55</t>
  </si>
  <si>
    <t>ODR6309455803d</t>
  </si>
  <si>
    <t>C639248L</t>
  </si>
  <si>
    <t>ODR5331790881t</t>
  </si>
  <si>
    <t>P154058</t>
  </si>
  <si>
    <t>oxford_9780199400270</t>
  </si>
  <si>
    <t>ODR7609079371g</t>
  </si>
  <si>
    <t>C337717L</t>
  </si>
  <si>
    <t>ODR1329341949s</t>
  </si>
  <si>
    <t>C500105L</t>
  </si>
  <si>
    <t>P330457</t>
  </si>
  <si>
    <t>swi_MXP10</t>
  </si>
  <si>
    <t>ODR8399855509j</t>
  </si>
  <si>
    <t>C164454L</t>
  </si>
  <si>
    <t>P841336</t>
  </si>
  <si>
    <t>Shark_G36</t>
  </si>
  <si>
    <t>ODR9472121743y</t>
  </si>
  <si>
    <t>C134413L</t>
  </si>
  <si>
    <t>ODR2149944630w</t>
  </si>
  <si>
    <t>C546754L</t>
  </si>
  <si>
    <t>P432772</t>
  </si>
  <si>
    <t>Shark_LG50</t>
  </si>
  <si>
    <t>ODR9496522065v</t>
  </si>
  <si>
    <t>C781599L</t>
  </si>
  <si>
    <t>P774270</t>
  </si>
  <si>
    <t>Mannan_leather_file_book</t>
  </si>
  <si>
    <t>ODR1510991605c</t>
  </si>
  <si>
    <t>C206125L</t>
  </si>
  <si>
    <t>P313303</t>
  </si>
  <si>
    <t>IDROID_BALRX7-Gold</t>
  </si>
  <si>
    <t>ODR4269164386x</t>
  </si>
  <si>
    <t>C460487L</t>
  </si>
  <si>
    <t>ODR8195974801q</t>
  </si>
  <si>
    <t>C862627L</t>
  </si>
  <si>
    <t>P551746</t>
  </si>
  <si>
    <t>GMZV_PS4 Pro 1TB - Region 2</t>
  </si>
  <si>
    <t>ODR7547736914q</t>
  </si>
  <si>
    <t>C873525L</t>
  </si>
  <si>
    <t>P972345</t>
  </si>
  <si>
    <t>Huawei Mate 8 With 4GB Ram</t>
  </si>
  <si>
    <t>ublcreditcard</t>
  </si>
  <si>
    <t>ODR4553486829o</t>
  </si>
  <si>
    <t>C520373L</t>
  </si>
  <si>
    <t>P984161</t>
  </si>
  <si>
    <t>Lenovo Zuk</t>
  </si>
  <si>
    <t>mygateway</t>
  </si>
  <si>
    <t>ODR5658465897g</t>
  </si>
  <si>
    <t>C514596L</t>
  </si>
  <si>
    <t>P241542</t>
  </si>
  <si>
    <t>Samsung_40K5000</t>
  </si>
  <si>
    <t>cashatdoorstep</t>
  </si>
  <si>
    <t>ODR2922387390a</t>
  </si>
  <si>
    <t>C750160L</t>
  </si>
  <si>
    <t>P803645</t>
  </si>
  <si>
    <t>iPhone SE-16GB</t>
  </si>
  <si>
    <t>mcblite</t>
  </si>
  <si>
    <t>ODR3827680311s</t>
  </si>
  <si>
    <t>C296946L</t>
  </si>
  <si>
    <t>ODR7074929662w</t>
  </si>
  <si>
    <t>C783325L</t>
  </si>
  <si>
    <t>P392127</t>
  </si>
  <si>
    <t>samsung_50 J5500</t>
  </si>
  <si>
    <t>internetbanking</t>
  </si>
  <si>
    <t>ODR1527812016j</t>
  </si>
  <si>
    <t>C974256L</t>
  </si>
  <si>
    <t>ODR2710875257k</t>
  </si>
  <si>
    <t>C314395L</t>
  </si>
  <si>
    <t>P984532</t>
  </si>
  <si>
    <t>yamaha_EF12000E</t>
  </si>
  <si>
    <t>ODR4401214903b</t>
  </si>
  <si>
    <t>C232704L</t>
  </si>
  <si>
    <t>ODR5164111803d</t>
  </si>
  <si>
    <t>C658753L</t>
  </si>
  <si>
    <t>P262382</t>
  </si>
  <si>
    <t>samsung_galaxy-s7-edge-pearl-black</t>
  </si>
  <si>
    <t>ODR6286397601b</t>
  </si>
  <si>
    <t>C320323L</t>
  </si>
  <si>
    <t>P709484</t>
  </si>
  <si>
    <t>MACBOOK PRO 15-INCH 2.2GHZ QuadCore i7</t>
  </si>
  <si>
    <t>ODR7136542631z</t>
  </si>
  <si>
    <t>C728469L</t>
  </si>
  <si>
    <t>ODR2469240270n</t>
  </si>
  <si>
    <t>C414678L</t>
  </si>
  <si>
    <t>ODR4105678482x</t>
  </si>
  <si>
    <t>C925840L</t>
  </si>
  <si>
    <t>P883614</t>
  </si>
  <si>
    <t>Samsung_55inchesK6000</t>
  </si>
  <si>
    <t>ODR9190972394n</t>
  </si>
  <si>
    <t>C945996L</t>
  </si>
  <si>
    <t>P793709</t>
  </si>
  <si>
    <t>Huawei_P9 PLUS</t>
  </si>
  <si>
    <t>ODR4509953809x</t>
  </si>
  <si>
    <t>C484780L</t>
  </si>
  <si>
    <t>P388033</t>
  </si>
  <si>
    <t>Changhong Ruba 32 Inches D4000i Smart LED</t>
  </si>
  <si>
    <t>ODR6102390711i</t>
  </si>
  <si>
    <t>C546010L</t>
  </si>
  <si>
    <t>P225759</t>
  </si>
  <si>
    <t>Samsung_60KS8000</t>
  </si>
  <si>
    <t>ODR5588724909v</t>
  </si>
  <si>
    <t>C426012L</t>
  </si>
  <si>
    <t>P812976</t>
  </si>
  <si>
    <t>Apple iPhone 6 Plus (128GB) Space Grey</t>
  </si>
  <si>
    <t>ODR1224022315r</t>
  </si>
  <si>
    <t>C700603L</t>
  </si>
  <si>
    <t>ODR3338283443l</t>
  </si>
  <si>
    <t>ODR2083105797n</t>
  </si>
  <si>
    <t>C946407L</t>
  </si>
  <si>
    <t>ODR6643064719z</t>
  </si>
  <si>
    <t>C324312L</t>
  </si>
  <si>
    <t>P774890</t>
  </si>
  <si>
    <t>Infinix Hot 4-Gold</t>
  </si>
  <si>
    <t>ODR9663076981b</t>
  </si>
  <si>
    <t>C363738L</t>
  </si>
  <si>
    <t>P579921</t>
  </si>
  <si>
    <t>MACBOOK PRO 13-INCH 2.7GHZ</t>
  </si>
  <si>
    <t>ODR2856657870b</t>
  </si>
  <si>
    <t>C424665L</t>
  </si>
  <si>
    <t>P448913</t>
  </si>
  <si>
    <t>voucher</t>
  </si>
  <si>
    <t>ODR8583271999w</t>
  </si>
  <si>
    <t>ODR2522487081b</t>
  </si>
  <si>
    <t>C245614L</t>
  </si>
  <si>
    <t>ODR4781589012h</t>
  </si>
  <si>
    <t>C329226L</t>
  </si>
  <si>
    <t>P999409</t>
  </si>
  <si>
    <t>Samsung_55inchesKS8500</t>
  </si>
  <si>
    <t>ODR8655686358v</t>
  </si>
  <si>
    <t>C507554L</t>
  </si>
  <si>
    <t>P418626</t>
  </si>
  <si>
    <t>Apple iPhone 6S 64GB</t>
  </si>
  <si>
    <t>ODR8428963692g</t>
  </si>
  <si>
    <t>C800316L</t>
  </si>
  <si>
    <t>ODR4017987422x</t>
  </si>
  <si>
    <t>C865081L</t>
  </si>
  <si>
    <t>P245834</t>
  </si>
  <si>
    <t>dawlance_Health Zone Plus 30 - 1.5 Ton Air Conditioner</t>
  </si>
  <si>
    <t>ODR5376896253d</t>
  </si>
  <si>
    <t>C145580L</t>
  </si>
  <si>
    <t>P792775</t>
  </si>
  <si>
    <t>Samsung_65KU7000</t>
  </si>
  <si>
    <t>ODR2855118495m</t>
  </si>
  <si>
    <t>C835857L</t>
  </si>
  <si>
    <t>P754831</t>
  </si>
  <si>
    <t xml:space="preserve">IDROID_BALRX7-Jet black </t>
  </si>
  <si>
    <t>financesettlement</t>
  </si>
  <si>
    <t>ODR5932569578h</t>
  </si>
  <si>
    <t>C954865L</t>
  </si>
  <si>
    <t>P948018</t>
  </si>
  <si>
    <t>itech_Apple Macbook Air 13.3  MMG F2</t>
  </si>
  <si>
    <t>ODR8777208714n</t>
  </si>
  <si>
    <t>C325659L</t>
  </si>
  <si>
    <t>P678370</t>
  </si>
  <si>
    <t>Samsung-Galaxy-S8-G950-Grey</t>
  </si>
  <si>
    <t>ODR7938332423h</t>
  </si>
  <si>
    <t>C727904L</t>
  </si>
  <si>
    <t>P670559</t>
  </si>
  <si>
    <t>Apple IMac 27-Inch 3.2GHz quad-core Intel Core i5</t>
  </si>
  <si>
    <t>ODR7759089994x</t>
  </si>
  <si>
    <t>C339434L</t>
  </si>
  <si>
    <t>ODR5237930163f</t>
  </si>
  <si>
    <t>C332672L</t>
  </si>
  <si>
    <t>ODR8766327062r</t>
  </si>
  <si>
    <t>ODR2975516650m</t>
  </si>
  <si>
    <t>C483498L</t>
  </si>
  <si>
    <t>ODR6605691742r</t>
  </si>
  <si>
    <t>C795882L</t>
  </si>
  <si>
    <t>ODR6157532480g</t>
  </si>
  <si>
    <t>ODR8064968855a</t>
  </si>
  <si>
    <t>C475080L</t>
  </si>
  <si>
    <t>ODR3206032021q</t>
  </si>
  <si>
    <t>C137305L</t>
  </si>
  <si>
    <t>ODR1610288141w</t>
  </si>
  <si>
    <t>C573424L</t>
  </si>
  <si>
    <t>P640071</t>
  </si>
  <si>
    <t>Apple iPhone 6S 128GB</t>
  </si>
  <si>
    <t>ODR6577399320u</t>
  </si>
  <si>
    <t>C131092L</t>
  </si>
  <si>
    <t>ODR8132420618n</t>
  </si>
  <si>
    <t>C685143L</t>
  </si>
  <si>
    <t>ODR7938513252i</t>
  </si>
  <si>
    <t>C716051L</t>
  </si>
  <si>
    <t>P306870</t>
  </si>
  <si>
    <t>Changhong Ruba_32 Inches Black HD Ready LED TV - 32E3600</t>
  </si>
  <si>
    <t>ODR1542623352b</t>
  </si>
  <si>
    <t>C501323L</t>
  </si>
  <si>
    <t>P539142</t>
  </si>
  <si>
    <t>cc_samsung_G935F-Blue</t>
  </si>
  <si>
    <t>ODR1668947815t</t>
  </si>
  <si>
    <t>C752800L</t>
  </si>
  <si>
    <t>P748886</t>
  </si>
  <si>
    <t>Apple iPhone 6 (128GB) Gold</t>
  </si>
  <si>
    <t>ODR8307716833v</t>
  </si>
  <si>
    <t>C966878L</t>
  </si>
  <si>
    <t>ODR9586154782c</t>
  </si>
  <si>
    <t>P670065</t>
  </si>
  <si>
    <t>s_tv_KDL-60W600B</t>
  </si>
  <si>
    <t>ODR5127337761o</t>
  </si>
  <si>
    <t>C355869L</t>
  </si>
  <si>
    <t>P926387</t>
  </si>
  <si>
    <t>infinix_Zero 4-Grey</t>
  </si>
  <si>
    <t>ODR4709500777n</t>
  </si>
  <si>
    <t>C179537L</t>
  </si>
  <si>
    <t>P652031</t>
  </si>
  <si>
    <t>Samsung-Galaxy-S8-G955-Plus-Black</t>
  </si>
  <si>
    <t>ODR9024612750k</t>
  </si>
  <si>
    <t>C648398L</t>
  </si>
  <si>
    <t>ODR4431181008h</t>
  </si>
  <si>
    <t>C982362L</t>
  </si>
  <si>
    <t>ODR9928132526y</t>
  </si>
  <si>
    <t>P389672</t>
  </si>
  <si>
    <t>Mitsubishi_MSZ-HJ71VA</t>
  </si>
  <si>
    <t>ODR8180212110o</t>
  </si>
  <si>
    <t>P661542</t>
  </si>
  <si>
    <t>samsung_Grand Prime Plus-Black</t>
  </si>
  <si>
    <t>ODR6829187112u</t>
  </si>
  <si>
    <t>C351531L</t>
  </si>
  <si>
    <t>P671747</t>
  </si>
  <si>
    <t>iphone-7-32gb-wof-Matt Black</t>
  </si>
  <si>
    <t>ODR8246206101o</t>
  </si>
  <si>
    <t>C940442L</t>
  </si>
  <si>
    <t>ODR8566167933o</t>
  </si>
  <si>
    <t>C415262L</t>
  </si>
  <si>
    <t>ODR8996280744v</t>
  </si>
  <si>
    <t>C796546L</t>
  </si>
  <si>
    <t>P782682</t>
  </si>
  <si>
    <t>Apple iPhone 6S Plus 16GB Silver</t>
  </si>
  <si>
    <t>ODR9449445027g</t>
  </si>
  <si>
    <t>C347288L</t>
  </si>
  <si>
    <t>ODR2421972930c</t>
  </si>
  <si>
    <t>C616892L</t>
  </si>
  <si>
    <t>P446550</t>
  </si>
  <si>
    <t>Apple iPhone 6S 16GB</t>
  </si>
  <si>
    <t>ODR6967152906b</t>
  </si>
  <si>
    <t>P592314</t>
  </si>
  <si>
    <t>samsung_Grand Prime Plus-Silver</t>
  </si>
  <si>
    <t>ODR8263036054f</t>
  </si>
  <si>
    <t>C414907L</t>
  </si>
  <si>
    <t>ODR6495196063u</t>
  </si>
  <si>
    <t>ODR2375712945a</t>
  </si>
  <si>
    <t>C463487L</t>
  </si>
  <si>
    <t>ODR3960478926v</t>
  </si>
  <si>
    <t>C635102L</t>
  </si>
  <si>
    <t>ODR9063345169y</t>
  </si>
  <si>
    <t>C989354L</t>
  </si>
  <si>
    <t>ODR7738840183p</t>
  </si>
  <si>
    <t>P677701</t>
  </si>
  <si>
    <t>s_tv_KDL-50W800C</t>
  </si>
  <si>
    <t>ODR8936684365b</t>
  </si>
  <si>
    <t>C668686L</t>
  </si>
  <si>
    <t>ODR1416381062s</t>
  </si>
  <si>
    <t>C685669L</t>
  </si>
  <si>
    <t>ODR4603685074q</t>
  </si>
  <si>
    <t>C717869L</t>
  </si>
  <si>
    <t>ODR3275600676m</t>
  </si>
  <si>
    <t>C874059L</t>
  </si>
  <si>
    <t>ODR2626926307i</t>
  </si>
  <si>
    <t>C724228L</t>
  </si>
  <si>
    <t>ODR5724105450l</t>
  </si>
  <si>
    <t>C114766L</t>
  </si>
  <si>
    <t>ODR3548333784z</t>
  </si>
  <si>
    <t>C334571L</t>
  </si>
  <si>
    <t>P334177</t>
  </si>
  <si>
    <t>Infinix Note 3-2GB-Nationwide-Grey</t>
  </si>
  <si>
    <t>ODR9811214613a</t>
  </si>
  <si>
    <t>C312751L</t>
  </si>
  <si>
    <t>P361624</t>
  </si>
  <si>
    <t>Samsung_RT85K7110SL</t>
  </si>
  <si>
    <t>ODR6488387933t</t>
  </si>
  <si>
    <t>C461943L</t>
  </si>
  <si>
    <t>P669465</t>
  </si>
  <si>
    <t>AYS_Gree-18cith2</t>
  </si>
  <si>
    <t>ODR7788752298h</t>
  </si>
  <si>
    <t>C424744L</t>
  </si>
  <si>
    <t>P473888</t>
  </si>
  <si>
    <t>MACBOOK AIR 13-INCH 256 GB Flash Drive</t>
  </si>
  <si>
    <t>ODR6951920757p</t>
  </si>
  <si>
    <t>C469250L</t>
  </si>
  <si>
    <t>ODR1430144851l</t>
  </si>
  <si>
    <t>C992037L</t>
  </si>
  <si>
    <t>ODR8429862177f</t>
  </si>
  <si>
    <t>C987239L</t>
  </si>
  <si>
    <t>ODR9222124598e</t>
  </si>
  <si>
    <t>C461801L</t>
  </si>
  <si>
    <t>ODR8458511864u</t>
  </si>
  <si>
    <t>C653890L</t>
  </si>
  <si>
    <t>ODR3894570161o</t>
  </si>
  <si>
    <t>C623160L</t>
  </si>
  <si>
    <t>P876996</t>
  </si>
  <si>
    <t>ahp_EOS-80D-Digital-SLR-Camera-Black</t>
  </si>
  <si>
    <t>ODR5525026553b</t>
  </si>
  <si>
    <t>C242231L</t>
  </si>
  <si>
    <t>ODR9611745456d</t>
  </si>
  <si>
    <t>C132488L</t>
  </si>
  <si>
    <t>ODR2111594442c</t>
  </si>
  <si>
    <t>C333379L</t>
  </si>
  <si>
    <t>P293009</t>
  </si>
  <si>
    <t>AYS_A-C-KDC-1804S2</t>
  </si>
  <si>
    <t>ODR3133094801s</t>
  </si>
  <si>
    <t>C980973L</t>
  </si>
  <si>
    <t>P482074</t>
  </si>
  <si>
    <t>TLC_TAC-24CS/JET 2 ton</t>
  </si>
  <si>
    <t>ODR1928770856o</t>
  </si>
  <si>
    <t>C283866L</t>
  </si>
  <si>
    <t>P451876</t>
  </si>
  <si>
    <t>gree_12CIT</t>
  </si>
  <si>
    <t>ODR1254781912g</t>
  </si>
  <si>
    <t>C941247L</t>
  </si>
  <si>
    <t>P426226</t>
  </si>
  <si>
    <t>Apple MacBook Air 13-inch 1.6GHz dual-core Intel Core i5</t>
  </si>
  <si>
    <t>ODR7183155771l</t>
  </si>
  <si>
    <t>C339395L</t>
  </si>
  <si>
    <t>ODR5388477605n</t>
  </si>
  <si>
    <t>ODR7253672109b</t>
  </si>
  <si>
    <t>C451973L</t>
  </si>
  <si>
    <t>ODR9010786709a</t>
  </si>
  <si>
    <t>C404198L</t>
  </si>
  <si>
    <t>ODR4723034063g</t>
  </si>
  <si>
    <t>ODR3840377906s</t>
  </si>
  <si>
    <t>ODR2020979721k</t>
  </si>
  <si>
    <t>P353028</t>
  </si>
  <si>
    <t>Huawei P8 lite</t>
  </si>
  <si>
    <t>ODR3721363798m</t>
  </si>
  <si>
    <t>ODR1570029293n</t>
  </si>
  <si>
    <t>C952778L</t>
  </si>
  <si>
    <t>ODR6208541320h</t>
  </si>
  <si>
    <t>C247284L</t>
  </si>
  <si>
    <t>P387024</t>
  </si>
  <si>
    <t>gree_12LM4</t>
  </si>
  <si>
    <t>ODR9757586914p</t>
  </si>
  <si>
    <t>P314652</t>
  </si>
  <si>
    <t>Mac Mini 2.8GHz</t>
  </si>
  <si>
    <t>ODR7313991399b</t>
  </si>
  <si>
    <t>P780228</t>
  </si>
  <si>
    <t>samsung_G935F-Black</t>
  </si>
  <si>
    <t>ODR1206072817h</t>
  </si>
  <si>
    <t>C444616L</t>
  </si>
  <si>
    <t>P479840</t>
  </si>
  <si>
    <t>samsung_G935F-Blue</t>
  </si>
  <si>
    <t>ODR8513458405h</t>
  </si>
  <si>
    <t>P393352</t>
  </si>
  <si>
    <t>MACBOOK PRO 13-INCH 2.5GHZ 8GBDDR3L</t>
  </si>
  <si>
    <t>ODR6215555710d</t>
  </si>
  <si>
    <t>C907193L</t>
  </si>
  <si>
    <t>ODR9652610981u</t>
  </si>
  <si>
    <t>C795657L</t>
  </si>
  <si>
    <t>ODR1735795272r</t>
  </si>
  <si>
    <t>ODR3734109365j</t>
  </si>
  <si>
    <t>ODR6081308009j</t>
  </si>
  <si>
    <t>C907186L</t>
  </si>
  <si>
    <t>P611672</t>
  </si>
  <si>
    <t>Haier_HPU-48CO3</t>
  </si>
  <si>
    <t>ODR6082588874d</t>
  </si>
  <si>
    <t>C330163L</t>
  </si>
  <si>
    <t>ODR8663670998m</t>
  </si>
  <si>
    <t>ODR6076928119d</t>
  </si>
  <si>
    <t>C968294L</t>
  </si>
  <si>
    <t>P182103</t>
  </si>
  <si>
    <t>Honda_BikeCD70-Red</t>
  </si>
  <si>
    <t>ODR4157739385e</t>
  </si>
  <si>
    <t>C780898L</t>
  </si>
  <si>
    <t>P973490</t>
  </si>
  <si>
    <t>Samsung_55KU7000</t>
  </si>
  <si>
    <t>ODR1664605588v</t>
  </si>
  <si>
    <t>ODR5069797334f</t>
  </si>
  <si>
    <t>P500104</t>
  </si>
  <si>
    <t>samsungGALAXY S-7 32GB LTE</t>
  </si>
  <si>
    <t>ODR5629454592z</t>
  </si>
  <si>
    <t>C924458L</t>
  </si>
  <si>
    <t>P614583</t>
  </si>
  <si>
    <t>Infinix Note 3-3 GB-Gold</t>
  </si>
  <si>
    <t>ODR5211382386x</t>
  </si>
  <si>
    <t>ODR8321058260b</t>
  </si>
  <si>
    <t>C795690L</t>
  </si>
  <si>
    <t>P984290</t>
  </si>
  <si>
    <t>Apple iPhone 6S Plus 128GB</t>
  </si>
  <si>
    <t>ODR4614192970f</t>
  </si>
  <si>
    <t>ODR1455860476h</t>
  </si>
  <si>
    <t>C994467L</t>
  </si>
  <si>
    <t>P504959</t>
  </si>
  <si>
    <t>ahp_EOS-70D-20.2-MP-Black</t>
  </si>
  <si>
    <t>ODR8199826897c</t>
  </si>
  <si>
    <t>ODR1260785929e</t>
  </si>
  <si>
    <t>C172885L</t>
  </si>
  <si>
    <t>P704358</t>
  </si>
  <si>
    <t>Samsung_RSA1STMG</t>
  </si>
  <si>
    <t>ODR4770811301i</t>
  </si>
  <si>
    <t>P397123</t>
  </si>
  <si>
    <t>MACBOOK AIR 11INCH</t>
  </si>
  <si>
    <t>ODR3107593254h</t>
  </si>
  <si>
    <t>C140927L</t>
  </si>
  <si>
    <t>ODR9838835258e</t>
  </si>
  <si>
    <t>C332046L</t>
  </si>
  <si>
    <t>ODR6583919296j</t>
  </si>
  <si>
    <t>ODR6253108584m</t>
  </si>
  <si>
    <t>C738195L</t>
  </si>
  <si>
    <t>ODR3543723729e</t>
  </si>
  <si>
    <t>C339498L</t>
  </si>
  <si>
    <t>ODR3989178557o</t>
  </si>
  <si>
    <t>C805055L</t>
  </si>
  <si>
    <t>P246268</t>
  </si>
  <si>
    <t>iPhone 5s 16gb+Getiit Joy Band_bundle</t>
  </si>
  <si>
    <t>ODR3882004733w</t>
  </si>
  <si>
    <t>C566270L</t>
  </si>
  <si>
    <t>P813349</t>
  </si>
  <si>
    <t>closecomfort_PC8</t>
  </si>
  <si>
    <t>ODR3269858988x</t>
  </si>
  <si>
    <t>P394310</t>
  </si>
  <si>
    <t>gree_18LM4</t>
  </si>
  <si>
    <t>ODR9747887904j</t>
  </si>
  <si>
    <t>C606338L</t>
  </si>
  <si>
    <t>P767858</t>
  </si>
  <si>
    <t>RM_Sony-VPL-EW295</t>
  </si>
  <si>
    <t>ODR1682246329y</t>
  </si>
  <si>
    <t>ODR7460091444j</t>
  </si>
  <si>
    <t>ODR8942927419p</t>
  </si>
  <si>
    <t>C899610L</t>
  </si>
  <si>
    <t>ODR7208584480l</t>
  </si>
  <si>
    <t>C759150L</t>
  </si>
  <si>
    <t>P956221</t>
  </si>
  <si>
    <t>Samsung_55inchesK5300</t>
  </si>
  <si>
    <t>ODR5251376939y</t>
  </si>
  <si>
    <t>C466867L</t>
  </si>
  <si>
    <t>ODR9749528125s</t>
  </si>
  <si>
    <t>C174733L</t>
  </si>
  <si>
    <t>ODR7405870743b</t>
  </si>
  <si>
    <t>ODR7807866513s</t>
  </si>
  <si>
    <t>C925101L</t>
  </si>
  <si>
    <t>ODR7734303812c</t>
  </si>
  <si>
    <t>C867007L</t>
  </si>
  <si>
    <t>ODR4246816761f</t>
  </si>
  <si>
    <t>C148834L</t>
  </si>
  <si>
    <t>ODR9966247981f</t>
  </si>
  <si>
    <t>C924660L</t>
  </si>
  <si>
    <t>ODR1475470919p</t>
  </si>
  <si>
    <t>ODR2014275509e</t>
  </si>
  <si>
    <t>ODR4904196819a</t>
  </si>
  <si>
    <t>C660544L</t>
  </si>
  <si>
    <t>P125789</t>
  </si>
  <si>
    <t>lenovo_20EV000HUE</t>
  </si>
  <si>
    <t>ODR2637217949k</t>
  </si>
  <si>
    <t>C436261L</t>
  </si>
  <si>
    <t>P162958</t>
  </si>
  <si>
    <t>RM_Sony-KDL-50W800C</t>
  </si>
  <si>
    <t>ODR7361329193e</t>
  </si>
  <si>
    <t>ODR9771361205q</t>
  </si>
  <si>
    <t>C183650L</t>
  </si>
  <si>
    <t>ODR5694589845d</t>
  </si>
  <si>
    <t>P544078</t>
  </si>
  <si>
    <t>Apple iPhone 6S Plus 64GB</t>
  </si>
  <si>
    <t>ODR3471735906n</t>
  </si>
  <si>
    <t>C495724L</t>
  </si>
  <si>
    <t>ODR4599687687q</t>
  </si>
  <si>
    <t>C661288L</t>
  </si>
  <si>
    <t>ODR7746660680c</t>
  </si>
  <si>
    <t>C173822L</t>
  </si>
  <si>
    <t>ODR6292309928m</t>
  </si>
  <si>
    <t>ODR7324373838e</t>
  </si>
  <si>
    <t>C620551L</t>
  </si>
  <si>
    <t>ODR9071858095e</t>
  </si>
  <si>
    <t>ODR6866647482q</t>
  </si>
  <si>
    <t>C919371L</t>
  </si>
  <si>
    <t>ODR3020622352m</t>
  </si>
  <si>
    <t>C294880L</t>
  </si>
  <si>
    <t>ODR5037990538b</t>
  </si>
  <si>
    <t>C133507L</t>
  </si>
  <si>
    <t>P261079</t>
  </si>
  <si>
    <t>Apple iPhone 6S 128GB-Gold</t>
  </si>
  <si>
    <t>ODR3863395062e</t>
  </si>
  <si>
    <t>ODR2879850648t</t>
  </si>
  <si>
    <t>C343951L</t>
  </si>
  <si>
    <t>ODR6319227569q</t>
  </si>
  <si>
    <t>C649372L</t>
  </si>
  <si>
    <t>ODR8336109702n</t>
  </si>
  <si>
    <t>C644721L</t>
  </si>
  <si>
    <t>ODR7615219620r</t>
  </si>
  <si>
    <t>C246492L</t>
  </si>
  <si>
    <t>ODR3608714532h</t>
  </si>
  <si>
    <t>ODR8271048812m</t>
  </si>
  <si>
    <t>C727531L</t>
  </si>
  <si>
    <t>ODR8451578580l</t>
  </si>
  <si>
    <t>P847388</t>
  </si>
  <si>
    <t>iPhone7Plus-Jet Black-256GB</t>
  </si>
  <si>
    <t>ODR9621785347u</t>
  </si>
  <si>
    <t>ODR8426768965a</t>
  </si>
  <si>
    <t>C621610L</t>
  </si>
  <si>
    <t>ODR1420960646d</t>
  </si>
  <si>
    <t>C731475L</t>
  </si>
  <si>
    <t>P709557</t>
  </si>
  <si>
    <t>hyundai_HGS7250</t>
  </si>
  <si>
    <t>ODR6650900039u</t>
  </si>
  <si>
    <t>ODR2515966444i</t>
  </si>
  <si>
    <t>C481192L</t>
  </si>
  <si>
    <t>ODR2052334923n</t>
  </si>
  <si>
    <t>C416181L</t>
  </si>
  <si>
    <t>ODR5386549922n</t>
  </si>
  <si>
    <t>C527370L</t>
  </si>
  <si>
    <t>ODR8026755208t</t>
  </si>
  <si>
    <t>C678257L</t>
  </si>
  <si>
    <t>P406949</t>
  </si>
  <si>
    <t>Haier_LE 42B9000</t>
  </si>
  <si>
    <t>ODR3040859566o</t>
  </si>
  <si>
    <t>C504001L</t>
  </si>
  <si>
    <t>P965921</t>
  </si>
  <si>
    <t>iPhone7Plus-Matte Black-128GB</t>
  </si>
  <si>
    <t>ODR5288236865e</t>
  </si>
  <si>
    <t>C775669L</t>
  </si>
  <si>
    <t>ODR8121444515k</t>
  </si>
  <si>
    <t>C650820L</t>
  </si>
  <si>
    <t>ODR9049266441y</t>
  </si>
  <si>
    <t>P933565</t>
  </si>
  <si>
    <t>qmobile_Noir J7-Gold</t>
  </si>
  <si>
    <t>ODR5888432052c</t>
  </si>
  <si>
    <t>C225403L</t>
  </si>
  <si>
    <t>P442670</t>
  </si>
  <si>
    <t>iPhone7Plus-Red- 128GB</t>
  </si>
  <si>
    <t>ODR8811959657n</t>
  </si>
  <si>
    <t>P574816</t>
  </si>
  <si>
    <t>iphone_7-plus-32gb-wof-Matt Black</t>
  </si>
  <si>
    <t>ODR1189395250g</t>
  </si>
  <si>
    <t>C127410L</t>
  </si>
  <si>
    <t>P563834</t>
  </si>
  <si>
    <t>iphone_7-plus-32gb-wof-Gold</t>
  </si>
  <si>
    <t>ODR9223268644i</t>
  </si>
  <si>
    <t>ODR6063769456e</t>
  </si>
  <si>
    <t>C112088L</t>
  </si>
  <si>
    <t>P885778</t>
  </si>
  <si>
    <t>samsungGALAXY J510F-2016 DS LTE-Gold</t>
  </si>
  <si>
    <t>ODR5724031064r</t>
  </si>
  <si>
    <t>C347055L</t>
  </si>
  <si>
    <t>ODR8707040301w</t>
  </si>
  <si>
    <t>C932085L</t>
  </si>
  <si>
    <t>P296243</t>
  </si>
  <si>
    <t>oppo_f3-plus-Gold</t>
  </si>
  <si>
    <t>ODR2929881943z</t>
  </si>
  <si>
    <t>C958287L</t>
  </si>
  <si>
    <t>P736074</t>
  </si>
  <si>
    <t>EcoStar_65U565</t>
  </si>
  <si>
    <t>ODR2891686526q</t>
  </si>
  <si>
    <t>ODR7525334074a</t>
  </si>
  <si>
    <t>ODR3549562738x</t>
  </si>
  <si>
    <t>C870403L</t>
  </si>
  <si>
    <t>P463649</t>
  </si>
  <si>
    <t>lenovo_20DF000QUE</t>
  </si>
  <si>
    <t>ODR7623569065v</t>
  </si>
  <si>
    <t>C473931L</t>
  </si>
  <si>
    <t>P434577</t>
  </si>
  <si>
    <t>HP P1102 - White_18</t>
  </si>
  <si>
    <t>ODR6426358344i</t>
  </si>
  <si>
    <t>C531212L</t>
  </si>
  <si>
    <t>P370493</t>
  </si>
  <si>
    <t>iphone_7-128GB-wof-Jet Black</t>
  </si>
  <si>
    <t>ODR4590508535l</t>
  </si>
  <si>
    <t>C836966L</t>
  </si>
  <si>
    <t>ODR1941792020k</t>
  </si>
  <si>
    <t>C354051L</t>
  </si>
  <si>
    <t>ODR7590267460f</t>
  </si>
  <si>
    <t>C932357L</t>
  </si>
  <si>
    <t>ODR3934391066f</t>
  </si>
  <si>
    <t>C574804L</t>
  </si>
  <si>
    <t>ODR5987135649r</t>
  </si>
  <si>
    <t>C567297L</t>
  </si>
  <si>
    <t>ODR6222662584w</t>
  </si>
  <si>
    <t>C505515L</t>
  </si>
  <si>
    <t>ODR8370757507d</t>
  </si>
  <si>
    <t>C361787L</t>
  </si>
  <si>
    <t>ODR1915217255r</t>
  </si>
  <si>
    <t>C322598L</t>
  </si>
  <si>
    <t>ODR6666278841i</t>
  </si>
  <si>
    <t>C469416L</t>
  </si>
  <si>
    <t>ODR2207372137k</t>
  </si>
  <si>
    <t>C908781L</t>
  </si>
  <si>
    <t>ODR4994299992f</t>
  </si>
  <si>
    <t>C289852L</t>
  </si>
  <si>
    <t>ODR3817870294u</t>
  </si>
  <si>
    <t>C483534L</t>
  </si>
  <si>
    <t>ODR3799000931p</t>
  </si>
  <si>
    <t>C292043L</t>
  </si>
  <si>
    <t>ODR7375017797f</t>
  </si>
  <si>
    <t>C540389L</t>
  </si>
  <si>
    <t>ODR3861706312n</t>
  </si>
  <si>
    <t>C493539L</t>
  </si>
  <si>
    <t>ODR4472240670h</t>
  </si>
  <si>
    <t>C459720L</t>
  </si>
  <si>
    <t>ODR9398963873b</t>
  </si>
  <si>
    <t>ODR4423527253a</t>
  </si>
  <si>
    <t>ODR5052218800u</t>
  </si>
  <si>
    <t>C920427L</t>
  </si>
  <si>
    <t>ODR3209595414b</t>
  </si>
  <si>
    <t>ODR8989076259q</t>
  </si>
  <si>
    <t>C282103L</t>
  </si>
  <si>
    <t>ODR5705907117s</t>
  </si>
  <si>
    <t>C134876L</t>
  </si>
  <si>
    <t>ODR5572564892p</t>
  </si>
  <si>
    <t>C449403L</t>
  </si>
  <si>
    <t>ODR7663638455g</t>
  </si>
  <si>
    <t>C993996L</t>
  </si>
  <si>
    <t>ODR9778915490b</t>
  </si>
  <si>
    <t>C561993L</t>
  </si>
  <si>
    <t>ODR5731242784b</t>
  </si>
  <si>
    <t>C628207L</t>
  </si>
  <si>
    <t>ODR7069938493l</t>
  </si>
  <si>
    <t>C736100L</t>
  </si>
  <si>
    <t>ODR1432901686b</t>
  </si>
  <si>
    <t>C274456L</t>
  </si>
  <si>
    <t>P504782</t>
  </si>
  <si>
    <t>Surmawala_Orient-OR-6057IP-Refrigerator-Silver-Black</t>
  </si>
  <si>
    <t>ODR6407026468w</t>
  </si>
  <si>
    <t>C488123L</t>
  </si>
  <si>
    <t>ODR7502883480n</t>
  </si>
  <si>
    <t>C527307L</t>
  </si>
  <si>
    <t>ODR1140388270o</t>
  </si>
  <si>
    <t>C189144L</t>
  </si>
  <si>
    <t>ODR8152860212b</t>
  </si>
  <si>
    <t>C178509L</t>
  </si>
  <si>
    <t>P878889</t>
  </si>
  <si>
    <t>plk_FWI/ 927 822_6</t>
  </si>
  <si>
    <t>ODR9228314105a</t>
  </si>
  <si>
    <t>C507691L</t>
  </si>
  <si>
    <t>P529158</t>
  </si>
  <si>
    <t>cc_Samsung_Galaxy_S8_Plus_Gold</t>
  </si>
  <si>
    <t>ODR6726475633v</t>
  </si>
  <si>
    <t>C575920L</t>
  </si>
  <si>
    <t>ODR5066497397i</t>
  </si>
  <si>
    <t>ODR8871824181j</t>
  </si>
  <si>
    <t>ODR6835155516p</t>
  </si>
  <si>
    <t>P180184</t>
  </si>
  <si>
    <t>cc_Samsung_Galaxy_S8_Plus_Black</t>
  </si>
  <si>
    <t>ODR3630855690b</t>
  </si>
  <si>
    <t>ODR7257994021n</t>
  </si>
  <si>
    <t>C872920L</t>
  </si>
  <si>
    <t>ODR7325524748g</t>
  </si>
  <si>
    <t>ODR9660042149f</t>
  </si>
  <si>
    <t>C698097L</t>
  </si>
  <si>
    <t>ODR7654048432n</t>
  </si>
  <si>
    <t>C580710L</t>
  </si>
  <si>
    <t>ODR4899591027n</t>
  </si>
  <si>
    <t>C149990L</t>
  </si>
  <si>
    <t>ODR4266634958q</t>
  </si>
  <si>
    <t>ODR9175619476v</t>
  </si>
  <si>
    <t>C994155L</t>
  </si>
  <si>
    <t>ODR8752752533l</t>
  </si>
  <si>
    <t>C600018L</t>
  </si>
  <si>
    <t>ODR1855805133k</t>
  </si>
  <si>
    <t>C220911L</t>
  </si>
  <si>
    <t>ODR7939539917l</t>
  </si>
  <si>
    <t>C885445L</t>
  </si>
  <si>
    <t>ODR3159496381j</t>
  </si>
  <si>
    <t>C535451L</t>
  </si>
  <si>
    <t>ODR4976219477m</t>
  </si>
  <si>
    <t>C378684L</t>
  </si>
  <si>
    <t>ODR6500998084j</t>
  </si>
  <si>
    <t>C315981L</t>
  </si>
  <si>
    <t>ODR4830887562t</t>
  </si>
  <si>
    <t>C345763L</t>
  </si>
  <si>
    <t>P277058</t>
  </si>
  <si>
    <t>Apple iPhone 6S Plus 16GB</t>
  </si>
  <si>
    <t>ODR2421788350i</t>
  </si>
  <si>
    <t>P538399</t>
  </si>
  <si>
    <t>Apple iPhone 6 Plus (64GB) Gold</t>
  </si>
  <si>
    <t>ODR4523334349u</t>
  </si>
  <si>
    <t>C622053L</t>
  </si>
  <si>
    <t>ODR6334334659c</t>
  </si>
  <si>
    <t>C657286L</t>
  </si>
  <si>
    <t>ODR3506003296l</t>
  </si>
  <si>
    <t>C429196L</t>
  </si>
  <si>
    <t>ODR8927228059y</t>
  </si>
  <si>
    <t>C200115L</t>
  </si>
  <si>
    <t>ODR8264471622x</t>
  </si>
  <si>
    <t>C371659L</t>
  </si>
  <si>
    <t>ODR3616218912p</t>
  </si>
  <si>
    <t>ODR4728002451k</t>
  </si>
  <si>
    <t>ODR1835304226w</t>
  </si>
  <si>
    <t>C499900L</t>
  </si>
  <si>
    <t>ODR1830489443y</t>
  </si>
  <si>
    <t>ODR6308174436z</t>
  </si>
  <si>
    <t>C525515L</t>
  </si>
  <si>
    <t>ODR9765422019k</t>
  </si>
  <si>
    <t>ODR3505466919l</t>
  </si>
  <si>
    <t>ODR8882379717q</t>
  </si>
  <si>
    <t>C781213L</t>
  </si>
  <si>
    <t>ODR9730324544b</t>
  </si>
  <si>
    <t>C143765L</t>
  </si>
  <si>
    <t>ODR9058570093v</t>
  </si>
  <si>
    <t>C760843L</t>
  </si>
  <si>
    <t>ODR4705813667c</t>
  </si>
  <si>
    <t>C900628L</t>
  </si>
  <si>
    <t>ODR2999256086e</t>
  </si>
  <si>
    <t>ODR6010252441f</t>
  </si>
  <si>
    <t>C500464L</t>
  </si>
  <si>
    <t>ODR5607998821s</t>
  </si>
  <si>
    <t>ODR9884569453x</t>
  </si>
  <si>
    <t>ODR1484915990k</t>
  </si>
  <si>
    <t>C550308L</t>
  </si>
  <si>
    <t>ODR7649273274r</t>
  </si>
  <si>
    <t>C955087L</t>
  </si>
  <si>
    <t>ODR5943985202g</t>
  </si>
  <si>
    <t>C279787L</t>
  </si>
  <si>
    <t>ODR9696610656q</t>
  </si>
  <si>
    <t>C363466L</t>
  </si>
  <si>
    <t>ODR5983292060r</t>
  </si>
  <si>
    <t>C838948L</t>
  </si>
  <si>
    <t>ODR1606111748x</t>
  </si>
  <si>
    <t>ODR7381400094p</t>
  </si>
  <si>
    <t>C927765L</t>
  </si>
  <si>
    <t>ODR9334780817o</t>
  </si>
  <si>
    <t>C998017L</t>
  </si>
  <si>
    <t>ODR4284700320t</t>
  </si>
  <si>
    <t>C319615L</t>
  </si>
  <si>
    <t>ODR6875206952e</t>
  </si>
  <si>
    <t>C227184L</t>
  </si>
  <si>
    <t>ODR7448605146m</t>
  </si>
  <si>
    <t>C992621L</t>
  </si>
  <si>
    <t>ODR9639997577g</t>
  </si>
  <si>
    <t>ODR5838436408s</t>
  </si>
  <si>
    <t>C529046L</t>
  </si>
  <si>
    <t>ODR9396717106x</t>
  </si>
  <si>
    <t>ODR9548528300v</t>
  </si>
  <si>
    <t>C340781L</t>
  </si>
  <si>
    <t>P358545</t>
  </si>
  <si>
    <t>Samsung_49K6000</t>
  </si>
  <si>
    <t>ODR5081098998k</t>
  </si>
  <si>
    <t>ODR4581415898b</t>
  </si>
  <si>
    <t>C374672L</t>
  </si>
  <si>
    <t>ODR3517435404y</t>
  </si>
  <si>
    <t>P277486</t>
  </si>
  <si>
    <t xml:space="preserve">samsung_K6000 49  </t>
  </si>
  <si>
    <t>ODR1549799386a</t>
  </si>
  <si>
    <t>ODR5236715188n</t>
  </si>
  <si>
    <t>P346696</t>
  </si>
  <si>
    <t>HP_HP 706n A3 black</t>
  </si>
  <si>
    <t>ODR4809187709v</t>
  </si>
  <si>
    <t>C351587L</t>
  </si>
  <si>
    <t>ODR7958021965b</t>
  </si>
  <si>
    <t>C132041L</t>
  </si>
  <si>
    <t>P402856</t>
  </si>
  <si>
    <t>Samsung_A7-2017-Gold</t>
  </si>
  <si>
    <t>ODR1794674543h</t>
  </si>
  <si>
    <t>C560369L</t>
  </si>
  <si>
    <t>P494921</t>
  </si>
  <si>
    <t>Kenwood_KEE-240-F</t>
  </si>
  <si>
    <t>ODR3087892177e</t>
  </si>
  <si>
    <t>C488097L</t>
  </si>
  <si>
    <t>P282765</t>
  </si>
  <si>
    <t>s_tv_KDL-43W800C</t>
  </si>
  <si>
    <t>ODR5692840450j</t>
  </si>
  <si>
    <t>C210105L</t>
  </si>
  <si>
    <t>ODR2138498757n</t>
  </si>
  <si>
    <t>C513701L</t>
  </si>
  <si>
    <t>ODR9868935233w</t>
  </si>
  <si>
    <t>C805823L</t>
  </si>
  <si>
    <t>ODR1882826468i</t>
  </si>
  <si>
    <t>ODR4389642957i</t>
  </si>
  <si>
    <t>C976932L</t>
  </si>
  <si>
    <t>ODR7352503561e</t>
  </si>
  <si>
    <t>C758455L</t>
  </si>
  <si>
    <t>ODR3970172960s</t>
  </si>
  <si>
    <t>C272151L</t>
  </si>
  <si>
    <t>ODR7176769216a</t>
  </si>
  <si>
    <t>C742692L</t>
  </si>
  <si>
    <t>P847756</t>
  </si>
  <si>
    <t>GMZV_PlayStation 4 - 500GB - Region 2 - UK PAL - Black</t>
  </si>
  <si>
    <t>ODR8199376770f</t>
  </si>
  <si>
    <t>P628437</t>
  </si>
  <si>
    <t>Enviro_EAC-12</t>
  </si>
  <si>
    <t>ODR7103274125j</t>
  </si>
  <si>
    <t>C837518L</t>
  </si>
  <si>
    <t>ODR7179100236g</t>
  </si>
  <si>
    <t>C650707L</t>
  </si>
  <si>
    <t>ODR7213446828j</t>
  </si>
  <si>
    <t>C899192L</t>
  </si>
  <si>
    <t>P206599</t>
  </si>
  <si>
    <t>Ricoh_Photo Copier MP2014AD</t>
  </si>
  <si>
    <t>ODR7004927490t</t>
  </si>
  <si>
    <t>ODR5938548815w</t>
  </si>
  <si>
    <t>ODR7098269270o</t>
  </si>
  <si>
    <t>C317311L</t>
  </si>
  <si>
    <t>ODR8689400007t</t>
  </si>
  <si>
    <t>C301616L</t>
  </si>
  <si>
    <t>ODR3904868780n</t>
  </si>
  <si>
    <t>C843167L</t>
  </si>
  <si>
    <t>P553953</t>
  </si>
  <si>
    <t>cc_Samsung_Galaxy_S8_Plus_Gray</t>
  </si>
  <si>
    <t>ODR3729373987j</t>
  </si>
  <si>
    <t>C183259L</t>
  </si>
  <si>
    <t>ODR1865631311w</t>
  </si>
  <si>
    <t>C115342L</t>
  </si>
  <si>
    <t>ODR9213081186j</t>
  </si>
  <si>
    <t>C935534L</t>
  </si>
  <si>
    <t>ODR6236307188r</t>
  </si>
  <si>
    <t>ODR8052994531y</t>
  </si>
  <si>
    <t>C875408L</t>
  </si>
  <si>
    <t>P416637</t>
  </si>
  <si>
    <t>CL74_dawlance_VF-1035WB</t>
  </si>
  <si>
    <t>ODR8890525479b</t>
  </si>
  <si>
    <t>C134982L</t>
  </si>
  <si>
    <t>ODR5346141117m</t>
  </si>
  <si>
    <t>C249483L</t>
  </si>
  <si>
    <t>P934032</t>
  </si>
  <si>
    <t>Haier_HSU-18LKE</t>
  </si>
  <si>
    <t>ODR3550105242d</t>
  </si>
  <si>
    <t>P692465</t>
  </si>
  <si>
    <t>lenovo_80J2002XUE</t>
  </si>
  <si>
    <t>ODR1319432863z</t>
  </si>
  <si>
    <t>ODR6566858196m</t>
  </si>
  <si>
    <t>C660546L</t>
  </si>
  <si>
    <t>ODR1457357582v</t>
  </si>
  <si>
    <t>C522805L</t>
  </si>
  <si>
    <t>ODR3095692882i</t>
  </si>
  <si>
    <t>C176721L</t>
  </si>
  <si>
    <t>ODR8926283419g</t>
  </si>
  <si>
    <t>ODR1754152469k</t>
  </si>
  <si>
    <t>ODR9013084945z</t>
  </si>
  <si>
    <t>P158959</t>
  </si>
  <si>
    <t>HP_CP 551dn</t>
  </si>
  <si>
    <t>ODR2252103092t</t>
  </si>
  <si>
    <t>P799304</t>
  </si>
  <si>
    <t>RM_LG P246SQ</t>
  </si>
  <si>
    <t>ODR9262350327o</t>
  </si>
  <si>
    <t>P754774</t>
  </si>
  <si>
    <t>iPhone7- Jet Black-128GB</t>
  </si>
  <si>
    <t>ODR9528140525y</t>
  </si>
  <si>
    <t>C792683L</t>
  </si>
  <si>
    <t>ODR6131852979j</t>
  </si>
  <si>
    <t>C615032L</t>
  </si>
  <si>
    <t>ODR8717351557o</t>
  </si>
  <si>
    <t>ODR3458074702p</t>
  </si>
  <si>
    <t>P813488</t>
  </si>
  <si>
    <t>HP_MFP M435nw (A3 Blk 3 in 1)</t>
  </si>
  <si>
    <t>ODR7946656569j</t>
  </si>
  <si>
    <t>ODR9645599128y</t>
  </si>
  <si>
    <t>ODR6831147933o</t>
  </si>
  <si>
    <t>ODR2262707518r</t>
  </si>
  <si>
    <t>ODR4995337152c</t>
  </si>
  <si>
    <t>C205341L</t>
  </si>
  <si>
    <t>ODR7873536544e</t>
  </si>
  <si>
    <t>ODR8194946923x</t>
  </si>
  <si>
    <t>C638768L</t>
  </si>
  <si>
    <t>P768353</t>
  </si>
  <si>
    <t>EP_6800 6.3 KVA</t>
  </si>
  <si>
    <t>ODR3350008343i</t>
  </si>
  <si>
    <t>ODR3572344592h</t>
  </si>
  <si>
    <t>ODR3691933224o</t>
  </si>
  <si>
    <t>P905672</t>
  </si>
  <si>
    <t>Naushemian_#0027-Blue-M</t>
  </si>
  <si>
    <t>ODR8083579209z</t>
  </si>
  <si>
    <t>C284772L</t>
  </si>
  <si>
    <t>P531159</t>
  </si>
  <si>
    <t>Samsung Galaxy S6 Edge Plus</t>
  </si>
  <si>
    <t>ODR1947534682o</t>
  </si>
  <si>
    <t>C453900L</t>
  </si>
  <si>
    <t>ODR9723400483h</t>
  </si>
  <si>
    <t>ODR2694555120e</t>
  </si>
  <si>
    <t>C607118L</t>
  </si>
  <si>
    <t>ODR1712136694g</t>
  </si>
  <si>
    <t>C652751L</t>
  </si>
  <si>
    <t>P390189</t>
  </si>
  <si>
    <t>agha_AS_SOLEB94_01</t>
  </si>
  <si>
    <t>ODR8370329261l</t>
  </si>
  <si>
    <t>P119266</t>
  </si>
  <si>
    <t>iPhone7Plus-Matte Black-32GB</t>
  </si>
  <si>
    <t>ODR5972863959a</t>
  </si>
  <si>
    <t>C107850L</t>
  </si>
  <si>
    <t>ODR2999996774y</t>
  </si>
  <si>
    <t>C305250L</t>
  </si>
  <si>
    <t>ODR7496607017s</t>
  </si>
  <si>
    <t>C297051L</t>
  </si>
  <si>
    <t>ODR5642821202w</t>
  </si>
  <si>
    <t>C239518L</t>
  </si>
  <si>
    <t>ODR9104160755v</t>
  </si>
  <si>
    <t>C613165L</t>
  </si>
  <si>
    <t>P198782</t>
  </si>
  <si>
    <t>apple_MACMINI 2.3GHZ DUAL CORE i5</t>
  </si>
  <si>
    <t>ODR6474566644s</t>
  </si>
  <si>
    <t>ODR5490450207e</t>
  </si>
  <si>
    <t>ODR6483667702f</t>
  </si>
  <si>
    <t>ODR4049837153n</t>
  </si>
  <si>
    <t>P887897</t>
  </si>
  <si>
    <t>RM_Sony-DSLR-ILCE-5100Y</t>
  </si>
  <si>
    <t>ODR5779315787g</t>
  </si>
  <si>
    <t>C761639L</t>
  </si>
  <si>
    <t>P657861</t>
  </si>
  <si>
    <t>mm_Samsung Galaxy Note Edge N915</t>
  </si>
  <si>
    <t>ODR2361851743t</t>
  </si>
  <si>
    <t>C662822L</t>
  </si>
  <si>
    <t>P844102</t>
  </si>
  <si>
    <t>Samsung Galaxy S7 Edge</t>
  </si>
  <si>
    <t>ODR5002069580u</t>
  </si>
  <si>
    <t>C675111L</t>
  </si>
  <si>
    <t>ODR8519604484o</t>
  </si>
  <si>
    <t>C692945L</t>
  </si>
  <si>
    <t>ODR7546089159n</t>
  </si>
  <si>
    <t>C275787L</t>
  </si>
  <si>
    <t>ODR7486676753o</t>
  </si>
  <si>
    <t>C898693L</t>
  </si>
  <si>
    <t>ODR4327216356x</t>
  </si>
  <si>
    <t>C741634L</t>
  </si>
  <si>
    <t>ODR8106554345z</t>
  </si>
  <si>
    <t>ODR9625247382q</t>
  </si>
  <si>
    <t>C909114L</t>
  </si>
  <si>
    <t>ODR2726000599v</t>
  </si>
  <si>
    <t>ODR9967909738t</t>
  </si>
  <si>
    <t>ODR4526230204i</t>
  </si>
  <si>
    <t>ODR1623691861i</t>
  </si>
  <si>
    <t>ODR8243161982w</t>
  </si>
  <si>
    <t>ODR9024253785d</t>
  </si>
  <si>
    <t>ODR5798141963b</t>
  </si>
  <si>
    <t>C259075L</t>
  </si>
  <si>
    <t>ODR6074730447t</t>
  </si>
  <si>
    <t>C251306L</t>
  </si>
  <si>
    <t>ODR4575378660o</t>
  </si>
  <si>
    <t>C497556L</t>
  </si>
  <si>
    <t>ODR3046320075e</t>
  </si>
  <si>
    <t>ODR6485742221u</t>
  </si>
  <si>
    <t>C218616L</t>
  </si>
  <si>
    <t>ODR5236813360i</t>
  </si>
  <si>
    <t>ODR2809784520t</t>
  </si>
  <si>
    <t>ODR7401408856v</t>
  </si>
  <si>
    <t>C972737L</t>
  </si>
  <si>
    <t>ODR5946352773d</t>
  </si>
  <si>
    <t>P876695</t>
  </si>
  <si>
    <t>samsung_32J4100</t>
  </si>
  <si>
    <t>ODR2428683094g</t>
  </si>
  <si>
    <t>C244786L</t>
  </si>
  <si>
    <t>P291889</t>
  </si>
  <si>
    <t>iPhone7-Red-128GB</t>
  </si>
  <si>
    <t>ODR5834119398b</t>
  </si>
  <si>
    <t>C275380L</t>
  </si>
  <si>
    <t>ODR2356302237q</t>
  </si>
  <si>
    <t>C578429L</t>
  </si>
  <si>
    <t>ODR9325948907d</t>
  </si>
  <si>
    <t>P108938</t>
  </si>
  <si>
    <t>RM_Sony-VPL-EW235</t>
  </si>
  <si>
    <t>ODR6876365259w</t>
  </si>
  <si>
    <t>C354134L</t>
  </si>
  <si>
    <t>ODR9994693048r</t>
  </si>
  <si>
    <t>ODR4313635745o</t>
  </si>
  <si>
    <t>ODR6761894120e</t>
  </si>
  <si>
    <t>C976384L</t>
  </si>
  <si>
    <t>ODR7441238102a</t>
  </si>
  <si>
    <t>C663409L</t>
  </si>
  <si>
    <t>ODR8420594703i</t>
  </si>
  <si>
    <t>C513549L</t>
  </si>
  <si>
    <t>ODR3672168278i</t>
  </si>
  <si>
    <t>C249528L</t>
  </si>
  <si>
    <t>P368181</t>
  </si>
  <si>
    <t>cc_Samsung_Galaxy_S8_black</t>
  </si>
  <si>
    <t>ODR2229510843n</t>
  </si>
  <si>
    <t>C125637L</t>
  </si>
  <si>
    <t>P958489</t>
  </si>
  <si>
    <t>cc_Samsung_Galaxy_S8_Gray</t>
  </si>
  <si>
    <t>ODR7527052434h</t>
  </si>
  <si>
    <t>P943107</t>
  </si>
  <si>
    <t>cc_Samsung_Galaxy_S8_gold</t>
  </si>
  <si>
    <t>ODR3071019024c</t>
  </si>
  <si>
    <t>C827455L</t>
  </si>
  <si>
    <t>ODR2984341499r</t>
  </si>
  <si>
    <t>ODR2984445846j</t>
  </si>
  <si>
    <t>P368790</t>
  </si>
  <si>
    <t>samsung_50J5100</t>
  </si>
  <si>
    <t>ODR8503331964h</t>
  </si>
  <si>
    <t>ODR3002455255e</t>
  </si>
  <si>
    <t>C542963L</t>
  </si>
  <si>
    <t>P133888</t>
  </si>
  <si>
    <t>Samsung_49K5300</t>
  </si>
  <si>
    <t>ODR2879984127p</t>
  </si>
  <si>
    <t>C957057L</t>
  </si>
  <si>
    <t>P369657</t>
  </si>
  <si>
    <t>Kenwood_KDC-2413</t>
  </si>
  <si>
    <t>ODR3858127086l</t>
  </si>
  <si>
    <t>ODR3516332705u</t>
  </si>
  <si>
    <t>ODR1610545474i</t>
  </si>
  <si>
    <t>C902445L</t>
  </si>
  <si>
    <t>ODR3901746128y</t>
  </si>
  <si>
    <t>C446527L</t>
  </si>
  <si>
    <t>P776031</t>
  </si>
  <si>
    <t>iphone-7-32gb-wof-Gold</t>
  </si>
  <si>
    <t>ODR5459810514z</t>
  </si>
  <si>
    <t>C234415L</t>
  </si>
  <si>
    <t>ODR8612322411f</t>
  </si>
  <si>
    <t>C228751L</t>
  </si>
  <si>
    <t>ODR6665759599z</t>
  </si>
  <si>
    <t>C764741L</t>
  </si>
  <si>
    <t>ODR8681555543r</t>
  </si>
  <si>
    <t>ODR9993912476l</t>
  </si>
  <si>
    <t>P386704</t>
  </si>
  <si>
    <t>Samsung_49inchesK5100</t>
  </si>
  <si>
    <t>ODR4554555413e</t>
  </si>
  <si>
    <t>C287945L</t>
  </si>
  <si>
    <t>ODR9585170728t</t>
  </si>
  <si>
    <t>ODR7110703785l</t>
  </si>
  <si>
    <t>ODR9932222144z</t>
  </si>
  <si>
    <t>C167391L</t>
  </si>
  <si>
    <t>P381847</t>
  </si>
  <si>
    <t>Infinix Hot S Hazir-Gold-Karachi</t>
  </si>
  <si>
    <t>ODR8814990380k</t>
  </si>
  <si>
    <t>P238247</t>
  </si>
  <si>
    <t>Geepas_GRF-6012</t>
  </si>
  <si>
    <t>ODR7370224615g</t>
  </si>
  <si>
    <t>C198784L</t>
  </si>
  <si>
    <t>P490040</t>
  </si>
  <si>
    <t>FHM_Fluffy Cocao-SOFA SET</t>
  </si>
  <si>
    <t>ODR6845873978a</t>
  </si>
  <si>
    <t>ODR6985206833b</t>
  </si>
  <si>
    <t>ODR7371398758n</t>
  </si>
  <si>
    <t>P894914</t>
  </si>
  <si>
    <t>Apple iPhone 6 Plus (16GB) Space Grey</t>
  </si>
  <si>
    <t>ODR5497873720c</t>
  </si>
  <si>
    <t>C505171L</t>
  </si>
  <si>
    <t>P701243</t>
  </si>
  <si>
    <t>Haier_HSU-24-HNH</t>
  </si>
  <si>
    <t>ODR9527142304g</t>
  </si>
  <si>
    <t>C565605L</t>
  </si>
  <si>
    <t>ODR5224535581i</t>
  </si>
  <si>
    <t>C757915L</t>
  </si>
  <si>
    <t>ODR3230372168l</t>
  </si>
  <si>
    <t>C916513L</t>
  </si>
  <si>
    <t>ODR8756778965i</t>
  </si>
  <si>
    <t>ODR4256789199q</t>
  </si>
  <si>
    <t>ODR8234229322x</t>
  </si>
  <si>
    <t>ODR6180665356y</t>
  </si>
  <si>
    <t>C203164L</t>
  </si>
  <si>
    <t>ODR8586682174n</t>
  </si>
  <si>
    <t>ODR8785868677a</t>
  </si>
  <si>
    <t>C495199L</t>
  </si>
  <si>
    <t>P126290</t>
  </si>
  <si>
    <t>Sony_48W652D</t>
  </si>
  <si>
    <t>ODR8864568019k</t>
  </si>
  <si>
    <t>C375089L</t>
  </si>
  <si>
    <t>ODR8356974299t</t>
  </si>
  <si>
    <t>P838523</t>
  </si>
  <si>
    <t>EP_5500 5 KVA</t>
  </si>
  <si>
    <t>ODR3075388133l</t>
  </si>
  <si>
    <t>ODR1129414841e</t>
  </si>
  <si>
    <t>P392301</t>
  </si>
  <si>
    <t>Ifitness_T300</t>
  </si>
  <si>
    <t>ODR6929410553m</t>
  </si>
  <si>
    <t>C522216L</t>
  </si>
  <si>
    <t>ODR8847334439m</t>
  </si>
  <si>
    <t>C665170L</t>
  </si>
  <si>
    <t>ODR1261333029i</t>
  </si>
  <si>
    <t>C260117L</t>
  </si>
  <si>
    <t>ODR6414802795f</t>
  </si>
  <si>
    <t>ODR4861417163v</t>
  </si>
  <si>
    <t>C390010L</t>
  </si>
  <si>
    <t>ODR5468475372v</t>
  </si>
  <si>
    <t>C166377L</t>
  </si>
  <si>
    <t>ODR4511577473s</t>
  </si>
  <si>
    <t>C945064L</t>
  </si>
  <si>
    <t>ODR9026260138r</t>
  </si>
  <si>
    <t>C498837L</t>
  </si>
  <si>
    <t>ODR1169699129p</t>
  </si>
  <si>
    <t>ODR7552188903t</t>
  </si>
  <si>
    <t>C603679L</t>
  </si>
  <si>
    <t>ODR1793187239i</t>
  </si>
  <si>
    <t>ODR7853146128w</t>
  </si>
  <si>
    <t>C260987L</t>
  </si>
  <si>
    <t>ODR9310888075s</t>
  </si>
  <si>
    <t>C191638L</t>
  </si>
  <si>
    <t>ODR1367291236u</t>
  </si>
  <si>
    <t>C823220L</t>
  </si>
  <si>
    <t>ODR2983856107a</t>
  </si>
  <si>
    <t>C195816L</t>
  </si>
  <si>
    <t>ODR5372104357r</t>
  </si>
  <si>
    <t>ODR7279149998j</t>
  </si>
  <si>
    <t>P649809</t>
  </si>
  <si>
    <t>yamaha_EF2600FW (SELF)</t>
  </si>
  <si>
    <t>ODR9171412225t</t>
  </si>
  <si>
    <t>C867277L</t>
  </si>
  <si>
    <t>ODR4002062326o</t>
  </si>
  <si>
    <t>C388303L</t>
  </si>
  <si>
    <t>ODR7419979544e</t>
  </si>
  <si>
    <t>ODR8303732845t</t>
  </si>
  <si>
    <t>C849804L</t>
  </si>
  <si>
    <t>ODR6303816043p</t>
  </si>
  <si>
    <t>C123638L</t>
  </si>
  <si>
    <t>ODR7230680041b</t>
  </si>
  <si>
    <t>C546651L</t>
  </si>
  <si>
    <t>P956651</t>
  </si>
  <si>
    <t>s_tv_KDL-48R562C</t>
  </si>
  <si>
    <t>ODR2929533733b</t>
  </si>
  <si>
    <t>C922875L</t>
  </si>
  <si>
    <t>ODR7972616936t</t>
  </si>
  <si>
    <t>P895097</t>
  </si>
  <si>
    <t>Samsung_32inchesK5100</t>
  </si>
  <si>
    <t>ODR8511487578e</t>
  </si>
  <si>
    <t>P697298</t>
  </si>
  <si>
    <t>Samsung Galaxy A5 A510F (2016)</t>
  </si>
  <si>
    <t>ODR8468812366e</t>
  </si>
  <si>
    <t>P568878</t>
  </si>
  <si>
    <t>oppo_OPPO-F1-Plus-Gold</t>
  </si>
  <si>
    <t>ODR3133091591g</t>
  </si>
  <si>
    <t>P592952</t>
  </si>
  <si>
    <t>plk_FWI/ 959 080_11</t>
  </si>
  <si>
    <t>ODR4303241982g</t>
  </si>
  <si>
    <t>C525405L</t>
  </si>
  <si>
    <t>P847761</t>
  </si>
  <si>
    <t>plk_FWI/ 953 638_9</t>
  </si>
  <si>
    <t>ODR4134467953t</t>
  </si>
  <si>
    <t>C198991L</t>
  </si>
  <si>
    <t>ODR9654618776e</t>
  </si>
  <si>
    <t>C755329L</t>
  </si>
  <si>
    <t>P616334</t>
  </si>
  <si>
    <t>plk_FWI/ 953 620_8</t>
  </si>
  <si>
    <t>ODR3781635490t</t>
  </si>
  <si>
    <t>ODR5369548050g</t>
  </si>
  <si>
    <t>C266750L</t>
  </si>
  <si>
    <t>ODR8933412212t</t>
  </si>
  <si>
    <t>C447712L</t>
  </si>
  <si>
    <t>ODR9204926512g</t>
  </si>
  <si>
    <t>C675024L</t>
  </si>
  <si>
    <t>ODR4661117991t</t>
  </si>
  <si>
    <t>C963796L</t>
  </si>
  <si>
    <t>P468287</t>
  </si>
  <si>
    <t>Lenovo_YOGA 500-I5</t>
  </si>
  <si>
    <t>ODR2853050052v</t>
  </si>
  <si>
    <t>C773779L</t>
  </si>
  <si>
    <t>P474849</t>
  </si>
  <si>
    <t>HP_450-G4-Core-i7-7500U</t>
  </si>
  <si>
    <t>ODR1282966160x</t>
  </si>
  <si>
    <t>ODR9768884794p</t>
  </si>
  <si>
    <t>ODR4498230999j</t>
  </si>
  <si>
    <t>ODR2876642589x</t>
  </si>
  <si>
    <t>ODR1828805846s</t>
  </si>
  <si>
    <t>C238059L</t>
  </si>
  <si>
    <t>ODR7877915453h</t>
  </si>
  <si>
    <t>C788509L</t>
  </si>
  <si>
    <t>P260048</t>
  </si>
  <si>
    <t>samsungGALAXY S-7 EDGE 32GB Black</t>
  </si>
  <si>
    <t>ODR6270154615q</t>
  </si>
  <si>
    <t>ODR3651298804l</t>
  </si>
  <si>
    <t>ODR5094391653u</t>
  </si>
  <si>
    <t>ODR3749161537u</t>
  </si>
  <si>
    <t>C605914L</t>
  </si>
  <si>
    <t>ODR2678331837y</t>
  </si>
  <si>
    <t>C370621L</t>
  </si>
  <si>
    <t>ODR4738610026w</t>
  </si>
  <si>
    <t>C360482L</t>
  </si>
  <si>
    <t>P354092</t>
  </si>
  <si>
    <t>lenovo_20DF000GUE</t>
  </si>
  <si>
    <t>ODR6186368955b</t>
  </si>
  <si>
    <t>ODR3380549480y</t>
  </si>
  <si>
    <t>C115338L</t>
  </si>
  <si>
    <t>P290209</t>
  </si>
  <si>
    <t>GMZV_Switch-Console-with-2-Games</t>
  </si>
  <si>
    <t>ODR7806705288i</t>
  </si>
  <si>
    <t>ODR2944669818c</t>
  </si>
  <si>
    <t>P850692</t>
  </si>
  <si>
    <t>Epson_L1800</t>
  </si>
  <si>
    <t>ODR2897698761t</t>
  </si>
  <si>
    <t>C399668L</t>
  </si>
  <si>
    <t>ODR4466326136e</t>
  </si>
  <si>
    <t>P178030</t>
  </si>
  <si>
    <t>Xpert_XDW-60-1W</t>
  </si>
  <si>
    <t>ODR1370063596s</t>
  </si>
  <si>
    <t>P112319</t>
  </si>
  <si>
    <t>R&amp;I_Generator 2.5KVG</t>
  </si>
  <si>
    <t>ODR9987411970h</t>
  </si>
  <si>
    <t>ODR2377534223n</t>
  </si>
  <si>
    <t>C954660L</t>
  </si>
  <si>
    <t>ODR8757810044j</t>
  </si>
  <si>
    <t>C867333L</t>
  </si>
  <si>
    <t>P786178</t>
  </si>
  <si>
    <t>Samsung_Samsung Air Conditioner Digital Inverter Series) - AR12K</t>
  </si>
  <si>
    <t>ODR3281465415l</t>
  </si>
  <si>
    <t>C185779L</t>
  </si>
  <si>
    <t>ODR9628079279r</t>
  </si>
  <si>
    <t>ODR9271450252z</t>
  </si>
  <si>
    <t>ODR6781376332h</t>
  </si>
  <si>
    <t>ODR3501593143r</t>
  </si>
  <si>
    <t>C215643L</t>
  </si>
  <si>
    <t>P816897</t>
  </si>
  <si>
    <t>Dell_Inspiron-15-5567-ci7-4GB</t>
  </si>
  <si>
    <t>ODR7661798071l</t>
  </si>
  <si>
    <t>C628392L</t>
  </si>
  <si>
    <t>ODR2995211039r</t>
  </si>
  <si>
    <t>C317259L</t>
  </si>
  <si>
    <t>ODR2862208417f</t>
  </si>
  <si>
    <t>C326720L</t>
  </si>
  <si>
    <t>ODR9397887784q</t>
  </si>
  <si>
    <t>P297640</t>
  </si>
  <si>
    <t>sony_SLT-A58Y</t>
  </si>
  <si>
    <t>ODR9922226523e</t>
  </si>
  <si>
    <t>ODR3354612307h</t>
  </si>
  <si>
    <t>ODR8088991629f</t>
  </si>
  <si>
    <t>C602010L</t>
  </si>
  <si>
    <t>P501330</t>
  </si>
  <si>
    <t>sony_DSLR-ILCE-6000L</t>
  </si>
  <si>
    <t>ODR8755362620t</t>
  </si>
  <si>
    <t>ODR7371568643l</t>
  </si>
  <si>
    <t>C607091L</t>
  </si>
  <si>
    <t>ODR4480136365k</t>
  </si>
  <si>
    <t>C544293L</t>
  </si>
  <si>
    <t>ODR2854558859g</t>
  </si>
  <si>
    <t>ODR6715886684h</t>
  </si>
  <si>
    <t>P950932</t>
  </si>
  <si>
    <t>lenovo_80J2001AUE</t>
  </si>
  <si>
    <t>ODR8591289995b</t>
  </si>
  <si>
    <t>C999498L</t>
  </si>
  <si>
    <t>ODR5952157764i</t>
  </si>
  <si>
    <t>ODR9510593093d</t>
  </si>
  <si>
    <t>ODR8314177066d</t>
  </si>
  <si>
    <t>ODR8017343641x</t>
  </si>
  <si>
    <t>ODR6170564518n</t>
  </si>
  <si>
    <t>C906123L</t>
  </si>
  <si>
    <t>P497003</t>
  </si>
  <si>
    <t>Samsung_RT39K5110SP</t>
  </si>
  <si>
    <t>ODR6351802586e</t>
  </si>
  <si>
    <t>C949390L</t>
  </si>
  <si>
    <t>ODR7018543729v</t>
  </si>
  <si>
    <t>C516220L</t>
  </si>
  <si>
    <t>ODR1700414249y</t>
  </si>
  <si>
    <t>C587254L</t>
  </si>
  <si>
    <t>ODR9605127336h</t>
  </si>
  <si>
    <t>ODR1412686966f</t>
  </si>
  <si>
    <t>P957169</t>
  </si>
  <si>
    <t>sony_DSLR-ILCE-5000Y</t>
  </si>
  <si>
    <t>ODR7667849541b</t>
  </si>
  <si>
    <t>ODR4578633627c</t>
  </si>
  <si>
    <t>ODR4938895844a</t>
  </si>
  <si>
    <t>ODR5788904486b</t>
  </si>
  <si>
    <t>P353733</t>
  </si>
  <si>
    <t>iPhone7-Matte Black -32GB</t>
  </si>
  <si>
    <t>ODR7558819858d</t>
  </si>
  <si>
    <t>C182622L</t>
  </si>
  <si>
    <t>P304991</t>
  </si>
  <si>
    <t>samsung_J5 Prime-Gold</t>
  </si>
  <si>
    <t>ODR9199951929f</t>
  </si>
  <si>
    <t>C932944L</t>
  </si>
  <si>
    <t>P235780</t>
  </si>
  <si>
    <t>Apple iPad Mini 3 Wifi 128GB-Space Grey</t>
  </si>
  <si>
    <t>ODR3059379825b</t>
  </si>
  <si>
    <t>C440667L</t>
  </si>
  <si>
    <t>P875936</t>
  </si>
  <si>
    <t>MotoZ-White-Fine Gold</t>
  </si>
  <si>
    <t>ODR5916564597l</t>
  </si>
  <si>
    <t>ODR8350062791a</t>
  </si>
  <si>
    <t>C921743L</t>
  </si>
  <si>
    <t>P192415</t>
  </si>
  <si>
    <t>Samsung_S7 Edge-Black</t>
  </si>
  <si>
    <t>ODR9721327043y</t>
  </si>
  <si>
    <t>C927784L</t>
  </si>
  <si>
    <t>ODR7550996876b</t>
  </si>
  <si>
    <t>C562918L</t>
  </si>
  <si>
    <t>P833513</t>
  </si>
  <si>
    <t>Samsung_S7 Edge-Silver</t>
  </si>
  <si>
    <t>ODR7285617106z</t>
  </si>
  <si>
    <t>C407930L</t>
  </si>
  <si>
    <t>ODR8092640637k</t>
  </si>
  <si>
    <t>C920061L</t>
  </si>
  <si>
    <t>ODR3674804086j</t>
  </si>
  <si>
    <t>P329412</t>
  </si>
  <si>
    <t>Dawlance_Inverter30Toscana</t>
  </si>
  <si>
    <t>ODR3622305770e</t>
  </si>
  <si>
    <t>C342926L</t>
  </si>
  <si>
    <t>ODR2281221787f</t>
  </si>
  <si>
    <t>C588794L</t>
  </si>
  <si>
    <t>P139750</t>
  </si>
  <si>
    <t>Haier_HSU-18HZE-R2-DB DC Inverter</t>
  </si>
  <si>
    <t>ODR5151590015z</t>
  </si>
  <si>
    <t>ODR1991593394r</t>
  </si>
  <si>
    <t>P721438</t>
  </si>
  <si>
    <t>AYS_A-C -18-LNF</t>
  </si>
  <si>
    <t>ODR3948887629i</t>
  </si>
  <si>
    <t>ODR1978619699d</t>
  </si>
  <si>
    <t>C556591L</t>
  </si>
  <si>
    <t>P616714</t>
  </si>
  <si>
    <t>dawlance_Toscana30 INVERTER 1.5 Ton AC</t>
  </si>
  <si>
    <t>ODR5416235398h</t>
  </si>
  <si>
    <t>C168992L</t>
  </si>
  <si>
    <t>ODR2307899915g</t>
  </si>
  <si>
    <t>C501840L</t>
  </si>
  <si>
    <t>ODR6898647743x</t>
  </si>
  <si>
    <t>ODR4710157931c</t>
  </si>
  <si>
    <t>C928388L</t>
  </si>
  <si>
    <t>ODR8351227484t</t>
  </si>
  <si>
    <t>C543271L</t>
  </si>
  <si>
    <t>ODR8206793768w</t>
  </si>
  <si>
    <t>C170689L</t>
  </si>
  <si>
    <t>ODR9883911307z</t>
  </si>
  <si>
    <t>C922594L</t>
  </si>
  <si>
    <t>ODR8666237759f</t>
  </si>
  <si>
    <t>ODR5661185176x</t>
  </si>
  <si>
    <t>ODR9546968751c</t>
  </si>
  <si>
    <t>ODR7539285363z</t>
  </si>
  <si>
    <t>C975587L</t>
  </si>
  <si>
    <t>ODR6683949726d</t>
  </si>
  <si>
    <t>ODR3771388756v</t>
  </si>
  <si>
    <t>ODR8504072051e</t>
  </si>
  <si>
    <t>ODR3467652632m</t>
  </si>
  <si>
    <t>C838641L</t>
  </si>
  <si>
    <t>ODR2615547942u</t>
  </si>
  <si>
    <t>C300711L</t>
  </si>
  <si>
    <t>P572907</t>
  </si>
  <si>
    <t>lenovo_20EV0002UE</t>
  </si>
  <si>
    <t>ODR4206683486n</t>
  </si>
  <si>
    <t>ODR7054123989h</t>
  </si>
  <si>
    <t>P216553</t>
  </si>
  <si>
    <t xml:space="preserve">HP_ 15-AB204TU </t>
  </si>
  <si>
    <t>ODR5109275089m</t>
  </si>
  <si>
    <t>P923065</t>
  </si>
  <si>
    <t>Gree_24CZ8</t>
  </si>
  <si>
    <t>ODR8794352919m</t>
  </si>
  <si>
    <t>C852869L</t>
  </si>
  <si>
    <t>ODR1507057200h</t>
  </si>
  <si>
    <t>C684531L</t>
  </si>
  <si>
    <t>P197154</t>
  </si>
  <si>
    <t>samsungGALAXY NOTE-5 LTE 32GB</t>
  </si>
  <si>
    <t>ODR4838486219b</t>
  </si>
  <si>
    <t>ODR6019574161s</t>
  </si>
  <si>
    <t>C922403L</t>
  </si>
  <si>
    <t>ODR2760065316d</t>
  </si>
  <si>
    <t>ODR4082602638o</t>
  </si>
  <si>
    <t>ODR9538721586y</t>
  </si>
  <si>
    <t>P505336</t>
  </si>
  <si>
    <t>huawei_Google Nexus 6P-Silver</t>
  </si>
  <si>
    <t>ODR9581672568b</t>
  </si>
  <si>
    <t>P505304</t>
  </si>
  <si>
    <t>ahp_EOS-750D-24.2-MP-Digital-SLR-Camera-Black</t>
  </si>
  <si>
    <t>ODR6465468835t</t>
  </si>
  <si>
    <t>ODR9354088831b</t>
  </si>
  <si>
    <t>P383728</t>
  </si>
  <si>
    <t>Samsung GALAXY NOTE-5</t>
  </si>
  <si>
    <t>ODR5740958725j</t>
  </si>
  <si>
    <t>C770029L</t>
  </si>
  <si>
    <t>ODR3697925354d</t>
  </si>
  <si>
    <t>C111666L</t>
  </si>
  <si>
    <t>ODR3560312046j</t>
  </si>
  <si>
    <t>C780410L</t>
  </si>
  <si>
    <t>ODR3088942991j</t>
  </si>
  <si>
    <t>ODR2836200277v</t>
  </si>
  <si>
    <t>C329062L</t>
  </si>
  <si>
    <t>P607593</t>
  </si>
  <si>
    <t>Haier_HSU-12LKE</t>
  </si>
  <si>
    <t>ODR3947378865z</t>
  </si>
  <si>
    <t>ODR2871287378x</t>
  </si>
  <si>
    <t>C667928L</t>
  </si>
  <si>
    <t>ODR4458181632o</t>
  </si>
  <si>
    <t>C831589L</t>
  </si>
  <si>
    <t>ODR2009777464g</t>
  </si>
  <si>
    <t>C905006L</t>
  </si>
  <si>
    <t>P390773</t>
  </si>
  <si>
    <t>CK_BF530-Underwear-Pack of 3-XL</t>
  </si>
  <si>
    <t>ODR3494284266x</t>
  </si>
  <si>
    <t>ODR1765333433y</t>
  </si>
  <si>
    <t>C995583L</t>
  </si>
  <si>
    <t>P862391</t>
  </si>
  <si>
    <t>lenovo_20ET000M00</t>
  </si>
  <si>
    <t>ODR5708033953l</t>
  </si>
  <si>
    <t>C909857L</t>
  </si>
  <si>
    <t>ODR5582164848m</t>
  </si>
  <si>
    <t>P136965</t>
  </si>
  <si>
    <t>Samsung_48inchesK5000</t>
  </si>
  <si>
    <t>ODR5025932400m</t>
  </si>
  <si>
    <t>C220785L</t>
  </si>
  <si>
    <t>ODR6824743817o</t>
  </si>
  <si>
    <t>C442565L</t>
  </si>
  <si>
    <t>ODR2562221754q</t>
  </si>
  <si>
    <t>P298843</t>
  </si>
  <si>
    <t>sukoonbundle-sukoon10-cj_CJPOISL</t>
  </si>
  <si>
    <t>ODR2467913111u</t>
  </si>
  <si>
    <t>C186576L</t>
  </si>
  <si>
    <t>P133996</t>
  </si>
  <si>
    <t>RM_Panasonic-TH-49D310M</t>
  </si>
  <si>
    <t>ODR3944562447s</t>
  </si>
  <si>
    <t>C635713L</t>
  </si>
  <si>
    <t>P167621</t>
  </si>
  <si>
    <t>Gmart_Fenix 3 HR 1</t>
  </si>
  <si>
    <t>ODR1432069601a</t>
  </si>
  <si>
    <t>C471753L</t>
  </si>
  <si>
    <t>P683554</t>
  </si>
  <si>
    <t>cj_CJPOISL</t>
  </si>
  <si>
    <t>ODR2143414798z</t>
  </si>
  <si>
    <t>C332716L</t>
  </si>
  <si>
    <t>P710606</t>
  </si>
  <si>
    <t>Changhong Ruba 55 Inches C5000i Smart LED TV_clear</t>
  </si>
  <si>
    <t>ODR3495067300h</t>
  </si>
  <si>
    <t>ODR7550496763b</t>
  </si>
  <si>
    <t>ODR2361542656c</t>
  </si>
  <si>
    <t>C484446L</t>
  </si>
  <si>
    <t>P386755</t>
  </si>
  <si>
    <t>Changhong Ruba 50 Inches D4000i Smart LED</t>
  </si>
  <si>
    <t>ODR6054809488t</t>
  </si>
  <si>
    <t>C433456L</t>
  </si>
  <si>
    <t>ODR8938184254x</t>
  </si>
  <si>
    <t>ODR3072980593b</t>
  </si>
  <si>
    <t>C661635L</t>
  </si>
  <si>
    <t>P493127</t>
  </si>
  <si>
    <t>huawei_Mate 9-gold</t>
  </si>
  <si>
    <t>ODR1194325930j</t>
  </si>
  <si>
    <t>C191188L</t>
  </si>
  <si>
    <t>P119880</t>
  </si>
  <si>
    <t>huawei_Mate 9-mocjha brown</t>
  </si>
  <si>
    <t>ODR7739261063y</t>
  </si>
  <si>
    <t>C276633L</t>
  </si>
  <si>
    <t>ODR2725960533x</t>
  </si>
  <si>
    <t>P166285</t>
  </si>
  <si>
    <t>plk_FWI/ 947 929_48</t>
  </si>
  <si>
    <t>ODR1417152374a</t>
  </si>
  <si>
    <t>C294431L</t>
  </si>
  <si>
    <t>P724578</t>
  </si>
  <si>
    <t>vitamin_TVC-BB Cream (Buy 2 Get Kojic Facewash Free)</t>
  </si>
  <si>
    <t>ODR1771245159d</t>
  </si>
  <si>
    <t>P311129</t>
  </si>
  <si>
    <t>GMZV_PS4 VR Headset Bundle</t>
  </si>
  <si>
    <t>ODR4241124916n</t>
  </si>
  <si>
    <t>P561991</t>
  </si>
  <si>
    <t>apple_MACMINI 1.4 GHZ DUAL CORE i5</t>
  </si>
  <si>
    <t>ODR5649754166a</t>
  </si>
  <si>
    <t>ODR1933289323r</t>
  </si>
  <si>
    <t>ODR8730666393m</t>
  </si>
  <si>
    <t>ODR9658007643v</t>
  </si>
  <si>
    <t>ODR4043772332q</t>
  </si>
  <si>
    <t>C849740L</t>
  </si>
  <si>
    <t>ODR8301400207a</t>
  </si>
  <si>
    <t>C516821L</t>
  </si>
  <si>
    <t>ODR4892860045d</t>
  </si>
  <si>
    <t>ODR7508557655x</t>
  </si>
  <si>
    <t>C994724L</t>
  </si>
  <si>
    <t>P450592</t>
  </si>
  <si>
    <t>Haier_LE 42B8000</t>
  </si>
  <si>
    <t>ODR4006376703f</t>
  </si>
  <si>
    <t>ODR9858480255q</t>
  </si>
  <si>
    <t>C280043L</t>
  </si>
  <si>
    <t>ODR8194058521g</t>
  </si>
  <si>
    <t>C496529L</t>
  </si>
  <si>
    <t>ODR1316849290d</t>
  </si>
  <si>
    <t>ODR2082766885f</t>
  </si>
  <si>
    <t>C784177L</t>
  </si>
  <si>
    <t>ODR1743829486q</t>
  </si>
  <si>
    <t>C635495L</t>
  </si>
  <si>
    <t>ODR1221988074t</t>
  </si>
  <si>
    <t>C697369L</t>
  </si>
  <si>
    <t>P963131</t>
  </si>
  <si>
    <t>HP_Core-i5-6200U</t>
  </si>
  <si>
    <t>ODR4457295353x</t>
  </si>
  <si>
    <t>P976467</t>
  </si>
  <si>
    <t>IKEA_70272059</t>
  </si>
  <si>
    <t>ODR1966097774w</t>
  </si>
  <si>
    <t>ODR4197574675g</t>
  </si>
  <si>
    <t>C586717L</t>
  </si>
  <si>
    <t>ODR3136036294f</t>
  </si>
  <si>
    <t>C210751L</t>
  </si>
  <si>
    <t>ODR9260039479b</t>
  </si>
  <si>
    <t>ODR5550746541p</t>
  </si>
  <si>
    <t>C359552L</t>
  </si>
  <si>
    <t>ODR1409922992d</t>
  </si>
  <si>
    <t>C320667L</t>
  </si>
  <si>
    <t>ODR1931957407h</t>
  </si>
  <si>
    <t>P524874</t>
  </si>
  <si>
    <t>Haier_HRF-355</t>
  </si>
  <si>
    <t>ODR2819363885v</t>
  </si>
  <si>
    <t>C871391L</t>
  </si>
  <si>
    <t>P938347</t>
  </si>
  <si>
    <t>AYS_Haier-18HNF</t>
  </si>
  <si>
    <t>ODR6140720856q</t>
  </si>
  <si>
    <t>C374751L</t>
  </si>
  <si>
    <t>P389360</t>
  </si>
  <si>
    <t>Infinix Hot S Hazir-Grey-Grey-Karachi</t>
  </si>
  <si>
    <t>ODR5325075414r</t>
  </si>
  <si>
    <t>ODR4526308480p</t>
  </si>
  <si>
    <t>P206280</t>
  </si>
  <si>
    <t>huawei_Mate-9-Black</t>
  </si>
  <si>
    <t>ODR7459622102q</t>
  </si>
  <si>
    <t>C166968L</t>
  </si>
  <si>
    <t>ODR4247070144p</t>
  </si>
  <si>
    <t>ODR4626354211y</t>
  </si>
  <si>
    <t>C499098L</t>
  </si>
  <si>
    <t>P896277</t>
  </si>
  <si>
    <t>yamaha_EF2600FW (RECOIL)</t>
  </si>
  <si>
    <t>ODR6466054413a</t>
  </si>
  <si>
    <t>ODR4063147810a</t>
  </si>
  <si>
    <t>P620701</t>
  </si>
  <si>
    <t>samsung_51 H4500_clear</t>
  </si>
  <si>
    <t>ODR7279340750r</t>
  </si>
  <si>
    <t>C617057L</t>
  </si>
  <si>
    <t>P667087</t>
  </si>
  <si>
    <t>Dell_Inspiron-15-3567-ci7-</t>
  </si>
  <si>
    <t>ODR7955149840x</t>
  </si>
  <si>
    <t>ODR7344746690x</t>
  </si>
  <si>
    <t>C319174L</t>
  </si>
  <si>
    <t>ODR8856208864b</t>
  </si>
  <si>
    <t>C481158L</t>
  </si>
  <si>
    <t>ODR7974082326t</t>
  </si>
  <si>
    <t>C274501L</t>
  </si>
  <si>
    <t>P290807</t>
  </si>
  <si>
    <t>TLC_TAC-18CHS/KEI 1.5 ton</t>
  </si>
  <si>
    <t>ODR6945341412e</t>
  </si>
  <si>
    <t>ODR7863951290q</t>
  </si>
  <si>
    <t>ODR9471841582e</t>
  </si>
  <si>
    <t>P380779</t>
  </si>
  <si>
    <t>IKEA_10119206</t>
  </si>
  <si>
    <t>ODR5631512261t</t>
  </si>
  <si>
    <t>ODR7394493885l</t>
  </si>
  <si>
    <t>C901597L</t>
  </si>
  <si>
    <t>ODR8937614127q</t>
  </si>
  <si>
    <t>C304906L</t>
  </si>
  <si>
    <t>P264924</t>
  </si>
  <si>
    <t>Dell_Inspiron-15-5567-ci5</t>
  </si>
  <si>
    <t>ODR6376519365b</t>
  </si>
  <si>
    <t>P842330</t>
  </si>
  <si>
    <t>SUPER ASIA_SA WCS 65-ELECTRIC WATER COOLER STEEL BODY (65 GALL</t>
  </si>
  <si>
    <t>ODR6812539992d</t>
  </si>
  <si>
    <t>C337705L</t>
  </si>
  <si>
    <t>P177815</t>
  </si>
  <si>
    <t>Kenwood_KDC-1814</t>
  </si>
  <si>
    <t>ODR6704918353w</t>
  </si>
  <si>
    <t>P857130</t>
  </si>
  <si>
    <t>HAIER_HSU-18HNH</t>
  </si>
  <si>
    <t>ODR9332339788r</t>
  </si>
  <si>
    <t>C666013L</t>
  </si>
  <si>
    <t>P229136</t>
  </si>
  <si>
    <t>samsung_G935F-Gold</t>
  </si>
  <si>
    <t>ODR9802037699d</t>
  </si>
  <si>
    <t>ODR2349733640u</t>
  </si>
  <si>
    <t>P162270</t>
  </si>
  <si>
    <t>Naushemian_#0029-Pstachio Green-M</t>
  </si>
  <si>
    <t>ODR2692490034n</t>
  </si>
  <si>
    <t>ODR6960164798y</t>
  </si>
  <si>
    <t>C203955L</t>
  </si>
  <si>
    <t>ODR8176884653j</t>
  </si>
  <si>
    <t>C893408L</t>
  </si>
  <si>
    <t>ODR1381630208e</t>
  </si>
  <si>
    <t>C385646L</t>
  </si>
  <si>
    <t>ODR6267448121j</t>
  </si>
  <si>
    <t>C863302L</t>
  </si>
  <si>
    <t>P508653</t>
  </si>
  <si>
    <t>Kenwood_KENWOOD DC INVERTER 5 STAR 1.5 Ton</t>
  </si>
  <si>
    <t>ODR4818943144q</t>
  </si>
  <si>
    <t>C240581L</t>
  </si>
  <si>
    <t>P221984</t>
  </si>
  <si>
    <t>R&amp;I_eInverter Series 18000BTU</t>
  </si>
  <si>
    <t>ODR1896409199b</t>
  </si>
  <si>
    <t>C484667L</t>
  </si>
  <si>
    <t>ODR7239236950j</t>
  </si>
  <si>
    <t>C345434L</t>
  </si>
  <si>
    <t>ODR3934228640q</t>
  </si>
  <si>
    <t>C499591L</t>
  </si>
  <si>
    <t>ODR7522342494f</t>
  </si>
  <si>
    <t>ODR3773482263r</t>
  </si>
  <si>
    <t>C940999L</t>
  </si>
  <si>
    <t>ODR9947512012l</t>
  </si>
  <si>
    <t>C599590L</t>
  </si>
  <si>
    <t>ODR4353852251v</t>
  </si>
  <si>
    <t>C686117L</t>
  </si>
  <si>
    <t>ODR5283371464z</t>
  </si>
  <si>
    <t>ODR1922496587a</t>
  </si>
  <si>
    <t>C352487L</t>
  </si>
  <si>
    <t>P858785</t>
  </si>
  <si>
    <t>Haier_HRF-305</t>
  </si>
  <si>
    <t>ODR7092161409k</t>
  </si>
  <si>
    <t>C757377L</t>
  </si>
  <si>
    <t>ODR6393974505y</t>
  </si>
  <si>
    <t>C588745L</t>
  </si>
  <si>
    <t>P208095</t>
  </si>
  <si>
    <t>Haier_HSU-24LKE</t>
  </si>
  <si>
    <t>ODR8846479427o</t>
  </si>
  <si>
    <t>C551504L</t>
  </si>
  <si>
    <t>P466269</t>
  </si>
  <si>
    <t>iPhone SE-64GB</t>
  </si>
  <si>
    <t>ODR8058883395p</t>
  </si>
  <si>
    <t>C504330L</t>
  </si>
  <si>
    <t>ODR9963540393u</t>
  </si>
  <si>
    <t>ODR6545327103n</t>
  </si>
  <si>
    <t>P885392</t>
  </si>
  <si>
    <t>Samsung_A3-2017-Gold</t>
  </si>
  <si>
    <t>ODR4581694650h</t>
  </si>
  <si>
    <t>P475289</t>
  </si>
  <si>
    <t>Samsung_A3-2017-Black</t>
  </si>
  <si>
    <t>ODR9899833436w</t>
  </si>
  <si>
    <t>ODR3757931004y</t>
  </si>
  <si>
    <t>C898816L</t>
  </si>
  <si>
    <t>P708157</t>
  </si>
  <si>
    <t>Haier_HWM-85-7288</t>
  </si>
  <si>
    <t>ODR6137183424o</t>
  </si>
  <si>
    <t>ODR3509693800o</t>
  </si>
  <si>
    <t>C211164L</t>
  </si>
  <si>
    <t>ODR2862475637q</t>
  </si>
  <si>
    <t>ODR9355548208l</t>
  </si>
  <si>
    <t>C806991L</t>
  </si>
  <si>
    <t>P230358</t>
  </si>
  <si>
    <t>cc_samsung_a320-Gold</t>
  </si>
  <si>
    <t>ODR3679189079y</t>
  </si>
  <si>
    <t>C740296L</t>
  </si>
  <si>
    <t>P281278</t>
  </si>
  <si>
    <t>plk_FWI/ 987 594_50</t>
  </si>
  <si>
    <t>ODR8590204779w</t>
  </si>
  <si>
    <t>C818119L</t>
  </si>
  <si>
    <t>P887375</t>
  </si>
  <si>
    <t>Ifitness_RT112</t>
  </si>
  <si>
    <t>ODR7208341633k</t>
  </si>
  <si>
    <t>C833446L</t>
  </si>
  <si>
    <t>ODR3773823370p</t>
  </si>
  <si>
    <t>C658358L</t>
  </si>
  <si>
    <t>ODR6891638519j</t>
  </si>
  <si>
    <t>P916538</t>
  </si>
  <si>
    <t>Epson_L1300</t>
  </si>
  <si>
    <t>ODR8805370476g</t>
  </si>
  <si>
    <t>ODR7542643741z</t>
  </si>
  <si>
    <t>C140984L</t>
  </si>
  <si>
    <t>P201461</t>
  </si>
  <si>
    <t>HP_ 15-AC110TU Ãƒâ€šÃ‚Â </t>
  </si>
  <si>
    <t>ODR7438286352y</t>
  </si>
  <si>
    <t>ODR7820205088w</t>
  </si>
  <si>
    <t>C857008L</t>
  </si>
  <si>
    <t>ODR2205005647b</t>
  </si>
  <si>
    <t>P634801</t>
  </si>
  <si>
    <t>Honda_Bike CD 70 - Black</t>
  </si>
  <si>
    <t>ODR4503173985y</t>
  </si>
  <si>
    <t>C823201L</t>
  </si>
  <si>
    <t>ODR1406303447q</t>
  </si>
  <si>
    <t>C494276L</t>
  </si>
  <si>
    <t>ODR7054576630b</t>
  </si>
  <si>
    <t>C211465L</t>
  </si>
  <si>
    <t>ODR6177702139r</t>
  </si>
  <si>
    <t>C727016L</t>
  </si>
  <si>
    <t>ODR7689392242o</t>
  </si>
  <si>
    <t>P314978</t>
  </si>
  <si>
    <t>R&amp;I_Generator 5KVG</t>
  </si>
  <si>
    <t>ODR8824941485p</t>
  </si>
  <si>
    <t>C842170L</t>
  </si>
  <si>
    <t>ODR8033671238y</t>
  </si>
  <si>
    <t>C766353L</t>
  </si>
  <si>
    <t>P852171</t>
  </si>
  <si>
    <t>AYS_Orient-DC-Inverter-Plus-18</t>
  </si>
  <si>
    <t>ODR7766188456g</t>
  </si>
  <si>
    <t>C863590L</t>
  </si>
  <si>
    <t>ODR1367078667r</t>
  </si>
  <si>
    <t>C919222L</t>
  </si>
  <si>
    <t>P813029</t>
  </si>
  <si>
    <t>mitsubishi_MS-F18VC-CS</t>
  </si>
  <si>
    <t>ODR4313541479f</t>
  </si>
  <si>
    <t>ODR6477976298o</t>
  </si>
  <si>
    <t>C304632L</t>
  </si>
  <si>
    <t>ODR1145135368o</t>
  </si>
  <si>
    <t>ODR4911231337p</t>
  </si>
  <si>
    <t>ODR4053446437a</t>
  </si>
  <si>
    <t>P600326</t>
  </si>
  <si>
    <t>Samsung_S7 Edge-Gold</t>
  </si>
  <si>
    <t>ODR9484117584r</t>
  </si>
  <si>
    <t>ODR8428191361d</t>
  </si>
  <si>
    <t>C327170L</t>
  </si>
  <si>
    <t>ODR2118458217w</t>
  </si>
  <si>
    <t>C640667L</t>
  </si>
  <si>
    <t>ODR8694009050e</t>
  </si>
  <si>
    <t>C813497L</t>
  </si>
  <si>
    <t>ODR8982038042t</t>
  </si>
  <si>
    <t>ODR8936700838h</t>
  </si>
  <si>
    <t>C137982L</t>
  </si>
  <si>
    <t>ODR4266813513i</t>
  </si>
  <si>
    <t>C478613L</t>
  </si>
  <si>
    <t>ODR3906626867a</t>
  </si>
  <si>
    <t>ODR4486219055r</t>
  </si>
  <si>
    <t>ODR9171122880t</t>
  </si>
  <si>
    <t>C706912L</t>
  </si>
  <si>
    <t>P921070</t>
  </si>
  <si>
    <t>LenovoB5180-i7</t>
  </si>
  <si>
    <t>ODR6332771908c</t>
  </si>
  <si>
    <t>C156959L</t>
  </si>
  <si>
    <t>P645210</t>
  </si>
  <si>
    <t>cc_Huawei-Mate-9-Grey</t>
  </si>
  <si>
    <t>ODR4962843840a</t>
  </si>
  <si>
    <t>C641308L</t>
  </si>
  <si>
    <t>ODR5225739227x</t>
  </si>
  <si>
    <t>P118969</t>
  </si>
  <si>
    <t>cc_Huawei-Mate-9-Brown</t>
  </si>
  <si>
    <t>ODR6614269066k</t>
  </si>
  <si>
    <t>C533158L</t>
  </si>
  <si>
    <t>ODR2522521938x</t>
  </si>
  <si>
    <t>C517976L</t>
  </si>
  <si>
    <t>ODR5301752163i</t>
  </si>
  <si>
    <t>ODR4772060021o</t>
  </si>
  <si>
    <t>ODR3113171293w</t>
  </si>
  <si>
    <t>C197222L</t>
  </si>
  <si>
    <t>P327504</t>
  </si>
  <si>
    <t>IKEA_10072256</t>
  </si>
  <si>
    <t>ODR9907914539o</t>
  </si>
  <si>
    <t>C399101L</t>
  </si>
  <si>
    <t>ODR5398143749k</t>
  </si>
  <si>
    <t>P312809</t>
  </si>
  <si>
    <t>AYS_Split-Orient-19k7</t>
  </si>
  <si>
    <t>ODR6351447829k</t>
  </si>
  <si>
    <t>P284283</t>
  </si>
  <si>
    <t>Electrolux_SEA2499</t>
  </si>
  <si>
    <t>ODR9911774131c</t>
  </si>
  <si>
    <t>P215868</t>
  </si>
  <si>
    <t>Samsung_40J5200</t>
  </si>
  <si>
    <t>ODR6876024461c</t>
  </si>
  <si>
    <t>ODR1985069921w</t>
  </si>
  <si>
    <t>C780258L</t>
  </si>
  <si>
    <t>P805699</t>
  </si>
  <si>
    <t>RM_Panasonic-NA-127VB6</t>
  </si>
  <si>
    <t>ODR6827034395b</t>
  </si>
  <si>
    <t>C688087L</t>
  </si>
  <si>
    <t>ODR9517149257l</t>
  </si>
  <si>
    <t>C632012L</t>
  </si>
  <si>
    <t>ODR1786488147a</t>
  </si>
  <si>
    <t>C216417L</t>
  </si>
  <si>
    <t>P490827</t>
  </si>
  <si>
    <t>APC_UPS 1 kv SUA10001</t>
  </si>
  <si>
    <t>ODR7431176329p</t>
  </si>
  <si>
    <t>C624290L</t>
  </si>
  <si>
    <t>ODR2728084986q</t>
  </si>
  <si>
    <t>ODR8153380294l</t>
  </si>
  <si>
    <t>ODR8872321010y</t>
  </si>
  <si>
    <t>ODR9604896003v</t>
  </si>
  <si>
    <t>P690224</t>
  </si>
  <si>
    <t>Samsung_40K5300</t>
  </si>
  <si>
    <t>ODR2620480956f</t>
  </si>
  <si>
    <t>C930868L</t>
  </si>
  <si>
    <t>P363520</t>
  </si>
  <si>
    <t>HP_HD-Corei5-6200U2-3GHz-1TB-HDD</t>
  </si>
  <si>
    <t>ODR1257744770h</t>
  </si>
  <si>
    <t>P400366</t>
  </si>
  <si>
    <t>Naushemian_#0028-Offwhite-M</t>
  </si>
  <si>
    <t>ODR6328921941e</t>
  </si>
  <si>
    <t>C348049L</t>
  </si>
  <si>
    <t>P920906</t>
  </si>
  <si>
    <t>Naushemian_#0028-Offwhite-L</t>
  </si>
  <si>
    <t>ODR7690374153d</t>
  </si>
  <si>
    <t>ODR9260724529h</t>
  </si>
  <si>
    <t>C966450L</t>
  </si>
  <si>
    <t>P882365</t>
  </si>
  <si>
    <t>Dawlance_Inspire-Plus-Inverter-30-brown</t>
  </si>
  <si>
    <t>ODR6895797248h</t>
  </si>
  <si>
    <t>C796422L</t>
  </si>
  <si>
    <t>P934548</t>
  </si>
  <si>
    <t>mitsubishi_1.5 ton SRC 18CLK</t>
  </si>
  <si>
    <t>ODR1392964194d</t>
  </si>
  <si>
    <t>P633273</t>
  </si>
  <si>
    <t>mitsubishi_1.5 ton SRC 18CLK-CS</t>
  </si>
  <si>
    <t>ODR1779461489y</t>
  </si>
  <si>
    <t>C853448L</t>
  </si>
  <si>
    <t>ODR7095265919b</t>
  </si>
  <si>
    <t>C157296L</t>
  </si>
  <si>
    <t>ODR6274801562x</t>
  </si>
  <si>
    <t>ODR9249958444i</t>
  </si>
  <si>
    <t>ODR1425358329u</t>
  </si>
  <si>
    <t>C541932L</t>
  </si>
  <si>
    <t>ODR5742667997r</t>
  </si>
  <si>
    <t>ODR7226263334t</t>
  </si>
  <si>
    <t>C824977L</t>
  </si>
  <si>
    <t>ODR9236791465t</t>
  </si>
  <si>
    <t>C827907L</t>
  </si>
  <si>
    <t>P626248</t>
  </si>
  <si>
    <t>Apple iPad Air 2 16 GB 4G</t>
  </si>
  <si>
    <t>ODR2782691453b</t>
  </si>
  <si>
    <t>C166348L</t>
  </si>
  <si>
    <t>P767562</t>
  </si>
  <si>
    <t>dawlance_DWF-1600A</t>
  </si>
  <si>
    <t>ODR8591573340u</t>
  </si>
  <si>
    <t>C834363L</t>
  </si>
  <si>
    <t>ODR9731430327d</t>
  </si>
  <si>
    <t>P985208</t>
  </si>
  <si>
    <t>Apple iPhone 6 (16GB) Gold</t>
  </si>
  <si>
    <t>ODR1252492788n</t>
  </si>
  <si>
    <t>P923197</t>
  </si>
  <si>
    <t>Xpert_XRH-SB-90</t>
  </si>
  <si>
    <t>ODR1454410677m</t>
  </si>
  <si>
    <t>P122683</t>
  </si>
  <si>
    <t>Samsung Galaxy S6 Edge (32GB) SM-G925F Gold</t>
  </si>
  <si>
    <t>ODR2600039771g</t>
  </si>
  <si>
    <t>ODR5775689092p</t>
  </si>
  <si>
    <t>P882089</t>
  </si>
  <si>
    <t>Samsung Galaxy S6 Edge 32GB SM-G925F</t>
  </si>
  <si>
    <t>ODR7441793605y</t>
  </si>
  <si>
    <t>C688797L</t>
  </si>
  <si>
    <t>P674924</t>
  </si>
  <si>
    <t>Eco Star_32U557</t>
  </si>
  <si>
    <t>ODR7914950556r</t>
  </si>
  <si>
    <t>P766982</t>
  </si>
  <si>
    <t>gree_18CZ8</t>
  </si>
  <si>
    <t>ODR8912804614o</t>
  </si>
  <si>
    <t>ODR3983432140b</t>
  </si>
  <si>
    <t>C360252L</t>
  </si>
  <si>
    <t>ODR6432702575v</t>
  </si>
  <si>
    <t>ODR7936534861i</t>
  </si>
  <si>
    <t>ODR3232191441o</t>
  </si>
  <si>
    <t>C258667L</t>
  </si>
  <si>
    <t>ODR4533244984s</t>
  </si>
  <si>
    <t>ODR4725877483v</t>
  </si>
  <si>
    <t>C450037L</t>
  </si>
  <si>
    <t>ODR7966290393c</t>
  </si>
  <si>
    <t>P584603</t>
  </si>
  <si>
    <t>huawei_p10-Blue</t>
  </si>
  <si>
    <t>ODR3366996167c</t>
  </si>
  <si>
    <t>ODR9193517413u</t>
  </si>
  <si>
    <t>P156884</t>
  </si>
  <si>
    <t>samsung_40J5100</t>
  </si>
  <si>
    <t>ODR2981103556r</t>
  </si>
  <si>
    <t>C813614L</t>
  </si>
  <si>
    <t>P299124</t>
  </si>
  <si>
    <t>Samsung_32J4003</t>
  </si>
  <si>
    <t>ODR8545272878w</t>
  </si>
  <si>
    <t>ODR4724358071d</t>
  </si>
  <si>
    <t>ODR2558909643z</t>
  </si>
  <si>
    <t>C422171L</t>
  </si>
  <si>
    <t>P974370</t>
  </si>
  <si>
    <t>samsung_Samsung Galaxy J7 PRIME 2016-Black</t>
  </si>
  <si>
    <t>ODR4567213678e</t>
  </si>
  <si>
    <t>C558351L</t>
  </si>
  <si>
    <t>P401988</t>
  </si>
  <si>
    <t>AYS_PEL-PINVC-18K-Invert-O-Cool</t>
  </si>
  <si>
    <t>ODR7332448218j</t>
  </si>
  <si>
    <t>C175302L</t>
  </si>
  <si>
    <t>P989342</t>
  </si>
  <si>
    <t>AYS_SA-250</t>
  </si>
  <si>
    <t>ODR9698864193l</t>
  </si>
  <si>
    <t>ODR2898567304c</t>
  </si>
  <si>
    <t>C239306L</t>
  </si>
  <si>
    <t>ODR6789805028t</t>
  </si>
  <si>
    <t>C857890L</t>
  </si>
  <si>
    <t>P587192</t>
  </si>
  <si>
    <t>dawlance_91996-Cs</t>
  </si>
  <si>
    <t>ODR3398301978i</t>
  </si>
  <si>
    <t>P735082</t>
  </si>
  <si>
    <t>infinix_S2-Black</t>
  </si>
  <si>
    <t>ODR9393960200e</t>
  </si>
  <si>
    <t>ODR5571189272h</t>
  </si>
  <si>
    <t>C828137L</t>
  </si>
  <si>
    <t>P587495</t>
  </si>
  <si>
    <t>InfinixNote3-2GB-Grey</t>
  </si>
  <si>
    <t>ODR4148083464v</t>
  </si>
  <si>
    <t>C454160L</t>
  </si>
  <si>
    <t>ODR6345090381i</t>
  </si>
  <si>
    <t>C163934L</t>
  </si>
  <si>
    <t>P162756</t>
  </si>
  <si>
    <t>timex_T2P398</t>
  </si>
  <si>
    <t>ODR1163914893g</t>
  </si>
  <si>
    <t>P877152</t>
  </si>
  <si>
    <t>HP_AB201TUN8L18PA</t>
  </si>
  <si>
    <t>ODR6841575253z</t>
  </si>
  <si>
    <t>C618216L</t>
  </si>
  <si>
    <t>P481645</t>
  </si>
  <si>
    <t>samsung_A720-Black</t>
  </si>
  <si>
    <t>ODR9960830751x</t>
  </si>
  <si>
    <t>C720213L</t>
  </si>
  <si>
    <t>P624366</t>
  </si>
  <si>
    <t xml:space="preserve"> Huawei Mate 8</t>
  </si>
  <si>
    <t>ODR3820016417q</t>
  </si>
  <si>
    <t>ODR4909997877t</t>
  </si>
  <si>
    <t>C489981L</t>
  </si>
  <si>
    <t>ODR8863650585a</t>
  </si>
  <si>
    <t>ODR5651560235z</t>
  </si>
  <si>
    <t>ODR5538488648s</t>
  </si>
  <si>
    <t>C822743L</t>
  </si>
  <si>
    <t>P888366</t>
  </si>
  <si>
    <t>Changhong Ruba 50 Inches D2100 LED TV</t>
  </si>
  <si>
    <t>ODR1157750230b</t>
  </si>
  <si>
    <t>C391618L</t>
  </si>
  <si>
    <t>P986337</t>
  </si>
  <si>
    <t>HP_15AY-15-Ay105NE-ci5</t>
  </si>
  <si>
    <t>ODR8103856466x</t>
  </si>
  <si>
    <t>C950477L</t>
  </si>
  <si>
    <t>P970961</t>
  </si>
  <si>
    <t>cc-hTC-One-A9-silver</t>
  </si>
  <si>
    <t>ODR1826785572b</t>
  </si>
  <si>
    <t>C395230L</t>
  </si>
  <si>
    <t>P733468</t>
  </si>
  <si>
    <t>R&amp;I_eInverter Series 12000BTU</t>
  </si>
  <si>
    <t>ODR8523150684h</t>
  </si>
  <si>
    <t>P770541</t>
  </si>
  <si>
    <t>samsungGALAXY J510F-2016 DS LTE</t>
  </si>
  <si>
    <t>ODR7638694078u</t>
  </si>
  <si>
    <t>C951367L</t>
  </si>
  <si>
    <t>ODR8666067006c</t>
  </si>
  <si>
    <t>C436011L</t>
  </si>
  <si>
    <t>P748052</t>
  </si>
  <si>
    <t>FHM_TWIRL1</t>
  </si>
  <si>
    <t>ODR9291463982o</t>
  </si>
  <si>
    <t>ODR3439582504o</t>
  </si>
  <si>
    <t>C295317L</t>
  </si>
  <si>
    <t>P467257</t>
  </si>
  <si>
    <t>Huawei_P9 OC</t>
  </si>
  <si>
    <t>ODR2614011019n</t>
  </si>
  <si>
    <t>C814229L</t>
  </si>
  <si>
    <t>P197854</t>
  </si>
  <si>
    <t>HP_ 15-AB202TX _clear</t>
  </si>
  <si>
    <t>ODR4980328950t</t>
  </si>
  <si>
    <t>ODR8570980439h</t>
  </si>
  <si>
    <t>C194239L</t>
  </si>
  <si>
    <t>P272094</t>
  </si>
  <si>
    <t>s_tv_KLV-40R352C</t>
  </si>
  <si>
    <t>ODR6072345390d</t>
  </si>
  <si>
    <t>ODR4436953013r</t>
  </si>
  <si>
    <t>P299813</t>
  </si>
  <si>
    <t>AYS_Gree-12cith2</t>
  </si>
  <si>
    <t>ODR2081290957s</t>
  </si>
  <si>
    <t>C540782L</t>
  </si>
  <si>
    <t>ODR5641011211s</t>
  </si>
  <si>
    <t>C718296L</t>
  </si>
  <si>
    <t>ODR6209203511n</t>
  </si>
  <si>
    <t>C454551L</t>
  </si>
  <si>
    <t>ODR6087302793p</t>
  </si>
  <si>
    <t>ODR6661944779o</t>
  </si>
  <si>
    <t>C174427L</t>
  </si>
  <si>
    <t>ODR1134642269p</t>
  </si>
  <si>
    <t>C479992L</t>
  </si>
  <si>
    <t>P146139</t>
  </si>
  <si>
    <t>plk_PD/ 988 873_60</t>
  </si>
  <si>
    <t>ODR1313035414c</t>
  </si>
  <si>
    <t>ODR2606003677t</t>
  </si>
  <si>
    <t>ODR9061120532r</t>
  </si>
  <si>
    <t>ODR3706614509o</t>
  </si>
  <si>
    <t>ODR9356337535n</t>
  </si>
  <si>
    <t>ODR4446985655n</t>
  </si>
  <si>
    <t>C711453L</t>
  </si>
  <si>
    <t>P140025</t>
  </si>
  <si>
    <t>Kenwood_KDC-1214</t>
  </si>
  <si>
    <t>ODR9311636610i</t>
  </si>
  <si>
    <t>C162721L</t>
  </si>
  <si>
    <t>ODR7971486308t</t>
  </si>
  <si>
    <t>C499767L</t>
  </si>
  <si>
    <t>ODR4323523002x</t>
  </si>
  <si>
    <t>ODR5639434364t</t>
  </si>
  <si>
    <t>C809453L</t>
  </si>
  <si>
    <t>P564570</t>
  </si>
  <si>
    <t>Lacie_STEX6000300-6TB</t>
  </si>
  <si>
    <t>ODR4189282670b</t>
  </si>
  <si>
    <t>C839720L</t>
  </si>
  <si>
    <t>P867109</t>
  </si>
  <si>
    <t>Samsung_A7-2017-Black</t>
  </si>
  <si>
    <t>ODR6792026106g</t>
  </si>
  <si>
    <t>P534021</t>
  </si>
  <si>
    <t>HP_Laser MFP M426fdn (4 in 1) Black</t>
  </si>
  <si>
    <t>ODR2447939749a</t>
  </si>
  <si>
    <t>ODR3849008279e</t>
  </si>
  <si>
    <t>ODR4826559073s</t>
  </si>
  <si>
    <t>ODR3371880977w</t>
  </si>
  <si>
    <t>ODR9630583329s</t>
  </si>
  <si>
    <t>P906358</t>
  </si>
  <si>
    <t>Swatch_YIS405G</t>
  </si>
  <si>
    <t>ODR4814904476i</t>
  </si>
  <si>
    <t>C143684L</t>
  </si>
  <si>
    <t>P958194</t>
  </si>
  <si>
    <t>dawlance_91996 - H-ZONE PLUS Refrigerator with Dawlance MD-7 20L</t>
  </si>
  <si>
    <t>ODR3873774086n</t>
  </si>
  <si>
    <t>C813946L</t>
  </si>
  <si>
    <t>P623453</t>
  </si>
  <si>
    <t>dawlance_91996 - H-ZONE PLUS Refrigerator with Dawlance MD-5 20L</t>
  </si>
  <si>
    <t>ODR4906045519m</t>
  </si>
  <si>
    <t>C339400L</t>
  </si>
  <si>
    <t>ODR9839342882e</t>
  </si>
  <si>
    <t>C241821L</t>
  </si>
  <si>
    <t>P722616</t>
  </si>
  <si>
    <t>FHM_Bloomy -SOFA SET</t>
  </si>
  <si>
    <t>ODR8252996229d</t>
  </si>
  <si>
    <t>C618317L</t>
  </si>
  <si>
    <t>P203898</t>
  </si>
  <si>
    <t>interwood_HF-15LCRS-A-39655</t>
  </si>
  <si>
    <t>ODR3785049529c</t>
  </si>
  <si>
    <t>C500995L</t>
  </si>
  <si>
    <t>P415305</t>
  </si>
  <si>
    <t>AYS_50U560</t>
  </si>
  <si>
    <t>ODR8162712974g</t>
  </si>
  <si>
    <t>C622883L</t>
  </si>
  <si>
    <t>P177940</t>
  </si>
  <si>
    <t>Royal_Energy saver Fan 56 New Model</t>
  </si>
  <si>
    <t>ODR5922566029y</t>
  </si>
  <si>
    <t>P323853</t>
  </si>
  <si>
    <t>Lenovo_80QB005UUE</t>
  </si>
  <si>
    <t>ODR6493005657f</t>
  </si>
  <si>
    <t>C176299L</t>
  </si>
  <si>
    <t>P422527</t>
  </si>
  <si>
    <t>CL168_R&amp;I_Generator 5KVG</t>
  </si>
  <si>
    <t>ODR3948043345v</t>
  </si>
  <si>
    <t>C180533L</t>
  </si>
  <si>
    <t>P948892</t>
  </si>
  <si>
    <t>dawlance_Inspire Plus 30 White</t>
  </si>
  <si>
    <t>ODR2162319549e</t>
  </si>
  <si>
    <t>P217083</t>
  </si>
  <si>
    <t>Haier_HRF-382</t>
  </si>
  <si>
    <t>ODR7750743049r</t>
  </si>
  <si>
    <t>P825073</t>
  </si>
  <si>
    <t>Orient_50G6520</t>
  </si>
  <si>
    <t>ODR2239074736t</t>
  </si>
  <si>
    <t>P209422</t>
  </si>
  <si>
    <t>Infinix Hot 4-Black-1</t>
  </si>
  <si>
    <t>ODR3773190172s</t>
  </si>
  <si>
    <t>C795566L</t>
  </si>
  <si>
    <t>P176485</t>
  </si>
  <si>
    <t>Kenwood_KDC-1213</t>
  </si>
  <si>
    <t>ODR7173285407q</t>
  </si>
  <si>
    <t>C558438L</t>
  </si>
  <si>
    <t>ODR5822797461w</t>
  </si>
  <si>
    <t>P720522</t>
  </si>
  <si>
    <t>Gmart_Forerunner735XT 3</t>
  </si>
  <si>
    <t>ODR5783737922z</t>
  </si>
  <si>
    <t>P624876</t>
  </si>
  <si>
    <t>FHM_26SANTAM LAYER TABLE</t>
  </si>
  <si>
    <t>ODR9081701690h</t>
  </si>
  <si>
    <t>C995819L</t>
  </si>
  <si>
    <t>P880316</t>
  </si>
  <si>
    <t>AYS_A-C -8-LNA</t>
  </si>
  <si>
    <t>ODR6065344412x</t>
  </si>
  <si>
    <t>P533917</t>
  </si>
  <si>
    <t>HBW_1513072</t>
  </si>
  <si>
    <t>ODR8202055451l</t>
  </si>
  <si>
    <t>P421755</t>
  </si>
  <si>
    <t>MotoZPlay -Black</t>
  </si>
  <si>
    <t>ODR6319529072t</t>
  </si>
  <si>
    <t>P355452</t>
  </si>
  <si>
    <t xml:space="preserve">MotoZPlay-White </t>
  </si>
  <si>
    <t>ODR1236241982s</t>
  </si>
  <si>
    <t>C734785L</t>
  </si>
  <si>
    <t>P392583</t>
  </si>
  <si>
    <t>Zuk Z1-Grey-Lahore</t>
  </si>
  <si>
    <t>ODR4067292679y</t>
  </si>
  <si>
    <t>P253922</t>
  </si>
  <si>
    <t>GC_GCS046</t>
  </si>
  <si>
    <t>ODR5236505000y</t>
  </si>
  <si>
    <t>C265629L</t>
  </si>
  <si>
    <t>ODR7399189782k</t>
  </si>
  <si>
    <t>P952872</t>
  </si>
  <si>
    <t>HP_15AY-15-Ay189NIA-ci5</t>
  </si>
  <si>
    <t>ODR3895902351p</t>
  </si>
  <si>
    <t>C158367L</t>
  </si>
  <si>
    <t>P353796</t>
  </si>
  <si>
    <t>viewsonic_PJD5134</t>
  </si>
  <si>
    <t>ODR1506734934x</t>
  </si>
  <si>
    <t>ODR1350484141d</t>
  </si>
  <si>
    <t>ODR5007145564q</t>
  </si>
  <si>
    <t>C382868L</t>
  </si>
  <si>
    <t>P746317</t>
  </si>
  <si>
    <t>plk_FWI/ 961 284_44</t>
  </si>
  <si>
    <t>ODR6027454144h</t>
  </si>
  <si>
    <t>C780584L</t>
  </si>
  <si>
    <t>P182780</t>
  </si>
  <si>
    <t>HAIER_HSU-12HNH</t>
  </si>
  <si>
    <t>ODR1433750479i</t>
  </si>
  <si>
    <t>C949023L</t>
  </si>
  <si>
    <t>ODR3182294673e</t>
  </si>
  <si>
    <t>ODR7074496527p</t>
  </si>
  <si>
    <t>P746103</t>
  </si>
  <si>
    <t>MORG_GCS 41</t>
  </si>
  <si>
    <t>ODR3506625842o</t>
  </si>
  <si>
    <t>P180847</t>
  </si>
  <si>
    <t>orient_13af4 1ton-CS</t>
  </si>
  <si>
    <t>ODR2459422485j</t>
  </si>
  <si>
    <t>P457899</t>
  </si>
  <si>
    <t>Samsung Galaxy Note 3 N9000</t>
  </si>
  <si>
    <t>ODR6861028057m</t>
  </si>
  <si>
    <t>C214179L</t>
  </si>
  <si>
    <t>P184758</t>
  </si>
  <si>
    <t>interwood_HA-R-QRION-39998</t>
  </si>
  <si>
    <t>ODR4656716007m</t>
  </si>
  <si>
    <t>ODR5779760502e</t>
  </si>
  <si>
    <t>C574563L</t>
  </si>
  <si>
    <t>P618516</t>
  </si>
  <si>
    <t>Dawlance 91996 HZ H-Zone Plus 18 cu ft Refrigerator</t>
  </si>
  <si>
    <t>ODR4136825132k</t>
  </si>
  <si>
    <t>P522597</t>
  </si>
  <si>
    <t>orient_OS-19 MF16 PG-R410a-CS</t>
  </si>
  <si>
    <t>ODR9251253234g</t>
  </si>
  <si>
    <t>C168471L</t>
  </si>
  <si>
    <t>ODR5777278883v</t>
  </si>
  <si>
    <t>ODR6587401382p</t>
  </si>
  <si>
    <t>ODR8166113496c</t>
  </si>
  <si>
    <t>C986837L</t>
  </si>
  <si>
    <t>P584875</t>
  </si>
  <si>
    <t>Posh_CS0073-17</t>
  </si>
  <si>
    <t>ODR7826215109g</t>
  </si>
  <si>
    <t>C139822L</t>
  </si>
  <si>
    <t>ODR7796488821w</t>
  </si>
  <si>
    <t>P298813</t>
  </si>
  <si>
    <t>Haier_HRF-342</t>
  </si>
  <si>
    <t>ODR1481160106y</t>
  </si>
  <si>
    <t>C880014L</t>
  </si>
  <si>
    <t>P333900</t>
  </si>
  <si>
    <t>HP_i3-7100U</t>
  </si>
  <si>
    <t>ODR6843111529b</t>
  </si>
  <si>
    <t>ODR9658462604y</t>
  </si>
  <si>
    <t>C331675L</t>
  </si>
  <si>
    <t>ODR4011490184m</t>
  </si>
  <si>
    <t>ODR5866903653p</t>
  </si>
  <si>
    <t>ODR9408336346i</t>
  </si>
  <si>
    <t>C996508L</t>
  </si>
  <si>
    <t>ODR2319477211b</t>
  </si>
  <si>
    <t>ODR6112643407w</t>
  </si>
  <si>
    <t>ODR1308032776f</t>
  </si>
  <si>
    <t>ODR2188558244q</t>
  </si>
  <si>
    <t>ODR5008860616j</t>
  </si>
  <si>
    <t>ODR7159770921j</t>
  </si>
  <si>
    <t>ODR7391169871k</t>
  </si>
  <si>
    <t>ODR3051992515r</t>
  </si>
  <si>
    <t>C213343L</t>
  </si>
  <si>
    <t>P547290</t>
  </si>
  <si>
    <t>HTC_DESIRE 628</t>
  </si>
  <si>
    <t>ODR8096128747f</t>
  </si>
  <si>
    <t>C927720L</t>
  </si>
  <si>
    <t>P805257</t>
  </si>
  <si>
    <t>tisot_wtch_13</t>
  </si>
  <si>
    <t>ODR7171814451q</t>
  </si>
  <si>
    <t>ODR8177419994b</t>
  </si>
  <si>
    <t>P571622</t>
  </si>
  <si>
    <t>Dawlance_Inspire-Plus-Inverter-15-Champagne</t>
  </si>
  <si>
    <t>ODR8298392594n</t>
  </si>
  <si>
    <t>C168876L</t>
  </si>
  <si>
    <t>ODR5706223491p</t>
  </si>
  <si>
    <t>P263108</t>
  </si>
  <si>
    <t>dawlance_LVS 30 18000BTU</t>
  </si>
  <si>
    <t>ODR9461580861i</t>
  </si>
  <si>
    <t>C595809L</t>
  </si>
  <si>
    <t>ODR5843120593b</t>
  </si>
  <si>
    <t>ODR9654843042h</t>
  </si>
  <si>
    <t>C127878L</t>
  </si>
  <si>
    <t>ODR2968276119j</t>
  </si>
  <si>
    <t>P992760</t>
  </si>
  <si>
    <t>R&amp;I_Split AC - Crystal Series 18000BTU</t>
  </si>
  <si>
    <t>ODR7698758082z</t>
  </si>
  <si>
    <t>C791503L</t>
  </si>
  <si>
    <t>ODR1270930024b</t>
  </si>
  <si>
    <t>ODR9351349167v</t>
  </si>
  <si>
    <t>P502182</t>
  </si>
  <si>
    <t>Haier_HSU-18LK-E10BL-White</t>
  </si>
  <si>
    <t>ODR4748483611d</t>
  </si>
  <si>
    <t>C317326L</t>
  </si>
  <si>
    <t>P545027</t>
  </si>
  <si>
    <t>RUBD_HSU-18 LTE 1.5 Ton AC</t>
  </si>
  <si>
    <t>ODR2999389219m</t>
  </si>
  <si>
    <t>ODR1238479430q</t>
  </si>
  <si>
    <t>ODR2684213080s</t>
  </si>
  <si>
    <t>C713431L</t>
  </si>
  <si>
    <t>P809020</t>
  </si>
  <si>
    <t>AYS_Split-Haier-18LNF</t>
  </si>
  <si>
    <t>ODR8888326136d</t>
  </si>
  <si>
    <t>C171874L</t>
  </si>
  <si>
    <t>ODR3209194892t</t>
  </si>
  <si>
    <t>ODR8018316478c</t>
  </si>
  <si>
    <t>ODR3837857351a</t>
  </si>
  <si>
    <t>C940987L</t>
  </si>
  <si>
    <t>P191421</t>
  </si>
  <si>
    <t xml:space="preserve">dwm_Masculine K2H27126 </t>
  </si>
  <si>
    <t>ODR7792202279g</t>
  </si>
  <si>
    <t>P473371</t>
  </si>
  <si>
    <t>RM_Sony-DSC-HX400</t>
  </si>
  <si>
    <t>ODR6069968896g</t>
  </si>
  <si>
    <t>P888679</t>
  </si>
  <si>
    <t>SUPER ASIA_GH 555-55 GLN CAPACITY</t>
  </si>
  <si>
    <t>ODR5916317302l</t>
  </si>
  <si>
    <t>ODR6015039387h</t>
  </si>
  <si>
    <t>C372757L</t>
  </si>
  <si>
    <t>P987392</t>
  </si>
  <si>
    <t>mitsubhisi_1.0 Ton - SRK-13CMK</t>
  </si>
  <si>
    <t>ODR9959068355v</t>
  </si>
  <si>
    <t>C217246L</t>
  </si>
  <si>
    <t>P173908</t>
  </si>
  <si>
    <t>UNEL_Kenwood eInspire  1.5Ton</t>
  </si>
  <si>
    <t>ODR6612136842e</t>
  </si>
  <si>
    <t>P549363</t>
  </si>
  <si>
    <t>Kenwood_KLV-1815</t>
  </si>
  <si>
    <t>ODR9892554534h</t>
  </si>
  <si>
    <t>ODR2723553052i</t>
  </si>
  <si>
    <t>ODR8972748710w</t>
  </si>
  <si>
    <t>ODR7301425815m</t>
  </si>
  <si>
    <t>ODR2309804088y</t>
  </si>
  <si>
    <t>P399251</t>
  </si>
  <si>
    <t>Naushemian_#0027-Blue-L</t>
  </si>
  <si>
    <t>ODR3227876079u</t>
  </si>
  <si>
    <t>P343951</t>
  </si>
  <si>
    <t>palwasha_SKU027</t>
  </si>
  <si>
    <t>ODR9261506694d</t>
  </si>
  <si>
    <t>C908967L</t>
  </si>
  <si>
    <t>P708112</t>
  </si>
  <si>
    <t>Jayqeu_BL-01-Red-M</t>
  </si>
  <si>
    <t>ODR2842423328t</t>
  </si>
  <si>
    <t>C159766L</t>
  </si>
  <si>
    <t>ODR4121690062t</t>
  </si>
  <si>
    <t>P533137</t>
  </si>
  <si>
    <t>Jayqeu_BL-01-Red-S</t>
  </si>
  <si>
    <t>ODR4101120360n</t>
  </si>
  <si>
    <t>C264730L</t>
  </si>
  <si>
    <t>P205822</t>
  </si>
  <si>
    <t>HP_ 15-AC107TU _clear</t>
  </si>
  <si>
    <t>ODR5025381818a</t>
  </si>
  <si>
    <t>C612260L</t>
  </si>
  <si>
    <t>ODR1802571508r</t>
  </si>
  <si>
    <t>C405631L</t>
  </si>
  <si>
    <t>P177109</t>
  </si>
  <si>
    <t>Changhong Ruba 40 Inches D4000i Smart LED</t>
  </si>
  <si>
    <t>ODR5616535550u</t>
  </si>
  <si>
    <t>ODR2580973309f</t>
  </si>
  <si>
    <t>ODR3998838584c</t>
  </si>
  <si>
    <t>C885565L</t>
  </si>
  <si>
    <t>ODR7661653456o</t>
  </si>
  <si>
    <t>C485693L</t>
  </si>
  <si>
    <t>ODR6522409768h</t>
  </si>
  <si>
    <t>ODR6061320053t</t>
  </si>
  <si>
    <t>C865334L</t>
  </si>
  <si>
    <t>ODR1432320243h</t>
  </si>
  <si>
    <t>ODR1203665578h</t>
  </si>
  <si>
    <t>C752545L</t>
  </si>
  <si>
    <t>ODR3525582789b</t>
  </si>
  <si>
    <t>ODR9386509697p</t>
  </si>
  <si>
    <t>P614218</t>
  </si>
  <si>
    <t>AZD_HSU-12-HNB-DC-INVERTER-1-TON</t>
  </si>
  <si>
    <t>ODR6036928157m</t>
  </si>
  <si>
    <t>P131987</t>
  </si>
  <si>
    <t>haier_HSU-18LK-E8</t>
  </si>
  <si>
    <t>ODR7805104683h</t>
  </si>
  <si>
    <t>C602850L</t>
  </si>
  <si>
    <t>ODR1817826678f</t>
  </si>
  <si>
    <t>P316948</t>
  </si>
  <si>
    <t>Haier_HSU-18LK-E10BL</t>
  </si>
  <si>
    <t>ODR4225257479s</t>
  </si>
  <si>
    <t>ODR3319167145o</t>
  </si>
  <si>
    <t>ODR1433190648f</t>
  </si>
  <si>
    <t>ODR4584407097d</t>
  </si>
  <si>
    <t>C313927L</t>
  </si>
  <si>
    <t>ODR8866746615g</t>
  </si>
  <si>
    <t>ODR3054409411g</t>
  </si>
  <si>
    <t>C181436L</t>
  </si>
  <si>
    <t>ODR7910251558r</t>
  </si>
  <si>
    <t>P423681</t>
  </si>
  <si>
    <t>hop_ANKM030</t>
  </si>
  <si>
    <t>ODR2022951306o</t>
  </si>
  <si>
    <t>ODR9880047917z</t>
  </si>
  <si>
    <t>ODR4388835210p</t>
  </si>
  <si>
    <t>ODR8649241199l</t>
  </si>
  <si>
    <t>P779480</t>
  </si>
  <si>
    <t>Naushemian_#0030-Light Red-M</t>
  </si>
  <si>
    <t>ODR7843419046a</t>
  </si>
  <si>
    <t>P160695</t>
  </si>
  <si>
    <t>Surmawala_Haier-HSU-12HN-Air-Conditioner-White</t>
  </si>
  <si>
    <t>ODR1818707127p</t>
  </si>
  <si>
    <t>P663397</t>
  </si>
  <si>
    <t>kenwood_KEA1801</t>
  </si>
  <si>
    <t>ODR1852685453g</t>
  </si>
  <si>
    <t>ODR9167887699z</t>
  </si>
  <si>
    <t>C990726L</t>
  </si>
  <si>
    <t>ODR6677543774l</t>
  </si>
  <si>
    <t>P350026</t>
  </si>
  <si>
    <t>gree_12CZ8</t>
  </si>
  <si>
    <t>ODR7786538622b</t>
  </si>
  <si>
    <t>ODR6498030200a</t>
  </si>
  <si>
    <t>C569357L</t>
  </si>
  <si>
    <t>P747667</t>
  </si>
  <si>
    <t>R&amp;I_Generator 3.0KVA</t>
  </si>
  <si>
    <t>ODR9858888901n</t>
  </si>
  <si>
    <t>C960097L</t>
  </si>
  <si>
    <t>P547091</t>
  </si>
  <si>
    <t>RS_Coconut Bites</t>
  </si>
  <si>
    <t>ODR3160137907g</t>
  </si>
  <si>
    <t>P715572</t>
  </si>
  <si>
    <t>plk_PD/ 991 471_65</t>
  </si>
  <si>
    <t>ODR3847622820n</t>
  </si>
  <si>
    <t>C495676L</t>
  </si>
  <si>
    <t>P499864</t>
  </si>
  <si>
    <t>Surmawala_PEL-PRA-160-Refrigerator-Silver</t>
  </si>
  <si>
    <t>ODR9186281280h</t>
  </si>
  <si>
    <t>ODR2363956159e</t>
  </si>
  <si>
    <t>C595566L</t>
  </si>
  <si>
    <t>ODR3775125430v</t>
  </si>
  <si>
    <t>ODR9745391576l</t>
  </si>
  <si>
    <t>C619677L</t>
  </si>
  <si>
    <t>ODR7050815218f</t>
  </si>
  <si>
    <t>C117628L</t>
  </si>
  <si>
    <t>P858730</t>
  </si>
  <si>
    <t>Lenovo_80UD00DLAK</t>
  </si>
  <si>
    <t>ODR8555695048u</t>
  </si>
  <si>
    <t>C566168L</t>
  </si>
  <si>
    <t>ODR1608293367i</t>
  </si>
  <si>
    <t>C563598L</t>
  </si>
  <si>
    <t>ODR1755044092o</t>
  </si>
  <si>
    <t>P213157</t>
  </si>
  <si>
    <t>Xpert_XGEO.70.1B</t>
  </si>
  <si>
    <t>ODR3709054800z</t>
  </si>
  <si>
    <t>P925502</t>
  </si>
  <si>
    <t xml:space="preserve">hyundai_HGS2500 </t>
  </si>
  <si>
    <t>ODR3054005428s</t>
  </si>
  <si>
    <t>C842855L</t>
  </si>
  <si>
    <t>P738893</t>
  </si>
  <si>
    <t>interwood_HF-01CR1-HW-12021</t>
  </si>
  <si>
    <t>ODR7008480057l</t>
  </si>
  <si>
    <t>C224432L</t>
  </si>
  <si>
    <t>P505335</t>
  </si>
  <si>
    <t>Ricoh_Black Laser SP-4510DN</t>
  </si>
  <si>
    <t>ODR2252229751u</t>
  </si>
  <si>
    <t>C536852L</t>
  </si>
  <si>
    <t>ODR2412167732h</t>
  </si>
  <si>
    <t>ODR9934782691v</t>
  </si>
  <si>
    <t>ODR9844285102o</t>
  </si>
  <si>
    <t>C893754L</t>
  </si>
  <si>
    <t>ODR5396028050v</t>
  </si>
  <si>
    <t>C306526L</t>
  </si>
  <si>
    <t>ODR7519793170r</t>
  </si>
  <si>
    <t>ODR3691339665e</t>
  </si>
  <si>
    <t>ODR2211812678a</t>
  </si>
  <si>
    <t>P861342</t>
  </si>
  <si>
    <t>Haier_1.5 Ton Split Air Conditioner - HSU-18LKE</t>
  </si>
  <si>
    <t>ODR6078641867v</t>
  </si>
  <si>
    <t>ODR5233312173k</t>
  </si>
  <si>
    <t>ODR1636735918p</t>
  </si>
  <si>
    <t>C891022L</t>
  </si>
  <si>
    <t>P486103</t>
  </si>
  <si>
    <t>dawlance_VF-1035WB</t>
  </si>
  <si>
    <t>ODR2112943223t</t>
  </si>
  <si>
    <t>P442844</t>
  </si>
  <si>
    <t>Naushemian_#0031-Orange -M</t>
  </si>
  <si>
    <t>ODR5467092480d</t>
  </si>
  <si>
    <t>P137838</t>
  </si>
  <si>
    <t>Naushemian_#0031-Orange -L</t>
  </si>
  <si>
    <t>ODR6390056181d</t>
  </si>
  <si>
    <t>C412936L</t>
  </si>
  <si>
    <t>P964474</t>
  </si>
  <si>
    <t>sanasafinaz_SS-3B</t>
  </si>
  <si>
    <t>ODR3379049583z</t>
  </si>
  <si>
    <t>C404192L</t>
  </si>
  <si>
    <t>P693509</t>
  </si>
  <si>
    <t>dawlance_VF-1035WB Silver</t>
  </si>
  <si>
    <t>ODR7376824200i</t>
  </si>
  <si>
    <t>C826850L</t>
  </si>
  <si>
    <t>P138741</t>
  </si>
  <si>
    <t>PNG_Pampers_10003452-Hazir</t>
  </si>
  <si>
    <t>ODR2772853464d</t>
  </si>
  <si>
    <t>P920290</t>
  </si>
  <si>
    <t>AmanJee_PB001</t>
  </si>
  <si>
    <t>ODR5873691062g</t>
  </si>
  <si>
    <t>P168663</t>
  </si>
  <si>
    <t>interwood_HA-R-REO-39997</t>
  </si>
  <si>
    <t>ODR2643586698w</t>
  </si>
  <si>
    <t>P301216</t>
  </si>
  <si>
    <t>interwood_HA-R-AGRA-39999</t>
  </si>
  <si>
    <t>ODR1536762217n</t>
  </si>
  <si>
    <t>ODR4060576103b</t>
  </si>
  <si>
    <t>P236487</t>
  </si>
  <si>
    <t>Samsung_Samsung NX300 Mirrorless - Brown</t>
  </si>
  <si>
    <t>ODR8067790383g</t>
  </si>
  <si>
    <t>ODR1659675616l</t>
  </si>
  <si>
    <t>ODR9082255012s</t>
  </si>
  <si>
    <t>C522289L</t>
  </si>
  <si>
    <t>ODR6304804785q</t>
  </si>
  <si>
    <t>ODR9747806243r</t>
  </si>
  <si>
    <t>ODR3336575082a</t>
  </si>
  <si>
    <t>C888995L</t>
  </si>
  <si>
    <t>ODR4928475220o</t>
  </si>
  <si>
    <t>ODR2724020867k</t>
  </si>
  <si>
    <t>C854229L</t>
  </si>
  <si>
    <t>P451592</t>
  </si>
  <si>
    <t>Sony_PlayStation 4 1TB - Call of Duty Black Ops 3 Version Limite</t>
  </si>
  <si>
    <t>ODR8866502167c</t>
  </si>
  <si>
    <t>P405060</t>
  </si>
  <si>
    <t>Kenwood_1.5 Ton White ESense Split Air Conditioner - HSU-18LKE</t>
  </si>
  <si>
    <t>ODR6069139443d</t>
  </si>
  <si>
    <t>P137983</t>
  </si>
  <si>
    <t>HP_Laser Color 277n (4-in-1)</t>
  </si>
  <si>
    <t>ODR2899577296u</t>
  </si>
  <si>
    <t>C617555L</t>
  </si>
  <si>
    <t>ODR8698338503d</t>
  </si>
  <si>
    <t>ODR2737256850i</t>
  </si>
  <si>
    <t>ODR8467540226n</t>
  </si>
  <si>
    <t>ODR7821029209a</t>
  </si>
  <si>
    <t>C426132L</t>
  </si>
  <si>
    <t>ODR2210437742l</t>
  </si>
  <si>
    <t>ODR7351770562j</t>
  </si>
  <si>
    <t>C200057L</t>
  </si>
  <si>
    <t>ODR9044626852y</t>
  </si>
  <si>
    <t>C491806L</t>
  </si>
  <si>
    <t>ODR8336342346m</t>
  </si>
  <si>
    <t>C390635L</t>
  </si>
  <si>
    <t>ODR3244497295i</t>
  </si>
  <si>
    <t>C488014L</t>
  </si>
  <si>
    <t>ODR6291667247f</t>
  </si>
  <si>
    <t>C430619L</t>
  </si>
  <si>
    <t>ODR2579677954l</t>
  </si>
  <si>
    <t>C762523L</t>
  </si>
  <si>
    <t>ODR8025984166h</t>
  </si>
  <si>
    <t>ODR3549955243f</t>
  </si>
  <si>
    <t>P951406</t>
  </si>
  <si>
    <t>Orient_32L4143</t>
  </si>
  <si>
    <t>ODR1415789188i</t>
  </si>
  <si>
    <t>P280917</t>
  </si>
  <si>
    <t>AYS_PEL-PRGD-130-Glass-Door-250</t>
  </si>
  <si>
    <t>ODR6157167994u</t>
  </si>
  <si>
    <t>C195703L</t>
  </si>
  <si>
    <t>P420995</t>
  </si>
  <si>
    <t>Haier_HWM 55-1010</t>
  </si>
  <si>
    <t>ODR8272442582c</t>
  </si>
  <si>
    <t>C538631L</t>
  </si>
  <si>
    <t>ODR4376375664y</t>
  </si>
  <si>
    <t>ODR7360886829z</t>
  </si>
  <si>
    <t>P978512</t>
  </si>
  <si>
    <t>AmanJee_PB003</t>
  </si>
  <si>
    <t>ODR1843283030u</t>
  </si>
  <si>
    <t>ODR1153196366r</t>
  </si>
  <si>
    <t>C620963L</t>
  </si>
  <si>
    <t>ODR7407713031r</t>
  </si>
  <si>
    <t>ODR9696616362k</t>
  </si>
  <si>
    <t>P303096</t>
  </si>
  <si>
    <t>Samsung_Samsung NX30ZZ Smart Camera (Black)</t>
  </si>
  <si>
    <t>ODR2255065794q</t>
  </si>
  <si>
    <t>C547681L</t>
  </si>
  <si>
    <t>ODR4670633799b</t>
  </si>
  <si>
    <t>ODR8867994924e</t>
  </si>
  <si>
    <t>C695592L</t>
  </si>
  <si>
    <t>P863752</t>
  </si>
  <si>
    <t>Haier_HRF-380</t>
  </si>
  <si>
    <t>ODR8059951244r</t>
  </si>
  <si>
    <t>P229955</t>
  </si>
  <si>
    <t>HP_15AY-15-Ay072NIA-ci3</t>
  </si>
  <si>
    <t>ODR8831189073f</t>
  </si>
  <si>
    <t>C776042L</t>
  </si>
  <si>
    <t>ODR6669112781a</t>
  </si>
  <si>
    <t>C131834L</t>
  </si>
  <si>
    <t>P285962</t>
  </si>
  <si>
    <t>GMZV_Xbox 360 Ultra Slim - 4GB -Unmodified - Black</t>
  </si>
  <si>
    <t>ODR9490867351q</t>
  </si>
  <si>
    <t>C379165L</t>
  </si>
  <si>
    <t>ODR9988344563j</t>
  </si>
  <si>
    <t>C568309L</t>
  </si>
  <si>
    <t>ODR9118903539k</t>
  </si>
  <si>
    <t>C875936L</t>
  </si>
  <si>
    <t>ODR4778191250r</t>
  </si>
  <si>
    <t>ODR2151730310l</t>
  </si>
  <si>
    <t>C383629L</t>
  </si>
  <si>
    <t>P939904</t>
  </si>
  <si>
    <t>Kenwood_KENWOOD E-SENSE 1.5 Ton</t>
  </si>
  <si>
    <t>ODR8586137096p</t>
  </si>
  <si>
    <t>ODR2818407604t</t>
  </si>
  <si>
    <t>P837665</t>
  </si>
  <si>
    <t>dawlance_9188 Mono</t>
  </si>
  <si>
    <t>ODR1542653211k</t>
  </si>
  <si>
    <t>ODR1418504199c</t>
  </si>
  <si>
    <t>ODR9882171572h</t>
  </si>
  <si>
    <t>P591007</t>
  </si>
  <si>
    <t>cc_samsung_A520-Gold</t>
  </si>
  <si>
    <t>ODR6360623177g</t>
  </si>
  <si>
    <t>ODR2410489402u</t>
  </si>
  <si>
    <t>C625201L</t>
  </si>
  <si>
    <t>ODR3465878963f</t>
  </si>
  <si>
    <t>ODR6697255782l</t>
  </si>
  <si>
    <t>C201512L</t>
  </si>
  <si>
    <t>ODR6076728838c</t>
  </si>
  <si>
    <t>ODR5778721954y</t>
  </si>
  <si>
    <t>ODR9538455889j</t>
  </si>
  <si>
    <t>ODR2235314863j</t>
  </si>
  <si>
    <t>ODR5223359570n</t>
  </si>
  <si>
    <t>P452163</t>
  </si>
  <si>
    <t>IKEA_315284</t>
  </si>
  <si>
    <t>ODR3444293440w</t>
  </si>
  <si>
    <t>C174413L</t>
  </si>
  <si>
    <t>ODR6373713128z</t>
  </si>
  <si>
    <t>C883602L</t>
  </si>
  <si>
    <t>ODR1808682678z</t>
  </si>
  <si>
    <t>C128765L</t>
  </si>
  <si>
    <t>ODR3178549436l</t>
  </si>
  <si>
    <t>C860283L</t>
  </si>
  <si>
    <t>ODR4713493884f</t>
  </si>
  <si>
    <t>P816975</t>
  </si>
  <si>
    <t>Dawlance_9188 MDS</t>
  </si>
  <si>
    <t>ODR6336068566f</t>
  </si>
  <si>
    <t>P997684</t>
  </si>
  <si>
    <t>Campingaz_2000024957</t>
  </si>
  <si>
    <t>ODR4674783558f</t>
  </si>
  <si>
    <t>C190091L</t>
  </si>
  <si>
    <t>P854438</t>
  </si>
  <si>
    <t>Mono Cruiser _Jazzy Two Premium</t>
  </si>
  <si>
    <t>ODR5263669954c</t>
  </si>
  <si>
    <t>P789322</t>
  </si>
  <si>
    <t>Dawlance Split A/C LVS 30 Red 18000BTU LW</t>
  </si>
  <si>
    <t>ODR9668304214m</t>
  </si>
  <si>
    <t>ODR7769005909b</t>
  </si>
  <si>
    <t>C373284L</t>
  </si>
  <si>
    <t>ODR4860188256i</t>
  </si>
  <si>
    <t>C943435L</t>
  </si>
  <si>
    <t>ODR6298434110f</t>
  </si>
  <si>
    <t>C323025L</t>
  </si>
  <si>
    <t>P827627</t>
  </si>
  <si>
    <t>cc_samsung_A520-BLACK</t>
  </si>
  <si>
    <t>ODR7228245430o</t>
  </si>
  <si>
    <t>ODR1895959858k</t>
  </si>
  <si>
    <t>P900572</t>
  </si>
  <si>
    <t>cc_samsung_A520-LIGHT BLUE</t>
  </si>
  <si>
    <t>ODR1301901919q</t>
  </si>
  <si>
    <t>ODR6230891956d</t>
  </si>
  <si>
    <t>P245350</t>
  </si>
  <si>
    <t xml:space="preserve">Dawlance 9144 WB GD HZONE PLUS </t>
  </si>
  <si>
    <t>ODR9748657709y</t>
  </si>
  <si>
    <t>C987678L</t>
  </si>
  <si>
    <t>P961578</t>
  </si>
  <si>
    <t>Monocruiser_CLB Z681BR Mercedes</t>
  </si>
  <si>
    <t>ODR8558904972f</t>
  </si>
  <si>
    <t>C543805L</t>
  </si>
  <si>
    <t>P991559</t>
  </si>
  <si>
    <t>Lenovo_v310-310-ci3</t>
  </si>
  <si>
    <t>ODR6712839637b</t>
  </si>
  <si>
    <t>P432163</t>
  </si>
  <si>
    <t>dawlance_9170WB Graphite Grey</t>
  </si>
  <si>
    <t>ODR2886410279b</t>
  </si>
  <si>
    <t>ODR8265425276y</t>
  </si>
  <si>
    <t>C734921L</t>
  </si>
  <si>
    <t>P983498</t>
  </si>
  <si>
    <t>dwm_City K2G271C3 Watch</t>
  </si>
  <si>
    <t>ODR3128607392f</t>
  </si>
  <si>
    <t>C293389L</t>
  </si>
  <si>
    <t>ODR7827727369z</t>
  </si>
  <si>
    <t>C682985L</t>
  </si>
  <si>
    <t>P744702</t>
  </si>
  <si>
    <t>Ricoh_Projector PJ S2240</t>
  </si>
  <si>
    <t>ODR2982800469u</t>
  </si>
  <si>
    <t>C859546L</t>
  </si>
  <si>
    <t>P608043</t>
  </si>
  <si>
    <t>Sony_DZ 950</t>
  </si>
  <si>
    <t>ODR3215033174b</t>
  </si>
  <si>
    <t>C623383L</t>
  </si>
  <si>
    <t>ODR2608757731m</t>
  </si>
  <si>
    <t>C240208L</t>
  </si>
  <si>
    <t>ODR4906216472m</t>
  </si>
  <si>
    <t>ODR7536879957t</t>
  </si>
  <si>
    <t>C317146L</t>
  </si>
  <si>
    <t>P607083</t>
  </si>
  <si>
    <t>R&amp;I_HGR 2.8 KVA D</t>
  </si>
  <si>
    <t>ODR6948842213q</t>
  </si>
  <si>
    <t>C481253L</t>
  </si>
  <si>
    <t>ODR7477422916d</t>
  </si>
  <si>
    <t>C821812L</t>
  </si>
  <si>
    <t>P902159</t>
  </si>
  <si>
    <t>Lenovo_Ideapad-110-ci3</t>
  </si>
  <si>
    <t>ODR5462137666a</t>
  </si>
  <si>
    <t>ODR2879685122g</t>
  </si>
  <si>
    <t>C605459L</t>
  </si>
  <si>
    <t>P425584</t>
  </si>
  <si>
    <t>SUPER ASIA_SA WC 60-ELECTRIC WATER COOLER PLASTIC BODY (60 GALLO</t>
  </si>
  <si>
    <t>ODR9865213165x</t>
  </si>
  <si>
    <t>P208527</t>
  </si>
  <si>
    <t>dawlance_DWT-150C</t>
  </si>
  <si>
    <t>ODR9867588659a</t>
  </si>
  <si>
    <t>C332182L</t>
  </si>
  <si>
    <t>ODR1778963948p</t>
  </si>
  <si>
    <t>ODR5897725042x</t>
  </si>
  <si>
    <t>P279731</t>
  </si>
  <si>
    <t>AYS_Split-Haier-12LNA</t>
  </si>
  <si>
    <t>ODR2513290260c</t>
  </si>
  <si>
    <t>ODR2089765630x</t>
  </si>
  <si>
    <t>ODR5772205806j</t>
  </si>
  <si>
    <t>C352171L</t>
  </si>
  <si>
    <t>P852469</t>
  </si>
  <si>
    <t>AYS_40U558</t>
  </si>
  <si>
    <t>ODR8091874896q</t>
  </si>
  <si>
    <t>C864099L</t>
  </si>
  <si>
    <t>P357859</t>
  </si>
  <si>
    <t>rhythmf_I1203S-02</t>
  </si>
  <si>
    <t>ODR1976952910n</t>
  </si>
  <si>
    <t>C172015L</t>
  </si>
  <si>
    <t>P459124</t>
  </si>
  <si>
    <t>Haier_HRF-300</t>
  </si>
  <si>
    <t>ODR6728000468w</t>
  </si>
  <si>
    <t>P697140</t>
  </si>
  <si>
    <t>plk_FWI/ 925 651_41</t>
  </si>
  <si>
    <t>ODR5775649049y</t>
  </si>
  <si>
    <t>P647935</t>
  </si>
  <si>
    <t>R&amp;I_eIcon Series 12000BTU</t>
  </si>
  <si>
    <t>ODR1198458220o</t>
  </si>
  <si>
    <t>C256446L</t>
  </si>
  <si>
    <t>P863167</t>
  </si>
  <si>
    <t>Kenwood_KLV-1215</t>
  </si>
  <si>
    <t>ODR5595600698h</t>
  </si>
  <si>
    <t>C886226L</t>
  </si>
  <si>
    <t>ODR3407285180f</t>
  </si>
  <si>
    <t>C508405L</t>
  </si>
  <si>
    <t>ODR5437146222i</t>
  </si>
  <si>
    <t>C410131L</t>
  </si>
  <si>
    <t>P210375</t>
  </si>
  <si>
    <t>RM_Panasonic-TH-40D310M</t>
  </si>
  <si>
    <t>ODR5681607635c</t>
  </si>
  <si>
    <t>C733738L</t>
  </si>
  <si>
    <t>ODR3074534485x</t>
  </si>
  <si>
    <t>P564448</t>
  </si>
  <si>
    <t>dawlance_DWF-1600A White</t>
  </si>
  <si>
    <t>ODR8978346622k</t>
  </si>
  <si>
    <t>C307227L</t>
  </si>
  <si>
    <t>ODR4587491601e</t>
  </si>
  <si>
    <t>P390965</t>
  </si>
  <si>
    <t>Samsung_WA70H4000SW</t>
  </si>
  <si>
    <t>ODR2373048205z</t>
  </si>
  <si>
    <t>C742165L</t>
  </si>
  <si>
    <t>ODR8051794310r</t>
  </si>
  <si>
    <t>ODR3384846147z</t>
  </si>
  <si>
    <t>C736500L</t>
  </si>
  <si>
    <t>P538125</t>
  </si>
  <si>
    <t>Careem_50000 Credits</t>
  </si>
  <si>
    <t>ODR6881085462k</t>
  </si>
  <si>
    <t>ODR7293634653a</t>
  </si>
  <si>
    <t>P515172</t>
  </si>
  <si>
    <t>Dawlance_9166WB - MDS</t>
  </si>
  <si>
    <t>ODR6191212045b</t>
  </si>
  <si>
    <t>C290414L</t>
  </si>
  <si>
    <t>P900471</t>
  </si>
  <si>
    <t>IKEA_30242291</t>
  </si>
  <si>
    <t>ODR9825478780t</t>
  </si>
  <si>
    <t>C844249L</t>
  </si>
  <si>
    <t>P140542</t>
  </si>
  <si>
    <t>SanaSafinaz_SS-2A</t>
  </si>
  <si>
    <t>ODR5537525632y</t>
  </si>
  <si>
    <t>C970510L</t>
  </si>
  <si>
    <t>P338176</t>
  </si>
  <si>
    <t>sanasafinaz_SS-5A</t>
  </si>
  <si>
    <t>ODR7256728744a</t>
  </si>
  <si>
    <t>C334022L</t>
  </si>
  <si>
    <t>ODR3759067958z</t>
  </si>
  <si>
    <t>C358830L</t>
  </si>
  <si>
    <t>ODR8065300340u</t>
  </si>
  <si>
    <t>ODR3164636738x</t>
  </si>
  <si>
    <t>ODR8110271925k</t>
  </si>
  <si>
    <t>C850252L</t>
  </si>
  <si>
    <t>ODR1567035840g</t>
  </si>
  <si>
    <t>C421798L</t>
  </si>
  <si>
    <t>ODR6239179798r</t>
  </si>
  <si>
    <t>ODR2052950225n</t>
  </si>
  <si>
    <t>C326471L</t>
  </si>
  <si>
    <t>ODR7168760152x</t>
  </si>
  <si>
    <t>ODR3604827192w</t>
  </si>
  <si>
    <t>P965132</t>
  </si>
  <si>
    <t>Samsung_Samsung NX2000 20.3MP Smart WiFi Digital Camera</t>
  </si>
  <si>
    <t>ODR3074871833q</t>
  </si>
  <si>
    <t>ODR5957373250w</t>
  </si>
  <si>
    <t>ODR2148222973l</t>
  </si>
  <si>
    <t>ODR4645888452u</t>
  </si>
  <si>
    <t>C622494L</t>
  </si>
  <si>
    <t>P504630</t>
  </si>
  <si>
    <t>Kenwood_KEA1201</t>
  </si>
  <si>
    <t>ODR6142623492w</t>
  </si>
  <si>
    <t>ODR5815893922p</t>
  </si>
  <si>
    <t>ODR1834725119i</t>
  </si>
  <si>
    <t>C196682L</t>
  </si>
  <si>
    <t>P505040</t>
  </si>
  <si>
    <t>HP_MFP-M227fdw</t>
  </si>
  <si>
    <t>ODR5020502231g</t>
  </si>
  <si>
    <t>C913321L</t>
  </si>
  <si>
    <t>P443022</t>
  </si>
  <si>
    <t>plk_PD/ 988 790 _61</t>
  </si>
  <si>
    <t>ODR8573149600v</t>
  </si>
  <si>
    <t>C586337L</t>
  </si>
  <si>
    <t>ODR3709699391y</t>
  </si>
  <si>
    <t>ODR2191615413w</t>
  </si>
  <si>
    <t>ODR9226416587w</t>
  </si>
  <si>
    <t>P531970</t>
  </si>
  <si>
    <t>haier_HSU-12LK-E8BL</t>
  </si>
  <si>
    <t>ODR9990532981s</t>
  </si>
  <si>
    <t>C700241L</t>
  </si>
  <si>
    <t>P323454</t>
  </si>
  <si>
    <t>Eco Star_43U558</t>
  </si>
  <si>
    <t>ODR4405394418a</t>
  </si>
  <si>
    <t>C720927L</t>
  </si>
  <si>
    <t>P728976</t>
  </si>
  <si>
    <t>MT_SOL 40D33</t>
  </si>
  <si>
    <t>ODR1795027841d</t>
  </si>
  <si>
    <t>C777089L</t>
  </si>
  <si>
    <t>ODR8277436634n</t>
  </si>
  <si>
    <t>C321679L</t>
  </si>
  <si>
    <t>P514099</t>
  </si>
  <si>
    <t>GMZV_PS4-1TB-Slim-Region-2</t>
  </si>
  <si>
    <t>ODR3730778428o</t>
  </si>
  <si>
    <t>C887786L</t>
  </si>
  <si>
    <t>ODR7212779917l</t>
  </si>
  <si>
    <t>C139855L</t>
  </si>
  <si>
    <t>P591474</t>
  </si>
  <si>
    <t>samsung_Samsung Galaxy J7 PRIME 2016-Gold</t>
  </si>
  <si>
    <t>ODR6801373550i</t>
  </si>
  <si>
    <t>C223799L</t>
  </si>
  <si>
    <t>ODR5095032745a</t>
  </si>
  <si>
    <t>ODR7485878073m</t>
  </si>
  <si>
    <t>C220198L</t>
  </si>
  <si>
    <t>P289415</t>
  </si>
  <si>
    <t>Tmall_ASA327</t>
  </si>
  <si>
    <t>ODR1837765164s</t>
  </si>
  <si>
    <t>C525088L</t>
  </si>
  <si>
    <t>ODR1365050682p</t>
  </si>
  <si>
    <t>C889753L</t>
  </si>
  <si>
    <t>ODR5192651301f</t>
  </si>
  <si>
    <t>ODR5631511229h</t>
  </si>
  <si>
    <t>C699837L</t>
  </si>
  <si>
    <t>P153922</t>
  </si>
  <si>
    <t>plk_FWI/ 928 911_30</t>
  </si>
  <si>
    <t>ODR3724099959n</t>
  </si>
  <si>
    <t>ODR6431574250j</t>
  </si>
  <si>
    <t>ODR4876814812m</t>
  </si>
  <si>
    <t>C685632L</t>
  </si>
  <si>
    <t>ODR2977327393h</t>
  </si>
  <si>
    <t>ODR9694855288g</t>
  </si>
  <si>
    <t>ODR8539446736a</t>
  </si>
  <si>
    <t>C333743L</t>
  </si>
  <si>
    <t>P574659</t>
  </si>
  <si>
    <t>CL98_gree_12CZ8</t>
  </si>
  <si>
    <t>ODR9142931355m</t>
  </si>
  <si>
    <t>P140292</t>
  </si>
  <si>
    <t>s_tv_KLV-32R302C</t>
  </si>
  <si>
    <t>ODR5677905340x</t>
  </si>
  <si>
    <t>ODR4331091153x</t>
  </si>
  <si>
    <t>C711954L</t>
  </si>
  <si>
    <t>P691136</t>
  </si>
  <si>
    <t>RMSON_TM0361 MC WH</t>
  </si>
  <si>
    <t>ODR4461701747u</t>
  </si>
  <si>
    <t>C951338L</t>
  </si>
  <si>
    <t>P601772</t>
  </si>
  <si>
    <t>psl_ps_Signed By Afridi-M</t>
  </si>
  <si>
    <t>ODR5334829093n</t>
  </si>
  <si>
    <t>C723754L</t>
  </si>
  <si>
    <t>ODR7388686077f</t>
  </si>
  <si>
    <t>ODR9869601072m</t>
  </si>
  <si>
    <t>ODR9644472704d</t>
  </si>
  <si>
    <t>C481499L</t>
  </si>
  <si>
    <t>ODR6879538200b</t>
  </si>
  <si>
    <t>C501549L</t>
  </si>
  <si>
    <t>ODR7327732013f</t>
  </si>
  <si>
    <t>ODR1376684287u</t>
  </si>
  <si>
    <t>ODR5159433839s</t>
  </si>
  <si>
    <t>ODR8654923776s</t>
  </si>
  <si>
    <t>C867446L</t>
  </si>
  <si>
    <t>P899148</t>
  </si>
  <si>
    <t>samsungGALAXY J710F-2016 DS LTE</t>
  </si>
  <si>
    <t>ODR2441502672n</t>
  </si>
  <si>
    <t>C347731L</t>
  </si>
  <si>
    <t>ODR7700963436n</t>
  </si>
  <si>
    <t>C652463L</t>
  </si>
  <si>
    <t>ODR4018972768v</t>
  </si>
  <si>
    <t>ODR1641355398h</t>
  </si>
  <si>
    <t>C146794L</t>
  </si>
  <si>
    <t>ODR6706916181r</t>
  </si>
  <si>
    <t>ODR3422693734m</t>
  </si>
  <si>
    <t>C719440L</t>
  </si>
  <si>
    <t>ODR6490812616c</t>
  </si>
  <si>
    <t>ODR5194387849m</t>
  </si>
  <si>
    <t>ODR2076095519k</t>
  </si>
  <si>
    <t>C744728L</t>
  </si>
  <si>
    <t>ODR5169317713l</t>
  </si>
  <si>
    <t>P279742</t>
  </si>
  <si>
    <t>SUPER ASIA_SA WCS 65-ELECTRIC WATER COOLER STEEL BODY (65 GALLON</t>
  </si>
  <si>
    <t>ODR9822956405e</t>
  </si>
  <si>
    <t>C172503L</t>
  </si>
  <si>
    <t>ODR3357787157m</t>
  </si>
  <si>
    <t>C496355L</t>
  </si>
  <si>
    <t>ODR5041456186c</t>
  </si>
  <si>
    <t>ODR7675908838a</t>
  </si>
  <si>
    <t>ODR9592319596y</t>
  </si>
  <si>
    <t>C160389L</t>
  </si>
  <si>
    <t>P736825</t>
  </si>
  <si>
    <t>Dawlance_9144-MDS</t>
  </si>
  <si>
    <t>ODR7155707760f</t>
  </si>
  <si>
    <t>C878882L</t>
  </si>
  <si>
    <t>P921460</t>
  </si>
  <si>
    <t>Adata_Adata SSD-960GB</t>
  </si>
  <si>
    <t>ODR2993536737x</t>
  </si>
  <si>
    <t>C601425L</t>
  </si>
  <si>
    <t>ODR3201256327r</t>
  </si>
  <si>
    <t>C304951L</t>
  </si>
  <si>
    <t>P517819</t>
  </si>
  <si>
    <t>GMZV_500GB-PS4-Slim-New-Terra</t>
  </si>
  <si>
    <t>ODR8830834482a</t>
  </si>
  <si>
    <t>P463316</t>
  </si>
  <si>
    <t>Turk &amp; Fillmore_Super Natural I-brown-43</t>
  </si>
  <si>
    <t>ODR6679037812w</t>
  </si>
  <si>
    <t>P341447</t>
  </si>
  <si>
    <t>Turk &amp; Fillmore_Super Natural II-44</t>
  </si>
  <si>
    <t>ODR7331225634o</t>
  </si>
  <si>
    <t>P614593</t>
  </si>
  <si>
    <t>Turk &amp; Fillmore_Super Natural I-brown-45</t>
  </si>
  <si>
    <t>ODR9193288215b</t>
  </si>
  <si>
    <t>P416097</t>
  </si>
  <si>
    <t>Turk &amp; Fillmore_Super Natural I-brown-44</t>
  </si>
  <si>
    <t>ODR8618277050h</t>
  </si>
  <si>
    <t>P397709</t>
  </si>
  <si>
    <t>Turk &amp; Fillmore_Super Natural I-brown-40</t>
  </si>
  <si>
    <t>ODR6329356534z</t>
  </si>
  <si>
    <t>P931387</t>
  </si>
  <si>
    <t>Turk &amp; Fillmore_Super Natural II-45</t>
  </si>
  <si>
    <t>ODR3287011310c</t>
  </si>
  <si>
    <t>P782524</t>
  </si>
  <si>
    <t>Turk &amp; Fillmore_Super Natural II-43</t>
  </si>
  <si>
    <t>ODR8219429754t</t>
  </si>
  <si>
    <t>ODR3462828374t</t>
  </si>
  <si>
    <t>ODR6928277563u</t>
  </si>
  <si>
    <t>P888494</t>
  </si>
  <si>
    <t>Turk &amp; Fillmore_Super Natural II-42</t>
  </si>
  <si>
    <t>ODR6699820233i</t>
  </si>
  <si>
    <t>C128520L</t>
  </si>
  <si>
    <t>P185390</t>
  </si>
  <si>
    <t>Turk &amp; Fillmore_Super Natural II-40</t>
  </si>
  <si>
    <t>ODR4308340783i</t>
  </si>
  <si>
    <t>ODR8325310768w</t>
  </si>
  <si>
    <t>P805082</t>
  </si>
  <si>
    <t>Turk &amp; Fillmore_Super Natural I-brown-42</t>
  </si>
  <si>
    <t>ODR2435305959n</t>
  </si>
  <si>
    <t>P755841</t>
  </si>
  <si>
    <t>Turk &amp; Fillmore_Super Natural II-41</t>
  </si>
  <si>
    <t>ODR8635946250g</t>
  </si>
  <si>
    <t>ODR4477755701x</t>
  </si>
  <si>
    <t>ODR2573105425t</t>
  </si>
  <si>
    <t>P674457</t>
  </si>
  <si>
    <t>Turk &amp; Fillmore_Super Natural I-brown-41</t>
  </si>
  <si>
    <t>ODR8685140223w</t>
  </si>
  <si>
    <t>C969119L</t>
  </si>
  <si>
    <t>P950957</t>
  </si>
  <si>
    <t>Turk &amp; Fillmore_Super Natural II-46</t>
  </si>
  <si>
    <t>ODR1894535505e</t>
  </si>
  <si>
    <t>ODR7127206542h</t>
  </si>
  <si>
    <t>ODR9587573711u</t>
  </si>
  <si>
    <t>ODR4592220874x</t>
  </si>
  <si>
    <t>C964079L</t>
  </si>
  <si>
    <t>ODR4662228599b</t>
  </si>
  <si>
    <t>P572361</t>
  </si>
  <si>
    <t>Turk &amp; Fillmore_Super Natural I-brown-46</t>
  </si>
  <si>
    <t>ODR3699158444n</t>
  </si>
  <si>
    <t>ODR1342246496p</t>
  </si>
  <si>
    <t>ODR7016022626j</t>
  </si>
  <si>
    <t>ODR4732881356d</t>
  </si>
  <si>
    <t>ODR7381620262u</t>
  </si>
  <si>
    <t>C145587L</t>
  </si>
  <si>
    <t>ODR4444257365a</t>
  </si>
  <si>
    <t>C614407L</t>
  </si>
  <si>
    <t>P786986</t>
  </si>
  <si>
    <t>tcl_40 inch D2720 Full HD LED TV</t>
  </si>
  <si>
    <t>ODR8175213852d</t>
  </si>
  <si>
    <t>C652399L</t>
  </si>
  <si>
    <t>ODR8053567923r</t>
  </si>
  <si>
    <t>C845064L</t>
  </si>
  <si>
    <t>ODR7593976456k</t>
  </si>
  <si>
    <t>C553296L</t>
  </si>
  <si>
    <t>ODR1913785893z</t>
  </si>
  <si>
    <t>C447557L</t>
  </si>
  <si>
    <t>ODR7836005598k</t>
  </si>
  <si>
    <t>P654166</t>
  </si>
  <si>
    <t>AmanJee_PB018</t>
  </si>
  <si>
    <t>ODR2737756957s</t>
  </si>
  <si>
    <t>P511174</t>
  </si>
  <si>
    <t>AmanJee_PB012</t>
  </si>
  <si>
    <t>ODR5874991270s</t>
  </si>
  <si>
    <t>C819062L</t>
  </si>
  <si>
    <t>P548239</t>
  </si>
  <si>
    <t>infinix_Note 2 Grey</t>
  </si>
  <si>
    <t>ODR1763627047i</t>
  </si>
  <si>
    <t>P492599</t>
  </si>
  <si>
    <t>HP_Laser 402dn Black</t>
  </si>
  <si>
    <t>ODR7310047354r</t>
  </si>
  <si>
    <t>ODR5878633200v</t>
  </si>
  <si>
    <t>ODR8197901571u</t>
  </si>
  <si>
    <t>ODR2843260428x</t>
  </si>
  <si>
    <t>C554105L</t>
  </si>
  <si>
    <t>ODR5011439588v</t>
  </si>
  <si>
    <t>C517688L</t>
  </si>
  <si>
    <t>P683385</t>
  </si>
  <si>
    <t>Samsung_32inchesK4000</t>
  </si>
  <si>
    <t>ODR2682327079h</t>
  </si>
  <si>
    <t>C900915L</t>
  </si>
  <si>
    <t>P760662</t>
  </si>
  <si>
    <t>Kenwood_1.5 Ton Air Conditioner - HSU-18LKE</t>
  </si>
  <si>
    <t>ODR9115130599a</t>
  </si>
  <si>
    <t>ODR3164096686w</t>
  </si>
  <si>
    <t>P971469</t>
  </si>
  <si>
    <t>GMZV_Xbox One PAL -  500GB - Black</t>
  </si>
  <si>
    <t>ODR8539133858q</t>
  </si>
  <si>
    <t>P811437</t>
  </si>
  <si>
    <t>dawlance_MDS 9144</t>
  </si>
  <si>
    <t>ODR7965171978i</t>
  </si>
  <si>
    <t>C811261L</t>
  </si>
  <si>
    <t>P273714</t>
  </si>
  <si>
    <t>Huawei G8 Gold LW</t>
  </si>
  <si>
    <t>ODR9453986565y</t>
  </si>
  <si>
    <t>C231924L</t>
  </si>
  <si>
    <t>ODR9298203710o</t>
  </si>
  <si>
    <t>C411258L</t>
  </si>
  <si>
    <t>ODR8453059127n</t>
  </si>
  <si>
    <t>P919536</t>
  </si>
  <si>
    <t>FHM_HIGH POINT TABLE SET</t>
  </si>
  <si>
    <t>ODR7075457936g</t>
  </si>
  <si>
    <t>C292536L</t>
  </si>
  <si>
    <t>P771186</t>
  </si>
  <si>
    <t>Surmawala_Orient-OR-5535-GD-Refrigerator-Red</t>
  </si>
  <si>
    <t>ODR2513203131b</t>
  </si>
  <si>
    <t>ODR4101048460x</t>
  </si>
  <si>
    <t>P245015</t>
  </si>
  <si>
    <t>Eco Star_40U557</t>
  </si>
  <si>
    <t>ODR9655990925n</t>
  </si>
  <si>
    <t>ODR8797954098c</t>
  </si>
  <si>
    <t>C607672L</t>
  </si>
  <si>
    <t>ODR4906974452f</t>
  </si>
  <si>
    <t>P438730</t>
  </si>
  <si>
    <t>Eco Star_40U561</t>
  </si>
  <si>
    <t>ODR3378479030q</t>
  </si>
  <si>
    <t>C933480L</t>
  </si>
  <si>
    <t>P505236</t>
  </si>
  <si>
    <t>AYS_Orient-OR-5535-IP-Refrigerator</t>
  </si>
  <si>
    <t>ODR1930657996v</t>
  </si>
  <si>
    <t>P504430</t>
  </si>
  <si>
    <t>jackpot_JP-939</t>
  </si>
  <si>
    <t>ODR1853124575e</t>
  </si>
  <si>
    <t>C574758L</t>
  </si>
  <si>
    <t>P100314</t>
  </si>
  <si>
    <t>Surmawala_PEL-PRAS-2500-Refrigerator-Grey</t>
  </si>
  <si>
    <t>ODR8694982995l</t>
  </si>
  <si>
    <t>P405456</t>
  </si>
  <si>
    <t>interwood_HF-02WCR-GO-39741</t>
  </si>
  <si>
    <t>ODR8495155456e</t>
  </si>
  <si>
    <t>C560959L</t>
  </si>
  <si>
    <t>P400640</t>
  </si>
  <si>
    <t>FESFEducate-a-Child-for-a-Month</t>
  </si>
  <si>
    <t>ODR3826172251h</t>
  </si>
  <si>
    <t>C446430L</t>
  </si>
  <si>
    <t>ODR6489063224k</t>
  </si>
  <si>
    <t>C928680L</t>
  </si>
  <si>
    <t>ODR8785038854j</t>
  </si>
  <si>
    <t>C835751L</t>
  </si>
  <si>
    <t>P679932</t>
  </si>
  <si>
    <t>Samsung_Samsung32InchK4000</t>
  </si>
  <si>
    <t>ODR5999946028y</t>
  </si>
  <si>
    <t>C604324L</t>
  </si>
  <si>
    <t>ODR7988973390j</t>
  </si>
  <si>
    <t>C231841L</t>
  </si>
  <si>
    <t>ODR9299685272g</t>
  </si>
  <si>
    <t>C551264L</t>
  </si>
  <si>
    <t>ODR4281373207z</t>
  </si>
  <si>
    <t>C238947L</t>
  </si>
  <si>
    <t>ODR3587839552n</t>
  </si>
  <si>
    <t>ODR4893608896a</t>
  </si>
  <si>
    <t>C529590L</t>
  </si>
  <si>
    <t>ODR7157604618i</t>
  </si>
  <si>
    <t>C881207L</t>
  </si>
  <si>
    <t>ODR7818274613d</t>
  </si>
  <si>
    <t>ODR8468750321h</t>
  </si>
  <si>
    <t>ODR2172226036r</t>
  </si>
  <si>
    <t>C763722L</t>
  </si>
  <si>
    <t>ODR2298636322y</t>
  </si>
  <si>
    <t>C434751L</t>
  </si>
  <si>
    <t>P855806</t>
  </si>
  <si>
    <t>GMZV_Xbox One S 500GB-PAL (Without Kinect)</t>
  </si>
  <si>
    <t>ODR7543889842v</t>
  </si>
  <si>
    <t>C363012L</t>
  </si>
  <si>
    <t>ODR7173273727c</t>
  </si>
  <si>
    <t>C688480L</t>
  </si>
  <si>
    <t>P979271</t>
  </si>
  <si>
    <t>Samsung_Samsung Galaxy Camera GC100</t>
  </si>
  <si>
    <t>ODR6177466477f</t>
  </si>
  <si>
    <t>C975259L</t>
  </si>
  <si>
    <t>ODR7876757472w</t>
  </si>
  <si>
    <t>ODR9236495014k</t>
  </si>
  <si>
    <t>C120887L</t>
  </si>
  <si>
    <t>ODR6216357962q</t>
  </si>
  <si>
    <t>C916649L</t>
  </si>
  <si>
    <t>ODR5167601228u</t>
  </si>
  <si>
    <t>C241190L</t>
  </si>
  <si>
    <t>ODR3399212137v</t>
  </si>
  <si>
    <t>ODR5339863397j</t>
  </si>
  <si>
    <t>C655824L</t>
  </si>
  <si>
    <t>ODR4686269954z</t>
  </si>
  <si>
    <t>C413047L</t>
  </si>
  <si>
    <t>ODR1691744796o</t>
  </si>
  <si>
    <t>C655017L</t>
  </si>
  <si>
    <t>ODR4599216160m</t>
  </si>
  <si>
    <t>C673426L</t>
  </si>
  <si>
    <t>ODR7496267078l</t>
  </si>
  <si>
    <t>C493693L</t>
  </si>
  <si>
    <t>ODR3314472923t</t>
  </si>
  <si>
    <t>C910919L</t>
  </si>
  <si>
    <t>ODR7961159540k</t>
  </si>
  <si>
    <t>ODR8991077950t</t>
  </si>
  <si>
    <t>P582180</t>
  </si>
  <si>
    <t>SNU_NA16E2-04</t>
  </si>
  <si>
    <t>ODR1289853690y</t>
  </si>
  <si>
    <t>ODR6606206444b</t>
  </si>
  <si>
    <t>P780656</t>
  </si>
  <si>
    <t>SNU_MHC16W108</t>
  </si>
  <si>
    <t>ODR5045099036q</t>
  </si>
  <si>
    <t>P463583</t>
  </si>
  <si>
    <t>SNU_Tena-Durrani-TD16W-Roseate</t>
  </si>
  <si>
    <t>ODR3307291843v</t>
  </si>
  <si>
    <t>P519917</t>
  </si>
  <si>
    <t>SNU_MHC16W104</t>
  </si>
  <si>
    <t>ODR6634851606g</t>
  </si>
  <si>
    <t>P747059</t>
  </si>
  <si>
    <t>SNU_MHC16W105</t>
  </si>
  <si>
    <t>ODR7688953704i</t>
  </si>
  <si>
    <t>C943127L</t>
  </si>
  <si>
    <t>P883341</t>
  </si>
  <si>
    <t xml:space="preserve">sanaulla_NA17E 03 </t>
  </si>
  <si>
    <t>ODR1661784828m</t>
  </si>
  <si>
    <t>C451335L</t>
  </si>
  <si>
    <t>ODR5390998958s</t>
  </si>
  <si>
    <t>C931953L</t>
  </si>
  <si>
    <t>P683449</t>
  </si>
  <si>
    <t>IKEA_10323349</t>
  </si>
  <si>
    <t>ODR5140758985r</t>
  </si>
  <si>
    <t>C259517L</t>
  </si>
  <si>
    <t>P959132</t>
  </si>
  <si>
    <t>dawlance_9122 MDS</t>
  </si>
  <si>
    <t>ODR1760135178a</t>
  </si>
  <si>
    <t>C389745L</t>
  </si>
  <si>
    <t>ODR7738875833s</t>
  </si>
  <si>
    <t>C324132L</t>
  </si>
  <si>
    <t>P552342</t>
  </si>
  <si>
    <t>Harry Potter and The Cursed Child-Hazir-Karachi</t>
  </si>
  <si>
    <t>ODR3245439575m</t>
  </si>
  <si>
    <t>C637337L</t>
  </si>
  <si>
    <t>P272463</t>
  </si>
  <si>
    <t>WD_2 BAY NAS WD-16TB</t>
  </si>
  <si>
    <t>ODR7567243305t</t>
  </si>
  <si>
    <t>C544448L</t>
  </si>
  <si>
    <t>P362722</t>
  </si>
  <si>
    <t>dawlance_9170WB MDS</t>
  </si>
  <si>
    <t>ODR1772512194r</t>
  </si>
  <si>
    <t>P743686</t>
  </si>
  <si>
    <t>Haier_HWM-75-918</t>
  </si>
  <si>
    <t>ODR5754594757l</t>
  </si>
  <si>
    <t>C402053L</t>
  </si>
  <si>
    <t>ODR8644867085a</t>
  </si>
  <si>
    <t>P588293</t>
  </si>
  <si>
    <t>EP_1200 1 KVA</t>
  </si>
  <si>
    <t>ODR8088667100v</t>
  </si>
  <si>
    <t>C275774L</t>
  </si>
  <si>
    <t>P694336</t>
  </si>
  <si>
    <t>HOS-m_bvlmibm100</t>
  </si>
  <si>
    <t>ODR6977590301o</t>
  </si>
  <si>
    <t>C400722L</t>
  </si>
  <si>
    <t>P406287</t>
  </si>
  <si>
    <t>Ricoh_Color GELJET SG-3120B SFN (wireless with Battery)</t>
  </si>
  <si>
    <t>ODR1169423461m</t>
  </si>
  <si>
    <t>C413536L</t>
  </si>
  <si>
    <t>P680265</t>
  </si>
  <si>
    <t>timex_T2P103</t>
  </si>
  <si>
    <t>ODR5169976210v</t>
  </si>
  <si>
    <t>C222936L</t>
  </si>
  <si>
    <t>ODR8699550012q</t>
  </si>
  <si>
    <t>ODR2920063997a</t>
  </si>
  <si>
    <t>ODR5089651749m</t>
  </si>
  <si>
    <t>ODR8802604494x</t>
  </si>
  <si>
    <t>C936732L</t>
  </si>
  <si>
    <t>ODR2248876673a</t>
  </si>
  <si>
    <t>C787119L</t>
  </si>
  <si>
    <t>P185032</t>
  </si>
  <si>
    <t>coleman_3000002276</t>
  </si>
  <si>
    <t>ODR8634332017p</t>
  </si>
  <si>
    <t>C490497L</t>
  </si>
  <si>
    <t>P964888</t>
  </si>
  <si>
    <t>timex_T2N942</t>
  </si>
  <si>
    <t>ODR2261621216c</t>
  </si>
  <si>
    <t>ODR6943250779a</t>
  </si>
  <si>
    <t>C157780L</t>
  </si>
  <si>
    <t>P667073</t>
  </si>
  <si>
    <t>PNG_Pampers_10003452-Karachi</t>
  </si>
  <si>
    <t>ODR8148261332t</t>
  </si>
  <si>
    <t>C840846L</t>
  </si>
  <si>
    <t>P403179</t>
  </si>
  <si>
    <t>dawlance_DWT-230A W</t>
  </si>
  <si>
    <t>ODR9912076272m</t>
  </si>
  <si>
    <t>C218121L</t>
  </si>
  <si>
    <t>P417195</t>
  </si>
  <si>
    <t>jj_JLAWN-S-17-068 Cool Flower</t>
  </si>
  <si>
    <t>ODR4766704616t</t>
  </si>
  <si>
    <t>C391075L</t>
  </si>
  <si>
    <t>P973241</t>
  </si>
  <si>
    <t>Audionic_DJ 500</t>
  </si>
  <si>
    <t>ODR9421983001s</t>
  </si>
  <si>
    <t>P139709</t>
  </si>
  <si>
    <t>WT-70H3200-MG</t>
  </si>
  <si>
    <t>ODR4930133160e</t>
  </si>
  <si>
    <t>C329646L</t>
  </si>
  <si>
    <t>P258155</t>
  </si>
  <si>
    <t>Campingaz_2000024956</t>
  </si>
  <si>
    <t>ODR2710025236p</t>
  </si>
  <si>
    <t>C881371L</t>
  </si>
  <si>
    <t>P205994</t>
  </si>
  <si>
    <t>Silkasia_ET-457</t>
  </si>
  <si>
    <t>ODR1610284856r</t>
  </si>
  <si>
    <t>ODR4126423087x</t>
  </si>
  <si>
    <t>C507440L</t>
  </si>
  <si>
    <t>ODR7693005054a</t>
  </si>
  <si>
    <t>P501300</t>
  </si>
  <si>
    <t>rhythm_S1411S-03</t>
  </si>
  <si>
    <t>ODR3450873239i</t>
  </si>
  <si>
    <t>P776045</t>
  </si>
  <si>
    <t>Haier_HWM 75AS</t>
  </si>
  <si>
    <t>ODR7235873053g</t>
  </si>
  <si>
    <t>P968632</t>
  </si>
  <si>
    <t>tcl_32 inch D2730 Golive-2 LED TV</t>
  </si>
  <si>
    <t>ODR2739471626h</t>
  </si>
  <si>
    <t>P490406</t>
  </si>
  <si>
    <t>Timex_TW2P72500</t>
  </si>
  <si>
    <t>ODR9666029594l</t>
  </si>
  <si>
    <t>C232436L</t>
  </si>
  <si>
    <t>P103962</t>
  </si>
  <si>
    <t>Infinix Hot 4 Hazir-Gold-Rawalpindi</t>
  </si>
  <si>
    <t>ODR8307775710n</t>
  </si>
  <si>
    <t>C811785L</t>
  </si>
  <si>
    <t>P378114</t>
  </si>
  <si>
    <t>Infinix Hot 4 Hazir-Gold-Karachi</t>
  </si>
  <si>
    <t>ODR8237007724y</t>
  </si>
  <si>
    <t>C261243L</t>
  </si>
  <si>
    <t>P939305</t>
  </si>
  <si>
    <t>Gmart_Vivosmart HR+ 1</t>
  </si>
  <si>
    <t>ODR2711070461i</t>
  </si>
  <si>
    <t>ODR2191519794b</t>
  </si>
  <si>
    <t>C755600L</t>
  </si>
  <si>
    <t>P135808</t>
  </si>
  <si>
    <t>Zuk Z1-White-Karachi</t>
  </si>
  <si>
    <t>ODR1947850233t</t>
  </si>
  <si>
    <t>C122065L</t>
  </si>
  <si>
    <t>P928710</t>
  </si>
  <si>
    <t>Lacie_LAC9000633-4TB</t>
  </si>
  <si>
    <t>ODR5210234053b</t>
  </si>
  <si>
    <t>C247380L</t>
  </si>
  <si>
    <t>P544594</t>
  </si>
  <si>
    <t>GMZV_Xbox One PAL-500GB - Black</t>
  </si>
  <si>
    <t>ODR8208638481g</t>
  </si>
  <si>
    <t>P102776</t>
  </si>
  <si>
    <t>RMSON_PA3251F MW WH</t>
  </si>
  <si>
    <t>ODR1635629456x</t>
  </si>
  <si>
    <t>C955726L</t>
  </si>
  <si>
    <t>P596142</t>
  </si>
  <si>
    <t>HOS_JPGCW100</t>
  </si>
  <si>
    <t>ODR5693560924x</t>
  </si>
  <si>
    <t>C305209L</t>
  </si>
  <si>
    <t>P795792</t>
  </si>
  <si>
    <t>Dawlance_Microwave DW-131</t>
  </si>
  <si>
    <t>ODR7285687059x</t>
  </si>
  <si>
    <t>C259604L</t>
  </si>
  <si>
    <t>P141714</t>
  </si>
  <si>
    <t>vitamin_Ultra Creatine</t>
  </si>
  <si>
    <t>ODR4691204111g</t>
  </si>
  <si>
    <t>C400269L</t>
  </si>
  <si>
    <t>ODR8370299897h</t>
  </si>
  <si>
    <t>C968454L</t>
  </si>
  <si>
    <t>P484584</t>
  </si>
  <si>
    <t>Timb-mens_23061-10</t>
  </si>
  <si>
    <t>ODR3306024765t</t>
  </si>
  <si>
    <t>P989513</t>
  </si>
  <si>
    <t>AmanJee_PB011</t>
  </si>
  <si>
    <t>ODR4329569561h</t>
  </si>
  <si>
    <t>C254277L</t>
  </si>
  <si>
    <t>P368996</t>
  </si>
  <si>
    <t>Elite_Self Balancing Electric Scooter</t>
  </si>
  <si>
    <t>ODR1697356938p</t>
  </si>
  <si>
    <t>C993393L</t>
  </si>
  <si>
    <t>P519239</t>
  </si>
  <si>
    <t xml:space="preserve">Elite_Self Balancing Electric Scooter </t>
  </si>
  <si>
    <t>ODR7989203005j</t>
  </si>
  <si>
    <t>P858654</t>
  </si>
  <si>
    <t>Elite_Self Balancing Electric Scooter-Black</t>
  </si>
  <si>
    <t>ODR7109788629z</t>
  </si>
  <si>
    <t>C220760L</t>
  </si>
  <si>
    <t>P100134</t>
  </si>
  <si>
    <t>akl-GFSU1265-M</t>
  </si>
  <si>
    <t>ODR4830743090q</t>
  </si>
  <si>
    <t>C371644L</t>
  </si>
  <si>
    <t>P900284</t>
  </si>
  <si>
    <t>KureshiC_BLW-008-PO2</t>
  </si>
  <si>
    <t>ODR1548552085y</t>
  </si>
  <si>
    <t>C134052L</t>
  </si>
  <si>
    <t>P149702</t>
  </si>
  <si>
    <t>GA_EA-12-144988</t>
  </si>
  <si>
    <t>ODR6643679657g</t>
  </si>
  <si>
    <t>C894573L</t>
  </si>
  <si>
    <t>P302016</t>
  </si>
  <si>
    <t>HP_Officejet 7612 A3 (4-in-1) Wieless</t>
  </si>
  <si>
    <t>ODR1758170593v</t>
  </si>
  <si>
    <t>C985612L</t>
  </si>
  <si>
    <t>P690407</t>
  </si>
  <si>
    <t>KureshiC_149-axe</t>
  </si>
  <si>
    <t>ODR8090254725e</t>
  </si>
  <si>
    <t>C976924L</t>
  </si>
  <si>
    <t>P505165</t>
  </si>
  <si>
    <t>Ifitness_LIVEUP-INVERSION-TABLE-LS9087</t>
  </si>
  <si>
    <t>ODR7844296802k</t>
  </si>
  <si>
    <t>C405274L</t>
  </si>
  <si>
    <t>ODR9835339793x</t>
  </si>
  <si>
    <t>C453517L</t>
  </si>
  <si>
    <t>P682528</t>
  </si>
  <si>
    <t>dawlance_9108 DELUXE Refrigerator</t>
  </si>
  <si>
    <t>ODR8404831816n</t>
  </si>
  <si>
    <t>C589918L</t>
  </si>
  <si>
    <t>ODR8020698643a</t>
  </si>
  <si>
    <t>C200313L</t>
  </si>
  <si>
    <t>ODR9318502131k</t>
  </si>
  <si>
    <t>C735927L</t>
  </si>
  <si>
    <t>P738796</t>
  </si>
  <si>
    <t>interwood_HF-01FSB-MW-15781</t>
  </si>
  <si>
    <t>ODR3657130378u</t>
  </si>
  <si>
    <t>C861782L</t>
  </si>
  <si>
    <t>ODR5681324884x</t>
  </si>
  <si>
    <t>P504691</t>
  </si>
  <si>
    <t xml:space="preserve">jackpot_Microwave Oven -JP-932 </t>
  </si>
  <si>
    <t>ODR6477122111f</t>
  </si>
  <si>
    <t>C500989L</t>
  </si>
  <si>
    <t>P345711</t>
  </si>
  <si>
    <t>Motifz_MWU01697-999-BUFF</t>
  </si>
  <si>
    <t>ODR4803781204u</t>
  </si>
  <si>
    <t>ODR7906527136s</t>
  </si>
  <si>
    <t>ODR1539889376k</t>
  </si>
  <si>
    <t>ODR9200108121k</t>
  </si>
  <si>
    <t>ODR3716332767c</t>
  </si>
  <si>
    <t>C849387L</t>
  </si>
  <si>
    <t>P615046</t>
  </si>
  <si>
    <t>Dawlance_DW-540 AF</t>
  </si>
  <si>
    <t>ODR4064248676c</t>
  </si>
  <si>
    <t>ODR1200912919m</t>
  </si>
  <si>
    <t>C943270L</t>
  </si>
  <si>
    <t>ODR9884960429r</t>
  </si>
  <si>
    <t>ODR7346226739j</t>
  </si>
  <si>
    <t>ODR9451877307s</t>
  </si>
  <si>
    <t>C827265L</t>
  </si>
  <si>
    <t>P857748</t>
  </si>
  <si>
    <t>tmx_wtch_ T2N720_12</t>
  </si>
  <si>
    <t>ODR6850358913t</t>
  </si>
  <si>
    <t>C390416L</t>
  </si>
  <si>
    <t>ODR8006075142a</t>
  </si>
  <si>
    <t>P293870</t>
  </si>
  <si>
    <t>phub_Chance Eau Tendre  by Chanel 150mlml EDT</t>
  </si>
  <si>
    <t>ODR4590985995k</t>
  </si>
  <si>
    <t>C204069L</t>
  </si>
  <si>
    <t>P369792</t>
  </si>
  <si>
    <t>dawlance_DW-9500</t>
  </si>
  <si>
    <t>ODR5904167626k</t>
  </si>
  <si>
    <t>P950869</t>
  </si>
  <si>
    <t>Naushemian_#0030-Light Red-L</t>
  </si>
  <si>
    <t>ODR5905066015s</t>
  </si>
  <si>
    <t>ODR7724489376d</t>
  </si>
  <si>
    <t>C387663L</t>
  </si>
  <si>
    <t>P657942</t>
  </si>
  <si>
    <t>Panasonic_Black-32-Inches-LED</t>
  </si>
  <si>
    <t>ODR6218882442t</t>
  </si>
  <si>
    <t>C583837L</t>
  </si>
  <si>
    <t>ODR6946433635p</t>
  </si>
  <si>
    <t>C175120L</t>
  </si>
  <si>
    <t>P776371</t>
  </si>
  <si>
    <t>timex_T49866</t>
  </si>
  <si>
    <t>ODR8356255549x</t>
  </si>
  <si>
    <t>C549224L</t>
  </si>
  <si>
    <t>P192241</t>
  </si>
  <si>
    <t>TCL_TCL32InchD2900</t>
  </si>
  <si>
    <t>ODR1203782355j</t>
  </si>
  <si>
    <t>C480851L</t>
  </si>
  <si>
    <t>P700035</t>
  </si>
  <si>
    <t>AYS_32B8500</t>
  </si>
  <si>
    <t>ODR8120243664t</t>
  </si>
  <si>
    <t>P875143</t>
  </si>
  <si>
    <t>MORG_GCS 37</t>
  </si>
  <si>
    <t>ODR3525699019d</t>
  </si>
  <si>
    <t>ODR9974787264k</t>
  </si>
  <si>
    <t>C802541L</t>
  </si>
  <si>
    <t>ODR9251260049u</t>
  </si>
  <si>
    <t>P505931</t>
  </si>
  <si>
    <t>Haier_LE 32B8000</t>
  </si>
  <si>
    <t>ODR3603962645n</t>
  </si>
  <si>
    <t>C813361L</t>
  </si>
  <si>
    <t>P289041</t>
  </si>
  <si>
    <t>Audionic_Mehfil MH-150</t>
  </si>
  <si>
    <t>ODR9060546361d</t>
  </si>
  <si>
    <t>C185164L</t>
  </si>
  <si>
    <t>P560106</t>
  </si>
  <si>
    <t>interwood_HF-01NOR-MW-40672</t>
  </si>
  <si>
    <t>ODR7747556084o</t>
  </si>
  <si>
    <t>C942158L</t>
  </si>
  <si>
    <t>ODR8156599176w</t>
  </si>
  <si>
    <t>C657362L</t>
  </si>
  <si>
    <t>ODR9442622521r</t>
  </si>
  <si>
    <t>C276960L</t>
  </si>
  <si>
    <t>ODR6372419257a</t>
  </si>
  <si>
    <t>P244416</t>
  </si>
  <si>
    <t>samsungGALAXY J3 LTE DS QC</t>
  </si>
  <si>
    <t>ODR1533446722u</t>
  </si>
  <si>
    <t>ODR7903970121s</t>
  </si>
  <si>
    <t>P527104</t>
  </si>
  <si>
    <t>sanasafinaz_SS-1A</t>
  </si>
  <si>
    <t>ODR1149930133q</t>
  </si>
  <si>
    <t>C879144L</t>
  </si>
  <si>
    <t>P468366</t>
  </si>
  <si>
    <t>kansai_NeverWet</t>
  </si>
  <si>
    <t>ODR9805060537e</t>
  </si>
  <si>
    <t>C127081L</t>
  </si>
  <si>
    <t>P104316</t>
  </si>
  <si>
    <t>nabila_Nvite-fair-skin</t>
  </si>
  <si>
    <t>ODR1380147486r</t>
  </si>
  <si>
    <t>C479492L</t>
  </si>
  <si>
    <t>P470236</t>
  </si>
  <si>
    <t>nabila_Ngage FOR Honey</t>
  </si>
  <si>
    <t>ODR5304185439w</t>
  </si>
  <si>
    <t>C610078L</t>
  </si>
  <si>
    <t>ODR2648973871h</t>
  </si>
  <si>
    <t>ODR9292200579z</t>
  </si>
  <si>
    <t>C862535L</t>
  </si>
  <si>
    <t>ODR5447400588d</t>
  </si>
  <si>
    <t>C481062L</t>
  </si>
  <si>
    <t>ODR2239834134h</t>
  </si>
  <si>
    <t>C876097L</t>
  </si>
  <si>
    <t>P867231</t>
  </si>
  <si>
    <t>Dany6-954217-555652</t>
  </si>
  <si>
    <t>ODR4918507034s</t>
  </si>
  <si>
    <t>C489513L</t>
  </si>
  <si>
    <t>P878123</t>
  </si>
  <si>
    <t>tmx_wtch_T49866</t>
  </si>
  <si>
    <t>ODR3938981630x</t>
  </si>
  <si>
    <t>C628603L</t>
  </si>
  <si>
    <t>ODR1920158271m</t>
  </si>
  <si>
    <t>C388719L</t>
  </si>
  <si>
    <t>P993131</t>
  </si>
  <si>
    <t>UNEL_Orie nt 32 Inch L-4132/4143</t>
  </si>
  <si>
    <t>ODR6528959657c</t>
  </si>
  <si>
    <t>P410642</t>
  </si>
  <si>
    <t>TBG_AV-S-044-Black</t>
  </si>
  <si>
    <t>ODR2170535242n</t>
  </si>
  <si>
    <t>ODR1147600911l</t>
  </si>
  <si>
    <t>C864005L</t>
  </si>
  <si>
    <t>ODR9460051221q</t>
  </si>
  <si>
    <t>C888201L</t>
  </si>
  <si>
    <t>ODR2508304534u</t>
  </si>
  <si>
    <t>C214255L</t>
  </si>
  <si>
    <t>ODR6318620265i</t>
  </si>
  <si>
    <t>ODR8793551877c</t>
  </si>
  <si>
    <t>C362680L</t>
  </si>
  <si>
    <t>ODR4040343667g</t>
  </si>
  <si>
    <t>C544288L</t>
  </si>
  <si>
    <t>ODR1769879521q</t>
  </si>
  <si>
    <t>C717221L</t>
  </si>
  <si>
    <t>P800680</t>
  </si>
  <si>
    <t>test-product-00</t>
  </si>
  <si>
    <t>ODR1456527343p</t>
  </si>
  <si>
    <t>C658145L</t>
  </si>
  <si>
    <t>ODR8948339887l</t>
  </si>
  <si>
    <t>C547850L</t>
  </si>
  <si>
    <t>ODR3380952914s</t>
  </si>
  <si>
    <t>C128609L</t>
  </si>
  <si>
    <t>ODR4798462838e</t>
  </si>
  <si>
    <t>C756954L</t>
  </si>
  <si>
    <t>P376580</t>
  </si>
  <si>
    <t>Mono Cruiser _Grand</t>
  </si>
  <si>
    <t>ODR8977037931e</t>
  </si>
  <si>
    <t>C895872L</t>
  </si>
  <si>
    <t>ODR7650302165j</t>
  </si>
  <si>
    <t>C396754L</t>
  </si>
  <si>
    <t>ODR7463770075d</t>
  </si>
  <si>
    <t>C142320L</t>
  </si>
  <si>
    <t>ODR2045488373u</t>
  </si>
  <si>
    <t>P456808</t>
  </si>
  <si>
    <t>Monocruiser_BL-118AR - Green</t>
  </si>
  <si>
    <t>ODR7557230205j</t>
  </si>
  <si>
    <t>C287856L</t>
  </si>
  <si>
    <t>ODR5106308650n</t>
  </si>
  <si>
    <t>C560023L</t>
  </si>
  <si>
    <t>ODR9257191720o</t>
  </si>
  <si>
    <t>C240610L</t>
  </si>
  <si>
    <t>ODR5818670453t</t>
  </si>
  <si>
    <t>C757933L</t>
  </si>
  <si>
    <t>P718952</t>
  </si>
  <si>
    <t>seagate_SG E-2TB</t>
  </si>
  <si>
    <t>ODR5699982021k</t>
  </si>
  <si>
    <t>C532629L</t>
  </si>
  <si>
    <t>P736713</t>
  </si>
  <si>
    <t>orient_32Inches-G6530-HDLEDTV</t>
  </si>
  <si>
    <t>ODR3814969847w</t>
  </si>
  <si>
    <t>C527600L</t>
  </si>
  <si>
    <t>ODR7296803135c</t>
  </si>
  <si>
    <t>P891969</t>
  </si>
  <si>
    <t>SUPER ASIA_GH 535-35 GLN CAPACITY</t>
  </si>
  <si>
    <t>ODR1892991692u</t>
  </si>
  <si>
    <t>C790532L</t>
  </si>
  <si>
    <t>P609053</t>
  </si>
  <si>
    <t>RMSON_TM4254R MW BK</t>
  </si>
  <si>
    <t>ODR7042410401e</t>
  </si>
  <si>
    <t>C825985L</t>
  </si>
  <si>
    <t>P828295</t>
  </si>
  <si>
    <t>FHM_DREAMER</t>
  </si>
  <si>
    <t>ODR5729466633t</t>
  </si>
  <si>
    <t>ODR9567789850a</t>
  </si>
  <si>
    <t>ODR7750298068w</t>
  </si>
  <si>
    <t>ODR3544551322p</t>
  </si>
  <si>
    <t>C845035L</t>
  </si>
  <si>
    <t>ODR6636673380r</t>
  </si>
  <si>
    <t>C426604L</t>
  </si>
  <si>
    <t>P964844</t>
  </si>
  <si>
    <t>Geepas_GMO1885</t>
  </si>
  <si>
    <t>ODR6104632754m</t>
  </si>
  <si>
    <t>C593068L</t>
  </si>
  <si>
    <t>P255913</t>
  </si>
  <si>
    <t>AYS_32B8500-32-Inches</t>
  </si>
  <si>
    <t>ODR4137491899t</t>
  </si>
  <si>
    <t>C627128L</t>
  </si>
  <si>
    <t>P598688</t>
  </si>
  <si>
    <t>M&amp;M_Deal 2</t>
  </si>
  <si>
    <t>ODR7172972884w</t>
  </si>
  <si>
    <t>ODR1261999226u</t>
  </si>
  <si>
    <t>P237215</t>
  </si>
  <si>
    <t>ALK_FC-16-17-A131140057</t>
  </si>
  <si>
    <t>ODR8068157041b</t>
  </si>
  <si>
    <t>C129961L</t>
  </si>
  <si>
    <t>P926871</t>
  </si>
  <si>
    <t>Timb-women_8408B-6</t>
  </si>
  <si>
    <t>ODR4884556313c</t>
  </si>
  <si>
    <t>P681479</t>
  </si>
  <si>
    <t>Timb-women_8408B-5.5</t>
  </si>
  <si>
    <t>ODR3221261024i</t>
  </si>
  <si>
    <t>C725037L</t>
  </si>
  <si>
    <t>P656714</t>
  </si>
  <si>
    <t>Xiaomi-Redmi-4x-BLACK</t>
  </si>
  <si>
    <t>ODR1723401119z</t>
  </si>
  <si>
    <t>C790408L</t>
  </si>
  <si>
    <t>P308235</t>
  </si>
  <si>
    <t>trzwus_76111120200000_WN16-07(B)</t>
  </si>
  <si>
    <t>ODR4309449157w</t>
  </si>
  <si>
    <t>C477884L</t>
  </si>
  <si>
    <t>P314147</t>
  </si>
  <si>
    <t>Tommy_1791102</t>
  </si>
  <si>
    <t>ODR4803284056q</t>
  </si>
  <si>
    <t>C689707L</t>
  </si>
  <si>
    <t>P510276</t>
  </si>
  <si>
    <t>Swatch_YVS420</t>
  </si>
  <si>
    <t>ODR3915561384n</t>
  </si>
  <si>
    <t>C961402L</t>
  </si>
  <si>
    <t>ODR8759711433k</t>
  </si>
  <si>
    <t>C601564L</t>
  </si>
  <si>
    <t>ODR3188269494q</t>
  </si>
  <si>
    <t>C745016L</t>
  </si>
  <si>
    <t>P833097</t>
  </si>
  <si>
    <t>rhythm_G1201S-05</t>
  </si>
  <si>
    <t>ODR4096158264j</t>
  </si>
  <si>
    <t>ODR4123849947s</t>
  </si>
  <si>
    <t>C529160L</t>
  </si>
  <si>
    <t>P421498</t>
  </si>
  <si>
    <t>Orient_32inchL6982</t>
  </si>
  <si>
    <t>ODR9561028609n</t>
  </si>
  <si>
    <t>ODR7919869405s</t>
  </si>
  <si>
    <t>C732158L</t>
  </si>
  <si>
    <t>P248304</t>
  </si>
  <si>
    <t>HOS_CNN5W100</t>
  </si>
  <si>
    <t>ODR6799315868b</t>
  </si>
  <si>
    <t>C373784L</t>
  </si>
  <si>
    <t>P216296</t>
  </si>
  <si>
    <t>BHA_K.E-14000</t>
  </si>
  <si>
    <t>ODR5180977290v</t>
  </si>
  <si>
    <t>P303710</t>
  </si>
  <si>
    <t>HOS-W_VSBSIBEDP100</t>
  </si>
  <si>
    <t>ODR5928297183w</t>
  </si>
  <si>
    <t>ODR9056449188a</t>
  </si>
  <si>
    <t>C419376L</t>
  </si>
  <si>
    <t>P713443</t>
  </si>
  <si>
    <t>Careem_25000 Credits</t>
  </si>
  <si>
    <t>ODR7250472568i</t>
  </si>
  <si>
    <t>C410033L</t>
  </si>
  <si>
    <t>ODR7542092620n</t>
  </si>
  <si>
    <t>P878609</t>
  </si>
  <si>
    <t>shubinak_SWS14-JAK-1020-M/L</t>
  </si>
  <si>
    <t>ODR1623048722c</t>
  </si>
  <si>
    <t>P576253</t>
  </si>
  <si>
    <t>ALK_FC-04-17-A131140045</t>
  </si>
  <si>
    <t>ODR9096463547w</t>
  </si>
  <si>
    <t>P419592</t>
  </si>
  <si>
    <t>shubinak_SWS14-JAK-1020-XS/S</t>
  </si>
  <si>
    <t>ODR8450648803y</t>
  </si>
  <si>
    <t>C356966L</t>
  </si>
  <si>
    <t>P748974</t>
  </si>
  <si>
    <t>GA_C-421-136160</t>
  </si>
  <si>
    <t>ODR8423781873t</t>
  </si>
  <si>
    <t>P779004</t>
  </si>
  <si>
    <t>majestic_15 Pc Cookware Set - Antique Grey</t>
  </si>
  <si>
    <t>ODR7356210417r</t>
  </si>
  <si>
    <t>C842885L</t>
  </si>
  <si>
    <t>P227752</t>
  </si>
  <si>
    <t>Sapphire_US0413</t>
  </si>
  <si>
    <t>ODR6561296678u</t>
  </si>
  <si>
    <t>C213949L</t>
  </si>
  <si>
    <t>P614325</t>
  </si>
  <si>
    <t>rhythm_C1303L-02</t>
  </si>
  <si>
    <t>ODR5505432606q</t>
  </si>
  <si>
    <t>P468750</t>
  </si>
  <si>
    <t>SUPER ASIA_GH 530-30 GLN CAPACITY</t>
  </si>
  <si>
    <t>ODR6275151449a</t>
  </si>
  <si>
    <t>C871729L</t>
  </si>
  <si>
    <t>P795879</t>
  </si>
  <si>
    <t>Timb-mens_9062B -8.5</t>
  </si>
  <si>
    <t>ODR8282670714s</t>
  </si>
  <si>
    <t>P867309</t>
  </si>
  <si>
    <t>RMSON_TM4222F MW WH</t>
  </si>
  <si>
    <t>ODR2499287766s</t>
  </si>
  <si>
    <t>C766565L</t>
  </si>
  <si>
    <t>P936810</t>
  </si>
  <si>
    <t>Delsey_24083008</t>
  </si>
  <si>
    <t>ODR2382784418l</t>
  </si>
  <si>
    <t>C850633L</t>
  </si>
  <si>
    <t>ODR2390697264t</t>
  </si>
  <si>
    <t>C465263L</t>
  </si>
  <si>
    <t>ODR4249072033m</t>
  </si>
  <si>
    <t>C337702L</t>
  </si>
  <si>
    <t>ODR7339409410v</t>
  </si>
  <si>
    <t>C724832L</t>
  </si>
  <si>
    <t>ODR1197959625d</t>
  </si>
  <si>
    <t>P525763</t>
  </si>
  <si>
    <t>dawlance_DW-6500 Grey</t>
  </si>
  <si>
    <t>ODR4295019119n</t>
  </si>
  <si>
    <t>C969315L</t>
  </si>
  <si>
    <t>ODR3005231715f</t>
  </si>
  <si>
    <t>C410639L</t>
  </si>
  <si>
    <t>ODR1593394563w</t>
  </si>
  <si>
    <t>C609115L</t>
  </si>
  <si>
    <t>P701301</t>
  </si>
  <si>
    <t>RT-04-Grey&amp;black-Double Duvet Cover Sheet Set-7 pcs</t>
  </si>
  <si>
    <t>ODR8567031390m</t>
  </si>
  <si>
    <t>C296643L</t>
  </si>
  <si>
    <t>P154158</t>
  </si>
  <si>
    <t>Campingaz_205584</t>
  </si>
  <si>
    <t>ODR6927282882q</t>
  </si>
  <si>
    <t>C822501L</t>
  </si>
  <si>
    <t>P984088</t>
  </si>
  <si>
    <t>tr_Good Day (Vitality) Gift Set 440 gm 3 units</t>
  </si>
  <si>
    <t>ODR4559640514e</t>
  </si>
  <si>
    <t>C232383L</t>
  </si>
  <si>
    <t>P118859</t>
  </si>
  <si>
    <t>centrix_Scootify - Red Self Balancing Scooter</t>
  </si>
  <si>
    <t>ODR4681265841r</t>
  </si>
  <si>
    <t>C358924L</t>
  </si>
  <si>
    <t>P502432</t>
  </si>
  <si>
    <t>centrix_Scootify - Black Self Balancing Scooter</t>
  </si>
  <si>
    <t>ODR1306444234s</t>
  </si>
  <si>
    <t>C204382L</t>
  </si>
  <si>
    <t>P349342</t>
  </si>
  <si>
    <t>centrix_Scootify - Blue  Self Balancing Scooter</t>
  </si>
  <si>
    <t>ODR9529168272a</t>
  </si>
  <si>
    <t>P661017</t>
  </si>
  <si>
    <t>TBG_TBG-S-V-016</t>
  </si>
  <si>
    <t>ODR1177732378v</t>
  </si>
  <si>
    <t>ODR8610692917e</t>
  </si>
  <si>
    <t>P722399</t>
  </si>
  <si>
    <t>MORG_GCS 31</t>
  </si>
  <si>
    <t>ODR3749939082a</t>
  </si>
  <si>
    <t>P912645</t>
  </si>
  <si>
    <t>Monocruiser_CLB Z676 AR Audi</t>
  </si>
  <si>
    <t>ODR2588305537s</t>
  </si>
  <si>
    <t>C227974L</t>
  </si>
  <si>
    <t>P954541</t>
  </si>
  <si>
    <t>INFIINIX_HOT S X521</t>
  </si>
  <si>
    <t>ODR6432552152w</t>
  </si>
  <si>
    <t>P170108</t>
  </si>
  <si>
    <t>Noble_Nobel-32-Inch-Black</t>
  </si>
  <si>
    <t>ODR3914618505z</t>
  </si>
  <si>
    <t>C690725L</t>
  </si>
  <si>
    <t>ODR7415892699n</t>
  </si>
  <si>
    <t>C308989L</t>
  </si>
  <si>
    <t>P115955</t>
  </si>
  <si>
    <t>timex_T2N700</t>
  </si>
  <si>
    <t>ODR6296590941f</t>
  </si>
  <si>
    <t>P664665</t>
  </si>
  <si>
    <t>Dawlance_MD 10 + DWB 600</t>
  </si>
  <si>
    <t>ODR6031561471r</t>
  </si>
  <si>
    <t>ODR8689623486d</t>
  </si>
  <si>
    <t>P286419</t>
  </si>
  <si>
    <t>Casio_EFR-549SG-1AVUDF</t>
  </si>
  <si>
    <t>ODR7170585256u</t>
  </si>
  <si>
    <t>P692763</t>
  </si>
  <si>
    <t>RMSON_AM0340B MW WH</t>
  </si>
  <si>
    <t>ODR2905321219c</t>
  </si>
  <si>
    <t>ODR7466179525b</t>
  </si>
  <si>
    <t>P540895</t>
  </si>
  <si>
    <t>RMSON_TM0389 MW BK</t>
  </si>
  <si>
    <t>ODR2919345584c</t>
  </si>
  <si>
    <t>C196051L</t>
  </si>
  <si>
    <t>P744942</t>
  </si>
  <si>
    <t>Eco Star_24U521</t>
  </si>
  <si>
    <t>ODR4734435079s</t>
  </si>
  <si>
    <t>C363835L</t>
  </si>
  <si>
    <t>P375872</t>
  </si>
  <si>
    <t>R&amp;I_KWM 1012 SA</t>
  </si>
  <si>
    <t>ODR9568376125y</t>
  </si>
  <si>
    <t>C337184L</t>
  </si>
  <si>
    <t>P146818</t>
  </si>
  <si>
    <t>sinbo_3325</t>
  </si>
  <si>
    <t>ODR1200987737j</t>
  </si>
  <si>
    <t>C720280L</t>
  </si>
  <si>
    <t>P589695</t>
  </si>
  <si>
    <t>Bose_626237-0020</t>
  </si>
  <si>
    <t>ODR5272224032t</t>
  </si>
  <si>
    <t>C212002L</t>
  </si>
  <si>
    <t>P846112</t>
  </si>
  <si>
    <t>Castillo_408-CRWBlue-L</t>
  </si>
  <si>
    <t>ODR5927726820c</t>
  </si>
  <si>
    <t>C255724L</t>
  </si>
  <si>
    <t>P236490</t>
  </si>
  <si>
    <t>QMobile Noir Z10</t>
  </si>
  <si>
    <t>ODR6852227182g</t>
  </si>
  <si>
    <t>C872421L</t>
  </si>
  <si>
    <t>P887380</t>
  </si>
  <si>
    <t>RS_Baklawa 500gm</t>
  </si>
  <si>
    <t>ODR1137425622e</t>
  </si>
  <si>
    <t>ODR6144323116p</t>
  </si>
  <si>
    <t>C360295L</t>
  </si>
  <si>
    <t>P849120</t>
  </si>
  <si>
    <t>Timex_TW4B01500</t>
  </si>
  <si>
    <t>ODR7188486659n</t>
  </si>
  <si>
    <t>P765136</t>
  </si>
  <si>
    <t>RS_Honey Dry Fruit Halwa</t>
  </si>
  <si>
    <t>ODR2293599882u</t>
  </si>
  <si>
    <t>C886572L</t>
  </si>
  <si>
    <t>P594703</t>
  </si>
  <si>
    <t>guess_W0289L1</t>
  </si>
  <si>
    <t>ODR7259039961y</t>
  </si>
  <si>
    <t>ODR3979572623d</t>
  </si>
  <si>
    <t>P541340</t>
  </si>
  <si>
    <t>TBG_AV-S-047-Golden &amp; White</t>
  </si>
  <si>
    <t>ODR6031501931q</t>
  </si>
  <si>
    <t>P404687</t>
  </si>
  <si>
    <t>RMSON_TL4201 MW BU</t>
  </si>
  <si>
    <t>ODR1286487019l</t>
  </si>
  <si>
    <t>C301066L</t>
  </si>
  <si>
    <t>P505307</t>
  </si>
  <si>
    <t>Ricoh_Black Laser SP-210SF (4 in 1)</t>
  </si>
  <si>
    <t>ODR1943850457r</t>
  </si>
  <si>
    <t>C942237L</t>
  </si>
  <si>
    <t>P914543</t>
  </si>
  <si>
    <t>shubinak_SWW14-BS-240B</t>
  </si>
  <si>
    <t>ODR5792609992x</t>
  </si>
  <si>
    <t>P747087</t>
  </si>
  <si>
    <t>cc_samsung_Grand Prime Plus-Silver</t>
  </si>
  <si>
    <t>ODR3160891340m</t>
  </si>
  <si>
    <t>P504355</t>
  </si>
  <si>
    <t>Ricoh_Black Laser SP-210</t>
  </si>
  <si>
    <t>ODR7265453437n</t>
  </si>
  <si>
    <t>C807552L</t>
  </si>
  <si>
    <t>P862377</t>
  </si>
  <si>
    <t>IRIScan_IRISCan Anywhere 2</t>
  </si>
  <si>
    <t>ODR1119282607l</t>
  </si>
  <si>
    <t>C192625L</t>
  </si>
  <si>
    <t>P146984</t>
  </si>
  <si>
    <t>tcl_ 24 inch D2720 HD Ready LED TV</t>
  </si>
  <si>
    <t>ODR3253298181w</t>
  </si>
  <si>
    <t>C435752L</t>
  </si>
  <si>
    <t>P782582</t>
  </si>
  <si>
    <t>HOS-m_CNBDCMP100</t>
  </si>
  <si>
    <t>ODR3901901375g</t>
  </si>
  <si>
    <t>ODR8279910836s</t>
  </si>
  <si>
    <t>C872595L</t>
  </si>
  <si>
    <t>P167095</t>
  </si>
  <si>
    <t>Dany_Masti-12</t>
  </si>
  <si>
    <t>ODR9439085138p</t>
  </si>
  <si>
    <t>P866332</t>
  </si>
  <si>
    <t>Transcend_TS4TSJ35T3</t>
  </si>
  <si>
    <t>ODR7894790180i</t>
  </si>
  <si>
    <t>C567307L</t>
  </si>
  <si>
    <t>ODR9936739968b</t>
  </si>
  <si>
    <t>P454002</t>
  </si>
  <si>
    <t>Haier_HWM 100 AS/BS</t>
  </si>
  <si>
    <t>ODR9962764910c</t>
  </si>
  <si>
    <t>C577176L</t>
  </si>
  <si>
    <t>ODR2337891809l</t>
  </si>
  <si>
    <t>C851620L</t>
  </si>
  <si>
    <t>P370891</t>
  </si>
  <si>
    <t>Javaid_Nihari_with_7up</t>
  </si>
  <si>
    <t>ODR4150726008f</t>
  </si>
  <si>
    <t>C710795L</t>
  </si>
  <si>
    <t>ODR7352766540k</t>
  </si>
  <si>
    <t>P760224</t>
  </si>
  <si>
    <t>Kenwood_White Semi Automatic Washing Machine - KWM-1014</t>
  </si>
  <si>
    <t>ODR1745879070b</t>
  </si>
  <si>
    <t>P334698</t>
  </si>
  <si>
    <t>MHS_Oxford-Bed Sheet - [Size] Double</t>
  </si>
  <si>
    <t>ODR3839531177f</t>
  </si>
  <si>
    <t>C593262L</t>
  </si>
  <si>
    <t>P524798</t>
  </si>
  <si>
    <t>NESTLE_Dolce&amp;Coffee_Flavors</t>
  </si>
  <si>
    <t>ODR5160669150n</t>
  </si>
  <si>
    <t>C857523L</t>
  </si>
  <si>
    <t>P441981</t>
  </si>
  <si>
    <t>HOS-m_YSLNHM100</t>
  </si>
  <si>
    <t>ODR3203918205z</t>
  </si>
  <si>
    <t>P743730</t>
  </si>
  <si>
    <t>Getiit_Mate</t>
  </si>
  <si>
    <t>ODR9021316010a</t>
  </si>
  <si>
    <t>ODR8807527363g</t>
  </si>
  <si>
    <t>P656200</t>
  </si>
  <si>
    <t>RMSON_TL0390 MG BK</t>
  </si>
  <si>
    <t>ODR2335972761c</t>
  </si>
  <si>
    <t>P307738</t>
  </si>
  <si>
    <t>GO-Girl_694810</t>
  </si>
  <si>
    <t>ODR8480896042x</t>
  </si>
  <si>
    <t>C499302L</t>
  </si>
  <si>
    <t>P377349</t>
  </si>
  <si>
    <t>GA_EA-14-144984</t>
  </si>
  <si>
    <t>ODR7210912106q</t>
  </si>
  <si>
    <t>C949082L</t>
  </si>
  <si>
    <t>P414864</t>
  </si>
  <si>
    <t>GA_FE-60-141235</t>
  </si>
  <si>
    <t>ODR9720426432g</t>
  </si>
  <si>
    <t>C353600L</t>
  </si>
  <si>
    <t>P611179</t>
  </si>
  <si>
    <t>Paramount_9789696372639</t>
  </si>
  <si>
    <t>ODR9493450668k</t>
  </si>
  <si>
    <t>C713173L</t>
  </si>
  <si>
    <t>P505303</t>
  </si>
  <si>
    <t>jackpot_JP-959</t>
  </si>
  <si>
    <t>ODR6526053002y</t>
  </si>
  <si>
    <t>C248407L</t>
  </si>
  <si>
    <t>P235070</t>
  </si>
  <si>
    <t>Charizma_CWB1</t>
  </si>
  <si>
    <t>ODR9566127082m</t>
  </si>
  <si>
    <t>C870711L</t>
  </si>
  <si>
    <t>P943195</t>
  </si>
  <si>
    <t>timex_T49867</t>
  </si>
  <si>
    <t>ODR4395076915l</t>
  </si>
  <si>
    <t>C170103L</t>
  </si>
  <si>
    <t>P819909</t>
  </si>
  <si>
    <t>casio_SHN-3013D-7ADR</t>
  </si>
  <si>
    <t>ODR8046962152r</t>
  </si>
  <si>
    <t>C462915L</t>
  </si>
  <si>
    <t>P799927</t>
  </si>
  <si>
    <t>sapphire_US0541</t>
  </si>
  <si>
    <t>ODR6567136216h</t>
  </si>
  <si>
    <t>C541864L</t>
  </si>
  <si>
    <t>P839934</t>
  </si>
  <si>
    <t>HP_Laser P1102w Black</t>
  </si>
  <si>
    <t>ODR7576060474j</t>
  </si>
  <si>
    <t>ODR2249204468m</t>
  </si>
  <si>
    <t>ODR4648191918s</t>
  </si>
  <si>
    <t>C718846L</t>
  </si>
  <si>
    <t>P126143</t>
  </si>
  <si>
    <t>MORG_GCS 22</t>
  </si>
  <si>
    <t>ODR7909617676i</t>
  </si>
  <si>
    <t>ODR7236303145h</t>
  </si>
  <si>
    <t>P194864</t>
  </si>
  <si>
    <t xml:space="preserve">TBG_AV-M-048-Ruby </t>
  </si>
  <si>
    <t>ODR2521468913p</t>
  </si>
  <si>
    <t>C855079L</t>
  </si>
  <si>
    <t>P630615</t>
  </si>
  <si>
    <t>Zia_hs21 to 29</t>
  </si>
  <si>
    <t>ODR5249893764o</t>
  </si>
  <si>
    <t>C500766L</t>
  </si>
  <si>
    <t>P420946</t>
  </si>
  <si>
    <t>BHA_K.E-7500+</t>
  </si>
  <si>
    <t>ODR1182050040h</t>
  </si>
  <si>
    <t>C474741L</t>
  </si>
  <si>
    <t>P292265</t>
  </si>
  <si>
    <t>MORG_GCS 25</t>
  </si>
  <si>
    <t>ODR3330060665z</t>
  </si>
  <si>
    <t>ODR5903855603h</t>
  </si>
  <si>
    <t>ODR7394652942z</t>
  </si>
  <si>
    <t>ODR5696956584p</t>
  </si>
  <si>
    <t>C972704L</t>
  </si>
  <si>
    <t>ODR3659302338o</t>
  </si>
  <si>
    <t>C263041L</t>
  </si>
  <si>
    <t>ODR6553386739t</t>
  </si>
  <si>
    <t>C455788L</t>
  </si>
  <si>
    <t>P827294</t>
  </si>
  <si>
    <t>Turk &amp; Fillmore Lazaretto Tan-46-12</t>
  </si>
  <si>
    <t>ODR6857809646c</t>
  </si>
  <si>
    <t>C968002L</t>
  </si>
  <si>
    <t>P951914</t>
  </si>
  <si>
    <t>Turk &amp; Fillmore Lazaretto Black-43</t>
  </si>
  <si>
    <t>ODR5300785952g</t>
  </si>
  <si>
    <t>P907309</t>
  </si>
  <si>
    <t>Turk &amp; Fillmore Lazaretto Black-42</t>
  </si>
  <si>
    <t>ODR8360181018x</t>
  </si>
  <si>
    <t>C324691L</t>
  </si>
  <si>
    <t>P885091</t>
  </si>
  <si>
    <t>SNU_NA16E2-03</t>
  </si>
  <si>
    <t>ODR6915068564q</t>
  </si>
  <si>
    <t>C234773L</t>
  </si>
  <si>
    <t>ODR3405336780m</t>
  </si>
  <si>
    <t>ODR5239901905m</t>
  </si>
  <si>
    <t>C680479L</t>
  </si>
  <si>
    <t>ODR8788685290u</t>
  </si>
  <si>
    <t>ODR1838248620x</t>
  </si>
  <si>
    <t>P844269</t>
  </si>
  <si>
    <t>Homage_HEX-1004</t>
  </si>
  <si>
    <t>P520897</t>
  </si>
  <si>
    <t>adenwala_Deal No.3</t>
  </si>
  <si>
    <t>ODR6872261017m</t>
  </si>
  <si>
    <t>C927175L</t>
  </si>
  <si>
    <t>P567276</t>
  </si>
  <si>
    <t>madela_MINI ELECTRICBREASTPUMP</t>
  </si>
  <si>
    <t>ODR7727152355k</t>
  </si>
  <si>
    <t>C919450L</t>
  </si>
  <si>
    <t>P757318</t>
  </si>
  <si>
    <t>cr_CASHEW NUT PLAIN-500 GM</t>
  </si>
  <si>
    <t>ODR3726701269q</t>
  </si>
  <si>
    <t>C562441L</t>
  </si>
  <si>
    <t>ODR3836860928y</t>
  </si>
  <si>
    <t>P351814</t>
  </si>
  <si>
    <t xml:space="preserve">rute2_SlimStyles MR Vanilla </t>
  </si>
  <si>
    <t>ODR7922354374j</t>
  </si>
  <si>
    <t>P451684</t>
  </si>
  <si>
    <t>timex_T2P043</t>
  </si>
  <si>
    <t>ODR1131476208d</t>
  </si>
  <si>
    <t>C356814L</t>
  </si>
  <si>
    <t>ODR9872950252w</t>
  </si>
  <si>
    <t>C385951L</t>
  </si>
  <si>
    <t>ODR5846929706b</t>
  </si>
  <si>
    <t>C402794L</t>
  </si>
  <si>
    <t>ODR3803801453w</t>
  </si>
  <si>
    <t>P280671</t>
  </si>
  <si>
    <t>sanasafinaz_SS_6B</t>
  </si>
  <si>
    <t>ODR7499278851t</t>
  </si>
  <si>
    <t>P886627</t>
  </si>
  <si>
    <t>Haier_HWM 80-000</t>
  </si>
  <si>
    <t>ODR5784892657u</t>
  </si>
  <si>
    <t>C859189L</t>
  </si>
  <si>
    <t>ODR7164040402u</t>
  </si>
  <si>
    <t>C815092L</t>
  </si>
  <si>
    <t>P703287</t>
  </si>
  <si>
    <t>nabila_Nlight FOR creamy</t>
  </si>
  <si>
    <t>ODR4104587136c</t>
  </si>
  <si>
    <t>C120098L</t>
  </si>
  <si>
    <t>ODR7831338689x</t>
  </si>
  <si>
    <t>C827569L</t>
  </si>
  <si>
    <t>ODR8503498561k</t>
  </si>
  <si>
    <t>C252035L</t>
  </si>
  <si>
    <t>ODR9176560565h</t>
  </si>
  <si>
    <t>ODR3584520090k</t>
  </si>
  <si>
    <t>P964158</t>
  </si>
  <si>
    <t>casio_SHE-3803D-7AUDR</t>
  </si>
  <si>
    <t>ODR1701859986j</t>
  </si>
  <si>
    <t>C766077L</t>
  </si>
  <si>
    <t>P809837</t>
  </si>
  <si>
    <t>timex_T2P183</t>
  </si>
  <si>
    <t>ODR6571969837j</t>
  </si>
  <si>
    <t>C881086L</t>
  </si>
  <si>
    <t>P268690</t>
  </si>
  <si>
    <t>BHA_K.E-8000</t>
  </si>
  <si>
    <t>ODR4917163518b</t>
  </si>
  <si>
    <t>ODR1916950284d</t>
  </si>
  <si>
    <t>P125242</t>
  </si>
  <si>
    <t>dawlance_DW5200</t>
  </si>
  <si>
    <t>ODR6794955509e</t>
  </si>
  <si>
    <t>C344343L</t>
  </si>
  <si>
    <t>P472870</t>
  </si>
  <si>
    <t>interwood_HA-R-COVINGTON-40010</t>
  </si>
  <si>
    <t>ODR5871066528p</t>
  </si>
  <si>
    <t>C944877L</t>
  </si>
  <si>
    <t>P658046</t>
  </si>
  <si>
    <t>american_tourister Feherlite Spinner  77Black</t>
  </si>
  <si>
    <t>ODR7787591833e</t>
  </si>
  <si>
    <t>C924102L</t>
  </si>
  <si>
    <t>ODR4995015852g</t>
  </si>
  <si>
    <t>C715337L</t>
  </si>
  <si>
    <t>P801523</t>
  </si>
  <si>
    <t>hop_ANKM005</t>
  </si>
  <si>
    <t>ODR4054232505a</t>
  </si>
  <si>
    <t>C678301L</t>
  </si>
  <si>
    <t>ODR9468376982u</t>
  </si>
  <si>
    <t>C127184L</t>
  </si>
  <si>
    <t>ODR5327708226r</t>
  </si>
  <si>
    <t>C539086L</t>
  </si>
  <si>
    <t>ODR5564750600u</t>
  </si>
  <si>
    <t>P739824</t>
  </si>
  <si>
    <t>R&amp;I_HWD 63 ( 2 tap with ref )</t>
  </si>
  <si>
    <t>ODR5002798500y</t>
  </si>
  <si>
    <t>P423636</t>
  </si>
  <si>
    <t>MORG_GCS 01</t>
  </si>
  <si>
    <t>ODR7971748303v</t>
  </si>
  <si>
    <t>C559933L</t>
  </si>
  <si>
    <t>P734358</t>
  </si>
  <si>
    <t>Timex_TW2P75300</t>
  </si>
  <si>
    <t>ODR2815762228d</t>
  </si>
  <si>
    <t>C913874L</t>
  </si>
  <si>
    <t>ODR9774636778m</t>
  </si>
  <si>
    <t>ODR7433749788f</t>
  </si>
  <si>
    <t>C427924L</t>
  </si>
  <si>
    <t>P505181</t>
  </si>
  <si>
    <t>RM_Sony-BDP-S1500</t>
  </si>
  <si>
    <t>ODR6121320161e</t>
  </si>
  <si>
    <t>P869132</t>
  </si>
  <si>
    <t>yankee_5038500008357</t>
  </si>
  <si>
    <t>ODR7126189507c</t>
  </si>
  <si>
    <t>C485419L</t>
  </si>
  <si>
    <t>P934275</t>
  </si>
  <si>
    <t>Castillo_CR-01-Natural D</t>
  </si>
  <si>
    <t>ODR7677022323e</t>
  </si>
  <si>
    <t>C826406L</t>
  </si>
  <si>
    <t>P573192</t>
  </si>
  <si>
    <t>Delsey_223955600</t>
  </si>
  <si>
    <t>ODR9780774067p</t>
  </si>
  <si>
    <t>C816989L</t>
  </si>
  <si>
    <t>P430433</t>
  </si>
  <si>
    <t>KHAS_KCE-2065</t>
  </si>
  <si>
    <t>ODR9488386008y</t>
  </si>
  <si>
    <t>C299959L</t>
  </si>
  <si>
    <t>P446518</t>
  </si>
  <si>
    <t>Geepas_GHB1661</t>
  </si>
  <si>
    <t>ODR6256200625x</t>
  </si>
  <si>
    <t>C141629L</t>
  </si>
  <si>
    <t>P938702</t>
  </si>
  <si>
    <t>GO-Girl_694010</t>
  </si>
  <si>
    <t>ODR2975358159y</t>
  </si>
  <si>
    <t>P505249</t>
  </si>
  <si>
    <t>Ricoh_Black Laser SP-210SU (3 in 1)</t>
  </si>
  <si>
    <t>ODR6523441088n</t>
  </si>
  <si>
    <t>C225030L</t>
  </si>
  <si>
    <t>ODR6875990282f</t>
  </si>
  <si>
    <t>P445316</t>
  </si>
  <si>
    <t>RMSON_TM8904 MC WH</t>
  </si>
  <si>
    <t>ODR2333179604v</t>
  </si>
  <si>
    <t>C401539L</t>
  </si>
  <si>
    <t>P326272</t>
  </si>
  <si>
    <t>sanasafinaz_SS-11A</t>
  </si>
  <si>
    <t>ODR7759061136b</t>
  </si>
  <si>
    <t>C978174L</t>
  </si>
  <si>
    <t>P777433</t>
  </si>
  <si>
    <t>Castillo_CPL-741-Black With Burgundy Shade-42</t>
  </si>
  <si>
    <t>ODR5701110015l</t>
  </si>
  <si>
    <t>C761951L</t>
  </si>
  <si>
    <t>P185040</t>
  </si>
  <si>
    <t>seagate_SG E-1TB</t>
  </si>
  <si>
    <t>ODR1593804227j</t>
  </si>
  <si>
    <t>P766142</t>
  </si>
  <si>
    <t>nvc_HDMI UC 40 - Home Cinema Projector - White</t>
  </si>
  <si>
    <t>ODR7024040319z</t>
  </si>
  <si>
    <t>P451060</t>
  </si>
  <si>
    <t>Homage_Black Water Dispenser - HWD-42</t>
  </si>
  <si>
    <t>ODR8883144921a</t>
  </si>
  <si>
    <t>ODR5299424941d</t>
  </si>
  <si>
    <t>ODR2567929282r</t>
  </si>
  <si>
    <t>C279368L</t>
  </si>
  <si>
    <t>P932250</t>
  </si>
  <si>
    <t>HOS_CDDJW100</t>
  </si>
  <si>
    <t>ODR2992311485m</t>
  </si>
  <si>
    <t>C676303L</t>
  </si>
  <si>
    <t>P782578</t>
  </si>
  <si>
    <t>MORG_GCS 30</t>
  </si>
  <si>
    <t>ODR7768819651z</t>
  </si>
  <si>
    <t>C235021L</t>
  </si>
  <si>
    <t>ODR5448250151y</t>
  </si>
  <si>
    <t>ODR5318994413g</t>
  </si>
  <si>
    <t>C154828L</t>
  </si>
  <si>
    <t>P118967</t>
  </si>
  <si>
    <t>Infinix Hot Note X551-1GB-Gold-Nationwide Delivery</t>
  </si>
  <si>
    <t>ODR5601086309w</t>
  </si>
  <si>
    <t>C263779L</t>
  </si>
  <si>
    <t>P645865</t>
  </si>
  <si>
    <t>phub_Pure Pioson  by Christian Dior 100ml EDP</t>
  </si>
  <si>
    <t>ODR5252067851r</t>
  </si>
  <si>
    <t>C199121L</t>
  </si>
  <si>
    <t>P841380</t>
  </si>
  <si>
    <t>Turk &amp; Fillmore Board walk black-7</t>
  </si>
  <si>
    <t>ODR7259575816m</t>
  </si>
  <si>
    <t>C381049L</t>
  </si>
  <si>
    <t>ODR3282318841k</t>
  </si>
  <si>
    <t>P771768</t>
  </si>
  <si>
    <t>sony_DSC-W830</t>
  </si>
  <si>
    <t>ODR8788581494y</t>
  </si>
  <si>
    <t>P313043</t>
  </si>
  <si>
    <t xml:space="preserve">phub_Fahrenheit </t>
  </si>
  <si>
    <t>ODR5693663165u</t>
  </si>
  <si>
    <t>C264023L</t>
  </si>
  <si>
    <t>P504580</t>
  </si>
  <si>
    <t>HP_HP-Laserjet-Pro-M12a</t>
  </si>
  <si>
    <t>ODR4516200686j</t>
  </si>
  <si>
    <t>C413709L</t>
  </si>
  <si>
    <t>P213060</t>
  </si>
  <si>
    <t xml:space="preserve">phub_Allure Homme Sport  by Chanel 100ml  EDT </t>
  </si>
  <si>
    <t>ODR5367302609r</t>
  </si>
  <si>
    <t>P159796</t>
  </si>
  <si>
    <t>Homage_Cream White Water Dispenser with Refrigerator Cabinet - H</t>
  </si>
  <si>
    <t>ODR4125649552c</t>
  </si>
  <si>
    <t>P218603</t>
  </si>
  <si>
    <t>Geepas_GK6862</t>
  </si>
  <si>
    <t>ODR5362634614d</t>
  </si>
  <si>
    <t>ODR6996903752k</t>
  </si>
  <si>
    <t>ODR3161473754z</t>
  </si>
  <si>
    <t>C891008L</t>
  </si>
  <si>
    <t>P469054</t>
  </si>
  <si>
    <t>HOS-m_GAADGEM180</t>
  </si>
  <si>
    <t>ODR3759723056q</t>
  </si>
  <si>
    <t>ODR8239006570j</t>
  </si>
  <si>
    <t>C382697L</t>
  </si>
  <si>
    <t>ODR4407919993n</t>
  </si>
  <si>
    <t>ODR7898362149x</t>
  </si>
  <si>
    <t>C242737L</t>
  </si>
  <si>
    <t>P402404</t>
  </si>
  <si>
    <t>JBS_WEN-194</t>
  </si>
  <si>
    <t>ODR6094210955t</t>
  </si>
  <si>
    <t>ODR4753536525h</t>
  </si>
  <si>
    <t>P475505</t>
  </si>
  <si>
    <t>sanasafinaz_SS-14A</t>
  </si>
  <si>
    <t>ODR4210669075c</t>
  </si>
  <si>
    <t>P546485</t>
  </si>
  <si>
    <t>GA_PM-139-120534</t>
  </si>
  <si>
    <t>ODR6645746300i</t>
  </si>
  <si>
    <t>C149325L</t>
  </si>
  <si>
    <t>P792491</t>
  </si>
  <si>
    <t>dawlance_DW396HP</t>
  </si>
  <si>
    <t>ODR1474569283v</t>
  </si>
  <si>
    <t>P564043</t>
  </si>
  <si>
    <t>RS_Rehmat-e-Shereen Mix Mithai</t>
  </si>
  <si>
    <t>ODR9200907433b</t>
  </si>
  <si>
    <t>C267397L</t>
  </si>
  <si>
    <t>P698616</t>
  </si>
  <si>
    <t>crocs_200375-ocean-C10</t>
  </si>
  <si>
    <t>ODR6402813498r</t>
  </si>
  <si>
    <t>C297208L</t>
  </si>
  <si>
    <t>ODR3558616201p</t>
  </si>
  <si>
    <t>C205273L</t>
  </si>
  <si>
    <t>ODR7484810495v</t>
  </si>
  <si>
    <t>C643883L</t>
  </si>
  <si>
    <t>ODR1971275453a</t>
  </si>
  <si>
    <t>C861468L</t>
  </si>
  <si>
    <t>P452488</t>
  </si>
  <si>
    <t>nasgas_NWD-120</t>
  </si>
  <si>
    <t>ODR4720810138i</t>
  </si>
  <si>
    <t>C907159L</t>
  </si>
  <si>
    <t>P599197</t>
  </si>
  <si>
    <t>GA_PM-143-136189</t>
  </si>
  <si>
    <t>ODR5279817661g</t>
  </si>
  <si>
    <t>P963316</t>
  </si>
  <si>
    <t>Dawlance_DW-131 HP</t>
  </si>
  <si>
    <t>ODR4922373158j</t>
  </si>
  <si>
    <t>C177843L</t>
  </si>
  <si>
    <t>ODR7821211057c</t>
  </si>
  <si>
    <t>ODR6321183042u</t>
  </si>
  <si>
    <t>P110552</t>
  </si>
  <si>
    <t>fitn_2730442</t>
  </si>
  <si>
    <t>ODR2258116345s</t>
  </si>
  <si>
    <t>C541439L</t>
  </si>
  <si>
    <t>P651526</t>
  </si>
  <si>
    <t>Relaxsit_RS-70</t>
  </si>
  <si>
    <t>ODR9347649567w</t>
  </si>
  <si>
    <t>C119111L</t>
  </si>
  <si>
    <t>P799988</t>
  </si>
  <si>
    <t>Relaxsit_RS-72</t>
  </si>
  <si>
    <t>ODR6201970587g</t>
  </si>
  <si>
    <t>P729061</t>
  </si>
  <si>
    <t>trzw_FRC-16-001-Fawn/Teal Blue-M</t>
  </si>
  <si>
    <t>ODR4724385335n</t>
  </si>
  <si>
    <t>P650552</t>
  </si>
  <si>
    <t>shubinak_SWS14-JAK-1017-M</t>
  </si>
  <si>
    <t>ODR3653488220a</t>
  </si>
  <si>
    <t>C287400L</t>
  </si>
  <si>
    <t>P612273</t>
  </si>
  <si>
    <t>GA_CT-186-136050</t>
  </si>
  <si>
    <t>ODR1253487187y</t>
  </si>
  <si>
    <t>P679783</t>
  </si>
  <si>
    <t>shubinak_SWS14-JAK-1017-XS</t>
  </si>
  <si>
    <t>ODR3217228530j</t>
  </si>
  <si>
    <t>C711764L</t>
  </si>
  <si>
    <t>P356064</t>
  </si>
  <si>
    <t>HP_Officejet ENVY 5530 Wireless (3-in-1)</t>
  </si>
  <si>
    <t>ODR7403128013y</t>
  </si>
  <si>
    <t>C841484L</t>
  </si>
  <si>
    <t>P710253</t>
  </si>
  <si>
    <t>SFEVER_CH369HB0EHEHSNAFAMZ</t>
  </si>
  <si>
    <t>ODR9981050727a</t>
  </si>
  <si>
    <t>C587654L</t>
  </si>
  <si>
    <t>P558272</t>
  </si>
  <si>
    <t>BO-paintings_MHS33-FIG</t>
  </si>
  <si>
    <t>ODR2141250355d</t>
  </si>
  <si>
    <t>C932902L</t>
  </si>
  <si>
    <t>P315685</t>
  </si>
  <si>
    <t>sputnik_8073/14-11</t>
  </si>
  <si>
    <t>ODR2497124410z</t>
  </si>
  <si>
    <t>C538863L</t>
  </si>
  <si>
    <t>P642957</t>
  </si>
  <si>
    <t>sanasafinaz_march16_10A-Nationwide Delivery</t>
  </si>
  <si>
    <t>ODR7281890022g</t>
  </si>
  <si>
    <t>C863131L</t>
  </si>
  <si>
    <t>P106821</t>
  </si>
  <si>
    <t>SNU_NS16E2-07</t>
  </si>
  <si>
    <t>ODR3530930897z</t>
  </si>
  <si>
    <t>C508875L</t>
  </si>
  <si>
    <t>ODR6388246907z</t>
  </si>
  <si>
    <t>C546633L</t>
  </si>
  <si>
    <t>P516066</t>
  </si>
  <si>
    <t>RS_Gulab jaman Tin</t>
  </si>
  <si>
    <t>ODR6920776013s</t>
  </si>
  <si>
    <t>C121623L</t>
  </si>
  <si>
    <t>P981842</t>
  </si>
  <si>
    <t>BBS_M009</t>
  </si>
  <si>
    <t>ODR8375337022r</t>
  </si>
  <si>
    <t>ODR5192907019j</t>
  </si>
  <si>
    <t>C683241L</t>
  </si>
  <si>
    <t>P754047</t>
  </si>
  <si>
    <t>GFE_22_YonauasIcecreamMaker</t>
  </si>
  <si>
    <t>ODR9237981641v</t>
  </si>
  <si>
    <t>C971900L</t>
  </si>
  <si>
    <t>P545356</t>
  </si>
  <si>
    <t>casio_GAC-110-1ADR</t>
  </si>
  <si>
    <t>ODR1959152538q</t>
  </si>
  <si>
    <t>C298804L</t>
  </si>
  <si>
    <t>ODR6449455984t</t>
  </si>
  <si>
    <t>P409617</t>
  </si>
  <si>
    <t>Surmawala_Haier-HWM-120-35FF-Washing-Machine-Grey</t>
  </si>
  <si>
    <t>ODR4605768189a</t>
  </si>
  <si>
    <t>C934120L</t>
  </si>
  <si>
    <t>P749454</t>
  </si>
  <si>
    <t>casio_BEM-506CD-1AVDF</t>
  </si>
  <si>
    <t>ODR9396039688u</t>
  </si>
  <si>
    <t>P822284</t>
  </si>
  <si>
    <t>SUPER ASIA_GH 112-SUPER SAVER SERIES 12 LITERS</t>
  </si>
  <si>
    <t>ODR5764056569m</t>
  </si>
  <si>
    <t>C526737L</t>
  </si>
  <si>
    <t>P188488</t>
  </si>
  <si>
    <t>b&amp;d_Food Processor &amp; Factory F710</t>
  </si>
  <si>
    <t>ODR9750743702q</t>
  </si>
  <si>
    <t>P108199</t>
  </si>
  <si>
    <t>smsm_370111</t>
  </si>
  <si>
    <t>ODR4879460047a</t>
  </si>
  <si>
    <t>P919937</t>
  </si>
  <si>
    <t>dwf_Key Biscayne  SOB02-0014 Versus by Versace Watch</t>
  </si>
  <si>
    <t>ODR4988574569f</t>
  </si>
  <si>
    <t>P545511</t>
  </si>
  <si>
    <t>BO_funballs-CR-100</t>
  </si>
  <si>
    <t>ODR9776656771w</t>
  </si>
  <si>
    <t>ODR8431024567c</t>
  </si>
  <si>
    <t>P356228</t>
  </si>
  <si>
    <t>timex_T2P231</t>
  </si>
  <si>
    <t>ODR7329071725w</t>
  </si>
  <si>
    <t>C784668L</t>
  </si>
  <si>
    <t>P324711</t>
  </si>
  <si>
    <t>BB_bundle_bf</t>
  </si>
  <si>
    <t>ODR9268410257j</t>
  </si>
  <si>
    <t>C713657L</t>
  </si>
  <si>
    <t>P699417</t>
  </si>
  <si>
    <t>akl_A131133511_MS-11_Beige</t>
  </si>
  <si>
    <t>ODR2428214719h</t>
  </si>
  <si>
    <t>C407670L</t>
  </si>
  <si>
    <t>P757885</t>
  </si>
  <si>
    <t>emarthazir_BBQ Pro Kit-Karachi</t>
  </si>
  <si>
    <t>ODR7074423099d</t>
  </si>
  <si>
    <t>C212997L</t>
  </si>
  <si>
    <t>P505225</t>
  </si>
  <si>
    <t>Mardaz_MDZ-P-18-M</t>
  </si>
  <si>
    <t>ODR1632741038o</t>
  </si>
  <si>
    <t>C902527L</t>
  </si>
  <si>
    <t>P351473</t>
  </si>
  <si>
    <t>Audionic_Rb 104</t>
  </si>
  <si>
    <t>ODR3093984129s</t>
  </si>
  <si>
    <t>C315116L</t>
  </si>
  <si>
    <t>ODR5970304953j</t>
  </si>
  <si>
    <t>C890814L</t>
  </si>
  <si>
    <t>ODR4676865850t</t>
  </si>
  <si>
    <t>C712032L</t>
  </si>
  <si>
    <t>P475978</t>
  </si>
  <si>
    <t>asimjofaeanew_2B</t>
  </si>
  <si>
    <t>ODR8334767623b</t>
  </si>
  <si>
    <t>C432990L</t>
  </si>
  <si>
    <t>P256641</t>
  </si>
  <si>
    <t>GA_SS-135-136179</t>
  </si>
  <si>
    <t>ODR5518300200y</t>
  </si>
  <si>
    <t>C886643L</t>
  </si>
  <si>
    <t>P794286</t>
  </si>
  <si>
    <t>GA_PM-202-137349</t>
  </si>
  <si>
    <t>ODR9598479944g</t>
  </si>
  <si>
    <t>C287376L</t>
  </si>
  <si>
    <t>P966750</t>
  </si>
  <si>
    <t>GA_PM-200-137350</t>
  </si>
  <si>
    <t>ODR8443934363t</t>
  </si>
  <si>
    <t>C186002L</t>
  </si>
  <si>
    <t>ODR1398794211a</t>
  </si>
  <si>
    <t>C954117L</t>
  </si>
  <si>
    <t>P330997</t>
  </si>
  <si>
    <t>head_273026-UK 10</t>
  </si>
  <si>
    <t>ODR7129896616d</t>
  </si>
  <si>
    <t>C509023L</t>
  </si>
  <si>
    <t>P820784</t>
  </si>
  <si>
    <t xml:space="preserve">phub_Armani Mania </t>
  </si>
  <si>
    <t>ODR3982692975u</t>
  </si>
  <si>
    <t>ODR9871865638v</t>
  </si>
  <si>
    <t>C271531L</t>
  </si>
  <si>
    <t>P810382</t>
  </si>
  <si>
    <t>culzado_TORRO-41</t>
  </si>
  <si>
    <t>ODR8582918579r</t>
  </si>
  <si>
    <t>C298406L</t>
  </si>
  <si>
    <t>P768785</t>
  </si>
  <si>
    <t>Edge-wc_ED-WC-031</t>
  </si>
  <si>
    <t>ODR6517589168v</t>
  </si>
  <si>
    <t>ODR6042279718i</t>
  </si>
  <si>
    <t>C764205L</t>
  </si>
  <si>
    <t>P583069</t>
  </si>
  <si>
    <t>SNU_Es16e2-02</t>
  </si>
  <si>
    <t>ODR2734228943v</t>
  </si>
  <si>
    <t>C392662L</t>
  </si>
  <si>
    <t>ODR7690358732g</t>
  </si>
  <si>
    <t>C796218L</t>
  </si>
  <si>
    <t>P319549</t>
  </si>
  <si>
    <t>SNU_Es16e2-09</t>
  </si>
  <si>
    <t>ODR2112209116j</t>
  </si>
  <si>
    <t>ODR7303300326y</t>
  </si>
  <si>
    <t>C850185L</t>
  </si>
  <si>
    <t>ODR3550375105t</t>
  </si>
  <si>
    <t>C451930L</t>
  </si>
  <si>
    <t>ODR3792090070d</t>
  </si>
  <si>
    <t>C552222L</t>
  </si>
  <si>
    <t>ODR6301368319r</t>
  </si>
  <si>
    <t>C624297L</t>
  </si>
  <si>
    <t>ODR2585684118h</t>
  </si>
  <si>
    <t>C460493L</t>
  </si>
  <si>
    <t>ODR6287959125e</t>
  </si>
  <si>
    <t>P301191</t>
  </si>
  <si>
    <t>HP_Monitor-V193</t>
  </si>
  <si>
    <t>ODR2045136970h</t>
  </si>
  <si>
    <t>P349636</t>
  </si>
  <si>
    <t>Audionic_Rb 105</t>
  </si>
  <si>
    <t>ODR6220343334e</t>
  </si>
  <si>
    <t>C126124L</t>
  </si>
  <si>
    <t>ODR3759744764b</t>
  </si>
  <si>
    <t>C156665L</t>
  </si>
  <si>
    <t>ODR1842060519j</t>
  </si>
  <si>
    <t>ODR8031667481r</t>
  </si>
  <si>
    <t>C440374L</t>
  </si>
  <si>
    <t>P813711</t>
  </si>
  <si>
    <t xml:space="preserve">Dany_Masti-8 </t>
  </si>
  <si>
    <t>ODR4078618807q</t>
  </si>
  <si>
    <t>P972044</t>
  </si>
  <si>
    <t>MORG_GCS 17</t>
  </si>
  <si>
    <t>ODR4410358351k</t>
  </si>
  <si>
    <t>P962189</t>
  </si>
  <si>
    <t>Monocruiser_BL-318C Bike</t>
  </si>
  <si>
    <t>ODR2151877214e</t>
  </si>
  <si>
    <t>C833283L</t>
  </si>
  <si>
    <t>ODR6851339941m</t>
  </si>
  <si>
    <t>C218770L</t>
  </si>
  <si>
    <t>P902203</t>
  </si>
  <si>
    <t>rhythm_G1105S-03</t>
  </si>
  <si>
    <t>ODR6093803508d</t>
  </si>
  <si>
    <t>C745297L</t>
  </si>
  <si>
    <t>ODR6759447866n</t>
  </si>
  <si>
    <t>C203840L</t>
  </si>
  <si>
    <t>P408307</t>
  </si>
  <si>
    <t>Castillo_CK-745-Green-42</t>
  </si>
  <si>
    <t>ODR5394283270p</t>
  </si>
  <si>
    <t>C923240L</t>
  </si>
  <si>
    <t>P326167</t>
  </si>
  <si>
    <t>PNG_Pampers_10003449-Hazir</t>
  </si>
  <si>
    <t>ODR7135240358k</t>
  </si>
  <si>
    <t>C510816L</t>
  </si>
  <si>
    <t>P151672</t>
  </si>
  <si>
    <t>emart_0-28</t>
  </si>
  <si>
    <t>ODR9206801709i</t>
  </si>
  <si>
    <t>C774835L</t>
  </si>
  <si>
    <t>P746319</t>
  </si>
  <si>
    <t>Relaxsit_RS-74</t>
  </si>
  <si>
    <t>ODR4146003198h</t>
  </si>
  <si>
    <t>C895064L</t>
  </si>
  <si>
    <t>P655918</t>
  </si>
  <si>
    <t>coleman_Red Excursion Cooler 9 QTR</t>
  </si>
  <si>
    <t>ODR9722571591z</t>
  </si>
  <si>
    <t>C992247L</t>
  </si>
  <si>
    <t>P596467</t>
  </si>
  <si>
    <t>HAS_1030</t>
  </si>
  <si>
    <t>ODR4973602667s</t>
  </si>
  <si>
    <t>C551324L</t>
  </si>
  <si>
    <t>P353798</t>
  </si>
  <si>
    <t>JBS_WEN-034</t>
  </si>
  <si>
    <t>ODR2853623906s</t>
  </si>
  <si>
    <t>C941200L</t>
  </si>
  <si>
    <t>P439626</t>
  </si>
  <si>
    <t>Casio_EFR-546L-2AVUDF</t>
  </si>
  <si>
    <t>ODR7899883660s</t>
  </si>
  <si>
    <t>P920036</t>
  </si>
  <si>
    <t>rhythm_G1107S-03</t>
  </si>
  <si>
    <t>ODR5949616290w</t>
  </si>
  <si>
    <t>P471274</t>
  </si>
  <si>
    <t>rhythm_G1107S-04</t>
  </si>
  <si>
    <t>ODR3761152716g</t>
  </si>
  <si>
    <t>C165059L</t>
  </si>
  <si>
    <t>ODR4816728365p</t>
  </si>
  <si>
    <t>C455662L</t>
  </si>
  <si>
    <t>P654537</t>
  </si>
  <si>
    <t>Homeage_HWM-920</t>
  </si>
  <si>
    <t>ODR2356071118w</t>
  </si>
  <si>
    <t>C615063L</t>
  </si>
  <si>
    <t>P874899</t>
  </si>
  <si>
    <t>JBS_CRY-024</t>
  </si>
  <si>
    <t>ODR6943654203z</t>
  </si>
  <si>
    <t>C143245L</t>
  </si>
  <si>
    <t>P679912</t>
  </si>
  <si>
    <t>timex_TW4B09000</t>
  </si>
  <si>
    <t>ODR8908421927z</t>
  </si>
  <si>
    <t>C171718L</t>
  </si>
  <si>
    <t>P517130</t>
  </si>
  <si>
    <t>dawlance_WM-5100 White</t>
  </si>
  <si>
    <t>ODR5817409802f</t>
  </si>
  <si>
    <t>P513964</t>
  </si>
  <si>
    <t>HOS_YSLEW90</t>
  </si>
  <si>
    <t>ODR4119487602r</t>
  </si>
  <si>
    <t>C139500L</t>
  </si>
  <si>
    <t>P433145</t>
  </si>
  <si>
    <t>SFEVER_MP216</t>
  </si>
  <si>
    <t>ODR6576264183l</t>
  </si>
  <si>
    <t>ODR1156540507x</t>
  </si>
  <si>
    <t>C654928L</t>
  </si>
  <si>
    <t>P287260</t>
  </si>
  <si>
    <t>timex_T2P232</t>
  </si>
  <si>
    <t>ODR2289571974n</t>
  </si>
  <si>
    <t>C348900L</t>
  </si>
  <si>
    <t>P634260</t>
  </si>
  <si>
    <t>scent_CALVIN KLEIN FRESH 75ML</t>
  </si>
  <si>
    <t>ODR7214818353b</t>
  </si>
  <si>
    <t>C774677L</t>
  </si>
  <si>
    <t>P978525</t>
  </si>
  <si>
    <t>IKEA_40103751</t>
  </si>
  <si>
    <t>ODR6688084416w</t>
  </si>
  <si>
    <t>ODR2253207596m</t>
  </si>
  <si>
    <t>C555245L</t>
  </si>
  <si>
    <t>P139810</t>
  </si>
  <si>
    <t>Bundle 3 smsm_bundle03</t>
  </si>
  <si>
    <t>ODR5108494616y</t>
  </si>
  <si>
    <t>C354444L</t>
  </si>
  <si>
    <t>ODR3887020294q</t>
  </si>
  <si>
    <t>C786292L</t>
  </si>
  <si>
    <t>P573156</t>
  </si>
  <si>
    <t>Omron_HBF-508-E</t>
  </si>
  <si>
    <t>ODR8002421828e</t>
  </si>
  <si>
    <t>P184427</t>
  </si>
  <si>
    <t>mm_AG-9031</t>
  </si>
  <si>
    <t>ODR7191278980n</t>
  </si>
  <si>
    <t>marketingexpense</t>
  </si>
  <si>
    <t>ODR4578631921n</t>
  </si>
  <si>
    <t>C720917L</t>
  </si>
  <si>
    <t>P629434</t>
  </si>
  <si>
    <t>coleman_Marine White Cooler 70QT</t>
  </si>
  <si>
    <t>ODR1157009449l</t>
  </si>
  <si>
    <t>P450455</t>
  </si>
  <si>
    <t>Culzado_CZM-260-42</t>
  </si>
  <si>
    <t>ODR7600686982e</t>
  </si>
  <si>
    <t>C240527L</t>
  </si>
  <si>
    <t>P624971</t>
  </si>
  <si>
    <t>culzado_AXIS-41</t>
  </si>
  <si>
    <t>ODR7299364586e</t>
  </si>
  <si>
    <t>ODR8284773314p</t>
  </si>
  <si>
    <t>ODR2252529194g</t>
  </si>
  <si>
    <t>P452041</t>
  </si>
  <si>
    <t>TCF_Educate-a-Child-for-a-Month</t>
  </si>
  <si>
    <t>ODR6088837474i</t>
  </si>
  <si>
    <t>C258631L</t>
  </si>
  <si>
    <t>P134165</t>
  </si>
  <si>
    <t>Atiqa_mega-sale-box-set</t>
  </si>
  <si>
    <t>ODR1433563896q</t>
  </si>
  <si>
    <t>C357173L</t>
  </si>
  <si>
    <t>P591586</t>
  </si>
  <si>
    <t>Transcend_TS2TSJ25H3P</t>
  </si>
  <si>
    <t>ODR8334906972t</t>
  </si>
  <si>
    <t>C656885L</t>
  </si>
  <si>
    <t>P379465</t>
  </si>
  <si>
    <t>Transcend_ TS2TSJ25H3B</t>
  </si>
  <si>
    <t>ODR5766842701v</t>
  </si>
  <si>
    <t>C382393L</t>
  </si>
  <si>
    <t>P528017</t>
  </si>
  <si>
    <t>timex_T2P149</t>
  </si>
  <si>
    <t>ODR3231620065l</t>
  </si>
  <si>
    <t>P210137</t>
  </si>
  <si>
    <t>HOS_ELWMW100</t>
  </si>
  <si>
    <t>ODR8795647396s</t>
  </si>
  <si>
    <t>C377488L</t>
  </si>
  <si>
    <t>P948525</t>
  </si>
  <si>
    <t>sehgalmotors_189146</t>
  </si>
  <si>
    <t>ODR4308908186b</t>
  </si>
  <si>
    <t>C289178L</t>
  </si>
  <si>
    <t>P506768</t>
  </si>
  <si>
    <t>SN_Muzadati-500gm</t>
  </si>
  <si>
    <t>ODR3782057512b</t>
  </si>
  <si>
    <t>ODR2930986331i</t>
  </si>
  <si>
    <t>C969541L</t>
  </si>
  <si>
    <t>P953248</t>
  </si>
  <si>
    <t>Audionic Reborn RB-90</t>
  </si>
  <si>
    <t>ODR8297660205y</t>
  </si>
  <si>
    <t>C175928L</t>
  </si>
  <si>
    <t>P467533</t>
  </si>
  <si>
    <t>Darul_Sakoon_Food_Bundle</t>
  </si>
  <si>
    <t>ODR8563662676g</t>
  </si>
  <si>
    <t>C199971L</t>
  </si>
  <si>
    <t>P951333</t>
  </si>
  <si>
    <t>WD_WD - MP - 2TB</t>
  </si>
  <si>
    <t>ODR6999330115v</t>
  </si>
  <si>
    <t>C278013L</t>
  </si>
  <si>
    <t>P678246</t>
  </si>
  <si>
    <t>timex_T25771</t>
  </si>
  <si>
    <t>ODR1186704055t</t>
  </si>
  <si>
    <t>C897819L</t>
  </si>
  <si>
    <t>P504512</t>
  </si>
  <si>
    <t>it_Imp-luxe17-07</t>
  </si>
  <si>
    <t>ODR1202472297v</t>
  </si>
  <si>
    <t>C617766L</t>
  </si>
  <si>
    <t>P505169</t>
  </si>
  <si>
    <t>it_Imp-luxe17-01</t>
  </si>
  <si>
    <t>ODR9613122691y</t>
  </si>
  <si>
    <t>ODR5882804065k</t>
  </si>
  <si>
    <t>C566964L</t>
  </si>
  <si>
    <t>ODR1992225112w</t>
  </si>
  <si>
    <t>C671304L</t>
  </si>
  <si>
    <t>P665332</t>
  </si>
  <si>
    <t>GC_GCS058</t>
  </si>
  <si>
    <t>ODR5181036712g</t>
  </si>
  <si>
    <t>C832673L</t>
  </si>
  <si>
    <t>P802005</t>
  </si>
  <si>
    <t>AKL_A01136169-AW-06-Beige</t>
  </si>
  <si>
    <t>ODR5280447773b</t>
  </si>
  <si>
    <t>C823922L</t>
  </si>
  <si>
    <t>P829021</t>
  </si>
  <si>
    <t>Tmall_ASA336</t>
  </si>
  <si>
    <t>ODR1620781301n</t>
  </si>
  <si>
    <t>C601525L</t>
  </si>
  <si>
    <t>P163740</t>
  </si>
  <si>
    <t>Atlas_AT-1500-180W</t>
  </si>
  <si>
    <t>ODR5620518254c</t>
  </si>
  <si>
    <t>C432709L</t>
  </si>
  <si>
    <t>ODR9965979576e</t>
  </si>
  <si>
    <t>C158864L</t>
  </si>
  <si>
    <t>P495026</t>
  </si>
  <si>
    <t>babyw_2949</t>
  </si>
  <si>
    <t>ODR4930037296n</t>
  </si>
  <si>
    <t>C671684L</t>
  </si>
  <si>
    <t>P838611</t>
  </si>
  <si>
    <t>timex_TW2P97400</t>
  </si>
  <si>
    <t>ODR4865225973z</t>
  </si>
  <si>
    <t>C993898L</t>
  </si>
  <si>
    <t>P477231</t>
  </si>
  <si>
    <t>VPN_VPN 702-B</t>
  </si>
  <si>
    <t>ODR1691822256o</t>
  </si>
  <si>
    <t>P343443</t>
  </si>
  <si>
    <t>fitn_820103309653</t>
  </si>
  <si>
    <t>ODR8998978064x</t>
  </si>
  <si>
    <t>C812780L</t>
  </si>
  <si>
    <t>P829472</t>
  </si>
  <si>
    <t>rhythm_G1107S-02</t>
  </si>
  <si>
    <t>ODR7776684730w</t>
  </si>
  <si>
    <t>C937013L</t>
  </si>
  <si>
    <t>P756886</t>
  </si>
  <si>
    <t>HOS-m_CDHM100</t>
  </si>
  <si>
    <t>ODR3217798347m</t>
  </si>
  <si>
    <t>P618464</t>
  </si>
  <si>
    <t>Monocruiser_JY D03</t>
  </si>
  <si>
    <t>ODR5126899828t</t>
  </si>
  <si>
    <t>C613160L</t>
  </si>
  <si>
    <t>P504729</t>
  </si>
  <si>
    <t>renna_LL-BBP-WN</t>
  </si>
  <si>
    <t>ODR3678161872a</t>
  </si>
  <si>
    <t>C680487L</t>
  </si>
  <si>
    <t>ODR5785362248e</t>
  </si>
  <si>
    <t>ODR3428112374o</t>
  </si>
  <si>
    <t>C189009L</t>
  </si>
  <si>
    <t>P265639</t>
  </si>
  <si>
    <t>AKL_A131131293_FC-12</t>
  </si>
  <si>
    <t>ODR1252159342o</t>
  </si>
  <si>
    <t>ODR7814006620h</t>
  </si>
  <si>
    <t>ODR7712688333u</t>
  </si>
  <si>
    <t>C982843L</t>
  </si>
  <si>
    <t>P219650</t>
  </si>
  <si>
    <t>Timex_TW2P80800</t>
  </si>
  <si>
    <t>ODR8466779476w</t>
  </si>
  <si>
    <t>P297754</t>
  </si>
  <si>
    <t>audionic6-954217-566450</t>
  </si>
  <si>
    <t>ODR3686621949m</t>
  </si>
  <si>
    <t>C286214L</t>
  </si>
  <si>
    <t>ODR3001629699n</t>
  </si>
  <si>
    <t>C383753L</t>
  </si>
  <si>
    <t>ODR3941829055r</t>
  </si>
  <si>
    <t>C218482L</t>
  </si>
  <si>
    <t>ODR7260231135o</t>
  </si>
  <si>
    <t>C114463L</t>
  </si>
  <si>
    <t>P194039</t>
  </si>
  <si>
    <t>sanasafinaz_march16_1A-Nationwide Delivery</t>
  </si>
  <si>
    <t>ODR2025850163h</t>
  </si>
  <si>
    <t>P869828</t>
  </si>
  <si>
    <t>SFEVER_MP213</t>
  </si>
  <si>
    <t>ODR2396113780z</t>
  </si>
  <si>
    <t>P533392</t>
  </si>
  <si>
    <t>BHA_K.E-555-C</t>
  </si>
  <si>
    <t>ODR3986742674j</t>
  </si>
  <si>
    <t>C613677L</t>
  </si>
  <si>
    <t>P841002</t>
  </si>
  <si>
    <t>timex_T46681</t>
  </si>
  <si>
    <t>ODR8810050296e</t>
  </si>
  <si>
    <t>P505243</t>
  </si>
  <si>
    <t>jackpot_JP-7991</t>
  </si>
  <si>
    <t>ODR4762647438p</t>
  </si>
  <si>
    <t>C756592L</t>
  </si>
  <si>
    <t>P204602</t>
  </si>
  <si>
    <t>BBS_M008</t>
  </si>
  <si>
    <t>ODR2680204172k</t>
  </si>
  <si>
    <t>ODR4916550830c</t>
  </si>
  <si>
    <t>ODR5051573264i</t>
  </si>
  <si>
    <t>ODR3992461826r</t>
  </si>
  <si>
    <t>P871469</t>
  </si>
  <si>
    <t>Castillo_CW-754-Dark Brown Suede-42</t>
  </si>
  <si>
    <t>ODR7820043415q</t>
  </si>
  <si>
    <t>C654029L</t>
  </si>
  <si>
    <t>P512223</t>
  </si>
  <si>
    <t>Swatch_SUBM114G</t>
  </si>
  <si>
    <t>ODR2597834232e</t>
  </si>
  <si>
    <t>ODR2019494543a</t>
  </si>
  <si>
    <t>ODR5132389344d</t>
  </si>
  <si>
    <t>C210337L</t>
  </si>
  <si>
    <t>ODR7456043521w</t>
  </si>
  <si>
    <t>C791023L</t>
  </si>
  <si>
    <t>P804717</t>
  </si>
  <si>
    <t>MORG_GCS 12</t>
  </si>
  <si>
    <t>ODR5182150526q</t>
  </si>
  <si>
    <t>C259981L</t>
  </si>
  <si>
    <t>P674096</t>
  </si>
  <si>
    <t>Omron_HEM-7131-E</t>
  </si>
  <si>
    <t>ODR7417895049v</t>
  </si>
  <si>
    <t>C325085L</t>
  </si>
  <si>
    <t>P782727</t>
  </si>
  <si>
    <t>timex_T2N779</t>
  </si>
  <si>
    <t>ODR8790552604r</t>
  </si>
  <si>
    <t>ODR3083580747m</t>
  </si>
  <si>
    <t>ODR5264955821v</t>
  </si>
  <si>
    <t>C127144L</t>
  </si>
  <si>
    <t>P648324</t>
  </si>
  <si>
    <t>coleman_Blue Cooler Combo 54QT</t>
  </si>
  <si>
    <t>ODR7408300905b</t>
  </si>
  <si>
    <t>C123513L</t>
  </si>
  <si>
    <t>P976431</t>
  </si>
  <si>
    <t>ChannelSpeakerSystem_HT31 2.1</t>
  </si>
  <si>
    <t>ODR1244716282j</t>
  </si>
  <si>
    <t>C415016L</t>
  </si>
  <si>
    <t>P667294</t>
  </si>
  <si>
    <t>HOS-m_HRMTDHM100</t>
  </si>
  <si>
    <t>ODR8017344206d</t>
  </si>
  <si>
    <t>C192819L</t>
  </si>
  <si>
    <t>ODR7345302555x</t>
  </si>
  <si>
    <t>C813665L</t>
  </si>
  <si>
    <t>ODR4973368433j</t>
  </si>
  <si>
    <t>ODR3677578794p</t>
  </si>
  <si>
    <t>C787211L</t>
  </si>
  <si>
    <t>ODR1195781621v</t>
  </si>
  <si>
    <t>C527055L</t>
  </si>
  <si>
    <t>ODR6433951493n</t>
  </si>
  <si>
    <t>C838592L</t>
  </si>
  <si>
    <t>ODR6134347086i</t>
  </si>
  <si>
    <t>C900279L</t>
  </si>
  <si>
    <t>ODR8293728983z</t>
  </si>
  <si>
    <t>C619834L</t>
  </si>
  <si>
    <t>ODR2073637400w</t>
  </si>
  <si>
    <t>C581597L</t>
  </si>
  <si>
    <t>ODR9148963667y</t>
  </si>
  <si>
    <t>C691189L</t>
  </si>
  <si>
    <t>ODR8735354562y</t>
  </si>
  <si>
    <t>C916534L</t>
  </si>
  <si>
    <t>ODR4033631575n</t>
  </si>
  <si>
    <t>C306430L</t>
  </si>
  <si>
    <t>ODR7111626702a</t>
  </si>
  <si>
    <t>C880722L</t>
  </si>
  <si>
    <t>P722865</t>
  </si>
  <si>
    <t>SFEVER_MP210</t>
  </si>
  <si>
    <t>ODR5670823393u</t>
  </si>
  <si>
    <t>C940154L</t>
  </si>
  <si>
    <t>ODR1367525868l</t>
  </si>
  <si>
    <t>C624730L</t>
  </si>
  <si>
    <t>P786707</t>
  </si>
  <si>
    <t>ISn 100% Whey Protein - Pack of 2</t>
  </si>
  <si>
    <t>ODR3270991331n</t>
  </si>
  <si>
    <t>C494548L</t>
  </si>
  <si>
    <t>P254865</t>
  </si>
  <si>
    <t>Q&amp;Q_Q602J402Y</t>
  </si>
  <si>
    <t>ODR5041477286k</t>
  </si>
  <si>
    <t>ODR7890056695j</t>
  </si>
  <si>
    <t>ODR4056537155c</t>
  </si>
  <si>
    <t>C954205L</t>
  </si>
  <si>
    <t>ODR8610221158d</t>
  </si>
  <si>
    <t>C697518L</t>
  </si>
  <si>
    <t>ODR8147053655t</t>
  </si>
  <si>
    <t>C243149L</t>
  </si>
  <si>
    <t>P423136</t>
  </si>
  <si>
    <t>ALK_FC-03-17-A131140044</t>
  </si>
  <si>
    <t>ODR4260561635h</t>
  </si>
  <si>
    <t>C249842L</t>
  </si>
  <si>
    <t>ODR4455584127m</t>
  </si>
  <si>
    <t>ODR1985384461l</t>
  </si>
  <si>
    <t>C665146L</t>
  </si>
  <si>
    <t>ODR3342338362a</t>
  </si>
  <si>
    <t>C650240L</t>
  </si>
  <si>
    <t>P573715</t>
  </si>
  <si>
    <t>tmx_wtch_T2N533</t>
  </si>
  <si>
    <t>ODR9423942238i</t>
  </si>
  <si>
    <t>C493516L</t>
  </si>
  <si>
    <t>P615309</t>
  </si>
  <si>
    <t>H2_MODRSBlack-Black-S</t>
  </si>
  <si>
    <t>ODR7536599179b</t>
  </si>
  <si>
    <t>C644653L</t>
  </si>
  <si>
    <t>P251714</t>
  </si>
  <si>
    <t>hijabh_Jilbab-BC-872-56x</t>
  </si>
  <si>
    <t>ODR3292518248n</t>
  </si>
  <si>
    <t>C872183L</t>
  </si>
  <si>
    <t>P619707</t>
  </si>
  <si>
    <t>AMT_AMT-6487</t>
  </si>
  <si>
    <t>ODR4178866833f</t>
  </si>
  <si>
    <t>C115129L</t>
  </si>
  <si>
    <t>P164925</t>
  </si>
  <si>
    <t>head_273074-UK 9</t>
  </si>
  <si>
    <t>ODR2426165135r</t>
  </si>
  <si>
    <t>P444337</t>
  </si>
  <si>
    <t>GA_GL-06-141166</t>
  </si>
  <si>
    <t>ODR2592965720c</t>
  </si>
  <si>
    <t>C290034L</t>
  </si>
  <si>
    <t>P702289</t>
  </si>
  <si>
    <t>Timex_TWEG14900</t>
  </si>
  <si>
    <t>ODR4881467823x</t>
  </si>
  <si>
    <t>C492932L</t>
  </si>
  <si>
    <t>P963185</t>
  </si>
  <si>
    <t>MORG_GCS 28</t>
  </si>
  <si>
    <t>ODR7858351105d</t>
  </si>
  <si>
    <t>C451085L</t>
  </si>
  <si>
    <t>P495402</t>
  </si>
  <si>
    <t>MORG_GCS 06</t>
  </si>
  <si>
    <t>ODR9784785574j</t>
  </si>
  <si>
    <t>ODR7515359176b</t>
  </si>
  <si>
    <t>C396208L</t>
  </si>
  <si>
    <t>P835707</t>
  </si>
  <si>
    <t>AKL_A131130511_SS-164_Orange</t>
  </si>
  <si>
    <t>ODR5170526041h</t>
  </si>
  <si>
    <t>C913727L</t>
  </si>
  <si>
    <t>P544140</t>
  </si>
  <si>
    <t>HOS-m_RLSAFM125</t>
  </si>
  <si>
    <t>ODR6283155707z</t>
  </si>
  <si>
    <t>C538250L</t>
  </si>
  <si>
    <t>ODR6147199229l</t>
  </si>
  <si>
    <t>C725830L</t>
  </si>
  <si>
    <t>P619109</t>
  </si>
  <si>
    <t>SNU_SairaRizwanSR16W05</t>
  </si>
  <si>
    <t>ODR4896666354o</t>
  </si>
  <si>
    <t>C579794L</t>
  </si>
  <si>
    <t>P497269</t>
  </si>
  <si>
    <t>SCIFI_SC38816</t>
  </si>
  <si>
    <t>ODR7716779388q</t>
  </si>
  <si>
    <t>C137118L</t>
  </si>
  <si>
    <t>P794442</t>
  </si>
  <si>
    <t>a4tech_Gaming-Bloody-Mouse-R-80</t>
  </si>
  <si>
    <t>ODR2203355041o</t>
  </si>
  <si>
    <t>C448037L</t>
  </si>
  <si>
    <t>P657840</t>
  </si>
  <si>
    <t>babyw_BF-804B</t>
  </si>
  <si>
    <t>ODR9808204983b</t>
  </si>
  <si>
    <t>P302251</t>
  </si>
  <si>
    <t>Nova_NLJ-1001</t>
  </si>
  <si>
    <t>ODR1163392611q</t>
  </si>
  <si>
    <t>ODR5296464382z</t>
  </si>
  <si>
    <t>ODR1606736741p</t>
  </si>
  <si>
    <t>C441523L</t>
  </si>
  <si>
    <t>P416084</t>
  </si>
  <si>
    <t>IKEA_221916</t>
  </si>
  <si>
    <t>ODR3327079592o</t>
  </si>
  <si>
    <t>C712908L</t>
  </si>
  <si>
    <t>P212275</t>
  </si>
  <si>
    <t>Aladdin_Vision 10000 - Tape Bat - Beige</t>
  </si>
  <si>
    <t>ODR8969672397c</t>
  </si>
  <si>
    <t>C331164L</t>
  </si>
  <si>
    <t>P250019</t>
  </si>
  <si>
    <t>gracill_GRC-7-43</t>
  </si>
  <si>
    <t>ODR3350433964i</t>
  </si>
  <si>
    <t>P115727</t>
  </si>
  <si>
    <t>sinbo_3467</t>
  </si>
  <si>
    <t>ODR8603707864w</t>
  </si>
  <si>
    <t>C570821L</t>
  </si>
  <si>
    <t>P844361</t>
  </si>
  <si>
    <t>Enviro_ENR-25XDG2</t>
  </si>
  <si>
    <t>ODR3928132504z</t>
  </si>
  <si>
    <t>P505636</t>
  </si>
  <si>
    <t>cr_CASHEW NUT ROASTED-500 GM</t>
  </si>
  <si>
    <t>ODR4242120730m</t>
  </si>
  <si>
    <t>ODR1837087962w</t>
  </si>
  <si>
    <t>C942292L</t>
  </si>
  <si>
    <t>ODR5119400051t</t>
  </si>
  <si>
    <t>C438982L</t>
  </si>
  <si>
    <t>P763231</t>
  </si>
  <si>
    <t>HOS_ESW90</t>
  </si>
  <si>
    <t>ODR8297172943x</t>
  </si>
  <si>
    <t>ODR1521766998h</t>
  </si>
  <si>
    <t>ODR2317129853h</t>
  </si>
  <si>
    <t>ODR2571936981l</t>
  </si>
  <si>
    <t>P697647</t>
  </si>
  <si>
    <t>fitn_RU00494</t>
  </si>
  <si>
    <t>ODR8373210955c</t>
  </si>
  <si>
    <t>P684541</t>
  </si>
  <si>
    <t>hijabh_0120-BC-759 (1)-52x</t>
  </si>
  <si>
    <t>ODR5369218855r</t>
  </si>
  <si>
    <t>C585651L</t>
  </si>
  <si>
    <t>P216427</t>
  </si>
  <si>
    <t>ALK_FC-14-17-A131140055</t>
  </si>
  <si>
    <t>ODR6338414223j</t>
  </si>
  <si>
    <t>C464051L</t>
  </si>
  <si>
    <t>ODR7652022443p</t>
  </si>
  <si>
    <t>C141121L</t>
  </si>
  <si>
    <t>ODR9869077454u</t>
  </si>
  <si>
    <t>C854425L</t>
  </si>
  <si>
    <t>ODR1272738514u</t>
  </si>
  <si>
    <t>C948604L</t>
  </si>
  <si>
    <t>P102780</t>
  </si>
  <si>
    <t>ALK_FC-13-17-A131140054</t>
  </si>
  <si>
    <t>ODR2581164631e</t>
  </si>
  <si>
    <t>C360501L</t>
  </si>
  <si>
    <t>ODR8823486451z</t>
  </si>
  <si>
    <t>C420873L</t>
  </si>
  <si>
    <t>ODR3370854968x</t>
  </si>
  <si>
    <t>C554024L</t>
  </si>
  <si>
    <t>P209243</t>
  </si>
  <si>
    <t>GA_FE-42-141217</t>
  </si>
  <si>
    <t>ODR2647013955g</t>
  </si>
  <si>
    <t>ODR9011638978r</t>
  </si>
  <si>
    <t>C860360L</t>
  </si>
  <si>
    <t>ODR2108929009c</t>
  </si>
  <si>
    <t>C866250L</t>
  </si>
  <si>
    <t>P318881</t>
  </si>
  <si>
    <t>SNU_IM17C08</t>
  </si>
  <si>
    <t>ODR6337314984t</t>
  </si>
  <si>
    <t>C308277L</t>
  </si>
  <si>
    <t>P730475</t>
  </si>
  <si>
    <t>RM_Panasonic-SC-HT31</t>
  </si>
  <si>
    <t>ODR3837561516n</t>
  </si>
  <si>
    <t>C840399L</t>
  </si>
  <si>
    <t>ODR7306539029z</t>
  </si>
  <si>
    <t>ODR7946088554o</t>
  </si>
  <si>
    <t>C646010L</t>
  </si>
  <si>
    <t>ODR3344822955n</t>
  </si>
  <si>
    <t>C543327L</t>
  </si>
  <si>
    <t>ODR6323139897g</t>
  </si>
  <si>
    <t>ODR1538033065h</t>
  </si>
  <si>
    <t>C694973L</t>
  </si>
  <si>
    <t>ODR5557404873t</t>
  </si>
  <si>
    <t>C243200L</t>
  </si>
  <si>
    <t>ODR3504440657i</t>
  </si>
  <si>
    <t>C375595L</t>
  </si>
  <si>
    <t>ODR6475829019i</t>
  </si>
  <si>
    <t>C848613L</t>
  </si>
  <si>
    <t>ODR4239223130m</t>
  </si>
  <si>
    <t>ODR9334581106k</t>
  </si>
  <si>
    <t>ODR6841041526t</t>
  </si>
  <si>
    <t>ODR9540839183u</t>
  </si>
  <si>
    <t>ODR7032455114h</t>
  </si>
  <si>
    <t>ODR3003350064m</t>
  </si>
  <si>
    <t>ODR4233390777h</t>
  </si>
  <si>
    <t>C826722L</t>
  </si>
  <si>
    <t>P456314</t>
  </si>
  <si>
    <t xml:space="preserve">coleman_Red Adult Chair Quad with Cooler </t>
  </si>
  <si>
    <t>ODR8703520092h</t>
  </si>
  <si>
    <t>C735448L</t>
  </si>
  <si>
    <t>P981044</t>
  </si>
  <si>
    <t>lm_FORBES MONTHLY-Subscription</t>
  </si>
  <si>
    <t>ODR8573259278i</t>
  </si>
  <si>
    <t>C649688L</t>
  </si>
  <si>
    <t>P781618</t>
  </si>
  <si>
    <t>Relaxsit_RS-67</t>
  </si>
  <si>
    <t>ODR5683014084m</t>
  </si>
  <si>
    <t>P922879</t>
  </si>
  <si>
    <t>HOS_RLRW100</t>
  </si>
  <si>
    <t>ODR4926660158t</t>
  </si>
  <si>
    <t>C533914L</t>
  </si>
  <si>
    <t>ODR8005194571n</t>
  </si>
  <si>
    <t>P285804</t>
  </si>
  <si>
    <t>GA_PM-201-137348</t>
  </si>
  <si>
    <t>ODR8749135605l</t>
  </si>
  <si>
    <t>C844341L</t>
  </si>
  <si>
    <t>P757616</t>
  </si>
  <si>
    <t>orient_OM-30ARW</t>
  </si>
  <si>
    <t>ODR1287222568a</t>
  </si>
  <si>
    <t>C266096L</t>
  </si>
  <si>
    <t>ODR3098753685y</t>
  </si>
  <si>
    <t>P864196</t>
  </si>
  <si>
    <t>american_tourister Rome UR  66Black</t>
  </si>
  <si>
    <t>ODR2165093093q</t>
  </si>
  <si>
    <t>P252423</t>
  </si>
  <si>
    <t>Z&amp;A_ZEES-0097</t>
  </si>
  <si>
    <t>ODR5725024387f</t>
  </si>
  <si>
    <t>P225262</t>
  </si>
  <si>
    <t>un_Green Tea Bundle_GT</t>
  </si>
  <si>
    <t>ODR6421342795b</t>
  </si>
  <si>
    <t>C673184L</t>
  </si>
  <si>
    <t>P440872</t>
  </si>
  <si>
    <t>LC_3595471021182</t>
  </si>
  <si>
    <t>ODR6783374346i</t>
  </si>
  <si>
    <t>C589059L</t>
  </si>
  <si>
    <t>ODR3919949843b</t>
  </si>
  <si>
    <t>C536052L</t>
  </si>
  <si>
    <t>P844813</t>
  </si>
  <si>
    <t>TBG_AV-B-07-Golden</t>
  </si>
  <si>
    <t>ODR8387380972k</t>
  </si>
  <si>
    <t>C865251L</t>
  </si>
  <si>
    <t>P759170</t>
  </si>
  <si>
    <t>moshi_99MO023126</t>
  </si>
  <si>
    <t>ODR5987883066z</t>
  </si>
  <si>
    <t>C314803L</t>
  </si>
  <si>
    <t>P563852</t>
  </si>
  <si>
    <t>GA_PM-137-136187</t>
  </si>
  <si>
    <t>ODR2195752620f</t>
  </si>
  <si>
    <t>C319814L</t>
  </si>
  <si>
    <t>P176270</t>
  </si>
  <si>
    <t>GA_PM-162-136199</t>
  </si>
  <si>
    <t>ODR3654668110b</t>
  </si>
  <si>
    <t>ODR1696944752g</t>
  </si>
  <si>
    <t>ODR9620902318t</t>
  </si>
  <si>
    <t>C702933L</t>
  </si>
  <si>
    <t>P377260</t>
  </si>
  <si>
    <t>mm_AG-2098</t>
  </si>
  <si>
    <t>ODR4406844955y</t>
  </si>
  <si>
    <t>C467150L</t>
  </si>
  <si>
    <t>P198356</t>
  </si>
  <si>
    <t>Bparcel_85W-SAFE2</t>
  </si>
  <si>
    <t>ODR8071475054m</t>
  </si>
  <si>
    <t>C385693L</t>
  </si>
  <si>
    <t>ODR7626349958s</t>
  </si>
  <si>
    <t>P720293</t>
  </si>
  <si>
    <t>MHS_Pleat Boarder -Bed Sheet - [Size] King</t>
  </si>
  <si>
    <t>ODR8736076356q</t>
  </si>
  <si>
    <t>C628245L</t>
  </si>
  <si>
    <t>P727256</t>
  </si>
  <si>
    <t>GA_PM-155-136193</t>
  </si>
  <si>
    <t>ODR3569455102r</t>
  </si>
  <si>
    <t>C919468L</t>
  </si>
  <si>
    <t>P279357</t>
  </si>
  <si>
    <t>GA_PM-173-136208</t>
  </si>
  <si>
    <t>ODR6772792747q</t>
  </si>
  <si>
    <t>P713234</t>
  </si>
  <si>
    <t>GA_PM-152-136192</t>
  </si>
  <si>
    <t>ODR7804255702q</t>
  </si>
  <si>
    <t>C617345L</t>
  </si>
  <si>
    <t>ODR6225739642y</t>
  </si>
  <si>
    <t>C607972L</t>
  </si>
  <si>
    <t>ODR5459592313i</t>
  </si>
  <si>
    <t>C978527L</t>
  </si>
  <si>
    <t>P401585</t>
  </si>
  <si>
    <t>GA_PM-161-136198</t>
  </si>
  <si>
    <t>ODR1942538488m</t>
  </si>
  <si>
    <t>P229579</t>
  </si>
  <si>
    <t>GA_PM-168-136203</t>
  </si>
  <si>
    <t>ODR5694840484c</t>
  </si>
  <si>
    <t>C749538L</t>
  </si>
  <si>
    <t>ODR6629635076p</t>
  </si>
  <si>
    <t>C742231L</t>
  </si>
  <si>
    <t>ODR7547904222y</t>
  </si>
  <si>
    <t>C502254L</t>
  </si>
  <si>
    <t>P208328</t>
  </si>
  <si>
    <t>GA_PM-171-136206</t>
  </si>
  <si>
    <t>ODR5864566323o</t>
  </si>
  <si>
    <t>C860548L</t>
  </si>
  <si>
    <t>ODR7929625105o</t>
  </si>
  <si>
    <t>C836809L</t>
  </si>
  <si>
    <t>P537345</t>
  </si>
  <si>
    <t>GA_PM-170-136205</t>
  </si>
  <si>
    <t>ODR8318602493w</t>
  </si>
  <si>
    <t>C688872L</t>
  </si>
  <si>
    <t>P114375</t>
  </si>
  <si>
    <t>AKL_A01136177-AW-18-Purple</t>
  </si>
  <si>
    <t>ODR2032898188w</t>
  </si>
  <si>
    <t>C370534L</t>
  </si>
  <si>
    <t>ODR6583055195m</t>
  </si>
  <si>
    <t>C890325L</t>
  </si>
  <si>
    <t>P663928</t>
  </si>
  <si>
    <t>GA_PM-172-136207</t>
  </si>
  <si>
    <t>ODR5562991131y</t>
  </si>
  <si>
    <t>C460610L</t>
  </si>
  <si>
    <t>ODR9278022818o</t>
  </si>
  <si>
    <t>C536378L</t>
  </si>
  <si>
    <t>ODR1298921605b</t>
  </si>
  <si>
    <t>C670896L</t>
  </si>
  <si>
    <t>P602715</t>
  </si>
  <si>
    <t>GA_PM-157-136194</t>
  </si>
  <si>
    <t>ODR1240810411q</t>
  </si>
  <si>
    <t>C373791L</t>
  </si>
  <si>
    <t>ODR2204441816k</t>
  </si>
  <si>
    <t>C735415L</t>
  </si>
  <si>
    <t>ODR2374990653u</t>
  </si>
  <si>
    <t>C147249L</t>
  </si>
  <si>
    <t>ODR2989550992l</t>
  </si>
  <si>
    <t>C839755L</t>
  </si>
  <si>
    <t>P261639</t>
  </si>
  <si>
    <t>rhythm_G1107S-01</t>
  </si>
  <si>
    <t>ODR1223442200k</t>
  </si>
  <si>
    <t>C806665L</t>
  </si>
  <si>
    <t>P765122</t>
  </si>
  <si>
    <t>Prime_T12-BLACK-2XL</t>
  </si>
  <si>
    <t>ODR7100974477v</t>
  </si>
  <si>
    <t>P639318</t>
  </si>
  <si>
    <t>prime_T11-GR Black-M</t>
  </si>
  <si>
    <t>ODR6393048671x</t>
  </si>
  <si>
    <t>C171924L</t>
  </si>
  <si>
    <t>P304734</t>
  </si>
  <si>
    <t>prime_T11-GR Black-XL</t>
  </si>
  <si>
    <t>ODR5892649472f</t>
  </si>
  <si>
    <t>C210865L</t>
  </si>
  <si>
    <t>ODR6130660954x</t>
  </si>
  <si>
    <t>C303166L</t>
  </si>
  <si>
    <t>P826364</t>
  </si>
  <si>
    <t>Atalian _DV206A-Brown-41</t>
  </si>
  <si>
    <t>ODR6932060037b</t>
  </si>
  <si>
    <t>C812812L</t>
  </si>
  <si>
    <t>P395976</t>
  </si>
  <si>
    <t>Atalian _DV206A-Black-41</t>
  </si>
  <si>
    <t>ODR8655763212r</t>
  </si>
  <si>
    <t>P152703</t>
  </si>
  <si>
    <t>SNU_ME16E-2A</t>
  </si>
  <si>
    <t>ODR7313784933h</t>
  </si>
  <si>
    <t>ODR4244785965l</t>
  </si>
  <si>
    <t>ODR3638709970j</t>
  </si>
  <si>
    <t>C368601L</t>
  </si>
  <si>
    <t>P470836</t>
  </si>
  <si>
    <t>Mausummery_0001555-SUT-AQU</t>
  </si>
  <si>
    <t>ODR1251050980v</t>
  </si>
  <si>
    <t>C483318L</t>
  </si>
  <si>
    <t>P293781</t>
  </si>
  <si>
    <t>Rubian_20-S</t>
  </si>
  <si>
    <t>ODR9818081393b</t>
  </si>
  <si>
    <t>C714124L</t>
  </si>
  <si>
    <t>P778849</t>
  </si>
  <si>
    <t>KKZP_TSRKK70206-XS</t>
  </si>
  <si>
    <t>ODR9580199625r</t>
  </si>
  <si>
    <t>C579669L</t>
  </si>
  <si>
    <t>P627630</t>
  </si>
  <si>
    <t>sehgalmotors_67036</t>
  </si>
  <si>
    <t>ODR3665211523c</t>
  </si>
  <si>
    <t>C907593L</t>
  </si>
  <si>
    <t>P690503</t>
  </si>
  <si>
    <t>Lacie_9000146</t>
  </si>
  <si>
    <t>ODR9283133117m</t>
  </si>
  <si>
    <t>C772704L</t>
  </si>
  <si>
    <t>P863492</t>
  </si>
  <si>
    <t>TTmachine_pakistan05-M</t>
  </si>
  <si>
    <t>ODR3372581003i</t>
  </si>
  <si>
    <t>C363500L</t>
  </si>
  <si>
    <t>P469966</t>
  </si>
  <si>
    <t>AKL_A131130507_SS-161_Blue</t>
  </si>
  <si>
    <t>ODR5030666367d</t>
  </si>
  <si>
    <t>C514643L</t>
  </si>
  <si>
    <t>P563405</t>
  </si>
  <si>
    <t>edifier_XM6-PF</t>
  </si>
  <si>
    <t>ODR6709566899l</t>
  </si>
  <si>
    <t>P646568</t>
  </si>
  <si>
    <t xml:space="preserve">phub_Armani 100ml  EDT </t>
  </si>
  <si>
    <t>ODR6909578255i</t>
  </si>
  <si>
    <t>C643275L</t>
  </si>
  <si>
    <t>P858554</t>
  </si>
  <si>
    <t>MORG_GCS 04</t>
  </si>
  <si>
    <t>P194372</t>
  </si>
  <si>
    <t>hijabh_JILBAB-C-756 (1)-56x</t>
  </si>
  <si>
    <t>ODR4253935678s</t>
  </si>
  <si>
    <t>ODR8347037480f</t>
  </si>
  <si>
    <t>P521903</t>
  </si>
  <si>
    <t>AM-Dark Turquoise Suit APS-5110-Small</t>
  </si>
  <si>
    <t>ODR3798907393f</t>
  </si>
  <si>
    <t>P688198</t>
  </si>
  <si>
    <t>shahi_BallayÃƒâ€šÃ‚Â BallayÃƒâ€šÃ‚Â Munchy MixÃƒâ€šÃ‚Â 12-75-box</t>
  </si>
  <si>
    <t>ODR4525518987x</t>
  </si>
  <si>
    <t>C772184L</t>
  </si>
  <si>
    <t>P885003</t>
  </si>
  <si>
    <t>audionic_6954217856834</t>
  </si>
  <si>
    <t>ODR4481692296s</t>
  </si>
  <si>
    <t>C913594L</t>
  </si>
  <si>
    <t>P884353</t>
  </si>
  <si>
    <t>HOS-m_HRMTDHM75</t>
  </si>
  <si>
    <t>ODR7342883104r</t>
  </si>
  <si>
    <t>P272485</t>
  </si>
  <si>
    <t xml:space="preserve">phub_One Million  by Paco Rabanne 100ml  EDT </t>
  </si>
  <si>
    <t>ODR6174179442d</t>
  </si>
  <si>
    <t>P322129</t>
  </si>
  <si>
    <t>fitn_800450</t>
  </si>
  <si>
    <t>ODR5968986681n</t>
  </si>
  <si>
    <t>C848357L</t>
  </si>
  <si>
    <t>P504409</t>
  </si>
  <si>
    <t>casio_MTP-1381D-7AVDF</t>
  </si>
  <si>
    <t>ODR9879018804i</t>
  </si>
  <si>
    <t>C833467L</t>
  </si>
  <si>
    <t>P995838</t>
  </si>
  <si>
    <t>Teenz_R-0124</t>
  </si>
  <si>
    <t>ODR6112574227g</t>
  </si>
  <si>
    <t>P731800</t>
  </si>
  <si>
    <t>Timex_TW2P61400</t>
  </si>
  <si>
    <t>ODR2563813901q</t>
  </si>
  <si>
    <t>ODR8371307556a</t>
  </si>
  <si>
    <t>C247805L</t>
  </si>
  <si>
    <t>P173440</t>
  </si>
  <si>
    <t>JBS_hcd-HON-020</t>
  </si>
  <si>
    <t>ODR3071613229j</t>
  </si>
  <si>
    <t>C379337L</t>
  </si>
  <si>
    <t>P669129</t>
  </si>
  <si>
    <t>phub_Legend Spirit by Mont Blanc 100ml  EDT</t>
  </si>
  <si>
    <t>ODR8835182399j</t>
  </si>
  <si>
    <t>ODR5497578001b</t>
  </si>
  <si>
    <t>C281598L</t>
  </si>
  <si>
    <t>P102648</t>
  </si>
  <si>
    <t>LC_3349668532902</t>
  </si>
  <si>
    <t>ODR9542313479l</t>
  </si>
  <si>
    <t>C607344L</t>
  </si>
  <si>
    <t>ODR3675282310s</t>
  </si>
  <si>
    <t>C794985L</t>
  </si>
  <si>
    <t>ODR6460912975o</t>
  </si>
  <si>
    <t>C402823L</t>
  </si>
  <si>
    <t>ODR1325822871m</t>
  </si>
  <si>
    <t>C574874L</t>
  </si>
  <si>
    <t>P905261</t>
  </si>
  <si>
    <t>streets_SS-63-L</t>
  </si>
  <si>
    <t>ODR2424369898l</t>
  </si>
  <si>
    <t>C348605L</t>
  </si>
  <si>
    <t>ODR6009958525s</t>
  </si>
  <si>
    <t>C113520L</t>
  </si>
  <si>
    <t>P402840</t>
  </si>
  <si>
    <t>Timex_TW2P61600</t>
  </si>
  <si>
    <t>ODR2158224396h</t>
  </si>
  <si>
    <t>C861081L</t>
  </si>
  <si>
    <t>P955377</t>
  </si>
  <si>
    <t>MHS_Metallic Cuff White-Bed Sheet - [Size] Double</t>
  </si>
  <si>
    <t>ODR2410475068u</t>
  </si>
  <si>
    <t>C409316L</t>
  </si>
  <si>
    <t>P418929</t>
  </si>
  <si>
    <t>madela_HARMONY BREASTPUMP</t>
  </si>
  <si>
    <t>ODR1871579656w</t>
  </si>
  <si>
    <t>C596112L</t>
  </si>
  <si>
    <t>ODR7929893983r</t>
  </si>
  <si>
    <t>P198352</t>
  </si>
  <si>
    <t>Ar_KN034-S</t>
  </si>
  <si>
    <t>ODR8476909355z</t>
  </si>
  <si>
    <t>P417575</t>
  </si>
  <si>
    <t>lamart_LMZ053</t>
  </si>
  <si>
    <t>ODR4977561954n</t>
  </si>
  <si>
    <t>C641048L</t>
  </si>
  <si>
    <t>ODR6951767085t</t>
  </si>
  <si>
    <t>C382334L</t>
  </si>
  <si>
    <t>P544948</t>
  </si>
  <si>
    <t>HOS-m_CPDOMM80</t>
  </si>
  <si>
    <t>ODR7708062538s</t>
  </si>
  <si>
    <t>C847221L</t>
  </si>
  <si>
    <t>P596093</t>
  </si>
  <si>
    <t>AKL_A131131287_FC-06</t>
  </si>
  <si>
    <t>ODR8906343991x</t>
  </si>
  <si>
    <t>C539674L</t>
  </si>
  <si>
    <t>P275179</t>
  </si>
  <si>
    <t>tmx_wtch_T28201</t>
  </si>
  <si>
    <t>ODR3535642292t</t>
  </si>
  <si>
    <t>P557021</t>
  </si>
  <si>
    <t xml:space="preserve">phub_Boss Bottled Night </t>
  </si>
  <si>
    <t>ODR1153145615s</t>
  </si>
  <si>
    <t>C191776L</t>
  </si>
  <si>
    <t>P573882</t>
  </si>
  <si>
    <t>Ifitness_Mini-Bike</t>
  </si>
  <si>
    <t>ODR3567638183y</t>
  </si>
  <si>
    <t>P511812</t>
  </si>
  <si>
    <t>Fidato Ankle High Boot 309-872-42</t>
  </si>
  <si>
    <t>ODR9385609420l</t>
  </si>
  <si>
    <t>P988211</t>
  </si>
  <si>
    <t>Fidato Ankle High Boot 309-872-41</t>
  </si>
  <si>
    <t>ODR9189442273y</t>
  </si>
  <si>
    <t>P266291</t>
  </si>
  <si>
    <t>Fidato Ankle High Boot 309-872-45</t>
  </si>
  <si>
    <t>ODR2800570602x</t>
  </si>
  <si>
    <t>C848074L</t>
  </si>
  <si>
    <t>ODR5573410886o</t>
  </si>
  <si>
    <t>P928328</t>
  </si>
  <si>
    <t>Fidato Ankle High Boot 309-872-40</t>
  </si>
  <si>
    <t>ODR2013641442x</t>
  </si>
  <si>
    <t>C563862L</t>
  </si>
  <si>
    <t>P450890</t>
  </si>
  <si>
    <t>Corio_C-101348 - BROWN-45</t>
  </si>
  <si>
    <t>ODR4374616320x</t>
  </si>
  <si>
    <t>P792114</t>
  </si>
  <si>
    <t>Karak_Honey 1 Kg</t>
  </si>
  <si>
    <t>ODR7693023210w</t>
  </si>
  <si>
    <t>P393350</t>
  </si>
  <si>
    <t>Artzy_MM-02</t>
  </si>
  <si>
    <t>ODR9745899630c</t>
  </si>
  <si>
    <t>C139066L</t>
  </si>
  <si>
    <t>P383565</t>
  </si>
  <si>
    <t>GA_PM-132-136186</t>
  </si>
  <si>
    <t>ODR4025498839m</t>
  </si>
  <si>
    <t>C150251L</t>
  </si>
  <si>
    <t>P194342</t>
  </si>
  <si>
    <t>GA_PM-167-136202</t>
  </si>
  <si>
    <t>ODR5458304924s</t>
  </si>
  <si>
    <t>C305124L</t>
  </si>
  <si>
    <t>ODR9282546563c</t>
  </si>
  <si>
    <t>C347383L</t>
  </si>
  <si>
    <t>ODR6920071928y</t>
  </si>
  <si>
    <t>C309123L</t>
  </si>
  <si>
    <t>P773985</t>
  </si>
  <si>
    <t>GA_PM-165-136201</t>
  </si>
  <si>
    <t>ODR9038062638e</t>
  </si>
  <si>
    <t>C869500L</t>
  </si>
  <si>
    <t>P732797</t>
  </si>
  <si>
    <t>shoppingmania_Gold Rhinestone Heart Drop Necklace &amp; Earrings</t>
  </si>
  <si>
    <t>ODR2973964586d</t>
  </si>
  <si>
    <t>P898726</t>
  </si>
  <si>
    <t>AKL_GFKU2369-L</t>
  </si>
  <si>
    <t>ODR5839553844a</t>
  </si>
  <si>
    <t>C158331L</t>
  </si>
  <si>
    <t>ODR5419097364n</t>
  </si>
  <si>
    <t>C687298L</t>
  </si>
  <si>
    <t>P704549</t>
  </si>
  <si>
    <t>GA_FE-58-141233</t>
  </si>
  <si>
    <t>ODR9635588949q</t>
  </si>
  <si>
    <t>C248905L</t>
  </si>
  <si>
    <t>P533262</t>
  </si>
  <si>
    <t>Sapphire_US0679</t>
  </si>
  <si>
    <t>ODR9951722059p</t>
  </si>
  <si>
    <t>P195130</t>
  </si>
  <si>
    <t>Sapphire_US0678</t>
  </si>
  <si>
    <t>ODR5408182784x</t>
  </si>
  <si>
    <t>C877563L</t>
  </si>
  <si>
    <t>P996730</t>
  </si>
  <si>
    <t>GA_EA-18-144980</t>
  </si>
  <si>
    <t>ODR8336860327v</t>
  </si>
  <si>
    <t>ODR3793504804u</t>
  </si>
  <si>
    <t>C332699L</t>
  </si>
  <si>
    <t>P760158</t>
  </si>
  <si>
    <t>sinbo_7027</t>
  </si>
  <si>
    <t>ODR6981320722q</t>
  </si>
  <si>
    <t>C465805L</t>
  </si>
  <si>
    <t>P978455</t>
  </si>
  <si>
    <t>Philips_6540</t>
  </si>
  <si>
    <t>ODR2391182905v</t>
  </si>
  <si>
    <t>C605426L</t>
  </si>
  <si>
    <t>ODR1559577514u</t>
  </si>
  <si>
    <t>P933986</t>
  </si>
  <si>
    <t>LC_3349668508587</t>
  </si>
  <si>
    <t>ODR6996750988b</t>
  </si>
  <si>
    <t>P983938</t>
  </si>
  <si>
    <t>MORG_GCS 13</t>
  </si>
  <si>
    <t>ODR8114290934u</t>
  </si>
  <si>
    <t>ODR5408083051i</t>
  </si>
  <si>
    <t>ODR1713379951h</t>
  </si>
  <si>
    <t>P761917</t>
  </si>
  <si>
    <t>Turk &amp; Fillmore longisland ice tea-40</t>
  </si>
  <si>
    <t>ODR1546542821l</t>
  </si>
  <si>
    <t>C985957L</t>
  </si>
  <si>
    <t>ODR4714685213t</t>
  </si>
  <si>
    <t>C890492L</t>
  </si>
  <si>
    <t>ODR3378122506c</t>
  </si>
  <si>
    <t>C269004L</t>
  </si>
  <si>
    <t>ODR2563977058z</t>
  </si>
  <si>
    <t>C763705L</t>
  </si>
  <si>
    <t>P518083</t>
  </si>
  <si>
    <t>interwood_HF-12CR-HW-11284</t>
  </si>
  <si>
    <t>ODR9382854521e</t>
  </si>
  <si>
    <t>P458788</t>
  </si>
  <si>
    <t>Logitech_Logitech Ipad Air Keyboard Cover Connector-white</t>
  </si>
  <si>
    <t>ODR3054520060d</t>
  </si>
  <si>
    <t>C770151L</t>
  </si>
  <si>
    <t>P164775</t>
  </si>
  <si>
    <t>timex_T49988</t>
  </si>
  <si>
    <t>ODR2722541813h</t>
  </si>
  <si>
    <t>C965864L</t>
  </si>
  <si>
    <t>P309716</t>
  </si>
  <si>
    <t>Tmall_MM_Sonex_Cookware_Set</t>
  </si>
  <si>
    <t>ODR1923496450w</t>
  </si>
  <si>
    <t>C394803L</t>
  </si>
  <si>
    <t>P497435</t>
  </si>
  <si>
    <t>RS_Chum Chum Tin</t>
  </si>
  <si>
    <t>ODR1383566289y</t>
  </si>
  <si>
    <t>P357201</t>
  </si>
  <si>
    <t>Cosmo_Wen Lavender</t>
  </si>
  <si>
    <t>ODR4633925975t</t>
  </si>
  <si>
    <t>C751410L</t>
  </si>
  <si>
    <t>P673245</t>
  </si>
  <si>
    <t>timex_T49991</t>
  </si>
  <si>
    <t>ODR6892617702e</t>
  </si>
  <si>
    <t>C784615L</t>
  </si>
  <si>
    <t>P954748</t>
  </si>
  <si>
    <t>MDF 018_Ajwa Dates 250 gm</t>
  </si>
  <si>
    <t>ODR6161587775s</t>
  </si>
  <si>
    <t>C857803L</t>
  </si>
  <si>
    <t>P386885</t>
  </si>
  <si>
    <t>HR_Soan Papdi 500g</t>
  </si>
  <si>
    <t>ODR5370519349j</t>
  </si>
  <si>
    <t>C988804L</t>
  </si>
  <si>
    <t>P996724</t>
  </si>
  <si>
    <t>HOS-m_GACM75</t>
  </si>
  <si>
    <t>ODR8316541092v</t>
  </si>
  <si>
    <t>C437156L</t>
  </si>
  <si>
    <t>P607215</t>
  </si>
  <si>
    <t>Lunarl-500</t>
  </si>
  <si>
    <t>ODR2630253942b</t>
  </si>
  <si>
    <t>C216058L</t>
  </si>
  <si>
    <t>P846918</t>
  </si>
  <si>
    <t>vitamin_moments-gold-delay-condom</t>
  </si>
  <si>
    <t>ODR6802224892w</t>
  </si>
  <si>
    <t>C729816L</t>
  </si>
  <si>
    <t>ODR7941465123v</t>
  </si>
  <si>
    <t>C816287L</t>
  </si>
  <si>
    <t>P423958</t>
  </si>
  <si>
    <t>GA_C-468-120505</t>
  </si>
  <si>
    <t>ODR4657488380y</t>
  </si>
  <si>
    <t>C512943L</t>
  </si>
  <si>
    <t>P859391</t>
  </si>
  <si>
    <t>AKL_A131138790-SS-122-17</t>
  </si>
  <si>
    <t>ODR3192885816x</t>
  </si>
  <si>
    <t>C636068L</t>
  </si>
  <si>
    <t>ODR4111691801w</t>
  </si>
  <si>
    <t>C274315L</t>
  </si>
  <si>
    <t>P666317</t>
  </si>
  <si>
    <t>SNU_ op16l-155A</t>
  </si>
  <si>
    <t>ODR2217903438e</t>
  </si>
  <si>
    <t>P319315</t>
  </si>
  <si>
    <t>head_273406-UK 10</t>
  </si>
  <si>
    <t>ODR4967932874u</t>
  </si>
  <si>
    <t>P877240</t>
  </si>
  <si>
    <t>head_273406-UK 11</t>
  </si>
  <si>
    <t>ODR7299380062d</t>
  </si>
  <si>
    <t>C316209L</t>
  </si>
  <si>
    <t>ODR3284665009k</t>
  </si>
  <si>
    <t>C425987L</t>
  </si>
  <si>
    <t>P504425</t>
  </si>
  <si>
    <t>casio_MTP-E303L-7AVDF</t>
  </si>
  <si>
    <t>ODR4278280889o</t>
  </si>
  <si>
    <t>C453519L</t>
  </si>
  <si>
    <t>P629836</t>
  </si>
  <si>
    <t>plk_DWI/ 941 344_76</t>
  </si>
  <si>
    <t>ODR4081374234f</t>
  </si>
  <si>
    <t>ODR9588677269c</t>
  </si>
  <si>
    <t>C350869L</t>
  </si>
  <si>
    <t>ODR3578131965b</t>
  </si>
  <si>
    <t>C266788L</t>
  </si>
  <si>
    <t>P632123</t>
  </si>
  <si>
    <t>SFEVER_GU378HB18MA4KNAFAMZ</t>
  </si>
  <si>
    <t>ODR5092892781r</t>
  </si>
  <si>
    <t>C393272L</t>
  </si>
  <si>
    <t>P645340</t>
  </si>
  <si>
    <t>BParcel_Q7S WITH Webcam 2G+8G-BLACK</t>
  </si>
  <si>
    <t>ODR2052932491a</t>
  </si>
  <si>
    <t>C571352L</t>
  </si>
  <si>
    <t>P631722</t>
  </si>
  <si>
    <t>ST_M8820_73</t>
  </si>
  <si>
    <t>ODR8624303928d</t>
  </si>
  <si>
    <t>C790783L</t>
  </si>
  <si>
    <t>P133080</t>
  </si>
  <si>
    <t>Herbo Natural_30</t>
  </si>
  <si>
    <t>ODR9295329783f</t>
  </si>
  <si>
    <t>C713425L</t>
  </si>
  <si>
    <t>P788145</t>
  </si>
  <si>
    <t>BParcel_Q7 2G+8G-BLACK</t>
  </si>
  <si>
    <t>ODR3430855209h</t>
  </si>
  <si>
    <t>P673855</t>
  </si>
  <si>
    <t>Fidato_537-904-W-45</t>
  </si>
  <si>
    <t>ODR1471175330o</t>
  </si>
  <si>
    <t>C868378L</t>
  </si>
  <si>
    <t>P898417</t>
  </si>
  <si>
    <t>corio_c101223-45</t>
  </si>
  <si>
    <t>ODR7565116662f</t>
  </si>
  <si>
    <t>P886999</t>
  </si>
  <si>
    <t>Fidato_537-904-W-brown-41</t>
  </si>
  <si>
    <t>ODR2968474923o</t>
  </si>
  <si>
    <t>C182629L</t>
  </si>
  <si>
    <t>P837603</t>
  </si>
  <si>
    <t>Q&amp;Q_DE02J502Y</t>
  </si>
  <si>
    <t>ODR1605333682k</t>
  </si>
  <si>
    <t>P128276</t>
  </si>
  <si>
    <t>Fidato_537-904-W-40</t>
  </si>
  <si>
    <t>ODR8971262001k</t>
  </si>
  <si>
    <t>C910877L</t>
  </si>
  <si>
    <t>P730840</t>
  </si>
  <si>
    <t>Fidato_549-872-B-40</t>
  </si>
  <si>
    <t>ODR2266317422p</t>
  </si>
  <si>
    <t>P964141</t>
  </si>
  <si>
    <t>corio_C 101150-45</t>
  </si>
  <si>
    <t>ODR6904035318k</t>
  </si>
  <si>
    <t>P840720</t>
  </si>
  <si>
    <t>Karak_Honey 1 Kg_discounted</t>
  </si>
  <si>
    <t>ODR3192122891p</t>
  </si>
  <si>
    <t>C126672L</t>
  </si>
  <si>
    <t>P775971</t>
  </si>
  <si>
    <t>naushemian_#0037-M</t>
  </si>
  <si>
    <t>ODR4748220082x</t>
  </si>
  <si>
    <t>P295127</t>
  </si>
  <si>
    <t>GA_CL-230-B-136065</t>
  </si>
  <si>
    <t>ODR9796365084d</t>
  </si>
  <si>
    <t>C892699L</t>
  </si>
  <si>
    <t>P226235</t>
  </si>
  <si>
    <t>palwasha_SKU011</t>
  </si>
  <si>
    <t>ODR5935374871t</t>
  </si>
  <si>
    <t>C195614L</t>
  </si>
  <si>
    <t>ODR5802459365i</t>
  </si>
  <si>
    <t>C189483L</t>
  </si>
  <si>
    <t>P333128</t>
  </si>
  <si>
    <t>unze_GS5632 -Brown-6</t>
  </si>
  <si>
    <t>ODR4186864844u</t>
  </si>
  <si>
    <t>C528351L</t>
  </si>
  <si>
    <t>P478155</t>
  </si>
  <si>
    <t>Dermalogica_666151001909</t>
  </si>
  <si>
    <t>ODR4699160818x</t>
  </si>
  <si>
    <t>C668516L</t>
  </si>
  <si>
    <t>P348769</t>
  </si>
  <si>
    <t>GA_FE-68-141243</t>
  </si>
  <si>
    <t>ODR5157070723k</t>
  </si>
  <si>
    <t>C945606L</t>
  </si>
  <si>
    <t>P870886</t>
  </si>
  <si>
    <t>b&amp;d_Vacuum Cleaner VM1430</t>
  </si>
  <si>
    <t>ODR5867571533v</t>
  </si>
  <si>
    <t>C245316L</t>
  </si>
  <si>
    <t>P121144</t>
  </si>
  <si>
    <t>GA_GT-01-141173</t>
  </si>
  <si>
    <t>ODR3616191030p</t>
  </si>
  <si>
    <t>C960526L</t>
  </si>
  <si>
    <t>P657864</t>
  </si>
  <si>
    <t>hijabh_0121-C-752 (1)-56</t>
  </si>
  <si>
    <t>ODR4299217054h</t>
  </si>
  <si>
    <t>C545786L</t>
  </si>
  <si>
    <t>P215611</t>
  </si>
  <si>
    <t>sanasafinaz_SS-2B</t>
  </si>
  <si>
    <t>ODR5258945639u</t>
  </si>
  <si>
    <t>P504571</t>
  </si>
  <si>
    <t>hijabh_0120-P-827-54</t>
  </si>
  <si>
    <t>ODR3372377561w</t>
  </si>
  <si>
    <t>C874790L</t>
  </si>
  <si>
    <t>ODR2365956861y</t>
  </si>
  <si>
    <t>C271561L</t>
  </si>
  <si>
    <t>P633207</t>
  </si>
  <si>
    <t>SanaSafinaz_SS-6A</t>
  </si>
  <si>
    <t>ODR8834882481v</t>
  </si>
  <si>
    <t>C685247L</t>
  </si>
  <si>
    <t>ODR1631307151n</t>
  </si>
  <si>
    <t>ODR2739452780a</t>
  </si>
  <si>
    <t>C318908L</t>
  </si>
  <si>
    <t>ODR7946942922o</t>
  </si>
  <si>
    <t>C360321L</t>
  </si>
  <si>
    <t>ODR7262799637a</t>
  </si>
  <si>
    <t>C754495L</t>
  </si>
  <si>
    <t>ODR9955971177q</t>
  </si>
  <si>
    <t>P787667</t>
  </si>
  <si>
    <t>sanasafinaz_SS-5B</t>
  </si>
  <si>
    <t>ODR4311531716z</t>
  </si>
  <si>
    <t>C378820L</t>
  </si>
  <si>
    <t>ODR1430981890i</t>
  </si>
  <si>
    <t>C116160L</t>
  </si>
  <si>
    <t>P650191</t>
  </si>
  <si>
    <t>sanasafinaz_SS-3A</t>
  </si>
  <si>
    <t>ODR6790574594t</t>
  </si>
  <si>
    <t>C956206L</t>
  </si>
  <si>
    <t>P891517</t>
  </si>
  <si>
    <t>sanasafinaz_SS-1B</t>
  </si>
  <si>
    <t>ODR3407173585y</t>
  </si>
  <si>
    <t>C213152L</t>
  </si>
  <si>
    <t>ODR9989082613a</t>
  </si>
  <si>
    <t>C864846L</t>
  </si>
  <si>
    <t>ODR2604470987j</t>
  </si>
  <si>
    <t>ODR9539666339n</t>
  </si>
  <si>
    <t>C149387L</t>
  </si>
  <si>
    <t>ODR5741030587k</t>
  </si>
  <si>
    <t>C248469L</t>
  </si>
  <si>
    <t>P236646</t>
  </si>
  <si>
    <t>Nvite for Fair Skin No Makeup Face Perfecting Palette</t>
  </si>
  <si>
    <t>ODR1475230603o</t>
  </si>
  <si>
    <t>C604951L</t>
  </si>
  <si>
    <t>ODR8694679003i</t>
  </si>
  <si>
    <t>C545162L</t>
  </si>
  <si>
    <t>ODR1819120804d</t>
  </si>
  <si>
    <t>C425949L</t>
  </si>
  <si>
    <t>ODR9669707464n</t>
  </si>
  <si>
    <t>C592986L</t>
  </si>
  <si>
    <t>ODR7871599685b</t>
  </si>
  <si>
    <t>C985407L</t>
  </si>
  <si>
    <t>ODR6882237180p</t>
  </si>
  <si>
    <t>C191651L</t>
  </si>
  <si>
    <t>ODR2698140325j</t>
  </si>
  <si>
    <t>C487379L</t>
  </si>
  <si>
    <t>ODR6508660341n</t>
  </si>
  <si>
    <t>C200501L</t>
  </si>
  <si>
    <t>ODR5946769432g</t>
  </si>
  <si>
    <t>C553033L</t>
  </si>
  <si>
    <t>ODR2343268072i</t>
  </si>
  <si>
    <t>C221507L</t>
  </si>
  <si>
    <t>ODR1432592547x</t>
  </si>
  <si>
    <t>C247915L</t>
  </si>
  <si>
    <t>ODR7744681821a</t>
  </si>
  <si>
    <t>C307212L</t>
  </si>
  <si>
    <t>ODR5775169844f</t>
  </si>
  <si>
    <t>C580970L</t>
  </si>
  <si>
    <t>ODR3926386132f</t>
  </si>
  <si>
    <t>C576765L</t>
  </si>
  <si>
    <t>ODR9676420233p</t>
  </si>
  <si>
    <t>C198663L</t>
  </si>
  <si>
    <t>ODR8521417304z</t>
  </si>
  <si>
    <t>C333086L</t>
  </si>
  <si>
    <t>ODR6802502073l</t>
  </si>
  <si>
    <t>C814447L</t>
  </si>
  <si>
    <t>ODR9995077663x</t>
  </si>
  <si>
    <t>C351295L</t>
  </si>
  <si>
    <t>ODR1182920461i</t>
  </si>
  <si>
    <t>C405771L</t>
  </si>
  <si>
    <t>ODR4581460838j</t>
  </si>
  <si>
    <t>ODR8438937164x</t>
  </si>
  <si>
    <t>C236335L</t>
  </si>
  <si>
    <t>ODR6234827809l</t>
  </si>
  <si>
    <t>C505925L</t>
  </si>
  <si>
    <t>ODR6365240158x</t>
  </si>
  <si>
    <t>C713207L</t>
  </si>
  <si>
    <t>ODR6278477150i</t>
  </si>
  <si>
    <t>C118068L</t>
  </si>
  <si>
    <t>ODR2227559266n</t>
  </si>
  <si>
    <t>C166448L</t>
  </si>
  <si>
    <t>ODR9976240876s</t>
  </si>
  <si>
    <t>ODR7510211540m</t>
  </si>
  <si>
    <t>C230401L</t>
  </si>
  <si>
    <t>ODR5975275466a</t>
  </si>
  <si>
    <t>C673861L</t>
  </si>
  <si>
    <t>ODR5175128471b</t>
  </si>
  <si>
    <t>ODR8056078712y</t>
  </si>
  <si>
    <t>C286374L</t>
  </si>
  <si>
    <t>ODR2579336155b</t>
  </si>
  <si>
    <t>C491617L</t>
  </si>
  <si>
    <t>ODR5031018656r</t>
  </si>
  <si>
    <t>C149914L</t>
  </si>
  <si>
    <t>ODR3665057201r</t>
  </si>
  <si>
    <t>C991995L</t>
  </si>
  <si>
    <t>ODR9784923274r</t>
  </si>
  <si>
    <t>ODR4750443192f</t>
  </si>
  <si>
    <t>C717679L</t>
  </si>
  <si>
    <t>P894504</t>
  </si>
  <si>
    <t xml:space="preserve">braun_10000893_SE5680 BFS MEA </t>
  </si>
  <si>
    <t>ODR9915060277o</t>
  </si>
  <si>
    <t>C199781L</t>
  </si>
  <si>
    <t>ODR5454458069y</t>
  </si>
  <si>
    <t>ODR2768033433r</t>
  </si>
  <si>
    <t>C767768L</t>
  </si>
  <si>
    <t>ODR3285794522a</t>
  </si>
  <si>
    <t>ODR2099011629x</t>
  </si>
  <si>
    <t>C228201L</t>
  </si>
  <si>
    <t>ODR6709054237g</t>
  </si>
  <si>
    <t>C804945L</t>
  </si>
  <si>
    <t>ODR7686917852d</t>
  </si>
  <si>
    <t>C802941L</t>
  </si>
  <si>
    <t>ODR4629627640k</t>
  </si>
  <si>
    <t>C887943L</t>
  </si>
  <si>
    <t>ODR9218934419d</t>
  </si>
  <si>
    <t>C207844L</t>
  </si>
  <si>
    <t>ODR3391938777f</t>
  </si>
  <si>
    <t>ODR8857736329x</t>
  </si>
  <si>
    <t>C366090L</t>
  </si>
  <si>
    <t>ODR4378531872r</t>
  </si>
  <si>
    <t>C603214L</t>
  </si>
  <si>
    <t>ODR2560740364j</t>
  </si>
  <si>
    <t>C863827L</t>
  </si>
  <si>
    <t>ODR8201085804s</t>
  </si>
  <si>
    <t>C670128L</t>
  </si>
  <si>
    <t>ODR5126654058r</t>
  </si>
  <si>
    <t>C979577L</t>
  </si>
  <si>
    <t>ODR2150735949w</t>
  </si>
  <si>
    <t>C875370L</t>
  </si>
  <si>
    <t>ODR3900538606n</t>
  </si>
  <si>
    <t>C319389L</t>
  </si>
  <si>
    <t>ODR6146972806x</t>
  </si>
  <si>
    <t>C734552L</t>
  </si>
  <si>
    <t>ODR9670890951a</t>
  </si>
  <si>
    <t>C693623L</t>
  </si>
  <si>
    <t>ODR5692295933n</t>
  </si>
  <si>
    <t>C746446L</t>
  </si>
  <si>
    <t>ODR4714588298s</t>
  </si>
  <si>
    <t>C475783L</t>
  </si>
  <si>
    <t>ODR6242020316d</t>
  </si>
  <si>
    <t>C242882L</t>
  </si>
  <si>
    <t>ODR3988495306t</t>
  </si>
  <si>
    <t>ODR2491287376n</t>
  </si>
  <si>
    <t>C577018L</t>
  </si>
  <si>
    <t>ODR6904881794s</t>
  </si>
  <si>
    <t>C375470L</t>
  </si>
  <si>
    <t>ODR8695663777p</t>
  </si>
  <si>
    <t>ODR9180332060v</t>
  </si>
  <si>
    <t>C917631L</t>
  </si>
  <si>
    <t>ODR6384222821u</t>
  </si>
  <si>
    <t>C305512L</t>
  </si>
  <si>
    <t>ODR7787509578o</t>
  </si>
  <si>
    <t>C837184L</t>
  </si>
  <si>
    <t>ODR7146464871i</t>
  </si>
  <si>
    <t>C746876L</t>
  </si>
  <si>
    <t>ODR2529258479i</t>
  </si>
  <si>
    <t>C749236L</t>
  </si>
  <si>
    <t>ODR4002144691x</t>
  </si>
  <si>
    <t>C409050L</t>
  </si>
  <si>
    <t>ODR1999652385d</t>
  </si>
  <si>
    <t>C349467L</t>
  </si>
  <si>
    <t>ODR2607597503q</t>
  </si>
  <si>
    <t>C430739L</t>
  </si>
  <si>
    <t>ODR6331993301u</t>
  </si>
  <si>
    <t>C702867L</t>
  </si>
  <si>
    <t>ODR9222999687q</t>
  </si>
  <si>
    <t>ODR5485101318a</t>
  </si>
  <si>
    <t>C505505L</t>
  </si>
  <si>
    <t>ODR9834069021l</t>
  </si>
  <si>
    <t>ODR1290063205z</t>
  </si>
  <si>
    <t>C942480L</t>
  </si>
  <si>
    <t>ODR8916336556f</t>
  </si>
  <si>
    <t>C167482L</t>
  </si>
  <si>
    <t>P395322</t>
  </si>
  <si>
    <t>HOS_ELPIW100</t>
  </si>
  <si>
    <t>ODR9152316157s</t>
  </si>
  <si>
    <t>C379450L</t>
  </si>
  <si>
    <t>ODR8361179369f</t>
  </si>
  <si>
    <t>C727310L</t>
  </si>
  <si>
    <t>ODR2938193278b</t>
  </si>
  <si>
    <t>C821363L</t>
  </si>
  <si>
    <t>ODR8995591664i</t>
  </si>
  <si>
    <t>C306419L</t>
  </si>
  <si>
    <t>ODR8229766863y</t>
  </si>
  <si>
    <t>C732178L</t>
  </si>
  <si>
    <t>ODR3561657337m</t>
  </si>
  <si>
    <t>C839869L</t>
  </si>
  <si>
    <t>ODR2155035654k</t>
  </si>
  <si>
    <t>C758391L</t>
  </si>
  <si>
    <t>ODR5715436692b</t>
  </si>
  <si>
    <t>C812198L</t>
  </si>
  <si>
    <t>ODR6838003017q</t>
  </si>
  <si>
    <t>C409862L</t>
  </si>
  <si>
    <t>ODR5456183055f</t>
  </si>
  <si>
    <t>C919265L</t>
  </si>
  <si>
    <t>ODR2797990728d</t>
  </si>
  <si>
    <t>C364393L</t>
  </si>
  <si>
    <t>ODR7554489508h</t>
  </si>
  <si>
    <t>C543153L</t>
  </si>
  <si>
    <t>ODR2718315774f</t>
  </si>
  <si>
    <t>C569230L</t>
  </si>
  <si>
    <t>ODR7550165106r</t>
  </si>
  <si>
    <t>ODR4011681307w</t>
  </si>
  <si>
    <t>C197331L</t>
  </si>
  <si>
    <t>ODR3345115151a</t>
  </si>
  <si>
    <t>C615777L</t>
  </si>
  <si>
    <t>ODR7992610503r</t>
  </si>
  <si>
    <t>C601204L</t>
  </si>
  <si>
    <t>ODR4067409090f</t>
  </si>
  <si>
    <t>C577894L</t>
  </si>
  <si>
    <t>ODR5078189223l</t>
  </si>
  <si>
    <t>C849015L</t>
  </si>
  <si>
    <t>ODR3927362819m</t>
  </si>
  <si>
    <t>C864684L</t>
  </si>
  <si>
    <t>ODR5158596416n</t>
  </si>
  <si>
    <t>C370584L</t>
  </si>
  <si>
    <t>ODR7807249826e</t>
  </si>
  <si>
    <t>C926482L</t>
  </si>
  <si>
    <t>ODR6210471050r</t>
  </si>
  <si>
    <t>C781833L</t>
  </si>
  <si>
    <t>ODR5402481372k</t>
  </si>
  <si>
    <t>C931263L</t>
  </si>
  <si>
    <t>ODR1360980097f</t>
  </si>
  <si>
    <t>C358152L</t>
  </si>
  <si>
    <t>ODR1650170870q</t>
  </si>
  <si>
    <t>C275052L</t>
  </si>
  <si>
    <t>ODR6574980646s</t>
  </si>
  <si>
    <t>C862094L</t>
  </si>
  <si>
    <t>ODR5797420822r</t>
  </si>
  <si>
    <t>C455118L</t>
  </si>
  <si>
    <t>ODR9197788022x</t>
  </si>
  <si>
    <t>C763103L</t>
  </si>
  <si>
    <t>ODR9545888752p</t>
  </si>
  <si>
    <t>C866875L</t>
  </si>
  <si>
    <t>ODR9649665921k</t>
  </si>
  <si>
    <t>C940970L</t>
  </si>
  <si>
    <t>ODR2269641787k</t>
  </si>
  <si>
    <t>C490081L</t>
  </si>
  <si>
    <t>ODR3133372305y</t>
  </si>
  <si>
    <t>C820507L</t>
  </si>
  <si>
    <t>ODR6568425431b</t>
  </si>
  <si>
    <t>C176332L</t>
  </si>
  <si>
    <t>ODR6236607297h</t>
  </si>
  <si>
    <t>C917760L</t>
  </si>
  <si>
    <t>ODR3562691891k</t>
  </si>
  <si>
    <t>C877022L</t>
  </si>
  <si>
    <t>ODR1149010175i</t>
  </si>
  <si>
    <t>C850251L</t>
  </si>
  <si>
    <t>ODR7145328329n</t>
  </si>
  <si>
    <t>C541149L</t>
  </si>
  <si>
    <t>ODR7229285616e</t>
  </si>
  <si>
    <t>ODR9773773402h</t>
  </si>
  <si>
    <t>C289731L</t>
  </si>
  <si>
    <t>ODR4617255549d</t>
  </si>
  <si>
    <t>C730593L</t>
  </si>
  <si>
    <t>ODR5888540254n</t>
  </si>
  <si>
    <t>C431005L</t>
  </si>
  <si>
    <t>ODR7724174747d</t>
  </si>
  <si>
    <t>C735964L</t>
  </si>
  <si>
    <t>ODR5868946552e</t>
  </si>
  <si>
    <t>C563099L</t>
  </si>
  <si>
    <t>ODR9596788425v</t>
  </si>
  <si>
    <t>C853288L</t>
  </si>
  <si>
    <t>ODR3443554923d</t>
  </si>
  <si>
    <t>C153551L</t>
  </si>
  <si>
    <t>ODR7559505569k</t>
  </si>
  <si>
    <t>C228470L</t>
  </si>
  <si>
    <t>ODR9605966951n</t>
  </si>
  <si>
    <t>C653184L</t>
  </si>
  <si>
    <t>ODR8547134647n</t>
  </si>
  <si>
    <t>C513079L</t>
  </si>
  <si>
    <t>ODR8905185172x</t>
  </si>
  <si>
    <t>C927578L</t>
  </si>
  <si>
    <t>ODR8181723576l</t>
  </si>
  <si>
    <t>ODR8836229464v</t>
  </si>
  <si>
    <t>C153430L</t>
  </si>
  <si>
    <t>ODR2189659554j</t>
  </si>
  <si>
    <t>C854773L</t>
  </si>
  <si>
    <t>P625909</t>
  </si>
  <si>
    <t>HOS_DNGPF100</t>
  </si>
  <si>
    <t>ODR2279072645k</t>
  </si>
  <si>
    <t>C967540L</t>
  </si>
  <si>
    <t>ODR8007945022c</t>
  </si>
  <si>
    <t>C452972L</t>
  </si>
  <si>
    <t>ODR7793343449y</t>
  </si>
  <si>
    <t>C254201L</t>
  </si>
  <si>
    <t>ODR7788856933j</t>
  </si>
  <si>
    <t>ODR8375298259j</t>
  </si>
  <si>
    <t>C313074L</t>
  </si>
  <si>
    <t>ODR1864528098n</t>
  </si>
  <si>
    <t>C506825L</t>
  </si>
  <si>
    <t>ODR3584238203e</t>
  </si>
  <si>
    <t>C344605L</t>
  </si>
  <si>
    <t>ODR4115039954h</t>
  </si>
  <si>
    <t>P856998</t>
  </si>
  <si>
    <t>Ifitness_Ab-King-pros</t>
  </si>
  <si>
    <t>ODR9749989350a</t>
  </si>
  <si>
    <t>P338156</t>
  </si>
  <si>
    <t>GA_FE-67-141242</t>
  </si>
  <si>
    <t>ODR8531043822l</t>
  </si>
  <si>
    <t>C807487L</t>
  </si>
  <si>
    <t>ODR6705481571l</t>
  </si>
  <si>
    <t>C131997L</t>
  </si>
  <si>
    <t>P505418</t>
  </si>
  <si>
    <t>Transcend_TS1TSJ25M3E</t>
  </si>
  <si>
    <t>ODR7800295190t</t>
  </si>
  <si>
    <t>C389857L</t>
  </si>
  <si>
    <t>ODR8381633615w</t>
  </si>
  <si>
    <t>C406498L</t>
  </si>
  <si>
    <t>P440933</t>
  </si>
  <si>
    <t>head_273305-UK 8</t>
  </si>
  <si>
    <t>ODR6967404444a</t>
  </si>
  <si>
    <t>C955962L</t>
  </si>
  <si>
    <t>P870040</t>
  </si>
  <si>
    <t>timex_T2P521</t>
  </si>
  <si>
    <t>ODR2799460208z</t>
  </si>
  <si>
    <t>C555100L</t>
  </si>
  <si>
    <t>P387683</t>
  </si>
  <si>
    <t>timex_T2P045</t>
  </si>
  <si>
    <t>ODR1519285300k</t>
  </si>
  <si>
    <t>C306006L</t>
  </si>
  <si>
    <t>P547834</t>
  </si>
  <si>
    <t>timex_T2P517</t>
  </si>
  <si>
    <t>ODR5888203333f</t>
  </si>
  <si>
    <t>C524286L</t>
  </si>
  <si>
    <t>ODR9197802701d</t>
  </si>
  <si>
    <t>P912809</t>
  </si>
  <si>
    <t>AKL_A131130455_SS-145_Black</t>
  </si>
  <si>
    <t>ODR4112133295j</t>
  </si>
  <si>
    <t>C830897L</t>
  </si>
  <si>
    <t>P797760</t>
  </si>
  <si>
    <t>AKL_A131130456_SS-145_Navy Blue</t>
  </si>
  <si>
    <t>ODR8880360233q</t>
  </si>
  <si>
    <t>C926914L</t>
  </si>
  <si>
    <t>P880103</t>
  </si>
  <si>
    <t>Omron_MC-720-E</t>
  </si>
  <si>
    <t>ODR5430135271l</t>
  </si>
  <si>
    <t>C630030L</t>
  </si>
  <si>
    <t>ODR1883295754c</t>
  </si>
  <si>
    <t>C370659L</t>
  </si>
  <si>
    <t>P487968</t>
  </si>
  <si>
    <t>Philips_Bundle Offer AT890 HP 8110</t>
  </si>
  <si>
    <t>ODR2638324229l</t>
  </si>
  <si>
    <t>P755612</t>
  </si>
  <si>
    <t>Audionic_Rex 65</t>
  </si>
  <si>
    <t>ODR8926542719t</t>
  </si>
  <si>
    <t>C725776L</t>
  </si>
  <si>
    <t>P243089</t>
  </si>
  <si>
    <t>Sapphire_US0432</t>
  </si>
  <si>
    <t>ODR3567898312c</t>
  </si>
  <si>
    <t>C282235L</t>
  </si>
  <si>
    <t>P178407</t>
  </si>
  <si>
    <t>Timex_TW000X602</t>
  </si>
  <si>
    <t>ODR6159715560f</t>
  </si>
  <si>
    <t>C450527L</t>
  </si>
  <si>
    <t>P545689</t>
  </si>
  <si>
    <t>Akl_GFSU1270_Beige-L</t>
  </si>
  <si>
    <t>ODR6862944468z</t>
  </si>
  <si>
    <t>C937189L</t>
  </si>
  <si>
    <t>P260175</t>
  </si>
  <si>
    <t>PNG_Pampers_10004046-Hazir</t>
  </si>
  <si>
    <t>ODR9580247943n</t>
  </si>
  <si>
    <t>C506457L</t>
  </si>
  <si>
    <t>P356360</t>
  </si>
  <si>
    <t>LC_8411061602522</t>
  </si>
  <si>
    <t>ODR2594421858m</t>
  </si>
  <si>
    <t>C542850L</t>
  </si>
  <si>
    <t>P994010</t>
  </si>
  <si>
    <t>starlet_A208-18J-Black-44</t>
  </si>
  <si>
    <t>ODR3523499046z</t>
  </si>
  <si>
    <t>C904890L</t>
  </si>
  <si>
    <t>P119057</t>
  </si>
  <si>
    <t>WD_WD - MP - 1TB</t>
  </si>
  <si>
    <t>ODR1363985182e</t>
  </si>
  <si>
    <t>C723722L</t>
  </si>
  <si>
    <t>P829337</t>
  </si>
  <si>
    <t>SFEVER_GI377HB01ZASGNAFAMZ</t>
  </si>
  <si>
    <t>ODR9620817242n</t>
  </si>
  <si>
    <t>C535620L</t>
  </si>
  <si>
    <t>ODR3105785267e</t>
  </si>
  <si>
    <t>P596008</t>
  </si>
  <si>
    <t>danielk_DK10947-2-Navy</t>
  </si>
  <si>
    <t>ODR2533392549b</t>
  </si>
  <si>
    <t>ODR6586740671v</t>
  </si>
  <si>
    <t>C137924L</t>
  </si>
  <si>
    <t>P288016</t>
  </si>
  <si>
    <t>sanasafinaz_SS-9B</t>
  </si>
  <si>
    <t>ODR4230505810y</t>
  </si>
  <si>
    <t>P652660</t>
  </si>
  <si>
    <t>sanasafinaz_SS-12A</t>
  </si>
  <si>
    <t>ODR1295786486o</t>
  </si>
  <si>
    <t>ODR9008135070e</t>
  </si>
  <si>
    <t>ODR2540304029l</t>
  </si>
  <si>
    <t>C713972L</t>
  </si>
  <si>
    <t>P504861</t>
  </si>
  <si>
    <t>RM_Sony-DVP-SR760</t>
  </si>
  <si>
    <t>ODR8045649455u</t>
  </si>
  <si>
    <t>C678436L</t>
  </si>
  <si>
    <t>P253081</t>
  </si>
  <si>
    <t>JBS_CRY-019</t>
  </si>
  <si>
    <t>ODR6672508338n</t>
  </si>
  <si>
    <t>C518128L</t>
  </si>
  <si>
    <t>ODR6775496624f</t>
  </si>
  <si>
    <t>C112258L</t>
  </si>
  <si>
    <t>P476808</t>
  </si>
  <si>
    <t>corio_JC 01-40</t>
  </si>
  <si>
    <t>ODR6080922529q</t>
  </si>
  <si>
    <t>C190131L</t>
  </si>
  <si>
    <t>P460847</t>
  </si>
  <si>
    <t>Arino_AF-008-42</t>
  </si>
  <si>
    <t>ODR2496660682b</t>
  </si>
  <si>
    <t>C696203L</t>
  </si>
  <si>
    <t>P368222</t>
  </si>
  <si>
    <t>corio_JC 57-43</t>
  </si>
  <si>
    <t>ODR4046176329e</t>
  </si>
  <si>
    <t>ODR1932051551v</t>
  </si>
  <si>
    <t>P653362</t>
  </si>
  <si>
    <t>corio_C 101315-42</t>
  </si>
  <si>
    <t>ODR9615242992u</t>
  </si>
  <si>
    <t>C883317L</t>
  </si>
  <si>
    <t>P143931</t>
  </si>
  <si>
    <t>corio_JC 53-45</t>
  </si>
  <si>
    <t>ODR6987823139z</t>
  </si>
  <si>
    <t>C709820L</t>
  </si>
  <si>
    <t>P494258</t>
  </si>
  <si>
    <t>Naushemian_#0022-S</t>
  </si>
  <si>
    <t>ODR1174219603x</t>
  </si>
  <si>
    <t>C920542L</t>
  </si>
  <si>
    <t>P654052</t>
  </si>
  <si>
    <t>shubinak_SWWF14-Kurta-011-M - 36</t>
  </si>
  <si>
    <t>ODR5451209833b</t>
  </si>
  <si>
    <t>C504457L</t>
  </si>
  <si>
    <t>P153488</t>
  </si>
  <si>
    <t>AKL_A131137868-SS-06-17</t>
  </si>
  <si>
    <t>ODR1220196733t</t>
  </si>
  <si>
    <t>P798326</t>
  </si>
  <si>
    <t>naushemian_#0034-M</t>
  </si>
  <si>
    <t>ODR9333621013g</t>
  </si>
  <si>
    <t>C291019L</t>
  </si>
  <si>
    <t>P702734</t>
  </si>
  <si>
    <t>AKL_A131137857-SS-01-17</t>
  </si>
  <si>
    <t>ODR3254124057c</t>
  </si>
  <si>
    <t>C547456L</t>
  </si>
  <si>
    <t>P582225</t>
  </si>
  <si>
    <t>GA_CT-204-136125</t>
  </si>
  <si>
    <t>ODR5496800020r</t>
  </si>
  <si>
    <t>C616555L</t>
  </si>
  <si>
    <t>P107333</t>
  </si>
  <si>
    <t>GA_CT-211-136128</t>
  </si>
  <si>
    <t>ODR5803904815f</t>
  </si>
  <si>
    <t>ODR9147730637d</t>
  </si>
  <si>
    <t>C716226L</t>
  </si>
  <si>
    <t>P821188</t>
  </si>
  <si>
    <t>GA_CT-225-136161</t>
  </si>
  <si>
    <t>ODR8282671653j</t>
  </si>
  <si>
    <t>C454802L</t>
  </si>
  <si>
    <t>P650393</t>
  </si>
  <si>
    <t>AKL_A131135302-FW-11-Yellow</t>
  </si>
  <si>
    <t>ODR1767735187h</t>
  </si>
  <si>
    <t>C142435L</t>
  </si>
  <si>
    <t>ODR1327729148r</t>
  </si>
  <si>
    <t>C670551L</t>
  </si>
  <si>
    <t>P660875</t>
  </si>
  <si>
    <t>delsey_Delsey Tuileries 2</t>
  </si>
  <si>
    <t>ODR4947190048t</t>
  </si>
  <si>
    <t>ODR7982232811j</t>
  </si>
  <si>
    <t>C684985L</t>
  </si>
  <si>
    <t>P649604</t>
  </si>
  <si>
    <t>geha_ X 5 Paper Shredder</t>
  </si>
  <si>
    <t>ODR6418433291i</t>
  </si>
  <si>
    <t>C170228L</t>
  </si>
  <si>
    <t>P199555</t>
  </si>
  <si>
    <t>asimjofaeanew_5A</t>
  </si>
  <si>
    <t>ODR7633265913h</t>
  </si>
  <si>
    <t>C723100L</t>
  </si>
  <si>
    <t>P289866</t>
  </si>
  <si>
    <t>phub_L eau D issey  by Issey Miyake 100ml EDT</t>
  </si>
  <si>
    <t>ODR6471954540a</t>
  </si>
  <si>
    <t>P783680</t>
  </si>
  <si>
    <t>shopfever_RA385HB1LNDBGNAFAMZ</t>
  </si>
  <si>
    <t>ODR7922048561m</t>
  </si>
  <si>
    <t>C955839L</t>
  </si>
  <si>
    <t>P841300</t>
  </si>
  <si>
    <t>Laitalio_Cog-Tan-41-7</t>
  </si>
  <si>
    <t>ODR8570387683j</t>
  </si>
  <si>
    <t>C509242L</t>
  </si>
  <si>
    <t>P534675</t>
  </si>
  <si>
    <t>Charizma_CS-11-Parrot Green</t>
  </si>
  <si>
    <t>ODR3194954911m</t>
  </si>
  <si>
    <t>ODR6710655360r</t>
  </si>
  <si>
    <t>C475876L</t>
  </si>
  <si>
    <t>P692301</t>
  </si>
  <si>
    <t>Timex_TW2P79500</t>
  </si>
  <si>
    <t>ODR9892447152l</t>
  </si>
  <si>
    <t>C805886L</t>
  </si>
  <si>
    <t>P387638</t>
  </si>
  <si>
    <t>Turbo_100208 Multicolor</t>
  </si>
  <si>
    <t>ODR5784437302m</t>
  </si>
  <si>
    <t>C177534L</t>
  </si>
  <si>
    <t>P520349</t>
  </si>
  <si>
    <t>Julbo_ J370122</t>
  </si>
  <si>
    <t>ODR2342285045g</t>
  </si>
  <si>
    <t>P355737</t>
  </si>
  <si>
    <t>Dawlance_MD 4N</t>
  </si>
  <si>
    <t>ODR5304802022b</t>
  </si>
  <si>
    <t>ODR7559328550w</t>
  </si>
  <si>
    <t>ODR1933006951c</t>
  </si>
  <si>
    <t>C333323L</t>
  </si>
  <si>
    <t>P316230</t>
  </si>
  <si>
    <t>xenium_RFC-20164</t>
  </si>
  <si>
    <t>ODR5489136125m</t>
  </si>
  <si>
    <t>P697680</t>
  </si>
  <si>
    <t>majestic_18 Pc Cookware Set - Burgandy</t>
  </si>
  <si>
    <t>ODR3868605424y</t>
  </si>
  <si>
    <t>C839319L</t>
  </si>
  <si>
    <t>P106653</t>
  </si>
  <si>
    <t>yankee_5038580000771</t>
  </si>
  <si>
    <t>ODR1830335960k</t>
  </si>
  <si>
    <t>C547048L</t>
  </si>
  <si>
    <t>P672992</t>
  </si>
  <si>
    <t>majestic_18 Pc Cookware Set - Sparkle Red</t>
  </si>
  <si>
    <t>ODR7388011644f</t>
  </si>
  <si>
    <t>C503253L</t>
  </si>
  <si>
    <t>ODR6537190911m</t>
  </si>
  <si>
    <t>C546814L</t>
  </si>
  <si>
    <t>ODR6310245921g</t>
  </si>
  <si>
    <t>ODR7534492576x</t>
  </si>
  <si>
    <t>C586692L</t>
  </si>
  <si>
    <t>P490699</t>
  </si>
  <si>
    <t>shubinak_SWW-F14-017-L - 38</t>
  </si>
  <si>
    <t>ODR8028036352n</t>
  </si>
  <si>
    <t>C674615L</t>
  </si>
  <si>
    <t>P706884</t>
  </si>
  <si>
    <t xml:space="preserve">Q&amp;Q_DA05J101Y </t>
  </si>
  <si>
    <t>ODR3329212007o</t>
  </si>
  <si>
    <t>C885913L</t>
  </si>
  <si>
    <t>P372560</t>
  </si>
  <si>
    <t>timex_T2P044</t>
  </si>
  <si>
    <t>ODR9487029451g</t>
  </si>
  <si>
    <t>C871706L</t>
  </si>
  <si>
    <t>P894301</t>
  </si>
  <si>
    <t>Timex_TI000W20300</t>
  </si>
  <si>
    <t>ODR1481252122d</t>
  </si>
  <si>
    <t>P140828</t>
  </si>
  <si>
    <t>timex_T49963</t>
  </si>
  <si>
    <t>ODR2546675031v</t>
  </si>
  <si>
    <t>P504692</t>
  </si>
  <si>
    <t>TP-Link_Router-TL-WDR-3500</t>
  </si>
  <si>
    <t>ODR5593889767b</t>
  </si>
  <si>
    <t>ODR4962885043w</t>
  </si>
  <si>
    <t>C181793L</t>
  </si>
  <si>
    <t>P713424</t>
  </si>
  <si>
    <t>timex_T5K560</t>
  </si>
  <si>
    <t>ODR7043208835w</t>
  </si>
  <si>
    <t>C989089L</t>
  </si>
  <si>
    <t>P101081</t>
  </si>
  <si>
    <t>HOS-m_PR1MM100</t>
  </si>
  <si>
    <t>ODR2048865100h</t>
  </si>
  <si>
    <t>P707431</t>
  </si>
  <si>
    <t>HOS_IMPFW100</t>
  </si>
  <si>
    <t>ODR3476952589f</t>
  </si>
  <si>
    <t>C691329L</t>
  </si>
  <si>
    <t>ODR3748588747r</t>
  </si>
  <si>
    <t>P235292</t>
  </si>
  <si>
    <t>RS_Nan Khatai</t>
  </si>
  <si>
    <t>ODR8180021389p</t>
  </si>
  <si>
    <t>C405772L</t>
  </si>
  <si>
    <t>P203524</t>
  </si>
  <si>
    <t>Toyworld_TW-213</t>
  </si>
  <si>
    <t>ODR9289807211z</t>
  </si>
  <si>
    <t>C664917L</t>
  </si>
  <si>
    <t>P894024</t>
  </si>
  <si>
    <t>timex_T2N790</t>
  </si>
  <si>
    <t>ODR3998711031r</t>
  </si>
  <si>
    <t>P707319</t>
  </si>
  <si>
    <t>CLICK ON_CK3245</t>
  </si>
  <si>
    <t>ODR8082524095v</t>
  </si>
  <si>
    <t>P505115</t>
  </si>
  <si>
    <t>zaffiro_Z-P-042</t>
  </si>
  <si>
    <t>ODR4092121153z</t>
  </si>
  <si>
    <t>C924610L</t>
  </si>
  <si>
    <t>P451789</t>
  </si>
  <si>
    <t>AKL_A131128720_SS-14_Grey</t>
  </si>
  <si>
    <t>ODR8680483582y</t>
  </si>
  <si>
    <t>C268424L</t>
  </si>
  <si>
    <t>P909783</t>
  </si>
  <si>
    <t>HOS_GUCENVW100</t>
  </si>
  <si>
    <t>ODR1955139254z</t>
  </si>
  <si>
    <t>P348472</t>
  </si>
  <si>
    <t>HOS_GVYVIW75</t>
  </si>
  <si>
    <t>ODR6517565911g</t>
  </si>
  <si>
    <t>C499993L</t>
  </si>
  <si>
    <t>ODR6548315621n</t>
  </si>
  <si>
    <t>C917454L</t>
  </si>
  <si>
    <t>P616077</t>
  </si>
  <si>
    <t>Audionic_Mehfil MH-20</t>
  </si>
  <si>
    <t>ODR2312193221l</t>
  </si>
  <si>
    <t>C634209L</t>
  </si>
  <si>
    <t>P380707</t>
  </si>
  <si>
    <t>Turk &amp; Fillmore_hutchence Tan brown-43</t>
  </si>
  <si>
    <t>ODR1961812067a</t>
  </si>
  <si>
    <t>C533411L</t>
  </si>
  <si>
    <t>P585010</t>
  </si>
  <si>
    <t>phub_Light Blue  by Dolce &amp; Gabbana 100ml EDT</t>
  </si>
  <si>
    <t>ODR5913222487s</t>
  </si>
  <si>
    <t>C247409L</t>
  </si>
  <si>
    <t>ODR9301946223k</t>
  </si>
  <si>
    <t>C203175L</t>
  </si>
  <si>
    <t>ODR7879261969h</t>
  </si>
  <si>
    <t>C415003L</t>
  </si>
  <si>
    <t>P330414</t>
  </si>
  <si>
    <t>timex_T2P449</t>
  </si>
  <si>
    <t>ODR2150633747t</t>
  </si>
  <si>
    <t>P443595</t>
  </si>
  <si>
    <t>AKL_A131130447_SS-141_Purple</t>
  </si>
  <si>
    <t>ODR4323033125x</t>
  </si>
  <si>
    <t>C409981L</t>
  </si>
  <si>
    <t>P175257</t>
  </si>
  <si>
    <t>SMSM_270303</t>
  </si>
  <si>
    <t>ODR9011935614h</t>
  </si>
  <si>
    <t>ODR1199127091i</t>
  </si>
  <si>
    <t>C398847L</t>
  </si>
  <si>
    <t>P846002</t>
  </si>
  <si>
    <t>sehgalmotors_7007</t>
  </si>
  <si>
    <t>ODR2504837700r</t>
  </si>
  <si>
    <t>C819324L</t>
  </si>
  <si>
    <t>P213998</t>
  </si>
  <si>
    <t>asimjofaeid_AJL-1A</t>
  </si>
  <si>
    <t>ODR4217504932e</t>
  </si>
  <si>
    <t>ODR9450675428k</t>
  </si>
  <si>
    <t>ODR6351488528g</t>
  </si>
  <si>
    <t>C560989L</t>
  </si>
  <si>
    <t>P449125</t>
  </si>
  <si>
    <t>asimjofaeid_AJL-3B</t>
  </si>
  <si>
    <t>ODR1797997091a</t>
  </si>
  <si>
    <t>ODR3525419907w</t>
  </si>
  <si>
    <t>P451831</t>
  </si>
  <si>
    <t>TBG_AV-B-01-Golden</t>
  </si>
  <si>
    <t>ODR5111862873v</t>
  </si>
  <si>
    <t>C138822L</t>
  </si>
  <si>
    <t>P221875</t>
  </si>
  <si>
    <t>dawlance_Microwave Oven MD-7 - 20 litres</t>
  </si>
  <si>
    <t>ODR6552165149l</t>
  </si>
  <si>
    <t>C986224L</t>
  </si>
  <si>
    <t>P462042</t>
  </si>
  <si>
    <t>AKL_A131131284_FC-03</t>
  </si>
  <si>
    <t>ODR4026527860o</t>
  </si>
  <si>
    <t>C729377L</t>
  </si>
  <si>
    <t>P504709</t>
  </si>
  <si>
    <t>AKL_A131131283_FC-02</t>
  </si>
  <si>
    <t>ODR2577031737k</t>
  </si>
  <si>
    <t>C394799L</t>
  </si>
  <si>
    <t>ODR2094010841n</t>
  </si>
  <si>
    <t>C602518L</t>
  </si>
  <si>
    <t>P504363</t>
  </si>
  <si>
    <t>casio_MTP-E305D-2AVDF</t>
  </si>
  <si>
    <t>ODR9026814815s</t>
  </si>
  <si>
    <t>C418606L</t>
  </si>
  <si>
    <t>P887205</t>
  </si>
  <si>
    <t>Timex_L502</t>
  </si>
  <si>
    <t>ODR1869202844p</t>
  </si>
  <si>
    <t>C776900L</t>
  </si>
  <si>
    <t>P707569</t>
  </si>
  <si>
    <t>greenroot_Dry Hair Oil</t>
  </si>
  <si>
    <t>P437214</t>
  </si>
  <si>
    <t>phub_Bright Crystal  by Versace 90ml EDT</t>
  </si>
  <si>
    <t>ODR5902138005f</t>
  </si>
  <si>
    <t>C929625L</t>
  </si>
  <si>
    <t>ODR7538929921t</t>
  </si>
  <si>
    <t>C230351L</t>
  </si>
  <si>
    <t>P489854</t>
  </si>
  <si>
    <t>Topline_Waheed Murad His Life and Our Times</t>
  </si>
  <si>
    <t>ODR6344726145u</t>
  </si>
  <si>
    <t>C474500L</t>
  </si>
  <si>
    <t>P871784</t>
  </si>
  <si>
    <t>greenroot_Diabetic Cure</t>
  </si>
  <si>
    <t>ODR2507471356w</t>
  </si>
  <si>
    <t>C727528L</t>
  </si>
  <si>
    <t>P500879</t>
  </si>
  <si>
    <t xml:space="preserve">greenroot_Men Taur Ultra </t>
  </si>
  <si>
    <t>ODR7815262778z</t>
  </si>
  <si>
    <t>C275940L</t>
  </si>
  <si>
    <t>ODR3116640349i</t>
  </si>
  <si>
    <t>C545418L</t>
  </si>
  <si>
    <t>ODR2658214062d</t>
  </si>
  <si>
    <t>C137906L</t>
  </si>
  <si>
    <t>ODR5276683716d</t>
  </si>
  <si>
    <t>ODR3043926025j</t>
  </si>
  <si>
    <t>C310610L</t>
  </si>
  <si>
    <t>ODR9704285559i</t>
  </si>
  <si>
    <t>C263339L</t>
  </si>
  <si>
    <t>ODR2180612842z</t>
  </si>
  <si>
    <t>C196853L</t>
  </si>
  <si>
    <t>P467262</t>
  </si>
  <si>
    <t>Trendz_TR-0037</t>
  </si>
  <si>
    <t>ODR1635270279n</t>
  </si>
  <si>
    <t>C619471L</t>
  </si>
  <si>
    <t>P805830</t>
  </si>
  <si>
    <t>Am-PTV_VC-1029-M</t>
  </si>
  <si>
    <t>ODR8659325560b</t>
  </si>
  <si>
    <t>C569932L</t>
  </si>
  <si>
    <t>ODR3109137691e</t>
  </si>
  <si>
    <t>ODR5535572730n</t>
  </si>
  <si>
    <t>C948176L</t>
  </si>
  <si>
    <t>P982810</t>
  </si>
  <si>
    <t>Cherrys_SK-628-M</t>
  </si>
  <si>
    <t>ODR5523490544a</t>
  </si>
  <si>
    <t>ODR4096921178b</t>
  </si>
  <si>
    <t>ODR3950152842h</t>
  </si>
  <si>
    <t>C270275L</t>
  </si>
  <si>
    <t>P702184</t>
  </si>
  <si>
    <t>Saylani_Vocational-Training-Per-Course</t>
  </si>
  <si>
    <t>ODR1463296966i</t>
  </si>
  <si>
    <t>C511061L</t>
  </si>
  <si>
    <t>ODR9915681952k</t>
  </si>
  <si>
    <t>C474548L</t>
  </si>
  <si>
    <t>P425645</t>
  </si>
  <si>
    <t>baklawa_Baklava Mix Sweets 1Kg</t>
  </si>
  <si>
    <t>ODR7948832494u</t>
  </si>
  <si>
    <t>P733455</t>
  </si>
  <si>
    <t>shubinak_SN-MB-03</t>
  </si>
  <si>
    <t>ODR4842429160h</t>
  </si>
  <si>
    <t>P482878</t>
  </si>
  <si>
    <t>Rai_Ra21-Pistachio Green-Medium</t>
  </si>
  <si>
    <t>ODR9870680397c</t>
  </si>
  <si>
    <t>C684117L</t>
  </si>
  <si>
    <t>P453076</t>
  </si>
  <si>
    <t>GA_SS-126-136163</t>
  </si>
  <si>
    <t>ODR2691102498s</t>
  </si>
  <si>
    <t>P761307</t>
  </si>
  <si>
    <t>Telemall_MM-DR-AF</t>
  </si>
  <si>
    <t>ODR2724246765c</t>
  </si>
  <si>
    <t>C934429L</t>
  </si>
  <si>
    <t>P115658</t>
  </si>
  <si>
    <t>Timex_TW000Q808</t>
  </si>
  <si>
    <t>ODR7663483735w</t>
  </si>
  <si>
    <t>C936078L</t>
  </si>
  <si>
    <t>P440762</t>
  </si>
  <si>
    <t>KKUPJ-Blue-L</t>
  </si>
  <si>
    <t>ODR7900603068n</t>
  </si>
  <si>
    <t>C292887L</t>
  </si>
  <si>
    <t>P311180</t>
  </si>
  <si>
    <t>stitchers_TnT 012-L</t>
  </si>
  <si>
    <t>ODR8304510252j</t>
  </si>
  <si>
    <t>C441288L</t>
  </si>
  <si>
    <t>P318963</t>
  </si>
  <si>
    <t>LALA_VTE-02</t>
  </si>
  <si>
    <t>ODR8712226077o</t>
  </si>
  <si>
    <t>C497410L</t>
  </si>
  <si>
    <t>P389798</t>
  </si>
  <si>
    <t>unze_GS5628 -Black-10</t>
  </si>
  <si>
    <t>ODR4109708047b</t>
  </si>
  <si>
    <t>C448722L</t>
  </si>
  <si>
    <t>P756365</t>
  </si>
  <si>
    <t>akl-GFSU1265-L</t>
  </si>
  <si>
    <t>ODR3556279579q</t>
  </si>
  <si>
    <t>C406317L</t>
  </si>
  <si>
    <t>P700081</t>
  </si>
  <si>
    <t>emart_Nova Straightener + Curler</t>
  </si>
  <si>
    <t>ODR8649689250o</t>
  </si>
  <si>
    <t>C802022L</t>
  </si>
  <si>
    <t>P619306</t>
  </si>
  <si>
    <t>GMZV_1005</t>
  </si>
  <si>
    <t>ODR1477593362p</t>
  </si>
  <si>
    <t>P602409</t>
  </si>
  <si>
    <t>UnzeLondon_GS4354-9</t>
  </si>
  <si>
    <t>ODR6985257508b</t>
  </si>
  <si>
    <t>C665048L</t>
  </si>
  <si>
    <t>P646108</t>
  </si>
  <si>
    <t>AKL_A131128708_SS-8_Pink</t>
  </si>
  <si>
    <t>ODR5871114932r</t>
  </si>
  <si>
    <t>C593821L</t>
  </si>
  <si>
    <t>ODR4796708124b</t>
  </si>
  <si>
    <t>C565920L</t>
  </si>
  <si>
    <t>P656037</t>
  </si>
  <si>
    <t>majestic_15 Pc Cookware Set - Burgandy</t>
  </si>
  <si>
    <t>ODR1178648863m</t>
  </si>
  <si>
    <t>P399362</t>
  </si>
  <si>
    <t>majestic_15 Pc Cookware Set - Beige</t>
  </si>
  <si>
    <t>ODR9725283000p</t>
  </si>
  <si>
    <t>C711121L</t>
  </si>
  <si>
    <t>ODR6511045608i</t>
  </si>
  <si>
    <t>ODR7427131566q</t>
  </si>
  <si>
    <t>ODR6322957976d</t>
  </si>
  <si>
    <t>P689194</t>
  </si>
  <si>
    <t>HAS_1026</t>
  </si>
  <si>
    <t>ODR5218219747l</t>
  </si>
  <si>
    <t>C317585L</t>
  </si>
  <si>
    <t>ODR4187764267l</t>
  </si>
  <si>
    <t>C596609L</t>
  </si>
  <si>
    <t>P262133</t>
  </si>
  <si>
    <t>SUPER ASIA_GH 106-SUPER SAVER SERIES 6 LITERS</t>
  </si>
  <si>
    <t>ODR3228000863e</t>
  </si>
  <si>
    <t>C244357L</t>
  </si>
  <si>
    <t>P201274</t>
  </si>
  <si>
    <t>Omega_Omega_17Pcs Non-Stick Cookware Set</t>
  </si>
  <si>
    <t>ODR8004195844v</t>
  </si>
  <si>
    <t>C269965L</t>
  </si>
  <si>
    <t>P110969</t>
  </si>
  <si>
    <t>Relaxer_LSP 01 A-Green</t>
  </si>
  <si>
    <t>ODR7186818106g</t>
  </si>
  <si>
    <t>P138368</t>
  </si>
  <si>
    <t>Relaxer_LSP 02 A-Blue</t>
  </si>
  <si>
    <t>ODR5793528303a</t>
  </si>
  <si>
    <t>C646470L</t>
  </si>
  <si>
    <t>ODR9690524348w</t>
  </si>
  <si>
    <t>C751424L</t>
  </si>
  <si>
    <t>ODR5253861328r</t>
  </si>
  <si>
    <t>C175618L</t>
  </si>
  <si>
    <t>P578752</t>
  </si>
  <si>
    <t>Sapphire_US0410</t>
  </si>
  <si>
    <t>ODR1402018247j</t>
  </si>
  <si>
    <t>C903932L</t>
  </si>
  <si>
    <t>P471425</t>
  </si>
  <si>
    <t>Sapphire_US0411</t>
  </si>
  <si>
    <t>ODR6258620292j</t>
  </si>
  <si>
    <t>C630111L</t>
  </si>
  <si>
    <t>ODR3945913974h</t>
  </si>
  <si>
    <t>P677068</t>
  </si>
  <si>
    <t>Nikon_Nikon COOLPIX L27 Compact Digital Camera - White (16.1MP,</t>
  </si>
  <si>
    <t>ODR3221751484r</t>
  </si>
  <si>
    <t>ODR4869226957k</t>
  </si>
  <si>
    <t>P388345</t>
  </si>
  <si>
    <t>Tri-Angels_11014-2</t>
  </si>
  <si>
    <t>ODR5189526155a</t>
  </si>
  <si>
    <t>C127259L</t>
  </si>
  <si>
    <t>P964389</t>
  </si>
  <si>
    <t>xenium_DFC-201668</t>
  </si>
  <si>
    <t>ODR1818991755r</t>
  </si>
  <si>
    <t>C160662L</t>
  </si>
  <si>
    <t>P654599</t>
  </si>
  <si>
    <t>Relaxsit_RS-68</t>
  </si>
  <si>
    <t>ODR6886712009i</t>
  </si>
  <si>
    <t>C876359L</t>
  </si>
  <si>
    <t>ODR6141434592a</t>
  </si>
  <si>
    <t>P115324</t>
  </si>
  <si>
    <t>cr_PISTA PLAIN-500 GM</t>
  </si>
  <si>
    <t>ODR2187686503v</t>
  </si>
  <si>
    <t>C247649L</t>
  </si>
  <si>
    <t>ODR7028580805i</t>
  </si>
  <si>
    <t>C878727L</t>
  </si>
  <si>
    <t>P921027</t>
  </si>
  <si>
    <t>BParcel_MXV 1+8G-BLACK</t>
  </si>
  <si>
    <t>ODR6653892280o</t>
  </si>
  <si>
    <t>P973411</t>
  </si>
  <si>
    <t>Adata_Adata SSD-120 GB</t>
  </si>
  <si>
    <t>ODR9855135991l</t>
  </si>
  <si>
    <t>C431468L</t>
  </si>
  <si>
    <t>P326260</t>
  </si>
  <si>
    <t>Laitalio_Tan Edward Footmark-44</t>
  </si>
  <si>
    <t>ODR4416416587g</t>
  </si>
  <si>
    <t>C902626L</t>
  </si>
  <si>
    <t>P222813</t>
  </si>
  <si>
    <t>Laitalio_Black Bruno Footmark-42</t>
  </si>
  <si>
    <t>ODR9568414299o</t>
  </si>
  <si>
    <t>P989217</t>
  </si>
  <si>
    <t xml:space="preserve">Logitech_910-004521 </t>
  </si>
  <si>
    <t>ODR8844570814k</t>
  </si>
  <si>
    <t>C804277L</t>
  </si>
  <si>
    <t>P598076</t>
  </si>
  <si>
    <t>Lala_1151004100094-SCB-09</t>
  </si>
  <si>
    <t>ODR3965421650h</t>
  </si>
  <si>
    <t>C403379L</t>
  </si>
  <si>
    <t>P405111</t>
  </si>
  <si>
    <t>Mtech_Combo-of-1-MXQ-Pro</t>
  </si>
  <si>
    <t>ODR9353183383r</t>
  </si>
  <si>
    <t>C127916L</t>
  </si>
  <si>
    <t>ODR1481057990j</t>
  </si>
  <si>
    <t>C413128L</t>
  </si>
  <si>
    <t>ODR3885444662n</t>
  </si>
  <si>
    <t>C331093L</t>
  </si>
  <si>
    <t>P408158</t>
  </si>
  <si>
    <t>GMZV_WWE 2K17-XboX one</t>
  </si>
  <si>
    <t>ODR7257645706n</t>
  </si>
  <si>
    <t>C782899L</t>
  </si>
  <si>
    <t>P304481</t>
  </si>
  <si>
    <t>timex_T2N695</t>
  </si>
  <si>
    <t>ODR2077415141i</t>
  </si>
  <si>
    <t>C367336L</t>
  </si>
  <si>
    <t>ODR6820678530g</t>
  </si>
  <si>
    <t>C888281L</t>
  </si>
  <si>
    <t>P436970</t>
  </si>
  <si>
    <t>timex_T49961</t>
  </si>
  <si>
    <t>ODR6277966848w</t>
  </si>
  <si>
    <t>C902080L</t>
  </si>
  <si>
    <t>P641317</t>
  </si>
  <si>
    <t>Moulinex _A320</t>
  </si>
  <si>
    <t>ODR3367767629n</t>
  </si>
  <si>
    <t>P503383</t>
  </si>
  <si>
    <t>Mochi_MB-809-BL-32</t>
  </si>
  <si>
    <t>ODR7872814802j</t>
  </si>
  <si>
    <t>ODR5363377612x</t>
  </si>
  <si>
    <t>C283300L</t>
  </si>
  <si>
    <t>P922939</t>
  </si>
  <si>
    <t>majestic_15 Pieces Cookware Set</t>
  </si>
  <si>
    <t>ODR9587968063c</t>
  </si>
  <si>
    <t>C700972L</t>
  </si>
  <si>
    <t>ODR7379706713s</t>
  </si>
  <si>
    <t>C219599L</t>
  </si>
  <si>
    <t>ODR1987595268t</t>
  </si>
  <si>
    <t>ODR9696901607d</t>
  </si>
  <si>
    <t>C888813L</t>
  </si>
  <si>
    <t>ODR8298608696c</t>
  </si>
  <si>
    <t>ODR2021959440x</t>
  </si>
  <si>
    <t>ODR4434885981a</t>
  </si>
  <si>
    <t>P172406</t>
  </si>
  <si>
    <t>majestic_Sage Green 15 Pieces Cookware</t>
  </si>
  <si>
    <t>ODR7777100588c</t>
  </si>
  <si>
    <t>C946451L</t>
  </si>
  <si>
    <t>P147937</t>
  </si>
  <si>
    <t>HOS_CH212W100</t>
  </si>
  <si>
    <t>ODR1871882567n</t>
  </si>
  <si>
    <t>C933325L</t>
  </si>
  <si>
    <t>P635177</t>
  </si>
  <si>
    <t>Julbo_ J4512014</t>
  </si>
  <si>
    <t>ODR1926012040q</t>
  </si>
  <si>
    <t>C118268L</t>
  </si>
  <si>
    <t>P885558</t>
  </si>
  <si>
    <t>greenroot_Clear Vision</t>
  </si>
  <si>
    <t>ODR9692805563w</t>
  </si>
  <si>
    <t>C604453L</t>
  </si>
  <si>
    <t>P708827</t>
  </si>
  <si>
    <t>Q&amp;Q_GV54J302Y</t>
  </si>
  <si>
    <t>ODR6589473306w</t>
  </si>
  <si>
    <t>C933620L</t>
  </si>
  <si>
    <t>P203618</t>
  </si>
  <si>
    <t>asimjofaeanew_5B</t>
  </si>
  <si>
    <t>ODR4251262541e</t>
  </si>
  <si>
    <t>C882579L</t>
  </si>
  <si>
    <t>P868339</t>
  </si>
  <si>
    <t>HP_Officejet 2540 Wireless (3-in-1)</t>
  </si>
  <si>
    <t>ODR2196843926m</t>
  </si>
  <si>
    <t>C296844L</t>
  </si>
  <si>
    <t>P741997</t>
  </si>
  <si>
    <t>Geepas_GTR6229</t>
  </si>
  <si>
    <t>ODR4187531353a</t>
  </si>
  <si>
    <t>C588707L</t>
  </si>
  <si>
    <t>P243136</t>
  </si>
  <si>
    <t>stinnos_1825</t>
  </si>
  <si>
    <t>ODR5183576224b</t>
  </si>
  <si>
    <t>P575883</t>
  </si>
  <si>
    <t>AKL_A131128715_SS-127_Purple</t>
  </si>
  <si>
    <t>ODR9157758849w</t>
  </si>
  <si>
    <t>C581717L</t>
  </si>
  <si>
    <t>P152412</t>
  </si>
  <si>
    <t>Cosmo_Proactiv Solution</t>
  </si>
  <si>
    <t>ODR7001509973u</t>
  </si>
  <si>
    <t>C185244L</t>
  </si>
  <si>
    <t>ODR7986346136s</t>
  </si>
  <si>
    <t>C942290L</t>
  </si>
  <si>
    <t>ODR4532685860y</t>
  </si>
  <si>
    <t>C474287L</t>
  </si>
  <si>
    <t>P388555</t>
  </si>
  <si>
    <t>Audionic_AD-7500-Black</t>
  </si>
  <si>
    <t>ODR1757134393f</t>
  </si>
  <si>
    <t>C458563L</t>
  </si>
  <si>
    <t>P354988</t>
  </si>
  <si>
    <t>fitn_RU00400</t>
  </si>
  <si>
    <t>ODR1699757985y</t>
  </si>
  <si>
    <t>P644690</t>
  </si>
  <si>
    <t>BP_FA04114</t>
  </si>
  <si>
    <t>ODR8789930929j</t>
  </si>
  <si>
    <t>C771769L</t>
  </si>
  <si>
    <t>P785193</t>
  </si>
  <si>
    <t>AM-Sky Blue Shalwar Suit APS-5100-Large</t>
  </si>
  <si>
    <t>ODR5278507990c</t>
  </si>
  <si>
    <t>P323280</t>
  </si>
  <si>
    <t>how_DRAKE-44</t>
  </si>
  <si>
    <t>ODR4131667491s</t>
  </si>
  <si>
    <t>C755472L</t>
  </si>
  <si>
    <t>P158272</t>
  </si>
  <si>
    <t>Edge-wc_ED-WC-011</t>
  </si>
  <si>
    <t>ODR4612798856v</t>
  </si>
  <si>
    <t>C723603L</t>
  </si>
  <si>
    <t>P562355</t>
  </si>
  <si>
    <t>jn_900g</t>
  </si>
  <si>
    <t>ODR3891282608p</t>
  </si>
  <si>
    <t>C499796L</t>
  </si>
  <si>
    <t>P289599</t>
  </si>
  <si>
    <t>GA_AS-03-136185</t>
  </si>
  <si>
    <t>ODR8712313427t</t>
  </si>
  <si>
    <t>C555478L</t>
  </si>
  <si>
    <t>P969298</t>
  </si>
  <si>
    <t>GA_CT-213-138180</t>
  </si>
  <si>
    <t>ODR6936642575v</t>
  </si>
  <si>
    <t>C820267L</t>
  </si>
  <si>
    <t>P391092</t>
  </si>
  <si>
    <t>naushemian_#0043-S</t>
  </si>
  <si>
    <t>ODR4309719237n</t>
  </si>
  <si>
    <t>P917318</t>
  </si>
  <si>
    <t>naushemian_#0039-M</t>
  </si>
  <si>
    <t>ODR3585524796v</t>
  </si>
  <si>
    <t>C197356L</t>
  </si>
  <si>
    <t>P983676</t>
  </si>
  <si>
    <t>head_273305-UK 10</t>
  </si>
  <si>
    <t>ODR9710089606m</t>
  </si>
  <si>
    <t>C869011L</t>
  </si>
  <si>
    <t>P475869</t>
  </si>
  <si>
    <t>proactiv_acne_1</t>
  </si>
  <si>
    <t>ODR8345096796n</t>
  </si>
  <si>
    <t>C855073L</t>
  </si>
  <si>
    <t>ODR3632693322n</t>
  </si>
  <si>
    <t>C365512L</t>
  </si>
  <si>
    <t>ODR6014668938v</t>
  </si>
  <si>
    <t>C222231L</t>
  </si>
  <si>
    <t>ODR3376372310i</t>
  </si>
  <si>
    <t>C568016L</t>
  </si>
  <si>
    <t>ODR1479074906n</t>
  </si>
  <si>
    <t>C482428L</t>
  </si>
  <si>
    <t>P854817</t>
  </si>
  <si>
    <t>unze_GS5608 -Beige-9</t>
  </si>
  <si>
    <t>ODR5201013955u</t>
  </si>
  <si>
    <t>P962586</t>
  </si>
  <si>
    <t>unze_GS5639 -Coffee-8</t>
  </si>
  <si>
    <t>ODR6722426543t</t>
  </si>
  <si>
    <t>P842311</t>
  </si>
  <si>
    <t>unze_GS5611 -Black-9</t>
  </si>
  <si>
    <t>ODR8528701224u</t>
  </si>
  <si>
    <t>C222341L</t>
  </si>
  <si>
    <t>P267000</t>
  </si>
  <si>
    <t>smsm_220124</t>
  </si>
  <si>
    <t>ODR7656006846p</t>
  </si>
  <si>
    <t>C853582L</t>
  </si>
  <si>
    <t>P890236</t>
  </si>
  <si>
    <t>HOS-m_MBEM100</t>
  </si>
  <si>
    <t>ODR7637296836z</t>
  </si>
  <si>
    <t>C878612L</t>
  </si>
  <si>
    <t>P178536</t>
  </si>
  <si>
    <t>Sigma_52210</t>
  </si>
  <si>
    <t>ODR9341700575k</t>
  </si>
  <si>
    <t>P587286</t>
  </si>
  <si>
    <t>DR_DRPC046-11</t>
  </si>
  <si>
    <t>ODR7719728401n</t>
  </si>
  <si>
    <t>C395036L</t>
  </si>
  <si>
    <t>P738924</t>
  </si>
  <si>
    <t>Telemall_MM-DR-HB-L</t>
  </si>
  <si>
    <t>ODR3005442235a</t>
  </si>
  <si>
    <t>C843783L</t>
  </si>
  <si>
    <t>P767594</t>
  </si>
  <si>
    <t>sanasafinaz_march16_12B-Nationwide Delivery</t>
  </si>
  <si>
    <t>ODR4558093244s</t>
  </si>
  <si>
    <t>C355284L</t>
  </si>
  <si>
    <t>P621393</t>
  </si>
  <si>
    <t>sanasafinaz_march16_9A-Nationwide Delivery</t>
  </si>
  <si>
    <t>ODR1161254042f</t>
  </si>
  <si>
    <t>ODR9503151885n</t>
  </si>
  <si>
    <t>C948816L</t>
  </si>
  <si>
    <t>P324294</t>
  </si>
  <si>
    <t>sanasafinaz_march16_7A-Nationwide Delivery</t>
  </si>
  <si>
    <t>ODR6525255765z</t>
  </si>
  <si>
    <t>P887142</t>
  </si>
  <si>
    <t>sanasafinaz_march16_11A-Nationwide Delivery</t>
  </si>
  <si>
    <t>ODR7388003179i</t>
  </si>
  <si>
    <t>C807265L</t>
  </si>
  <si>
    <t>P845624</t>
  </si>
  <si>
    <t>sanasafinaz_march16_9B-Nationwide Delivery</t>
  </si>
  <si>
    <t>ODR9817763925d</t>
  </si>
  <si>
    <t>C170801L</t>
  </si>
  <si>
    <t>ODR2019817383i</t>
  </si>
  <si>
    <t>C726270L</t>
  </si>
  <si>
    <t>P389700</t>
  </si>
  <si>
    <t>sanasafinaz_march16_8A-Nationwide Delivery</t>
  </si>
  <si>
    <t>ODR1428469028o</t>
  </si>
  <si>
    <t>C420548L</t>
  </si>
  <si>
    <t>P284951</t>
  </si>
  <si>
    <t>sanasafinaz_march16_13A-Nationwide Delivery</t>
  </si>
  <si>
    <t>ODR6884663797s</t>
  </si>
  <si>
    <t>C420956L</t>
  </si>
  <si>
    <t>P435245</t>
  </si>
  <si>
    <t>sanasafinaz_march16_8B-Nationwide Delivery</t>
  </si>
  <si>
    <t>ODR4826115393d</t>
  </si>
  <si>
    <t>C511866L</t>
  </si>
  <si>
    <t>P594912</t>
  </si>
  <si>
    <t>sanasafinaz_march16_16A-Nationwide Delivery</t>
  </si>
  <si>
    <t>ODR3432707958o</t>
  </si>
  <si>
    <t>C192004L</t>
  </si>
  <si>
    <t>ODR6257388987e</t>
  </si>
  <si>
    <t>P900885</t>
  </si>
  <si>
    <t>sanasafinaz_march16_11B-Nationwide Delivery</t>
  </si>
  <si>
    <t>ODR6034183408s</t>
  </si>
  <si>
    <t>C370732L</t>
  </si>
  <si>
    <t>P657059</t>
  </si>
  <si>
    <t>sanasafinaz_march16_12A-Nationwide Delivery</t>
  </si>
  <si>
    <t>ODR6461428314m</t>
  </si>
  <si>
    <t>C349922L</t>
  </si>
  <si>
    <t>P239597</t>
  </si>
  <si>
    <t>AKL_A131133495_MS-04_Purple</t>
  </si>
  <si>
    <t>ODR2216889280l</t>
  </si>
  <si>
    <t>C150198L</t>
  </si>
  <si>
    <t>P353776</t>
  </si>
  <si>
    <t>smsm_8964000002254</t>
  </si>
  <si>
    <t>ODR5198303947o</t>
  </si>
  <si>
    <t>C719704L</t>
  </si>
  <si>
    <t>P793938</t>
  </si>
  <si>
    <t>ALK_FMCS001-130161452</t>
  </si>
  <si>
    <t>ODR2833750085i</t>
  </si>
  <si>
    <t>C575719L</t>
  </si>
  <si>
    <t>ODR6367888735u</t>
  </si>
  <si>
    <t>C185112L</t>
  </si>
  <si>
    <t>ODR4594437260w</t>
  </si>
  <si>
    <t>C288152L</t>
  </si>
  <si>
    <t>P429085</t>
  </si>
  <si>
    <t>Sigma_58542</t>
  </si>
  <si>
    <t>ODR2730862185u</t>
  </si>
  <si>
    <t>C956638L</t>
  </si>
  <si>
    <t>P504701</t>
  </si>
  <si>
    <t>Triumph_Tri-action 36 P-Black- 36C</t>
  </si>
  <si>
    <t>ODR4552361125e</t>
  </si>
  <si>
    <t>C418640L</t>
  </si>
  <si>
    <t>P433768</t>
  </si>
  <si>
    <t>Ref_AMBASSADOR 1162 Tan-44</t>
  </si>
  <si>
    <t>ODR1682997027c</t>
  </si>
  <si>
    <t>C487528L</t>
  </si>
  <si>
    <t>P172095</t>
  </si>
  <si>
    <t>KI_2174SAKBC</t>
  </si>
  <si>
    <t>ODR4458642551d</t>
  </si>
  <si>
    <t>C242356L</t>
  </si>
  <si>
    <t>P221302</t>
  </si>
  <si>
    <t>Zia_ST8</t>
  </si>
  <si>
    <t>ODR8321058535h</t>
  </si>
  <si>
    <t>C287698L</t>
  </si>
  <si>
    <t>ODR5141036450p</t>
  </si>
  <si>
    <t>P291178</t>
  </si>
  <si>
    <t>BBS_M002</t>
  </si>
  <si>
    <t>ODR4064885983x</t>
  </si>
  <si>
    <t>C779646L</t>
  </si>
  <si>
    <t>ODR8532226424e</t>
  </si>
  <si>
    <t>C751329L</t>
  </si>
  <si>
    <t>ODR2386752252p</t>
  </si>
  <si>
    <t>C776499L</t>
  </si>
  <si>
    <t>P196930</t>
  </si>
  <si>
    <t>Timex_TWEG15005</t>
  </si>
  <si>
    <t>ODR9387126191t</t>
  </si>
  <si>
    <t>P724671</t>
  </si>
  <si>
    <t>cos_prfume_9</t>
  </si>
  <si>
    <t>ODR9381215026s</t>
  </si>
  <si>
    <t>P907149</t>
  </si>
  <si>
    <t>timex_SS01</t>
  </si>
  <si>
    <t>ODR7544283803w</t>
  </si>
  <si>
    <t>C999472L</t>
  </si>
  <si>
    <t>P390553</t>
  </si>
  <si>
    <t>Aladdin_14-Walker-W2907</t>
  </si>
  <si>
    <t>ODR6510593206r</t>
  </si>
  <si>
    <t>C751652L</t>
  </si>
  <si>
    <t>P356001</t>
  </si>
  <si>
    <t>JBS_TAT-121</t>
  </si>
  <si>
    <t>ODR2417200930b</t>
  </si>
  <si>
    <t>C550002L</t>
  </si>
  <si>
    <t>P566146</t>
  </si>
  <si>
    <t>HOS_HBFW75</t>
  </si>
  <si>
    <t>ODR9357308310q</t>
  </si>
  <si>
    <t>P844218</t>
  </si>
  <si>
    <t>JBS_TAT-134</t>
  </si>
  <si>
    <t>ODR4327980965r</t>
  </si>
  <si>
    <t>ODR6692867711w</t>
  </si>
  <si>
    <t>C148697L</t>
  </si>
  <si>
    <t>P996314</t>
  </si>
  <si>
    <t>RAJESH_TE327SP1INSPKNAFAMZ</t>
  </si>
  <si>
    <t>ODR7284523157a</t>
  </si>
  <si>
    <t>C301035L</t>
  </si>
  <si>
    <t>P593051</t>
  </si>
  <si>
    <t>Base_1847</t>
  </si>
  <si>
    <t>ODR7414644485k</t>
  </si>
  <si>
    <t>C549364L</t>
  </si>
  <si>
    <t>P575871</t>
  </si>
  <si>
    <t>sitara_LRTW09-MDM-MIX-M</t>
  </si>
  <si>
    <t>ODR1807750013b</t>
  </si>
  <si>
    <t>C838657L</t>
  </si>
  <si>
    <t>ODR5616777474v</t>
  </si>
  <si>
    <t>P635777</t>
  </si>
  <si>
    <t>BO_5 Ft Sunset Glow Baby Swimming Pool</t>
  </si>
  <si>
    <t>ODR7287111231j</t>
  </si>
  <si>
    <t>C119869L</t>
  </si>
  <si>
    <t>P568561</t>
  </si>
  <si>
    <t>LC_8002135125995</t>
  </si>
  <si>
    <t>ODR5413655806o</t>
  </si>
  <si>
    <t>ODR7746825452x</t>
  </si>
  <si>
    <t>ODR7147709579w</t>
  </si>
  <si>
    <t>ODR8788547079d</t>
  </si>
  <si>
    <t>C550990L</t>
  </si>
  <si>
    <t>ODR9802165001a</t>
  </si>
  <si>
    <t>C417984L</t>
  </si>
  <si>
    <t>P904043</t>
  </si>
  <si>
    <t>ISn 100% Whey Protein Chocolate</t>
  </si>
  <si>
    <t>ODR7920345766f</t>
  </si>
  <si>
    <t>C122490L</t>
  </si>
  <si>
    <t>ODR8969003625b</t>
  </si>
  <si>
    <t>C845303L</t>
  </si>
  <si>
    <t>ODR9498401955s</t>
  </si>
  <si>
    <t>C139722L</t>
  </si>
  <si>
    <t>ODR1157061964b</t>
  </si>
  <si>
    <t>C706324L</t>
  </si>
  <si>
    <t>P315784</t>
  </si>
  <si>
    <t>ISN_Concentrated-Chocolate-2lbs</t>
  </si>
  <si>
    <t>ODR9207505918t</t>
  </si>
  <si>
    <t>C558736L</t>
  </si>
  <si>
    <t>P330495</t>
  </si>
  <si>
    <t>ISN_Concentrated-Chocolate</t>
  </si>
  <si>
    <t>ODR5931068708a</t>
  </si>
  <si>
    <t>C318171L</t>
  </si>
  <si>
    <t>ODR7167509416n</t>
  </si>
  <si>
    <t>C198678L</t>
  </si>
  <si>
    <t>ODR6408451242z</t>
  </si>
  <si>
    <t>C371673L</t>
  </si>
  <si>
    <t>ODR7767048497v</t>
  </si>
  <si>
    <t>C116575L</t>
  </si>
  <si>
    <t>ODR9211185916v</t>
  </si>
  <si>
    <t>C464900L</t>
  </si>
  <si>
    <t>ODR5286709230m</t>
  </si>
  <si>
    <t>C593574L</t>
  </si>
  <si>
    <t>ODR4959949563r</t>
  </si>
  <si>
    <t>P576603</t>
  </si>
  <si>
    <t>ISN_Concentrated-Vanilla-2lbs</t>
  </si>
  <si>
    <t>ODR9764454661b</t>
  </si>
  <si>
    <t>C667472L</t>
  </si>
  <si>
    <t>ODR7668955451h</t>
  </si>
  <si>
    <t>C626822L</t>
  </si>
  <si>
    <t>ODR4671042028r</t>
  </si>
  <si>
    <t>C749600L</t>
  </si>
  <si>
    <t>ODR4168298675m</t>
  </si>
  <si>
    <t>C510277L</t>
  </si>
  <si>
    <t>P773475</t>
  </si>
  <si>
    <t>Herbo Natural_6</t>
  </si>
  <si>
    <t>ODR5342751759c</t>
  </si>
  <si>
    <t>C153475L</t>
  </si>
  <si>
    <t>P259500</t>
  </si>
  <si>
    <t>Relaxsit_RS-56</t>
  </si>
  <si>
    <t>ODR9227817116a</t>
  </si>
  <si>
    <t>ODR9707468382e</t>
  </si>
  <si>
    <t>C747623L</t>
  </si>
  <si>
    <t>P756799</t>
  </si>
  <si>
    <t>Relaxsit_RS-57</t>
  </si>
  <si>
    <t>ODR4770774688d</t>
  </si>
  <si>
    <t>C404036L</t>
  </si>
  <si>
    <t>P282256</t>
  </si>
  <si>
    <t>BBS_M007</t>
  </si>
  <si>
    <t>ODR1943163142t</t>
  </si>
  <si>
    <t>C904399L</t>
  </si>
  <si>
    <t>ODR4608890068x</t>
  </si>
  <si>
    <t>ODR5190776656o</t>
  </si>
  <si>
    <t>C563742L</t>
  </si>
  <si>
    <t>P906116</t>
  </si>
  <si>
    <t>sputnik_510/2-8</t>
  </si>
  <si>
    <t>ODR9635116086u</t>
  </si>
  <si>
    <t>P409025</t>
  </si>
  <si>
    <t>ss_WC-017-L</t>
  </si>
  <si>
    <t>ODR7582069833u</t>
  </si>
  <si>
    <t>C804461L</t>
  </si>
  <si>
    <t>P706543</t>
  </si>
  <si>
    <t>Turk &amp; Fillmore The Hook-45-11</t>
  </si>
  <si>
    <t>ODR2918467622l</t>
  </si>
  <si>
    <t>C732924L</t>
  </si>
  <si>
    <t>P664265</t>
  </si>
  <si>
    <t>Entertainer Asia_Vouch 365 - 2017 Book Karachi</t>
  </si>
  <si>
    <t>ODR7284845043q</t>
  </si>
  <si>
    <t>ODR3138293832w</t>
  </si>
  <si>
    <t>P450226</t>
  </si>
  <si>
    <t>SKMT_CT Scan</t>
  </si>
  <si>
    <t>ODR3536157363s</t>
  </si>
  <si>
    <t>ODR2919448661t</t>
  </si>
  <si>
    <t>ODR7643594873q</t>
  </si>
  <si>
    <t>P985716</t>
  </si>
  <si>
    <t>RB_Harpic Loot Sale-bf</t>
  </si>
  <si>
    <t>ODR2110047894l</t>
  </si>
  <si>
    <t>ODR2608680914n</t>
  </si>
  <si>
    <t>ODR8263797009j</t>
  </si>
  <si>
    <t>ODR8341950358y</t>
  </si>
  <si>
    <t>ODR3739569946c</t>
  </si>
  <si>
    <t>ODR9974110537t</t>
  </si>
  <si>
    <t>ODR9309418630u</t>
  </si>
  <si>
    <t>C139135L</t>
  </si>
  <si>
    <t>ODR2567915830z</t>
  </si>
  <si>
    <t>ODR9764734428c</t>
  </si>
  <si>
    <t>ODR2907047616j</t>
  </si>
  <si>
    <t>C852354L</t>
  </si>
  <si>
    <t>P273006</t>
  </si>
  <si>
    <t>AKL_A131135334-FW-29-Brown</t>
  </si>
  <si>
    <t>ODR8385292541z</t>
  </si>
  <si>
    <t>P388115</t>
  </si>
  <si>
    <t>SAB_SI-207-S</t>
  </si>
  <si>
    <t>ODR6216170930j</t>
  </si>
  <si>
    <t>C690363L</t>
  </si>
  <si>
    <t>P144828</t>
  </si>
  <si>
    <t>SFEVER_HU379HB0845HGNAFAMZ</t>
  </si>
  <si>
    <t>ODR2613422339v</t>
  </si>
  <si>
    <t>C820997L</t>
  </si>
  <si>
    <t>P617883</t>
  </si>
  <si>
    <t>Getiit_J 101</t>
  </si>
  <si>
    <t>ODR8815861186k</t>
  </si>
  <si>
    <t>P716883</t>
  </si>
  <si>
    <t>unze_GS5640 -Black-9</t>
  </si>
  <si>
    <t>ODR1380406866u</t>
  </si>
  <si>
    <t>P947714</t>
  </si>
  <si>
    <t>unze_GS5647 -Black-9</t>
  </si>
  <si>
    <t>ODR1562747515f</t>
  </si>
  <si>
    <t>C229632L</t>
  </si>
  <si>
    <t>P449985</t>
  </si>
  <si>
    <t>ES_G-23-Mustard-47</t>
  </si>
  <si>
    <t>ODR7263049401p</t>
  </si>
  <si>
    <t>P774208</t>
  </si>
  <si>
    <t>Ref_AMBASSADOR 1165 Tan-43</t>
  </si>
  <si>
    <t>ODR8372275213j</t>
  </si>
  <si>
    <t>C219387L</t>
  </si>
  <si>
    <t>P504452</t>
  </si>
  <si>
    <t>ES_P-9-Black-42</t>
  </si>
  <si>
    <t>ODR5091428572i</t>
  </si>
  <si>
    <t>P784487</t>
  </si>
  <si>
    <t>Atalian _1387.1-Brown-42</t>
  </si>
  <si>
    <t>ODR2938498569s</t>
  </si>
  <si>
    <t>ODR5373158637y</t>
  </si>
  <si>
    <t>C187532L</t>
  </si>
  <si>
    <t>ODR5299046926x</t>
  </si>
  <si>
    <t>C846752L</t>
  </si>
  <si>
    <t>P665615</t>
  </si>
  <si>
    <t>MEGUIAR_G3200</t>
  </si>
  <si>
    <t>ODR6439830372q</t>
  </si>
  <si>
    <t>C534379L</t>
  </si>
  <si>
    <t>P280100</t>
  </si>
  <si>
    <t>CA_shirt-Small</t>
  </si>
  <si>
    <t>ODR6449595024f</t>
  </si>
  <si>
    <t>C146757L</t>
  </si>
  <si>
    <t>P145849</t>
  </si>
  <si>
    <t>Q Mobile M-200</t>
  </si>
  <si>
    <t>ODR1371912803u</t>
  </si>
  <si>
    <t>ODR2217002783y</t>
  </si>
  <si>
    <t>C818990L</t>
  </si>
  <si>
    <t>P228863</t>
  </si>
  <si>
    <t>hijabh_JILBAB-C (1)-56</t>
  </si>
  <si>
    <t>ODR3582761082m</t>
  </si>
  <si>
    <t>P272667</t>
  </si>
  <si>
    <t>Gloria_1602</t>
  </si>
  <si>
    <t>ODR3638131694t</t>
  </si>
  <si>
    <t>P337369</t>
  </si>
  <si>
    <t>Kashmina_KSH-WO-NC1-JD-P1</t>
  </si>
  <si>
    <t>ODR7530862993p</t>
  </si>
  <si>
    <t>C242838L</t>
  </si>
  <si>
    <t>P186925</t>
  </si>
  <si>
    <t>Gloria_1607</t>
  </si>
  <si>
    <t>ODR2689738362l</t>
  </si>
  <si>
    <t>C729877L</t>
  </si>
  <si>
    <t>P978942</t>
  </si>
  <si>
    <t>tucano_BAGIO15-GT</t>
  </si>
  <si>
    <t>ODR6777876022j</t>
  </si>
  <si>
    <t>P440374</t>
  </si>
  <si>
    <t>BP_FA31587</t>
  </si>
  <si>
    <t>ODR3716165343d</t>
  </si>
  <si>
    <t>C676102L</t>
  </si>
  <si>
    <t>P255190</t>
  </si>
  <si>
    <t>LC_7640111505631</t>
  </si>
  <si>
    <t>ODR5905306600i</t>
  </si>
  <si>
    <t>C130483L</t>
  </si>
  <si>
    <t>P505099</t>
  </si>
  <si>
    <t>Nabila_ZEROMAKEUP-IVORY</t>
  </si>
  <si>
    <t>ODR6703891191m</t>
  </si>
  <si>
    <t>C693637L</t>
  </si>
  <si>
    <t>ODR1678048130b</t>
  </si>
  <si>
    <t>C441237L</t>
  </si>
  <si>
    <t>P279242</t>
  </si>
  <si>
    <t>Audionic Vision 9</t>
  </si>
  <si>
    <t>ODR6929857442i</t>
  </si>
  <si>
    <t>C587876L</t>
  </si>
  <si>
    <t>P723969</t>
  </si>
  <si>
    <t>BO_rack-d-6x3</t>
  </si>
  <si>
    <t>ODR6267461589i</t>
  </si>
  <si>
    <t>C242250L</t>
  </si>
  <si>
    <t>P950245</t>
  </si>
  <si>
    <t>Rajesh_RAJ54</t>
  </si>
  <si>
    <t>ODR6100352275q</t>
  </si>
  <si>
    <t>P114549</t>
  </si>
  <si>
    <t>how_Zeppelin-41</t>
  </si>
  <si>
    <t>ODR2489037450s</t>
  </si>
  <si>
    <t>C693442L</t>
  </si>
  <si>
    <t>P201233</t>
  </si>
  <si>
    <t>Carson_CB-02-002-43-9</t>
  </si>
  <si>
    <t>ODR4969249837y</t>
  </si>
  <si>
    <t>C230249L</t>
  </si>
  <si>
    <t>P526181</t>
  </si>
  <si>
    <t>Laitalio_Black Harlow Footmark-43</t>
  </si>
  <si>
    <t>ODR6186986467x</t>
  </si>
  <si>
    <t>C475513L</t>
  </si>
  <si>
    <t>P938289</t>
  </si>
  <si>
    <t>akl_A132124674_GFSU1137-L</t>
  </si>
  <si>
    <t>ODR8158370989o</t>
  </si>
  <si>
    <t>C288707L</t>
  </si>
  <si>
    <t>P155072</t>
  </si>
  <si>
    <t>akl_A132124674_GFSU1137-M</t>
  </si>
  <si>
    <t>ODR1340623823w</t>
  </si>
  <si>
    <t>C331049L</t>
  </si>
  <si>
    <t>P822880</t>
  </si>
  <si>
    <t>Origins_16W37-M</t>
  </si>
  <si>
    <t>ODR8433118485f</t>
  </si>
  <si>
    <t>C714613L</t>
  </si>
  <si>
    <t>P234062</t>
  </si>
  <si>
    <t>AKL_A01136167-AW-05-Maroon</t>
  </si>
  <si>
    <t>ODR5552124467b</t>
  </si>
  <si>
    <t>C584267L</t>
  </si>
  <si>
    <t>ODR1816613080t</t>
  </si>
  <si>
    <t>C508330L</t>
  </si>
  <si>
    <t>P998662</t>
  </si>
  <si>
    <t>hop_ANKF010</t>
  </si>
  <si>
    <t>ODR2778354640m</t>
  </si>
  <si>
    <t>C163985L</t>
  </si>
  <si>
    <t>ODR4766676703j</t>
  </si>
  <si>
    <t>C960411L</t>
  </si>
  <si>
    <t>ODR5915254286b</t>
  </si>
  <si>
    <t>C551259L</t>
  </si>
  <si>
    <t>P903738</t>
  </si>
  <si>
    <t>HOS-W_VERYDW90</t>
  </si>
  <si>
    <t>ODR1997163444z</t>
  </si>
  <si>
    <t>ODR4934669429q</t>
  </si>
  <si>
    <t>ODR3114368176c</t>
  </si>
  <si>
    <t>C727522L</t>
  </si>
  <si>
    <t>ODR2950104781l</t>
  </si>
  <si>
    <t>C819397L</t>
  </si>
  <si>
    <t>ODR9761077850q</t>
  </si>
  <si>
    <t>C515315L</t>
  </si>
  <si>
    <t>ODR4387990457w</t>
  </si>
  <si>
    <t>C112612L</t>
  </si>
  <si>
    <t>P527323</t>
  </si>
  <si>
    <t>fitn_820103309769</t>
  </si>
  <si>
    <t>ODR4522549590g</t>
  </si>
  <si>
    <t>C120526L</t>
  </si>
  <si>
    <t>ODR6680819285p</t>
  </si>
  <si>
    <t>C961131L</t>
  </si>
  <si>
    <t>P511683</t>
  </si>
  <si>
    <t>BO_topspeedRC-black</t>
  </si>
  <si>
    <t>ODR7400843183k</t>
  </si>
  <si>
    <t>P473268</t>
  </si>
  <si>
    <t>Castillo_CWM-326</t>
  </si>
  <si>
    <t>ODR5808010897p</t>
  </si>
  <si>
    <t>C170839L</t>
  </si>
  <si>
    <t>P457442</t>
  </si>
  <si>
    <t>RS_Soan Papri-250gm</t>
  </si>
  <si>
    <t>ODR4422166177b</t>
  </si>
  <si>
    <t>P468376</t>
  </si>
  <si>
    <t>EMJM_24101322206-40</t>
  </si>
  <si>
    <t>ODR8832152547z</t>
  </si>
  <si>
    <t>C773709L</t>
  </si>
  <si>
    <t>P395083</t>
  </si>
  <si>
    <t>stinnos_A103</t>
  </si>
  <si>
    <t>ODR1586541469q</t>
  </si>
  <si>
    <t>ODR3087447746b</t>
  </si>
  <si>
    <t>C846643L</t>
  </si>
  <si>
    <t>P822412</t>
  </si>
  <si>
    <t>Paramount_9789670618623</t>
  </si>
  <si>
    <t>ODR4559110298c</t>
  </si>
  <si>
    <t>C159812L</t>
  </si>
  <si>
    <t>P605963</t>
  </si>
  <si>
    <t>stinnos_DressingSet1</t>
  </si>
  <si>
    <t>ODR6098102424p</t>
  </si>
  <si>
    <t>C561668L</t>
  </si>
  <si>
    <t>P317054</t>
  </si>
  <si>
    <t>stinnos_Winfun0804</t>
  </si>
  <si>
    <t>ODR7940961872n</t>
  </si>
  <si>
    <t>C791372L</t>
  </si>
  <si>
    <t>P206181</t>
  </si>
  <si>
    <t>Timex_T2P383</t>
  </si>
  <si>
    <t>ODR7549941219v</t>
  </si>
  <si>
    <t>P478437</t>
  </si>
  <si>
    <t>Castillo_CD-746-Camel-40</t>
  </si>
  <si>
    <t>ODR1825618674p</t>
  </si>
  <si>
    <t>C942248L</t>
  </si>
  <si>
    <t>P185337</t>
  </si>
  <si>
    <t>Mardaz_3green-Multicolor-XL</t>
  </si>
  <si>
    <t>ODR9675331050r</t>
  </si>
  <si>
    <t>C242328L</t>
  </si>
  <si>
    <t>P560382</t>
  </si>
  <si>
    <t>EtrierW_MT21-L</t>
  </si>
  <si>
    <t>ODR9626781139p</t>
  </si>
  <si>
    <t>C415020L</t>
  </si>
  <si>
    <t>P510509</t>
  </si>
  <si>
    <t>GMZV_DualShock 4 Wireless Controller for PlayStation 4 - Jet Bla</t>
  </si>
  <si>
    <t>ODR9028266350e</t>
  </si>
  <si>
    <t>C955474L</t>
  </si>
  <si>
    <t>P616244</t>
  </si>
  <si>
    <t>Timex_TI000U90100</t>
  </si>
  <si>
    <t>ODR5903677889r</t>
  </si>
  <si>
    <t>C260177L</t>
  </si>
  <si>
    <t>ODR7356468801t</t>
  </si>
  <si>
    <t>C375534L</t>
  </si>
  <si>
    <t>ODR8080016252p</t>
  </si>
  <si>
    <t>C892040L</t>
  </si>
  <si>
    <t>P680396</t>
  </si>
  <si>
    <t>sanasafinaz_march16_5A-Nationwide Delivery</t>
  </si>
  <si>
    <t>ODR5633827258n</t>
  </si>
  <si>
    <t>C817108L</t>
  </si>
  <si>
    <t>P378119</t>
  </si>
  <si>
    <t>sanasafinaz_march16_3A-Nationwide Delivery</t>
  </si>
  <si>
    <t>ODR5015341061l</t>
  </si>
  <si>
    <t>P300808</t>
  </si>
  <si>
    <t>sanasafinaz_march16_6B-Nationwide Delivery</t>
  </si>
  <si>
    <t>ODR2919982650o</t>
  </si>
  <si>
    <t>C501413L</t>
  </si>
  <si>
    <t>ODR3985647478n</t>
  </si>
  <si>
    <t>C314047L</t>
  </si>
  <si>
    <t>ODR7260621712j</t>
  </si>
  <si>
    <t>C216846L</t>
  </si>
  <si>
    <t>ODR9629024730m</t>
  </si>
  <si>
    <t>P831496</t>
  </si>
  <si>
    <t>sanasafinaz_march16_1B-Nationwide Delivery</t>
  </si>
  <si>
    <t>ODR5143430972g</t>
  </si>
  <si>
    <t>C206666L</t>
  </si>
  <si>
    <t>P996823</t>
  </si>
  <si>
    <t>sanasafinaz_march16_4A-Nationwide Delivery</t>
  </si>
  <si>
    <t>ODR4444148796a</t>
  </si>
  <si>
    <t>C439639L</t>
  </si>
  <si>
    <t>P346967</t>
  </si>
  <si>
    <t>AKL_A131128712_SS-48_Yellow</t>
  </si>
  <si>
    <t>ODR3946636513u</t>
  </si>
  <si>
    <t>C645152L</t>
  </si>
  <si>
    <t>P920155</t>
  </si>
  <si>
    <t>Arino_111-4105-Brown-42</t>
  </si>
  <si>
    <t>ODR9969862530a</t>
  </si>
  <si>
    <t>P419656</t>
  </si>
  <si>
    <t>PlanetX_PX-9291</t>
  </si>
  <si>
    <t>ODR2560544563o</t>
  </si>
  <si>
    <t>C355402L</t>
  </si>
  <si>
    <t>P801755</t>
  </si>
  <si>
    <t>timex_T20501</t>
  </si>
  <si>
    <t>ODR5187061057z</t>
  </si>
  <si>
    <t>ODR3466068296e</t>
  </si>
  <si>
    <t>C840032L</t>
  </si>
  <si>
    <t>P151867</t>
  </si>
  <si>
    <t>GMZV_Microsoft GTA V - Xbox One</t>
  </si>
  <si>
    <t>ODR4790238464j</t>
  </si>
  <si>
    <t>C608133L</t>
  </si>
  <si>
    <t>P891260</t>
  </si>
  <si>
    <t>BBS_C007</t>
  </si>
  <si>
    <t>ODR6894696424t</t>
  </si>
  <si>
    <t>C712752L</t>
  </si>
  <si>
    <t>P913842</t>
  </si>
  <si>
    <t>Relaxsit_RS-40</t>
  </si>
  <si>
    <t>ODR4512770029g</t>
  </si>
  <si>
    <t>C366574L</t>
  </si>
  <si>
    <t>P513146</t>
  </si>
  <si>
    <t>babywtoy72</t>
  </si>
  <si>
    <t>ODR4776731553v</t>
  </si>
  <si>
    <t>C631140L</t>
  </si>
  <si>
    <t>P557143</t>
  </si>
  <si>
    <t>Transcend_TS32GSDU1</t>
  </si>
  <si>
    <t>ODR1132131859d</t>
  </si>
  <si>
    <t>C800136L</t>
  </si>
  <si>
    <t>P557705</t>
  </si>
  <si>
    <t>IKEA_50139877</t>
  </si>
  <si>
    <t>ODR2950375838j</t>
  </si>
  <si>
    <t>C130909L</t>
  </si>
  <si>
    <t>ODR2576121900r</t>
  </si>
  <si>
    <t>P606727</t>
  </si>
  <si>
    <t>PNG_Pampers_10003447-Lahore</t>
  </si>
  <si>
    <t>ODR9503266754g</t>
  </si>
  <si>
    <t>C580181L</t>
  </si>
  <si>
    <t>P824717</t>
  </si>
  <si>
    <t>babyw_VT60813</t>
  </si>
  <si>
    <t>ODR9838650951k</t>
  </si>
  <si>
    <t>C584636L</t>
  </si>
  <si>
    <t>P468142</t>
  </si>
  <si>
    <t>Trzw_TPE-20-White</t>
  </si>
  <si>
    <t>ODR3888294753z</t>
  </si>
  <si>
    <t>C268849L</t>
  </si>
  <si>
    <t>P502421</t>
  </si>
  <si>
    <t>JBS_hcd-HON-018</t>
  </si>
  <si>
    <t>ODR6351738772j</t>
  </si>
  <si>
    <t>C534088L</t>
  </si>
  <si>
    <t>P817214</t>
  </si>
  <si>
    <t>HOS-m_VERPHM100</t>
  </si>
  <si>
    <t>ODR6270099443s</t>
  </si>
  <si>
    <t>C831157L</t>
  </si>
  <si>
    <t>ODR6351829404c</t>
  </si>
  <si>
    <t>C749092L</t>
  </si>
  <si>
    <t>ODR2575493134y</t>
  </si>
  <si>
    <t>P832136</t>
  </si>
  <si>
    <t>HOS_BVLOAW65</t>
  </si>
  <si>
    <t>ODR8026705773r</t>
  </si>
  <si>
    <t>C240853L</t>
  </si>
  <si>
    <t>ODR8779070194x</t>
  </si>
  <si>
    <t>C339933L</t>
  </si>
  <si>
    <t>ODR4901545743d</t>
  </si>
  <si>
    <t>C815278L</t>
  </si>
  <si>
    <t>ODR4982032428g</t>
  </si>
  <si>
    <t>ODR4490226168v</t>
  </si>
  <si>
    <t>C837241L</t>
  </si>
  <si>
    <t>ODR7214894833j</t>
  </si>
  <si>
    <t>C452344L</t>
  </si>
  <si>
    <t>ODR8941721966u</t>
  </si>
  <si>
    <t>C744751L</t>
  </si>
  <si>
    <t>ODR7952204591z</t>
  </si>
  <si>
    <t>C575300L</t>
  </si>
  <si>
    <t>ODR1433760326w</t>
  </si>
  <si>
    <t>C531952L</t>
  </si>
  <si>
    <t>ODR8736259536e</t>
  </si>
  <si>
    <t>C327193L</t>
  </si>
  <si>
    <t>ODR6169982657a</t>
  </si>
  <si>
    <t>C208711L</t>
  </si>
  <si>
    <t>ODR6380976679n</t>
  </si>
  <si>
    <t>C831192L</t>
  </si>
  <si>
    <t>ODR3524114901r</t>
  </si>
  <si>
    <t>C775266L</t>
  </si>
  <si>
    <t>ODR7101015741j</t>
  </si>
  <si>
    <t>C322236L</t>
  </si>
  <si>
    <t>ODR1399534001x</t>
  </si>
  <si>
    <t>C738648L</t>
  </si>
  <si>
    <t>ODR3129658286i</t>
  </si>
  <si>
    <t>C854263L</t>
  </si>
  <si>
    <t>ODR2053504841v</t>
  </si>
  <si>
    <t>C765760L</t>
  </si>
  <si>
    <t>ODR2024320475p</t>
  </si>
  <si>
    <t>C976390L</t>
  </si>
  <si>
    <t>ODR5018002608t</t>
  </si>
  <si>
    <t>C278469L</t>
  </si>
  <si>
    <t>ODR5743578645q</t>
  </si>
  <si>
    <t>C220203L</t>
  </si>
  <si>
    <t>ODR2606038562a</t>
  </si>
  <si>
    <t>C348449L</t>
  </si>
  <si>
    <t>ODR8456758327q</t>
  </si>
  <si>
    <t>C665419L</t>
  </si>
  <si>
    <t>ODR1905858665e</t>
  </si>
  <si>
    <t>C573426L</t>
  </si>
  <si>
    <t>ODR1476891203b</t>
  </si>
  <si>
    <t>C406990L</t>
  </si>
  <si>
    <t>P957127</t>
  </si>
  <si>
    <t>samsung_370</t>
  </si>
  <si>
    <t>ODR6526437198o</t>
  </si>
  <si>
    <t>C121106L</t>
  </si>
  <si>
    <t>ODR2640394512z</t>
  </si>
  <si>
    <t>C145737L</t>
  </si>
  <si>
    <t>ODR2333820453e</t>
  </si>
  <si>
    <t>C223458L</t>
  </si>
  <si>
    <t>P234177</t>
  </si>
  <si>
    <t>ISN_Bundle</t>
  </si>
  <si>
    <t>ODR8890182152n</t>
  </si>
  <si>
    <t>C459010L</t>
  </si>
  <si>
    <t>ODR1471655806j</t>
  </si>
  <si>
    <t>C324310L</t>
  </si>
  <si>
    <t>ODR2128446753n</t>
  </si>
  <si>
    <t>C223672L</t>
  </si>
  <si>
    <t>ODR6810449537s</t>
  </si>
  <si>
    <t>C461208L</t>
  </si>
  <si>
    <t>ODR7251111322i</t>
  </si>
  <si>
    <t>C400107L</t>
  </si>
  <si>
    <t>P347238</t>
  </si>
  <si>
    <t>fitn_631656703276</t>
  </si>
  <si>
    <t>ODR6726330348g</t>
  </si>
  <si>
    <t>ODR4697010970p</t>
  </si>
  <si>
    <t>C512385L</t>
  </si>
  <si>
    <t>ODR4866812327z</t>
  </si>
  <si>
    <t>C281010L</t>
  </si>
  <si>
    <t>P227866</t>
  </si>
  <si>
    <t>fitn_631656708554</t>
  </si>
  <si>
    <t>ODR2407805692t</t>
  </si>
  <si>
    <t>C468516L</t>
  </si>
  <si>
    <t>P667382</t>
  </si>
  <si>
    <t>fitn_100295</t>
  </si>
  <si>
    <t>ODR8518347756l</t>
  </si>
  <si>
    <t>C336567L</t>
  </si>
  <si>
    <t>P422173</t>
  </si>
  <si>
    <t>fitn_631656703269</t>
  </si>
  <si>
    <t>ODR9776252514t</t>
  </si>
  <si>
    <t>C523551L</t>
  </si>
  <si>
    <t>P811390</t>
  </si>
  <si>
    <t>fitn_631656708110</t>
  </si>
  <si>
    <t>ODR5765030115v</t>
  </si>
  <si>
    <t>C631417L</t>
  </si>
  <si>
    <t>ODR9059879950y</t>
  </si>
  <si>
    <t>P361163</t>
  </si>
  <si>
    <t>Gshop_D32</t>
  </si>
  <si>
    <t>ODR8342456000g</t>
  </si>
  <si>
    <t>C628905L</t>
  </si>
  <si>
    <t>P798963</t>
  </si>
  <si>
    <t>GA_ECLIPSE T-300 - 122758</t>
  </si>
  <si>
    <t>ODR5651247050s</t>
  </si>
  <si>
    <t>P259978</t>
  </si>
  <si>
    <t>Gshop_D35</t>
  </si>
  <si>
    <t>ODR7539944337z</t>
  </si>
  <si>
    <t>C413469L</t>
  </si>
  <si>
    <t>P362060</t>
  </si>
  <si>
    <t>emart_92</t>
  </si>
  <si>
    <t>ODR1987223958k</t>
  </si>
  <si>
    <t>ODR7542676204r</t>
  </si>
  <si>
    <t>P821353</t>
  </si>
  <si>
    <t>sputnik_5505/14 25T-8</t>
  </si>
  <si>
    <t>ODR3445378208l</t>
  </si>
  <si>
    <t>C806347L</t>
  </si>
  <si>
    <t>P448337</t>
  </si>
  <si>
    <t>Triumph_Doreen-Black- 36C</t>
  </si>
  <si>
    <t>ODR5492417915l</t>
  </si>
  <si>
    <t>C849967L</t>
  </si>
  <si>
    <t>P432408</t>
  </si>
  <si>
    <t>Kashmina_KSH-WO-RD-HD</t>
  </si>
  <si>
    <t>ODR8959107217z</t>
  </si>
  <si>
    <t>ODR8269450394g</t>
  </si>
  <si>
    <t>C866259L</t>
  </si>
  <si>
    <t>P624990</t>
  </si>
  <si>
    <t>hijabh_0116-BD (2)-56x</t>
  </si>
  <si>
    <t>ODR4588033519e</t>
  </si>
  <si>
    <t>C791179L</t>
  </si>
  <si>
    <t>P620186</t>
  </si>
  <si>
    <t>Pzalmi_FS-1-XL</t>
  </si>
  <si>
    <t>ODR9864649803y</t>
  </si>
  <si>
    <t>P379242</t>
  </si>
  <si>
    <t>streets_SS-56-M</t>
  </si>
  <si>
    <t>ODR5822628122p</t>
  </si>
  <si>
    <t>C167007L</t>
  </si>
  <si>
    <t>P641587</t>
  </si>
  <si>
    <t>bed&amp;rest_S7</t>
  </si>
  <si>
    <t>ODR4531289379s</t>
  </si>
  <si>
    <t>C336822L</t>
  </si>
  <si>
    <t>P577535</t>
  </si>
  <si>
    <t>Atalian _Ex64-Black-44</t>
  </si>
  <si>
    <t>ODR5106386973k</t>
  </si>
  <si>
    <t>C781710L</t>
  </si>
  <si>
    <t>P813413</t>
  </si>
  <si>
    <t>Atalian _Ex64-Brown-40</t>
  </si>
  <si>
    <t>P224439</t>
  </si>
  <si>
    <t>AKL_A133119105-HCFT028-Double</t>
  </si>
  <si>
    <t>ODR2957437548i</t>
  </si>
  <si>
    <t>P526005</t>
  </si>
  <si>
    <t>PHILLIPS_HP8698</t>
  </si>
  <si>
    <t>ODR9422882974b</t>
  </si>
  <si>
    <t>C866995L</t>
  </si>
  <si>
    <t>P547814</t>
  </si>
  <si>
    <t>VPN_VPN 202H</t>
  </si>
  <si>
    <t>ODR6037625978n</t>
  </si>
  <si>
    <t>ODR1441255567m</t>
  </si>
  <si>
    <t>C649461L</t>
  </si>
  <si>
    <t>P773860</t>
  </si>
  <si>
    <t xml:space="preserve">lamp_Lamp Shade Round 4 </t>
  </si>
  <si>
    <t>ODR1954071718d</t>
  </si>
  <si>
    <t>C862302L</t>
  </si>
  <si>
    <t>P605927</t>
  </si>
  <si>
    <t>st_PX008</t>
  </si>
  <si>
    <t>ODR9776501030a</t>
  </si>
  <si>
    <t>C414142L</t>
  </si>
  <si>
    <t>P784023</t>
  </si>
  <si>
    <t>Delsey_8903338054375</t>
  </si>
  <si>
    <t>ODR9993289293e</t>
  </si>
  <si>
    <t>C417245L</t>
  </si>
  <si>
    <t>P365336</t>
  </si>
  <si>
    <t>GBHII_GS820-Black-Black-7</t>
  </si>
  <si>
    <t>ODR6976658264i</t>
  </si>
  <si>
    <t>P885797</t>
  </si>
  <si>
    <t>Bundle 2 smsm_bundle02</t>
  </si>
  <si>
    <t>ODR6792892783g</t>
  </si>
  <si>
    <t>C631869L</t>
  </si>
  <si>
    <t>ODR4687789276e</t>
  </si>
  <si>
    <t>C534503L</t>
  </si>
  <si>
    <t>P504961</t>
  </si>
  <si>
    <t>zaffiro_Z-P-002</t>
  </si>
  <si>
    <t>ODR8722075182i</t>
  </si>
  <si>
    <t>C302068L</t>
  </si>
  <si>
    <t>P497940</t>
  </si>
  <si>
    <t>PlanetX_PX-9021</t>
  </si>
  <si>
    <t>ODR8699875735j</t>
  </si>
  <si>
    <t>P811297</t>
  </si>
  <si>
    <t>West Point_WF-2409GL</t>
  </si>
  <si>
    <t>ODR8950651036y</t>
  </si>
  <si>
    <t>C541943L</t>
  </si>
  <si>
    <t>P238790</t>
  </si>
  <si>
    <t xml:space="preserve">Braun_Citrus Juicer MPZ9 </t>
  </si>
  <si>
    <t>ODR4936370730h</t>
  </si>
  <si>
    <t>C681607L</t>
  </si>
  <si>
    <t>P698028</t>
  </si>
  <si>
    <t>cr_MABROOM DATES (375 GM)</t>
  </si>
  <si>
    <t>ODR9626731729h</t>
  </si>
  <si>
    <t>C171592L</t>
  </si>
  <si>
    <t>P625189</t>
  </si>
  <si>
    <t>SN_ajwa400gm</t>
  </si>
  <si>
    <t>ODR7203451324z</t>
  </si>
  <si>
    <t>C373144L</t>
  </si>
  <si>
    <t>ODR1562600840f</t>
  </si>
  <si>
    <t>C241633L</t>
  </si>
  <si>
    <t>P286786</t>
  </si>
  <si>
    <t>GMZV_Sony GTA V - PS4</t>
  </si>
  <si>
    <t>ODR1329335056b</t>
  </si>
  <si>
    <t>P396098</t>
  </si>
  <si>
    <t>Aladdin_bike_cover</t>
  </si>
  <si>
    <t>ODR5431105185c</t>
  </si>
  <si>
    <t>C420781L</t>
  </si>
  <si>
    <t>P197609</t>
  </si>
  <si>
    <t>Truck Art Watering can</t>
  </si>
  <si>
    <t>ODR8718346296m</t>
  </si>
  <si>
    <t>P799062</t>
  </si>
  <si>
    <t>akl_A132116093_GMSU171-M</t>
  </si>
  <si>
    <t>ODR3858053614i</t>
  </si>
  <si>
    <t>C987789L</t>
  </si>
  <si>
    <t>ODR6797225528u</t>
  </si>
  <si>
    <t>C417708L</t>
  </si>
  <si>
    <t>P716922</t>
  </si>
  <si>
    <t>gulhane_GTS-001</t>
  </si>
  <si>
    <t>ODR3022302803g</t>
  </si>
  <si>
    <t>ODR1999877776x</t>
  </si>
  <si>
    <t>C637883L</t>
  </si>
  <si>
    <t>ODR7704618853j</t>
  </si>
  <si>
    <t>ODR8481804789h</t>
  </si>
  <si>
    <t>C901461L</t>
  </si>
  <si>
    <t>ODR1723200177y</t>
  </si>
  <si>
    <t>C714340L</t>
  </si>
  <si>
    <t>P899811</t>
  </si>
  <si>
    <t>HAS_1022</t>
  </si>
  <si>
    <t>ODR6841356038m</t>
  </si>
  <si>
    <t>P123682</t>
  </si>
  <si>
    <t>RT-02-RED-Double Duvet Cover Sheet Set-4 pcs</t>
  </si>
  <si>
    <t>ODR6149921127f</t>
  </si>
  <si>
    <t>C780896L</t>
  </si>
  <si>
    <t>ODR8807486387l</t>
  </si>
  <si>
    <t>C595846L</t>
  </si>
  <si>
    <t>P983623</t>
  </si>
  <si>
    <t>shahi_Pack of 5 Shahi Nimco</t>
  </si>
  <si>
    <t>ODR6515158916g</t>
  </si>
  <si>
    <t>P139004</t>
  </si>
  <si>
    <t>Ego_E02436-BK0-Black-LRG</t>
  </si>
  <si>
    <t>ODR6955385969s</t>
  </si>
  <si>
    <t>C636191L</t>
  </si>
  <si>
    <t>P150168</t>
  </si>
  <si>
    <t>Ego_E02406-BK0-Black-MDM</t>
  </si>
  <si>
    <t>ODR9102531012q</t>
  </si>
  <si>
    <t>C456281L</t>
  </si>
  <si>
    <t>P913675</t>
  </si>
  <si>
    <t>babyw_1837</t>
  </si>
  <si>
    <t>ODR6640490840o</t>
  </si>
  <si>
    <t>C205939L</t>
  </si>
  <si>
    <t>ODR4338911817m</t>
  </si>
  <si>
    <t>C948713L</t>
  </si>
  <si>
    <t>P147289</t>
  </si>
  <si>
    <t>sanasafinaz_march16_2A-Nationwide Delivery</t>
  </si>
  <si>
    <t>ODR8919877590d</t>
  </si>
  <si>
    <t>C199888L</t>
  </si>
  <si>
    <t>ODR4664724714c</t>
  </si>
  <si>
    <t>C736830L</t>
  </si>
  <si>
    <t>ODR5716814693l</t>
  </si>
  <si>
    <t>C509772L</t>
  </si>
  <si>
    <t>ODR7053863000w</t>
  </si>
  <si>
    <t>P405758</t>
  </si>
  <si>
    <t xml:space="preserve">phub_Desire Blue  by Dunhill 100ml  EDT </t>
  </si>
  <si>
    <t>ODR8927316241f</t>
  </si>
  <si>
    <t>C996448L</t>
  </si>
  <si>
    <t>P888526</t>
  </si>
  <si>
    <t>Sigma_55366</t>
  </si>
  <si>
    <t>ODR8043718933w</t>
  </si>
  <si>
    <t>ODR5948921170n</t>
  </si>
  <si>
    <t>C214319L</t>
  </si>
  <si>
    <t>P134557</t>
  </si>
  <si>
    <t>Sigma_55367</t>
  </si>
  <si>
    <t>ODR6997252810r</t>
  </si>
  <si>
    <t>C355709L</t>
  </si>
  <si>
    <t>ODR8846971510u</t>
  </si>
  <si>
    <t>ODR4395714218i</t>
  </si>
  <si>
    <t>C686513L</t>
  </si>
  <si>
    <t>P343074</t>
  </si>
  <si>
    <t>nutrifactor_NF0025</t>
  </si>
  <si>
    <t>ODR1897832624b</t>
  </si>
  <si>
    <t>C509164L</t>
  </si>
  <si>
    <t>P514715</t>
  </si>
  <si>
    <t>Eglo_88816</t>
  </si>
  <si>
    <t>ODR4780322299i</t>
  </si>
  <si>
    <t>C875125L</t>
  </si>
  <si>
    <t>P113963</t>
  </si>
  <si>
    <t>BB_Black Artificial Leather Lounger</t>
  </si>
  <si>
    <t>ODR5211561369m</t>
  </si>
  <si>
    <t>C238230L</t>
  </si>
  <si>
    <t>P113625</t>
  </si>
  <si>
    <t>PlanetX_PX-9001</t>
  </si>
  <si>
    <t>ODR7754671496r</t>
  </si>
  <si>
    <t>ODR5425546135q</t>
  </si>
  <si>
    <t>C872680L</t>
  </si>
  <si>
    <t>ODR6016016023n</t>
  </si>
  <si>
    <t>C898787L</t>
  </si>
  <si>
    <t>P504548</t>
  </si>
  <si>
    <t>renna_DC-BBP-GR</t>
  </si>
  <si>
    <t>ODR8618952928n</t>
  </si>
  <si>
    <t>C269732L</t>
  </si>
  <si>
    <t>P581513</t>
  </si>
  <si>
    <t>Arino_PS-001-Black-40</t>
  </si>
  <si>
    <t>ODR6521263368t</t>
  </si>
  <si>
    <t>C514998L</t>
  </si>
  <si>
    <t>P628602</t>
  </si>
  <si>
    <t>Arino_BD-061-Brown-45</t>
  </si>
  <si>
    <t>ODR8705898719z</t>
  </si>
  <si>
    <t>C516797L</t>
  </si>
  <si>
    <t>P350243</t>
  </si>
  <si>
    <t>Arino_BD-064-Black-44</t>
  </si>
  <si>
    <t>ODR8544824299z</t>
  </si>
  <si>
    <t>P711805</t>
  </si>
  <si>
    <t>JT_W-28</t>
  </si>
  <si>
    <t>ODR1438450196z</t>
  </si>
  <si>
    <t>C469380L</t>
  </si>
  <si>
    <t>P875648</t>
  </si>
  <si>
    <t>naushemian_001-L</t>
  </si>
  <si>
    <t>ODR3780890476y</t>
  </si>
  <si>
    <t>C505120L</t>
  </si>
  <si>
    <t>P119010</t>
  </si>
  <si>
    <t>naushemian_0010-M</t>
  </si>
  <si>
    <t>ODR5188604191x</t>
  </si>
  <si>
    <t>ODR1282466816i</t>
  </si>
  <si>
    <t>C287848L</t>
  </si>
  <si>
    <t>ODR9391872006a</t>
  </si>
  <si>
    <t>ODR8290279917s</t>
  </si>
  <si>
    <t>C742109L</t>
  </si>
  <si>
    <t>P780645</t>
  </si>
  <si>
    <t>BP_FA00571</t>
  </si>
  <si>
    <t>ODR7891884905n</t>
  </si>
  <si>
    <t>P926685</t>
  </si>
  <si>
    <t>Carson_CB-02-001-43-9</t>
  </si>
  <si>
    <t>ODR8845021540e</t>
  </si>
  <si>
    <t>C386328L</t>
  </si>
  <si>
    <t>P365619</t>
  </si>
  <si>
    <t>Omron_NE-C803-E</t>
  </si>
  <si>
    <t>ODR5370380383s</t>
  </si>
  <si>
    <t>C418656L</t>
  </si>
  <si>
    <t>ODR9166492831c</t>
  </si>
  <si>
    <t>C853853L</t>
  </si>
  <si>
    <t>P242143</t>
  </si>
  <si>
    <t>emart_00-7</t>
  </si>
  <si>
    <t>ODR7310972164x</t>
  </si>
  <si>
    <t>C829183L</t>
  </si>
  <si>
    <t>ODR8763414612n</t>
  </si>
  <si>
    <t>C133037L</t>
  </si>
  <si>
    <t>ODR9823502053l</t>
  </si>
  <si>
    <t>C469190L</t>
  </si>
  <si>
    <t>ODR4817735571i</t>
  </si>
  <si>
    <t>ODR4505528710j</t>
  </si>
  <si>
    <t>P760156</t>
  </si>
  <si>
    <t>JBS_TAT-225</t>
  </si>
  <si>
    <t>ODR7697089016k</t>
  </si>
  <si>
    <t>C603038L</t>
  </si>
  <si>
    <t>P117695</t>
  </si>
  <si>
    <t>Charizma_CV-17</t>
  </si>
  <si>
    <t>ODR1846683947g</t>
  </si>
  <si>
    <t>C539850L</t>
  </si>
  <si>
    <t>P841453</t>
  </si>
  <si>
    <t>Charizma_CV-14</t>
  </si>
  <si>
    <t>ODR2693582038f</t>
  </si>
  <si>
    <t>C908342L</t>
  </si>
  <si>
    <t>P622474</t>
  </si>
  <si>
    <t>sony_CMT-S20</t>
  </si>
  <si>
    <t>ODR1975098394b</t>
  </si>
  <si>
    <t>C332643L</t>
  </si>
  <si>
    <t>P708258</t>
  </si>
  <si>
    <t>HP_White 2132 - DeskJet - All-in-One Printer</t>
  </si>
  <si>
    <t>ODR6002495143x</t>
  </si>
  <si>
    <t>C475398L</t>
  </si>
  <si>
    <t>ODR5158626333y</t>
  </si>
  <si>
    <t>C643176L</t>
  </si>
  <si>
    <t>P774986</t>
  </si>
  <si>
    <t>timex_TW000U907</t>
  </si>
  <si>
    <t>ODR7499799481g</t>
  </si>
  <si>
    <t>C216179L</t>
  </si>
  <si>
    <t>P673853</t>
  </si>
  <si>
    <t>HOS_BBYLW100</t>
  </si>
  <si>
    <t>ODR6020557872p</t>
  </si>
  <si>
    <t>C169455L</t>
  </si>
  <si>
    <t>P642212</t>
  </si>
  <si>
    <t>Logitech_LogitechK400Plus</t>
  </si>
  <si>
    <t>ODR6781434745b</t>
  </si>
  <si>
    <t>C674489L</t>
  </si>
  <si>
    <t>P539895</t>
  </si>
  <si>
    <t>JT_W-11</t>
  </si>
  <si>
    <t>ODR9117449238u</t>
  </si>
  <si>
    <t>C949560L</t>
  </si>
  <si>
    <t>P180374</t>
  </si>
  <si>
    <t>JT_W-27</t>
  </si>
  <si>
    <t>ODR4078601163j</t>
  </si>
  <si>
    <t>C251997L</t>
  </si>
  <si>
    <t>P196625</t>
  </si>
  <si>
    <t>AU_GD071-1 Year</t>
  </si>
  <si>
    <t>ODR4503771916c</t>
  </si>
  <si>
    <t>ODR9672522174e</t>
  </si>
  <si>
    <t>C746973L</t>
  </si>
  <si>
    <t>ODR6361991201g</t>
  </si>
  <si>
    <t>C796755L</t>
  </si>
  <si>
    <t>P820716</t>
  </si>
  <si>
    <t>GCU_EasyMate</t>
  </si>
  <si>
    <t>ODR7445803475g</t>
  </si>
  <si>
    <t>C170667L</t>
  </si>
  <si>
    <t>P341007</t>
  </si>
  <si>
    <t>ajmery_HQT906-Pink--</t>
  </si>
  <si>
    <t>ODR2595896651f</t>
  </si>
  <si>
    <t>P989804</t>
  </si>
  <si>
    <t>TBG_AV-B-08-Multi</t>
  </si>
  <si>
    <t>ODR4943401234q</t>
  </si>
  <si>
    <t>C618088L</t>
  </si>
  <si>
    <t>P505321</t>
  </si>
  <si>
    <t>sony_DVP-SR370</t>
  </si>
  <si>
    <t>ODR3291322368r</t>
  </si>
  <si>
    <t>P699947</t>
  </si>
  <si>
    <t>swi_CP3360</t>
  </si>
  <si>
    <t>ODR9516463686o</t>
  </si>
  <si>
    <t>C123091L</t>
  </si>
  <si>
    <t>P689586</t>
  </si>
  <si>
    <t>HP_Officejet 2130 (3-in-1)</t>
  </si>
  <si>
    <t>ODR3280523196u</t>
  </si>
  <si>
    <t>C892614L</t>
  </si>
  <si>
    <t>ODR6301443764i</t>
  </si>
  <si>
    <t>C724475L</t>
  </si>
  <si>
    <t>ODR9751216606b</t>
  </si>
  <si>
    <t>C178431L</t>
  </si>
  <si>
    <t>ODR4854873049k</t>
  </si>
  <si>
    <t>C197481L</t>
  </si>
  <si>
    <t>ODR4213967442r</t>
  </si>
  <si>
    <t>C594019L</t>
  </si>
  <si>
    <t>P823656</t>
  </si>
  <si>
    <t>greenroot_Fit Aura 7</t>
  </si>
  <si>
    <t>ODR2206852974n</t>
  </si>
  <si>
    <t>ODR4096325483y</t>
  </si>
  <si>
    <t>C781404L</t>
  </si>
  <si>
    <t>ODR6981875758p</t>
  </si>
  <si>
    <t>C737831L</t>
  </si>
  <si>
    <t>P999157</t>
  </si>
  <si>
    <t>fitn_748927028614</t>
  </si>
  <si>
    <t>ODR6478666765z</t>
  </si>
  <si>
    <t>P659949</t>
  </si>
  <si>
    <t>fitn_748927053531</t>
  </si>
  <si>
    <t>ODR2933813767a</t>
  </si>
  <si>
    <t>C170658L</t>
  </si>
  <si>
    <t>ODR1332378507q</t>
  </si>
  <si>
    <t>C402534L</t>
  </si>
  <si>
    <t>ODR5098617534l</t>
  </si>
  <si>
    <t>C865419L</t>
  </si>
  <si>
    <t>ODR1911394920n</t>
  </si>
  <si>
    <t>C144948L</t>
  </si>
  <si>
    <t>ODR2103268545d</t>
  </si>
  <si>
    <t>C912653L</t>
  </si>
  <si>
    <t>ODR4878498895r</t>
  </si>
  <si>
    <t>C268482L</t>
  </si>
  <si>
    <t>ODR6672711385k</t>
  </si>
  <si>
    <t>C732744L</t>
  </si>
  <si>
    <t>ODR8860942683y</t>
  </si>
  <si>
    <t>C835947L</t>
  </si>
  <si>
    <t>ODR2111711322q</t>
  </si>
  <si>
    <t>C201592L</t>
  </si>
  <si>
    <t>ODR2069869424q</t>
  </si>
  <si>
    <t>C516599L</t>
  </si>
  <si>
    <t>P567342</t>
  </si>
  <si>
    <t>fitn_834266001583</t>
  </si>
  <si>
    <t>ODR1158464487p</t>
  </si>
  <si>
    <t>C556985L</t>
  </si>
  <si>
    <t>P420664</t>
  </si>
  <si>
    <t>Sigma_1689</t>
  </si>
  <si>
    <t>ODR7161445091k</t>
  </si>
  <si>
    <t>C556363L</t>
  </si>
  <si>
    <t>ODR3038647583g</t>
  </si>
  <si>
    <t>C679223L</t>
  </si>
  <si>
    <t>P358041</t>
  </si>
  <si>
    <t>vitamin_TVC-Vita Growth (Buy 2 Get 1)</t>
  </si>
  <si>
    <t>ODR3270857959v</t>
  </si>
  <si>
    <t>P536105</t>
  </si>
  <si>
    <t>fitn_834266001552</t>
  </si>
  <si>
    <t>ODR6640822052x</t>
  </si>
  <si>
    <t>P900096</t>
  </si>
  <si>
    <t>Relaxsit_RS-21</t>
  </si>
  <si>
    <t>ODR5360835335q</t>
  </si>
  <si>
    <t>C729711L</t>
  </si>
  <si>
    <t>P153743</t>
  </si>
  <si>
    <t>Eglo_3890</t>
  </si>
  <si>
    <t>ODR5525184853w</t>
  </si>
  <si>
    <t>P480430</t>
  </si>
  <si>
    <t>babyw_5710</t>
  </si>
  <si>
    <t>ODR5379296718t</t>
  </si>
  <si>
    <t>C707817L</t>
  </si>
  <si>
    <t>P809730</t>
  </si>
  <si>
    <t>ssw_WC-06 -Regular Fit Small</t>
  </si>
  <si>
    <t>ODR3331651518p</t>
  </si>
  <si>
    <t>C456801L</t>
  </si>
  <si>
    <t>P461750</t>
  </si>
  <si>
    <t>starlet_ST 16004-Khaki-44</t>
  </si>
  <si>
    <t>ODR2788889891w</t>
  </si>
  <si>
    <t>P837951</t>
  </si>
  <si>
    <t>ssw_WC-08-Regular Fit Large</t>
  </si>
  <si>
    <t>ODR8053378461s</t>
  </si>
  <si>
    <t>C821173L</t>
  </si>
  <si>
    <t>ODR1701725132a</t>
  </si>
  <si>
    <t>C810915L</t>
  </si>
  <si>
    <t>ODR6628368625n</t>
  </si>
  <si>
    <t>C983438L</t>
  </si>
  <si>
    <t>P718246</t>
  </si>
  <si>
    <t>Entertainer Asia_Vouch 365-2017 BookLahore</t>
  </si>
  <si>
    <t>ODR4067241928x</t>
  </si>
  <si>
    <t>P181349</t>
  </si>
  <si>
    <t>madinah_Pine nut (Chilgoza)</t>
  </si>
  <si>
    <t>ODR4315812420u</t>
  </si>
  <si>
    <t>ODR5647543114m</t>
  </si>
  <si>
    <t>C252303L</t>
  </si>
  <si>
    <t>P142308</t>
  </si>
  <si>
    <t>Telemall_MM-PC-0009</t>
  </si>
  <si>
    <t>P756982</t>
  </si>
  <si>
    <t>AJ-bedsheet_AJB-003</t>
  </si>
  <si>
    <t>ODR5742656402g</t>
  </si>
  <si>
    <t>C939704L</t>
  </si>
  <si>
    <t>P772342</t>
  </si>
  <si>
    <t>AJ-bedsheet_AJB-002</t>
  </si>
  <si>
    <t>ODR7437074618w</t>
  </si>
  <si>
    <t>C915276L</t>
  </si>
  <si>
    <t>P747071</t>
  </si>
  <si>
    <t>Toyworld_TW-222</t>
  </si>
  <si>
    <t>ODR1235151817h</t>
  </si>
  <si>
    <t>P279098</t>
  </si>
  <si>
    <t>B-power_8286332-44</t>
  </si>
  <si>
    <t>ODR8572723112g</t>
  </si>
  <si>
    <t>C611418L</t>
  </si>
  <si>
    <t>ODR8081198683k</t>
  </si>
  <si>
    <t>C355168L</t>
  </si>
  <si>
    <t>P778246</t>
  </si>
  <si>
    <t>Prime_T12-BLACK-M</t>
  </si>
  <si>
    <t>ODR6553234271h</t>
  </si>
  <si>
    <t>C639016L</t>
  </si>
  <si>
    <t>P528036</t>
  </si>
  <si>
    <t>Prime_B666- BLACK-M</t>
  </si>
  <si>
    <t>ODR6379977466p</t>
  </si>
  <si>
    <t>C312106L</t>
  </si>
  <si>
    <t>P556912</t>
  </si>
  <si>
    <t>Prime_H-9- BLACK-2XL</t>
  </si>
  <si>
    <t>ODR7678718029p</t>
  </si>
  <si>
    <t>C729143L</t>
  </si>
  <si>
    <t>P701151</t>
  </si>
  <si>
    <t>Prime_T12-BLACK-L</t>
  </si>
  <si>
    <t>ODR7259865037a</t>
  </si>
  <si>
    <t>C243874L</t>
  </si>
  <si>
    <t>ODR6953241799y</t>
  </si>
  <si>
    <t>P592090</t>
  </si>
  <si>
    <t>Timex_A503</t>
  </si>
  <si>
    <t>ODR2630056340g</t>
  </si>
  <si>
    <t>C179670L</t>
  </si>
  <si>
    <t>P408177</t>
  </si>
  <si>
    <t>Bata_8386001-44</t>
  </si>
  <si>
    <t>ODR2147228674y</t>
  </si>
  <si>
    <t>C411331L</t>
  </si>
  <si>
    <t>P198252</t>
  </si>
  <si>
    <t>Singhar_NC-0012</t>
  </si>
  <si>
    <t>ODR3948470498g</t>
  </si>
  <si>
    <t>C202990L</t>
  </si>
  <si>
    <t>P920632</t>
  </si>
  <si>
    <t>Bparcel_N4050</t>
  </si>
  <si>
    <t>ODR4527039876d</t>
  </si>
  <si>
    <t>P359488</t>
  </si>
  <si>
    <t>TKS_m969-6-8 Years</t>
  </si>
  <si>
    <t>ODR2976494355m</t>
  </si>
  <si>
    <t>C215298L</t>
  </si>
  <si>
    <t>ODR9210560966y</t>
  </si>
  <si>
    <t>C386951L</t>
  </si>
  <si>
    <t>ODR6441181111y</t>
  </si>
  <si>
    <t>C983372L</t>
  </si>
  <si>
    <t>P838951</t>
  </si>
  <si>
    <t>bogo_BogoGrand2017karachi</t>
  </si>
  <si>
    <t>ODR6131776820f</t>
  </si>
  <si>
    <t>C934798L</t>
  </si>
  <si>
    <t>P329247</t>
  </si>
  <si>
    <t>dynasty_Kattan Full Suit-Blue</t>
  </si>
  <si>
    <t>ODR2390313107h</t>
  </si>
  <si>
    <t>P454528</t>
  </si>
  <si>
    <t>Atalian _BK17.50-Black-41</t>
  </si>
  <si>
    <t>ODR9941505252j</t>
  </si>
  <si>
    <t>C422663L</t>
  </si>
  <si>
    <t>P969028</t>
  </si>
  <si>
    <t>Ref_Top man 1113-Tan-43</t>
  </si>
  <si>
    <t>ODR5871112153w</t>
  </si>
  <si>
    <t>P282392</t>
  </si>
  <si>
    <t>Ref_Top man 1114-black-43</t>
  </si>
  <si>
    <t>ODR3674645377y</t>
  </si>
  <si>
    <t>C681745L</t>
  </si>
  <si>
    <t>P671598</t>
  </si>
  <si>
    <t>Atalian _Pesh51-Black-9</t>
  </si>
  <si>
    <t>ODR4387981741w</t>
  </si>
  <si>
    <t>C157094L</t>
  </si>
  <si>
    <t>P805677</t>
  </si>
  <si>
    <t>Atalian _BK17.02-Black-44</t>
  </si>
  <si>
    <t>ODR8850812124f</t>
  </si>
  <si>
    <t>C118321L</t>
  </si>
  <si>
    <t>P862989</t>
  </si>
  <si>
    <t>Ref_Paris 1155 Black-44</t>
  </si>
  <si>
    <t>ODR3407855442u</t>
  </si>
  <si>
    <t>P442630</t>
  </si>
  <si>
    <t xml:space="preserve">SCIFI_SC4530SPD-Spider Man </t>
  </si>
  <si>
    <t>ODR7058420806c</t>
  </si>
  <si>
    <t>ODR6237763902w</t>
  </si>
  <si>
    <t>P120746</t>
  </si>
  <si>
    <t xml:space="preserve">SNU_ ze16e2 364004 </t>
  </si>
  <si>
    <t>ODR4994335319t</t>
  </si>
  <si>
    <t>C645518L</t>
  </si>
  <si>
    <t>ODR2284936406b</t>
  </si>
  <si>
    <t>C485200L</t>
  </si>
  <si>
    <t>ODR7133713502k</t>
  </si>
  <si>
    <t>C115156L</t>
  </si>
  <si>
    <t>P135979</t>
  </si>
  <si>
    <t>nutrifactor_NF0017</t>
  </si>
  <si>
    <t>ODR1512174738t</t>
  </si>
  <si>
    <t>C964914L</t>
  </si>
  <si>
    <t>P131747</t>
  </si>
  <si>
    <t>Sigma_3131</t>
  </si>
  <si>
    <t>ODR3825418901p</t>
  </si>
  <si>
    <t>C894196L</t>
  </si>
  <si>
    <t>P930623</t>
  </si>
  <si>
    <t>AKL_A131128777_SS-33_Yellow</t>
  </si>
  <si>
    <t>ODR4776589680i</t>
  </si>
  <si>
    <t>C165936L</t>
  </si>
  <si>
    <t>ODR8867694919p</t>
  </si>
  <si>
    <t>P114901</t>
  </si>
  <si>
    <t>SCIFI_Spider Man_SC4540SPD</t>
  </si>
  <si>
    <t>ODR3201318343e</t>
  </si>
  <si>
    <t>P348595</t>
  </si>
  <si>
    <t>JBS_SZ-042</t>
  </si>
  <si>
    <t>ODR1731632107g</t>
  </si>
  <si>
    <t>C111808L</t>
  </si>
  <si>
    <t>ODR1255510794n</t>
  </si>
  <si>
    <t>C846307L</t>
  </si>
  <si>
    <t>P517579</t>
  </si>
  <si>
    <t>BO_topfastRc-yellow</t>
  </si>
  <si>
    <t>ODR5772931478j</t>
  </si>
  <si>
    <t>P120552</t>
  </si>
  <si>
    <t>JBS_TAT-224</t>
  </si>
  <si>
    <t>ODR1776103542h</t>
  </si>
  <si>
    <t>C398448L</t>
  </si>
  <si>
    <t>ODR2256048406l</t>
  </si>
  <si>
    <t>C578500L</t>
  </si>
  <si>
    <t>ODR5193029868s</t>
  </si>
  <si>
    <t>C649500L</t>
  </si>
  <si>
    <t>P828133</t>
  </si>
  <si>
    <t xml:space="preserve">Braun_Hair Straightener ES-1 </t>
  </si>
  <si>
    <t>ODR8519459799p</t>
  </si>
  <si>
    <t>C659113L</t>
  </si>
  <si>
    <t>P681316</t>
  </si>
  <si>
    <t>rute2_4533</t>
  </si>
  <si>
    <t>ODR3553727564a</t>
  </si>
  <si>
    <t>C789607L</t>
  </si>
  <si>
    <t>P938447</t>
  </si>
  <si>
    <t>fitn_612524152136</t>
  </si>
  <si>
    <t>ODR5410010319i</t>
  </si>
  <si>
    <t>ODR7021611810o</t>
  </si>
  <si>
    <t>C630421L</t>
  </si>
  <si>
    <t>P916706</t>
  </si>
  <si>
    <t>AKL_A01136156-AW-02-Beige</t>
  </si>
  <si>
    <t>ODR7324532109q</t>
  </si>
  <si>
    <t>C283648L</t>
  </si>
  <si>
    <t>P304553</t>
  </si>
  <si>
    <t>JBS_TAT-241</t>
  </si>
  <si>
    <t>ODR5724542571a</t>
  </si>
  <si>
    <t>C180092L</t>
  </si>
  <si>
    <t>P564521</t>
  </si>
  <si>
    <t>PlanetX_PX-9145</t>
  </si>
  <si>
    <t>ODR5648970611w</t>
  </si>
  <si>
    <t>C305773L</t>
  </si>
  <si>
    <t>P532247</t>
  </si>
  <si>
    <t>AU_WS017</t>
  </si>
  <si>
    <t>ODR4575484797m</t>
  </si>
  <si>
    <t>C749547L</t>
  </si>
  <si>
    <t>P731656</t>
  </si>
  <si>
    <t>HP_Printer-2130</t>
  </si>
  <si>
    <t>ODR1554071639a</t>
  </si>
  <si>
    <t>C531144L</t>
  </si>
  <si>
    <t>ODR9165410739t</t>
  </si>
  <si>
    <t>C552458L</t>
  </si>
  <si>
    <t>ODR3366155794p</t>
  </si>
  <si>
    <t>P210130</t>
  </si>
  <si>
    <t>RAJESH_RAJ184</t>
  </si>
  <si>
    <t>ODR2799911650y</t>
  </si>
  <si>
    <t>C120985L</t>
  </si>
  <si>
    <t>ODR9011793048v</t>
  </si>
  <si>
    <t>C585410L</t>
  </si>
  <si>
    <t>P658058</t>
  </si>
  <si>
    <t>babyw_9449</t>
  </si>
  <si>
    <t>ODR5322608927x</t>
  </si>
  <si>
    <t>P569845</t>
  </si>
  <si>
    <t>Cherrys_SK-542-L</t>
  </si>
  <si>
    <t>ODR1413374742p</t>
  </si>
  <si>
    <t>C404142L</t>
  </si>
  <si>
    <t>P759375</t>
  </si>
  <si>
    <t>JBS_WEN-035</t>
  </si>
  <si>
    <t>ODR5984955210b</t>
  </si>
  <si>
    <t>C284729L</t>
  </si>
  <si>
    <t>P920311</t>
  </si>
  <si>
    <t>kansai_Undercoating Aerosol</t>
  </si>
  <si>
    <t>ODR2164985858l</t>
  </si>
  <si>
    <t>C698317L</t>
  </si>
  <si>
    <t>ODR2227111097h</t>
  </si>
  <si>
    <t>C787631L</t>
  </si>
  <si>
    <t>P403582</t>
  </si>
  <si>
    <t>babyw_$projector</t>
  </si>
  <si>
    <t>ODR4440705720t</t>
  </si>
  <si>
    <t>C744100L</t>
  </si>
  <si>
    <t>P334155</t>
  </si>
  <si>
    <t>tucano_BLABK-B</t>
  </si>
  <si>
    <t>ODR5364005327c</t>
  </si>
  <si>
    <t>C186186L</t>
  </si>
  <si>
    <t>ODR9864740303q</t>
  </si>
  <si>
    <t>C963219L</t>
  </si>
  <si>
    <t>ODR4268633599r</t>
  </si>
  <si>
    <t>C293498L</t>
  </si>
  <si>
    <t>ODR2369179961u</t>
  </si>
  <si>
    <t>C196616L</t>
  </si>
  <si>
    <t>ODR3296916930x</t>
  </si>
  <si>
    <t>C451226L</t>
  </si>
  <si>
    <t>ODR9252695659t</t>
  </si>
  <si>
    <t>C140150L</t>
  </si>
  <si>
    <t>P579577</t>
  </si>
  <si>
    <t>coleman_205475</t>
  </si>
  <si>
    <t>ODR5386140395g</t>
  </si>
  <si>
    <t>P996636</t>
  </si>
  <si>
    <t>RS_Double Delight</t>
  </si>
  <si>
    <t>ODR4592275032s</t>
  </si>
  <si>
    <t>C949083L</t>
  </si>
  <si>
    <t>ODR5993795597w</t>
  </si>
  <si>
    <t>C360250L</t>
  </si>
  <si>
    <t>P846596</t>
  </si>
  <si>
    <t>Google_Black-Google-Chrome-Cast</t>
  </si>
  <si>
    <t>ODR1130362205c</t>
  </si>
  <si>
    <t>C702126L</t>
  </si>
  <si>
    <t>ODR2045096052i</t>
  </si>
  <si>
    <t>C576889L</t>
  </si>
  <si>
    <t>P870079</t>
  </si>
  <si>
    <t>PHILIPS_HAIR TRIMMER QC 5130/15</t>
  </si>
  <si>
    <t>ODR2238818375v</t>
  </si>
  <si>
    <t>C139143L</t>
  </si>
  <si>
    <t>ODR5958659717v</t>
  </si>
  <si>
    <t>C815209L</t>
  </si>
  <si>
    <t>ODR1514648402f</t>
  </si>
  <si>
    <t>C263996L</t>
  </si>
  <si>
    <t>P673102</t>
  </si>
  <si>
    <t>AKL_A131130501_SS-154_Purple</t>
  </si>
  <si>
    <t>ODR8969064153p</t>
  </si>
  <si>
    <t>C818614L</t>
  </si>
  <si>
    <t>P389473</t>
  </si>
  <si>
    <t>AKL_A131130487_SS-31_Light Olive</t>
  </si>
  <si>
    <t>ODR6333270251f</t>
  </si>
  <si>
    <t>C534714L</t>
  </si>
  <si>
    <t>P749888</t>
  </si>
  <si>
    <t>ELF_83314</t>
  </si>
  <si>
    <t>ODR7180058664w</t>
  </si>
  <si>
    <t>C970697L</t>
  </si>
  <si>
    <t>P380619</t>
  </si>
  <si>
    <t>Paramount_9789670618630</t>
  </si>
  <si>
    <t>ODR8616998834r</t>
  </si>
  <si>
    <t>P280656</t>
  </si>
  <si>
    <t>L&amp;S_meh023</t>
  </si>
  <si>
    <t>ODR3951879323t</t>
  </si>
  <si>
    <t>C976222L</t>
  </si>
  <si>
    <t>P326506</t>
  </si>
  <si>
    <t>emart_0-23</t>
  </si>
  <si>
    <t>ODR5113302514w</t>
  </si>
  <si>
    <t>C983849L</t>
  </si>
  <si>
    <t>ODR2712552307v</t>
  </si>
  <si>
    <t>C934957L</t>
  </si>
  <si>
    <t>P375491</t>
  </si>
  <si>
    <t>BBS_A086</t>
  </si>
  <si>
    <t>ODR5643583283u</t>
  </si>
  <si>
    <t>ODR2655786618a</t>
  </si>
  <si>
    <t>ODR8953164395i</t>
  </si>
  <si>
    <t>ODR9361626477e</t>
  </si>
  <si>
    <t>C401196L</t>
  </si>
  <si>
    <t>P379777</t>
  </si>
  <si>
    <t>Getiit_Joy</t>
  </si>
  <si>
    <t>ODR3357592006t</t>
  </si>
  <si>
    <t>C508903L</t>
  </si>
  <si>
    <t>P572454</t>
  </si>
  <si>
    <t>Getit_Joy</t>
  </si>
  <si>
    <t>ODR3011045788n</t>
  </si>
  <si>
    <t>C982253L</t>
  </si>
  <si>
    <t>ODR3215283111b</t>
  </si>
  <si>
    <t>C762859L</t>
  </si>
  <si>
    <t>ODR6432548201e</t>
  </si>
  <si>
    <t>C743360L</t>
  </si>
  <si>
    <t>ODR7785800522t</t>
  </si>
  <si>
    <t>C610215L</t>
  </si>
  <si>
    <t>P980218</t>
  </si>
  <si>
    <t>SNU_ay16e-2A-Black</t>
  </si>
  <si>
    <t>ODR3341030172a</t>
  </si>
  <si>
    <t>C901490L</t>
  </si>
  <si>
    <t>ODR2650284594l</t>
  </si>
  <si>
    <t>P894743</t>
  </si>
  <si>
    <t>emarthazir_BBQ Pro Kit-Lahore</t>
  </si>
  <si>
    <t>ODR1838712142d</t>
  </si>
  <si>
    <t>ODR6330717064b</t>
  </si>
  <si>
    <t>C837047L</t>
  </si>
  <si>
    <t>ODR7158826433g</t>
  </si>
  <si>
    <t>ODR8353861867t</t>
  </si>
  <si>
    <t>C876819L</t>
  </si>
  <si>
    <t>P768811</t>
  </si>
  <si>
    <t>HOS-m_IMLDM75</t>
  </si>
  <si>
    <t>ODR4066244719i</t>
  </si>
  <si>
    <t>P826609</t>
  </si>
  <si>
    <t>HOS-m_bvlaphm100</t>
  </si>
  <si>
    <t>ODR4613125590f</t>
  </si>
  <si>
    <t>C795284L</t>
  </si>
  <si>
    <t>P332483</t>
  </si>
  <si>
    <t>Hawks_A1-Brown_44</t>
  </si>
  <si>
    <t>ODR5994382623q</t>
  </si>
  <si>
    <t>P831108</t>
  </si>
  <si>
    <t>Hawks_A22</t>
  </si>
  <si>
    <t>ODR4088902900d</t>
  </si>
  <si>
    <t>C875032L</t>
  </si>
  <si>
    <t>P375306</t>
  </si>
  <si>
    <t>Omron_HN-289-E</t>
  </si>
  <si>
    <t>ODR3173275503z</t>
  </si>
  <si>
    <t>C933998L</t>
  </si>
  <si>
    <t>P953841</t>
  </si>
  <si>
    <t>JBS_TAT-199</t>
  </si>
  <si>
    <t>ODR5704634188z</t>
  </si>
  <si>
    <t>P782370</t>
  </si>
  <si>
    <t>fitn_612524152129</t>
  </si>
  <si>
    <t>ODR3754285340w</t>
  </si>
  <si>
    <t>C587850L</t>
  </si>
  <si>
    <t>P505326</t>
  </si>
  <si>
    <t>jackpot_JP-176 Gold</t>
  </si>
  <si>
    <t>ODR7978212435a</t>
  </si>
  <si>
    <t>C615231L</t>
  </si>
  <si>
    <t>ODR1760143797r</t>
  </si>
  <si>
    <t>P316002</t>
  </si>
  <si>
    <t>Relaxsit_RS-63</t>
  </si>
  <si>
    <t>ODR6877762545v</t>
  </si>
  <si>
    <t>C435019L</t>
  </si>
  <si>
    <t>P119011</t>
  </si>
  <si>
    <t>Ref_James-B 1146-Black -40</t>
  </si>
  <si>
    <t>ODR4409481476c</t>
  </si>
  <si>
    <t>C362779L</t>
  </si>
  <si>
    <t>P253170</t>
  </si>
  <si>
    <t>MoosaE_CT002</t>
  </si>
  <si>
    <t>ODR8204750423d</t>
  </si>
  <si>
    <t>C346553L</t>
  </si>
  <si>
    <t>P943518</t>
  </si>
  <si>
    <t>JBS_TAT-128</t>
  </si>
  <si>
    <t>ODR9191812049k</t>
  </si>
  <si>
    <t>C359917L</t>
  </si>
  <si>
    <t>P417317</t>
  </si>
  <si>
    <t>JBS_IFAM-007</t>
  </si>
  <si>
    <t>ODR6450553306t</t>
  </si>
  <si>
    <t>ODR7964954444m</t>
  </si>
  <si>
    <t>ODR2183757178q</t>
  </si>
  <si>
    <t>ODR4254230297c</t>
  </si>
  <si>
    <t>ODR7640097769r</t>
  </si>
  <si>
    <t>C394968L</t>
  </si>
  <si>
    <t>ODR6260303018g</t>
  </si>
  <si>
    <t>C704215L</t>
  </si>
  <si>
    <t>P400485</t>
  </si>
  <si>
    <t xml:space="preserve">phub_Joop Homme Extreme 125ml  EDT </t>
  </si>
  <si>
    <t>ODR9264732834j</t>
  </si>
  <si>
    <t>C139201L</t>
  </si>
  <si>
    <t>P279529</t>
  </si>
  <si>
    <t>GFC_Ceiling V.I.P</t>
  </si>
  <si>
    <t>ODR7519194768n</t>
  </si>
  <si>
    <t>P987096</t>
  </si>
  <si>
    <t>HOS-m_DUNREDM100</t>
  </si>
  <si>
    <t>ODR7628801331d</t>
  </si>
  <si>
    <t>P382314</t>
  </si>
  <si>
    <t>HOS-m_KCBM100</t>
  </si>
  <si>
    <t>ODR7219158008e</t>
  </si>
  <si>
    <t>C912380L</t>
  </si>
  <si>
    <t>P505708</t>
  </si>
  <si>
    <t>HOS-M_CKOSM100</t>
  </si>
  <si>
    <t>ODR8222361760m</t>
  </si>
  <si>
    <t>C792410L</t>
  </si>
  <si>
    <t>P452759</t>
  </si>
  <si>
    <t>vitamin_Vita White</t>
  </si>
  <si>
    <t>ODR6291731630z</t>
  </si>
  <si>
    <t>C962578L</t>
  </si>
  <si>
    <t>ODR6607019312y</t>
  </si>
  <si>
    <t>ODR8113107467y</t>
  </si>
  <si>
    <t>C423193L</t>
  </si>
  <si>
    <t>P549712</t>
  </si>
  <si>
    <t>vitamin_MOMMoments Gold Delay</t>
  </si>
  <si>
    <t>ODR7903575688p</t>
  </si>
  <si>
    <t>C765265L</t>
  </si>
  <si>
    <t>P397283</t>
  </si>
  <si>
    <t>Castillo_CGR-02-Natural C</t>
  </si>
  <si>
    <t>ODR9732399727l</t>
  </si>
  <si>
    <t>ODR6607107008n</t>
  </si>
  <si>
    <t>P247190</t>
  </si>
  <si>
    <t>Ahan_wod0524</t>
  </si>
  <si>
    <t>ODR1301358748v</t>
  </si>
  <si>
    <t>C188809L</t>
  </si>
  <si>
    <t>ODR1828751467g</t>
  </si>
  <si>
    <t>C349501L</t>
  </si>
  <si>
    <t>P830104</t>
  </si>
  <si>
    <t>Am-PTV_ATS-004-M</t>
  </si>
  <si>
    <t>ODR2147069565c</t>
  </si>
  <si>
    <t>C333472L</t>
  </si>
  <si>
    <t>ODR8310537863z</t>
  </si>
  <si>
    <t>C654626L</t>
  </si>
  <si>
    <t>P562441</t>
  </si>
  <si>
    <t>GFC_Ceiling Nabeel</t>
  </si>
  <si>
    <t>ODR8932889819o</t>
  </si>
  <si>
    <t>C438346L</t>
  </si>
  <si>
    <t>P724596</t>
  </si>
  <si>
    <t>JBS_TAT-110</t>
  </si>
  <si>
    <t>ODR6944598433z</t>
  </si>
  <si>
    <t>P605612</t>
  </si>
  <si>
    <t>RAJESH_RAJ230</t>
  </si>
  <si>
    <t>ODR6293602337x</t>
  </si>
  <si>
    <t>ODR5334340994g</t>
  </si>
  <si>
    <t>C452564L</t>
  </si>
  <si>
    <t>P724421</t>
  </si>
  <si>
    <t>JBS_WEN-117</t>
  </si>
  <si>
    <t>ODR7950042497b</t>
  </si>
  <si>
    <t>C266569L</t>
  </si>
  <si>
    <t>P221815</t>
  </si>
  <si>
    <t>Bparcel_85W-SAFE1</t>
  </si>
  <si>
    <t>ODR7018736995d</t>
  </si>
  <si>
    <t>C115461L</t>
  </si>
  <si>
    <t>P772306</t>
  </si>
  <si>
    <t>Charizma_SR 36</t>
  </si>
  <si>
    <t>ODR6221365470e</t>
  </si>
  <si>
    <t>C388624L</t>
  </si>
  <si>
    <t>P659592</t>
  </si>
  <si>
    <t>HAS_1023</t>
  </si>
  <si>
    <t>ODR2281881574n</t>
  </si>
  <si>
    <t>C444944L</t>
  </si>
  <si>
    <t>ODR5607517943f</t>
  </si>
  <si>
    <t>C735613L</t>
  </si>
  <si>
    <t>P437509</t>
  </si>
  <si>
    <t>liberty_9780751565355</t>
  </si>
  <si>
    <t>ODR2137881058y</t>
  </si>
  <si>
    <t>C880300L</t>
  </si>
  <si>
    <t>P608109</t>
  </si>
  <si>
    <t>HOS-m_AZZLEGM100</t>
  </si>
  <si>
    <t>ODR9448270918t</t>
  </si>
  <si>
    <t>C670878L</t>
  </si>
  <si>
    <t>P760722</t>
  </si>
  <si>
    <t>TO_006- ETERNITY FOR MEN</t>
  </si>
  <si>
    <t>ODR5022859762n</t>
  </si>
  <si>
    <t>C614463L</t>
  </si>
  <si>
    <t>P482094</t>
  </si>
  <si>
    <t>Gmart_Touch Operated Smart Sport Bracelet 1</t>
  </si>
  <si>
    <t>ODR6489329649o</t>
  </si>
  <si>
    <t>ODR3477103291t</t>
  </si>
  <si>
    <t>C435496L</t>
  </si>
  <si>
    <t>P649274</t>
  </si>
  <si>
    <t>fitn_2730413</t>
  </si>
  <si>
    <t>ODR2391882405d</t>
  </si>
  <si>
    <t>C835137L</t>
  </si>
  <si>
    <t>P809775</t>
  </si>
  <si>
    <t>fitn_696859258121</t>
  </si>
  <si>
    <t>ODR8532355916u</t>
  </si>
  <si>
    <t>C670792L</t>
  </si>
  <si>
    <t>P794915</t>
  </si>
  <si>
    <t>Truck Art Round metal tray</t>
  </si>
  <si>
    <t>ODR6258193064n</t>
  </si>
  <si>
    <t>C726644L</t>
  </si>
  <si>
    <t>P707471</t>
  </si>
  <si>
    <t>bed&amp;rest_Jeans 3D comforter Set</t>
  </si>
  <si>
    <t>ODR9041507817c</t>
  </si>
  <si>
    <t>C782053L</t>
  </si>
  <si>
    <t>P389466</t>
  </si>
  <si>
    <t>BB_006</t>
  </si>
  <si>
    <t>ODR6873120717k</t>
  </si>
  <si>
    <t>C241302L</t>
  </si>
  <si>
    <t>P616707</t>
  </si>
  <si>
    <t>BO_66106</t>
  </si>
  <si>
    <t>ODR1373974128b</t>
  </si>
  <si>
    <t>C629570L</t>
  </si>
  <si>
    <t>P695484</t>
  </si>
  <si>
    <t>BO_rack-c-6x3</t>
  </si>
  <si>
    <t>ODR4419914657x</t>
  </si>
  <si>
    <t>C868076L</t>
  </si>
  <si>
    <t>ODR8809579525q</t>
  </si>
  <si>
    <t>C950260L</t>
  </si>
  <si>
    <t>P985656</t>
  </si>
  <si>
    <t>coleman_3000000157</t>
  </si>
  <si>
    <t>ODR1954485899y</t>
  </si>
  <si>
    <t>C174885L</t>
  </si>
  <si>
    <t>P786145</t>
  </si>
  <si>
    <t>WW_WT-SB-1</t>
  </si>
  <si>
    <t>ODR4719755673s</t>
  </si>
  <si>
    <t>C127471L</t>
  </si>
  <si>
    <t>P919011</t>
  </si>
  <si>
    <t>orbit_Light Purple Sofia the First -4-6 yrs</t>
  </si>
  <si>
    <t>ODR8835522931m</t>
  </si>
  <si>
    <t>C465391L</t>
  </si>
  <si>
    <t>ODR3898821788u</t>
  </si>
  <si>
    <t>ODR9145488083v</t>
  </si>
  <si>
    <t>C510154L</t>
  </si>
  <si>
    <t>P738030</t>
  </si>
  <si>
    <t>SAB_SI-218-XL</t>
  </si>
  <si>
    <t>ODR6450819803b</t>
  </si>
  <si>
    <t>C520887L</t>
  </si>
  <si>
    <t>P271202</t>
  </si>
  <si>
    <t>RB_Mortein Killer Sale-bf</t>
  </si>
  <si>
    <t>ODR6335210609q</t>
  </si>
  <si>
    <t>C124053L</t>
  </si>
  <si>
    <t>ODR6507054255d</t>
  </si>
  <si>
    <t>C738783L</t>
  </si>
  <si>
    <t>ODR7641818174r</t>
  </si>
  <si>
    <t>ODR7024834656e</t>
  </si>
  <si>
    <t>C180508L</t>
  </si>
  <si>
    <t>P767008</t>
  </si>
  <si>
    <t>MS_BRA00611-32A</t>
  </si>
  <si>
    <t>ODR3676193830t</t>
  </si>
  <si>
    <t>C746995L</t>
  </si>
  <si>
    <t>P285945</t>
  </si>
  <si>
    <t>Telemall_MM-PC-0003</t>
  </si>
  <si>
    <t>ODR9111984260e</t>
  </si>
  <si>
    <t>C352450L</t>
  </si>
  <si>
    <t>P276191</t>
  </si>
  <si>
    <t>Life source_BE-660</t>
  </si>
  <si>
    <t>ODR3929237633r</t>
  </si>
  <si>
    <t>C374186L</t>
  </si>
  <si>
    <t>ODR7275726114a</t>
  </si>
  <si>
    <t>ODR4016181529p</t>
  </si>
  <si>
    <t>C679812L</t>
  </si>
  <si>
    <t>ODR9933370766d</t>
  </si>
  <si>
    <t>C754752L</t>
  </si>
  <si>
    <t>ODR5119185042g</t>
  </si>
  <si>
    <t>P747811</t>
  </si>
  <si>
    <t>bata_wein-8838137-43-9</t>
  </si>
  <si>
    <t>ODR9617079724r</t>
  </si>
  <si>
    <t>P410654</t>
  </si>
  <si>
    <t>Prime_PINKI-BLACK-M</t>
  </si>
  <si>
    <t>ODR6809019115y</t>
  </si>
  <si>
    <t>C281787L</t>
  </si>
  <si>
    <t>P796621</t>
  </si>
  <si>
    <t>Prime_PINKI-BLACK-XS</t>
  </si>
  <si>
    <t>ODR5312939931q</t>
  </si>
  <si>
    <t>C432780L</t>
  </si>
  <si>
    <t>P499423</t>
  </si>
  <si>
    <t>UnzeLondon_GS5348-9</t>
  </si>
  <si>
    <t>ODR5157926536s</t>
  </si>
  <si>
    <t>C406756L</t>
  </si>
  <si>
    <t>P381119</t>
  </si>
  <si>
    <t>UnzeLondon_GS5348-10</t>
  </si>
  <si>
    <t>ODR5422013426y</t>
  </si>
  <si>
    <t>C555783L</t>
  </si>
  <si>
    <t>P985828</t>
  </si>
  <si>
    <t>UnzeLondon_GS4666-9</t>
  </si>
  <si>
    <t>ODR5989640004u</t>
  </si>
  <si>
    <t>C342826L</t>
  </si>
  <si>
    <t>P203217</t>
  </si>
  <si>
    <t>Paramount_9781444175349</t>
  </si>
  <si>
    <t>ODR9182600096d</t>
  </si>
  <si>
    <t>C416934L</t>
  </si>
  <si>
    <t>ODR7567082007g</t>
  </si>
  <si>
    <t>C875194L</t>
  </si>
  <si>
    <t>P484258</t>
  </si>
  <si>
    <t>CBS_9780071701723</t>
  </si>
  <si>
    <t>ODR8075648660k</t>
  </si>
  <si>
    <t>C576952L</t>
  </si>
  <si>
    <t>ODR8770192431r</t>
  </si>
  <si>
    <t>C787096L</t>
  </si>
  <si>
    <t>P919433</t>
  </si>
  <si>
    <t>aw_AIR MAX MOISTURE ABSORBER &amp; REFILLER-450gm</t>
  </si>
  <si>
    <t>ODR7645681382u</t>
  </si>
  <si>
    <t>C880793L</t>
  </si>
  <si>
    <t>P978198</t>
  </si>
  <si>
    <t>akl_A131133509_MS-10_Black</t>
  </si>
  <si>
    <t>ODR9420442176x</t>
  </si>
  <si>
    <t>P477619</t>
  </si>
  <si>
    <t>Telemall_MM-PC-0002</t>
  </si>
  <si>
    <t>ODR1483465358p</t>
  </si>
  <si>
    <t>C792602L</t>
  </si>
  <si>
    <t>P733199</t>
  </si>
  <si>
    <t>Aladdin_Pair of Gold Star Rubber Coated Metal Dumbells - 5KG - S</t>
  </si>
  <si>
    <t>ODR2764956170s</t>
  </si>
  <si>
    <t>C776904L</t>
  </si>
  <si>
    <t>P389982</t>
  </si>
  <si>
    <t>Telemall_MM-DR-SOB</t>
  </si>
  <si>
    <t>ODR4210365937j</t>
  </si>
  <si>
    <t>P122842</t>
  </si>
  <si>
    <t>Tmall_EM-TMX09</t>
  </si>
  <si>
    <t>ODR3345159741f</t>
  </si>
  <si>
    <t>C418133L</t>
  </si>
  <si>
    <t>P612729</t>
  </si>
  <si>
    <t>Planet-T_PT026144</t>
  </si>
  <si>
    <t>ODR7355754983l</t>
  </si>
  <si>
    <t>C756100L</t>
  </si>
  <si>
    <t>P394827</t>
  </si>
  <si>
    <t>Head_811576-M</t>
  </si>
  <si>
    <t>ODR8315989172p</t>
  </si>
  <si>
    <t>C716182L</t>
  </si>
  <si>
    <t>P507033</t>
  </si>
  <si>
    <t>Elan_W-M020</t>
  </si>
  <si>
    <t>ODR3109839879g</t>
  </si>
  <si>
    <t>P874651</t>
  </si>
  <si>
    <t>xenium_PC-201656</t>
  </si>
  <si>
    <t>ODR5281704280j</t>
  </si>
  <si>
    <t>C709150L</t>
  </si>
  <si>
    <t>P218218</t>
  </si>
  <si>
    <t>redspot_9789696230113</t>
  </si>
  <si>
    <t>ODR5898138066z</t>
  </si>
  <si>
    <t>C387916L</t>
  </si>
  <si>
    <t>P420026</t>
  </si>
  <si>
    <t>Gloria_1506A</t>
  </si>
  <si>
    <t>ODR7703695815n</t>
  </si>
  <si>
    <t>C132322L</t>
  </si>
  <si>
    <t>P458837</t>
  </si>
  <si>
    <t>ZFMLL_AB Rocket Twister</t>
  </si>
  <si>
    <t>ODR9006686416u</t>
  </si>
  <si>
    <t>C282625L</t>
  </si>
  <si>
    <t>P552089</t>
  </si>
  <si>
    <t>Lunar Boom Bt</t>
  </si>
  <si>
    <t>ODR2238196208a</t>
  </si>
  <si>
    <t>C959285L</t>
  </si>
  <si>
    <t>P485201</t>
  </si>
  <si>
    <t>Barico_723205</t>
  </si>
  <si>
    <t>ODR6867568541n</t>
  </si>
  <si>
    <t>C297614L</t>
  </si>
  <si>
    <t>P745476</t>
  </si>
  <si>
    <t>SMSM_6297000027975</t>
  </si>
  <si>
    <t>ODR6913545518t</t>
  </si>
  <si>
    <t>P515465</t>
  </si>
  <si>
    <t>Bparcel_60W-SAFE1</t>
  </si>
  <si>
    <t>ODR8231528962j</t>
  </si>
  <si>
    <t>ODR7688419934q</t>
  </si>
  <si>
    <t>C658999L</t>
  </si>
  <si>
    <t>P645684</t>
  </si>
  <si>
    <t>Timex_TW0TG5904</t>
  </si>
  <si>
    <t>ODR9930638903m</t>
  </si>
  <si>
    <t>C656414L</t>
  </si>
  <si>
    <t>P265329</t>
  </si>
  <si>
    <t>Trendz_TR-0050</t>
  </si>
  <si>
    <t>ODR9589580030p</t>
  </si>
  <si>
    <t>C359192L</t>
  </si>
  <si>
    <t>P449647</t>
  </si>
  <si>
    <t>BB_Red &amp; Black Football Design Beanbag</t>
  </si>
  <si>
    <t>ODR9857189099r</t>
  </si>
  <si>
    <t>C879247L</t>
  </si>
  <si>
    <t>P731668</t>
  </si>
  <si>
    <t>Brumano_0-31-0000-173-2-Blue-XL</t>
  </si>
  <si>
    <t>ODR7958549146z</t>
  </si>
  <si>
    <t>C969588L</t>
  </si>
  <si>
    <t>ODR4747498161x</t>
  </si>
  <si>
    <t>ODR9127027327r</t>
  </si>
  <si>
    <t>ODR4655712788k</t>
  </si>
  <si>
    <t>C253715L</t>
  </si>
  <si>
    <t>P292328</t>
  </si>
  <si>
    <t>bata_bags_9056403-Black</t>
  </si>
  <si>
    <t>ODR4561934119e</t>
  </si>
  <si>
    <t>C150653L</t>
  </si>
  <si>
    <t>P970355</t>
  </si>
  <si>
    <t>Paramount_9781107638457</t>
  </si>
  <si>
    <t>ODR3268749481p</t>
  </si>
  <si>
    <t>P557788</t>
  </si>
  <si>
    <t>LS_8429671350559</t>
  </si>
  <si>
    <t>ODR5821511058m</t>
  </si>
  <si>
    <t>C383377L</t>
  </si>
  <si>
    <t>P230156</t>
  </si>
  <si>
    <t>Bparcel_BPS35</t>
  </si>
  <si>
    <t>ODR6043759996x</t>
  </si>
  <si>
    <t>P329329</t>
  </si>
  <si>
    <t>KC_88 brown-M</t>
  </si>
  <si>
    <t>ODR6218770594c</t>
  </si>
  <si>
    <t>C183230L</t>
  </si>
  <si>
    <t>P702147</t>
  </si>
  <si>
    <t>jj_JLAWN-S-17-080-Rapturous</t>
  </si>
  <si>
    <t>ODR3663913561i</t>
  </si>
  <si>
    <t>C477686L</t>
  </si>
  <si>
    <t>P282908</t>
  </si>
  <si>
    <t xml:space="preserve">Accu-Chek Active System </t>
  </si>
  <si>
    <t>ODR4221892689q</t>
  </si>
  <si>
    <t>C816576L</t>
  </si>
  <si>
    <t>P527836</t>
  </si>
  <si>
    <t>OKM_F-32 Lambs Coat-VISO-38</t>
  </si>
  <si>
    <t>ODR6215096148v</t>
  </si>
  <si>
    <t>C491588L</t>
  </si>
  <si>
    <t>P505119</t>
  </si>
  <si>
    <t>GA_KP-1284 - 141708-M</t>
  </si>
  <si>
    <t>ODR9358294278v</t>
  </si>
  <si>
    <t>C113061L</t>
  </si>
  <si>
    <t>P396055</t>
  </si>
  <si>
    <t>BP_TO35628</t>
  </si>
  <si>
    <t>ODR9043048322w</t>
  </si>
  <si>
    <t>P879344</t>
  </si>
  <si>
    <t>Sigma_54914</t>
  </si>
  <si>
    <t>ODR2327978112u</t>
  </si>
  <si>
    <t>ODR2502322405k</t>
  </si>
  <si>
    <t>P131358</t>
  </si>
  <si>
    <t>fitn_810390024742</t>
  </si>
  <si>
    <t>ODR5049245938c</t>
  </si>
  <si>
    <t>ODR9584112257y</t>
  </si>
  <si>
    <t>P929795</t>
  </si>
  <si>
    <t>kke_SCF66327-260-ml</t>
  </si>
  <si>
    <t>ODR4424270836m</t>
  </si>
  <si>
    <t>C327703L</t>
  </si>
  <si>
    <t>P940197</t>
  </si>
  <si>
    <t>SANASAFINAZ_DESIGN NO.14 A</t>
  </si>
  <si>
    <t>ODR8517014354a</t>
  </si>
  <si>
    <t>C761435L</t>
  </si>
  <si>
    <t>P607429</t>
  </si>
  <si>
    <t>RAJESH_RAJ193</t>
  </si>
  <si>
    <t>ODR5799584143k</t>
  </si>
  <si>
    <t>C923763L</t>
  </si>
  <si>
    <t>P504980</t>
  </si>
  <si>
    <t>unique_p-wow-01</t>
  </si>
  <si>
    <t>ODR9399055214e</t>
  </si>
  <si>
    <t>C756271L</t>
  </si>
  <si>
    <t>P429462</t>
  </si>
  <si>
    <t>dynasty_Snow Berry-Black</t>
  </si>
  <si>
    <t>ODR4759166740c</t>
  </si>
  <si>
    <t>C833021L</t>
  </si>
  <si>
    <t>P612684</t>
  </si>
  <si>
    <t>dynasty_Snow Berry-White</t>
  </si>
  <si>
    <t>ODR4939203764y</t>
  </si>
  <si>
    <t>P642750</t>
  </si>
  <si>
    <t>PucaM_Pagan -Grey -45</t>
  </si>
  <si>
    <t>ODR5986083104q</t>
  </si>
  <si>
    <t>ODR6987640370u</t>
  </si>
  <si>
    <t>C493263L</t>
  </si>
  <si>
    <t>P267479</t>
  </si>
  <si>
    <t>tr_Pure Natural Raw Wild Honey 440 g.</t>
  </si>
  <si>
    <t>ODR5348264203s</t>
  </si>
  <si>
    <t>C144554L</t>
  </si>
  <si>
    <t>P961238</t>
  </si>
  <si>
    <t>Tmall_Vimax</t>
  </si>
  <si>
    <t>ODR6462288237o</t>
  </si>
  <si>
    <t>C257934L</t>
  </si>
  <si>
    <t>P318683</t>
  </si>
  <si>
    <t>J&amp;J_JJ-024</t>
  </si>
  <si>
    <t>ODR7073220923e</t>
  </si>
  <si>
    <t>C630314L</t>
  </si>
  <si>
    <t>P770531</t>
  </si>
  <si>
    <t>Dynasty_Dynasty Spark-French Blue</t>
  </si>
  <si>
    <t>ODR1483283480b</t>
  </si>
  <si>
    <t>C557314L</t>
  </si>
  <si>
    <t>P834352</t>
  </si>
  <si>
    <t>Dynasty_Dynasty Spark-Peach</t>
  </si>
  <si>
    <t>ODR9769363338o</t>
  </si>
  <si>
    <t>C330986L</t>
  </si>
  <si>
    <t>P562906</t>
  </si>
  <si>
    <t>Ref_Track 2049-Black -43</t>
  </si>
  <si>
    <t>ODR5109016507w</t>
  </si>
  <si>
    <t>P178123</t>
  </si>
  <si>
    <t>Ref_Track 2063-Brown-41</t>
  </si>
  <si>
    <t>ODR8947227303p</t>
  </si>
  <si>
    <t>C876106L</t>
  </si>
  <si>
    <t>ODR6845062832k</t>
  </si>
  <si>
    <t>C415088L</t>
  </si>
  <si>
    <t>ODR5487671566a</t>
  </si>
  <si>
    <t>C849054L</t>
  </si>
  <si>
    <t>P387555</t>
  </si>
  <si>
    <t>mm_AG-771</t>
  </si>
  <si>
    <t>ODR3391401316g</t>
  </si>
  <si>
    <t>C261295L</t>
  </si>
  <si>
    <t>P919215</t>
  </si>
  <si>
    <t>phub_Obsession by Calvin Klein 100ml EDP</t>
  </si>
  <si>
    <t>ODR4554556354o</t>
  </si>
  <si>
    <t>ODR6044193785m</t>
  </si>
  <si>
    <t>C634177L</t>
  </si>
  <si>
    <t>P648650</t>
  </si>
  <si>
    <t>Sigma_54919</t>
  </si>
  <si>
    <t>ODR4177189462j</t>
  </si>
  <si>
    <t>C454810L</t>
  </si>
  <si>
    <t>ODR2372171766t</t>
  </si>
  <si>
    <t>C934224L</t>
  </si>
  <si>
    <t>ODR4746925644v</t>
  </si>
  <si>
    <t>C253783L</t>
  </si>
  <si>
    <t>P504777</t>
  </si>
  <si>
    <t>zaffiro_Z-P-030</t>
  </si>
  <si>
    <t>ODR8486429488w</t>
  </si>
  <si>
    <t>C773860L</t>
  </si>
  <si>
    <t>ODR3519424552c</t>
  </si>
  <si>
    <t>C284081L</t>
  </si>
  <si>
    <t>ODR5980692966g</t>
  </si>
  <si>
    <t>P756519</t>
  </si>
  <si>
    <t>Paramount_9781107636828</t>
  </si>
  <si>
    <t>ODR8861776124a</t>
  </si>
  <si>
    <t>P559249</t>
  </si>
  <si>
    <t>Bparcel_45W-SAFE1</t>
  </si>
  <si>
    <t>ODR9235306274r</t>
  </si>
  <si>
    <t>ODR9350651753e</t>
  </si>
  <si>
    <t>P842526</t>
  </si>
  <si>
    <t>NDF_Almond American 500gm</t>
  </si>
  <si>
    <t>ODR3229554077s</t>
  </si>
  <si>
    <t>P948478</t>
  </si>
  <si>
    <t>Jaza_2Sela5kg+FOC</t>
  </si>
  <si>
    <t>ODR3540467799c</t>
  </si>
  <si>
    <t>P996588</t>
  </si>
  <si>
    <t>alrafa_mabroom-Dates-400g</t>
  </si>
  <si>
    <t>ODR4020351152t</t>
  </si>
  <si>
    <t>ODR5124977654v</t>
  </si>
  <si>
    <t>C884211L</t>
  </si>
  <si>
    <t>P142315</t>
  </si>
  <si>
    <t>AKL_A131130488_SS-31_Peach</t>
  </si>
  <si>
    <t>ODR7273732154j</t>
  </si>
  <si>
    <t>C446232L</t>
  </si>
  <si>
    <t>P231554</t>
  </si>
  <si>
    <t>AKL_A131128762_SS-22_Ferozi</t>
  </si>
  <si>
    <t>ODR2729136330k</t>
  </si>
  <si>
    <t>C691738L</t>
  </si>
  <si>
    <t>P124587</t>
  </si>
  <si>
    <t>AKL_A131130512_SS-164_Grey</t>
  </si>
  <si>
    <t>ODR4597506603w</t>
  </si>
  <si>
    <t>C939912L</t>
  </si>
  <si>
    <t>P136050</t>
  </si>
  <si>
    <t>Zia_QT6A</t>
  </si>
  <si>
    <t>ODR7798716088y</t>
  </si>
  <si>
    <t>ODR2643201058s</t>
  </si>
  <si>
    <t>C563349L</t>
  </si>
  <si>
    <t>ODR9918693534n</t>
  </si>
  <si>
    <t>P656257</t>
  </si>
  <si>
    <t>Omega_Omega_9Pcs Non-Stick Cookware Set</t>
  </si>
  <si>
    <t>P876056</t>
  </si>
  <si>
    <t>lamp_Lamp Shade Umbrella3S</t>
  </si>
  <si>
    <t>ODR2000419482e</t>
  </si>
  <si>
    <t>C311476L</t>
  </si>
  <si>
    <t>P939539</t>
  </si>
  <si>
    <t>Ahan_WWST-001</t>
  </si>
  <si>
    <t>ODR9015117435a</t>
  </si>
  <si>
    <t>P810552</t>
  </si>
  <si>
    <t>BO_wardrob-A-5x3</t>
  </si>
  <si>
    <t>ODR6647434513a</t>
  </si>
  <si>
    <t>C875187L</t>
  </si>
  <si>
    <t>P367824</t>
  </si>
  <si>
    <t>BB_001</t>
  </si>
  <si>
    <t>ODR9508367587i</t>
  </si>
  <si>
    <t>C945602L</t>
  </si>
  <si>
    <t>P225723</t>
  </si>
  <si>
    <t>BO_rack-e-5x3</t>
  </si>
  <si>
    <t>ODR4757207767v</t>
  </si>
  <si>
    <t>P681934</t>
  </si>
  <si>
    <t>coleman_Marine White Cooler 120QT</t>
  </si>
  <si>
    <t>ODR3642776075t</t>
  </si>
  <si>
    <t>C504884L</t>
  </si>
  <si>
    <t>P575528</t>
  </si>
  <si>
    <t>MoosaE_LD005</t>
  </si>
  <si>
    <t>ODR7046731561a</t>
  </si>
  <si>
    <t>C284316L</t>
  </si>
  <si>
    <t>ODR1773153550x</t>
  </si>
  <si>
    <t>C407736L</t>
  </si>
  <si>
    <t>ODR3015220006t</t>
  </si>
  <si>
    <t>C143092L</t>
  </si>
  <si>
    <t>ODR4924304752k</t>
  </si>
  <si>
    <t>P404818</t>
  </si>
  <si>
    <t>PlanetX_PX-9087</t>
  </si>
  <si>
    <t>ODR4326196885e</t>
  </si>
  <si>
    <t>C528073L</t>
  </si>
  <si>
    <t>P285635</t>
  </si>
  <si>
    <t>PucaM_COOPER-BLACK-42</t>
  </si>
  <si>
    <t>ODR3999410035n</t>
  </si>
  <si>
    <t>C850822L</t>
  </si>
  <si>
    <t>P319066</t>
  </si>
  <si>
    <t>PucaM_FLYNET NAVY-42</t>
  </si>
  <si>
    <t>ODR4928077795x</t>
  </si>
  <si>
    <t>C672640L</t>
  </si>
  <si>
    <t>P554192</t>
  </si>
  <si>
    <t>PucaM_COOPER-BLACK-43</t>
  </si>
  <si>
    <t>ODR7322110842x</t>
  </si>
  <si>
    <t>P704157</t>
  </si>
  <si>
    <t>PucaM_FLYNET NAVY-40</t>
  </si>
  <si>
    <t>ODR8402214509o</t>
  </si>
  <si>
    <t>C219918L</t>
  </si>
  <si>
    <t>P392030</t>
  </si>
  <si>
    <t xml:space="preserve">lamp_Lamp Shade Umbrella 1 </t>
  </si>
  <si>
    <t>ODR4114425142d</t>
  </si>
  <si>
    <t>C727457L</t>
  </si>
  <si>
    <t>P568444</t>
  </si>
  <si>
    <t>RS_Sohan Halwa Tin</t>
  </si>
  <si>
    <t>ODR6195023373i</t>
  </si>
  <si>
    <t>P819988</t>
  </si>
  <si>
    <t>Baklawa_Badam cream-1Kg</t>
  </si>
  <si>
    <t>ODR2413765752j</t>
  </si>
  <si>
    <t>C140324L</t>
  </si>
  <si>
    <t>P948303</t>
  </si>
  <si>
    <t>adenwala_Deal No.1</t>
  </si>
  <si>
    <t>ODR9763434766j</t>
  </si>
  <si>
    <t>P388569</t>
  </si>
  <si>
    <t>smsm_13854</t>
  </si>
  <si>
    <t>ODR1415323257g</t>
  </si>
  <si>
    <t>C621738L</t>
  </si>
  <si>
    <t>P818221</t>
  </si>
  <si>
    <t>Edenrobe_LW17V1-19108</t>
  </si>
  <si>
    <t>ODR9951855111s</t>
  </si>
  <si>
    <t>C896131L</t>
  </si>
  <si>
    <t>P753425</t>
  </si>
  <si>
    <t>Bparcel_N4050-9CELL</t>
  </si>
  <si>
    <t>ODR9657230054f</t>
  </si>
  <si>
    <t>C824702L</t>
  </si>
  <si>
    <t>P133089</t>
  </si>
  <si>
    <t>Bata_8816275-Black-40</t>
  </si>
  <si>
    <t>ODR6280616285e</t>
  </si>
  <si>
    <t>C300246L</t>
  </si>
  <si>
    <t>ODR2618758245r</t>
  </si>
  <si>
    <t>C535715L</t>
  </si>
  <si>
    <t>P498064</t>
  </si>
  <si>
    <t>ALK_FMNC002-131688053</t>
  </si>
  <si>
    <t>ODR1539237640q</t>
  </si>
  <si>
    <t>C904633L</t>
  </si>
  <si>
    <t>P124794</t>
  </si>
  <si>
    <t>Ref_K2 1161 Olive-44</t>
  </si>
  <si>
    <t>ODR1614485582x</t>
  </si>
  <si>
    <t>ODR3448841753a</t>
  </si>
  <si>
    <t>P616386</t>
  </si>
  <si>
    <t>sinbo_4615</t>
  </si>
  <si>
    <t>ODR7641199401l</t>
  </si>
  <si>
    <t>C425404L</t>
  </si>
  <si>
    <t>ODR6302201075n</t>
  </si>
  <si>
    <t>C201035L</t>
  </si>
  <si>
    <t>P681916</t>
  </si>
  <si>
    <t>BBS_D005</t>
  </si>
  <si>
    <t>ODR3471513496e</t>
  </si>
  <si>
    <t>C588523L</t>
  </si>
  <si>
    <t>P259514</t>
  </si>
  <si>
    <t>Motifz_1668-CHOCLATE</t>
  </si>
  <si>
    <t>ODR4361701772i</t>
  </si>
  <si>
    <t>C309247L</t>
  </si>
  <si>
    <t>P667889</t>
  </si>
  <si>
    <t>Loreal_Revitalift Laser X3 Serum - 30 ml</t>
  </si>
  <si>
    <t>ODR1211996326b</t>
  </si>
  <si>
    <t>P326257</t>
  </si>
  <si>
    <t>Dawlance_bundle_DWEK-8229_clear</t>
  </si>
  <si>
    <t>ODR3656851031a</t>
  </si>
  <si>
    <t>C821592L</t>
  </si>
  <si>
    <t>ODR9178230530h</t>
  </si>
  <si>
    <t>C354503L</t>
  </si>
  <si>
    <t>ODR8858517957p</t>
  </si>
  <si>
    <t>C838910L</t>
  </si>
  <si>
    <t>ODR4204552206q</t>
  </si>
  <si>
    <t>C573345L</t>
  </si>
  <si>
    <t>ODR2659537191h</t>
  </si>
  <si>
    <t>C208795L</t>
  </si>
  <si>
    <t>P447157</t>
  </si>
  <si>
    <t>Paramount_9781107697690</t>
  </si>
  <si>
    <t>ODR3981283933g</t>
  </si>
  <si>
    <t>C840710L</t>
  </si>
  <si>
    <t>P672852</t>
  </si>
  <si>
    <t>Paramount_9781107677364</t>
  </si>
  <si>
    <t>ODR1139009608g</t>
  </si>
  <si>
    <t>C452735L</t>
  </si>
  <si>
    <t>P811804</t>
  </si>
  <si>
    <t>emart_Dry Iron NI-22awt</t>
  </si>
  <si>
    <t>ODR5794707741o</t>
  </si>
  <si>
    <t>P184059</t>
  </si>
  <si>
    <t>Relaxsit_RS-59</t>
  </si>
  <si>
    <t>ODR9303754394z</t>
  </si>
  <si>
    <t>C421227L</t>
  </si>
  <si>
    <t>P844198</t>
  </si>
  <si>
    <t>Relaxsit_RS-60</t>
  </si>
  <si>
    <t>ODR6203927286n</t>
  </si>
  <si>
    <t>C388256L</t>
  </si>
  <si>
    <t>P905844</t>
  </si>
  <si>
    <t>madela_CALMA</t>
  </si>
  <si>
    <t>ODR5035496047t</t>
  </si>
  <si>
    <t>C130579L</t>
  </si>
  <si>
    <t>P857849</t>
  </si>
  <si>
    <t>Horsie_HK 305</t>
  </si>
  <si>
    <t>ODR2707063176y</t>
  </si>
  <si>
    <t>P556422</t>
  </si>
  <si>
    <t>Nuraiwomen_MD-817 -12(L)</t>
  </si>
  <si>
    <t>ODR7258845551m</t>
  </si>
  <si>
    <t>C759123L</t>
  </si>
  <si>
    <t>P610802</t>
  </si>
  <si>
    <t>emart_White-&amp;-Blue-Insect-Killer</t>
  </si>
  <si>
    <t>ODR9986003432z</t>
  </si>
  <si>
    <t>P626363</t>
  </si>
  <si>
    <t>Loreal_Revitalift Laser X3 Integeral Care Day, Anti Wrinkle &amp; An</t>
  </si>
  <si>
    <t>ODR1537811556n</t>
  </si>
  <si>
    <t>C310022L</t>
  </si>
  <si>
    <t>P630072</t>
  </si>
  <si>
    <t>sst_preservatif-Regular fit-Large</t>
  </si>
  <si>
    <t>ODR9186589402h</t>
  </si>
  <si>
    <t>C193600L</t>
  </si>
  <si>
    <t>P431941</t>
  </si>
  <si>
    <t>sehgalmotors_5192</t>
  </si>
  <si>
    <t>ODR5812964416h</t>
  </si>
  <si>
    <t>C967906L</t>
  </si>
  <si>
    <t>P806951</t>
  </si>
  <si>
    <t>Tiraaz_Tm-02-016-M</t>
  </si>
  <si>
    <t>ODR2703834263t</t>
  </si>
  <si>
    <t>C137975L</t>
  </si>
  <si>
    <t>P297170</t>
  </si>
  <si>
    <t>Relaxer_HND 01-Yellow</t>
  </si>
  <si>
    <t>ODR7078873147h</t>
  </si>
  <si>
    <t>C418081L</t>
  </si>
  <si>
    <t>P199375</t>
  </si>
  <si>
    <t>lala_USS17-SLC-001B-1000188799871</t>
  </si>
  <si>
    <t>ODR9735625486f</t>
  </si>
  <si>
    <t>C370700L</t>
  </si>
  <si>
    <t>P829067</t>
  </si>
  <si>
    <t>PNG_Pampers_10004047-Hazir</t>
  </si>
  <si>
    <t>ODR7672016661y</t>
  </si>
  <si>
    <t>ODR2238486863f</t>
  </si>
  <si>
    <t>C730690L</t>
  </si>
  <si>
    <t>P621889</t>
  </si>
  <si>
    <t>lamart_LMZ019</t>
  </si>
  <si>
    <t>ODR2825081741u</t>
  </si>
  <si>
    <t>C513828L</t>
  </si>
  <si>
    <t>P872873</t>
  </si>
  <si>
    <t>rute2_2821</t>
  </si>
  <si>
    <t>ODR4976326379u</t>
  </si>
  <si>
    <t>C529841L</t>
  </si>
  <si>
    <t>P476267</t>
  </si>
  <si>
    <t>PlanetX_PX-9103</t>
  </si>
  <si>
    <t>ODR8030659201g</t>
  </si>
  <si>
    <t>C737717L</t>
  </si>
  <si>
    <t>P247963</t>
  </si>
  <si>
    <t>Victorinox_  HUNSTMAN RED</t>
  </si>
  <si>
    <t>ODR4751659131l</t>
  </si>
  <si>
    <t>P880632</t>
  </si>
  <si>
    <t>interwood_HA-AN813020-S-23559</t>
  </si>
  <si>
    <t>ODR2768683837i</t>
  </si>
  <si>
    <t>ODR6195885039h</t>
  </si>
  <si>
    <t>C773013L</t>
  </si>
  <si>
    <t>ODR5401649205m</t>
  </si>
  <si>
    <t>C319070L</t>
  </si>
  <si>
    <t>ODR5275665660r</t>
  </si>
  <si>
    <t>C981219L</t>
  </si>
  <si>
    <t>P651613</t>
  </si>
  <si>
    <t>HOS_DVFCWW100</t>
  </si>
  <si>
    <t>ODR5556165841v</t>
  </si>
  <si>
    <t>P469590</t>
  </si>
  <si>
    <t>Zia_QT17</t>
  </si>
  <si>
    <t>ODR8315342594m</t>
  </si>
  <si>
    <t>C760531L</t>
  </si>
  <si>
    <t>ODR5567243145f</t>
  </si>
  <si>
    <t>C343220L</t>
  </si>
  <si>
    <t>P408955</t>
  </si>
  <si>
    <t>Audionic Max-550</t>
  </si>
  <si>
    <t>ODR2509651867u</t>
  </si>
  <si>
    <t>C814366L</t>
  </si>
  <si>
    <t>ODR3793267822w</t>
  </si>
  <si>
    <t>C696835L</t>
  </si>
  <si>
    <t>P578132</t>
  </si>
  <si>
    <t>vitamin_Ultra Slim  Plus Economy</t>
  </si>
  <si>
    <t>ODR4981807619y</t>
  </si>
  <si>
    <t>C160191L</t>
  </si>
  <si>
    <t>ODR2560749181p</t>
  </si>
  <si>
    <t>C173821L</t>
  </si>
  <si>
    <t>P549805</t>
  </si>
  <si>
    <t>greenroot_Weight plus</t>
  </si>
  <si>
    <t>ODR1980477221h</t>
  </si>
  <si>
    <t>C159964L</t>
  </si>
  <si>
    <t>ODR7166517066i</t>
  </si>
  <si>
    <t>C732052L</t>
  </si>
  <si>
    <t>ODR3281185164s</t>
  </si>
  <si>
    <t>C734482L</t>
  </si>
  <si>
    <t>ODR2347493834r</t>
  </si>
  <si>
    <t>ODR5584870152u</t>
  </si>
  <si>
    <t>C550636L</t>
  </si>
  <si>
    <t>ODR8885424588e</t>
  </si>
  <si>
    <t>P479241</t>
  </si>
  <si>
    <t>vitamin_Super Ginseng 800</t>
  </si>
  <si>
    <t>ODR7678275180e</t>
  </si>
  <si>
    <t>C977542L</t>
  </si>
  <si>
    <t>ODR9271181476u</t>
  </si>
  <si>
    <t>C527232L</t>
  </si>
  <si>
    <t>ODR4179208285z</t>
  </si>
  <si>
    <t>C527463L</t>
  </si>
  <si>
    <t>P766364</t>
  </si>
  <si>
    <t>vitamin_Ultra Muscle</t>
  </si>
  <si>
    <t>ODR8134212125z</t>
  </si>
  <si>
    <t>C430651L</t>
  </si>
  <si>
    <t>ODR8572785553z</t>
  </si>
  <si>
    <t>C438910L</t>
  </si>
  <si>
    <t>ODR7642555613w</t>
  </si>
  <si>
    <t>C598964L</t>
  </si>
  <si>
    <t>ODR6051012163c</t>
  </si>
  <si>
    <t>C514321L</t>
  </si>
  <si>
    <t>P354362</t>
  </si>
  <si>
    <t>Herbo Natural_1</t>
  </si>
  <si>
    <t>ODR3795836061q</t>
  </si>
  <si>
    <t>C972075L</t>
  </si>
  <si>
    <t>P858902</t>
  </si>
  <si>
    <t>IKEA_70098989</t>
  </si>
  <si>
    <t>ODR9798296157u</t>
  </si>
  <si>
    <t>P742529</t>
  </si>
  <si>
    <t>GA_ELAN T-300 - 114737</t>
  </si>
  <si>
    <t>ODR2807173290a</t>
  </si>
  <si>
    <t>C741725L</t>
  </si>
  <si>
    <t>P984617</t>
  </si>
  <si>
    <t>RBT_RB-006</t>
  </si>
  <si>
    <t>ODR7481879718q</t>
  </si>
  <si>
    <t>C902927L</t>
  </si>
  <si>
    <t>P983901</t>
  </si>
  <si>
    <t>BB_Poly Beans For Beanbag Refill - 3 Kg</t>
  </si>
  <si>
    <t>ODR4146488162v</t>
  </si>
  <si>
    <t>C618250L</t>
  </si>
  <si>
    <t>P284073</t>
  </si>
  <si>
    <t>Trendz-TR-0385</t>
  </si>
  <si>
    <t>ODR2221653324p</t>
  </si>
  <si>
    <t>C819478L</t>
  </si>
  <si>
    <t>P869468</t>
  </si>
  <si>
    <t>PucaM_SS-25-BLACK-43</t>
  </si>
  <si>
    <t>ODR5005556346q</t>
  </si>
  <si>
    <t>C323746L</t>
  </si>
  <si>
    <t>P895362</t>
  </si>
  <si>
    <t>sputnik_701/D14-9</t>
  </si>
  <si>
    <t>ODR1391808187s</t>
  </si>
  <si>
    <t>P235473</t>
  </si>
  <si>
    <t>mdeal_DMC-265-11</t>
  </si>
  <si>
    <t>ODR2980485662e</t>
  </si>
  <si>
    <t>C788999L</t>
  </si>
  <si>
    <t>P595078</t>
  </si>
  <si>
    <t>TCB_Supreme GD 005-M</t>
  </si>
  <si>
    <t>ODR4333118870t</t>
  </si>
  <si>
    <t>P373632</t>
  </si>
  <si>
    <t>TCB_Supreme BD 0016-L</t>
  </si>
  <si>
    <t>ODR9155874119j</t>
  </si>
  <si>
    <t>C159556L</t>
  </si>
  <si>
    <t>ODR6109035950g</t>
  </si>
  <si>
    <t>C170700L</t>
  </si>
  <si>
    <t>P771502</t>
  </si>
  <si>
    <t>GBHII_GS545-Black-8</t>
  </si>
  <si>
    <t>ODR7145733321w</t>
  </si>
  <si>
    <t>C310729L</t>
  </si>
  <si>
    <t>P707930</t>
  </si>
  <si>
    <t>Entertainer Asia_Vouch 365-2017 Mobile App Lahore</t>
  </si>
  <si>
    <t>ODR3567841772x</t>
  </si>
  <si>
    <t>P982769</t>
  </si>
  <si>
    <t>RS_Soan Papri-500gm</t>
  </si>
  <si>
    <t>ODR7148543964s</t>
  </si>
  <si>
    <t>ODR6554589489g</t>
  </si>
  <si>
    <t>C890308L</t>
  </si>
  <si>
    <t>P140624</t>
  </si>
  <si>
    <t>Al-Muhafiz-Sohan-Halwa-Almond-Pack-of-2</t>
  </si>
  <si>
    <t>ODR4831721559u</t>
  </si>
  <si>
    <t>C683691L</t>
  </si>
  <si>
    <t>ODR6755099088p</t>
  </si>
  <si>
    <t>ODR3446701241d</t>
  </si>
  <si>
    <t>ODR7107922528s</t>
  </si>
  <si>
    <t>ODR3081928251o</t>
  </si>
  <si>
    <t>ODR3438007289k</t>
  </si>
  <si>
    <t>ODR9950442989c</t>
  </si>
  <si>
    <t>ODR9179747257w</t>
  </si>
  <si>
    <t>ODR3921799517q</t>
  </si>
  <si>
    <t>ODR3111140067e</t>
  </si>
  <si>
    <t>C534632L</t>
  </si>
  <si>
    <t>ODR6945599653l</t>
  </si>
  <si>
    <t>ODR4621289372f</t>
  </si>
  <si>
    <t>C844500L</t>
  </si>
  <si>
    <t>ODR2426599825o</t>
  </si>
  <si>
    <t>C114466L</t>
  </si>
  <si>
    <t>ODR1557946807u</t>
  </si>
  <si>
    <t>ODR1477069808j</t>
  </si>
  <si>
    <t>ODR5208001180q</t>
  </si>
  <si>
    <t>C145094L</t>
  </si>
  <si>
    <t>ODR6296188284p</t>
  </si>
  <si>
    <t>ODR4262933014e</t>
  </si>
  <si>
    <t>ODR5088108223v</t>
  </si>
  <si>
    <t>C133315L</t>
  </si>
  <si>
    <t>ODR9784785681d</t>
  </si>
  <si>
    <t>ODR2747671378z</t>
  </si>
  <si>
    <t>C177455L</t>
  </si>
  <si>
    <t>ODR2226021080r</t>
  </si>
  <si>
    <t>ODR8007640064j</t>
  </si>
  <si>
    <t>ODR8101378039u</t>
  </si>
  <si>
    <t>ODR8226278569c</t>
  </si>
  <si>
    <t>ODR7702808812j</t>
  </si>
  <si>
    <t>C886812L</t>
  </si>
  <si>
    <t>ODR7450863630i</t>
  </si>
  <si>
    <t>ODR4407763036g</t>
  </si>
  <si>
    <t>C710076L</t>
  </si>
  <si>
    <t>ODR9037318491p</t>
  </si>
  <si>
    <t>C840493L</t>
  </si>
  <si>
    <t>ODR7553514643z</t>
  </si>
  <si>
    <t>C948148L</t>
  </si>
  <si>
    <t>P242563</t>
  </si>
  <si>
    <t>Tmall_MM-H-20122</t>
  </si>
  <si>
    <t>ODR1145541340r</t>
  </si>
  <si>
    <t>C809029L</t>
  </si>
  <si>
    <t>P428453</t>
  </si>
  <si>
    <t>Bata_Power-8389002-44-10</t>
  </si>
  <si>
    <t>ODR8631606431j</t>
  </si>
  <si>
    <t>C447442L</t>
  </si>
  <si>
    <t>P783271</t>
  </si>
  <si>
    <t>Bata_Power-8389002-41-7</t>
  </si>
  <si>
    <t>ODR4625590154l</t>
  </si>
  <si>
    <t>P244817</t>
  </si>
  <si>
    <t>B_power_8082293-41</t>
  </si>
  <si>
    <t>ODR5556116828s</t>
  </si>
  <si>
    <t>C943918L</t>
  </si>
  <si>
    <t>P719734</t>
  </si>
  <si>
    <t>CUR_CUD-35</t>
  </si>
  <si>
    <t>ODR5977136964u</t>
  </si>
  <si>
    <t>C827330L</t>
  </si>
  <si>
    <t>P230438</t>
  </si>
  <si>
    <t>Bata_Power-8386002-44-10</t>
  </si>
  <si>
    <t>ODR2067101149w</t>
  </si>
  <si>
    <t>C170264L</t>
  </si>
  <si>
    <t>P485064</t>
  </si>
  <si>
    <t>RealLeather1135_medium_black</t>
  </si>
  <si>
    <t>ODR6728379402u</t>
  </si>
  <si>
    <t>C340065L</t>
  </si>
  <si>
    <t>P915921</t>
  </si>
  <si>
    <t>Timex_A501</t>
  </si>
  <si>
    <t>ODR5284162078v</t>
  </si>
  <si>
    <t>P989867</t>
  </si>
  <si>
    <t>Prime_MMJ-KHAKI-M</t>
  </si>
  <si>
    <t>ODR8634212092z</t>
  </si>
  <si>
    <t>C154448L</t>
  </si>
  <si>
    <t>P657518</t>
  </si>
  <si>
    <t>Bata_Power-8386003-42-8</t>
  </si>
  <si>
    <t>ODR9426115325m</t>
  </si>
  <si>
    <t>C803470L</t>
  </si>
  <si>
    <t>P148209</t>
  </si>
  <si>
    <t>Timex_A500</t>
  </si>
  <si>
    <t>ODR3456854907a</t>
  </si>
  <si>
    <t>C738812L</t>
  </si>
  <si>
    <t>P477439</t>
  </si>
  <si>
    <t>Bata_8811271-White-42</t>
  </si>
  <si>
    <t>ODR7957261630h</t>
  </si>
  <si>
    <t>C977688L</t>
  </si>
  <si>
    <t>P823585</t>
  </si>
  <si>
    <t>Prime_LLTC-BLACK-S</t>
  </si>
  <si>
    <t>ODR6439260038y</t>
  </si>
  <si>
    <t>C118399L</t>
  </si>
  <si>
    <t>P163157</t>
  </si>
  <si>
    <t>Tmall_MM-DR-SPSB</t>
  </si>
  <si>
    <t>ODR9115619694d</t>
  </si>
  <si>
    <t>C355195L</t>
  </si>
  <si>
    <t>ODR5045590282p</t>
  </si>
  <si>
    <t>C324759L</t>
  </si>
  <si>
    <t>P966160</t>
  </si>
  <si>
    <t>CUR_CUD-76</t>
  </si>
  <si>
    <t>ODR4038291777x</t>
  </si>
  <si>
    <t>C144323L</t>
  </si>
  <si>
    <t>P768335</t>
  </si>
  <si>
    <t>AKL_DL-02-YELLOW</t>
  </si>
  <si>
    <t>ODR7066732953f</t>
  </si>
  <si>
    <t>ODR4553388074c</t>
  </si>
  <si>
    <t>C166327L</t>
  </si>
  <si>
    <t>ODR8140461486k</t>
  </si>
  <si>
    <t>C669321L</t>
  </si>
  <si>
    <t>ODR4181569606y</t>
  </si>
  <si>
    <t>ODR2955500177r</t>
  </si>
  <si>
    <t>ODR6091750874a</t>
  </si>
  <si>
    <t>C989030L</t>
  </si>
  <si>
    <t>P804496</t>
  </si>
  <si>
    <t>Farah_7-B</t>
  </si>
  <si>
    <t>ODR8266714833c</t>
  </si>
  <si>
    <t>ODR2146514472p</t>
  </si>
  <si>
    <t>C319891L</t>
  </si>
  <si>
    <t>P152985</t>
  </si>
  <si>
    <t>UnzeLondon_GS4354-8</t>
  </si>
  <si>
    <t>ODR3043728031o</t>
  </si>
  <si>
    <t>C118043L</t>
  </si>
  <si>
    <t>P690326</t>
  </si>
  <si>
    <t>UnzeLondon_GS5346-6</t>
  </si>
  <si>
    <t>ODR1415489435q</t>
  </si>
  <si>
    <t>C935675L</t>
  </si>
  <si>
    <t>P696424</t>
  </si>
  <si>
    <t>UnzeLondon_GS5401-11</t>
  </si>
  <si>
    <t>ODR3575777167t</t>
  </si>
  <si>
    <t>P958462</t>
  </si>
  <si>
    <t>UnzeLondon_GS4353-11</t>
  </si>
  <si>
    <t>ODR9606833771v</t>
  </si>
  <si>
    <t>C454136L</t>
  </si>
  <si>
    <t>ODR3039673554g</t>
  </si>
  <si>
    <t>C119187L</t>
  </si>
  <si>
    <t>P503720</t>
  </si>
  <si>
    <t>mt_BL001321-32Oz</t>
  </si>
  <si>
    <t>ODR6120800225l</t>
  </si>
  <si>
    <t>C560000L</t>
  </si>
  <si>
    <t>P655338</t>
  </si>
  <si>
    <t>Base_4350</t>
  </si>
  <si>
    <t>ODR7049006722a</t>
  </si>
  <si>
    <t>C325445L</t>
  </si>
  <si>
    <t>P607459</t>
  </si>
  <si>
    <t>Base_26842</t>
  </si>
  <si>
    <t>ODR9728943528x</t>
  </si>
  <si>
    <t>C146418L</t>
  </si>
  <si>
    <t>P135284</t>
  </si>
  <si>
    <t>Gloria_1072A</t>
  </si>
  <si>
    <t>ODR8316276933u</t>
  </si>
  <si>
    <t>P763931</t>
  </si>
  <si>
    <t>GA_GT-03-141175</t>
  </si>
  <si>
    <t>ODR8078856058z</t>
  </si>
  <si>
    <t>ODR7487769838y</t>
  </si>
  <si>
    <t>C504470L</t>
  </si>
  <si>
    <t>P952401</t>
  </si>
  <si>
    <t>PlanetX_PX-9088</t>
  </si>
  <si>
    <t>ODR8780888018r</t>
  </si>
  <si>
    <t>ODR7329537606i</t>
  </si>
  <si>
    <t>C114871L</t>
  </si>
  <si>
    <t>ODR8597869796n</t>
  </si>
  <si>
    <t>C701690L</t>
  </si>
  <si>
    <t>ODR3946609140q</t>
  </si>
  <si>
    <t>P172630</t>
  </si>
  <si>
    <t>JBS_CRY-046</t>
  </si>
  <si>
    <t>ODR9060303488e</t>
  </si>
  <si>
    <t>P534798</t>
  </si>
  <si>
    <t>Lunar Aqua</t>
  </si>
  <si>
    <t>ODR6891419203n</t>
  </si>
  <si>
    <t>P932314</t>
  </si>
  <si>
    <t>Phillips_HP8201</t>
  </si>
  <si>
    <t>ODR7928224098a</t>
  </si>
  <si>
    <t>C845990L</t>
  </si>
  <si>
    <t>ODR5771710689j</t>
  </si>
  <si>
    <t>C211924L</t>
  </si>
  <si>
    <t>P813351</t>
  </si>
  <si>
    <t>CITY_Light Grey Belt Pant-Size L 40 - W 38</t>
  </si>
  <si>
    <t>ODR6593987331u</t>
  </si>
  <si>
    <t>P490465</t>
  </si>
  <si>
    <t>cr_PISTA SALTED-500 GM</t>
  </si>
  <si>
    <t>ODR9542489071h</t>
  </si>
  <si>
    <t>C279241L</t>
  </si>
  <si>
    <t>P680404</t>
  </si>
  <si>
    <t>HOS-m_CKI2UM100</t>
  </si>
  <si>
    <t>ODR1141049636k</t>
  </si>
  <si>
    <t>C149895L</t>
  </si>
  <si>
    <t>P298754</t>
  </si>
  <si>
    <t>Zia_EN11</t>
  </si>
  <si>
    <t>ODR7231844762d</t>
  </si>
  <si>
    <t>ODR7236346910p</t>
  </si>
  <si>
    <t>C566303L</t>
  </si>
  <si>
    <t>ODR5115727907p</t>
  </si>
  <si>
    <t>P512707</t>
  </si>
  <si>
    <t>RS_Habshi Halwa Tin</t>
  </si>
  <si>
    <t>ODR4812535197c</t>
  </si>
  <si>
    <t>C914272L</t>
  </si>
  <si>
    <t>ODR6779621889f</t>
  </si>
  <si>
    <t>ODR6029907764i</t>
  </si>
  <si>
    <t>ODR7689195270t</t>
  </si>
  <si>
    <t>C164598L</t>
  </si>
  <si>
    <t>P502965</t>
  </si>
  <si>
    <t>Toyworld_TW-243</t>
  </si>
  <si>
    <t>ODR1531968023g</t>
  </si>
  <si>
    <t>C476999L</t>
  </si>
  <si>
    <t>P504505</t>
  </si>
  <si>
    <t>JBS_SZ-049</t>
  </si>
  <si>
    <t>ODR7624680809z</t>
  </si>
  <si>
    <t>ODR3361400664f</t>
  </si>
  <si>
    <t>C931640L</t>
  </si>
  <si>
    <t>P345530</t>
  </si>
  <si>
    <t>interwood_HA-GBO111001-23598</t>
  </si>
  <si>
    <t>ODR8618664092m</t>
  </si>
  <si>
    <t>C629303L</t>
  </si>
  <si>
    <t>P446106</t>
  </si>
  <si>
    <t>BK1200200MS</t>
  </si>
  <si>
    <t>ODR8368607631s</t>
  </si>
  <si>
    <t>C883838L</t>
  </si>
  <si>
    <t>ODR5382228305t</t>
  </si>
  <si>
    <t>ODR5359346756k</t>
  </si>
  <si>
    <t>ODR9743998786g</t>
  </si>
  <si>
    <t>C189167L</t>
  </si>
  <si>
    <t>P632194</t>
  </si>
  <si>
    <t>GA_CL-244 A-136021</t>
  </si>
  <si>
    <t>ODR9965694383m</t>
  </si>
  <si>
    <t>C389393L</t>
  </si>
  <si>
    <t>P786303</t>
  </si>
  <si>
    <t xml:space="preserve">Aladdin_Chrome Dumbbells Silver - 5kg </t>
  </si>
  <si>
    <t>ODR1941776827y</t>
  </si>
  <si>
    <t>P431389</t>
  </si>
  <si>
    <t>BBS_DoremonCar</t>
  </si>
  <si>
    <t>ODR5081223437g</t>
  </si>
  <si>
    <t>C905299L</t>
  </si>
  <si>
    <t>P530695</t>
  </si>
  <si>
    <t>Sigma_5315</t>
  </si>
  <si>
    <t>ODR5650676228i</t>
  </si>
  <si>
    <t>C413943L</t>
  </si>
  <si>
    <t>P205993</t>
  </si>
  <si>
    <t>emart_Dessini-Kitchen-Double-Grill-Pressure-Pan</t>
  </si>
  <si>
    <t>ODR8967263092q</t>
  </si>
  <si>
    <t>C477975L</t>
  </si>
  <si>
    <t>P904519</t>
  </si>
  <si>
    <t>Transcend_64GB JetFlash 810</t>
  </si>
  <si>
    <t>ODR6088794425x</t>
  </si>
  <si>
    <t>C969876L</t>
  </si>
  <si>
    <t>ODR3907785201j</t>
  </si>
  <si>
    <t>P380903</t>
  </si>
  <si>
    <t>UK_Sohan Halwa Tin Pack 400 Gms</t>
  </si>
  <si>
    <t>ODR4051997329v</t>
  </si>
  <si>
    <t>P162593</t>
  </si>
  <si>
    <t>Al Muhafiz Sohan Halwa Cashew</t>
  </si>
  <si>
    <t>ODR3562718654l</t>
  </si>
  <si>
    <t>C724739L</t>
  </si>
  <si>
    <t>P950804</t>
  </si>
  <si>
    <t>HH-arabis_0120-JC-82_Black-58</t>
  </si>
  <si>
    <t>ODR5547528149w</t>
  </si>
  <si>
    <t>C203966L</t>
  </si>
  <si>
    <t>P853825</t>
  </si>
  <si>
    <t>HH-arabis_0120-JC-80_Black-52</t>
  </si>
  <si>
    <t>ODR9243905033t</t>
  </si>
  <si>
    <t>C155618L</t>
  </si>
  <si>
    <t>P184089</t>
  </si>
  <si>
    <t>Audionic_B-710</t>
  </si>
  <si>
    <t>ODR8666953061y</t>
  </si>
  <si>
    <t>P359151</t>
  </si>
  <si>
    <t>cr_ALMOND PLAIN-500 GM</t>
  </si>
  <si>
    <t>ODR7777307631z</t>
  </si>
  <si>
    <t>ODR7897911744p</t>
  </si>
  <si>
    <t>ODR8117239741w</t>
  </si>
  <si>
    <t>C279695L</t>
  </si>
  <si>
    <t>P264591</t>
  </si>
  <si>
    <t>HOS-m_CKOM100</t>
  </si>
  <si>
    <t>ODR4567669119b</t>
  </si>
  <si>
    <t>C689062L</t>
  </si>
  <si>
    <t>P936007</t>
  </si>
  <si>
    <t>RUB_Kingston_16 gb USB Flash drive</t>
  </si>
  <si>
    <t>ODR5995966529i</t>
  </si>
  <si>
    <t>C476508L</t>
  </si>
  <si>
    <t>ODR1910151670u</t>
  </si>
  <si>
    <t>C426893L</t>
  </si>
  <si>
    <t>P993153</t>
  </si>
  <si>
    <t>vitamin_Royal Jelly 500</t>
  </si>
  <si>
    <t>ODR1149666725n</t>
  </si>
  <si>
    <t>C637564L</t>
  </si>
  <si>
    <t>P872485</t>
  </si>
  <si>
    <t>Herbo Natural_5</t>
  </si>
  <si>
    <t>ODR9639246715h</t>
  </si>
  <si>
    <t>P832721</t>
  </si>
  <si>
    <t>BO_Solar-LED-Rechargeable-Camping-Lantern - Yellow</t>
  </si>
  <si>
    <t>ODR1285928303f</t>
  </si>
  <si>
    <t>C289850L</t>
  </si>
  <si>
    <t>P214490</t>
  </si>
  <si>
    <t>MoosaE_SR004</t>
  </si>
  <si>
    <t>ODR9727789745u</t>
  </si>
  <si>
    <t>C189126L</t>
  </si>
  <si>
    <t>ODR6252152850p</t>
  </si>
  <si>
    <t>C773952L</t>
  </si>
  <si>
    <t>P113726</t>
  </si>
  <si>
    <t>USwinter_US-WGO-5-5-6Y</t>
  </si>
  <si>
    <t>ODR9340744823k</t>
  </si>
  <si>
    <t>C206269L</t>
  </si>
  <si>
    <t>P709059</t>
  </si>
  <si>
    <t>Horsie_HK 310</t>
  </si>
  <si>
    <t>ODR4243324561g</t>
  </si>
  <si>
    <t>C734683L</t>
  </si>
  <si>
    <t>P897820</t>
  </si>
  <si>
    <t>edukaan_201519</t>
  </si>
  <si>
    <t>ODR7115479663h</t>
  </si>
  <si>
    <t>C980032L</t>
  </si>
  <si>
    <t>P148077</t>
  </si>
  <si>
    <t>Dynasty_Shan-e-Mughal (Latha)-Navy</t>
  </si>
  <si>
    <t>ODR4560476891c</t>
  </si>
  <si>
    <t>P121796</t>
  </si>
  <si>
    <t>MEGUIAR_G12711</t>
  </si>
  <si>
    <t>ODR6513964178q</t>
  </si>
  <si>
    <t>C334923L</t>
  </si>
  <si>
    <t>P510251</t>
  </si>
  <si>
    <t>Closet_CL5-M</t>
  </si>
  <si>
    <t>P423950</t>
  </si>
  <si>
    <t>stinnos_A143</t>
  </si>
  <si>
    <t>ODR1631252215p</t>
  </si>
  <si>
    <t>P830436</t>
  </si>
  <si>
    <t>MEGUIAR_X1025EU</t>
  </si>
  <si>
    <t>ODR7665542208n</t>
  </si>
  <si>
    <t>P636330</t>
  </si>
  <si>
    <t>BP_TO27616</t>
  </si>
  <si>
    <t>ODR7173660999d</t>
  </si>
  <si>
    <t>P932046</t>
  </si>
  <si>
    <t>Tmall_MM_Arzulex_BBQ_Grill_Pan</t>
  </si>
  <si>
    <t>ODR4210683929j</t>
  </si>
  <si>
    <t>C742339L</t>
  </si>
  <si>
    <t>P769514</t>
  </si>
  <si>
    <t>J&amp;J_JJQS-003S</t>
  </si>
  <si>
    <t>ODR8162042243p</t>
  </si>
  <si>
    <t>C662698L</t>
  </si>
  <si>
    <t>P548795</t>
  </si>
  <si>
    <t>Ref_Frankfort 2065-Soya-43</t>
  </si>
  <si>
    <t>ODR9650380250b</t>
  </si>
  <si>
    <t>C887845L</t>
  </si>
  <si>
    <t>P747406</t>
  </si>
  <si>
    <t>PMA_9789810117238</t>
  </si>
  <si>
    <t>ODR4669983647g</t>
  </si>
  <si>
    <t>ODR5442441916v</t>
  </si>
  <si>
    <t>P951813</t>
  </si>
  <si>
    <t>Mardaz_EN6YGNAF-green-M</t>
  </si>
  <si>
    <t>ODR3905394843n</t>
  </si>
  <si>
    <t>ODR1412242595a</t>
  </si>
  <si>
    <t>ODR7764971141r</t>
  </si>
  <si>
    <t>ODR1726293149y</t>
  </si>
  <si>
    <t>C255099L</t>
  </si>
  <si>
    <t>P749616</t>
  </si>
  <si>
    <t>GFC_Ceiling Awami</t>
  </si>
  <si>
    <t>ODR7831630511o</t>
  </si>
  <si>
    <t>C422949L</t>
  </si>
  <si>
    <t>P293298</t>
  </si>
  <si>
    <t>Paramount_9781107673397</t>
  </si>
  <si>
    <t>ODR8967381467v</t>
  </si>
  <si>
    <t>P724734</t>
  </si>
  <si>
    <t>NVC_Polaroid-iS426</t>
  </si>
  <si>
    <t>ODR8230789475w</t>
  </si>
  <si>
    <t>C843559L</t>
  </si>
  <si>
    <t>ODR5971933014d</t>
  </si>
  <si>
    <t>C986058L</t>
  </si>
  <si>
    <t>ODR5367728733r</t>
  </si>
  <si>
    <t>ODR1444005543v</t>
  </si>
  <si>
    <t>C330571L</t>
  </si>
  <si>
    <t>P460079</t>
  </si>
  <si>
    <t>OKM_EL-150 Lambs Pullover-BROWN-40</t>
  </si>
  <si>
    <t>ODR9422782070g</t>
  </si>
  <si>
    <t>P449430</t>
  </si>
  <si>
    <t>GA_BLOSSOM T-400 - 99192</t>
  </si>
  <si>
    <t>ODR6403014974l</t>
  </si>
  <si>
    <t>C115470L</t>
  </si>
  <si>
    <t>P594075</t>
  </si>
  <si>
    <t>Q Mobile E-300</t>
  </si>
  <si>
    <t>ODR6130920021y</t>
  </si>
  <si>
    <t>ODR6365114718d</t>
  </si>
  <si>
    <t>C407728L</t>
  </si>
  <si>
    <t>ODR6860141642d</t>
  </si>
  <si>
    <t>C117972L</t>
  </si>
  <si>
    <t>P314259</t>
  </si>
  <si>
    <t>Audionic_B-880</t>
  </si>
  <si>
    <t>ODR3591590545r</t>
  </si>
  <si>
    <t>C913444L</t>
  </si>
  <si>
    <t>ODR7290078208t</t>
  </si>
  <si>
    <t>ODR6414760104f</t>
  </si>
  <si>
    <t>C120112L</t>
  </si>
  <si>
    <t>ODR3296525562w</t>
  </si>
  <si>
    <t>C895286L</t>
  </si>
  <si>
    <t>P851255</t>
  </si>
  <si>
    <t>Life source_MB-240</t>
  </si>
  <si>
    <t>ODR4281246201h</t>
  </si>
  <si>
    <t>ODR1217611672v</t>
  </si>
  <si>
    <t>C701732L</t>
  </si>
  <si>
    <t>ODR1786845519e</t>
  </si>
  <si>
    <t>C273843L</t>
  </si>
  <si>
    <t>P608322</t>
  </si>
  <si>
    <t>Life source_YD-23</t>
  </si>
  <si>
    <t>ODR3241165894m</t>
  </si>
  <si>
    <t>C341015L</t>
  </si>
  <si>
    <t>P320550</t>
  </si>
  <si>
    <t>sheraton_FMOTORS_01</t>
  </si>
  <si>
    <t>ODR8625214919t</t>
  </si>
  <si>
    <t>ODR1116457650x</t>
  </si>
  <si>
    <t>C517907L</t>
  </si>
  <si>
    <t>ODR5248522535t</t>
  </si>
  <si>
    <t>C908490L</t>
  </si>
  <si>
    <t>P373484</t>
  </si>
  <si>
    <t>zubairco_003577</t>
  </si>
  <si>
    <t>ODR5173666738v</t>
  </si>
  <si>
    <t>P194795</t>
  </si>
  <si>
    <t>RS_Plain Rusk</t>
  </si>
  <si>
    <t>ODR1706912486n</t>
  </si>
  <si>
    <t>ODR9508267806t</t>
  </si>
  <si>
    <t>C673858L</t>
  </si>
  <si>
    <t>ODR4101331843z</t>
  </si>
  <si>
    <t>C931803L</t>
  </si>
  <si>
    <t>P811364</t>
  </si>
  <si>
    <t>AKL_A131130478_SS-165_Grey</t>
  </si>
  <si>
    <t>ODR1942091849n</t>
  </si>
  <si>
    <t>C515428L</t>
  </si>
  <si>
    <t>P466910</t>
  </si>
  <si>
    <t>akl_A131133519_MS-01_Beige</t>
  </si>
  <si>
    <t>ODR8434452258j</t>
  </si>
  <si>
    <t>P100885</t>
  </si>
  <si>
    <t>Loreal_Revitalift Night Cream - 50 ml</t>
  </si>
  <si>
    <t>ODR5750337229h</t>
  </si>
  <si>
    <t>P496204</t>
  </si>
  <si>
    <t>Rajesh_RAJ001</t>
  </si>
  <si>
    <t>ODR2531211023i</t>
  </si>
  <si>
    <t>P635238</t>
  </si>
  <si>
    <t>rehaab_RJ160051</t>
  </si>
  <si>
    <t>ODR5172489518w</t>
  </si>
  <si>
    <t>C220444L</t>
  </si>
  <si>
    <t>P766552</t>
  </si>
  <si>
    <t>HOS-m_CKETM100</t>
  </si>
  <si>
    <t>ODR7734832577d</t>
  </si>
  <si>
    <t>C747459L</t>
  </si>
  <si>
    <t>ODR6143693075q</t>
  </si>
  <si>
    <t>C579215L</t>
  </si>
  <si>
    <t>P580534</t>
  </si>
  <si>
    <t>Base_3671</t>
  </si>
  <si>
    <t>ODR2599905283n</t>
  </si>
  <si>
    <t>ODR8468467532k</t>
  </si>
  <si>
    <t>C966663L</t>
  </si>
  <si>
    <t>ODR1357025191q</t>
  </si>
  <si>
    <t>C527394L</t>
  </si>
  <si>
    <t>P764200</t>
  </si>
  <si>
    <t>himalayan_Horse Crystal Salt Lamp</t>
  </si>
  <si>
    <t>ODR3771688784d</t>
  </si>
  <si>
    <t>C263110L</t>
  </si>
  <si>
    <t>P183544</t>
  </si>
  <si>
    <t>yankee_5038580061895</t>
  </si>
  <si>
    <t>ODR5080226844d</t>
  </si>
  <si>
    <t>C631361L</t>
  </si>
  <si>
    <t>P826388</t>
  </si>
  <si>
    <t>Toyworld_TW-99</t>
  </si>
  <si>
    <t>ODR3118684023j</t>
  </si>
  <si>
    <t>C690107L</t>
  </si>
  <si>
    <t>P364174</t>
  </si>
  <si>
    <t>barico_BS003-Large</t>
  </si>
  <si>
    <t>ODR4913507412x</t>
  </si>
  <si>
    <t>C642828L</t>
  </si>
  <si>
    <t>P577811</t>
  </si>
  <si>
    <t>SN-SP_Ajwa_800gm</t>
  </si>
  <si>
    <t>ODR7072700084x</t>
  </si>
  <si>
    <t>C825216L</t>
  </si>
  <si>
    <t>P128365</t>
  </si>
  <si>
    <t>stripyinterior_90002</t>
  </si>
  <si>
    <t>ODR7168416714r</t>
  </si>
  <si>
    <t>P783124</t>
  </si>
  <si>
    <t>stripyinterior_90003</t>
  </si>
  <si>
    <t>ODR1544459283v</t>
  </si>
  <si>
    <t>C215028L</t>
  </si>
  <si>
    <t>P918949</t>
  </si>
  <si>
    <t>stinnos_A104</t>
  </si>
  <si>
    <t>ODR8344001190l</t>
  </si>
  <si>
    <t>P102799</t>
  </si>
  <si>
    <t>stinnos_A118</t>
  </si>
  <si>
    <t>ODR8879871293s</t>
  </si>
  <si>
    <t>P202743</t>
  </si>
  <si>
    <t>Loomes_LK-029 Turquoise blue-S</t>
  </si>
  <si>
    <t>ODR4354513924l</t>
  </si>
  <si>
    <t>P636413</t>
  </si>
  <si>
    <t>Egala_EGA-12CTS-M-M</t>
  </si>
  <si>
    <t>ODR2518729280t</t>
  </si>
  <si>
    <t>C210771L</t>
  </si>
  <si>
    <t>P139241</t>
  </si>
  <si>
    <t>timex_TW000X107</t>
  </si>
  <si>
    <t>ODR9391290614x</t>
  </si>
  <si>
    <t>C813844L</t>
  </si>
  <si>
    <t>ODR8134332653p</t>
  </si>
  <si>
    <t>C827195L</t>
  </si>
  <si>
    <t>P253776</t>
  </si>
  <si>
    <t>PNG_Pampers_10003446-Hazir</t>
  </si>
  <si>
    <t>ODR3687719004r</t>
  </si>
  <si>
    <t>C414773L</t>
  </si>
  <si>
    <t>P708097</t>
  </si>
  <si>
    <t>PlanetX_PX-9178</t>
  </si>
  <si>
    <t>ODR4096758350j</t>
  </si>
  <si>
    <t>C595892L</t>
  </si>
  <si>
    <t>P600664</t>
  </si>
  <si>
    <t>kke_SCF56617</t>
  </si>
  <si>
    <t>ODR9954756532g</t>
  </si>
  <si>
    <t>C194207L</t>
  </si>
  <si>
    <t>P188145</t>
  </si>
  <si>
    <t>tucano_IPD7AN-BK</t>
  </si>
  <si>
    <t>ODR8035551702q</t>
  </si>
  <si>
    <t>C245955L</t>
  </si>
  <si>
    <t>P258090</t>
  </si>
  <si>
    <t>interwood_HA-A023-38566</t>
  </si>
  <si>
    <t>ODR4251189690d</t>
  </si>
  <si>
    <t>C179018L</t>
  </si>
  <si>
    <t>P371728</t>
  </si>
  <si>
    <t>CITY_Light Grey Elastic Pant Prep to V-10 - 11 yrs - Size 36</t>
  </si>
  <si>
    <t>ODR9793100468r</t>
  </si>
  <si>
    <t>C650808L</t>
  </si>
  <si>
    <t>P270938</t>
  </si>
  <si>
    <t>Tmall_DiaCure Plus</t>
  </si>
  <si>
    <t>ODR8197266796d</t>
  </si>
  <si>
    <t>C811269L</t>
  </si>
  <si>
    <t>P837757</t>
  </si>
  <si>
    <t>RAJESH_RAJ219</t>
  </si>
  <si>
    <t>ODR9596598506k</t>
  </si>
  <si>
    <t>C865004L</t>
  </si>
  <si>
    <t>P410777</t>
  </si>
  <si>
    <t>SCIFI_Disney Beauty_SC4545PGP</t>
  </si>
  <si>
    <t>ODR7332507489m</t>
  </si>
  <si>
    <t>P519866</t>
  </si>
  <si>
    <t>AudionicRex7</t>
  </si>
  <si>
    <t>ODR9325231108i</t>
  </si>
  <si>
    <t>C423010L</t>
  </si>
  <si>
    <t>ODR2534529950f</t>
  </si>
  <si>
    <t>C328972L</t>
  </si>
  <si>
    <t>P944228</t>
  </si>
  <si>
    <t>Nurai_MD-838 -12Y</t>
  </si>
  <si>
    <t>ODR5375223826f</t>
  </si>
  <si>
    <t>C731348L</t>
  </si>
  <si>
    <t>P515210</t>
  </si>
  <si>
    <t>Charizma_DG40</t>
  </si>
  <si>
    <t>ODR2021142848j</t>
  </si>
  <si>
    <t>C943932L</t>
  </si>
  <si>
    <t>P894360</t>
  </si>
  <si>
    <t>Genius_Imperator-Pro-Black</t>
  </si>
  <si>
    <t>ODR3501952203l</t>
  </si>
  <si>
    <t>C459460L</t>
  </si>
  <si>
    <t>ODR7958432800n</t>
  </si>
  <si>
    <t>C407885L</t>
  </si>
  <si>
    <t>P728204</t>
  </si>
  <si>
    <t>sstop_iflashotg3in1</t>
  </si>
  <si>
    <t>ODR3716727107p</t>
  </si>
  <si>
    <t>C980590L</t>
  </si>
  <si>
    <t>ODR7087138540c</t>
  </si>
  <si>
    <t>P283439</t>
  </si>
  <si>
    <t>AKL_A131128828_SS-102_Brown</t>
  </si>
  <si>
    <t>ODR9652138549n</t>
  </si>
  <si>
    <t>P647071</t>
  </si>
  <si>
    <t>edukaan_201314</t>
  </si>
  <si>
    <t>ODR7887294140a</t>
  </si>
  <si>
    <t>C113448L</t>
  </si>
  <si>
    <t>ODR3492875482h</t>
  </si>
  <si>
    <t>ODR9647212357f</t>
  </si>
  <si>
    <t>C127811L</t>
  </si>
  <si>
    <t>P121640</t>
  </si>
  <si>
    <t>sinbo_7320</t>
  </si>
  <si>
    <t>ODR7458508466b</t>
  </si>
  <si>
    <t>C457804L</t>
  </si>
  <si>
    <t>P433571</t>
  </si>
  <si>
    <t>HOS_EARSW100</t>
  </si>
  <si>
    <t>ODR3066028638t</t>
  </si>
  <si>
    <t>C392983L</t>
  </si>
  <si>
    <t>P218664</t>
  </si>
  <si>
    <t>itter_AB 1281</t>
  </si>
  <si>
    <t>ODR9625975571x</t>
  </si>
  <si>
    <t>ODR4828704642g</t>
  </si>
  <si>
    <t>C885078L</t>
  </si>
  <si>
    <t>ODR5874776033w</t>
  </si>
  <si>
    <t>C268391L</t>
  </si>
  <si>
    <t>ODR8114973463m</t>
  </si>
  <si>
    <t>ODR8041658704m</t>
  </si>
  <si>
    <t>C461689L</t>
  </si>
  <si>
    <t>P179348</t>
  </si>
  <si>
    <t>VPN_VPN 103H</t>
  </si>
  <si>
    <t>ODR7911201386h</t>
  </si>
  <si>
    <t>C831560L</t>
  </si>
  <si>
    <t>ODR3319109937e</t>
  </si>
  <si>
    <t>ODR2826825812s</t>
  </si>
  <si>
    <t>C230531L</t>
  </si>
  <si>
    <t>P502773</t>
  </si>
  <si>
    <t>Getiit_Fun</t>
  </si>
  <si>
    <t>ODR9140873664e</t>
  </si>
  <si>
    <t>C484957L</t>
  </si>
  <si>
    <t>P196668</t>
  </si>
  <si>
    <t>Needles_FBD-4108</t>
  </si>
  <si>
    <t>ODR6823378266j</t>
  </si>
  <si>
    <t>C215461L</t>
  </si>
  <si>
    <t>P797538</t>
  </si>
  <si>
    <t>AKL_A01136184-AW-10-Light Pink</t>
  </si>
  <si>
    <t>ODR7260451961m</t>
  </si>
  <si>
    <t>P822858</t>
  </si>
  <si>
    <t>AKL_A01136192-AW-38-Yellow</t>
  </si>
  <si>
    <t>ODR7343399511r</t>
  </si>
  <si>
    <t>C164613L</t>
  </si>
  <si>
    <t>P849639</t>
  </si>
  <si>
    <t>Life source_LS-9001</t>
  </si>
  <si>
    <t>ODR9326792990m</t>
  </si>
  <si>
    <t>C980063L</t>
  </si>
  <si>
    <t>ODR5011997755s</t>
  </si>
  <si>
    <t>ODR3892767465m</t>
  </si>
  <si>
    <t>C357709L</t>
  </si>
  <si>
    <t>P948350</t>
  </si>
  <si>
    <t>PBG_D-1415</t>
  </si>
  <si>
    <t>ODR4302710469a</t>
  </si>
  <si>
    <t>P840906</t>
  </si>
  <si>
    <t>KI_2185AKBC</t>
  </si>
  <si>
    <t>ODR8439144666w</t>
  </si>
  <si>
    <t>C411376L</t>
  </si>
  <si>
    <t>P127173</t>
  </si>
  <si>
    <t>Aladdin_Pair of Gold Star Rubber Coated Metal Dumbells - 2KG - S</t>
  </si>
  <si>
    <t>ODR5821288690x</t>
  </si>
  <si>
    <t>P890500</t>
  </si>
  <si>
    <t>liberty_9781591748328</t>
  </si>
  <si>
    <t>ODR1991734399a</t>
  </si>
  <si>
    <t>C530632L</t>
  </si>
  <si>
    <t>P238203</t>
  </si>
  <si>
    <t xml:space="preserve">SCIFI_SC4520TNE-Ben 10 </t>
  </si>
  <si>
    <t>ODR6839528071z</t>
  </si>
  <si>
    <t>C331799L</t>
  </si>
  <si>
    <t>P778308</t>
  </si>
  <si>
    <t>rute2_3671</t>
  </si>
  <si>
    <t>ODR1873600364i</t>
  </si>
  <si>
    <t>C943785L</t>
  </si>
  <si>
    <t>P533532</t>
  </si>
  <si>
    <t>Sigma_52932</t>
  </si>
  <si>
    <t>ODR8737228211i</t>
  </si>
  <si>
    <t>C299981L</t>
  </si>
  <si>
    <t>P630183</t>
  </si>
  <si>
    <t>BParcel_TOUCHPAD S1-BLACK</t>
  </si>
  <si>
    <t>ODR1351791655c</t>
  </si>
  <si>
    <t>C202398L</t>
  </si>
  <si>
    <t>P300869</t>
  </si>
  <si>
    <t>GA_Charcoal T-150 - 133584</t>
  </si>
  <si>
    <t>ODR6795534812a</t>
  </si>
  <si>
    <t>C935666L</t>
  </si>
  <si>
    <t>ODR5308915770r</t>
  </si>
  <si>
    <t>C267935L</t>
  </si>
  <si>
    <t>ODR2672938339g</t>
  </si>
  <si>
    <t>ODR6759901213g</t>
  </si>
  <si>
    <t>ODR8341898238v</t>
  </si>
  <si>
    <t>ODR2848901972j</t>
  </si>
  <si>
    <t>C371126L</t>
  </si>
  <si>
    <t>ODR8701610452l</t>
  </si>
  <si>
    <t>C136681L</t>
  </si>
  <si>
    <t>ODR8559699167j</t>
  </si>
  <si>
    <t>ODR4706937211n</t>
  </si>
  <si>
    <t>C575072L</t>
  </si>
  <si>
    <t>P606034</t>
  </si>
  <si>
    <t>herbion_Verona X Capsules 10 s</t>
  </si>
  <si>
    <t>ODR1172856108w</t>
  </si>
  <si>
    <t>C536383L</t>
  </si>
  <si>
    <t>ODR6421806194b</t>
  </si>
  <si>
    <t>C937928L</t>
  </si>
  <si>
    <t>P239830</t>
  </si>
  <si>
    <t>Nurai-MD-1818-3-4 yrs</t>
  </si>
  <si>
    <t>ODR1236520825o</t>
  </si>
  <si>
    <t>C621883L</t>
  </si>
  <si>
    <t>P923508</t>
  </si>
  <si>
    <t>Q&amp;Q_F298-204Y</t>
  </si>
  <si>
    <t>ODR7120966770f</t>
  </si>
  <si>
    <t>C777246L</t>
  </si>
  <si>
    <t>ODR6125366941a</t>
  </si>
  <si>
    <t>P323833</t>
  </si>
  <si>
    <t>Al Muhafiz Sohan Halwa Walnut</t>
  </si>
  <si>
    <t>ODR5151989692h</t>
  </si>
  <si>
    <t>C749859L</t>
  </si>
  <si>
    <t>P415879</t>
  </si>
  <si>
    <t>HOS_JLSW100</t>
  </si>
  <si>
    <t>ODR6619845636i</t>
  </si>
  <si>
    <t>C900381L</t>
  </si>
  <si>
    <t>P317437</t>
  </si>
  <si>
    <t>MEGUIAR_G12718</t>
  </si>
  <si>
    <t>ODR6116195117g</t>
  </si>
  <si>
    <t>C134281L</t>
  </si>
  <si>
    <t>ODR3727238086b</t>
  </si>
  <si>
    <t>C499996L</t>
  </si>
  <si>
    <t>ODR3116036992f</t>
  </si>
  <si>
    <t>ODR6418605472t</t>
  </si>
  <si>
    <t>ODR1993859824x</t>
  </si>
  <si>
    <t>C901131L</t>
  </si>
  <si>
    <t>P337767</t>
  </si>
  <si>
    <t>JBS_TAT-126</t>
  </si>
  <si>
    <t>ODR6809130684k</t>
  </si>
  <si>
    <t>ODR8735168379b</t>
  </si>
  <si>
    <t>C888223L</t>
  </si>
  <si>
    <t>P963905</t>
  </si>
  <si>
    <t>lm_READERS DIGEST MONTHLY (ASIAN)-Subscription</t>
  </si>
  <si>
    <t>ODR3875778258b</t>
  </si>
  <si>
    <t>C510095L</t>
  </si>
  <si>
    <t>ODR3220349485k</t>
  </si>
  <si>
    <t>P832444</t>
  </si>
  <si>
    <t>Sigma_64825</t>
  </si>
  <si>
    <t>ODR5991107315v</t>
  </si>
  <si>
    <t>C356931L</t>
  </si>
  <si>
    <t>P739386</t>
  </si>
  <si>
    <t>SFEVER_CK370HB02S8DONAFAMZ</t>
  </si>
  <si>
    <t>ODR9727197112e</t>
  </si>
  <si>
    <t>C787582L</t>
  </si>
  <si>
    <t>P695734</t>
  </si>
  <si>
    <t>Rajesh_RAJ60</t>
  </si>
  <si>
    <t>ODR8405389798e</t>
  </si>
  <si>
    <t>C901601L</t>
  </si>
  <si>
    <t>ODR5647661033q</t>
  </si>
  <si>
    <t>ODR4306179147n</t>
  </si>
  <si>
    <t>C993688L</t>
  </si>
  <si>
    <t>ODR2192211672b</t>
  </si>
  <si>
    <t>ODR6570429156y</t>
  </si>
  <si>
    <t>C118559L</t>
  </si>
  <si>
    <t>ODR8516754453d</t>
  </si>
  <si>
    <t>C787008L</t>
  </si>
  <si>
    <t>P122707</t>
  </si>
  <si>
    <t>PMA_9789810191412</t>
  </si>
  <si>
    <t>ODR6557721867i</t>
  </si>
  <si>
    <t>P779511</t>
  </si>
  <si>
    <t>GA_SL-260-136112</t>
  </si>
  <si>
    <t>ODR5797016885w</t>
  </si>
  <si>
    <t>C938243L</t>
  </si>
  <si>
    <t>P206865</t>
  </si>
  <si>
    <t>Edifier_Head phone K680</t>
  </si>
  <si>
    <t>ODR3614519631v</t>
  </si>
  <si>
    <t>C483017L</t>
  </si>
  <si>
    <t>ODR8161602498r</t>
  </si>
  <si>
    <t>ODR2170246683z</t>
  </si>
  <si>
    <t>C464050L</t>
  </si>
  <si>
    <t>P954492</t>
  </si>
  <si>
    <t>HOS-M_CKOREM100</t>
  </si>
  <si>
    <t>ODR2159041161i</t>
  </si>
  <si>
    <t>C866999L</t>
  </si>
  <si>
    <t>P994608</t>
  </si>
  <si>
    <t>Philips_HP8117</t>
  </si>
  <si>
    <t>ODR7707616321k</t>
  </si>
  <si>
    <t>C596805L</t>
  </si>
  <si>
    <t>ODR8065272503v</t>
  </si>
  <si>
    <t>C351708L</t>
  </si>
  <si>
    <t>ODR6518354979c</t>
  </si>
  <si>
    <t>C662094L</t>
  </si>
  <si>
    <t>ODR1583267552k</t>
  </si>
  <si>
    <t>C194185L</t>
  </si>
  <si>
    <t>ODR3870155382l</t>
  </si>
  <si>
    <t>C584166L</t>
  </si>
  <si>
    <t>ODR2117611229n</t>
  </si>
  <si>
    <t>ODR6575292575c</t>
  </si>
  <si>
    <t>C508080L</t>
  </si>
  <si>
    <t>ODR7914180623r</t>
  </si>
  <si>
    <t>P263754</t>
  </si>
  <si>
    <t>ISNs 100% Whey Protein Chocolate</t>
  </si>
  <si>
    <t>ODR3784792051e</t>
  </si>
  <si>
    <t>C817593L</t>
  </si>
  <si>
    <t>ODR9143283753z</t>
  </si>
  <si>
    <t>C176578L</t>
  </si>
  <si>
    <t>ODR2122164675r</t>
  </si>
  <si>
    <t>C485577L</t>
  </si>
  <si>
    <t>ODR9238306025r</t>
  </si>
  <si>
    <t>C454739L</t>
  </si>
  <si>
    <t>ODR3556908303c</t>
  </si>
  <si>
    <t>C699289L</t>
  </si>
  <si>
    <t>ODR3489581474w</t>
  </si>
  <si>
    <t>C147101L</t>
  </si>
  <si>
    <t>ODR1512109289d</t>
  </si>
  <si>
    <t>C454203L</t>
  </si>
  <si>
    <t>ODR2541540248g</t>
  </si>
  <si>
    <t>C635740L</t>
  </si>
  <si>
    <t>ODR8188816917f</t>
  </si>
  <si>
    <t>C131864L</t>
  </si>
  <si>
    <t>P551274</t>
  </si>
  <si>
    <t>ahsaarn_BN-004</t>
  </si>
  <si>
    <t>ODR9096731880i</t>
  </si>
  <si>
    <t>C657141L</t>
  </si>
  <si>
    <t>ODR3137671607t</t>
  </si>
  <si>
    <t>C796103L</t>
  </si>
  <si>
    <t>ODR6508885161y</t>
  </si>
  <si>
    <t>C443586L</t>
  </si>
  <si>
    <t>P597694</t>
  </si>
  <si>
    <t>vitamin_230</t>
  </si>
  <si>
    <t>ODR5475573681s</t>
  </si>
  <si>
    <t>C318338L</t>
  </si>
  <si>
    <t>ODR4495442898x</t>
  </si>
  <si>
    <t>C686342L</t>
  </si>
  <si>
    <t>ODR5586710566t</t>
  </si>
  <si>
    <t>C683002L</t>
  </si>
  <si>
    <t>ODR1271546982w</t>
  </si>
  <si>
    <t>C956932L</t>
  </si>
  <si>
    <t>ODR8848790100a</t>
  </si>
  <si>
    <t>C261650L</t>
  </si>
  <si>
    <t>ODR8628762089k</t>
  </si>
  <si>
    <t>C559107L</t>
  </si>
  <si>
    <t>P243305</t>
  </si>
  <si>
    <t>vitamin_Ultra Force</t>
  </si>
  <si>
    <t>ODR9960372448o</t>
  </si>
  <si>
    <t>C795421L</t>
  </si>
  <si>
    <t>ODR5416887091k</t>
  </si>
  <si>
    <t>C450606L</t>
  </si>
  <si>
    <t>ODR6373554210q</t>
  </si>
  <si>
    <t>C460966L</t>
  </si>
  <si>
    <t>ODR6915144290b</t>
  </si>
  <si>
    <t>ODR4175931452n</t>
  </si>
  <si>
    <t>ODR7945896794h</t>
  </si>
  <si>
    <t>C979878L</t>
  </si>
  <si>
    <t>P771328</t>
  </si>
  <si>
    <t>VPN_VPN 600</t>
  </si>
  <si>
    <t>ODR5996319696l</t>
  </si>
  <si>
    <t>C457308L</t>
  </si>
  <si>
    <t>ODR1490313745b</t>
  </si>
  <si>
    <t>ODR2596441221o</t>
  </si>
  <si>
    <t>C902805L</t>
  </si>
  <si>
    <t>ODR3099038464i</t>
  </si>
  <si>
    <t>C520646L</t>
  </si>
  <si>
    <t>ODR1852875502d</t>
  </si>
  <si>
    <t>C165124L</t>
  </si>
  <si>
    <t>ODR7359090253f</t>
  </si>
  <si>
    <t>ODR7599753840w</t>
  </si>
  <si>
    <t>C231044L</t>
  </si>
  <si>
    <t>ODR7578354049r</t>
  </si>
  <si>
    <t>C925922L</t>
  </si>
  <si>
    <t>P151972</t>
  </si>
  <si>
    <t>Relaxsit_RS-58</t>
  </si>
  <si>
    <t>ODR6221730658j</t>
  </si>
  <si>
    <t>C670144L</t>
  </si>
  <si>
    <t>ODR2246674299s</t>
  </si>
  <si>
    <t>P504431</t>
  </si>
  <si>
    <t>WW_WHP-WP-1</t>
  </si>
  <si>
    <t>ODR4923793801p</t>
  </si>
  <si>
    <t>C684090L</t>
  </si>
  <si>
    <t>ODR8558022132y</t>
  </si>
  <si>
    <t>C555148L</t>
  </si>
  <si>
    <t>P741293</t>
  </si>
  <si>
    <t>emart_Cereal Dispenser Double</t>
  </si>
  <si>
    <t>ODR6453146081t</t>
  </si>
  <si>
    <t>ODR4469836635i</t>
  </si>
  <si>
    <t>C268356L</t>
  </si>
  <si>
    <t>ODR1856403895s</t>
  </si>
  <si>
    <t>C117901L</t>
  </si>
  <si>
    <t>ODR8433814674r</t>
  </si>
  <si>
    <t>C681808L</t>
  </si>
  <si>
    <t>ODR5388196221c</t>
  </si>
  <si>
    <t>C527720L</t>
  </si>
  <si>
    <t>ODR9013218601c</t>
  </si>
  <si>
    <t>P538428</t>
  </si>
  <si>
    <t>Assetboys_MD-1340-B-5Y</t>
  </si>
  <si>
    <t>ODR2249943116b</t>
  </si>
  <si>
    <t>ODR6610380772w</t>
  </si>
  <si>
    <t>C263640L</t>
  </si>
  <si>
    <t>ODR5347048069e</t>
  </si>
  <si>
    <t>C678059L</t>
  </si>
  <si>
    <t>ODR6945155281s</t>
  </si>
  <si>
    <t>C189137L</t>
  </si>
  <si>
    <t>P671345</t>
  </si>
  <si>
    <t>RBC_9789694074283</t>
  </si>
  <si>
    <t>ODR7726441688t</t>
  </si>
  <si>
    <t>C266522L</t>
  </si>
  <si>
    <t>ODR7339922712z</t>
  </si>
  <si>
    <t>C545911L</t>
  </si>
  <si>
    <t>P504671</t>
  </si>
  <si>
    <t>Triumph_T-Shirt Bra 87 P-Black-32B</t>
  </si>
  <si>
    <t>ODR1463734645v</t>
  </si>
  <si>
    <t>C296709L</t>
  </si>
  <si>
    <t>P504897</t>
  </si>
  <si>
    <t>TP-Link_Router-WR-845N</t>
  </si>
  <si>
    <t>ODR3600128922p</t>
  </si>
  <si>
    <t>C598721L</t>
  </si>
  <si>
    <t>P720879</t>
  </si>
  <si>
    <t>PlanetX_PX-9260</t>
  </si>
  <si>
    <t>ODR4149104176y</t>
  </si>
  <si>
    <t>P126964</t>
  </si>
  <si>
    <t>RCP_RCPA-5PoloPC-Y-XL</t>
  </si>
  <si>
    <t>ODR7679960228s</t>
  </si>
  <si>
    <t>C749653L</t>
  </si>
  <si>
    <t>P599034</t>
  </si>
  <si>
    <t>B-power_8281076-42</t>
  </si>
  <si>
    <t>ODR4539788811f</t>
  </si>
  <si>
    <t>C810409L</t>
  </si>
  <si>
    <t>P303831</t>
  </si>
  <si>
    <t>UnzeLondon_GS5419-10</t>
  </si>
  <si>
    <t>ODR6410574034o</t>
  </si>
  <si>
    <t>P589410</t>
  </si>
  <si>
    <t>Paramount_hazir_9781910561324-Islamabad</t>
  </si>
  <si>
    <t>ODR4107687173g</t>
  </si>
  <si>
    <t>P178217</t>
  </si>
  <si>
    <t>PMA_9789810190965</t>
  </si>
  <si>
    <t>ODR4185120235u</t>
  </si>
  <si>
    <t>C391465L</t>
  </si>
  <si>
    <t>ODR2257312271w</t>
  </si>
  <si>
    <t>C673213L</t>
  </si>
  <si>
    <t>P780852</t>
  </si>
  <si>
    <t>Emotions_Emo-CS-13977</t>
  </si>
  <si>
    <t>ODR7519486668l</t>
  </si>
  <si>
    <t>C196720L</t>
  </si>
  <si>
    <t>P991363</t>
  </si>
  <si>
    <t>kke_SCF69327</t>
  </si>
  <si>
    <t>ODR4840048356e</t>
  </si>
  <si>
    <t>ODR6649554158h</t>
  </si>
  <si>
    <t>ODR8826528640s</t>
  </si>
  <si>
    <t>C466208L</t>
  </si>
  <si>
    <t>ODR2951197338m</t>
  </si>
  <si>
    <t>C137528L</t>
  </si>
  <si>
    <t>P373121</t>
  </si>
  <si>
    <t>SNU_ay16e-1a-Grey</t>
  </si>
  <si>
    <t>ODR3673284938h</t>
  </si>
  <si>
    <t>C851854L</t>
  </si>
  <si>
    <t>P441667</t>
  </si>
  <si>
    <t>liberty_9780199401932</t>
  </si>
  <si>
    <t>ODR3142288312l</t>
  </si>
  <si>
    <t>C192570L</t>
  </si>
  <si>
    <t>P596373</t>
  </si>
  <si>
    <t>GA_Persian Red T-200 - 133785</t>
  </si>
  <si>
    <t>ODR5923977911p</t>
  </si>
  <si>
    <t>C378624L</t>
  </si>
  <si>
    <t>P704808</t>
  </si>
  <si>
    <t>barico_BS021-</t>
  </si>
  <si>
    <t>ODR8035967895d</t>
  </si>
  <si>
    <t>C536776L</t>
  </si>
  <si>
    <t>P642572</t>
  </si>
  <si>
    <t>stinnos_901</t>
  </si>
  <si>
    <t>ODR2631638024o</t>
  </si>
  <si>
    <t>C521348L</t>
  </si>
  <si>
    <t>P836472</t>
  </si>
  <si>
    <t>interwood_HF-19-C5929-22200</t>
  </si>
  <si>
    <t>ODR5816093202x</t>
  </si>
  <si>
    <t>P506680</t>
  </si>
  <si>
    <t>Z&amp;A_ZEES-0139</t>
  </si>
  <si>
    <t>ODR8352815697m</t>
  </si>
  <si>
    <t>ODR1926370911z</t>
  </si>
  <si>
    <t>C757268L</t>
  </si>
  <si>
    <t>P351680</t>
  </si>
  <si>
    <t>TO_021-JOVAN MUSK WHITE</t>
  </si>
  <si>
    <t>ODR8116331682t</t>
  </si>
  <si>
    <t>C175796L</t>
  </si>
  <si>
    <t>ODR6954590671k</t>
  </si>
  <si>
    <t>C286514L</t>
  </si>
  <si>
    <t>P214036</t>
  </si>
  <si>
    <t>vitamin_Melatonin Sleep Formula</t>
  </si>
  <si>
    <t>ODR3095911789s</t>
  </si>
  <si>
    <t>C660512L</t>
  </si>
  <si>
    <t>P531509</t>
  </si>
  <si>
    <t>P&amp;S_1241</t>
  </si>
  <si>
    <t>ODR1940065104f</t>
  </si>
  <si>
    <t>C782890L</t>
  </si>
  <si>
    <t>P513246</t>
  </si>
  <si>
    <t>medinostic_7080320</t>
  </si>
  <si>
    <t>ODR6293156170m</t>
  </si>
  <si>
    <t>C606674L</t>
  </si>
  <si>
    <t>ODR8334770089u</t>
  </si>
  <si>
    <t>C995963L</t>
  </si>
  <si>
    <t>P249932</t>
  </si>
  <si>
    <t>Relaxsit_RS-47</t>
  </si>
  <si>
    <t>ODR1224113091i</t>
  </si>
  <si>
    <t>C400506L</t>
  </si>
  <si>
    <t>P615379</t>
  </si>
  <si>
    <t>Truck Art Porcelain Mug M2</t>
  </si>
  <si>
    <t>ODR8258056327b</t>
  </si>
  <si>
    <t>P564918</t>
  </si>
  <si>
    <t>FL_FL-05P</t>
  </si>
  <si>
    <t>ODR2784295102l</t>
  </si>
  <si>
    <t>P480295</t>
  </si>
  <si>
    <t>knc_KNC-316</t>
  </si>
  <si>
    <t>ODR6960246910m</t>
  </si>
  <si>
    <t>C182760L</t>
  </si>
  <si>
    <t>ODR5151657786w</t>
  </si>
  <si>
    <t>C622272L</t>
  </si>
  <si>
    <t>ODR4944855613b</t>
  </si>
  <si>
    <t>C356780L</t>
  </si>
  <si>
    <t>P291020</t>
  </si>
  <si>
    <t>Relaxsit_RS-53</t>
  </si>
  <si>
    <t>ODR9570202559g</t>
  </si>
  <si>
    <t>P647494</t>
  </si>
  <si>
    <t>audionic_6954217598857</t>
  </si>
  <si>
    <t>ODR1150108319c</t>
  </si>
  <si>
    <t>C837608L</t>
  </si>
  <si>
    <t>P515027</t>
  </si>
  <si>
    <t>audionic_6954217532172</t>
  </si>
  <si>
    <t>ODR5201894196e</t>
  </si>
  <si>
    <t>ODR5482305470l</t>
  </si>
  <si>
    <t>C885240L</t>
  </si>
  <si>
    <t>ODR5312239808x</t>
  </si>
  <si>
    <t>ODR4171692103o</t>
  </si>
  <si>
    <t>C389361L</t>
  </si>
  <si>
    <t>P504560</t>
  </si>
  <si>
    <t>Triumph_T-Shirt Bra 92 P-Skin- 34B</t>
  </si>
  <si>
    <t>ODR2998285047x</t>
  </si>
  <si>
    <t>C499225L</t>
  </si>
  <si>
    <t>P122980</t>
  </si>
  <si>
    <t>regal_0635-C-Fawn Multicolour -10</t>
  </si>
  <si>
    <t>ODR1549355682d</t>
  </si>
  <si>
    <t>C613601L</t>
  </si>
  <si>
    <t>ODR2547547191f</t>
  </si>
  <si>
    <t>C349980L</t>
  </si>
  <si>
    <t>ODR1386461717u</t>
  </si>
  <si>
    <t>C844766L</t>
  </si>
  <si>
    <t>P811276</t>
  </si>
  <si>
    <t>Telemall_MM-PC-0007</t>
  </si>
  <si>
    <t>ODR2032967634a</t>
  </si>
  <si>
    <t>ODR3381864419r</t>
  </si>
  <si>
    <t>C922717L</t>
  </si>
  <si>
    <t>ODR1774307361q</t>
  </si>
  <si>
    <t>C479915L</t>
  </si>
  <si>
    <t>ODR5076081304m</t>
  </si>
  <si>
    <t>C791059L</t>
  </si>
  <si>
    <t>ODR2645099149p</t>
  </si>
  <si>
    <t>C638038L</t>
  </si>
  <si>
    <t>ODR5832621936h</t>
  </si>
  <si>
    <t>C441689L</t>
  </si>
  <si>
    <t>P352166</t>
  </si>
  <si>
    <t>Emo_SS-21775-40</t>
  </si>
  <si>
    <t>ODR8314314436m</t>
  </si>
  <si>
    <t>C132219L</t>
  </si>
  <si>
    <t>P914565</t>
  </si>
  <si>
    <t>aybeez_ABZ-678-M</t>
  </si>
  <si>
    <t>ODR1879361378y</t>
  </si>
  <si>
    <t>ODR7407850041m</t>
  </si>
  <si>
    <t>P779616</t>
  </si>
  <si>
    <t>Tmall_ASA317</t>
  </si>
  <si>
    <t>ODR8112686040l</t>
  </si>
  <si>
    <t>C439929L</t>
  </si>
  <si>
    <t>P214180</t>
  </si>
  <si>
    <t>emart_0-32</t>
  </si>
  <si>
    <t>ODR8255458522l</t>
  </si>
  <si>
    <t>C220405L</t>
  </si>
  <si>
    <t>P882424</t>
  </si>
  <si>
    <t>J&amp;J_JJ-029</t>
  </si>
  <si>
    <t>ODR9820767675w</t>
  </si>
  <si>
    <t>C143717L</t>
  </si>
  <si>
    <t>P566063</t>
  </si>
  <si>
    <t>rute2_3450</t>
  </si>
  <si>
    <t>ODR5426411457n</t>
  </si>
  <si>
    <t>C518173L</t>
  </si>
  <si>
    <t>P914036</t>
  </si>
  <si>
    <t>Sapphire_SS1150-SML-999-L</t>
  </si>
  <si>
    <t>ODR9918408890s</t>
  </si>
  <si>
    <t>P127381</t>
  </si>
  <si>
    <t>SMSM_7622300489922</t>
  </si>
  <si>
    <t>ODR5710656993f</t>
  </si>
  <si>
    <t>C245245L</t>
  </si>
  <si>
    <t>P134657</t>
  </si>
  <si>
    <t>A4-Tech_7200N</t>
  </si>
  <si>
    <t>ODR8865366845o</t>
  </si>
  <si>
    <t>C200120L</t>
  </si>
  <si>
    <t>P738317</t>
  </si>
  <si>
    <t>L&amp;L_LLHAP786w</t>
  </si>
  <si>
    <t>ODR8629298015m</t>
  </si>
  <si>
    <t>C998826L</t>
  </si>
  <si>
    <t>P982606</t>
  </si>
  <si>
    <t>Aladdin_12-Walker-W2607</t>
  </si>
  <si>
    <t>ODR2964552495r</t>
  </si>
  <si>
    <t>P960015</t>
  </si>
  <si>
    <t>PHILIPS_HP8105_29</t>
  </si>
  <si>
    <t>ODR6595123831v</t>
  </si>
  <si>
    <t>C824913L</t>
  </si>
  <si>
    <t>ODR9020542996q</t>
  </si>
  <si>
    <t>C440306L</t>
  </si>
  <si>
    <t>P735223</t>
  </si>
  <si>
    <t>alrafa_kalmi-Dates-400g</t>
  </si>
  <si>
    <t>ODR9929308228l</t>
  </si>
  <si>
    <t>P574545</t>
  </si>
  <si>
    <t>cr_AJWA DATES (400 GM)</t>
  </si>
  <si>
    <t>ODR9206485859x</t>
  </si>
  <si>
    <t>ODR9116738012j</t>
  </si>
  <si>
    <t>C728795L</t>
  </si>
  <si>
    <t>ODR2980235982y</t>
  </si>
  <si>
    <t>ODR7705763161a</t>
  </si>
  <si>
    <t>ODR4769169086r</t>
  </si>
  <si>
    <t>C926725L</t>
  </si>
  <si>
    <t>P481307</t>
  </si>
  <si>
    <t>MDF 002_Pistachios Salted 250 gm</t>
  </si>
  <si>
    <t>ODR3524016490m</t>
  </si>
  <si>
    <t>ODR3455501129f</t>
  </si>
  <si>
    <t>ODR4206818322r</t>
  </si>
  <si>
    <t>C857375L</t>
  </si>
  <si>
    <t>P504495</t>
  </si>
  <si>
    <t>Bparcel_HP-90W</t>
  </si>
  <si>
    <t>ODR7893739177j</t>
  </si>
  <si>
    <t>C153124L</t>
  </si>
  <si>
    <t>P217372</t>
  </si>
  <si>
    <t>Aladdin_water_hose_pipe</t>
  </si>
  <si>
    <t>ODR4885846269f</t>
  </si>
  <si>
    <t>C411610L</t>
  </si>
  <si>
    <t>P854868</t>
  </si>
  <si>
    <t>kke_SCF690-27</t>
  </si>
  <si>
    <t>ODR6575601382h</t>
  </si>
  <si>
    <t>ODR4891099063k</t>
  </si>
  <si>
    <t>P787459</t>
  </si>
  <si>
    <t>GBHII_GM6-Brown-Brown-8</t>
  </si>
  <si>
    <t>ODR2416279136i</t>
  </si>
  <si>
    <t>P285854</t>
  </si>
  <si>
    <t>GBHII_GM191-Brown-Brown-8</t>
  </si>
  <si>
    <t>ODR4720935710c</t>
  </si>
  <si>
    <t>C642884L</t>
  </si>
  <si>
    <t>ODR6502839553g</t>
  </si>
  <si>
    <t>ODR9870521791c</t>
  </si>
  <si>
    <t>C680794L</t>
  </si>
  <si>
    <t>P866020</t>
  </si>
  <si>
    <t>BParcel_Mini TOUCHPAD  500RF-BLACK</t>
  </si>
  <si>
    <t>ODR5305684425p</t>
  </si>
  <si>
    <t>C649227L</t>
  </si>
  <si>
    <t>P662843</t>
  </si>
  <si>
    <t>Tmall_Yoga_mat_Wheel_Combo</t>
  </si>
  <si>
    <t>ODR5008727448w</t>
  </si>
  <si>
    <t>C799147L</t>
  </si>
  <si>
    <t>ODR2707508810t</t>
  </si>
  <si>
    <t>C153734L</t>
  </si>
  <si>
    <t>ODR6644878740v</t>
  </si>
  <si>
    <t>C900833L</t>
  </si>
  <si>
    <t>P504480</t>
  </si>
  <si>
    <t>US-USSG16-TOP-41-9-10Y</t>
  </si>
  <si>
    <t>ODR3643451738e</t>
  </si>
  <si>
    <t>ODR9724552687a</t>
  </si>
  <si>
    <t>C182772L</t>
  </si>
  <si>
    <t>P590494</t>
  </si>
  <si>
    <t>liberty_9780804125987</t>
  </si>
  <si>
    <t>ODR3005318825r</t>
  </si>
  <si>
    <t>C782790L</t>
  </si>
  <si>
    <t>P751255</t>
  </si>
  <si>
    <t>NYX_Beauty Kit</t>
  </si>
  <si>
    <t>ODR2342495825r</t>
  </si>
  <si>
    <t>P185039</t>
  </si>
  <si>
    <t>DR_DRPC001A-11</t>
  </si>
  <si>
    <t>ODR5559280398l</t>
  </si>
  <si>
    <t>ODR6937846734a</t>
  </si>
  <si>
    <t>C905217L</t>
  </si>
  <si>
    <t>ODR5627564425x</t>
  </si>
  <si>
    <t>C612558L</t>
  </si>
  <si>
    <t>P622376</t>
  </si>
  <si>
    <t>Planet-T_PT007959</t>
  </si>
  <si>
    <t>ODR1993098304l</t>
  </si>
  <si>
    <t>C427092L</t>
  </si>
  <si>
    <t>P461115</t>
  </si>
  <si>
    <t>Dynasty_York By Dynasty-Charcoal</t>
  </si>
  <si>
    <t>ODR5434421112t</t>
  </si>
  <si>
    <t>ODR7128393487n</t>
  </si>
  <si>
    <t>ODR8351898076a</t>
  </si>
  <si>
    <t>C203780L</t>
  </si>
  <si>
    <t>P828976</t>
  </si>
  <si>
    <t>zuni16_315-A</t>
  </si>
  <si>
    <t>ODR5428900227f</t>
  </si>
  <si>
    <t>C863086L</t>
  </si>
  <si>
    <t>P504277</t>
  </si>
  <si>
    <t>zuni16_319-A</t>
  </si>
  <si>
    <t>ODR9858717040h</t>
  </si>
  <si>
    <t>C840180L</t>
  </si>
  <si>
    <t>P900904</t>
  </si>
  <si>
    <t>JBS_TAT-212</t>
  </si>
  <si>
    <t>ODR3592509018f</t>
  </si>
  <si>
    <t>C446118L</t>
  </si>
  <si>
    <t>ODR7761473494l</t>
  </si>
  <si>
    <t>ODR4132924423e</t>
  </si>
  <si>
    <t>C933054L</t>
  </si>
  <si>
    <t>ODR8229259882o</t>
  </si>
  <si>
    <t>C551004L</t>
  </si>
  <si>
    <t>P322230</t>
  </si>
  <si>
    <t>JBS_lrd-001</t>
  </si>
  <si>
    <t>ODR5463063301v</t>
  </si>
  <si>
    <t>C440383L</t>
  </si>
  <si>
    <t>P285257</t>
  </si>
  <si>
    <t>GA_REGAL EMPEROR T-300 - 106010</t>
  </si>
  <si>
    <t>ODR2364655189y</t>
  </si>
  <si>
    <t>C927076L</t>
  </si>
  <si>
    <t>ODR7088856312h</t>
  </si>
  <si>
    <t>C698745L</t>
  </si>
  <si>
    <t>ODR4404464582p</t>
  </si>
  <si>
    <t>C817363L</t>
  </si>
  <si>
    <t>P593794</t>
  </si>
  <si>
    <t>MVA_Deal1_ajwa</t>
  </si>
  <si>
    <t>ODR6481605233a</t>
  </si>
  <si>
    <t>C649526L</t>
  </si>
  <si>
    <t>ODR7288641021a</t>
  </si>
  <si>
    <t>C641246L</t>
  </si>
  <si>
    <t>ODR8600941704g</t>
  </si>
  <si>
    <t>C476516L</t>
  </si>
  <si>
    <t>P565511</t>
  </si>
  <si>
    <t>Senorita_KAS-741-RED-30</t>
  </si>
  <si>
    <t>ODR7931791626p</t>
  </si>
  <si>
    <t>C504943L</t>
  </si>
  <si>
    <t>ODR6740031431q</t>
  </si>
  <si>
    <t>P722057</t>
  </si>
  <si>
    <t>Senorita_KAS-736-LMN-32</t>
  </si>
  <si>
    <t>ODR3002145612v</t>
  </si>
  <si>
    <t>P890273</t>
  </si>
  <si>
    <t>CITY_White Shirt Half Sleeves Prep to X-10 - 12 yrs - Size 28</t>
  </si>
  <si>
    <t>ODR6220701040u</t>
  </si>
  <si>
    <t>C441893L</t>
  </si>
  <si>
    <t>P255546</t>
  </si>
  <si>
    <t>sehgalmotors_295121</t>
  </si>
  <si>
    <t>ODR9210145145j</t>
  </si>
  <si>
    <t>C163269L</t>
  </si>
  <si>
    <t>P484159</t>
  </si>
  <si>
    <t>JBS_TAT-019</t>
  </si>
  <si>
    <t>ODR4371054713x</t>
  </si>
  <si>
    <t>ODR4339116280y</t>
  </si>
  <si>
    <t>C353221L</t>
  </si>
  <si>
    <t>P493685</t>
  </si>
  <si>
    <t>bio_Bio Oil-125ml</t>
  </si>
  <si>
    <t>ODR3450311437u</t>
  </si>
  <si>
    <t>C949498L</t>
  </si>
  <si>
    <t>P812489</t>
  </si>
  <si>
    <t>Rajesh_RAJ0371</t>
  </si>
  <si>
    <t>ODR4480787287j</t>
  </si>
  <si>
    <t>C408108L</t>
  </si>
  <si>
    <t>ODR2617566862f</t>
  </si>
  <si>
    <t>C210702L</t>
  </si>
  <si>
    <t>ODR9224124630y</t>
  </si>
  <si>
    <t>C334170L</t>
  </si>
  <si>
    <t>ODR5090212628k</t>
  </si>
  <si>
    <t>C145727L</t>
  </si>
  <si>
    <t>P176225</t>
  </si>
  <si>
    <t>PlanetX_PX-9137</t>
  </si>
  <si>
    <t>ODR3751978588t</t>
  </si>
  <si>
    <t>ODR2504306759w</t>
  </si>
  <si>
    <t>C499813L</t>
  </si>
  <si>
    <t>P702210</t>
  </si>
  <si>
    <t>PlanetX_PX-9128</t>
  </si>
  <si>
    <t>ODR7076217527a</t>
  </si>
  <si>
    <t>C174527L</t>
  </si>
  <si>
    <t>P707686</t>
  </si>
  <si>
    <t>PlanetX_PX-9126</t>
  </si>
  <si>
    <t>ODR6267172836u</t>
  </si>
  <si>
    <t>ODR6674637224z</t>
  </si>
  <si>
    <t>C203778L</t>
  </si>
  <si>
    <t>P397101</t>
  </si>
  <si>
    <t>PucaM_SS-2709-NAVY RED-40</t>
  </si>
  <si>
    <t>ODR4327158730s</t>
  </si>
  <si>
    <t>C448684L</t>
  </si>
  <si>
    <t>ODR6714876217s</t>
  </si>
  <si>
    <t>ODR5016332248c</t>
  </si>
  <si>
    <t>ODR3566627573r</t>
  </si>
  <si>
    <t>C390419L</t>
  </si>
  <si>
    <t>ODR3640098959x</t>
  </si>
  <si>
    <t>C352946L</t>
  </si>
  <si>
    <t>ODR6646298837r</t>
  </si>
  <si>
    <t>ODR4691044937k</t>
  </si>
  <si>
    <t>C922671L</t>
  </si>
  <si>
    <t>ODR4786863345l</t>
  </si>
  <si>
    <t>ODR2579611044y</t>
  </si>
  <si>
    <t>C503407L</t>
  </si>
  <si>
    <t>P650546</t>
  </si>
  <si>
    <t>B_power_4082296-37</t>
  </si>
  <si>
    <t>ODR3689976188f</t>
  </si>
  <si>
    <t>C410720L</t>
  </si>
  <si>
    <t>P117410</t>
  </si>
  <si>
    <t>PlanetX_PX-9280</t>
  </si>
  <si>
    <t>ODR9742449347z</t>
  </si>
  <si>
    <t>C778147L</t>
  </si>
  <si>
    <t>P671247</t>
  </si>
  <si>
    <t>PlanetX_PX-9152</t>
  </si>
  <si>
    <t>ODR8286439063u</t>
  </si>
  <si>
    <t>C973354L</t>
  </si>
  <si>
    <t>P647894</t>
  </si>
  <si>
    <t>UnzeLondon_GS5682-11</t>
  </si>
  <si>
    <t>ODR8102679491g</t>
  </si>
  <si>
    <t>C520677L</t>
  </si>
  <si>
    <t>P709592</t>
  </si>
  <si>
    <t>stinnos_670</t>
  </si>
  <si>
    <t>ODR5016953610c</t>
  </si>
  <si>
    <t>P501415</t>
  </si>
  <si>
    <t>liberty_9781849156004</t>
  </si>
  <si>
    <t>ODR4986304246v</t>
  </si>
  <si>
    <t>P986679</t>
  </si>
  <si>
    <t>shoppers stop_MagicGlass-3</t>
  </si>
  <si>
    <t>ODR4106682017j</t>
  </si>
  <si>
    <t>C603902L</t>
  </si>
  <si>
    <t>ODR4516863895b</t>
  </si>
  <si>
    <t>C265593L</t>
  </si>
  <si>
    <t>P838242</t>
  </si>
  <si>
    <t>Delsey_8903338058489</t>
  </si>
  <si>
    <t>ODR8226500338c</t>
  </si>
  <si>
    <t>C140374L</t>
  </si>
  <si>
    <t>P728616</t>
  </si>
  <si>
    <t>JBS_TAT-194</t>
  </si>
  <si>
    <t>ODR8803487740r</t>
  </si>
  <si>
    <t>C494873L</t>
  </si>
  <si>
    <t>P186555</t>
  </si>
  <si>
    <t>stinnos_776</t>
  </si>
  <si>
    <t>ODR9710428171n</t>
  </si>
  <si>
    <t>C508126L</t>
  </si>
  <si>
    <t>ODR6023502249b</t>
  </si>
  <si>
    <t>P418918</t>
  </si>
  <si>
    <t>Life source_GS300</t>
  </si>
  <si>
    <t>ODR3202958773a</t>
  </si>
  <si>
    <t>C455218L</t>
  </si>
  <si>
    <t>P161287</t>
  </si>
  <si>
    <t>barico_BS001-Large</t>
  </si>
  <si>
    <t>ODR9801312328e</t>
  </si>
  <si>
    <t>ODR3418939937d</t>
  </si>
  <si>
    <t>C549188L</t>
  </si>
  <si>
    <t>ODR8892099978j</t>
  </si>
  <si>
    <t>ODR2417933873h</t>
  </si>
  <si>
    <t>ODR9955559244f</t>
  </si>
  <si>
    <t>C951342L</t>
  </si>
  <si>
    <t>P875628</t>
  </si>
  <si>
    <t>C-tee_Pack of 3 Independence Day Kids T-Shirts-M</t>
  </si>
  <si>
    <t>ODR3469855118i</t>
  </si>
  <si>
    <t>P926715</t>
  </si>
  <si>
    <t>PNG_Pampers_10003449-Karachi</t>
  </si>
  <si>
    <t>ODR8028950421u</t>
  </si>
  <si>
    <t>ODR5968004888p</t>
  </si>
  <si>
    <t>ODR2272758028p</t>
  </si>
  <si>
    <t>ODR8510930514e</t>
  </si>
  <si>
    <t>ODR8292170667o</t>
  </si>
  <si>
    <t>C230372L</t>
  </si>
  <si>
    <t>ODR4949617220u</t>
  </si>
  <si>
    <t>C562005L</t>
  </si>
  <si>
    <t>ODR5560334541o</t>
  </si>
  <si>
    <t>ODR9379967969n</t>
  </si>
  <si>
    <t>C619661L</t>
  </si>
  <si>
    <t>ODR4764998021j</t>
  </si>
  <si>
    <t>ODR7322855069s</t>
  </si>
  <si>
    <t>C898427L</t>
  </si>
  <si>
    <t>P226599</t>
  </si>
  <si>
    <t>GSW_PG-9025-Bluetooth</t>
  </si>
  <si>
    <t>ODR6689940310h</t>
  </si>
  <si>
    <t>C863732L</t>
  </si>
  <si>
    <t>P491295</t>
  </si>
  <si>
    <t>Charizma_DG36</t>
  </si>
  <si>
    <t>ODR4733267371b</t>
  </si>
  <si>
    <t>P480151</t>
  </si>
  <si>
    <t>Fantastic_FT-42</t>
  </si>
  <si>
    <t>ODR4704766368j</t>
  </si>
  <si>
    <t>C423666L</t>
  </si>
  <si>
    <t>P937474</t>
  </si>
  <si>
    <t>PlanetX_PX-9243</t>
  </si>
  <si>
    <t>ODR4711885919p</t>
  </si>
  <si>
    <t>C579948L</t>
  </si>
  <si>
    <t>ODR3026566717d</t>
  </si>
  <si>
    <t>C715033L</t>
  </si>
  <si>
    <t>ODR2217691572u</t>
  </si>
  <si>
    <t>C520904L</t>
  </si>
  <si>
    <t>P295167</t>
  </si>
  <si>
    <t>aw_Custom Shield Clear-14oz./413.7</t>
  </si>
  <si>
    <t>ODR2766664647a</t>
  </si>
  <si>
    <t>ODR4447452723o</t>
  </si>
  <si>
    <t>P904474</t>
  </si>
  <si>
    <t>alrafa_Safri-Dates-400g</t>
  </si>
  <si>
    <t>ODR9365797123f</t>
  </si>
  <si>
    <t>ODR4042466816r</t>
  </si>
  <si>
    <t>ODR2312989796a</t>
  </si>
  <si>
    <t>ODR5607312623w</t>
  </si>
  <si>
    <t>C485142L</t>
  </si>
  <si>
    <t>P642353</t>
  </si>
  <si>
    <t>coolBell_CB-6605-Beige</t>
  </si>
  <si>
    <t>ODR8147112709l</t>
  </si>
  <si>
    <t>C651145L</t>
  </si>
  <si>
    <t>ODR1844825544i</t>
  </si>
  <si>
    <t>ODR7594151627o</t>
  </si>
  <si>
    <t>C280331L</t>
  </si>
  <si>
    <t>ODR7883924400q</t>
  </si>
  <si>
    <t>C270517L</t>
  </si>
  <si>
    <t>P187673</t>
  </si>
  <si>
    <t>stoner_95160</t>
  </si>
  <si>
    <t>ODR9231983785v</t>
  </si>
  <si>
    <t>C505840L</t>
  </si>
  <si>
    <t>ODR8301396140v</t>
  </si>
  <si>
    <t>C675106L</t>
  </si>
  <si>
    <t>P714373</t>
  </si>
  <si>
    <t>Sigma_6052</t>
  </si>
  <si>
    <t>ODR6998180960e</t>
  </si>
  <si>
    <t>P673419</t>
  </si>
  <si>
    <t>SCIFI_True Honor _SC7820CKA</t>
  </si>
  <si>
    <t>ODR6542285582i</t>
  </si>
  <si>
    <t>C127476L</t>
  </si>
  <si>
    <t>P152508</t>
  </si>
  <si>
    <t>GMZV_Ubisoft Assassin Creed Syndicate - PS4</t>
  </si>
  <si>
    <t>ODR7781591984q</t>
  </si>
  <si>
    <t>C214961L</t>
  </si>
  <si>
    <t>P375957</t>
  </si>
  <si>
    <t>greenroot_Anti Dandruff and Hair Fall</t>
  </si>
  <si>
    <t>ODR5197924502l</t>
  </si>
  <si>
    <t>C721874L</t>
  </si>
  <si>
    <t>P354128</t>
  </si>
  <si>
    <t>sapil_Sapil Passion Men 100ML</t>
  </si>
  <si>
    <t>ODR1839123632g</t>
  </si>
  <si>
    <t>C395899L</t>
  </si>
  <si>
    <t>P303031</t>
  </si>
  <si>
    <t xml:space="preserve">phub_Quorum </t>
  </si>
  <si>
    <t>ODR3290173548d</t>
  </si>
  <si>
    <t>C342990L</t>
  </si>
  <si>
    <t>ODR8683890942c</t>
  </si>
  <si>
    <t>C996931L</t>
  </si>
  <si>
    <t>P657720</t>
  </si>
  <si>
    <t>sstop_etable</t>
  </si>
  <si>
    <t>ODR4707335622h</t>
  </si>
  <si>
    <t>C228285L</t>
  </si>
  <si>
    <t>ODR5346636931i</t>
  </si>
  <si>
    <t>P122071</t>
  </si>
  <si>
    <t>RAJESH_RAJ205</t>
  </si>
  <si>
    <t>ODR2189274790h</t>
  </si>
  <si>
    <t>C466172L</t>
  </si>
  <si>
    <t>P530057</t>
  </si>
  <si>
    <t>Dynasty_Marvel By Dynasty-Rust</t>
  </si>
  <si>
    <t>ODR1120954274s</t>
  </si>
  <si>
    <t>C504900L</t>
  </si>
  <si>
    <t>P902817</t>
  </si>
  <si>
    <t>Aladdin_Wrench_Snap N Grip_01</t>
  </si>
  <si>
    <t>ODR3933818946a</t>
  </si>
  <si>
    <t>C191168L</t>
  </si>
  <si>
    <t>P642461</t>
  </si>
  <si>
    <t>ME_Double-Akhroat-Multani-Sohan-Halwa-1kg</t>
  </si>
  <si>
    <t>ODR6344353685m</t>
  </si>
  <si>
    <t>P628801</t>
  </si>
  <si>
    <t>snap_Snap Home-care Kit</t>
  </si>
  <si>
    <t>ODR2875934332d</t>
  </si>
  <si>
    <t>C400500L</t>
  </si>
  <si>
    <t>P303489</t>
  </si>
  <si>
    <t>KureshiC_046-kemei</t>
  </si>
  <si>
    <t>ODR1329987580n</t>
  </si>
  <si>
    <t>C433743L</t>
  </si>
  <si>
    <t>P604374</t>
  </si>
  <si>
    <t>emart_0-56</t>
  </si>
  <si>
    <t>ODR8236062386i</t>
  </si>
  <si>
    <t>C313446L</t>
  </si>
  <si>
    <t>P508685</t>
  </si>
  <si>
    <t>Blooming_Round Neck Tees-4-5 Years</t>
  </si>
  <si>
    <t>ODR9679587754o</t>
  </si>
  <si>
    <t>C656022L</t>
  </si>
  <si>
    <t>P570039</t>
  </si>
  <si>
    <t>sinbo_7052</t>
  </si>
  <si>
    <t>ODR7208282035i</t>
  </si>
  <si>
    <t>C234957L</t>
  </si>
  <si>
    <t>ODR7763671195c</t>
  </si>
  <si>
    <t>P293860</t>
  </si>
  <si>
    <t>Life source_LS-5001</t>
  </si>
  <si>
    <t>ODR1325492520a</t>
  </si>
  <si>
    <t>C828643L</t>
  </si>
  <si>
    <t>ODR1798121652a</t>
  </si>
  <si>
    <t>C499919L</t>
  </si>
  <si>
    <t>ODR8182255575o</t>
  </si>
  <si>
    <t>C821685L</t>
  </si>
  <si>
    <t>ODR2068344867c</t>
  </si>
  <si>
    <t>C271135L</t>
  </si>
  <si>
    <t>ODR7672671395t</t>
  </si>
  <si>
    <t>C952100L</t>
  </si>
  <si>
    <t>P346082</t>
  </si>
  <si>
    <t>sinbo_7025</t>
  </si>
  <si>
    <t>ODR4163603631k</t>
  </si>
  <si>
    <t>C803642L</t>
  </si>
  <si>
    <t>P883526</t>
  </si>
  <si>
    <t>Rajesh_Red Sauna Belt Waist Trimmer</t>
  </si>
  <si>
    <t>ODR3402907518f</t>
  </si>
  <si>
    <t>P735120</t>
  </si>
  <si>
    <t>GBHII_GS9-MUSTARD-MUSTARD-8</t>
  </si>
  <si>
    <t>ODR3390989157a</t>
  </si>
  <si>
    <t>P970560</t>
  </si>
  <si>
    <t>GBHII_GS9-MUSTARD-MUSTARD-9</t>
  </si>
  <si>
    <t>ODR4648895211f</t>
  </si>
  <si>
    <t>P328069</t>
  </si>
  <si>
    <t>CITY_White Frock Half Sleeves-5 - 6.5 yrs - Size 28</t>
  </si>
  <si>
    <t>ODR5823297137y</t>
  </si>
  <si>
    <t>C576524L</t>
  </si>
  <si>
    <t>P940817</t>
  </si>
  <si>
    <t>Jaza_basmati5_free1kg</t>
  </si>
  <si>
    <t>ODR5338082600i</t>
  </si>
  <si>
    <t>C444739L</t>
  </si>
  <si>
    <t>P109167</t>
  </si>
  <si>
    <t>Bparcel_8460P</t>
  </si>
  <si>
    <t>ODR9377971857c</t>
  </si>
  <si>
    <t>C432825L</t>
  </si>
  <si>
    <t>ODR6153570412h</t>
  </si>
  <si>
    <t>C795594L</t>
  </si>
  <si>
    <t>ODR9189075963a</t>
  </si>
  <si>
    <t>ODR6353223696t</t>
  </si>
  <si>
    <t>ODR9823291275x</t>
  </si>
  <si>
    <t>C625105L</t>
  </si>
  <si>
    <t>P414925</t>
  </si>
  <si>
    <t>Relaxsit_RS-36</t>
  </si>
  <si>
    <t>ODR4466706704o</t>
  </si>
  <si>
    <t>C442998L</t>
  </si>
  <si>
    <t>ODR6345455790k</t>
  </si>
  <si>
    <t>P557207</t>
  </si>
  <si>
    <t>rs_Rehmat-e-Shereen Mix Halwa 2000gm</t>
  </si>
  <si>
    <t>ODR3586319339g</t>
  </si>
  <si>
    <t>ODR1217285031j</t>
  </si>
  <si>
    <t>C661647L</t>
  </si>
  <si>
    <t>ODR9117819896v</t>
  </si>
  <si>
    <t>C308987L</t>
  </si>
  <si>
    <t>P458850</t>
  </si>
  <si>
    <t>MEGUIAR_G7016</t>
  </si>
  <si>
    <t>ODR9105944588i</t>
  </si>
  <si>
    <t>C668230L</t>
  </si>
  <si>
    <t>P126994</t>
  </si>
  <si>
    <t>MEGUIAR_G15812EU</t>
  </si>
  <si>
    <t>ODR3649412450k</t>
  </si>
  <si>
    <t>C326061L</t>
  </si>
  <si>
    <t>ODR1730710786r</t>
  </si>
  <si>
    <t>C687663L</t>
  </si>
  <si>
    <t>ODR4017641707m</t>
  </si>
  <si>
    <t>C303681L</t>
  </si>
  <si>
    <t>ODR9133577520j</t>
  </si>
  <si>
    <t>C280961L</t>
  </si>
  <si>
    <t>ODR6536199527r</t>
  </si>
  <si>
    <t>C216573L</t>
  </si>
  <si>
    <t>ODR1832587630c</t>
  </si>
  <si>
    <t>C610697L</t>
  </si>
  <si>
    <t>P162071</t>
  </si>
  <si>
    <t xml:space="preserve">greenroot_Premature Grey Oil </t>
  </si>
  <si>
    <t>ODR2010602248v</t>
  </si>
  <si>
    <t>C935068L</t>
  </si>
  <si>
    <t>P171477</t>
  </si>
  <si>
    <t>Saloni_BOSSC</t>
  </si>
  <si>
    <t>ODR5826622464a</t>
  </si>
  <si>
    <t>C822834L</t>
  </si>
  <si>
    <t>P909026</t>
  </si>
  <si>
    <t>Rajesh_Cricket Wickets with Spring</t>
  </si>
  <si>
    <t>ODR7133286129a</t>
  </si>
  <si>
    <t>C695070L</t>
  </si>
  <si>
    <t>P805199</t>
  </si>
  <si>
    <t>vitamin_Vita Fertility Men</t>
  </si>
  <si>
    <t>ODR2153703469h</t>
  </si>
  <si>
    <t>C195629L</t>
  </si>
  <si>
    <t>ODR4661508815g</t>
  </si>
  <si>
    <t>C449730L</t>
  </si>
  <si>
    <t>P931487</t>
  </si>
  <si>
    <t>vitamin_xest</t>
  </si>
  <si>
    <t>ODR5331322891v</t>
  </si>
  <si>
    <t>C135084L</t>
  </si>
  <si>
    <t>P211418</t>
  </si>
  <si>
    <t>Susu Unta Camel Milk Powder 20 sachet</t>
  </si>
  <si>
    <t>ODR9740708708n</t>
  </si>
  <si>
    <t>C322065L</t>
  </si>
  <si>
    <t>P451463</t>
  </si>
  <si>
    <t>vitamin_Vita Growth</t>
  </si>
  <si>
    <t>ODR9558893480d</t>
  </si>
  <si>
    <t>C238651L</t>
  </si>
  <si>
    <t>P484084</t>
  </si>
  <si>
    <t>vitamin_Vigour Maximizer Bundle</t>
  </si>
  <si>
    <t>ODR4403185556b</t>
  </si>
  <si>
    <t>C709590L</t>
  </si>
  <si>
    <t>ODR1476985765b</t>
  </si>
  <si>
    <t>C331978L</t>
  </si>
  <si>
    <t>P562975</t>
  </si>
  <si>
    <t>vitamin_XTEND-Bundle</t>
  </si>
  <si>
    <t>ODR3594009974e</t>
  </si>
  <si>
    <t>C489289L</t>
  </si>
  <si>
    <t>P678603</t>
  </si>
  <si>
    <t>Eglo_13359</t>
  </si>
  <si>
    <t>ODR8450610027r</t>
  </si>
  <si>
    <t>C846375L</t>
  </si>
  <si>
    <t>P802554</t>
  </si>
  <si>
    <t>pak_ B-6</t>
  </si>
  <si>
    <t>ODR4461825233p</t>
  </si>
  <si>
    <t>P769270</t>
  </si>
  <si>
    <t>HNB_8</t>
  </si>
  <si>
    <t>ODR8715836714p</t>
  </si>
  <si>
    <t>C930724L</t>
  </si>
  <si>
    <t>ODR8820108586x</t>
  </si>
  <si>
    <t>C345656L</t>
  </si>
  <si>
    <t>P133789</t>
  </si>
  <si>
    <t>babyw_CH-11</t>
  </si>
  <si>
    <t>ODR4573102076i</t>
  </si>
  <si>
    <t>C875810L</t>
  </si>
  <si>
    <t>P325520</t>
  </si>
  <si>
    <t>babyw_754</t>
  </si>
  <si>
    <t>ODR5449337081w</t>
  </si>
  <si>
    <t>C246740L</t>
  </si>
  <si>
    <t>P311532</t>
  </si>
  <si>
    <t>FT_FT-BT-G-01-30</t>
  </si>
  <si>
    <t>ODR2544900210h</t>
  </si>
  <si>
    <t>C664685L</t>
  </si>
  <si>
    <t>P661637</t>
  </si>
  <si>
    <t>PucaM_SS-02-RED BLACK-39</t>
  </si>
  <si>
    <t>ODR7186535502e</t>
  </si>
  <si>
    <t>C236908L</t>
  </si>
  <si>
    <t>ODR3949649964n</t>
  </si>
  <si>
    <t>C998685L</t>
  </si>
  <si>
    <t>P459590</t>
  </si>
  <si>
    <t>Z&amp;A_ZEES-0128</t>
  </si>
  <si>
    <t>ODR6101827184r</t>
  </si>
  <si>
    <t>C781579L</t>
  </si>
  <si>
    <t>ODR9561643841s</t>
  </si>
  <si>
    <t>C605755L</t>
  </si>
  <si>
    <t>P587474</t>
  </si>
  <si>
    <t xml:space="preserve">Trans2_LW 999 </t>
  </si>
  <si>
    <t>ODR2720623206o</t>
  </si>
  <si>
    <t>C157340L</t>
  </si>
  <si>
    <t>P139556</t>
  </si>
  <si>
    <t>iu_Tickets General Enclosure-Islamabad</t>
  </si>
  <si>
    <t>ODR6606977351b</t>
  </si>
  <si>
    <t>C534934L</t>
  </si>
  <si>
    <t>P158384</t>
  </si>
  <si>
    <t>sindbad_Sindbad Gift Card-1</t>
  </si>
  <si>
    <t>ODR5810402418b</t>
  </si>
  <si>
    <t>C621459L</t>
  </si>
  <si>
    <t>ODR6931920620d</t>
  </si>
  <si>
    <t>ODR5813347752f</t>
  </si>
  <si>
    <t>C530076L</t>
  </si>
  <si>
    <t>ODR4635293187b</t>
  </si>
  <si>
    <t>C445624L</t>
  </si>
  <si>
    <t>ODR6413665659k</t>
  </si>
  <si>
    <t>C397885L</t>
  </si>
  <si>
    <t>ODR1965930842r</t>
  </si>
  <si>
    <t>C561770L</t>
  </si>
  <si>
    <t>ODR8697398049n</t>
  </si>
  <si>
    <t>C958375L</t>
  </si>
  <si>
    <t>ODR5839369737r</t>
  </si>
  <si>
    <t>C847031L</t>
  </si>
  <si>
    <t>P224644</t>
  </si>
  <si>
    <t>Baklawa_Bird s Nest Pistachio-1Kg</t>
  </si>
  <si>
    <t>ODR9306923817k</t>
  </si>
  <si>
    <t>C940603L</t>
  </si>
  <si>
    <t>P344716</t>
  </si>
  <si>
    <t>Baklawa_Dhoda-1Kg</t>
  </si>
  <si>
    <t>ODR4106673602d</t>
  </si>
  <si>
    <t>C415413L</t>
  </si>
  <si>
    <t>P527512</t>
  </si>
  <si>
    <t>Baklawa_Mabrooma Pistachio-1Kg</t>
  </si>
  <si>
    <t>ODR8128551837i</t>
  </si>
  <si>
    <t>ODR6506449151s</t>
  </si>
  <si>
    <t>P321633</t>
  </si>
  <si>
    <t>adenwala_Deal No.4</t>
  </si>
  <si>
    <t>ODR3715177378y</t>
  </si>
  <si>
    <t>C736540L</t>
  </si>
  <si>
    <t>ODR2518199417o</t>
  </si>
  <si>
    <t>ODR2295742800d</t>
  </si>
  <si>
    <t>ODR4874200031j</t>
  </si>
  <si>
    <t>ODR5058137743r</t>
  </si>
  <si>
    <t>C935913L</t>
  </si>
  <si>
    <t>ODR9716741992x</t>
  </si>
  <si>
    <t>C191359L</t>
  </si>
  <si>
    <t>ODR8138782616q</t>
  </si>
  <si>
    <t>ODR7061360410q</t>
  </si>
  <si>
    <t>C451523L</t>
  </si>
  <si>
    <t>ODR6626980298n</t>
  </si>
  <si>
    <t>C307395L</t>
  </si>
  <si>
    <t>ODR5088505767w</t>
  </si>
  <si>
    <t>C771189L</t>
  </si>
  <si>
    <t>ODR1253152883b</t>
  </si>
  <si>
    <t>C898759L</t>
  </si>
  <si>
    <t>ODR4520803719w</t>
  </si>
  <si>
    <t>C962021L</t>
  </si>
  <si>
    <t>ODR9001977946v</t>
  </si>
  <si>
    <t>ODR1945320404q</t>
  </si>
  <si>
    <t>ODR6218944202p</t>
  </si>
  <si>
    <t>ODR4194441877t</t>
  </si>
  <si>
    <t>ODR4238100813c</t>
  </si>
  <si>
    <t>C140278L</t>
  </si>
  <si>
    <t>ODR4827651667b</t>
  </si>
  <si>
    <t>P339240</t>
  </si>
  <si>
    <t>rubian_Ultra-Slim Bluetooth Keyboard</t>
  </si>
  <si>
    <t>ODR3483970422l</t>
  </si>
  <si>
    <t>C813690L</t>
  </si>
  <si>
    <t>P103718</t>
  </si>
  <si>
    <t>BParcel_DIGITAL to ANALOG-BLACK</t>
  </si>
  <si>
    <t>ODR3251864024n</t>
  </si>
  <si>
    <t>C684080L</t>
  </si>
  <si>
    <t>P946362</t>
  </si>
  <si>
    <t>Life source_FINGER PULSE OXIMETER</t>
  </si>
  <si>
    <t>ODR5801891976a</t>
  </si>
  <si>
    <t>C368617L</t>
  </si>
  <si>
    <t>P946198</t>
  </si>
  <si>
    <t>emart_Revoflex-Xtreme</t>
  </si>
  <si>
    <t>ODR3790240400w</t>
  </si>
  <si>
    <t>C738903L</t>
  </si>
  <si>
    <t>ODR9705965573h</t>
  </si>
  <si>
    <t>C433996L</t>
  </si>
  <si>
    <t>ODR3479195967v</t>
  </si>
  <si>
    <t>P668128</t>
  </si>
  <si>
    <t>Tmall_ASA269</t>
  </si>
  <si>
    <t>ODR5485313991s</t>
  </si>
  <si>
    <t>C213870L</t>
  </si>
  <si>
    <t>P111456</t>
  </si>
  <si>
    <t>Tmall_MM-DR-MK</t>
  </si>
  <si>
    <t>ODR6879907800c</t>
  </si>
  <si>
    <t>C305396L</t>
  </si>
  <si>
    <t>P914171</t>
  </si>
  <si>
    <t>StripyInterior_ Disney Cars</t>
  </si>
  <si>
    <t>productcredit</t>
  </si>
  <si>
    <t>ODR1700034721o</t>
  </si>
  <si>
    <t>C342440L</t>
  </si>
  <si>
    <t>ODR6921331759t</t>
  </si>
  <si>
    <t>C392770L</t>
  </si>
  <si>
    <t>ODR8224594957w</t>
  </si>
  <si>
    <t>ODR5296116834e</t>
  </si>
  <si>
    <t>ODR8291252117d</t>
  </si>
  <si>
    <t>C468577L</t>
  </si>
  <si>
    <t>P840915</t>
  </si>
  <si>
    <t>stinnos_A122</t>
  </si>
  <si>
    <t>ODR4050895740m</t>
  </si>
  <si>
    <t>C300966L</t>
  </si>
  <si>
    <t>P970103</t>
  </si>
  <si>
    <t>TKS_m969-10-12 Yrs</t>
  </si>
  <si>
    <t>ODR7732027872s</t>
  </si>
  <si>
    <t>C860359L</t>
  </si>
  <si>
    <t>P638550</t>
  </si>
  <si>
    <t>TKS_m969-8-10 Years</t>
  </si>
  <si>
    <t>ODR6134419629t</t>
  </si>
  <si>
    <t>C966491L</t>
  </si>
  <si>
    <t>P910168</t>
  </si>
  <si>
    <t>Aladdin_75-Baby-Sports-Car-HD3667</t>
  </si>
  <si>
    <t>ODR8820822034k</t>
  </si>
  <si>
    <t>P386710</t>
  </si>
  <si>
    <t>Prime_WBGH -M</t>
  </si>
  <si>
    <t>ODR9279139540g</t>
  </si>
  <si>
    <t>C588962L</t>
  </si>
  <si>
    <t>P419963</t>
  </si>
  <si>
    <t>CUR_CUD-32</t>
  </si>
  <si>
    <t>ODR4824806079f</t>
  </si>
  <si>
    <t>C934767L</t>
  </si>
  <si>
    <t>ODR2126340493k</t>
  </si>
  <si>
    <t>C337105L</t>
  </si>
  <si>
    <t>ODR6105923611l</t>
  </si>
  <si>
    <t>C271894L</t>
  </si>
  <si>
    <t>ODR9592465207t</t>
  </si>
  <si>
    <t>C507202L</t>
  </si>
  <si>
    <t>ODR4429782928m</t>
  </si>
  <si>
    <t>ODR4012607470u</t>
  </si>
  <si>
    <t>C702189L</t>
  </si>
  <si>
    <t>ODR5092108791l</t>
  </si>
  <si>
    <t>C862736L</t>
  </si>
  <si>
    <t>ODR2340792251q</t>
  </si>
  <si>
    <t>C137539L</t>
  </si>
  <si>
    <t>ODR3643915126h</t>
  </si>
  <si>
    <t>ODR2796600764i</t>
  </si>
  <si>
    <t>P460976</t>
  </si>
  <si>
    <t>Aladdin_Nice_Dicer_Plus</t>
  </si>
  <si>
    <t>ODR6479922000k</t>
  </si>
  <si>
    <t>P365436</t>
  </si>
  <si>
    <t>aybeez_ABZ-160-L</t>
  </si>
  <si>
    <t>ODR6860149952r</t>
  </si>
  <si>
    <t>C520835L</t>
  </si>
  <si>
    <t>P453587</t>
  </si>
  <si>
    <t>Rubian_Rubian 082</t>
  </si>
  <si>
    <t>ODR3378987294s</t>
  </si>
  <si>
    <t>C874922L</t>
  </si>
  <si>
    <t>P144022</t>
  </si>
  <si>
    <t>bogo_Lahore</t>
  </si>
  <si>
    <t>ODR5055572984e</t>
  </si>
  <si>
    <t>P518458</t>
  </si>
  <si>
    <t>Pack of 2 Sohan Almond &amp; Cashew Halwa - 2 kgs</t>
  </si>
  <si>
    <t>ODR2837775555q</t>
  </si>
  <si>
    <t>ODR6663389725a</t>
  </si>
  <si>
    <t>ODR3010698603k</t>
  </si>
  <si>
    <t>C901633L</t>
  </si>
  <si>
    <t>P998410</t>
  </si>
  <si>
    <t>Kingston_Kingstondtse9 - 16 Gb - Silver</t>
  </si>
  <si>
    <t>ODR9402308097v</t>
  </si>
  <si>
    <t>C738928L</t>
  </si>
  <si>
    <t>P502966</t>
  </si>
  <si>
    <t>Paramount_99914786</t>
  </si>
  <si>
    <t>ODR6328353147s</t>
  </si>
  <si>
    <t>P526609</t>
  </si>
  <si>
    <t>RAJESH_RAJ142</t>
  </si>
  <si>
    <t>ODR8812971003t</t>
  </si>
  <si>
    <t>C666371L</t>
  </si>
  <si>
    <t>P647365</t>
  </si>
  <si>
    <t>GS_BH025-6-7 Years</t>
  </si>
  <si>
    <t>ODR3714540332n</t>
  </si>
  <si>
    <t>P833149</t>
  </si>
  <si>
    <t>GS_BH030-13-14 Years</t>
  </si>
  <si>
    <t>ODR8416671711k</t>
  </si>
  <si>
    <t>P879236</t>
  </si>
  <si>
    <t>GS_BH025-18-24 M</t>
  </si>
  <si>
    <t>ODR5706545758s</t>
  </si>
  <si>
    <t>P521278</t>
  </si>
  <si>
    <t>oxford_9780195793406</t>
  </si>
  <si>
    <t>ODR9640721768y</t>
  </si>
  <si>
    <t>C616920L</t>
  </si>
  <si>
    <t>P551178</t>
  </si>
  <si>
    <t>Paramount_9781444146509</t>
  </si>
  <si>
    <t>ODR9658081329r</t>
  </si>
  <si>
    <t>P353340</t>
  </si>
  <si>
    <t>UK_Habshi Halwa Tin Pack 400 Gms</t>
  </si>
  <si>
    <t>ODR5678412936c</t>
  </si>
  <si>
    <t>P278903</t>
  </si>
  <si>
    <t>liberty_9780241957110</t>
  </si>
  <si>
    <t>ODR7950636046a</t>
  </si>
  <si>
    <t>C934098L</t>
  </si>
  <si>
    <t>ODR2696656635i</t>
  </si>
  <si>
    <t>C890155L</t>
  </si>
  <si>
    <t>ODR8292725022v</t>
  </si>
  <si>
    <t>C560133L</t>
  </si>
  <si>
    <t>ODR6797918223k</t>
  </si>
  <si>
    <t>C404107L</t>
  </si>
  <si>
    <t>P493245</t>
  </si>
  <si>
    <t>mt_BL001161-16Oz</t>
  </si>
  <si>
    <t>ODR7349331579y</t>
  </si>
  <si>
    <t>C714247L</t>
  </si>
  <si>
    <t>P808008</t>
  </si>
  <si>
    <t>contessa_CWC250</t>
  </si>
  <si>
    <t>ODR1126180881t</t>
  </si>
  <si>
    <t>P507387</t>
  </si>
  <si>
    <t>nutrifactor_NF002</t>
  </si>
  <si>
    <t>ODR6391138448t</t>
  </si>
  <si>
    <t>C209998L</t>
  </si>
  <si>
    <t>ODR9181352618x</t>
  </si>
  <si>
    <t>C887896L</t>
  </si>
  <si>
    <t>P288030</t>
  </si>
  <si>
    <t>vitamin_265</t>
  </si>
  <si>
    <t>ODR6958569637n</t>
  </si>
  <si>
    <t>P688522</t>
  </si>
  <si>
    <t>RS_Sohan Halwa 1000gm</t>
  </si>
  <si>
    <t>ODR8447880854w</t>
  </si>
  <si>
    <t>C824945L</t>
  </si>
  <si>
    <t>P250166</t>
  </si>
  <si>
    <t>Edenrobe_BTKS-17-3432-4-5 Years</t>
  </si>
  <si>
    <t>ODR5655621347e</t>
  </si>
  <si>
    <t>C954451L</t>
  </si>
  <si>
    <t>ODR1421494005f</t>
  </si>
  <si>
    <t>C263949L</t>
  </si>
  <si>
    <t>P253053</t>
  </si>
  <si>
    <t>Sigma_4544</t>
  </si>
  <si>
    <t>ODR2718013915v</t>
  </si>
  <si>
    <t>C353508L</t>
  </si>
  <si>
    <t>ODR3253813062w</t>
  </si>
  <si>
    <t>C877494L</t>
  </si>
  <si>
    <t>ODR8881847458d</t>
  </si>
  <si>
    <t>C356347L</t>
  </si>
  <si>
    <t>ODR1338523581t</t>
  </si>
  <si>
    <t>P501464</t>
  </si>
  <si>
    <t>sst_Chakito-Regular fit-Medium</t>
  </si>
  <si>
    <t>ODR5470457276d</t>
  </si>
  <si>
    <t>ODR1662654536n</t>
  </si>
  <si>
    <t>C506838L</t>
  </si>
  <si>
    <t>ODR3032363057f</t>
  </si>
  <si>
    <t>P803798</t>
  </si>
  <si>
    <t>Kansai_RustStripper</t>
  </si>
  <si>
    <t>ODR4122022079u</t>
  </si>
  <si>
    <t>C592059L</t>
  </si>
  <si>
    <t>P504603</t>
  </si>
  <si>
    <t>TP-Link_Router-WR-840N</t>
  </si>
  <si>
    <t>ODR1633103640u</t>
  </si>
  <si>
    <t>C588147L</t>
  </si>
  <si>
    <t>P948769</t>
  </si>
  <si>
    <t>emart_00-1</t>
  </si>
  <si>
    <t>ODR1511255402m</t>
  </si>
  <si>
    <t>C399241L</t>
  </si>
  <si>
    <t>P993535</t>
  </si>
  <si>
    <t>OKM_GL-195 LAMBS S/L-BLUE-42</t>
  </si>
  <si>
    <t>ODR2158157487v</t>
  </si>
  <si>
    <t>P710972</t>
  </si>
  <si>
    <t>SCIFI_SC6803HP-Hannah Montana</t>
  </si>
  <si>
    <t>ODR5986903734r</t>
  </si>
  <si>
    <t>C693429L</t>
  </si>
  <si>
    <t>P929346</t>
  </si>
  <si>
    <t>RAJESH_RAJ170</t>
  </si>
  <si>
    <t>ODR4377433478l</t>
  </si>
  <si>
    <t>C948868L</t>
  </si>
  <si>
    <t>ODR7146516254v</t>
  </si>
  <si>
    <t>C990984L</t>
  </si>
  <si>
    <t>P391919</t>
  </si>
  <si>
    <t>emart_0-19</t>
  </si>
  <si>
    <t>ODR5618509207v</t>
  </si>
  <si>
    <t>P683207</t>
  </si>
  <si>
    <t>AmanJee_PYB-0001</t>
  </si>
  <si>
    <t>ODR7953625140x</t>
  </si>
  <si>
    <t>C377576L</t>
  </si>
  <si>
    <t>ODR6176046043l</t>
  </si>
  <si>
    <t>C548143L</t>
  </si>
  <si>
    <t>ODR7604541620e</t>
  </si>
  <si>
    <t>C824683L</t>
  </si>
  <si>
    <t>P262191</t>
  </si>
  <si>
    <t>ajmery_TH281FA1JKAGONAFAMZ-36</t>
  </si>
  <si>
    <t>ODR3393283519q</t>
  </si>
  <si>
    <t>C144871L</t>
  </si>
  <si>
    <t>P864121</t>
  </si>
  <si>
    <t>MEGUIAR_G36516</t>
  </si>
  <si>
    <t>ODR8683773002d</t>
  </si>
  <si>
    <t>C288695L</t>
  </si>
  <si>
    <t>P351214</t>
  </si>
  <si>
    <t>Strader_NT1150</t>
  </si>
  <si>
    <t>ODR7524368849z</t>
  </si>
  <si>
    <t>C607286L</t>
  </si>
  <si>
    <t>ODR3075400170w</t>
  </si>
  <si>
    <t>P912922</t>
  </si>
  <si>
    <t>Harry Potter and The Cursed Child-Hazir-Islamabad</t>
  </si>
  <si>
    <t>ODR3971706078m</t>
  </si>
  <si>
    <t>C793479L</t>
  </si>
  <si>
    <t>ODR1467935935n</t>
  </si>
  <si>
    <t>C862573L</t>
  </si>
  <si>
    <t>ODR6941352677x</t>
  </si>
  <si>
    <t>C726838L</t>
  </si>
  <si>
    <t>ODR2317558192h</t>
  </si>
  <si>
    <t>C985549L</t>
  </si>
  <si>
    <t>ODR4702869685m</t>
  </si>
  <si>
    <t>ODR4800254374m</t>
  </si>
  <si>
    <t>P998934</t>
  </si>
  <si>
    <t>Audionic_B-334</t>
  </si>
  <si>
    <t>ODR1960647964v</t>
  </si>
  <si>
    <t>C840567L</t>
  </si>
  <si>
    <t>ODR9977138328s</t>
  </si>
  <si>
    <t>C445034L</t>
  </si>
  <si>
    <t>ODR5716116375x</t>
  </si>
  <si>
    <t>ODR1388417292i</t>
  </si>
  <si>
    <t>C163688L</t>
  </si>
  <si>
    <t>ODR8917234925l</t>
  </si>
  <si>
    <t>C559720L</t>
  </si>
  <si>
    <t>P151994</t>
  </si>
  <si>
    <t>PlanetX_PX-9079</t>
  </si>
  <si>
    <t>ODR4457867591j</t>
  </si>
  <si>
    <t>C692085L</t>
  </si>
  <si>
    <t>P278178</t>
  </si>
  <si>
    <t>Xenium_PWZ-20166</t>
  </si>
  <si>
    <t>ODR3552893386j</t>
  </si>
  <si>
    <t>C421020L</t>
  </si>
  <si>
    <t>ODR4474585559s</t>
  </si>
  <si>
    <t>C182055L</t>
  </si>
  <si>
    <t>P884518</t>
  </si>
  <si>
    <t>Baklawa_Mabroom Chocolate Cashew-1Kg</t>
  </si>
  <si>
    <t>ODR3419750420p</t>
  </si>
  <si>
    <t>ODR5362236417s</t>
  </si>
  <si>
    <t>C299714L</t>
  </si>
  <si>
    <t>P647916</t>
  </si>
  <si>
    <t>stripyinterior_Ludo Rug</t>
  </si>
  <si>
    <t>ODR5581315289a</t>
  </si>
  <si>
    <t>C438591L</t>
  </si>
  <si>
    <t>P264635</t>
  </si>
  <si>
    <t>Aladdin_Kids Scooty - Multicolor</t>
  </si>
  <si>
    <t>ODR3232968155c</t>
  </si>
  <si>
    <t>P694524</t>
  </si>
  <si>
    <t>US-USSG16-DRESS-12-4T</t>
  </si>
  <si>
    <t>ODR2617247620f</t>
  </si>
  <si>
    <t>ODR4054491925a</t>
  </si>
  <si>
    <t>ODR8680178112y</t>
  </si>
  <si>
    <t>ODR3133601381j</t>
  </si>
  <si>
    <t>C624203L</t>
  </si>
  <si>
    <t>ODR1755641891e</t>
  </si>
  <si>
    <t>ODR2769568421e</t>
  </si>
  <si>
    <t>ODR4430063091m</t>
  </si>
  <si>
    <t>C783306L</t>
  </si>
  <si>
    <t>P736839</t>
  </si>
  <si>
    <t>J&amp;J_JJCC-029</t>
  </si>
  <si>
    <t>ODR6426356090l</t>
  </si>
  <si>
    <t>C997696L</t>
  </si>
  <si>
    <t>P363444</t>
  </si>
  <si>
    <t>J&amp;J_JJCC-002DB</t>
  </si>
  <si>
    <t>ODR3400108988l</t>
  </si>
  <si>
    <t>C129011L</t>
  </si>
  <si>
    <t>P269194</t>
  </si>
  <si>
    <t>J&amp;J_JJCC-017C</t>
  </si>
  <si>
    <t>ODR5328100230k</t>
  </si>
  <si>
    <t>ODR1318031315w</t>
  </si>
  <si>
    <t>C910983L</t>
  </si>
  <si>
    <t>P387820</t>
  </si>
  <si>
    <t>J&amp;J_JJCC-024</t>
  </si>
  <si>
    <t>ODR7659861567l</t>
  </si>
  <si>
    <t>C615267L</t>
  </si>
  <si>
    <t>P689770</t>
  </si>
  <si>
    <t>J&amp;J_JJCC-026</t>
  </si>
  <si>
    <t>ODR7125467303x</t>
  </si>
  <si>
    <t>C175409L</t>
  </si>
  <si>
    <t>P505022</t>
  </si>
  <si>
    <t xml:space="preserve">SCIFI_SC4520SBP-Sponge Bob </t>
  </si>
  <si>
    <t>ODR7878063259d</t>
  </si>
  <si>
    <t>P880259</t>
  </si>
  <si>
    <t>JBS_WEN-043</t>
  </si>
  <si>
    <t>ODR7626942698k</t>
  </si>
  <si>
    <t>C110122L</t>
  </si>
  <si>
    <t>P215115</t>
  </si>
  <si>
    <t>ME_3-in-1-Special-Multani-Sohan-Halwa-1kg</t>
  </si>
  <si>
    <t>ODR9260156773i</t>
  </si>
  <si>
    <t>C910116L</t>
  </si>
  <si>
    <t>P118952</t>
  </si>
  <si>
    <t>BP_TO21406</t>
  </si>
  <si>
    <t>ODR1651903317e</t>
  </si>
  <si>
    <t>C244068L</t>
  </si>
  <si>
    <t>P659279</t>
  </si>
  <si>
    <t>PlanetX_PX-9047</t>
  </si>
  <si>
    <t>ODR3045674965l</t>
  </si>
  <si>
    <t>C359165L</t>
  </si>
  <si>
    <t>P482831</t>
  </si>
  <si>
    <t>BBS_A179</t>
  </si>
  <si>
    <t>ODR6160464970e</t>
  </si>
  <si>
    <t>C293646L</t>
  </si>
  <si>
    <t>ODR7962789796x</t>
  </si>
  <si>
    <t>C370595L</t>
  </si>
  <si>
    <t>P408411</t>
  </si>
  <si>
    <t>anex_AG 13</t>
  </si>
  <si>
    <t>ODR1420819196k</t>
  </si>
  <si>
    <t>C394914L</t>
  </si>
  <si>
    <t>P362136</t>
  </si>
  <si>
    <t>RAJESH_RAJ192</t>
  </si>
  <si>
    <t>ODR9323530772o</t>
  </si>
  <si>
    <t>C111795L</t>
  </si>
  <si>
    <t>ODR2964961630g</t>
  </si>
  <si>
    <t>ODR7128961266t</t>
  </si>
  <si>
    <t>ODR2118213002r</t>
  </si>
  <si>
    <t>C852181L</t>
  </si>
  <si>
    <t>ODR2463868278f</t>
  </si>
  <si>
    <t>C491883L</t>
  </si>
  <si>
    <t>ODR3617486084j</t>
  </si>
  <si>
    <t>P139238</t>
  </si>
  <si>
    <t>cr_CASHEW NUT ROASTED-200 GM</t>
  </si>
  <si>
    <t>ODR8716183713i</t>
  </si>
  <si>
    <t>ODR5678554502a</t>
  </si>
  <si>
    <t>ODR3237487472w</t>
  </si>
  <si>
    <t>C794879L</t>
  </si>
  <si>
    <t>P181485</t>
  </si>
  <si>
    <t>lamart_LMZ043</t>
  </si>
  <si>
    <t>ODR4031863928g</t>
  </si>
  <si>
    <t>C974881L</t>
  </si>
  <si>
    <t>P165479</t>
  </si>
  <si>
    <t>A4-Tech_Keyboard-Mouse-Wireless-3100N</t>
  </si>
  <si>
    <t>ODR3118261400h</t>
  </si>
  <si>
    <t>C285417L</t>
  </si>
  <si>
    <t>P411823</t>
  </si>
  <si>
    <t>Geepas_GH8626</t>
  </si>
  <si>
    <t>ODR1598080425e</t>
  </si>
  <si>
    <t>C136019L</t>
  </si>
  <si>
    <t>P298116</t>
  </si>
  <si>
    <t>dany_6954217098630</t>
  </si>
  <si>
    <t>ODR3891939740l</t>
  </si>
  <si>
    <t>C585116L</t>
  </si>
  <si>
    <t>P247862</t>
  </si>
  <si>
    <t>PlanetX_PX-9162</t>
  </si>
  <si>
    <t>ODR7468786535g</t>
  </si>
  <si>
    <t>C554530L</t>
  </si>
  <si>
    <t>P347222</t>
  </si>
  <si>
    <t>Assetmen_MD-428-M</t>
  </si>
  <si>
    <t>ODR7557308392x</t>
  </si>
  <si>
    <t>C717907L</t>
  </si>
  <si>
    <t>P950153</t>
  </si>
  <si>
    <t xml:space="preserve">aw_CRC DUST FREE -400ml  </t>
  </si>
  <si>
    <t>ODR6380440647y</t>
  </si>
  <si>
    <t>ODR5396072386o</t>
  </si>
  <si>
    <t>C683325L</t>
  </si>
  <si>
    <t>P456121</t>
  </si>
  <si>
    <t>BP_TO31971</t>
  </si>
  <si>
    <t>ODR1512008563t</t>
  </si>
  <si>
    <t>C810568L</t>
  </si>
  <si>
    <t>P390482</t>
  </si>
  <si>
    <t>TKS_m962-5-6 Years</t>
  </si>
  <si>
    <t>ODR6598399009r</t>
  </si>
  <si>
    <t>C973894L</t>
  </si>
  <si>
    <t>P668773</t>
  </si>
  <si>
    <t>Toyworld_TW-195</t>
  </si>
  <si>
    <t>ODR9242581079h</t>
  </si>
  <si>
    <t>C636477L</t>
  </si>
  <si>
    <t>ODR7417014319e</t>
  </si>
  <si>
    <t>C393377L</t>
  </si>
  <si>
    <t>P583579</t>
  </si>
  <si>
    <t>GFE_16_FullHDcarDVR</t>
  </si>
  <si>
    <t>ODR9763116265i</t>
  </si>
  <si>
    <t>C961302L</t>
  </si>
  <si>
    <t>P505346</t>
  </si>
  <si>
    <t>a4tech_Mouse-Optical-USB-OP-720</t>
  </si>
  <si>
    <t>ODR4004152654i</t>
  </si>
  <si>
    <t>C177529L</t>
  </si>
  <si>
    <t>P403423</t>
  </si>
  <si>
    <t>Senorita_GAK-822-BGE-34</t>
  </si>
  <si>
    <t>ODR8548789457j</t>
  </si>
  <si>
    <t>ODR6953117667f</t>
  </si>
  <si>
    <t>C768693L</t>
  </si>
  <si>
    <t>ODR7960430539h</t>
  </si>
  <si>
    <t>ODR5211816647n</t>
  </si>
  <si>
    <t>C818619L</t>
  </si>
  <si>
    <t>ODR5077150237x</t>
  </si>
  <si>
    <t>C865882L</t>
  </si>
  <si>
    <t>P677186</t>
  </si>
  <si>
    <t>Delsey_94526111</t>
  </si>
  <si>
    <t>ODR5923394030k</t>
  </si>
  <si>
    <t>C870920L</t>
  </si>
  <si>
    <t>P941905</t>
  </si>
  <si>
    <t>sehgalmotors_296111</t>
  </si>
  <si>
    <t>ODR1714412396t</t>
  </si>
  <si>
    <t>P893417</t>
  </si>
  <si>
    <t>Aladdin_229-RC_CAR-138-19-20</t>
  </si>
  <si>
    <t>ODR6749275432u</t>
  </si>
  <si>
    <t>C555601L</t>
  </si>
  <si>
    <t>ODR5137386928v</t>
  </si>
  <si>
    <t>ODR6760631424g</t>
  </si>
  <si>
    <t>C268503L</t>
  </si>
  <si>
    <t>ODR9112997601q</t>
  </si>
  <si>
    <t>C714316L</t>
  </si>
  <si>
    <t>P154811</t>
  </si>
  <si>
    <t>madela_ DISPOSABLE BRA PADS</t>
  </si>
  <si>
    <t>ODR1708312305m</t>
  </si>
  <si>
    <t>C423808L</t>
  </si>
  <si>
    <t>P118269</t>
  </si>
  <si>
    <t>Edukaan_201560</t>
  </si>
  <si>
    <t>ODR5980295201d</t>
  </si>
  <si>
    <t>C684498L</t>
  </si>
  <si>
    <t>ODR8904873710n</t>
  </si>
  <si>
    <t>C564260L</t>
  </si>
  <si>
    <t>P670138</t>
  </si>
  <si>
    <t>TO_042-HQT 906</t>
  </si>
  <si>
    <t>ODR1805860147z</t>
  </si>
  <si>
    <t>ODR7630228682c</t>
  </si>
  <si>
    <t>C914828L</t>
  </si>
  <si>
    <t>P315456</t>
  </si>
  <si>
    <t>BParcel_EASY CAP 4 PORT-BLACK</t>
  </si>
  <si>
    <t>ODR8919576410d</t>
  </si>
  <si>
    <t>C395575L</t>
  </si>
  <si>
    <t>P298075</t>
  </si>
  <si>
    <t>ajwa_Ajwa Seeds Powder</t>
  </si>
  <si>
    <t>ODR5486389062w</t>
  </si>
  <si>
    <t>C851879L</t>
  </si>
  <si>
    <t>P138131</t>
  </si>
  <si>
    <t>ajwa_Ajwa Dates Powder</t>
  </si>
  <si>
    <t>ODR3597925495s</t>
  </si>
  <si>
    <t>C269011L</t>
  </si>
  <si>
    <t>ODR5247647742t</t>
  </si>
  <si>
    <t>C168098L</t>
  </si>
  <si>
    <t>P417101</t>
  </si>
  <si>
    <t>Truck Art Tea Pot</t>
  </si>
  <si>
    <t>ODR8678331678u</t>
  </si>
  <si>
    <t>C141366L</t>
  </si>
  <si>
    <t>P713037</t>
  </si>
  <si>
    <t>PlanetX_PX-9153</t>
  </si>
  <si>
    <t>ODR6959634881q</t>
  </si>
  <si>
    <t>C708585L</t>
  </si>
  <si>
    <t>P376703</t>
  </si>
  <si>
    <t>babywtoy61</t>
  </si>
  <si>
    <t>ODR8981797659i</t>
  </si>
  <si>
    <t>C827470L</t>
  </si>
  <si>
    <t>ODR8222023665d</t>
  </si>
  <si>
    <t>P527415</t>
  </si>
  <si>
    <t>Barico_490 (940387)</t>
  </si>
  <si>
    <t>ODR7823749970i</t>
  </si>
  <si>
    <t>C741034L</t>
  </si>
  <si>
    <t>P419276</t>
  </si>
  <si>
    <t>oxford_9780199128204</t>
  </si>
  <si>
    <t>ODR2626396597l</t>
  </si>
  <si>
    <t>P275902</t>
  </si>
  <si>
    <t>MDF 001_Almonds (American) 250 gm</t>
  </si>
  <si>
    <t>ODR5942583098h</t>
  </si>
  <si>
    <t>C441526L</t>
  </si>
  <si>
    <t>ODR7337237290i</t>
  </si>
  <si>
    <t>P442602</t>
  </si>
  <si>
    <t>Chk_ Green Chilli Pickle 300g</t>
  </si>
  <si>
    <t>ODR7841301479q</t>
  </si>
  <si>
    <t>P984334</t>
  </si>
  <si>
    <t>rub_Rubian_Ultra-Slim Bluetooth Keyboard</t>
  </si>
  <si>
    <t>ODR5796840204r</t>
  </si>
  <si>
    <t>C415752L</t>
  </si>
  <si>
    <t>P712821</t>
  </si>
  <si>
    <t>BP_FA35468</t>
  </si>
  <si>
    <t>ODR5409155061x</t>
  </si>
  <si>
    <t>C515631L</t>
  </si>
  <si>
    <t>ODR2498103593s</t>
  </si>
  <si>
    <t>ODR7582709514g</t>
  </si>
  <si>
    <t>C903604L</t>
  </si>
  <si>
    <t>ODR9590708500j</t>
  </si>
  <si>
    <t>C194353L</t>
  </si>
  <si>
    <t>P508629</t>
  </si>
  <si>
    <t>PNG_Pampers_10003444-Hazir</t>
  </si>
  <si>
    <t>ODR4712260135b</t>
  </si>
  <si>
    <t>ODR7703600210w</t>
  </si>
  <si>
    <t>P783461</t>
  </si>
  <si>
    <t>ww_WSB-5-Orgional Wood Colour</t>
  </si>
  <si>
    <t>ODR1139685121i</t>
  </si>
  <si>
    <t>C374625L</t>
  </si>
  <si>
    <t>ODR8792172026q</t>
  </si>
  <si>
    <t>C296839L</t>
  </si>
  <si>
    <t>ODR2369520272m</t>
  </si>
  <si>
    <t>C654812L</t>
  </si>
  <si>
    <t>ODR4430386806e</t>
  </si>
  <si>
    <t>C804553L</t>
  </si>
  <si>
    <t>ODR8396043546z</t>
  </si>
  <si>
    <t>C873763L</t>
  </si>
  <si>
    <t>ODR8830718942b</t>
  </si>
  <si>
    <t>C685248L</t>
  </si>
  <si>
    <t>ODR5353120350x</t>
  </si>
  <si>
    <t>C243493L</t>
  </si>
  <si>
    <t>ODR9961400366h</t>
  </si>
  <si>
    <t>C292711L</t>
  </si>
  <si>
    <t>P653370</t>
  </si>
  <si>
    <t>duma_4561253300294</t>
  </si>
  <si>
    <t>ODR1797210344v</t>
  </si>
  <si>
    <t>C953171L</t>
  </si>
  <si>
    <t>P720034</t>
  </si>
  <si>
    <t>Trans2_LW 510</t>
  </si>
  <si>
    <t>ODR3622769271g</t>
  </si>
  <si>
    <t>C241930L</t>
  </si>
  <si>
    <t>P492175</t>
  </si>
  <si>
    <t>Trans2_LW 11</t>
  </si>
  <si>
    <t>ODR5814197788a</t>
  </si>
  <si>
    <t>C457592L</t>
  </si>
  <si>
    <t>ODR5501345866n</t>
  </si>
  <si>
    <t>C471285L</t>
  </si>
  <si>
    <t>ODR7589090018j</t>
  </si>
  <si>
    <t>C953132L</t>
  </si>
  <si>
    <t>ODR9897382760d</t>
  </si>
  <si>
    <t>ODR9162786861n</t>
  </si>
  <si>
    <t>ODR2989894204d</t>
  </si>
  <si>
    <t>C854213L</t>
  </si>
  <si>
    <t>ODR9236353303d</t>
  </si>
  <si>
    <t>C690140L</t>
  </si>
  <si>
    <t>ODR7212630731x</t>
  </si>
  <si>
    <t>C229578L</t>
  </si>
  <si>
    <t>P222724</t>
  </si>
  <si>
    <t>MEGUIAR_G6107EU</t>
  </si>
  <si>
    <t>ODR6617136328p</t>
  </si>
  <si>
    <t>C180988L</t>
  </si>
  <si>
    <t>P669973</t>
  </si>
  <si>
    <t>MEGUIAR_G6207</t>
  </si>
  <si>
    <t>ODR8831252574i</t>
  </si>
  <si>
    <t>C543751L</t>
  </si>
  <si>
    <t>P138166</t>
  </si>
  <si>
    <t>PlanetX_PX-9166</t>
  </si>
  <si>
    <t>ODR7336841560q</t>
  </si>
  <si>
    <t>C419677L</t>
  </si>
  <si>
    <t>ODR6484843987y</t>
  </si>
  <si>
    <t>C307564L</t>
  </si>
  <si>
    <t>P610445</t>
  </si>
  <si>
    <t>PNG_pampers_10004049-Hazir</t>
  </si>
  <si>
    <t>ODR6426560991y</t>
  </si>
  <si>
    <t>C954482L</t>
  </si>
  <si>
    <t>ODR4685165897b</t>
  </si>
  <si>
    <t>C984840L</t>
  </si>
  <si>
    <t>P352729</t>
  </si>
  <si>
    <t>rub_Rubian_VR-Box With Remote</t>
  </si>
  <si>
    <t>ODR3897326662k</t>
  </si>
  <si>
    <t>C238436L</t>
  </si>
  <si>
    <t>P340301</t>
  </si>
  <si>
    <t>Audionic X-BOOM 5 Black</t>
  </si>
  <si>
    <t>ODR5644466749h</t>
  </si>
  <si>
    <t>C435225L</t>
  </si>
  <si>
    <t>ODR1160774599n</t>
  </si>
  <si>
    <t>C216698L</t>
  </si>
  <si>
    <t>P886407</t>
  </si>
  <si>
    <t>Audionic_6-954217-534473</t>
  </si>
  <si>
    <t>ODR7906244220w</t>
  </si>
  <si>
    <t>C235968L</t>
  </si>
  <si>
    <t>ODR5268316038y</t>
  </si>
  <si>
    <t>C627638L</t>
  </si>
  <si>
    <t>ODR1514760298t</t>
  </si>
  <si>
    <t>C835246L</t>
  </si>
  <si>
    <t>ODR4181590045t</t>
  </si>
  <si>
    <t>C509602L</t>
  </si>
  <si>
    <t>ODR2189927488p</t>
  </si>
  <si>
    <t>C725097L</t>
  </si>
  <si>
    <t>ODR2848209506k</t>
  </si>
  <si>
    <t>C680867L</t>
  </si>
  <si>
    <t>ODR8459837375k</t>
  </si>
  <si>
    <t>C356795L</t>
  </si>
  <si>
    <t>ODR4312662784s</t>
  </si>
  <si>
    <t>C385143L</t>
  </si>
  <si>
    <t>ODR8277988528s</t>
  </si>
  <si>
    <t>P182858</t>
  </si>
  <si>
    <t>Trendz_TR-0012</t>
  </si>
  <si>
    <t>ODR2441912436z</t>
  </si>
  <si>
    <t>C359997L</t>
  </si>
  <si>
    <t>ODR9615513622h</t>
  </si>
  <si>
    <t>P128377</t>
  </si>
  <si>
    <t>GA_AJRAK T-200 - 114664</t>
  </si>
  <si>
    <t>ODR5945888031j</t>
  </si>
  <si>
    <t>C735207L</t>
  </si>
  <si>
    <t>P553348</t>
  </si>
  <si>
    <t>BBS_ClimbCarRed</t>
  </si>
  <si>
    <t>ODR6751492082h</t>
  </si>
  <si>
    <t>ODR7408247456l</t>
  </si>
  <si>
    <t>P365670</t>
  </si>
  <si>
    <t>RB_Personal Care-bf</t>
  </si>
  <si>
    <t>ODR1783491655p</t>
  </si>
  <si>
    <t>C241017L</t>
  </si>
  <si>
    <t>P427813</t>
  </si>
  <si>
    <t>duma_2055916556897</t>
  </si>
  <si>
    <t>ODR4062199697h</t>
  </si>
  <si>
    <t>C634098L</t>
  </si>
  <si>
    <t>P105825</t>
  </si>
  <si>
    <t>PNG_Pampers_10003450-Hazir</t>
  </si>
  <si>
    <t>ODR8046222439r</t>
  </si>
  <si>
    <t>P506488</t>
  </si>
  <si>
    <t>texi tech_Tool Kit 400077</t>
  </si>
  <si>
    <t>ODR2690298683i</t>
  </si>
  <si>
    <t>C163482L</t>
  </si>
  <si>
    <t>P378314</t>
  </si>
  <si>
    <t>ashbroe_ABLW-152(c)</t>
  </si>
  <si>
    <t>ODR9521646778g</t>
  </si>
  <si>
    <t>ODR3566296453d</t>
  </si>
  <si>
    <t>C517770L</t>
  </si>
  <si>
    <t>ODR5339431590n</t>
  </si>
  <si>
    <t>C600915L</t>
  </si>
  <si>
    <t>ODR4787328519r</t>
  </si>
  <si>
    <t>ODR5978523297m</t>
  </si>
  <si>
    <t>C131307L</t>
  </si>
  <si>
    <t>ODR5052725903y</t>
  </si>
  <si>
    <t>ODR1862549285t</t>
  </si>
  <si>
    <t>C565100L</t>
  </si>
  <si>
    <t>P747058</t>
  </si>
  <si>
    <t>agha_AS_LS3139_01</t>
  </si>
  <si>
    <t>ODR6400164778i</t>
  </si>
  <si>
    <t>C580092L</t>
  </si>
  <si>
    <t>P788833</t>
  </si>
  <si>
    <t>kansai_Chalkboard Brush-On</t>
  </si>
  <si>
    <t>ODR9942344839z</t>
  </si>
  <si>
    <t>C668740L</t>
  </si>
  <si>
    <t>P107804</t>
  </si>
  <si>
    <t>aw_CONSTRUCTION FOAM-700ml</t>
  </si>
  <si>
    <t>ODR3777072247a</t>
  </si>
  <si>
    <t>C464239L</t>
  </si>
  <si>
    <t>P604177</t>
  </si>
  <si>
    <t>lalqila_Mughlai Pasandy-850gm</t>
  </si>
  <si>
    <t>ODR6469287029l</t>
  </si>
  <si>
    <t>C576787L</t>
  </si>
  <si>
    <t>P965272</t>
  </si>
  <si>
    <t>West Point_WF-929</t>
  </si>
  <si>
    <t>ODR6802935613g</t>
  </si>
  <si>
    <t>C152073L</t>
  </si>
  <si>
    <t>P129115</t>
  </si>
  <si>
    <t>Jaza_2Premium5kg+FOC</t>
  </si>
  <si>
    <t>ODR7815728567x</t>
  </si>
  <si>
    <t>C259307L</t>
  </si>
  <si>
    <t>ODR7942267807f</t>
  </si>
  <si>
    <t>ODR9911823801w</t>
  </si>
  <si>
    <t>P747548</t>
  </si>
  <si>
    <t>Jaza_Premium5kg+FOC</t>
  </si>
  <si>
    <t>ODR1385479083z</t>
  </si>
  <si>
    <t>P172346</t>
  </si>
  <si>
    <t>edukaan_200957</t>
  </si>
  <si>
    <t>ODR1123439651p</t>
  </si>
  <si>
    <t>C218108L</t>
  </si>
  <si>
    <t>ODR8970053373t</t>
  </si>
  <si>
    <t>C482397L</t>
  </si>
  <si>
    <t>ODR6625074737w</t>
  </si>
  <si>
    <t>P213930</t>
  </si>
  <si>
    <t>stinnos_957</t>
  </si>
  <si>
    <t>ODR5364666303c</t>
  </si>
  <si>
    <t>C770987L</t>
  </si>
  <si>
    <t>P970458</t>
  </si>
  <si>
    <t>RAJESH_RAJ183</t>
  </si>
  <si>
    <t>ODR5991628261h</t>
  </si>
  <si>
    <t>C987729L</t>
  </si>
  <si>
    <t>P406900</t>
  </si>
  <si>
    <t>Planet X_stinnos_776</t>
  </si>
  <si>
    <t>ODR2217157888j</t>
  </si>
  <si>
    <t>ODR3064433424i</t>
  </si>
  <si>
    <t>C528921L</t>
  </si>
  <si>
    <t>ODR2061697531x</t>
  </si>
  <si>
    <t>C851730L</t>
  </si>
  <si>
    <t>P245258</t>
  </si>
  <si>
    <t>emart_0-42</t>
  </si>
  <si>
    <t>ODR7121951392t</t>
  </si>
  <si>
    <t>C642945L</t>
  </si>
  <si>
    <t>ODR6059973926l</t>
  </si>
  <si>
    <t>C272191L</t>
  </si>
  <si>
    <t>ODR3242385269l</t>
  </si>
  <si>
    <t>C645164L</t>
  </si>
  <si>
    <t>P434157</t>
  </si>
  <si>
    <t>Tmall_ASA182</t>
  </si>
  <si>
    <t>ODR7015071479e</t>
  </si>
  <si>
    <t>C373264L</t>
  </si>
  <si>
    <t>P374004</t>
  </si>
  <si>
    <t>Aladdin_Chrome Dumbbells Silver - 5kg</t>
  </si>
  <si>
    <t>ODR9182698951d</t>
  </si>
  <si>
    <t>C944883L</t>
  </si>
  <si>
    <t>P350176</t>
  </si>
  <si>
    <t>KI_bedsheet-2050mkmmbs</t>
  </si>
  <si>
    <t>ODR9852689996a</t>
  </si>
  <si>
    <t>ODR5061464867i</t>
  </si>
  <si>
    <t>C780754L</t>
  </si>
  <si>
    <t>ODR5671175177e</t>
  </si>
  <si>
    <t>C715899L</t>
  </si>
  <si>
    <t>ODR8302299789k</t>
  </si>
  <si>
    <t>P802496</t>
  </si>
  <si>
    <t>liberty_9780060976255</t>
  </si>
  <si>
    <t>ODR4600237447v</t>
  </si>
  <si>
    <t>C162016L</t>
  </si>
  <si>
    <t>P603122</t>
  </si>
  <si>
    <t>Trans2_LW 21Ãƒâ€šÃ‚Â </t>
  </si>
  <si>
    <t>ODR3535948711c</t>
  </si>
  <si>
    <t>P810561</t>
  </si>
  <si>
    <t>liberty_9780982423813</t>
  </si>
  <si>
    <t>ODR3905565270i</t>
  </si>
  <si>
    <t>P643639</t>
  </si>
  <si>
    <t>stripyinterior_100006</t>
  </si>
  <si>
    <t>ODR9143014821t</t>
  </si>
  <si>
    <t>P423359</t>
  </si>
  <si>
    <t>stripyinterior_100004</t>
  </si>
  <si>
    <t>ODR9941234868r</t>
  </si>
  <si>
    <t>P979100</t>
  </si>
  <si>
    <t>Lenovo_Lenovo Topload</t>
  </si>
  <si>
    <t>ODR7976845035l</t>
  </si>
  <si>
    <t>C985421L</t>
  </si>
  <si>
    <t>P603396</t>
  </si>
  <si>
    <t>stinnos_1569</t>
  </si>
  <si>
    <t>ODR6825838820b</t>
  </si>
  <si>
    <t>P972295</t>
  </si>
  <si>
    <t>stinnos_EidDeal3</t>
  </si>
  <si>
    <t>ODR3184483243l</t>
  </si>
  <si>
    <t>C910180L</t>
  </si>
  <si>
    <t>P264265</t>
  </si>
  <si>
    <t>Assetboys_MD-1332-6-7Y</t>
  </si>
  <si>
    <t>ODR1138415240o</t>
  </si>
  <si>
    <t>C845061L</t>
  </si>
  <si>
    <t>P838471</t>
  </si>
  <si>
    <t>sehgalmotors_268986</t>
  </si>
  <si>
    <t>ODR8168836343k</t>
  </si>
  <si>
    <t>C680109L</t>
  </si>
  <si>
    <t>P175191</t>
  </si>
  <si>
    <t>sehgalmotors_51492</t>
  </si>
  <si>
    <t>ODR3629683400n</t>
  </si>
  <si>
    <t>P888832</t>
  </si>
  <si>
    <t>sehgalmotors_5317</t>
  </si>
  <si>
    <t>ODR9088742465l</t>
  </si>
  <si>
    <t>C188782L</t>
  </si>
  <si>
    <t>P176799</t>
  </si>
  <si>
    <t>Paramount_9781107657823</t>
  </si>
  <si>
    <t>ODR7034685139t</t>
  </si>
  <si>
    <t>ODR1458978107m</t>
  </si>
  <si>
    <t>P431327</t>
  </si>
  <si>
    <t>Z&amp;A_ZEES-0043</t>
  </si>
  <si>
    <t>ODR4022584967q</t>
  </si>
  <si>
    <t>C950055L</t>
  </si>
  <si>
    <t>ODR3840037819w</t>
  </si>
  <si>
    <t>P869633</t>
  </si>
  <si>
    <t>Kansai_High Heat Auto _ Whitw</t>
  </si>
  <si>
    <t>ODR3050928062h</t>
  </si>
  <si>
    <t>C755258L</t>
  </si>
  <si>
    <t>P915427</t>
  </si>
  <si>
    <t>Kansai_Vinyl &amp; Fabric _ Sand</t>
  </si>
  <si>
    <t>ODR4083870866t</t>
  </si>
  <si>
    <t>C639287L</t>
  </si>
  <si>
    <t>P351936</t>
  </si>
  <si>
    <t>MEGUIAR_G7164</t>
  </si>
  <si>
    <t>ODR9435321804u</t>
  </si>
  <si>
    <t>C487004L</t>
  </si>
  <si>
    <t>P732481</t>
  </si>
  <si>
    <t>sinbo_7033</t>
  </si>
  <si>
    <t>ODR4305176774e</t>
  </si>
  <si>
    <t>C214165L</t>
  </si>
  <si>
    <t>P367646</t>
  </si>
  <si>
    <t>e-seller_15</t>
  </si>
  <si>
    <t>ODR7098503457c</t>
  </si>
  <si>
    <t>C923611L</t>
  </si>
  <si>
    <t>P639901</t>
  </si>
  <si>
    <t>JBS_WEN-015</t>
  </si>
  <si>
    <t>ODR4607990243z</t>
  </si>
  <si>
    <t>C765777L</t>
  </si>
  <si>
    <t>P788894</t>
  </si>
  <si>
    <t>sinbo_6901</t>
  </si>
  <si>
    <t>ODR1218073082f</t>
  </si>
  <si>
    <t>P831319</t>
  </si>
  <si>
    <t>TTA_7005-6Y</t>
  </si>
  <si>
    <t>ODR2844993575g</t>
  </si>
  <si>
    <t>P373014</t>
  </si>
  <si>
    <t xml:space="preserve">aw_Octane Booster-12oz./354ml </t>
  </si>
  <si>
    <t>ODR9639939509q</t>
  </si>
  <si>
    <t>C168628L</t>
  </si>
  <si>
    <t>P922144</t>
  </si>
  <si>
    <t>oxford_9780199128181</t>
  </si>
  <si>
    <t>ODR6654072422t</t>
  </si>
  <si>
    <t>C435250L</t>
  </si>
  <si>
    <t>ODR4059481682p</t>
  </si>
  <si>
    <t>P687135</t>
  </si>
  <si>
    <t>RS_pack-of-two-Rehmat-e-Shereen-Habshi-Halwa-450g</t>
  </si>
  <si>
    <t>ODR8168732377y</t>
  </si>
  <si>
    <t>C702521L</t>
  </si>
  <si>
    <t>ODR6173824892m</t>
  </si>
  <si>
    <t>ODR8148672588v</t>
  </si>
  <si>
    <t>C375865L</t>
  </si>
  <si>
    <t>ODR3135792449x</t>
  </si>
  <si>
    <t>C890087L</t>
  </si>
  <si>
    <t>ODR9228060202s</t>
  </si>
  <si>
    <t>C799968L</t>
  </si>
  <si>
    <t>P504954</t>
  </si>
  <si>
    <t>WSM_Black-LCD-Backup-Rear</t>
  </si>
  <si>
    <t>ODR3205025920k</t>
  </si>
  <si>
    <t>P580686</t>
  </si>
  <si>
    <t>stinnos_A134</t>
  </si>
  <si>
    <t>ODR2440113194f</t>
  </si>
  <si>
    <t>C823301L</t>
  </si>
  <si>
    <t>P658885</t>
  </si>
  <si>
    <t>Tmall_BinocularCamera</t>
  </si>
  <si>
    <t>ODR1787864027b</t>
  </si>
  <si>
    <t>C862619L</t>
  </si>
  <si>
    <t>P767337</t>
  </si>
  <si>
    <t>sapil_Sapil Chichi Women 100ML</t>
  </si>
  <si>
    <t>ODR3309701757u</t>
  </si>
  <si>
    <t>C421043L</t>
  </si>
  <si>
    <t>ODR4491164393c</t>
  </si>
  <si>
    <t>C634785L</t>
  </si>
  <si>
    <t>ODR6447350250a</t>
  </si>
  <si>
    <t>C874037L</t>
  </si>
  <si>
    <t>ODR3256267381k</t>
  </si>
  <si>
    <t>C388087L</t>
  </si>
  <si>
    <t>ODR8414314059c</t>
  </si>
  <si>
    <t>P198953</t>
  </si>
  <si>
    <t>NDF_Pista Salty 500gm</t>
  </si>
  <si>
    <t>ODR8637943051z</t>
  </si>
  <si>
    <t>ODR4747586121d</t>
  </si>
  <si>
    <t>C447301L</t>
  </si>
  <si>
    <t>ODR8776644395a</t>
  </si>
  <si>
    <t>C975828L</t>
  </si>
  <si>
    <t>ODR2184592002e</t>
  </si>
  <si>
    <t>C600734L</t>
  </si>
  <si>
    <t>P683001</t>
  </si>
  <si>
    <t>mm_AG-2032</t>
  </si>
  <si>
    <t>ODR9466533795v</t>
  </si>
  <si>
    <t>C953155L</t>
  </si>
  <si>
    <t>ODR4082009800u</t>
  </si>
  <si>
    <t>P245851</t>
  </si>
  <si>
    <t xml:space="preserve">CITY_Pajama-15 yrs - above - Size 44 </t>
  </si>
  <si>
    <t>ODR5629315206z</t>
  </si>
  <si>
    <t>ODR2650757092f</t>
  </si>
  <si>
    <t>C448320L</t>
  </si>
  <si>
    <t>P834446</t>
  </si>
  <si>
    <t>emo_Emo-VB-06 Navy Blue Blazer</t>
  </si>
  <si>
    <t>ODR7407235451y</t>
  </si>
  <si>
    <t>P748889</t>
  </si>
  <si>
    <t>kke_SCF62817</t>
  </si>
  <si>
    <t>ODR4664078097r</t>
  </si>
  <si>
    <t>C256469L</t>
  </si>
  <si>
    <t>P887411</t>
  </si>
  <si>
    <t>paramount_9780141373027</t>
  </si>
  <si>
    <t>ODR4290321561d</t>
  </si>
  <si>
    <t>P923712</t>
  </si>
  <si>
    <t>sapil_Sapil Nice Feelings Blue Men 75ML</t>
  </si>
  <si>
    <t>ODR6756768031z</t>
  </si>
  <si>
    <t>ODR4507174797u</t>
  </si>
  <si>
    <t>C485919L</t>
  </si>
  <si>
    <t>ODR7026512589v</t>
  </si>
  <si>
    <t>P884993</t>
  </si>
  <si>
    <t>Tri-Angels_FR1742</t>
  </si>
  <si>
    <t>ODR7334444654k</t>
  </si>
  <si>
    <t>ODR1318813834i</t>
  </si>
  <si>
    <t>C467527L</t>
  </si>
  <si>
    <t>P149741</t>
  </si>
  <si>
    <t>BO_Nicer-Dicer-Plus-Green</t>
  </si>
  <si>
    <t>ODR4822383254i</t>
  </si>
  <si>
    <t>C429168L</t>
  </si>
  <si>
    <t>P937597</t>
  </si>
  <si>
    <t>Emo_CS-25993-42</t>
  </si>
  <si>
    <t>ODR5427922913a</t>
  </si>
  <si>
    <t>C391009L</t>
  </si>
  <si>
    <t>P734223</t>
  </si>
  <si>
    <t>iu_Islamabad United Hoodie White-Islamabad</t>
  </si>
  <si>
    <t>ODR3551444884q</t>
  </si>
  <si>
    <t>C915214L</t>
  </si>
  <si>
    <t>P895240</t>
  </si>
  <si>
    <t>interwood_HA-HLZ9A115-38562</t>
  </si>
  <si>
    <t>ODR1741616161f</t>
  </si>
  <si>
    <t>ODR5300521162m</t>
  </si>
  <si>
    <t>ODR6872717480w</t>
  </si>
  <si>
    <t>P656351</t>
  </si>
  <si>
    <t>baklawa_Baklava Mix Chocolate Sweets 1Kg</t>
  </si>
  <si>
    <t>ODR6319948363k</t>
  </si>
  <si>
    <t>C903814L</t>
  </si>
  <si>
    <t>ODR6832333121k</t>
  </si>
  <si>
    <t>C667533L</t>
  </si>
  <si>
    <t>ODR6898067749m</t>
  </si>
  <si>
    <t>ODR2454497981t</t>
  </si>
  <si>
    <t>C437385L</t>
  </si>
  <si>
    <t>ODR8232274006z</t>
  </si>
  <si>
    <t>C624232L</t>
  </si>
  <si>
    <t>P787888</t>
  </si>
  <si>
    <t>Rajesh_RAJ76</t>
  </si>
  <si>
    <t>ODR7875686844b</t>
  </si>
  <si>
    <t>ODR2794336563e</t>
  </si>
  <si>
    <t>C828392L</t>
  </si>
  <si>
    <t>P101786</t>
  </si>
  <si>
    <t>sputnik_4766/2-8</t>
  </si>
  <si>
    <t>ODR4015525210e</t>
  </si>
  <si>
    <t>P846012</t>
  </si>
  <si>
    <t>KureshiC_083-kemi</t>
  </si>
  <si>
    <t>ODR1461945559w</t>
  </si>
  <si>
    <t>P130754</t>
  </si>
  <si>
    <t>Aladdin_Non-Slip Yoga Mat - Blue</t>
  </si>
  <si>
    <t>ODR6499817702x</t>
  </si>
  <si>
    <t>C779761L</t>
  </si>
  <si>
    <t>P832533</t>
  </si>
  <si>
    <t>Telemall_ASA Gym-Ball-85cm</t>
  </si>
  <si>
    <t>ODR4824128187u</t>
  </si>
  <si>
    <t>C799421L</t>
  </si>
  <si>
    <t>P634439</t>
  </si>
  <si>
    <t>emart_0-47</t>
  </si>
  <si>
    <t>ODR2123231069q</t>
  </si>
  <si>
    <t>ODR8211108213e</t>
  </si>
  <si>
    <t>P164789</t>
  </si>
  <si>
    <t>USwinter_US-WGD-4-3T</t>
  </si>
  <si>
    <t>ODR8516884679v</t>
  </si>
  <si>
    <t>C538697L</t>
  </si>
  <si>
    <t>P831721</t>
  </si>
  <si>
    <t>BP_FA23344</t>
  </si>
  <si>
    <t>ODR6694422254w</t>
  </si>
  <si>
    <t>P339575</t>
  </si>
  <si>
    <t>Tmall_SpyPen_4GB</t>
  </si>
  <si>
    <t>ODR5156652753w</t>
  </si>
  <si>
    <t>C202773L</t>
  </si>
  <si>
    <t>ODR7499282137b</t>
  </si>
  <si>
    <t>C325171L</t>
  </si>
  <si>
    <t>ODR7750835348r</t>
  </si>
  <si>
    <t>ODR6293543219r</t>
  </si>
  <si>
    <t>C693125L</t>
  </si>
  <si>
    <t>P323119</t>
  </si>
  <si>
    <t>peekaboo_Batman-Black-4 Yrs</t>
  </si>
  <si>
    <t>ODR4862722659t</t>
  </si>
  <si>
    <t>C678807L</t>
  </si>
  <si>
    <t>P407562</t>
  </si>
  <si>
    <t>liberty_9780425271582</t>
  </si>
  <si>
    <t>ODR3900370282y</t>
  </si>
  <si>
    <t>C253252L</t>
  </si>
  <si>
    <t>P460667</t>
  </si>
  <si>
    <t>Sigma_5535</t>
  </si>
  <si>
    <t>ODR5394178965c</t>
  </si>
  <si>
    <t>C677243L</t>
  </si>
  <si>
    <t>P892750</t>
  </si>
  <si>
    <t>liberty_9780099514220</t>
  </si>
  <si>
    <t>ODR5113525652d</t>
  </si>
  <si>
    <t>C251748L</t>
  </si>
  <si>
    <t>P343851</t>
  </si>
  <si>
    <t>Qmobile B65</t>
  </si>
  <si>
    <t>ODR6841527370m</t>
  </si>
  <si>
    <t>P336160</t>
  </si>
  <si>
    <t>MHS_Flannel Check-Red-Bed Sheet - [Size] Double</t>
  </si>
  <si>
    <t>ODR3222240377a</t>
  </si>
  <si>
    <t>C405819L</t>
  </si>
  <si>
    <t>P864992</t>
  </si>
  <si>
    <t>CI_B- 004</t>
  </si>
  <si>
    <t>ODR6987100399t</t>
  </si>
  <si>
    <t>P472060</t>
  </si>
  <si>
    <t>JBS_WEN-041</t>
  </si>
  <si>
    <t>ODR2937979456x</t>
  </si>
  <si>
    <t>P508513</t>
  </si>
  <si>
    <t>BP_TO35624</t>
  </si>
  <si>
    <t>ODR1468999756j</t>
  </si>
  <si>
    <t>C725701L</t>
  </si>
  <si>
    <t>P657057</t>
  </si>
  <si>
    <t>BP_SP33584</t>
  </si>
  <si>
    <t>ODR9045847188x</t>
  </si>
  <si>
    <t>C185073L</t>
  </si>
  <si>
    <t>ODR1175839712h</t>
  </si>
  <si>
    <t>C642425L</t>
  </si>
  <si>
    <t>ODR7122139438k</t>
  </si>
  <si>
    <t>ODR3712949784z</t>
  </si>
  <si>
    <t>C442477L</t>
  </si>
  <si>
    <t>P700188</t>
  </si>
  <si>
    <t>KI_bedsheet-2001blgbs</t>
  </si>
  <si>
    <t>ODR2843186060e</t>
  </si>
  <si>
    <t>C162978L</t>
  </si>
  <si>
    <t>ODR2919692861p</t>
  </si>
  <si>
    <t>C417601L</t>
  </si>
  <si>
    <t>ODR2756570368b</t>
  </si>
  <si>
    <t>C666340L</t>
  </si>
  <si>
    <t>ODR3882527157g</t>
  </si>
  <si>
    <t>ODR6453363534k</t>
  </si>
  <si>
    <t>C288932L</t>
  </si>
  <si>
    <t>P616812</t>
  </si>
  <si>
    <t>UK_Gulab Jamun Tin Pack  1000 Gms</t>
  </si>
  <si>
    <t>ODR6035483632i</t>
  </si>
  <si>
    <t>C222107L</t>
  </si>
  <si>
    <t>P120192</t>
  </si>
  <si>
    <t>RUB_Kemei_KM-27c</t>
  </si>
  <si>
    <t>ODR3459500724f</t>
  </si>
  <si>
    <t>C986391L</t>
  </si>
  <si>
    <t>P235446</t>
  </si>
  <si>
    <t>liberty_9781423601883</t>
  </si>
  <si>
    <t>ODR2760873062a</t>
  </si>
  <si>
    <t>C824224L</t>
  </si>
  <si>
    <t>P559130</t>
  </si>
  <si>
    <t>Base_1607</t>
  </si>
  <si>
    <t>ODR9168334858z</t>
  </si>
  <si>
    <t>C694207L</t>
  </si>
  <si>
    <t>P894676</t>
  </si>
  <si>
    <t>stinnos_A127</t>
  </si>
  <si>
    <t>ODR4889464591s</t>
  </si>
  <si>
    <t>C984747L</t>
  </si>
  <si>
    <t>ODR9129192059d</t>
  </si>
  <si>
    <t>C263693L</t>
  </si>
  <si>
    <t>ODR6409180150h</t>
  </si>
  <si>
    <t>C478438L</t>
  </si>
  <si>
    <t>ODR7451441591r</t>
  </si>
  <si>
    <t>C744182L</t>
  </si>
  <si>
    <t>P308596</t>
  </si>
  <si>
    <t>Fantastic_FT-27</t>
  </si>
  <si>
    <t>ODR4381422733m</t>
  </si>
  <si>
    <t>C231714L</t>
  </si>
  <si>
    <t>P851316</t>
  </si>
  <si>
    <t>edukaan_200923</t>
  </si>
  <si>
    <t>ODR9656401660l</t>
  </si>
  <si>
    <t>ODR5041460711m</t>
  </si>
  <si>
    <t>C707750L</t>
  </si>
  <si>
    <t>P941691</t>
  </si>
  <si>
    <t>sigma_2639</t>
  </si>
  <si>
    <t>ODR2574445815x</t>
  </si>
  <si>
    <t>C970497L</t>
  </si>
  <si>
    <t>ODR7443606651m</t>
  </si>
  <si>
    <t>ODR2503185632c</t>
  </si>
  <si>
    <t>ODR8411509810e</t>
  </si>
  <si>
    <t>C236137L</t>
  </si>
  <si>
    <t>ODR1600856967f</t>
  </si>
  <si>
    <t>C625394L</t>
  </si>
  <si>
    <t>P726800</t>
  </si>
  <si>
    <t>SIR_DMS02-2</t>
  </si>
  <si>
    <t>ODR7154465134v</t>
  </si>
  <si>
    <t>C692506L</t>
  </si>
  <si>
    <t>P371536</t>
  </si>
  <si>
    <t>Sigma_83430</t>
  </si>
  <si>
    <t>ODR1898379262f</t>
  </si>
  <si>
    <t>C283740L</t>
  </si>
  <si>
    <t>ODR8129910001v</t>
  </si>
  <si>
    <t>C688485L</t>
  </si>
  <si>
    <t>P289460</t>
  </si>
  <si>
    <t>MEGUIAR_G17748</t>
  </si>
  <si>
    <t>ODR5328230895d</t>
  </si>
  <si>
    <t>C869965L</t>
  </si>
  <si>
    <t>P258191</t>
  </si>
  <si>
    <t>MEGUIAR_G1001EU</t>
  </si>
  <si>
    <t>ODR5861921405e</t>
  </si>
  <si>
    <t>C298129L</t>
  </si>
  <si>
    <t>ODR9297900923u</t>
  </si>
  <si>
    <t>C811149L</t>
  </si>
  <si>
    <t>P160003</t>
  </si>
  <si>
    <t>Audionic X-BOOM 5 White</t>
  </si>
  <si>
    <t>ODR8603011297l</t>
  </si>
  <si>
    <t>C214771L</t>
  </si>
  <si>
    <t>ODR9016003594z</t>
  </si>
  <si>
    <t>C276022L</t>
  </si>
  <si>
    <t>ODR7021535265e</t>
  </si>
  <si>
    <t>C267039L</t>
  </si>
  <si>
    <t>ODR1937914267k</t>
  </si>
  <si>
    <t>C208458L</t>
  </si>
  <si>
    <t>P619315</t>
  </si>
  <si>
    <t>vitamin_Breast Enlargement</t>
  </si>
  <si>
    <t>ODR2800518544a</t>
  </si>
  <si>
    <t>C365675L</t>
  </si>
  <si>
    <t>P316760</t>
  </si>
  <si>
    <t>col qadri_Sentinels In The Sky</t>
  </si>
  <si>
    <t>ODR5324321648f</t>
  </si>
  <si>
    <t>ODR4866700005h</t>
  </si>
  <si>
    <t>C352783L</t>
  </si>
  <si>
    <t>P108360</t>
  </si>
  <si>
    <t>Zia_HS3</t>
  </si>
  <si>
    <t>ODR4890220715u</t>
  </si>
  <si>
    <t>ODR1552193806b</t>
  </si>
  <si>
    <t>ODR5747444684a</t>
  </si>
  <si>
    <t>C448063L</t>
  </si>
  <si>
    <t>P887401</t>
  </si>
  <si>
    <t>mt_Lenovo-Wireless-Mouse-300-with-rechargeable-battery</t>
  </si>
  <si>
    <t>ODR2753792560t</t>
  </si>
  <si>
    <t>C669116L</t>
  </si>
  <si>
    <t>P980609</t>
  </si>
  <si>
    <t>On Call EZ-II Meter+50 Strips Combo Deal</t>
  </si>
  <si>
    <t>ODR5273862587q</t>
  </si>
  <si>
    <t>C279046L</t>
  </si>
  <si>
    <t>P130102</t>
  </si>
  <si>
    <t>vitamin_Ultra Gainer</t>
  </si>
  <si>
    <t>ODR6931371716k</t>
  </si>
  <si>
    <t>C468561L</t>
  </si>
  <si>
    <t>P206839</t>
  </si>
  <si>
    <t>rute2_6060</t>
  </si>
  <si>
    <t>ODR4078808377j</t>
  </si>
  <si>
    <t>C763100L</t>
  </si>
  <si>
    <t>P990886</t>
  </si>
  <si>
    <t>vitamin_Ultra Whey Protein</t>
  </si>
  <si>
    <t>ODR5275419871l</t>
  </si>
  <si>
    <t>C157342L</t>
  </si>
  <si>
    <t>P813931</t>
  </si>
  <si>
    <t>vitamin_TVC-Ultra Slim Plus + BB Cream free</t>
  </si>
  <si>
    <t>ODR6026510797o</t>
  </si>
  <si>
    <t>C548863L</t>
  </si>
  <si>
    <t>P671611</t>
  </si>
  <si>
    <t xml:space="preserve">vitamin_Wipes </t>
  </si>
  <si>
    <t>ODR9698540681n</t>
  </si>
  <si>
    <t>C125658L</t>
  </si>
  <si>
    <t>P999277</t>
  </si>
  <si>
    <t>ww_WAK-1-Orgional Wood Colour</t>
  </si>
  <si>
    <t>ODR6570309250d</t>
  </si>
  <si>
    <t>C338216L</t>
  </si>
  <si>
    <t>P997731</t>
  </si>
  <si>
    <t>GA_SARANG T-200 - 114654</t>
  </si>
  <si>
    <t>ODR6104976276o</t>
  </si>
  <si>
    <t>C815084L</t>
  </si>
  <si>
    <t>ODR6299883980s</t>
  </si>
  <si>
    <t>ODR2823464239u</t>
  </si>
  <si>
    <t>C822661L</t>
  </si>
  <si>
    <t>P692012</t>
  </si>
  <si>
    <t>RAJESH_RAJ221</t>
  </si>
  <si>
    <t>ODR5228367209c</t>
  </si>
  <si>
    <t>C287258L</t>
  </si>
  <si>
    <t>P815219</t>
  </si>
  <si>
    <t>Ctees_CK-PK5-M</t>
  </si>
  <si>
    <t>ODR9662296212f</t>
  </si>
  <si>
    <t>C724757L</t>
  </si>
  <si>
    <t>P507524</t>
  </si>
  <si>
    <t>BFV_Black Friday voucher Rs  1500</t>
  </si>
  <si>
    <t>ODR3222155741o</t>
  </si>
  <si>
    <t>C889309L</t>
  </si>
  <si>
    <t>ODR6881209566p</t>
  </si>
  <si>
    <t>C496630L</t>
  </si>
  <si>
    <t>P324617</t>
  </si>
  <si>
    <t>Vouch 365 2016</t>
  </si>
  <si>
    <t>ODR6443614944h</t>
  </si>
  <si>
    <t>C318689L</t>
  </si>
  <si>
    <t>P185890</t>
  </si>
  <si>
    <t>BO_Pack of 6 - Non-Stick Cooking Utensils - Black</t>
  </si>
  <si>
    <t>ODR9773922545o</t>
  </si>
  <si>
    <t>P508011</t>
  </si>
  <si>
    <t>Alerashine_sku-09-XL</t>
  </si>
  <si>
    <t>ODR5613780676i</t>
  </si>
  <si>
    <t>C374256L</t>
  </si>
  <si>
    <t>ODR1694926293e</t>
  </si>
  <si>
    <t>C559026L</t>
  </si>
  <si>
    <t>ODR2378986198t</t>
  </si>
  <si>
    <t>C485651L</t>
  </si>
  <si>
    <t>ODR9783584646i</t>
  </si>
  <si>
    <t>ODR3785694897x</t>
  </si>
  <si>
    <t>C480341L</t>
  </si>
  <si>
    <t>ODR8232881922y</t>
  </si>
  <si>
    <t>C655359L</t>
  </si>
  <si>
    <t>ODR6131634351m</t>
  </si>
  <si>
    <t>C975919L</t>
  </si>
  <si>
    <t>ODR6145553400l</t>
  </si>
  <si>
    <t>C826816L</t>
  </si>
  <si>
    <t>P961229</t>
  </si>
  <si>
    <t>barico_BS034-</t>
  </si>
  <si>
    <t>ODR9559236162q</t>
  </si>
  <si>
    <t>C299472L</t>
  </si>
  <si>
    <t>ODR7990877654j</t>
  </si>
  <si>
    <t>C563295L</t>
  </si>
  <si>
    <t>P984910</t>
  </si>
  <si>
    <t>edukaan_7003-A4 - 300 Pages</t>
  </si>
  <si>
    <t>ODR8509193451u</t>
  </si>
  <si>
    <t>P922502</t>
  </si>
  <si>
    <t>oxford_9780195978216</t>
  </si>
  <si>
    <t>ODR6628862640e</t>
  </si>
  <si>
    <t>C690627L</t>
  </si>
  <si>
    <t>P613497</t>
  </si>
  <si>
    <t>CITY_White Kameez-13 - 14 yrs - Size 38</t>
  </si>
  <si>
    <t>ODR2299887287t</t>
  </si>
  <si>
    <t>C246499L</t>
  </si>
  <si>
    <t>P213255</t>
  </si>
  <si>
    <t>greenroot_Organic Honey (500 ml)</t>
  </si>
  <si>
    <t>ODR7128465347l</t>
  </si>
  <si>
    <t>C813440L</t>
  </si>
  <si>
    <t>ODR6037296416u</t>
  </si>
  <si>
    <t>C924211L</t>
  </si>
  <si>
    <t>ODR6911440507i</t>
  </si>
  <si>
    <t>ODR6441123857t</t>
  </si>
  <si>
    <t>C722470L</t>
  </si>
  <si>
    <t>P616114</t>
  </si>
  <si>
    <t>emart_0-65</t>
  </si>
  <si>
    <t>ODR2627498388c</t>
  </si>
  <si>
    <t>C825710L</t>
  </si>
  <si>
    <t>P863002</t>
  </si>
  <si>
    <t>RUB_Kemei_KM-580 A</t>
  </si>
  <si>
    <t>ODR7098154337f</t>
  </si>
  <si>
    <t>ODR9923212312a</t>
  </si>
  <si>
    <t>ODR7917833301o</t>
  </si>
  <si>
    <t>C898232L</t>
  </si>
  <si>
    <t>ODR3970054947f</t>
  </si>
  <si>
    <t>C883259L</t>
  </si>
  <si>
    <t>ODR3143282995e</t>
  </si>
  <si>
    <t>ODR1995812882t</t>
  </si>
  <si>
    <t>C767192L</t>
  </si>
  <si>
    <t>P383563</t>
  </si>
  <si>
    <t>Tmall_DermaSeta-1</t>
  </si>
  <si>
    <t>ODR5572610689w</t>
  </si>
  <si>
    <t>ODR7646757183j</t>
  </si>
  <si>
    <t>ODR9002574840b</t>
  </si>
  <si>
    <t>P453625</t>
  </si>
  <si>
    <t>Tmall_MM-DR-MIB</t>
  </si>
  <si>
    <t>ODR8561571107d</t>
  </si>
  <si>
    <t>P831135</t>
  </si>
  <si>
    <t>PBG_D-1039</t>
  </si>
  <si>
    <t>ODR9393619749y</t>
  </si>
  <si>
    <t>C273269L</t>
  </si>
  <si>
    <t>ODR3699873835k</t>
  </si>
  <si>
    <t>C661509L</t>
  </si>
  <si>
    <t>ODR7290053274f</t>
  </si>
  <si>
    <t>C830769L</t>
  </si>
  <si>
    <t>P119281</t>
  </si>
  <si>
    <t>PBG_D-1033</t>
  </si>
  <si>
    <t>ODR3849713477q</t>
  </si>
  <si>
    <t>C434159L</t>
  </si>
  <si>
    <t>P223966</t>
  </si>
  <si>
    <t>PBG_D-1041</t>
  </si>
  <si>
    <t>ODR2494573511q</t>
  </si>
  <si>
    <t>C998847L</t>
  </si>
  <si>
    <t>P468756</t>
  </si>
  <si>
    <t>PlanetX_PX-9161</t>
  </si>
  <si>
    <t>ODR3194002314f</t>
  </si>
  <si>
    <t>C277620L</t>
  </si>
  <si>
    <t>P663116</t>
  </si>
  <si>
    <t>BP_BS29884-32</t>
  </si>
  <si>
    <t>ODR3040758439h</t>
  </si>
  <si>
    <t>C307257L</t>
  </si>
  <si>
    <t>P938810</t>
  </si>
  <si>
    <t>stinnos_A102</t>
  </si>
  <si>
    <t>ODR7367639468q</t>
  </si>
  <si>
    <t>C129799L</t>
  </si>
  <si>
    <t>ODR9470019956l</t>
  </si>
  <si>
    <t>C208006L</t>
  </si>
  <si>
    <t>ODR8930691818v</t>
  </si>
  <si>
    <t>C257349L</t>
  </si>
  <si>
    <t>ODR1368613812b</t>
  </si>
  <si>
    <t>ODR2660250412e</t>
  </si>
  <si>
    <t>C461382L</t>
  </si>
  <si>
    <t>P979363</t>
  </si>
  <si>
    <t>tfs_MDC-77-43</t>
  </si>
  <si>
    <t>ODR5986535481y</t>
  </si>
  <si>
    <t>C127207L</t>
  </si>
  <si>
    <t>P267733</t>
  </si>
  <si>
    <t>CUR_CUD-69</t>
  </si>
  <si>
    <t>ODR3419339975r</t>
  </si>
  <si>
    <t>C893893L</t>
  </si>
  <si>
    <t>P587114</t>
  </si>
  <si>
    <t>mdeal_DMC-610-8</t>
  </si>
  <si>
    <t>ODR5796154160r</t>
  </si>
  <si>
    <t>C685936L</t>
  </si>
  <si>
    <t>ODR5571916711h</t>
  </si>
  <si>
    <t>C817964L</t>
  </si>
  <si>
    <t>P632086</t>
  </si>
  <si>
    <t>SMA_CSV-SM</t>
  </si>
  <si>
    <t>ODR3663556314u</t>
  </si>
  <si>
    <t>C218465L</t>
  </si>
  <si>
    <t>P938830</t>
  </si>
  <si>
    <t>Tmall_MM-DR-ND</t>
  </si>
  <si>
    <t>ODR2866482175u</t>
  </si>
  <si>
    <t>C492939L</t>
  </si>
  <si>
    <t>ODR1131384330p</t>
  </si>
  <si>
    <t>C597119L</t>
  </si>
  <si>
    <t>P920137</t>
  </si>
  <si>
    <t>emart_0-64</t>
  </si>
  <si>
    <t>ODR3872863122u</t>
  </si>
  <si>
    <t>P493563</t>
  </si>
  <si>
    <t>Paramount_8489738068</t>
  </si>
  <si>
    <t>ODR1863737982t</t>
  </si>
  <si>
    <t>ODR3405213331q</t>
  </si>
  <si>
    <t>C655658L</t>
  </si>
  <si>
    <t>ODR2970335700v</t>
  </si>
  <si>
    <t>C179316L</t>
  </si>
  <si>
    <t>ODR8323342203s</t>
  </si>
  <si>
    <t>C652064L</t>
  </si>
  <si>
    <t>ODR8082734934t</t>
  </si>
  <si>
    <t>P707985</t>
  </si>
  <si>
    <t>liberty_9780751557558</t>
  </si>
  <si>
    <t>ODR7521533734s</t>
  </si>
  <si>
    <t>P212781</t>
  </si>
  <si>
    <t>GS_R041-12-18 M</t>
  </si>
  <si>
    <t>ODR6096255984e</t>
  </si>
  <si>
    <t>C748073L</t>
  </si>
  <si>
    <t>P504448</t>
  </si>
  <si>
    <t>J&amp;J_JJFP-016</t>
  </si>
  <si>
    <t>ODR6056033561w</t>
  </si>
  <si>
    <t>C696271L</t>
  </si>
  <si>
    <t>P146068</t>
  </si>
  <si>
    <t>J&amp;J_JJCN-023</t>
  </si>
  <si>
    <t>ODR8208662630w</t>
  </si>
  <si>
    <t>C899603L</t>
  </si>
  <si>
    <t>P215223</t>
  </si>
  <si>
    <t>Fantastic_FT-1117</t>
  </si>
  <si>
    <t>ODR1601748662n</t>
  </si>
  <si>
    <t>P908014</t>
  </si>
  <si>
    <t>Edukaan_201540</t>
  </si>
  <si>
    <t>ODR3901152583y</t>
  </si>
  <si>
    <t>C177044L</t>
  </si>
  <si>
    <t>P576087</t>
  </si>
  <si>
    <t>samsung_ EO-EG920BW_76</t>
  </si>
  <si>
    <t>ODR2838703883b</t>
  </si>
  <si>
    <t>ODR8152108145i</t>
  </si>
  <si>
    <t>C811645L</t>
  </si>
  <si>
    <t>ODR8431429567y</t>
  </si>
  <si>
    <t>C140964L</t>
  </si>
  <si>
    <t>ODR3334706810s</t>
  </si>
  <si>
    <t>C388058L</t>
  </si>
  <si>
    <t>P629047</t>
  </si>
  <si>
    <t>HAS_2004</t>
  </si>
  <si>
    <t>ODR1556001393p</t>
  </si>
  <si>
    <t>C321785L</t>
  </si>
  <si>
    <t>P386424</t>
  </si>
  <si>
    <t>LM_BST356-6-9 M</t>
  </si>
  <si>
    <t>ODR2057886399g</t>
  </si>
  <si>
    <t>C264319L</t>
  </si>
  <si>
    <t>P775556</t>
  </si>
  <si>
    <t>Paramount_9781444112689</t>
  </si>
  <si>
    <t>ODR8580375664e</t>
  </si>
  <si>
    <t>ODR5486543350i</t>
  </si>
  <si>
    <t>C616837L</t>
  </si>
  <si>
    <t>P392014</t>
  </si>
  <si>
    <t>stinnos_1549</t>
  </si>
  <si>
    <t>ODR8195702412y</t>
  </si>
  <si>
    <t>C738488L</t>
  </si>
  <si>
    <t>P516629</t>
  </si>
  <si>
    <t>CITY_White Shirt Full Sleeves Prep to X-8 - 10 yrs - Size 26</t>
  </si>
  <si>
    <t>ODR2283927710v</t>
  </si>
  <si>
    <t>C157329L</t>
  </si>
  <si>
    <t>P474867</t>
  </si>
  <si>
    <t>BP_SP06388</t>
  </si>
  <si>
    <t>ODR3801196112m</t>
  </si>
  <si>
    <t>C854979L</t>
  </si>
  <si>
    <t>P526981</t>
  </si>
  <si>
    <t>Paramount_9789694948249</t>
  </si>
  <si>
    <t>ODR8724084455o</t>
  </si>
  <si>
    <t>P573739</t>
  </si>
  <si>
    <t>BE_REMINGTON - S0999-86</t>
  </si>
  <si>
    <t>ODR4224087313i</t>
  </si>
  <si>
    <t>C789657L</t>
  </si>
  <si>
    <t>P446333</t>
  </si>
  <si>
    <t>stinnos_1500</t>
  </si>
  <si>
    <t>ODR1572147566r</t>
  </si>
  <si>
    <t>C881612L</t>
  </si>
  <si>
    <t>P245738</t>
  </si>
  <si>
    <t>Rajesh_Beard &amp; Moustache Hair Trimmer</t>
  </si>
  <si>
    <t>ODR4348435637p</t>
  </si>
  <si>
    <t>P304173</t>
  </si>
  <si>
    <t>Rajesh_RAJ53</t>
  </si>
  <si>
    <t>ODR1675630267j</t>
  </si>
  <si>
    <t>ODR8936411867w</t>
  </si>
  <si>
    <t>ODR3993465168y</t>
  </si>
  <si>
    <t>P924998</t>
  </si>
  <si>
    <t>BO_Kiss Beauty Contour Stick - Brown</t>
  </si>
  <si>
    <t>ODR5168488928x</t>
  </si>
  <si>
    <t>ODR6265372512u</t>
  </si>
  <si>
    <t>C794312L</t>
  </si>
  <si>
    <t>P835764</t>
  </si>
  <si>
    <t>ottoman_KT15P102</t>
  </si>
  <si>
    <t>ODR1199902865g</t>
  </si>
  <si>
    <t>P601424</t>
  </si>
  <si>
    <t>BO_shovel-truck-orange</t>
  </si>
  <si>
    <t>ODR2489172318b</t>
  </si>
  <si>
    <t>C578872L</t>
  </si>
  <si>
    <t>P191938</t>
  </si>
  <si>
    <t>PlanetX_PX-9125</t>
  </si>
  <si>
    <t>ODR9139053486e</t>
  </si>
  <si>
    <t>C675127L</t>
  </si>
  <si>
    <t>P406658</t>
  </si>
  <si>
    <t>ziqi_ZN-456</t>
  </si>
  <si>
    <t>ODR7752372481x</t>
  </si>
  <si>
    <t>P819607</t>
  </si>
  <si>
    <t>sstop_Universallensclipkit</t>
  </si>
  <si>
    <t>ODR5737722267b</t>
  </si>
  <si>
    <t>C390715L</t>
  </si>
  <si>
    <t>ODR3997371894z</t>
  </si>
  <si>
    <t>C876695L</t>
  </si>
  <si>
    <t>ODR5152988469z</t>
  </si>
  <si>
    <t>C248894L</t>
  </si>
  <si>
    <t>ODR2012513771c</t>
  </si>
  <si>
    <t>ODR8134172925a</t>
  </si>
  <si>
    <t>C984447L</t>
  </si>
  <si>
    <t>P696075</t>
  </si>
  <si>
    <t>Tmall_ASA216</t>
  </si>
  <si>
    <t>ODR9881383051z</t>
  </si>
  <si>
    <t>C379178L</t>
  </si>
  <si>
    <t>P847888</t>
  </si>
  <si>
    <t xml:space="preserve">rute2_Coenzyme Q-10 </t>
  </si>
  <si>
    <t>ODR2432470078o</t>
  </si>
  <si>
    <t>P728313</t>
  </si>
  <si>
    <t>SCIFI_True Honor _SC5810CKA</t>
  </si>
  <si>
    <t>ODR4567490255v</t>
  </si>
  <si>
    <t>C701923L</t>
  </si>
  <si>
    <t>P841653</t>
  </si>
  <si>
    <t>Audionic_REX-5-T-50</t>
  </si>
  <si>
    <t>ODR5297156669j</t>
  </si>
  <si>
    <t>P343188</t>
  </si>
  <si>
    <t>alrafa_Sughai-Dates-400g</t>
  </si>
  <si>
    <t>ODR7956448826v</t>
  </si>
  <si>
    <t>C602747L</t>
  </si>
  <si>
    <t>P657906</t>
  </si>
  <si>
    <t>cr_RAISIN SUNDER KHANI-500 GM</t>
  </si>
  <si>
    <t>ODR5106636994b</t>
  </si>
  <si>
    <t>C636267L</t>
  </si>
  <si>
    <t>ODR6700484293u</t>
  </si>
  <si>
    <t>C174328L</t>
  </si>
  <si>
    <t>P433197</t>
  </si>
  <si>
    <t>BE_BRAUN SILK-EPIL 1-81</t>
  </si>
  <si>
    <t>ODR2828022664n</t>
  </si>
  <si>
    <t>C651504L</t>
  </si>
  <si>
    <t>P780450</t>
  </si>
  <si>
    <t>dany_DB-140</t>
  </si>
  <si>
    <t>ODR1552124749p</t>
  </si>
  <si>
    <t>C594573L</t>
  </si>
  <si>
    <t>P851545</t>
  </si>
  <si>
    <t>Genius_KB-G265-Black</t>
  </si>
  <si>
    <t>ODR1429968000y</t>
  </si>
  <si>
    <t>C361180L</t>
  </si>
  <si>
    <t>P600084</t>
  </si>
  <si>
    <t>nutrifactor_NF0031</t>
  </si>
  <si>
    <t>ODR7696802877n</t>
  </si>
  <si>
    <t>C436955L</t>
  </si>
  <si>
    <t>P753274</t>
  </si>
  <si>
    <t>Popular International_On call Extra Meter</t>
  </si>
  <si>
    <t>ODR6215956149a</t>
  </si>
  <si>
    <t>C207995L</t>
  </si>
  <si>
    <t>P693263</t>
  </si>
  <si>
    <t>PlanetX_AG-9001</t>
  </si>
  <si>
    <t>ODR6581634221h</t>
  </si>
  <si>
    <t>C307555L</t>
  </si>
  <si>
    <t>P317610</t>
  </si>
  <si>
    <t>PlanetX_PO-9043</t>
  </si>
  <si>
    <t>ODR3017739636g</t>
  </si>
  <si>
    <t>C901892L</t>
  </si>
  <si>
    <t>P189598</t>
  </si>
  <si>
    <t>Gshop_GS-J31</t>
  </si>
  <si>
    <t>ODR9244643748b</t>
  </si>
  <si>
    <t>C494942L</t>
  </si>
  <si>
    <t>P545161</t>
  </si>
  <si>
    <t>MEGUIAR_G10307</t>
  </si>
  <si>
    <t>ODR6841967576u</t>
  </si>
  <si>
    <t>C470268L</t>
  </si>
  <si>
    <t>P151149</t>
  </si>
  <si>
    <t>aw_CONSTRUCTION FOAM-500ml</t>
  </si>
  <si>
    <t>ODR4403726038p</t>
  </si>
  <si>
    <t>C111828L</t>
  </si>
  <si>
    <t>P523515</t>
  </si>
  <si>
    <t>crest_Pelikano Junior Fountain Pen</t>
  </si>
  <si>
    <t>ODR2427479135q</t>
  </si>
  <si>
    <t>C592423L</t>
  </si>
  <si>
    <t>P658321</t>
  </si>
  <si>
    <t>alkhair_Ajwa Dates 250gm-1</t>
  </si>
  <si>
    <t>P394533</t>
  </si>
  <si>
    <t>Baklawa_Baklava Almond Chocolate-1Kg</t>
  </si>
  <si>
    <t>ODR3291862436u</t>
  </si>
  <si>
    <t>C214095L</t>
  </si>
  <si>
    <t>P958384</t>
  </si>
  <si>
    <t>Baklawa_Baklava Pistachio-1Kg</t>
  </si>
  <si>
    <t>ODR6195722558m</t>
  </si>
  <si>
    <t>P535780</t>
  </si>
  <si>
    <t>tr_Pure Natural Longan Honey 1  Kg.</t>
  </si>
  <si>
    <t>ODR9685148815r</t>
  </si>
  <si>
    <t>P249284</t>
  </si>
  <si>
    <t>Baklawa_Ashe Bul Bul Chocolate -1Kg</t>
  </si>
  <si>
    <t>ODR5775359269l</t>
  </si>
  <si>
    <t>ODR5908996290h</t>
  </si>
  <si>
    <t>C995774L</t>
  </si>
  <si>
    <t>ODR6238580435i</t>
  </si>
  <si>
    <t>P565072</t>
  </si>
  <si>
    <t>Baklawa_Anjeer Pak-1Kg</t>
  </si>
  <si>
    <t>ODR1364734739w</t>
  </si>
  <si>
    <t>C994857L</t>
  </si>
  <si>
    <t>P924730</t>
  </si>
  <si>
    <t>tr_Pure Natural Wild Honey 1  Kg.</t>
  </si>
  <si>
    <t>ODR5987195362t</t>
  </si>
  <si>
    <t>C785729L</t>
  </si>
  <si>
    <t>ODR9377627915s</t>
  </si>
  <si>
    <t>C427154L</t>
  </si>
  <si>
    <t>ODR4648631672t</t>
  </si>
  <si>
    <t>C871208L</t>
  </si>
  <si>
    <t>P944819</t>
  </si>
  <si>
    <t xml:space="preserve">RUB_Dingling_RF-609 </t>
  </si>
  <si>
    <t>ODR4268803754v</t>
  </si>
  <si>
    <t>C350955L</t>
  </si>
  <si>
    <t>P208294</t>
  </si>
  <si>
    <t>Transcend_TS16GJF820G</t>
  </si>
  <si>
    <t>ODR1851373945o</t>
  </si>
  <si>
    <t>C154874L</t>
  </si>
  <si>
    <t>P214880</t>
  </si>
  <si>
    <t>emart_0-76</t>
  </si>
  <si>
    <t>ODR3466662236o</t>
  </si>
  <si>
    <t>ODR9221849688g</t>
  </si>
  <si>
    <t>C765928L</t>
  </si>
  <si>
    <t>ODR1777428159q</t>
  </si>
  <si>
    <t>C267737L</t>
  </si>
  <si>
    <t>P629203</t>
  </si>
  <si>
    <t>MEGUIAR_M0716</t>
  </si>
  <si>
    <t>ODR1152723373x</t>
  </si>
  <si>
    <t>C494158L</t>
  </si>
  <si>
    <t>P842088</t>
  </si>
  <si>
    <t>MEGUIAR_A1214</t>
  </si>
  <si>
    <t>ODR8830701106l</t>
  </si>
  <si>
    <t>C516284L</t>
  </si>
  <si>
    <t>ODR8593418644e</t>
  </si>
  <si>
    <t>P225319</t>
  </si>
  <si>
    <t>liberty_9780446540759</t>
  </si>
  <si>
    <t>ODR1141613786e</t>
  </si>
  <si>
    <t>C224183L</t>
  </si>
  <si>
    <t>P535316</t>
  </si>
  <si>
    <t>Liberty_9780670087648</t>
  </si>
  <si>
    <t>ODR4644316991g</t>
  </si>
  <si>
    <t>ODR5639140874b</t>
  </si>
  <si>
    <t>C130469L</t>
  </si>
  <si>
    <t>P150433</t>
  </si>
  <si>
    <t>Paramount_9780857200747</t>
  </si>
  <si>
    <t>ODR2844097835j</t>
  </si>
  <si>
    <t>C276832L</t>
  </si>
  <si>
    <t>P330547</t>
  </si>
  <si>
    <t>liberty_9781846684470</t>
  </si>
  <si>
    <t>ODR2043948585n</t>
  </si>
  <si>
    <t>C330641L</t>
  </si>
  <si>
    <t>P551831</t>
  </si>
  <si>
    <t>Tmall_MM_Bowls_Set_Pk5_Blue</t>
  </si>
  <si>
    <t>ODR9561084602f</t>
  </si>
  <si>
    <t>C532480L</t>
  </si>
  <si>
    <t>ODR1512506768g</t>
  </si>
  <si>
    <t>P367699</t>
  </si>
  <si>
    <t xml:space="preserve">SCIFI_SC5811FCM-Barcelona </t>
  </si>
  <si>
    <t>ODR5232293138l</t>
  </si>
  <si>
    <t>C654926L</t>
  </si>
  <si>
    <t>ODR4476977623a</t>
  </si>
  <si>
    <t>C479569L</t>
  </si>
  <si>
    <t>ODR5086463412m</t>
  </si>
  <si>
    <t>ODR5810155963f</t>
  </si>
  <si>
    <t>ODR5390744487w</t>
  </si>
  <si>
    <t>ODR6495081677d</t>
  </si>
  <si>
    <t>ODR7802354674h</t>
  </si>
  <si>
    <t>C606418L</t>
  </si>
  <si>
    <t>ODR3786728146i</t>
  </si>
  <si>
    <t>ODR2733249910e</t>
  </si>
  <si>
    <t>ODR6975528998p</t>
  </si>
  <si>
    <t>C640899L</t>
  </si>
  <si>
    <t>P198082</t>
  </si>
  <si>
    <t>BO_Guitar-Pktoy-Pink</t>
  </si>
  <si>
    <t>ODR8298333356g</t>
  </si>
  <si>
    <t>C427267L</t>
  </si>
  <si>
    <t>P152281</t>
  </si>
  <si>
    <t>BO_Guitar-Pktoy-Wooden</t>
  </si>
  <si>
    <t>ODR5442858819r</t>
  </si>
  <si>
    <t>C477798L</t>
  </si>
  <si>
    <t>ODR1174254745p</t>
  </si>
  <si>
    <t>C521347L</t>
  </si>
  <si>
    <t>ODR8583845877u</t>
  </si>
  <si>
    <t>ODR7198644269g</t>
  </si>
  <si>
    <t>C330342L</t>
  </si>
  <si>
    <t>ODR5411209736o</t>
  </si>
  <si>
    <t>ODR5895632199p</t>
  </si>
  <si>
    <t>ODR7931888757l</t>
  </si>
  <si>
    <t>C923683L</t>
  </si>
  <si>
    <t>ODR6482636855r</t>
  </si>
  <si>
    <t>C512231L</t>
  </si>
  <si>
    <t>ODR1140968710n</t>
  </si>
  <si>
    <t>ODR7425162932g</t>
  </si>
  <si>
    <t>C529016L</t>
  </si>
  <si>
    <t>ODR4457678244b</t>
  </si>
  <si>
    <t>C639455L</t>
  </si>
  <si>
    <t>ODR9150545367f</t>
  </si>
  <si>
    <t>ODR7521991289r</t>
  </si>
  <si>
    <t>C560271L</t>
  </si>
  <si>
    <t>ODR7500371057b</t>
  </si>
  <si>
    <t>P473380</t>
  </si>
  <si>
    <t>Audionic_ B-800</t>
  </si>
  <si>
    <t>ODR6728637567x</t>
  </si>
  <si>
    <t>C867913L</t>
  </si>
  <si>
    <t>ODR4820544976i</t>
  </si>
  <si>
    <t>ODR7758398675l</t>
  </si>
  <si>
    <t>ODR8129228510z</t>
  </si>
  <si>
    <t>C211907L</t>
  </si>
  <si>
    <t>P574961</t>
  </si>
  <si>
    <t>KI_bedsheet-2052mkmsbwbs</t>
  </si>
  <si>
    <t>ODR6611127255p</t>
  </si>
  <si>
    <t>C545094L</t>
  </si>
  <si>
    <t>P565126</t>
  </si>
  <si>
    <t>BParcel_USB to VGA 3.0-BLUE</t>
  </si>
  <si>
    <t>ODR4713046248w</t>
  </si>
  <si>
    <t>C914322L</t>
  </si>
  <si>
    <t>P145469</t>
  </si>
  <si>
    <t>JBS_WEN-012</t>
  </si>
  <si>
    <t>ODR8533831070m</t>
  </si>
  <si>
    <t>C225415L</t>
  </si>
  <si>
    <t>P744449</t>
  </si>
  <si>
    <t xml:space="preserve">Trans_LW 509B </t>
  </si>
  <si>
    <t>ODR9684204028j</t>
  </si>
  <si>
    <t>C619230L</t>
  </si>
  <si>
    <t>P145810</t>
  </si>
  <si>
    <t>babyw_rompers$44</t>
  </si>
  <si>
    <t>ODR1295939517a</t>
  </si>
  <si>
    <t>C184107L</t>
  </si>
  <si>
    <t>P527497</t>
  </si>
  <si>
    <t>stinnos_WoodAlpha</t>
  </si>
  <si>
    <t>ODR3502742067v</t>
  </si>
  <si>
    <t>P706178</t>
  </si>
  <si>
    <t>Value Shop_VS020-Purple</t>
  </si>
  <si>
    <t>ODR2417242306k</t>
  </si>
  <si>
    <t>C283375L</t>
  </si>
  <si>
    <t>ODR6202198368o</t>
  </si>
  <si>
    <t>C800800L</t>
  </si>
  <si>
    <t>P524254</t>
  </si>
  <si>
    <t>SN_Mabroom400gm</t>
  </si>
  <si>
    <t>ODR4732009068r</t>
  </si>
  <si>
    <t>C177400L</t>
  </si>
  <si>
    <t>P963407</t>
  </si>
  <si>
    <t>KureshiC_230-bat</t>
  </si>
  <si>
    <t>ODR4567327748x</t>
  </si>
  <si>
    <t>C269025L</t>
  </si>
  <si>
    <t>P962657</t>
  </si>
  <si>
    <t>PlanetX_PX-9307</t>
  </si>
  <si>
    <t>ODR2806508079h</t>
  </si>
  <si>
    <t>C365826L</t>
  </si>
  <si>
    <t>ODR4853906435b</t>
  </si>
  <si>
    <t>C650769L</t>
  </si>
  <si>
    <t>ODR2342526298g</t>
  </si>
  <si>
    <t>C312237L</t>
  </si>
  <si>
    <t>ODR7459750811k</t>
  </si>
  <si>
    <t>C812323L</t>
  </si>
  <si>
    <t>ODR2174882056g</t>
  </si>
  <si>
    <t>P583575</t>
  </si>
  <si>
    <t>Posh_Black Double Collar -14.5</t>
  </si>
  <si>
    <t>ODR4761265960u</t>
  </si>
  <si>
    <t>C887176L</t>
  </si>
  <si>
    <t>P519141</t>
  </si>
  <si>
    <t>Nimcos_Gift-Box-Pack-of-5-Large-1000gm</t>
  </si>
  <si>
    <t>ODR9993915541n</t>
  </si>
  <si>
    <t>C722375L</t>
  </si>
  <si>
    <t>P622895</t>
  </si>
  <si>
    <t>Rajesh_RAJ0392</t>
  </si>
  <si>
    <t>ODR2953438436y</t>
  </si>
  <si>
    <t>C189105L</t>
  </si>
  <si>
    <t>P121110</t>
  </si>
  <si>
    <t>Trans_LW 35-3-6 Month</t>
  </si>
  <si>
    <t>ODR7314720906o</t>
  </si>
  <si>
    <t>C867930L</t>
  </si>
  <si>
    <t>P734377</t>
  </si>
  <si>
    <t>Trans_LW 32-3-6 Month</t>
  </si>
  <si>
    <t>ODR7652345026n</t>
  </si>
  <si>
    <t>P732124</t>
  </si>
  <si>
    <t>stinnos_657</t>
  </si>
  <si>
    <t>ODR2250932649z</t>
  </si>
  <si>
    <t>P880638</t>
  </si>
  <si>
    <t>GFE_TRAVEL-DINING-TRAY</t>
  </si>
  <si>
    <t>ODR3533664123e</t>
  </si>
  <si>
    <t>C646589L</t>
  </si>
  <si>
    <t>ODR6957202606z</t>
  </si>
  <si>
    <t>C638447L</t>
  </si>
  <si>
    <t>ODR9730120302v</t>
  </si>
  <si>
    <t>C540855L</t>
  </si>
  <si>
    <t>P175293</t>
  </si>
  <si>
    <t>sehgalmotors_6777</t>
  </si>
  <si>
    <t>ODR8423913714s</t>
  </si>
  <si>
    <t>C333874L</t>
  </si>
  <si>
    <t>P804115</t>
  </si>
  <si>
    <t>sehgalmotors_130175</t>
  </si>
  <si>
    <t>ODR1643144813k</t>
  </si>
  <si>
    <t>C249412L</t>
  </si>
  <si>
    <t>P603633</t>
  </si>
  <si>
    <t>GA_Dewberry T-200 - 133696</t>
  </si>
  <si>
    <t>ODR7872017587c</t>
  </si>
  <si>
    <t>C286548L</t>
  </si>
  <si>
    <t>P907173</t>
  </si>
  <si>
    <t>RAJESH_RAJ132</t>
  </si>
  <si>
    <t>ODR9677235043h</t>
  </si>
  <si>
    <t>P944148</t>
  </si>
  <si>
    <t>AT-Army-Dress-24</t>
  </si>
  <si>
    <t>ODR1996717400o</t>
  </si>
  <si>
    <t>C326415L</t>
  </si>
  <si>
    <t>P467447</t>
  </si>
  <si>
    <t>Sigma_1947</t>
  </si>
  <si>
    <t>ODR7373447161b</t>
  </si>
  <si>
    <t>C914542L</t>
  </si>
  <si>
    <t>ODR2028433132c</t>
  </si>
  <si>
    <t>C418238L</t>
  </si>
  <si>
    <t>P150120</t>
  </si>
  <si>
    <t>StPat_Belt Pant_14 - 15 yrs-Size 40/36</t>
  </si>
  <si>
    <t>ODR3027241827n</t>
  </si>
  <si>
    <t>C882122L</t>
  </si>
  <si>
    <t>ODR7406043362h</t>
  </si>
  <si>
    <t>ODR3894799645k</t>
  </si>
  <si>
    <t>P272466</t>
  </si>
  <si>
    <t>Aladdin_068-BO_MOTOR-2019</t>
  </si>
  <si>
    <t>ODR7781021690t</t>
  </si>
  <si>
    <t>P504572</t>
  </si>
  <si>
    <t xml:space="preserve">SIR_Pack-of-3-Dust-Wet-Dolly-Mop-Set-DWD </t>
  </si>
  <si>
    <t>ODR8018979222b</t>
  </si>
  <si>
    <t>C375629L</t>
  </si>
  <si>
    <t>ODR2076348842j</t>
  </si>
  <si>
    <t>C881387L</t>
  </si>
  <si>
    <t>P544919</t>
  </si>
  <si>
    <t>PlanetX_PX-9177</t>
  </si>
  <si>
    <t>ODR1961666167c</t>
  </si>
  <si>
    <t>P409400</t>
  </si>
  <si>
    <t>PlanetX_PX-9210</t>
  </si>
  <si>
    <t>ODR2639518305m</t>
  </si>
  <si>
    <t>C681410L</t>
  </si>
  <si>
    <t>P967875</t>
  </si>
  <si>
    <t>pny_OU3 -32GB</t>
  </si>
  <si>
    <t>ODR1632998322m</t>
  </si>
  <si>
    <t>ODR3547910924o</t>
  </si>
  <si>
    <t>C305030L</t>
  </si>
  <si>
    <t>ODR5405816091a</t>
  </si>
  <si>
    <t>C599812L</t>
  </si>
  <si>
    <t>P349637</t>
  </si>
  <si>
    <t>Baklawa_Khajoor Pak-1Kg</t>
  </si>
  <si>
    <t>ODR1900772552u</t>
  </si>
  <si>
    <t>C220767L</t>
  </si>
  <si>
    <t>P118617</t>
  </si>
  <si>
    <t>Tmall_BFCombo 2_Yoya Mat &amp; Skipping rope-Green</t>
  </si>
  <si>
    <t>ODR4399844669b</t>
  </si>
  <si>
    <t>P652253</t>
  </si>
  <si>
    <t>Rubian_alphatronix-7019-1926235-1-zoom</t>
  </si>
  <si>
    <t>ODR8504253901b</t>
  </si>
  <si>
    <t>ODR1139724476z</t>
  </si>
  <si>
    <t>C908348L</t>
  </si>
  <si>
    <t>ODR5057355059l</t>
  </si>
  <si>
    <t>C221826L</t>
  </si>
  <si>
    <t>P985635</t>
  </si>
  <si>
    <t>BP_GS36200-22</t>
  </si>
  <si>
    <t>ODR1428580573c</t>
  </si>
  <si>
    <t>C727494L</t>
  </si>
  <si>
    <t>P755718</t>
  </si>
  <si>
    <t>PlanetX_PX-9326</t>
  </si>
  <si>
    <t>ODR4590657431s</t>
  </si>
  <si>
    <t>C439080L</t>
  </si>
  <si>
    <t>P915936</t>
  </si>
  <si>
    <t>Tmall_SpyPen_2GB</t>
  </si>
  <si>
    <t>ODR8476346519t</t>
  </si>
  <si>
    <t>C552927L</t>
  </si>
  <si>
    <t>ODR9930383645e</t>
  </si>
  <si>
    <t>C415161L</t>
  </si>
  <si>
    <t>P893202</t>
  </si>
  <si>
    <t>liberty_9781780975351</t>
  </si>
  <si>
    <t>ODR6529848065c</t>
  </si>
  <si>
    <t>C837617L</t>
  </si>
  <si>
    <t>ODR2161994588l</t>
  </si>
  <si>
    <t>C978790L</t>
  </si>
  <si>
    <t>P561216</t>
  </si>
  <si>
    <t>liberty_9780062060242</t>
  </si>
  <si>
    <t>ODR3988836827n</t>
  </si>
  <si>
    <t>C798016L</t>
  </si>
  <si>
    <t>P178697</t>
  </si>
  <si>
    <t>liberty_9781101881651</t>
  </si>
  <si>
    <t>ODR9369789630c</t>
  </si>
  <si>
    <t>ODR7683099835d</t>
  </si>
  <si>
    <t>P655376</t>
  </si>
  <si>
    <t>barico_BS013-Large</t>
  </si>
  <si>
    <t>ODR9642196477w</t>
  </si>
  <si>
    <t>ODR9554528029t</t>
  </si>
  <si>
    <t>C971803L</t>
  </si>
  <si>
    <t>ODR1924609945u</t>
  </si>
  <si>
    <t>C510008L</t>
  </si>
  <si>
    <t>ODR7919130386k</t>
  </si>
  <si>
    <t>C119251L</t>
  </si>
  <si>
    <t>ODR1651342870v</t>
  </si>
  <si>
    <t>ODR7381212325f</t>
  </si>
  <si>
    <t>ODR5358417042o</t>
  </si>
  <si>
    <t>ODR7571853353d</t>
  </si>
  <si>
    <t>ODR5111323600a</t>
  </si>
  <si>
    <t>ODR3187564781b</t>
  </si>
  <si>
    <t>ODR1408534634o</t>
  </si>
  <si>
    <t>ODR3056077840q</t>
  </si>
  <si>
    <t>P298557</t>
  </si>
  <si>
    <t>kcc_glamour deal</t>
  </si>
  <si>
    <t>ODR1894947075s</t>
  </si>
  <si>
    <t>ODR8598935596i</t>
  </si>
  <si>
    <t>C749915L</t>
  </si>
  <si>
    <t>P665975</t>
  </si>
  <si>
    <t>BE_nikai 7in1 - model 580-80</t>
  </si>
  <si>
    <t>ODR6655356915i</t>
  </si>
  <si>
    <t>C360986L</t>
  </si>
  <si>
    <t>P657668</t>
  </si>
  <si>
    <t>tram_TT20540616</t>
  </si>
  <si>
    <t>ODR1571690577n</t>
  </si>
  <si>
    <t>C489601L</t>
  </si>
  <si>
    <t>ODR9591922093h</t>
  </si>
  <si>
    <t>C840288L</t>
  </si>
  <si>
    <t>P634184</t>
  </si>
  <si>
    <t>ziqi_Zn-808</t>
  </si>
  <si>
    <t>ODR8089940432b</t>
  </si>
  <si>
    <t>C863279L</t>
  </si>
  <si>
    <t>ODR7746367433q</t>
  </si>
  <si>
    <t>C509831L</t>
  </si>
  <si>
    <t>ODR4945386615l</t>
  </si>
  <si>
    <t>C219848L</t>
  </si>
  <si>
    <t>ODR8360726144t</t>
  </si>
  <si>
    <t>C328919L</t>
  </si>
  <si>
    <t>P174232</t>
  </si>
  <si>
    <t>RS_Sohan Halwa_Tin-1000 GM</t>
  </si>
  <si>
    <t>ODR5177487719m</t>
  </si>
  <si>
    <t>C878658L</t>
  </si>
  <si>
    <t>ODR3515397516e</t>
  </si>
  <si>
    <t>P199227</t>
  </si>
  <si>
    <t>emart_0-33</t>
  </si>
  <si>
    <t>ODR8045976511t</t>
  </si>
  <si>
    <t>C220967L</t>
  </si>
  <si>
    <t>P674474</t>
  </si>
  <si>
    <t>AT-CTT-28</t>
  </si>
  <si>
    <t>ODR5764453172r</t>
  </si>
  <si>
    <t>C212757L</t>
  </si>
  <si>
    <t>ODR4893927542s</t>
  </si>
  <si>
    <t>C194982L</t>
  </si>
  <si>
    <t>P496560</t>
  </si>
  <si>
    <t>sehgalmotors_8153</t>
  </si>
  <si>
    <t>ODR3668897660v</t>
  </si>
  <si>
    <t>C653936L</t>
  </si>
  <si>
    <t>P686723</t>
  </si>
  <si>
    <t>BP_FA04112</t>
  </si>
  <si>
    <t>ODR5713520837y</t>
  </si>
  <si>
    <t>C250770L</t>
  </si>
  <si>
    <t>ODR7856941082q</t>
  </si>
  <si>
    <t>ODR5207559878f</t>
  </si>
  <si>
    <t>ODR2938478637e</t>
  </si>
  <si>
    <t>C962381L</t>
  </si>
  <si>
    <t>ODR1403161799f</t>
  </si>
  <si>
    <t>ODR8812670934q</t>
  </si>
  <si>
    <t>C947564L</t>
  </si>
  <si>
    <t>ODR6658577888m</t>
  </si>
  <si>
    <t>C291272L</t>
  </si>
  <si>
    <t>P505615</t>
  </si>
  <si>
    <t>MEGUIAR_G19216</t>
  </si>
  <si>
    <t>ODR4156878075w</t>
  </si>
  <si>
    <t>ODR8768948104y</t>
  </si>
  <si>
    <t>P270477</t>
  </si>
  <si>
    <t>MEGUIAR_X2020EU</t>
  </si>
  <si>
    <t>ODR1652898146r</t>
  </si>
  <si>
    <t>C847874L</t>
  </si>
  <si>
    <t>ODR7705684779x</t>
  </si>
  <si>
    <t>ODR6559406969c</t>
  </si>
  <si>
    <t>C325107L</t>
  </si>
  <si>
    <t>ODR9254255972t</t>
  </si>
  <si>
    <t>C694803L</t>
  </si>
  <si>
    <t>P203151</t>
  </si>
  <si>
    <t>West Point_Wf-6260</t>
  </si>
  <si>
    <t>ODR5843527296j</t>
  </si>
  <si>
    <t>C593294L</t>
  </si>
  <si>
    <t>P922211</t>
  </si>
  <si>
    <t>AT-Frozen-Frock-XL</t>
  </si>
  <si>
    <t>ODR9624706440u</t>
  </si>
  <si>
    <t>C160960L</t>
  </si>
  <si>
    <t>P944816</t>
  </si>
  <si>
    <t>HR_Bhujia 200g</t>
  </si>
  <si>
    <t>ODR6770858487k</t>
  </si>
  <si>
    <t>C904118L</t>
  </si>
  <si>
    <t>P400173</t>
  </si>
  <si>
    <t>Saloni_VINCE6</t>
  </si>
  <si>
    <t>ODR6990382325v</t>
  </si>
  <si>
    <t>P986717</t>
  </si>
  <si>
    <t>vers_Elmore Skincare Basket</t>
  </si>
  <si>
    <t>ODR2185708606o</t>
  </si>
  <si>
    <t>C185914L</t>
  </si>
  <si>
    <t>P504443</t>
  </si>
  <si>
    <t>jackpot_JP-50</t>
  </si>
  <si>
    <t>ODR8952286946e</t>
  </si>
  <si>
    <t>C380765L</t>
  </si>
  <si>
    <t>P377933</t>
  </si>
  <si>
    <t>liberty_9780141384658</t>
  </si>
  <si>
    <t>ODR5065859206a</t>
  </si>
  <si>
    <t>C174751L</t>
  </si>
  <si>
    <t>P410879</t>
  </si>
  <si>
    <t>audionic_6954217686844</t>
  </si>
  <si>
    <t>ODR4201182896c</t>
  </si>
  <si>
    <t>C753019L</t>
  </si>
  <si>
    <t>ODR6427885488q</t>
  </si>
  <si>
    <t>C700804L</t>
  </si>
  <si>
    <t>P793834</t>
  </si>
  <si>
    <t>Relaxsit_RS-33</t>
  </si>
  <si>
    <t>ODR5723520501s</t>
  </si>
  <si>
    <t>C261068L</t>
  </si>
  <si>
    <t>P735254</t>
  </si>
  <si>
    <t>PlanetX_PX-9003</t>
  </si>
  <si>
    <t>ODR5228030050v</t>
  </si>
  <si>
    <t>C958358L</t>
  </si>
  <si>
    <t>ODR8197245496i</t>
  </si>
  <si>
    <t>C370936L</t>
  </si>
  <si>
    <t>P546879</t>
  </si>
  <si>
    <t>stinnos_701</t>
  </si>
  <si>
    <t>ODR9727706259a</t>
  </si>
  <si>
    <t>C469738L</t>
  </si>
  <si>
    <t>ODR4448863912b</t>
  </si>
  <si>
    <t>C551986L</t>
  </si>
  <si>
    <t>ODR8479519300c</t>
  </si>
  <si>
    <t>C263063L</t>
  </si>
  <si>
    <t>ODR7901203849q</t>
  </si>
  <si>
    <t>C894815L</t>
  </si>
  <si>
    <t>ODR5247235251u</t>
  </si>
  <si>
    <t>C421236L</t>
  </si>
  <si>
    <t>ODR7316726507x</t>
  </si>
  <si>
    <t>C539859L</t>
  </si>
  <si>
    <t>ODR2688397177j</t>
  </si>
  <si>
    <t>P733948</t>
  </si>
  <si>
    <t>Tcreation_TC-01-XL</t>
  </si>
  <si>
    <t>ODR4959614016g</t>
  </si>
  <si>
    <t>C790797L</t>
  </si>
  <si>
    <t>P902340</t>
  </si>
  <si>
    <t>emart_0-80</t>
  </si>
  <si>
    <t>ODR5245802875q</t>
  </si>
  <si>
    <t>C884094L</t>
  </si>
  <si>
    <t>P873191</t>
  </si>
  <si>
    <t>BE_Minions-TOOTHPASTE-DESPENSER</t>
  </si>
  <si>
    <t>ODR1274650557g</t>
  </si>
  <si>
    <t>C439232L</t>
  </si>
  <si>
    <t>P741881</t>
  </si>
  <si>
    <t>texi tech_LCD Wall mount KIT 422840</t>
  </si>
  <si>
    <t>ODR6940490039w</t>
  </si>
  <si>
    <t>C567924L</t>
  </si>
  <si>
    <t>P113318</t>
  </si>
  <si>
    <t>Senorita_KAK-739-SGN-22</t>
  </si>
  <si>
    <t>ODR9078262545j</t>
  </si>
  <si>
    <t>C117787L</t>
  </si>
  <si>
    <t>P343031</t>
  </si>
  <si>
    <t>BB_Hygienic-Home-Bundle</t>
  </si>
  <si>
    <t>ODR8343522830m</t>
  </si>
  <si>
    <t>C701420L</t>
  </si>
  <si>
    <t>P976875</t>
  </si>
  <si>
    <t>un_Food Bundle_FB</t>
  </si>
  <si>
    <t>ODR4803951933w</t>
  </si>
  <si>
    <t>C897925L</t>
  </si>
  <si>
    <t>P435105</t>
  </si>
  <si>
    <t>MEGUIAR_G13115</t>
  </si>
  <si>
    <t>ODR2907720394w</t>
  </si>
  <si>
    <t>C224404L</t>
  </si>
  <si>
    <t>P551837</t>
  </si>
  <si>
    <t>greenroot_Oil For Oily Hair</t>
  </si>
  <si>
    <t>ODR6277482793j</t>
  </si>
  <si>
    <t>C535814L</t>
  </si>
  <si>
    <t>ODR3155924599x</t>
  </si>
  <si>
    <t>C416382L</t>
  </si>
  <si>
    <t>P499454</t>
  </si>
  <si>
    <t>RBC_9789694070872</t>
  </si>
  <si>
    <t>ODR4495514696i</t>
  </si>
  <si>
    <t>C405515L</t>
  </si>
  <si>
    <t>P872646</t>
  </si>
  <si>
    <t>Zia_125K</t>
  </si>
  <si>
    <t>ODR9764606613q</t>
  </si>
  <si>
    <t>C262624L</t>
  </si>
  <si>
    <t>ODR3802822778p</t>
  </si>
  <si>
    <t>C684857L</t>
  </si>
  <si>
    <t>P801839</t>
  </si>
  <si>
    <t>vitamin_Aloe Vera Plus</t>
  </si>
  <si>
    <t>ODR7407345066c</t>
  </si>
  <si>
    <t>C819822L</t>
  </si>
  <si>
    <t>ODR8380490761c</t>
  </si>
  <si>
    <t>C181565L</t>
  </si>
  <si>
    <t>P846345</t>
  </si>
  <si>
    <t>MMS_GS 808</t>
  </si>
  <si>
    <t>ODR6087596305m</t>
  </si>
  <si>
    <t>C930720L</t>
  </si>
  <si>
    <t>P141051</t>
  </si>
  <si>
    <t>Rajesh_RAJ014</t>
  </si>
  <si>
    <t>ODR5164414678g</t>
  </si>
  <si>
    <t>P340929</t>
  </si>
  <si>
    <t>BO_Teddy Bear - Yellow &amp; White</t>
  </si>
  <si>
    <t>ODR1928052393v</t>
  </si>
  <si>
    <t>C968962L</t>
  </si>
  <si>
    <t>P161861</t>
  </si>
  <si>
    <t>redspot_9789696230151</t>
  </si>
  <si>
    <t>ODR1435244185i</t>
  </si>
  <si>
    <t>C988568L</t>
  </si>
  <si>
    <t>P479202</t>
  </si>
  <si>
    <t>edukaan_7159-A4 - 300 Pages</t>
  </si>
  <si>
    <t>ODR7748086666a</t>
  </si>
  <si>
    <t>C745322L</t>
  </si>
  <si>
    <t>ODR7553492563q</t>
  </si>
  <si>
    <t>P494790</t>
  </si>
  <si>
    <t>greenroot_Natural Khawa tea 50gm</t>
  </si>
  <si>
    <t>ODR5118936623e</t>
  </si>
  <si>
    <t>ODR5789473344e</t>
  </si>
  <si>
    <t>C597760L</t>
  </si>
  <si>
    <t>ODR9982693005u</t>
  </si>
  <si>
    <t>C801478L</t>
  </si>
  <si>
    <t>ODR4473687066w</t>
  </si>
  <si>
    <t>C752501L</t>
  </si>
  <si>
    <t>P278234</t>
  </si>
  <si>
    <t>Baklawa_Baklava Mix-1Kg</t>
  </si>
  <si>
    <t>ODR7175699349w</t>
  </si>
  <si>
    <t>C959549L</t>
  </si>
  <si>
    <t>P975215</t>
  </si>
  <si>
    <t>Baklawa_Baklava Sugar Free-1Kg</t>
  </si>
  <si>
    <t>ODR9511276806c</t>
  </si>
  <si>
    <t>C675039L</t>
  </si>
  <si>
    <t>P291272</t>
  </si>
  <si>
    <t>Baklawa_Baklava Cashew-1Kg</t>
  </si>
  <si>
    <t>ODR4286528715j</t>
  </si>
  <si>
    <t>C352856L</t>
  </si>
  <si>
    <t>P298297</t>
  </si>
  <si>
    <t>Baklawa_Asawar Almond-1Kg</t>
  </si>
  <si>
    <t>ODR3134985012n</t>
  </si>
  <si>
    <t>C783608L</t>
  </si>
  <si>
    <t>P318655</t>
  </si>
  <si>
    <t>Nimcos_Salty-Potato-Sticks-180gm</t>
  </si>
  <si>
    <t>ODR8346711689s</t>
  </si>
  <si>
    <t>C515694L</t>
  </si>
  <si>
    <t>ODR9178439612v</t>
  </si>
  <si>
    <t>C822619L</t>
  </si>
  <si>
    <t>ODR4252346631d</t>
  </si>
  <si>
    <t>C936258L</t>
  </si>
  <si>
    <t>ODR8120323832u</t>
  </si>
  <si>
    <t>C981321L</t>
  </si>
  <si>
    <t>ODR4629515613h</t>
  </si>
  <si>
    <t>C119394L</t>
  </si>
  <si>
    <t>ODR8118135018o</t>
  </si>
  <si>
    <t>C249751L</t>
  </si>
  <si>
    <t>ODR3726709761j</t>
  </si>
  <si>
    <t>C367884L</t>
  </si>
  <si>
    <t>ODR6832648558r</t>
  </si>
  <si>
    <t>P894365</t>
  </si>
  <si>
    <t>Baklawa_Asabea Cashew-1Kg</t>
  </si>
  <si>
    <t>ODR3145913290b</t>
  </si>
  <si>
    <t>C642472L</t>
  </si>
  <si>
    <t>P317851</t>
  </si>
  <si>
    <t>adenwala_Deal No.5</t>
  </si>
  <si>
    <t>ODR1443982518a</t>
  </si>
  <si>
    <t>C320654L</t>
  </si>
  <si>
    <t>ODR8574914007f</t>
  </si>
  <si>
    <t>C274430L</t>
  </si>
  <si>
    <t>ODR1265565573y</t>
  </si>
  <si>
    <t>C471171L</t>
  </si>
  <si>
    <t>ODR9422826576e</t>
  </si>
  <si>
    <t>C823087L</t>
  </si>
  <si>
    <t>P351968</t>
  </si>
  <si>
    <t>SWP_500gm</t>
  </si>
  <si>
    <t>ODR6850513318c</t>
  </si>
  <si>
    <t>P624973</t>
  </si>
  <si>
    <t>emart_00-4</t>
  </si>
  <si>
    <t>ODR5950760603i</t>
  </si>
  <si>
    <t>C801359L</t>
  </si>
  <si>
    <t>P993366</t>
  </si>
  <si>
    <t>texi tech_Cooling Pad 700467</t>
  </si>
  <si>
    <t>ODR1643195948t</t>
  </si>
  <si>
    <t>C493986L</t>
  </si>
  <si>
    <t>P122630</t>
  </si>
  <si>
    <t>USwinter_US-WGT-1-9-10Y</t>
  </si>
  <si>
    <t>ODR8008000750b</t>
  </si>
  <si>
    <t>C162876L</t>
  </si>
  <si>
    <t>P741489</t>
  </si>
  <si>
    <t>US-MSEW-5-4T</t>
  </si>
  <si>
    <t>ODR6483218895t</t>
  </si>
  <si>
    <t>C339508L</t>
  </si>
  <si>
    <t>P127774</t>
  </si>
  <si>
    <t>BP_GA33224-2-3 Years</t>
  </si>
  <si>
    <t>ODR7596319363r</t>
  </si>
  <si>
    <t>P814508</t>
  </si>
  <si>
    <t>sentiment_WCK04-A-</t>
  </si>
  <si>
    <t>ODR3842745113q</t>
  </si>
  <si>
    <t>P741594</t>
  </si>
  <si>
    <t>vital_vb_wnd 00012</t>
  </si>
  <si>
    <t>ODR5782363879p</t>
  </si>
  <si>
    <t>C591890L</t>
  </si>
  <si>
    <t>ODR2825474118c</t>
  </si>
  <si>
    <t>C261934L</t>
  </si>
  <si>
    <t>P614189</t>
  </si>
  <si>
    <t>Tehzeeb_123-E</t>
  </si>
  <si>
    <t>ODR4031094971f</t>
  </si>
  <si>
    <t>C874438L</t>
  </si>
  <si>
    <t>P996217</t>
  </si>
  <si>
    <t>BO_All-In-One Manicure Set</t>
  </si>
  <si>
    <t>ODR5996417501a</t>
  </si>
  <si>
    <t>C381836L</t>
  </si>
  <si>
    <t>P376314</t>
  </si>
  <si>
    <t>sockoye_QG in Quarter Grey</t>
  </si>
  <si>
    <t>ODR9787687473d</t>
  </si>
  <si>
    <t>C896308L</t>
  </si>
  <si>
    <t>P698415</t>
  </si>
  <si>
    <t>liberty_9780857531995</t>
  </si>
  <si>
    <t>ODR8201798243a</t>
  </si>
  <si>
    <t>C901850L</t>
  </si>
  <si>
    <t>P646356</t>
  </si>
  <si>
    <t>Liberty_9780670088461</t>
  </si>
  <si>
    <t>ODR2948548720p</t>
  </si>
  <si>
    <t>C890419L</t>
  </si>
  <si>
    <t>P822670</t>
  </si>
  <si>
    <t>liberty_9780719560057</t>
  </si>
  <si>
    <t>ODR3807017311n</t>
  </si>
  <si>
    <t>C262497L</t>
  </si>
  <si>
    <t>P678028</t>
  </si>
  <si>
    <t>liberty_9780141037172</t>
  </si>
  <si>
    <t>ODR7436106527p</t>
  </si>
  <si>
    <t>C880398L</t>
  </si>
  <si>
    <t>P634306</t>
  </si>
  <si>
    <t>liberty_9788129116970</t>
  </si>
  <si>
    <t>ODR1361418294j</t>
  </si>
  <si>
    <t>C950218L</t>
  </si>
  <si>
    <t>P147997</t>
  </si>
  <si>
    <t>liberty_9780545377614</t>
  </si>
  <si>
    <t>ODR5640890133i</t>
  </si>
  <si>
    <t>C678154L</t>
  </si>
  <si>
    <t>P143395</t>
  </si>
  <si>
    <t>liberty_9780600618850</t>
  </si>
  <si>
    <t>ODR7055357128y</t>
  </si>
  <si>
    <t>P233456</t>
  </si>
  <si>
    <t xml:space="preserve">aw_Complete Fuel System Cleaner-12oz./354ml </t>
  </si>
  <si>
    <t>ODR9540832545a</t>
  </si>
  <si>
    <t>C653565L</t>
  </si>
  <si>
    <t>P696218</t>
  </si>
  <si>
    <t>Audionic_ B-770</t>
  </si>
  <si>
    <t>ODR3237945269t</t>
  </si>
  <si>
    <t>C324155L</t>
  </si>
  <si>
    <t>P759769</t>
  </si>
  <si>
    <t>barico_BS0074</t>
  </si>
  <si>
    <t>ODR5686383500x</t>
  </si>
  <si>
    <t>C852000L</t>
  </si>
  <si>
    <t>ODR7194624690n</t>
  </si>
  <si>
    <t>C365124L</t>
  </si>
  <si>
    <t>ODR5670434793l</t>
  </si>
  <si>
    <t>C824331L</t>
  </si>
  <si>
    <t>P744459</t>
  </si>
  <si>
    <t>cn_clc_ F718S BL</t>
  </si>
  <si>
    <t>ODR7738654073s</t>
  </si>
  <si>
    <t>C444189L</t>
  </si>
  <si>
    <t>P570963</t>
  </si>
  <si>
    <t>Kansai_Cleaner_Dry PTEF</t>
  </si>
  <si>
    <t>ODR8434130717z</t>
  </si>
  <si>
    <t>P110320</t>
  </si>
  <si>
    <t>stinnos_A040</t>
  </si>
  <si>
    <t>ODR6283704872q</t>
  </si>
  <si>
    <t>P505354</t>
  </si>
  <si>
    <t>kke_SCF690_17-A2P-global-001</t>
  </si>
  <si>
    <t>ODR2530617958r</t>
  </si>
  <si>
    <t>C140900L</t>
  </si>
  <si>
    <t>P350369</t>
  </si>
  <si>
    <t>liberty_Maroon Pullover for Boys-4 - 5 yrs - Size 24</t>
  </si>
  <si>
    <t>ODR2406433601m</t>
  </si>
  <si>
    <t>C550642L</t>
  </si>
  <si>
    <t>P257000</t>
  </si>
  <si>
    <t>TMS_Pink Kameez Half Sleeves-13 - 15 yrs - Size 40</t>
  </si>
  <si>
    <t>ODR6600932778j</t>
  </si>
  <si>
    <t>P183937</t>
  </si>
  <si>
    <t>Rajesh_RAJ0387</t>
  </si>
  <si>
    <t>ODR7655819752v</t>
  </si>
  <si>
    <t>ODR2805311213c</t>
  </si>
  <si>
    <t>ODR3071764709g</t>
  </si>
  <si>
    <t>C389017L</t>
  </si>
  <si>
    <t>ODR9295383335h</t>
  </si>
  <si>
    <t>ODR4214604413z</t>
  </si>
  <si>
    <t>ODR9255746501y</t>
  </si>
  <si>
    <t>C689256L</t>
  </si>
  <si>
    <t>P582672</t>
  </si>
  <si>
    <t>M&amp;M_Deal 1</t>
  </si>
  <si>
    <t>ODR4358581520p</t>
  </si>
  <si>
    <t>P536415</t>
  </si>
  <si>
    <t>Khouzh_KCS-03-10 to 12 M</t>
  </si>
  <si>
    <t>ODR5752590010f</t>
  </si>
  <si>
    <t>C430351L</t>
  </si>
  <si>
    <t>P954578</t>
  </si>
  <si>
    <t>JBS_IFAM-025</t>
  </si>
  <si>
    <t>ODR3546272975r</t>
  </si>
  <si>
    <t>C276703L</t>
  </si>
  <si>
    <t>P187817</t>
  </si>
  <si>
    <t>stinnos_A115</t>
  </si>
  <si>
    <t>ODR7266454206e</t>
  </si>
  <si>
    <t>C949014L</t>
  </si>
  <si>
    <t>P757180</t>
  </si>
  <si>
    <t>MEGUIAR_A2116</t>
  </si>
  <si>
    <t>ODR9487279339b</t>
  </si>
  <si>
    <t>C415843L</t>
  </si>
  <si>
    <t>P765789</t>
  </si>
  <si>
    <t>MEGUIAR_G4116</t>
  </si>
  <si>
    <t>ODR5564910155u</t>
  </si>
  <si>
    <t>P942856</t>
  </si>
  <si>
    <t>interwood_HA-D3314-40680</t>
  </si>
  <si>
    <t>ODR3660307777r</t>
  </si>
  <si>
    <t>C781591L</t>
  </si>
  <si>
    <t>P104318</t>
  </si>
  <si>
    <t>Value Shop_Yellow-Fidget-Spinner</t>
  </si>
  <si>
    <t>ODR6713067831c</t>
  </si>
  <si>
    <t>P688159</t>
  </si>
  <si>
    <t xml:space="preserve">aw_Super Concentrated Fuel Injector (Black)-12oz./354ml </t>
  </si>
  <si>
    <t>ODR1268607967f</t>
  </si>
  <si>
    <t>C225630L</t>
  </si>
  <si>
    <t>ODR9122703128m</t>
  </si>
  <si>
    <t>C951955L</t>
  </si>
  <si>
    <t>ODR3826200888k</t>
  </si>
  <si>
    <t>ODR7465647408d</t>
  </si>
  <si>
    <t>C534453L</t>
  </si>
  <si>
    <t>ODR1258724847o</t>
  </si>
  <si>
    <t>P993271</t>
  </si>
  <si>
    <t>cr_ALMOND PLAIN-200 GM</t>
  </si>
  <si>
    <t>ODR6866932554f</t>
  </si>
  <si>
    <t>C969977L</t>
  </si>
  <si>
    <t>ODR9236335020a</t>
  </si>
  <si>
    <t>ODR3286568796e</t>
  </si>
  <si>
    <t>C740131L</t>
  </si>
  <si>
    <t>P433837</t>
  </si>
  <si>
    <t>SWP_3kg_1kgfree</t>
  </si>
  <si>
    <t>ODR1544821777v</t>
  </si>
  <si>
    <t>P240431</t>
  </si>
  <si>
    <t>PNG_Pampers_10003447-Hazir</t>
  </si>
  <si>
    <t>ODR8022615330j</t>
  </si>
  <si>
    <t>ODR2326600877d</t>
  </si>
  <si>
    <t>C594887L</t>
  </si>
  <si>
    <t>P903606</t>
  </si>
  <si>
    <t>Ctees_CK-HP5-M</t>
  </si>
  <si>
    <t>ODR8973564208s</t>
  </si>
  <si>
    <t>C278349L</t>
  </si>
  <si>
    <t>P336081</t>
  </si>
  <si>
    <t>Rajesh_RAJ52</t>
  </si>
  <si>
    <t>ODR7732716557p</t>
  </si>
  <si>
    <t>ODR8416085853n</t>
  </si>
  <si>
    <t>C494613L</t>
  </si>
  <si>
    <t>ODR5661763278z</t>
  </si>
  <si>
    <t>P530521</t>
  </si>
  <si>
    <t>SCIFI_Disney Planes Scoop_SC2255PLS</t>
  </si>
  <si>
    <t>ODR2885105109e</t>
  </si>
  <si>
    <t>C491662L</t>
  </si>
  <si>
    <t>ODR2559312242f</t>
  </si>
  <si>
    <t>C595698L</t>
  </si>
  <si>
    <t>P273865</t>
  </si>
  <si>
    <t>Jaza_Basmati 1kg</t>
  </si>
  <si>
    <t>ODR4640813069c</t>
  </si>
  <si>
    <t>C317976L</t>
  </si>
  <si>
    <t>ODR9992966813s</t>
  </si>
  <si>
    <t>ODR2010210660w</t>
  </si>
  <si>
    <t>C976890L</t>
  </si>
  <si>
    <t>ODR7383341979d</t>
  </si>
  <si>
    <t>ODR1422546971e</t>
  </si>
  <si>
    <t>C180415L</t>
  </si>
  <si>
    <t>P908466</t>
  </si>
  <si>
    <t>BK7010400AG</t>
  </si>
  <si>
    <t>ODR4092735972a</t>
  </si>
  <si>
    <t>C427430L</t>
  </si>
  <si>
    <t>P179835</t>
  </si>
  <si>
    <t>sehgalmotors_295924</t>
  </si>
  <si>
    <t>ODR1385764722b</t>
  </si>
  <si>
    <t>C239351L</t>
  </si>
  <si>
    <t>P955365</t>
  </si>
  <si>
    <t>Paramount_9780521186049</t>
  </si>
  <si>
    <t>ODR2623738962n</t>
  </si>
  <si>
    <t>P832727</t>
  </si>
  <si>
    <t>Iamofficial_IAM-0013</t>
  </si>
  <si>
    <t>ODR4149133583u</t>
  </si>
  <si>
    <t>P591789</t>
  </si>
  <si>
    <t>Khouzh_KKAS-02-13 to 15 M</t>
  </si>
  <si>
    <t>ODR6742211929b</t>
  </si>
  <si>
    <t>C996536L</t>
  </si>
  <si>
    <t>ODR8678944266w</t>
  </si>
  <si>
    <t>C812535L</t>
  </si>
  <si>
    <t>P145911</t>
  </si>
  <si>
    <t>PlanetX_SS-9020</t>
  </si>
  <si>
    <t>ODR3361507721x</t>
  </si>
  <si>
    <t>C419070L</t>
  </si>
  <si>
    <t>P274909</t>
  </si>
  <si>
    <t>Trendz_TR-0035</t>
  </si>
  <si>
    <t>ODR3469114465u</t>
  </si>
  <si>
    <t>C814804L</t>
  </si>
  <si>
    <t>P207479</t>
  </si>
  <si>
    <t>redspot_9789810517359</t>
  </si>
  <si>
    <t>ODR1417643936i</t>
  </si>
  <si>
    <t>C504588L</t>
  </si>
  <si>
    <t>P888890</t>
  </si>
  <si>
    <t>TSS_Light Green Kameez with White Shalwar-4 - 5 yrs - Size 26</t>
  </si>
  <si>
    <t>ODR3522655589f</t>
  </si>
  <si>
    <t>P410461</t>
  </si>
  <si>
    <t>alrafa_Amber-Dates-400g</t>
  </si>
  <si>
    <t>ODR3467964469r</t>
  </si>
  <si>
    <t>ODR4688067505t</t>
  </si>
  <si>
    <t>P277478</t>
  </si>
  <si>
    <t>cr_PUMPKIN SEEDS LARGE</t>
  </si>
  <si>
    <t>ODR2085074994m</t>
  </si>
  <si>
    <t>ODR7123039005h</t>
  </si>
  <si>
    <t>ODR4170734708u</t>
  </si>
  <si>
    <t>C213952L</t>
  </si>
  <si>
    <t>ODR1846487532j</t>
  </si>
  <si>
    <t>C675381L</t>
  </si>
  <si>
    <t>ODR9160194792p</t>
  </si>
  <si>
    <t>C963211L</t>
  </si>
  <si>
    <t>ODR6091079951t</t>
  </si>
  <si>
    <t>ODR8811661556u</t>
  </si>
  <si>
    <t>ODR2515588918c</t>
  </si>
  <si>
    <t>C815210L</t>
  </si>
  <si>
    <t>P286058</t>
  </si>
  <si>
    <t>aw_CN-1029-Heather Grey, Royal Blue, Red-M</t>
  </si>
  <si>
    <t>ODR6017591229p</t>
  </si>
  <si>
    <t>C833878L</t>
  </si>
  <si>
    <t>ODR2886670121n</t>
  </si>
  <si>
    <t>C475353L</t>
  </si>
  <si>
    <t>P553225</t>
  </si>
  <si>
    <t>Paramount_9780141038247</t>
  </si>
  <si>
    <t>ODR6147304992o</t>
  </si>
  <si>
    <t>C506255L</t>
  </si>
  <si>
    <t>P911055</t>
  </si>
  <si>
    <t>liberty_9780670923540</t>
  </si>
  <si>
    <t>P184688</t>
  </si>
  <si>
    <t>J&amp;J_JJ-045</t>
  </si>
  <si>
    <t>ODR4044540548g</t>
  </si>
  <si>
    <t>C363969L</t>
  </si>
  <si>
    <t>ODR7383070008b</t>
  </si>
  <si>
    <t>ODR8950762670q</t>
  </si>
  <si>
    <t>C580039L</t>
  </si>
  <si>
    <t>P489102</t>
  </si>
  <si>
    <t>liberty_9781419550034</t>
  </si>
  <si>
    <t>ODR8612024737g</t>
  </si>
  <si>
    <t>C362244L</t>
  </si>
  <si>
    <t>P166364</t>
  </si>
  <si>
    <t>oxford_9780195979947</t>
  </si>
  <si>
    <t>ODR1863498523w</t>
  </si>
  <si>
    <t>C513311L</t>
  </si>
  <si>
    <t>P204937</t>
  </si>
  <si>
    <t>Fantastic_FT-1115</t>
  </si>
  <si>
    <t>ODR5147029001c</t>
  </si>
  <si>
    <t>P365507</t>
  </si>
  <si>
    <t>aw_Fuel Injector Treatment &amp; Upper Cylindrical Treatment (white)</t>
  </si>
  <si>
    <t>ODR7905367161z</t>
  </si>
  <si>
    <t>C177865L</t>
  </si>
  <si>
    <t>P189686</t>
  </si>
  <si>
    <t>Rajesh_RAJ017</t>
  </si>
  <si>
    <t>ODR3389759896c</t>
  </si>
  <si>
    <t>C764276L</t>
  </si>
  <si>
    <t>ODR6636449115q</t>
  </si>
  <si>
    <t>P540957</t>
  </si>
  <si>
    <t>MEGUIAR_G14512</t>
  </si>
  <si>
    <t>ODR4488682976c</t>
  </si>
  <si>
    <t>C456367L</t>
  </si>
  <si>
    <t>P803386</t>
  </si>
  <si>
    <t>Uni-Sunsilk-deal</t>
  </si>
  <si>
    <t>ODR4395949003r</t>
  </si>
  <si>
    <t>C750416L</t>
  </si>
  <si>
    <t>P506674</t>
  </si>
  <si>
    <t>Audionic_B-710-Black</t>
  </si>
  <si>
    <t>ODR1111336599a</t>
  </si>
  <si>
    <t>C993531L</t>
  </si>
  <si>
    <t>P569750</t>
  </si>
  <si>
    <t>emart_Magic Hose Pipe 75 Ft</t>
  </si>
  <si>
    <t>ODR8419627366b</t>
  </si>
  <si>
    <t>C844320L</t>
  </si>
  <si>
    <t>P461945</t>
  </si>
  <si>
    <t>Rajesh_RAJ005</t>
  </si>
  <si>
    <t>ODR9398815490q</t>
  </si>
  <si>
    <t>ODR7889185419w</t>
  </si>
  <si>
    <t>C670306L</t>
  </si>
  <si>
    <t>P291571</t>
  </si>
  <si>
    <t>Audionic_6-954217-510248</t>
  </si>
  <si>
    <t>ODR3456198925e</t>
  </si>
  <si>
    <t>C337654L</t>
  </si>
  <si>
    <t>P505247</t>
  </si>
  <si>
    <t>jackpot_JP-13</t>
  </si>
  <si>
    <t>ODR3005276021o</t>
  </si>
  <si>
    <t>C593433L</t>
  </si>
  <si>
    <t>P834895</t>
  </si>
  <si>
    <t>liberty_9789350290668</t>
  </si>
  <si>
    <t>ODR8991610412u</t>
  </si>
  <si>
    <t>P658709</t>
  </si>
  <si>
    <t>Dany71364879523146874161</t>
  </si>
  <si>
    <t>ODR3403692717x</t>
  </si>
  <si>
    <t>C309355L</t>
  </si>
  <si>
    <t>ODR9353131135b</t>
  </si>
  <si>
    <t>C682296L</t>
  </si>
  <si>
    <t>ODR4213349405l</t>
  </si>
  <si>
    <t>C647809L</t>
  </si>
  <si>
    <t>ODR4214357689v</t>
  </si>
  <si>
    <t>C756816L</t>
  </si>
  <si>
    <t>P709147</t>
  </si>
  <si>
    <t>liberty_9780521736374</t>
  </si>
  <si>
    <t>ODR9153872244b</t>
  </si>
  <si>
    <t>C451823L</t>
  </si>
  <si>
    <t>ODR1496883139o</t>
  </si>
  <si>
    <t>ODR4321913832r</t>
  </si>
  <si>
    <t>C315207L</t>
  </si>
  <si>
    <t>ODR3332764193k</t>
  </si>
  <si>
    <t>C340278L</t>
  </si>
  <si>
    <t>P304302</t>
  </si>
  <si>
    <t>liberty_9780521186315</t>
  </si>
  <si>
    <t>ODR6643411020l</t>
  </si>
  <si>
    <t>P529372</t>
  </si>
  <si>
    <t>HR_Hara Chiwda 200g</t>
  </si>
  <si>
    <t>ODR6065832168z</t>
  </si>
  <si>
    <t>C331075L</t>
  </si>
  <si>
    <t>P400701</t>
  </si>
  <si>
    <t>stinnos_A112</t>
  </si>
  <si>
    <t>ODR2571661024c</t>
  </si>
  <si>
    <t>C249867L</t>
  </si>
  <si>
    <t>P979948</t>
  </si>
  <si>
    <t>TKS_m967-9-12 Months</t>
  </si>
  <si>
    <t>ODR9992219656f</t>
  </si>
  <si>
    <t>C995465L</t>
  </si>
  <si>
    <t>ODR6561683971t</t>
  </si>
  <si>
    <t>P757605</t>
  </si>
  <si>
    <t xml:space="preserve">HAS_EasyCap USB </t>
  </si>
  <si>
    <t>ODR4475263711x</t>
  </si>
  <si>
    <t>C157676L</t>
  </si>
  <si>
    <t>P687030</t>
  </si>
  <si>
    <t>SCIFI_Amazing Spiderman_SC9812ACN</t>
  </si>
  <si>
    <t>ODR5238989332v</t>
  </si>
  <si>
    <t>C809544L</t>
  </si>
  <si>
    <t>P462990</t>
  </si>
  <si>
    <t xml:space="preserve">aw_Ultra Shine Wash &amp; Wax-64oz./1893ml </t>
  </si>
  <si>
    <t>ODR7451804628k</t>
  </si>
  <si>
    <t>C173604L</t>
  </si>
  <si>
    <t>ODR2257853230g</t>
  </si>
  <si>
    <t>C572388L</t>
  </si>
  <si>
    <t>ODR6045593239i</t>
  </si>
  <si>
    <t>C899386L</t>
  </si>
  <si>
    <t>P706502</t>
  </si>
  <si>
    <t>BAHRIA COLLEGE_Navy Blue Elastic Pant-8 - 9 yrs - Size 32</t>
  </si>
  <si>
    <t>ODR1866572078g</t>
  </si>
  <si>
    <t>P641796</t>
  </si>
  <si>
    <t>UK_Kala Jamun Tin Pack 1000 Gms</t>
  </si>
  <si>
    <t>ODR1119964698b</t>
  </si>
  <si>
    <t>C225180L</t>
  </si>
  <si>
    <t>P523149</t>
  </si>
  <si>
    <t>phub_Hope  by Rasasi 75ml  EDP</t>
  </si>
  <si>
    <t>ODR1843810932g</t>
  </si>
  <si>
    <t>C346638L</t>
  </si>
  <si>
    <t>ODR1530521902j</t>
  </si>
  <si>
    <t>C349194L</t>
  </si>
  <si>
    <t>ODR7975792597o</t>
  </si>
  <si>
    <t>ODR2248900856z</t>
  </si>
  <si>
    <t>C974989L</t>
  </si>
  <si>
    <t>ODR6356095060t</t>
  </si>
  <si>
    <t>ODR1253717990z</t>
  </si>
  <si>
    <t>C565819L</t>
  </si>
  <si>
    <t>ODR4492112338k</t>
  </si>
  <si>
    <t>ODR4862428984s</t>
  </si>
  <si>
    <t>P997381</t>
  </si>
  <si>
    <t>Paramount_9781107614505</t>
  </si>
  <si>
    <t>ODR4881959863a</t>
  </si>
  <si>
    <t>C888130L</t>
  </si>
  <si>
    <t>P494494</t>
  </si>
  <si>
    <t>Z&amp;A_ZEES-0087</t>
  </si>
  <si>
    <t>ODR2629173741s</t>
  </si>
  <si>
    <t>C182031L</t>
  </si>
  <si>
    <t>ODR7575975733v</t>
  </si>
  <si>
    <t>ODR9055770453b</t>
  </si>
  <si>
    <t>C363544L</t>
  </si>
  <si>
    <t>P207426</t>
  </si>
  <si>
    <t xml:space="preserve">shahi_Pack of 3 Shahi Chewra </t>
  </si>
  <si>
    <t>ODR4608411731t</t>
  </si>
  <si>
    <t>P562680</t>
  </si>
  <si>
    <t>mva_Pack-of-Two-Figs-(Injeer)-250-gm</t>
  </si>
  <si>
    <t>ODR6193150745x</t>
  </si>
  <si>
    <t>ODR4482580836h</t>
  </si>
  <si>
    <t>ODR8778732819b</t>
  </si>
  <si>
    <t>ODR1234289420v</t>
  </si>
  <si>
    <t>C350808L</t>
  </si>
  <si>
    <t>P933549</t>
  </si>
  <si>
    <t>LS_8961008200927</t>
  </si>
  <si>
    <t>ODR5629963827y</t>
  </si>
  <si>
    <t>ODR5835475934i</t>
  </si>
  <si>
    <t>ODR1453775712f</t>
  </si>
  <si>
    <t>C553551L</t>
  </si>
  <si>
    <t>ODR7468988827m</t>
  </si>
  <si>
    <t>C655655L</t>
  </si>
  <si>
    <t>ODR2860277277l</t>
  </si>
  <si>
    <t>P324903</t>
  </si>
  <si>
    <t>Rajesh_RAJ012</t>
  </si>
  <si>
    <t>ODR8090685670b</t>
  </si>
  <si>
    <t>C280189L</t>
  </si>
  <si>
    <t>P878538</t>
  </si>
  <si>
    <t>RBT_RB-004-3pcs</t>
  </si>
  <si>
    <t>ODR1426046227n</t>
  </si>
  <si>
    <t>C344377L</t>
  </si>
  <si>
    <t>P909766</t>
  </si>
  <si>
    <t>RBT_RB-0027</t>
  </si>
  <si>
    <t>ODR2811769041e</t>
  </si>
  <si>
    <t>C262890L</t>
  </si>
  <si>
    <t>P669089</t>
  </si>
  <si>
    <t>The Vitamin Company Kojic Acid Whitening Cream 40GM</t>
  </si>
  <si>
    <t>ODR5419804214n</t>
  </si>
  <si>
    <t>P485365</t>
  </si>
  <si>
    <t>BFV_Black Friday voucher Rs  1000</t>
  </si>
  <si>
    <t>ODR6133881238s</t>
  </si>
  <si>
    <t>C860324L</t>
  </si>
  <si>
    <t>P719272</t>
  </si>
  <si>
    <t>BOOSTER CABLE 500AMP</t>
  </si>
  <si>
    <t>ODR8686596613q</t>
  </si>
  <si>
    <t>ODR8482869730j</t>
  </si>
  <si>
    <t>C658568L</t>
  </si>
  <si>
    <t>P179304</t>
  </si>
  <si>
    <t>BO_Rectangular Sea Pool</t>
  </si>
  <si>
    <t>ODR6485746048j</t>
  </si>
  <si>
    <t>P390266</t>
  </si>
  <si>
    <t xml:space="preserve">aw_Super Concentrated Fuel Injector (Black)-5.25oz./155ml </t>
  </si>
  <si>
    <t>ODR2281557499c</t>
  </si>
  <si>
    <t>ODR7338862726b</t>
  </si>
  <si>
    <t>C316366L</t>
  </si>
  <si>
    <t>ODR1757678113k</t>
  </si>
  <si>
    <t>C312529L</t>
  </si>
  <si>
    <t>ODR6223964902q</t>
  </si>
  <si>
    <t>C402221L</t>
  </si>
  <si>
    <t>ODR4495747469n</t>
  </si>
  <si>
    <t>ODR9704515733y</t>
  </si>
  <si>
    <t>C287024L</t>
  </si>
  <si>
    <t>ODR2507174939f</t>
  </si>
  <si>
    <t>ODR9155660971r</t>
  </si>
  <si>
    <t>ODR9382162724y</t>
  </si>
  <si>
    <t>C341700L</t>
  </si>
  <si>
    <t>ODR8725000500j</t>
  </si>
  <si>
    <t>C221318L</t>
  </si>
  <si>
    <t>P756941</t>
  </si>
  <si>
    <t>TCF_Donate-a-Set-of-School-Books</t>
  </si>
  <si>
    <t>ODR7435737326f</t>
  </si>
  <si>
    <t>C678332L</t>
  </si>
  <si>
    <t>ODR9484651782r</t>
  </si>
  <si>
    <t>C867922L</t>
  </si>
  <si>
    <t>P132321</t>
  </si>
  <si>
    <t>SKMT_Medicine</t>
  </si>
  <si>
    <t>ODR9020796200r</t>
  </si>
  <si>
    <t>ODR9210940634d</t>
  </si>
  <si>
    <t>C187290L</t>
  </si>
  <si>
    <t>ODR6040219515o</t>
  </si>
  <si>
    <t>C302804L</t>
  </si>
  <si>
    <t>ODR5551197375o</t>
  </si>
  <si>
    <t>C268664L</t>
  </si>
  <si>
    <t>ODR7350477544h</t>
  </si>
  <si>
    <t>ODR5134604249m</t>
  </si>
  <si>
    <t>C937356L</t>
  </si>
  <si>
    <t>ODR9743387801t</t>
  </si>
  <si>
    <t>C489717L</t>
  </si>
  <si>
    <t>ODR9431390518d</t>
  </si>
  <si>
    <t>ODR6076642810i</t>
  </si>
  <si>
    <t>C763658L</t>
  </si>
  <si>
    <t>P137745</t>
  </si>
  <si>
    <t>AlMuhafizMultaniSohanHalwa_Pista_2kg</t>
  </si>
  <si>
    <t>ODR4228472141g</t>
  </si>
  <si>
    <t>P489354</t>
  </si>
  <si>
    <t>snap_Snap Car-care Kit</t>
  </si>
  <si>
    <t>ODR6767504535e</t>
  </si>
  <si>
    <t>ODR6138723249e</t>
  </si>
  <si>
    <t>ODR6791506833x</t>
  </si>
  <si>
    <t>C437043L</t>
  </si>
  <si>
    <t>ODR9661132728z</t>
  </si>
  <si>
    <t>C518179L</t>
  </si>
  <si>
    <t>ODR7253626048h</t>
  </si>
  <si>
    <t>ODR4335130867i</t>
  </si>
  <si>
    <t>C887442L</t>
  </si>
  <si>
    <t>ODR7375180563d</t>
  </si>
  <si>
    <t>C678763L</t>
  </si>
  <si>
    <t>ODR2236958517v</t>
  </si>
  <si>
    <t>C508430L</t>
  </si>
  <si>
    <t>ODR8643638896k</t>
  </si>
  <si>
    <t>C817633L</t>
  </si>
  <si>
    <t>ODR8209124828t</t>
  </si>
  <si>
    <t>C437231L</t>
  </si>
  <si>
    <t>ODR6276739648i</t>
  </si>
  <si>
    <t>C570200L</t>
  </si>
  <si>
    <t>ODR1486680833w</t>
  </si>
  <si>
    <t>C359839L</t>
  </si>
  <si>
    <t>ODR6930265577i</t>
  </si>
  <si>
    <t>C575975L</t>
  </si>
  <si>
    <t>ODR9956547304z</t>
  </si>
  <si>
    <t>ODR9136099901l</t>
  </si>
  <si>
    <t>ODR5194811585k</t>
  </si>
  <si>
    <t>C150235L</t>
  </si>
  <si>
    <t>ODR5582333706b</t>
  </si>
  <si>
    <t>ODR9434569124u</t>
  </si>
  <si>
    <t>P961217</t>
  </si>
  <si>
    <t>Xenium_BM-2016186</t>
  </si>
  <si>
    <t>ODR1268089244y</t>
  </si>
  <si>
    <t>C434388L</t>
  </si>
  <si>
    <t>P282451</t>
  </si>
  <si>
    <t>Xenium_PFF-2016140</t>
  </si>
  <si>
    <t>ODR4037558424l</t>
  </si>
  <si>
    <t>C594854L</t>
  </si>
  <si>
    <t>P875224</t>
  </si>
  <si>
    <t>Tmaster_C D Rom</t>
  </si>
  <si>
    <t>ODR9213837208g</t>
  </si>
  <si>
    <t>C870086L</t>
  </si>
  <si>
    <t>ODR2524072057d</t>
  </si>
  <si>
    <t>C724582L</t>
  </si>
  <si>
    <t>ODR1947917919j</t>
  </si>
  <si>
    <t>C864263L</t>
  </si>
  <si>
    <t>ODR4286161926o</t>
  </si>
  <si>
    <t>C634136L</t>
  </si>
  <si>
    <t>ODR7885419147j</t>
  </si>
  <si>
    <t>C955247L</t>
  </si>
  <si>
    <t>ODR2105804190a</t>
  </si>
  <si>
    <t>P200668</t>
  </si>
  <si>
    <t>Eaget_Silver 16GB OTG USB</t>
  </si>
  <si>
    <t>ODR5670943319p</t>
  </si>
  <si>
    <t>C597836L</t>
  </si>
  <si>
    <t>P253188</t>
  </si>
  <si>
    <t>GMZV_SONY-MICHAEL JACKSON-THE EXPERIENCE PS3</t>
  </si>
  <si>
    <t>ODR2235329683e</t>
  </si>
  <si>
    <t>C449792L</t>
  </si>
  <si>
    <t>ODR8338121003m</t>
  </si>
  <si>
    <t>C209849L</t>
  </si>
  <si>
    <t>P658437</t>
  </si>
  <si>
    <t>Telemall_MM-DR-MB</t>
  </si>
  <si>
    <t>ODR8269787465b</t>
  </si>
  <si>
    <t>C383917L</t>
  </si>
  <si>
    <t>P536443</t>
  </si>
  <si>
    <t>UnzeLondon_CS11223-35</t>
  </si>
  <si>
    <t>ODR7461879676c</t>
  </si>
  <si>
    <t>C837860L</t>
  </si>
  <si>
    <t>P724487</t>
  </si>
  <si>
    <t>UnzeLondon_CS11224-30</t>
  </si>
  <si>
    <t>ODR1670078172f</t>
  </si>
  <si>
    <t>C469899L</t>
  </si>
  <si>
    <t>P466797</t>
  </si>
  <si>
    <t>UnzeLondon_CS11224-32</t>
  </si>
  <si>
    <t>ODR6876365967x</t>
  </si>
  <si>
    <t>C652456L</t>
  </si>
  <si>
    <t>P410032</t>
  </si>
  <si>
    <t>hol_D3</t>
  </si>
  <si>
    <t>ODR1439357099u</t>
  </si>
  <si>
    <t>C766635L</t>
  </si>
  <si>
    <t>P170303</t>
  </si>
  <si>
    <t>emart_0-16</t>
  </si>
  <si>
    <t>ODR1247348647j</t>
  </si>
  <si>
    <t>C219951L</t>
  </si>
  <si>
    <t>ODR5702282219x</t>
  </si>
  <si>
    <t>C293341L</t>
  </si>
  <si>
    <t>ODR2148400582l</t>
  </si>
  <si>
    <t>C776994L</t>
  </si>
  <si>
    <t>ODR2954122223m</t>
  </si>
  <si>
    <t>C835403L</t>
  </si>
  <si>
    <t>P528632</t>
  </si>
  <si>
    <t>Tmall_MM-DR-PAD</t>
  </si>
  <si>
    <t>ODR5217662113a</t>
  </si>
  <si>
    <t>C889581L</t>
  </si>
  <si>
    <t>ODR6694157259f</t>
  </si>
  <si>
    <t>C112901L</t>
  </si>
  <si>
    <t>P422424</t>
  </si>
  <si>
    <t>bogo_2016</t>
  </si>
  <si>
    <t>ODR7693060252d</t>
  </si>
  <si>
    <t>C126878L</t>
  </si>
  <si>
    <t>P785220</t>
  </si>
  <si>
    <t>electro_Humidifier</t>
  </si>
  <si>
    <t>ODR6233401805z</t>
  </si>
  <si>
    <t>C264899L</t>
  </si>
  <si>
    <t>ODR7197242655m</t>
  </si>
  <si>
    <t>ODR6924615475v</t>
  </si>
  <si>
    <t>C694063L</t>
  </si>
  <si>
    <t>ODR8951245528s</t>
  </si>
  <si>
    <t>ODR2780141214z</t>
  </si>
  <si>
    <t>C331662L</t>
  </si>
  <si>
    <t>ODR1652705454e</t>
  </si>
  <si>
    <t>C652874L</t>
  </si>
  <si>
    <t>P964018</t>
  </si>
  <si>
    <t>Tmall_Autocool</t>
  </si>
  <si>
    <t>ODR5662653357j</t>
  </si>
  <si>
    <t>C672573L</t>
  </si>
  <si>
    <t>ODR3398095177v</t>
  </si>
  <si>
    <t>C520362L</t>
  </si>
  <si>
    <t>ODR3607467411u</t>
  </si>
  <si>
    <t>C289646L</t>
  </si>
  <si>
    <t>ODR1659615991q</t>
  </si>
  <si>
    <t>C180913L</t>
  </si>
  <si>
    <t>P198900</t>
  </si>
  <si>
    <t>Bata_Bfirst-4216008-35-2</t>
  </si>
  <si>
    <t>ODR8317907473e</t>
  </si>
  <si>
    <t>C486123L</t>
  </si>
  <si>
    <t>P267185</t>
  </si>
  <si>
    <t>PlanetX_PX-9347</t>
  </si>
  <si>
    <t>ODR9994037511p</t>
  </si>
  <si>
    <t>C454055L</t>
  </si>
  <si>
    <t>P900623</t>
  </si>
  <si>
    <t>Z&amp;A_ZEES-0122</t>
  </si>
  <si>
    <t>ODR7182893502s</t>
  </si>
  <si>
    <t>P785410</t>
  </si>
  <si>
    <t>Liberty_9781863966191</t>
  </si>
  <si>
    <t>ODR2908641328l</t>
  </si>
  <si>
    <t>C633382L</t>
  </si>
  <si>
    <t>P549870</t>
  </si>
  <si>
    <t>liberty_9781450860482</t>
  </si>
  <si>
    <t>ODR4394534020m</t>
  </si>
  <si>
    <t>C464538L</t>
  </si>
  <si>
    <t>P672819</t>
  </si>
  <si>
    <t>Liberty_9789384898991</t>
  </si>
  <si>
    <t>ODR2632108353p</t>
  </si>
  <si>
    <t>C820319L</t>
  </si>
  <si>
    <t>P474128</t>
  </si>
  <si>
    <t>liberty_9780349000084</t>
  </si>
  <si>
    <t>ODR3635618035c</t>
  </si>
  <si>
    <t>P784452</t>
  </si>
  <si>
    <t>Liberty_9780007436187</t>
  </si>
  <si>
    <t>ODR6528775401x</t>
  </si>
  <si>
    <t>C913601L</t>
  </si>
  <si>
    <t>P599552</t>
  </si>
  <si>
    <t>liberty_9789383260911</t>
  </si>
  <si>
    <t>ODR9800566546u</t>
  </si>
  <si>
    <t>C354470L</t>
  </si>
  <si>
    <t>ODR4555236862x</t>
  </si>
  <si>
    <t>C626607L</t>
  </si>
  <si>
    <t>ODR3956439235v</t>
  </si>
  <si>
    <t>C246788L</t>
  </si>
  <si>
    <t>ODR5819621337s</t>
  </si>
  <si>
    <t>C278206L</t>
  </si>
  <si>
    <t>ODR3700410950c</t>
  </si>
  <si>
    <t>C338436L</t>
  </si>
  <si>
    <t>ODR1269197371b</t>
  </si>
  <si>
    <t>ODR3000287749p</t>
  </si>
  <si>
    <t>C573259L</t>
  </si>
  <si>
    <t>ODR3172110482n</t>
  </si>
  <si>
    <t>C865561L</t>
  </si>
  <si>
    <t>ODR6859185832w</t>
  </si>
  <si>
    <t>C393928L</t>
  </si>
  <si>
    <t>P520691</t>
  </si>
  <si>
    <t>kansai_Cardinal Red</t>
  </si>
  <si>
    <t>ODR3641794683a</t>
  </si>
  <si>
    <t>C697826L</t>
  </si>
  <si>
    <t>P480731</t>
  </si>
  <si>
    <t>oxford_9780199126668</t>
  </si>
  <si>
    <t>ODR3791962689r</t>
  </si>
  <si>
    <t>C543214L</t>
  </si>
  <si>
    <t>P183926</t>
  </si>
  <si>
    <t>Jaza_Elite 1kg</t>
  </si>
  <si>
    <t>ODR4836206966e</t>
  </si>
  <si>
    <t>C206078L</t>
  </si>
  <si>
    <t>P798444</t>
  </si>
  <si>
    <t>AT-FSM-35</t>
  </si>
  <si>
    <t>ODR2875065946i</t>
  </si>
  <si>
    <t>C507403L</t>
  </si>
  <si>
    <t>P207734</t>
  </si>
  <si>
    <t>BO_Piano-1</t>
  </si>
  <si>
    <t>ODR1664608194w</t>
  </si>
  <si>
    <t>ODR4354178059w</t>
  </si>
  <si>
    <t>C571966L</t>
  </si>
  <si>
    <t>ODR1903077984a</t>
  </si>
  <si>
    <t>C164245L</t>
  </si>
  <si>
    <t>P203051</t>
  </si>
  <si>
    <t>BO_Hippo figured Child Seat</t>
  </si>
  <si>
    <t>ODR3160986827y</t>
  </si>
  <si>
    <t>C321799L</t>
  </si>
  <si>
    <t>ODR1828878554p</t>
  </si>
  <si>
    <t>C654035L</t>
  </si>
  <si>
    <t>P951249</t>
  </si>
  <si>
    <t>UK_Namkino Mix Nimco 5 Pcs Gift Pack</t>
  </si>
  <si>
    <t>ODR8331237978p</t>
  </si>
  <si>
    <t>C682748L</t>
  </si>
  <si>
    <t>ODR7781434289g</t>
  </si>
  <si>
    <t>C864902L</t>
  </si>
  <si>
    <t>P904517</t>
  </si>
  <si>
    <t>BK1020200CF</t>
  </si>
  <si>
    <t>ODR6979874097w</t>
  </si>
  <si>
    <t>P866480</t>
  </si>
  <si>
    <t>MDF 004_Cashews Roasted 250 gm</t>
  </si>
  <si>
    <t>ODR2563110334p</t>
  </si>
  <si>
    <t>ODR6092092939s</t>
  </si>
  <si>
    <t>C862888L</t>
  </si>
  <si>
    <t>ODR9771210518f</t>
  </si>
  <si>
    <t>C903849L</t>
  </si>
  <si>
    <t>ODR6586919690y</t>
  </si>
  <si>
    <t>C699194L</t>
  </si>
  <si>
    <t>P549626</t>
  </si>
  <si>
    <t>edukaan_201537</t>
  </si>
  <si>
    <t>ODR4080483806e</t>
  </si>
  <si>
    <t>C844769L</t>
  </si>
  <si>
    <t>P702492</t>
  </si>
  <si>
    <t>BO_talking-parrot-1</t>
  </si>
  <si>
    <t>ODR3323787837s</t>
  </si>
  <si>
    <t>C858876L</t>
  </si>
  <si>
    <t>P861739</t>
  </si>
  <si>
    <t>clickbuscollection_nwc-29-Purple</t>
  </si>
  <si>
    <t>ODR4384578117k</t>
  </si>
  <si>
    <t>C465936L</t>
  </si>
  <si>
    <t>P572291</t>
  </si>
  <si>
    <t>clickbuscollection_nwc-29-Maroon</t>
  </si>
  <si>
    <t>ODR7688940580m</t>
  </si>
  <si>
    <t>C852575L</t>
  </si>
  <si>
    <t>P176539</t>
  </si>
  <si>
    <t>redspot_9789810550127</t>
  </si>
  <si>
    <t>ODR7165091157l</t>
  </si>
  <si>
    <t>C688551L</t>
  </si>
  <si>
    <t>P682701</t>
  </si>
  <si>
    <t>CITY_Pajama-9 - 10 yrs - Size 34</t>
  </si>
  <si>
    <t>ODR3917720642b</t>
  </si>
  <si>
    <t>C854145L</t>
  </si>
  <si>
    <t>ODR6649219026b</t>
  </si>
  <si>
    <t>C980464L</t>
  </si>
  <si>
    <t>ODR5397319521x</t>
  </si>
  <si>
    <t>P924281</t>
  </si>
  <si>
    <t>Aladdin_055-BO_CAR-2088-2</t>
  </si>
  <si>
    <t>ODR8978941929g</t>
  </si>
  <si>
    <t>C367827L</t>
  </si>
  <si>
    <t>P990389</t>
  </si>
  <si>
    <t>TCM_Model-TB13-335x190x130mm</t>
  </si>
  <si>
    <t>ODR5388176410w</t>
  </si>
  <si>
    <t>C921228L</t>
  </si>
  <si>
    <t>P141587</t>
  </si>
  <si>
    <t>barico_BS017-</t>
  </si>
  <si>
    <t>ODR5538758605t</t>
  </si>
  <si>
    <t>P427880</t>
  </si>
  <si>
    <t>cr_WALNUT-500 GM</t>
  </si>
  <si>
    <t>ODR1627496660o</t>
  </si>
  <si>
    <t>ODR1651432264f</t>
  </si>
  <si>
    <t>C931355L</t>
  </si>
  <si>
    <t>ODR5377747380h</t>
  </si>
  <si>
    <t>ODR4131201848f</t>
  </si>
  <si>
    <t>C325626L</t>
  </si>
  <si>
    <t>P595952</t>
  </si>
  <si>
    <t>texi tech_Bay Mount Card Reader 100915</t>
  </si>
  <si>
    <t>ODR8692298691r</t>
  </si>
  <si>
    <t>C738132L</t>
  </si>
  <si>
    <t>P865636</t>
  </si>
  <si>
    <t>L&amp;L_LLABF722</t>
  </si>
  <si>
    <t>ODR6876745504c</t>
  </si>
  <si>
    <t>C919212L</t>
  </si>
  <si>
    <t>P797356</t>
  </si>
  <si>
    <t>WB_T-75-M</t>
  </si>
  <si>
    <t>ODR9956205447j</t>
  </si>
  <si>
    <t>C604713L</t>
  </si>
  <si>
    <t>P830153</t>
  </si>
  <si>
    <t>StPaul_White Shirt Half Sleeve-6.5 - 8 yrs - Size 24</t>
  </si>
  <si>
    <t>ODR9021810077i</t>
  </si>
  <si>
    <t>C739066L</t>
  </si>
  <si>
    <t>ODR8706467211a</t>
  </si>
  <si>
    <t>C481682L</t>
  </si>
  <si>
    <t>ODR4411240255s</t>
  </si>
  <si>
    <t>C768131L</t>
  </si>
  <si>
    <t>P667515</t>
  </si>
  <si>
    <t>aw_CONSTRUCTION FOAM (GUN)-750ml</t>
  </si>
  <si>
    <t>ODR8346043900l</t>
  </si>
  <si>
    <t>C302826L</t>
  </si>
  <si>
    <t>P914124</t>
  </si>
  <si>
    <t>lamart_LMZ009</t>
  </si>
  <si>
    <t>ODR4661991646d</t>
  </si>
  <si>
    <t>P894509</t>
  </si>
  <si>
    <t>col qadri_9789699646027</t>
  </si>
  <si>
    <t>ODR1519663863q</t>
  </si>
  <si>
    <t>C270876L</t>
  </si>
  <si>
    <t>ODR4755070297k</t>
  </si>
  <si>
    <t>C637916L</t>
  </si>
  <si>
    <t>ODR2706390519q</t>
  </si>
  <si>
    <t>C279591L</t>
  </si>
  <si>
    <t>P914247</t>
  </si>
  <si>
    <t>liberty_9780751553338</t>
  </si>
  <si>
    <t>ODR2455157441g</t>
  </si>
  <si>
    <t>P156208</t>
  </si>
  <si>
    <t>zubairco_003569</t>
  </si>
  <si>
    <t>ODR1545435169t</t>
  </si>
  <si>
    <t>C198982L</t>
  </si>
  <si>
    <t>ODR4648021628j</t>
  </si>
  <si>
    <t>C423535L</t>
  </si>
  <si>
    <t>P379281</t>
  </si>
  <si>
    <t>PNG_Always_10000153-Lahore</t>
  </si>
  <si>
    <t>ODR5011317026s</t>
  </si>
  <si>
    <t>C164603L</t>
  </si>
  <si>
    <t>P777907</t>
  </si>
  <si>
    <t>Pack of 2 Almond &amp; Walnut Sohan Halwa - 2 kgs</t>
  </si>
  <si>
    <t>ODR5196922962l</t>
  </si>
  <si>
    <t>C745528L</t>
  </si>
  <si>
    <t>P404236</t>
  </si>
  <si>
    <t>smsm_8961100500123</t>
  </si>
  <si>
    <t>ODR1571158759a</t>
  </si>
  <si>
    <t>C821190L</t>
  </si>
  <si>
    <t>P589810</t>
  </si>
  <si>
    <t>JBS_OXO-081</t>
  </si>
  <si>
    <t>ODR7955113123g</t>
  </si>
  <si>
    <t>C343034L</t>
  </si>
  <si>
    <t>P999338</t>
  </si>
  <si>
    <t>Paramount_9789812808127</t>
  </si>
  <si>
    <t>ODR5065148051m</t>
  </si>
  <si>
    <t>ODR5816431950d</t>
  </si>
  <si>
    <t>ODR9177311945v</t>
  </si>
  <si>
    <t>ODR1478487888d</t>
  </si>
  <si>
    <t>C807422L</t>
  </si>
  <si>
    <t>ODR1437188507f</t>
  </si>
  <si>
    <t>C247150L</t>
  </si>
  <si>
    <t>ODR6949590440w</t>
  </si>
  <si>
    <t>C641017L</t>
  </si>
  <si>
    <t>ODR1527811466s</t>
  </si>
  <si>
    <t>ODR7447094616w</t>
  </si>
  <si>
    <t>ODR6496714649j</t>
  </si>
  <si>
    <t>C745967L</t>
  </si>
  <si>
    <t>P488099</t>
  </si>
  <si>
    <t>Edukaan_200551</t>
  </si>
  <si>
    <t>ODR2063008885o</t>
  </si>
  <si>
    <t>C419203L</t>
  </si>
  <si>
    <t>ODR4190302416v</t>
  </si>
  <si>
    <t>C642541L</t>
  </si>
  <si>
    <t>ODR2758682883j</t>
  </si>
  <si>
    <t>C749562L</t>
  </si>
  <si>
    <t>ODR2275906361v</t>
  </si>
  <si>
    <t>C652012L</t>
  </si>
  <si>
    <t>P467567</t>
  </si>
  <si>
    <t>redspot_9789810780159</t>
  </si>
  <si>
    <t>ODR4290344798r</t>
  </si>
  <si>
    <t>C599976L</t>
  </si>
  <si>
    <t>P206488</t>
  </si>
  <si>
    <t>RS_Karachi Halwa Tin</t>
  </si>
  <si>
    <t>ODR8711187272z</t>
  </si>
  <si>
    <t>C653582L</t>
  </si>
  <si>
    <t>P242798</t>
  </si>
  <si>
    <t>smo_30 Pieces Oranges - 5kg</t>
  </si>
  <si>
    <t>ODR2769854850p</t>
  </si>
  <si>
    <t>C559662L</t>
  </si>
  <si>
    <t>ODR9580491215j</t>
  </si>
  <si>
    <t>C953757L</t>
  </si>
  <si>
    <t>P114419</t>
  </si>
  <si>
    <t>cr_MUZAFTI IRANI (500GM)</t>
  </si>
  <si>
    <t>ODR3627164749a</t>
  </si>
  <si>
    <t>P996048</t>
  </si>
  <si>
    <t>Trendz_TR-0020</t>
  </si>
  <si>
    <t>ODR7841640934t</t>
  </si>
  <si>
    <t>C934101L</t>
  </si>
  <si>
    <t>P838853</t>
  </si>
  <si>
    <t>clickbuscollection_nwc-36</t>
  </si>
  <si>
    <t>ODR3757364565o</t>
  </si>
  <si>
    <t>C770531L</t>
  </si>
  <si>
    <t>P960973</t>
  </si>
  <si>
    <t>clickbuscollection_nwc-32</t>
  </si>
  <si>
    <t>ODR4366919928e</t>
  </si>
  <si>
    <t>C432478L</t>
  </si>
  <si>
    <t>P223863</t>
  </si>
  <si>
    <t>clickbuscollection_nwc-30</t>
  </si>
  <si>
    <t>ODR5304561432z</t>
  </si>
  <si>
    <t>C734229L</t>
  </si>
  <si>
    <t>P222999</t>
  </si>
  <si>
    <t xml:space="preserve">aw_Auto Airco Cleaner Fresh Scent-150ml </t>
  </si>
  <si>
    <t>ODR3391383668v</t>
  </si>
  <si>
    <t>P640891</t>
  </si>
  <si>
    <t>redspot_9789810445210</t>
  </si>
  <si>
    <t>ODR4293517375p</t>
  </si>
  <si>
    <t>C908694L</t>
  </si>
  <si>
    <t>ODR2085348985y</t>
  </si>
  <si>
    <t>C664224L</t>
  </si>
  <si>
    <t>P200099</t>
  </si>
  <si>
    <t>Al Muhafiz Multani Sohan Halwa Ticky Pack</t>
  </si>
  <si>
    <t>ODR9112666764d</t>
  </si>
  <si>
    <t>C240510L</t>
  </si>
  <si>
    <t>ODR9163189085d</t>
  </si>
  <si>
    <t>ODR3843051869v</t>
  </si>
  <si>
    <t>C154215L</t>
  </si>
  <si>
    <t>ODR2871564920v</t>
  </si>
  <si>
    <t>ODR8895182031r</t>
  </si>
  <si>
    <t>C231527L</t>
  </si>
  <si>
    <t>ODR4187985981s</t>
  </si>
  <si>
    <t>ODR9762944602v</t>
  </si>
  <si>
    <t>C996869L</t>
  </si>
  <si>
    <t>ODR5555079321h</t>
  </si>
  <si>
    <t>ODR7550784137q</t>
  </si>
  <si>
    <t>P170099</t>
  </si>
  <si>
    <t>AT-early education wood card abc</t>
  </si>
  <si>
    <t>ODR8592680298l</t>
  </si>
  <si>
    <t>C952783L</t>
  </si>
  <si>
    <t>ODR5528836403h</t>
  </si>
  <si>
    <t>C761925L</t>
  </si>
  <si>
    <t>P829161</t>
  </si>
  <si>
    <t>Genius_DX-6810-red</t>
  </si>
  <si>
    <t>ODR1452782535r</t>
  </si>
  <si>
    <t>P505269</t>
  </si>
  <si>
    <t>Ctees-Black Zip- Up Hoodie-M</t>
  </si>
  <si>
    <t>ODR6855818002n</t>
  </si>
  <si>
    <t>C643906L</t>
  </si>
  <si>
    <t>P409795</t>
  </si>
  <si>
    <t>edukaan_7069-A4 - 300 Pages</t>
  </si>
  <si>
    <t>ODR2227844689g</t>
  </si>
  <si>
    <t>C708473L</t>
  </si>
  <si>
    <t>ODR1962587624k</t>
  </si>
  <si>
    <t>C699636L</t>
  </si>
  <si>
    <t>ODR1649012405n</t>
  </si>
  <si>
    <t>P923232</t>
  </si>
  <si>
    <t>Baklawa_Plain Hareesa-1Kg</t>
  </si>
  <si>
    <t>ODR8225693852e</t>
  </si>
  <si>
    <t>P876142</t>
  </si>
  <si>
    <t>Chk_Green Chilli Pickle 300 gms with Free Mix Pickle 300 gms</t>
  </si>
  <si>
    <t>ODR5468288161t</t>
  </si>
  <si>
    <t>C711255L</t>
  </si>
  <si>
    <t>ODR1375652074f</t>
  </si>
  <si>
    <t>C925474L</t>
  </si>
  <si>
    <t>ODR5649562969e</t>
  </si>
  <si>
    <t>C122312L</t>
  </si>
  <si>
    <t>P858122</t>
  </si>
  <si>
    <t>BP_GA35029-9-10 Years</t>
  </si>
  <si>
    <t>ODR2349024769e</t>
  </si>
  <si>
    <t>C508926L</t>
  </si>
  <si>
    <t>P892074</t>
  </si>
  <si>
    <t xml:space="preserve">Rubian_Rubian Car Sun Visor Tissue Box - Green </t>
  </si>
  <si>
    <t>ODR2803121569e</t>
  </si>
  <si>
    <t>P113266</t>
  </si>
  <si>
    <t>qzs_27360-Large</t>
  </si>
  <si>
    <t>ODR8744153576t</t>
  </si>
  <si>
    <t>P892233</t>
  </si>
  <si>
    <t>Bata_Bfirst-3216008-33-1</t>
  </si>
  <si>
    <t>ODR6558389671f</t>
  </si>
  <si>
    <t>ODR9333475741m</t>
  </si>
  <si>
    <t>C882803L</t>
  </si>
  <si>
    <t>ODR7238172144u</t>
  </si>
  <si>
    <t>ODR6314001689u</t>
  </si>
  <si>
    <t>C772440L</t>
  </si>
  <si>
    <t>P160647</t>
  </si>
  <si>
    <t>liberty_9780753828182</t>
  </si>
  <si>
    <t>ODR9375942163n</t>
  </si>
  <si>
    <t>C411792L</t>
  </si>
  <si>
    <t>P713507</t>
  </si>
  <si>
    <t>liberty_9780062091581</t>
  </si>
  <si>
    <t>ODR7742970891o</t>
  </si>
  <si>
    <t>C932834L</t>
  </si>
  <si>
    <t>P430015</t>
  </si>
  <si>
    <t>liberty_9780263896732</t>
  </si>
  <si>
    <t>ODR1553580161t</t>
  </si>
  <si>
    <t>C399834L</t>
  </si>
  <si>
    <t>ODR8234865140t</t>
  </si>
  <si>
    <t>C335422L</t>
  </si>
  <si>
    <t>ODR6542358504h</t>
  </si>
  <si>
    <t>C596264L</t>
  </si>
  <si>
    <t>ODR8203168817m</t>
  </si>
  <si>
    <t>C700155L</t>
  </si>
  <si>
    <t>ODR3296806861r</t>
  </si>
  <si>
    <t>ODR2935397307k</t>
  </si>
  <si>
    <t>P790645</t>
  </si>
  <si>
    <t>Paramount_9789812712844</t>
  </si>
  <si>
    <t>ODR5548575512w</t>
  </si>
  <si>
    <t>C323618L</t>
  </si>
  <si>
    <t>P476745</t>
  </si>
  <si>
    <t>Paramount_9789696370666</t>
  </si>
  <si>
    <t>ODR4558569562u</t>
  </si>
  <si>
    <t>C807888L</t>
  </si>
  <si>
    <t>ODR9004726932x</t>
  </si>
  <si>
    <t>C149142L</t>
  </si>
  <si>
    <t>P356515</t>
  </si>
  <si>
    <t>MEGUIAR_G13616</t>
  </si>
  <si>
    <t>ODR2845805201z</t>
  </si>
  <si>
    <t>ODR2927124473k</t>
  </si>
  <si>
    <t>C733350L</t>
  </si>
  <si>
    <t>P189264</t>
  </si>
  <si>
    <t>SCIFI_Disney Music_SC510VMP</t>
  </si>
  <si>
    <t>ODR5930801203e</t>
  </si>
  <si>
    <t>C376735L</t>
  </si>
  <si>
    <t>ODR3504880682v</t>
  </si>
  <si>
    <t>C438548L</t>
  </si>
  <si>
    <t>ODR6786240711y</t>
  </si>
  <si>
    <t>C791660L</t>
  </si>
  <si>
    <t>P650306</t>
  </si>
  <si>
    <t>HAS_Remax-Navigation</t>
  </si>
  <si>
    <t>ODR4631857073h</t>
  </si>
  <si>
    <t>C691411L</t>
  </si>
  <si>
    <t>P640216</t>
  </si>
  <si>
    <t>kansai_Frosted Glass</t>
  </si>
  <si>
    <t>ODR2966695281m</t>
  </si>
  <si>
    <t>C496729L</t>
  </si>
  <si>
    <t>P948060</t>
  </si>
  <si>
    <t>cn_clc_ AS-220RTS</t>
  </si>
  <si>
    <t>ODR8936883809b</t>
  </si>
  <si>
    <t>C794471L</t>
  </si>
  <si>
    <t>ODR9012255762s</t>
  </si>
  <si>
    <t>C567506L</t>
  </si>
  <si>
    <t>P464439</t>
  </si>
  <si>
    <t>Fpakistan_FP029</t>
  </si>
  <si>
    <t>ODR1662998604l</t>
  </si>
  <si>
    <t>C291014L</t>
  </si>
  <si>
    <t>P477437</t>
  </si>
  <si>
    <t>Fpakistan_FP045</t>
  </si>
  <si>
    <t>ODR4679456077u</t>
  </si>
  <si>
    <t>C995967L</t>
  </si>
  <si>
    <t>P285305</t>
  </si>
  <si>
    <t>Z&amp;A_ZEES-0045</t>
  </si>
  <si>
    <t>ODR8196918368w</t>
  </si>
  <si>
    <t>C555980L</t>
  </si>
  <si>
    <t>ODR6645129667a</t>
  </si>
  <si>
    <t>C380315L</t>
  </si>
  <si>
    <t>P726676</t>
  </si>
  <si>
    <t>redspot_9789810594718</t>
  </si>
  <si>
    <t>ODR4085661195q</t>
  </si>
  <si>
    <t>C704681L</t>
  </si>
  <si>
    <t>ODR8367805850a</t>
  </si>
  <si>
    <t>ODR7422732212o</t>
  </si>
  <si>
    <t>C898579L</t>
  </si>
  <si>
    <t>ODR4540670676q</t>
  </si>
  <si>
    <t>C614043L</t>
  </si>
  <si>
    <t>ODR3951685069s</t>
  </si>
  <si>
    <t>ODR1357268736q</t>
  </si>
  <si>
    <t>C398810L</t>
  </si>
  <si>
    <t>P465866</t>
  </si>
  <si>
    <t>ziqi_Zn-1455-MD</t>
  </si>
  <si>
    <t>ODR6556195535g</t>
  </si>
  <si>
    <t>C417461L</t>
  </si>
  <si>
    <t>P534918</t>
  </si>
  <si>
    <t>ziqi_Zn-1455-BD</t>
  </si>
  <si>
    <t>ODR8221278142j</t>
  </si>
  <si>
    <t>C236544L</t>
  </si>
  <si>
    <t>P225569</t>
  </si>
  <si>
    <t>kkc_Areej King Air Freshener</t>
  </si>
  <si>
    <t>ODR6997036911v</t>
  </si>
  <si>
    <t>C498022L</t>
  </si>
  <si>
    <t>ODR4447835184a</t>
  </si>
  <si>
    <t>C623835L</t>
  </si>
  <si>
    <t>ODR1990015233i</t>
  </si>
  <si>
    <t>C463842L</t>
  </si>
  <si>
    <t>P567399</t>
  </si>
  <si>
    <t>liberty_Brown Zipper Jacket for Boys / Girls-16 yrs - above - Si</t>
  </si>
  <si>
    <t>ODR3533718593q</t>
  </si>
  <si>
    <t>C614339L</t>
  </si>
  <si>
    <t>ODR2534516957m</t>
  </si>
  <si>
    <t>C997231L</t>
  </si>
  <si>
    <t>P307535</t>
  </si>
  <si>
    <t>liberty_Navy Blue Pullover for Boys-16 yrs - above - Size 42</t>
  </si>
  <si>
    <t>ODR4495571440l</t>
  </si>
  <si>
    <t>C951682L</t>
  </si>
  <si>
    <t>P197055</t>
  </si>
  <si>
    <t>SCIFI_SC22002PBL-Pucca</t>
  </si>
  <si>
    <t>ODR8731885262d</t>
  </si>
  <si>
    <t>C315409L</t>
  </si>
  <si>
    <t>P764124</t>
  </si>
  <si>
    <t>liberty_9788184001716</t>
  </si>
  <si>
    <t>ODR4460367194z</t>
  </si>
  <si>
    <t>P273480</t>
  </si>
  <si>
    <t>liberty_9780008100995</t>
  </si>
  <si>
    <t>ODR2067076227g</t>
  </si>
  <si>
    <t>C361493L</t>
  </si>
  <si>
    <t>P668591</t>
  </si>
  <si>
    <t>PlanetX_AG-9008</t>
  </si>
  <si>
    <t>ODR4222094438e</t>
  </si>
  <si>
    <t>C979209L</t>
  </si>
  <si>
    <t>P422708</t>
  </si>
  <si>
    <t>iGeek_BatmanTriFidgetSpinnerToy</t>
  </si>
  <si>
    <t>ODR6719208136y</t>
  </si>
  <si>
    <t>C810023L</t>
  </si>
  <si>
    <t>ODR8785138271h</t>
  </si>
  <si>
    <t>C990599L</t>
  </si>
  <si>
    <t>P750501</t>
  </si>
  <si>
    <t>UnzeLondon_CS11300-11</t>
  </si>
  <si>
    <t>ODR2235617462p</t>
  </si>
  <si>
    <t>C117684L</t>
  </si>
  <si>
    <t>P173123</t>
  </si>
  <si>
    <t>ag_nixor-Navy Blue Belt Pants for Class XI-XII-15 - 16 yrs-44 (2</t>
  </si>
  <si>
    <t>ODR2120060695z</t>
  </si>
  <si>
    <t>ODR8009504727a</t>
  </si>
  <si>
    <t>C462939L</t>
  </si>
  <si>
    <t>P673339</t>
  </si>
  <si>
    <t>edukaan_7032-A4 - 6 Subjects</t>
  </si>
  <si>
    <t>ODR4997175342w</t>
  </si>
  <si>
    <t>C913774L</t>
  </si>
  <si>
    <t>P386455</t>
  </si>
  <si>
    <t>Z&amp;A_ZEES-0233</t>
  </si>
  <si>
    <t>ODR2815438420n</t>
  </si>
  <si>
    <t>C184584L</t>
  </si>
  <si>
    <t>P119854</t>
  </si>
  <si>
    <t>Nimcos_Spicy-Potato-Sticks-180gm</t>
  </si>
  <si>
    <t>ODR8563716553i</t>
  </si>
  <si>
    <t>P960755</t>
  </si>
  <si>
    <t>Progressive_9781472382535</t>
  </si>
  <si>
    <t>ODR3411118631v</t>
  </si>
  <si>
    <t>C418738L</t>
  </si>
  <si>
    <t>ODR5278613253l</t>
  </si>
  <si>
    <t>ODR6187752983e</t>
  </si>
  <si>
    <t>P894654</t>
  </si>
  <si>
    <t>Rajesh_Y Pad English Learning Computer</t>
  </si>
  <si>
    <t>ODR8015531197e</t>
  </si>
  <si>
    <t>ODR9639774179e</t>
  </si>
  <si>
    <t>C911330L</t>
  </si>
  <si>
    <t>P140312</t>
  </si>
  <si>
    <t>stoner_91381 A</t>
  </si>
  <si>
    <t>ODR8174207127i</t>
  </si>
  <si>
    <t>C491259L</t>
  </si>
  <si>
    <t>ODR6624437334w</t>
  </si>
  <si>
    <t>ODR3951543694j</t>
  </si>
  <si>
    <t>ODR5153586243a</t>
  </si>
  <si>
    <t>C745817L</t>
  </si>
  <si>
    <t>P287016</t>
  </si>
  <si>
    <t>itter_AB 1122</t>
  </si>
  <si>
    <t>ODR1173186341m</t>
  </si>
  <si>
    <t>C307127L</t>
  </si>
  <si>
    <t>P933504</t>
  </si>
  <si>
    <t>col_qadri_96989179647058</t>
  </si>
  <si>
    <t>ODR1327540902h</t>
  </si>
  <si>
    <t>C931442L</t>
  </si>
  <si>
    <t>P663284</t>
  </si>
  <si>
    <t>vitamin_Super Yohimbe 1000</t>
  </si>
  <si>
    <t>ODR2945497591x</t>
  </si>
  <si>
    <t>C808661L</t>
  </si>
  <si>
    <t>P577211</t>
  </si>
  <si>
    <t>Rajesh_Multicolor Talk Back Parrot Toy</t>
  </si>
  <si>
    <t>ODR2113227925v</t>
  </si>
  <si>
    <t>P855575</t>
  </si>
  <si>
    <t>RS_Pack-of-three-Rehmat-e-Shereen-Coconut-Bites</t>
  </si>
  <si>
    <t>ODR6128158871l</t>
  </si>
  <si>
    <t>C606851L</t>
  </si>
  <si>
    <t>ODR8405429548i</t>
  </si>
  <si>
    <t>C242911L</t>
  </si>
  <si>
    <t>ODR3505755875e</t>
  </si>
  <si>
    <t>C939411L</t>
  </si>
  <si>
    <t>ODR6629337121v</t>
  </si>
  <si>
    <t>C807877L</t>
  </si>
  <si>
    <t>P999871</t>
  </si>
  <si>
    <t>lalqila_Shahi Nihari-850gm</t>
  </si>
  <si>
    <t>ODR8215826776h</t>
  </si>
  <si>
    <t>C352292L</t>
  </si>
  <si>
    <t>ODR3058586792v</t>
  </si>
  <si>
    <t>C450367L</t>
  </si>
  <si>
    <t>ODR7775733255y</t>
  </si>
  <si>
    <t>C318744L</t>
  </si>
  <si>
    <t>ODR6768098452e</t>
  </si>
  <si>
    <t>ODR1884249335f</t>
  </si>
  <si>
    <t>C358518L</t>
  </si>
  <si>
    <t>ODR6877188904q</t>
  </si>
  <si>
    <t>C464201L</t>
  </si>
  <si>
    <t>ODR9687915637u</t>
  </si>
  <si>
    <t>C896860L</t>
  </si>
  <si>
    <t>ODR2631092158l</t>
  </si>
  <si>
    <t>C736562L</t>
  </si>
  <si>
    <t>P660316</t>
  </si>
  <si>
    <t>KF_Butt-Salan-850gm</t>
  </si>
  <si>
    <t>ODR2840664702y</t>
  </si>
  <si>
    <t>C423334L</t>
  </si>
  <si>
    <t>ODR8577091349d</t>
  </si>
  <si>
    <t>C303491L</t>
  </si>
  <si>
    <t>P716208</t>
  </si>
  <si>
    <t>Tajdaar_Ramzan-Bundle-2-Buy-1-pack</t>
  </si>
  <si>
    <t>ODR2081129713v</t>
  </si>
  <si>
    <t>C190534L</t>
  </si>
  <si>
    <t>P586554</t>
  </si>
  <si>
    <t>Rajesh_RAJ225</t>
  </si>
  <si>
    <t>ODR6808728520l</t>
  </si>
  <si>
    <t>C280001L</t>
  </si>
  <si>
    <t>P371421</t>
  </si>
  <si>
    <t>emart_00-8</t>
  </si>
  <si>
    <t>ODR7275976321g</t>
  </si>
  <si>
    <t>C286894L</t>
  </si>
  <si>
    <t>P365475</t>
  </si>
  <si>
    <t>BB_KIDSHD_PRI</t>
  </si>
  <si>
    <t>ODR6689603723y</t>
  </si>
  <si>
    <t>C886127L</t>
  </si>
  <si>
    <t>P599178</t>
  </si>
  <si>
    <t>BB_KIDSHD_HORS</t>
  </si>
  <si>
    <t>ODR9488343751y</t>
  </si>
  <si>
    <t>C713301L</t>
  </si>
  <si>
    <t>P843485</t>
  </si>
  <si>
    <t>BB_KIDSHD_PIR</t>
  </si>
  <si>
    <t>ODR9672825775g</t>
  </si>
  <si>
    <t>P945237</t>
  </si>
  <si>
    <t>Ctees_BH-K-HPR-L</t>
  </si>
  <si>
    <t>ODR4102508280x</t>
  </si>
  <si>
    <t>P505293</t>
  </si>
  <si>
    <t>Ctees_BH-K-CUP-M</t>
  </si>
  <si>
    <t>ODR6989428466k</t>
  </si>
  <si>
    <t>P505317</t>
  </si>
  <si>
    <t>Ctees_BH-K-CUP-L</t>
  </si>
  <si>
    <t>ODR1296338668p</t>
  </si>
  <si>
    <t>C822607L</t>
  </si>
  <si>
    <t>P166596</t>
  </si>
  <si>
    <t>US-MSK-13-3T</t>
  </si>
  <si>
    <t>ODR1383221338z</t>
  </si>
  <si>
    <t>C287218L</t>
  </si>
  <si>
    <t>ODR9582669164k</t>
  </si>
  <si>
    <t>C430127L</t>
  </si>
  <si>
    <t>P272076</t>
  </si>
  <si>
    <t>Rajesh_RAJ008</t>
  </si>
  <si>
    <t>ODR6206973961p</t>
  </si>
  <si>
    <t>C757189L</t>
  </si>
  <si>
    <t>P711491</t>
  </si>
  <si>
    <t>Bata_Bfirst-3511015-</t>
  </si>
  <si>
    <t>ODR5397038178l</t>
  </si>
  <si>
    <t>C469091L</t>
  </si>
  <si>
    <t>P408318</t>
  </si>
  <si>
    <t>Bata_Bfirst-3516073-32-13</t>
  </si>
  <si>
    <t>ODR4076236234s</t>
  </si>
  <si>
    <t>P772081</t>
  </si>
  <si>
    <t>Tmall_SmartPen</t>
  </si>
  <si>
    <t>ODR2495200488z</t>
  </si>
  <si>
    <t>C358631L</t>
  </si>
  <si>
    <t>P552489</t>
  </si>
  <si>
    <t>Bata_Bfirst-3511015-28-10</t>
  </si>
  <si>
    <t>ODR5294138543h</t>
  </si>
  <si>
    <t>C241117L</t>
  </si>
  <si>
    <t>P302311</t>
  </si>
  <si>
    <t>ihijab_CN017</t>
  </si>
  <si>
    <t>ODR5961043616k</t>
  </si>
  <si>
    <t>P104151</t>
  </si>
  <si>
    <t>BP_PS31340</t>
  </si>
  <si>
    <t>ODR3064706917c</t>
  </si>
  <si>
    <t>C960523L</t>
  </si>
  <si>
    <t>P615615</t>
  </si>
  <si>
    <t>HAS_Remax-WA-S06</t>
  </si>
  <si>
    <t>ODR2005327701o</t>
  </si>
  <si>
    <t>C142496L</t>
  </si>
  <si>
    <t>P575285</t>
  </si>
  <si>
    <t>liberty_9788129120946</t>
  </si>
  <si>
    <t>ODR3765637548i</t>
  </si>
  <si>
    <t>C970117L</t>
  </si>
  <si>
    <t>P673195</t>
  </si>
  <si>
    <t>liberty_9780857388384</t>
  </si>
  <si>
    <t>ODR7721670740o</t>
  </si>
  <si>
    <t>P981094</t>
  </si>
  <si>
    <t>liberty_9781447218890</t>
  </si>
  <si>
    <t>ODR2727962437c</t>
  </si>
  <si>
    <t>C269536L</t>
  </si>
  <si>
    <t>P769320</t>
  </si>
  <si>
    <t>Progressive_9780857800008</t>
  </si>
  <si>
    <t>ODR5872574329k</t>
  </si>
  <si>
    <t>C203867L</t>
  </si>
  <si>
    <t>ODR8698118498v</t>
  </si>
  <si>
    <t>P572956</t>
  </si>
  <si>
    <t>liberty_9780241955413</t>
  </si>
  <si>
    <t>ODR7750587238k</t>
  </si>
  <si>
    <t>C466135L</t>
  </si>
  <si>
    <t>P637388</t>
  </si>
  <si>
    <t>Liberty_9788174368942</t>
  </si>
  <si>
    <t>ODR3507858845p</t>
  </si>
  <si>
    <t>C880315L</t>
  </si>
  <si>
    <t>P934423</t>
  </si>
  <si>
    <t>liberty_9780307479402</t>
  </si>
  <si>
    <t>ODR2949162923z</t>
  </si>
  <si>
    <t>C560166L</t>
  </si>
  <si>
    <t>P298920</t>
  </si>
  <si>
    <t>liberty_9780349000152</t>
  </si>
  <si>
    <t>ODR5114298152h</t>
  </si>
  <si>
    <t>C934459L</t>
  </si>
  <si>
    <t>P130690</t>
  </si>
  <si>
    <t>liberty_9780755334513</t>
  </si>
  <si>
    <t>ODR9868573480y</t>
  </si>
  <si>
    <t>C836769L</t>
  </si>
  <si>
    <t>P456956</t>
  </si>
  <si>
    <t>liberty_9780330508780</t>
  </si>
  <si>
    <t>ODR8525512314q</t>
  </si>
  <si>
    <t>P226594</t>
  </si>
  <si>
    <t>UnzeLondon_CS11302-7</t>
  </si>
  <si>
    <t>ODR3756752467v</t>
  </si>
  <si>
    <t>C794673L</t>
  </si>
  <si>
    <t>P682816</t>
  </si>
  <si>
    <t>UnzeLondon_CS11266-2</t>
  </si>
  <si>
    <t>ODR6861426774c</t>
  </si>
  <si>
    <t>C709206L</t>
  </si>
  <si>
    <t>P860159</t>
  </si>
  <si>
    <t>liberty_9780307945464</t>
  </si>
  <si>
    <t>ODR3857583202s</t>
  </si>
  <si>
    <t>C218142L</t>
  </si>
  <si>
    <t>P989166</t>
  </si>
  <si>
    <t xml:space="preserve">vitamin_265 </t>
  </si>
  <si>
    <t>P643349</t>
  </si>
  <si>
    <t>audionic6-954217-564364</t>
  </si>
  <si>
    <t>ODR3850019316e</t>
  </si>
  <si>
    <t>C894919L</t>
  </si>
  <si>
    <t>ODR2498920606m</t>
  </si>
  <si>
    <t>C879647L</t>
  </si>
  <si>
    <t>P475695</t>
  </si>
  <si>
    <t>Paramount_9789696371182</t>
  </si>
  <si>
    <t>ODR8308369824t</t>
  </si>
  <si>
    <t>C602095L</t>
  </si>
  <si>
    <t>P262095</t>
  </si>
  <si>
    <t>itter_AB1241</t>
  </si>
  <si>
    <t>ODR1845777376y</t>
  </si>
  <si>
    <t>C361277L</t>
  </si>
  <si>
    <t>P990333</t>
  </si>
  <si>
    <t>edukaan_200797</t>
  </si>
  <si>
    <t>ODR6935775224x</t>
  </si>
  <si>
    <t>C914122L</t>
  </si>
  <si>
    <t>P139554</t>
  </si>
  <si>
    <t>babyw_toy$4</t>
  </si>
  <si>
    <t>ODR4910925131x</t>
  </si>
  <si>
    <t>C421319L</t>
  </si>
  <si>
    <t>ODR8152969340y</t>
  </si>
  <si>
    <t>P443670</t>
  </si>
  <si>
    <t>CITY_White Shirt Full Sleeves Prep to X-12 - 13 yrs  - Size S</t>
  </si>
  <si>
    <t>ODR5758595399t</t>
  </si>
  <si>
    <t>C796146L</t>
  </si>
  <si>
    <t>P885573</t>
  </si>
  <si>
    <t>oxford_9780199401871</t>
  </si>
  <si>
    <t>ODR8838230900g</t>
  </si>
  <si>
    <t>P874421</t>
  </si>
  <si>
    <t>cr_PISTA SALTED-200 GM</t>
  </si>
  <si>
    <t>ODR2442420656d</t>
  </si>
  <si>
    <t>ODR2189585986w</t>
  </si>
  <si>
    <t>C707264L</t>
  </si>
  <si>
    <t>P994881</t>
  </si>
  <si>
    <t>Payer_Payer-Shaver</t>
  </si>
  <si>
    <t>ODR4765759980q</t>
  </si>
  <si>
    <t>C148215L</t>
  </si>
  <si>
    <t>ODR1329476706u</t>
  </si>
  <si>
    <t>C491827L</t>
  </si>
  <si>
    <t>ODR1595794878i</t>
  </si>
  <si>
    <t>C396025L</t>
  </si>
  <si>
    <t>P814106</t>
  </si>
  <si>
    <t>Audionic  BT125 Speaker</t>
  </si>
  <si>
    <t>ODR8328910202h</t>
  </si>
  <si>
    <t>C424077L</t>
  </si>
  <si>
    <t>P776376</t>
  </si>
  <si>
    <t>Trendz_TR-0201</t>
  </si>
  <si>
    <t>ODR4372999829f</t>
  </si>
  <si>
    <t>C315052L</t>
  </si>
  <si>
    <t>P345015</t>
  </si>
  <si>
    <t>audionic_Shock-2</t>
  </si>
  <si>
    <t>ODR6129414387o</t>
  </si>
  <si>
    <t>C170618L</t>
  </si>
  <si>
    <t>P609900</t>
  </si>
  <si>
    <t>Rajesh_RAJ55</t>
  </si>
  <si>
    <t>ODR5283954534r</t>
  </si>
  <si>
    <t>C738762L</t>
  </si>
  <si>
    <t>P342252</t>
  </si>
  <si>
    <t>cr_PAN MASALA ( SWEET)-500 GM</t>
  </si>
  <si>
    <t>ODR9086749357p</t>
  </si>
  <si>
    <t>C417156L</t>
  </si>
  <si>
    <t>P476150</t>
  </si>
  <si>
    <t>mau_115173</t>
  </si>
  <si>
    <t>ODR2840301280x</t>
  </si>
  <si>
    <t>C981765L</t>
  </si>
  <si>
    <t>P463606</t>
  </si>
  <si>
    <t>UK_ Cake Rusk Original 350 Gms</t>
  </si>
  <si>
    <t>ODR7067291856t</t>
  </si>
  <si>
    <t>C682102L</t>
  </si>
  <si>
    <t>P545776</t>
  </si>
  <si>
    <t>UK_Namkino Mix Nimco 8 Pcs Gift Pack</t>
  </si>
  <si>
    <t>ODR2492819403l</t>
  </si>
  <si>
    <t>C571902L</t>
  </si>
  <si>
    <t>P731853</t>
  </si>
  <si>
    <t>MDF 005_Cashews Plain 250 gm</t>
  </si>
  <si>
    <t>ODR8602364761c</t>
  </si>
  <si>
    <t>C992994L</t>
  </si>
  <si>
    <t>P363127</t>
  </si>
  <si>
    <t>igeek__Packof3FidgetSpinnerStressReducer</t>
  </si>
  <si>
    <t>ODR7750851245w</t>
  </si>
  <si>
    <t>ODR1446216704j</t>
  </si>
  <si>
    <t>C939631L</t>
  </si>
  <si>
    <t>ODR2988475388d</t>
  </si>
  <si>
    <t>C295721L</t>
  </si>
  <si>
    <t>P769860</t>
  </si>
  <si>
    <t>Liberty_9780007256068</t>
  </si>
  <si>
    <t>ODR9648810727h</t>
  </si>
  <si>
    <t>C275711L</t>
  </si>
  <si>
    <t>P361761</t>
  </si>
  <si>
    <t>Zia_363</t>
  </si>
  <si>
    <t>ODR8567013898z</t>
  </si>
  <si>
    <t>C438206L</t>
  </si>
  <si>
    <t>P499383</t>
  </si>
  <si>
    <t>liberty_9780062312716</t>
  </si>
  <si>
    <t>ODR1518315966j</t>
  </si>
  <si>
    <t>C531871L</t>
  </si>
  <si>
    <t>ODR6871459568s</t>
  </si>
  <si>
    <t>C172703L</t>
  </si>
  <si>
    <t>P294896</t>
  </si>
  <si>
    <t>babyw_toy$9</t>
  </si>
  <si>
    <t>ODR2959392259w</t>
  </si>
  <si>
    <t>C120003L</t>
  </si>
  <si>
    <t>P934707</t>
  </si>
  <si>
    <t>PlanetX_PX-9093</t>
  </si>
  <si>
    <t>ODR9485150240y</t>
  </si>
  <si>
    <t>C873482L</t>
  </si>
  <si>
    <t>P246213</t>
  </si>
  <si>
    <t>PlanetX_AG-9050</t>
  </si>
  <si>
    <t>ODR3089891790c</t>
  </si>
  <si>
    <t>C915506L</t>
  </si>
  <si>
    <t>ODR8028926696j</t>
  </si>
  <si>
    <t>C327217L</t>
  </si>
  <si>
    <t>ODR7686973312f</t>
  </si>
  <si>
    <t>C692439L</t>
  </si>
  <si>
    <t>ODR8185553264t</t>
  </si>
  <si>
    <t>C584050L</t>
  </si>
  <si>
    <t>ODR3864994167n</t>
  </si>
  <si>
    <t>C878472L</t>
  </si>
  <si>
    <t>P505349</t>
  </si>
  <si>
    <t xml:space="preserve">SCIFI_SC301PGP-Princess </t>
  </si>
  <si>
    <t>ODR3295897901u</t>
  </si>
  <si>
    <t>P355622</t>
  </si>
  <si>
    <t xml:space="preserve">CITYN_White Kameez Shalwar with Full Sleeves-13 - 15 yrs - Size </t>
  </si>
  <si>
    <t>ODR3755226449i</t>
  </si>
  <si>
    <t>C756072L</t>
  </si>
  <si>
    <t>P108274</t>
  </si>
  <si>
    <t>PMA_9789810117269</t>
  </si>
  <si>
    <t>ODR5418650753s</t>
  </si>
  <si>
    <t>ODR4212941904m</t>
  </si>
  <si>
    <t>C711147L</t>
  </si>
  <si>
    <t>ODR9341063584x</t>
  </si>
  <si>
    <t>C562870L</t>
  </si>
  <si>
    <t>P639882</t>
  </si>
  <si>
    <t>BP_PS11204</t>
  </si>
  <si>
    <t>ODR9815715306q</t>
  </si>
  <si>
    <t>C743645L</t>
  </si>
  <si>
    <t>P444847</t>
  </si>
  <si>
    <t>4U_Service-KA 005</t>
  </si>
  <si>
    <t>ODR7224071159b</t>
  </si>
  <si>
    <t>C826629L</t>
  </si>
  <si>
    <t>P266281</t>
  </si>
  <si>
    <t>greenroot_Organic Honey (250 ml)</t>
  </si>
  <si>
    <t>ODR8011174056r</t>
  </si>
  <si>
    <t>ODR1653557693m</t>
  </si>
  <si>
    <t>ODR9357466906m</t>
  </si>
  <si>
    <t>ODR3709041543e</t>
  </si>
  <si>
    <t>C615304L</t>
  </si>
  <si>
    <t>ODR8369942489j</t>
  </si>
  <si>
    <t>C942567L</t>
  </si>
  <si>
    <t>ODR2279091803o</t>
  </si>
  <si>
    <t>P698623</t>
  </si>
  <si>
    <t xml:space="preserve">emart_Nova Straightener + Curler </t>
  </si>
  <si>
    <t>ODR8475916672g</t>
  </si>
  <si>
    <t>P600996</t>
  </si>
  <si>
    <t>Bata_Bfirst-3516072-27-9</t>
  </si>
  <si>
    <t>ODR2692542473w</t>
  </si>
  <si>
    <t>C311438L</t>
  </si>
  <si>
    <t>P492228</t>
  </si>
  <si>
    <t>Progressive_9781472390035</t>
  </si>
  <si>
    <t>ODR7138703013o</t>
  </si>
  <si>
    <t>C194983L</t>
  </si>
  <si>
    <t>ODR2387625277x</t>
  </si>
  <si>
    <t>C364214L</t>
  </si>
  <si>
    <t>P807458</t>
  </si>
  <si>
    <t>Emotions_Emo-BS-13843</t>
  </si>
  <si>
    <t>ODR4207587976f</t>
  </si>
  <si>
    <t>C639870L</t>
  </si>
  <si>
    <t>P482108</t>
  </si>
  <si>
    <t>Aladdin_UMR_CM_1092</t>
  </si>
  <si>
    <t>ODR2295147149a</t>
  </si>
  <si>
    <t>C233836L</t>
  </si>
  <si>
    <t>P463651</t>
  </si>
  <si>
    <t>BE_AUTO COOL</t>
  </si>
  <si>
    <t>ODR8645575865l</t>
  </si>
  <si>
    <t>C272818L</t>
  </si>
  <si>
    <t>P962626</t>
  </si>
  <si>
    <t>smsm_220240</t>
  </si>
  <si>
    <t>ODR3943217819b</t>
  </si>
  <si>
    <t>C635505L</t>
  </si>
  <si>
    <t>P272318</t>
  </si>
  <si>
    <t>PGC_White and Blue Pin Striped Girls-13 - 14 yrs - Size 38</t>
  </si>
  <si>
    <t>ODR4260867782x</t>
  </si>
  <si>
    <t>C820598L</t>
  </si>
  <si>
    <t>ODR4422539889i</t>
  </si>
  <si>
    <t>ODR5162908083e</t>
  </si>
  <si>
    <t>P323430</t>
  </si>
  <si>
    <t>babyw_toy$7</t>
  </si>
  <si>
    <t>ODR3241931797y</t>
  </si>
  <si>
    <t>C317606L</t>
  </si>
  <si>
    <t>P321023</t>
  </si>
  <si>
    <t>CITY_White Shirt Full Sleeves Prep to X-6.5 - 8 yrs - Size 24</t>
  </si>
  <si>
    <t>ODR3200103881y</t>
  </si>
  <si>
    <t>P741554</t>
  </si>
  <si>
    <t>Aladdin_UMR_CM_1099</t>
  </si>
  <si>
    <t>ODR4816946345x</t>
  </si>
  <si>
    <t>P504379</t>
  </si>
  <si>
    <t>Ctees_CK-SUP-L</t>
  </si>
  <si>
    <t>ODR8548578667k</t>
  </si>
  <si>
    <t>C169476L</t>
  </si>
  <si>
    <t>P504290</t>
  </si>
  <si>
    <t>Ctees_CK-SUP-M</t>
  </si>
  <si>
    <t>ODR9338965317e</t>
  </si>
  <si>
    <t>C718522L</t>
  </si>
  <si>
    <t>P513436</t>
  </si>
  <si>
    <t>Kansai_Auto_Camouflag_Olive</t>
  </si>
  <si>
    <t>ODR2050669939y</t>
  </si>
  <si>
    <t>C293590L</t>
  </si>
  <si>
    <t>P274235</t>
  </si>
  <si>
    <t>Kansai_Auto Acrylic Clear Gloss</t>
  </si>
  <si>
    <t>ODR4724768903p</t>
  </si>
  <si>
    <t>ODR2741335688f</t>
  </si>
  <si>
    <t>C427029L</t>
  </si>
  <si>
    <t>ODR3835014143u</t>
  </si>
  <si>
    <t>ODR7305453594c</t>
  </si>
  <si>
    <t>P340271</t>
  </si>
  <si>
    <t>CITY_White Frock Half Sleeves-6.5 - 8 yrs - Size 30</t>
  </si>
  <si>
    <t>ODR4310686297w</t>
  </si>
  <si>
    <t>C601325L</t>
  </si>
  <si>
    <t>ODR8090974659p</t>
  </si>
  <si>
    <t>ODR3076809883x</t>
  </si>
  <si>
    <t>ODR6724491607l</t>
  </si>
  <si>
    <t>C442089L</t>
  </si>
  <si>
    <t>ODR3952159133o</t>
  </si>
  <si>
    <t>C510709L</t>
  </si>
  <si>
    <t>P756246</t>
  </si>
  <si>
    <t>cn_clc_ AS-1200</t>
  </si>
  <si>
    <t>ODR9275100721a</t>
  </si>
  <si>
    <t>C411467L</t>
  </si>
  <si>
    <t>ODR8637996865i</t>
  </si>
  <si>
    <t>C898194L</t>
  </si>
  <si>
    <t>ODR3424337619b</t>
  </si>
  <si>
    <t>C221844L</t>
  </si>
  <si>
    <t>P256163</t>
  </si>
  <si>
    <t>MOA_Dark Grey Uniform Belt Pants-Size L 42 - W 32</t>
  </si>
  <si>
    <t>ODR7725323320x</t>
  </si>
  <si>
    <t>C430862L</t>
  </si>
  <si>
    <t>ODR9346161398n</t>
  </si>
  <si>
    <t>C519036L</t>
  </si>
  <si>
    <t>ODR9982806561e</t>
  </si>
  <si>
    <t>ODR1161894054i</t>
  </si>
  <si>
    <t>C615419L</t>
  </si>
  <si>
    <t>P564642</t>
  </si>
  <si>
    <t>Blooming_Round Neck Tees-8 to 9 Years</t>
  </si>
  <si>
    <t>ODR6775773027d</t>
  </si>
  <si>
    <t>P989661</t>
  </si>
  <si>
    <t>Liberty_9780099549482</t>
  </si>
  <si>
    <t>ODR4142876961w</t>
  </si>
  <si>
    <t>C763154L</t>
  </si>
  <si>
    <t>P796552</t>
  </si>
  <si>
    <t>oxford_9780199068524</t>
  </si>
  <si>
    <t>ODR5544215466r</t>
  </si>
  <si>
    <t>C544247L</t>
  </si>
  <si>
    <t>P851365</t>
  </si>
  <si>
    <t>ReadersHeaven_9780330353823</t>
  </si>
  <si>
    <t>ODR4806439080i</t>
  </si>
  <si>
    <t>C775652L</t>
  </si>
  <si>
    <t>P452678</t>
  </si>
  <si>
    <t>liberty_9780440867395</t>
  </si>
  <si>
    <t>ODR5426920862f</t>
  </si>
  <si>
    <t>C667680L</t>
  </si>
  <si>
    <t>P855014</t>
  </si>
  <si>
    <t>ReadersHeaven_9781849040495</t>
  </si>
  <si>
    <t>ODR2452425737k</t>
  </si>
  <si>
    <t>C685666L</t>
  </si>
  <si>
    <t>ODR9311225852v</t>
  </si>
  <si>
    <t>C917797L</t>
  </si>
  <si>
    <t>P971775</t>
  </si>
  <si>
    <t>Paramount_9789696372516</t>
  </si>
  <si>
    <t>ODR7029449160r</t>
  </si>
  <si>
    <t>C590925L</t>
  </si>
  <si>
    <t>ODR1875305350v</t>
  </si>
  <si>
    <t>ODR8078779680x</t>
  </si>
  <si>
    <t>P135836</t>
  </si>
  <si>
    <t>liberty_9780330512459</t>
  </si>
  <si>
    <t>ODR3824578133t</t>
  </si>
  <si>
    <t>C660912L</t>
  </si>
  <si>
    <t>P592155</t>
  </si>
  <si>
    <t>RBC_9789694073006</t>
  </si>
  <si>
    <t>ODR1408782762d</t>
  </si>
  <si>
    <t>C694728L</t>
  </si>
  <si>
    <t>P779382</t>
  </si>
  <si>
    <t>ReadersHeaven_9781408852569</t>
  </si>
  <si>
    <t>ODR3689532980d</t>
  </si>
  <si>
    <t>C416727L</t>
  </si>
  <si>
    <t>P858025</t>
  </si>
  <si>
    <t>LM_BS1052-6-7 Years</t>
  </si>
  <si>
    <t>ODR6630421077z</t>
  </si>
  <si>
    <t>C832040L</t>
  </si>
  <si>
    <t>P233771</t>
  </si>
  <si>
    <t>Paramount_9781444112696</t>
  </si>
  <si>
    <t>ODR2830900787d</t>
  </si>
  <si>
    <t>C790491L</t>
  </si>
  <si>
    <t>P213100</t>
  </si>
  <si>
    <t>nutrifactor_NF003</t>
  </si>
  <si>
    <t>ODR1294680720c</t>
  </si>
  <si>
    <t>C765912L</t>
  </si>
  <si>
    <t>P757238</t>
  </si>
  <si>
    <t>Route_km256-L</t>
  </si>
  <si>
    <t>ODR5948493572z</t>
  </si>
  <si>
    <t>C433008L</t>
  </si>
  <si>
    <t>P751686</t>
  </si>
  <si>
    <t>Aladdin_UMR_CM_1094</t>
  </si>
  <si>
    <t>ODR9109665554u</t>
  </si>
  <si>
    <t>P684918</t>
  </si>
  <si>
    <t>lalqila_Achar Gosht-850gm</t>
  </si>
  <si>
    <t>ODR4271338264n</t>
  </si>
  <si>
    <t>C757057L</t>
  </si>
  <si>
    <t>ODR8359827867q</t>
  </si>
  <si>
    <t>C686567L</t>
  </si>
  <si>
    <t>ODR6529670768f</t>
  </si>
  <si>
    <t>C904287L</t>
  </si>
  <si>
    <t>ODR4513073670i</t>
  </si>
  <si>
    <t>ODR8797224400x</t>
  </si>
  <si>
    <t>C732517L</t>
  </si>
  <si>
    <t>ODR1450336084m</t>
  </si>
  <si>
    <t>C600944L</t>
  </si>
  <si>
    <t>P241288</t>
  </si>
  <si>
    <t>Genius_DX-7010-Red</t>
  </si>
  <si>
    <t>ODR5716592146s</t>
  </si>
  <si>
    <t>P420989</t>
  </si>
  <si>
    <t>CITY_White Shirt Half Sleeves Prep to X-5 - 6.5 yrs - Size 22</t>
  </si>
  <si>
    <t>ODR2901834333x</t>
  </si>
  <si>
    <t>C346363L</t>
  </si>
  <si>
    <t>ODR5747206398m</t>
  </si>
  <si>
    <t>C513353L</t>
  </si>
  <si>
    <t>ODR7174777476v</t>
  </si>
  <si>
    <t>C463544L</t>
  </si>
  <si>
    <t>P794982</t>
  </si>
  <si>
    <t>Audionic_Studio 4</t>
  </si>
  <si>
    <t>ODR9162537736v</t>
  </si>
  <si>
    <t>C164230L</t>
  </si>
  <si>
    <t>P600924</t>
  </si>
  <si>
    <t>PlanetX_PO-9005</t>
  </si>
  <si>
    <t>ODR5501497733m</t>
  </si>
  <si>
    <t>C558872L</t>
  </si>
  <si>
    <t>P974929</t>
  </si>
  <si>
    <t>Life source_LS-3002 DBS</t>
  </si>
  <si>
    <t>ODR1712600621z</t>
  </si>
  <si>
    <t>C591135L</t>
  </si>
  <si>
    <t>ODR1370859979e</t>
  </si>
  <si>
    <t>C504512L</t>
  </si>
  <si>
    <t>P922501</t>
  </si>
  <si>
    <t>liberty_Green Cardigan for Girls-6 - 7 yrs - Size 28</t>
  </si>
  <si>
    <t>ODR7696510624e</t>
  </si>
  <si>
    <t>C230896L</t>
  </si>
  <si>
    <t>P412505</t>
  </si>
  <si>
    <t>3m_70005045094</t>
  </si>
  <si>
    <t>ODR7582139486w</t>
  </si>
  <si>
    <t>C413190L</t>
  </si>
  <si>
    <t>ODR1287604410n</t>
  </si>
  <si>
    <t>P303694</t>
  </si>
  <si>
    <t>stinnos_1323</t>
  </si>
  <si>
    <t>ODR4444156910d</t>
  </si>
  <si>
    <t>C896007L</t>
  </si>
  <si>
    <t>P246442</t>
  </si>
  <si>
    <t>StPat_Belt Pant_13 - 14 yrs-Size 40/36</t>
  </si>
  <si>
    <t>ODR2405447038b</t>
  </si>
  <si>
    <t>ODR9031518173g</t>
  </si>
  <si>
    <t>C661990L</t>
  </si>
  <si>
    <t>P388110</t>
  </si>
  <si>
    <t>cn_clc_ AS-120R</t>
  </si>
  <si>
    <t>ODR8027970144w</t>
  </si>
  <si>
    <t>C789047L</t>
  </si>
  <si>
    <t>P605774</t>
  </si>
  <si>
    <t>StPat_Belt Pant_14 - 15 yrs-Size 40/34</t>
  </si>
  <si>
    <t>ODR8452181722b</t>
  </si>
  <si>
    <t>P860540</t>
  </si>
  <si>
    <t>StPat_Belt Pant_13 - 14 yrs-Size 40/34</t>
  </si>
  <si>
    <t>ODR2635535521o</t>
  </si>
  <si>
    <t>ODR8471835389m</t>
  </si>
  <si>
    <t>C506612L</t>
  </si>
  <si>
    <t>ODR2017593375n</t>
  </si>
  <si>
    <t>C555864L</t>
  </si>
  <si>
    <t>P131231</t>
  </si>
  <si>
    <t>Zia_TK4</t>
  </si>
  <si>
    <t>ODR5674858659r</t>
  </si>
  <si>
    <t>C614531L</t>
  </si>
  <si>
    <t>ODR1705443518z</t>
  </si>
  <si>
    <t>C148479L</t>
  </si>
  <si>
    <t>P274860</t>
  </si>
  <si>
    <t>FISH_CA025</t>
  </si>
  <si>
    <t>ODR2194143824j</t>
  </si>
  <si>
    <t>P258482</t>
  </si>
  <si>
    <t>UC_orange-L</t>
  </si>
  <si>
    <t>ODR6532530113z</t>
  </si>
  <si>
    <t>P561696</t>
  </si>
  <si>
    <t>UC_orange-XL</t>
  </si>
  <si>
    <t>ODR8087839614x</t>
  </si>
  <si>
    <t>P720318</t>
  </si>
  <si>
    <t xml:space="preserve">StPat_Grey Shirt Full Sleeve Morning and A-Level-15 yrs above - </t>
  </si>
  <si>
    <t>ODR4454777787n</t>
  </si>
  <si>
    <t>ODR7627593167j</t>
  </si>
  <si>
    <t>C450972L</t>
  </si>
  <si>
    <t>P644100</t>
  </si>
  <si>
    <t>Paramount_9789694945828</t>
  </si>
  <si>
    <t>ODR2133297384w</t>
  </si>
  <si>
    <t>P261308</t>
  </si>
  <si>
    <t>Paramount_9789814147934</t>
  </si>
  <si>
    <t>ODR6570968596c</t>
  </si>
  <si>
    <t>C610917L</t>
  </si>
  <si>
    <t>P148379</t>
  </si>
  <si>
    <t>Paramount_9789694949963</t>
  </si>
  <si>
    <t>ODR4897254444x</t>
  </si>
  <si>
    <t>C134158L</t>
  </si>
  <si>
    <t>P344214</t>
  </si>
  <si>
    <t>Z&amp;A_ZEES-0269</t>
  </si>
  <si>
    <t>ODR9961059883f</t>
  </si>
  <si>
    <t>C794549L</t>
  </si>
  <si>
    <t>P303119</t>
  </si>
  <si>
    <t>Trendz-TR-0337</t>
  </si>
  <si>
    <t>ODR8148701509w</t>
  </si>
  <si>
    <t>C969725L</t>
  </si>
  <si>
    <t>P634281</t>
  </si>
  <si>
    <t>Trendz-TR-0340</t>
  </si>
  <si>
    <t>ODR2478133557s</t>
  </si>
  <si>
    <t>ODR5401859215z</t>
  </si>
  <si>
    <t>C492817L</t>
  </si>
  <si>
    <t>ODR9233823171l</t>
  </si>
  <si>
    <t>C364511L</t>
  </si>
  <si>
    <t>ODR4488159635q</t>
  </si>
  <si>
    <t>C252501L</t>
  </si>
  <si>
    <t>P206548</t>
  </si>
  <si>
    <t>Telemall_BFCombo 4_Hot belt &amp; Skipping rope</t>
  </si>
  <si>
    <t>ODR2175999852p</t>
  </si>
  <si>
    <t>C817637L</t>
  </si>
  <si>
    <t>P278158</t>
  </si>
  <si>
    <t>PlanetX_PX-9020</t>
  </si>
  <si>
    <t>ODR8303674044g</t>
  </si>
  <si>
    <t>C911481L</t>
  </si>
  <si>
    <t>P740429</t>
  </si>
  <si>
    <t>liberty_9788130908786</t>
  </si>
  <si>
    <t>ODR6646006080j</t>
  </si>
  <si>
    <t>C292185L</t>
  </si>
  <si>
    <t>P476406</t>
  </si>
  <si>
    <t>cn_clc_ AS-120V-POR ASA HB</t>
  </si>
  <si>
    <t>ODR4455217589f</t>
  </si>
  <si>
    <t>P459350</t>
  </si>
  <si>
    <t>StPat_Grey Shirt Full Sleeve Morning and A-Level-14 - 15 yrs - S</t>
  </si>
  <si>
    <t>ODR7434386684u</t>
  </si>
  <si>
    <t>C873660L</t>
  </si>
  <si>
    <t>ODR2745711303c</t>
  </si>
  <si>
    <t>C690478L</t>
  </si>
  <si>
    <t>ODR8076180138f</t>
  </si>
  <si>
    <t>C951902L</t>
  </si>
  <si>
    <t>P109705</t>
  </si>
  <si>
    <t>Zia_EN14</t>
  </si>
  <si>
    <t>ODR2352761303x</t>
  </si>
  <si>
    <t>C549342L</t>
  </si>
  <si>
    <t>P328639</t>
  </si>
  <si>
    <t>Zia_101DA</t>
  </si>
  <si>
    <t>ODR9093407706n</t>
  </si>
  <si>
    <t>C160222L</t>
  </si>
  <si>
    <t>P146262</t>
  </si>
  <si>
    <t xml:space="preserve">aw_Radiator Flush-300ml </t>
  </si>
  <si>
    <t>ODR7626293044b</t>
  </si>
  <si>
    <t>C165068L</t>
  </si>
  <si>
    <t>P670614</t>
  </si>
  <si>
    <t>edukaan_7101-A4 - 300 Pages</t>
  </si>
  <si>
    <t>ODR9850393600v</t>
  </si>
  <si>
    <t>C762891L</t>
  </si>
  <si>
    <t>P761077</t>
  </si>
  <si>
    <t>edukaan_7157-A4 - 300 Pages</t>
  </si>
  <si>
    <t>ODR9431660136e</t>
  </si>
  <si>
    <t>C115187L</t>
  </si>
  <si>
    <t>ODR4098104800o</t>
  </si>
  <si>
    <t>C990203L</t>
  </si>
  <si>
    <t>ODR1487569582p</t>
  </si>
  <si>
    <t>C506034L</t>
  </si>
  <si>
    <t>ODR1437066244c</t>
  </si>
  <si>
    <t>ODR5349190564f</t>
  </si>
  <si>
    <t>C169465L</t>
  </si>
  <si>
    <t>P221133</t>
  </si>
  <si>
    <t>Baklawa_Cake Rusk Per Pack 330g</t>
  </si>
  <si>
    <t>ODR2490563395i</t>
  </si>
  <si>
    <t>C368853L</t>
  </si>
  <si>
    <t>P852927</t>
  </si>
  <si>
    <t>Bata_Bfirst-6516094-39-6</t>
  </si>
  <si>
    <t>ODR3530970948v</t>
  </si>
  <si>
    <t>C581735L</t>
  </si>
  <si>
    <t>P772585</t>
  </si>
  <si>
    <t>BP_PS31338</t>
  </si>
  <si>
    <t>ODR7213439172i</t>
  </si>
  <si>
    <t>P113376</t>
  </si>
  <si>
    <t>liberty_9781445448015</t>
  </si>
  <si>
    <t>ODR1120310291y</t>
  </si>
  <si>
    <t>P692619</t>
  </si>
  <si>
    <t>Progressive_9781474813860</t>
  </si>
  <si>
    <t>ODR2296760841p</t>
  </si>
  <si>
    <t>C474371L</t>
  </si>
  <si>
    <t>P827245</t>
  </si>
  <si>
    <t>liberty_9789351365938</t>
  </si>
  <si>
    <t>ODR6242108208h</t>
  </si>
  <si>
    <t>ODR2125580614h</t>
  </si>
  <si>
    <t>C631900L</t>
  </si>
  <si>
    <t>P859811</t>
  </si>
  <si>
    <t>liberty_9781445448046</t>
  </si>
  <si>
    <t>ODR4616822810r</t>
  </si>
  <si>
    <t>C133603L</t>
  </si>
  <si>
    <t>P187921</t>
  </si>
  <si>
    <t>Paramount_9789696370178</t>
  </si>
  <si>
    <t>ODR2560018243l</t>
  </si>
  <si>
    <t>C362236L</t>
  </si>
  <si>
    <t>P974203</t>
  </si>
  <si>
    <t>liberty_9780330545181</t>
  </si>
  <si>
    <t>ODR2553294738g</t>
  </si>
  <si>
    <t>C623394L</t>
  </si>
  <si>
    <t>P595878</t>
  </si>
  <si>
    <t>liberty_9780746060414</t>
  </si>
  <si>
    <t>ODR5768554690m</t>
  </si>
  <si>
    <t>ODR3426271811r</t>
  </si>
  <si>
    <t>P941983</t>
  </si>
  <si>
    <t>BP_PS19985</t>
  </si>
  <si>
    <t>ODR7785895052u</t>
  </si>
  <si>
    <t>C536377L</t>
  </si>
  <si>
    <t>ODR3257631838n</t>
  </si>
  <si>
    <t>P857346</t>
  </si>
  <si>
    <t>Paramount_9814070246</t>
  </si>
  <si>
    <t>ODR7462424389u</t>
  </si>
  <si>
    <t>C986233L</t>
  </si>
  <si>
    <t>ODR3509034443i</t>
  </si>
  <si>
    <t>ODR6569016087v</t>
  </si>
  <si>
    <t>P769261</t>
  </si>
  <si>
    <t>Oxford_9780195978933</t>
  </si>
  <si>
    <t>ODR6097258565s</t>
  </si>
  <si>
    <t>C375799L</t>
  </si>
  <si>
    <t>P473422</t>
  </si>
  <si>
    <t>Paramount_9780007155668</t>
  </si>
  <si>
    <t>ODR3380622408i</t>
  </si>
  <si>
    <t>C685409L</t>
  </si>
  <si>
    <t>P476236</t>
  </si>
  <si>
    <t>Paramount_9789696371410</t>
  </si>
  <si>
    <t>ODR5129394308a</t>
  </si>
  <si>
    <t>C594441L</t>
  </si>
  <si>
    <t>ODR3815828173o</t>
  </si>
  <si>
    <t>C611777L</t>
  </si>
  <si>
    <t>ODR9285022144t</t>
  </si>
  <si>
    <t>C620104L</t>
  </si>
  <si>
    <t>ODR2912218586o</t>
  </si>
  <si>
    <t>C665132L</t>
  </si>
  <si>
    <t>ODR8099902572z</t>
  </si>
  <si>
    <t>ODR1177098176f</t>
  </si>
  <si>
    <t>C532671L</t>
  </si>
  <si>
    <t>ODR9152542493j</t>
  </si>
  <si>
    <t>C405083L</t>
  </si>
  <si>
    <t>ODR9450112941a</t>
  </si>
  <si>
    <t>C194988L</t>
  </si>
  <si>
    <t>ODR3895398534p</t>
  </si>
  <si>
    <t>C475094L</t>
  </si>
  <si>
    <t>ODR4496974366s</t>
  </si>
  <si>
    <t>C648114L</t>
  </si>
  <si>
    <t>P449744</t>
  </si>
  <si>
    <t>Zia_TK13</t>
  </si>
  <si>
    <t>ODR5041296676m</t>
  </si>
  <si>
    <t>C782148L</t>
  </si>
  <si>
    <t>P948260</t>
  </si>
  <si>
    <t>Iamofficial_IAM-0102</t>
  </si>
  <si>
    <t>ODR1646026599g</t>
  </si>
  <si>
    <t>C975490L</t>
  </si>
  <si>
    <t>P498950</t>
  </si>
  <si>
    <t>Iamofficial_ IAM-NB218</t>
  </si>
  <si>
    <t>ODR4257828462j</t>
  </si>
  <si>
    <t>P231100</t>
  </si>
  <si>
    <t>tr_Pure Natural Longan Honey 350 gm</t>
  </si>
  <si>
    <t>ODR7091354686i</t>
  </si>
  <si>
    <t>P784050</t>
  </si>
  <si>
    <t>un_Health and Hygiene Bundle_HB</t>
  </si>
  <si>
    <t>ODR7928011876b</t>
  </si>
  <si>
    <t>C266463L</t>
  </si>
  <si>
    <t>P779025</t>
  </si>
  <si>
    <t>barico_BS012-</t>
  </si>
  <si>
    <t>ODR1165299594e</t>
  </si>
  <si>
    <t>C774952L</t>
  </si>
  <si>
    <t>ODR9997123263q</t>
  </si>
  <si>
    <t>C485098L</t>
  </si>
  <si>
    <t>ODR1918497871b</t>
  </si>
  <si>
    <t>ODR5234095930e</t>
  </si>
  <si>
    <t>ODR4722000675w</t>
  </si>
  <si>
    <t>ODR4898605668q</t>
  </si>
  <si>
    <t>ODR9403833662e</t>
  </si>
  <si>
    <t>C164534L</t>
  </si>
  <si>
    <t>ODR8154625223x</t>
  </si>
  <si>
    <t>C349727L</t>
  </si>
  <si>
    <t>P314809</t>
  </si>
  <si>
    <t>UG_WP3</t>
  </si>
  <si>
    <t>ODR5019717743j</t>
  </si>
  <si>
    <t>P365661</t>
  </si>
  <si>
    <t>avent_SCF96822-IMS-global</t>
  </si>
  <si>
    <t>ODR5454868583q</t>
  </si>
  <si>
    <t>P740813</t>
  </si>
  <si>
    <t>igeek_TriFidgetSpinner</t>
  </si>
  <si>
    <t>ODR3276523460x</t>
  </si>
  <si>
    <t>P975975</t>
  </si>
  <si>
    <t>edukaan_200983</t>
  </si>
  <si>
    <t>ODR7843105521m</t>
  </si>
  <si>
    <t>C335101L</t>
  </si>
  <si>
    <t>P778627</t>
  </si>
  <si>
    <t>aw_WD40 -420mlSMART STRAW</t>
  </si>
  <si>
    <t>ODR6595919337x</t>
  </si>
  <si>
    <t>C811942L</t>
  </si>
  <si>
    <t>P522671</t>
  </si>
  <si>
    <t>Fmate_Delhi Shahi Nehari (Boneless)</t>
  </si>
  <si>
    <t>ODR6433986799u</t>
  </si>
  <si>
    <t>C272030L</t>
  </si>
  <si>
    <t>P995492</t>
  </si>
  <si>
    <t>vitamin_Dark Circles</t>
  </si>
  <si>
    <t>ODR5012883969w</t>
  </si>
  <si>
    <t>C219363L</t>
  </si>
  <si>
    <t>P537639</t>
  </si>
  <si>
    <t>liberty_9781409507161</t>
  </si>
  <si>
    <t>ODR7644979047l</t>
  </si>
  <si>
    <t>C285749L</t>
  </si>
  <si>
    <t>P441520</t>
  </si>
  <si>
    <t>liberty_9780545103718</t>
  </si>
  <si>
    <t>ODR6084941383s</t>
  </si>
  <si>
    <t>C774989L</t>
  </si>
  <si>
    <t>P286681</t>
  </si>
  <si>
    <t>liberty_9780143417361</t>
  </si>
  <si>
    <t>ODR2208544984w</t>
  </si>
  <si>
    <t>ODR1336383848m</t>
  </si>
  <si>
    <t>C864285L</t>
  </si>
  <si>
    <t>P562235</t>
  </si>
  <si>
    <t>redspot_9810477198</t>
  </si>
  <si>
    <t>ODR3885822356v</t>
  </si>
  <si>
    <t>C175290L</t>
  </si>
  <si>
    <t>P151403</t>
  </si>
  <si>
    <t>redspot_9789810477189</t>
  </si>
  <si>
    <t>ODR6156767752x</t>
  </si>
  <si>
    <t>C516304L</t>
  </si>
  <si>
    <t>ODR6325204129r</t>
  </si>
  <si>
    <t>C645817L</t>
  </si>
  <si>
    <t>ODR2127266821w</t>
  </si>
  <si>
    <t>C699058L</t>
  </si>
  <si>
    <t>P772930</t>
  </si>
  <si>
    <t>redspot_9810824280</t>
  </si>
  <si>
    <t>ODR5727239056s</t>
  </si>
  <si>
    <t>C588309L</t>
  </si>
  <si>
    <t>ODR5223192364t</t>
  </si>
  <si>
    <t>C308797L</t>
  </si>
  <si>
    <t>ODR6535101452q</t>
  </si>
  <si>
    <t>C720119L</t>
  </si>
  <si>
    <t>ODR6182202931t</t>
  </si>
  <si>
    <t>C514513L</t>
  </si>
  <si>
    <t>ODR9726163985l</t>
  </si>
  <si>
    <t>ODR5896973537o</t>
  </si>
  <si>
    <t>C973598L</t>
  </si>
  <si>
    <t>ODR7248812096v</t>
  </si>
  <si>
    <t>C317768L</t>
  </si>
  <si>
    <t>ODR9678866692f</t>
  </si>
  <si>
    <t>C607251L</t>
  </si>
  <si>
    <t>ODR7344134640f</t>
  </si>
  <si>
    <t>C485631L</t>
  </si>
  <si>
    <t>ODR2606969980p</t>
  </si>
  <si>
    <t>C741829L</t>
  </si>
  <si>
    <t>ODR3580310489o</t>
  </si>
  <si>
    <t>C247716L</t>
  </si>
  <si>
    <t>ODR1449196401s</t>
  </si>
  <si>
    <t>C755090L</t>
  </si>
  <si>
    <t>ODR2413189341k</t>
  </si>
  <si>
    <t>ODR3721744423t</t>
  </si>
  <si>
    <t>C845220L</t>
  </si>
  <si>
    <t>ODR6636500656x</t>
  </si>
  <si>
    <t>P623975</t>
  </si>
  <si>
    <t>Bata_Bfirst-2891015-28-10</t>
  </si>
  <si>
    <t>ODR3307336259a</t>
  </si>
  <si>
    <t>C819107L</t>
  </si>
  <si>
    <t>P921723</t>
  </si>
  <si>
    <t>Zia_AD12</t>
  </si>
  <si>
    <t>ODR2832461951i</t>
  </si>
  <si>
    <t>C780560L</t>
  </si>
  <si>
    <t>P833201</t>
  </si>
  <si>
    <t>stinnos_742</t>
  </si>
  <si>
    <t>ODR5145623402g</t>
  </si>
  <si>
    <t>P832686</t>
  </si>
  <si>
    <t>CITYN_White Shirt with Full Sleeves-13 - 14 yrs - Size M</t>
  </si>
  <si>
    <t>ODR7945244905x</t>
  </si>
  <si>
    <t>C491796L</t>
  </si>
  <si>
    <t>P573530</t>
  </si>
  <si>
    <t>ST-PETER-Light Grey Elastic Pant-8 - 9 yrs - Size 32</t>
  </si>
  <si>
    <t>ODR4432115032j</t>
  </si>
  <si>
    <t>P136138</t>
  </si>
  <si>
    <t>BMS_Grey Elastic Pant-8 - 9 yrs - Size 32</t>
  </si>
  <si>
    <t>ODR6125804746a</t>
  </si>
  <si>
    <t>C486028L</t>
  </si>
  <si>
    <t>P779304</t>
  </si>
  <si>
    <t>StPaul_Grey Elastic Pant-Primary-Secondary-8 - 9 yrs</t>
  </si>
  <si>
    <t>ODR5659097862t</t>
  </si>
  <si>
    <t>C557641L</t>
  </si>
  <si>
    <t>P427527</t>
  </si>
  <si>
    <t>Iamofficial_IAM-0091</t>
  </si>
  <si>
    <t>ODR2735663239n</t>
  </si>
  <si>
    <t>C355658L</t>
  </si>
  <si>
    <t>P301313</t>
  </si>
  <si>
    <t>Dany51234689524515284934</t>
  </si>
  <si>
    <t>ODR9623545999y</t>
  </si>
  <si>
    <t>C165178L</t>
  </si>
  <si>
    <t>ODR7636801628z</t>
  </si>
  <si>
    <t>P264156</t>
  </si>
  <si>
    <t>PNG_Pampers_10003596-Karachi</t>
  </si>
  <si>
    <t>ODR6769681482q</t>
  </si>
  <si>
    <t>C422905L</t>
  </si>
  <si>
    <t>P901784</t>
  </si>
  <si>
    <t>PNG_Pampers_10003594-Lahore</t>
  </si>
  <si>
    <t>ODR4681808783r</t>
  </si>
  <si>
    <t>C367985L</t>
  </si>
  <si>
    <t>ODR4927084107j</t>
  </si>
  <si>
    <t>C254170L</t>
  </si>
  <si>
    <t>P400001</t>
  </si>
  <si>
    <t>stinnos_A024-Anger</t>
  </si>
  <si>
    <t>ODR5898382009c</t>
  </si>
  <si>
    <t>C417848L</t>
  </si>
  <si>
    <t>ODR2415521352f</t>
  </si>
  <si>
    <t>C120370L</t>
  </si>
  <si>
    <t>ODR8586095058m</t>
  </si>
  <si>
    <t>C871045L</t>
  </si>
  <si>
    <t>ODR5249221476j</t>
  </si>
  <si>
    <t>C128626L</t>
  </si>
  <si>
    <t>ODR3793191978a</t>
  </si>
  <si>
    <t>C171667L</t>
  </si>
  <si>
    <t>ODR4959102111o</t>
  </si>
  <si>
    <t>C274332L</t>
  </si>
  <si>
    <t>ODR4824690064i</t>
  </si>
  <si>
    <t>C267349L</t>
  </si>
  <si>
    <t>P989204</t>
  </si>
  <si>
    <t>aw_CRC Silicone SPRAY (BEST FOR LUBRICATING THREAD MILL BELT)-20</t>
  </si>
  <si>
    <t>ODR4569105167p</t>
  </si>
  <si>
    <t>C457649L</t>
  </si>
  <si>
    <t>ODR1797478010u</t>
  </si>
  <si>
    <t>C268365L</t>
  </si>
  <si>
    <t>P594416</t>
  </si>
  <si>
    <t>aw_DECAL and ADHESIVE REMOVER-12 oz.</t>
  </si>
  <si>
    <t>ODR3846622743y</t>
  </si>
  <si>
    <t>ODR7326639796j</t>
  </si>
  <si>
    <t>C875920L</t>
  </si>
  <si>
    <t>P148635</t>
  </si>
  <si>
    <t>SMART_Light Green Shirt Half Sleeves-5 - 6.5 yrs - Size 22</t>
  </si>
  <si>
    <t>ODR5806368947d</t>
  </si>
  <si>
    <t>P841340</t>
  </si>
  <si>
    <t>Z&amp;A_ZEES-0018</t>
  </si>
  <si>
    <t>ODR4671702687w</t>
  </si>
  <si>
    <t>C752594L</t>
  </si>
  <si>
    <t>P158718</t>
  </si>
  <si>
    <t>Butt_Pista-Multani-Halwa</t>
  </si>
  <si>
    <t>ODR8010518038s</t>
  </si>
  <si>
    <t>C856161L</t>
  </si>
  <si>
    <t>P272965</t>
  </si>
  <si>
    <t>3m_DC272923871</t>
  </si>
  <si>
    <t>ODR2871261846r</t>
  </si>
  <si>
    <t>P591213</t>
  </si>
  <si>
    <t>Chk_Buy 1 Get 1 Free: Mango Chutney 330 gms</t>
  </si>
  <si>
    <t>ODR2015699293b</t>
  </si>
  <si>
    <t>C507015L</t>
  </si>
  <si>
    <t>P279933</t>
  </si>
  <si>
    <t>BP_PS03940-Pink</t>
  </si>
  <si>
    <t>ODR9478000761a</t>
  </si>
  <si>
    <t>P574221</t>
  </si>
  <si>
    <t>Fmate_Moong Daal Halwa</t>
  </si>
  <si>
    <t>ODR7674176375e</t>
  </si>
  <si>
    <t>C264694L</t>
  </si>
  <si>
    <t>P374460</t>
  </si>
  <si>
    <t>Fmate_Chicken Shami Kabab</t>
  </si>
  <si>
    <t>ODR5678184517i</t>
  </si>
  <si>
    <t>P275061</t>
  </si>
  <si>
    <t>liberty_9780545549042</t>
  </si>
  <si>
    <t>ODR6513308155q</t>
  </si>
  <si>
    <t>C855070L</t>
  </si>
  <si>
    <t>P881523</t>
  </si>
  <si>
    <t>liberty_9789351361725</t>
  </si>
  <si>
    <t>ODR7132949646j</t>
  </si>
  <si>
    <t>C645832L</t>
  </si>
  <si>
    <t>ODR9882136709b</t>
  </si>
  <si>
    <t>C565719L</t>
  </si>
  <si>
    <t>P580767</t>
  </si>
  <si>
    <t>liberty_9780755352944</t>
  </si>
  <si>
    <t>ODR6275658783s</t>
  </si>
  <si>
    <t>C765490L</t>
  </si>
  <si>
    <t>P598655</t>
  </si>
  <si>
    <t>Paramount_9789694949888</t>
  </si>
  <si>
    <t>ODR7010433823c</t>
  </si>
  <si>
    <t>C634745L</t>
  </si>
  <si>
    <t>P879737</t>
  </si>
  <si>
    <t>BP_PS00398-Transportation</t>
  </si>
  <si>
    <t>ODR9653473185i</t>
  </si>
  <si>
    <t>C374285L</t>
  </si>
  <si>
    <t>ODR3662257747q</t>
  </si>
  <si>
    <t>C825085L</t>
  </si>
  <si>
    <t>P887047</t>
  </si>
  <si>
    <t>BP_PS00398</t>
  </si>
  <si>
    <t>ODR4024954749c</t>
  </si>
  <si>
    <t>C860675L</t>
  </si>
  <si>
    <t>P492835</t>
  </si>
  <si>
    <t>J&amp;J_JJPS-007XL</t>
  </si>
  <si>
    <t>ODR2053740634y</t>
  </si>
  <si>
    <t>C745738L</t>
  </si>
  <si>
    <t>P836145</t>
  </si>
  <si>
    <t>Paramount_9789694949451</t>
  </si>
  <si>
    <t>ODR5449811845x</t>
  </si>
  <si>
    <t>ODR5697870101w</t>
  </si>
  <si>
    <t>C954501L</t>
  </si>
  <si>
    <t>ODR4785714548o</t>
  </si>
  <si>
    <t>C143115L</t>
  </si>
  <si>
    <t>ODR3807225266m</t>
  </si>
  <si>
    <t>C858616L</t>
  </si>
  <si>
    <t>P358878</t>
  </si>
  <si>
    <t>oxford_9780195479256</t>
  </si>
  <si>
    <t>ODR9766981047z</t>
  </si>
  <si>
    <t>C936402L</t>
  </si>
  <si>
    <t>P639158</t>
  </si>
  <si>
    <t>Paramount_9789696371168</t>
  </si>
  <si>
    <t>ODR2407475441r</t>
  </si>
  <si>
    <t>C211322L</t>
  </si>
  <si>
    <t>P696220</t>
  </si>
  <si>
    <t>Paramount_9789696371588</t>
  </si>
  <si>
    <t>ODR1653302842z</t>
  </si>
  <si>
    <t>C618204L</t>
  </si>
  <si>
    <t>ODR7005405784d</t>
  </si>
  <si>
    <t>C562634L</t>
  </si>
  <si>
    <t>P165857</t>
  </si>
  <si>
    <t>audionic6-954217-562568</t>
  </si>
  <si>
    <t>ODR6931154784y</t>
  </si>
  <si>
    <t>C809308L</t>
  </si>
  <si>
    <t>ODR3831231106y</t>
  </si>
  <si>
    <t>C831829L</t>
  </si>
  <si>
    <t>ODR3056575991l</t>
  </si>
  <si>
    <t>C961921L</t>
  </si>
  <si>
    <t>ODR8772023774k</t>
  </si>
  <si>
    <t>C538976L</t>
  </si>
  <si>
    <t>P871588</t>
  </si>
  <si>
    <t>Trendz-TR-0330</t>
  </si>
  <si>
    <t>ODR1650280598x</t>
  </si>
  <si>
    <t>C188448L</t>
  </si>
  <si>
    <t>P518951</t>
  </si>
  <si>
    <t>aw_SILICONE MULTI TOOL-</t>
  </si>
  <si>
    <t>ODR1494378436d</t>
  </si>
  <si>
    <t>C274718L</t>
  </si>
  <si>
    <t>P756257</t>
  </si>
  <si>
    <t>Audionic6-954217-512365</t>
  </si>
  <si>
    <t>ODR5279965098b</t>
  </si>
  <si>
    <t>P525906</t>
  </si>
  <si>
    <t xml:space="preserve">Progressive_9781472304100 </t>
  </si>
  <si>
    <t>ODR7545821885d</t>
  </si>
  <si>
    <t>C597660L</t>
  </si>
  <si>
    <t>P384442</t>
  </si>
  <si>
    <t>Fantastic_FT-41</t>
  </si>
  <si>
    <t>ODR2061117040r</t>
  </si>
  <si>
    <t>C412333L</t>
  </si>
  <si>
    <t>P783473</t>
  </si>
  <si>
    <t>redspot_9789696230007</t>
  </si>
  <si>
    <t>ODR9890733096y</t>
  </si>
  <si>
    <t>C932170L</t>
  </si>
  <si>
    <t>P122059</t>
  </si>
  <si>
    <t>redspot_9789696230182</t>
  </si>
  <si>
    <t>ODR9367590056a</t>
  </si>
  <si>
    <t>C376366L</t>
  </si>
  <si>
    <t>P146844</t>
  </si>
  <si>
    <t>redspot_9789696230090</t>
  </si>
  <si>
    <t>ODR3167001014p</t>
  </si>
  <si>
    <t>C821745L</t>
  </si>
  <si>
    <t>ODR7748388301o</t>
  </si>
  <si>
    <t>C544070L</t>
  </si>
  <si>
    <t>P605311</t>
  </si>
  <si>
    <t>redspot_9789696230212</t>
  </si>
  <si>
    <t>ODR9662204511k</t>
  </si>
  <si>
    <t>ODR3513534731f</t>
  </si>
  <si>
    <t>P113788</t>
  </si>
  <si>
    <t>redspot_9789696230243</t>
  </si>
  <si>
    <t>ODR9198177731c</t>
  </si>
  <si>
    <t>C572270L</t>
  </si>
  <si>
    <t>P557706</t>
  </si>
  <si>
    <t>BP_PS26930</t>
  </si>
  <si>
    <t>ODR2827128555k</t>
  </si>
  <si>
    <t>C618173L</t>
  </si>
  <si>
    <t>P165913</t>
  </si>
  <si>
    <t>paramount_9789606981470</t>
  </si>
  <si>
    <t>ODR2591472250u</t>
  </si>
  <si>
    <t>C537394L</t>
  </si>
  <si>
    <t>P548573</t>
  </si>
  <si>
    <t>oxford_9780199069194</t>
  </si>
  <si>
    <t>ODR7195187115w</t>
  </si>
  <si>
    <t>C985193L</t>
  </si>
  <si>
    <t>ODR2386462140j</t>
  </si>
  <si>
    <t>C830599L</t>
  </si>
  <si>
    <t>ODR7054127789t</t>
  </si>
  <si>
    <t>C276338L</t>
  </si>
  <si>
    <t>ODR2289404847g</t>
  </si>
  <si>
    <t>C410896L</t>
  </si>
  <si>
    <t>ODR3075519916l</t>
  </si>
  <si>
    <t>C533321L</t>
  </si>
  <si>
    <t>ODR6583647677e</t>
  </si>
  <si>
    <t>P293705</t>
  </si>
  <si>
    <t>SIR_WR450</t>
  </si>
  <si>
    <t>ODR3893087683w</t>
  </si>
  <si>
    <t>C455163L</t>
  </si>
  <si>
    <t>P169619</t>
  </si>
  <si>
    <t>liberty_9781409387060</t>
  </si>
  <si>
    <t>ODR7337250174x</t>
  </si>
  <si>
    <t>C264821L</t>
  </si>
  <si>
    <t>P354882</t>
  </si>
  <si>
    <t>Paramount_9789694945804</t>
  </si>
  <si>
    <t>ODR8937331114m</t>
  </si>
  <si>
    <t>P851704</t>
  </si>
  <si>
    <t>Paramount_9781444112672</t>
  </si>
  <si>
    <t>ODR7365070070d</t>
  </si>
  <si>
    <t>C757984L</t>
  </si>
  <si>
    <t>P758031</t>
  </si>
  <si>
    <t>SCIFI_Spider Man_SC4203SPD</t>
  </si>
  <si>
    <t>ODR6976550406k</t>
  </si>
  <si>
    <t>C848031L</t>
  </si>
  <si>
    <t>P808167</t>
  </si>
  <si>
    <t>HGS_White Legging-4 - 5 yrs - Size 24</t>
  </si>
  <si>
    <t>ODR7390150631r</t>
  </si>
  <si>
    <t>C978166L</t>
  </si>
  <si>
    <t>P143824</t>
  </si>
  <si>
    <t>oxford_9780195979602</t>
  </si>
  <si>
    <t>ODR2858727707x</t>
  </si>
  <si>
    <t>P858901</t>
  </si>
  <si>
    <t>BP_PS19825-Spongebob</t>
  </si>
  <si>
    <t>ODR6773429051u</t>
  </si>
  <si>
    <t>P587885</t>
  </si>
  <si>
    <t>SCIFI_Disney Beauty_SC3334SIP</t>
  </si>
  <si>
    <t>ODR5488523454a</t>
  </si>
  <si>
    <t>C220081L</t>
  </si>
  <si>
    <t>P652582</t>
  </si>
  <si>
    <t>SCIFI_Disney Music_SC39808</t>
  </si>
  <si>
    <t>ODR9855332982b</t>
  </si>
  <si>
    <t>ODR4086226217h</t>
  </si>
  <si>
    <t>ODR3192235517y</t>
  </si>
  <si>
    <t>C559905L</t>
  </si>
  <si>
    <t>P469663</t>
  </si>
  <si>
    <t>Topline_Iqbal his life and Our Time</t>
  </si>
  <si>
    <t>ODR5028039905w</t>
  </si>
  <si>
    <t>C303867L</t>
  </si>
  <si>
    <t>ODR6931016136i</t>
  </si>
  <si>
    <t>C548018L</t>
  </si>
  <si>
    <t>ODR4027923448a</t>
  </si>
  <si>
    <t>C474489L</t>
  </si>
  <si>
    <t>P301156</t>
  </si>
  <si>
    <t>progressive_9780857809940</t>
  </si>
  <si>
    <t>ODR6031362499w</t>
  </si>
  <si>
    <t>C190902L</t>
  </si>
  <si>
    <t>ODR7705038271u</t>
  </si>
  <si>
    <t>C818315L</t>
  </si>
  <si>
    <t>P147689</t>
  </si>
  <si>
    <t>Zia_TF3</t>
  </si>
  <si>
    <t>ODR8753192698d</t>
  </si>
  <si>
    <t>C991374L</t>
  </si>
  <si>
    <t>P155434</t>
  </si>
  <si>
    <t>rebelz_Joy Joy 6 Subjects Notebook</t>
  </si>
  <si>
    <t>ODR1882289960d</t>
  </si>
  <si>
    <t>ODR7385349121m</t>
  </si>
  <si>
    <t>C607524L</t>
  </si>
  <si>
    <t>P373435</t>
  </si>
  <si>
    <t xml:space="preserve">rebelz_Rainbow 6 Subjects Notebook </t>
  </si>
  <si>
    <t>ODR4690611780s</t>
  </si>
  <si>
    <t>C941362L</t>
  </si>
  <si>
    <t>P927113</t>
  </si>
  <si>
    <t>P&amp;P_365IKJ278967</t>
  </si>
  <si>
    <t>ODR6880360531e</t>
  </si>
  <si>
    <t>C120606L</t>
  </si>
  <si>
    <t>P548597</t>
  </si>
  <si>
    <t>P&amp;P_9695420176</t>
  </si>
  <si>
    <t>ODR8603782920m</t>
  </si>
  <si>
    <t>P908867</t>
  </si>
  <si>
    <t>J&amp;J_JJNR19</t>
  </si>
  <si>
    <t>ODR6773666848n</t>
  </si>
  <si>
    <t>P974285</t>
  </si>
  <si>
    <t>J&amp;J_JJNR5</t>
  </si>
  <si>
    <t>ODR7907438097c</t>
  </si>
  <si>
    <t>P618968</t>
  </si>
  <si>
    <t>Fmate_Tawa Fry Fish/Chicken Batter Mix</t>
  </si>
  <si>
    <t>ODR3390027032t</t>
  </si>
  <si>
    <t>C361840L</t>
  </si>
  <si>
    <t>P275609</t>
  </si>
  <si>
    <t>Paramount_9789694949277</t>
  </si>
  <si>
    <t>ODR5724430200s</t>
  </si>
  <si>
    <t>C467146L</t>
  </si>
  <si>
    <t>P926714</t>
  </si>
  <si>
    <t>Progressive_9780340940105</t>
  </si>
  <si>
    <t>ODR2394733190r</t>
  </si>
  <si>
    <t>P735219</t>
  </si>
  <si>
    <t>BP_PS00296</t>
  </si>
  <si>
    <t>ODR6650158614l</t>
  </si>
  <si>
    <t>C536359L</t>
  </si>
  <si>
    <t>P886503</t>
  </si>
  <si>
    <t>Paramount_9789694945798</t>
  </si>
  <si>
    <t>ODR3659883347k</t>
  </si>
  <si>
    <t>C640730L</t>
  </si>
  <si>
    <t>P482294</t>
  </si>
  <si>
    <t>Paramount_9789694945460</t>
  </si>
  <si>
    <t>ODR3589017856d</t>
  </si>
  <si>
    <t>P812958</t>
  </si>
  <si>
    <t>liberty_9780857261663</t>
  </si>
  <si>
    <t>ODR9835795248c</t>
  </si>
  <si>
    <t>C389258L</t>
  </si>
  <si>
    <t>P252431</t>
  </si>
  <si>
    <t xml:space="preserve">SCIFI_SC39815-SCI-Fi </t>
  </si>
  <si>
    <t>ODR5359458917u</t>
  </si>
  <si>
    <t>P897301</t>
  </si>
  <si>
    <t>Paramount_9789694949697</t>
  </si>
  <si>
    <t>ODR4233566564g</t>
  </si>
  <si>
    <t>C445586L</t>
  </si>
  <si>
    <t>ODR3316772626m</t>
  </si>
  <si>
    <t>C225547L</t>
  </si>
  <si>
    <t>P878986</t>
  </si>
  <si>
    <t>Paramount_9789696371342</t>
  </si>
  <si>
    <t>ODR2091651506h</t>
  </si>
  <si>
    <t>P166403</t>
  </si>
  <si>
    <t xml:space="preserve">SCIFI_SC39805-Sci-Fi </t>
  </si>
  <si>
    <t>ODR6530112749j</t>
  </si>
  <si>
    <t>C617369L</t>
  </si>
  <si>
    <t>P849717</t>
  </si>
  <si>
    <t>Zia_147</t>
  </si>
  <si>
    <t>ODR7612554050i</t>
  </si>
  <si>
    <t>C740457L</t>
  </si>
  <si>
    <t>P465690</t>
  </si>
  <si>
    <t>audionic_6954217598734</t>
  </si>
  <si>
    <t>ODR7151605891u</t>
  </si>
  <si>
    <t>C915725L</t>
  </si>
  <si>
    <t>P608125</t>
  </si>
  <si>
    <t>Audionic_ECCO AH-715</t>
  </si>
  <si>
    <t>ODR5540334363q</t>
  </si>
  <si>
    <t>C119857L</t>
  </si>
  <si>
    <t>P700382</t>
  </si>
  <si>
    <t>Zia_ST14</t>
  </si>
  <si>
    <t>ODR5818844354b</t>
  </si>
  <si>
    <t>P778245</t>
  </si>
  <si>
    <t>smsm_13720</t>
  </si>
  <si>
    <t>ODR4118181253u</t>
  </si>
  <si>
    <t>C877981L</t>
  </si>
  <si>
    <t>P377021</t>
  </si>
  <si>
    <t>Zia_FQ8</t>
  </si>
  <si>
    <t>ODR4081660501f</t>
  </si>
  <si>
    <t>C247324L</t>
  </si>
  <si>
    <t>P892177</t>
  </si>
  <si>
    <t>Lunar Kb Expert Usb</t>
  </si>
  <si>
    <t>ODR3702095722h</t>
  </si>
  <si>
    <t>C817349L</t>
  </si>
  <si>
    <t>P494324</t>
  </si>
  <si>
    <t>SCIFI_Disney Music_SC22001T3</t>
  </si>
  <si>
    <t>ODR5993422430r</t>
  </si>
  <si>
    <t>P208528</t>
  </si>
  <si>
    <t>aw_ENGINE DEGREASER-15 oz.</t>
  </si>
  <si>
    <t>ODR3662176173p</t>
  </si>
  <si>
    <t>C649308L</t>
  </si>
  <si>
    <t>P305622</t>
  </si>
  <si>
    <t>sstop_airvent_mobile_holder</t>
  </si>
  <si>
    <t>ODR4328499446e</t>
  </si>
  <si>
    <t>C670300L</t>
  </si>
  <si>
    <t>P303627</t>
  </si>
  <si>
    <t>paramount_9789696371465</t>
  </si>
  <si>
    <t>ODR4161946120t</t>
  </si>
  <si>
    <t>C796307L</t>
  </si>
  <si>
    <t>ODR5318693292w</t>
  </si>
  <si>
    <t>C328276L</t>
  </si>
  <si>
    <t>ODR8798991003u</t>
  </si>
  <si>
    <t>C883450L</t>
  </si>
  <si>
    <t>ODR7916303985y</t>
  </si>
  <si>
    <t>C941719L</t>
  </si>
  <si>
    <t>P283634</t>
  </si>
  <si>
    <t>BP_PS03940-Green</t>
  </si>
  <si>
    <t>ODR6279381768o</t>
  </si>
  <si>
    <t>C617436L</t>
  </si>
  <si>
    <t>ODR9439439742f</t>
  </si>
  <si>
    <t>P136346</t>
  </si>
  <si>
    <t>SIR_DMS16</t>
  </si>
  <si>
    <t>ODR6181908266n</t>
  </si>
  <si>
    <t>C551297L</t>
  </si>
  <si>
    <t>P543601</t>
  </si>
  <si>
    <t>Paramount_9789694947679</t>
  </si>
  <si>
    <t>ODR2615561752x</t>
  </si>
  <si>
    <t>C661506L</t>
  </si>
  <si>
    <t>P921628</t>
  </si>
  <si>
    <t>paramount_9789812858894</t>
  </si>
  <si>
    <t>ODR3252361826f</t>
  </si>
  <si>
    <t>C281813L</t>
  </si>
  <si>
    <t>P969410</t>
  </si>
  <si>
    <t>Fmate_Chicken Kabab Fry</t>
  </si>
  <si>
    <t>ODR6820913456m</t>
  </si>
  <si>
    <t>C955201L</t>
  </si>
  <si>
    <t>P897665</t>
  </si>
  <si>
    <t>Zia_AF3</t>
  </si>
  <si>
    <t>ODR1935405055m</t>
  </si>
  <si>
    <t>C193256L</t>
  </si>
  <si>
    <t>P169446</t>
  </si>
  <si>
    <t>Zia_FM12</t>
  </si>
  <si>
    <t>ODR3843413857b</t>
  </si>
  <si>
    <t>C297159L</t>
  </si>
  <si>
    <t>P504503</t>
  </si>
  <si>
    <t>Shark_CP-12</t>
  </si>
  <si>
    <t>ODR5907267819p</t>
  </si>
  <si>
    <t>P398112</t>
  </si>
  <si>
    <t>edukaan_7046-A4 - 120 Pages</t>
  </si>
  <si>
    <t>ODR5279491278k</t>
  </si>
  <si>
    <t>P499494</t>
  </si>
  <si>
    <t>Fmate_Shahi Qorma (Boneless)</t>
  </si>
  <si>
    <t>ODR2359741087x</t>
  </si>
  <si>
    <t>C284309L</t>
  </si>
  <si>
    <t>P684181</t>
  </si>
  <si>
    <t>Al-Bakio_1B257</t>
  </si>
  <si>
    <t>ODR9148605424y</t>
  </si>
  <si>
    <t>C412410L</t>
  </si>
  <si>
    <t>P983797</t>
  </si>
  <si>
    <t>Fmate_Chicken Achari (Boneless)</t>
  </si>
  <si>
    <t>ODR9885055296p</t>
  </si>
  <si>
    <t>P639388</t>
  </si>
  <si>
    <t>UG_WP1</t>
  </si>
  <si>
    <t>ODR5919398533a</t>
  </si>
  <si>
    <t>ODR8330452063h</t>
  </si>
  <si>
    <t>ODR6791371842x</t>
  </si>
  <si>
    <t>ODR6984174122m</t>
  </si>
  <si>
    <t>C956989L</t>
  </si>
  <si>
    <t>ODR3513310782o</t>
  </si>
  <si>
    <t>ODR1243782475d</t>
  </si>
  <si>
    <t>C487680L</t>
  </si>
  <si>
    <t>ODR6593521971y</t>
  </si>
  <si>
    <t>C135807L</t>
  </si>
  <si>
    <t>ODR5085467618n</t>
  </si>
  <si>
    <t>C803189L</t>
  </si>
  <si>
    <t>P120586</t>
  </si>
  <si>
    <t>RBC_Glimpses of Quaid-e-Azam</t>
  </si>
  <si>
    <t>ODR1250177625p</t>
  </si>
  <si>
    <t>C503615L</t>
  </si>
  <si>
    <t>ODR7186278623w</t>
  </si>
  <si>
    <t>C433401L</t>
  </si>
  <si>
    <t>P481467</t>
  </si>
  <si>
    <t>edukaan_7113-A4 - 6 Subjects</t>
  </si>
  <si>
    <t>ODR5929110839i</t>
  </si>
  <si>
    <t>P712322</t>
  </si>
  <si>
    <t>edukaan_7110-A4 - 300 Pages</t>
  </si>
  <si>
    <t>ODR7315588556p</t>
  </si>
  <si>
    <t>C721956L</t>
  </si>
  <si>
    <t>P533401</t>
  </si>
  <si>
    <t>oxford_9780195477115</t>
  </si>
  <si>
    <t>ODR1574963843t</t>
  </si>
  <si>
    <t>C959097L</t>
  </si>
  <si>
    <t>P476204</t>
  </si>
  <si>
    <t>edukaan_7040-A4 - 300 Pages</t>
  </si>
  <si>
    <t>ODR9238217793g</t>
  </si>
  <si>
    <t>C176792L</t>
  </si>
  <si>
    <t>P148962</t>
  </si>
  <si>
    <t>edukaan_7071-A4 - 6 Subjects</t>
  </si>
  <si>
    <t>ODR1160502066z</t>
  </si>
  <si>
    <t>C995184L</t>
  </si>
  <si>
    <t>P815940</t>
  </si>
  <si>
    <t>edukaan_7013-A4 - 6 Subjects</t>
  </si>
  <si>
    <t>ODR6515848971r</t>
  </si>
  <si>
    <t>C859598L</t>
  </si>
  <si>
    <t>P164624</t>
  </si>
  <si>
    <t>edukaan_7156-A4 - 6 Subjects</t>
  </si>
  <si>
    <t>ODR1327956129z</t>
  </si>
  <si>
    <t>P382334</t>
  </si>
  <si>
    <t>edukaan_7034-A4 - 300 Pages</t>
  </si>
  <si>
    <t>ODR9274808265j</t>
  </si>
  <si>
    <t>C653993L</t>
  </si>
  <si>
    <t>P884332</t>
  </si>
  <si>
    <t>edukaan_7066-A4 - 6 Subjects</t>
  </si>
  <si>
    <t>ODR3324766813r</t>
  </si>
  <si>
    <t>C795919L</t>
  </si>
  <si>
    <t>P727045</t>
  </si>
  <si>
    <t>edukaan_7083-A4 - 300 Pages</t>
  </si>
  <si>
    <t>ODR8095892412q</t>
  </si>
  <si>
    <t>C663429L</t>
  </si>
  <si>
    <t>P475430</t>
  </si>
  <si>
    <t>edukaan_7027-A4 - 6 Subjects</t>
  </si>
  <si>
    <t>ODR7872216724f</t>
  </si>
  <si>
    <t>C869608L</t>
  </si>
  <si>
    <t>P357591</t>
  </si>
  <si>
    <t>edukaan_7036-A4 - 300 Pages</t>
  </si>
  <si>
    <t>ODR6432066085e</t>
  </si>
  <si>
    <t>C931525L</t>
  </si>
  <si>
    <t>P114044</t>
  </si>
  <si>
    <t>BP_PS17548</t>
  </si>
  <si>
    <t>ODR3610823359t</t>
  </si>
  <si>
    <t>P966870</t>
  </si>
  <si>
    <t>Fmate_Chicken Aaloo Qeema</t>
  </si>
  <si>
    <t>ODR8549058818m</t>
  </si>
  <si>
    <t>C575152L</t>
  </si>
  <si>
    <t>ODR2968507230u</t>
  </si>
  <si>
    <t>ODR6085290809m</t>
  </si>
  <si>
    <t>P594027</t>
  </si>
  <si>
    <t>Fmate_Chicken Tandoori Boti</t>
  </si>
  <si>
    <t>ODR9659542791x</t>
  </si>
  <si>
    <t>C370725L</t>
  </si>
  <si>
    <t>P513373</t>
  </si>
  <si>
    <t>Paramount_9789694949703</t>
  </si>
  <si>
    <t>ODR4186352804r</t>
  </si>
  <si>
    <t>C815290L</t>
  </si>
  <si>
    <t>P734913</t>
  </si>
  <si>
    <t>Paramount_9789814237642</t>
  </si>
  <si>
    <t>P259018</t>
  </si>
  <si>
    <t>Rajesh_RAJ036</t>
  </si>
  <si>
    <t>ODR3921924712z</t>
  </si>
  <si>
    <t>C455011L</t>
  </si>
  <si>
    <t>ODR6080252838l</t>
  </si>
  <si>
    <t>C695771L</t>
  </si>
  <si>
    <t>P395669</t>
  </si>
  <si>
    <t>Paramount_9789696370420</t>
  </si>
  <si>
    <t>ODR6898304258b</t>
  </si>
  <si>
    <t>C738655L</t>
  </si>
  <si>
    <t>P643146</t>
  </si>
  <si>
    <t>STBB_Sindh Text Book Syllabus Class 2</t>
  </si>
  <si>
    <t>ODR9603690300e</t>
  </si>
  <si>
    <t>C462580L</t>
  </si>
  <si>
    <t>ODR3833531419v</t>
  </si>
  <si>
    <t>C830695L</t>
  </si>
  <si>
    <t>P564600</t>
  </si>
  <si>
    <t>edukaan_7013-A4 - 300 Pages</t>
  </si>
  <si>
    <t>ODR8655551979j</t>
  </si>
  <si>
    <t>C138865L</t>
  </si>
  <si>
    <t>P904871</t>
  </si>
  <si>
    <t>liberty_9780553211894</t>
  </si>
  <si>
    <t>ODR1313092962k</t>
  </si>
  <si>
    <t>P310205</t>
  </si>
  <si>
    <t>Fmate_Coconut Halwa</t>
  </si>
  <si>
    <t>ODR6349409504o</t>
  </si>
  <si>
    <t>C534529L</t>
  </si>
  <si>
    <t>ODR5859328506m</t>
  </si>
  <si>
    <t>ODR3225717216w</t>
  </si>
  <si>
    <t>ODR6437114642v</t>
  </si>
  <si>
    <t>P572848</t>
  </si>
  <si>
    <t>BP_PS25067</t>
  </si>
  <si>
    <t>ODR8437557999n</t>
  </si>
  <si>
    <t>C188576L</t>
  </si>
  <si>
    <t>P849857</t>
  </si>
  <si>
    <t xml:space="preserve">rebelz_Rainbow 4 Subjects Notebook </t>
  </si>
  <si>
    <t>ODR8996398683s</t>
  </si>
  <si>
    <t>P826694</t>
  </si>
  <si>
    <t>BP_PS19987</t>
  </si>
  <si>
    <t>ODR2128119776a</t>
  </si>
  <si>
    <t>C765319L</t>
  </si>
  <si>
    <t>ODR4533312884x</t>
  </si>
  <si>
    <t>C130061L</t>
  </si>
  <si>
    <t>P361675</t>
  </si>
  <si>
    <t>BP_PS26932-Green</t>
  </si>
  <si>
    <t>ODR1301458103h</t>
  </si>
  <si>
    <t>P564520</t>
  </si>
  <si>
    <t>edukaan_7067-A4 - 5 Subjects</t>
  </si>
  <si>
    <t>ODR8774417038l</t>
  </si>
  <si>
    <t>P698577</t>
  </si>
  <si>
    <t>progressive_9781445457970</t>
  </si>
  <si>
    <t>ODR9154379403y</t>
  </si>
  <si>
    <t>P395278</t>
  </si>
  <si>
    <t>Zia_EN2</t>
  </si>
  <si>
    <t>ODR4260017459j</t>
  </si>
  <si>
    <t>C761708L</t>
  </si>
  <si>
    <t>ODR6519082447l</t>
  </si>
  <si>
    <t>P753708</t>
  </si>
  <si>
    <t>CITY_Pant Belt</t>
  </si>
  <si>
    <t>ODR3189037125r</t>
  </si>
  <si>
    <t>C519112L</t>
  </si>
  <si>
    <t>P243932</t>
  </si>
  <si>
    <t>Paramount_9789696370758</t>
  </si>
  <si>
    <t>ODR4014617895p</t>
  </si>
  <si>
    <t>C857818L</t>
  </si>
  <si>
    <t>ODR8271634896j</t>
  </si>
  <si>
    <t>C629286L</t>
  </si>
  <si>
    <t>ODR8903044048z</t>
  </si>
  <si>
    <t>C207960L</t>
  </si>
  <si>
    <t>P301836</t>
  </si>
  <si>
    <t>Fmate_Chicken Biryani (Boneless)</t>
  </si>
  <si>
    <t>ODR6065310625r</t>
  </si>
  <si>
    <t>C809770L</t>
  </si>
  <si>
    <t>ODR1776751244g</t>
  </si>
  <si>
    <t>P766401</t>
  </si>
  <si>
    <t xml:space="preserve">Fmate_Palak Paneer </t>
  </si>
  <si>
    <t>ODR2412044842k</t>
  </si>
  <si>
    <t>ODR6760269856b</t>
  </si>
  <si>
    <t>C761571L</t>
  </si>
  <si>
    <t>ODR1650602273a</t>
  </si>
  <si>
    <t>C576032L</t>
  </si>
  <si>
    <t>ODR1823968616i</t>
  </si>
  <si>
    <t>ODR7858254177t</t>
  </si>
  <si>
    <t>C779296L</t>
  </si>
  <si>
    <t>P896051</t>
  </si>
  <si>
    <t>oxford_9780195475494</t>
  </si>
  <si>
    <t>ODR6447328918m</t>
  </si>
  <si>
    <t>C856436L</t>
  </si>
  <si>
    <t>P886148</t>
  </si>
  <si>
    <t>Fmate_Steak Dry Marinade</t>
  </si>
  <si>
    <t>ODR4690669141l</t>
  </si>
  <si>
    <t>C856545L</t>
  </si>
  <si>
    <t>P194155</t>
  </si>
  <si>
    <t>Bahr-e-Shifa</t>
  </si>
  <si>
    <t>ODR6147993820m</t>
  </si>
  <si>
    <t>C696066L</t>
  </si>
  <si>
    <t>ODR4335210217k</t>
  </si>
  <si>
    <t>P112525</t>
  </si>
  <si>
    <t>Fmate_Daal Maash</t>
  </si>
  <si>
    <t>ODR8450463292z</t>
  </si>
  <si>
    <t>C760428L</t>
  </si>
  <si>
    <t>P770035</t>
  </si>
  <si>
    <t>zubairco_JOJI 2010 Pink</t>
  </si>
  <si>
    <t>ODR6150848436t</t>
  </si>
  <si>
    <t>P246984</t>
  </si>
  <si>
    <t>zubairco_Schneider Xpress Pointersschneider xpress Pink</t>
  </si>
  <si>
    <t>ODR5587324129q</t>
  </si>
  <si>
    <t>P783618</t>
  </si>
  <si>
    <t>BP_PS19825-Mickey Mouse</t>
  </si>
  <si>
    <t>ODR8129129154b</t>
  </si>
  <si>
    <t>C704506L</t>
  </si>
  <si>
    <t>P838513</t>
  </si>
  <si>
    <t>liberty_9788174367181</t>
  </si>
  <si>
    <t>ODR4321106240q</t>
  </si>
  <si>
    <t>C990535L</t>
  </si>
  <si>
    <t>P317755</t>
  </si>
  <si>
    <t>Zia_MT20</t>
  </si>
  <si>
    <t>ODR6361357035b</t>
  </si>
  <si>
    <t>C201138L</t>
  </si>
  <si>
    <t>P313084</t>
  </si>
  <si>
    <t>Topline_Rashid Minhas</t>
  </si>
  <si>
    <t>ODR7314043197x</t>
  </si>
  <si>
    <t>C589973L</t>
  </si>
  <si>
    <t>P174167</t>
  </si>
  <si>
    <t>Bata_3514467-PU-Brown-12</t>
  </si>
  <si>
    <t>ODR9907696783a</t>
  </si>
  <si>
    <t>C588150L</t>
  </si>
  <si>
    <t>P675166</t>
  </si>
  <si>
    <t>BO_Loom-Bands-Kit-Multicoloured</t>
  </si>
  <si>
    <t>ODR3251448811h</t>
  </si>
  <si>
    <t>P351329</t>
  </si>
  <si>
    <t>Shark_HB-812</t>
  </si>
  <si>
    <t>ODR5597945547m</t>
  </si>
  <si>
    <t>C654478L</t>
  </si>
  <si>
    <t>ODR2048346735a</t>
  </si>
  <si>
    <t>P677644</t>
  </si>
  <si>
    <t>Kmade_Kitchen Made 05</t>
  </si>
  <si>
    <t>ODR7404789061b</t>
  </si>
  <si>
    <t>C387425L</t>
  </si>
  <si>
    <t>P182150</t>
  </si>
  <si>
    <t>P&amp;P_MPEUIJ78985</t>
  </si>
  <si>
    <t>ODR5400599723u</t>
  </si>
  <si>
    <t>C112551L</t>
  </si>
  <si>
    <t>P641022</t>
  </si>
  <si>
    <t>Fmate_Shish Taouk Dry Marinade</t>
  </si>
  <si>
    <t>ODR7795044324v</t>
  </si>
  <si>
    <t>ODR7960705634v</t>
  </si>
  <si>
    <t>C607268L</t>
  </si>
  <si>
    <t>P802240</t>
  </si>
  <si>
    <t>Fmate_Chicken Haleem</t>
  </si>
  <si>
    <t>ODR9000183919h</t>
  </si>
  <si>
    <t>P151175</t>
  </si>
  <si>
    <t>progressive_9781445420028</t>
  </si>
  <si>
    <t>ODR3050159331j</t>
  </si>
  <si>
    <t>P175844</t>
  </si>
  <si>
    <t>liberty_9788130920184</t>
  </si>
  <si>
    <t>ODR9291795127t</t>
  </si>
  <si>
    <t>C725478L</t>
  </si>
  <si>
    <t>P354510</t>
  </si>
  <si>
    <t>lm_READERS DIGEST MONTHLY (ASIAN)-Single Copy</t>
  </si>
  <si>
    <t>ODR3415251120q</t>
  </si>
  <si>
    <t>C784378L</t>
  </si>
  <si>
    <t>P830937</t>
  </si>
  <si>
    <t>BP_PS11043</t>
  </si>
  <si>
    <t>ODR4927950164v</t>
  </si>
  <si>
    <t>C424876L</t>
  </si>
  <si>
    <t>P979791</t>
  </si>
  <si>
    <t>Zia_FM37</t>
  </si>
  <si>
    <t>ODR1543123939c</t>
  </si>
  <si>
    <t>C299530L</t>
  </si>
  <si>
    <t>P845658</t>
  </si>
  <si>
    <t>PNG_Always_10000153-Karachi</t>
  </si>
  <si>
    <t>ODR3550107157z</t>
  </si>
  <si>
    <t>C290087L</t>
  </si>
  <si>
    <t>P438845</t>
  </si>
  <si>
    <t>PNG_Always_10000778-Lahore</t>
  </si>
  <si>
    <t>ODR5126251228s</t>
  </si>
  <si>
    <t>P665312</t>
  </si>
  <si>
    <t>Fmate_Sooji Halwa</t>
  </si>
  <si>
    <t>ODR2374756643n</t>
  </si>
  <si>
    <t>C379974L</t>
  </si>
  <si>
    <t>ODR7477632045o</t>
  </si>
  <si>
    <t>C954880L</t>
  </si>
  <si>
    <t>P589607</t>
  </si>
  <si>
    <t>Fmate_Sarson Ka Saag</t>
  </si>
  <si>
    <t>ODR9580358644o</t>
  </si>
  <si>
    <t>C778477L</t>
  </si>
  <si>
    <t>P216993</t>
  </si>
  <si>
    <t>Topline_Economics</t>
  </si>
  <si>
    <t>ODR8174146870s</t>
  </si>
  <si>
    <t>C784312L</t>
  </si>
  <si>
    <t>P543201</t>
  </si>
  <si>
    <t>Paramount_9789694948720</t>
  </si>
  <si>
    <t>ODR8524713483g</t>
  </si>
  <si>
    <t>C900524L</t>
  </si>
  <si>
    <t>P561307</t>
  </si>
  <si>
    <t>AL Khair_Baby Oil 50ml</t>
  </si>
  <si>
    <t>ODR4287083588i</t>
  </si>
  <si>
    <t>C761017L</t>
  </si>
  <si>
    <t>P870849</t>
  </si>
  <si>
    <t>edukaan_7041-A4 - 120 Pages</t>
  </si>
  <si>
    <t>ODR1183093404h</t>
  </si>
  <si>
    <t>P138186</t>
  </si>
  <si>
    <t>Topline_Priciples of Commerce</t>
  </si>
  <si>
    <t>ODR1272165688y</t>
  </si>
  <si>
    <t>C304970L</t>
  </si>
  <si>
    <t>P479979</t>
  </si>
  <si>
    <t>Al-Bakio_1A141</t>
  </si>
  <si>
    <t>ODR5926990172q</t>
  </si>
  <si>
    <t>C129183L</t>
  </si>
  <si>
    <t>P373116</t>
  </si>
  <si>
    <t>Al-Bakio_1B251</t>
  </si>
  <si>
    <t>ODR8520499438t</t>
  </si>
  <si>
    <t>C525578L</t>
  </si>
  <si>
    <t>P786699</t>
  </si>
  <si>
    <t>STBB_A Textbook of Biology 1st year by Prof.Majid uz zaffar</t>
  </si>
  <si>
    <t>ODR4638381157p</t>
  </si>
  <si>
    <t>P576464</t>
  </si>
  <si>
    <t>Zia_147P</t>
  </si>
  <si>
    <t>ODR7551619450x</t>
  </si>
  <si>
    <t>C521190L</t>
  </si>
  <si>
    <t>ODR3112684783g</t>
  </si>
  <si>
    <t>C462603L</t>
  </si>
  <si>
    <t>P323971</t>
  </si>
  <si>
    <t>Zia_AW6</t>
  </si>
  <si>
    <t>ODR3279299915r</t>
  </si>
  <si>
    <t>C830894L</t>
  </si>
  <si>
    <t>ODR3987299821g</t>
  </si>
  <si>
    <t>C743457L</t>
  </si>
  <si>
    <t>ODR9807981800r</t>
  </si>
  <si>
    <t>C117258L</t>
  </si>
  <si>
    <t>ODR7387480342h</t>
  </si>
  <si>
    <t>C196161L</t>
  </si>
  <si>
    <t>ODR7598489120u</t>
  </si>
  <si>
    <t>C724390L</t>
  </si>
  <si>
    <t>ODR7321143126q</t>
  </si>
  <si>
    <t>C221220L</t>
  </si>
  <si>
    <t>P721905</t>
  </si>
  <si>
    <t>Paramount_9694941660</t>
  </si>
  <si>
    <t>ODR8477146947e</t>
  </si>
  <si>
    <t>C539168L</t>
  </si>
  <si>
    <t>P100667</t>
  </si>
  <si>
    <t>Progressive_9781742488103</t>
  </si>
  <si>
    <t>ODR4319338330j</t>
  </si>
  <si>
    <t>P889070</t>
  </si>
  <si>
    <t>swi_MXCTRBL</t>
  </si>
  <si>
    <t>ODR1375328520p</t>
  </si>
  <si>
    <t>C441685L</t>
  </si>
  <si>
    <t>P728109</t>
  </si>
  <si>
    <t>Shark_E540</t>
  </si>
  <si>
    <t>ODR2967500173q</t>
  </si>
  <si>
    <t>C631413L</t>
  </si>
  <si>
    <t>P464743</t>
  </si>
  <si>
    <t>pakistan_Pakistan Car Flag</t>
  </si>
  <si>
    <t>ODR4205052584m</t>
  </si>
  <si>
    <t>C550021L</t>
  </si>
  <si>
    <t>P450414</t>
  </si>
  <si>
    <t>liberty_9789351050100</t>
  </si>
  <si>
    <t>ODR8470686220b</t>
  </si>
  <si>
    <t>ODR9441510071p</t>
  </si>
  <si>
    <t>C886734L</t>
  </si>
  <si>
    <t>P174246</t>
  </si>
  <si>
    <t>PC_SCHL-FLT-003-6-7</t>
  </si>
  <si>
    <t>ODR5995479310w</t>
  </si>
  <si>
    <t>C353507L</t>
  </si>
  <si>
    <t>P713838</t>
  </si>
  <si>
    <t>edukaan_7093-Medi - 200</t>
  </si>
  <si>
    <t>ODR6187368716f</t>
  </si>
  <si>
    <t>C566454L</t>
  </si>
  <si>
    <t>P601500</t>
  </si>
  <si>
    <t>progressive_9780007865178</t>
  </si>
  <si>
    <t>ODR6023448108i</t>
  </si>
  <si>
    <t>C818621L</t>
  </si>
  <si>
    <t>P581285</t>
  </si>
  <si>
    <t>liberty_9788172342395</t>
  </si>
  <si>
    <t>ODR7919766772j</t>
  </si>
  <si>
    <t>C431185L</t>
  </si>
  <si>
    <t>P866424</t>
  </si>
  <si>
    <t>Zia_147A</t>
  </si>
  <si>
    <t>ODR9211138878s</t>
  </si>
  <si>
    <t>C156505L</t>
  </si>
  <si>
    <t>P982256</t>
  </si>
  <si>
    <t>ld_fruit-STRAWBERRY</t>
  </si>
  <si>
    <t>ODR7617552592v</t>
  </si>
  <si>
    <t>C471143L</t>
  </si>
  <si>
    <t>P131795</t>
  </si>
  <si>
    <t>Zia_AD6</t>
  </si>
  <si>
    <t>ODR1610299036o</t>
  </si>
  <si>
    <t>P961253</t>
  </si>
  <si>
    <t>zubairco_37455_scissor</t>
  </si>
  <si>
    <t>ODR4323156104p</t>
  </si>
  <si>
    <t>ODR3076364968g</t>
  </si>
  <si>
    <t>C711225L</t>
  </si>
  <si>
    <t>P668099</t>
  </si>
  <si>
    <t>Paramount_9780600617433</t>
  </si>
  <si>
    <t>ODR5516275676a</t>
  </si>
  <si>
    <t>C301447L</t>
  </si>
  <si>
    <t>P246022</t>
  </si>
  <si>
    <t>Progressive_9788131909027</t>
  </si>
  <si>
    <t>ODR3887969824x</t>
  </si>
  <si>
    <t>C715596L</t>
  </si>
  <si>
    <t>P791570</t>
  </si>
  <si>
    <t>BSSN_Waist Belt Logo on Buckle-Large</t>
  </si>
  <si>
    <t>ODR7835295317r</t>
  </si>
  <si>
    <t>C253008L</t>
  </si>
  <si>
    <t>P188418</t>
  </si>
  <si>
    <t>Progressive_9781922152183</t>
  </si>
  <si>
    <t>ODR7732344267a</t>
  </si>
  <si>
    <t>C868361L</t>
  </si>
  <si>
    <t>P981552</t>
  </si>
  <si>
    <t>Dany51234689524378912346</t>
  </si>
  <si>
    <t>ODR1925475604b</t>
  </si>
  <si>
    <t>C922780L</t>
  </si>
  <si>
    <t>P775661</t>
  </si>
  <si>
    <t>barico_BS018-</t>
  </si>
  <si>
    <t>ODR2981546030n</t>
  </si>
  <si>
    <t>ODR7112043482u</t>
  </si>
  <si>
    <t>P718476</t>
  </si>
  <si>
    <t>barico_BS0081</t>
  </si>
  <si>
    <t>ODR5670007636u</t>
  </si>
  <si>
    <t>C394264L</t>
  </si>
  <si>
    <t>P985412</t>
  </si>
  <si>
    <t>Paramount_9694944180</t>
  </si>
  <si>
    <t>ODR5922356497n</t>
  </si>
  <si>
    <t>C279618L</t>
  </si>
  <si>
    <t>P328629</t>
  </si>
  <si>
    <t>Topline_Understanding Times Tables</t>
  </si>
  <si>
    <t>ODR1355309619g</t>
  </si>
  <si>
    <t>C323695L</t>
  </si>
  <si>
    <t>P153186</t>
  </si>
  <si>
    <t>STBB_Selections from english verse 1st &amp; 2nd Year by D.Y.MORGAN</t>
  </si>
  <si>
    <t>ODR5124693723w</t>
  </si>
  <si>
    <t>C224765L</t>
  </si>
  <si>
    <t>ODR3298066373h</t>
  </si>
  <si>
    <t>C663962L</t>
  </si>
  <si>
    <t>ODR1459172838p</t>
  </si>
  <si>
    <t>ODR8182513033k</t>
  </si>
  <si>
    <t>C355357L</t>
  </si>
  <si>
    <t>ODR2206904426f</t>
  </si>
  <si>
    <t>C794109L</t>
  </si>
  <si>
    <t>ODR1615909177o</t>
  </si>
  <si>
    <t>P131222</t>
  </si>
  <si>
    <t>test-product2</t>
  </si>
  <si>
    <t>ODR4787379273z</t>
  </si>
  <si>
    <t>C653797L</t>
  </si>
  <si>
    <t>P294920</t>
  </si>
  <si>
    <t>test-product-01</t>
  </si>
  <si>
    <t>ODR2291109358n</t>
  </si>
  <si>
    <t>C394076L</t>
  </si>
  <si>
    <t>ODR1804543066s</t>
  </si>
  <si>
    <t>C836000L</t>
  </si>
  <si>
    <t>P869522</t>
  </si>
  <si>
    <t>Mannan_Leather_tie_clip</t>
  </si>
  <si>
    <t>ODR9352397765k</t>
  </si>
  <si>
    <t>ODR4338250762i</t>
  </si>
  <si>
    <t>C248585L</t>
  </si>
  <si>
    <t>ODR7582243074d</t>
  </si>
  <si>
    <t>C678199L</t>
  </si>
  <si>
    <t>ODR6930102616d</t>
  </si>
  <si>
    <t>C439980L</t>
  </si>
  <si>
    <t>ODR9489319211b</t>
  </si>
  <si>
    <t>C533080L</t>
  </si>
  <si>
    <t>ODR6086869527m</t>
  </si>
  <si>
    <t>C987822L</t>
  </si>
  <si>
    <t>ODR4537217779s</t>
  </si>
  <si>
    <t>C186133L</t>
  </si>
  <si>
    <t>ODR4656313388n</t>
  </si>
  <si>
    <t>C471304L</t>
  </si>
  <si>
    <t>ODR6580986819o</t>
  </si>
  <si>
    <t>C955805L</t>
  </si>
  <si>
    <t>ODR8675090268b</t>
  </si>
  <si>
    <t>C262851L</t>
  </si>
  <si>
    <t>ODR3390935442f</t>
  </si>
  <si>
    <t>C832050L</t>
  </si>
  <si>
    <t>ODR7665493064i</t>
  </si>
  <si>
    <t>C647975L</t>
  </si>
  <si>
    <t>ODR6118727282p</t>
  </si>
  <si>
    <t>C900615L</t>
  </si>
  <si>
    <t>ODR8804082160b</t>
  </si>
  <si>
    <t>C130292L</t>
  </si>
  <si>
    <t>ODR6171047687e</t>
  </si>
  <si>
    <t>C630762L</t>
  </si>
  <si>
    <t>ODR5716405774c</t>
  </si>
  <si>
    <t>C357056L</t>
  </si>
  <si>
    <t>ODR3229458839o</t>
  </si>
  <si>
    <t>C927548L</t>
  </si>
  <si>
    <t>ODR6203328535u</t>
  </si>
  <si>
    <t>C763228L</t>
  </si>
  <si>
    <t>ODR3166537320w</t>
  </si>
  <si>
    <t>C620483L</t>
  </si>
  <si>
    <t>ODR6864259419h</t>
  </si>
  <si>
    <t>C714630L</t>
  </si>
  <si>
    <t>ODR8376183747r</t>
  </si>
  <si>
    <t>C300950L</t>
  </si>
  <si>
    <t>ODR4312238651y</t>
  </si>
  <si>
    <t>C295679L</t>
  </si>
  <si>
    <t>ODR3930118778w</t>
  </si>
  <si>
    <t>C368658L</t>
  </si>
  <si>
    <t>ODR7628482404c</t>
  </si>
  <si>
    <t>C265450L</t>
  </si>
  <si>
    <t>ODR2809405363p</t>
  </si>
  <si>
    <t>ODR6666616009w</t>
  </si>
  <si>
    <t>Gross_Profit</t>
  </si>
  <si>
    <t>Gross_Profit_Margin</t>
  </si>
  <si>
    <t>Price_Range</t>
  </si>
  <si>
    <t>Row Labels</t>
  </si>
  <si>
    <t>Grand Total</t>
  </si>
  <si>
    <t>Column Labels</t>
  </si>
  <si>
    <t>Price_range</t>
  </si>
  <si>
    <t>Low</t>
  </si>
  <si>
    <t>Medium</t>
  </si>
  <si>
    <t>High</t>
  </si>
  <si>
    <t>Sum of after_discount</t>
  </si>
  <si>
    <t>(All)</t>
  </si>
  <si>
    <t>Valid</t>
  </si>
  <si>
    <t>2021</t>
  </si>
  <si>
    <t>2022</t>
  </si>
  <si>
    <t>Jan</t>
  </si>
  <si>
    <t>Feb</t>
  </si>
  <si>
    <t>Mar</t>
  </si>
  <si>
    <t>Apr</t>
  </si>
  <si>
    <t>May</t>
  </si>
  <si>
    <t>Jun</t>
  </si>
  <si>
    <t>Jul</t>
  </si>
  <si>
    <t>Aug</t>
  </si>
  <si>
    <t>Sep</t>
  </si>
  <si>
    <t>Oct</t>
  </si>
  <si>
    <t>Nov</t>
  </si>
  <si>
    <t>Dec</t>
  </si>
  <si>
    <t>Date Time</t>
  </si>
  <si>
    <t>Products Name</t>
  </si>
  <si>
    <t>Total Sales</t>
  </si>
  <si>
    <t>Forecasting of Top 5 Products Sales</t>
  </si>
  <si>
    <t>Forecasting of Top 5 Categories</t>
  </si>
  <si>
    <t>Forecast(IDROID_BALRX7-Gold)</t>
  </si>
  <si>
    <t>Lower Confidence Bound(IDROID_BALRX7-Gold)</t>
  </si>
  <si>
    <t>Upper Confidence Bound(IDROID_BALRX7-Gold)</t>
  </si>
  <si>
    <t>Statistic</t>
  </si>
  <si>
    <t>Value</t>
  </si>
  <si>
    <t>Alpha</t>
  </si>
  <si>
    <t>Beta</t>
  </si>
  <si>
    <t>Gamma</t>
  </si>
  <si>
    <t>MASE</t>
  </si>
  <si>
    <t>SMAPE</t>
  </si>
  <si>
    <t>MAE</t>
  </si>
  <si>
    <t>RMSE</t>
  </si>
  <si>
    <t>Forecast(samsungGALAXY S-7 EDGE 32GB LTE)</t>
  </si>
  <si>
    <t>Lower Confidence Bound(samsungGALAXY S-7 EDGE 32GB LTE)</t>
  </si>
  <si>
    <t>Upper Confidence Bound(samsungGALAXY S-7 EDGE 32GB LTE)</t>
  </si>
  <si>
    <t>Forecast(MACBOOK PRO 15-INCH 2.2GHZ QuadCore i7)</t>
  </si>
  <si>
    <t>Lower Confidence Bound(MACBOOK PRO 15-INCH 2.2GHZ QuadCore i7)</t>
  </si>
  <si>
    <t>Upper Confidence Bound(MACBOOK PRO 15-INCH 2.2GHZ QuadCore i7)</t>
  </si>
  <si>
    <t>Forecast(Mobiles &amp; Tablets)</t>
  </si>
  <si>
    <t>Lower Confidence Bound(Mobiles &amp; Tablets)</t>
  </si>
  <si>
    <t>Upper Confidence Bound(Mobiles &amp; Tablets)</t>
  </si>
  <si>
    <t>Forecast(Entertainment)</t>
  </si>
  <si>
    <t>Lower Confidence Bound(Entertainment)</t>
  </si>
  <si>
    <t>Upper Confidence Bound(Entertainment)</t>
  </si>
  <si>
    <t>Forecast(Computing)</t>
  </si>
  <si>
    <t>Lower Confidence Bound(Computing)</t>
  </si>
  <si>
    <t>Upper Confidence Bound(Computing)</t>
  </si>
  <si>
    <t>Total Total sales</t>
  </si>
  <si>
    <t>Total sales</t>
  </si>
  <si>
    <t>Total Average of cogs</t>
  </si>
  <si>
    <t>Average of cogs</t>
  </si>
  <si>
    <t>Total Average of GPM</t>
  </si>
  <si>
    <t>Average of GPM</t>
  </si>
  <si>
    <t>COGS Analysis</t>
  </si>
  <si>
    <t>Produts Name</t>
  </si>
  <si>
    <t>Category</t>
  </si>
  <si>
    <t>Total Gross Profit</t>
  </si>
  <si>
    <t>GPM = Gross Profit Margin</t>
  </si>
  <si>
    <t>Average GPM</t>
  </si>
  <si>
    <t>Top 10 Most Selling Products</t>
  </si>
  <si>
    <t>Bottom 10 Most Selling Products</t>
  </si>
  <si>
    <t>Category vs GPM</t>
  </si>
  <si>
    <t>Top 5 Highest GPM</t>
  </si>
  <si>
    <t>Bottom 5 Highest GPM</t>
  </si>
  <si>
    <t>Insights:</t>
  </si>
  <si>
    <t>Average Total Discount</t>
  </si>
  <si>
    <t>Payment Method</t>
  </si>
  <si>
    <t>Price Range</t>
  </si>
  <si>
    <t>Total Quantity</t>
  </si>
  <si>
    <t>Sales by Price Range</t>
  </si>
  <si>
    <t>Most Selling Products Trend</t>
  </si>
  <si>
    <t>Most Selling Categories Trends</t>
  </si>
  <si>
    <t>Average Discount</t>
  </si>
  <si>
    <t>Profitability Analysis 2021 - 2022</t>
  </si>
  <si>
    <t>Pricing Analysis 2021 - 2022</t>
  </si>
  <si>
    <t>Total Sold Products</t>
  </si>
  <si>
    <t>Inventory &amp; Forecasting Analysis</t>
  </si>
  <si>
    <t>Top 10 products that have the highest gross profit are electronic products, mostly from Mobiles &amp; Tablets category</t>
  </si>
  <si>
    <t>Even the Mobiles &amp; tablets contribute the highest gross profit, its average GPM is in the bottom 5</t>
  </si>
  <si>
    <t>Bottom 10 products that have lowest gross profit are mostly from School &amp; Education, Books, and Others category</t>
  </si>
  <si>
    <t>It might be caused by the promos and discounts given which places this category in top 3 category that have highest average discount amount</t>
  </si>
  <si>
    <t>The categories giving the highest average GPM are from Home &amp; Living, Beauty &amp; Grooming, and Computing</t>
  </si>
  <si>
    <t>The categories that have the lowest average GPM are Books, Others, and School &amp; Education</t>
  </si>
  <si>
    <t>Average GPM except Books and Others categories have slight differences which means still convert to high GPM</t>
  </si>
  <si>
    <t>The highest average discount amount is giving in Entertainment category by $238k and the lowest is giving in Books category by $6,95k</t>
  </si>
  <si>
    <t>The highest average discount amount is given to the transactions using Jazzwallet in total $1,15 Million</t>
  </si>
  <si>
    <t>The payment method using mygateway, marketing expense, mcblite, ubl credit card, product credit, finance settlement, cash at doorstep, and internet banking do not use any discount</t>
  </si>
  <si>
    <t>Based on the gross profit distribution and the average discount amounts, it appears that extensive discounting does not necessarily lead to higher Gross Profit Margins (GPMs) or position categories within the top 5 for GPM, even if it might generate high gross profit amounts</t>
  </si>
  <si>
    <t>For example, the Entertainment category, despite receiving a high average discount, remains in the bottom 5 for average GPM, and its products do not feature in the top 10 for highest total gross profit</t>
  </si>
  <si>
    <t>Category that the products contribute the highest total gross profit, Mobiles &amp; Tablets, give average discount of $99,98k</t>
  </si>
  <si>
    <t>The Books category just gives the discount in transactions using PayAxis, customer credit, and COD</t>
  </si>
  <si>
    <t>The discount method still could not give the maximum contribution in boosting sales</t>
  </si>
  <si>
    <t>Recommendations:</t>
  </si>
  <si>
    <t>Analyze and evaluate the marketing strategy, especially about giving promos and discounts to optimize sales to GPM conversion of products and categories that give high gross profit</t>
  </si>
  <si>
    <t>Boost the sales of the lowest products and categories that contribute the lowest gross profit by reevaluating the marketing strategy and identifying the root problem</t>
  </si>
  <si>
    <t>Optimize the converting GPM in transactions using Jazzwallet and Jazzvoucher that have high traffic due to many promos</t>
  </si>
  <si>
    <t>Give the promos and discounts in the other payment method that still have not any promos to attract and convert more profit</t>
  </si>
  <si>
    <t>The Medium price range has the highest total quantity sold, slightly above the Low price range</t>
  </si>
  <si>
    <t>The High price range has the lowest total quantity sold. This could be because purchasing these products incurs higher costs</t>
  </si>
  <si>
    <t>The Medium and Low price ranges have similar total quantities; this might be caused by some products having similar quality and slightly different features</t>
  </si>
  <si>
    <t>High-price range products contribute the highest income, approximately $63 billion</t>
  </si>
  <si>
    <t>Low-price range products contribute the lowest total sales, at $1.57 billion</t>
  </si>
  <si>
    <t>Among high-price range products, Infinix_Zero 4-Grey has sold the most, with a total of 67 items contributing $893 million in total sales</t>
  </si>
  <si>
    <t>In the Medium price range, INDROID_BALRX&amp;-Gold has sold 2000 items and contributed $10.37 billion in total sales</t>
  </si>
  <si>
    <t>RS_Coconut Bites is the highest contributor in total quantity, having sold 300 items and generated $25.23 million in total sales</t>
  </si>
  <si>
    <t>Observe and analyze competitor and market prices for similar products to maintain sales</t>
  </si>
  <si>
    <t xml:space="preserve">Recommendations (assumption that competitor price sligh;y different): </t>
  </si>
  <si>
    <t>Optimize the sales of Low and Medium price range products to boost profit conversion, leveraging their high sales performance</t>
  </si>
  <si>
    <t>Analyze and evaluate the marketing strategy to increase the quantity sales of High price range products to optimize sales and profit</t>
  </si>
  <si>
    <t>Boost advertising and bundling promotions for some products, especially by bundling popular and unpopular items to introduce new products</t>
  </si>
  <si>
    <t>Based on the highest-selling technology products (smartphones) in the High and Medium price ranges, implement more promotions and boost advertising in these categories, and continuously update product technology improvements to maintain customer loyalty</t>
  </si>
  <si>
    <t>Based on the forecasting of the top 5 best-selling products:</t>
  </si>
  <si>
    <t xml:space="preserve">a. </t>
  </si>
  <si>
    <t>IDROIX-BALRX7, which just sold in August and September 2022, could lead the trend of smartphones in firsl-half of 2023</t>
  </si>
  <si>
    <t>Based on the sales in 2022 up to 2000 items, the inventory could be stocked around 200 - 300 items per month</t>
  </si>
  <si>
    <t>b.</t>
  </si>
  <si>
    <t>Samsung Galaxy S-7 did not sell any items in 2022 despite its high demand in 2021, which led to negative values in its forecasting</t>
  </si>
  <si>
    <t>IDROIX-BALRX7</t>
  </si>
  <si>
    <t>a.</t>
  </si>
  <si>
    <t>Samsung Galaxy S-7</t>
  </si>
  <si>
    <t xml:space="preserve">It would be better not to restock these products to prevent losing profit </t>
  </si>
  <si>
    <t xml:space="preserve">c. </t>
  </si>
  <si>
    <t>If it will still restock, the marketing strategy has to be re-evaluated to lead to an increase in this product's sales</t>
  </si>
  <si>
    <t>But, we also should anaylize the seasonally sales in this product that led to sell just in August and September before restocking to optimize the sales</t>
  </si>
  <si>
    <t>MACBOOK PRO QuadCore i7 also could not drive in good performance in the last 3 quarters which led the forecast into negative value</t>
  </si>
  <si>
    <t>MACBOOK PRO QuadCore i7</t>
  </si>
  <si>
    <t xml:space="preserve">Based on the 2022 sales, this product still has a good selling performance in the first quarter </t>
  </si>
  <si>
    <t>This should lead to analyze the marketing strategy that found if it could be seasonal sells, which could have opportunities to sell this product again in next first quarter</t>
  </si>
  <si>
    <t>d.</t>
  </si>
  <si>
    <t>iPhone 7 Matt Black</t>
  </si>
  <si>
    <t>iPhone 7 Matt Black has good selling performance in 2022 which gives its  positive value in its forecasting for first six months of 2023</t>
  </si>
  <si>
    <t xml:space="preserve">This product has stabilized its selling performance in 2022, that it still good choice to restock it </t>
  </si>
  <si>
    <t>The deep marketing analysis needs to be conducted to boost more transactions in these products</t>
  </si>
  <si>
    <t>e.</t>
  </si>
  <si>
    <t>iPhone 6S Silver has good sales in 2021, but did not sell anything in 2022 which led the forecasting values into negative</t>
  </si>
  <si>
    <t>iPhone 6S Silver</t>
  </si>
  <si>
    <t>Based on bad sales in 2022, it's better not to restock this product because the good sales of the same product tend to sell in more advanced technology one</t>
  </si>
  <si>
    <t>Based on the forecasting of the top 5 best-selling category:</t>
  </si>
  <si>
    <t>Mobiles &amp; Tablets still predicted to lead the highest total sales by $2.3 - 2.5 billion in first-half 2023</t>
  </si>
  <si>
    <t>Analyze the peak season of Mobiles &amp; Tablets sales that occurs in August - Sept 2022, improve and implement it in the next seasons to increase the sales</t>
  </si>
  <si>
    <t>Stock the latest updated advanced device to maintain the sales, company reputation, and customer loyalty</t>
  </si>
  <si>
    <t>The entertainment category is predicted to increase its performance than in December 2022 by around $145 - $230 million but it is still lower than the sales in the same periode last year</t>
  </si>
  <si>
    <t>The sales peaked in April 2022, which deep analysis and reevaluate is needed to gain the same high sales in same periode in the next year</t>
  </si>
  <si>
    <t>Computing category is expected to face decreasing sales in the next half year</t>
  </si>
  <si>
    <t>Analyze and reevaluate the marketing strategy to prevent the decreasing sales performance</t>
  </si>
  <si>
    <t>Conduct deep market research to gain the market trends in computing device</t>
  </si>
  <si>
    <t>c.</t>
  </si>
  <si>
    <t>Update the stock with the latest advanced technology to chase the customer needs</t>
  </si>
  <si>
    <t>Appliances are increasing in the forecast 6 six months later, but still have not regained their peak in the same period in 2022</t>
  </si>
  <si>
    <t>Optimize the sales by researching and reimplementing the strategy used in the last peak seasons to gain at least the same income</t>
  </si>
  <si>
    <t>Update on the newest trend to gain more customers</t>
  </si>
  <si>
    <t>Men's Fashion will face increasing sales of around $70 - $87 million than the last quarter of 2022</t>
  </si>
  <si>
    <t>This category also reached its peak during the first half of 2022 up to $300 million that the marketing strategy could be reimplemented in the same period in 2023</t>
  </si>
  <si>
    <t>Stay update on the latest fashion that always dynamics to gain and maintain the high sales performance</t>
  </si>
  <si>
    <t>There's no COGS variation during 2021 - 2021 and the GPM is relatively stagnant. Tthere is minor occurrence that the GPM slightly decreased, but it could be caused by the discount amount or promos</t>
  </si>
  <si>
    <t>Category Sales Growth</t>
  </si>
  <si>
    <t>Product Sales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</si>
</sst>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
    <numFmt numFmtId="165" formatCode="&quot;Rp&quot;#,##0"/>
  </numFmts>
  <fonts count="7" x14ac:knownFonts="1">
    <font>
      <sz val="11"/>
      <color theme="1"/>
      <name val="Aptos Narrow"/>
      <family val="2"/>
      <scheme val="minor"/>
    </font>
    <font>
      <sz val="8"/>
      <name val="Aptos Narrow"/>
      <family val="2"/>
      <scheme val="minor"/>
    </font>
    <font>
      <b/>
      <sz val="11"/>
      <color theme="1"/>
      <name val="Aptos Narrow"/>
      <family val="2"/>
      <scheme val="minor"/>
    </font>
    <font>
      <b/>
      <sz val="18"/>
      <color theme="1"/>
      <name val="Aptos Narrow"/>
      <family val="2"/>
      <scheme val="minor"/>
    </font>
    <font>
      <b/>
      <sz val="20"/>
      <color theme="1"/>
      <name val="Aptos Narrow"/>
      <family val="2"/>
      <scheme val="minor"/>
    </font>
    <font>
      <b/>
      <sz val="22"/>
      <color theme="1"/>
      <name val="Aptos Narrow"/>
      <family val="2"/>
      <scheme val="minor"/>
    </font>
    <font>
      <b/>
      <sz val="28"/>
      <color theme="1"/>
      <name val="Aptos Narrow"/>
      <family val="2"/>
      <scheme val="minor"/>
    </font>
  </fonts>
  <fills count="11">
    <fill>
      <patternFill patternType="none"/>
    </fill>
    <fill>
      <patternFill patternType="gray125"/>
    </fill>
    <fill>
      <patternFill patternType="solid">
        <fgColor theme="4" tint="0.79998168889431442"/>
        <bgColor theme="4" tint="0.79998168889431442"/>
      </patternFill>
    </fill>
    <fill>
      <patternFill patternType="solid">
        <fgColor theme="3" tint="0.89999084444715716"/>
        <bgColor indexed="64"/>
      </patternFill>
    </fill>
    <fill>
      <patternFill patternType="solid">
        <fgColor theme="4" tint="0.39997558519241921"/>
        <bgColor indexed="64"/>
      </patternFill>
    </fill>
    <fill>
      <patternFill patternType="solid">
        <fgColor theme="3" tint="0.249977111117893"/>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theme="2" tint="-0.499984740745262"/>
        <bgColor indexed="64"/>
      </patternFill>
    </fill>
    <fill>
      <patternFill patternType="solid">
        <fgColor theme="5" tint="0.59999389629810485"/>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37">
    <xf numFmtId="0" fontId="0" fillId="0" borderId="0" xfId="0"/>
    <xf numFmtId="0" fontId="0" fillId="0" borderId="0" xfId="0" applyNumberFormat="1"/>
    <xf numFmtId="14" fontId="0" fillId="0" borderId="0" xfId="0" applyNumberFormat="1"/>
    <xf numFmtId="10"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2" fillId="2" borderId="1" xfId="0" applyFont="1" applyFill="1" applyBorder="1"/>
    <xf numFmtId="0" fontId="0" fillId="0" borderId="0" xfId="0" applyAlignment="1">
      <alignment horizontal="left" indent="1"/>
    </xf>
    <xf numFmtId="0" fontId="0" fillId="0" borderId="0" xfId="0" applyFont="1" applyFill="1" applyBorder="1"/>
    <xf numFmtId="0" fontId="0" fillId="0" borderId="0" xfId="0" pivotButton="1" applyNumberFormat="1"/>
    <xf numFmtId="0" fontId="0" fillId="0" borderId="0" xfId="0" applyNumberFormat="1" applyAlignment="1">
      <alignment horizontal="left"/>
    </xf>
    <xf numFmtId="17" fontId="0" fillId="0" borderId="0" xfId="0" applyNumberFormat="1" applyAlignment="1">
      <alignment horizontal="left" indent="1"/>
    </xf>
    <xf numFmtId="164" fontId="2" fillId="0" borderId="0" xfId="0" applyNumberFormat="1" applyFont="1"/>
    <xf numFmtId="164" fontId="0" fillId="0" borderId="0" xfId="0" applyNumberFormat="1" applyFont="1"/>
    <xf numFmtId="17" fontId="0" fillId="0" borderId="0" xfId="0" applyNumberFormat="1"/>
    <xf numFmtId="4" fontId="0" fillId="0" borderId="0" xfId="0" applyNumberFormat="1"/>
    <xf numFmtId="165" fontId="0" fillId="0" borderId="0" xfId="0" applyNumberFormat="1"/>
    <xf numFmtId="9" fontId="0" fillId="0" borderId="0" xfId="0" applyNumberFormat="1"/>
    <xf numFmtId="164" fontId="0" fillId="3" borderId="0" xfId="0" applyNumberFormat="1" applyFill="1"/>
    <xf numFmtId="9" fontId="0" fillId="4" borderId="0" xfId="0" applyNumberFormat="1" applyFill="1"/>
    <xf numFmtId="9" fontId="0" fillId="5" borderId="0" xfId="0" applyNumberFormat="1" applyFill="1"/>
    <xf numFmtId="0" fontId="2" fillId="0" borderId="0" xfId="0" applyFont="1" applyFill="1" applyBorder="1"/>
    <xf numFmtId="0" fontId="0" fillId="6" borderId="0" xfId="0" applyFill="1"/>
    <xf numFmtId="0" fontId="4" fillId="7" borderId="0" xfId="0" applyFont="1" applyFill="1"/>
    <xf numFmtId="0" fontId="0" fillId="7" borderId="0" xfId="0" applyFill="1"/>
    <xf numFmtId="164" fontId="3" fillId="7" borderId="0" xfId="0" applyNumberFormat="1" applyFont="1" applyFill="1"/>
    <xf numFmtId="9" fontId="4" fillId="7" borderId="0" xfId="0" applyNumberFormat="1" applyFont="1" applyFill="1"/>
    <xf numFmtId="9" fontId="3" fillId="7" borderId="0" xfId="0" applyNumberFormat="1" applyFont="1" applyFill="1"/>
    <xf numFmtId="0" fontId="6" fillId="0" borderId="0" xfId="0" applyFont="1"/>
    <xf numFmtId="0" fontId="0" fillId="8" borderId="0" xfId="0" applyFill="1"/>
    <xf numFmtId="0" fontId="5" fillId="9" borderId="0" xfId="0" applyFont="1" applyFill="1"/>
    <xf numFmtId="164" fontId="3" fillId="9" borderId="0" xfId="0" applyNumberFormat="1" applyFont="1" applyFill="1"/>
    <xf numFmtId="0" fontId="0" fillId="9" borderId="0" xfId="0" applyFill="1"/>
    <xf numFmtId="0" fontId="3" fillId="9" borderId="0" xfId="0" applyNumberFormat="1" applyFont="1" applyFill="1"/>
    <xf numFmtId="0" fontId="0" fillId="10" borderId="0" xfId="0" applyFill="1"/>
    <xf numFmtId="0" fontId="0" fillId="0" borderId="0" xfId="0" applyFill="1"/>
  </cellXfs>
  <cellStyles count="1">
    <cellStyle name="Normal" xfId="0" builtinId="0"/>
  </cellStyles>
  <dxfs count="402">
    <dxf>
      <font>
        <b val="0"/>
        <i val="0"/>
        <strike val="0"/>
        <condense val="0"/>
        <extend val="0"/>
        <outline val="0"/>
        <shadow val="0"/>
        <u val="none"/>
        <vertAlign val="baseline"/>
        <sz val="11"/>
        <color theme="1"/>
        <name val="Aptos Narrow"/>
        <family val="2"/>
        <scheme val="minor"/>
      </font>
      <numFmt numFmtId="164" formatCode="[$$-409]#,##0"/>
    </dxf>
    <dxf>
      <font>
        <b val="0"/>
        <i val="0"/>
        <strike val="0"/>
        <condense val="0"/>
        <extend val="0"/>
        <outline val="0"/>
        <shadow val="0"/>
        <u val="none"/>
        <vertAlign val="baseline"/>
        <sz val="11"/>
        <color theme="1"/>
        <name val="Aptos Narrow"/>
        <family val="2"/>
        <scheme val="minor"/>
      </font>
      <numFmt numFmtId="164" formatCode="[$$-409]#,##0"/>
    </dxf>
    <dxf>
      <font>
        <b/>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dxf>
    <dxf>
      <border outline="0">
        <bottom style="thin">
          <color theme="4" tint="0.39997558519241921"/>
        </bottom>
      </border>
    </dxf>
    <dxf>
      <font>
        <b val="0"/>
        <i val="0"/>
        <strike val="0"/>
        <condense val="0"/>
        <extend val="0"/>
        <outline val="0"/>
        <shadow val="0"/>
        <u val="none"/>
        <vertAlign val="baseline"/>
        <sz val="11"/>
        <color theme="1"/>
        <name val="Aptos Narrow"/>
        <family val="2"/>
        <scheme val="minor"/>
      </font>
      <numFmt numFmtId="164" formatCode="[$$-409]#,##0"/>
    </dxf>
    <dxf>
      <font>
        <b val="0"/>
        <i val="0"/>
        <strike val="0"/>
        <condense val="0"/>
        <extend val="0"/>
        <outline val="0"/>
        <shadow val="0"/>
        <u val="none"/>
        <vertAlign val="baseline"/>
        <sz val="11"/>
        <color theme="1"/>
        <name val="Aptos Narrow"/>
        <family val="2"/>
        <scheme val="minor"/>
      </font>
      <numFmt numFmtId="164" formatCode="[$$-409]#,##0"/>
    </dxf>
    <dxf>
      <font>
        <b val="0"/>
        <i val="0"/>
        <strike val="0"/>
        <condense val="0"/>
        <extend val="0"/>
        <outline val="0"/>
        <shadow val="0"/>
        <u val="none"/>
        <vertAlign val="baseline"/>
        <sz val="11"/>
        <color theme="1"/>
        <name val="Aptos Narrow"/>
        <family val="2"/>
        <scheme val="minor"/>
      </font>
      <numFmt numFmtId="164" formatCode="[$$-409]#,##0"/>
    </dxf>
    <dxf>
      <font>
        <b val="0"/>
        <i val="0"/>
        <strike val="0"/>
        <condense val="0"/>
        <extend val="0"/>
        <outline val="0"/>
        <shadow val="0"/>
        <u val="none"/>
        <vertAlign val="baseline"/>
        <sz val="11"/>
        <color theme="1"/>
        <name val="Aptos Narrow"/>
        <family val="2"/>
        <scheme val="minor"/>
      </font>
      <numFmt numFmtId="164" formatCode="[$$-409]#,##0"/>
    </dxf>
    <dxf>
      <font>
        <b val="0"/>
        <i val="0"/>
        <strike val="0"/>
        <condense val="0"/>
        <extend val="0"/>
        <outline val="0"/>
        <shadow val="0"/>
        <u val="none"/>
        <vertAlign val="baseline"/>
        <sz val="11"/>
        <color theme="1"/>
        <name val="Aptos Narrow"/>
        <family val="2"/>
        <scheme val="minor"/>
      </font>
      <numFmt numFmtId="164" formatCode="[$$-409]#,##0"/>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64" formatCode="[$$-409]#,##0"/>
    </dxf>
    <dxf>
      <font>
        <b val="0"/>
        <i val="0"/>
        <strike val="0"/>
        <condense val="0"/>
        <extend val="0"/>
        <outline val="0"/>
        <shadow val="0"/>
        <u val="none"/>
        <vertAlign val="baseline"/>
        <sz val="11"/>
        <color theme="1"/>
        <name val="Aptos Narrow"/>
        <family val="2"/>
        <scheme val="minor"/>
      </font>
      <numFmt numFmtId="164" formatCode="[$$-409]#,##0"/>
    </dxf>
    <dxf>
      <font>
        <b val="0"/>
        <i val="0"/>
        <strike val="0"/>
        <condense val="0"/>
        <extend val="0"/>
        <outline val="0"/>
        <shadow val="0"/>
        <u val="none"/>
        <vertAlign val="baseline"/>
        <sz val="11"/>
        <color theme="1"/>
        <name val="Aptos Narrow"/>
        <family val="2"/>
        <scheme val="minor"/>
      </font>
      <numFmt numFmtId="164" formatCode="[$$-409]#,##0"/>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64" formatCode="[$$-409]#,##0"/>
    </dxf>
    <dxf>
      <font>
        <b val="0"/>
        <i val="0"/>
        <strike val="0"/>
        <condense val="0"/>
        <extend val="0"/>
        <outline val="0"/>
        <shadow val="0"/>
        <u val="none"/>
        <vertAlign val="baseline"/>
        <sz val="11"/>
        <color theme="1"/>
        <name val="Aptos Narrow"/>
        <family val="2"/>
        <scheme val="minor"/>
      </font>
      <numFmt numFmtId="164" formatCode="[$$-409]#,##0"/>
    </dxf>
    <dxf>
      <font>
        <b val="0"/>
        <i val="0"/>
        <strike val="0"/>
        <condense val="0"/>
        <extend val="0"/>
        <outline val="0"/>
        <shadow val="0"/>
        <u val="none"/>
        <vertAlign val="baseline"/>
        <sz val="11"/>
        <color theme="1"/>
        <name val="Aptos Narrow"/>
        <family val="2"/>
        <scheme val="minor"/>
      </font>
      <numFmt numFmtId="164" formatCode="[$$-409]#,##0"/>
    </dxf>
    <dxf>
      <font>
        <b val="0"/>
        <i val="0"/>
        <strike val="0"/>
        <condense val="0"/>
        <extend val="0"/>
        <outline val="0"/>
        <shadow val="0"/>
        <u val="none"/>
        <vertAlign val="baseline"/>
        <sz val="11"/>
        <color theme="1"/>
        <name val="Aptos Narrow"/>
        <family val="2"/>
        <scheme val="minor"/>
      </font>
      <numFmt numFmtId="164" formatCode="[$$-409]#,##0"/>
    </dxf>
    <dxf>
      <font>
        <b val="0"/>
        <i val="0"/>
        <strike val="0"/>
        <condense val="0"/>
        <extend val="0"/>
        <outline val="0"/>
        <shadow val="0"/>
        <u val="none"/>
        <vertAlign val="baseline"/>
        <sz val="11"/>
        <color theme="1"/>
        <name val="Aptos Narrow"/>
        <family val="2"/>
        <scheme val="minor"/>
      </font>
      <numFmt numFmtId="164" formatCode="[$$-409]#,##0"/>
    </dxf>
    <dxf>
      <numFmt numFmtId="4" formatCode="#,##0.00"/>
    </dxf>
    <dxf>
      <numFmt numFmtId="164" formatCode="[$$-409]#,##0"/>
    </dxf>
    <dxf>
      <numFmt numFmtId="164" formatCode="[$$-409]#,##0"/>
    </dxf>
    <dxf>
      <numFmt numFmtId="164" formatCode="[$$-409]#,##0"/>
    </dxf>
    <dxf>
      <numFmt numFmtId="22" formatCode="mmm\-yy"/>
    </dxf>
    <dxf>
      <numFmt numFmtId="4" formatCode="#,##0.00"/>
    </dxf>
    <dxf>
      <numFmt numFmtId="164" formatCode="[$$-409]#,##0"/>
    </dxf>
    <dxf>
      <numFmt numFmtId="164" formatCode="[$$-409]#,##0"/>
    </dxf>
    <dxf>
      <numFmt numFmtId="164" formatCode="[$$-409]#,##0"/>
    </dxf>
    <dxf>
      <numFmt numFmtId="22" formatCode="mmm\-yy"/>
    </dxf>
    <dxf>
      <numFmt numFmtId="4" formatCode="#,##0.00"/>
    </dxf>
    <dxf>
      <numFmt numFmtId="164" formatCode="[$$-409]#,##0"/>
    </dxf>
    <dxf>
      <numFmt numFmtId="164" formatCode="[$$-409]#,##0"/>
    </dxf>
    <dxf>
      <numFmt numFmtId="164" formatCode="[$$-409]#,##0"/>
    </dxf>
    <dxf>
      <numFmt numFmtId="22" formatCode="mmm\-yy"/>
    </dxf>
    <dxf>
      <numFmt numFmtId="4" formatCode="#,##0.00"/>
    </dxf>
    <dxf>
      <numFmt numFmtId="164" formatCode="[$$-409]#,##0"/>
    </dxf>
    <dxf>
      <numFmt numFmtId="164" formatCode="[$$-409]#,##0"/>
    </dxf>
    <dxf>
      <numFmt numFmtId="164" formatCode="[$$-409]#,##0"/>
    </dxf>
    <dxf>
      <numFmt numFmtId="22" formatCode="mmm\-yy"/>
    </dxf>
    <dxf>
      <numFmt numFmtId="4" formatCode="#,##0.00"/>
    </dxf>
    <dxf>
      <numFmt numFmtId="164" formatCode="[$$-409]#,##0"/>
    </dxf>
    <dxf>
      <numFmt numFmtId="164" formatCode="[$$-409]#,##0"/>
    </dxf>
    <dxf>
      <numFmt numFmtId="164" formatCode="[$$-409]#,##0"/>
    </dxf>
    <dxf>
      <numFmt numFmtId="22" formatCode="mmm\-yy"/>
    </dxf>
    <dxf>
      <numFmt numFmtId="4" formatCode="#,##0.00"/>
    </dxf>
    <dxf>
      <numFmt numFmtId="164" formatCode="[$$-409]#,##0"/>
    </dxf>
    <dxf>
      <numFmt numFmtId="164" formatCode="[$$-409]#,##0"/>
    </dxf>
    <dxf>
      <numFmt numFmtId="164" formatCode="[$$-409]#,##0"/>
    </dxf>
    <dxf>
      <numFmt numFmtId="22" formatCode="mmm\-yy"/>
    </dxf>
    <dxf>
      <numFmt numFmtId="164" formatCode="[$$-409]#,##0"/>
    </dxf>
    <dxf>
      <numFmt numFmtId="164" formatCode="[$$-409]#,##0"/>
    </dxf>
    <dxf>
      <numFmt numFmtId="164" formatCode="[$$-409]#,##0"/>
    </dxf>
    <dxf>
      <numFmt numFmtId="164" formatCode="[$$-409]#,##0"/>
    </dxf>
    <dxf>
      <numFmt numFmtId="164" formatCode="[$$-409]#,##0"/>
    </dxf>
    <dxf>
      <numFmt numFmtId="22" formatCode="mmm\-yy"/>
      <alignment horizontal="left" vertical="bottom" textRotation="0" wrapText="0" indent="1"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dxf>
    <dxf>
      <numFmt numFmtId="164" formatCode="[$$-409]#,##0"/>
    </dxf>
    <dxf>
      <numFmt numFmtId="164" formatCode="[$$-409]#,##0"/>
    </dxf>
    <dxf>
      <numFmt numFmtId="164" formatCode="[$$-409]#,##0"/>
    </dxf>
    <dxf>
      <numFmt numFmtId="164" formatCode="[$$-409]#,##0"/>
    </dxf>
    <dxf>
      <numFmt numFmtId="164" formatCode="[$$-409]#,##0"/>
    </dxf>
    <dxf>
      <numFmt numFmtId="22" formatCode="mmm\-yy"/>
      <alignment horizontal="left" vertical="bottom" textRotation="0" wrapText="0" indent="1" justifyLastLine="0" shrinkToFit="0" readingOrder="0"/>
    </dxf>
    <dxf>
      <fill>
        <patternFill>
          <bgColor theme="3" tint="0.249977111117893"/>
        </patternFill>
      </fill>
    </dxf>
    <dxf>
      <fill>
        <patternFill>
          <bgColor theme="3" tint="0.249977111117893"/>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fill>
        <patternFill patternType="solid">
          <bgColor theme="3" tint="0.89999084444715716"/>
        </patternFill>
      </fill>
    </dxf>
    <dxf>
      <numFmt numFmtId="13" formatCode="0%"/>
    </dxf>
    <dxf>
      <numFmt numFmtId="164" formatCode="[$$-409]#,##0"/>
    </dxf>
    <dxf>
      <numFmt numFmtId="164" formatCode="[$$-409]#,##0"/>
    </dxf>
    <dxf>
      <numFmt numFmtId="0" formatCode="General"/>
    </dxf>
    <dxf>
      <numFmt numFmtId="0" formatCode="General"/>
    </dxf>
    <dxf>
      <numFmt numFmtId="0" formatCode="General"/>
    </dxf>
    <dxf>
      <numFmt numFmtId="164" formatCode="[$$-409]#,##0"/>
    </dxf>
    <dxf>
      <numFmt numFmtId="0" formatCode="General"/>
    </dxf>
    <dxf>
      <numFmt numFmtId="14" formatCode="0.00%"/>
    </dxf>
    <dxf>
      <numFmt numFmtId="164" formatCode="[$$-409]#,##0"/>
    </dxf>
    <dxf>
      <numFmt numFmtId="0" formatCode="General"/>
    </dxf>
    <dxf>
      <numFmt numFmtId="0" formatCode="General"/>
    </dxf>
    <dxf>
      <numFmt numFmtId="164" formatCode="[$$-409]#,##0"/>
    </dxf>
    <dxf>
      <numFmt numFmtId="164" formatCode="[$$-409]#,##0"/>
    </dxf>
    <dxf>
      <numFmt numFmtId="0" formatCode="General"/>
    </dxf>
    <dxf>
      <numFmt numFmtId="19" formatCode="dd/mm/yyyy"/>
    </dxf>
    <dxf>
      <numFmt numFmtId="164" formatCode="[$$-409]#,##0"/>
    </dxf>
    <dxf>
      <numFmt numFmtId="164" formatCode="[$$-409]#,##0"/>
    </dxf>
    <dxf>
      <numFmt numFmtId="164" formatCode="[$$-409]#,##0"/>
    </dxf>
    <dxf>
      <numFmt numFmtId="164" formatCode="[$$-409]#,##0"/>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Data.xlsx]Profitability Analysis!PivotTable1</c:name>
    <c:fmtId val="3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Gross Profit of </a:t>
            </a:r>
            <a:r>
              <a:rPr lang="en-US"/>
              <a:t>Top 10 Most Selling Products</a:t>
            </a:r>
          </a:p>
        </c:rich>
      </c:tx>
      <c:layout>
        <c:manualLayout>
          <c:xMode val="edge"/>
          <c:yMode val="edge"/>
          <c:x val="0.20550393296149722"/>
          <c:y val="6.8423738699329245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39757006448683413"/>
          <c:y val="0.17720071449402156"/>
          <c:w val="0.50020957129571819"/>
          <c:h val="0.70427165354330712"/>
        </c:manualLayout>
      </c:layout>
      <c:barChart>
        <c:barDir val="bar"/>
        <c:grouping val="clustered"/>
        <c:varyColors val="0"/>
        <c:ser>
          <c:idx val="0"/>
          <c:order val="0"/>
          <c:tx>
            <c:strRef>
              <c:f>'Profitability Analysis'!$B$3</c:f>
              <c:strCache>
                <c:ptCount val="1"/>
                <c:pt idx="0">
                  <c:v>Total</c:v>
                </c:pt>
              </c:strCache>
            </c:strRef>
          </c:tx>
          <c:spPr>
            <a:solidFill>
              <a:schemeClr val="accent1"/>
            </a:solidFill>
            <a:ln>
              <a:noFill/>
            </a:ln>
            <a:effectLst/>
          </c:spPr>
          <c:invertIfNegative val="0"/>
          <c:cat>
            <c:strRef>
              <c:f>'Profitability Analysis'!$A$4:$A$14</c:f>
              <c:strCache>
                <c:ptCount val="10"/>
                <c:pt idx="0">
                  <c:v>IDROID_BALRX7-Gold</c:v>
                </c:pt>
                <c:pt idx="1">
                  <c:v>samsungGALAXY S-7 EDGE 32GB LTE</c:v>
                </c:pt>
                <c:pt idx="2">
                  <c:v>MACBOOK PRO 15-INCH 2.2GHZ QuadCore i7</c:v>
                </c:pt>
                <c:pt idx="3">
                  <c:v>Apple iPhone 6S Plus 16GB Silver</c:v>
                </c:pt>
                <c:pt idx="4">
                  <c:v>iphone_7-128GB-wof-Matt Black</c:v>
                </c:pt>
                <c:pt idx="5">
                  <c:v>iphone_7-128GB-wof-Jet Black</c:v>
                </c:pt>
                <c:pt idx="6">
                  <c:v>samsung_K6000 49  </c:v>
                </c:pt>
                <c:pt idx="7">
                  <c:v>GMZV_PS4 Pro 1TB - Region 2</c:v>
                </c:pt>
                <c:pt idx="8">
                  <c:v>samsung_galaxy-s7-edge-pearl-black</c:v>
                </c:pt>
                <c:pt idx="9">
                  <c:v>infinix_Zero 4-Grey</c:v>
                </c:pt>
              </c:strCache>
            </c:strRef>
          </c:cat>
          <c:val>
            <c:numRef>
              <c:f>'Profitability Analysis'!$B$4:$B$14</c:f>
              <c:numCache>
                <c:formatCode>[$$-409]#,##0</c:formatCode>
                <c:ptCount val="10"/>
                <c:pt idx="0">
                  <c:v>9405396000</c:v>
                </c:pt>
                <c:pt idx="1">
                  <c:v>1717614360</c:v>
                </c:pt>
                <c:pt idx="2">
                  <c:v>1658498400</c:v>
                </c:pt>
                <c:pt idx="3">
                  <c:v>1201498820</c:v>
                </c:pt>
                <c:pt idx="4">
                  <c:v>1192096370</c:v>
                </c:pt>
                <c:pt idx="5">
                  <c:v>1089795280</c:v>
                </c:pt>
                <c:pt idx="6">
                  <c:v>915920540</c:v>
                </c:pt>
                <c:pt idx="7">
                  <c:v>839007100</c:v>
                </c:pt>
                <c:pt idx="8">
                  <c:v>819609600</c:v>
                </c:pt>
                <c:pt idx="9">
                  <c:v>815986060</c:v>
                </c:pt>
              </c:numCache>
            </c:numRef>
          </c:val>
          <c:extLst>
            <c:ext xmlns:c16="http://schemas.microsoft.com/office/drawing/2014/chart" uri="{C3380CC4-5D6E-409C-BE32-E72D297353CC}">
              <c16:uniqueId val="{00000005-7588-4036-BCC5-712DFF6E203F}"/>
            </c:ext>
          </c:extLst>
        </c:ser>
        <c:dLbls>
          <c:showLegendKey val="0"/>
          <c:showVal val="0"/>
          <c:showCatName val="0"/>
          <c:showSerName val="0"/>
          <c:showPercent val="0"/>
          <c:showBubbleSize val="0"/>
        </c:dLbls>
        <c:gapWidth val="219"/>
        <c:axId val="574922400"/>
        <c:axId val="574922760"/>
      </c:barChart>
      <c:catAx>
        <c:axId val="574922400"/>
        <c:scaling>
          <c:orientation val="minMax"/>
        </c:scaling>
        <c:delete val="0"/>
        <c:axPos val="l"/>
        <c:title>
          <c:tx>
            <c:rich>
              <a:bodyPr/>
              <a:lstStyle/>
              <a:p>
                <a:pPr>
                  <a:defRPr/>
                </a:pPr>
                <a:r>
                  <a:rPr lang="en-ID" b="0"/>
                  <a:t>Products</a:t>
                </a:r>
                <a:r>
                  <a:rPr lang="en-ID" b="0" baseline="0"/>
                  <a:t> Name</a:t>
                </a:r>
                <a:endParaRPr lang="en-ID" b="0"/>
              </a:p>
            </c:rich>
          </c:tx>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922760"/>
        <c:crosses val="autoZero"/>
        <c:auto val="1"/>
        <c:lblAlgn val="ctr"/>
        <c:lblOffset val="100"/>
        <c:noMultiLvlLbl val="0"/>
      </c:catAx>
      <c:valAx>
        <c:axId val="574922760"/>
        <c:scaling>
          <c:orientation val="minMax"/>
        </c:scaling>
        <c:delete val="0"/>
        <c:axPos val="b"/>
        <c:majorGridlines>
          <c:spPr>
            <a:ln w="9525" cap="flat" cmpd="sng" algn="ctr">
              <a:solidFill>
                <a:schemeClr val="tx1">
                  <a:lumMod val="15000"/>
                  <a:lumOff val="85000"/>
                </a:schemeClr>
              </a:solidFill>
              <a:round/>
            </a:ln>
            <a:effectLst/>
          </c:spPr>
        </c:majorGridlines>
        <c:title>
          <c:tx>
            <c:rich>
              <a:bodyPr/>
              <a:lstStyle/>
              <a:p>
                <a:pPr>
                  <a:defRPr/>
                </a:pPr>
                <a:r>
                  <a:rPr lang="en-ID" b="0"/>
                  <a:t> Gross</a:t>
                </a:r>
                <a:r>
                  <a:rPr lang="en-ID" b="0" baseline="0"/>
                  <a:t> Profit</a:t>
                </a:r>
                <a:endParaRPr lang="en-ID" b="0"/>
              </a:p>
            </c:rich>
          </c:tx>
          <c:overlay val="0"/>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92240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Data.xlsx]Profitability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Gross Profit of Bottom</a:t>
            </a:r>
            <a:r>
              <a:rPr lang="en-US" baseline="0"/>
              <a:t> 10 Most Selling Products</a:t>
            </a:r>
            <a:endParaRPr lang="en-US"/>
          </a:p>
        </c:rich>
      </c:tx>
      <c:layout>
        <c:manualLayout>
          <c:xMode val="edge"/>
          <c:yMode val="edge"/>
          <c:x val="0.23649170783942222"/>
          <c:y val="2.67570720326625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477005961324429"/>
          <c:y val="0.22666447944006998"/>
          <c:w val="0.66354491038361352"/>
          <c:h val="0.66630650335374741"/>
        </c:manualLayout>
      </c:layout>
      <c:barChart>
        <c:barDir val="bar"/>
        <c:grouping val="clustered"/>
        <c:varyColors val="0"/>
        <c:ser>
          <c:idx val="0"/>
          <c:order val="0"/>
          <c:tx>
            <c:strRef>
              <c:f>'Profitability Analysis'!$B$18</c:f>
              <c:strCache>
                <c:ptCount val="1"/>
                <c:pt idx="0">
                  <c:v>Total</c:v>
                </c:pt>
              </c:strCache>
            </c:strRef>
          </c:tx>
          <c:spPr>
            <a:solidFill>
              <a:schemeClr val="accent1"/>
            </a:solidFill>
            <a:ln>
              <a:noFill/>
            </a:ln>
            <a:effectLst/>
          </c:spPr>
          <c:invertIfNegative val="0"/>
          <c:cat>
            <c:strRef>
              <c:f>'Profitability Analysis'!$A$19:$A$29</c:f>
              <c:strCache>
                <c:ptCount val="10"/>
                <c:pt idx="0">
                  <c:v>4U_Service-KA 008</c:v>
                </c:pt>
                <c:pt idx="1">
                  <c:v>Mannan_leather_file_book</c:v>
                </c:pt>
                <c:pt idx="2">
                  <c:v>Mannan_Leather_tie_clip</c:v>
                </c:pt>
                <c:pt idx="3">
                  <c:v>test-product-01</c:v>
                </c:pt>
                <c:pt idx="4">
                  <c:v>test-product2</c:v>
                </c:pt>
                <c:pt idx="5">
                  <c:v>STBB_Selections from english verse 1st &amp; 2nd Year by D.Y.MORGAN</c:v>
                </c:pt>
                <c:pt idx="6">
                  <c:v>Paramount_9694944180</c:v>
                </c:pt>
                <c:pt idx="7">
                  <c:v>Topline_Understanding Times Tables</c:v>
                </c:pt>
                <c:pt idx="8">
                  <c:v>barico_BS0081</c:v>
                </c:pt>
                <c:pt idx="9">
                  <c:v>Shark_G36</c:v>
                </c:pt>
              </c:strCache>
            </c:strRef>
          </c:cat>
          <c:val>
            <c:numRef>
              <c:f>'Profitability Analysis'!$B$19:$B$29</c:f>
              <c:numCache>
                <c:formatCode>[$$-409]#,##0</c:formatCode>
                <c:ptCount val="10"/>
                <c:pt idx="0">
                  <c:v>-23664</c:v>
                </c:pt>
                <c:pt idx="1">
                  <c:v>0</c:v>
                </c:pt>
                <c:pt idx="2">
                  <c:v>580</c:v>
                </c:pt>
                <c:pt idx="3">
                  <c:v>3190</c:v>
                </c:pt>
                <c:pt idx="4">
                  <c:v>4408</c:v>
                </c:pt>
                <c:pt idx="5">
                  <c:v>19372</c:v>
                </c:pt>
                <c:pt idx="6">
                  <c:v>26912</c:v>
                </c:pt>
                <c:pt idx="7">
                  <c:v>27144</c:v>
                </c:pt>
                <c:pt idx="8">
                  <c:v>32190</c:v>
                </c:pt>
                <c:pt idx="9">
                  <c:v>34336</c:v>
                </c:pt>
              </c:numCache>
            </c:numRef>
          </c:val>
          <c:extLst>
            <c:ext xmlns:c16="http://schemas.microsoft.com/office/drawing/2014/chart" uri="{C3380CC4-5D6E-409C-BE32-E72D297353CC}">
              <c16:uniqueId val="{00000000-E605-4A96-A12A-B3FE21E84514}"/>
            </c:ext>
          </c:extLst>
        </c:ser>
        <c:dLbls>
          <c:showLegendKey val="0"/>
          <c:showVal val="0"/>
          <c:showCatName val="0"/>
          <c:showSerName val="0"/>
          <c:showPercent val="0"/>
          <c:showBubbleSize val="0"/>
        </c:dLbls>
        <c:gapWidth val="219"/>
        <c:axId val="670311008"/>
        <c:axId val="670312448"/>
      </c:barChart>
      <c:catAx>
        <c:axId val="6703110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Products name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312448"/>
        <c:crosses val="autoZero"/>
        <c:auto val="1"/>
        <c:lblAlgn val="ctr"/>
        <c:lblOffset val="100"/>
        <c:noMultiLvlLbl val="0"/>
      </c:catAx>
      <c:valAx>
        <c:axId val="6703124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Gross</a:t>
                </a:r>
                <a:r>
                  <a:rPr lang="en-ID" baseline="0"/>
                  <a:t> Profit</a:t>
                </a:r>
                <a:endParaRPr lang="en-ID"/>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D"/>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31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Data.xlsx]Profitability Analysis!PivotTable3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Gross Profit Margin by Category</a:t>
            </a:r>
          </a:p>
        </c:rich>
      </c:tx>
      <c:layout>
        <c:manualLayout>
          <c:xMode val="edge"/>
          <c:yMode val="edge"/>
          <c:x val="0.2444734918254515"/>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340639482263344"/>
          <c:y val="0.19627770487022456"/>
          <c:w val="0.61809852503151419"/>
          <c:h val="0.6262581221240755"/>
        </c:manualLayout>
      </c:layout>
      <c:barChart>
        <c:barDir val="bar"/>
        <c:grouping val="clustered"/>
        <c:varyColors val="0"/>
        <c:ser>
          <c:idx val="0"/>
          <c:order val="0"/>
          <c:tx>
            <c:strRef>
              <c:f>'Profitability Analysis'!$F$3</c:f>
              <c:strCache>
                <c:ptCount val="1"/>
                <c:pt idx="0">
                  <c:v>Total</c:v>
                </c:pt>
              </c:strCache>
            </c:strRef>
          </c:tx>
          <c:spPr>
            <a:solidFill>
              <a:schemeClr val="accent1"/>
            </a:solidFill>
            <a:ln>
              <a:noFill/>
            </a:ln>
            <a:effectLst/>
          </c:spPr>
          <c:invertIfNegative val="0"/>
          <c:cat>
            <c:strRef>
              <c:f>'Profitability Analysis'!$E$4:$E$19</c:f>
              <c:strCache>
                <c:ptCount val="15"/>
                <c:pt idx="0">
                  <c:v>Home &amp; Living</c:v>
                </c:pt>
                <c:pt idx="1">
                  <c:v>Beauty &amp; Grooming</c:v>
                </c:pt>
                <c:pt idx="2">
                  <c:v>Computing</c:v>
                </c:pt>
                <c:pt idx="3">
                  <c:v>Superstore</c:v>
                </c:pt>
                <c:pt idx="4">
                  <c:v>Men Fashion</c:v>
                </c:pt>
                <c:pt idx="5">
                  <c:v>Health &amp; Sports</c:v>
                </c:pt>
                <c:pt idx="6">
                  <c:v>Kids &amp; Baby</c:v>
                </c:pt>
                <c:pt idx="7">
                  <c:v>Women Fashion</c:v>
                </c:pt>
                <c:pt idx="8">
                  <c:v>Soghaat</c:v>
                </c:pt>
                <c:pt idx="9">
                  <c:v>Appliances</c:v>
                </c:pt>
                <c:pt idx="10">
                  <c:v>Mobiles &amp; Tablets</c:v>
                </c:pt>
                <c:pt idx="11">
                  <c:v>Entertainment</c:v>
                </c:pt>
                <c:pt idx="12">
                  <c:v>School &amp; Education</c:v>
                </c:pt>
                <c:pt idx="13">
                  <c:v>Others</c:v>
                </c:pt>
                <c:pt idx="14">
                  <c:v>Books</c:v>
                </c:pt>
              </c:strCache>
            </c:strRef>
          </c:cat>
          <c:val>
            <c:numRef>
              <c:f>'Profitability Analysis'!$F$4:$F$19</c:f>
              <c:numCache>
                <c:formatCode>0.00%</c:formatCode>
                <c:ptCount val="15"/>
                <c:pt idx="0">
                  <c:v>0.92744544566014753</c:v>
                </c:pt>
                <c:pt idx="1">
                  <c:v>0.92650496563097517</c:v>
                </c:pt>
                <c:pt idx="2">
                  <c:v>0.92561461391968991</c:v>
                </c:pt>
                <c:pt idx="3">
                  <c:v>0.92519950110790872</c:v>
                </c:pt>
                <c:pt idx="4">
                  <c:v>0.92517615846606693</c:v>
                </c:pt>
                <c:pt idx="5">
                  <c:v>0.92506056060724884</c:v>
                </c:pt>
                <c:pt idx="6">
                  <c:v>0.92494103725141896</c:v>
                </c:pt>
                <c:pt idx="7">
                  <c:v>0.92493113771582025</c:v>
                </c:pt>
                <c:pt idx="8">
                  <c:v>0.9248971204824934</c:v>
                </c:pt>
                <c:pt idx="9">
                  <c:v>0.9245915099127181</c:v>
                </c:pt>
                <c:pt idx="10">
                  <c:v>0.92437771529031887</c:v>
                </c:pt>
                <c:pt idx="11">
                  <c:v>0.92350965317335787</c:v>
                </c:pt>
                <c:pt idx="12">
                  <c:v>0.92299262261771498</c:v>
                </c:pt>
                <c:pt idx="13">
                  <c:v>0.91845625139726406</c:v>
                </c:pt>
                <c:pt idx="14">
                  <c:v>0.84720169237562237</c:v>
                </c:pt>
              </c:numCache>
            </c:numRef>
          </c:val>
          <c:extLst>
            <c:ext xmlns:c16="http://schemas.microsoft.com/office/drawing/2014/chart" uri="{C3380CC4-5D6E-409C-BE32-E72D297353CC}">
              <c16:uniqueId val="{00000000-7ADE-4B78-9C78-262D65F41130}"/>
            </c:ext>
          </c:extLst>
        </c:ser>
        <c:dLbls>
          <c:showLegendKey val="0"/>
          <c:showVal val="0"/>
          <c:showCatName val="0"/>
          <c:showSerName val="0"/>
          <c:showPercent val="0"/>
          <c:showBubbleSize val="0"/>
        </c:dLbls>
        <c:gapWidth val="219"/>
        <c:axId val="670309568"/>
        <c:axId val="670313888"/>
      </c:barChart>
      <c:catAx>
        <c:axId val="6703095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313888"/>
        <c:crosses val="autoZero"/>
        <c:auto val="1"/>
        <c:lblAlgn val="ctr"/>
        <c:lblOffset val="100"/>
        <c:noMultiLvlLbl val="0"/>
      </c:catAx>
      <c:valAx>
        <c:axId val="67031388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GPM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309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Data.xlsx]Profitability Analysis!PivotTable6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Average</a:t>
            </a:r>
            <a:r>
              <a:rPr lang="en-ID" baseline="0"/>
              <a:t> Discount by Payment Method</a:t>
            </a:r>
          </a:p>
        </c:rich>
      </c:tx>
      <c:layout>
        <c:manualLayout>
          <c:xMode val="edge"/>
          <c:yMode val="edge"/>
          <c:x val="0.35524264072526074"/>
          <c:y val="2.705633657202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69494063213481"/>
          <c:y val="0.33732746871787844"/>
          <c:w val="0.79884990568084246"/>
          <c:h val="0.54273949740428995"/>
        </c:manualLayout>
      </c:layout>
      <c:barChart>
        <c:barDir val="bar"/>
        <c:grouping val="stacked"/>
        <c:varyColors val="0"/>
        <c:ser>
          <c:idx val="0"/>
          <c:order val="0"/>
          <c:tx>
            <c:strRef>
              <c:f>'Profitability Analysis'!$B$33:$B$34</c:f>
              <c:strCache>
                <c:ptCount val="1"/>
                <c:pt idx="0">
                  <c:v>jazzwallet</c:v>
                </c:pt>
              </c:strCache>
            </c:strRef>
          </c:tx>
          <c:spPr>
            <a:solidFill>
              <a:schemeClr val="accent1"/>
            </a:solidFill>
            <a:ln>
              <a:noFill/>
            </a:ln>
            <a:effectLst/>
          </c:spPr>
          <c:invertIfNegative val="0"/>
          <c:cat>
            <c:strRef>
              <c:f>'Profitability Analysis'!$A$35:$A$50</c:f>
              <c:strCache>
                <c:ptCount val="15"/>
                <c:pt idx="0">
                  <c:v>Entertainment</c:v>
                </c:pt>
                <c:pt idx="1">
                  <c:v>Appliances</c:v>
                </c:pt>
                <c:pt idx="2">
                  <c:v>Mobiles &amp; Tablets</c:v>
                </c:pt>
                <c:pt idx="3">
                  <c:v>Others</c:v>
                </c:pt>
                <c:pt idx="4">
                  <c:v>Superstore</c:v>
                </c:pt>
                <c:pt idx="5">
                  <c:v>Computing</c:v>
                </c:pt>
                <c:pt idx="6">
                  <c:v>Men Fashion</c:v>
                </c:pt>
                <c:pt idx="7">
                  <c:v>Home &amp; Living</c:v>
                </c:pt>
                <c:pt idx="8">
                  <c:v>Health &amp; Sports</c:v>
                </c:pt>
                <c:pt idx="9">
                  <c:v>Women Fashion</c:v>
                </c:pt>
                <c:pt idx="10">
                  <c:v>Beauty &amp; Grooming</c:v>
                </c:pt>
                <c:pt idx="11">
                  <c:v>School &amp; Education</c:v>
                </c:pt>
                <c:pt idx="12">
                  <c:v>Soghaat</c:v>
                </c:pt>
                <c:pt idx="13">
                  <c:v>Kids &amp; Baby</c:v>
                </c:pt>
                <c:pt idx="14">
                  <c:v>Books</c:v>
                </c:pt>
              </c:strCache>
            </c:strRef>
          </c:cat>
          <c:val>
            <c:numRef>
              <c:f>'Profitability Analysis'!$B$35:$B$50</c:f>
              <c:numCache>
                <c:formatCode>[$$-409]#,##0</c:formatCode>
                <c:ptCount val="15"/>
                <c:pt idx="0">
                  <c:v>8627252.5</c:v>
                </c:pt>
                <c:pt idx="1">
                  <c:v>3638600</c:v>
                </c:pt>
                <c:pt idx="3">
                  <c:v>2713298</c:v>
                </c:pt>
                <c:pt idx="4">
                  <c:v>76063.318181818177</c:v>
                </c:pt>
                <c:pt idx="5">
                  <c:v>1487874</c:v>
                </c:pt>
                <c:pt idx="6">
                  <c:v>125376.66666666667</c:v>
                </c:pt>
                <c:pt idx="7">
                  <c:v>455300</c:v>
                </c:pt>
                <c:pt idx="8">
                  <c:v>0</c:v>
                </c:pt>
                <c:pt idx="9">
                  <c:v>504600</c:v>
                </c:pt>
                <c:pt idx="10">
                  <c:v>415666.66666666669</c:v>
                </c:pt>
                <c:pt idx="11">
                  <c:v>7938.75</c:v>
                </c:pt>
                <c:pt idx="12">
                  <c:v>181498.57142857142</c:v>
                </c:pt>
                <c:pt idx="13">
                  <c:v>66395.5</c:v>
                </c:pt>
                <c:pt idx="14">
                  <c:v>0</c:v>
                </c:pt>
              </c:numCache>
            </c:numRef>
          </c:val>
          <c:extLst>
            <c:ext xmlns:c16="http://schemas.microsoft.com/office/drawing/2014/chart" uri="{C3380CC4-5D6E-409C-BE32-E72D297353CC}">
              <c16:uniqueId val="{00000000-F1BC-47EA-A603-DF3EBC8AD0B8}"/>
            </c:ext>
          </c:extLst>
        </c:ser>
        <c:ser>
          <c:idx val="1"/>
          <c:order val="1"/>
          <c:tx>
            <c:strRef>
              <c:f>'Profitability Analysis'!$C$33:$C$34</c:f>
              <c:strCache>
                <c:ptCount val="1"/>
                <c:pt idx="0">
                  <c:v>jazzvoucher</c:v>
                </c:pt>
              </c:strCache>
            </c:strRef>
          </c:tx>
          <c:spPr>
            <a:solidFill>
              <a:schemeClr val="accent2"/>
            </a:solidFill>
            <a:ln>
              <a:noFill/>
            </a:ln>
            <a:effectLst/>
          </c:spPr>
          <c:invertIfNegative val="0"/>
          <c:cat>
            <c:strRef>
              <c:f>'Profitability Analysis'!$A$35:$A$50</c:f>
              <c:strCache>
                <c:ptCount val="15"/>
                <c:pt idx="0">
                  <c:v>Entertainment</c:v>
                </c:pt>
                <c:pt idx="1">
                  <c:v>Appliances</c:v>
                </c:pt>
                <c:pt idx="2">
                  <c:v>Mobiles &amp; Tablets</c:v>
                </c:pt>
                <c:pt idx="3">
                  <c:v>Others</c:v>
                </c:pt>
                <c:pt idx="4">
                  <c:v>Superstore</c:v>
                </c:pt>
                <c:pt idx="5">
                  <c:v>Computing</c:v>
                </c:pt>
                <c:pt idx="6">
                  <c:v>Men Fashion</c:v>
                </c:pt>
                <c:pt idx="7">
                  <c:v>Home &amp; Living</c:v>
                </c:pt>
                <c:pt idx="8">
                  <c:v>Health &amp; Sports</c:v>
                </c:pt>
                <c:pt idx="9">
                  <c:v>Women Fashion</c:v>
                </c:pt>
                <c:pt idx="10">
                  <c:v>Beauty &amp; Grooming</c:v>
                </c:pt>
                <c:pt idx="11">
                  <c:v>School &amp; Education</c:v>
                </c:pt>
                <c:pt idx="12">
                  <c:v>Soghaat</c:v>
                </c:pt>
                <c:pt idx="13">
                  <c:v>Kids &amp; Baby</c:v>
                </c:pt>
                <c:pt idx="14">
                  <c:v>Books</c:v>
                </c:pt>
              </c:strCache>
            </c:strRef>
          </c:cat>
          <c:val>
            <c:numRef>
              <c:f>'Profitability Analysis'!$C$35:$C$50</c:f>
              <c:numCache>
                <c:formatCode>[$$-409]#,##0</c:formatCode>
                <c:ptCount val="15"/>
                <c:pt idx="0">
                  <c:v>420492.5</c:v>
                </c:pt>
                <c:pt idx="1">
                  <c:v>121778.25</c:v>
                </c:pt>
                <c:pt idx="2">
                  <c:v>608020</c:v>
                </c:pt>
                <c:pt idx="3">
                  <c:v>71419.75</c:v>
                </c:pt>
                <c:pt idx="4">
                  <c:v>3314700</c:v>
                </c:pt>
                <c:pt idx="6">
                  <c:v>391500</c:v>
                </c:pt>
                <c:pt idx="7">
                  <c:v>804750</c:v>
                </c:pt>
                <c:pt idx="8">
                  <c:v>0</c:v>
                </c:pt>
                <c:pt idx="9">
                  <c:v>0</c:v>
                </c:pt>
                <c:pt idx="10">
                  <c:v>0</c:v>
                </c:pt>
                <c:pt idx="11">
                  <c:v>0</c:v>
                </c:pt>
                <c:pt idx="12">
                  <c:v>0</c:v>
                </c:pt>
                <c:pt idx="13">
                  <c:v>0</c:v>
                </c:pt>
              </c:numCache>
            </c:numRef>
          </c:val>
          <c:extLst>
            <c:ext xmlns:c16="http://schemas.microsoft.com/office/drawing/2014/chart" uri="{C3380CC4-5D6E-409C-BE32-E72D297353CC}">
              <c16:uniqueId val="{00000001-F1BC-47EA-A603-DF3EBC8AD0B8}"/>
            </c:ext>
          </c:extLst>
        </c:ser>
        <c:ser>
          <c:idx val="2"/>
          <c:order val="2"/>
          <c:tx>
            <c:strRef>
              <c:f>'Profitability Analysis'!$D$33:$D$34</c:f>
              <c:strCache>
                <c:ptCount val="1"/>
                <c:pt idx="0">
                  <c:v>easypay_voucher</c:v>
                </c:pt>
              </c:strCache>
            </c:strRef>
          </c:tx>
          <c:spPr>
            <a:solidFill>
              <a:schemeClr val="accent3"/>
            </a:solidFill>
            <a:ln>
              <a:noFill/>
            </a:ln>
            <a:effectLst/>
          </c:spPr>
          <c:invertIfNegative val="0"/>
          <c:cat>
            <c:strRef>
              <c:f>'Profitability Analysis'!$A$35:$A$50</c:f>
              <c:strCache>
                <c:ptCount val="15"/>
                <c:pt idx="0">
                  <c:v>Entertainment</c:v>
                </c:pt>
                <c:pt idx="1">
                  <c:v>Appliances</c:v>
                </c:pt>
                <c:pt idx="2">
                  <c:v>Mobiles &amp; Tablets</c:v>
                </c:pt>
                <c:pt idx="3">
                  <c:v>Others</c:v>
                </c:pt>
                <c:pt idx="4">
                  <c:v>Superstore</c:v>
                </c:pt>
                <c:pt idx="5">
                  <c:v>Computing</c:v>
                </c:pt>
                <c:pt idx="6">
                  <c:v>Men Fashion</c:v>
                </c:pt>
                <c:pt idx="7">
                  <c:v>Home &amp; Living</c:v>
                </c:pt>
                <c:pt idx="8">
                  <c:v>Health &amp; Sports</c:v>
                </c:pt>
                <c:pt idx="9">
                  <c:v>Women Fashion</c:v>
                </c:pt>
                <c:pt idx="10">
                  <c:v>Beauty &amp; Grooming</c:v>
                </c:pt>
                <c:pt idx="11">
                  <c:v>School &amp; Education</c:v>
                </c:pt>
                <c:pt idx="12">
                  <c:v>Soghaat</c:v>
                </c:pt>
                <c:pt idx="13">
                  <c:v>Kids &amp; Baby</c:v>
                </c:pt>
                <c:pt idx="14">
                  <c:v>Books</c:v>
                </c:pt>
              </c:strCache>
            </c:strRef>
          </c:cat>
          <c:val>
            <c:numRef>
              <c:f>'Profitability Analysis'!$D$35:$D$50</c:f>
              <c:numCache>
                <c:formatCode>[$$-409]#,##0</c:formatCode>
                <c:ptCount val="15"/>
                <c:pt idx="1">
                  <c:v>0</c:v>
                </c:pt>
                <c:pt idx="2">
                  <c:v>870000</c:v>
                </c:pt>
                <c:pt idx="3">
                  <c:v>87000</c:v>
                </c:pt>
                <c:pt idx="5">
                  <c:v>0</c:v>
                </c:pt>
                <c:pt idx="7">
                  <c:v>0</c:v>
                </c:pt>
                <c:pt idx="8">
                  <c:v>0</c:v>
                </c:pt>
                <c:pt idx="10">
                  <c:v>0</c:v>
                </c:pt>
                <c:pt idx="11">
                  <c:v>0</c:v>
                </c:pt>
                <c:pt idx="12">
                  <c:v>0</c:v>
                </c:pt>
                <c:pt idx="14">
                  <c:v>0</c:v>
                </c:pt>
              </c:numCache>
            </c:numRef>
          </c:val>
          <c:extLst>
            <c:ext xmlns:c16="http://schemas.microsoft.com/office/drawing/2014/chart" uri="{C3380CC4-5D6E-409C-BE32-E72D297353CC}">
              <c16:uniqueId val="{00000002-F1BC-47EA-A603-DF3EBC8AD0B8}"/>
            </c:ext>
          </c:extLst>
        </c:ser>
        <c:ser>
          <c:idx val="3"/>
          <c:order val="3"/>
          <c:tx>
            <c:strRef>
              <c:f>'Profitability Analysis'!$E$33:$E$34</c:f>
              <c:strCache>
                <c:ptCount val="1"/>
                <c:pt idx="0">
                  <c:v>Easypay</c:v>
                </c:pt>
              </c:strCache>
            </c:strRef>
          </c:tx>
          <c:spPr>
            <a:solidFill>
              <a:schemeClr val="accent4"/>
            </a:solidFill>
            <a:ln>
              <a:noFill/>
            </a:ln>
            <a:effectLst/>
          </c:spPr>
          <c:invertIfNegative val="0"/>
          <c:cat>
            <c:strRef>
              <c:f>'Profitability Analysis'!$A$35:$A$50</c:f>
              <c:strCache>
                <c:ptCount val="15"/>
                <c:pt idx="0">
                  <c:v>Entertainment</c:v>
                </c:pt>
                <c:pt idx="1">
                  <c:v>Appliances</c:v>
                </c:pt>
                <c:pt idx="2">
                  <c:v>Mobiles &amp; Tablets</c:v>
                </c:pt>
                <c:pt idx="3">
                  <c:v>Others</c:v>
                </c:pt>
                <c:pt idx="4">
                  <c:v>Superstore</c:v>
                </c:pt>
                <c:pt idx="5">
                  <c:v>Computing</c:v>
                </c:pt>
                <c:pt idx="6">
                  <c:v>Men Fashion</c:v>
                </c:pt>
                <c:pt idx="7">
                  <c:v>Home &amp; Living</c:v>
                </c:pt>
                <c:pt idx="8">
                  <c:v>Health &amp; Sports</c:v>
                </c:pt>
                <c:pt idx="9">
                  <c:v>Women Fashion</c:v>
                </c:pt>
                <c:pt idx="10">
                  <c:v>Beauty &amp; Grooming</c:v>
                </c:pt>
                <c:pt idx="11">
                  <c:v>School &amp; Education</c:v>
                </c:pt>
                <c:pt idx="12">
                  <c:v>Soghaat</c:v>
                </c:pt>
                <c:pt idx="13">
                  <c:v>Kids &amp; Baby</c:v>
                </c:pt>
                <c:pt idx="14">
                  <c:v>Books</c:v>
                </c:pt>
              </c:strCache>
            </c:strRef>
          </c:cat>
          <c:val>
            <c:numRef>
              <c:f>'Profitability Analysis'!$E$35:$E$50</c:f>
              <c:numCache>
                <c:formatCode>[$$-409]#,##0</c:formatCode>
                <c:ptCount val="15"/>
                <c:pt idx="0">
                  <c:v>96666.666666666672</c:v>
                </c:pt>
                <c:pt idx="1">
                  <c:v>74358.974358974359</c:v>
                </c:pt>
                <c:pt idx="2">
                  <c:v>432156.86274509801</c:v>
                </c:pt>
                <c:pt idx="3">
                  <c:v>100804</c:v>
                </c:pt>
                <c:pt idx="4">
                  <c:v>233452.63636363635</c:v>
                </c:pt>
                <c:pt idx="5">
                  <c:v>118900</c:v>
                </c:pt>
                <c:pt idx="6">
                  <c:v>311686.95652173914</c:v>
                </c:pt>
                <c:pt idx="7">
                  <c:v>131686.36363636365</c:v>
                </c:pt>
                <c:pt idx="8">
                  <c:v>21153.428571428572</c:v>
                </c:pt>
                <c:pt idx="9">
                  <c:v>24650</c:v>
                </c:pt>
                <c:pt idx="10">
                  <c:v>0</c:v>
                </c:pt>
                <c:pt idx="11">
                  <c:v>48731.6</c:v>
                </c:pt>
                <c:pt idx="12">
                  <c:v>10113.75</c:v>
                </c:pt>
                <c:pt idx="13">
                  <c:v>0</c:v>
                </c:pt>
                <c:pt idx="14">
                  <c:v>0</c:v>
                </c:pt>
              </c:numCache>
            </c:numRef>
          </c:val>
          <c:extLst>
            <c:ext xmlns:c16="http://schemas.microsoft.com/office/drawing/2014/chart" uri="{C3380CC4-5D6E-409C-BE32-E72D297353CC}">
              <c16:uniqueId val="{00000003-F1BC-47EA-A603-DF3EBC8AD0B8}"/>
            </c:ext>
          </c:extLst>
        </c:ser>
        <c:ser>
          <c:idx val="4"/>
          <c:order val="4"/>
          <c:tx>
            <c:strRef>
              <c:f>'Profitability Analysis'!$F$33:$F$34</c:f>
              <c:strCache>
                <c:ptCount val="1"/>
                <c:pt idx="0">
                  <c:v>Payaxis</c:v>
                </c:pt>
              </c:strCache>
            </c:strRef>
          </c:tx>
          <c:spPr>
            <a:solidFill>
              <a:schemeClr val="accent5"/>
            </a:solidFill>
            <a:ln>
              <a:noFill/>
            </a:ln>
            <a:effectLst/>
          </c:spPr>
          <c:invertIfNegative val="0"/>
          <c:cat>
            <c:strRef>
              <c:f>'Profitability Analysis'!$A$35:$A$50</c:f>
              <c:strCache>
                <c:ptCount val="15"/>
                <c:pt idx="0">
                  <c:v>Entertainment</c:v>
                </c:pt>
                <c:pt idx="1">
                  <c:v>Appliances</c:v>
                </c:pt>
                <c:pt idx="2">
                  <c:v>Mobiles &amp; Tablets</c:v>
                </c:pt>
                <c:pt idx="3">
                  <c:v>Others</c:v>
                </c:pt>
                <c:pt idx="4">
                  <c:v>Superstore</c:v>
                </c:pt>
                <c:pt idx="5">
                  <c:v>Computing</c:v>
                </c:pt>
                <c:pt idx="6">
                  <c:v>Men Fashion</c:v>
                </c:pt>
                <c:pt idx="7">
                  <c:v>Home &amp; Living</c:v>
                </c:pt>
                <c:pt idx="8">
                  <c:v>Health &amp; Sports</c:v>
                </c:pt>
                <c:pt idx="9">
                  <c:v>Women Fashion</c:v>
                </c:pt>
                <c:pt idx="10">
                  <c:v>Beauty &amp; Grooming</c:v>
                </c:pt>
                <c:pt idx="11">
                  <c:v>School &amp; Education</c:v>
                </c:pt>
                <c:pt idx="12">
                  <c:v>Soghaat</c:v>
                </c:pt>
                <c:pt idx="13">
                  <c:v>Kids &amp; Baby</c:v>
                </c:pt>
                <c:pt idx="14">
                  <c:v>Books</c:v>
                </c:pt>
              </c:strCache>
            </c:strRef>
          </c:cat>
          <c:val>
            <c:numRef>
              <c:f>'Profitability Analysis'!$F$35:$F$50</c:f>
              <c:numCache>
                <c:formatCode>[$$-409]#,##0</c:formatCode>
                <c:ptCount val="15"/>
                <c:pt idx="0">
                  <c:v>375545.20833333331</c:v>
                </c:pt>
                <c:pt idx="1">
                  <c:v>175301.56435643564</c:v>
                </c:pt>
                <c:pt idx="2">
                  <c:v>73690.927152317876</c:v>
                </c:pt>
                <c:pt idx="3">
                  <c:v>79447.916666666672</c:v>
                </c:pt>
                <c:pt idx="4">
                  <c:v>183396</c:v>
                </c:pt>
                <c:pt idx="5">
                  <c:v>73642.772277227719</c:v>
                </c:pt>
                <c:pt idx="6">
                  <c:v>57286.892857142855</c:v>
                </c:pt>
                <c:pt idx="7">
                  <c:v>147534.87804878049</c:v>
                </c:pt>
                <c:pt idx="8">
                  <c:v>157345.88</c:v>
                </c:pt>
                <c:pt idx="9">
                  <c:v>66683.938461538462</c:v>
                </c:pt>
                <c:pt idx="10">
                  <c:v>59204.644736842107</c:v>
                </c:pt>
                <c:pt idx="11">
                  <c:v>61721.666666666664</c:v>
                </c:pt>
                <c:pt idx="12">
                  <c:v>18646.567164179105</c:v>
                </c:pt>
                <c:pt idx="13">
                  <c:v>20959.266666666666</c:v>
                </c:pt>
                <c:pt idx="14">
                  <c:v>66558.625</c:v>
                </c:pt>
              </c:numCache>
            </c:numRef>
          </c:val>
          <c:extLst>
            <c:ext xmlns:c16="http://schemas.microsoft.com/office/drawing/2014/chart" uri="{C3380CC4-5D6E-409C-BE32-E72D297353CC}">
              <c16:uniqueId val="{00000004-F1BC-47EA-A603-DF3EBC8AD0B8}"/>
            </c:ext>
          </c:extLst>
        </c:ser>
        <c:ser>
          <c:idx val="5"/>
          <c:order val="5"/>
          <c:tx>
            <c:strRef>
              <c:f>'Profitability Analysis'!$G$33:$G$34</c:f>
              <c:strCache>
                <c:ptCount val="1"/>
                <c:pt idx="0">
                  <c:v>customercredit</c:v>
                </c:pt>
              </c:strCache>
            </c:strRef>
          </c:tx>
          <c:spPr>
            <a:solidFill>
              <a:schemeClr val="accent6"/>
            </a:solidFill>
            <a:ln>
              <a:noFill/>
            </a:ln>
            <a:effectLst/>
          </c:spPr>
          <c:invertIfNegative val="0"/>
          <c:cat>
            <c:strRef>
              <c:f>'Profitability Analysis'!$A$35:$A$50</c:f>
              <c:strCache>
                <c:ptCount val="15"/>
                <c:pt idx="0">
                  <c:v>Entertainment</c:v>
                </c:pt>
                <c:pt idx="1">
                  <c:v>Appliances</c:v>
                </c:pt>
                <c:pt idx="2">
                  <c:v>Mobiles &amp; Tablets</c:v>
                </c:pt>
                <c:pt idx="3">
                  <c:v>Others</c:v>
                </c:pt>
                <c:pt idx="4">
                  <c:v>Superstore</c:v>
                </c:pt>
                <c:pt idx="5">
                  <c:v>Computing</c:v>
                </c:pt>
                <c:pt idx="6">
                  <c:v>Men Fashion</c:v>
                </c:pt>
                <c:pt idx="7">
                  <c:v>Home &amp; Living</c:v>
                </c:pt>
                <c:pt idx="8">
                  <c:v>Health &amp; Sports</c:v>
                </c:pt>
                <c:pt idx="9">
                  <c:v>Women Fashion</c:v>
                </c:pt>
                <c:pt idx="10">
                  <c:v>Beauty &amp; Grooming</c:v>
                </c:pt>
                <c:pt idx="11">
                  <c:v>School &amp; Education</c:v>
                </c:pt>
                <c:pt idx="12">
                  <c:v>Soghaat</c:v>
                </c:pt>
                <c:pt idx="13">
                  <c:v>Kids &amp; Baby</c:v>
                </c:pt>
                <c:pt idx="14">
                  <c:v>Books</c:v>
                </c:pt>
              </c:strCache>
            </c:strRef>
          </c:cat>
          <c:val>
            <c:numRef>
              <c:f>'Profitability Analysis'!$G$35:$G$50</c:f>
              <c:numCache>
                <c:formatCode>[$$-409]#,##0</c:formatCode>
                <c:ptCount val="15"/>
                <c:pt idx="0">
                  <c:v>0</c:v>
                </c:pt>
                <c:pt idx="1">
                  <c:v>0</c:v>
                </c:pt>
                <c:pt idx="2">
                  <c:v>0</c:v>
                </c:pt>
                <c:pt idx="3">
                  <c:v>47542.6</c:v>
                </c:pt>
                <c:pt idx="4">
                  <c:v>29000</c:v>
                </c:pt>
                <c:pt idx="5">
                  <c:v>1900255</c:v>
                </c:pt>
                <c:pt idx="6">
                  <c:v>0</c:v>
                </c:pt>
                <c:pt idx="7">
                  <c:v>0</c:v>
                </c:pt>
                <c:pt idx="8">
                  <c:v>0</c:v>
                </c:pt>
                <c:pt idx="9">
                  <c:v>0</c:v>
                </c:pt>
                <c:pt idx="10">
                  <c:v>0</c:v>
                </c:pt>
                <c:pt idx="11">
                  <c:v>0</c:v>
                </c:pt>
                <c:pt idx="12">
                  <c:v>0</c:v>
                </c:pt>
                <c:pt idx="13">
                  <c:v>0</c:v>
                </c:pt>
                <c:pt idx="14">
                  <c:v>14500</c:v>
                </c:pt>
              </c:numCache>
            </c:numRef>
          </c:val>
          <c:extLst>
            <c:ext xmlns:c16="http://schemas.microsoft.com/office/drawing/2014/chart" uri="{C3380CC4-5D6E-409C-BE32-E72D297353CC}">
              <c16:uniqueId val="{00000005-F1BC-47EA-A603-DF3EBC8AD0B8}"/>
            </c:ext>
          </c:extLst>
        </c:ser>
        <c:ser>
          <c:idx val="6"/>
          <c:order val="6"/>
          <c:tx>
            <c:strRef>
              <c:f>'Profitability Analysis'!$H$33:$H$34</c:f>
              <c:strCache>
                <c:ptCount val="1"/>
                <c:pt idx="0">
                  <c:v>Easypay_MA</c:v>
                </c:pt>
              </c:strCache>
            </c:strRef>
          </c:tx>
          <c:spPr>
            <a:solidFill>
              <a:schemeClr val="accent1">
                <a:lumMod val="60000"/>
              </a:schemeClr>
            </a:solidFill>
            <a:ln>
              <a:noFill/>
            </a:ln>
            <a:effectLst/>
          </c:spPr>
          <c:invertIfNegative val="0"/>
          <c:cat>
            <c:strRef>
              <c:f>'Profitability Analysis'!$A$35:$A$50</c:f>
              <c:strCache>
                <c:ptCount val="15"/>
                <c:pt idx="0">
                  <c:v>Entertainment</c:v>
                </c:pt>
                <c:pt idx="1">
                  <c:v>Appliances</c:v>
                </c:pt>
                <c:pt idx="2">
                  <c:v>Mobiles &amp; Tablets</c:v>
                </c:pt>
                <c:pt idx="3">
                  <c:v>Others</c:v>
                </c:pt>
                <c:pt idx="4">
                  <c:v>Superstore</c:v>
                </c:pt>
                <c:pt idx="5">
                  <c:v>Computing</c:v>
                </c:pt>
                <c:pt idx="6">
                  <c:v>Men Fashion</c:v>
                </c:pt>
                <c:pt idx="7">
                  <c:v>Home &amp; Living</c:v>
                </c:pt>
                <c:pt idx="8">
                  <c:v>Health &amp; Sports</c:v>
                </c:pt>
                <c:pt idx="9">
                  <c:v>Women Fashion</c:v>
                </c:pt>
                <c:pt idx="10">
                  <c:v>Beauty &amp; Grooming</c:v>
                </c:pt>
                <c:pt idx="11">
                  <c:v>School &amp; Education</c:v>
                </c:pt>
                <c:pt idx="12">
                  <c:v>Soghaat</c:v>
                </c:pt>
                <c:pt idx="13">
                  <c:v>Kids &amp; Baby</c:v>
                </c:pt>
                <c:pt idx="14">
                  <c:v>Books</c:v>
                </c:pt>
              </c:strCache>
            </c:strRef>
          </c:cat>
          <c:val>
            <c:numRef>
              <c:f>'Profitability Analysis'!$H$35:$H$50</c:f>
              <c:numCache>
                <c:formatCode>[$$-409]#,##0</c:formatCode>
                <c:ptCount val="15"/>
                <c:pt idx="0">
                  <c:v>0</c:v>
                </c:pt>
                <c:pt idx="3">
                  <c:v>0</c:v>
                </c:pt>
                <c:pt idx="5">
                  <c:v>0</c:v>
                </c:pt>
                <c:pt idx="6">
                  <c:v>398932.5</c:v>
                </c:pt>
                <c:pt idx="7">
                  <c:v>0</c:v>
                </c:pt>
                <c:pt idx="8">
                  <c:v>0</c:v>
                </c:pt>
                <c:pt idx="10">
                  <c:v>0</c:v>
                </c:pt>
                <c:pt idx="11">
                  <c:v>0</c:v>
                </c:pt>
                <c:pt idx="12">
                  <c:v>0</c:v>
                </c:pt>
              </c:numCache>
            </c:numRef>
          </c:val>
          <c:extLst>
            <c:ext xmlns:c16="http://schemas.microsoft.com/office/drawing/2014/chart" uri="{C3380CC4-5D6E-409C-BE32-E72D297353CC}">
              <c16:uniqueId val="{00000006-F1BC-47EA-A603-DF3EBC8AD0B8}"/>
            </c:ext>
          </c:extLst>
        </c:ser>
        <c:ser>
          <c:idx val="7"/>
          <c:order val="7"/>
          <c:tx>
            <c:strRef>
              <c:f>'Profitability Analysis'!$I$33:$I$34</c:f>
              <c:strCache>
                <c:ptCount val="1"/>
                <c:pt idx="0">
                  <c:v>cod</c:v>
                </c:pt>
              </c:strCache>
            </c:strRef>
          </c:tx>
          <c:spPr>
            <a:solidFill>
              <a:schemeClr val="accent2">
                <a:lumMod val="60000"/>
              </a:schemeClr>
            </a:solidFill>
            <a:ln>
              <a:noFill/>
            </a:ln>
            <a:effectLst/>
          </c:spPr>
          <c:invertIfNegative val="0"/>
          <c:cat>
            <c:strRef>
              <c:f>'Profitability Analysis'!$A$35:$A$50</c:f>
              <c:strCache>
                <c:ptCount val="15"/>
                <c:pt idx="0">
                  <c:v>Entertainment</c:v>
                </c:pt>
                <c:pt idx="1">
                  <c:v>Appliances</c:v>
                </c:pt>
                <c:pt idx="2">
                  <c:v>Mobiles &amp; Tablets</c:v>
                </c:pt>
                <c:pt idx="3">
                  <c:v>Others</c:v>
                </c:pt>
                <c:pt idx="4">
                  <c:v>Superstore</c:v>
                </c:pt>
                <c:pt idx="5">
                  <c:v>Computing</c:v>
                </c:pt>
                <c:pt idx="6">
                  <c:v>Men Fashion</c:v>
                </c:pt>
                <c:pt idx="7">
                  <c:v>Home &amp; Living</c:v>
                </c:pt>
                <c:pt idx="8">
                  <c:v>Health &amp; Sports</c:v>
                </c:pt>
                <c:pt idx="9">
                  <c:v>Women Fashion</c:v>
                </c:pt>
                <c:pt idx="10">
                  <c:v>Beauty &amp; Grooming</c:v>
                </c:pt>
                <c:pt idx="11">
                  <c:v>School &amp; Education</c:v>
                </c:pt>
                <c:pt idx="12">
                  <c:v>Soghaat</c:v>
                </c:pt>
                <c:pt idx="13">
                  <c:v>Kids &amp; Baby</c:v>
                </c:pt>
                <c:pt idx="14">
                  <c:v>Books</c:v>
                </c:pt>
              </c:strCache>
            </c:strRef>
          </c:cat>
          <c:val>
            <c:numRef>
              <c:f>'Profitability Analysis'!$I$35:$I$50</c:f>
              <c:numCache>
                <c:formatCode>[$$-409]#,##0</c:formatCode>
                <c:ptCount val="15"/>
                <c:pt idx="0">
                  <c:v>58538.82547169811</c:v>
                </c:pt>
                <c:pt idx="1">
                  <c:v>50538.834951456309</c:v>
                </c:pt>
                <c:pt idx="2">
                  <c:v>0</c:v>
                </c:pt>
                <c:pt idx="3">
                  <c:v>5704.3924914675772</c:v>
                </c:pt>
                <c:pt idx="4">
                  <c:v>5652.583333333333</c:v>
                </c:pt>
                <c:pt idx="5">
                  <c:v>9889.4009216589857</c:v>
                </c:pt>
                <c:pt idx="6">
                  <c:v>3521.4285714285716</c:v>
                </c:pt>
                <c:pt idx="7">
                  <c:v>4630.3016393442622</c:v>
                </c:pt>
                <c:pt idx="8">
                  <c:v>13676.511111111111</c:v>
                </c:pt>
                <c:pt idx="9">
                  <c:v>12995.845588235294</c:v>
                </c:pt>
                <c:pt idx="10">
                  <c:v>2938.1459854014597</c:v>
                </c:pt>
                <c:pt idx="11">
                  <c:v>7334.2101694915254</c:v>
                </c:pt>
                <c:pt idx="12">
                  <c:v>2362.6343283582091</c:v>
                </c:pt>
                <c:pt idx="13">
                  <c:v>5205.4913494809689</c:v>
                </c:pt>
                <c:pt idx="14">
                  <c:v>3407.3858267716537</c:v>
                </c:pt>
              </c:numCache>
            </c:numRef>
          </c:val>
          <c:extLst>
            <c:ext xmlns:c16="http://schemas.microsoft.com/office/drawing/2014/chart" uri="{C3380CC4-5D6E-409C-BE32-E72D297353CC}">
              <c16:uniqueId val="{00000007-F1BC-47EA-A603-DF3EBC8AD0B8}"/>
            </c:ext>
          </c:extLst>
        </c:ser>
        <c:ser>
          <c:idx val="8"/>
          <c:order val="8"/>
          <c:tx>
            <c:strRef>
              <c:f>'Profitability Analysis'!$J$33:$J$34</c:f>
              <c:strCache>
                <c:ptCount val="1"/>
                <c:pt idx="0">
                  <c:v>mygateway</c:v>
                </c:pt>
              </c:strCache>
            </c:strRef>
          </c:tx>
          <c:spPr>
            <a:solidFill>
              <a:schemeClr val="accent3">
                <a:lumMod val="60000"/>
              </a:schemeClr>
            </a:solidFill>
            <a:ln>
              <a:noFill/>
            </a:ln>
            <a:effectLst/>
          </c:spPr>
          <c:invertIfNegative val="0"/>
          <c:cat>
            <c:strRef>
              <c:f>'Profitability Analysis'!$A$35:$A$50</c:f>
              <c:strCache>
                <c:ptCount val="15"/>
                <c:pt idx="0">
                  <c:v>Entertainment</c:v>
                </c:pt>
                <c:pt idx="1">
                  <c:v>Appliances</c:v>
                </c:pt>
                <c:pt idx="2">
                  <c:v>Mobiles &amp; Tablets</c:v>
                </c:pt>
                <c:pt idx="3">
                  <c:v>Others</c:v>
                </c:pt>
                <c:pt idx="4">
                  <c:v>Superstore</c:v>
                </c:pt>
                <c:pt idx="5">
                  <c:v>Computing</c:v>
                </c:pt>
                <c:pt idx="6">
                  <c:v>Men Fashion</c:v>
                </c:pt>
                <c:pt idx="7">
                  <c:v>Home &amp; Living</c:v>
                </c:pt>
                <c:pt idx="8">
                  <c:v>Health &amp; Sports</c:v>
                </c:pt>
                <c:pt idx="9">
                  <c:v>Women Fashion</c:v>
                </c:pt>
                <c:pt idx="10">
                  <c:v>Beauty &amp; Grooming</c:v>
                </c:pt>
                <c:pt idx="11">
                  <c:v>School &amp; Education</c:v>
                </c:pt>
                <c:pt idx="12">
                  <c:v>Soghaat</c:v>
                </c:pt>
                <c:pt idx="13">
                  <c:v>Kids &amp; Baby</c:v>
                </c:pt>
                <c:pt idx="14">
                  <c:v>Books</c:v>
                </c:pt>
              </c:strCache>
            </c:strRef>
          </c:cat>
          <c:val>
            <c:numRef>
              <c:f>'Profitability Analysis'!$J$35:$J$50</c:f>
              <c:numCache>
                <c:formatCode>[$$-409]#,##0</c:formatCode>
                <c:ptCount val="15"/>
                <c:pt idx="0">
                  <c:v>0</c:v>
                </c:pt>
                <c:pt idx="1">
                  <c:v>0</c:v>
                </c:pt>
                <c:pt idx="2">
                  <c:v>0</c:v>
                </c:pt>
                <c:pt idx="3">
                  <c:v>0</c:v>
                </c:pt>
                <c:pt idx="5">
                  <c:v>0</c:v>
                </c:pt>
                <c:pt idx="6">
                  <c:v>0</c:v>
                </c:pt>
                <c:pt idx="7">
                  <c:v>0</c:v>
                </c:pt>
                <c:pt idx="9">
                  <c:v>0</c:v>
                </c:pt>
                <c:pt idx="10">
                  <c:v>0</c:v>
                </c:pt>
                <c:pt idx="11">
                  <c:v>0</c:v>
                </c:pt>
                <c:pt idx="12">
                  <c:v>0</c:v>
                </c:pt>
                <c:pt idx="13">
                  <c:v>0</c:v>
                </c:pt>
              </c:numCache>
            </c:numRef>
          </c:val>
          <c:extLst>
            <c:ext xmlns:c16="http://schemas.microsoft.com/office/drawing/2014/chart" uri="{C3380CC4-5D6E-409C-BE32-E72D297353CC}">
              <c16:uniqueId val="{00000008-F1BC-47EA-A603-DF3EBC8AD0B8}"/>
            </c:ext>
          </c:extLst>
        </c:ser>
        <c:ser>
          <c:idx val="9"/>
          <c:order val="9"/>
          <c:tx>
            <c:strRef>
              <c:f>'Profitability Analysis'!$K$33:$K$34</c:f>
              <c:strCache>
                <c:ptCount val="1"/>
                <c:pt idx="0">
                  <c:v>marketingexpense</c:v>
                </c:pt>
              </c:strCache>
            </c:strRef>
          </c:tx>
          <c:spPr>
            <a:solidFill>
              <a:schemeClr val="accent4">
                <a:lumMod val="60000"/>
              </a:schemeClr>
            </a:solidFill>
            <a:ln>
              <a:noFill/>
            </a:ln>
            <a:effectLst/>
          </c:spPr>
          <c:invertIfNegative val="0"/>
          <c:cat>
            <c:strRef>
              <c:f>'Profitability Analysis'!$A$35:$A$50</c:f>
              <c:strCache>
                <c:ptCount val="15"/>
                <c:pt idx="0">
                  <c:v>Entertainment</c:v>
                </c:pt>
                <c:pt idx="1">
                  <c:v>Appliances</c:v>
                </c:pt>
                <c:pt idx="2">
                  <c:v>Mobiles &amp; Tablets</c:v>
                </c:pt>
                <c:pt idx="3">
                  <c:v>Others</c:v>
                </c:pt>
                <c:pt idx="4">
                  <c:v>Superstore</c:v>
                </c:pt>
                <c:pt idx="5">
                  <c:v>Computing</c:v>
                </c:pt>
                <c:pt idx="6">
                  <c:v>Men Fashion</c:v>
                </c:pt>
                <c:pt idx="7">
                  <c:v>Home &amp; Living</c:v>
                </c:pt>
                <c:pt idx="8">
                  <c:v>Health &amp; Sports</c:v>
                </c:pt>
                <c:pt idx="9">
                  <c:v>Women Fashion</c:v>
                </c:pt>
                <c:pt idx="10">
                  <c:v>Beauty &amp; Grooming</c:v>
                </c:pt>
                <c:pt idx="11">
                  <c:v>School &amp; Education</c:v>
                </c:pt>
                <c:pt idx="12">
                  <c:v>Soghaat</c:v>
                </c:pt>
                <c:pt idx="13">
                  <c:v>Kids &amp; Baby</c:v>
                </c:pt>
                <c:pt idx="14">
                  <c:v>Books</c:v>
                </c:pt>
              </c:strCache>
            </c:strRef>
          </c:cat>
          <c:val>
            <c:numRef>
              <c:f>'Profitability Analysis'!$K$35:$K$50</c:f>
              <c:numCache>
                <c:formatCode>[$$-409]#,##0</c:formatCode>
                <c:ptCount val="15"/>
                <c:pt idx="7">
                  <c:v>0</c:v>
                </c:pt>
              </c:numCache>
            </c:numRef>
          </c:val>
          <c:extLst>
            <c:ext xmlns:c16="http://schemas.microsoft.com/office/drawing/2014/chart" uri="{C3380CC4-5D6E-409C-BE32-E72D297353CC}">
              <c16:uniqueId val="{00000009-F1BC-47EA-A603-DF3EBC8AD0B8}"/>
            </c:ext>
          </c:extLst>
        </c:ser>
        <c:ser>
          <c:idx val="10"/>
          <c:order val="10"/>
          <c:tx>
            <c:strRef>
              <c:f>'Profitability Analysis'!$L$33:$L$34</c:f>
              <c:strCache>
                <c:ptCount val="1"/>
                <c:pt idx="0">
                  <c:v>mcblite</c:v>
                </c:pt>
              </c:strCache>
            </c:strRef>
          </c:tx>
          <c:spPr>
            <a:solidFill>
              <a:schemeClr val="accent5">
                <a:lumMod val="60000"/>
              </a:schemeClr>
            </a:solidFill>
            <a:ln>
              <a:noFill/>
            </a:ln>
            <a:effectLst/>
          </c:spPr>
          <c:invertIfNegative val="0"/>
          <c:cat>
            <c:strRef>
              <c:f>'Profitability Analysis'!$A$35:$A$50</c:f>
              <c:strCache>
                <c:ptCount val="15"/>
                <c:pt idx="0">
                  <c:v>Entertainment</c:v>
                </c:pt>
                <c:pt idx="1">
                  <c:v>Appliances</c:v>
                </c:pt>
                <c:pt idx="2">
                  <c:v>Mobiles &amp; Tablets</c:v>
                </c:pt>
                <c:pt idx="3">
                  <c:v>Others</c:v>
                </c:pt>
                <c:pt idx="4">
                  <c:v>Superstore</c:v>
                </c:pt>
                <c:pt idx="5">
                  <c:v>Computing</c:v>
                </c:pt>
                <c:pt idx="6">
                  <c:v>Men Fashion</c:v>
                </c:pt>
                <c:pt idx="7">
                  <c:v>Home &amp; Living</c:v>
                </c:pt>
                <c:pt idx="8">
                  <c:v>Health &amp; Sports</c:v>
                </c:pt>
                <c:pt idx="9">
                  <c:v>Women Fashion</c:v>
                </c:pt>
                <c:pt idx="10">
                  <c:v>Beauty &amp; Grooming</c:v>
                </c:pt>
                <c:pt idx="11">
                  <c:v>School &amp; Education</c:v>
                </c:pt>
                <c:pt idx="12">
                  <c:v>Soghaat</c:v>
                </c:pt>
                <c:pt idx="13">
                  <c:v>Kids &amp; Baby</c:v>
                </c:pt>
                <c:pt idx="14">
                  <c:v>Books</c:v>
                </c:pt>
              </c:strCache>
            </c:strRef>
          </c:cat>
          <c:val>
            <c:numRef>
              <c:f>'Profitability Analysis'!$L$35:$L$50</c:f>
              <c:numCache>
                <c:formatCode>[$$-409]#,##0</c:formatCode>
                <c:ptCount val="15"/>
                <c:pt idx="0">
                  <c:v>0</c:v>
                </c:pt>
                <c:pt idx="1">
                  <c:v>0</c:v>
                </c:pt>
                <c:pt idx="2">
                  <c:v>0</c:v>
                </c:pt>
                <c:pt idx="3">
                  <c:v>0</c:v>
                </c:pt>
                <c:pt idx="4">
                  <c:v>0</c:v>
                </c:pt>
                <c:pt idx="6">
                  <c:v>0</c:v>
                </c:pt>
                <c:pt idx="7">
                  <c:v>0</c:v>
                </c:pt>
                <c:pt idx="8">
                  <c:v>0</c:v>
                </c:pt>
                <c:pt idx="9">
                  <c:v>0</c:v>
                </c:pt>
                <c:pt idx="10">
                  <c:v>0</c:v>
                </c:pt>
                <c:pt idx="12">
                  <c:v>0</c:v>
                </c:pt>
              </c:numCache>
            </c:numRef>
          </c:val>
          <c:extLst>
            <c:ext xmlns:c16="http://schemas.microsoft.com/office/drawing/2014/chart" uri="{C3380CC4-5D6E-409C-BE32-E72D297353CC}">
              <c16:uniqueId val="{0000000A-F1BC-47EA-A603-DF3EBC8AD0B8}"/>
            </c:ext>
          </c:extLst>
        </c:ser>
        <c:ser>
          <c:idx val="11"/>
          <c:order val="11"/>
          <c:tx>
            <c:strRef>
              <c:f>'Profitability Analysis'!$M$33:$M$34</c:f>
              <c:strCache>
                <c:ptCount val="1"/>
                <c:pt idx="0">
                  <c:v>ublcreditcard</c:v>
                </c:pt>
              </c:strCache>
            </c:strRef>
          </c:tx>
          <c:spPr>
            <a:solidFill>
              <a:schemeClr val="accent6">
                <a:lumMod val="60000"/>
              </a:schemeClr>
            </a:solidFill>
            <a:ln>
              <a:noFill/>
            </a:ln>
            <a:effectLst/>
          </c:spPr>
          <c:invertIfNegative val="0"/>
          <c:cat>
            <c:strRef>
              <c:f>'Profitability Analysis'!$A$35:$A$50</c:f>
              <c:strCache>
                <c:ptCount val="15"/>
                <c:pt idx="0">
                  <c:v>Entertainment</c:v>
                </c:pt>
                <c:pt idx="1">
                  <c:v>Appliances</c:v>
                </c:pt>
                <c:pt idx="2">
                  <c:v>Mobiles &amp; Tablets</c:v>
                </c:pt>
                <c:pt idx="3">
                  <c:v>Others</c:v>
                </c:pt>
                <c:pt idx="4">
                  <c:v>Superstore</c:v>
                </c:pt>
                <c:pt idx="5">
                  <c:v>Computing</c:v>
                </c:pt>
                <c:pt idx="6">
                  <c:v>Men Fashion</c:v>
                </c:pt>
                <c:pt idx="7">
                  <c:v>Home &amp; Living</c:v>
                </c:pt>
                <c:pt idx="8">
                  <c:v>Health &amp; Sports</c:v>
                </c:pt>
                <c:pt idx="9">
                  <c:v>Women Fashion</c:v>
                </c:pt>
                <c:pt idx="10">
                  <c:v>Beauty &amp; Grooming</c:v>
                </c:pt>
                <c:pt idx="11">
                  <c:v>School &amp; Education</c:v>
                </c:pt>
                <c:pt idx="12">
                  <c:v>Soghaat</c:v>
                </c:pt>
                <c:pt idx="13">
                  <c:v>Kids &amp; Baby</c:v>
                </c:pt>
                <c:pt idx="14">
                  <c:v>Books</c:v>
                </c:pt>
              </c:strCache>
            </c:strRef>
          </c:cat>
          <c:val>
            <c:numRef>
              <c:f>'Profitability Analysis'!$M$35:$M$50</c:f>
              <c:numCache>
                <c:formatCode>[$$-409]#,##0</c:formatCode>
                <c:ptCount val="15"/>
                <c:pt idx="0">
                  <c:v>0</c:v>
                </c:pt>
                <c:pt idx="1">
                  <c:v>0</c:v>
                </c:pt>
                <c:pt idx="2">
                  <c:v>0</c:v>
                </c:pt>
                <c:pt idx="3">
                  <c:v>0</c:v>
                </c:pt>
                <c:pt idx="4">
                  <c:v>0</c:v>
                </c:pt>
                <c:pt idx="5">
                  <c:v>0</c:v>
                </c:pt>
                <c:pt idx="6">
                  <c:v>0</c:v>
                </c:pt>
                <c:pt idx="7">
                  <c:v>0</c:v>
                </c:pt>
                <c:pt idx="9">
                  <c:v>0</c:v>
                </c:pt>
                <c:pt idx="10">
                  <c:v>0</c:v>
                </c:pt>
                <c:pt idx="11">
                  <c:v>0</c:v>
                </c:pt>
                <c:pt idx="12">
                  <c:v>0</c:v>
                </c:pt>
                <c:pt idx="13">
                  <c:v>0</c:v>
                </c:pt>
                <c:pt idx="14">
                  <c:v>0</c:v>
                </c:pt>
              </c:numCache>
            </c:numRef>
          </c:val>
          <c:extLst>
            <c:ext xmlns:c16="http://schemas.microsoft.com/office/drawing/2014/chart" uri="{C3380CC4-5D6E-409C-BE32-E72D297353CC}">
              <c16:uniqueId val="{0000000B-F1BC-47EA-A603-DF3EBC8AD0B8}"/>
            </c:ext>
          </c:extLst>
        </c:ser>
        <c:ser>
          <c:idx val="12"/>
          <c:order val="12"/>
          <c:tx>
            <c:strRef>
              <c:f>'Profitability Analysis'!$N$33:$N$34</c:f>
              <c:strCache>
                <c:ptCount val="1"/>
                <c:pt idx="0">
                  <c:v>productcredit</c:v>
                </c:pt>
              </c:strCache>
            </c:strRef>
          </c:tx>
          <c:spPr>
            <a:solidFill>
              <a:schemeClr val="accent1">
                <a:lumMod val="80000"/>
                <a:lumOff val="20000"/>
              </a:schemeClr>
            </a:solidFill>
            <a:ln>
              <a:noFill/>
            </a:ln>
            <a:effectLst/>
          </c:spPr>
          <c:invertIfNegative val="0"/>
          <c:cat>
            <c:strRef>
              <c:f>'Profitability Analysis'!$A$35:$A$50</c:f>
              <c:strCache>
                <c:ptCount val="15"/>
                <c:pt idx="0">
                  <c:v>Entertainment</c:v>
                </c:pt>
                <c:pt idx="1">
                  <c:v>Appliances</c:v>
                </c:pt>
                <c:pt idx="2">
                  <c:v>Mobiles &amp; Tablets</c:v>
                </c:pt>
                <c:pt idx="3">
                  <c:v>Others</c:v>
                </c:pt>
                <c:pt idx="4">
                  <c:v>Superstore</c:v>
                </c:pt>
                <c:pt idx="5">
                  <c:v>Computing</c:v>
                </c:pt>
                <c:pt idx="6">
                  <c:v>Men Fashion</c:v>
                </c:pt>
                <c:pt idx="7">
                  <c:v>Home &amp; Living</c:v>
                </c:pt>
                <c:pt idx="8">
                  <c:v>Health &amp; Sports</c:v>
                </c:pt>
                <c:pt idx="9">
                  <c:v>Women Fashion</c:v>
                </c:pt>
                <c:pt idx="10">
                  <c:v>Beauty &amp; Grooming</c:v>
                </c:pt>
                <c:pt idx="11">
                  <c:v>School &amp; Education</c:v>
                </c:pt>
                <c:pt idx="12">
                  <c:v>Soghaat</c:v>
                </c:pt>
                <c:pt idx="13">
                  <c:v>Kids &amp; Baby</c:v>
                </c:pt>
                <c:pt idx="14">
                  <c:v>Books</c:v>
                </c:pt>
              </c:strCache>
            </c:strRef>
          </c:cat>
          <c:val>
            <c:numRef>
              <c:f>'Profitability Analysis'!$N$35:$N$50</c:f>
              <c:numCache>
                <c:formatCode>[$$-409]#,##0</c:formatCode>
                <c:ptCount val="15"/>
                <c:pt idx="7">
                  <c:v>0</c:v>
                </c:pt>
                <c:pt idx="11">
                  <c:v>0</c:v>
                </c:pt>
                <c:pt idx="13">
                  <c:v>0</c:v>
                </c:pt>
                <c:pt idx="14">
                  <c:v>0</c:v>
                </c:pt>
              </c:numCache>
            </c:numRef>
          </c:val>
          <c:extLst>
            <c:ext xmlns:c16="http://schemas.microsoft.com/office/drawing/2014/chart" uri="{C3380CC4-5D6E-409C-BE32-E72D297353CC}">
              <c16:uniqueId val="{0000000C-F1BC-47EA-A603-DF3EBC8AD0B8}"/>
            </c:ext>
          </c:extLst>
        </c:ser>
        <c:ser>
          <c:idx val="13"/>
          <c:order val="13"/>
          <c:tx>
            <c:strRef>
              <c:f>'Profitability Analysis'!$O$33:$O$34</c:f>
              <c:strCache>
                <c:ptCount val="1"/>
                <c:pt idx="0">
                  <c:v>financesettlement</c:v>
                </c:pt>
              </c:strCache>
            </c:strRef>
          </c:tx>
          <c:spPr>
            <a:solidFill>
              <a:schemeClr val="accent2">
                <a:lumMod val="80000"/>
                <a:lumOff val="20000"/>
              </a:schemeClr>
            </a:solidFill>
            <a:ln>
              <a:noFill/>
            </a:ln>
            <a:effectLst/>
          </c:spPr>
          <c:invertIfNegative val="0"/>
          <c:cat>
            <c:strRef>
              <c:f>'Profitability Analysis'!$A$35:$A$50</c:f>
              <c:strCache>
                <c:ptCount val="15"/>
                <c:pt idx="0">
                  <c:v>Entertainment</c:v>
                </c:pt>
                <c:pt idx="1">
                  <c:v>Appliances</c:v>
                </c:pt>
                <c:pt idx="2">
                  <c:v>Mobiles &amp; Tablets</c:v>
                </c:pt>
                <c:pt idx="3">
                  <c:v>Others</c:v>
                </c:pt>
                <c:pt idx="4">
                  <c:v>Superstore</c:v>
                </c:pt>
                <c:pt idx="5">
                  <c:v>Computing</c:v>
                </c:pt>
                <c:pt idx="6">
                  <c:v>Men Fashion</c:v>
                </c:pt>
                <c:pt idx="7">
                  <c:v>Home &amp; Living</c:v>
                </c:pt>
                <c:pt idx="8">
                  <c:v>Health &amp; Sports</c:v>
                </c:pt>
                <c:pt idx="9">
                  <c:v>Women Fashion</c:v>
                </c:pt>
                <c:pt idx="10">
                  <c:v>Beauty &amp; Grooming</c:v>
                </c:pt>
                <c:pt idx="11">
                  <c:v>School &amp; Education</c:v>
                </c:pt>
                <c:pt idx="12">
                  <c:v>Soghaat</c:v>
                </c:pt>
                <c:pt idx="13">
                  <c:v>Kids &amp; Baby</c:v>
                </c:pt>
                <c:pt idx="14">
                  <c:v>Books</c:v>
                </c:pt>
              </c:strCache>
            </c:strRef>
          </c:cat>
          <c:val>
            <c:numRef>
              <c:f>'Profitability Analysis'!$O$35:$O$50</c:f>
              <c:numCache>
                <c:formatCode>[$$-409]#,##0</c:formatCode>
                <c:ptCount val="15"/>
                <c:pt idx="2">
                  <c:v>0</c:v>
                </c:pt>
                <c:pt idx="9">
                  <c:v>0</c:v>
                </c:pt>
              </c:numCache>
            </c:numRef>
          </c:val>
          <c:extLst>
            <c:ext xmlns:c16="http://schemas.microsoft.com/office/drawing/2014/chart" uri="{C3380CC4-5D6E-409C-BE32-E72D297353CC}">
              <c16:uniqueId val="{0000000D-F1BC-47EA-A603-DF3EBC8AD0B8}"/>
            </c:ext>
          </c:extLst>
        </c:ser>
        <c:ser>
          <c:idx val="14"/>
          <c:order val="14"/>
          <c:tx>
            <c:strRef>
              <c:f>'Profitability Analysis'!$P$33:$P$34</c:f>
              <c:strCache>
                <c:ptCount val="1"/>
                <c:pt idx="0">
                  <c:v>cashatdoorstep</c:v>
                </c:pt>
              </c:strCache>
            </c:strRef>
          </c:tx>
          <c:spPr>
            <a:solidFill>
              <a:schemeClr val="accent3">
                <a:lumMod val="80000"/>
                <a:lumOff val="20000"/>
              </a:schemeClr>
            </a:solidFill>
            <a:ln>
              <a:noFill/>
            </a:ln>
            <a:effectLst/>
          </c:spPr>
          <c:invertIfNegative val="0"/>
          <c:cat>
            <c:strRef>
              <c:f>'Profitability Analysis'!$A$35:$A$50</c:f>
              <c:strCache>
                <c:ptCount val="15"/>
                <c:pt idx="0">
                  <c:v>Entertainment</c:v>
                </c:pt>
                <c:pt idx="1">
                  <c:v>Appliances</c:v>
                </c:pt>
                <c:pt idx="2">
                  <c:v>Mobiles &amp; Tablets</c:v>
                </c:pt>
                <c:pt idx="3">
                  <c:v>Others</c:v>
                </c:pt>
                <c:pt idx="4">
                  <c:v>Superstore</c:v>
                </c:pt>
                <c:pt idx="5">
                  <c:v>Computing</c:v>
                </c:pt>
                <c:pt idx="6">
                  <c:v>Men Fashion</c:v>
                </c:pt>
                <c:pt idx="7">
                  <c:v>Home &amp; Living</c:v>
                </c:pt>
                <c:pt idx="8">
                  <c:v>Health &amp; Sports</c:v>
                </c:pt>
                <c:pt idx="9">
                  <c:v>Women Fashion</c:v>
                </c:pt>
                <c:pt idx="10">
                  <c:v>Beauty &amp; Grooming</c:v>
                </c:pt>
                <c:pt idx="11">
                  <c:v>School &amp; Education</c:v>
                </c:pt>
                <c:pt idx="12">
                  <c:v>Soghaat</c:v>
                </c:pt>
                <c:pt idx="13">
                  <c:v>Kids &amp; Baby</c:v>
                </c:pt>
                <c:pt idx="14">
                  <c:v>Books</c:v>
                </c:pt>
              </c:strCache>
            </c:strRef>
          </c:cat>
          <c:val>
            <c:numRef>
              <c:f>'Profitability Analysis'!$P$35:$P$50</c:f>
              <c:numCache>
                <c:formatCode>[$$-409]#,##0</c:formatCode>
                <c:ptCount val="15"/>
                <c:pt idx="0">
                  <c:v>0</c:v>
                </c:pt>
                <c:pt idx="1">
                  <c:v>0</c:v>
                </c:pt>
                <c:pt idx="3">
                  <c:v>0</c:v>
                </c:pt>
                <c:pt idx="5">
                  <c:v>0</c:v>
                </c:pt>
                <c:pt idx="7">
                  <c:v>0</c:v>
                </c:pt>
                <c:pt idx="9">
                  <c:v>0</c:v>
                </c:pt>
                <c:pt idx="10">
                  <c:v>0</c:v>
                </c:pt>
                <c:pt idx="11">
                  <c:v>0</c:v>
                </c:pt>
                <c:pt idx="12">
                  <c:v>0</c:v>
                </c:pt>
                <c:pt idx="13">
                  <c:v>0</c:v>
                </c:pt>
              </c:numCache>
            </c:numRef>
          </c:val>
          <c:extLst>
            <c:ext xmlns:c16="http://schemas.microsoft.com/office/drawing/2014/chart" uri="{C3380CC4-5D6E-409C-BE32-E72D297353CC}">
              <c16:uniqueId val="{0000000E-F1BC-47EA-A603-DF3EBC8AD0B8}"/>
            </c:ext>
          </c:extLst>
        </c:ser>
        <c:ser>
          <c:idx val="15"/>
          <c:order val="15"/>
          <c:tx>
            <c:strRef>
              <c:f>'Profitability Analysis'!$Q$33:$Q$34</c:f>
              <c:strCache>
                <c:ptCount val="1"/>
                <c:pt idx="0">
                  <c:v>internetbanking</c:v>
                </c:pt>
              </c:strCache>
            </c:strRef>
          </c:tx>
          <c:spPr>
            <a:solidFill>
              <a:schemeClr val="accent4">
                <a:lumMod val="80000"/>
                <a:lumOff val="20000"/>
              </a:schemeClr>
            </a:solidFill>
            <a:ln>
              <a:noFill/>
            </a:ln>
            <a:effectLst/>
          </c:spPr>
          <c:invertIfNegative val="0"/>
          <c:cat>
            <c:strRef>
              <c:f>'Profitability Analysis'!$A$35:$A$50</c:f>
              <c:strCache>
                <c:ptCount val="15"/>
                <c:pt idx="0">
                  <c:v>Entertainment</c:v>
                </c:pt>
                <c:pt idx="1">
                  <c:v>Appliances</c:v>
                </c:pt>
                <c:pt idx="2">
                  <c:v>Mobiles &amp; Tablets</c:v>
                </c:pt>
                <c:pt idx="3">
                  <c:v>Others</c:v>
                </c:pt>
                <c:pt idx="4">
                  <c:v>Superstore</c:v>
                </c:pt>
                <c:pt idx="5">
                  <c:v>Computing</c:v>
                </c:pt>
                <c:pt idx="6">
                  <c:v>Men Fashion</c:v>
                </c:pt>
                <c:pt idx="7">
                  <c:v>Home &amp; Living</c:v>
                </c:pt>
                <c:pt idx="8">
                  <c:v>Health &amp; Sports</c:v>
                </c:pt>
                <c:pt idx="9">
                  <c:v>Women Fashion</c:v>
                </c:pt>
                <c:pt idx="10">
                  <c:v>Beauty &amp; Grooming</c:v>
                </c:pt>
                <c:pt idx="11">
                  <c:v>School &amp; Education</c:v>
                </c:pt>
                <c:pt idx="12">
                  <c:v>Soghaat</c:v>
                </c:pt>
                <c:pt idx="13">
                  <c:v>Kids &amp; Baby</c:v>
                </c:pt>
                <c:pt idx="14">
                  <c:v>Books</c:v>
                </c:pt>
              </c:strCache>
            </c:strRef>
          </c:cat>
          <c:val>
            <c:numRef>
              <c:f>'Profitability Analysis'!$Q$35:$Q$50</c:f>
              <c:numCache>
                <c:formatCode>[$$-409]#,##0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F-F1BC-47EA-A603-DF3EBC8AD0B8}"/>
            </c:ext>
          </c:extLst>
        </c:ser>
        <c:dLbls>
          <c:showLegendKey val="0"/>
          <c:showVal val="0"/>
          <c:showCatName val="0"/>
          <c:showSerName val="0"/>
          <c:showPercent val="0"/>
          <c:showBubbleSize val="0"/>
        </c:dLbls>
        <c:gapWidth val="182"/>
        <c:overlap val="100"/>
        <c:axId val="670342688"/>
        <c:axId val="670348088"/>
      </c:barChart>
      <c:catAx>
        <c:axId val="6703426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348088"/>
        <c:crosses val="autoZero"/>
        <c:auto val="1"/>
        <c:lblAlgn val="ctr"/>
        <c:lblOffset val="100"/>
        <c:noMultiLvlLbl val="0"/>
      </c:catAx>
      <c:valAx>
        <c:axId val="67034808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Discount Amount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342688"/>
        <c:crosses val="autoZero"/>
        <c:crossBetween val="between"/>
      </c:valAx>
      <c:spPr>
        <a:noFill/>
        <a:ln>
          <a:noFill/>
        </a:ln>
        <a:effectLst/>
      </c:spPr>
    </c:plotArea>
    <c:legend>
      <c:legendPos val="t"/>
      <c:layout>
        <c:manualLayout>
          <c:xMode val="edge"/>
          <c:yMode val="edge"/>
          <c:x val="3.2171896840879836E-2"/>
          <c:y val="0.12319683343446726"/>
          <c:w val="0.94706963226784979"/>
          <c:h val="0.194176194257583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Data.xlsx]Pricing Analysis!PivotTable7</c:name>
    <c:fmtId val="5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D"/>
              <a:t>Total Sales &amp; Quantity by Price Range</a:t>
            </a:r>
          </a:p>
        </c:rich>
      </c:tx>
      <c:layout>
        <c:manualLayout>
          <c:xMode val="edge"/>
          <c:yMode val="edge"/>
          <c:x val="0.24122969583379955"/>
          <c:y val="2.014688786256134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30052343593892539"/>
          <c:y val="0.1224453700923072"/>
          <c:w val="0.64650810043119145"/>
          <c:h val="0.85753122764869028"/>
        </c:manualLayout>
      </c:layout>
      <c:doughnutChart>
        <c:varyColors val="1"/>
        <c:ser>
          <c:idx val="0"/>
          <c:order val="0"/>
          <c:tx>
            <c:strRef>
              <c:f>'Pricing Analysis'!$B$10</c:f>
              <c:strCache>
                <c:ptCount val="1"/>
                <c:pt idx="0">
                  <c:v>Total 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1D2-40E5-B640-8315062E3D3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1D2-40E5-B640-8315062E3D3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1D2-40E5-B640-8315062E3D3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'Pricing Analysis'!$A$11:$A$14</c:f>
              <c:strCache>
                <c:ptCount val="3"/>
                <c:pt idx="0">
                  <c:v>High</c:v>
                </c:pt>
                <c:pt idx="1">
                  <c:v>Medium</c:v>
                </c:pt>
                <c:pt idx="2">
                  <c:v>Low</c:v>
                </c:pt>
              </c:strCache>
            </c:strRef>
          </c:cat>
          <c:val>
            <c:numRef>
              <c:f>'Pricing Analysis'!$B$11:$B$14</c:f>
              <c:numCache>
                <c:formatCode>[$$-409]#,##0</c:formatCode>
                <c:ptCount val="3"/>
                <c:pt idx="0">
                  <c:v>63094835150</c:v>
                </c:pt>
                <c:pt idx="1">
                  <c:v>20247019743</c:v>
                </c:pt>
                <c:pt idx="2">
                  <c:v>1578841241</c:v>
                </c:pt>
              </c:numCache>
            </c:numRef>
          </c:val>
          <c:extLst>
            <c:ext xmlns:c16="http://schemas.microsoft.com/office/drawing/2014/chart" uri="{C3380CC4-5D6E-409C-BE32-E72D297353CC}">
              <c16:uniqueId val="{00000000-8E58-41E1-AEB0-AE72EC42FAB5}"/>
            </c:ext>
          </c:extLst>
        </c:ser>
        <c:ser>
          <c:idx val="1"/>
          <c:order val="1"/>
          <c:tx>
            <c:strRef>
              <c:f>'Pricing Analysis'!$C$10</c:f>
              <c:strCache>
                <c:ptCount val="1"/>
                <c:pt idx="0">
                  <c:v>Total Quantity</c:v>
                </c:pt>
              </c:strCache>
            </c:strRef>
          </c:tx>
          <c:explosion val="16"/>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1D2-40E5-B640-8315062E3D3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1D2-40E5-B640-8315062E3D3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81D2-40E5-B640-8315062E3D3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'Pricing Analysis'!$A$11:$A$14</c:f>
              <c:strCache>
                <c:ptCount val="3"/>
                <c:pt idx="0">
                  <c:v>High</c:v>
                </c:pt>
                <c:pt idx="1">
                  <c:v>Medium</c:v>
                </c:pt>
                <c:pt idx="2">
                  <c:v>Low</c:v>
                </c:pt>
              </c:strCache>
            </c:strRef>
          </c:cat>
          <c:val>
            <c:numRef>
              <c:f>'Pricing Analysis'!$C$11:$C$14</c:f>
              <c:numCache>
                <c:formatCode>General</c:formatCode>
                <c:ptCount val="3"/>
                <c:pt idx="0">
                  <c:v>1844</c:v>
                </c:pt>
                <c:pt idx="1">
                  <c:v>5740</c:v>
                </c:pt>
                <c:pt idx="2">
                  <c:v>5734</c:v>
                </c:pt>
              </c:numCache>
            </c:numRef>
          </c:val>
          <c:extLst>
            <c:ext xmlns:c16="http://schemas.microsoft.com/office/drawing/2014/chart" uri="{C3380CC4-5D6E-409C-BE32-E72D297353CC}">
              <c16:uniqueId val="{00000001-8E58-41E1-AEB0-AE72EC42FAB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l"/>
      <c:layout>
        <c:manualLayout>
          <c:xMode val="edge"/>
          <c:yMode val="edge"/>
          <c:x val="7.6480580110153795E-2"/>
          <c:y val="0.29053412914120319"/>
          <c:w val="0.1244739290825701"/>
          <c:h val="0.21458994958037236"/>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Data.xlsx]Pricing Analysis!PivotTable8</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D"/>
              <a:t>Most Selling Products by Total Sales &amp; Quantity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84565703860055"/>
          <c:y val="0.26430782055080498"/>
          <c:w val="0.7520144188925082"/>
          <c:h val="0.50000552562654021"/>
        </c:manualLayout>
      </c:layout>
      <c:barChart>
        <c:barDir val="col"/>
        <c:grouping val="clustered"/>
        <c:varyColors val="0"/>
        <c:ser>
          <c:idx val="0"/>
          <c:order val="0"/>
          <c:tx>
            <c:strRef>
              <c:f>'Pricing Analysis'!$G$4</c:f>
              <c:strCache>
                <c:ptCount val="1"/>
                <c:pt idx="0">
                  <c:v>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'Pricing Analysis'!$F$5:$F$15</c:f>
              <c:strCache>
                <c:ptCount val="10"/>
                <c:pt idx="0">
                  <c:v>infinix_Zero 4-Grey</c:v>
                </c:pt>
                <c:pt idx="1">
                  <c:v>samsungGALAXY S-7 EDGE 32GB LTE</c:v>
                </c:pt>
                <c:pt idx="2">
                  <c:v>Lenovo Zuk</c:v>
                </c:pt>
                <c:pt idx="3">
                  <c:v>GMZV_PS4 Pro 1TB - Region 2</c:v>
                </c:pt>
                <c:pt idx="4">
                  <c:v>Apple iPhone 6S Plus 16GB Silver</c:v>
                </c:pt>
                <c:pt idx="5">
                  <c:v>Samsung_40K5000</c:v>
                </c:pt>
                <c:pt idx="6">
                  <c:v>iphone_7-128GB-wof-Matt Black</c:v>
                </c:pt>
                <c:pt idx="7">
                  <c:v>Huawei Mate 8 With 4GB Ram</c:v>
                </c:pt>
                <c:pt idx="8">
                  <c:v>Huawei P8 lite</c:v>
                </c:pt>
                <c:pt idx="9">
                  <c:v>iphone_7-128GB-wof-Jet Black</c:v>
                </c:pt>
              </c:strCache>
            </c:strRef>
          </c:cat>
          <c:val>
            <c:numRef>
              <c:f>'Pricing Analysis'!$G$5:$G$15</c:f>
              <c:numCache>
                <c:formatCode>[$$-409]#,##0</c:formatCode>
                <c:ptCount val="10"/>
                <c:pt idx="0">
                  <c:v>893740900</c:v>
                </c:pt>
                <c:pt idx="1">
                  <c:v>1876655000</c:v>
                </c:pt>
                <c:pt idx="2">
                  <c:v>690179400</c:v>
                </c:pt>
                <c:pt idx="3">
                  <c:v>916852900</c:v>
                </c:pt>
                <c:pt idx="4">
                  <c:v>1299977200</c:v>
                </c:pt>
                <c:pt idx="5">
                  <c:v>715278800</c:v>
                </c:pt>
                <c:pt idx="6">
                  <c:v>1303987000</c:v>
                </c:pt>
                <c:pt idx="7">
                  <c:v>816626800</c:v>
                </c:pt>
                <c:pt idx="8">
                  <c:v>264898100</c:v>
                </c:pt>
                <c:pt idx="9">
                  <c:v>1189270600</c:v>
                </c:pt>
              </c:numCache>
            </c:numRef>
          </c:val>
          <c:extLst>
            <c:ext xmlns:c16="http://schemas.microsoft.com/office/drawing/2014/chart" uri="{C3380CC4-5D6E-409C-BE32-E72D297353CC}">
              <c16:uniqueId val="{00000000-3DB7-4870-BCD1-EC0013706825}"/>
            </c:ext>
          </c:extLst>
        </c:ser>
        <c:dLbls>
          <c:showLegendKey val="0"/>
          <c:showVal val="0"/>
          <c:showCatName val="0"/>
          <c:showSerName val="0"/>
          <c:showPercent val="0"/>
          <c:showBubbleSize val="0"/>
        </c:dLbls>
        <c:gapWidth val="269"/>
        <c:axId val="670346648"/>
        <c:axId val="670339088"/>
      </c:barChart>
      <c:lineChart>
        <c:grouping val="standard"/>
        <c:varyColors val="0"/>
        <c:ser>
          <c:idx val="1"/>
          <c:order val="1"/>
          <c:tx>
            <c:strRef>
              <c:f>'Pricing Analysis'!$H$4</c:f>
              <c:strCache>
                <c:ptCount val="1"/>
                <c:pt idx="0">
                  <c:v>Total Quantity</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'Pricing Analysis'!$F$5:$F$15</c:f>
              <c:strCache>
                <c:ptCount val="10"/>
                <c:pt idx="0">
                  <c:v>infinix_Zero 4-Grey</c:v>
                </c:pt>
                <c:pt idx="1">
                  <c:v>samsungGALAXY S-7 EDGE 32GB LTE</c:v>
                </c:pt>
                <c:pt idx="2">
                  <c:v>Lenovo Zuk</c:v>
                </c:pt>
                <c:pt idx="3">
                  <c:v>GMZV_PS4 Pro 1TB - Region 2</c:v>
                </c:pt>
                <c:pt idx="4">
                  <c:v>Apple iPhone 6S Plus 16GB Silver</c:v>
                </c:pt>
                <c:pt idx="5">
                  <c:v>Samsung_40K5000</c:v>
                </c:pt>
                <c:pt idx="6">
                  <c:v>iphone_7-128GB-wof-Matt Black</c:v>
                </c:pt>
                <c:pt idx="7">
                  <c:v>Huawei Mate 8 With 4GB Ram</c:v>
                </c:pt>
                <c:pt idx="8">
                  <c:v>Huawei P8 lite</c:v>
                </c:pt>
                <c:pt idx="9">
                  <c:v>iphone_7-128GB-wof-Jet Black</c:v>
                </c:pt>
              </c:strCache>
            </c:strRef>
          </c:cat>
          <c:val>
            <c:numRef>
              <c:f>'Pricing Analysis'!$H$5:$H$15</c:f>
              <c:numCache>
                <c:formatCode>General</c:formatCode>
                <c:ptCount val="10"/>
                <c:pt idx="0">
                  <c:v>67</c:v>
                </c:pt>
                <c:pt idx="1">
                  <c:v>41</c:v>
                </c:pt>
                <c:pt idx="2">
                  <c:v>35</c:v>
                </c:pt>
                <c:pt idx="3">
                  <c:v>30</c:v>
                </c:pt>
                <c:pt idx="4">
                  <c:v>26</c:v>
                </c:pt>
                <c:pt idx="5">
                  <c:v>25</c:v>
                </c:pt>
                <c:pt idx="6">
                  <c:v>23</c:v>
                </c:pt>
                <c:pt idx="7">
                  <c:v>22</c:v>
                </c:pt>
                <c:pt idx="8">
                  <c:v>21</c:v>
                </c:pt>
                <c:pt idx="9">
                  <c:v>21</c:v>
                </c:pt>
              </c:numCache>
            </c:numRef>
          </c:val>
          <c:smooth val="0"/>
          <c:extLst>
            <c:ext xmlns:c16="http://schemas.microsoft.com/office/drawing/2014/chart" uri="{C3380CC4-5D6E-409C-BE32-E72D297353CC}">
              <c16:uniqueId val="{00000001-3DB7-4870-BCD1-EC0013706825}"/>
            </c:ext>
          </c:extLst>
        </c:ser>
        <c:dLbls>
          <c:showLegendKey val="0"/>
          <c:showVal val="0"/>
          <c:showCatName val="0"/>
          <c:showSerName val="0"/>
          <c:showPercent val="0"/>
          <c:showBubbleSize val="0"/>
        </c:dLbls>
        <c:marker val="1"/>
        <c:smooth val="0"/>
        <c:axId val="670350608"/>
        <c:axId val="670354928"/>
      </c:lineChart>
      <c:catAx>
        <c:axId val="67034664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339088"/>
        <c:crosses val="autoZero"/>
        <c:auto val="1"/>
        <c:lblAlgn val="ctr"/>
        <c:lblOffset val="100"/>
        <c:noMultiLvlLbl val="0"/>
      </c:catAx>
      <c:valAx>
        <c:axId val="6703390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D"/>
                  <a:t>Total</a:t>
                </a:r>
                <a:r>
                  <a:rPr lang="en-ID" baseline="0"/>
                  <a:t> Sales</a:t>
                </a:r>
                <a:endParaRPr lang="en-ID"/>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D"/>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346648"/>
        <c:crosses val="autoZero"/>
        <c:crossBetween val="between"/>
      </c:valAx>
      <c:valAx>
        <c:axId val="670354928"/>
        <c:scaling>
          <c:orientation val="minMax"/>
        </c:scaling>
        <c:delete val="0"/>
        <c:axPos val="r"/>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D"/>
                  <a:t> Total</a:t>
                </a:r>
                <a:r>
                  <a:rPr lang="en-ID" baseline="0"/>
                  <a:t> Quantity</a:t>
                </a:r>
                <a:endParaRPr lang="en-ID"/>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D"/>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350608"/>
        <c:crosses val="max"/>
        <c:crossBetween val="between"/>
      </c:valAx>
      <c:catAx>
        <c:axId val="670350608"/>
        <c:scaling>
          <c:orientation val="minMax"/>
        </c:scaling>
        <c:delete val="1"/>
        <c:axPos val="b"/>
        <c:numFmt formatCode="General" sourceLinked="1"/>
        <c:majorTickMark val="none"/>
        <c:minorTickMark val="none"/>
        <c:tickLblPos val="nextTo"/>
        <c:crossAx val="6703549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D"/>
              <a:t>Forecasting Top 5 Highest Selling Products in First-Half Quarter of 2023 </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'General Forecasting'!$B$4</c:f>
              <c:strCache>
                <c:ptCount val="1"/>
                <c:pt idx="0">
                  <c:v>IDROID_BALRX7-Gold</c:v>
                </c:pt>
              </c:strCache>
            </c:strRef>
          </c:tx>
          <c:spPr>
            <a:ln w="22225" cap="rnd">
              <a:solidFill>
                <a:schemeClr val="accent1"/>
              </a:solidFill>
              <a:round/>
            </a:ln>
            <a:effectLst/>
          </c:spPr>
          <c:marker>
            <c:symbol val="diamond"/>
            <c:size val="6"/>
            <c:spPr>
              <a:noFill/>
              <a:ln w="9525">
                <a:solidFill>
                  <a:schemeClr val="accent1"/>
                </a:solidFill>
                <a:round/>
              </a:ln>
              <a:effectLst/>
            </c:spPr>
          </c:marker>
          <c:xVal>
            <c:numRef>
              <c:f>'General Forecasting'!$A$5:$A$34</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xVal>
          <c:yVal>
            <c:numRef>
              <c:f>'General Forecasting'!$B$5:$B$34</c:f>
              <c:numCache>
                <c:formatCode>[$$-409]#,##0</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5187520000</c:v>
                </c:pt>
                <c:pt idx="20">
                  <c:v>5187520000</c:v>
                </c:pt>
                <c:pt idx="21">
                  <c:v>0</c:v>
                </c:pt>
                <c:pt idx="22">
                  <c:v>0</c:v>
                </c:pt>
                <c:pt idx="23">
                  <c:v>0</c:v>
                </c:pt>
                <c:pt idx="24">
                  <c:v>1355600601.0822053</c:v>
                </c:pt>
                <c:pt idx="25">
                  <c:v>1424625721.5541186</c:v>
                </c:pt>
                <c:pt idx="26">
                  <c:v>1493650842.026032</c:v>
                </c:pt>
                <c:pt idx="27">
                  <c:v>1562675962.4979453</c:v>
                </c:pt>
                <c:pt idx="28">
                  <c:v>1631701082.9698586</c:v>
                </c:pt>
                <c:pt idx="29">
                  <c:v>1700726203.441772</c:v>
                </c:pt>
              </c:numCache>
            </c:numRef>
          </c:yVal>
          <c:smooth val="1"/>
          <c:extLst>
            <c:ext xmlns:c16="http://schemas.microsoft.com/office/drawing/2014/chart" uri="{C3380CC4-5D6E-409C-BE32-E72D297353CC}">
              <c16:uniqueId val="{00000000-36E6-4122-A5AD-0E007B5EFB13}"/>
            </c:ext>
          </c:extLst>
        </c:ser>
        <c:ser>
          <c:idx val="1"/>
          <c:order val="1"/>
          <c:tx>
            <c:strRef>
              <c:f>'General Forecasting'!$C$4</c:f>
              <c:strCache>
                <c:ptCount val="1"/>
                <c:pt idx="0">
                  <c:v>samsungGALAXY S-7 EDGE 32GB LTE</c:v>
                </c:pt>
              </c:strCache>
            </c:strRef>
          </c:tx>
          <c:spPr>
            <a:ln w="22225" cap="rnd">
              <a:solidFill>
                <a:schemeClr val="accent2"/>
              </a:solidFill>
              <a:round/>
            </a:ln>
            <a:effectLst/>
          </c:spPr>
          <c:marker>
            <c:symbol val="square"/>
            <c:size val="6"/>
            <c:spPr>
              <a:noFill/>
              <a:ln w="9525">
                <a:solidFill>
                  <a:schemeClr val="accent2"/>
                </a:solidFill>
                <a:round/>
              </a:ln>
              <a:effectLst/>
            </c:spPr>
          </c:marker>
          <c:xVal>
            <c:numRef>
              <c:f>'General Forecasting'!$A$5:$A$34</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xVal>
          <c:yVal>
            <c:numRef>
              <c:f>'General Forecasting'!$C$5:$C$34</c:f>
              <c:numCache>
                <c:formatCode>[$$-409]#,##0</c:formatCode>
                <c:ptCount val="30"/>
                <c:pt idx="0">
                  <c:v>0</c:v>
                </c:pt>
                <c:pt idx="1">
                  <c:v>0</c:v>
                </c:pt>
                <c:pt idx="2">
                  <c:v>103239000</c:v>
                </c:pt>
                <c:pt idx="3">
                  <c:v>45819400</c:v>
                </c:pt>
                <c:pt idx="4">
                  <c:v>183278000</c:v>
                </c:pt>
                <c:pt idx="5">
                  <c:v>51619400</c:v>
                </c:pt>
                <c:pt idx="6">
                  <c:v>234897400</c:v>
                </c:pt>
                <c:pt idx="7">
                  <c:v>252297200</c:v>
                </c:pt>
                <c:pt idx="8">
                  <c:v>638949400</c:v>
                </c:pt>
                <c:pt idx="9">
                  <c:v>229097000</c:v>
                </c:pt>
                <c:pt idx="10">
                  <c:v>91638800</c:v>
                </c:pt>
                <c:pt idx="11">
                  <c:v>45819400</c:v>
                </c:pt>
                <c:pt idx="12">
                  <c:v>0</c:v>
                </c:pt>
                <c:pt idx="13">
                  <c:v>0</c:v>
                </c:pt>
                <c:pt idx="14">
                  <c:v>0</c:v>
                </c:pt>
                <c:pt idx="15">
                  <c:v>0</c:v>
                </c:pt>
                <c:pt idx="16">
                  <c:v>0</c:v>
                </c:pt>
                <c:pt idx="17">
                  <c:v>0</c:v>
                </c:pt>
                <c:pt idx="18">
                  <c:v>0</c:v>
                </c:pt>
                <c:pt idx="19">
                  <c:v>0</c:v>
                </c:pt>
                <c:pt idx="20">
                  <c:v>0</c:v>
                </c:pt>
                <c:pt idx="21">
                  <c:v>0</c:v>
                </c:pt>
                <c:pt idx="22">
                  <c:v>0</c:v>
                </c:pt>
                <c:pt idx="23">
                  <c:v>0</c:v>
                </c:pt>
                <c:pt idx="24">
                  <c:v>-9544174.2759695202</c:v>
                </c:pt>
                <c:pt idx="25">
                  <c:v>-16699121.135920184</c:v>
                </c:pt>
                <c:pt idx="26">
                  <c:v>-23854067.995870408</c:v>
                </c:pt>
                <c:pt idx="27">
                  <c:v>-31009014.855821077</c:v>
                </c:pt>
                <c:pt idx="28">
                  <c:v>-38163961.715771295</c:v>
                </c:pt>
                <c:pt idx="29">
                  <c:v>-45318908.575721964</c:v>
                </c:pt>
              </c:numCache>
            </c:numRef>
          </c:yVal>
          <c:smooth val="1"/>
          <c:extLst>
            <c:ext xmlns:c16="http://schemas.microsoft.com/office/drawing/2014/chart" uri="{C3380CC4-5D6E-409C-BE32-E72D297353CC}">
              <c16:uniqueId val="{00000001-36E6-4122-A5AD-0E007B5EFB13}"/>
            </c:ext>
          </c:extLst>
        </c:ser>
        <c:ser>
          <c:idx val="2"/>
          <c:order val="2"/>
          <c:tx>
            <c:strRef>
              <c:f>'General Forecasting'!$D$4</c:f>
              <c:strCache>
                <c:ptCount val="1"/>
                <c:pt idx="0">
                  <c:v>MACBOOK PRO 15-INCH 2.2GHZ QuadCore i7</c:v>
                </c:pt>
              </c:strCache>
            </c:strRef>
          </c:tx>
          <c:spPr>
            <a:ln w="22225" cap="rnd">
              <a:solidFill>
                <a:schemeClr val="accent3"/>
              </a:solidFill>
              <a:round/>
            </a:ln>
            <a:effectLst/>
          </c:spPr>
          <c:marker>
            <c:symbol val="triangle"/>
            <c:size val="6"/>
            <c:spPr>
              <a:noFill/>
              <a:ln w="9525">
                <a:solidFill>
                  <a:schemeClr val="accent3"/>
                </a:solidFill>
                <a:round/>
              </a:ln>
              <a:effectLst/>
            </c:spPr>
          </c:marker>
          <c:xVal>
            <c:numRef>
              <c:f>'General Forecasting'!$A$5:$A$34</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xVal>
          <c:yVal>
            <c:numRef>
              <c:f>'General Forecasting'!$D$5:$D$34</c:f>
              <c:numCache>
                <c:formatCode>[$$-409]#,##0</c:formatCode>
                <c:ptCount val="30"/>
                <c:pt idx="0">
                  <c:v>0</c:v>
                </c:pt>
                <c:pt idx="1">
                  <c:v>0</c:v>
                </c:pt>
                <c:pt idx="2">
                  <c:v>0</c:v>
                </c:pt>
                <c:pt idx="3">
                  <c:v>0</c:v>
                </c:pt>
                <c:pt idx="4">
                  <c:v>0</c:v>
                </c:pt>
                <c:pt idx="5">
                  <c:v>272600000</c:v>
                </c:pt>
                <c:pt idx="6">
                  <c:v>136300000</c:v>
                </c:pt>
                <c:pt idx="7">
                  <c:v>136300000</c:v>
                </c:pt>
                <c:pt idx="8">
                  <c:v>0</c:v>
                </c:pt>
                <c:pt idx="9">
                  <c:v>272600000</c:v>
                </c:pt>
                <c:pt idx="10">
                  <c:v>0</c:v>
                </c:pt>
                <c:pt idx="11">
                  <c:v>0</c:v>
                </c:pt>
                <c:pt idx="12">
                  <c:v>0</c:v>
                </c:pt>
                <c:pt idx="13">
                  <c:v>0</c:v>
                </c:pt>
                <c:pt idx="14">
                  <c:v>136300000</c:v>
                </c:pt>
                <c:pt idx="15">
                  <c:v>817800000</c:v>
                </c:pt>
                <c:pt idx="16">
                  <c:v>0</c:v>
                </c:pt>
                <c:pt idx="17">
                  <c:v>0</c:v>
                </c:pt>
                <c:pt idx="18">
                  <c:v>0</c:v>
                </c:pt>
                <c:pt idx="19">
                  <c:v>0</c:v>
                </c:pt>
                <c:pt idx="20">
                  <c:v>0</c:v>
                </c:pt>
                <c:pt idx="21">
                  <c:v>0</c:v>
                </c:pt>
                <c:pt idx="22">
                  <c:v>0</c:v>
                </c:pt>
                <c:pt idx="23">
                  <c:v>0</c:v>
                </c:pt>
                <c:pt idx="24">
                  <c:v>-533347.82608726481</c:v>
                </c:pt>
                <c:pt idx="25">
                  <c:v>-1066695.6521739131</c:v>
                </c:pt>
                <c:pt idx="26">
                  <c:v>-1600043.4782611779</c:v>
                </c:pt>
                <c:pt idx="27">
                  <c:v>-2133391.3043478262</c:v>
                </c:pt>
                <c:pt idx="28">
                  <c:v>-2666739.130435091</c:v>
                </c:pt>
                <c:pt idx="29">
                  <c:v>-3200086.9565217393</c:v>
                </c:pt>
              </c:numCache>
            </c:numRef>
          </c:yVal>
          <c:smooth val="1"/>
          <c:extLst>
            <c:ext xmlns:c16="http://schemas.microsoft.com/office/drawing/2014/chart" uri="{C3380CC4-5D6E-409C-BE32-E72D297353CC}">
              <c16:uniqueId val="{00000002-36E6-4122-A5AD-0E007B5EFB13}"/>
            </c:ext>
          </c:extLst>
        </c:ser>
        <c:ser>
          <c:idx val="3"/>
          <c:order val="3"/>
          <c:tx>
            <c:strRef>
              <c:f>'General Forecasting'!$E$4</c:f>
              <c:strCache>
                <c:ptCount val="1"/>
                <c:pt idx="0">
                  <c:v>iphone_7-128GB-wof-Matt Black</c:v>
                </c:pt>
              </c:strCache>
            </c:strRef>
          </c:tx>
          <c:spPr>
            <a:ln w="22225" cap="rnd">
              <a:solidFill>
                <a:schemeClr val="accent4"/>
              </a:solidFill>
              <a:round/>
            </a:ln>
            <a:effectLst/>
          </c:spPr>
          <c:marker>
            <c:symbol val="x"/>
            <c:size val="6"/>
            <c:spPr>
              <a:noFill/>
              <a:ln w="9525">
                <a:solidFill>
                  <a:schemeClr val="accent4"/>
                </a:solidFill>
                <a:round/>
              </a:ln>
              <a:effectLst/>
            </c:spPr>
          </c:marker>
          <c:xVal>
            <c:numRef>
              <c:f>'General Forecasting'!$A$5:$A$34</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xVal>
          <c:yVal>
            <c:numRef>
              <c:f>'General Forecasting'!$E$5:$E$34</c:f>
              <c:numCache>
                <c:formatCode>[$$-409]#,##0</c:formatCode>
                <c:ptCount val="30"/>
                <c:pt idx="0">
                  <c:v>0</c:v>
                </c:pt>
                <c:pt idx="1">
                  <c:v>0</c:v>
                </c:pt>
                <c:pt idx="2">
                  <c:v>0</c:v>
                </c:pt>
                <c:pt idx="3">
                  <c:v>0</c:v>
                </c:pt>
                <c:pt idx="4">
                  <c:v>0</c:v>
                </c:pt>
                <c:pt idx="5">
                  <c:v>0</c:v>
                </c:pt>
                <c:pt idx="6">
                  <c:v>0</c:v>
                </c:pt>
                <c:pt idx="7">
                  <c:v>0</c:v>
                </c:pt>
                <c:pt idx="8">
                  <c:v>0</c:v>
                </c:pt>
                <c:pt idx="9">
                  <c:v>0</c:v>
                </c:pt>
                <c:pt idx="10">
                  <c:v>167753400</c:v>
                </c:pt>
                <c:pt idx="11">
                  <c:v>111835600</c:v>
                </c:pt>
                <c:pt idx="12">
                  <c:v>55917800</c:v>
                </c:pt>
                <c:pt idx="13">
                  <c:v>114142800</c:v>
                </c:pt>
                <c:pt idx="14">
                  <c:v>513062600</c:v>
                </c:pt>
                <c:pt idx="15">
                  <c:v>57071400</c:v>
                </c:pt>
                <c:pt idx="16">
                  <c:v>57071400</c:v>
                </c:pt>
                <c:pt idx="17">
                  <c:v>112989200</c:v>
                </c:pt>
                <c:pt idx="18">
                  <c:v>0</c:v>
                </c:pt>
                <c:pt idx="19">
                  <c:v>57071400</c:v>
                </c:pt>
                <c:pt idx="20">
                  <c:v>0</c:v>
                </c:pt>
                <c:pt idx="21">
                  <c:v>0</c:v>
                </c:pt>
                <c:pt idx="22">
                  <c:v>0</c:v>
                </c:pt>
                <c:pt idx="23">
                  <c:v>57071400</c:v>
                </c:pt>
                <c:pt idx="24">
                  <c:v>76728531.571962401</c:v>
                </c:pt>
                <c:pt idx="25">
                  <c:v>80094882.573384479</c:v>
                </c:pt>
                <c:pt idx="26">
                  <c:v>83461233.574806675</c:v>
                </c:pt>
                <c:pt idx="27">
                  <c:v>86827584.576228753</c:v>
                </c:pt>
                <c:pt idx="28">
                  <c:v>90193935.577650949</c:v>
                </c:pt>
                <c:pt idx="29">
                  <c:v>93560286.579073012</c:v>
                </c:pt>
              </c:numCache>
            </c:numRef>
          </c:yVal>
          <c:smooth val="1"/>
          <c:extLst>
            <c:ext xmlns:c16="http://schemas.microsoft.com/office/drawing/2014/chart" uri="{C3380CC4-5D6E-409C-BE32-E72D297353CC}">
              <c16:uniqueId val="{00000003-36E6-4122-A5AD-0E007B5EFB13}"/>
            </c:ext>
          </c:extLst>
        </c:ser>
        <c:ser>
          <c:idx val="4"/>
          <c:order val="4"/>
          <c:tx>
            <c:strRef>
              <c:f>'General Forecasting'!$F$4</c:f>
              <c:strCache>
                <c:ptCount val="1"/>
                <c:pt idx="0">
                  <c:v>Apple iPhone 6S Plus 16GB Silver</c:v>
                </c:pt>
              </c:strCache>
            </c:strRef>
          </c:tx>
          <c:spPr>
            <a:ln w="22225" cap="rnd">
              <a:solidFill>
                <a:schemeClr val="accent5"/>
              </a:solidFill>
              <a:round/>
            </a:ln>
            <a:effectLst/>
          </c:spPr>
          <c:marker>
            <c:symbol val="star"/>
            <c:size val="6"/>
            <c:spPr>
              <a:noFill/>
              <a:ln w="9525">
                <a:solidFill>
                  <a:schemeClr val="accent5"/>
                </a:solidFill>
                <a:round/>
              </a:ln>
              <a:effectLst/>
            </c:spPr>
          </c:marker>
          <c:xVal>
            <c:numRef>
              <c:f>'General Forecasting'!$A$5:$A$34</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xVal>
          <c:yVal>
            <c:numRef>
              <c:f>'General Forecasting'!$F$5:$F$34</c:f>
              <c:numCache>
                <c:formatCode>[$$-409]#,##0</c:formatCode>
                <c:ptCount val="30"/>
                <c:pt idx="0">
                  <c:v>47345400</c:v>
                </c:pt>
                <c:pt idx="1">
                  <c:v>47345400</c:v>
                </c:pt>
                <c:pt idx="2">
                  <c:v>47345400</c:v>
                </c:pt>
                <c:pt idx="3">
                  <c:v>0</c:v>
                </c:pt>
                <c:pt idx="4">
                  <c:v>94690800</c:v>
                </c:pt>
                <c:pt idx="5">
                  <c:v>94690800</c:v>
                </c:pt>
                <c:pt idx="6">
                  <c:v>47345400</c:v>
                </c:pt>
                <c:pt idx="7">
                  <c:v>47345400</c:v>
                </c:pt>
                <c:pt idx="8">
                  <c:v>0</c:v>
                </c:pt>
                <c:pt idx="9">
                  <c:v>0</c:v>
                </c:pt>
                <c:pt idx="10">
                  <c:v>0</c:v>
                </c:pt>
                <c:pt idx="11">
                  <c:v>538048600</c:v>
                </c:pt>
                <c:pt idx="12">
                  <c:v>335820000</c:v>
                </c:pt>
                <c:pt idx="13">
                  <c:v>0</c:v>
                </c:pt>
                <c:pt idx="14">
                  <c:v>0</c:v>
                </c:pt>
                <c:pt idx="15">
                  <c:v>0</c:v>
                </c:pt>
                <c:pt idx="16">
                  <c:v>0</c:v>
                </c:pt>
                <c:pt idx="17">
                  <c:v>0</c:v>
                </c:pt>
                <c:pt idx="18">
                  <c:v>0</c:v>
                </c:pt>
                <c:pt idx="19">
                  <c:v>0</c:v>
                </c:pt>
                <c:pt idx="20">
                  <c:v>0</c:v>
                </c:pt>
                <c:pt idx="21">
                  <c:v>0</c:v>
                </c:pt>
                <c:pt idx="22">
                  <c:v>0</c:v>
                </c:pt>
                <c:pt idx="23">
                  <c:v>0</c:v>
                </c:pt>
                <c:pt idx="24">
                  <c:v>-9979946.0065312739</c:v>
                </c:pt>
                <c:pt idx="25">
                  <c:v>-12047710.791798772</c:v>
                </c:pt>
                <c:pt idx="26">
                  <c:v>-14115475.577066354</c:v>
                </c:pt>
                <c:pt idx="27">
                  <c:v>-16183240.362333855</c:v>
                </c:pt>
                <c:pt idx="28">
                  <c:v>-18251005.147601433</c:v>
                </c:pt>
                <c:pt idx="29">
                  <c:v>-20318769.932868935</c:v>
                </c:pt>
              </c:numCache>
            </c:numRef>
          </c:yVal>
          <c:smooth val="1"/>
          <c:extLst>
            <c:ext xmlns:c16="http://schemas.microsoft.com/office/drawing/2014/chart" uri="{C3380CC4-5D6E-409C-BE32-E72D297353CC}">
              <c16:uniqueId val="{00000004-36E6-4122-A5AD-0E007B5EFB13}"/>
            </c:ext>
          </c:extLst>
        </c:ser>
        <c:dLbls>
          <c:showLegendKey val="0"/>
          <c:showVal val="0"/>
          <c:showCatName val="0"/>
          <c:showSerName val="0"/>
          <c:showPercent val="0"/>
          <c:showBubbleSize val="0"/>
        </c:dLbls>
        <c:axId val="802582032"/>
        <c:axId val="802582752"/>
      </c:scatterChart>
      <c:valAx>
        <c:axId val="8025820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D"/>
                  <a:t>Month</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802582752"/>
        <c:crosses val="autoZero"/>
        <c:crossBetween val="midCat"/>
      </c:valAx>
      <c:valAx>
        <c:axId val="802582752"/>
        <c:scaling>
          <c:orientation val="minMax"/>
          <c:max val="6000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D"/>
                  <a:t>Total Sales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409]#,##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582032"/>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Forecasting of IDROID_BALRX7-Gold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'Forecast IDROID_BALRX7'!$B$1</c:f>
              <c:strCache>
                <c:ptCount val="1"/>
                <c:pt idx="0">
                  <c:v>IDROID_BALRX7-Gold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'Forecast IDROID_BALRX7'!$B$2:$B$31</c:f>
              <c:numCache>
                <c:formatCode>[$$-409]#,##0</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5187520000</c:v>
                </c:pt>
                <c:pt idx="20">
                  <c:v>5187520000</c:v>
                </c:pt>
                <c:pt idx="21">
                  <c:v>0</c:v>
                </c:pt>
                <c:pt idx="22">
                  <c:v>0</c:v>
                </c:pt>
                <c:pt idx="23">
                  <c:v>0</c:v>
                </c:pt>
              </c:numCache>
            </c:numRef>
          </c:val>
          <c:smooth val="0"/>
          <c:extLst>
            <c:ext xmlns:c16="http://schemas.microsoft.com/office/drawing/2014/chart" uri="{C3380CC4-5D6E-409C-BE32-E72D297353CC}">
              <c16:uniqueId val="{00000000-8D88-4482-AE2B-EF0A98C1C65A}"/>
            </c:ext>
          </c:extLst>
        </c:ser>
        <c:ser>
          <c:idx val="1"/>
          <c:order val="1"/>
          <c:tx>
            <c:strRef>
              <c:f>'Forecast IDROID_BALRX7'!$C$1</c:f>
              <c:strCache>
                <c:ptCount val="1"/>
                <c:pt idx="0">
                  <c:v>Forecast(IDROID_BALRX7-Gold)</c:v>
                </c:pt>
              </c:strCache>
            </c:strRef>
          </c:tx>
          <c:spPr>
            <a:ln w="25400" cap="rnd">
              <a:solidFill>
                <a:schemeClr val="accent2"/>
              </a:solidFill>
              <a:round/>
            </a:ln>
            <a:effectLst/>
          </c:spPr>
          <c:marker>
            <c:symbol val="circle"/>
            <c:size val="5"/>
            <c:spPr>
              <a:solidFill>
                <a:schemeClr val="accent2"/>
              </a:solidFill>
              <a:ln w="9525">
                <a:solidFill>
                  <a:schemeClr val="accent2"/>
                </a:solidFill>
              </a:ln>
              <a:effectLst/>
            </c:spPr>
          </c:marker>
          <c:cat>
            <c:numRef>
              <c:f>'Forecast IDROID_BALRX7'!$A$2:$A$31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'Forecast IDROID_BALRX7'!$C$2:$C$31</c:f>
              <c:numCache>
                <c:formatCode>General</c:formatCode>
                <c:ptCount val="30"/>
                <c:pt idx="23" formatCode="[$$-409]#,##0">
                  <c:v>0</c:v>
                </c:pt>
                <c:pt idx="24" formatCode="[$$-409]#,##0">
                  <c:v>1355600601.0822053</c:v>
                </c:pt>
                <c:pt idx="25" formatCode="[$$-409]#,##0">
                  <c:v>1424625721.5541186</c:v>
                </c:pt>
                <c:pt idx="26" formatCode="[$$-409]#,##0">
                  <c:v>1493650842.026032</c:v>
                </c:pt>
                <c:pt idx="27" formatCode="[$$-409]#,##0">
                  <c:v>1562675962.4979453</c:v>
                </c:pt>
                <c:pt idx="28" formatCode="[$$-409]#,##0">
                  <c:v>1631701082.9698586</c:v>
                </c:pt>
                <c:pt idx="29" formatCode="[$$-409]#,##0">
                  <c:v>1700726203.441772</c:v>
                </c:pt>
              </c:numCache>
            </c:numRef>
          </c:val>
          <c:smooth val="0"/>
          <c:extLst>
            <c:ext xmlns:c16="http://schemas.microsoft.com/office/drawing/2014/chart" uri="{C3380CC4-5D6E-409C-BE32-E72D297353CC}">
              <c16:uniqueId val="{00000001-8D88-4482-AE2B-EF0A98C1C65A}"/>
            </c:ext>
          </c:extLst>
        </c:ser>
        <c:ser>
          <c:idx val="2"/>
          <c:order val="2"/>
          <c:tx>
            <c:strRef>
              <c:f>'Forecast IDROID_BALRX7'!$D$1</c:f>
              <c:strCache>
                <c:ptCount val="1"/>
                <c:pt idx="0">
                  <c:v>Lower Confidence Bound(IDROID_BALRX7-Gold)</c:v>
                </c:pt>
              </c:strCache>
            </c:strRef>
          </c:tx>
          <c:spPr>
            <a:ln w="12700" cap="rnd">
              <a:solidFill>
                <a:srgbClr val="E97132"/>
              </a:solidFill>
              <a:prstDash val="solid"/>
              <a:round/>
            </a:ln>
            <a:effectLst/>
          </c:spPr>
          <c:marker>
            <c:symbol val="circle"/>
            <c:size val="5"/>
            <c:spPr>
              <a:solidFill>
                <a:schemeClr val="accent3"/>
              </a:solidFill>
              <a:ln w="9525">
                <a:solidFill>
                  <a:schemeClr val="accent3"/>
                </a:solidFill>
              </a:ln>
              <a:effectLst/>
            </c:spPr>
          </c:marker>
          <c:cat>
            <c:numRef>
              <c:f>'Forecast IDROID_BALRX7'!$A$2:$A$31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'Forecast IDROID_BALRX7'!$D$2:$D$31</c:f>
              <c:numCache>
                <c:formatCode>General</c:formatCode>
                <c:ptCount val="30"/>
                <c:pt idx="23" formatCode="[$$-409]#,##0">
                  <c:v>0</c:v>
                </c:pt>
                <c:pt idx="24" formatCode="[$$-409]#,##0">
                  <c:v>-1415440667.781909</c:v>
                </c:pt>
                <c:pt idx="25" formatCode="[$$-409]#,##0">
                  <c:v>-1360513381.5245743</c:v>
                </c:pt>
                <c:pt idx="26" formatCode="[$$-409]#,##0">
                  <c:v>-1305793514.1274924</c:v>
                </c:pt>
                <c:pt idx="27" formatCode="[$$-409]#,##0">
                  <c:v>-1251280631.0181971</c:v>
                </c:pt>
                <c:pt idx="28" formatCode="[$$-409]#,##0">
                  <c:v>-1196974261.0413399</c:v>
                </c:pt>
                <c:pt idx="29" formatCode="[$$-409]#,##0">
                  <c:v>-1142873897.7347178</c:v>
                </c:pt>
              </c:numCache>
            </c:numRef>
          </c:val>
          <c:smooth val="0"/>
          <c:extLst>
            <c:ext xmlns:c16="http://schemas.microsoft.com/office/drawing/2014/chart" uri="{C3380CC4-5D6E-409C-BE32-E72D297353CC}">
              <c16:uniqueId val="{00000002-8D88-4482-AE2B-EF0A98C1C65A}"/>
            </c:ext>
          </c:extLst>
        </c:ser>
        <c:ser>
          <c:idx val="3"/>
          <c:order val="3"/>
          <c:tx>
            <c:strRef>
              <c:f>'Forecast IDROID_BALRX7'!$E$1</c:f>
              <c:strCache>
                <c:ptCount val="1"/>
                <c:pt idx="0">
                  <c:v>Upper Confidence Bound(IDROID_BALRX7-Gold)</c:v>
                </c:pt>
              </c:strCache>
            </c:strRef>
          </c:tx>
          <c:spPr>
            <a:ln w="12700" cap="rnd">
              <a:solidFill>
                <a:srgbClr val="E97132"/>
              </a:solidFill>
              <a:prstDash val="solid"/>
              <a:round/>
            </a:ln>
            <a:effectLst/>
          </c:spPr>
          <c:marker>
            <c:symbol val="circle"/>
            <c:size val="5"/>
            <c:spPr>
              <a:solidFill>
                <a:schemeClr val="accent4"/>
              </a:solidFill>
              <a:ln w="9525">
                <a:solidFill>
                  <a:schemeClr val="accent4"/>
                </a:solidFill>
              </a:ln>
              <a:effectLst/>
            </c:spPr>
          </c:marker>
          <c:cat>
            <c:numRef>
              <c:f>'Forecast IDROID_BALRX7'!$A$2:$A$31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'Forecast IDROID_BALRX7'!$E$2:$E$31</c:f>
              <c:numCache>
                <c:formatCode>General</c:formatCode>
                <c:ptCount val="30"/>
                <c:pt idx="23" formatCode="[$$-409]#,##0">
                  <c:v>0</c:v>
                </c:pt>
                <c:pt idx="24" formatCode="[$$-409]#,##0">
                  <c:v>4126641869.9463196</c:v>
                </c:pt>
                <c:pt idx="25" formatCode="[$$-409]#,##0">
                  <c:v>4209764824.6328115</c:v>
                </c:pt>
                <c:pt idx="26" formatCode="[$$-409]#,##0">
                  <c:v>4293095198.1795564</c:v>
                </c:pt>
                <c:pt idx="27" formatCode="[$$-409]#,##0">
                  <c:v>4376632556.0140877</c:v>
                </c:pt>
                <c:pt idx="28" formatCode="[$$-409]#,##0">
                  <c:v>4460376426.9810572</c:v>
                </c:pt>
                <c:pt idx="29" formatCode="[$$-409]#,##0">
                  <c:v>4544326304.6182613</c:v>
                </c:pt>
              </c:numCache>
            </c:numRef>
          </c:val>
          <c:smooth val="0"/>
          <c:extLst>
            <c:ext xmlns:c16="http://schemas.microsoft.com/office/drawing/2014/chart" uri="{C3380CC4-5D6E-409C-BE32-E72D297353CC}">
              <c16:uniqueId val="{00000003-8D88-4482-AE2B-EF0A98C1C65A}"/>
            </c:ext>
          </c:extLst>
        </c:ser>
        <c:dLbls>
          <c:showLegendKey val="0"/>
          <c:showVal val="0"/>
          <c:showCatName val="0"/>
          <c:showSerName val="0"/>
          <c:showPercent val="0"/>
          <c:showBubbleSize val="0"/>
        </c:dLbls>
        <c:marker val="1"/>
        <c:smooth val="0"/>
        <c:axId val="521422784"/>
        <c:axId val="521421704"/>
      </c:lineChart>
      <c:catAx>
        <c:axId val="5214227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21704"/>
        <c:crosses val="autoZero"/>
        <c:auto val="1"/>
        <c:lblAlgn val="ctr"/>
        <c:lblOffset val="100"/>
        <c:noMultiLvlLbl val="0"/>
      </c:catAx>
      <c:valAx>
        <c:axId val="521421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22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Forecasting of Samsung Galaxy S-7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9291375917248879"/>
          <c:y val="0.15067398071119131"/>
          <c:w val="0.7849698388953894"/>
          <c:h val="0.3992759736282338"/>
        </c:manualLayout>
      </c:layout>
      <c:lineChart>
        <c:grouping val="standard"/>
        <c:varyColors val="0"/>
        <c:ser>
          <c:idx val="0"/>
          <c:order val="0"/>
          <c:tx>
            <c:strRef>
              <c:f>'Forcast Samsung Galaxy S7'!$B$1</c:f>
              <c:strCache>
                <c:ptCount val="1"/>
                <c:pt idx="0">
                  <c:v>samsungGALAXY S-7 EDGE 32GB LTE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'Forcast Samsung Galaxy S7'!$B$2:$B$31</c:f>
              <c:numCache>
                <c:formatCode>[$$-409]#,##0</c:formatCode>
                <c:ptCount val="30"/>
                <c:pt idx="0">
                  <c:v>0</c:v>
                </c:pt>
                <c:pt idx="1">
                  <c:v>0</c:v>
                </c:pt>
                <c:pt idx="2">
                  <c:v>103239000</c:v>
                </c:pt>
                <c:pt idx="3">
                  <c:v>45819400</c:v>
                </c:pt>
                <c:pt idx="4">
                  <c:v>183278000</c:v>
                </c:pt>
                <c:pt idx="5">
                  <c:v>51619400</c:v>
                </c:pt>
                <c:pt idx="6">
                  <c:v>234897400</c:v>
                </c:pt>
                <c:pt idx="7">
                  <c:v>252297200</c:v>
                </c:pt>
                <c:pt idx="8">
                  <c:v>638949400</c:v>
                </c:pt>
                <c:pt idx="9">
                  <c:v>229097000</c:v>
                </c:pt>
                <c:pt idx="10">
                  <c:v>91638800</c:v>
                </c:pt>
                <c:pt idx="11">
                  <c:v>45819400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00-668B-47C6-9F3C-334813F73B65}"/>
            </c:ext>
          </c:extLst>
        </c:ser>
        <c:ser>
          <c:idx val="1"/>
          <c:order val="1"/>
          <c:tx>
            <c:strRef>
              <c:f>'Forcast Samsung Galaxy S7'!$C$1</c:f>
              <c:strCache>
                <c:ptCount val="1"/>
                <c:pt idx="0">
                  <c:v>Forecast(samsungGALAXY S-7 EDGE 32GB LTE)</c:v>
                </c:pt>
              </c:strCache>
            </c:strRef>
          </c:tx>
          <c:spPr>
            <a:ln w="25400" cap="rnd">
              <a:solidFill>
                <a:schemeClr val="accent2"/>
              </a:solidFill>
              <a:round/>
            </a:ln>
            <a:effectLst/>
          </c:spPr>
          <c:marker>
            <c:symbol val="circle"/>
            <c:size val="5"/>
            <c:spPr>
              <a:solidFill>
                <a:schemeClr val="accent2"/>
              </a:solidFill>
              <a:ln w="9525">
                <a:solidFill>
                  <a:schemeClr val="accent2"/>
                </a:solidFill>
              </a:ln>
              <a:effectLst/>
            </c:spPr>
          </c:marker>
          <c:cat>
            <c:numRef>
              <c:f>'Forcast Samsung Galaxy S7'!$A$2:$A$31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'Forcast Samsung Galaxy S7'!$C$2:$C$31</c:f>
              <c:numCache>
                <c:formatCode>General</c:formatCode>
                <c:ptCount val="30"/>
                <c:pt idx="23" formatCode="[$$-409]#,##0">
                  <c:v>0</c:v>
                </c:pt>
                <c:pt idx="24" formatCode="[$$-409]#,##0">
                  <c:v>-9544174.2759695202</c:v>
                </c:pt>
                <c:pt idx="25" formatCode="[$$-409]#,##0">
                  <c:v>-16699121.135920184</c:v>
                </c:pt>
                <c:pt idx="26" formatCode="[$$-409]#,##0">
                  <c:v>-23854067.995870408</c:v>
                </c:pt>
                <c:pt idx="27" formatCode="[$$-409]#,##0">
                  <c:v>-31009014.855821077</c:v>
                </c:pt>
                <c:pt idx="28" formatCode="[$$-409]#,##0">
                  <c:v>-38163961.715771295</c:v>
                </c:pt>
                <c:pt idx="29" formatCode="[$$-409]#,##0">
                  <c:v>-45318908.575721964</c:v>
                </c:pt>
              </c:numCache>
            </c:numRef>
          </c:val>
          <c:smooth val="0"/>
          <c:extLst>
            <c:ext xmlns:c16="http://schemas.microsoft.com/office/drawing/2014/chart" uri="{C3380CC4-5D6E-409C-BE32-E72D297353CC}">
              <c16:uniqueId val="{00000001-668B-47C6-9F3C-334813F73B65}"/>
            </c:ext>
          </c:extLst>
        </c:ser>
        <c:ser>
          <c:idx val="2"/>
          <c:order val="2"/>
          <c:tx>
            <c:strRef>
              <c:f>'Forcast Samsung Galaxy S7'!$D$1</c:f>
              <c:strCache>
                <c:ptCount val="1"/>
                <c:pt idx="0">
                  <c:v>Lower Confidence Bound(samsungGALAXY S-7 EDGE 32GB LTE)</c:v>
                </c:pt>
              </c:strCache>
            </c:strRef>
          </c:tx>
          <c:spPr>
            <a:ln w="12700" cap="rnd">
              <a:solidFill>
                <a:srgbClr val="E97132"/>
              </a:solidFill>
              <a:prstDash val="solid"/>
              <a:round/>
            </a:ln>
            <a:effectLst/>
          </c:spPr>
          <c:marker>
            <c:symbol val="circle"/>
            <c:size val="5"/>
            <c:spPr>
              <a:solidFill>
                <a:schemeClr val="accent3"/>
              </a:solidFill>
              <a:ln w="9525">
                <a:solidFill>
                  <a:schemeClr val="accent3"/>
                </a:solidFill>
              </a:ln>
              <a:effectLst/>
            </c:spPr>
          </c:marker>
          <c:cat>
            <c:numRef>
              <c:f>'Forcast Samsung Galaxy S7'!$A$2:$A$31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'Forcast Samsung Galaxy S7'!$D$2:$D$31</c:f>
              <c:numCache>
                <c:formatCode>General</c:formatCode>
                <c:ptCount val="30"/>
                <c:pt idx="23" formatCode="[$$-409]#,##0">
                  <c:v>0</c:v>
                </c:pt>
                <c:pt idx="24" formatCode="[$$-409]#,##0">
                  <c:v>-258469861.29080802</c:v>
                </c:pt>
                <c:pt idx="25" formatCode="[$$-409]#,##0">
                  <c:v>-328005649.01107323</c:v>
                </c:pt>
                <c:pt idx="26" formatCode="[$$-409]#,##0">
                  <c:v>-387106931.47809303</c:v>
                </c:pt>
                <c:pt idx="27" formatCode="[$$-409]#,##0">
                  <c:v>-439771521.91200531</c:v>
                </c:pt>
                <c:pt idx="28" formatCode="[$$-409]#,##0">
                  <c:v>-487957593.58059353</c:v>
                </c:pt>
                <c:pt idx="29" formatCode="[$$-409]#,##0">
                  <c:v>-532797460.95510608</c:v>
                </c:pt>
              </c:numCache>
            </c:numRef>
          </c:val>
          <c:smooth val="0"/>
          <c:extLst>
            <c:ext xmlns:c16="http://schemas.microsoft.com/office/drawing/2014/chart" uri="{C3380CC4-5D6E-409C-BE32-E72D297353CC}">
              <c16:uniqueId val="{00000002-668B-47C6-9F3C-334813F73B65}"/>
            </c:ext>
          </c:extLst>
        </c:ser>
        <c:ser>
          <c:idx val="3"/>
          <c:order val="3"/>
          <c:tx>
            <c:strRef>
              <c:f>'Forcast Samsung Galaxy S7'!$E$1</c:f>
              <c:strCache>
                <c:ptCount val="1"/>
                <c:pt idx="0">
                  <c:v>Upper Confidence Bound(samsungGALAXY S-7 EDGE 32GB LTE)</c:v>
                </c:pt>
              </c:strCache>
            </c:strRef>
          </c:tx>
          <c:spPr>
            <a:ln w="12700" cap="rnd">
              <a:solidFill>
                <a:srgbClr val="E97132"/>
              </a:solidFill>
              <a:prstDash val="solid"/>
              <a:round/>
            </a:ln>
            <a:effectLst/>
          </c:spPr>
          <c:marker>
            <c:symbol val="circle"/>
            <c:size val="5"/>
            <c:spPr>
              <a:solidFill>
                <a:schemeClr val="accent4"/>
              </a:solidFill>
              <a:ln w="9525">
                <a:solidFill>
                  <a:schemeClr val="accent4"/>
                </a:solidFill>
              </a:ln>
              <a:effectLst/>
            </c:spPr>
          </c:marker>
          <c:cat>
            <c:numRef>
              <c:f>'Forcast Samsung Galaxy S7'!$A$2:$A$31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'Forcast Samsung Galaxy S7'!$E$2:$E$31</c:f>
              <c:numCache>
                <c:formatCode>General</c:formatCode>
                <c:ptCount val="30"/>
                <c:pt idx="23" formatCode="[$$-409]#,##0">
                  <c:v>0</c:v>
                </c:pt>
                <c:pt idx="24" formatCode="[$$-409]#,##0">
                  <c:v>239381512.73886895</c:v>
                </c:pt>
                <c:pt idx="25" formatCode="[$$-409]#,##0">
                  <c:v>294607406.7392329</c:v>
                </c:pt>
                <c:pt idx="26" formatCode="[$$-409]#,##0">
                  <c:v>339398795.48635221</c:v>
                </c:pt>
                <c:pt idx="27" formatCode="[$$-409]#,##0">
                  <c:v>377753492.20036316</c:v>
                </c:pt>
                <c:pt idx="28" formatCode="[$$-409]#,##0">
                  <c:v>411629670.14905089</c:v>
                </c:pt>
                <c:pt idx="29" formatCode="[$$-409]#,##0">
                  <c:v>442159643.80366212</c:v>
                </c:pt>
              </c:numCache>
            </c:numRef>
          </c:val>
          <c:smooth val="0"/>
          <c:extLst>
            <c:ext xmlns:c16="http://schemas.microsoft.com/office/drawing/2014/chart" uri="{C3380CC4-5D6E-409C-BE32-E72D297353CC}">
              <c16:uniqueId val="{00000003-668B-47C6-9F3C-334813F73B65}"/>
            </c:ext>
          </c:extLst>
        </c:ser>
        <c:dLbls>
          <c:showLegendKey val="0"/>
          <c:showVal val="0"/>
          <c:showCatName val="0"/>
          <c:showSerName val="0"/>
          <c:showPercent val="0"/>
          <c:showBubbleSize val="0"/>
        </c:dLbls>
        <c:marker val="1"/>
        <c:smooth val="0"/>
        <c:axId val="521436464"/>
        <c:axId val="521433944"/>
      </c:lineChart>
      <c:catAx>
        <c:axId val="5214364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33944"/>
        <c:crosses val="autoZero"/>
        <c:auto val="1"/>
        <c:lblAlgn val="ctr"/>
        <c:lblOffset val="100"/>
        <c:noMultiLvlLbl val="0"/>
      </c:catAx>
      <c:valAx>
        <c:axId val="5214339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Ttoal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36464"/>
        <c:crosses val="autoZero"/>
        <c:crossBetween val="between"/>
      </c:valAx>
      <c:spPr>
        <a:noFill/>
        <a:ln>
          <a:noFill/>
        </a:ln>
        <a:effectLst/>
      </c:spPr>
    </c:plotArea>
    <c:legend>
      <c:legendPos val="b"/>
      <c:layout>
        <c:manualLayout>
          <c:xMode val="edge"/>
          <c:yMode val="edge"/>
          <c:x val="0"/>
          <c:y val="0.75248418584967647"/>
          <c:w val="0.65487932629355228"/>
          <c:h val="0.220996486363079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Forecasting of MACBOOK</a:t>
            </a:r>
            <a:r>
              <a:rPr lang="en-ID" baseline="0"/>
              <a:t> PRO QuadCore i7</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D"/>
        </a:p>
      </c:txPr>
    </c:title>
    <c:autoTitleDeleted val="0"/>
    <c:plotArea>
      <c:layout>
        <c:manualLayout>
          <c:layoutTarget val="inner"/>
          <c:xMode val="edge"/>
          <c:yMode val="edge"/>
          <c:x val="0.1869047923601182"/>
          <c:y val="0.15867379679144386"/>
          <c:w val="0.7910342499132248"/>
          <c:h val="0.36721344056591859"/>
        </c:manualLayout>
      </c:layout>
      <c:lineChart>
        <c:grouping val="standard"/>
        <c:varyColors val="0"/>
        <c:ser>
          <c:idx val="0"/>
          <c:order val="0"/>
          <c:tx>
            <c:strRef>
              <c:f>'Forcast MACBOOK PRO i7'!$B$1</c:f>
              <c:strCache>
                <c:ptCount val="1"/>
                <c:pt idx="0">
                  <c:v>MACBOOK PRO 15-INCH 2.2GHZ QuadCore i7</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'Forcast MACBOOK PRO i7'!$B$2:$B$31</c:f>
              <c:numCache>
                <c:formatCode>[$$-409]#,##0</c:formatCode>
                <c:ptCount val="30"/>
                <c:pt idx="0">
                  <c:v>0</c:v>
                </c:pt>
                <c:pt idx="1">
                  <c:v>0</c:v>
                </c:pt>
                <c:pt idx="2">
                  <c:v>0</c:v>
                </c:pt>
                <c:pt idx="3">
                  <c:v>0</c:v>
                </c:pt>
                <c:pt idx="4">
                  <c:v>0</c:v>
                </c:pt>
                <c:pt idx="5">
                  <c:v>272600000</c:v>
                </c:pt>
                <c:pt idx="6">
                  <c:v>136300000</c:v>
                </c:pt>
                <c:pt idx="7">
                  <c:v>136300000</c:v>
                </c:pt>
                <c:pt idx="8">
                  <c:v>0</c:v>
                </c:pt>
                <c:pt idx="9">
                  <c:v>272600000</c:v>
                </c:pt>
                <c:pt idx="10">
                  <c:v>0</c:v>
                </c:pt>
                <c:pt idx="11">
                  <c:v>0</c:v>
                </c:pt>
                <c:pt idx="12">
                  <c:v>0</c:v>
                </c:pt>
                <c:pt idx="13">
                  <c:v>0</c:v>
                </c:pt>
                <c:pt idx="14">
                  <c:v>136300000</c:v>
                </c:pt>
                <c:pt idx="15">
                  <c:v>817800000</c:v>
                </c:pt>
                <c:pt idx="16">
                  <c:v>0</c:v>
                </c:pt>
                <c:pt idx="17">
                  <c:v>0</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00-0273-4222-9B7B-37C5F9146AF3}"/>
            </c:ext>
          </c:extLst>
        </c:ser>
        <c:ser>
          <c:idx val="1"/>
          <c:order val="1"/>
          <c:tx>
            <c:strRef>
              <c:f>'Forcast MACBOOK PRO i7'!$C$1</c:f>
              <c:strCache>
                <c:ptCount val="1"/>
                <c:pt idx="0">
                  <c:v>Forecast(MACBOOK PRO 15-INCH 2.2GHZ QuadCore i7)</c:v>
                </c:pt>
              </c:strCache>
            </c:strRef>
          </c:tx>
          <c:spPr>
            <a:ln w="25400" cap="rnd">
              <a:solidFill>
                <a:schemeClr val="accent2"/>
              </a:solidFill>
              <a:round/>
            </a:ln>
            <a:effectLst/>
          </c:spPr>
          <c:marker>
            <c:symbol val="circle"/>
            <c:size val="5"/>
            <c:spPr>
              <a:solidFill>
                <a:schemeClr val="accent2"/>
              </a:solidFill>
              <a:ln w="9525">
                <a:solidFill>
                  <a:schemeClr val="accent2"/>
                </a:solidFill>
              </a:ln>
              <a:effectLst/>
            </c:spPr>
          </c:marker>
          <c:cat>
            <c:numRef>
              <c:f>'Forcast MACBOOK PRO i7'!$A$2:$A$31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'Forcast MACBOOK PRO i7'!$C$2:$C$31</c:f>
              <c:numCache>
                <c:formatCode>General</c:formatCode>
                <c:ptCount val="30"/>
                <c:pt idx="23" formatCode="[$$-409]#,##0">
                  <c:v>0</c:v>
                </c:pt>
                <c:pt idx="24" formatCode="[$$-409]#,##0">
                  <c:v>-533347.82608726481</c:v>
                </c:pt>
                <c:pt idx="25" formatCode="[$$-409]#,##0">
                  <c:v>-1066695.6521739131</c:v>
                </c:pt>
                <c:pt idx="26" formatCode="[$$-409]#,##0">
                  <c:v>-1600043.4782611779</c:v>
                </c:pt>
                <c:pt idx="27" formatCode="[$$-409]#,##0">
                  <c:v>-2133391.3043478262</c:v>
                </c:pt>
                <c:pt idx="28" formatCode="[$$-409]#,##0">
                  <c:v>-2666739.130435091</c:v>
                </c:pt>
                <c:pt idx="29" formatCode="[$$-409]#,##0">
                  <c:v>-3200086.9565217393</c:v>
                </c:pt>
              </c:numCache>
            </c:numRef>
          </c:val>
          <c:smooth val="0"/>
          <c:extLst>
            <c:ext xmlns:c16="http://schemas.microsoft.com/office/drawing/2014/chart" uri="{C3380CC4-5D6E-409C-BE32-E72D297353CC}">
              <c16:uniqueId val="{00000001-0273-4222-9B7B-37C5F9146AF3}"/>
            </c:ext>
          </c:extLst>
        </c:ser>
        <c:ser>
          <c:idx val="2"/>
          <c:order val="2"/>
          <c:tx>
            <c:strRef>
              <c:f>'Forcast MACBOOK PRO i7'!$D$1</c:f>
              <c:strCache>
                <c:ptCount val="1"/>
                <c:pt idx="0">
                  <c:v>Lower Confidence Bound(MACBOOK PRO 15-INCH 2.2GHZ QuadCore i7)</c:v>
                </c:pt>
              </c:strCache>
            </c:strRef>
          </c:tx>
          <c:spPr>
            <a:ln w="12700" cap="rnd">
              <a:solidFill>
                <a:srgbClr val="E97132"/>
              </a:solidFill>
              <a:prstDash val="solid"/>
              <a:round/>
            </a:ln>
            <a:effectLst/>
          </c:spPr>
          <c:marker>
            <c:symbol val="circle"/>
            <c:size val="5"/>
            <c:spPr>
              <a:solidFill>
                <a:schemeClr val="accent3"/>
              </a:solidFill>
              <a:ln w="9525">
                <a:solidFill>
                  <a:schemeClr val="accent3"/>
                </a:solidFill>
              </a:ln>
              <a:effectLst/>
            </c:spPr>
          </c:marker>
          <c:cat>
            <c:numRef>
              <c:f>'Forcast MACBOOK PRO i7'!$A$2:$A$31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'Forcast MACBOOK PRO i7'!$D$2:$D$31</c:f>
              <c:numCache>
                <c:formatCode>General</c:formatCode>
                <c:ptCount val="30"/>
                <c:pt idx="23" formatCode="[$$-409]#,##0">
                  <c:v>0</c:v>
                </c:pt>
                <c:pt idx="24" formatCode="[$$-409]#,##0">
                  <c:v>-377270864.01131618</c:v>
                </c:pt>
                <c:pt idx="25" formatCode="[$$-409]#,##0">
                  <c:v>-389490382.96663332</c:v>
                </c:pt>
                <c:pt idx="26" formatCode="[$$-409]#,##0">
                  <c:v>-401457714.41133857</c:v>
                </c:pt>
                <c:pt idx="27" formatCode="[$$-409]#,##0">
                  <c:v>-413194248.56872028</c:v>
                </c:pt>
                <c:pt idx="28" formatCode="[$$-409]#,##0">
                  <c:v>-424718701.38385206</c:v>
                </c:pt>
                <c:pt idx="29" formatCode="[$$-409]#,##0">
                  <c:v>-436047556.93579078</c:v>
                </c:pt>
              </c:numCache>
            </c:numRef>
          </c:val>
          <c:smooth val="0"/>
          <c:extLst>
            <c:ext xmlns:c16="http://schemas.microsoft.com/office/drawing/2014/chart" uri="{C3380CC4-5D6E-409C-BE32-E72D297353CC}">
              <c16:uniqueId val="{00000002-0273-4222-9B7B-37C5F9146AF3}"/>
            </c:ext>
          </c:extLst>
        </c:ser>
        <c:ser>
          <c:idx val="3"/>
          <c:order val="3"/>
          <c:tx>
            <c:strRef>
              <c:f>'Forcast MACBOOK PRO i7'!$E$1</c:f>
              <c:strCache>
                <c:ptCount val="1"/>
                <c:pt idx="0">
                  <c:v>Upper Confidence Bound(MACBOOK PRO 15-INCH 2.2GHZ QuadCore i7)</c:v>
                </c:pt>
              </c:strCache>
            </c:strRef>
          </c:tx>
          <c:spPr>
            <a:ln w="12700" cap="rnd">
              <a:solidFill>
                <a:srgbClr val="E97132"/>
              </a:solidFill>
              <a:prstDash val="solid"/>
              <a:round/>
            </a:ln>
            <a:effectLst/>
          </c:spPr>
          <c:marker>
            <c:symbol val="circle"/>
            <c:size val="5"/>
            <c:spPr>
              <a:solidFill>
                <a:schemeClr val="accent4"/>
              </a:solidFill>
              <a:ln w="9525">
                <a:solidFill>
                  <a:schemeClr val="accent4"/>
                </a:solidFill>
              </a:ln>
              <a:effectLst/>
            </c:spPr>
          </c:marker>
          <c:cat>
            <c:numRef>
              <c:f>'Forcast MACBOOK PRO i7'!$A$2:$A$31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'Forcast MACBOOK PRO i7'!$E$2:$E$31</c:f>
              <c:numCache>
                <c:formatCode>General</c:formatCode>
                <c:ptCount val="30"/>
                <c:pt idx="23" formatCode="[$$-409]#,##0">
                  <c:v>0</c:v>
                </c:pt>
                <c:pt idx="24" formatCode="[$$-409]#,##0">
                  <c:v>376204168.35914171</c:v>
                </c:pt>
                <c:pt idx="25" formatCode="[$$-409]#,##0">
                  <c:v>387356991.66228545</c:v>
                </c:pt>
                <c:pt idx="26" formatCode="[$$-409]#,##0">
                  <c:v>398257627.45481622</c:v>
                </c:pt>
                <c:pt idx="27" formatCode="[$$-409]#,##0">
                  <c:v>408927465.96002465</c:v>
                </c:pt>
                <c:pt idx="28" formatCode="[$$-409]#,##0">
                  <c:v>419385223.12298185</c:v>
                </c:pt>
                <c:pt idx="29" formatCode="[$$-409]#,##0">
                  <c:v>429647383.02274728</c:v>
                </c:pt>
              </c:numCache>
            </c:numRef>
          </c:val>
          <c:smooth val="0"/>
          <c:extLst>
            <c:ext xmlns:c16="http://schemas.microsoft.com/office/drawing/2014/chart" uri="{C3380CC4-5D6E-409C-BE32-E72D297353CC}">
              <c16:uniqueId val="{00000003-0273-4222-9B7B-37C5F9146AF3}"/>
            </c:ext>
          </c:extLst>
        </c:ser>
        <c:dLbls>
          <c:showLegendKey val="0"/>
          <c:showVal val="0"/>
          <c:showCatName val="0"/>
          <c:showSerName val="0"/>
          <c:showPercent val="0"/>
          <c:showBubbleSize val="0"/>
        </c:dLbls>
        <c:marker val="1"/>
        <c:smooth val="0"/>
        <c:axId val="521434304"/>
        <c:axId val="521436104"/>
      </c:lineChart>
      <c:catAx>
        <c:axId val="5214343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36104"/>
        <c:crosses val="autoZero"/>
        <c:auto val="1"/>
        <c:lblAlgn val="ctr"/>
        <c:lblOffset val="100"/>
        <c:noMultiLvlLbl val="0"/>
      </c:catAx>
      <c:valAx>
        <c:axId val="521436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34304"/>
        <c:crosses val="autoZero"/>
        <c:crossBetween val="between"/>
      </c:valAx>
      <c:spPr>
        <a:noFill/>
        <a:ln>
          <a:noFill/>
        </a:ln>
        <a:effectLst/>
      </c:spPr>
    </c:plotArea>
    <c:legend>
      <c:legendPos val="b"/>
      <c:layout>
        <c:manualLayout>
          <c:xMode val="edge"/>
          <c:yMode val="edge"/>
          <c:x val="0"/>
          <c:y val="0.67058621415638553"/>
          <c:w val="0.58929113421116053"/>
          <c:h val="0.282354962314202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Forecasting</a:t>
            </a:r>
            <a:r>
              <a:rPr lang="en-ID" baseline="0"/>
              <a:t> of Mobiles &amp; Tablets Category</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D"/>
        </a:p>
      </c:txPr>
    </c:title>
    <c:autoTitleDeleted val="0"/>
    <c:plotArea>
      <c:layout/>
      <c:lineChart>
        <c:grouping val="standard"/>
        <c:varyColors val="0"/>
        <c:ser>
          <c:idx val="0"/>
          <c:order val="0"/>
          <c:tx>
            <c:strRef>
              <c:f>'Forecast Mobiles&amp;Tablets'!$B$1</c:f>
              <c:strCache>
                <c:ptCount val="1"/>
                <c:pt idx="0">
                  <c:v>Mobiles &amp; Tablets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'Forecast Mobiles&amp;Tablets'!$B$2:$B$31</c:f>
              <c:numCache>
                <c:formatCode>[$$-409]#,##0</c:formatCode>
                <c:ptCount val="30"/>
                <c:pt idx="0">
                  <c:v>480744500</c:v>
                </c:pt>
                <c:pt idx="1">
                  <c:v>372178600</c:v>
                </c:pt>
                <c:pt idx="2">
                  <c:v>945626000</c:v>
                </c:pt>
                <c:pt idx="3">
                  <c:v>265207800</c:v>
                </c:pt>
                <c:pt idx="4">
                  <c:v>548245000</c:v>
                </c:pt>
                <c:pt idx="5">
                  <c:v>256227700</c:v>
                </c:pt>
                <c:pt idx="6">
                  <c:v>2387266720</c:v>
                </c:pt>
                <c:pt idx="7">
                  <c:v>1501889200</c:v>
                </c:pt>
                <c:pt idx="8">
                  <c:v>1684830300</c:v>
                </c:pt>
                <c:pt idx="9">
                  <c:v>1256956500</c:v>
                </c:pt>
                <c:pt idx="10">
                  <c:v>1150045100</c:v>
                </c:pt>
                <c:pt idx="11">
                  <c:v>1079817200</c:v>
                </c:pt>
                <c:pt idx="12">
                  <c:v>1716004800</c:v>
                </c:pt>
                <c:pt idx="13">
                  <c:v>1300000100</c:v>
                </c:pt>
                <c:pt idx="14">
                  <c:v>1530843100</c:v>
                </c:pt>
                <c:pt idx="15">
                  <c:v>1116539400</c:v>
                </c:pt>
                <c:pt idx="16">
                  <c:v>1223360300</c:v>
                </c:pt>
                <c:pt idx="17">
                  <c:v>1215934500</c:v>
                </c:pt>
                <c:pt idx="18">
                  <c:v>1501433420</c:v>
                </c:pt>
                <c:pt idx="19">
                  <c:v>5687577200</c:v>
                </c:pt>
                <c:pt idx="20">
                  <c:v>5676719200</c:v>
                </c:pt>
                <c:pt idx="21">
                  <c:v>440861400</c:v>
                </c:pt>
                <c:pt idx="22">
                  <c:v>465587400</c:v>
                </c:pt>
                <c:pt idx="23">
                  <c:v>406785800</c:v>
                </c:pt>
              </c:numCache>
            </c:numRef>
          </c:val>
          <c:smooth val="0"/>
          <c:extLst>
            <c:ext xmlns:c16="http://schemas.microsoft.com/office/drawing/2014/chart" uri="{C3380CC4-5D6E-409C-BE32-E72D297353CC}">
              <c16:uniqueId val="{00000000-86E4-4704-B203-2E6BDFD2A335}"/>
            </c:ext>
          </c:extLst>
        </c:ser>
        <c:ser>
          <c:idx val="1"/>
          <c:order val="1"/>
          <c:tx>
            <c:strRef>
              <c:f>'Forecast Mobiles&amp;Tablets'!$C$1</c:f>
              <c:strCache>
                <c:ptCount val="1"/>
                <c:pt idx="0">
                  <c:v>Forecast(Mobiles &amp; Tablets)</c:v>
                </c:pt>
              </c:strCache>
            </c:strRef>
          </c:tx>
          <c:spPr>
            <a:ln w="25400" cap="rnd">
              <a:solidFill>
                <a:schemeClr val="accent2"/>
              </a:solidFill>
              <a:round/>
            </a:ln>
            <a:effectLst/>
          </c:spPr>
          <c:marker>
            <c:symbol val="circle"/>
            <c:size val="5"/>
            <c:spPr>
              <a:solidFill>
                <a:schemeClr val="accent2"/>
              </a:solidFill>
              <a:ln w="9525">
                <a:solidFill>
                  <a:schemeClr val="accent2"/>
                </a:solidFill>
              </a:ln>
              <a:effectLst/>
            </c:spPr>
          </c:marker>
          <c:cat>
            <c:numRef>
              <c:f>'Forecast Mobiles&amp;Tablets'!$A$2:$A$31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'Forecast Mobiles&amp;Tablets'!$C$2:$C$31</c:f>
              <c:numCache>
                <c:formatCode>General</c:formatCode>
                <c:ptCount val="30"/>
                <c:pt idx="23" formatCode="[$$-409]#,##0">
                  <c:v>406785800</c:v>
                </c:pt>
                <c:pt idx="24" formatCode="[$$-409]#,##0">
                  <c:v>2238657690.9607115</c:v>
                </c:pt>
                <c:pt idx="25" formatCode="[$$-409]#,##0">
                  <c:v>2308506334.4705338</c:v>
                </c:pt>
                <c:pt idx="26" formatCode="[$$-409]#,##0">
                  <c:v>2378354977.9803581</c:v>
                </c:pt>
                <c:pt idx="27" formatCode="[$$-409]#,##0">
                  <c:v>2448203621.4901805</c:v>
                </c:pt>
                <c:pt idx="28" formatCode="[$$-409]#,##0">
                  <c:v>2518052265.0000043</c:v>
                </c:pt>
                <c:pt idx="29" formatCode="[$$-409]#,##0">
                  <c:v>2587900908.5098267</c:v>
                </c:pt>
              </c:numCache>
            </c:numRef>
          </c:val>
          <c:smooth val="0"/>
          <c:extLst>
            <c:ext xmlns:c16="http://schemas.microsoft.com/office/drawing/2014/chart" uri="{C3380CC4-5D6E-409C-BE32-E72D297353CC}">
              <c16:uniqueId val="{00000001-86E4-4704-B203-2E6BDFD2A335}"/>
            </c:ext>
          </c:extLst>
        </c:ser>
        <c:ser>
          <c:idx val="2"/>
          <c:order val="2"/>
          <c:tx>
            <c:strRef>
              <c:f>'Forecast Mobiles&amp;Tablets'!$D$1</c:f>
              <c:strCache>
                <c:ptCount val="1"/>
                <c:pt idx="0">
                  <c:v>Lower Confidence Bound(Mobiles &amp; Tablets)</c:v>
                </c:pt>
              </c:strCache>
            </c:strRef>
          </c:tx>
          <c:spPr>
            <a:ln w="12700" cap="rnd">
              <a:solidFill>
                <a:srgbClr val="E97132"/>
              </a:solidFill>
              <a:prstDash val="solid"/>
              <a:round/>
            </a:ln>
            <a:effectLst/>
          </c:spPr>
          <c:marker>
            <c:symbol val="circle"/>
            <c:size val="5"/>
            <c:spPr>
              <a:solidFill>
                <a:schemeClr val="accent3"/>
              </a:solidFill>
              <a:ln w="9525">
                <a:solidFill>
                  <a:schemeClr val="accent3"/>
                </a:solidFill>
              </a:ln>
              <a:effectLst/>
            </c:spPr>
          </c:marker>
          <c:cat>
            <c:numRef>
              <c:f>'Forecast Mobiles&amp;Tablets'!$A$2:$A$31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'Forecast Mobiles&amp;Tablets'!$D$2:$D$31</c:f>
              <c:numCache>
                <c:formatCode>General</c:formatCode>
                <c:ptCount val="30"/>
                <c:pt idx="23" formatCode="[$$-409]#,##0">
                  <c:v>406785800</c:v>
                </c:pt>
                <c:pt idx="24" formatCode="[$$-409]#,##0">
                  <c:v>-442541770.35102797</c:v>
                </c:pt>
                <c:pt idx="25" formatCode="[$$-409]#,##0">
                  <c:v>-386333885.61535501</c:v>
                </c:pt>
                <c:pt idx="26" formatCode="[$$-409]#,##0">
                  <c:v>-330326694.87244987</c:v>
                </c:pt>
                <c:pt idx="27" formatCode="[$$-409]#,##0">
                  <c:v>-274519777.63941813</c:v>
                </c:pt>
                <c:pt idx="28" formatCode="[$$-409]#,##0">
                  <c:v>-218912678.03655434</c:v>
                </c:pt>
                <c:pt idx="29" formatCode="[$$-409]#,##0">
                  <c:v>-163504906.02201319</c:v>
                </c:pt>
              </c:numCache>
            </c:numRef>
          </c:val>
          <c:smooth val="0"/>
          <c:extLst>
            <c:ext xmlns:c16="http://schemas.microsoft.com/office/drawing/2014/chart" uri="{C3380CC4-5D6E-409C-BE32-E72D297353CC}">
              <c16:uniqueId val="{00000002-86E4-4704-B203-2E6BDFD2A335}"/>
            </c:ext>
          </c:extLst>
        </c:ser>
        <c:ser>
          <c:idx val="3"/>
          <c:order val="3"/>
          <c:tx>
            <c:strRef>
              <c:f>'Forecast Mobiles&amp;Tablets'!$E$1</c:f>
              <c:strCache>
                <c:ptCount val="1"/>
                <c:pt idx="0">
                  <c:v>Upper Confidence Bound(Mobiles &amp; Tablets)</c:v>
                </c:pt>
              </c:strCache>
            </c:strRef>
          </c:tx>
          <c:spPr>
            <a:ln w="12700" cap="rnd">
              <a:solidFill>
                <a:srgbClr val="E97132"/>
              </a:solidFill>
              <a:prstDash val="solid"/>
              <a:round/>
            </a:ln>
            <a:effectLst/>
          </c:spPr>
          <c:marker>
            <c:symbol val="circle"/>
            <c:size val="5"/>
            <c:spPr>
              <a:solidFill>
                <a:schemeClr val="accent4"/>
              </a:solidFill>
              <a:ln w="9525">
                <a:solidFill>
                  <a:schemeClr val="accent4"/>
                </a:solidFill>
              </a:ln>
              <a:effectLst/>
            </c:spPr>
          </c:marker>
          <c:cat>
            <c:numRef>
              <c:f>'Forecast Mobiles&amp;Tablets'!$A$2:$A$31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'Forecast Mobiles&amp;Tablets'!$E$2:$E$31</c:f>
              <c:numCache>
                <c:formatCode>General</c:formatCode>
                <c:ptCount val="30"/>
                <c:pt idx="23" formatCode="[$$-409]#,##0">
                  <c:v>406785800</c:v>
                </c:pt>
                <c:pt idx="24" formatCode="[$$-409]#,##0">
                  <c:v>4919857152.2724514</c:v>
                </c:pt>
                <c:pt idx="25" formatCode="[$$-409]#,##0">
                  <c:v>5003346554.5564232</c:v>
                </c:pt>
                <c:pt idx="26" formatCode="[$$-409]#,##0">
                  <c:v>5087036650.8331661</c:v>
                </c:pt>
                <c:pt idx="27" formatCode="[$$-409]#,##0">
                  <c:v>5170927020.6197796</c:v>
                </c:pt>
                <c:pt idx="28" formatCode="[$$-409]#,##0">
                  <c:v>5255017208.0365629</c:v>
                </c:pt>
                <c:pt idx="29" formatCode="[$$-409]#,##0">
                  <c:v>5339306723.041666</c:v>
                </c:pt>
              </c:numCache>
            </c:numRef>
          </c:val>
          <c:smooth val="0"/>
          <c:extLst>
            <c:ext xmlns:c16="http://schemas.microsoft.com/office/drawing/2014/chart" uri="{C3380CC4-5D6E-409C-BE32-E72D297353CC}">
              <c16:uniqueId val="{00000003-86E4-4704-B203-2E6BDFD2A335}"/>
            </c:ext>
          </c:extLst>
        </c:ser>
        <c:dLbls>
          <c:showLegendKey val="0"/>
          <c:showVal val="0"/>
          <c:showCatName val="0"/>
          <c:showSerName val="0"/>
          <c:showPercent val="0"/>
          <c:showBubbleSize val="0"/>
        </c:dLbls>
        <c:marker val="1"/>
        <c:smooth val="0"/>
        <c:axId val="521426384"/>
        <c:axId val="521427464"/>
      </c:lineChart>
      <c:catAx>
        <c:axId val="5214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27464"/>
        <c:crosses val="autoZero"/>
        <c:auto val="1"/>
        <c:lblAlgn val="ctr"/>
        <c:lblOffset val="100"/>
        <c:noMultiLvlLbl val="0"/>
      </c:catAx>
      <c:valAx>
        <c:axId val="521427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26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Forecasting of Entertainmen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'Forecast Entertainment'!$B$1</c:f>
              <c:strCache>
                <c:ptCount val="1"/>
                <c:pt idx="0">
                  <c:v>Entertainment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'Forecast Entertainment'!$B$2:$B$31</c:f>
              <c:numCache>
                <c:formatCode>[$$-409]#,##0</c:formatCode>
                <c:ptCount val="30"/>
                <c:pt idx="0">
                  <c:v>146881500</c:v>
                </c:pt>
                <c:pt idx="1">
                  <c:v>120107500</c:v>
                </c:pt>
                <c:pt idx="2">
                  <c:v>77459000</c:v>
                </c:pt>
                <c:pt idx="3">
                  <c:v>162614600</c:v>
                </c:pt>
                <c:pt idx="4">
                  <c:v>111286300</c:v>
                </c:pt>
                <c:pt idx="5">
                  <c:v>72226800</c:v>
                </c:pt>
                <c:pt idx="6">
                  <c:v>582084480</c:v>
                </c:pt>
                <c:pt idx="7">
                  <c:v>334819500</c:v>
                </c:pt>
                <c:pt idx="8">
                  <c:v>696841000</c:v>
                </c:pt>
                <c:pt idx="9">
                  <c:v>567313800</c:v>
                </c:pt>
                <c:pt idx="10">
                  <c:v>841877900</c:v>
                </c:pt>
                <c:pt idx="11">
                  <c:v>982723400</c:v>
                </c:pt>
                <c:pt idx="12">
                  <c:v>579953440</c:v>
                </c:pt>
                <c:pt idx="13">
                  <c:v>538547320</c:v>
                </c:pt>
                <c:pt idx="14">
                  <c:v>884699320</c:v>
                </c:pt>
                <c:pt idx="15">
                  <c:v>2264582300</c:v>
                </c:pt>
                <c:pt idx="16">
                  <c:v>897327340</c:v>
                </c:pt>
                <c:pt idx="17">
                  <c:v>847459040</c:v>
                </c:pt>
                <c:pt idx="18">
                  <c:v>558243580</c:v>
                </c:pt>
                <c:pt idx="19">
                  <c:v>476144900</c:v>
                </c:pt>
                <c:pt idx="20">
                  <c:v>181749320</c:v>
                </c:pt>
                <c:pt idx="21">
                  <c:v>224812560</c:v>
                </c:pt>
                <c:pt idx="22">
                  <c:v>391429900</c:v>
                </c:pt>
                <c:pt idx="23">
                  <c:v>128782600</c:v>
                </c:pt>
              </c:numCache>
            </c:numRef>
          </c:val>
          <c:smooth val="0"/>
          <c:extLst>
            <c:ext xmlns:c16="http://schemas.microsoft.com/office/drawing/2014/chart" uri="{C3380CC4-5D6E-409C-BE32-E72D297353CC}">
              <c16:uniqueId val="{00000000-1885-4110-8BB9-23A9EB0E747D}"/>
            </c:ext>
          </c:extLst>
        </c:ser>
        <c:ser>
          <c:idx val="1"/>
          <c:order val="1"/>
          <c:tx>
            <c:strRef>
              <c:f>'Forecast Entertainment'!$C$1</c:f>
              <c:strCache>
                <c:ptCount val="1"/>
                <c:pt idx="0">
                  <c:v>Forecast(Entertainment)</c:v>
                </c:pt>
              </c:strCache>
            </c:strRef>
          </c:tx>
          <c:spPr>
            <a:ln w="25400" cap="rnd">
              <a:solidFill>
                <a:schemeClr val="accent2"/>
              </a:solidFill>
              <a:round/>
            </a:ln>
            <a:effectLst/>
          </c:spPr>
          <c:marker>
            <c:symbol val="circle"/>
            <c:size val="5"/>
            <c:spPr>
              <a:solidFill>
                <a:schemeClr val="accent2"/>
              </a:solidFill>
              <a:ln w="9525">
                <a:solidFill>
                  <a:schemeClr val="accent2"/>
                </a:solidFill>
              </a:ln>
              <a:effectLst/>
            </c:spPr>
          </c:marker>
          <c:cat>
            <c:numRef>
              <c:f>'Forecast Entertainment'!$A$2:$A$31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'Forecast Entertainment'!$C$2:$C$31</c:f>
              <c:numCache>
                <c:formatCode>General</c:formatCode>
                <c:ptCount val="30"/>
                <c:pt idx="23" formatCode="[$$-409]#,##0">
                  <c:v>128782600</c:v>
                </c:pt>
                <c:pt idx="24" formatCode="[$$-409]#,##0">
                  <c:v>145925054.97391278</c:v>
                </c:pt>
                <c:pt idx="25" formatCode="[$$-409]#,##0">
                  <c:v>163067509.94782609</c:v>
                </c:pt>
                <c:pt idx="26" formatCode="[$$-409]#,##0">
                  <c:v>180209964.92173886</c:v>
                </c:pt>
                <c:pt idx="27" formatCode="[$$-409]#,##0">
                  <c:v>197352419.89565217</c:v>
                </c:pt>
                <c:pt idx="28" formatCode="[$$-409]#,##0">
                  <c:v>214494874.86956495</c:v>
                </c:pt>
                <c:pt idx="29" formatCode="[$$-409]#,##0">
                  <c:v>231637329.84347826</c:v>
                </c:pt>
              </c:numCache>
            </c:numRef>
          </c:val>
          <c:smooth val="0"/>
          <c:extLst>
            <c:ext xmlns:c16="http://schemas.microsoft.com/office/drawing/2014/chart" uri="{C3380CC4-5D6E-409C-BE32-E72D297353CC}">
              <c16:uniqueId val="{00000001-1885-4110-8BB9-23A9EB0E747D}"/>
            </c:ext>
          </c:extLst>
        </c:ser>
        <c:ser>
          <c:idx val="2"/>
          <c:order val="2"/>
          <c:tx>
            <c:strRef>
              <c:f>'Forecast Entertainment'!$D$1</c:f>
              <c:strCache>
                <c:ptCount val="1"/>
                <c:pt idx="0">
                  <c:v>Lower Confidence Bound(Entertainment)</c:v>
                </c:pt>
              </c:strCache>
            </c:strRef>
          </c:tx>
          <c:spPr>
            <a:ln w="12700" cap="rnd">
              <a:solidFill>
                <a:srgbClr val="E97132"/>
              </a:solidFill>
              <a:prstDash val="solid"/>
              <a:round/>
            </a:ln>
            <a:effectLst/>
          </c:spPr>
          <c:marker>
            <c:symbol val="circle"/>
            <c:size val="5"/>
            <c:spPr>
              <a:solidFill>
                <a:schemeClr val="accent3"/>
              </a:solidFill>
              <a:ln w="9525">
                <a:solidFill>
                  <a:schemeClr val="accent3"/>
                </a:solidFill>
              </a:ln>
              <a:effectLst/>
            </c:spPr>
          </c:marker>
          <c:cat>
            <c:numRef>
              <c:f>'Forecast Entertainment'!$A$2:$A$31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'Forecast Entertainment'!$D$2:$D$31</c:f>
              <c:numCache>
                <c:formatCode>General</c:formatCode>
                <c:ptCount val="30"/>
                <c:pt idx="23" formatCode="[$$-409]#,##0">
                  <c:v>128782600</c:v>
                </c:pt>
                <c:pt idx="24" formatCode="[$$-409]#,##0">
                  <c:v>-782708707.30067706</c:v>
                </c:pt>
                <c:pt idx="25" formatCode="[$$-409]#,##0">
                  <c:v>-794371913.02179885</c:v>
                </c:pt>
                <c:pt idx="26" formatCode="[$$-409]#,##0">
                  <c:v>-805413492.73882663</c:v>
                </c:pt>
                <c:pt idx="27" formatCode="[$$-409]#,##0">
                  <c:v>-815886171.97729325</c:v>
                </c:pt>
                <c:pt idx="28" formatCode="[$$-409]#,##0">
                  <c:v>-825836084.33882046</c:v>
                </c:pt>
                <c:pt idx="29" formatCode="[$$-409]#,##0">
                  <c:v>-835303862.01875687</c:v>
                </c:pt>
              </c:numCache>
            </c:numRef>
          </c:val>
          <c:smooth val="0"/>
          <c:extLst>
            <c:ext xmlns:c16="http://schemas.microsoft.com/office/drawing/2014/chart" uri="{C3380CC4-5D6E-409C-BE32-E72D297353CC}">
              <c16:uniqueId val="{00000002-1885-4110-8BB9-23A9EB0E747D}"/>
            </c:ext>
          </c:extLst>
        </c:ser>
        <c:ser>
          <c:idx val="3"/>
          <c:order val="3"/>
          <c:tx>
            <c:strRef>
              <c:f>'Forecast Entertainment'!$E$1</c:f>
              <c:strCache>
                <c:ptCount val="1"/>
                <c:pt idx="0">
                  <c:v>Upper Confidence Bound(Entertainment)</c:v>
                </c:pt>
              </c:strCache>
            </c:strRef>
          </c:tx>
          <c:spPr>
            <a:ln w="12700" cap="rnd">
              <a:solidFill>
                <a:srgbClr val="E97132"/>
              </a:solidFill>
              <a:prstDash val="solid"/>
              <a:round/>
            </a:ln>
            <a:effectLst/>
          </c:spPr>
          <c:marker>
            <c:symbol val="circle"/>
            <c:size val="5"/>
            <c:spPr>
              <a:solidFill>
                <a:schemeClr val="accent4"/>
              </a:solidFill>
              <a:ln w="9525">
                <a:solidFill>
                  <a:schemeClr val="accent4"/>
                </a:solidFill>
              </a:ln>
              <a:effectLst/>
            </c:spPr>
          </c:marker>
          <c:cat>
            <c:numRef>
              <c:f>'Forecast Entertainment'!$A$2:$A$31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'Forecast Entertainment'!$E$2:$E$31</c:f>
              <c:numCache>
                <c:formatCode>General</c:formatCode>
                <c:ptCount val="30"/>
                <c:pt idx="23" formatCode="[$$-409]#,##0">
                  <c:v>128782600</c:v>
                </c:pt>
                <c:pt idx="24" formatCode="[$$-409]#,##0">
                  <c:v>1074558817.2485027</c:v>
                </c:pt>
                <c:pt idx="25" formatCode="[$$-409]#,##0">
                  <c:v>1120506932.9174509</c:v>
                </c:pt>
                <c:pt idx="26" formatCode="[$$-409]#,##0">
                  <c:v>1165833422.5823045</c:v>
                </c:pt>
                <c:pt idx="27" formatCode="[$$-409]#,##0">
                  <c:v>1210591011.7685976</c:v>
                </c:pt>
                <c:pt idx="28" formatCode="[$$-409]#,##0">
                  <c:v>1254825834.0779502</c:v>
                </c:pt>
                <c:pt idx="29" formatCode="[$$-409]#,##0">
                  <c:v>1298578521.7057133</c:v>
                </c:pt>
              </c:numCache>
            </c:numRef>
          </c:val>
          <c:smooth val="0"/>
          <c:extLst>
            <c:ext xmlns:c16="http://schemas.microsoft.com/office/drawing/2014/chart" uri="{C3380CC4-5D6E-409C-BE32-E72D297353CC}">
              <c16:uniqueId val="{00000003-1885-4110-8BB9-23A9EB0E747D}"/>
            </c:ext>
          </c:extLst>
        </c:ser>
        <c:dLbls>
          <c:showLegendKey val="0"/>
          <c:showVal val="0"/>
          <c:showCatName val="0"/>
          <c:showSerName val="0"/>
          <c:showPercent val="0"/>
          <c:showBubbleSize val="0"/>
        </c:dLbls>
        <c:marker val="1"/>
        <c:smooth val="0"/>
        <c:axId val="574938600"/>
        <c:axId val="574934280"/>
      </c:lineChart>
      <c:catAx>
        <c:axId val="5749386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934280"/>
        <c:crosses val="autoZero"/>
        <c:auto val="1"/>
        <c:lblAlgn val="ctr"/>
        <c:lblOffset val="100"/>
        <c:noMultiLvlLbl val="0"/>
      </c:catAx>
      <c:valAx>
        <c:axId val="574934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938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Forecasting of Computing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'Forecast Computing'!$B$1</c:f>
              <c:strCache>
                <c:ptCount val="1"/>
                <c:pt idx="0">
                  <c:v>Computing</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'Forecast Computing'!$B$2:$B$31</c:f>
              <c:numCache>
                <c:formatCode>[$$-409]#,##0</c:formatCode>
                <c:ptCount val="30"/>
                <c:pt idx="0">
                  <c:v>244388800</c:v>
                </c:pt>
                <c:pt idx="1">
                  <c:v>176124520</c:v>
                </c:pt>
                <c:pt idx="2">
                  <c:v>207228200</c:v>
                </c:pt>
                <c:pt idx="3">
                  <c:v>83811200</c:v>
                </c:pt>
                <c:pt idx="4">
                  <c:v>141482900</c:v>
                </c:pt>
                <c:pt idx="5">
                  <c:v>435918720</c:v>
                </c:pt>
                <c:pt idx="6">
                  <c:v>616265800</c:v>
                </c:pt>
                <c:pt idx="7">
                  <c:v>927306980</c:v>
                </c:pt>
                <c:pt idx="8">
                  <c:v>722943280</c:v>
                </c:pt>
                <c:pt idx="9">
                  <c:v>1180544760</c:v>
                </c:pt>
                <c:pt idx="10">
                  <c:v>832213820</c:v>
                </c:pt>
                <c:pt idx="11">
                  <c:v>714414340</c:v>
                </c:pt>
                <c:pt idx="12">
                  <c:v>573563720</c:v>
                </c:pt>
                <c:pt idx="13">
                  <c:v>433217060</c:v>
                </c:pt>
                <c:pt idx="14">
                  <c:v>719672500</c:v>
                </c:pt>
                <c:pt idx="15">
                  <c:v>1396415960</c:v>
                </c:pt>
                <c:pt idx="16">
                  <c:v>648781020</c:v>
                </c:pt>
                <c:pt idx="17">
                  <c:v>313744040</c:v>
                </c:pt>
                <c:pt idx="18">
                  <c:v>644133180</c:v>
                </c:pt>
                <c:pt idx="19">
                  <c:v>161738780</c:v>
                </c:pt>
                <c:pt idx="20">
                  <c:v>227701220</c:v>
                </c:pt>
                <c:pt idx="21">
                  <c:v>127640040</c:v>
                </c:pt>
                <c:pt idx="22">
                  <c:v>114102820</c:v>
                </c:pt>
                <c:pt idx="23">
                  <c:v>62017540</c:v>
                </c:pt>
              </c:numCache>
            </c:numRef>
          </c:val>
          <c:smooth val="0"/>
          <c:extLst>
            <c:ext xmlns:c16="http://schemas.microsoft.com/office/drawing/2014/chart" uri="{C3380CC4-5D6E-409C-BE32-E72D297353CC}">
              <c16:uniqueId val="{00000000-8D2E-4D3A-B520-A209D05BF7EB}"/>
            </c:ext>
          </c:extLst>
        </c:ser>
        <c:ser>
          <c:idx val="1"/>
          <c:order val="1"/>
          <c:tx>
            <c:strRef>
              <c:f>'Forecast Computing'!$C$1</c:f>
              <c:strCache>
                <c:ptCount val="1"/>
                <c:pt idx="0">
                  <c:v>Forecast(Computing)</c:v>
                </c:pt>
              </c:strCache>
            </c:strRef>
          </c:tx>
          <c:spPr>
            <a:ln w="25400" cap="rnd">
              <a:solidFill>
                <a:schemeClr val="accent2"/>
              </a:solidFill>
              <a:round/>
            </a:ln>
            <a:effectLst/>
          </c:spPr>
          <c:marker>
            <c:symbol val="circle"/>
            <c:size val="5"/>
            <c:spPr>
              <a:solidFill>
                <a:schemeClr val="accent2"/>
              </a:solidFill>
              <a:ln w="9525">
                <a:solidFill>
                  <a:schemeClr val="accent2"/>
                </a:solidFill>
              </a:ln>
              <a:effectLst/>
            </c:spPr>
          </c:marker>
          <c:cat>
            <c:numRef>
              <c:f>'Forecast Computing'!$A$2:$A$31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'Forecast Computing'!$C$2:$C$31</c:f>
              <c:numCache>
                <c:formatCode>General</c:formatCode>
                <c:ptCount val="30"/>
                <c:pt idx="23" formatCode="[$$-409]#,##0">
                  <c:v>62017540</c:v>
                </c:pt>
                <c:pt idx="24" formatCode="[$$-409]#,##0">
                  <c:v>59271983.634782463</c:v>
                </c:pt>
                <c:pt idx="25" formatCode="[$$-409]#,##0">
                  <c:v>56526427.269565217</c:v>
                </c:pt>
                <c:pt idx="26" formatCode="[$$-409]#,##0">
                  <c:v>53780870.904347673</c:v>
                </c:pt>
                <c:pt idx="27" formatCode="[$$-409]#,##0">
                  <c:v>51035314.539130434</c:v>
                </c:pt>
                <c:pt idx="28" formatCode="[$$-409]#,##0">
                  <c:v>48289758.173912898</c:v>
                </c:pt>
                <c:pt idx="29" formatCode="[$$-409]#,##0">
                  <c:v>45544201.808695652</c:v>
                </c:pt>
              </c:numCache>
            </c:numRef>
          </c:val>
          <c:smooth val="0"/>
          <c:extLst>
            <c:ext xmlns:c16="http://schemas.microsoft.com/office/drawing/2014/chart" uri="{C3380CC4-5D6E-409C-BE32-E72D297353CC}">
              <c16:uniqueId val="{00000001-8D2E-4D3A-B520-A209D05BF7EB}"/>
            </c:ext>
          </c:extLst>
        </c:ser>
        <c:ser>
          <c:idx val="2"/>
          <c:order val="2"/>
          <c:tx>
            <c:strRef>
              <c:f>'Forecast Computing'!$D$1</c:f>
              <c:strCache>
                <c:ptCount val="1"/>
                <c:pt idx="0">
                  <c:v>Lower Confidence Bound(Computing)</c:v>
                </c:pt>
              </c:strCache>
            </c:strRef>
          </c:tx>
          <c:spPr>
            <a:ln w="12700" cap="rnd">
              <a:solidFill>
                <a:srgbClr val="E97132"/>
              </a:solidFill>
              <a:prstDash val="solid"/>
              <a:round/>
            </a:ln>
            <a:effectLst/>
          </c:spPr>
          <c:marker>
            <c:symbol val="circle"/>
            <c:size val="5"/>
            <c:spPr>
              <a:solidFill>
                <a:schemeClr val="accent3"/>
              </a:solidFill>
              <a:ln w="9525">
                <a:solidFill>
                  <a:schemeClr val="accent3"/>
                </a:solidFill>
              </a:ln>
              <a:effectLst/>
            </c:spPr>
          </c:marker>
          <c:cat>
            <c:numRef>
              <c:f>'Forecast Computing'!$A$2:$A$31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'Forecast Computing'!$D$2:$D$31</c:f>
              <c:numCache>
                <c:formatCode>General</c:formatCode>
                <c:ptCount val="30"/>
                <c:pt idx="23" formatCode="[$$-409]#,##0">
                  <c:v>62017540</c:v>
                </c:pt>
                <c:pt idx="24" formatCode="[$$-409]#,##0">
                  <c:v>-594696167.03378451</c:v>
                </c:pt>
                <c:pt idx="25" formatCode="[$$-409]#,##0">
                  <c:v>-674924890.06297803</c:v>
                </c:pt>
                <c:pt idx="26" formatCode="[$$-409]#,##0">
                  <c:v>-747965145.31979012</c:v>
                </c:pt>
                <c:pt idx="27" formatCode="[$$-409]#,##0">
                  <c:v>-815568477.36858857</c:v>
                </c:pt>
                <c:pt idx="28" formatCode="[$$-409]#,##0">
                  <c:v>-878877032.5540998</c:v>
                </c:pt>
                <c:pt idx="29" formatCode="[$$-409]#,##0">
                  <c:v>-938684382.88090551</c:v>
                </c:pt>
              </c:numCache>
            </c:numRef>
          </c:val>
          <c:smooth val="0"/>
          <c:extLst>
            <c:ext xmlns:c16="http://schemas.microsoft.com/office/drawing/2014/chart" uri="{C3380CC4-5D6E-409C-BE32-E72D297353CC}">
              <c16:uniqueId val="{00000002-8D2E-4D3A-B520-A209D05BF7EB}"/>
            </c:ext>
          </c:extLst>
        </c:ser>
        <c:ser>
          <c:idx val="3"/>
          <c:order val="3"/>
          <c:tx>
            <c:strRef>
              <c:f>'Forecast Computing'!$E$1</c:f>
              <c:strCache>
                <c:ptCount val="1"/>
                <c:pt idx="0">
                  <c:v>Upper Confidence Bound(Computing)</c:v>
                </c:pt>
              </c:strCache>
            </c:strRef>
          </c:tx>
          <c:spPr>
            <a:ln w="12700" cap="rnd">
              <a:solidFill>
                <a:srgbClr val="E97132"/>
              </a:solidFill>
              <a:prstDash val="solid"/>
              <a:round/>
            </a:ln>
            <a:effectLst/>
          </c:spPr>
          <c:marker>
            <c:symbol val="circle"/>
            <c:size val="5"/>
            <c:spPr>
              <a:solidFill>
                <a:schemeClr val="accent4"/>
              </a:solidFill>
              <a:ln w="9525">
                <a:solidFill>
                  <a:schemeClr val="accent4"/>
                </a:solidFill>
              </a:ln>
              <a:effectLst/>
            </c:spPr>
          </c:marker>
          <c:cat>
            <c:numRef>
              <c:f>'Forecast Computing'!$A$2:$A$31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'Forecast Computing'!$E$2:$E$31</c:f>
              <c:numCache>
                <c:formatCode>General</c:formatCode>
                <c:ptCount val="30"/>
                <c:pt idx="23" formatCode="[$$-409]#,##0">
                  <c:v>62017540</c:v>
                </c:pt>
                <c:pt idx="24" formatCode="[$$-409]#,##0">
                  <c:v>713240134.30334938</c:v>
                </c:pt>
                <c:pt idx="25" formatCode="[$$-409]#,##0">
                  <c:v>787977744.60210848</c:v>
                </c:pt>
                <c:pt idx="26" formatCode="[$$-409]#,##0">
                  <c:v>855526887.12848544</c:v>
                </c:pt>
                <c:pt idx="27" formatCode="[$$-409]#,##0">
                  <c:v>917639106.44684947</c:v>
                </c:pt>
                <c:pt idx="28" formatCode="[$$-409]#,##0">
                  <c:v>975456548.90192556</c:v>
                </c:pt>
                <c:pt idx="29" formatCode="[$$-409]#,##0">
                  <c:v>1029772786.4982969</c:v>
                </c:pt>
              </c:numCache>
            </c:numRef>
          </c:val>
          <c:smooth val="0"/>
          <c:extLst>
            <c:ext xmlns:c16="http://schemas.microsoft.com/office/drawing/2014/chart" uri="{C3380CC4-5D6E-409C-BE32-E72D297353CC}">
              <c16:uniqueId val="{00000003-8D2E-4D3A-B520-A209D05BF7EB}"/>
            </c:ext>
          </c:extLst>
        </c:ser>
        <c:dLbls>
          <c:showLegendKey val="0"/>
          <c:showVal val="0"/>
          <c:showCatName val="0"/>
          <c:showSerName val="0"/>
          <c:showPercent val="0"/>
          <c:showBubbleSize val="0"/>
        </c:dLbls>
        <c:marker val="1"/>
        <c:smooth val="0"/>
        <c:axId val="574918800"/>
        <c:axId val="574911600"/>
      </c:lineChart>
      <c:catAx>
        <c:axId val="5749188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911600"/>
        <c:crosses val="autoZero"/>
        <c:auto val="1"/>
        <c:lblAlgn val="ctr"/>
        <c:lblOffset val="100"/>
        <c:noMultiLvlLbl val="0"/>
      </c:catAx>
      <c:valAx>
        <c:axId val="574911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Total</a:t>
                </a:r>
                <a:r>
                  <a:rPr lang="en-ID" baseline="0"/>
                  <a:t> Sales</a:t>
                </a:r>
                <a:endParaRPr lang="en-ID"/>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D"/>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9188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D"/>
              <a:t>Forecasting Top 5 Highest Selling Category in First-Half Quarter of 2023 </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xVal>
            <c:numRef>
              <c:f>'General Forecasting'!#REF!</c:f>
            </c:numRef>
          </c:xVal>
          <c:yVal>
            <c:numRef>
              <c:f>'General Forecasting'!#REF!</c:f>
              <c:numCache>
                <c:formatCode>General</c:formatCode>
                <c:ptCount val="1"/>
                <c:pt idx="0">
                  <c:v>1</c:v>
                </c:pt>
              </c:numCache>
            </c:numRef>
          </c:yVal>
          <c:smooth val="1"/>
          <c:extLst>
            <c:ext xmlns:c15="http://schemas.microsoft.com/office/drawing/2012/chart" uri="{02D57815-91ED-43cb-92C2-25804820EDAC}">
              <c15:filteredSeriesTitle>
                <c15:tx>
                  <c:strRef>
                    <c:extLst>
                      <c:ext uri="{02D57815-91ED-43cb-92C2-25804820EDAC}">
                        <c15:formulaRef>
                          <c15:sqref>'General Forecasting'!#REF!</c15:sqref>
                        </c15:formulaRef>
                      </c:ext>
                    </c:extLst>
                    <c:strCache>
                      <c:ptCount val="1"/>
                      <c:pt idx="0">
                        <c:v>#REF!</c:v>
                      </c:pt>
                    </c:strCache>
                  </c:strRef>
                </c15:tx>
              </c15:filteredSeriesTitle>
            </c:ext>
            <c:ext xmlns:c16="http://schemas.microsoft.com/office/drawing/2014/chart" uri="{C3380CC4-5D6E-409C-BE32-E72D297353CC}">
              <c16:uniqueId val="{00000000-057D-4364-8C1D-A681B0E337D6}"/>
            </c:ext>
          </c:extLst>
        </c:ser>
        <c:ser>
          <c:idx val="1"/>
          <c:order val="1"/>
          <c:spPr>
            <a:ln w="22225" cap="rnd">
              <a:solidFill>
                <a:schemeClr val="accent2"/>
              </a:solidFill>
              <a:round/>
            </a:ln>
            <a:effectLst/>
          </c:spPr>
          <c:marker>
            <c:symbol val="square"/>
            <c:size val="6"/>
            <c:spPr>
              <a:solidFill>
                <a:schemeClr val="accent2"/>
              </a:solidFill>
              <a:ln w="9525">
                <a:solidFill>
                  <a:schemeClr val="accent2"/>
                </a:solidFill>
                <a:round/>
              </a:ln>
              <a:effectLst/>
            </c:spPr>
          </c:marker>
          <c:xVal>
            <c:numRef>
              <c:f>'General Forecasting'!#REF!</c:f>
            </c:numRef>
          </c:xVal>
          <c:yVal>
            <c:numRef>
              <c:f>'General Forecasting'!#REF!</c:f>
              <c:numCache>
                <c:formatCode>General</c:formatCode>
                <c:ptCount val="1"/>
                <c:pt idx="0">
                  <c:v>1</c:v>
                </c:pt>
              </c:numCache>
            </c:numRef>
          </c:yVal>
          <c:smooth val="1"/>
          <c:extLst>
            <c:ext xmlns:c15="http://schemas.microsoft.com/office/drawing/2012/chart" uri="{02D57815-91ED-43cb-92C2-25804820EDAC}">
              <c15:filteredSeriesTitle>
                <c15:tx>
                  <c:strRef>
                    <c:extLst>
                      <c:ext uri="{02D57815-91ED-43cb-92C2-25804820EDAC}">
                        <c15:formulaRef>
                          <c15:sqref>'General Forecasting'!#REF!</c15:sqref>
                        </c15:formulaRef>
                      </c:ext>
                    </c:extLst>
                    <c:strCache>
                      <c:ptCount val="1"/>
                      <c:pt idx="0">
                        <c:v>#REF!</c:v>
                      </c:pt>
                    </c:strCache>
                  </c:strRef>
                </c15:tx>
              </c15:filteredSeriesTitle>
            </c:ext>
            <c:ext xmlns:c16="http://schemas.microsoft.com/office/drawing/2014/chart" uri="{C3380CC4-5D6E-409C-BE32-E72D297353CC}">
              <c16:uniqueId val="{00000001-057D-4364-8C1D-A681B0E337D6}"/>
            </c:ext>
          </c:extLst>
        </c:ser>
        <c:ser>
          <c:idx val="2"/>
          <c:order val="2"/>
          <c:spPr>
            <a:ln w="22225" cap="rnd">
              <a:solidFill>
                <a:schemeClr val="accent3"/>
              </a:solidFill>
              <a:round/>
            </a:ln>
            <a:effectLst/>
          </c:spPr>
          <c:marker>
            <c:symbol val="triangle"/>
            <c:size val="6"/>
            <c:spPr>
              <a:solidFill>
                <a:schemeClr val="accent3"/>
              </a:solidFill>
              <a:ln w="9525">
                <a:solidFill>
                  <a:schemeClr val="accent3"/>
                </a:solidFill>
                <a:round/>
              </a:ln>
              <a:effectLst/>
            </c:spPr>
          </c:marker>
          <c:xVal>
            <c:numRef>
              <c:f>'General Forecasting'!#REF!</c:f>
            </c:numRef>
          </c:xVal>
          <c:yVal>
            <c:numRef>
              <c:f>'General Forecasting'!#REF!</c:f>
              <c:numCache>
                <c:formatCode>General</c:formatCode>
                <c:ptCount val="1"/>
                <c:pt idx="0">
                  <c:v>1</c:v>
                </c:pt>
              </c:numCache>
            </c:numRef>
          </c:yVal>
          <c:smooth val="1"/>
          <c:extLst>
            <c:ext xmlns:c15="http://schemas.microsoft.com/office/drawing/2012/chart" uri="{02D57815-91ED-43cb-92C2-25804820EDAC}">
              <c15:filteredSeriesTitle>
                <c15:tx>
                  <c:strRef>
                    <c:extLst>
                      <c:ext uri="{02D57815-91ED-43cb-92C2-25804820EDAC}">
                        <c15:formulaRef>
                          <c15:sqref>'General Forecasting'!#REF!</c15:sqref>
                        </c15:formulaRef>
                      </c:ext>
                    </c:extLst>
                    <c:strCache>
                      <c:ptCount val="1"/>
                      <c:pt idx="0">
                        <c:v>#REF!</c:v>
                      </c:pt>
                    </c:strCache>
                  </c:strRef>
                </c15:tx>
              </c15:filteredSeriesTitle>
            </c:ext>
            <c:ext xmlns:c16="http://schemas.microsoft.com/office/drawing/2014/chart" uri="{C3380CC4-5D6E-409C-BE32-E72D297353CC}">
              <c16:uniqueId val="{00000002-057D-4364-8C1D-A681B0E337D6}"/>
            </c:ext>
          </c:extLst>
        </c:ser>
        <c:ser>
          <c:idx val="3"/>
          <c:order val="3"/>
          <c:spPr>
            <a:ln w="22225" cap="rnd">
              <a:solidFill>
                <a:schemeClr val="accent4"/>
              </a:solidFill>
              <a:round/>
            </a:ln>
            <a:effectLst/>
          </c:spPr>
          <c:marker>
            <c:symbol val="x"/>
            <c:size val="6"/>
            <c:spPr>
              <a:noFill/>
              <a:ln w="9525">
                <a:solidFill>
                  <a:schemeClr val="accent4"/>
                </a:solidFill>
                <a:round/>
              </a:ln>
              <a:effectLst/>
            </c:spPr>
          </c:marker>
          <c:xVal>
            <c:numRef>
              <c:f>'General Forecasting'!#REF!</c:f>
            </c:numRef>
          </c:xVal>
          <c:yVal>
            <c:numRef>
              <c:f>'General Forecasting'!#REF!</c:f>
              <c:numCache>
                <c:formatCode>General</c:formatCode>
                <c:ptCount val="1"/>
                <c:pt idx="0">
                  <c:v>1</c:v>
                </c:pt>
              </c:numCache>
            </c:numRef>
          </c:yVal>
          <c:smooth val="1"/>
          <c:extLst>
            <c:ext xmlns:c15="http://schemas.microsoft.com/office/drawing/2012/chart" uri="{02D57815-91ED-43cb-92C2-25804820EDAC}">
              <c15:filteredSeriesTitle>
                <c15:tx>
                  <c:strRef>
                    <c:extLst>
                      <c:ext uri="{02D57815-91ED-43cb-92C2-25804820EDAC}">
                        <c15:formulaRef>
                          <c15:sqref>'General Forecasting'!#REF!</c15:sqref>
                        </c15:formulaRef>
                      </c:ext>
                    </c:extLst>
                    <c:strCache>
                      <c:ptCount val="1"/>
                      <c:pt idx="0">
                        <c:v>#REF!</c:v>
                      </c:pt>
                    </c:strCache>
                  </c:strRef>
                </c15:tx>
              </c15:filteredSeriesTitle>
            </c:ext>
            <c:ext xmlns:c16="http://schemas.microsoft.com/office/drawing/2014/chart" uri="{C3380CC4-5D6E-409C-BE32-E72D297353CC}">
              <c16:uniqueId val="{00000003-057D-4364-8C1D-A681B0E337D6}"/>
            </c:ext>
          </c:extLst>
        </c:ser>
        <c:ser>
          <c:idx val="4"/>
          <c:order val="4"/>
          <c:spPr>
            <a:ln w="22225" cap="rnd">
              <a:solidFill>
                <a:schemeClr val="accent5"/>
              </a:solidFill>
              <a:round/>
            </a:ln>
            <a:effectLst/>
          </c:spPr>
          <c:marker>
            <c:symbol val="star"/>
            <c:size val="6"/>
            <c:spPr>
              <a:noFill/>
              <a:ln w="9525">
                <a:solidFill>
                  <a:schemeClr val="accent5"/>
                </a:solidFill>
                <a:round/>
              </a:ln>
              <a:effectLst/>
            </c:spPr>
          </c:marker>
          <c:xVal>
            <c:numRef>
              <c:f>'General Forecasting'!#REF!</c:f>
            </c:numRef>
          </c:xVal>
          <c:yVal>
            <c:numRef>
              <c:f>'General Forecasting'!#REF!</c:f>
              <c:numCache>
                <c:formatCode>General</c:formatCode>
                <c:ptCount val="1"/>
                <c:pt idx="0">
                  <c:v>1</c:v>
                </c:pt>
              </c:numCache>
            </c:numRef>
          </c:yVal>
          <c:smooth val="1"/>
          <c:extLst>
            <c:ext xmlns:c15="http://schemas.microsoft.com/office/drawing/2012/chart" uri="{02D57815-91ED-43cb-92C2-25804820EDAC}">
              <c15:filteredSeriesTitle>
                <c15:tx>
                  <c:strRef>
                    <c:extLst>
                      <c:ext uri="{02D57815-91ED-43cb-92C2-25804820EDAC}">
                        <c15:formulaRef>
                          <c15:sqref>'General Forecasting'!#REF!</c15:sqref>
                        </c15:formulaRef>
                      </c:ext>
                    </c:extLst>
                    <c:strCache>
                      <c:ptCount val="1"/>
                      <c:pt idx="0">
                        <c:v>#REF!</c:v>
                      </c:pt>
                    </c:strCache>
                  </c:strRef>
                </c15:tx>
              </c15:filteredSeriesTitle>
            </c:ext>
            <c:ext xmlns:c16="http://schemas.microsoft.com/office/drawing/2014/chart" uri="{C3380CC4-5D6E-409C-BE32-E72D297353CC}">
              <c16:uniqueId val="{00000004-057D-4364-8C1D-A681B0E337D6}"/>
            </c:ext>
          </c:extLst>
        </c:ser>
        <c:dLbls>
          <c:showLegendKey val="0"/>
          <c:showVal val="0"/>
          <c:showCatName val="0"/>
          <c:showSerName val="0"/>
          <c:showPercent val="0"/>
          <c:showBubbleSize val="0"/>
        </c:dLbls>
        <c:axId val="802614432"/>
        <c:axId val="802616952"/>
      </c:scatterChart>
      <c:valAx>
        <c:axId val="8026144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D"/>
                  <a:t>Month</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802616952"/>
        <c:crosses val="autoZero"/>
        <c:crossBetween val="midCat"/>
      </c:valAx>
      <c:valAx>
        <c:axId val="802616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D"/>
                  <a:t>Total Sales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614432"/>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'Forecast IDROID_BALRX7'!$B$1</c:f>
              <c:strCache>
                <c:ptCount val="1"/>
                <c:pt idx="0">
                  <c:v>IDROID_BALRX7-Gold</c:v>
                </c:pt>
              </c:strCache>
            </c:strRef>
          </c:tx>
          <c:spPr>
            <a:ln w="28575" cap="rnd">
              <a:solidFill>
                <a:schemeClr val="accent1"/>
              </a:solidFill>
              <a:round/>
            </a:ln>
            <a:effectLst/>
          </c:spPr>
          <c:marker>
            <c:symbol val="none"/>
          </c:marker>
          <c:val>
            <c:numRef>
              <c:f>'Forecast IDROID_BALRX7'!$B$2:$B$31</c:f>
              <c:numCache>
                <c:formatCode>[$$-409]#,##0</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5187520000</c:v>
                </c:pt>
                <c:pt idx="20">
                  <c:v>5187520000</c:v>
                </c:pt>
                <c:pt idx="21">
                  <c:v>0</c:v>
                </c:pt>
                <c:pt idx="22">
                  <c:v>0</c:v>
                </c:pt>
                <c:pt idx="23">
                  <c:v>0</c:v>
                </c:pt>
              </c:numCache>
            </c:numRef>
          </c:val>
          <c:smooth val="0"/>
          <c:extLst>
            <c:ext xmlns:c16="http://schemas.microsoft.com/office/drawing/2014/chart" uri="{C3380CC4-5D6E-409C-BE32-E72D297353CC}">
              <c16:uniqueId val="{00000000-BB17-459D-916B-9CF28A0BB9F3}"/>
            </c:ext>
          </c:extLst>
        </c:ser>
        <c:ser>
          <c:idx val="1"/>
          <c:order val="1"/>
          <c:tx>
            <c:strRef>
              <c:f>'Forecast IDROID_BALRX7'!$C$1</c:f>
              <c:strCache>
                <c:ptCount val="1"/>
                <c:pt idx="0">
                  <c:v>Forecast(IDROID_BALRX7-Gold)</c:v>
                </c:pt>
              </c:strCache>
            </c:strRef>
          </c:tx>
          <c:spPr>
            <a:ln w="25400" cap="rnd">
              <a:solidFill>
                <a:schemeClr val="accent2"/>
              </a:solidFill>
              <a:round/>
            </a:ln>
            <a:effectLst/>
          </c:spPr>
          <c:marker>
            <c:symbol val="none"/>
          </c:marker>
          <c:cat>
            <c:numRef>
              <c:f>'Forecast IDROID_BALRX7'!$A$2:$A$31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'Forecast IDROID_BALRX7'!$C$2:$C$31</c:f>
              <c:numCache>
                <c:formatCode>General</c:formatCode>
                <c:ptCount val="30"/>
                <c:pt idx="23" formatCode="[$$-409]#,##0">
                  <c:v>0</c:v>
                </c:pt>
                <c:pt idx="24" formatCode="[$$-409]#,##0">
                  <c:v>1355600601.0822053</c:v>
                </c:pt>
                <c:pt idx="25" formatCode="[$$-409]#,##0">
                  <c:v>1424625721.5541186</c:v>
                </c:pt>
                <c:pt idx="26" formatCode="[$$-409]#,##0">
                  <c:v>1493650842.026032</c:v>
                </c:pt>
                <c:pt idx="27" formatCode="[$$-409]#,##0">
                  <c:v>1562675962.4979453</c:v>
                </c:pt>
                <c:pt idx="28" formatCode="[$$-409]#,##0">
                  <c:v>1631701082.9698586</c:v>
                </c:pt>
                <c:pt idx="29" formatCode="[$$-409]#,##0">
                  <c:v>1700726203.441772</c:v>
                </c:pt>
              </c:numCache>
            </c:numRef>
          </c:val>
          <c:smooth val="0"/>
          <c:extLst>
            <c:ext xmlns:c16="http://schemas.microsoft.com/office/drawing/2014/chart" uri="{C3380CC4-5D6E-409C-BE32-E72D297353CC}">
              <c16:uniqueId val="{00000001-BB17-459D-916B-9CF28A0BB9F3}"/>
            </c:ext>
          </c:extLst>
        </c:ser>
        <c:ser>
          <c:idx val="2"/>
          <c:order val="2"/>
          <c:tx>
            <c:strRef>
              <c:f>'Forecast IDROID_BALRX7'!$D$1</c:f>
              <c:strCache>
                <c:ptCount val="1"/>
                <c:pt idx="0">
                  <c:v>Lower Confidence Bound(IDROID_BALRX7-Gold)</c:v>
                </c:pt>
              </c:strCache>
            </c:strRef>
          </c:tx>
          <c:spPr>
            <a:ln w="12700" cap="rnd">
              <a:solidFill>
                <a:srgbClr val="E97132"/>
              </a:solidFill>
              <a:prstDash val="solid"/>
              <a:round/>
            </a:ln>
            <a:effectLst/>
          </c:spPr>
          <c:marker>
            <c:symbol val="none"/>
          </c:marker>
          <c:cat>
            <c:numRef>
              <c:f>'Forecast IDROID_BALRX7'!$A$2:$A$31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'Forecast IDROID_BALRX7'!$D$2:$D$31</c:f>
              <c:numCache>
                <c:formatCode>General</c:formatCode>
                <c:ptCount val="30"/>
                <c:pt idx="23" formatCode="[$$-409]#,##0">
                  <c:v>0</c:v>
                </c:pt>
                <c:pt idx="24" formatCode="[$$-409]#,##0">
                  <c:v>-1415440667.781909</c:v>
                </c:pt>
                <c:pt idx="25" formatCode="[$$-409]#,##0">
                  <c:v>-1360513381.5245743</c:v>
                </c:pt>
                <c:pt idx="26" formatCode="[$$-409]#,##0">
                  <c:v>-1305793514.1274924</c:v>
                </c:pt>
                <c:pt idx="27" formatCode="[$$-409]#,##0">
                  <c:v>-1251280631.0181971</c:v>
                </c:pt>
                <c:pt idx="28" formatCode="[$$-409]#,##0">
                  <c:v>-1196974261.0413399</c:v>
                </c:pt>
                <c:pt idx="29" formatCode="[$$-409]#,##0">
                  <c:v>-1142873897.7347178</c:v>
                </c:pt>
              </c:numCache>
            </c:numRef>
          </c:val>
          <c:smooth val="0"/>
          <c:extLst>
            <c:ext xmlns:c16="http://schemas.microsoft.com/office/drawing/2014/chart" uri="{C3380CC4-5D6E-409C-BE32-E72D297353CC}">
              <c16:uniqueId val="{00000002-BB17-459D-916B-9CF28A0BB9F3}"/>
            </c:ext>
          </c:extLst>
        </c:ser>
        <c:ser>
          <c:idx val="3"/>
          <c:order val="3"/>
          <c:tx>
            <c:strRef>
              <c:f>'Forecast IDROID_BALRX7'!$E$1</c:f>
              <c:strCache>
                <c:ptCount val="1"/>
                <c:pt idx="0">
                  <c:v>Upper Confidence Bound(IDROID_BALRX7-Gold)</c:v>
                </c:pt>
              </c:strCache>
            </c:strRef>
          </c:tx>
          <c:spPr>
            <a:ln w="12700" cap="rnd">
              <a:solidFill>
                <a:srgbClr val="E97132"/>
              </a:solidFill>
              <a:prstDash val="solid"/>
              <a:round/>
            </a:ln>
            <a:effectLst/>
          </c:spPr>
          <c:marker>
            <c:symbol val="none"/>
          </c:marker>
          <c:cat>
            <c:numRef>
              <c:f>'Forecast IDROID_BALRX7'!$A$2:$A$31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'Forecast IDROID_BALRX7'!$E$2:$E$31</c:f>
              <c:numCache>
                <c:formatCode>General</c:formatCode>
                <c:ptCount val="30"/>
                <c:pt idx="23" formatCode="[$$-409]#,##0">
                  <c:v>0</c:v>
                </c:pt>
                <c:pt idx="24" formatCode="[$$-409]#,##0">
                  <c:v>4126641869.9463196</c:v>
                </c:pt>
                <c:pt idx="25" formatCode="[$$-409]#,##0">
                  <c:v>4209764824.6328115</c:v>
                </c:pt>
                <c:pt idx="26" formatCode="[$$-409]#,##0">
                  <c:v>4293095198.1795564</c:v>
                </c:pt>
                <c:pt idx="27" formatCode="[$$-409]#,##0">
                  <c:v>4376632556.0140877</c:v>
                </c:pt>
                <c:pt idx="28" formatCode="[$$-409]#,##0">
                  <c:v>4460376426.9810572</c:v>
                </c:pt>
                <c:pt idx="29" formatCode="[$$-409]#,##0">
                  <c:v>4544326304.6182613</c:v>
                </c:pt>
              </c:numCache>
            </c:numRef>
          </c:val>
          <c:smooth val="0"/>
          <c:extLst>
            <c:ext xmlns:c16="http://schemas.microsoft.com/office/drawing/2014/chart" uri="{C3380CC4-5D6E-409C-BE32-E72D297353CC}">
              <c16:uniqueId val="{00000003-BB17-459D-916B-9CF28A0BB9F3}"/>
            </c:ext>
          </c:extLst>
        </c:ser>
        <c:dLbls>
          <c:showLegendKey val="0"/>
          <c:showVal val="0"/>
          <c:showCatName val="0"/>
          <c:showSerName val="0"/>
          <c:showPercent val="0"/>
          <c:showBubbleSize val="0"/>
        </c:dLbls>
        <c:smooth val="0"/>
        <c:axId val="521422784"/>
        <c:axId val="521421704"/>
      </c:lineChart>
      <c:catAx>
        <c:axId val="521422784"/>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21704"/>
        <c:crosses val="autoZero"/>
        <c:auto val="1"/>
        <c:lblAlgn val="ctr"/>
        <c:lblOffset val="100"/>
        <c:noMultiLvlLbl val="0"/>
      </c:catAx>
      <c:valAx>
        <c:axId val="521421704"/>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22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'Forcast Samsung Galaxy S7'!$B$1</c:f>
              <c:strCache>
                <c:ptCount val="1"/>
                <c:pt idx="0">
                  <c:v>samsungGALAXY S-7 EDGE 32GB LTE</c:v>
                </c:pt>
              </c:strCache>
            </c:strRef>
          </c:tx>
          <c:spPr>
            <a:ln w="28575" cap="rnd">
              <a:solidFill>
                <a:schemeClr val="accent1"/>
              </a:solidFill>
              <a:round/>
            </a:ln>
            <a:effectLst/>
          </c:spPr>
          <c:marker>
            <c:symbol val="none"/>
          </c:marker>
          <c:val>
            <c:numRef>
              <c:f>'Forcast Samsung Galaxy S7'!$B$2:$B$31</c:f>
              <c:numCache>
                <c:formatCode>[$$-409]#,##0</c:formatCode>
                <c:ptCount val="30"/>
                <c:pt idx="0">
                  <c:v>0</c:v>
                </c:pt>
                <c:pt idx="1">
                  <c:v>0</c:v>
                </c:pt>
                <c:pt idx="2">
                  <c:v>103239000</c:v>
                </c:pt>
                <c:pt idx="3">
                  <c:v>45819400</c:v>
                </c:pt>
                <c:pt idx="4">
                  <c:v>183278000</c:v>
                </c:pt>
                <c:pt idx="5">
                  <c:v>51619400</c:v>
                </c:pt>
                <c:pt idx="6">
                  <c:v>234897400</c:v>
                </c:pt>
                <c:pt idx="7">
                  <c:v>252297200</c:v>
                </c:pt>
                <c:pt idx="8">
                  <c:v>638949400</c:v>
                </c:pt>
                <c:pt idx="9">
                  <c:v>229097000</c:v>
                </c:pt>
                <c:pt idx="10">
                  <c:v>91638800</c:v>
                </c:pt>
                <c:pt idx="11">
                  <c:v>45819400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00-5695-4F02-8A0E-FB21D1D1F55F}"/>
            </c:ext>
          </c:extLst>
        </c:ser>
        <c:ser>
          <c:idx val="1"/>
          <c:order val="1"/>
          <c:tx>
            <c:strRef>
              <c:f>'Forcast Samsung Galaxy S7'!$C$1</c:f>
              <c:strCache>
                <c:ptCount val="1"/>
                <c:pt idx="0">
                  <c:v>Forecast(samsungGALAXY S-7 EDGE 32GB LTE)</c:v>
                </c:pt>
              </c:strCache>
            </c:strRef>
          </c:tx>
          <c:spPr>
            <a:ln w="25400" cap="rnd">
              <a:solidFill>
                <a:schemeClr val="accent2"/>
              </a:solidFill>
              <a:round/>
            </a:ln>
            <a:effectLst/>
          </c:spPr>
          <c:marker>
            <c:symbol val="none"/>
          </c:marker>
          <c:cat>
            <c:numRef>
              <c:f>'Forcast Samsung Galaxy S7'!$A$2:$A$31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'Forcast Samsung Galaxy S7'!$C$2:$C$31</c:f>
              <c:numCache>
                <c:formatCode>General</c:formatCode>
                <c:ptCount val="30"/>
                <c:pt idx="23" formatCode="[$$-409]#,##0">
                  <c:v>0</c:v>
                </c:pt>
                <c:pt idx="24" formatCode="[$$-409]#,##0">
                  <c:v>-9544174.2759695202</c:v>
                </c:pt>
                <c:pt idx="25" formatCode="[$$-409]#,##0">
                  <c:v>-16699121.135920184</c:v>
                </c:pt>
                <c:pt idx="26" formatCode="[$$-409]#,##0">
                  <c:v>-23854067.995870408</c:v>
                </c:pt>
                <c:pt idx="27" formatCode="[$$-409]#,##0">
                  <c:v>-31009014.855821077</c:v>
                </c:pt>
                <c:pt idx="28" formatCode="[$$-409]#,##0">
                  <c:v>-38163961.715771295</c:v>
                </c:pt>
                <c:pt idx="29" formatCode="[$$-409]#,##0">
                  <c:v>-45318908.575721964</c:v>
                </c:pt>
              </c:numCache>
            </c:numRef>
          </c:val>
          <c:smooth val="0"/>
          <c:extLst>
            <c:ext xmlns:c16="http://schemas.microsoft.com/office/drawing/2014/chart" uri="{C3380CC4-5D6E-409C-BE32-E72D297353CC}">
              <c16:uniqueId val="{00000001-5695-4F02-8A0E-FB21D1D1F55F}"/>
            </c:ext>
          </c:extLst>
        </c:ser>
        <c:ser>
          <c:idx val="2"/>
          <c:order val="2"/>
          <c:tx>
            <c:strRef>
              <c:f>'Forcast Samsung Galaxy S7'!$D$1</c:f>
              <c:strCache>
                <c:ptCount val="1"/>
                <c:pt idx="0">
                  <c:v>Lower Confidence Bound(samsungGALAXY S-7 EDGE 32GB LTE)</c:v>
                </c:pt>
              </c:strCache>
            </c:strRef>
          </c:tx>
          <c:spPr>
            <a:ln w="12700" cap="rnd">
              <a:solidFill>
                <a:srgbClr val="E97132"/>
              </a:solidFill>
              <a:prstDash val="solid"/>
              <a:round/>
            </a:ln>
            <a:effectLst/>
          </c:spPr>
          <c:marker>
            <c:symbol val="none"/>
          </c:marker>
          <c:cat>
            <c:numRef>
              <c:f>'Forcast Samsung Galaxy S7'!$A$2:$A$31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'Forcast Samsung Galaxy S7'!$D$2:$D$31</c:f>
              <c:numCache>
                <c:formatCode>General</c:formatCode>
                <c:ptCount val="30"/>
                <c:pt idx="23" formatCode="[$$-409]#,##0">
                  <c:v>0</c:v>
                </c:pt>
                <c:pt idx="24" formatCode="[$$-409]#,##0">
                  <c:v>-258469861.29080802</c:v>
                </c:pt>
                <c:pt idx="25" formatCode="[$$-409]#,##0">
                  <c:v>-328005649.01107323</c:v>
                </c:pt>
                <c:pt idx="26" formatCode="[$$-409]#,##0">
                  <c:v>-387106931.47809303</c:v>
                </c:pt>
                <c:pt idx="27" formatCode="[$$-409]#,##0">
                  <c:v>-439771521.91200531</c:v>
                </c:pt>
                <c:pt idx="28" formatCode="[$$-409]#,##0">
                  <c:v>-487957593.58059353</c:v>
                </c:pt>
                <c:pt idx="29" formatCode="[$$-409]#,##0">
                  <c:v>-532797460.95510608</c:v>
                </c:pt>
              </c:numCache>
            </c:numRef>
          </c:val>
          <c:smooth val="0"/>
          <c:extLst>
            <c:ext xmlns:c16="http://schemas.microsoft.com/office/drawing/2014/chart" uri="{C3380CC4-5D6E-409C-BE32-E72D297353CC}">
              <c16:uniqueId val="{00000002-5695-4F02-8A0E-FB21D1D1F55F}"/>
            </c:ext>
          </c:extLst>
        </c:ser>
        <c:ser>
          <c:idx val="3"/>
          <c:order val="3"/>
          <c:tx>
            <c:strRef>
              <c:f>'Forcast Samsung Galaxy S7'!$E$1</c:f>
              <c:strCache>
                <c:ptCount val="1"/>
                <c:pt idx="0">
                  <c:v>Upper Confidence Bound(samsungGALAXY S-7 EDGE 32GB LTE)</c:v>
                </c:pt>
              </c:strCache>
            </c:strRef>
          </c:tx>
          <c:spPr>
            <a:ln w="12700" cap="rnd">
              <a:solidFill>
                <a:srgbClr val="E97132"/>
              </a:solidFill>
              <a:prstDash val="solid"/>
              <a:round/>
            </a:ln>
            <a:effectLst/>
          </c:spPr>
          <c:marker>
            <c:symbol val="none"/>
          </c:marker>
          <c:cat>
            <c:numRef>
              <c:f>'Forcast Samsung Galaxy S7'!$A$2:$A$31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'Forcast Samsung Galaxy S7'!$E$2:$E$31</c:f>
              <c:numCache>
                <c:formatCode>General</c:formatCode>
                <c:ptCount val="30"/>
                <c:pt idx="23" formatCode="[$$-409]#,##0">
                  <c:v>0</c:v>
                </c:pt>
                <c:pt idx="24" formatCode="[$$-409]#,##0">
                  <c:v>239381512.73886895</c:v>
                </c:pt>
                <c:pt idx="25" formatCode="[$$-409]#,##0">
                  <c:v>294607406.7392329</c:v>
                </c:pt>
                <c:pt idx="26" formatCode="[$$-409]#,##0">
                  <c:v>339398795.48635221</c:v>
                </c:pt>
                <c:pt idx="27" formatCode="[$$-409]#,##0">
                  <c:v>377753492.20036316</c:v>
                </c:pt>
                <c:pt idx="28" formatCode="[$$-409]#,##0">
                  <c:v>411629670.14905089</c:v>
                </c:pt>
                <c:pt idx="29" formatCode="[$$-409]#,##0">
                  <c:v>442159643.80366212</c:v>
                </c:pt>
              </c:numCache>
            </c:numRef>
          </c:val>
          <c:smooth val="0"/>
          <c:extLst>
            <c:ext xmlns:c16="http://schemas.microsoft.com/office/drawing/2014/chart" uri="{C3380CC4-5D6E-409C-BE32-E72D297353CC}">
              <c16:uniqueId val="{00000003-5695-4F02-8A0E-FB21D1D1F55F}"/>
            </c:ext>
          </c:extLst>
        </c:ser>
        <c:dLbls>
          <c:showLegendKey val="0"/>
          <c:showVal val="0"/>
          <c:showCatName val="0"/>
          <c:showSerName val="0"/>
          <c:showPercent val="0"/>
          <c:showBubbleSize val="0"/>
        </c:dLbls>
        <c:smooth val="0"/>
        <c:axId val="521436464"/>
        <c:axId val="521433944"/>
      </c:lineChart>
      <c:catAx>
        <c:axId val="521436464"/>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33944"/>
        <c:crosses val="autoZero"/>
        <c:auto val="1"/>
        <c:lblAlgn val="ctr"/>
        <c:lblOffset val="100"/>
        <c:noMultiLvlLbl val="0"/>
      </c:catAx>
      <c:valAx>
        <c:axId val="521433944"/>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36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'Forcast MACBOOK PRO i7'!$B$1</c:f>
              <c:strCache>
                <c:ptCount val="1"/>
                <c:pt idx="0">
                  <c:v>MACBOOK PRO 15-INCH 2.2GHZ QuadCore i7</c:v>
                </c:pt>
              </c:strCache>
            </c:strRef>
          </c:tx>
          <c:spPr>
            <a:ln w="28575" cap="rnd">
              <a:solidFill>
                <a:schemeClr val="accent1"/>
              </a:solidFill>
              <a:round/>
            </a:ln>
            <a:effectLst/>
          </c:spPr>
          <c:marker>
            <c:symbol val="none"/>
          </c:marker>
          <c:val>
            <c:numRef>
              <c:f>'Forcast MACBOOK PRO i7'!$B$2:$B$31</c:f>
              <c:numCache>
                <c:formatCode>[$$-409]#,##0</c:formatCode>
                <c:ptCount val="30"/>
                <c:pt idx="0">
                  <c:v>0</c:v>
                </c:pt>
                <c:pt idx="1">
                  <c:v>0</c:v>
                </c:pt>
                <c:pt idx="2">
                  <c:v>0</c:v>
                </c:pt>
                <c:pt idx="3">
                  <c:v>0</c:v>
                </c:pt>
                <c:pt idx="4">
                  <c:v>0</c:v>
                </c:pt>
                <c:pt idx="5">
                  <c:v>272600000</c:v>
                </c:pt>
                <c:pt idx="6">
                  <c:v>136300000</c:v>
                </c:pt>
                <c:pt idx="7">
                  <c:v>136300000</c:v>
                </c:pt>
                <c:pt idx="8">
                  <c:v>0</c:v>
                </c:pt>
                <c:pt idx="9">
                  <c:v>272600000</c:v>
                </c:pt>
                <c:pt idx="10">
                  <c:v>0</c:v>
                </c:pt>
                <c:pt idx="11">
                  <c:v>0</c:v>
                </c:pt>
                <c:pt idx="12">
                  <c:v>0</c:v>
                </c:pt>
                <c:pt idx="13">
                  <c:v>0</c:v>
                </c:pt>
                <c:pt idx="14">
                  <c:v>136300000</c:v>
                </c:pt>
                <c:pt idx="15">
                  <c:v>817800000</c:v>
                </c:pt>
                <c:pt idx="16">
                  <c:v>0</c:v>
                </c:pt>
                <c:pt idx="17">
                  <c:v>0</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00-09E2-413D-9503-E66388E0C60B}"/>
            </c:ext>
          </c:extLst>
        </c:ser>
        <c:ser>
          <c:idx val="1"/>
          <c:order val="1"/>
          <c:tx>
            <c:strRef>
              <c:f>'Forcast MACBOOK PRO i7'!$C$1</c:f>
              <c:strCache>
                <c:ptCount val="1"/>
                <c:pt idx="0">
                  <c:v>Forecast(MACBOOK PRO 15-INCH 2.2GHZ QuadCore i7)</c:v>
                </c:pt>
              </c:strCache>
            </c:strRef>
          </c:tx>
          <c:spPr>
            <a:ln w="25400" cap="rnd">
              <a:solidFill>
                <a:schemeClr val="accent2"/>
              </a:solidFill>
              <a:round/>
            </a:ln>
            <a:effectLst/>
          </c:spPr>
          <c:marker>
            <c:symbol val="none"/>
          </c:marker>
          <c:cat>
            <c:numRef>
              <c:f>'Forcast MACBOOK PRO i7'!$A$2:$A$31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'Forcast MACBOOK PRO i7'!$C$2:$C$31</c:f>
              <c:numCache>
                <c:formatCode>General</c:formatCode>
                <c:ptCount val="30"/>
                <c:pt idx="23" formatCode="[$$-409]#,##0">
                  <c:v>0</c:v>
                </c:pt>
                <c:pt idx="24" formatCode="[$$-409]#,##0">
                  <c:v>-533347.82608726481</c:v>
                </c:pt>
                <c:pt idx="25" formatCode="[$$-409]#,##0">
                  <c:v>-1066695.6521739131</c:v>
                </c:pt>
                <c:pt idx="26" formatCode="[$$-409]#,##0">
                  <c:v>-1600043.4782611779</c:v>
                </c:pt>
                <c:pt idx="27" formatCode="[$$-409]#,##0">
                  <c:v>-2133391.3043478262</c:v>
                </c:pt>
                <c:pt idx="28" formatCode="[$$-409]#,##0">
                  <c:v>-2666739.130435091</c:v>
                </c:pt>
                <c:pt idx="29" formatCode="[$$-409]#,##0">
                  <c:v>-3200086.9565217393</c:v>
                </c:pt>
              </c:numCache>
            </c:numRef>
          </c:val>
          <c:smooth val="0"/>
          <c:extLst>
            <c:ext xmlns:c16="http://schemas.microsoft.com/office/drawing/2014/chart" uri="{C3380CC4-5D6E-409C-BE32-E72D297353CC}">
              <c16:uniqueId val="{00000001-09E2-413D-9503-E66388E0C60B}"/>
            </c:ext>
          </c:extLst>
        </c:ser>
        <c:ser>
          <c:idx val="2"/>
          <c:order val="2"/>
          <c:tx>
            <c:strRef>
              <c:f>'Forcast MACBOOK PRO i7'!$D$1</c:f>
              <c:strCache>
                <c:ptCount val="1"/>
                <c:pt idx="0">
                  <c:v>Lower Confidence Bound(MACBOOK PRO 15-INCH 2.2GHZ QuadCore i7)</c:v>
                </c:pt>
              </c:strCache>
            </c:strRef>
          </c:tx>
          <c:spPr>
            <a:ln w="12700" cap="rnd">
              <a:solidFill>
                <a:srgbClr val="E97132"/>
              </a:solidFill>
              <a:prstDash val="solid"/>
              <a:round/>
            </a:ln>
            <a:effectLst/>
          </c:spPr>
          <c:marker>
            <c:symbol val="none"/>
          </c:marker>
          <c:cat>
            <c:numRef>
              <c:f>'Forcast MACBOOK PRO i7'!$A$2:$A$31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'Forcast MACBOOK PRO i7'!$D$2:$D$31</c:f>
              <c:numCache>
                <c:formatCode>General</c:formatCode>
                <c:ptCount val="30"/>
                <c:pt idx="23" formatCode="[$$-409]#,##0">
                  <c:v>0</c:v>
                </c:pt>
                <c:pt idx="24" formatCode="[$$-409]#,##0">
                  <c:v>-377270864.01131618</c:v>
                </c:pt>
                <c:pt idx="25" formatCode="[$$-409]#,##0">
                  <c:v>-389490382.96663332</c:v>
                </c:pt>
                <c:pt idx="26" formatCode="[$$-409]#,##0">
                  <c:v>-401457714.41133857</c:v>
                </c:pt>
                <c:pt idx="27" formatCode="[$$-409]#,##0">
                  <c:v>-413194248.56872028</c:v>
                </c:pt>
                <c:pt idx="28" formatCode="[$$-409]#,##0">
                  <c:v>-424718701.38385206</c:v>
                </c:pt>
                <c:pt idx="29" formatCode="[$$-409]#,##0">
                  <c:v>-436047556.93579078</c:v>
                </c:pt>
              </c:numCache>
            </c:numRef>
          </c:val>
          <c:smooth val="0"/>
          <c:extLst>
            <c:ext xmlns:c16="http://schemas.microsoft.com/office/drawing/2014/chart" uri="{C3380CC4-5D6E-409C-BE32-E72D297353CC}">
              <c16:uniqueId val="{00000002-09E2-413D-9503-E66388E0C60B}"/>
            </c:ext>
          </c:extLst>
        </c:ser>
        <c:ser>
          <c:idx val="3"/>
          <c:order val="3"/>
          <c:tx>
            <c:strRef>
              <c:f>'Forcast MACBOOK PRO i7'!$E$1</c:f>
              <c:strCache>
                <c:ptCount val="1"/>
                <c:pt idx="0">
                  <c:v>Upper Confidence Bound(MACBOOK PRO 15-INCH 2.2GHZ QuadCore i7)</c:v>
                </c:pt>
              </c:strCache>
            </c:strRef>
          </c:tx>
          <c:spPr>
            <a:ln w="12700" cap="rnd">
              <a:solidFill>
                <a:srgbClr val="E97132"/>
              </a:solidFill>
              <a:prstDash val="solid"/>
              <a:round/>
            </a:ln>
            <a:effectLst/>
          </c:spPr>
          <c:marker>
            <c:symbol val="none"/>
          </c:marker>
          <c:cat>
            <c:numRef>
              <c:f>'Forcast MACBOOK PRO i7'!$A$2:$A$31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'Forcast MACBOOK PRO i7'!$E$2:$E$31</c:f>
              <c:numCache>
                <c:formatCode>General</c:formatCode>
                <c:ptCount val="30"/>
                <c:pt idx="23" formatCode="[$$-409]#,##0">
                  <c:v>0</c:v>
                </c:pt>
                <c:pt idx="24" formatCode="[$$-409]#,##0">
                  <c:v>376204168.35914171</c:v>
                </c:pt>
                <c:pt idx="25" formatCode="[$$-409]#,##0">
                  <c:v>387356991.66228545</c:v>
                </c:pt>
                <c:pt idx="26" formatCode="[$$-409]#,##0">
                  <c:v>398257627.45481622</c:v>
                </c:pt>
                <c:pt idx="27" formatCode="[$$-409]#,##0">
                  <c:v>408927465.96002465</c:v>
                </c:pt>
                <c:pt idx="28" formatCode="[$$-409]#,##0">
                  <c:v>419385223.12298185</c:v>
                </c:pt>
                <c:pt idx="29" formatCode="[$$-409]#,##0">
                  <c:v>429647383.02274728</c:v>
                </c:pt>
              </c:numCache>
            </c:numRef>
          </c:val>
          <c:smooth val="0"/>
          <c:extLst>
            <c:ext xmlns:c16="http://schemas.microsoft.com/office/drawing/2014/chart" uri="{C3380CC4-5D6E-409C-BE32-E72D297353CC}">
              <c16:uniqueId val="{00000003-09E2-413D-9503-E66388E0C60B}"/>
            </c:ext>
          </c:extLst>
        </c:ser>
        <c:dLbls>
          <c:showLegendKey val="0"/>
          <c:showVal val="0"/>
          <c:showCatName val="0"/>
          <c:showSerName val="0"/>
          <c:showPercent val="0"/>
          <c:showBubbleSize val="0"/>
        </c:dLbls>
        <c:smooth val="0"/>
        <c:axId val="521434304"/>
        <c:axId val="521436104"/>
      </c:lineChart>
      <c:catAx>
        <c:axId val="521434304"/>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36104"/>
        <c:crosses val="autoZero"/>
        <c:auto val="1"/>
        <c:lblAlgn val="ctr"/>
        <c:lblOffset val="100"/>
        <c:noMultiLvlLbl val="0"/>
      </c:catAx>
      <c:valAx>
        <c:axId val="521436104"/>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34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'Forecast Mobiles&amp;Tablets'!$B$1</c:f>
              <c:strCache>
                <c:ptCount val="1"/>
                <c:pt idx="0">
                  <c:v>Mobiles &amp; Tablets</c:v>
                </c:pt>
              </c:strCache>
            </c:strRef>
          </c:tx>
          <c:spPr>
            <a:ln w="28575" cap="rnd">
              <a:solidFill>
                <a:schemeClr val="accent1"/>
              </a:solidFill>
              <a:round/>
            </a:ln>
            <a:effectLst/>
          </c:spPr>
          <c:marker>
            <c:symbol val="none"/>
          </c:marker>
          <c:val>
            <c:numRef>
              <c:f>'Forecast Mobiles&amp;Tablets'!$B$2:$B$31</c:f>
              <c:numCache>
                <c:formatCode>[$$-409]#,##0</c:formatCode>
                <c:ptCount val="30"/>
                <c:pt idx="0">
                  <c:v>480744500</c:v>
                </c:pt>
                <c:pt idx="1">
                  <c:v>372178600</c:v>
                </c:pt>
                <c:pt idx="2">
                  <c:v>945626000</c:v>
                </c:pt>
                <c:pt idx="3">
                  <c:v>265207800</c:v>
                </c:pt>
                <c:pt idx="4">
                  <c:v>548245000</c:v>
                </c:pt>
                <c:pt idx="5">
                  <c:v>256227700</c:v>
                </c:pt>
                <c:pt idx="6">
                  <c:v>2387266720</c:v>
                </c:pt>
                <c:pt idx="7">
                  <c:v>1501889200</c:v>
                </c:pt>
                <c:pt idx="8">
                  <c:v>1684830300</c:v>
                </c:pt>
                <c:pt idx="9">
                  <c:v>1256956500</c:v>
                </c:pt>
                <c:pt idx="10">
                  <c:v>1150045100</c:v>
                </c:pt>
                <c:pt idx="11">
                  <c:v>1079817200</c:v>
                </c:pt>
                <c:pt idx="12">
                  <c:v>1716004800</c:v>
                </c:pt>
                <c:pt idx="13">
                  <c:v>1300000100</c:v>
                </c:pt>
                <c:pt idx="14">
                  <c:v>1530843100</c:v>
                </c:pt>
                <c:pt idx="15">
                  <c:v>1116539400</c:v>
                </c:pt>
                <c:pt idx="16">
                  <c:v>1223360300</c:v>
                </c:pt>
                <c:pt idx="17">
                  <c:v>1215934500</c:v>
                </c:pt>
                <c:pt idx="18">
                  <c:v>1501433420</c:v>
                </c:pt>
                <c:pt idx="19">
                  <c:v>5687577200</c:v>
                </c:pt>
                <c:pt idx="20">
                  <c:v>5676719200</c:v>
                </c:pt>
                <c:pt idx="21">
                  <c:v>440861400</c:v>
                </c:pt>
                <c:pt idx="22">
                  <c:v>465587400</c:v>
                </c:pt>
                <c:pt idx="23">
                  <c:v>406785800</c:v>
                </c:pt>
              </c:numCache>
            </c:numRef>
          </c:val>
          <c:smooth val="0"/>
          <c:extLst>
            <c:ext xmlns:c16="http://schemas.microsoft.com/office/drawing/2014/chart" uri="{C3380CC4-5D6E-409C-BE32-E72D297353CC}">
              <c16:uniqueId val="{00000000-86F9-4D2C-896E-EF312B19CDFF}"/>
            </c:ext>
          </c:extLst>
        </c:ser>
        <c:ser>
          <c:idx val="1"/>
          <c:order val="1"/>
          <c:tx>
            <c:strRef>
              <c:f>'Forecast Mobiles&amp;Tablets'!$C$1</c:f>
              <c:strCache>
                <c:ptCount val="1"/>
                <c:pt idx="0">
                  <c:v>Forecast(Mobiles &amp; Tablets)</c:v>
                </c:pt>
              </c:strCache>
            </c:strRef>
          </c:tx>
          <c:spPr>
            <a:ln w="25400" cap="rnd">
              <a:solidFill>
                <a:schemeClr val="accent2"/>
              </a:solidFill>
              <a:round/>
            </a:ln>
            <a:effectLst/>
          </c:spPr>
          <c:marker>
            <c:symbol val="none"/>
          </c:marker>
          <c:cat>
            <c:numRef>
              <c:f>'Forecast Mobiles&amp;Tablets'!$A$2:$A$31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'Forecast Mobiles&amp;Tablets'!$C$2:$C$31</c:f>
              <c:numCache>
                <c:formatCode>General</c:formatCode>
                <c:ptCount val="30"/>
                <c:pt idx="23" formatCode="[$$-409]#,##0">
                  <c:v>406785800</c:v>
                </c:pt>
                <c:pt idx="24" formatCode="[$$-409]#,##0">
                  <c:v>2238657690.9607115</c:v>
                </c:pt>
                <c:pt idx="25" formatCode="[$$-409]#,##0">
                  <c:v>2308506334.4705338</c:v>
                </c:pt>
                <c:pt idx="26" formatCode="[$$-409]#,##0">
                  <c:v>2378354977.9803581</c:v>
                </c:pt>
                <c:pt idx="27" formatCode="[$$-409]#,##0">
                  <c:v>2448203621.4901805</c:v>
                </c:pt>
                <c:pt idx="28" formatCode="[$$-409]#,##0">
                  <c:v>2518052265.0000043</c:v>
                </c:pt>
                <c:pt idx="29" formatCode="[$$-409]#,##0">
                  <c:v>2587900908.5098267</c:v>
                </c:pt>
              </c:numCache>
            </c:numRef>
          </c:val>
          <c:smooth val="0"/>
          <c:extLst>
            <c:ext xmlns:c16="http://schemas.microsoft.com/office/drawing/2014/chart" uri="{C3380CC4-5D6E-409C-BE32-E72D297353CC}">
              <c16:uniqueId val="{00000001-86F9-4D2C-896E-EF312B19CDFF}"/>
            </c:ext>
          </c:extLst>
        </c:ser>
        <c:ser>
          <c:idx val="2"/>
          <c:order val="2"/>
          <c:tx>
            <c:strRef>
              <c:f>'Forecast Mobiles&amp;Tablets'!$D$1</c:f>
              <c:strCache>
                <c:ptCount val="1"/>
                <c:pt idx="0">
                  <c:v>Lower Confidence Bound(Mobiles &amp; Tablets)</c:v>
                </c:pt>
              </c:strCache>
            </c:strRef>
          </c:tx>
          <c:spPr>
            <a:ln w="12700" cap="rnd">
              <a:solidFill>
                <a:srgbClr val="E97132"/>
              </a:solidFill>
              <a:prstDash val="solid"/>
              <a:round/>
            </a:ln>
            <a:effectLst/>
          </c:spPr>
          <c:marker>
            <c:symbol val="none"/>
          </c:marker>
          <c:cat>
            <c:numRef>
              <c:f>'Forecast Mobiles&amp;Tablets'!$A$2:$A$31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'Forecast Mobiles&amp;Tablets'!$D$2:$D$31</c:f>
              <c:numCache>
                <c:formatCode>General</c:formatCode>
                <c:ptCount val="30"/>
                <c:pt idx="23" formatCode="[$$-409]#,##0">
                  <c:v>406785800</c:v>
                </c:pt>
                <c:pt idx="24" formatCode="[$$-409]#,##0">
                  <c:v>-442541770.35102797</c:v>
                </c:pt>
                <c:pt idx="25" formatCode="[$$-409]#,##0">
                  <c:v>-386333885.61535501</c:v>
                </c:pt>
                <c:pt idx="26" formatCode="[$$-409]#,##0">
                  <c:v>-330326694.87244987</c:v>
                </c:pt>
                <c:pt idx="27" formatCode="[$$-409]#,##0">
                  <c:v>-274519777.63941813</c:v>
                </c:pt>
                <c:pt idx="28" formatCode="[$$-409]#,##0">
                  <c:v>-218912678.03655434</c:v>
                </c:pt>
                <c:pt idx="29" formatCode="[$$-409]#,##0">
                  <c:v>-163504906.02201319</c:v>
                </c:pt>
              </c:numCache>
            </c:numRef>
          </c:val>
          <c:smooth val="0"/>
          <c:extLst>
            <c:ext xmlns:c16="http://schemas.microsoft.com/office/drawing/2014/chart" uri="{C3380CC4-5D6E-409C-BE32-E72D297353CC}">
              <c16:uniqueId val="{00000002-86F9-4D2C-896E-EF312B19CDFF}"/>
            </c:ext>
          </c:extLst>
        </c:ser>
        <c:ser>
          <c:idx val="3"/>
          <c:order val="3"/>
          <c:tx>
            <c:strRef>
              <c:f>'Forecast Mobiles&amp;Tablets'!$E$1</c:f>
              <c:strCache>
                <c:ptCount val="1"/>
                <c:pt idx="0">
                  <c:v>Upper Confidence Bound(Mobiles &amp; Tablets)</c:v>
                </c:pt>
              </c:strCache>
            </c:strRef>
          </c:tx>
          <c:spPr>
            <a:ln w="12700" cap="rnd">
              <a:solidFill>
                <a:srgbClr val="E97132"/>
              </a:solidFill>
              <a:prstDash val="solid"/>
              <a:round/>
            </a:ln>
            <a:effectLst/>
          </c:spPr>
          <c:marker>
            <c:symbol val="none"/>
          </c:marker>
          <c:cat>
            <c:numRef>
              <c:f>'Forecast Mobiles&amp;Tablets'!$A$2:$A$31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'Forecast Mobiles&amp;Tablets'!$E$2:$E$31</c:f>
              <c:numCache>
                <c:formatCode>General</c:formatCode>
                <c:ptCount val="30"/>
                <c:pt idx="23" formatCode="[$$-409]#,##0">
                  <c:v>406785800</c:v>
                </c:pt>
                <c:pt idx="24" formatCode="[$$-409]#,##0">
                  <c:v>4919857152.2724514</c:v>
                </c:pt>
                <c:pt idx="25" formatCode="[$$-409]#,##0">
                  <c:v>5003346554.5564232</c:v>
                </c:pt>
                <c:pt idx="26" formatCode="[$$-409]#,##0">
                  <c:v>5087036650.8331661</c:v>
                </c:pt>
                <c:pt idx="27" formatCode="[$$-409]#,##0">
                  <c:v>5170927020.6197796</c:v>
                </c:pt>
                <c:pt idx="28" formatCode="[$$-409]#,##0">
                  <c:v>5255017208.0365629</c:v>
                </c:pt>
                <c:pt idx="29" formatCode="[$$-409]#,##0">
                  <c:v>5339306723.041666</c:v>
                </c:pt>
              </c:numCache>
            </c:numRef>
          </c:val>
          <c:smooth val="0"/>
          <c:extLst>
            <c:ext xmlns:c16="http://schemas.microsoft.com/office/drawing/2014/chart" uri="{C3380CC4-5D6E-409C-BE32-E72D297353CC}">
              <c16:uniqueId val="{00000003-86F9-4D2C-896E-EF312B19CDFF}"/>
            </c:ext>
          </c:extLst>
        </c:ser>
        <c:dLbls>
          <c:showLegendKey val="0"/>
          <c:showVal val="0"/>
          <c:showCatName val="0"/>
          <c:showSerName val="0"/>
          <c:showPercent val="0"/>
          <c:showBubbleSize val="0"/>
        </c:dLbls>
        <c:smooth val="0"/>
        <c:axId val="521426384"/>
        <c:axId val="521427464"/>
      </c:lineChart>
      <c:catAx>
        <c:axId val="521426384"/>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27464"/>
        <c:crosses val="autoZero"/>
        <c:auto val="1"/>
        <c:lblAlgn val="ctr"/>
        <c:lblOffset val="100"/>
        <c:noMultiLvlLbl val="0"/>
      </c:catAx>
      <c:valAx>
        <c:axId val="521427464"/>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26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'Forecast Entertainment'!$B$1</c:f>
              <c:strCache>
                <c:ptCount val="1"/>
                <c:pt idx="0">
                  <c:v>Entertainment</c:v>
                </c:pt>
              </c:strCache>
            </c:strRef>
          </c:tx>
          <c:spPr>
            <a:ln w="28575" cap="rnd">
              <a:solidFill>
                <a:schemeClr val="accent1"/>
              </a:solidFill>
              <a:round/>
            </a:ln>
            <a:effectLst/>
          </c:spPr>
          <c:marker>
            <c:symbol val="none"/>
          </c:marker>
          <c:val>
            <c:numRef>
              <c:f>'Forecast Entertainment'!$B$2:$B$31</c:f>
              <c:numCache>
                <c:formatCode>[$$-409]#,##0</c:formatCode>
                <c:ptCount val="30"/>
                <c:pt idx="0">
                  <c:v>146881500</c:v>
                </c:pt>
                <c:pt idx="1">
                  <c:v>120107500</c:v>
                </c:pt>
                <c:pt idx="2">
                  <c:v>77459000</c:v>
                </c:pt>
                <c:pt idx="3">
                  <c:v>162614600</c:v>
                </c:pt>
                <c:pt idx="4">
                  <c:v>111286300</c:v>
                </c:pt>
                <c:pt idx="5">
                  <c:v>72226800</c:v>
                </c:pt>
                <c:pt idx="6">
                  <c:v>582084480</c:v>
                </c:pt>
                <c:pt idx="7">
                  <c:v>334819500</c:v>
                </c:pt>
                <c:pt idx="8">
                  <c:v>696841000</c:v>
                </c:pt>
                <c:pt idx="9">
                  <c:v>567313800</c:v>
                </c:pt>
                <c:pt idx="10">
                  <c:v>841877900</c:v>
                </c:pt>
                <c:pt idx="11">
                  <c:v>982723400</c:v>
                </c:pt>
                <c:pt idx="12">
                  <c:v>579953440</c:v>
                </c:pt>
                <c:pt idx="13">
                  <c:v>538547320</c:v>
                </c:pt>
                <c:pt idx="14">
                  <c:v>884699320</c:v>
                </c:pt>
                <c:pt idx="15">
                  <c:v>2264582300</c:v>
                </c:pt>
                <c:pt idx="16">
                  <c:v>897327340</c:v>
                </c:pt>
                <c:pt idx="17">
                  <c:v>847459040</c:v>
                </c:pt>
                <c:pt idx="18">
                  <c:v>558243580</c:v>
                </c:pt>
                <c:pt idx="19">
                  <c:v>476144900</c:v>
                </c:pt>
                <c:pt idx="20">
                  <c:v>181749320</c:v>
                </c:pt>
                <c:pt idx="21">
                  <c:v>224812560</c:v>
                </c:pt>
                <c:pt idx="22">
                  <c:v>391429900</c:v>
                </c:pt>
                <c:pt idx="23">
                  <c:v>128782600</c:v>
                </c:pt>
              </c:numCache>
            </c:numRef>
          </c:val>
          <c:smooth val="0"/>
          <c:extLst>
            <c:ext xmlns:c16="http://schemas.microsoft.com/office/drawing/2014/chart" uri="{C3380CC4-5D6E-409C-BE32-E72D297353CC}">
              <c16:uniqueId val="{00000000-83A2-4CD6-94A7-DEEC5EDC3E1E}"/>
            </c:ext>
          </c:extLst>
        </c:ser>
        <c:ser>
          <c:idx val="1"/>
          <c:order val="1"/>
          <c:tx>
            <c:strRef>
              <c:f>'Forecast Entertainment'!$C$1</c:f>
              <c:strCache>
                <c:ptCount val="1"/>
                <c:pt idx="0">
                  <c:v>Forecast(Entertainment)</c:v>
                </c:pt>
              </c:strCache>
            </c:strRef>
          </c:tx>
          <c:spPr>
            <a:ln w="25400" cap="rnd">
              <a:solidFill>
                <a:schemeClr val="accent2"/>
              </a:solidFill>
              <a:round/>
            </a:ln>
            <a:effectLst/>
          </c:spPr>
          <c:marker>
            <c:symbol val="none"/>
          </c:marker>
          <c:cat>
            <c:numRef>
              <c:f>'Forecast Entertainment'!$A$2:$A$31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'Forecast Entertainment'!$C$2:$C$31</c:f>
              <c:numCache>
                <c:formatCode>General</c:formatCode>
                <c:ptCount val="30"/>
                <c:pt idx="23" formatCode="[$$-409]#,##0">
                  <c:v>128782600</c:v>
                </c:pt>
                <c:pt idx="24" formatCode="[$$-409]#,##0">
                  <c:v>145925054.97391278</c:v>
                </c:pt>
                <c:pt idx="25" formatCode="[$$-409]#,##0">
                  <c:v>163067509.94782609</c:v>
                </c:pt>
                <c:pt idx="26" formatCode="[$$-409]#,##0">
                  <c:v>180209964.92173886</c:v>
                </c:pt>
                <c:pt idx="27" formatCode="[$$-409]#,##0">
                  <c:v>197352419.89565217</c:v>
                </c:pt>
                <c:pt idx="28" formatCode="[$$-409]#,##0">
                  <c:v>214494874.86956495</c:v>
                </c:pt>
                <c:pt idx="29" formatCode="[$$-409]#,##0">
                  <c:v>231637329.84347826</c:v>
                </c:pt>
              </c:numCache>
            </c:numRef>
          </c:val>
          <c:smooth val="0"/>
          <c:extLst>
            <c:ext xmlns:c16="http://schemas.microsoft.com/office/drawing/2014/chart" uri="{C3380CC4-5D6E-409C-BE32-E72D297353CC}">
              <c16:uniqueId val="{00000001-83A2-4CD6-94A7-DEEC5EDC3E1E}"/>
            </c:ext>
          </c:extLst>
        </c:ser>
        <c:ser>
          <c:idx val="2"/>
          <c:order val="2"/>
          <c:tx>
            <c:strRef>
              <c:f>'Forecast Entertainment'!$D$1</c:f>
              <c:strCache>
                <c:ptCount val="1"/>
                <c:pt idx="0">
                  <c:v>Lower Confidence Bound(Entertainment)</c:v>
                </c:pt>
              </c:strCache>
            </c:strRef>
          </c:tx>
          <c:spPr>
            <a:ln w="12700" cap="rnd">
              <a:solidFill>
                <a:srgbClr val="E97132"/>
              </a:solidFill>
              <a:prstDash val="solid"/>
              <a:round/>
            </a:ln>
            <a:effectLst/>
          </c:spPr>
          <c:marker>
            <c:symbol val="none"/>
          </c:marker>
          <c:cat>
            <c:numRef>
              <c:f>'Forecast Entertainment'!$A$2:$A$31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'Forecast Entertainment'!$D$2:$D$31</c:f>
              <c:numCache>
                <c:formatCode>General</c:formatCode>
                <c:ptCount val="30"/>
                <c:pt idx="23" formatCode="[$$-409]#,##0">
                  <c:v>128782600</c:v>
                </c:pt>
                <c:pt idx="24" formatCode="[$$-409]#,##0">
                  <c:v>-782708707.30067706</c:v>
                </c:pt>
                <c:pt idx="25" formatCode="[$$-409]#,##0">
                  <c:v>-794371913.02179885</c:v>
                </c:pt>
                <c:pt idx="26" formatCode="[$$-409]#,##0">
                  <c:v>-805413492.73882663</c:v>
                </c:pt>
                <c:pt idx="27" formatCode="[$$-409]#,##0">
                  <c:v>-815886171.97729325</c:v>
                </c:pt>
                <c:pt idx="28" formatCode="[$$-409]#,##0">
                  <c:v>-825836084.33882046</c:v>
                </c:pt>
                <c:pt idx="29" formatCode="[$$-409]#,##0">
                  <c:v>-835303862.01875687</c:v>
                </c:pt>
              </c:numCache>
            </c:numRef>
          </c:val>
          <c:smooth val="0"/>
          <c:extLst>
            <c:ext xmlns:c16="http://schemas.microsoft.com/office/drawing/2014/chart" uri="{C3380CC4-5D6E-409C-BE32-E72D297353CC}">
              <c16:uniqueId val="{00000002-83A2-4CD6-94A7-DEEC5EDC3E1E}"/>
            </c:ext>
          </c:extLst>
        </c:ser>
        <c:ser>
          <c:idx val="3"/>
          <c:order val="3"/>
          <c:tx>
            <c:strRef>
              <c:f>'Forecast Entertainment'!$E$1</c:f>
              <c:strCache>
                <c:ptCount val="1"/>
                <c:pt idx="0">
                  <c:v>Upper Confidence Bound(Entertainment)</c:v>
                </c:pt>
              </c:strCache>
            </c:strRef>
          </c:tx>
          <c:spPr>
            <a:ln w="12700" cap="rnd">
              <a:solidFill>
                <a:srgbClr val="E97132"/>
              </a:solidFill>
              <a:prstDash val="solid"/>
              <a:round/>
            </a:ln>
            <a:effectLst/>
          </c:spPr>
          <c:marker>
            <c:symbol val="none"/>
          </c:marker>
          <c:cat>
            <c:numRef>
              <c:f>'Forecast Entertainment'!$A$2:$A$31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'Forecast Entertainment'!$E$2:$E$31</c:f>
              <c:numCache>
                <c:formatCode>General</c:formatCode>
                <c:ptCount val="30"/>
                <c:pt idx="23" formatCode="[$$-409]#,##0">
                  <c:v>128782600</c:v>
                </c:pt>
                <c:pt idx="24" formatCode="[$$-409]#,##0">
                  <c:v>1074558817.2485027</c:v>
                </c:pt>
                <c:pt idx="25" formatCode="[$$-409]#,##0">
                  <c:v>1120506932.9174509</c:v>
                </c:pt>
                <c:pt idx="26" formatCode="[$$-409]#,##0">
                  <c:v>1165833422.5823045</c:v>
                </c:pt>
                <c:pt idx="27" formatCode="[$$-409]#,##0">
                  <c:v>1210591011.7685976</c:v>
                </c:pt>
                <c:pt idx="28" formatCode="[$$-409]#,##0">
                  <c:v>1254825834.0779502</c:v>
                </c:pt>
                <c:pt idx="29" formatCode="[$$-409]#,##0">
                  <c:v>1298578521.7057133</c:v>
                </c:pt>
              </c:numCache>
            </c:numRef>
          </c:val>
          <c:smooth val="0"/>
          <c:extLst>
            <c:ext xmlns:c16="http://schemas.microsoft.com/office/drawing/2014/chart" uri="{C3380CC4-5D6E-409C-BE32-E72D297353CC}">
              <c16:uniqueId val="{00000003-83A2-4CD6-94A7-DEEC5EDC3E1E}"/>
            </c:ext>
          </c:extLst>
        </c:ser>
        <c:dLbls>
          <c:showLegendKey val="0"/>
          <c:showVal val="0"/>
          <c:showCatName val="0"/>
          <c:showSerName val="0"/>
          <c:showPercent val="0"/>
          <c:showBubbleSize val="0"/>
        </c:dLbls>
        <c:smooth val="0"/>
        <c:axId val="574938600"/>
        <c:axId val="574934280"/>
      </c:lineChart>
      <c:catAx>
        <c:axId val="574938600"/>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934280"/>
        <c:crosses val="autoZero"/>
        <c:auto val="1"/>
        <c:lblAlgn val="ctr"/>
        <c:lblOffset val="100"/>
        <c:noMultiLvlLbl val="0"/>
      </c:catAx>
      <c:valAx>
        <c:axId val="574934280"/>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938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'Forecast Computing'!$B$1</c:f>
              <c:strCache>
                <c:ptCount val="1"/>
                <c:pt idx="0">
                  <c:v>Computing</c:v>
                </c:pt>
              </c:strCache>
            </c:strRef>
          </c:tx>
          <c:spPr>
            <a:ln w="28575" cap="rnd">
              <a:solidFill>
                <a:schemeClr val="accent1"/>
              </a:solidFill>
              <a:round/>
            </a:ln>
            <a:effectLst/>
          </c:spPr>
          <c:marker>
            <c:symbol val="none"/>
          </c:marker>
          <c:val>
            <c:numRef>
              <c:f>'Forecast Computing'!$B$2:$B$31</c:f>
              <c:numCache>
                <c:formatCode>[$$-409]#,##0</c:formatCode>
                <c:ptCount val="30"/>
                <c:pt idx="0">
                  <c:v>244388800</c:v>
                </c:pt>
                <c:pt idx="1">
                  <c:v>176124520</c:v>
                </c:pt>
                <c:pt idx="2">
                  <c:v>207228200</c:v>
                </c:pt>
                <c:pt idx="3">
                  <c:v>83811200</c:v>
                </c:pt>
                <c:pt idx="4">
                  <c:v>141482900</c:v>
                </c:pt>
                <c:pt idx="5">
                  <c:v>435918720</c:v>
                </c:pt>
                <c:pt idx="6">
                  <c:v>616265800</c:v>
                </c:pt>
                <c:pt idx="7">
                  <c:v>927306980</c:v>
                </c:pt>
                <c:pt idx="8">
                  <c:v>722943280</c:v>
                </c:pt>
                <c:pt idx="9">
                  <c:v>1180544760</c:v>
                </c:pt>
                <c:pt idx="10">
                  <c:v>832213820</c:v>
                </c:pt>
                <c:pt idx="11">
                  <c:v>714414340</c:v>
                </c:pt>
                <c:pt idx="12">
                  <c:v>573563720</c:v>
                </c:pt>
                <c:pt idx="13">
                  <c:v>433217060</c:v>
                </c:pt>
                <c:pt idx="14">
                  <c:v>719672500</c:v>
                </c:pt>
                <c:pt idx="15">
                  <c:v>1396415960</c:v>
                </c:pt>
                <c:pt idx="16">
                  <c:v>648781020</c:v>
                </c:pt>
                <c:pt idx="17">
                  <c:v>313744040</c:v>
                </c:pt>
                <c:pt idx="18">
                  <c:v>644133180</c:v>
                </c:pt>
                <c:pt idx="19">
                  <c:v>161738780</c:v>
                </c:pt>
                <c:pt idx="20">
                  <c:v>227701220</c:v>
                </c:pt>
                <c:pt idx="21">
                  <c:v>127640040</c:v>
                </c:pt>
                <c:pt idx="22">
                  <c:v>114102820</c:v>
                </c:pt>
                <c:pt idx="23">
                  <c:v>62017540</c:v>
                </c:pt>
              </c:numCache>
            </c:numRef>
          </c:val>
          <c:smooth val="0"/>
          <c:extLst>
            <c:ext xmlns:c16="http://schemas.microsoft.com/office/drawing/2014/chart" uri="{C3380CC4-5D6E-409C-BE32-E72D297353CC}">
              <c16:uniqueId val="{00000000-9568-4F1D-BC63-1A2F61E177A9}"/>
            </c:ext>
          </c:extLst>
        </c:ser>
        <c:ser>
          <c:idx val="1"/>
          <c:order val="1"/>
          <c:tx>
            <c:strRef>
              <c:f>'Forecast Computing'!$C$1</c:f>
              <c:strCache>
                <c:ptCount val="1"/>
                <c:pt idx="0">
                  <c:v>Forecast(Computing)</c:v>
                </c:pt>
              </c:strCache>
            </c:strRef>
          </c:tx>
          <c:spPr>
            <a:ln w="25400" cap="rnd">
              <a:solidFill>
                <a:schemeClr val="accent2"/>
              </a:solidFill>
              <a:round/>
            </a:ln>
            <a:effectLst/>
          </c:spPr>
          <c:marker>
            <c:symbol val="none"/>
          </c:marker>
          <c:cat>
            <c:numRef>
              <c:f>'Forecast Computing'!$A$2:$A$31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'Forecast Computing'!$C$2:$C$31</c:f>
              <c:numCache>
                <c:formatCode>General</c:formatCode>
                <c:ptCount val="30"/>
                <c:pt idx="23" formatCode="[$$-409]#,##0">
                  <c:v>62017540</c:v>
                </c:pt>
                <c:pt idx="24" formatCode="[$$-409]#,##0">
                  <c:v>59271983.634782463</c:v>
                </c:pt>
                <c:pt idx="25" formatCode="[$$-409]#,##0">
                  <c:v>56526427.269565217</c:v>
                </c:pt>
                <c:pt idx="26" formatCode="[$$-409]#,##0">
                  <c:v>53780870.904347673</c:v>
                </c:pt>
                <c:pt idx="27" formatCode="[$$-409]#,##0">
                  <c:v>51035314.539130434</c:v>
                </c:pt>
                <c:pt idx="28" formatCode="[$$-409]#,##0">
                  <c:v>48289758.173912898</c:v>
                </c:pt>
                <c:pt idx="29" formatCode="[$$-409]#,##0">
                  <c:v>45544201.808695652</c:v>
                </c:pt>
              </c:numCache>
            </c:numRef>
          </c:val>
          <c:smooth val="0"/>
          <c:extLst>
            <c:ext xmlns:c16="http://schemas.microsoft.com/office/drawing/2014/chart" uri="{C3380CC4-5D6E-409C-BE32-E72D297353CC}">
              <c16:uniqueId val="{00000001-9568-4F1D-BC63-1A2F61E177A9}"/>
            </c:ext>
          </c:extLst>
        </c:ser>
        <c:ser>
          <c:idx val="2"/>
          <c:order val="2"/>
          <c:tx>
            <c:strRef>
              <c:f>'Forecast Computing'!$D$1</c:f>
              <c:strCache>
                <c:ptCount val="1"/>
                <c:pt idx="0">
                  <c:v>Lower Confidence Bound(Computing)</c:v>
                </c:pt>
              </c:strCache>
            </c:strRef>
          </c:tx>
          <c:spPr>
            <a:ln w="12700" cap="rnd">
              <a:solidFill>
                <a:srgbClr val="E97132"/>
              </a:solidFill>
              <a:prstDash val="solid"/>
              <a:round/>
            </a:ln>
            <a:effectLst/>
          </c:spPr>
          <c:marker>
            <c:symbol val="none"/>
          </c:marker>
          <c:cat>
            <c:numRef>
              <c:f>'Forecast Computing'!$A$2:$A$31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'Forecast Computing'!$D$2:$D$31</c:f>
              <c:numCache>
                <c:formatCode>General</c:formatCode>
                <c:ptCount val="30"/>
                <c:pt idx="23" formatCode="[$$-409]#,##0">
                  <c:v>62017540</c:v>
                </c:pt>
                <c:pt idx="24" formatCode="[$$-409]#,##0">
                  <c:v>-594696167.03378451</c:v>
                </c:pt>
                <c:pt idx="25" formatCode="[$$-409]#,##0">
                  <c:v>-674924890.06297803</c:v>
                </c:pt>
                <c:pt idx="26" formatCode="[$$-409]#,##0">
                  <c:v>-747965145.31979012</c:v>
                </c:pt>
                <c:pt idx="27" formatCode="[$$-409]#,##0">
                  <c:v>-815568477.36858857</c:v>
                </c:pt>
                <c:pt idx="28" formatCode="[$$-409]#,##0">
                  <c:v>-878877032.5540998</c:v>
                </c:pt>
                <c:pt idx="29" formatCode="[$$-409]#,##0">
                  <c:v>-938684382.88090551</c:v>
                </c:pt>
              </c:numCache>
            </c:numRef>
          </c:val>
          <c:smooth val="0"/>
          <c:extLst>
            <c:ext xmlns:c16="http://schemas.microsoft.com/office/drawing/2014/chart" uri="{C3380CC4-5D6E-409C-BE32-E72D297353CC}">
              <c16:uniqueId val="{00000002-9568-4F1D-BC63-1A2F61E177A9}"/>
            </c:ext>
          </c:extLst>
        </c:ser>
        <c:ser>
          <c:idx val="3"/>
          <c:order val="3"/>
          <c:tx>
            <c:strRef>
              <c:f>'Forecast Computing'!$E$1</c:f>
              <c:strCache>
                <c:ptCount val="1"/>
                <c:pt idx="0">
                  <c:v>Upper Confidence Bound(Computing)</c:v>
                </c:pt>
              </c:strCache>
            </c:strRef>
          </c:tx>
          <c:spPr>
            <a:ln w="12700" cap="rnd">
              <a:solidFill>
                <a:srgbClr val="E97132"/>
              </a:solidFill>
              <a:prstDash val="solid"/>
              <a:round/>
            </a:ln>
            <a:effectLst/>
          </c:spPr>
          <c:marker>
            <c:symbol val="none"/>
          </c:marker>
          <c:cat>
            <c:numRef>
              <c:f>'Forecast Computing'!$A$2:$A$31</c:f>
              <c:numCache>
                <c:formatCode>mmm\-yy</c:formatCode>
                <c:ptCount val="30"/>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45047</c:v>
                </c:pt>
                <c:pt idx="29">
                  <c:v>45078</c:v>
                </c:pt>
              </c:numCache>
            </c:numRef>
          </c:cat>
          <c:val>
            <c:numRef>
              <c:f>'Forecast Computing'!$E$2:$E$31</c:f>
              <c:numCache>
                <c:formatCode>General</c:formatCode>
                <c:ptCount val="30"/>
                <c:pt idx="23" formatCode="[$$-409]#,##0">
                  <c:v>62017540</c:v>
                </c:pt>
                <c:pt idx="24" formatCode="[$$-409]#,##0">
                  <c:v>713240134.30334938</c:v>
                </c:pt>
                <c:pt idx="25" formatCode="[$$-409]#,##0">
                  <c:v>787977744.60210848</c:v>
                </c:pt>
                <c:pt idx="26" formatCode="[$$-409]#,##0">
                  <c:v>855526887.12848544</c:v>
                </c:pt>
                <c:pt idx="27" formatCode="[$$-409]#,##0">
                  <c:v>917639106.44684947</c:v>
                </c:pt>
                <c:pt idx="28" formatCode="[$$-409]#,##0">
                  <c:v>975456548.90192556</c:v>
                </c:pt>
                <c:pt idx="29" formatCode="[$$-409]#,##0">
                  <c:v>1029772786.4982969</c:v>
                </c:pt>
              </c:numCache>
            </c:numRef>
          </c:val>
          <c:smooth val="0"/>
          <c:extLst>
            <c:ext xmlns:c16="http://schemas.microsoft.com/office/drawing/2014/chart" uri="{C3380CC4-5D6E-409C-BE32-E72D297353CC}">
              <c16:uniqueId val="{00000003-9568-4F1D-BC63-1A2F61E177A9}"/>
            </c:ext>
          </c:extLst>
        </c:ser>
        <c:dLbls>
          <c:showLegendKey val="0"/>
          <c:showVal val="0"/>
          <c:showCatName val="0"/>
          <c:showSerName val="0"/>
          <c:showPercent val="0"/>
          <c:showBubbleSize val="0"/>
        </c:dLbls>
        <c:smooth val="0"/>
        <c:axId val="574918800"/>
        <c:axId val="574911600"/>
      </c:lineChart>
      <c:catAx>
        <c:axId val="574918800"/>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911600"/>
        <c:crosses val="autoZero"/>
        <c:auto val="1"/>
        <c:lblAlgn val="ctr"/>
        <c:lblOffset val="100"/>
        <c:noMultiLvlLbl val="0"/>
      </c:catAx>
      <c:valAx>
        <c:axId val="574911600"/>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9188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1</xdr:col>
      <xdr:colOff>517072</xdr:colOff>
      <xdr:row>10</xdr:row>
      <xdr:rowOff>84365</xdr:rowOff>
    </xdr:from>
    <xdr:to>
      <xdr:col>9</xdr:col>
      <xdr:colOff>209550</xdr:colOff>
      <xdr:row>24</xdr:row>
      <xdr:rowOff>160565</xdr:rowOff>
    </xdr:to>
    <xdr:graphicFrame macro="">
      <xdr:nvGraphicFramePr>
        <xdr:cNvPr id="2" name="Chart 1">
          <a:extLst>
            <a:ext uri="{FF2B5EF4-FFF2-40B4-BE49-F238E27FC236}">
              <a16:creationId xmlns:a16="http://schemas.microsoft.com/office/drawing/2014/main" id="{C3D6B086-AC98-76AC-52B9-E8399AC4F8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339725</xdr:colOff>
      <xdr:row>10</xdr:row>
      <xdr:rowOff>82550</xdr:rowOff>
    </xdr:from>
    <xdr:to>
      <xdr:col>17</xdr:col>
      <xdr:colOff>34925</xdr:colOff>
      <xdr:row>24</xdr:row>
      <xdr:rowOff>158750</xdr:rowOff>
    </xdr:to>
    <xdr:graphicFrame macro="">
      <xdr:nvGraphicFramePr>
        <xdr:cNvPr id="5" name="Chart 4">
          <a:extLst>
            <a:ext uri="{FF2B5EF4-FFF2-40B4-BE49-F238E27FC236}">
              <a16:creationId xmlns:a16="http://schemas.microsoft.com/office/drawing/2014/main" id="{862721FE-BA6D-28C1-B8D1-A531D28DB5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158749</xdr:colOff>
      <xdr:row>10</xdr:row>
      <xdr:rowOff>69850</xdr:rowOff>
    </xdr:from>
    <xdr:to>
      <xdr:col>25</xdr:col>
      <xdr:colOff>586775</xdr:colOff>
      <xdr:row>24</xdr:row>
      <xdr:rowOff>146050</xdr:rowOff>
    </xdr:to>
    <xdr:graphicFrame macro="">
      <xdr:nvGraphicFramePr>
        <xdr:cNvPr id="6" name="Chart 5">
          <a:extLst>
            <a:ext uri="{FF2B5EF4-FFF2-40B4-BE49-F238E27FC236}">
              <a16:creationId xmlns:a16="http://schemas.microsoft.com/office/drawing/2014/main" id="{0C09B938-713D-3448-D0BA-67727C8CEC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510696</xdr:colOff>
      <xdr:row>26</xdr:row>
      <xdr:rowOff>113460</xdr:rowOff>
    </xdr:from>
    <xdr:to>
      <xdr:col>22</xdr:col>
      <xdr:colOff>31750</xdr:colOff>
      <xdr:row>43</xdr:row>
      <xdr:rowOff>87761</xdr:rowOff>
    </xdr:to>
    <xdr:graphicFrame macro="">
      <xdr:nvGraphicFramePr>
        <xdr:cNvPr id="7" name="Chart 6">
          <a:extLst>
            <a:ext uri="{FF2B5EF4-FFF2-40B4-BE49-F238E27FC236}">
              <a16:creationId xmlns:a16="http://schemas.microsoft.com/office/drawing/2014/main" id="{985AF7B6-E46E-23B1-C6CF-65BAAA4C08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285750</xdr:colOff>
      <xdr:row>59</xdr:row>
      <xdr:rowOff>168274</xdr:rowOff>
    </xdr:from>
    <xdr:to>
      <xdr:col>10</xdr:col>
      <xdr:colOff>502980</xdr:colOff>
      <xdr:row>80</xdr:row>
      <xdr:rowOff>23812</xdr:rowOff>
    </xdr:to>
    <xdr:graphicFrame macro="">
      <xdr:nvGraphicFramePr>
        <xdr:cNvPr id="8" name="Chart 7">
          <a:extLst>
            <a:ext uri="{FF2B5EF4-FFF2-40B4-BE49-F238E27FC236}">
              <a16:creationId xmlns:a16="http://schemas.microsoft.com/office/drawing/2014/main" id="{61541C92-291D-6C14-1D9B-674535FDB0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517921</xdr:colOff>
      <xdr:row>59</xdr:row>
      <xdr:rowOff>176213</xdr:rowOff>
    </xdr:from>
    <xdr:to>
      <xdr:col>25</xdr:col>
      <xdr:colOff>214312</xdr:colOff>
      <xdr:row>79</xdr:row>
      <xdr:rowOff>166687</xdr:rowOff>
    </xdr:to>
    <xdr:graphicFrame macro="">
      <xdr:nvGraphicFramePr>
        <xdr:cNvPr id="10" name="Chart 9">
          <a:extLst>
            <a:ext uri="{FF2B5EF4-FFF2-40B4-BE49-F238E27FC236}">
              <a16:creationId xmlns:a16="http://schemas.microsoft.com/office/drawing/2014/main" id="{FA255CF9-F6C5-695D-95F3-BB6C7BF832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603250</xdr:colOff>
      <xdr:row>6</xdr:row>
      <xdr:rowOff>241299</xdr:rowOff>
    </xdr:from>
    <xdr:to>
      <xdr:col>47</xdr:col>
      <xdr:colOff>387350</xdr:colOff>
      <xdr:row>52</xdr:row>
      <xdr:rowOff>361950</xdr:rowOff>
    </xdr:to>
    <xdr:graphicFrame macro="">
      <xdr:nvGraphicFramePr>
        <xdr:cNvPr id="11" name="Chart 10">
          <a:extLst>
            <a:ext uri="{FF2B5EF4-FFF2-40B4-BE49-F238E27FC236}">
              <a16:creationId xmlns:a16="http://schemas.microsoft.com/office/drawing/2014/main" id="{2F843A51-72EE-3900-9819-38AC8BDA35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48</xdr:col>
      <xdr:colOff>94582</xdr:colOff>
      <xdr:row>6</xdr:row>
      <xdr:rowOff>251827</xdr:rowOff>
    </xdr:from>
    <xdr:to>
      <xdr:col>58</xdr:col>
      <xdr:colOff>254000</xdr:colOff>
      <xdr:row>20</xdr:row>
      <xdr:rowOff>187325</xdr:rowOff>
    </xdr:to>
    <xdr:graphicFrame macro="">
      <xdr:nvGraphicFramePr>
        <xdr:cNvPr id="13" name="Chart 12">
          <a:extLst>
            <a:ext uri="{FF2B5EF4-FFF2-40B4-BE49-F238E27FC236}">
              <a16:creationId xmlns:a16="http://schemas.microsoft.com/office/drawing/2014/main" id="{C31F31E9-5E3B-421B-8816-BF5C159F3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48</xdr:col>
      <xdr:colOff>111124</xdr:colOff>
      <xdr:row>22</xdr:row>
      <xdr:rowOff>12700</xdr:rowOff>
    </xdr:from>
    <xdr:to>
      <xdr:col>58</xdr:col>
      <xdr:colOff>320674</xdr:colOff>
      <xdr:row>37</xdr:row>
      <xdr:rowOff>28576</xdr:rowOff>
    </xdr:to>
    <xdr:graphicFrame macro="">
      <xdr:nvGraphicFramePr>
        <xdr:cNvPr id="14" name="Chart 13">
          <a:extLst>
            <a:ext uri="{FF2B5EF4-FFF2-40B4-BE49-F238E27FC236}">
              <a16:creationId xmlns:a16="http://schemas.microsoft.com/office/drawing/2014/main" id="{DE5B5605-EF22-4B24-8D7D-BF598C76A1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48</xdr:col>
      <xdr:colOff>111125</xdr:colOff>
      <xdr:row>38</xdr:row>
      <xdr:rowOff>123824</xdr:rowOff>
    </xdr:from>
    <xdr:to>
      <xdr:col>58</xdr:col>
      <xdr:colOff>336550</xdr:colOff>
      <xdr:row>52</xdr:row>
      <xdr:rowOff>425449</xdr:rowOff>
    </xdr:to>
    <xdr:graphicFrame macro="">
      <xdr:nvGraphicFramePr>
        <xdr:cNvPr id="15" name="Chart 14">
          <a:extLst>
            <a:ext uri="{FF2B5EF4-FFF2-40B4-BE49-F238E27FC236}">
              <a16:creationId xmlns:a16="http://schemas.microsoft.com/office/drawing/2014/main" id="{431090CF-4E25-4788-B993-CDC5ABB21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48</xdr:col>
      <xdr:colOff>111125</xdr:colOff>
      <xdr:row>56</xdr:row>
      <xdr:rowOff>63500</xdr:rowOff>
    </xdr:from>
    <xdr:to>
      <xdr:col>58</xdr:col>
      <xdr:colOff>336550</xdr:colOff>
      <xdr:row>70</xdr:row>
      <xdr:rowOff>31750</xdr:rowOff>
    </xdr:to>
    <xdr:graphicFrame macro="">
      <xdr:nvGraphicFramePr>
        <xdr:cNvPr id="16" name="Chart 15">
          <a:extLst>
            <a:ext uri="{FF2B5EF4-FFF2-40B4-BE49-F238E27FC236}">
              <a16:creationId xmlns:a16="http://schemas.microsoft.com/office/drawing/2014/main" id="{3C478793-7186-457A-A00A-5B0DC27697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48</xdr:col>
      <xdr:colOff>111124</xdr:colOff>
      <xdr:row>72</xdr:row>
      <xdr:rowOff>0</xdr:rowOff>
    </xdr:from>
    <xdr:to>
      <xdr:col>58</xdr:col>
      <xdr:colOff>384174</xdr:colOff>
      <xdr:row>85</xdr:row>
      <xdr:rowOff>161925</xdr:rowOff>
    </xdr:to>
    <xdr:graphicFrame macro="">
      <xdr:nvGraphicFramePr>
        <xdr:cNvPr id="17" name="Chart 16">
          <a:extLst>
            <a:ext uri="{FF2B5EF4-FFF2-40B4-BE49-F238E27FC236}">
              <a16:creationId xmlns:a16="http://schemas.microsoft.com/office/drawing/2014/main" id="{410E65CC-DEA1-4C31-AA11-ED86E3B51F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48</xdr:col>
      <xdr:colOff>111124</xdr:colOff>
      <xdr:row>87</xdr:row>
      <xdr:rowOff>130175</xdr:rowOff>
    </xdr:from>
    <xdr:to>
      <xdr:col>58</xdr:col>
      <xdr:colOff>447674</xdr:colOff>
      <xdr:row>103</xdr:row>
      <xdr:rowOff>3175</xdr:rowOff>
    </xdr:to>
    <xdr:graphicFrame macro="">
      <xdr:nvGraphicFramePr>
        <xdr:cNvPr id="18" name="Chart 17">
          <a:extLst>
            <a:ext uri="{FF2B5EF4-FFF2-40B4-BE49-F238E27FC236}">
              <a16:creationId xmlns:a16="http://schemas.microsoft.com/office/drawing/2014/main" id="{9805AF98-6787-41A8-BFE5-21253DB92B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30</xdr:col>
      <xdr:colOff>581024</xdr:colOff>
      <xdr:row>56</xdr:row>
      <xdr:rowOff>57150</xdr:rowOff>
    </xdr:from>
    <xdr:to>
      <xdr:col>47</xdr:col>
      <xdr:colOff>438150</xdr:colOff>
      <xdr:row>103</xdr:row>
      <xdr:rowOff>19050</xdr:rowOff>
    </xdr:to>
    <xdr:graphicFrame macro="">
      <xdr:nvGraphicFramePr>
        <xdr:cNvPr id="19" name="Chart 18">
          <a:extLst>
            <a:ext uri="{FF2B5EF4-FFF2-40B4-BE49-F238E27FC236}">
              <a16:creationId xmlns:a16="http://schemas.microsoft.com/office/drawing/2014/main" id="{A33D4164-5F2E-C216-E176-C149A49909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1381125</xdr:colOff>
      <xdr:row>4</xdr:row>
      <xdr:rowOff>142875</xdr:rowOff>
    </xdr:from>
    <xdr:to>
      <xdr:col>4</xdr:col>
      <xdr:colOff>2314575</xdr:colOff>
      <xdr:row>20</xdr:row>
      <xdr:rowOff>28575</xdr:rowOff>
    </xdr:to>
    <xdr:graphicFrame macro="">
      <xdr:nvGraphicFramePr>
        <xdr:cNvPr id="2" name="Chart 1">
          <a:extLst>
            <a:ext uri="{FF2B5EF4-FFF2-40B4-BE49-F238E27FC236}">
              <a16:creationId xmlns:a16="http://schemas.microsoft.com/office/drawing/2014/main" id="{6D19844B-3C79-CBA6-628D-4629C86716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504825</xdr:colOff>
      <xdr:row>4</xdr:row>
      <xdr:rowOff>142875</xdr:rowOff>
    </xdr:from>
    <xdr:to>
      <xdr:col>4</xdr:col>
      <xdr:colOff>1152525</xdr:colOff>
      <xdr:row>20</xdr:row>
      <xdr:rowOff>28575</xdr:rowOff>
    </xdr:to>
    <xdr:graphicFrame macro="">
      <xdr:nvGraphicFramePr>
        <xdr:cNvPr id="2" name="Chart 1">
          <a:extLst>
            <a:ext uri="{FF2B5EF4-FFF2-40B4-BE49-F238E27FC236}">
              <a16:creationId xmlns:a16="http://schemas.microsoft.com/office/drawing/2014/main" id="{8E9E27ED-5750-9B18-C57F-40ABD99328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4</xdr:row>
      <xdr:rowOff>142875</xdr:rowOff>
    </xdr:from>
    <xdr:to>
      <xdr:col>5</xdr:col>
      <xdr:colOff>390525</xdr:colOff>
      <xdr:row>20</xdr:row>
      <xdr:rowOff>28575</xdr:rowOff>
    </xdr:to>
    <xdr:graphicFrame macro="">
      <xdr:nvGraphicFramePr>
        <xdr:cNvPr id="2" name="Chart 1">
          <a:extLst>
            <a:ext uri="{FF2B5EF4-FFF2-40B4-BE49-F238E27FC236}">
              <a16:creationId xmlns:a16="http://schemas.microsoft.com/office/drawing/2014/main" id="{94EC4D8A-57B7-7E6C-E7DC-65EEBB3B27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1428749</xdr:colOff>
      <xdr:row>4</xdr:row>
      <xdr:rowOff>142875</xdr:rowOff>
    </xdr:from>
    <xdr:to>
      <xdr:col>8</xdr:col>
      <xdr:colOff>542924</xdr:colOff>
      <xdr:row>20</xdr:row>
      <xdr:rowOff>28575</xdr:rowOff>
    </xdr:to>
    <xdr:graphicFrame macro="">
      <xdr:nvGraphicFramePr>
        <xdr:cNvPr id="2" name="Chart 1">
          <a:extLst>
            <a:ext uri="{FF2B5EF4-FFF2-40B4-BE49-F238E27FC236}">
              <a16:creationId xmlns:a16="http://schemas.microsoft.com/office/drawing/2014/main" id="{A468BF04-E035-4948-FBE8-8E27162E5F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114300</xdr:colOff>
      <xdr:row>4</xdr:row>
      <xdr:rowOff>142875</xdr:rowOff>
    </xdr:from>
    <xdr:to>
      <xdr:col>6</xdr:col>
      <xdr:colOff>285750</xdr:colOff>
      <xdr:row>20</xdr:row>
      <xdr:rowOff>28575</xdr:rowOff>
    </xdr:to>
    <xdr:graphicFrame macro="">
      <xdr:nvGraphicFramePr>
        <xdr:cNvPr id="2" name="Chart 1">
          <a:extLst>
            <a:ext uri="{FF2B5EF4-FFF2-40B4-BE49-F238E27FC236}">
              <a16:creationId xmlns:a16="http://schemas.microsoft.com/office/drawing/2014/main" id="{8C7E8F0A-007F-9314-BF94-96BFB0C561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466725</xdr:colOff>
      <xdr:row>4</xdr:row>
      <xdr:rowOff>142875</xdr:rowOff>
    </xdr:from>
    <xdr:to>
      <xdr:col>7</xdr:col>
      <xdr:colOff>333375</xdr:colOff>
      <xdr:row>20</xdr:row>
      <xdr:rowOff>28575</xdr:rowOff>
    </xdr:to>
    <xdr:graphicFrame macro="">
      <xdr:nvGraphicFramePr>
        <xdr:cNvPr id="2" name="Chart 1">
          <a:extLst>
            <a:ext uri="{FF2B5EF4-FFF2-40B4-BE49-F238E27FC236}">
              <a16:creationId xmlns:a16="http://schemas.microsoft.com/office/drawing/2014/main" id="{41778343-068A-B1A8-8C8E-D1DF8C6A78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54.794419444443" createdVersion="8" refreshedVersion="8" minRefreshableVersion="3" recordCount="5759" xr:uid="{F5E818FC-6307-423B-95C8-5AC17D0D8283}">
  <cacheSource type="worksheet">
    <worksheetSource ref="A1:U5760" sheet="Sales Datas"/>
  </cacheSource>
  <cacheFields count="21">
    <cacheField name="order_id" numFmtId="0">
      <sharedItems/>
    </cacheField>
    <cacheField name="customer_id" numFmtId="0">
      <sharedItems/>
    </cacheField>
    <cacheField name="order_date" numFmtId="14">
      <sharedItems containsSemiMixedTypes="0" containsNonDate="0" containsDate="1" containsString="0" minDate="2021-01-07T00:00:00" maxDate="2022-12-09T00:00:00" count="409">
        <d v="2021-11-19T00:00:00"/>
        <d v="2021-11-25T00:00:00"/>
        <d v="2021-11-22T00:00:00"/>
        <d v="2021-11-21T00:00:00"/>
        <d v="2021-11-20T00:00:00"/>
        <d v="2022-12-01T00:00:00"/>
        <d v="2022-05-21T00:00:00"/>
        <d v="2021-01-10T00:00:00"/>
        <d v="2021-11-23T00:00:00"/>
        <d v="2021-11-24T00:00:00"/>
        <d v="2021-09-29T00:00:00"/>
        <d v="2022-05-22T00:00:00"/>
        <d v="2022-05-20T00:00:00"/>
        <d v="2022-04-15T00:00:00"/>
        <d v="2022-04-16T00:00:00"/>
        <d v="2022-04-17T00:00:00"/>
        <d v="2022-12-04T00:00:00"/>
        <d v="2022-04-18T00:00:00"/>
        <d v="2022-12-06T00:00:00"/>
        <d v="2022-05-19T00:00:00"/>
        <d v="2022-11-06T00:00:00"/>
        <d v="2022-10-06T00:00:00"/>
        <d v="2022-07-29T00:00:00"/>
        <d v="2022-04-13T00:00:00"/>
        <d v="2022-07-21T00:00:00"/>
        <d v="2022-01-08T00:00:00"/>
        <d v="2022-06-18T00:00:00"/>
        <d v="2022-06-07T00:00:00"/>
        <d v="2022-07-28T00:00:00"/>
        <d v="2022-03-08T00:00:00"/>
        <d v="2022-06-16T00:00:00"/>
        <d v="2022-07-25T00:00:00"/>
        <d v="2022-07-22T00:00:00"/>
        <d v="2022-07-30T00:00:00"/>
        <d v="2022-07-13T00:00:00"/>
        <d v="2022-07-26T00:00:00"/>
        <d v="2022-07-27T00:00:00"/>
        <d v="2022-01-07T00:00:00"/>
        <d v="2022-06-29T00:00:00"/>
        <d v="2022-03-21T00:00:00"/>
        <d v="2022-06-22T00:00:00"/>
        <d v="2022-11-05T00:00:00"/>
        <d v="2021-11-18T00:00:00"/>
        <d v="2022-03-26T00:00:00"/>
        <d v="2022-04-05T00:00:00"/>
        <d v="2022-03-25T00:00:00"/>
        <d v="2021-09-30T00:00:00"/>
        <d v="2022-06-15T00:00:00"/>
        <d v="2021-07-16T00:00:00"/>
        <d v="2021-11-26T00:00:00"/>
        <d v="2022-05-03T00:00:00"/>
        <d v="2022-01-06T00:00:00"/>
        <d v="2022-06-19T00:00:00"/>
        <d v="2022-02-14T00:00:00"/>
        <d v="2022-08-13T00:00:00"/>
        <d v="2022-02-19T00:00:00"/>
        <d v="2022-06-23T00:00:00"/>
        <d v="2021-08-14T00:00:00"/>
        <d v="2021-11-14T00:00:00"/>
        <d v="2021-05-10T00:00:00"/>
        <d v="2022-04-20T00:00:00"/>
        <d v="2022-04-27T00:00:00"/>
        <d v="2022-06-17T00:00:00"/>
        <d v="2022-10-08T00:00:00"/>
        <d v="2021-04-11T00:00:00"/>
        <d v="2022-03-07T00:00:00"/>
        <d v="2022-09-08T00:00:00"/>
        <d v="2021-11-27T00:00:00"/>
        <d v="2021-11-28T00:00:00"/>
        <d v="2022-07-20T00:00:00"/>
        <d v="2022-11-07T00:00:00"/>
        <d v="2022-07-17T00:00:00"/>
        <d v="2022-06-08T00:00:00"/>
        <d v="2022-12-07T00:00:00"/>
        <d v="2022-07-15T00:00:00"/>
        <d v="2022-05-07T00:00:00"/>
        <d v="2022-07-24T00:00:00"/>
        <d v="2022-07-23T00:00:00"/>
        <d v="2022-06-27T00:00:00"/>
        <d v="2022-05-14T00:00:00"/>
        <d v="2022-07-19T00:00:00"/>
        <d v="2021-10-07T00:00:00"/>
        <d v="2021-11-13T00:00:00"/>
        <d v="2021-07-19T00:00:00"/>
        <d v="2022-06-30T00:00:00"/>
        <d v="2022-07-06T00:00:00"/>
        <d v="2022-10-07T00:00:00"/>
        <d v="2021-05-08T00:00:00"/>
        <d v="2022-07-14T00:00:00"/>
        <d v="2021-06-07T00:00:00"/>
        <d v="2022-08-07T00:00:00"/>
        <d v="2022-09-06T00:00:00"/>
        <d v="2022-05-06T00:00:00"/>
        <d v="2022-03-22T00:00:00"/>
        <d v="2022-01-28T00:00:00"/>
        <d v="2022-02-27T00:00:00"/>
        <d v="2022-02-21T00:00:00"/>
        <d v="2021-09-07T00:00:00"/>
        <d v="2022-03-24T00:00:00"/>
        <d v="2022-08-06T00:00:00"/>
        <d v="2022-07-31T00:00:00"/>
        <d v="2022-06-06T00:00:00"/>
        <d v="2022-02-07T00:00:00"/>
        <d v="2022-07-07T00:00:00"/>
        <d v="2022-07-08T00:00:00"/>
        <d v="2022-08-08T00:00:00"/>
        <d v="2022-12-08T00:00:00"/>
        <d v="2022-04-25T00:00:00"/>
        <d v="2022-09-02T00:00:00"/>
        <d v="2022-12-03T00:00:00"/>
        <d v="2022-01-17T00:00:00"/>
        <d v="2022-12-02T00:00:00"/>
        <d v="2022-04-26T00:00:00"/>
        <d v="2022-02-23T00:00:00"/>
        <d v="2022-03-20T00:00:00"/>
        <d v="2021-09-23T00:00:00"/>
        <d v="2022-03-19T00:00:00"/>
        <d v="2021-03-09T00:00:00"/>
        <d v="2022-05-04T00:00:00"/>
        <d v="2022-07-18T00:00:00"/>
        <d v="2022-11-08T00:00:00"/>
        <d v="2022-06-25T00:00:00"/>
        <d v="2022-05-05T00:00:00"/>
        <d v="2022-10-03T00:00:00"/>
        <d v="2022-03-23T00:00:00"/>
        <d v="2021-09-28T00:00:00"/>
        <d v="2022-05-27T00:00:00"/>
        <d v="2022-05-13T00:00:00"/>
        <d v="2022-01-04T00:00:00"/>
        <d v="2022-11-03T00:00:00"/>
        <d v="2022-04-08T00:00:00"/>
        <d v="2022-04-28T00:00:00"/>
        <d v="2022-06-05T00:00:00"/>
        <d v="2022-04-30T00:00:00"/>
        <d v="2021-12-16T00:00:00"/>
        <d v="2022-01-05T00:00:00"/>
        <d v="2022-06-04T00:00:00"/>
        <d v="2022-06-03T00:00:00"/>
        <d v="2022-04-01T00:00:00"/>
        <d v="2022-05-30T00:00:00"/>
        <d v="2022-06-24T00:00:00"/>
        <d v="2022-04-29T00:00:00"/>
        <d v="2021-07-23T00:00:00"/>
        <d v="2021-03-07T00:00:00"/>
        <d v="2021-08-16T00:00:00"/>
        <d v="2021-09-22T00:00:00"/>
        <d v="2022-06-20T00:00:00"/>
        <d v="2022-05-18T00:00:00"/>
        <d v="2022-01-16T00:00:00"/>
        <d v="2021-10-29T00:00:00"/>
        <d v="2022-04-02T00:00:00"/>
        <d v="2022-04-14T00:00:00"/>
        <d v="2021-07-30T00:00:00"/>
        <d v="2022-11-04T00:00:00"/>
        <d v="2021-07-15T00:00:00"/>
        <d v="2021-05-11T00:00:00"/>
        <d v="2021-07-11T00:00:00"/>
        <d v="2021-09-11T00:00:00"/>
        <d v="2022-02-02T00:00:00"/>
        <d v="2021-02-11T00:00:00"/>
        <d v="2021-03-11T00:00:00"/>
        <d v="2021-10-27T00:00:00"/>
        <d v="2022-05-25T00:00:00"/>
        <d v="2021-05-07T00:00:00"/>
        <d v="2022-01-19T00:00:00"/>
        <d v="2022-04-19T00:00:00"/>
        <d v="2022-07-03T00:00:00"/>
        <d v="2021-06-08T00:00:00"/>
        <d v="2021-06-12T00:00:00"/>
        <d v="2021-07-12T00:00:00"/>
        <d v="2021-08-19T00:00:00"/>
        <d v="2022-03-05T00:00:00"/>
        <d v="2021-07-24T00:00:00"/>
        <d v="2021-12-15T00:00:00"/>
        <d v="2021-02-08T00:00:00"/>
        <d v="2021-12-07T00:00:00"/>
        <d v="2022-03-18T00:00:00"/>
        <d v="2021-08-22T00:00:00"/>
        <d v="2021-09-10T00:00:00"/>
        <d v="2022-08-03T00:00:00"/>
        <d v="2022-11-02T00:00:00"/>
        <d v="2021-09-27T00:00:00"/>
        <d v="2022-05-02T00:00:00"/>
        <d v="2021-05-12T00:00:00"/>
        <d v="2021-07-21T00:00:00"/>
        <d v="2022-09-03T00:00:00"/>
        <d v="2021-10-22T00:00:00"/>
        <d v="2021-01-08T00:00:00"/>
        <d v="2021-10-14T00:00:00"/>
        <d v="2022-01-22T00:00:00"/>
        <d v="2022-11-01T00:00:00"/>
        <d v="2022-01-03T00:00:00"/>
        <d v="2021-06-09T00:00:00"/>
        <d v="2021-07-26T00:00:00"/>
        <d v="2021-08-11T00:00:00"/>
        <d v="2022-03-04T00:00:00"/>
        <d v="2022-09-04T00:00:00"/>
        <d v="2021-10-25T00:00:00"/>
        <d v="2021-01-09T00:00:00"/>
        <d v="2021-06-10T00:00:00"/>
        <d v="2021-10-20T00:00:00"/>
        <d v="2021-11-11T00:00:00"/>
        <d v="2022-07-01T00:00:00"/>
        <d v="2022-08-01T00:00:00"/>
        <d v="2021-01-11T00:00:00"/>
        <d v="2021-07-10T00:00:00"/>
        <d v="2021-08-07T00:00:00"/>
        <d v="2021-10-18T00:00:00"/>
        <d v="2021-10-21T00:00:00"/>
        <d v="2022-10-04T00:00:00"/>
        <d v="2021-08-31T00:00:00"/>
        <d v="2022-01-13T00:00:00"/>
        <d v="2022-02-08T00:00:00"/>
        <d v="2022-09-01T00:00:00"/>
        <d v="2022-02-06T00:00:00"/>
        <d v="2022-01-21T00:00:00"/>
        <d v="2021-08-18T00:00:00"/>
        <d v="2022-05-15T00:00:00"/>
        <d v="2021-10-13T00:00:00"/>
        <d v="2021-11-10T00:00:00"/>
        <d v="2021-08-24T00:00:00"/>
        <d v="2021-07-28T00:00:00"/>
        <d v="2021-08-23T00:00:00"/>
        <d v="2022-03-03T00:00:00"/>
        <d v="2022-05-23T00:00:00"/>
        <d v="2022-05-16T00:00:00"/>
        <d v="2022-05-17T00:00:00"/>
        <d v="2021-07-25T00:00:00"/>
        <d v="2021-08-15T00:00:00"/>
        <d v="2021-08-26T00:00:00"/>
        <d v="2021-09-16T00:00:00"/>
        <d v="2021-09-26T00:00:00"/>
        <d v="2021-10-17T00:00:00"/>
        <d v="2021-10-31T00:00:00"/>
        <d v="2021-07-22T00:00:00"/>
        <d v="2021-09-14T00:00:00"/>
        <d v="2021-09-20T00:00:00"/>
        <d v="2021-07-13T00:00:00"/>
        <d v="2021-04-10T00:00:00"/>
        <d v="2021-09-21T00:00:00"/>
        <d v="2021-10-19T00:00:00"/>
        <d v="2021-10-30T00:00:00"/>
        <d v="2021-11-08T00:00:00"/>
        <d v="2022-07-02T00:00:00"/>
        <d v="2022-07-04T00:00:00"/>
        <d v="2022-02-22T00:00:00"/>
        <d v="2022-01-25T00:00:00"/>
        <d v="2022-03-15T00:00:00"/>
        <d v="2021-09-17T00:00:00"/>
        <d v="2022-02-03T00:00:00"/>
        <d v="2022-02-13T00:00:00"/>
        <d v="2022-02-15T00:00:00"/>
        <d v="2022-02-17T00:00:00"/>
        <d v="2022-02-28T00:00:00"/>
        <d v="2022-03-14T00:00:00"/>
        <d v="2022-03-16T00:00:00"/>
        <d v="2022-03-17T00:00:00"/>
        <d v="2022-03-27T00:00:00"/>
        <d v="2022-03-28T00:00:00"/>
        <d v="2022-03-30T00:00:00"/>
        <d v="2022-04-04T00:00:00"/>
        <d v="2022-08-04T00:00:00"/>
        <d v="2022-12-05T00:00:00"/>
        <d v="2022-09-07T00:00:00"/>
        <d v="2022-05-28T00:00:00"/>
        <d v="2021-12-30T00:00:00"/>
        <d v="2021-12-31T00:00:00"/>
        <d v="2022-01-01T00:00:00"/>
        <d v="2022-01-20T00:00:00"/>
        <d v="2022-01-23T00:00:00"/>
        <d v="2022-01-24T00:00:00"/>
        <d v="2022-01-26T00:00:00"/>
        <d v="2021-01-07T00:00:00"/>
        <d v="2021-02-07T00:00:00"/>
        <d v="2021-07-14T00:00:00"/>
        <d v="2021-07-27T00:00:00"/>
        <d v="2021-07-29T00:00:00"/>
        <d v="2021-09-18T00:00:00"/>
        <d v="2021-09-24T00:00:00"/>
        <d v="2021-09-25T00:00:00"/>
        <d v="2021-10-10T00:00:00"/>
        <d v="2021-10-11T00:00:00"/>
        <d v="2021-10-26T00:00:00"/>
        <d v="2021-10-28T00:00:00"/>
        <d v="2021-11-29T00:00:00"/>
        <d v="2021-12-28T00:00:00"/>
        <d v="2021-12-29T00:00:00"/>
        <d v="2022-01-14T00:00:00"/>
        <d v="2022-01-18T00:00:00"/>
        <d v="2022-01-31T00:00:00"/>
        <d v="2022-06-02T00:00:00"/>
        <d v="2022-08-02T00:00:00"/>
        <d v="2021-11-07T00:00:00"/>
        <d v="2022-01-15T00:00:00"/>
        <d v="2022-05-01T00:00:00"/>
        <d v="2022-06-01T00:00:00"/>
        <d v="2022-10-01T00:00:00"/>
        <d v="2022-02-24T00:00:00"/>
        <d v="2022-02-26T00:00:00"/>
        <d v="2022-02-20T00:00:00"/>
        <d v="2022-02-18T00:00:00"/>
        <d v="2022-06-13T00:00:00"/>
        <d v="2022-06-21T00:00:00"/>
        <d v="2021-10-15T00:00:00"/>
        <d v="2022-03-29T00:00:00"/>
        <d v="2022-10-02T00:00:00"/>
        <d v="2021-12-19T00:00:00"/>
        <d v="2022-05-31T00:00:00"/>
        <d v="2021-12-23T00:00:00"/>
        <d v="2021-11-15T00:00:00"/>
        <d v="2021-09-19T00:00:00"/>
        <d v="2021-10-24T00:00:00"/>
        <d v="2022-05-08T00:00:00"/>
        <d v="2021-02-12T00:00:00"/>
        <d v="2021-11-12T00:00:00"/>
        <d v="2021-07-08T00:00:00"/>
        <d v="2021-04-08T00:00:00"/>
        <d v="2021-07-09T00:00:00"/>
        <d v="2021-09-12T00:00:00"/>
        <d v="2021-10-12T00:00:00"/>
        <d v="2021-12-12T00:00:00"/>
        <d v="2021-12-13T00:00:00"/>
        <d v="2021-12-14T00:00:00"/>
        <d v="2021-12-17T00:00:00"/>
        <d v="2021-12-18T00:00:00"/>
        <d v="2021-12-21T00:00:00"/>
        <d v="2021-12-24T00:00:00"/>
        <d v="2022-01-27T00:00:00"/>
        <d v="2022-01-30T00:00:00"/>
        <d v="2022-03-01T00:00:00"/>
        <d v="2021-12-10T00:00:00"/>
        <d v="2022-06-26T00:00:00"/>
        <d v="2022-08-05T00:00:00"/>
        <d v="2022-03-02T00:00:00"/>
        <d v="2022-02-16T00:00:00"/>
        <d v="2022-02-25T00:00:00"/>
        <d v="2022-10-05T00:00:00"/>
        <d v="2021-12-08T00:00:00"/>
        <d v="2021-08-12T00:00:00"/>
        <d v="2021-12-27T00:00:00"/>
        <d v="2022-01-02T00:00:00"/>
        <d v="2022-01-29T00:00:00"/>
        <d v="2022-02-01T00:00:00"/>
        <d v="2021-01-12T00:00:00"/>
        <d v="2021-03-12T00:00:00"/>
        <d v="2021-12-20T00:00:00"/>
        <d v="2021-12-22T00:00:00"/>
        <d v="2021-12-26T00:00:00"/>
        <d v="2022-04-22T00:00:00"/>
        <d v="2022-04-24T00:00:00"/>
        <d v="2021-07-18T00:00:00"/>
        <d v="2022-05-29T00:00:00"/>
        <d v="2021-10-09T00:00:00"/>
        <d v="2021-11-16T00:00:00"/>
        <d v="2021-12-11T00:00:00"/>
        <d v="2022-03-31T00:00:00"/>
        <d v="2021-08-21T00:00:00"/>
        <d v="2021-10-16T00:00:00"/>
        <d v="2022-03-06T00:00:00"/>
        <d v="2022-04-06T00:00:00"/>
        <d v="2021-10-08T00:00:00"/>
        <d v="2021-05-09T00:00:00"/>
        <d v="2021-10-23T00:00:00"/>
        <d v="2022-07-16T00:00:00"/>
        <d v="2021-04-12T00:00:00"/>
        <d v="2021-11-30T00:00:00"/>
        <d v="2022-06-14T00:00:00"/>
        <d v="2021-08-29T00:00:00"/>
        <d v="2022-02-04T00:00:00"/>
        <d v="2022-02-05T00:00:00"/>
        <d v="2021-08-09T00:00:00"/>
        <d v="2021-09-09T00:00:00"/>
        <d v="2021-07-20T00:00:00"/>
        <d v="2021-08-25T00:00:00"/>
        <d v="2021-08-27T00:00:00"/>
        <d v="2021-03-10T00:00:00"/>
        <d v="2021-04-07T00:00:00"/>
        <d v="2021-08-08T00:00:00"/>
        <d v="2021-09-08T00:00:00"/>
        <d v="2021-02-10T00:00:00"/>
        <d v="2022-04-03T00:00:00"/>
        <d v="2022-04-21T00:00:00"/>
        <d v="2021-02-09T00:00:00"/>
        <d v="2021-08-20T00:00:00"/>
        <d v="2021-08-30T00:00:00"/>
        <d v="2021-11-17T00:00:00"/>
        <d v="2021-06-11T00:00:00"/>
        <d v="2022-03-13T00:00:00"/>
        <d v="2022-05-24T00:00:00"/>
        <d v="2021-03-08T00:00:00"/>
        <d v="2021-07-17T00:00:00"/>
        <d v="2021-09-15T00:00:00"/>
        <d v="2022-05-26T00:00:00"/>
        <d v="2022-09-05T00:00:00"/>
        <d v="2022-04-07T00:00:00"/>
        <d v="2022-06-28T00:00:00"/>
        <d v="2022-04-23T00:00:00"/>
        <d v="2021-12-25T00:00:00"/>
        <d v="2021-04-09T00:00:00"/>
        <d v="2021-08-28T00:00:00"/>
        <d v="2021-08-10T00:00:00"/>
        <d v="2022-07-05T00:00:00"/>
        <d v="2021-08-17T00:00:00"/>
        <d v="2021-12-09T00:00:00"/>
        <d v="2021-09-13T00:00:00"/>
        <d v="2021-08-13T00:00:00"/>
        <d v="2021-11-09T00:00:00"/>
        <d v="2021-07-31T00:00:00"/>
        <d v="2021-07-07T00:00:00"/>
      </sharedItems>
    </cacheField>
    <cacheField name="sku_id" numFmtId="0">
      <sharedItems/>
    </cacheField>
    <cacheField name="price" numFmtId="164">
      <sharedItems containsSemiMixedTypes="0" containsString="0" containsNumber="1" containsInteger="1" minValue="0" maxValue="27782000"/>
    </cacheField>
    <cacheField name="qty_ordered" numFmtId="0">
      <sharedItems containsSemiMixedTypes="0" containsString="0" containsNumber="1" containsInteger="1" minValue="1" maxValue="1000"/>
    </cacheField>
    <cacheField name="before_discount" numFmtId="164">
      <sharedItems containsSemiMixedTypes="0" containsString="0" containsNumber="1" containsInteger="1" minValue="0" maxValue="5187520000"/>
    </cacheField>
    <cacheField name="discount_amount" numFmtId="164">
      <sharedItems containsSemiMixedTypes="0" containsString="0" containsNumber="1" containsInteger="1" minValue="-347710" maxValue="26100000"/>
    </cacheField>
    <cacheField name="after_discount" numFmtId="164">
      <sharedItems containsSemiMixedTypes="0" containsString="0" containsNumber="1" containsInteger="1" minValue="0" maxValue="5187520000"/>
    </cacheField>
    <cacheField name="is_gross" numFmtId="0">
      <sharedItems containsSemiMixedTypes="0" containsString="0" containsNumber="1" containsInteger="1" minValue="1" maxValue="1"/>
    </cacheField>
    <cacheField name="is_valid" numFmtId="0">
      <sharedItems containsSemiMixedTypes="0" containsString="0" containsNumber="1" containsInteger="1" minValue="0" maxValue="1"/>
    </cacheField>
    <cacheField name="is_net" numFmtId="0">
      <sharedItems containsSemiMixedTypes="0" containsString="0" containsNumber="1" containsInteger="1" minValue="0" maxValue="1"/>
    </cacheField>
    <cacheField name="payment_id" numFmtId="0">
      <sharedItems containsSemiMixedTypes="0" containsString="0" containsNumber="1" containsInteger="1" minValue="1" maxValue="16"/>
    </cacheField>
    <cacheField name="registered_date" numFmtId="14">
      <sharedItems containsSemiMixedTypes="0" containsNonDate="0" containsDate="1" containsString="0" minDate="2021-07-01T00:00:00" maxDate="2022-08-29T00:00:00"/>
    </cacheField>
    <cacheField name="sku_name" numFmtId="0">
      <sharedItems count="3151">
        <s v="RB_Dettol Germ Busting Kit-bf"/>
        <s v="PS4_Slim-500GB"/>
        <s v="Changhong Ruba 55 Inches UD55D6000i Ultra HD TV_clear-CS"/>
        <s v="dawlance_Inverter 30"/>
        <s v="Dawlance_Inverter-45 2.0 ton"/>
        <s v="mitsubhisi_1.0 Ton - SRK-13CMK-CS"/>
        <s v="lenovo_80HR00AKUE"/>
        <s v="lenovo_80J2021CUE"/>
        <s v="iPhone7Plus-Red-256GB"/>
        <s v="Apple iPhone 6 (64GB) Silver"/>
        <s v="Honda_BikeCD70-Black"/>
        <s v="samsungGALAXY S-7 EDGE 32GB LTE"/>
        <s v="Ifitness_JW901"/>
        <s v="sony_SLT-A58K"/>
        <s v="Samsung_Galaxy_S8_Plus_Gray"/>
        <s v="Samsung_Galaxy_S8_Plus_Black"/>
        <s v="Samsung_Galaxy_S8_black"/>
        <s v="Samsung_Samsung 40 Inch J5000 Full HD LED TV"/>
        <s v="SNU_Tena-Durrani-TD16W-Kelly"/>
        <s v="FHM_LUCID COMFORT1"/>
        <s v="Swatch_YOS413"/>
        <s v="Samsung_49inchesK5300"/>
        <s v="Haier_HSU-18-HNF"/>
        <s v="Dell_DELL 5559-I5"/>
        <s v="interwood_HF-01ILO-40659"/>
        <s v="AYS_32-32G6530"/>
        <s v="Delsey_384182100"/>
        <s v="HP_PRINTER-LJ-M102AW"/>
        <s v="timex_T2P041"/>
        <s v="Timex_TW00PR205"/>
        <s v="Ifitness_Golden-Star"/>
        <s v="sehgalmotors_6508"/>
        <s v="GA_FE-25-141203"/>
        <s v="RMSON_TM1274 LW BK"/>
        <s v="sg_Combo BF-07"/>
        <s v="interwood_HF-01CHS-MG-39739"/>
        <s v="FHM_BOXTER1"/>
        <s v="Samsung_55inchesK6500"/>
        <s v="SharpLC40LE185M"/>
        <s v="Panasonic_40D310"/>
        <s v="R&amp;I_HGR 6.05 KV D"/>
        <s v="Haier_HSU-12-HNF"/>
        <s v="Surmawala_Haier-HDF-385H"/>
        <s v="Surmawala_Orient-68635-IP-Refrigerator-Silver-Grey"/>
        <s v="RUBD_LE-40 inches - LED - HD Ready"/>
        <s v="Surmawala_Haier-12ECO-Air-Conditioner-White"/>
        <s v="UNEL_Haier 42 Inch B9000"/>
        <s v="Surmawala_Haier-HWM85-7288-Washing-Machine-White"/>
        <s v="AYS_CX-39U564G"/>
        <s v="ARY Jewellers_1 Gram Millat Gold Coin --Karachi"/>
        <s v="AYS_32-32u561"/>
        <s v="seagate_STDR4000300-4TB"/>
        <s v="test-product"/>
        <s v="GMZV_FIFA 17 XBOX ONE"/>
        <s v="R&amp;I_Generator 6KVG"/>
        <s v="RAF_800mlx12"/>
        <s v="ARY Jewellers_1 Gram Millat Gold Coin --Lahore"/>
        <s v="Audionic_Rb 106"/>
        <s v="Lacie_STET2000400-2TB"/>
        <s v="Victorinox_  TRAVELLER KIT"/>
        <s v="Voucher 9000"/>
        <s v="Swatch_YAS407"/>
        <s v="Swatch_SVCG4000AG"/>
        <s v="Ricoh_Monochrome Printer-SP 212w"/>
        <s v="Castillo_CDT-748-Black-42"/>
        <s v="Timex_T49925"/>
        <s v="SFEVER_CA488HB0V4HJONAFAMZ"/>
        <s v="shahi_buy one get one free Shahi Dal Moong"/>
        <s v="ALK_FC-15-17-A131140056"/>
        <s v="HOS-m_VEREFM100"/>
        <s v="West Point_WF-7901GL"/>
        <s v="Life source_LS-7001"/>
        <s v="interwood_HF-01NOR-FW-39844"/>
        <s v="HOS-m_GAADGPM125"/>
        <s v="Timex_T49990"/>
        <s v="SNU_ME16E-7A"/>
        <s v="plk_DWI/ 952 069_71"/>
        <s v="jackpot_JP-997"/>
        <s v="timex_T2P392"/>
        <s v="Samsung_60inchesKU7000"/>
        <s v="IMAC 21.5-INCH 2.7GHZ QUAD CORE i5"/>
        <s v="iphone_7-128GB-wof-Matt Black"/>
        <s v="iPhone7-Red-256GB"/>
        <s v="RM_Panasonic-K18PKF"/>
        <s v="Samsung_48inchesJ5000"/>
        <s v="AYS_18LITH11M"/>
        <s v="Lenovo_v310-310-ci5"/>
        <s v="GMZV_Black-4-1TB-Horizon-Zero-Dawn-Bundle"/>
        <s v="HP_Scanner-M225dw"/>
        <s v="FHM_DEEP RUST"/>
        <s v="Eco Star_32U557_561"/>
        <s v="ALK_FC-08-17-A131140049"/>
        <s v="LS_8411356775894"/>
        <s v="audionic6-954217-561370"/>
        <s v="BFV_Black Friday voucher Rs  2000"/>
        <s v="sgm_KTM-Polishing-Buffer-Heavy-Duty-For-Detailing"/>
        <s v="Omron_HEM-7120-E"/>
        <s v="FHM_ECLIPSE"/>
        <s v="Paramount_9781910561324"/>
        <s v="tmx_wtch_ T2E581_4"/>
        <s v="uni_FoodPanda"/>
        <s v="Voucher 6000"/>
        <s v="ALK_FC-07-17-A131140048"/>
        <s v="Saylani_Health-Contribution-Package-1"/>
        <s v="Charizma_DG35"/>
        <s v="FHM_Mild LCD"/>
        <s v="CITY_Light Grey Belt Pant-Size L 42 - W 40"/>
        <s v="Saylani_School-Fee-Per-Month-One-Child"/>
        <s v="MORG_GCS 27"/>
        <s v="PNG_Pampers_10004048-Hazir"/>
        <s v="nabila_NTICE FOR Almond"/>
        <s v="SN_deal_qalmi400gm"/>
        <s v="Timex_TW2P90900"/>
        <s v="RB_HouseholdBundle"/>
        <s v="da_Ahsan-Ul-Kalam-555 &amp; Pair of Free Story Book"/>
        <s v="tr_Ginseng Raw Honey Tea 440 g"/>
        <s v="Edenrobe_BTKS-16-3196-28"/>
        <s v="Relaxsit_RS-62"/>
        <s v="akl_A132124689_GFSU1140-S"/>
        <s v="LS_8961100500123"/>
        <s v="Sapphire_US0421"/>
        <s v="Ifitness_JS9.4A"/>
        <s v="Nabila_ZEROMAKEUP-PEARL"/>
        <s v="MORG_GCS 26"/>
        <s v="timex_T2P391"/>
        <s v="seagate_STEA1500400-1.5TB"/>
        <s v="HP_White-DeskJet-3635"/>
        <s v="hop_ANKM33"/>
        <s v="Transcend_TS1TSJ25M3"/>
        <s v="seagate_STEA1000400-1TB"/>
        <s v="HP_Printer-2135"/>
        <s v="Ref_Top man 1111-black-42"/>
        <s v="HP_Printer-2132"/>
        <s v="GA_CL-221-A-136077"/>
        <s v="Telemall_MM-PC-0008"/>
        <s v="interwood_HA-263049-39698"/>
        <s v="MEGUIAR_G18211"/>
        <s v="JBS_WEN-062"/>
        <s v="J&amp;J_JJQS-004S"/>
        <s v="StripyInterior_Diamond Janamaz -003"/>
        <s v="PlanetX_PX-9127"/>
        <s v="BO_ty901-red"/>
        <s v="Uni-Lipton-deal"/>
        <s v="LS_815096000274"/>
        <s v="noritake_NT4276M"/>
        <s v="LS_815096000694"/>
        <s v="PlanetX_PX-9064"/>
        <s v="Al Muhafiz Sohan Halwa Almond"/>
        <s v="SFEVER_IS380HB08VI1WNAFAMZ"/>
        <s v="seagate_STDR2000300-2TB"/>
        <s v="Audionic Reborn RB-107"/>
        <s v="Gshop_D38"/>
        <s v="JBS_IFAM-032"/>
        <s v="4U_Service-KA 008"/>
        <s v="Seagate_STEA2000400"/>
        <s v="nabila_Nchant FOR Olive"/>
        <s v="emart_Tyre Shape Air Compressor"/>
        <s v="mm_AG-09"/>
        <s v="fitn_RU00495"/>
        <s v="fitn_810390023974"/>
        <s v="LS_8964000006122"/>
        <s v="alrafa_Ajwa-Dates-400g"/>
        <s v="liberty_9781471164934"/>
        <s v="Gmart_Sport Heart Rate Bracele 1"/>
        <s v="barico_BS023-"/>
        <s v="liberty_9781843322924"/>
        <s v="JBS_WEN-123"/>
        <s v="zaffiro_Z-P-059"/>
        <s v="Zia_111"/>
        <s v="GL_1055"/>
        <s v="RS_Kaju Barfi"/>
        <s v="RAJESH_RAJ162"/>
        <s v="Life source_YD-24"/>
        <s v="RS_Plain Rusk Pack of 3"/>
        <s v="Toyworld_TW-100"/>
        <s v="Yiboo-UJ801"/>
        <s v="RB_HPx5"/>
        <s v="Aladdin_15-Walker-W2908"/>
        <s v="liberty_9780140296495"/>
        <s v="SMART_Light Green Kameez 3/4-16 yrs - above - Size 44"/>
        <s v="SFEVER_GU378HB0MW1K0NAFAMZ"/>
        <s v="BO_playblocks-CR-20"/>
        <s v="shopfever_YV266HB0M2J20NAFAMZ"/>
        <s v="PNG_Pampers_10003451-Hazir"/>
        <s v="LS_8961100500017"/>
        <s v="Zia_133"/>
        <s v="aw_Wheel Protectant-7oz./207ml"/>
        <s v="IKEA_90282180"/>
        <s v="HOS_CNCMW100"/>
        <s v="nabila_NGELIC FOR IVORY"/>
        <s v="fitn_834266001606"/>
        <s v="MartWart_ND-001"/>
        <s v="HOS-m_CKEIM100"/>
        <s v="fitn_748927052237"/>
        <s v="Rajesh_Blue Car Emergency Tow Chain"/>
        <s v="emart_0-37"/>
        <s v="american_tourister Feherlite Spinner  66Black"/>
        <s v="Timb-app_8318J-L"/>
        <s v="AKL_A131137860-SS-02-17"/>
        <s v="audionic_6954217689999"/>
        <s v="mdeal_DMC-265-10"/>
        <s v="ABT_B175"/>
        <s v="ISn 100% Whey Protein Vanilla"/>
        <s v="Jaza_2Elite5kg+FOC"/>
        <s v="RB_Veet-bf"/>
        <s v="Tmall_SpyPen_8GB"/>
        <s v="SCIFI_Hannah Montana_SC5811HT"/>
        <s v="RAF_800ml"/>
        <s v="test-product-new"/>
        <s v="Z&amp;A_ZEES-0030"/>
        <s v="RB_Household Bundle"/>
        <s v="ahp_EOS-1300D-DSLR-Black"/>
        <s v="LS_8964000002070"/>
        <s v="smsm_371107"/>
        <s v="lamart_LMZ020"/>
        <s v="Aladdin_UMR_CM_1091"/>
        <s v="emart_0-66"/>
        <s v="PlanetX_PX-9091"/>
        <s v="SCIFI_SC5811HSF-High School Musical "/>
        <s v="Head_811075-L"/>
        <s v="LS_8961100500154"/>
        <s v="sigma_11932"/>
        <s v="progressive_9780470290309"/>
        <s v="Regal_549-C-BLACK-6"/>
        <s v="TSS_Khaki Elastic Pants-6 - 7 yrs - Size 28"/>
        <s v="RS_Nimcolia-5pack"/>
        <s v="sehgalmotors_4960"/>
        <s v="Edenrobe_EGTFS17-0687-9-10 Years"/>
        <s v="sehgalmotors_69835"/>
        <s v="Kansai_RockGuard"/>
        <s v="liberty_9780521677004"/>
        <s v="oxford_9780195477009"/>
        <s v="edukaan_7047-College - 300"/>
        <s v="sindbad_Sindbad Gift Card-3"/>
        <s v="mab_HQ-Advance"/>
        <s v="ziqi_Zn-1455-TS"/>
        <s v="Genius_GB-1500X-Black"/>
        <s v="swi_LT55"/>
        <s v="oxford_9780199400270"/>
        <s v="swi_MXP10"/>
        <s v="Shark_G36"/>
        <s v="Shark_LG50"/>
        <s v="Mannan_leather_file_book"/>
        <s v="IDROID_BALRX7-Gold"/>
        <s v="GMZV_PS4 Pro 1TB - Region 2"/>
        <s v="Huawei Mate 8 With 4GB Ram"/>
        <s v="Lenovo Zuk"/>
        <s v="Samsung_40K5000"/>
        <s v="iPhone SE-16GB"/>
        <s v="samsung_50 J5500"/>
        <s v="yamaha_EF12000E"/>
        <s v="samsung_galaxy-s7-edge-pearl-black"/>
        <s v="MACBOOK PRO 15-INCH 2.2GHZ QuadCore i7"/>
        <s v="Samsung_55inchesK6000"/>
        <s v="Huawei_P9 PLUS"/>
        <s v="Changhong Ruba 32 Inches D4000i Smart LED"/>
        <s v="Samsung_60KS8000"/>
        <s v="Apple iPhone 6 Plus (128GB) Space Grey"/>
        <s v="Infinix Hot 4-Gold"/>
        <s v="MACBOOK PRO 13-INCH 2.7GHZ"/>
        <s v="voucher"/>
        <s v="Samsung_55inchesKS8500"/>
        <s v="Apple iPhone 6S 64GB"/>
        <s v="dawlance_Health Zone Plus 30 - 1.5 Ton Air Conditioner"/>
        <s v="Samsung_65KU7000"/>
        <s v="IDROID_BALRX7-Jet black "/>
        <s v="itech_Apple Macbook Air 13.3  MMG F2"/>
        <s v="Samsung-Galaxy-S8-G950-Grey"/>
        <s v="Apple IMac 27-Inch 3.2GHz quad-core Intel Core i5"/>
        <s v="Apple iPhone 6S 128GB"/>
        <s v="Changhong Ruba_32 Inches Black HD Ready LED TV - 32E3600"/>
        <s v="cc_samsung_G935F-Blue"/>
        <s v="Apple iPhone 6 (128GB) Gold"/>
        <s v="s_tv_KDL-60W600B"/>
        <s v="infinix_Zero 4-Grey"/>
        <s v="Samsung-Galaxy-S8-G955-Plus-Black"/>
        <s v="Mitsubishi_MSZ-HJ71VA"/>
        <s v="samsung_Grand Prime Plus-Black"/>
        <s v="iphone-7-32gb-wof-Matt Black"/>
        <s v="Apple iPhone 6S Plus 16GB Silver"/>
        <s v="Apple iPhone 6S 16GB"/>
        <s v="samsung_Grand Prime Plus-Silver"/>
        <s v="s_tv_KDL-50W800C"/>
        <s v="Infinix Note 3-2GB-Nationwide-Grey"/>
        <s v="Samsung_RT85K7110SL"/>
        <s v="AYS_Gree-18cith2"/>
        <s v="MACBOOK AIR 13-INCH 256 GB Flash Drive"/>
        <s v="ahp_EOS-80D-Digital-SLR-Camera-Black"/>
        <s v="AYS_A-C-KDC-1804S2"/>
        <s v="TLC_TAC-24CS/JET 2 ton"/>
        <s v="gree_12CIT"/>
        <s v="Apple MacBook Air 13-inch 1.6GHz dual-core Intel Core i5"/>
        <s v="Huawei P8 lite"/>
        <s v="gree_12LM4"/>
        <s v="Mac Mini 2.8GHz"/>
        <s v="samsung_G935F-Blue"/>
        <s v="MACBOOK PRO 13-INCH 2.5GHZ 8GBDDR3L"/>
        <s v="Haier_HPU-48CO3"/>
        <s v="Honda_BikeCD70-Red"/>
        <s v="Samsung_55KU7000"/>
        <s v="samsungGALAXY S-7 32GB LTE"/>
        <s v="Infinix Note 3-3 GB-Gold"/>
        <s v="Apple iPhone 6S Plus 128GB"/>
        <s v="ahp_EOS-70D-20.2-MP-Black"/>
        <s v="Samsung_RSA1STMG"/>
        <s v="MACBOOK AIR 11INCH"/>
        <s v="iPhone 5s 16gb+Getiit Joy Band_bundle"/>
        <s v="closecomfort_PC8"/>
        <s v="gree_18LM4"/>
        <s v="RM_Sony-VPL-EW295"/>
        <s v="Samsung_55inchesK5300"/>
        <s v="lenovo_20EV000HUE"/>
        <s v="RM_Sony-KDL-50W800C"/>
        <s v="Apple iPhone 6S Plus 64GB"/>
        <s v="Apple iPhone 6S 128GB-Gold"/>
        <s v="iPhone7Plus-Jet Black-256GB"/>
        <s v="hyundai_HGS7250"/>
        <s v="Haier_LE 42B9000"/>
        <s v="iPhone7Plus-Matte Black-128GB"/>
        <s v="qmobile_Noir J7-Gold"/>
        <s v="iPhone7Plus-Red- 128GB"/>
        <s v="iphone_7-plus-32gb-wof-Matt Black"/>
        <s v="iphone_7-plus-32gb-wof-Gold"/>
        <s v="samsungGALAXY J510F-2016 DS LTE-Gold"/>
        <s v="oppo_f3-plus-Gold"/>
        <s v="EcoStar_65U565"/>
        <s v="lenovo_20DF000QUE"/>
        <s v="HP P1102 - White_18"/>
        <s v="iphone_7-128GB-wof-Jet Black"/>
        <s v="Surmawala_Orient-OR-6057IP-Refrigerator-Silver-Black"/>
        <s v="plk_FWI/ 927 822_6"/>
        <s v="cc_Samsung_Galaxy_S8_Plus_Gold"/>
        <s v="cc_Samsung_Galaxy_S8_Plus_Black"/>
        <s v="Apple iPhone 6S Plus 16GB"/>
        <s v="Apple iPhone 6 Plus (64GB) Gold"/>
        <s v="Samsung_49K6000"/>
        <s v="samsung_K6000 49  "/>
        <s v="HP_HP 706n A3 black"/>
        <s v="Samsung_A7-2017-Gold"/>
        <s v="Kenwood_KEE-240-F"/>
        <s v="s_tv_KDL-43W800C"/>
        <s v="GMZV_PlayStation 4 - 500GB - Region 2 - UK PAL - Black"/>
        <s v="Enviro_EAC-12"/>
        <s v="Ricoh_Photo Copier MP2014AD"/>
        <s v="cc_Samsung_Galaxy_S8_Plus_Gray"/>
        <s v="CL74_dawlance_VF-1035WB"/>
        <s v="Haier_HSU-18LKE"/>
        <s v="lenovo_80J2002XUE"/>
        <s v="HP_CP 551dn"/>
        <s v="RM_LG P246SQ"/>
        <s v="iPhone7- Jet Black-128GB"/>
        <s v="HP_MFP M435nw (A3 Blk 3 in 1)"/>
        <s v="EP_6800 6.3 KVA"/>
        <s v="Naushemian_#0027-Blue-M"/>
        <s v="Samsung Galaxy S6 Edge Plus"/>
        <s v="agha_AS_SOLEB94_01"/>
        <s v="iPhone7Plus-Matte Black-32GB"/>
        <s v="apple_MACMINI 2.3GHZ DUAL CORE i5"/>
        <s v="RM_Sony-DSLR-ILCE-5100Y"/>
        <s v="mm_Samsung Galaxy Note Edge N915"/>
        <s v="Samsung Galaxy S7 Edge"/>
        <s v="samsung_32J4100"/>
        <s v="iPhone7-Red-128GB"/>
        <s v="RM_Sony-VPL-EW235"/>
        <s v="cc_Samsung_Galaxy_S8_black"/>
        <s v="cc_Samsung_Galaxy_S8_Gray"/>
        <s v="cc_Samsung_Galaxy_S8_gold"/>
        <s v="samsung_50J5100"/>
        <s v="Samsung_49K5300"/>
        <s v="Kenwood_KDC-2413"/>
        <s v="iphone-7-32gb-wof-Gold"/>
        <s v="Samsung_49inchesK5100"/>
        <s v="Infinix Hot S Hazir-Gold-Karachi"/>
        <s v="Geepas_GRF-6012"/>
        <s v="FHM_Fluffy Cocao-SOFA SET"/>
        <s v="Apple iPhone 6 Plus (16GB) Space Grey"/>
        <s v="Haier_HSU-24-HNH"/>
        <s v="Sony_48W652D"/>
        <s v="EP_5500 5 KVA"/>
        <s v="Ifitness_T300"/>
        <s v="yamaha_EF2600FW (SELF)"/>
        <s v="s_tv_KDL-48R562C"/>
        <s v="Samsung_32inchesK5100"/>
        <s v="Samsung Galaxy A5 A510F (2016)"/>
        <s v="oppo_OPPO-F1-Plus-Gold"/>
        <s v="plk_FWI/ 959 080_11"/>
        <s v="plk_FWI/ 953 638_9"/>
        <s v="plk_FWI/ 953 620_8"/>
        <s v="Lenovo_YOGA 500-I5"/>
        <s v="HP_450-G4-Core-i7-7500U"/>
        <s v="samsungGALAXY S-7 EDGE 32GB Black"/>
        <s v="samsung_G935F-Black"/>
        <s v="lenovo_20DF000GUE"/>
        <s v="GMZV_Switch-Console-with-2-Games"/>
        <s v="Epson_L1800"/>
        <s v="Xpert_XDW-60-1W"/>
        <s v="R&amp;I_Generator 2.5KVG"/>
        <s v="Samsung_Samsung Air Conditioner Digital Inverter Series) - AR12K"/>
        <s v="Dell_Inspiron-15-5567-ci7-4GB"/>
        <s v="sony_SLT-A58Y"/>
        <s v="sony_DSLR-ILCE-6000L"/>
        <s v="lenovo_80J2001AUE"/>
        <s v="Samsung_RT39K5110SP"/>
        <s v="sony_DSLR-ILCE-5000Y"/>
        <s v="iPhone7-Matte Black -32GB"/>
        <s v="samsung_J5 Prime-Gold"/>
        <s v="Apple iPad Mini 3 Wifi 128GB-Space Grey"/>
        <s v="MotoZ-White-Fine Gold"/>
        <s v="Samsung_S7 Edge-Black"/>
        <s v="Samsung_S7 Edge-Silver"/>
        <s v="Dawlance_Inverter30Toscana"/>
        <s v="Haier_HSU-18HZE-R2-DB DC Inverter"/>
        <s v="AYS_A-C -18-LNF"/>
        <s v="dawlance_Toscana30 INVERTER 1.5 Ton AC"/>
        <s v="lenovo_20EV0002UE"/>
        <s v="HP_ 15-AB204TU "/>
        <s v="Gree_24CZ8"/>
        <s v="samsungGALAXY NOTE-5 LTE 32GB"/>
        <s v="huawei_Google Nexus 6P-Silver"/>
        <s v="ahp_EOS-750D-24.2-MP-Digital-SLR-Camera-Black"/>
        <s v="Samsung GALAXY NOTE-5"/>
        <s v="Haier_HSU-12LKE"/>
        <s v="CK_BF530-Underwear-Pack of 3-XL"/>
        <s v="lenovo_20ET000M00"/>
        <s v="Samsung_48inchesK5000"/>
        <s v="sukoonbundle-sukoon10-cj_CJPOISL"/>
        <s v="RM_Panasonic-TH-49D310M"/>
        <s v="Gmart_Fenix 3 HR 1"/>
        <s v="cj_CJPOISL"/>
        <s v="Changhong Ruba 55 Inches C5000i Smart LED TV_clear"/>
        <s v="Changhong Ruba 50 Inches D4000i Smart LED"/>
        <s v="huawei_Mate 9-gold"/>
        <s v="huawei_Mate 9-mocjha brown"/>
        <s v="plk_FWI/ 947 929_48"/>
        <s v="vitamin_TVC-BB Cream (Buy 2 Get Kojic Facewash Free)"/>
        <s v="GMZV_PS4 VR Headset Bundle"/>
        <s v="apple_MACMINI 1.4 GHZ DUAL CORE i5"/>
        <s v="Haier_LE 42B8000"/>
        <s v="HP_Core-i5-6200U"/>
        <s v="IKEA_70272059"/>
        <s v="Haier_HRF-355"/>
        <s v="AYS_Haier-18HNF"/>
        <s v="Infinix Hot S Hazir-Grey-Grey-Karachi"/>
        <s v="huawei_Mate-9-Black"/>
        <s v="yamaha_EF2600FW (RECOIL)"/>
        <s v="samsung_51 H4500_clear"/>
        <s v="Dell_Inspiron-15-3567-ci7-"/>
        <s v="TLC_TAC-18CHS/KEI 1.5 ton"/>
        <s v="IKEA_10119206"/>
        <s v="Dell_Inspiron-15-5567-ci5"/>
        <s v="SUPER ASIA_SA WCS 65-ELECTRIC WATER COOLER STEEL BODY (65 GALL"/>
        <s v="Kenwood_KDC-1814"/>
        <s v="HAIER_HSU-18HNH"/>
        <s v="samsung_G935F-Gold"/>
        <s v="Naushemian_#0029-Pstachio Green-M"/>
        <s v="Kenwood_KENWOOD DC INVERTER 5 STAR 1.5 Ton"/>
        <s v="R&amp;I_eInverter Series 18000BTU"/>
        <s v="Haier_HRF-305"/>
        <s v="Haier_HSU-24LKE"/>
        <s v="iPhone SE-64GB"/>
        <s v="Samsung_A3-2017-Gold"/>
        <s v="Samsung_A3-2017-Black"/>
        <s v="Haier_HWM-85-7288"/>
        <s v="cc_samsung_a320-Gold"/>
        <s v="plk_FWI/ 987 594_50"/>
        <s v="Ifitness_RT112"/>
        <s v="Epson_L1300"/>
        <s v="HP_ 15-AC110TU Ãƒâ€šÃ‚Â "/>
        <s v="Honda_Bike CD 70 - Black"/>
        <s v="R&amp;I_Generator 5KVG"/>
        <s v="AYS_Orient-DC-Inverter-Plus-18"/>
        <s v="mitsubishi_MS-F18VC-CS"/>
        <s v="Samsung_S7 Edge-Gold"/>
        <s v="LenovoB5180-i7"/>
        <s v="cc_Huawei-Mate-9-Grey"/>
        <s v="cc_Huawei-Mate-9-Brown"/>
        <s v="IKEA_10072256"/>
        <s v="AYS_Split-Orient-19k7"/>
        <s v="Electrolux_SEA2499"/>
        <s v="Samsung_40J5200"/>
        <s v="RM_Panasonic-NA-127VB6"/>
        <s v="APC_UPS 1 kv SUA10001"/>
        <s v="Samsung_40K5300"/>
        <s v="HP_HD-Corei5-6200U2-3GHz-1TB-HDD"/>
        <s v="Naushemian_#0028-Offwhite-M"/>
        <s v="Naushemian_#0028-Offwhite-L"/>
        <s v="Dawlance_Inspire-Plus-Inverter-30-brown"/>
        <s v="mitsubishi_1.5 ton SRC 18CLK"/>
        <s v="mitsubishi_1.5 ton SRC 18CLK-CS"/>
        <s v="Apple iPad Air 2 16 GB 4G"/>
        <s v="dawlance_DWF-1600A"/>
        <s v="Apple iPhone 6 (16GB) Gold"/>
        <s v="Xpert_XRH-SB-90"/>
        <s v="Samsung Galaxy S6 Edge (32GB) SM-G925F Gold"/>
        <s v="Samsung Galaxy S6 Edge 32GB SM-G925F"/>
        <s v="Eco Star_32U557"/>
        <s v="gree_18CZ8"/>
        <s v="huawei_p10-Blue"/>
        <s v="samsung_40J5100"/>
        <s v="Samsung_32J4003"/>
        <s v="samsung_Samsung Galaxy J7 PRIME 2016-Black"/>
        <s v="AYS_PEL-PINVC-18K-Invert-O-Cool"/>
        <s v="AYS_SA-250"/>
        <s v="dawlance_91996-Cs"/>
        <s v="infinix_S2-Black"/>
        <s v="InfinixNote3-2GB-Grey"/>
        <s v="timex_T2P398"/>
        <s v="HP_AB201TUN8L18PA"/>
        <s v="samsung_A720-Black"/>
        <s v=" Huawei Mate 8"/>
        <s v="Changhong Ruba 50 Inches D2100 LED TV"/>
        <s v="HP_15AY-15-Ay105NE-ci5"/>
        <s v="cc-hTC-One-A9-silver"/>
        <s v="R&amp;I_eInverter Series 12000BTU"/>
        <s v="samsungGALAXY J510F-2016 DS LTE"/>
        <s v="FHM_TWIRL1"/>
        <s v="Huawei_P9 OC"/>
        <s v="HP_ 15-AB202TX _clear"/>
        <s v="s_tv_KLV-40R352C"/>
        <s v="AYS_Gree-12cith2"/>
        <s v="plk_PD/ 988 873_60"/>
        <s v="Kenwood_KDC-1214"/>
        <s v="Lacie_STEX6000300-6TB"/>
        <s v="Samsung_A7-2017-Black"/>
        <s v="HP_Laser MFP M426fdn (4 in 1) Black"/>
        <s v="Swatch_YIS405G"/>
        <s v="dawlance_91996 - H-ZONE PLUS Refrigerator with Dawlance MD-7 20L"/>
        <s v="dawlance_91996 - H-ZONE PLUS Refrigerator with Dawlance MD-5 20L"/>
        <s v="FHM_Bloomy -SOFA SET"/>
        <s v="interwood_HF-15LCRS-A-39655"/>
        <s v="AYS_50U560"/>
        <s v="Royal_Energy saver Fan 56 New Model"/>
        <s v="Lenovo_80QB005UUE"/>
        <s v="CL168_R&amp;I_Generator 5KVG"/>
        <s v="dawlance_Inspire Plus 30 White"/>
        <s v="Haier_HRF-382"/>
        <s v="Orient_50G6520"/>
        <s v="Infinix Hot 4-Black-1"/>
        <s v="Kenwood_KDC-1213"/>
        <s v="Gmart_Forerunner735XT 3"/>
        <s v="FHM_26SANTAM LAYER TABLE"/>
        <s v="AYS_A-C -8-LNA"/>
        <s v="HBW_1513072"/>
        <s v="MotoZPlay -Black"/>
        <s v="MotoZPlay-White "/>
        <s v="Zuk Z1-Grey-Lahore"/>
        <s v="GC_GCS046"/>
        <s v="HP_15AY-15-Ay189NIA-ci5"/>
        <s v="viewsonic_PJD5134"/>
        <s v="plk_FWI/ 961 284_44"/>
        <s v="HAIER_HSU-12HNH"/>
        <s v="MORG_GCS 41"/>
        <s v="orient_13af4 1ton-CS"/>
        <s v="Samsung Galaxy Note 3 N9000"/>
        <s v="interwood_HA-R-QRION-39998"/>
        <s v="Dawlance 91996 HZ H-Zone Plus 18 cu ft Refrigerator"/>
        <s v="orient_OS-19 MF16 PG-R410a-CS"/>
        <s v="Posh_CS0073-17"/>
        <s v="Haier_HRF-342"/>
        <s v="HP_i3-7100U"/>
        <s v="HTC_DESIRE 628"/>
        <s v="tisot_wtch_13"/>
        <s v="Dawlance_Inspire-Plus-Inverter-15-Champagne"/>
        <s v="dawlance_LVS 30 18000BTU"/>
        <s v="R&amp;I_Split AC - Crystal Series 18000BTU"/>
        <s v="Haier_HSU-18LK-E10BL-White"/>
        <s v="RUBD_HSU-18 LTE 1.5 Ton AC"/>
        <s v="AYS_Split-Haier-18LNF"/>
        <s v="dwm_Masculine K2H27126 "/>
        <s v="RM_Sony-DSC-HX400"/>
        <s v="SUPER ASIA_GH 555-55 GLN CAPACITY"/>
        <s v="mitsubhisi_1.0 Ton - SRK-13CMK"/>
        <s v="UNEL_Kenwood eInspire  1.5Ton"/>
        <s v="Kenwood_KLV-1815"/>
        <s v="Naushemian_#0027-Blue-L"/>
        <s v="palwasha_SKU027"/>
        <s v="Jayqeu_BL-01-Red-M"/>
        <s v="Jayqeu_BL-01-Red-S"/>
        <s v="HP_ 15-AC107TU _clear"/>
        <s v="Changhong Ruba 40 Inches D4000i Smart LED"/>
        <s v="AZD_HSU-12-HNB-DC-INVERTER-1-TON"/>
        <s v="haier_HSU-18LK-E8"/>
        <s v="Haier_HSU-18LK-E10BL"/>
        <s v="hop_ANKM030"/>
        <s v="Naushemian_#0030-Light Red-M"/>
        <s v="Surmawala_Haier-HSU-12HN-Air-Conditioner-White"/>
        <s v="kenwood_KEA1801"/>
        <s v="gree_12CZ8"/>
        <s v="R&amp;I_Generator 3.0KVA"/>
        <s v="RS_Coconut Bites"/>
        <s v="plk_PD/ 991 471_65"/>
        <s v="Surmawala_PEL-PRA-160-Refrigerator-Silver"/>
        <s v="Lenovo_80UD00DLAK"/>
        <s v="Xpert_XGEO.70.1B"/>
        <s v="hyundai_HGS2500 "/>
        <s v="interwood_HF-01CR1-HW-12021"/>
        <s v="Ricoh_Black Laser SP-4510DN"/>
        <s v="Haier_1.5 Ton Split Air Conditioner - HSU-18LKE"/>
        <s v="dawlance_VF-1035WB"/>
        <s v="Naushemian_#0031-Orange -M"/>
        <s v="Naushemian_#0031-Orange -L"/>
        <s v="sanasafinaz_SS-3B"/>
        <s v="dawlance_VF-1035WB Silver"/>
        <s v="PNG_Pampers_10003452-Hazir"/>
        <s v="AmanJee_PB001"/>
        <s v="interwood_HA-R-REO-39997"/>
        <s v="interwood_HA-R-AGRA-39999"/>
        <s v="Samsung_Samsung NX300 Mirrorless - Brown"/>
        <s v="Sony_PlayStation 4 1TB - Call of Duty Black Ops 3 Version Limite"/>
        <s v="Kenwood_1.5 Ton White ESense Split Air Conditioner - HSU-18LKE"/>
        <s v="HP_Laser Color 277n (4-in-1)"/>
        <s v="Orient_32L4143"/>
        <s v="AYS_PEL-PRGD-130-Glass-Door-250"/>
        <s v="Haier_HWM 55-1010"/>
        <s v="AmanJee_PB003"/>
        <s v="Samsung_Samsung NX30ZZ Smart Camera (Black)"/>
        <s v="Haier_HRF-380"/>
        <s v="HP_15AY-15-Ay072NIA-ci3"/>
        <s v="GMZV_Xbox 360 Ultra Slim - 4GB -Unmodified - Black"/>
        <s v="Kenwood_KENWOOD E-SENSE 1.5 Ton"/>
        <s v="dawlance_9188 Mono"/>
        <s v="cc_samsung_A520-Gold"/>
        <s v="IKEA_315284"/>
        <s v="Dawlance_9188 MDS"/>
        <s v="Campingaz_2000024957"/>
        <s v="Mono Cruiser _Jazzy Two Premium"/>
        <s v="Dawlance Split A/C LVS 30 Red 18000BTU LW"/>
        <s v="cc_samsung_A520-BLACK"/>
        <s v="cc_samsung_A520-LIGHT BLUE"/>
        <s v="Dawlance 9144 WB GD HZONE PLUS "/>
        <s v="Monocruiser_CLB Z681BR Mercedes"/>
        <s v="Lenovo_v310-310-ci3"/>
        <s v="dawlance_9170WB Graphite Grey"/>
        <s v="dwm_City K2G271C3 Watch"/>
        <s v="Ricoh_Projector PJ S2240"/>
        <s v="Sony_DZ 950"/>
        <s v="R&amp;I_HGR 2.8 KVA D"/>
        <s v="Lenovo_Ideapad-110-ci3"/>
        <s v="SUPER ASIA_SA WC 60-ELECTRIC WATER COOLER PLASTIC BODY (60 GALLO"/>
        <s v="dawlance_DWT-150C"/>
        <s v="AYS_Split-Haier-12LNA"/>
        <s v="AYS_40U558"/>
        <s v="rhythmf_I1203S-02"/>
        <s v="Haier_HRF-300"/>
        <s v="plk_FWI/ 925 651_41"/>
        <s v="R&amp;I_eIcon Series 12000BTU"/>
        <s v="Kenwood_KLV-1215"/>
        <s v="RM_Panasonic-TH-40D310M"/>
        <s v="dawlance_DWF-1600A White"/>
        <s v="Samsung_WA70H4000SW"/>
        <s v="Careem_50000 Credits"/>
        <s v="Dawlance_9166WB - MDS"/>
        <s v="IKEA_30242291"/>
        <s v="SanaSafinaz_SS-2A"/>
        <s v="sanasafinaz_SS-5A"/>
        <s v="Samsung_Samsung NX2000 20.3MP Smart WiFi Digital Camera"/>
        <s v="Kenwood_KEA1201"/>
        <s v="HP_MFP-M227fdw"/>
        <s v="plk_PD/ 988 790 _61"/>
        <s v="haier_HSU-12LK-E8BL"/>
        <s v="Eco Star_43U558"/>
        <s v="MT_SOL 40D33"/>
        <s v="GMZV_PS4-1TB-Slim-Region-2"/>
        <s v="samsung_Samsung Galaxy J7 PRIME 2016-Gold"/>
        <s v="Tmall_ASA327"/>
        <s v="plk_FWI/ 928 911_30"/>
        <s v="CL98_gree_12CZ8"/>
        <s v="s_tv_KLV-32R302C"/>
        <s v="RMSON_TM0361 MC WH"/>
        <s v="psl_ps_Signed By Afridi-M"/>
        <s v="samsungGALAXY J710F-2016 DS LTE"/>
        <s v="SUPER ASIA_SA WCS 65-ELECTRIC WATER COOLER STEEL BODY (65 GALLON"/>
        <s v="Dawlance_9144-MDS"/>
        <s v="Adata_Adata SSD-960GB"/>
        <s v="GMZV_500GB-PS4-Slim-New-Terra"/>
        <s v="Turk &amp; Fillmore_Super Natural I-brown-43"/>
        <s v="Turk &amp; Fillmore_Super Natural II-44"/>
        <s v="Turk &amp; Fillmore_Super Natural I-brown-45"/>
        <s v="Turk &amp; Fillmore_Super Natural I-brown-44"/>
        <s v="Turk &amp; Fillmore_Super Natural I-brown-40"/>
        <s v="Turk &amp; Fillmore_Super Natural II-45"/>
        <s v="Turk &amp; Fillmore_Super Natural II-43"/>
        <s v="Turk &amp; Fillmore_Super Natural II-42"/>
        <s v="Turk &amp; Fillmore_Super Natural II-40"/>
        <s v="Turk &amp; Fillmore_Super Natural I-brown-42"/>
        <s v="Turk &amp; Fillmore_Super Natural II-41"/>
        <s v="Turk &amp; Fillmore_Super Natural I-brown-41"/>
        <s v="Turk &amp; Fillmore_Super Natural II-46"/>
        <s v="Turk &amp; Fillmore_Super Natural I-brown-46"/>
        <s v="tcl_40 inch D2720 Full HD LED TV"/>
        <s v="AmanJee_PB018"/>
        <s v="AmanJee_PB012"/>
        <s v="infinix_Note 2 Grey"/>
        <s v="HP_Laser 402dn Black"/>
        <s v="Samsung_32inchesK4000"/>
        <s v="Kenwood_1.5 Ton Air Conditioner - HSU-18LKE"/>
        <s v="GMZV_Xbox One PAL -  500GB - Black"/>
        <s v="dawlance_MDS 9144"/>
        <s v="Huawei G8 Gold LW"/>
        <s v="FHM_HIGH POINT TABLE SET"/>
        <s v="Surmawala_Orient-OR-5535-GD-Refrigerator-Red"/>
        <s v="Eco Star_40U557"/>
        <s v="Eco Star_40U561"/>
        <s v="AYS_Orient-OR-5535-IP-Refrigerator"/>
        <s v="jackpot_JP-939"/>
        <s v="Surmawala_PEL-PRAS-2500-Refrigerator-Grey"/>
        <s v="interwood_HF-02WCR-GO-39741"/>
        <s v="FESFEducate-a-Child-for-a-Month"/>
        <s v="Samsung_Samsung32InchK4000"/>
        <s v="GMZV_Xbox One S 500GB-PAL (Without Kinect)"/>
        <s v="Samsung_Samsung Galaxy Camera GC100"/>
        <s v="SNU_NA16E2-04"/>
        <s v="SNU_MHC16W108"/>
        <s v="SNU_Tena-Durrani-TD16W-Roseate"/>
        <s v="SNU_MHC16W104"/>
        <s v="SNU_MHC16W105"/>
        <s v="sanaulla_NA17E 03 "/>
        <s v="IKEA_10323349"/>
        <s v="dawlance_9122 MDS"/>
        <s v="Harry Potter and The Cursed Child-Hazir-Karachi"/>
        <s v="WD_2 BAY NAS WD-16TB"/>
        <s v="dawlance_9170WB MDS"/>
        <s v="Haier_HWM-75-918"/>
        <s v="EP_1200 1 KVA"/>
        <s v="HOS-m_bvlmibm100"/>
        <s v="Ricoh_Color GELJET SG-3120B SFN (wireless with Battery)"/>
        <s v="timex_T2P103"/>
        <s v="dawlance_ES15 1.0 Ton AC"/>
        <s v="coleman_3000002276"/>
        <s v="timex_T2N942"/>
        <s v="PNG_Pampers_10003452-Karachi"/>
        <s v="dawlance_DWT-230A W"/>
        <s v="jj_JLAWN-S-17-068 Cool Flower"/>
        <s v="Audionic_DJ 500"/>
        <s v="WT-70H3200-MG"/>
        <s v="Campingaz_2000024956"/>
        <s v="Silkasia_ET-457"/>
        <s v="rhythm_S1411S-03"/>
        <s v="Haier_HWM 75AS"/>
        <s v="tcl_32 inch D2730 Golive-2 LED TV"/>
        <s v="Timex_TW2P72500"/>
        <s v="Infinix Hot 4 Hazir-Gold-Rawalpindi"/>
        <s v="Infinix Hot 4 Hazir-Gold-Karachi"/>
        <s v="Gmart_Vivosmart HR+ 1"/>
        <s v="Zuk Z1-White-Karachi"/>
        <s v="Lacie_LAC9000633-4TB"/>
        <s v="GMZV_Xbox One PAL-500GB - Black"/>
        <s v="RMSON_PA3251F MW WH"/>
        <s v="HOS_JPGCW100"/>
        <s v="Dawlance_Microwave DW-131"/>
        <s v="vitamin_Ultra Creatine"/>
        <s v="Timb-mens_23061-10"/>
        <s v="AmanJee_PB011"/>
        <s v="Elite_Self Balancing Electric Scooter"/>
        <s v="Elite_Self Balancing Electric Scooter "/>
        <s v="Elite_Self Balancing Electric Scooter-Black"/>
        <s v="akl-GFSU1265-M"/>
        <s v="KureshiC_BLW-008-PO2"/>
        <s v="GA_EA-12-144988"/>
        <s v="HP_Officejet 7612 A3 (4-in-1) Wieless"/>
        <s v="KureshiC_149-axe"/>
        <s v="Ifitness_LIVEUP-INVERSION-TABLE-LS9087"/>
        <s v="dawlance_9108 DELUXE Refrigerator"/>
        <s v="interwood_HF-01FSB-MW-15781"/>
        <s v="jackpot_Microwave Oven -JP-932 "/>
        <s v="Motifz_MWU01697-999-BUFF"/>
        <s v="Dawlance_DW-540 AF"/>
        <s v="tmx_wtch_ T2N720_12"/>
        <s v="phub_Chance Eau Tendre  by Chanel 150mlml EDT"/>
        <s v="dawlance_DW-9500"/>
        <s v="Naushemian_#0030-Light Red-L"/>
        <s v="Panasonic_Black-32-Inches-LED"/>
        <s v="timex_T49866"/>
        <s v="TCL_TCL32InchD2900"/>
        <s v="AYS_32B8500"/>
        <s v="MORG_GCS 37"/>
        <s v="Haier_LE 32B8000"/>
        <s v="Audionic_Mehfil MH-150"/>
        <s v="interwood_HF-01NOR-MW-40672"/>
        <s v="samsungGALAXY J3 LTE DS QC"/>
        <s v="sanasafinaz_SS-1A"/>
        <s v="kansai_NeverWet"/>
        <s v="nabila_Nvite-fair-skin"/>
        <s v="nabila_Ngage FOR Honey"/>
        <s v="Dany6-954217-555652"/>
        <s v="tmx_wtch_T49866"/>
        <s v="UNEL_Orie nt 32 Inch L-4132/4143"/>
        <s v="TBG_AV-S-044-Black"/>
        <s v="test-product-00"/>
        <s v="Mono Cruiser _Grand"/>
        <s v="Monocruiser_BL-118AR - Green"/>
        <s v="seagate_SG E-2TB"/>
        <s v="orient_32Inches-G6530-HDLEDTV"/>
        <s v="SUPER ASIA_GH 535-35 GLN CAPACITY"/>
        <s v="RMSON_TM4254R MW BK"/>
        <s v="FHM_DREAMER"/>
        <s v="Geepas_GMO1885"/>
        <s v="AYS_32B8500-32-Inches"/>
        <s v="M&amp;M_Deal 2"/>
        <s v="ALK_FC-16-17-A131140057"/>
        <s v="Timb-women_8408B-6"/>
        <s v="Timb-women_8408B-5.5"/>
        <s v="Xiaomi-Redmi-4x-BLACK"/>
        <s v="trzwus_76111120200000_WN16-07(B)"/>
        <s v="Tommy_1791102"/>
        <s v="Swatch_YVS420"/>
        <s v="rhythm_G1201S-05"/>
        <s v="Orient_32inchL6982"/>
        <s v="HOS_CNN5W100"/>
        <s v="BHA_K.E-14000"/>
        <s v="HOS-W_VSBSIBEDP100"/>
        <s v="Careem_25000 Credits"/>
        <s v="shubinak_SWS14-JAK-1020-M/L"/>
        <s v="ALK_FC-04-17-A131140045"/>
        <s v="shubinak_SWS14-JAK-1020-XS/S"/>
        <s v="GA_C-421-136160"/>
        <s v="majestic_15 Pc Cookware Set - Antique Grey"/>
        <s v="Sapphire_US0413"/>
        <s v="rhythm_C1303L-02"/>
        <s v="SUPER ASIA_GH 530-30 GLN CAPACITY"/>
        <s v="Timb-mens_9062B -8.5"/>
        <s v="RMSON_TM4222F MW WH"/>
        <s v="Delsey_24083008"/>
        <s v="dawlance_DW-6500 Grey"/>
        <s v="RT-04-Grey&amp;black-Double Duvet Cover Sheet Set-7 pcs"/>
        <s v="Campingaz_205584"/>
        <s v="tr_Good Day (Vitality) Gift Set 440 gm 3 units"/>
        <s v="centrix_Scootify - Red Self Balancing Scooter"/>
        <s v="centrix_Scootify - Black Self Balancing Scooter"/>
        <s v="centrix_Scootify - Blue  Self Balancing Scooter"/>
        <s v="TBG_TBG-S-V-016"/>
        <s v="MORG_GCS 31"/>
        <s v="Monocruiser_CLB Z676 AR Audi"/>
        <s v="INFIINIX_HOT S X521"/>
        <s v="Noble_Nobel-32-Inch-Black"/>
        <s v="timex_T2N700"/>
        <s v="Dawlance_MD 10 + DWB 600"/>
        <s v="Casio_EFR-549SG-1AVUDF"/>
        <s v="RMSON_AM0340B MW WH"/>
        <s v="RMSON_TM0389 MW BK"/>
        <s v="Eco Star_24U521"/>
        <s v="R&amp;I_KWM 1012 SA"/>
        <s v="sinbo_3325"/>
        <s v="Bose_626237-0020"/>
        <s v="Castillo_408-CRWBlue-L"/>
        <s v="QMobile Noir Z10"/>
        <s v="RS_Baklawa 500gm"/>
        <s v="Timex_TW4B01500"/>
        <s v="RS_Honey Dry Fruit Halwa"/>
        <s v="guess_W0289L1"/>
        <s v="TBG_AV-S-047-Golden &amp; White"/>
        <s v="RMSON_TL4201 MW BU"/>
        <s v="Ricoh_Black Laser SP-210SF (4 in 1)"/>
        <s v="shubinak_SWW14-BS-240B"/>
        <s v="cc_samsung_Grand Prime Plus-Silver"/>
        <s v="Ricoh_Black Laser SP-210"/>
        <s v="IRIScan_IRISCan Anywhere 2"/>
        <s v="tcl_ 24 inch D2720 HD Ready LED TV"/>
        <s v="HOS-m_CNBDCMP100"/>
        <s v="Dany_Masti-12"/>
        <s v="Transcend_TS4TSJ35T3"/>
        <s v="Haier_HWM 100 AS/BS"/>
        <s v="Javaid_Nihari_with_7up"/>
        <s v="Kenwood_White Semi Automatic Washing Machine - KWM-1014"/>
        <s v="MHS_Oxford-Bed Sheet - [Size] Double"/>
        <s v="NESTLE_Dolce&amp;Coffee_Flavors"/>
        <s v="HOS-m_YSLNHM100"/>
        <s v="Getiit_Mate"/>
        <s v="RMSON_TL0390 MG BK"/>
        <s v="GO-Girl_694810"/>
        <s v="GA_EA-14-144984"/>
        <s v="GA_FE-60-141235"/>
        <s v="Paramount_9789696372639"/>
        <s v="jackpot_JP-959"/>
        <s v="Charizma_CWB1"/>
        <s v="timex_T49867"/>
        <s v="casio_SHN-3013D-7ADR"/>
        <s v="sapphire_US0541"/>
        <s v="HP_Laser P1102w Black"/>
        <s v="MORG_GCS 22"/>
        <s v="TBG_AV-M-048-Ruby "/>
        <s v="Zia_hs21 to 29"/>
        <s v="BHA_K.E-7500+"/>
        <s v="MORG_GCS 25"/>
        <s v="Turk &amp; Fillmore Lazaretto Tan-46-12"/>
        <s v="Turk &amp; Fillmore Lazaretto Black-43"/>
        <s v="Turk &amp; Fillmore Lazaretto Black-42"/>
        <s v="SNU_NA16E2-03"/>
        <s v="Homage_HEX-1004"/>
        <s v="madela_MINI ELECTRICBREASTPUMP"/>
        <s v="cr_CASHEW NUT PLAIN-500 GM"/>
        <s v="rute2_SlimStyles MR Vanilla "/>
        <s v="timex_T2P043"/>
        <s v="sanasafinaz_SS_6B"/>
        <s v="Haier_HWM 80-000"/>
        <s v="casio_SHE-3803D-7AUDR"/>
        <s v="timex_T2P183"/>
        <s v="BHA_K.E-8000"/>
        <s v="dawlance_DW5200"/>
        <s v="interwood_HA-R-COVINGTON-40010"/>
        <s v="american_tourister Feherlite Spinner  77Black"/>
        <s v="hop_ANKM005"/>
        <s v="R&amp;I_HWD 63 ( 2 tap with ref )"/>
        <s v="MORG_GCS 01"/>
        <s v="Timex_TW2P75300"/>
        <s v="RM_Sony-BDP-S1500"/>
        <s v="yankee_5038500008357"/>
        <s v="Castillo_CR-01-Natural D"/>
        <s v="Delsey_223955600"/>
        <s v="KHAS_KCE-2065"/>
        <s v="Geepas_GHB1661"/>
        <s v="GO-Girl_694010"/>
        <s v="Ricoh_Black Laser SP-210SU (3 in 1)"/>
        <s v="RMSON_TM8904 MC WH"/>
        <s v="sanasafinaz_SS-11A"/>
        <s v="Castillo_CPL-741-Black With Burgundy Shade-42"/>
        <s v="seagate_SG E-1TB"/>
        <s v="nvc_HDMI UC 40 - Home Cinema Projector - White"/>
        <s v="Homage_Black Water Dispenser - HWD-42"/>
        <s v="HOS_CDDJW100"/>
        <s v="MORG_GCS 30"/>
        <s v="Infinix Hot Note X551-1GB-Gold-Nationwide Delivery"/>
        <s v="phub_Pure Pioson  by Christian Dior 100ml EDP"/>
        <s v="Turk &amp; Fillmore Board walk black-7"/>
        <s v="sony_DSC-W830"/>
        <s v="phub_Fahrenheit "/>
        <s v="HP_HP-Laserjet-Pro-M12a"/>
        <s v="phub_Allure Homme Sport  by Chanel 100ml  EDT "/>
        <s v="Homage_Cream White Water Dispenser with Refrigerator Cabinet - H"/>
        <s v="Geepas_GK6862"/>
        <s v="HOS-m_GAADGEM180"/>
        <s v="JBS_WEN-194"/>
        <s v="sanasafinaz_SS-14A"/>
        <s v="GA_PM-139-120534"/>
        <s v="dawlance_DW396HP"/>
        <s v="RS_Rehmat-e-Shereen Mix Mithai"/>
        <s v="crocs_200375-ocean-C10"/>
        <s v="nasgas_NWD-120"/>
        <s v="GA_PM-143-136189"/>
        <s v="Dawlance_DW-131 HP"/>
        <s v="fitn_2730442"/>
        <s v="Relaxsit_RS-70"/>
        <s v="Relaxsit_RS-72"/>
        <s v="trzw_FRC-16-001-Fawn/Teal Blue-M"/>
        <s v="shubinak_SWS14-JAK-1017-M"/>
        <s v="GA_CT-186-136050"/>
        <s v="shubinak_SWS14-JAK-1017-XS"/>
        <s v="HP_Officejet ENVY 5530 Wireless (3-in-1)"/>
        <s v="SFEVER_CH369HB0EHEHSNAFAMZ"/>
        <s v="BO-paintings_MHS33-FIG"/>
        <s v="sputnik_8073/14-11"/>
        <s v="sanasafinaz_march16_10A-Nationwide Delivery"/>
        <s v="SNU_NS16E2-07"/>
        <s v="RS_Gulab jaman Tin"/>
        <s v="BBS_M009"/>
        <s v="GFE_22_YonauasIcecreamMaker"/>
        <s v="casio_GAC-110-1ADR"/>
        <s v="Surmawala_Haier-HWM-120-35FF-Washing-Machine-Grey"/>
        <s v="casio_BEM-506CD-1AVDF"/>
        <s v="SUPER ASIA_GH 112-SUPER SAVER SERIES 12 LITERS"/>
        <s v="b&amp;d_Food Processor &amp; Factory F710"/>
        <s v="smsm_370111"/>
        <s v="dwf_Key Biscayne  SOB02-0014 Versus by Versace Watch"/>
        <s v="BO_funballs-CR-100"/>
        <s v="timex_T2P231"/>
        <s v="BB_bundle_bf"/>
        <s v="akl_A131133511_MS-11_Beige"/>
        <s v="emarthazir_BBQ Pro Kit-Karachi"/>
        <s v="Mardaz_MDZ-P-18-M"/>
        <s v="Audionic_Rb 104"/>
        <s v="asimjofaeanew_2B"/>
        <s v="GA_SS-135-136179"/>
        <s v="GA_PM-202-137349"/>
        <s v="GA_PM-200-137350"/>
        <s v="head_273026-UK 10"/>
        <s v="phub_Armani Mania "/>
        <s v="culzado_TORRO-41"/>
        <s v="Edge-wc_ED-WC-031"/>
        <s v="SNU_Es16e2-02"/>
        <s v="SNU_Es16e2-09"/>
        <s v="HP_Monitor-V193"/>
        <s v="Audionic_Rb 105"/>
        <s v="Dany_Masti-8 "/>
        <s v="MORG_GCS 17"/>
        <s v="Monocruiser_BL-318C Bike"/>
        <s v="rhythm_G1105S-03"/>
        <s v="Castillo_CK-745-Green-42"/>
        <s v="PNG_Pampers_10003449-Hazir"/>
        <s v="emart_0-28"/>
        <s v="Relaxsit_RS-74"/>
        <s v="coleman_Red Excursion Cooler 9 QTR"/>
        <s v="HAS_1030"/>
        <s v="JBS_WEN-034"/>
        <s v="Casio_EFR-546L-2AVUDF"/>
        <s v="rhythm_G1107S-03"/>
        <s v="rhythm_G1107S-04"/>
        <s v="Homeage_HWM-920"/>
        <s v="JBS_CRY-024"/>
        <s v="timex_TW4B09000"/>
        <s v="dawlance_WM-5100 White"/>
        <s v="HOS_YSLEW90"/>
        <s v="SFEVER_MP216"/>
        <s v="timex_T2P232"/>
        <s v="scent_CALVIN KLEIN FRESH 75ML"/>
        <s v="IKEA_40103751"/>
        <s v="Bundle 3 smsm_bundle03"/>
        <s v="Omron_HBF-508-E"/>
        <s v="mm_AG-9031"/>
        <s v="coleman_Marine White Cooler 70QT"/>
        <s v="Culzado_CZM-260-42"/>
        <s v="culzado_AXIS-41"/>
        <s v="TCF_Educate-a-Child-for-a-Month"/>
        <s v="Atiqa_mega-sale-box-set"/>
        <s v="Transcend_TS2TSJ25H3P"/>
        <s v="Transcend_ TS2TSJ25H3B"/>
        <s v="timex_T2P149"/>
        <s v="HOS_ELWMW100"/>
        <s v="sehgalmotors_189146"/>
        <s v="SN_Muzadati-500gm"/>
        <s v="Audionic Reborn RB-90"/>
        <s v="Darul_Sakoon_Food_Bundle"/>
        <s v="WD_WD - MP - 2TB"/>
        <s v="timex_T25771"/>
        <s v="it_Imp-luxe17-07"/>
        <s v="it_Imp-luxe17-01"/>
        <s v="GC_GCS058"/>
        <s v="AKL_A01136169-AW-06-Beige"/>
        <s v="Tmall_ASA336"/>
        <s v="Atlas_AT-1500-180W"/>
        <s v="babyw_2949"/>
        <s v="timex_TW2P97400"/>
        <s v="VPN_VPN 702-B"/>
        <s v="fitn_820103309653"/>
        <s v="rhythm_G1107S-02"/>
        <s v="HOS-m_CDHM100"/>
        <s v="Monocruiser_JY D03"/>
        <s v="renna_LL-BBP-WN"/>
        <s v="AKL_A131131293_FC-12"/>
        <s v="Timex_TW2P80800"/>
        <s v="audionic6-954217-566450"/>
        <s v="sanasafinaz_march16_1A-Nationwide Delivery"/>
        <s v="SFEVER_MP213"/>
        <s v="BHA_K.E-555-C"/>
        <s v="timex_T46681"/>
        <s v="jackpot_JP-7991"/>
        <s v="BBS_M008"/>
        <s v="Castillo_CW-754-Dark Brown Suede-42"/>
        <s v="Swatch_SUBM114G"/>
        <s v="MORG_GCS 12"/>
        <s v="Omron_HEM-7131-E"/>
        <s v="timex_T2N779"/>
        <s v="coleman_Blue Cooler Combo 54QT"/>
        <s v="ChannelSpeakerSystem_HT31 2.1"/>
        <s v="HOS-m_HRMTDHM100"/>
        <s v="SFEVER_MP210"/>
        <s v="ISn 100% Whey Protein - Pack of 2"/>
        <s v="Q&amp;Q_Q602J402Y"/>
        <s v="ALK_FC-03-17-A131140044"/>
        <s v="tmx_wtch_T2N533"/>
        <s v="H2_MODRSBlack-Black-S"/>
        <s v="hijabh_Jilbab-BC-872-56x"/>
        <s v="AMT_AMT-6487"/>
        <s v="head_273074-UK 9"/>
        <s v="GA_GL-06-141166"/>
        <s v="Timex_TWEG14900"/>
        <s v="MORG_GCS 28"/>
        <s v="MORG_GCS 06"/>
        <s v="AKL_A131130511_SS-164_Orange"/>
        <s v="HOS-m_RLSAFM125"/>
        <s v="SNU_SairaRizwanSR16W05"/>
        <s v="SCIFI_SC38816"/>
        <s v="a4tech_Gaming-Bloody-Mouse-R-80"/>
        <s v="babyw_BF-804B"/>
        <s v="Nova_NLJ-1001"/>
        <s v="IKEA_221916"/>
        <s v="gracill_GRC-7-43"/>
        <s v="sinbo_3467"/>
        <s v="Enviro_ENR-25XDG2"/>
        <s v="cr_CASHEW NUT ROASTED-500 GM"/>
        <s v="HOS_ESW90"/>
        <s v="fitn_RU00494"/>
        <s v="hijabh_0120-BC-759 (1)-52x"/>
        <s v="ALK_FC-14-17-A131140055"/>
        <s v="ALK_FC-13-17-A131140054"/>
        <s v="GA_FE-42-141217"/>
        <s v="SNU_IM17C08"/>
        <s v="RM_Panasonic-SC-HT31"/>
        <s v="coleman_Red Adult Chair Quad with Cooler "/>
        <s v="lm_FORBES MONTHLY-Subscription"/>
        <s v="Relaxsit_RS-67"/>
        <s v="HOS_RLRW100"/>
        <s v="GA_PM-201-137348"/>
        <s v="orient_OM-30ARW"/>
        <s v="american_tourister Rome UR  66Black"/>
        <s v="Z&amp;A_ZEES-0097"/>
        <s v="un_Green Tea Bundle_GT"/>
        <s v="LC_3595471021182"/>
        <s v="TBG_AV-B-07-Golden"/>
        <s v="moshi_99MO023126"/>
        <s v="GA_PM-137-136187"/>
        <s v="GA_PM-162-136199"/>
        <s v="mm_AG-2098"/>
        <s v="Bparcel_85W-SAFE2"/>
        <s v="MHS_Pleat Boarder -Bed Sheet - [Size] King"/>
        <s v="GA_PM-155-136193"/>
        <s v="GA_PM-173-136208"/>
        <s v="GA_PM-152-136192"/>
        <s v="GA_PM-161-136198"/>
        <s v="GA_PM-168-136203"/>
        <s v="GA_PM-171-136206"/>
        <s v="GA_PM-170-136205"/>
        <s v="AKL_A01136177-AW-18-Purple"/>
        <s v="GA_PM-172-136207"/>
        <s v="GA_PM-157-136194"/>
        <s v="rhythm_G1107S-01"/>
        <s v="Prime_T12-BLACK-2XL"/>
        <s v="prime_T11-GR Black-M"/>
        <s v="prime_T11-GR Black-XL"/>
        <s v="Atalian _DV206A-Brown-41"/>
        <s v="Atalian _DV206A-Black-41"/>
        <s v="SNU_ME16E-2A"/>
        <s v="Mausummery_0001555-SUT-AQU"/>
        <s v="Rubian_20-S"/>
        <s v="KKZP_TSRKK70206-XS"/>
        <s v="sehgalmotors_67036"/>
        <s v="Lacie_9000146"/>
        <s v="TTmachine_pakistan05-M"/>
        <s v="AKL_A131130507_SS-161_Blue"/>
        <s v="edifier_XM6-PF"/>
        <s v="phub_Armani 100ml  EDT "/>
        <s v="MORG_GCS 04"/>
        <s v="hijabh_JILBAB-C-756 (1)-56x"/>
        <s v="AM-Dark Turquoise Suit APS-5110-Small"/>
        <s v="shahi_BallayÃƒâ€šÃ‚Â BallayÃƒâ€šÃ‚Â Munchy MixÃƒâ€šÃ‚Â 12-75-box"/>
        <s v="audionic_6954217856834"/>
        <s v="HOS-m_HRMTDHM75"/>
        <s v="phub_One Million  by Paco Rabanne 100ml  EDT "/>
        <s v="fitn_800450"/>
        <s v="casio_MTP-1381D-7AVDF"/>
        <s v="Teenz_R-0124"/>
        <s v="Timex_TW2P61400"/>
        <s v="Aladdin_Vision 10000 - Tape Bat - Beige"/>
        <s v="JBS_hcd-HON-020"/>
        <s v="phub_Legend Spirit by Mont Blanc 100ml  EDT"/>
        <s v="LC_3349668532902"/>
        <s v="streets_SS-63-L"/>
        <s v="Timex_TW2P61600"/>
        <s v="MHS_Metallic Cuff White-Bed Sheet - [Size] Double"/>
        <s v="madela_HARMONY BREASTPUMP"/>
        <s v="Ar_KN034-S"/>
        <s v="lamart_LMZ053"/>
        <s v="HOS-m_CPDOMM80"/>
        <s v="AKL_A131131287_FC-06"/>
        <s v="tmx_wtch_T28201"/>
        <s v="phub_Boss Bottled Night "/>
        <s v="Ifitness_Mini-Bike"/>
        <s v="Fidato Ankle High Boot 309-872-42"/>
        <s v="Fidato Ankle High Boot 309-872-41"/>
        <s v="Fidato Ankle High Boot 309-872-45"/>
        <s v="Fidato Ankle High Boot 309-872-40"/>
        <s v="Corio_C-101348 - BROWN-45"/>
        <s v="Karak_Honey 1 Kg"/>
        <s v="Artzy_MM-02"/>
        <s v="GA_PM-132-136186"/>
        <s v="GA_PM-167-136202"/>
        <s v="GA_PM-165-136201"/>
        <s v="shoppingmania_Gold Rhinestone Heart Drop Necklace &amp; Earrings"/>
        <s v="AKL_GFKU2369-L"/>
        <s v="GA_FE-58-141233"/>
        <s v="Sapphire_US0679"/>
        <s v="Sapphire_US0678"/>
        <s v="GA_EA-18-144980"/>
        <s v="sinbo_7027"/>
        <s v="Philips_6540"/>
        <s v="LC_3349668508587"/>
        <s v="MORG_GCS 13"/>
        <s v="Turk &amp; Fillmore longisland ice tea-40"/>
        <s v="interwood_HF-12CR-HW-11284"/>
        <s v="Logitech_Logitech Ipad Air Keyboard Cover Connector-white"/>
        <s v="timex_T49988"/>
        <s v="Tmall_MM_Sonex_Cookware_Set"/>
        <s v="RS_Chum Chum Tin"/>
        <s v="Cosmo_Wen Lavender"/>
        <s v="timex_T49991"/>
        <s v="MDF 018_Ajwa Dates 250 gm"/>
        <s v="HR_Soan Papdi 500g"/>
        <s v="HOS-m_GACM75"/>
        <s v="Lunarl-500"/>
        <s v="vitamin_moments-gold-delay-condom"/>
        <s v="GA_C-468-120505"/>
        <s v="AKL_A131138790-SS-122-17"/>
        <s v="SNU_ op16l-155A"/>
        <s v="head_273406-UK 10"/>
        <s v="head_273406-UK 11"/>
        <s v="casio_MTP-E303L-7AVDF"/>
        <s v="plk_DWI/ 941 344_76"/>
        <s v="SFEVER_GU378HB18MA4KNAFAMZ"/>
        <s v="BParcel_Q7S WITH Webcam 2G+8G-BLACK"/>
        <s v="ST_M8820_73"/>
        <s v="Herbo Natural_30"/>
        <s v="BParcel_Q7 2G+8G-BLACK"/>
        <s v="Fidato_537-904-W-45"/>
        <s v="corio_c101223-45"/>
        <s v="Fidato_537-904-W-brown-41"/>
        <s v="Q&amp;Q_DE02J502Y"/>
        <s v="Fidato_537-904-W-40"/>
        <s v="Fidato_549-872-B-40"/>
        <s v="corio_C 101150-45"/>
        <s v="Karak_Honey 1 Kg_discounted"/>
        <s v="naushemian_#0037-M"/>
        <s v="GA_CL-230-B-136065"/>
        <s v="palwasha_SKU011"/>
        <s v="unze_GS5632 -Brown-6"/>
        <s v="Dermalogica_666151001909"/>
        <s v="GA_FE-68-141243"/>
        <s v="b&amp;d_Vacuum Cleaner VM1430"/>
        <s v="GA_GT-01-141173"/>
        <s v="hijabh_0121-C-752 (1)-56"/>
        <s v="sanasafinaz_SS-2B"/>
        <s v="hijabh_0120-P-827-54"/>
        <s v="SanaSafinaz_SS-6A"/>
        <s v="sanasafinaz_SS-5B"/>
        <s v="sanasafinaz_SS-3A"/>
        <s v="sanasafinaz_SS-1B"/>
        <s v="Nvite for Fair Skin No Makeup Face Perfecting Palette"/>
        <s v="nabila_Nlight FOR creamy"/>
        <s v="braun_10000893_SE5680 BFS MEA "/>
        <s v="HOS_ELPIW100"/>
        <s v="HOS_DNGPF100"/>
        <s v="Ifitness_Ab-King-pros"/>
        <s v="GA_FE-67-141242"/>
        <s v="Transcend_TS1TSJ25M3E"/>
        <s v="head_273305-UK 8"/>
        <s v="timex_T2P521"/>
        <s v="timex_T2P045"/>
        <s v="timex_T2P517"/>
        <s v="AKL_A131130455_SS-145_Black"/>
        <s v="AKL_A131130456_SS-145_Navy Blue"/>
        <s v="Omron_MC-720-E"/>
        <s v="Philips_Bundle Offer AT890 HP 8110"/>
        <s v="Audionic_Rex 65"/>
        <s v="Sapphire_US0432"/>
        <s v="Timex_TW000X602"/>
        <s v="Akl_GFSU1270_Beige-L"/>
        <s v="PNG_Pampers_10004046-Hazir"/>
        <s v="LC_8411061602522"/>
        <s v="starlet_A208-18J-Black-44"/>
        <s v="WD_WD - MP - 1TB"/>
        <s v="SFEVER_GI377HB01ZASGNAFAMZ"/>
        <s v="danielk_DK10947-2-Navy"/>
        <s v="sanasafinaz_SS-9B"/>
        <s v="sanasafinaz_SS-12A"/>
        <s v="RM_Sony-DVP-SR760"/>
        <s v="JBS_CRY-019"/>
        <s v="corio_JC 01-40"/>
        <s v="Arino_AF-008-42"/>
        <s v="corio_JC 57-43"/>
        <s v="corio_C 101315-42"/>
        <s v="corio_JC 53-45"/>
        <s v="Naushemian_#0022-S"/>
        <s v="shubinak_SWWF14-Kurta-011-M - 36"/>
        <s v="AKL_A131137868-SS-06-17"/>
        <s v="naushemian_#0034-M"/>
        <s v="AKL_A131137857-SS-01-17"/>
        <s v="GA_CT-204-136125"/>
        <s v="GA_CT-211-136128"/>
        <s v="GA_CT-225-136161"/>
        <s v="AKL_A131135302-FW-11-Yellow"/>
        <s v="delsey_Delsey Tuileries 2"/>
        <s v="geha_ X 5 Paper Shredder"/>
        <s v="asimjofaeanew_5A"/>
        <s v="phub_L eau D issey  by Issey Miyake 100ml EDT"/>
        <s v="shopfever_RA385HB1LNDBGNAFAMZ"/>
        <s v="Laitalio_Cog-Tan-41-7"/>
        <s v="Charizma_CS-11-Parrot Green"/>
        <s v="Timex_TW2P79500"/>
        <s v="Turbo_100208 Multicolor"/>
        <s v="Julbo_ J370122"/>
        <s v="Dawlance_MD 4N"/>
        <s v="xenium_RFC-20164"/>
        <s v="majestic_18 Pc Cookware Set - Burgandy"/>
        <s v="yankee_5038580000771"/>
        <s v="majestic_18 Pc Cookware Set - Sparkle Red"/>
        <s v="shubinak_SWW-F14-017-L - 38"/>
        <s v="Q&amp;Q_DA05J101Y "/>
        <s v="timex_T2P044"/>
        <s v="Timex_TI000W20300"/>
        <s v="timex_T49963"/>
        <s v="TP-Link_Router-TL-WDR-3500"/>
        <s v="timex_T5K560"/>
        <s v="HOS-m_PR1MM100"/>
        <s v="HOS_IMPFW100"/>
        <s v="RS_Nan Khatai"/>
        <s v="Toyworld_TW-213"/>
        <s v="timex_T2N790"/>
        <s v="CLICK ON_CK3245"/>
        <s v="zaffiro_Z-P-042"/>
        <s v="AKL_A131128720_SS-14_Grey"/>
        <s v="HOS_GUCENVW100"/>
        <s v="HOS_GVYVIW75"/>
        <s v="Audionic_Mehfil MH-20"/>
        <s v="Turk &amp; Fillmore_hutchence Tan brown-43"/>
        <s v="phub_Light Blue  by Dolce &amp; Gabbana 100ml EDT"/>
        <s v="timex_T2P449"/>
        <s v="AKL_A131130447_SS-141_Purple"/>
        <s v="SMSM_270303"/>
        <s v="sehgalmotors_7007"/>
        <s v="asimjofaeid_AJL-1A"/>
        <s v="asimjofaeid_AJL-3B"/>
        <s v="TBG_AV-B-01-Golden"/>
        <s v="dawlance_Microwave Oven MD-7 - 20 litres"/>
        <s v="AKL_A131131284_FC-03"/>
        <s v="AKL_A131131283_FC-02"/>
        <s v="casio_MTP-E305D-2AVDF"/>
        <s v="Timex_L502"/>
        <s v="greenroot_Dry Hair Oil"/>
        <s v="phub_Bright Crystal  by Versace 90ml EDT"/>
        <s v="Topline_Waheed Murad His Life and Our Times"/>
        <s v="greenroot_Diabetic Cure"/>
        <s v="greenroot_Men Taur Ultra "/>
        <s v="Trendz_TR-0037"/>
        <s v="Am-PTV_VC-1029-M"/>
        <s v="Cherrys_SK-628-M"/>
        <s v="Saylani_Vocational-Training-Per-Course"/>
        <s v="baklawa_Baklava Mix Sweets 1Kg"/>
        <s v="shubinak_SN-MB-03"/>
        <s v="Rai_Ra21-Pistachio Green-Medium"/>
        <s v="GA_SS-126-136163"/>
        <s v="Telemall_MM-DR-AF"/>
        <s v="Timex_TW000Q808"/>
        <s v="KKUPJ-Blue-L"/>
        <s v="stitchers_TnT 012-L"/>
        <s v="LALA_VTE-02"/>
        <s v="unze_GS5628 -Black-10"/>
        <s v="akl-GFSU1265-L"/>
        <s v="emart_Nova Straightener + Curler"/>
        <s v="GMZV_1005"/>
        <s v="UnzeLondon_GS4354-9"/>
        <s v="AKL_A131128708_SS-8_Pink"/>
        <s v="majestic_15 Pc Cookware Set - Burgandy"/>
        <s v="majestic_15 Pc Cookware Set - Beige"/>
        <s v="HAS_1026"/>
        <s v="SUPER ASIA_GH 106-SUPER SAVER SERIES 6 LITERS"/>
        <s v="Omega_Omega_17Pcs Non-Stick Cookware Set"/>
        <s v="Relaxer_LSP 01 A-Green"/>
        <s v="Relaxer_LSP 02 A-Blue"/>
        <s v="Sapphire_US0410"/>
        <s v="Sapphire_US0411"/>
        <s v="Nikon_Nikon COOLPIX L27 Compact Digital Camera - White (16.1MP,"/>
        <s v="Tri-Angels_11014-2"/>
        <s v="xenium_DFC-201668"/>
        <s v="Relaxsit_RS-68"/>
        <s v="cr_PISTA PLAIN-500 GM"/>
        <s v="BParcel_MXV 1+8G-BLACK"/>
        <s v="Adata_Adata SSD-120 GB"/>
        <s v="Laitalio_Tan Edward Footmark-44"/>
        <s v="Laitalio_Black Bruno Footmark-42"/>
        <s v="Logitech_910-004521 "/>
        <s v="Lala_1151004100094-SCB-09"/>
        <s v="Mtech_Combo-of-1-MXQ-Pro"/>
        <s v="GMZV_WWE 2K17-XboX one"/>
        <s v="timex_T2N695"/>
        <s v="timex_T49961"/>
        <s v="Moulinex _A320"/>
        <s v="Mochi_MB-809-BL-32"/>
        <s v="majestic_15 Pieces Cookware Set"/>
        <s v="majestic_Sage Green 15 Pieces Cookware"/>
        <s v="HOS_CH212W100"/>
        <s v="Julbo_ J4512014"/>
        <s v="greenroot_Clear Vision"/>
        <s v="Q&amp;Q_GV54J302Y"/>
        <s v="asimjofaeanew_5B"/>
        <s v="HP_Officejet 2540 Wireless (3-in-1)"/>
        <s v="Geepas_GTR6229"/>
        <s v="stinnos_1825"/>
        <s v="AKL_A131128715_SS-127_Purple"/>
        <s v="Cosmo_Proactiv Solution"/>
        <s v="Audionic_AD-7500-Black"/>
        <s v="fitn_RU00400"/>
        <s v="BP_FA04114"/>
        <s v="AM-Sky Blue Shalwar Suit APS-5100-Large"/>
        <s v="how_DRAKE-44"/>
        <s v="Edge-wc_ED-WC-011"/>
        <s v="jn_900g"/>
        <s v="GA_AS-03-136185"/>
        <s v="GA_CT-213-138180"/>
        <s v="naushemian_#0043-S"/>
        <s v="naushemian_#0039-M"/>
        <s v="head_273305-UK 10"/>
        <s v="proactiv_acne_1"/>
        <s v="unze_GS5608 -Beige-9"/>
        <s v="unze_GS5639 -Coffee-8"/>
        <s v="unze_GS5611 -Black-9"/>
        <s v="smsm_220124"/>
        <s v="HOS-m_MBEM100"/>
        <s v="Sigma_52210"/>
        <s v="DR_DRPC046-11"/>
        <s v="Telemall_MM-DR-HB-L"/>
        <s v="sanasafinaz_march16_12B-Nationwide Delivery"/>
        <s v="sanasafinaz_march16_9A-Nationwide Delivery"/>
        <s v="sanasafinaz_march16_7A-Nationwide Delivery"/>
        <s v="sanasafinaz_march16_11A-Nationwide Delivery"/>
        <s v="sanasafinaz_march16_9B-Nationwide Delivery"/>
        <s v="sanasafinaz_march16_8A-Nationwide Delivery"/>
        <s v="sanasafinaz_march16_13A-Nationwide Delivery"/>
        <s v="sanasafinaz_march16_8B-Nationwide Delivery"/>
        <s v="sanasafinaz_march16_16A-Nationwide Delivery"/>
        <s v="sanasafinaz_march16_11B-Nationwide Delivery"/>
        <s v="sanasafinaz_march16_12A-Nationwide Delivery"/>
        <s v="AKL_A131133495_MS-04_Purple"/>
        <s v="smsm_8964000002254"/>
        <s v="ALK_FMCS001-130161452"/>
        <s v="Sigma_58542"/>
        <s v="Triumph_Tri-action 36 P-Black- 36C"/>
        <s v="Ref_AMBASSADOR 1162 Tan-44"/>
        <s v="KI_2174SAKBC"/>
        <s v="Zia_ST8"/>
        <s v="BBS_M002"/>
        <s v="Timex_TWEG15005"/>
        <s v="cos_prfume_9"/>
        <s v="timex_SS01"/>
        <s v="Aladdin_14-Walker-W2907"/>
        <s v="JBS_TAT-121"/>
        <s v="HOS_HBFW75"/>
        <s v="JBS_TAT-134"/>
        <s v="RAJESH_TE327SP1INSPKNAFAMZ"/>
        <s v="Base_1847"/>
        <s v="sitara_LRTW09-MDM-MIX-M"/>
        <s v="BO_5 Ft Sunset Glow Baby Swimming Pool"/>
        <s v="LC_8002135125995"/>
        <s v="ISn 100% Whey Protein Chocolate"/>
        <s v="ISN_Concentrated-Chocolate-2lbs"/>
        <s v="ISN_Concentrated-Chocolate"/>
        <s v="ISN_Concentrated-Vanilla-2lbs"/>
        <s v="Herbo Natural_6"/>
        <s v="Relaxsit_RS-56"/>
        <s v="Relaxsit_RS-57"/>
        <s v="BBS_M007"/>
        <s v="sputnik_510/2-8"/>
        <s v="ss_WC-017-L"/>
        <s v="Turk &amp; Fillmore The Hook-45-11"/>
        <s v="Entertainer Asia_Vouch 365 - 2017 Book Karachi"/>
        <s v="SKMT_CT Scan"/>
        <s v="RB_Harpic Loot Sale-bf"/>
        <s v="AKL_A131135334-FW-29-Brown"/>
        <s v="SAB_SI-207-S"/>
        <s v="SFEVER_HU379HB0845HGNAFAMZ"/>
        <s v="Getiit_J 101"/>
        <s v="unze_GS5640 -Black-9"/>
        <s v="unze_GS5647 -Black-9"/>
        <s v="ES_G-23-Mustard-47"/>
        <s v="Ref_AMBASSADOR 1165 Tan-43"/>
        <s v="ES_P-9-Black-42"/>
        <s v="Atalian _1387.1-Brown-42"/>
        <s v="MEGUIAR_G3200"/>
        <s v="CA_shirt-Small"/>
        <s v="Q Mobile M-200"/>
        <s v="hijabh_JILBAB-C (1)-56"/>
        <s v="Gloria_1602"/>
        <s v="Kashmina_KSH-WO-NC1-JD-P1"/>
        <s v="Gloria_1607"/>
        <s v="tucano_BAGIO15-GT"/>
        <s v="BP_FA31587"/>
        <s v="LC_7640111505631"/>
        <s v="Nabila_ZEROMAKEUP-IVORY"/>
        <s v="Audionic Vision 9"/>
        <s v="BO_rack-d-6x3"/>
        <s v="Rajesh_RAJ54"/>
        <s v="how_Zeppelin-41"/>
        <s v="Carson_CB-02-002-43-9"/>
        <s v="Laitalio_Black Harlow Footmark-43"/>
        <s v="akl_A132124674_GFSU1137-L"/>
        <s v="akl_A132124674_GFSU1137-M"/>
        <s v="Origins_16W37-M"/>
        <s v="AKL_A01136167-AW-05-Maroon"/>
        <s v="hop_ANKF010"/>
        <s v="HOS-W_VERYDW90"/>
        <s v="fitn_820103309769"/>
        <s v="BO_topspeedRC-black"/>
        <s v="Castillo_CWM-326"/>
        <s v="RS_Soan Papri-250gm"/>
        <s v="EMJM_24101322206-40"/>
        <s v="stinnos_A103"/>
        <s v="Paramount_9789670618623"/>
        <s v="stinnos_DressingSet1"/>
        <s v="stinnos_Winfun0804"/>
        <s v="Timex_T2P383"/>
        <s v="Castillo_CD-746-Camel-40"/>
        <s v="Mardaz_3green-Multicolor-XL"/>
        <s v="EtrierW_MT21-L"/>
        <s v="GMZV_DualShock 4 Wireless Controller for PlayStation 4 - Jet Bla"/>
        <s v="Timex_TI000U90100"/>
        <s v="sanasafinaz_march16_5A-Nationwide Delivery"/>
        <s v="sanasafinaz_march16_3A-Nationwide Delivery"/>
        <s v="sanasafinaz_march16_6B-Nationwide Delivery"/>
        <s v="sanasafinaz_march16_1B-Nationwide Delivery"/>
        <s v="sanasafinaz_march16_4A-Nationwide Delivery"/>
        <s v="AKL_A131128712_SS-48_Yellow"/>
        <s v="Arino_111-4105-Brown-42"/>
        <s v="PlanetX_PX-9291"/>
        <s v="timex_T20501"/>
        <s v="GMZV_Microsoft GTA V - Xbox One"/>
        <s v="BBS_C007"/>
        <s v="Relaxsit_RS-40"/>
        <s v="babywtoy72"/>
        <s v="Transcend_TS32GSDU1"/>
        <s v="IKEA_50139877"/>
        <s v="PNG_Pampers_10003447-Lahore"/>
        <s v="babyw_VT60813"/>
        <s v="Trzw_TPE-20-White"/>
        <s v="JBS_hcd-HON-018"/>
        <s v="HOS-m_VERPHM100"/>
        <s v="HOS_BVLOAW65"/>
        <s v="samsung_370"/>
        <s v="ISN_Bundle"/>
        <s v="fitn_631656703276"/>
        <s v="fitn_631656708554"/>
        <s v="fitn_100295"/>
        <s v="fitn_631656703269"/>
        <s v="fitn_631656708110"/>
        <s v="Gshop_D32"/>
        <s v="GA_ECLIPSE T-300 - 122758"/>
        <s v="Gshop_D35"/>
        <s v="emart_92"/>
        <s v="sputnik_5505/14 25T-8"/>
        <s v="Triumph_Doreen-Black- 36C"/>
        <s v="Kashmina_KSH-WO-RD-HD"/>
        <s v="hijabh_0116-BD (2)-56x"/>
        <s v="Pzalmi_FS-1-XL"/>
        <s v="streets_SS-56-M"/>
        <s v="bed&amp;rest_S7"/>
        <s v="Atalian _Ex64-Black-44"/>
        <s v="Atalian _Ex64-Brown-40"/>
        <s v="PHILLIPS_HP8698"/>
        <s v="VPN_VPN 202H"/>
        <s v="lamp_Lamp Shade Round 4 "/>
        <s v="st_PX008"/>
        <s v="Delsey_8903338054375"/>
        <s v="GBHII_GS820-Black-Black-7"/>
        <s v="Bundle 2 smsm_bundle02"/>
        <s v="zaffiro_Z-P-002"/>
        <s v="PlanetX_PX-9021"/>
        <s v="West Point_WF-2409GL"/>
        <s v="Braun_Citrus Juicer MPZ9 "/>
        <s v="cr_MABROOM DATES (375 GM)"/>
        <s v="SN_ajwa400gm"/>
        <s v="GMZV_Sony GTA V - PS4"/>
        <s v="Aladdin_bike_cover"/>
        <s v="Truck Art Watering can"/>
        <s v="akl_A132116093_GMSU171-M"/>
        <s v="gulhane_GTS-001"/>
        <s v="HAS_1022"/>
        <s v="RT-02-RED-Double Duvet Cover Sheet Set-4 pcs"/>
        <s v="shahi_Pack of 5 Shahi Nimco"/>
        <s v="Ego_E02436-BK0-Black-LRG"/>
        <s v="Ego_E02406-BK0-Black-MDM"/>
        <s v="babyw_1837"/>
        <s v="sanasafinaz_march16_2A-Nationwide Delivery"/>
        <s v="phub_Desire Blue  by Dunhill 100ml  EDT "/>
        <s v="Sigma_55366"/>
        <s v="Sigma_55367"/>
        <s v="nutrifactor_NF0025"/>
        <s v="Eglo_88816"/>
        <s v="BB_Black Artificial Leather Lounger"/>
        <s v="PlanetX_PX-9001"/>
        <s v="renna_DC-BBP-GR"/>
        <s v="Arino_PS-001-Black-40"/>
        <s v="Arino_BD-061-Brown-45"/>
        <s v="Arino_BD-064-Black-44"/>
        <s v="JT_W-28"/>
        <s v="naushemian_001-L"/>
        <s v="naushemian_0010-M"/>
        <s v="BP_FA00571"/>
        <s v="Carson_CB-02-001-43-9"/>
        <s v="Omron_NE-C803-E"/>
        <s v="emart_00-7"/>
        <s v="JBS_TAT-225"/>
        <s v="Charizma_CV-17"/>
        <s v="Charizma_CV-14"/>
        <s v="sony_CMT-S20"/>
        <s v="HP_White 2132 - DeskJet - All-in-One Printer"/>
        <s v="timex_TW000U907"/>
        <s v="HOS_BBYLW100"/>
        <s v="Logitech_LogitechK400Plus"/>
        <s v="JT_W-11"/>
        <s v="JT_W-27"/>
        <s v="AU_GD071-1 Year"/>
        <s v="GCU_EasyMate"/>
        <s v="ajmery_HQT906-Pink--"/>
        <s v="TBG_AV-B-08-Multi"/>
        <s v="sony_DVP-SR370"/>
        <s v="swi_CP3360"/>
        <s v="HP_Officejet 2130 (3-in-1)"/>
        <s v="greenroot_Fit Aura 7"/>
        <s v="fitn_748927028614"/>
        <s v="fitn_748927053531"/>
        <s v="fitn_834266001583"/>
        <s v="Sigma_1689"/>
        <s v="vitamin_TVC-Vita Growth (Buy 2 Get 1)"/>
        <s v="fitn_834266001552"/>
        <s v="Relaxsit_RS-21"/>
        <s v="Eglo_3890"/>
        <s v="babyw_5710"/>
        <s v="ssw_WC-06 -Regular Fit Small"/>
        <s v="starlet_ST 16004-Khaki-44"/>
        <s v="ssw_WC-08-Regular Fit Large"/>
        <s v="Entertainer Asia_Vouch 365-2017 BookLahore"/>
        <s v="madinah_Pine nut (Chilgoza)"/>
        <s v="Telemall_MM-PC-0009"/>
        <s v="AJ-bedsheet_AJB-002"/>
        <s v="Toyworld_TW-222"/>
        <s v="B-power_8286332-44"/>
        <s v="Prime_T12-BLACK-M"/>
        <s v="Prime_B666- BLACK-M"/>
        <s v="Prime_H-9- BLACK-2XL"/>
        <s v="Prime_T12-BLACK-L"/>
        <s v="Timex_A503"/>
        <s v="Bata_8386001-44"/>
        <s v="Singhar_NC-0012"/>
        <s v="Bparcel_N4050"/>
        <s v="TKS_m969-6-8 Years"/>
        <s v="bogo_BogoGrand2017karachi"/>
        <s v="dynasty_Kattan Full Suit-Blue"/>
        <s v="Atalian _BK17.50-Black-41"/>
        <s v="Ref_Top man 1113-Tan-43"/>
        <s v="Ref_Top man 1114-black-43"/>
        <s v="Atalian _Pesh51-Black-9"/>
        <s v="Atalian _BK17.02-Black-44"/>
        <s v="Ref_Paris 1155 Black-44"/>
        <s v="SCIFI_SC4530SPD-Spider Man "/>
        <s v="SNU_ ze16e2 364004 "/>
        <s v="nutrifactor_NF0017"/>
        <s v="Sigma_3131"/>
        <s v="AKL_A131128777_SS-33_Yellow"/>
        <s v="SCIFI_Spider Man_SC4540SPD"/>
        <s v="JBS_SZ-042"/>
        <s v="BO_topfastRc-yellow"/>
        <s v="JBS_TAT-224"/>
        <s v="Braun_Hair Straightener ES-1 "/>
        <s v="rute2_4533"/>
        <s v="fitn_612524152136"/>
        <s v="AKL_A01136156-AW-02-Beige"/>
        <s v="JBS_TAT-241"/>
        <s v="PlanetX_PX-9145"/>
        <s v="AU_WS017"/>
        <s v="HP_Printer-2130"/>
        <s v="RAJESH_RAJ184"/>
        <s v="babyw_9449"/>
        <s v="Cherrys_SK-542-L"/>
        <s v="JBS_WEN-035"/>
        <s v="kansai_Undercoating Aerosol"/>
        <s v="babyw_$projector"/>
        <s v="tucano_BLABK-B"/>
        <s v="coleman_205475"/>
        <s v="RS_Double Delight"/>
        <s v="Google_Black-Google-Chrome-Cast"/>
        <s v="PHILIPS_HAIR TRIMMER QC 5130/15"/>
        <s v="AKL_A131130501_SS-154_Purple"/>
        <s v="AKL_A131130487_SS-31_Light Olive"/>
        <s v="ELF_83314"/>
        <s v="Paramount_9789670618630"/>
        <s v="L&amp;S_meh023"/>
        <s v="emart_0-23"/>
        <s v="BBS_A086"/>
        <s v="Getiit_Joy"/>
        <s v="Getit_Joy"/>
        <s v="SNU_ay16e-2A-Black"/>
        <s v="emarthazir_BBQ Pro Kit-Lahore"/>
        <s v="HOS-m_IMLDM75"/>
        <s v="HOS-m_bvlaphm100"/>
        <s v="Hawks_A1-Brown_44"/>
        <s v="Hawks_A22"/>
        <s v="Omron_HN-289-E"/>
        <s v="JBS_TAT-199"/>
        <s v="fitn_612524152129"/>
        <s v="jackpot_JP-176 Gold"/>
        <s v="Relaxsit_RS-63"/>
        <s v="Ref_James-B 1146-Black -40"/>
        <s v="MoosaE_CT002"/>
        <s v="JBS_TAT-128"/>
        <s v="JBS_IFAM-007"/>
        <s v="phub_Joop Homme Extreme 125ml  EDT "/>
        <s v="GFC_Ceiling V.I.P"/>
        <s v="HOS-m_DUNREDM100"/>
        <s v="HOS-m_KCBM100"/>
        <s v="HOS-M_CKOSM100"/>
        <s v="vitamin_Vita White"/>
        <s v="vitamin_MOMMoments Gold Delay"/>
        <s v="Castillo_CGR-02-Natural C"/>
        <s v="Ahan_wod0524"/>
        <s v="Am-PTV_ATS-004-M"/>
        <s v="GFC_Ceiling Nabeel"/>
        <s v="JBS_TAT-110"/>
        <s v="RAJESH_RAJ230"/>
        <s v="JBS_WEN-117"/>
        <s v="Bparcel_85W-SAFE1"/>
        <s v="Charizma_SR 36"/>
        <s v="HAS_1023"/>
        <s v="liberty_9780751565355"/>
        <s v="HOS-m_AZZLEGM100"/>
        <s v="TO_006- ETERNITY FOR MEN"/>
        <s v="Gmart_Touch Operated Smart Sport Bracelet 1"/>
        <s v="fitn_2730413"/>
        <s v="fitn_696859258121"/>
        <s v="Truck Art Round metal tray"/>
        <s v="bed&amp;rest_Jeans 3D comforter Set"/>
        <s v="BB_006"/>
        <s v="BO_66106"/>
        <s v="BO_rack-c-6x3"/>
        <s v="coleman_3000000157"/>
        <s v="WW_WT-SB-1"/>
        <s v="orbit_Light Purple Sofia the First -4-6 yrs"/>
        <s v="SAB_SI-218-XL"/>
        <s v="RB_Mortein Killer Sale-bf"/>
        <s v="MS_BRA00611-32A"/>
        <s v="Telemall_MM-PC-0003"/>
        <s v="Life source_BE-660"/>
        <s v="bata_wein-8838137-43-9"/>
        <s v="Prime_PINKI-BLACK-M"/>
        <s v="Prime_PINKI-BLACK-XS"/>
        <s v="UnzeLondon_GS5348-9"/>
        <s v="UnzeLondon_GS5348-10"/>
        <s v="UnzeLondon_GS4666-9"/>
        <s v="Paramount_9781444175349"/>
        <s v="CBS_9780071701723"/>
        <s v="aw_AIR MAX MOISTURE ABSORBER &amp; REFILLER-450gm"/>
        <s v="akl_A131133509_MS-10_Black"/>
        <s v="Telemall_MM-PC-0002"/>
        <s v="Aladdin_Pair of Gold Star Rubber Coated Metal Dumbells - 5KG - S"/>
        <s v="Telemall_MM-DR-SOB"/>
        <s v="Tmall_EM-TMX09"/>
        <s v="Planet-T_PT026144"/>
        <s v="Head_811576-M"/>
        <s v="Elan_W-M020"/>
        <s v="xenium_PC-201656"/>
        <s v="redspot_9789696230113"/>
        <s v="Gloria_1506A"/>
        <s v="ZFMLL_AB Rocket Twister"/>
        <s v="Lunar Boom Bt"/>
        <s v="Barico_723205"/>
        <s v="SMSM_6297000027975"/>
        <s v="Bparcel_60W-SAFE1"/>
        <s v="Timex_TW0TG5904"/>
        <s v="Trendz_TR-0050"/>
        <s v="BB_Red &amp; Black Football Design Beanbag"/>
        <s v="Brumano_0-31-0000-173-2-Blue-XL"/>
        <s v="bata_bags_9056403-Black"/>
        <s v="Paramount_9781107638457"/>
        <s v="LS_8429671350559"/>
        <s v="Bparcel_BPS35"/>
        <s v="KC_88 brown-M"/>
        <s v="jj_JLAWN-S-17-080-Rapturous"/>
        <s v="Accu-Chek Active System "/>
        <s v="OKM_F-32 Lambs Coat-VISO-38"/>
        <s v="GA_KP-1284 - 141708-M"/>
        <s v="BP_TO35628"/>
        <s v="Sigma_54914"/>
        <s v="fitn_810390024742"/>
        <s v="kke_SCF66327-260-ml"/>
        <s v="SANASAFINAZ_DESIGN NO.14 A"/>
        <s v="RAJESH_RAJ193"/>
        <s v="unique_p-wow-01"/>
        <s v="dynasty_Snow Berry-Black"/>
        <s v="dynasty_Snow Berry-White"/>
        <s v="PucaM_Pagan -Grey -45"/>
        <s v="tr_Pure Natural Raw Wild Honey 440 g."/>
        <s v="Tmall_Vimax"/>
        <s v="J&amp;J_JJ-024"/>
        <s v="Dynasty_Dynasty Spark-French Blue"/>
        <s v="Dynasty_Dynasty Spark-Peach"/>
        <s v="Ref_Track 2049-Black -43"/>
        <s v="Ref_Track 2063-Brown-41"/>
        <s v="mm_AG-771"/>
        <s v="phub_Obsession by Calvin Klein 100ml EDP"/>
        <s v="Sigma_54919"/>
        <s v="zaffiro_Z-P-030"/>
        <s v="Paramount_9781107636828"/>
        <s v="Bparcel_45W-SAFE1"/>
        <s v="NDF_Almond American 500gm"/>
        <s v="Jaza_2Sela5kg+FOC"/>
        <s v="alrafa_mabroom-Dates-400g"/>
        <s v="AKL_A131130488_SS-31_Peach"/>
        <s v="AKL_A131128762_SS-22_Ferozi"/>
        <s v="AKL_A131130512_SS-164_Grey"/>
        <s v="Zia_QT6A"/>
        <s v="Omega_Omega_9Pcs Non-Stick Cookware Set"/>
        <s v="Ahan_WWST-001"/>
        <s v="BO_wardrob-A-5x3"/>
        <s v="BB_001"/>
        <s v="BO_rack-e-5x3"/>
        <s v="coleman_Marine White Cooler 120QT"/>
        <s v="MoosaE_LD005"/>
        <s v="lamp_Lamp Shade Umbrella3S"/>
        <s v="PlanetX_PX-9087"/>
        <s v="PucaM_COOPER-BLACK-42"/>
        <s v="PucaM_FLYNET NAVY-42"/>
        <s v="PucaM_COOPER-BLACK-43"/>
        <s v="PucaM_FLYNET NAVY-40"/>
        <s v="lamp_Lamp Shade Umbrella 1 "/>
        <s v="RS_Sohan Halwa Tin"/>
        <s v="Baklawa_Badam cream-1Kg"/>
        <s v="adenwala_Deal No.1"/>
        <s v="smsm_13854"/>
        <s v="Edenrobe_LW17V1-19108"/>
        <s v="Bparcel_N4050-9CELL"/>
        <s v="Bata_8816275-Black-40"/>
        <s v="ALK_FMNC002-131688053"/>
        <s v="Ref_K2 1161 Olive-44"/>
        <s v="sinbo_4615"/>
        <s v="BBS_D005"/>
        <s v="Motifz_1668-CHOCLATE"/>
        <s v="Loreal_Revitalift Laser X3 Serum - 30 ml"/>
        <s v="Dawlance_bundle_DWEK-8229_clear"/>
        <s v="Paramount_9781107697690"/>
        <s v="Paramount_9781107677364"/>
        <s v="emart_Dry Iron NI-22awt"/>
        <s v="Relaxsit_RS-59"/>
        <s v="Relaxsit_RS-60"/>
        <s v="madela_CALMA"/>
        <s v="Horsie_HK 305"/>
        <s v="Nuraiwomen_MD-817 -12(L)"/>
        <s v="emart_White-&amp;-Blue-Insect-Killer"/>
        <s v="Loreal_Revitalift Laser X3 Integeral Care Day, Anti Wrinkle &amp; An"/>
        <s v="sst_preservatif-Regular fit-Large"/>
        <s v="sehgalmotors_5192"/>
        <s v="Tiraaz_Tm-02-016-M"/>
        <s v="Relaxer_HND 01-Yellow"/>
        <s v="lala_USS17-SLC-001B-1000188799871"/>
        <s v="PNG_Pampers_10004047-Hazir"/>
        <s v="lamart_LMZ019"/>
        <s v="rute2_2821"/>
        <s v="PlanetX_PX-9103"/>
        <s v="Victorinox_  HUNSTMAN RED"/>
        <s v="interwood_HA-AN813020-S-23559"/>
        <s v="HOS_DVFCWW100"/>
        <s v="Zia_QT17"/>
        <s v="Audionic Max-550"/>
        <s v="vitamin_Ultra Slim  Plus Economy"/>
        <s v="greenroot_Weight plus"/>
        <s v="vitamin_Super Ginseng 800"/>
        <s v="vitamin_Ultra Muscle"/>
        <s v="Herbo Natural_1"/>
        <s v="IKEA_70098989"/>
        <s v="GA_ELAN T-300 - 114737"/>
        <s v="RBT_RB-006"/>
        <s v="BB_Poly Beans For Beanbag Refill - 3 Kg"/>
        <s v="Trendz-TR-0385"/>
        <s v="PucaM_SS-25-BLACK-43"/>
        <s v="sputnik_701/D14-9"/>
        <s v="mdeal_DMC-265-11"/>
        <s v="TCB_Supreme GD 005-M"/>
        <s v="TCB_Supreme BD 0016-L"/>
        <s v="GBHII_GS545-Black-8"/>
        <s v="Entertainer Asia_Vouch 365-2017 Mobile App Lahore"/>
        <s v="RS_Soan Papri-500gm"/>
        <s v="Al-Muhafiz-Sohan-Halwa-Almond-Pack-of-2"/>
        <s v="Tmall_MM-H-20122"/>
        <s v="Bata_Power-8389002-44-10"/>
        <s v="Bata_Power-8389002-41-7"/>
        <s v="B_power_8082293-41"/>
        <s v="CUR_CUD-35"/>
        <s v="Bata_Power-8386002-44-10"/>
        <s v="RealLeather1135_medium_black"/>
        <s v="Timex_A501"/>
        <s v="Prime_MMJ-KHAKI-M"/>
        <s v="Bata_Power-8386003-42-8"/>
        <s v="Timex_A500"/>
        <s v="Bata_8811271-White-42"/>
        <s v="Prime_LLTC-BLACK-S"/>
        <s v="Tmall_MM-DR-SPSB"/>
        <s v="CUR_CUD-76"/>
        <s v="AKL_DL-02-YELLOW"/>
        <s v="Farah_7-B"/>
        <s v="UnzeLondon_GS4354-8"/>
        <s v="UnzeLondon_GS5346-6"/>
        <s v="UnzeLondon_GS5401-11"/>
        <s v="UnzeLondon_GS4353-11"/>
        <s v="mt_BL001321-32Oz"/>
        <s v="Base_4350"/>
        <s v="Base_26842"/>
        <s v="Gloria_1072A"/>
        <s v="GA_GT-03-141175"/>
        <s v="PlanetX_PX-9088"/>
        <s v="JBS_CRY-046"/>
        <s v="Lunar Aqua"/>
        <s v="Phillips_HP8201"/>
        <s v="CITY_Light Grey Belt Pant-Size L 40 - W 38"/>
        <s v="cr_PISTA SALTED-500 GM"/>
        <s v="HOS-m_CKI2UM100"/>
        <s v="Zia_EN11"/>
        <s v="RS_Habshi Halwa Tin"/>
        <s v="Toyworld_TW-243"/>
        <s v="JBS_SZ-049"/>
        <s v="interwood_HA-GBO111001-23598"/>
        <s v="BK1200200MS"/>
        <s v="GA_CL-244 A-136021"/>
        <s v="Aladdin_Chrome Dumbbells Silver - 5kg "/>
        <s v="BBS_DoremonCar"/>
        <s v="Sigma_5315"/>
        <s v="emart_Dessini-Kitchen-Double-Grill-Pressure-Pan"/>
        <s v="Transcend_64GB JetFlash 810"/>
        <s v="UK_Sohan Halwa Tin Pack 400 Gms"/>
        <s v="Al Muhafiz Sohan Halwa Cashew"/>
        <s v="HH-arabis_0120-JC-82_Black-58"/>
        <s v="HH-arabis_0120-JC-80_Black-52"/>
        <s v="Audionic_B-710"/>
        <s v="cr_ALMOND PLAIN-500 GM"/>
        <s v="HOS-m_CKOM100"/>
        <s v="vitamin_Royal Jelly 500"/>
        <s v="Herbo Natural_5"/>
        <s v="BO_Solar-LED-Rechargeable-Camping-Lantern - Yellow"/>
        <s v="MoosaE_SR004"/>
        <s v="USwinter_US-WGO-5-5-6Y"/>
        <s v="Horsie_HK 310"/>
        <s v="edukaan_201519"/>
        <s v="Dynasty_Shan-e-Mughal (Latha)-Navy"/>
        <s v="MEGUIAR_G12711"/>
        <s v="Closet_CL5-M"/>
        <s v="MEGUIAR_X1025EU"/>
        <s v="BP_TO27616"/>
        <s v="Tmall_MM_Arzulex_BBQ_Grill_Pan"/>
        <s v="J&amp;J_JJQS-003S"/>
        <s v="Ref_Frankfort 2065-Soya-43"/>
        <s v="PMA_9789810117238"/>
        <s v="Mardaz_EN6YGNAF-green-M"/>
        <s v="GFC_Ceiling Awami"/>
        <s v="Paramount_9781107673397"/>
        <s v="NVC_Polaroid-iS426"/>
        <s v="OKM_EL-150 Lambs Pullover-BROWN-40"/>
        <s v="GA_BLOSSOM T-400 - 99192"/>
        <s v="Q Mobile E-300"/>
        <s v="Audionic_B-880"/>
        <s v="Life source_MB-240"/>
        <s v="Life source_YD-23"/>
        <s v="sheraton_FMOTORS_01"/>
        <s v="zubairco_003577"/>
        <s v="RS_Plain Rusk"/>
        <s v="AKL_A131130478_SS-165_Grey"/>
        <s v="akl_A131133519_MS-01_Beige"/>
        <s v="Loreal_Revitalift Night Cream - 50 ml"/>
        <s v="Rajesh_RAJ001"/>
        <s v="rehaab_RJ160051"/>
        <s v="HOS-m_CKETM100"/>
        <s v="Base_3671"/>
        <s v="himalayan_Horse Crystal Salt Lamp"/>
        <s v="yankee_5038580061895"/>
        <s v="Toyworld_TW-99"/>
        <s v="barico_BS003-Large"/>
        <s v="SN-SP_Ajwa_800gm"/>
        <s v="stripyinterior_90002"/>
        <s v="stripyinterior_90003"/>
        <s v="stinnos_A104"/>
        <s v="stinnos_A118"/>
        <s v="Loomes_LK-029 Turquoise blue-S"/>
        <s v="Egala_EGA-12CTS-M-M"/>
        <s v="timex_TW000X107"/>
        <s v="PNG_Pampers_10003446-Hazir"/>
        <s v="PlanetX_PX-9178"/>
        <s v="kke_SCF56617"/>
        <s v="tucano_IPD7AN-BK"/>
        <s v="interwood_HA-A023-38566"/>
        <s v="CITY_Light Grey Elastic Pant Prep to V-10 - 11 yrs - Size 36"/>
        <s v="Tmall_DiaCure Plus"/>
        <s v="RAJESH_RAJ219"/>
        <s v="SCIFI_Disney Beauty_SC4545PGP"/>
        <s v="AudionicRex7"/>
        <s v="Nurai_MD-838 -12Y"/>
        <s v="Charizma_DG40"/>
        <s v="Genius_Imperator-Pro-Black"/>
        <s v="sstop_iflashotg3in1"/>
        <s v="AKL_A131128828_SS-102_Brown"/>
        <s v="edukaan_201314"/>
        <s v="sinbo_7320"/>
        <s v="HOS_EARSW100"/>
        <s v="itter_AB 1281"/>
        <s v="VPN_VPN 103H"/>
        <s v="Getiit_Fun"/>
        <s v="Needles_FBD-4108"/>
        <s v="AKL_A01136184-AW-10-Light Pink"/>
        <s v="AKL_A01136192-AW-38-Yellow"/>
        <s v="Life source_LS-9001"/>
        <s v="PBG_D-1415"/>
        <s v="KI_2185AKBC"/>
        <s v="Aladdin_Pair of Gold Star Rubber Coated Metal Dumbells - 2KG - S"/>
        <s v="liberty_9781591748328"/>
        <s v="SCIFI_SC4520TNE-Ben 10 "/>
        <s v="rute2_3671"/>
        <s v="Sigma_52932"/>
        <s v="BParcel_TOUCHPAD S1-BLACK"/>
        <s v="GA_Charcoal T-150 - 133584"/>
        <s v="herbion_Verona X Capsules 10 s"/>
        <s v="Nurai-MD-1818-3-4 yrs"/>
        <s v="Q&amp;Q_F298-204Y"/>
        <s v="Al Muhafiz Sohan Halwa Walnut"/>
        <s v="HOS_JLSW100"/>
        <s v="MEGUIAR_G12718"/>
        <s v="JBS_TAT-126"/>
        <s v="lm_READERS DIGEST MONTHLY (ASIAN)-Subscription"/>
        <s v="Sigma_64825"/>
        <s v="SFEVER_CK370HB02S8DONAFAMZ"/>
        <s v="Rajesh_RAJ60"/>
        <s v="PMA_9789810191412"/>
        <s v="GA_SL-260-136112"/>
        <s v="Edifier_Head phone K680"/>
        <s v="HOS-M_CKOREM100"/>
        <s v="Philips_HP8117"/>
        <s v="ISNs 100% Whey Protein Chocolate"/>
        <s v="ahsaarn_BN-004"/>
        <s v="vitamin_230"/>
        <s v="vitamin_Ultra Force"/>
        <s v="VPN_VPN 600"/>
        <s v="Relaxsit_RS-58"/>
        <s v="WW_WHP-WP-1"/>
        <s v="emart_Cereal Dispenser Double"/>
        <s v="Assetboys_MD-1340-B-5Y"/>
        <s v="RBC_9789694074283"/>
        <s v="Triumph_T-Shirt Bra 87 P-Black-32B"/>
        <s v="TP-Link_Router-WR-845N"/>
        <s v="PlanetX_PX-9260"/>
        <s v="RCP_RCPA-5PoloPC-Y-XL"/>
        <s v="B-power_8281076-42"/>
        <s v="UnzeLondon_GS5419-10"/>
        <s v="Paramount_hazir_9781910561324-Islamabad"/>
        <s v="PMA_9789810190965"/>
        <s v="Emotions_Emo-CS-13977"/>
        <s v="kke_SCF69327"/>
        <s v="SNU_ay16e-1a-Grey"/>
        <s v="liberty_9780199401932"/>
        <s v="GA_Persian Red T-200 - 133785"/>
        <s v="barico_BS021-"/>
        <s v="stinnos_901"/>
        <s v="interwood_HF-19-C5929-22200"/>
        <s v="Z&amp;A_ZEES-0139"/>
        <s v="TO_021-JOVAN MUSK WHITE"/>
        <s v="vitamin_Melatonin Sleep Formula"/>
        <s v="P&amp;S_1241"/>
        <s v="medinostic_7080320"/>
        <s v="Relaxsit_RS-47"/>
        <s v="Truck Art Porcelain Mug M2"/>
        <s v="FL_FL-05P"/>
        <s v="knc_KNC-316"/>
        <s v="Relaxsit_RS-53"/>
        <s v="audionic_6954217598857"/>
        <s v="audionic_6954217532172"/>
        <s v="Triumph_T-Shirt Bra 92 P-Skin- 34B"/>
        <s v="regal_0635-C-Fawn Multicolour -10"/>
        <s v="Telemall_MM-PC-0007"/>
        <s v="AJ-bedsheet_AJB-003"/>
        <s v="Emo_SS-21775-40"/>
        <s v="aybeez_ABZ-678-M"/>
        <s v="Tmall_ASA317"/>
        <s v="emart_0-32"/>
        <s v="J&amp;J_JJ-029"/>
        <s v="rute2_3450"/>
        <s v="Sapphire_SS1150-SML-999-L"/>
        <s v="SMSM_7622300489922"/>
        <s v="A4-Tech_7200N"/>
        <s v="L&amp;L_LLHAP786w"/>
        <s v="Aladdin_12-Walker-W2607"/>
        <s v="PHILIPS_HP8105_29"/>
        <s v="alrafa_kalmi-Dates-400g"/>
        <s v="cr_AJWA DATES (400 GM)"/>
        <s v="MDF 002_Pistachios Salted 250 gm"/>
        <s v="Bparcel_HP-90W"/>
        <s v="Aladdin_water_hose_pipe"/>
        <s v="kke_SCF690-27"/>
        <s v="GBHII_GM6-Brown-Brown-8"/>
        <s v="GBHII_GM191-Brown-Brown-8"/>
        <s v="BParcel_Mini TOUCHPAD  500RF-BLACK"/>
        <s v="Tmall_Yoga_mat_Wheel_Combo"/>
        <s v="US-USSG16-TOP-41-9-10Y"/>
        <s v="liberty_9780804125987"/>
        <s v="NYX_Beauty Kit"/>
        <s v="DR_DRPC001A-11"/>
        <s v="Planet-T_PT007959"/>
        <s v="Dynasty_York By Dynasty-Charcoal"/>
        <s v="zuni16_315-A"/>
        <s v="zuni16_319-A"/>
        <s v="JBS_TAT-212"/>
        <s v="JBS_lrd-001"/>
        <s v="GA_REGAL EMPEROR T-300 - 106010"/>
        <s v="MVA_Deal1_ajwa"/>
        <s v="AKL_A133119105-HCFT028-Double"/>
        <s v="Senorita_KAS-741-RED-30"/>
        <s v="Senorita_KAS-736-LMN-32"/>
        <s v="CITY_White Shirt Half Sleeves Prep to X-10 - 12 yrs - Size 28"/>
        <s v="sehgalmotors_295121"/>
        <s v="JBS_TAT-019"/>
        <s v="bio_Bio Oil-125ml"/>
        <s v="Rajesh_RAJ0371"/>
        <s v="PlanetX_PX-9137"/>
        <s v="PlanetX_PX-9128"/>
        <s v="PlanetX_PX-9126"/>
        <s v="PucaM_SS-2709-NAVY RED-40"/>
        <s v="B_power_4082296-37"/>
        <s v="PlanetX_PX-9280"/>
        <s v="PlanetX_PX-9152"/>
        <s v="UnzeLondon_GS5682-11"/>
        <s v="stinnos_670"/>
        <s v="liberty_9781849156004"/>
        <s v="shoppers stop_MagicGlass-3"/>
        <s v="Delsey_8903338058489"/>
        <s v="JBS_TAT-194"/>
        <s v="stinnos_776"/>
        <s v="Life source_GS300"/>
        <s v="barico_BS001-Large"/>
        <s v="C-tee_Pack of 3 Independence Day Kids T-Shirts-M"/>
        <s v="PNG_Pampers_10003449-Karachi"/>
        <s v="GSW_PG-9025-Bluetooth"/>
        <s v="Charizma_DG36"/>
        <s v="Fantastic_FT-42"/>
        <s v="PlanetX_PX-9243"/>
        <s v="aw_Custom Shield Clear-14oz./413.7"/>
        <s v="alrafa_Safri-Dates-400g"/>
        <s v="coolBell_CB-6605-Beige"/>
        <s v="stoner_95160"/>
        <s v="Sigma_6052"/>
        <s v="SCIFI_True Honor _SC7820CKA"/>
        <s v="GMZV_Ubisoft Assassin Creed Syndicate - PS4"/>
        <s v="greenroot_Anti Dandruff and Hair Fall"/>
        <s v="sapil_Sapil Passion Men 100ML"/>
        <s v="phub_Quorum "/>
        <s v="sstop_etable"/>
        <s v="RAJESH_RAJ205"/>
        <s v="Dynasty_Marvel By Dynasty-Rust"/>
        <s v="Aladdin_Wrench_Snap N Grip_01"/>
        <s v="ME_Double-Akhroat-Multani-Sohan-Halwa-1kg"/>
        <s v="snap_Snap Home-care Kit"/>
        <s v="KureshiC_046-kemei"/>
        <s v="emart_0-56"/>
        <s v="Blooming_Round Neck Tees-4-5 Years"/>
        <s v="sinbo_7052"/>
        <s v="Life source_LS-5001"/>
        <s v="sinbo_7025"/>
        <s v="Rajesh_Red Sauna Belt Waist Trimmer"/>
        <s v="GBHII_GS9-MUSTARD-MUSTARD-8"/>
        <s v="GBHII_GS9-MUSTARD-MUSTARD-9"/>
        <s v="CITY_White Frock Half Sleeves-5 - 6.5 yrs - Size 28"/>
        <s v="Jaza_basmati5_free1kg"/>
        <s v="Bparcel_8460P"/>
        <s v="Relaxsit_RS-36"/>
        <s v="rs_Rehmat-e-Shereen Mix Halwa 2000gm"/>
        <s v="MEGUIAR_G7016"/>
        <s v="MEGUIAR_G15812EU"/>
        <s v="greenroot_Premature Grey Oil "/>
        <s v="Saloni_BOSSC"/>
        <s v="Rajesh_Cricket Wickets with Spring"/>
        <s v="vitamin_Vita Fertility Men"/>
        <s v="vitamin_xest"/>
        <s v="Susu Unta Camel Milk Powder 20 sachet"/>
        <s v="vitamin_Vita Growth"/>
        <s v="vitamin_Vigour Maximizer Bundle"/>
        <s v="vitamin_XTEND-Bundle"/>
        <s v="Eglo_13359"/>
        <s v="pak_ B-6"/>
        <s v="HNB_8"/>
        <s v="babyw_CH-11"/>
        <s v="babyw_754"/>
        <s v="FT_FT-BT-G-01-30"/>
        <s v="PucaM_SS-02-RED BLACK-39"/>
        <s v="Z&amp;A_ZEES-0128"/>
        <s v="Trans2_LW 999 "/>
        <s v="iu_Tickets General Enclosure-Islamabad"/>
        <s v="sindbad_Sindbad Gift Card-1"/>
        <s v="Baklawa_Bird s Nest Pistachio-1Kg"/>
        <s v="Baklawa_Dhoda-1Kg"/>
        <s v="Baklawa_Mabrooma Pistachio-1Kg"/>
        <s v="adenwala_Deal No.4"/>
        <s v="rubian_Ultra-Slim Bluetooth Keyboard"/>
        <s v="BParcel_DIGITAL to ANALOG-BLACK"/>
        <s v="Life source_FINGER PULSE OXIMETER"/>
        <s v="emart_Revoflex-Xtreme"/>
        <s v="Tmall_ASA269"/>
        <s v="Tmall_MM-DR-MK"/>
        <s v="StripyInterior_ Disney Cars"/>
        <s v="stinnos_A122"/>
        <s v="TKS_m969-10-12 Yrs"/>
        <s v="TKS_m969-8-10 Years"/>
        <s v="Aladdin_75-Baby-Sports-Car-HD3667"/>
        <s v="Prime_WBGH -M"/>
        <s v="CUR_CUD-32"/>
        <s v="Aladdin_Nice_Dicer_Plus"/>
        <s v="aybeez_ABZ-160-L"/>
        <s v="Rubian_Rubian 082"/>
        <s v="bogo_Lahore"/>
        <s v="Pack of 2 Sohan Almond &amp; Cashew Halwa - 2 kgs"/>
        <s v="Kingston_Kingstondtse9 - 16 Gb - Silver"/>
        <s v="Paramount_99914786"/>
        <s v="RAJESH_RAJ142"/>
        <s v="GS_BH025-6-7 Years"/>
        <s v="GS_BH030-13-14 Years"/>
        <s v="GS_BH025-18-24 M"/>
        <s v="oxford_9780195793406"/>
        <s v="Paramount_9781444146509"/>
        <s v="UK_Habshi Halwa Tin Pack 400 Gms"/>
        <s v="liberty_9780241957110"/>
        <s v="mt_BL001161-16Oz"/>
        <s v="contessa_CWC250"/>
        <s v="nutrifactor_NF002"/>
        <s v="vitamin_265"/>
        <s v="RS_Sohan Halwa 1000gm"/>
        <s v="Edenrobe_BTKS-17-3432-4-5 Years"/>
        <s v="Sigma_4544"/>
        <s v="sst_Chakito-Regular fit-Medium"/>
        <s v="Kansai_RustStripper"/>
        <s v="TP-Link_Router-WR-840N"/>
        <s v="emart_00-1"/>
        <s v="OKM_GL-195 LAMBS S/L-BLUE-42"/>
        <s v="RAJESH_RAJ170"/>
        <s v="emart_0-19"/>
        <s v="AmanJee_PYB-0001"/>
        <s v="ajmery_TH281FA1JKAGONAFAMZ-36"/>
        <s v="MEGUIAR_G36516"/>
        <s v="Strader_NT1150"/>
        <s v="Harry Potter and The Cursed Child-Hazir-Islamabad"/>
        <s v="Audionic_B-334"/>
        <s v="PlanetX_PX-9079"/>
        <s v="Xenium_PWZ-20166"/>
        <s v="Baklawa_Mabroom Chocolate Cashew-1Kg"/>
        <s v="stripyinterior_Ludo Rug"/>
        <s v="Aladdin_Kids Scooty - Multicolor"/>
        <s v="US-USSG16-DRESS-12-4T"/>
        <s v="J&amp;J_JJCC-029"/>
        <s v="J&amp;J_JJCC-002DB"/>
        <s v="J&amp;J_JJCC-017C"/>
        <s v="J&amp;J_JJCC-024"/>
        <s v="J&amp;J_JJCC-026"/>
        <s v="SCIFI_SC4520SBP-Sponge Bob "/>
        <s v="JBS_WEN-043"/>
        <s v="ME_3-in-1-Special-Multani-Sohan-Halwa-1kg"/>
        <s v="BP_TO21406"/>
        <s v="PlanetX_PX-9047"/>
        <s v="BBS_A179"/>
        <s v="anex_AG 13"/>
        <s v="RAJESH_RAJ192"/>
        <s v="cr_CASHEW NUT ROASTED-200 GM"/>
        <s v="lamart_LMZ043"/>
        <s v="A4-Tech_Keyboard-Mouse-Wireless-3100N"/>
        <s v="Geepas_GH8626"/>
        <s v="dany_6954217098630"/>
        <s v="PlanetX_PX-9162"/>
        <s v="Assetmen_MD-428-M"/>
        <s v="aw_CRC DUST FREE -400ml  "/>
        <s v="BP_TO31971"/>
        <s v="TKS_m962-5-6 Years"/>
        <s v="Toyworld_TW-195"/>
        <s v="GFE_16_FullHDcarDVR"/>
        <s v="a4tech_Mouse-Optical-USB-OP-720"/>
        <s v="Senorita_GAK-822-BGE-34"/>
        <s v="Delsey_94526111"/>
        <s v="sehgalmotors_296111"/>
        <s v="Aladdin_229-RC_CAR-138-19-20"/>
        <s v="madela_ DISPOSABLE BRA PADS"/>
        <s v="Edukaan_201560"/>
        <s v="TO_042-HQT 906"/>
        <s v="BParcel_EASY CAP 4 PORT-BLACK"/>
        <s v="ajwa_Ajwa Seeds Powder"/>
        <s v="ajwa_Ajwa Dates Powder"/>
        <s v="Truck Art Tea Pot"/>
        <s v="PlanetX_PX-9153"/>
        <s v="babywtoy61"/>
        <s v="Barico_490 (940387)"/>
        <s v="oxford_9780199128204"/>
        <s v="MDF 001_Almonds (American) 250 gm"/>
        <s v="Chk_ Green Chilli Pickle 300g"/>
        <s v="rub_Rubian_Ultra-Slim Bluetooth Keyboard"/>
        <s v="BP_FA35468"/>
        <s v="PNG_Pampers_10003444-Hazir"/>
        <s v="ww_WSB-5-Orgional Wood Colour"/>
        <s v="duma_4561253300294"/>
        <s v="Trans2_LW 510"/>
        <s v="Trans2_LW 11"/>
        <s v="MEGUIAR_G6107EU"/>
        <s v="MEGUIAR_G6207"/>
        <s v="PlanetX_PX-9166"/>
        <s v="PNG_pampers_10004049-Hazir"/>
        <s v="rub_Rubian_VR-Box With Remote"/>
        <s v="Audionic X-BOOM 5 Black"/>
        <s v="Audionic_6-954217-534473"/>
        <s v="Trendz_TR-0012"/>
        <s v="GA_AJRAK T-200 - 114664"/>
        <s v="BBS_ClimbCarRed"/>
        <s v="RB_Personal Care-bf"/>
        <s v="duma_2055916556897"/>
        <s v="PNG_Pampers_10003450-Hazir"/>
        <s v="texi tech_Tool Kit 400077"/>
        <s v="ashbroe_ABLW-152(c)"/>
        <s v="agha_AS_LS3139_01"/>
        <s v="kansai_Chalkboard Brush-On"/>
        <s v="aw_CONSTRUCTION FOAM-700ml"/>
        <s v="lalqila_Mughlai Pasandy-850gm"/>
        <s v="West Point_WF-929"/>
        <s v="Jaza_2Premium5kg+FOC"/>
        <s v="Jaza_Premium5kg+FOC"/>
        <s v="edukaan_200957"/>
        <s v="stinnos_957"/>
        <s v="RAJESH_RAJ183"/>
        <s v="Planet X_stinnos_776"/>
        <s v="emart_0-42"/>
        <s v="Tmall_ASA182"/>
        <s v="Aladdin_Chrome Dumbbells Silver - 5kg"/>
        <s v="KI_bedsheet-2050mkmmbs"/>
        <s v="liberty_9780060976255"/>
        <s v="Trans2_LW 21Ãƒâ€šÃ‚Â "/>
        <s v="liberty_9780982423813"/>
        <s v="stripyinterior_100006"/>
        <s v="stripyinterior_100004"/>
        <s v="Lenovo_Lenovo Topload"/>
        <s v="stinnos_1569"/>
        <s v="stinnos_EidDeal3"/>
        <s v="Assetboys_MD-1332-6-7Y"/>
        <s v="sehgalmotors_268986"/>
        <s v="sehgalmotors_51492"/>
        <s v="sehgalmotors_5317"/>
        <s v="Paramount_9781107657823"/>
        <s v="Z&amp;A_ZEES-0043"/>
        <s v="Kansai_High Heat Auto _ Whitw"/>
        <s v="Kansai_Vinyl &amp; Fabric _ Sand"/>
        <s v="MEGUIAR_G7164"/>
        <s v="sinbo_7033"/>
        <s v="e-seller_15"/>
        <s v="JBS_WEN-015"/>
        <s v="sinbo_6901"/>
        <s v="TTA_7005-6Y"/>
        <s v="aw_Octane Booster-12oz./354ml "/>
        <s v="oxford_9780199128181"/>
        <s v="RS_pack-of-two-Rehmat-e-Shereen-Habshi-Halwa-450g"/>
        <s v="WSM_Black-LCD-Backup-Rear"/>
        <s v="stinnos_A134"/>
        <s v="Tmall_BinocularCamera"/>
        <s v="sapil_Sapil Chichi Women 100ML"/>
        <s v="NDF_Pista Salty 500gm"/>
        <s v="mm_AG-2032"/>
        <s v="CITY_Pajama-15 yrs - above - Size 44 "/>
        <s v="emo_Emo-VB-06 Navy Blue Blazer"/>
        <s v="kke_SCF62817"/>
        <s v="paramount_9780141373027"/>
        <s v="sapil_Sapil Nice Feelings Blue Men 75ML"/>
        <s v="Tri-Angels_FR1742"/>
        <s v="BO_Nicer-Dicer-Plus-Green"/>
        <s v="Emo_CS-25993-42"/>
        <s v="iu_Islamabad United Hoodie White-Islamabad"/>
        <s v="interwood_HA-HLZ9A115-38562"/>
        <s v="baklawa_Baklava Mix Chocolate Sweets 1Kg"/>
        <s v="Rajesh_RAJ76"/>
        <s v="sputnik_4766/2-8"/>
        <s v="KureshiC_083-kemi"/>
        <s v="Aladdin_Non-Slip Yoga Mat - Blue"/>
        <s v="Telemall_ASA Gym-Ball-85cm"/>
        <s v="emart_0-47"/>
        <s v="USwinter_US-WGD-4-3T"/>
        <s v="BP_FA23344"/>
        <s v="Tmall_SpyPen_4GB"/>
        <s v="peekaboo_Batman-Black-4 Yrs"/>
        <s v="liberty_9780425271582"/>
        <s v="Sigma_5535"/>
        <s v="liberty_9780099514220"/>
        <s v="Qmobile B65"/>
        <s v="MHS_Flannel Check-Red-Bed Sheet - [Size] Double"/>
        <s v="CI_B- 004"/>
        <s v="JBS_WEN-041"/>
        <s v="BP_TO35624"/>
        <s v="BP_SP33584"/>
        <s v="KI_bedsheet-2001blgbs"/>
        <s v="UK_Gulab Jamun Tin Pack  1000 Gms"/>
        <s v="RUB_Kemei_KM-27c"/>
        <s v="liberty_9781423601883"/>
        <s v="Base_1607"/>
        <s v="stinnos_A127"/>
        <s v="Fantastic_FT-27"/>
        <s v="edukaan_200923"/>
        <s v="sigma_2639"/>
        <s v="SIR_DMS02-2"/>
        <s v="Sigma_83430"/>
        <s v="MEGUIAR_G17748"/>
        <s v="MEGUIAR_G1001EU"/>
        <s v="Audionic X-BOOM 5 White"/>
        <s v="vitamin_Breast Enlargement"/>
        <s v="col qadri_Sentinels In The Sky"/>
        <s v="Zia_HS3"/>
        <s v="mt_Lenovo-Wireless-Mouse-300-with-rechargeable-battery"/>
        <s v="On Call EZ-II Meter+50 Strips Combo Deal"/>
        <s v="vitamin_Ultra Gainer"/>
        <s v="rute2_6060"/>
        <s v="vitamin_Ultra Whey Protein"/>
        <s v="vitamin_TVC-Ultra Slim Plus + BB Cream free"/>
        <s v="vitamin_Wipes "/>
        <s v="ww_WAK-1-Orgional Wood Colour"/>
        <s v="GA_SARANG T-200 - 114654"/>
        <s v="RAJESH_RAJ221"/>
        <s v="Ctees_CK-PK5-M"/>
        <s v="BFV_Black Friday voucher Rs  1500"/>
        <s v="Vouch 365 2016"/>
        <s v="BO_Pack of 6 - Non-Stick Cooking Utensils - Black"/>
        <s v="Alerashine_sku-09-XL"/>
        <s v="barico_BS034-"/>
        <s v="edukaan_7003-A4 - 300 Pages"/>
        <s v="oxford_9780195978216"/>
        <s v="CITY_White Kameez-13 - 14 yrs - Size 38"/>
        <s v="greenroot_Organic Honey (500 ml)"/>
        <s v="emart_0-65"/>
        <s v="RUB_Kemei_KM-580 A"/>
        <s v="Tmall_DermaSeta-1"/>
        <s v="Tmall_MM-DR-MIB"/>
        <s v="PBG_D-1039"/>
        <s v="PBG_D-1033"/>
        <s v="PBG_D-1041"/>
        <s v="PlanetX_PX-9161"/>
        <s v="BP_BS29884-32"/>
        <s v="stinnos_A102"/>
        <s v="tfs_MDC-77-43"/>
        <s v="CUR_CUD-69"/>
        <s v="mdeal_DMC-610-8"/>
        <s v="SMA_CSV-SM"/>
        <s v="Tmall_MM-DR-ND"/>
        <s v="emart_0-64"/>
        <s v="Paramount_8489738068"/>
        <s v="liberty_9780751557558"/>
        <s v="GS_R041-12-18 M"/>
        <s v="J&amp;J_JJFP-016"/>
        <s v="J&amp;J_JJCN-023"/>
        <s v="Fantastic_FT-1117"/>
        <s v="Edukaan_201540"/>
        <s v="samsung_ EO-EG920BW_76"/>
        <s v="HAS_2004"/>
        <s v="LM_BST356-6-9 M"/>
        <s v="Paramount_9781444112689"/>
        <s v="stinnos_1549"/>
        <s v="CITY_White Shirt Full Sleeves Prep to X-8 - 10 yrs - Size 26"/>
        <s v="BP_SP06388"/>
        <s v="Paramount_9789694948249"/>
        <s v="BE_REMINGTON - S0999-86"/>
        <s v="stinnos_1500"/>
        <s v="Rajesh_Beard &amp; Moustache Hair Trimmer"/>
        <s v="Rajesh_RAJ53"/>
        <s v="BO_Kiss Beauty Contour Stick - Brown"/>
        <s v="ottoman_KT15P102"/>
        <s v="BO_shovel-truck-orange"/>
        <s v="PlanetX_PX-9125"/>
        <s v="ziqi_ZN-456"/>
        <s v="sstop_Universallensclipkit"/>
        <s v="Tmall_ASA216"/>
        <s v="rute2_Coenzyme Q-10 "/>
        <s v="SCIFI_True Honor _SC5810CKA"/>
        <s v="Audionic_REX-5-T-50"/>
        <s v="alrafa_Sughai-Dates-400g"/>
        <s v="cr_RAISIN SUNDER KHANI-500 GM"/>
        <s v="BE_BRAUN SILK-EPIL 1-81"/>
        <s v="dany_DB-140"/>
        <s v="Genius_KB-G265-Black"/>
        <s v="nutrifactor_NF0031"/>
        <s v="Popular International_On call Extra Meter"/>
        <s v="PlanetX_AG-9001"/>
        <s v="PlanetX_PO-9043"/>
        <s v="Gshop_GS-J31"/>
        <s v="MEGUIAR_G10307"/>
        <s v="aw_CONSTRUCTION FOAM-500ml"/>
        <s v="crest_Pelikano Junior Fountain Pen"/>
        <s v="alkhair_Ajwa Dates 250gm-1"/>
        <s v="Baklawa_Baklava Pistachio-1Kg"/>
        <s v="tr_Pure Natural Longan Honey 1  Kg."/>
        <s v="Baklawa_Ashe Bul Bul Chocolate -1Kg"/>
        <s v="Baklawa_Baklava Almond Chocolate-1Kg"/>
        <s v="Baklawa_Anjeer Pak-1Kg"/>
        <s v="tr_Pure Natural Wild Honey 1  Kg."/>
        <s v="RUB_Dingling_RF-609 "/>
        <s v="Transcend_TS16GJF820G"/>
        <s v="emart_0-76"/>
        <s v="stinnos_A143"/>
        <s v="MEGUIAR_M0716"/>
        <s v="MEGUIAR_A1214"/>
        <s v="liberty_9780446540759"/>
        <s v="Liberty_9780670087648"/>
        <s v="Paramount_9780857200747"/>
        <s v="liberty_9781846684470"/>
        <s v="Tmall_MM_Bowls_Set_Pk5_Blue"/>
        <s v="SCIFI_SC5811FCM-Barcelona "/>
        <s v="BO_Guitar-Pktoy-Pink"/>
        <s v="BO_Guitar-Pktoy-Wooden"/>
        <s v="Audionic_ B-800"/>
        <s v="KI_bedsheet-2052mkmsbwbs"/>
        <s v="BParcel_USB to VGA 3.0-BLUE"/>
        <s v="JBS_WEN-012"/>
        <s v="Trans_LW 509B "/>
        <s v="babyw_rompers$44"/>
        <s v="stinnos_WoodAlpha"/>
        <s v="Value Shop_VS020-Purple"/>
        <s v="SN_Mabroom400gm"/>
        <s v="KureshiC_230-bat"/>
        <s v="PlanetX_PX-9307"/>
        <s v="Posh_Black Double Collar -14.5"/>
        <s v="Nimcos_Gift-Box-Pack-of-5-Large-1000gm"/>
        <s v="Rajesh_RAJ0392"/>
        <s v="Trans_LW 35-3-6 Month"/>
        <s v="Trans_LW 32-3-6 Month"/>
        <s v="stinnos_657"/>
        <s v="GFE_TRAVEL-DINING-TRAY"/>
        <s v="sehgalmotors_6777"/>
        <s v="sehgalmotors_130175"/>
        <s v="GA_Dewberry T-200 - 133696"/>
        <s v="RAJESH_RAJ132"/>
        <s v="AT-Army-Dress-24"/>
        <s v="Sigma_1947"/>
        <s v="StPat_Belt Pant_14 - 15 yrs-Size 40/36"/>
        <s v="Aladdin_068-BO_MOTOR-2019"/>
        <s v="SIR_Pack-of-3-Dust-Wet-Dolly-Mop-Set-DWD "/>
        <s v="PlanetX_PX-9177"/>
        <s v="PlanetX_PX-9210"/>
        <s v="pny_OU3 -32GB"/>
        <s v="Baklawa_Khajoor Pak-1Kg"/>
        <s v="Tmall_BFCombo 2_Yoya Mat &amp; Skipping rope-Green"/>
        <s v="Rubian_alphatronix-7019-1926235-1-zoom"/>
        <s v="BP_GS36200-22"/>
        <s v="PlanetX_PX-9326"/>
        <s v="Tmall_SpyPen_2GB"/>
        <s v="liberty_9781780975351"/>
        <s v="liberty_9780062060242"/>
        <s v="liberty_9781101881651"/>
        <s v="barico_BS013-Large"/>
        <s v="kcc_glamour deal"/>
        <s v="BE_nikai 7in1 - model 580-80"/>
        <s v="tram_TT20540616"/>
        <s v="ziqi_Zn-808"/>
        <s v="RS_Sohan Halwa_Tin-1000 GM"/>
        <s v="emart_0-33"/>
        <s v="AT-CTT-28"/>
        <s v="sehgalmotors_8153"/>
        <s v="BP_FA04112"/>
        <s v="MEGUIAR_G19216"/>
        <s v="MEGUIAR_X2020EU"/>
        <s v="West Point_Wf-6260"/>
        <s v="AT-Frozen-Frock-XL"/>
        <s v="HR_Bhujia 200g"/>
        <s v="Saloni_VINCE6"/>
        <s v="vers_Elmore Skincare Basket"/>
        <s v="jackpot_JP-50"/>
        <s v="liberty_9780141384658"/>
        <s v="audionic_6954217686844"/>
        <s v="Relaxsit_RS-33"/>
        <s v="PlanetX_PX-9003"/>
        <s v="stinnos_701"/>
        <s v="Tcreation_TC-01-XL"/>
        <s v="emart_0-80"/>
        <s v="BE_Minions-TOOTHPASTE-DESPENSER"/>
        <s v="texi tech_LCD Wall mount KIT 422840"/>
        <s v="Senorita_KAK-739-SGN-22"/>
        <s v="BB_Hygienic-Home-Bundle"/>
        <s v="un_Food Bundle_FB"/>
        <s v="MEGUIAR_G13115"/>
        <s v="greenroot_Oil For Oily Hair"/>
        <s v="RBC_9789694070872"/>
        <s v="Zia_125K"/>
        <s v="vitamin_Aloe Vera Plus"/>
        <s v="MMS_GS 808"/>
        <s v="Rajesh_RAJ014"/>
        <s v="BO_Teddy Bear - Yellow &amp; White"/>
        <s v="redspot_9789696230151"/>
        <s v="edukaan_7159-A4 - 300 Pages"/>
        <s v="greenroot_Natural Khawa tea 50gm"/>
        <s v="Baklawa_Baklava Mix-1Kg"/>
        <s v="Baklawa_Baklava Sugar Free-1Kg"/>
        <s v="Baklawa_Baklava Cashew-1Kg"/>
        <s v="Baklawa_Asawar Almond-1Kg"/>
        <s v="Nimcos_Salty-Potato-Sticks-180gm"/>
        <s v="Baklawa_Asabea Cashew-1Kg"/>
        <s v="adenwala_Deal No.5"/>
        <s v="adenwala_Deal No.3"/>
        <s v="SWP_500gm"/>
        <s v="emart_00-4"/>
        <s v="texi tech_Cooling Pad 700467"/>
        <s v="USwinter_US-WGT-1-9-10Y"/>
        <s v="US-MSEW-5-4T"/>
        <s v="BP_GA33224-2-3 Years"/>
        <s v="sentiment_WCK04-A-"/>
        <s v="vital_vb_wnd 00012"/>
        <s v="Tehzeeb_123-E"/>
        <s v="BO_All-In-One Manicure Set"/>
        <s v="sockoye_QG in Quarter Grey"/>
        <s v="liberty_9780857531995"/>
        <s v="Liberty_9780670088461"/>
        <s v="liberty_9780719560057"/>
        <s v="liberty_9780141037172"/>
        <s v="liberty_9788129116970"/>
        <s v="liberty_9780545377614"/>
        <s v="liberty_9780600618850"/>
        <s v="aw_Complete Fuel System Cleaner-12oz./354ml "/>
        <s v="Audionic_ B-770"/>
        <s v="barico_BS0074"/>
        <s v="cn_clc_ F718S BL"/>
        <s v="Kansai_Cleaner_Dry PTEF"/>
        <s v="stinnos_A040"/>
        <s v="kke_SCF690_17-A2P-global-001"/>
        <s v="liberty_Maroon Pullover for Boys-4 - 5 yrs - Size 24"/>
        <s v="TMS_Pink Kameez Half Sleeves-13 - 15 yrs - Size 40"/>
        <s v="Rajesh_RAJ0387"/>
        <s v="M&amp;M_Deal 1"/>
        <s v="Khouzh_KCS-03-10 to 12 M"/>
        <s v="JBS_IFAM-025"/>
        <s v="stinnos_A115"/>
        <s v="MEGUIAR_A2116"/>
        <s v="MEGUIAR_G4116"/>
        <s v="interwood_HA-D3314-40680"/>
        <s v="Value Shop_Yellow-Fidget-Spinner"/>
        <s v="aw_Super Concentrated Fuel Injector (Black)-12oz./354ml "/>
        <s v="cr_ALMOND PLAIN-200 GM"/>
        <s v="SWP_3kg_1kgfree"/>
        <s v="PNG_Pampers_10003447-Hazir"/>
        <s v="Ctees_CK-HP5-M"/>
        <s v="Rajesh_RAJ52"/>
        <s v="SCIFI_Disney Planes Scoop_SC2255PLS"/>
        <s v="Jaza_Basmati 1kg"/>
        <s v="BK7010400AG"/>
        <s v="sehgalmotors_295924"/>
        <s v="Paramount_9780521186049"/>
        <s v="Iamofficial_IAM-0013"/>
        <s v="Khouzh_KKAS-02-13 to 15 M"/>
        <s v="PlanetX_SS-9020"/>
        <s v="Trendz_TR-0035"/>
        <s v="redspot_9789810517359"/>
        <s v="TSS_Light Green Kameez with White Shalwar-4 - 5 yrs - Size 26"/>
        <s v="alrafa_Amber-Dates-400g"/>
        <s v="cr_PUMPKIN SEEDS LARGE"/>
        <s v="aw_CN-1029-Heather Grey, Royal Blue, Red-M"/>
        <s v="Paramount_9780141038247"/>
        <s v="liberty_9780670923540"/>
        <s v="J&amp;J_JJ-045"/>
        <s v="liberty_9781419550034"/>
        <s v="oxford_9780195979947"/>
        <s v="Fantastic_FT-1115"/>
        <s v="aw_Fuel Injector Treatment &amp; Upper Cylindrical Treatment (white)"/>
        <s v="Rajesh_RAJ017"/>
        <s v="MEGUIAR_G14512"/>
        <s v="Uni-Sunsilk-deal"/>
        <s v="Audionic_B-710-Black"/>
        <s v="emart_Magic Hose Pipe 75 Ft"/>
        <s v="Rajesh_RAJ005"/>
        <s v="Audionic_6-954217-510248"/>
        <s v="jackpot_JP-13"/>
        <s v="liberty_9789350290668"/>
        <s v="Dany71364879523146874161"/>
        <s v="liberty_9780521736374"/>
        <s v="liberty_9780521186315"/>
        <s v="HR_Hara Chiwda 200g"/>
        <s v="stinnos_A112"/>
        <s v="TKS_m967-9-12 Months"/>
        <s v="HAS_EasyCap USB "/>
        <s v="SCIFI_Amazing Spiderman_SC9812ACN"/>
        <s v="aw_Ultra Shine Wash &amp; Wax-64oz./1893ml "/>
        <s v="BAHRIA COLLEGE_Navy Blue Elastic Pant-8 - 9 yrs - Size 32"/>
        <s v="UK_Kala Jamun Tin Pack 1000 Gms"/>
        <s v="phub_Hope  by Rasasi 75ml  EDP"/>
        <s v="Paramount_9781107614505"/>
        <s v="Z&amp;A_ZEES-0087"/>
        <s v="shahi_Pack of 3 Shahi Chewra "/>
        <s v="mva_Pack-of-Two-Figs-(Injeer)-250-gm"/>
        <s v="LS_8961008200927"/>
        <s v="Rajesh_RAJ012"/>
        <s v="RBT_RB-004-3pcs"/>
        <s v="RBT_RB-0027"/>
        <s v="The Vitamin Company Kojic Acid Whitening Cream 40GM"/>
        <s v="BFV_Black Friday voucher Rs  1000"/>
        <s v="BOOSTER CABLE 500AMP"/>
        <s v="BO_Rectangular Sea Pool"/>
        <s v="aw_Super Concentrated Fuel Injector (Black)-5.25oz./155ml "/>
        <s v="TCF_Donate-a-Set-of-School-Books"/>
        <s v="SKMT_Medicine"/>
        <s v="AlMuhafizMultaniSohanHalwa_Pista_2kg"/>
        <s v="snap_Snap Car-care Kit"/>
        <s v="Xenium_BM-2016186"/>
        <s v="Xenium_PFF-2016140"/>
        <s v="Tmaster_C D Rom"/>
        <s v="Eaget_Silver 16GB OTG USB"/>
        <s v="GMZV_SONY-MICHAEL JACKSON-THE EXPERIENCE PS3"/>
        <s v="Telemall_MM-DR-MB"/>
        <s v="UnzeLondon_CS11223-35"/>
        <s v="UnzeLondon_CS11224-30"/>
        <s v="UnzeLondon_CS11224-32"/>
        <s v="hol_D3"/>
        <s v="emart_0-16"/>
        <s v="Tmall_MM-DR-PAD"/>
        <s v="bogo_2016"/>
        <s v="electro_Humidifier"/>
        <s v="Tmall_Autocool"/>
        <s v="Bata_Bfirst-4216008-35-2"/>
        <s v="PlanetX_PX-9347"/>
        <s v="Z&amp;A_ZEES-0122"/>
        <s v="Liberty_9781863966191"/>
        <s v="liberty_9781450860482"/>
        <s v="Liberty_9789384898991"/>
        <s v="liberty_9780349000084"/>
        <s v="Liberty_9780007436187"/>
        <s v="liberty_9789383260911"/>
        <s v="kansai_Cardinal Red"/>
        <s v="oxford_9780199126668"/>
        <s v="Jaza_Elite 1kg"/>
        <s v="AT-FSM-35"/>
        <s v="BO_Piano-1"/>
        <s v="BO_Hippo figured Child Seat"/>
        <s v="UK_Namkino Mix Nimco 5 Pcs Gift Pack"/>
        <s v="BK1020200CF"/>
        <s v="MDF 004_Cashews Roasted 250 gm"/>
        <s v="edukaan_201537"/>
        <s v="BO_talking-parrot-1"/>
        <s v="clickbuscollection_nwc-29-Purple"/>
        <s v="clickbuscollection_nwc-29-Maroon"/>
        <s v="redspot_9789810550127"/>
        <s v="CITY_Pajama-9 - 10 yrs - Size 34"/>
        <s v="Aladdin_055-BO_CAR-2088-2"/>
        <s v="TCM_Model-TB13-335x190x130mm"/>
        <s v="barico_BS017-"/>
        <s v="cr_WALNUT-500 GM"/>
        <s v="texi tech_Bay Mount Card Reader 100915"/>
        <s v="L&amp;L_LLABF722"/>
        <s v="WB_T-75-M"/>
        <s v="StPaul_White Shirt Half Sleeve-6.5 - 8 yrs - Size 24"/>
        <s v="aw_CONSTRUCTION FOAM (GUN)-750ml"/>
        <s v="lamart_LMZ009"/>
        <s v="col qadri_9789699646027"/>
        <s v="liberty_9780751553338"/>
        <s v="zubairco_003569"/>
        <s v="PNG_Always_10000153-Lahore"/>
        <s v="Pack of 2 Almond &amp; Walnut Sohan Halwa - 2 kgs"/>
        <s v="smsm_8961100500123"/>
        <s v="JBS_OXO-081"/>
        <s v="Paramount_9789812808127"/>
        <s v="Edukaan_200551"/>
        <s v="redspot_9789810780159"/>
        <s v="RS_Karachi Halwa Tin"/>
        <s v="smo_30 Pieces Oranges - 5kg"/>
        <s v="cr_MUZAFTI IRANI (500GM)"/>
        <s v="Trendz_TR-0020"/>
        <s v="clickbuscollection_nwc-36"/>
        <s v="clickbuscollection_nwc-32"/>
        <s v="clickbuscollection_nwc-30"/>
        <s v="aw_Auto Airco Cleaner Fresh Scent-150ml "/>
        <s v="redspot_9789810445210"/>
        <s v="Al Muhafiz Multani Sohan Halwa Ticky Pack"/>
        <s v="AT-early education wood card abc"/>
        <s v="Genius_DX-6810-red"/>
        <s v="Ctees-Black Zip- Up Hoodie-M"/>
        <s v="edukaan_7069-A4 - 300 Pages"/>
        <s v="Baklawa_Plain Hareesa-1Kg"/>
        <s v="Chk_Green Chilli Pickle 300 gms with Free Mix Pickle 300 gms"/>
        <s v="BP_GA35029-9-10 Years"/>
        <s v="Rubian_Rubian Car Sun Visor Tissue Box - Green "/>
        <s v="qzs_27360-Large"/>
        <s v="Bata_Bfirst-3216008-33-1"/>
        <s v="liberty_9780753828182"/>
        <s v="liberty_9780062091581"/>
        <s v="liberty_9780263896732"/>
        <s v="Paramount_9789812712844"/>
        <s v="Paramount_9789696370666"/>
        <s v="MEGUIAR_G13616"/>
        <s v="SCIFI_Disney Music_SC510VMP"/>
        <s v="HAS_Remax-Navigation"/>
        <s v="kansai_Frosted Glass"/>
        <s v="cn_clc_ AS-220RTS"/>
        <s v="Fpakistan_FP029"/>
        <s v="Fpakistan_FP045"/>
        <s v="Z&amp;A_ZEES-0045"/>
        <s v="redspot_9789810594718"/>
        <s v="ziqi_Zn-1455-MD"/>
        <s v="ziqi_Zn-1455-BD"/>
        <s v="kkc_Areej King Air Freshener"/>
        <s v="liberty_Brown Zipper Jacket for Boys / Girls-16 yrs - above - Si"/>
        <s v="liberty_Navy Blue Pullover for Boys-16 yrs - above - Size 42"/>
        <s v="SCIFI_SC22002PBL-Pucca"/>
        <s v="liberty_9788184001716"/>
        <s v="liberty_9780008100995"/>
        <s v="PlanetX_AG-9008"/>
        <s v="iGeek_BatmanTriFidgetSpinnerToy"/>
        <s v="UnzeLondon_CS11300-11"/>
        <s v="ag_nixor-Navy Blue Belt Pants for Class XI-XII-15 - 16 yrs-44 (2"/>
        <s v="edukaan_7032-A4 - 6 Subjects"/>
        <s v="Z&amp;A_ZEES-0233"/>
        <s v="Nimcos_Spicy-Potato-Sticks-180gm"/>
        <s v="Progressive_9781472382535"/>
        <s v="Rajesh_Y Pad English Learning Computer"/>
        <s v="stoner_91381 A"/>
        <s v="itter_AB 1122"/>
        <s v="col_qadri_96989179647058"/>
        <s v="vitamin_Super Yohimbe 1000"/>
        <s v="Rajesh_Multicolor Talk Back Parrot Toy"/>
        <s v="RS_Pack-of-three-Rehmat-e-Shereen-Coconut-Bites"/>
        <s v="lalqila_Shahi Nihari-850gm"/>
        <s v="KF_Butt-Salan-850gm"/>
        <s v="Tajdaar_Ramzan-Bundle-2-Buy-1-pack"/>
        <s v="Rajesh_RAJ225"/>
        <s v="emart_00-8"/>
        <s v="BB_KIDSHD_PRI"/>
        <s v="BB_KIDSHD_HORS"/>
        <s v="BB_KIDSHD_PIR"/>
        <s v="Ctees_BH-K-HPR-L"/>
        <s v="Ctees_BH-K-CUP-M"/>
        <s v="Ctees_BH-K-CUP-L"/>
        <s v="US-MSK-13-3T"/>
        <s v="Rajesh_RAJ008"/>
        <s v="Bata_Bfirst-3511015-"/>
        <s v="Bata_Bfirst-3516073-32-13"/>
        <s v="Tmall_SmartPen"/>
        <s v="Bata_Bfirst-3511015-28-10"/>
        <s v="ihijab_CN017"/>
        <s v="BP_PS31340"/>
        <s v="HAS_Remax-WA-S06"/>
        <s v="liberty_9788129120946"/>
        <s v="liberty_9780857388384"/>
        <s v="liberty_9781447218890"/>
        <s v="Progressive_9780857800008"/>
        <s v="liberty_9780241955413"/>
        <s v="Liberty_9788174368942"/>
        <s v="liberty_9780307479402"/>
        <s v="liberty_9780349000152"/>
        <s v="liberty_9780755334513"/>
        <s v="liberty_9780330508780"/>
        <s v="UnzeLondon_CS11302-7"/>
        <s v="UnzeLondon_CS11266-2"/>
        <s v="liberty_9780307945464"/>
        <s v="vitamin_265 "/>
        <s v="audionic6-954217-564364"/>
        <s v="Paramount_9789696371182"/>
        <s v="itter_AB1241"/>
        <s v="edukaan_200797"/>
        <s v="babyw_toy$4"/>
        <s v="CITY_White Shirt Full Sleeves Prep to X-12 - 13 yrs  - Size S"/>
        <s v="oxford_9780199401871"/>
        <s v="cr_PISTA SALTED-200 GM"/>
        <s v="Payer_Payer-Shaver"/>
        <s v="Audionic  BT125 Speaker"/>
        <s v="Trendz_TR-0201"/>
        <s v="audionic_Shock-2"/>
        <s v="Rajesh_RAJ55"/>
        <s v="cr_PAN MASALA ( SWEET)-500 GM"/>
        <s v="mau_115173"/>
        <s v="UK_ Cake Rusk Original 350 Gms"/>
        <s v="UK_Namkino Mix Nimco 8 Pcs Gift Pack"/>
        <s v="MDF 005_Cashews Plain 250 gm"/>
        <s v="igeek__Packof3FidgetSpinnerStressReducer"/>
        <s v="Liberty_9780007256068"/>
        <s v="Zia_363"/>
        <s v="liberty_9780062312716"/>
        <s v="babyw_toy$9"/>
        <s v="PlanetX_PX-9093"/>
        <s v="PlanetX_AG-9050"/>
        <s v="SCIFI_SC301PGP-Princess "/>
        <s v="CITYN_White Kameez Shalwar with Full Sleeves-13 - 15 yrs - Size "/>
        <s v="PMA_9789810117269"/>
        <s v="BP_PS11204"/>
        <s v="4U_Service-KA 005"/>
        <s v="greenroot_Organic Honey (250 ml)"/>
        <s v="emart_Nova Straightener + Curler "/>
        <s v="Bata_Bfirst-3516072-27-9"/>
        <s v="Progressive_9781472390035"/>
        <s v="Emotions_Emo-BS-13843"/>
        <s v="Aladdin_UMR_CM_1092"/>
        <s v="BE_AUTO COOL"/>
        <s v="smsm_220240"/>
        <s v="PGC_White and Blue Pin Striped Girls-13 - 14 yrs - Size 38"/>
        <s v="babyw_toy$7"/>
        <s v="CITY_White Shirt Full Sleeves Prep to X-6.5 - 8 yrs - Size 24"/>
        <s v="Aladdin_UMR_CM_1099"/>
        <s v="Ctees_CK-SUP-L"/>
        <s v="Ctees_CK-SUP-M"/>
        <s v="Kansai_Auto_Camouflag_Olive"/>
        <s v="Kansai_Auto Acrylic Clear Gloss"/>
        <s v="RUB_Kingston_16 gb USB Flash drive"/>
        <s v="CITY_White Frock Half Sleeves-6.5 - 8 yrs - Size 30"/>
        <s v="cn_clc_ AS-1200"/>
        <s v="MOA_Dark Grey Uniform Belt Pants-Size L 42 - W 32"/>
        <s v="Blooming_Round Neck Tees-8 to 9 Years"/>
        <s v="Liberty_9780099549482"/>
        <s v="oxford_9780199068524"/>
        <s v="ReadersHeaven_9780330353823"/>
        <s v="liberty_9780440867395"/>
        <s v="ReadersHeaven_9781849040495"/>
        <s v="Paramount_9789696372516"/>
        <s v="liberty_9780330512459"/>
        <s v="RBC_9789694073006"/>
        <s v="ReadersHeaven_9781408852569"/>
        <s v="LM_BS1052-6-7 Years"/>
        <s v="Paramount_9781444112696"/>
        <s v="nutrifactor_NF003"/>
        <s v="Route_km256-L"/>
        <s v="Aladdin_UMR_CM_1094"/>
        <s v="lalqila_Achar Gosht-850gm"/>
        <s v="Genius_DX-7010-Red"/>
        <s v="CITY_White Shirt Half Sleeves Prep to X-5 - 6.5 yrs - Size 22"/>
        <s v="Audionic_Studio 4"/>
        <s v="PlanetX_PO-9005"/>
        <s v="Life source_LS-3002 DBS"/>
        <s v="liberty_Green Cardigan for Girls-6 - 7 yrs - Size 28"/>
        <s v="3m_70005045094"/>
        <s v="stinnos_1323"/>
        <s v="StPat_Belt Pant_13 - 14 yrs-Size 40/36"/>
        <s v="cn_clc_ AS-120R"/>
        <s v="StPat_Belt Pant_14 - 15 yrs-Size 40/34"/>
        <s v="StPat_Belt Pant_13 - 14 yrs-Size 40/34"/>
        <s v="Zia_TK4"/>
        <s v="FISH_CA025"/>
        <s v="UC_orange-L"/>
        <s v="UC_orange-XL"/>
        <s v="StPat_Grey Shirt Full Sleeve Morning and A-Level-15 yrs above - "/>
        <s v="Paramount_9789694945828"/>
        <s v="Paramount_9789814147934"/>
        <s v="Paramount_9789694949963"/>
        <s v="Z&amp;A_ZEES-0269"/>
        <s v="Trendz-TR-0337"/>
        <s v="Trendz-TR-0340"/>
        <s v="Telemall_BFCombo 4_Hot belt &amp; Skipping rope"/>
        <s v="PlanetX_PX-9020"/>
        <s v="liberty_9788130908786"/>
        <s v="cn_clc_ AS-120V-POR ASA HB"/>
        <s v="StPat_Grey Shirt Full Sleeve Morning and A-Level-14 - 15 yrs - S"/>
        <s v="Zia_EN14"/>
        <s v="Zia_101DA"/>
        <s v="aw_Radiator Flush-300ml "/>
        <s v="edukaan_7101-A4 - 300 Pages"/>
        <s v="edukaan_7157-A4 - 300 Pages"/>
        <s v="Baklawa_Cake Rusk Per Pack 330g"/>
        <s v="Bata_Bfirst-6516094-39-6"/>
        <s v="BP_PS31338"/>
        <s v="liberty_9781445448015"/>
        <s v="Progressive_9781474813860"/>
        <s v="liberty_9789351365938"/>
        <s v="liberty_9781445448046"/>
        <s v="Paramount_9789696370178"/>
        <s v="liberty_9780330545181"/>
        <s v="liberty_9780746060414"/>
        <s v="BP_PS19985"/>
        <s v="Paramount_9814070246"/>
        <s v="Oxford_9780195978933"/>
        <s v="Paramount_9780007155668"/>
        <s v="Paramount_9789696371410"/>
        <s v="Zia_TK13"/>
        <s v="Iamofficial_IAM-0102"/>
        <s v="Iamofficial_ IAM-NB218"/>
        <s v="tr_Pure Natural Longan Honey 350 gm"/>
        <s v="un_Health and Hygiene Bundle_HB"/>
        <s v="barico_BS012-"/>
        <s v="UG_WP3"/>
        <s v="avent_SCF96822-IMS-global"/>
        <s v="igeek_TriFidgetSpinner"/>
        <s v="edukaan_200983"/>
        <s v="aw_WD40 -420mlSMART STRAW"/>
        <s v="Fmate_Delhi Shahi Nehari (Boneless)"/>
        <s v="vitamin_Dark Circles"/>
        <s v="liberty_9781409507161"/>
        <s v="liberty_9780545103718"/>
        <s v="liberty_9780143417361"/>
        <s v="redspot_9810477198"/>
        <s v="redspot_9789810477189"/>
        <s v="redspot_9810824280"/>
        <s v="Bata_Bfirst-2891015-28-10"/>
        <s v="Zia_AD12"/>
        <s v="stinnos_742"/>
        <s v="CITYN_White Shirt with Full Sleeves-13 - 14 yrs - Size M"/>
        <s v="ST-PETER-Light Grey Elastic Pant-8 - 9 yrs - Size 32"/>
        <s v="BMS_Grey Elastic Pant-8 - 9 yrs - Size 32"/>
        <s v="StPaul_Grey Elastic Pant-Primary-Secondary-8 - 9 yrs"/>
        <s v="Iamofficial_IAM-0091"/>
        <s v="Dany51234689524515284934"/>
        <s v="PNG_Pampers_10003596-Karachi"/>
        <s v="PNG_Pampers_10003594-Lahore"/>
        <s v="stinnos_A024-Anger"/>
        <s v="aw_CRC Silicone SPRAY (BEST FOR LUBRICATING THREAD MILL BELT)-20"/>
        <s v="aw_DECAL and ADHESIVE REMOVER-12 oz."/>
        <s v="SMART_Light Green Shirt Half Sleeves-5 - 6.5 yrs - Size 22"/>
        <s v="Z&amp;A_ZEES-0018"/>
        <s v="Butt_Pista-Multani-Halwa"/>
        <s v="3m_DC272923871"/>
        <s v="Chk_Buy 1 Get 1 Free: Mango Chutney 330 gms"/>
        <s v="BP_PS03940-Pink"/>
        <s v="Fmate_Moong Daal Halwa"/>
        <s v="Fmate_Chicken Shami Kabab"/>
        <s v="liberty_9780545549042"/>
        <s v="liberty_9789351361725"/>
        <s v="liberty_9780755352944"/>
        <s v="Paramount_9789694949888"/>
        <s v="BP_PS00398-Transportation"/>
        <s v="BP_PS00398"/>
        <s v="J&amp;J_JJPS-007XL"/>
        <s v="Paramount_9789694949451"/>
        <s v="SCIFI_SC6803HP-Hannah Montana"/>
        <s v="oxford_9780195479256"/>
        <s v="Paramount_9789696371168"/>
        <s v="Paramount_9789696371588"/>
        <s v="audionic6-954217-562568"/>
        <s v="Trendz-TR-0330"/>
        <s v="aw_SILICONE MULTI TOOL-"/>
        <s v="Audionic6-954217-512365"/>
        <s v="Progressive_9781472304100 "/>
        <s v="Fantastic_FT-41"/>
        <s v="redspot_9789696230007"/>
        <s v="redspot_9789696230182"/>
        <s v="redspot_9789696230090"/>
        <s v="redspot_9789696230212"/>
        <s v="redspot_9789696230243"/>
        <s v="BP_PS26930"/>
        <s v="paramount_9789606981470"/>
        <s v="oxford_9780199069194"/>
        <s v="SIR_WR450"/>
        <s v="liberty_9781409387060"/>
        <s v="Paramount_9789694945804"/>
        <s v="Paramount_9781444112672"/>
        <s v="SCIFI_Spider Man_SC4203SPD"/>
        <s v="HGS_White Legging-4 - 5 yrs - Size 24"/>
        <s v="oxford_9780195979602"/>
        <s v="BP_PS19825-Spongebob"/>
        <s v="SCIFI_Disney Beauty_SC3334SIP"/>
        <s v="SCIFI_Disney Music_SC39808"/>
        <s v="Topline_Iqbal his life and Our Time"/>
        <s v="progressive_9780857809940"/>
        <s v="Zia_TF3"/>
        <s v="rebelz_Joy Joy 6 Subjects Notebook"/>
        <s v="rebelz_Rainbow 6 Subjects Notebook "/>
        <s v="P&amp;P_365IKJ278967"/>
        <s v="P&amp;P_9695420176"/>
        <s v="J&amp;J_JJNR19"/>
        <s v="J&amp;J_JJNR5"/>
        <s v="Fmate_Tawa Fry Fish/Chicken Batter Mix"/>
        <s v="Paramount_9789694949277"/>
        <s v="Progressive_9780340940105"/>
        <s v="BP_PS00296"/>
        <s v="Paramount_9789694945798"/>
        <s v="Paramount_9789694945460"/>
        <s v="liberty_9780857261663"/>
        <s v="SCIFI_SC39815-SCI-Fi "/>
        <s v="Paramount_9789694949697"/>
        <s v="Paramount_9789696371342"/>
        <s v="SCIFI_SC39805-Sci-Fi "/>
        <s v="Zia_147"/>
        <s v="audionic_6954217598734"/>
        <s v="Audionic_ECCO AH-715"/>
        <s v="Zia_ST14"/>
        <s v="smsm_13720"/>
        <s v="Zia_FQ8"/>
        <s v="Lunar Kb Expert Usb"/>
        <s v="SCIFI_Disney Music_SC22001T3"/>
        <s v="aw_ENGINE DEGREASER-15 oz."/>
        <s v="sstop_airvent_mobile_holder"/>
        <s v="paramount_9789696371465"/>
        <s v="BP_PS03940-Green"/>
        <s v="SIR_DMS16"/>
        <s v="Paramount_9789694947679"/>
        <s v="paramount_9789812858894"/>
        <s v="Fmate_Chicken Kabab Fry"/>
        <s v="Zia_AF3"/>
        <s v="Zia_FM12"/>
        <s v="Shark_CP-12"/>
        <s v="edukaan_7046-A4 - 120 Pages"/>
        <s v="Fmate_Shahi Qorma (Boneless)"/>
        <s v="Al-Bakio_1B257"/>
        <s v="Fmate_Chicken Achari (Boneless)"/>
        <s v="UG_WP1"/>
        <s v="RBC_Glimpses of Quaid-e-Azam"/>
        <s v="edukaan_7113-A4 - 6 Subjects"/>
        <s v="edukaan_7110-A4 - 300 Pages"/>
        <s v="oxford_9780195477115"/>
        <s v="edukaan_7040-A4 - 300 Pages"/>
        <s v="edukaan_7071-A4 - 6 Subjects"/>
        <s v="edukaan_7013-A4 - 6 Subjects"/>
        <s v="edukaan_7156-A4 - 6 Subjects"/>
        <s v="edukaan_7034-A4 - 300 Pages"/>
        <s v="edukaan_7066-A4 - 6 Subjects"/>
        <s v="edukaan_7083-A4 - 300 Pages"/>
        <s v="edukaan_7027-A4 - 6 Subjects"/>
        <s v="edukaan_7036-A4 - 300 Pages"/>
        <s v="BP_PS17548"/>
        <s v="Fmate_Chicken Aaloo Qeema"/>
        <s v="Fmate_Chicken Tandoori Boti"/>
        <s v="Paramount_9789694949703"/>
        <s v="Paramount_9789814237642"/>
        <s v="Rajesh_RAJ036"/>
        <s v="Paramount_9789696370420"/>
        <s v="STBB_Sindh Text Book Syllabus Class 2"/>
        <s v="edukaan_7013-A4 - 300 Pages"/>
        <s v="liberty_9780553211894"/>
        <s v="Fmate_Coconut Halwa"/>
        <s v="BP_PS25067"/>
        <s v="rebelz_Rainbow 4 Subjects Notebook "/>
        <s v="BP_PS19987"/>
        <s v="BP_PS26932-Green"/>
        <s v="edukaan_7067-A4 - 5 Subjects"/>
        <s v="progressive_9781445457970"/>
        <s v="Zia_EN2"/>
        <s v="CITY_Pant Belt"/>
        <s v="Paramount_9789696370758"/>
        <s v="Fmate_Chicken Biryani (Boneless)"/>
        <s v="Fmate_Palak Paneer "/>
        <s v="oxford_9780195475494"/>
        <s v="Fmate_Steak Dry Marinade"/>
        <s v="Bahr-e-Shifa"/>
        <s v="Fmate_Daal Maash"/>
        <s v="zubairco_JOJI 2010 Pink"/>
        <s v="zubairco_Schneider Xpress Pointersschneider xpress Pink"/>
        <s v="BP_PS19825-Mickey Mouse"/>
        <s v="liberty_9788174367181"/>
        <s v="Zia_MT20"/>
        <s v="Topline_Rashid Minhas"/>
        <s v="Bata_3514467-PU-Brown-12"/>
        <s v="BO_Loom-Bands-Kit-Multicoloured"/>
        <s v="Shark_HB-812"/>
        <s v="Kmade_Kitchen Made 05"/>
        <s v="P&amp;P_MPEUIJ78985"/>
        <s v="Fmate_Shish Taouk Dry Marinade"/>
        <s v="Fmate_Chicken Haleem"/>
        <s v="progressive_9781445420028"/>
        <s v="liberty_9788130920184"/>
        <s v="lm_READERS DIGEST MONTHLY (ASIAN)-Single Copy"/>
        <s v="BP_PS11043"/>
        <s v="Zia_FM37"/>
        <s v="PNG_Always_10000153-Karachi"/>
        <s v="PNG_Always_10000778-Lahore"/>
        <s v="Fmate_Sooji Halwa"/>
        <s v="Fmate_Sarson Ka Saag"/>
        <s v="Topline_Economics"/>
        <s v="Paramount_9789694948720"/>
        <s v="AL Khair_Baby Oil 50ml"/>
        <s v="edukaan_7041-A4 - 120 Pages"/>
        <s v="Topline_Priciples of Commerce"/>
        <s v="Al-Bakio_1A141"/>
        <s v="Al-Bakio_1B251"/>
        <s v="STBB_A Textbook of Biology 1st year by Prof.Majid uz zaffar"/>
        <s v="Zia_147P"/>
        <s v="Zia_AW6"/>
        <s v="Paramount_9694941660"/>
        <s v="Progressive_9781742488103"/>
        <s v="swi_MXCTRBL"/>
        <s v="Shark_E540"/>
        <s v="pakistan_Pakistan Car Flag"/>
        <s v="liberty_9789351050100"/>
        <s v="PC_SCHL-FLT-003-6-7"/>
        <s v="edukaan_7093-Medi - 200"/>
        <s v="progressive_9780007865178"/>
        <s v="liberty_9788172342395"/>
        <s v="Zia_147A"/>
        <s v="ld_fruit-STRAWBERRY"/>
        <s v="Zia_AD6"/>
        <s v="zubairco_37455_scissor"/>
        <s v="Paramount_9780600617433"/>
        <s v="Progressive_9788131909027"/>
        <s v="BSSN_Waist Belt Logo on Buckle-Large"/>
        <s v="Progressive_9781922152183"/>
        <s v="Dany51234689524378912346"/>
        <s v="barico_BS018-"/>
        <s v="barico_BS0081"/>
        <s v="Paramount_9694944180"/>
        <s v="Topline_Understanding Times Tables"/>
        <s v="STBB_Selections from english verse 1st &amp; 2nd Year by D.Y.MORGAN"/>
        <s v="test-product2"/>
        <s v="test-product-01"/>
        <s v="Mannan_Leather_tie_clip"/>
      </sharedItems>
    </cacheField>
    <cacheField name="base_price" numFmtId="164">
      <sharedItems containsSemiMixedTypes="0" containsString="0" containsNumber="1" containsInteger="1" minValue="0" maxValue="277820000"/>
    </cacheField>
    <cacheField name="cogs" numFmtId="164">
      <sharedItems containsSemiMixedTypes="0" containsString="0" containsNumber="1" containsInteger="1" minValue="0" maxValue="16947000"/>
    </cacheField>
    <cacheField name="category" numFmtId="0">
      <sharedItems count="15">
        <s v="Others"/>
        <s v="Entertainment"/>
        <s v="Appliances"/>
        <s v="Computing"/>
        <s v="Mobiles &amp; Tablets"/>
        <s v="Superstore"/>
        <s v="Health &amp; Sports"/>
        <s v="Women Fashion"/>
        <s v="Home &amp; Living"/>
        <s v="Men Fashion"/>
        <s v="Beauty &amp; Grooming"/>
        <s v="Soghaat"/>
        <s v="School &amp; Education"/>
        <s v="Books"/>
        <s v="Kids &amp; Baby"/>
      </sharedItems>
    </cacheField>
    <cacheField name="payment_method" numFmtId="0">
      <sharedItems count="16">
        <s v="jazzwallet"/>
        <s v="Payaxis"/>
        <s v="cod"/>
        <s v="customercredit"/>
        <s v="Easypay"/>
        <s v="jazzvoucher"/>
        <s v="easypay_voucher"/>
        <s v="Easypay_MA"/>
        <s v="ublcreditcard"/>
        <s v="mygateway"/>
        <s v="cashatdoorstep"/>
        <s v="mcblite"/>
        <s v="internetbanking"/>
        <s v="financesettlement"/>
        <s v="marketingexpense"/>
        <s v="productcredit"/>
      </sharedItems>
    </cacheField>
    <cacheField name="Gross_Profit" numFmtId="164">
      <sharedItems containsSemiMixedTypes="0" containsString="0" containsNumber="1" containsInteger="1" minValue="-23664" maxValue="4702698000"/>
    </cacheField>
    <cacheField name="Gross_Profit_Margin" numFmtId="10">
      <sharedItems containsSemiMixedTypes="0" containsString="0" containsNumber="1" minValue="0" maxValue="1"/>
    </cacheField>
  </cacheFields>
  <extLst>
    <ext xmlns:x14="http://schemas.microsoft.com/office/spreadsheetml/2009/9/main" uri="{725AE2AE-9491-48be-B2B4-4EB974FC3084}">
      <x14:pivotCacheDefinition pivotCacheId="11113266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54.802213310184" createdVersion="8" refreshedVersion="8" minRefreshableVersion="3" recordCount="5759" xr:uid="{0A31A9A4-6F38-4529-B534-47701AE15741}">
  <cacheSource type="worksheet">
    <worksheetSource ref="A1:V5760" sheet="Sales Datas"/>
  </cacheSource>
  <cacheFields count="24">
    <cacheField name="order_id" numFmtId="0">
      <sharedItems/>
    </cacheField>
    <cacheField name="customer_id" numFmtId="0">
      <sharedItems/>
    </cacheField>
    <cacheField name="order_date" numFmtId="14">
      <sharedItems containsSemiMixedTypes="0" containsNonDate="0" containsDate="1" containsString="0" minDate="2021-01-07T00:00:00" maxDate="2022-12-09T00:00:00" count="409">
        <d v="2021-11-19T00:00:00"/>
        <d v="2021-11-25T00:00:00"/>
        <d v="2021-11-22T00:00:00"/>
        <d v="2021-11-21T00:00:00"/>
        <d v="2021-11-20T00:00:00"/>
        <d v="2022-12-01T00:00:00"/>
        <d v="2022-05-21T00:00:00"/>
        <d v="2021-01-10T00:00:00"/>
        <d v="2021-11-23T00:00:00"/>
        <d v="2021-11-24T00:00:00"/>
        <d v="2021-09-29T00:00:00"/>
        <d v="2022-05-22T00:00:00"/>
        <d v="2022-05-20T00:00:00"/>
        <d v="2022-04-15T00:00:00"/>
        <d v="2022-04-16T00:00:00"/>
        <d v="2022-04-17T00:00:00"/>
        <d v="2022-12-04T00:00:00"/>
        <d v="2022-04-18T00:00:00"/>
        <d v="2022-12-06T00:00:00"/>
        <d v="2022-05-19T00:00:00"/>
        <d v="2022-11-06T00:00:00"/>
        <d v="2022-10-06T00:00:00"/>
        <d v="2022-07-29T00:00:00"/>
        <d v="2022-04-13T00:00:00"/>
        <d v="2022-07-21T00:00:00"/>
        <d v="2022-01-08T00:00:00"/>
        <d v="2022-06-18T00:00:00"/>
        <d v="2022-06-07T00:00:00"/>
        <d v="2022-07-28T00:00:00"/>
        <d v="2022-03-08T00:00:00"/>
        <d v="2022-06-16T00:00:00"/>
        <d v="2022-07-25T00:00:00"/>
        <d v="2022-07-22T00:00:00"/>
        <d v="2022-07-30T00:00:00"/>
        <d v="2022-07-13T00:00:00"/>
        <d v="2022-07-26T00:00:00"/>
        <d v="2022-07-27T00:00:00"/>
        <d v="2022-01-07T00:00:00"/>
        <d v="2022-06-29T00:00:00"/>
        <d v="2022-03-21T00:00:00"/>
        <d v="2022-06-22T00:00:00"/>
        <d v="2022-11-05T00:00:00"/>
        <d v="2021-11-18T00:00:00"/>
        <d v="2022-03-26T00:00:00"/>
        <d v="2022-04-05T00:00:00"/>
        <d v="2022-03-25T00:00:00"/>
        <d v="2021-09-30T00:00:00"/>
        <d v="2022-06-15T00:00:00"/>
        <d v="2021-07-16T00:00:00"/>
        <d v="2021-11-26T00:00:00"/>
        <d v="2022-05-03T00:00:00"/>
        <d v="2022-01-06T00:00:00"/>
        <d v="2022-06-19T00:00:00"/>
        <d v="2022-02-14T00:00:00"/>
        <d v="2022-08-13T00:00:00"/>
        <d v="2022-02-19T00:00:00"/>
        <d v="2022-06-23T00:00:00"/>
        <d v="2021-08-14T00:00:00"/>
        <d v="2021-11-14T00:00:00"/>
        <d v="2021-05-10T00:00:00"/>
        <d v="2022-04-20T00:00:00"/>
        <d v="2022-04-27T00:00:00"/>
        <d v="2022-06-17T00:00:00"/>
        <d v="2022-10-08T00:00:00"/>
        <d v="2021-04-11T00:00:00"/>
        <d v="2022-03-07T00:00:00"/>
        <d v="2022-09-08T00:00:00"/>
        <d v="2021-11-27T00:00:00"/>
        <d v="2021-11-28T00:00:00"/>
        <d v="2022-07-20T00:00:00"/>
        <d v="2022-11-07T00:00:00"/>
        <d v="2022-07-17T00:00:00"/>
        <d v="2022-06-08T00:00:00"/>
        <d v="2022-12-07T00:00:00"/>
        <d v="2022-07-15T00:00:00"/>
        <d v="2022-05-07T00:00:00"/>
        <d v="2022-07-24T00:00:00"/>
        <d v="2022-07-23T00:00:00"/>
        <d v="2022-06-27T00:00:00"/>
        <d v="2022-05-14T00:00:00"/>
        <d v="2022-07-19T00:00:00"/>
        <d v="2021-10-07T00:00:00"/>
        <d v="2021-11-13T00:00:00"/>
        <d v="2021-07-19T00:00:00"/>
        <d v="2022-06-30T00:00:00"/>
        <d v="2022-07-06T00:00:00"/>
        <d v="2022-10-07T00:00:00"/>
        <d v="2021-05-08T00:00:00"/>
        <d v="2022-07-14T00:00:00"/>
        <d v="2021-06-07T00:00:00"/>
        <d v="2022-08-07T00:00:00"/>
        <d v="2022-09-06T00:00:00"/>
        <d v="2022-05-06T00:00:00"/>
        <d v="2022-03-22T00:00:00"/>
        <d v="2022-01-28T00:00:00"/>
        <d v="2022-02-27T00:00:00"/>
        <d v="2022-02-21T00:00:00"/>
        <d v="2021-09-07T00:00:00"/>
        <d v="2022-03-24T00:00:00"/>
        <d v="2022-08-06T00:00:00"/>
        <d v="2022-07-31T00:00:00"/>
        <d v="2022-06-06T00:00:00"/>
        <d v="2022-02-07T00:00:00"/>
        <d v="2022-07-07T00:00:00"/>
        <d v="2022-07-08T00:00:00"/>
        <d v="2022-08-08T00:00:00"/>
        <d v="2022-12-08T00:00:00"/>
        <d v="2022-04-25T00:00:00"/>
        <d v="2022-09-02T00:00:00"/>
        <d v="2022-12-03T00:00:00"/>
        <d v="2022-01-17T00:00:00"/>
        <d v="2022-12-02T00:00:00"/>
        <d v="2022-04-26T00:00:00"/>
        <d v="2022-02-23T00:00:00"/>
        <d v="2022-03-20T00:00:00"/>
        <d v="2021-09-23T00:00:00"/>
        <d v="2022-03-19T00:00:00"/>
        <d v="2021-03-09T00:00:00"/>
        <d v="2022-05-04T00:00:00"/>
        <d v="2022-07-18T00:00:00"/>
        <d v="2022-11-08T00:00:00"/>
        <d v="2022-06-25T00:00:00"/>
        <d v="2022-05-05T00:00:00"/>
        <d v="2022-10-03T00:00:00"/>
        <d v="2022-03-23T00:00:00"/>
        <d v="2021-09-28T00:00:00"/>
        <d v="2022-05-27T00:00:00"/>
        <d v="2022-05-13T00:00:00"/>
        <d v="2022-01-04T00:00:00"/>
        <d v="2022-11-03T00:00:00"/>
        <d v="2022-04-08T00:00:00"/>
        <d v="2022-04-28T00:00:00"/>
        <d v="2022-06-05T00:00:00"/>
        <d v="2022-04-30T00:00:00"/>
        <d v="2021-12-16T00:00:00"/>
        <d v="2022-01-05T00:00:00"/>
        <d v="2022-06-04T00:00:00"/>
        <d v="2022-06-03T00:00:00"/>
        <d v="2022-04-01T00:00:00"/>
        <d v="2022-05-30T00:00:00"/>
        <d v="2022-06-24T00:00:00"/>
        <d v="2022-04-29T00:00:00"/>
        <d v="2021-07-23T00:00:00"/>
        <d v="2021-03-07T00:00:00"/>
        <d v="2021-08-16T00:00:00"/>
        <d v="2021-09-22T00:00:00"/>
        <d v="2022-06-20T00:00:00"/>
        <d v="2022-05-18T00:00:00"/>
        <d v="2022-01-16T00:00:00"/>
        <d v="2021-10-29T00:00:00"/>
        <d v="2022-04-02T00:00:00"/>
        <d v="2022-04-14T00:00:00"/>
        <d v="2021-07-30T00:00:00"/>
        <d v="2022-11-04T00:00:00"/>
        <d v="2021-07-15T00:00:00"/>
        <d v="2021-05-11T00:00:00"/>
        <d v="2021-07-11T00:00:00"/>
        <d v="2021-09-11T00:00:00"/>
        <d v="2022-02-02T00:00:00"/>
        <d v="2021-02-11T00:00:00"/>
        <d v="2021-03-11T00:00:00"/>
        <d v="2021-10-27T00:00:00"/>
        <d v="2022-05-25T00:00:00"/>
        <d v="2021-05-07T00:00:00"/>
        <d v="2022-01-19T00:00:00"/>
        <d v="2022-04-19T00:00:00"/>
        <d v="2022-07-03T00:00:00"/>
        <d v="2021-06-08T00:00:00"/>
        <d v="2021-06-12T00:00:00"/>
        <d v="2021-07-12T00:00:00"/>
        <d v="2021-08-19T00:00:00"/>
        <d v="2022-03-05T00:00:00"/>
        <d v="2021-07-24T00:00:00"/>
        <d v="2021-12-15T00:00:00"/>
        <d v="2021-02-08T00:00:00"/>
        <d v="2021-12-07T00:00:00"/>
        <d v="2022-03-18T00:00:00"/>
        <d v="2021-08-22T00:00:00"/>
        <d v="2021-09-10T00:00:00"/>
        <d v="2022-08-03T00:00:00"/>
        <d v="2022-11-02T00:00:00"/>
        <d v="2021-09-27T00:00:00"/>
        <d v="2022-05-02T00:00:00"/>
        <d v="2021-05-12T00:00:00"/>
        <d v="2021-07-21T00:00:00"/>
        <d v="2022-09-03T00:00:00"/>
        <d v="2021-10-22T00:00:00"/>
        <d v="2021-01-08T00:00:00"/>
        <d v="2021-10-14T00:00:00"/>
        <d v="2022-01-22T00:00:00"/>
        <d v="2022-11-01T00:00:00"/>
        <d v="2022-01-03T00:00:00"/>
        <d v="2021-06-09T00:00:00"/>
        <d v="2021-07-26T00:00:00"/>
        <d v="2021-08-11T00:00:00"/>
        <d v="2022-03-04T00:00:00"/>
        <d v="2022-09-04T00:00:00"/>
        <d v="2021-10-25T00:00:00"/>
        <d v="2021-01-09T00:00:00"/>
        <d v="2021-06-10T00:00:00"/>
        <d v="2021-10-20T00:00:00"/>
        <d v="2021-11-11T00:00:00"/>
        <d v="2022-07-01T00:00:00"/>
        <d v="2022-08-01T00:00:00"/>
        <d v="2021-01-11T00:00:00"/>
        <d v="2021-07-10T00:00:00"/>
        <d v="2021-08-07T00:00:00"/>
        <d v="2021-10-18T00:00:00"/>
        <d v="2021-10-21T00:00:00"/>
        <d v="2022-10-04T00:00:00"/>
        <d v="2021-08-31T00:00:00"/>
        <d v="2022-01-13T00:00:00"/>
        <d v="2022-02-08T00:00:00"/>
        <d v="2022-09-01T00:00:00"/>
        <d v="2022-02-06T00:00:00"/>
        <d v="2022-01-21T00:00:00"/>
        <d v="2021-08-18T00:00:00"/>
        <d v="2022-05-15T00:00:00"/>
        <d v="2021-10-13T00:00:00"/>
        <d v="2021-11-10T00:00:00"/>
        <d v="2021-08-24T00:00:00"/>
        <d v="2021-07-28T00:00:00"/>
        <d v="2021-08-23T00:00:00"/>
        <d v="2022-03-03T00:00:00"/>
        <d v="2022-05-23T00:00:00"/>
        <d v="2022-05-16T00:00:00"/>
        <d v="2022-05-17T00:00:00"/>
        <d v="2021-07-25T00:00:00"/>
        <d v="2021-08-15T00:00:00"/>
        <d v="2021-08-26T00:00:00"/>
        <d v="2021-09-16T00:00:00"/>
        <d v="2021-09-26T00:00:00"/>
        <d v="2021-10-17T00:00:00"/>
        <d v="2021-10-31T00:00:00"/>
        <d v="2021-07-22T00:00:00"/>
        <d v="2021-09-14T00:00:00"/>
        <d v="2021-09-20T00:00:00"/>
        <d v="2021-07-13T00:00:00"/>
        <d v="2021-04-10T00:00:00"/>
        <d v="2021-09-21T00:00:00"/>
        <d v="2021-10-19T00:00:00"/>
        <d v="2021-10-30T00:00:00"/>
        <d v="2021-11-08T00:00:00"/>
        <d v="2022-07-02T00:00:00"/>
        <d v="2022-07-04T00:00:00"/>
        <d v="2022-02-22T00:00:00"/>
        <d v="2022-01-25T00:00:00"/>
        <d v="2022-03-15T00:00:00"/>
        <d v="2021-09-17T00:00:00"/>
        <d v="2022-02-03T00:00:00"/>
        <d v="2022-02-13T00:00:00"/>
        <d v="2022-02-15T00:00:00"/>
        <d v="2022-02-17T00:00:00"/>
        <d v="2022-02-28T00:00:00"/>
        <d v="2022-03-14T00:00:00"/>
        <d v="2022-03-16T00:00:00"/>
        <d v="2022-03-17T00:00:00"/>
        <d v="2022-03-27T00:00:00"/>
        <d v="2022-03-28T00:00:00"/>
        <d v="2022-03-30T00:00:00"/>
        <d v="2022-04-04T00:00:00"/>
        <d v="2022-08-04T00:00:00"/>
        <d v="2022-12-05T00:00:00"/>
        <d v="2022-09-07T00:00:00"/>
        <d v="2022-05-28T00:00:00"/>
        <d v="2021-12-30T00:00:00"/>
        <d v="2021-12-31T00:00:00"/>
        <d v="2022-01-01T00:00:00"/>
        <d v="2022-01-20T00:00:00"/>
        <d v="2022-01-23T00:00:00"/>
        <d v="2022-01-24T00:00:00"/>
        <d v="2022-01-26T00:00:00"/>
        <d v="2021-01-07T00:00:00"/>
        <d v="2021-02-07T00:00:00"/>
        <d v="2021-07-14T00:00:00"/>
        <d v="2021-07-27T00:00:00"/>
        <d v="2021-07-29T00:00:00"/>
        <d v="2021-09-18T00:00:00"/>
        <d v="2021-09-24T00:00:00"/>
        <d v="2021-09-25T00:00:00"/>
        <d v="2021-10-10T00:00:00"/>
        <d v="2021-10-11T00:00:00"/>
        <d v="2021-10-26T00:00:00"/>
        <d v="2021-10-28T00:00:00"/>
        <d v="2021-11-29T00:00:00"/>
        <d v="2021-12-28T00:00:00"/>
        <d v="2021-12-29T00:00:00"/>
        <d v="2022-01-14T00:00:00"/>
        <d v="2022-01-18T00:00:00"/>
        <d v="2022-01-31T00:00:00"/>
        <d v="2022-06-02T00:00:00"/>
        <d v="2022-08-02T00:00:00"/>
        <d v="2021-11-07T00:00:00"/>
        <d v="2022-01-15T00:00:00"/>
        <d v="2022-05-01T00:00:00"/>
        <d v="2022-06-01T00:00:00"/>
        <d v="2022-10-01T00:00:00"/>
        <d v="2022-02-24T00:00:00"/>
        <d v="2022-02-26T00:00:00"/>
        <d v="2022-02-20T00:00:00"/>
        <d v="2022-02-18T00:00:00"/>
        <d v="2022-06-13T00:00:00"/>
        <d v="2022-06-21T00:00:00"/>
        <d v="2021-10-15T00:00:00"/>
        <d v="2022-03-29T00:00:00"/>
        <d v="2022-10-02T00:00:00"/>
        <d v="2021-12-19T00:00:00"/>
        <d v="2022-05-31T00:00:00"/>
        <d v="2021-12-23T00:00:00"/>
        <d v="2021-11-15T00:00:00"/>
        <d v="2021-09-19T00:00:00"/>
        <d v="2021-10-24T00:00:00"/>
        <d v="2022-05-08T00:00:00"/>
        <d v="2021-02-12T00:00:00"/>
        <d v="2021-11-12T00:00:00"/>
        <d v="2021-07-08T00:00:00"/>
        <d v="2021-04-08T00:00:00"/>
        <d v="2021-07-09T00:00:00"/>
        <d v="2021-09-12T00:00:00"/>
        <d v="2021-10-12T00:00:00"/>
        <d v="2021-12-12T00:00:00"/>
        <d v="2021-12-13T00:00:00"/>
        <d v="2021-12-14T00:00:00"/>
        <d v="2021-12-17T00:00:00"/>
        <d v="2021-12-18T00:00:00"/>
        <d v="2021-12-21T00:00:00"/>
        <d v="2021-12-24T00:00:00"/>
        <d v="2022-01-27T00:00:00"/>
        <d v="2022-01-30T00:00:00"/>
        <d v="2022-03-01T00:00:00"/>
        <d v="2021-12-10T00:00:00"/>
        <d v="2022-06-26T00:00:00"/>
        <d v="2022-08-05T00:00:00"/>
        <d v="2022-03-02T00:00:00"/>
        <d v="2022-02-16T00:00:00"/>
        <d v="2022-02-25T00:00:00"/>
        <d v="2022-10-05T00:00:00"/>
        <d v="2021-12-08T00:00:00"/>
        <d v="2021-08-12T00:00:00"/>
        <d v="2021-12-27T00:00:00"/>
        <d v="2022-01-02T00:00:00"/>
        <d v="2022-01-29T00:00:00"/>
        <d v="2022-02-01T00:00:00"/>
        <d v="2021-01-12T00:00:00"/>
        <d v="2021-03-12T00:00:00"/>
        <d v="2021-12-20T00:00:00"/>
        <d v="2021-12-22T00:00:00"/>
        <d v="2021-12-26T00:00:00"/>
        <d v="2022-04-22T00:00:00"/>
        <d v="2022-04-24T00:00:00"/>
        <d v="2021-07-18T00:00:00"/>
        <d v="2022-05-29T00:00:00"/>
        <d v="2021-10-09T00:00:00"/>
        <d v="2021-11-16T00:00:00"/>
        <d v="2021-12-11T00:00:00"/>
        <d v="2022-03-31T00:00:00"/>
        <d v="2021-08-21T00:00:00"/>
        <d v="2021-10-16T00:00:00"/>
        <d v="2022-03-06T00:00:00"/>
        <d v="2022-04-06T00:00:00"/>
        <d v="2021-10-08T00:00:00"/>
        <d v="2021-05-09T00:00:00"/>
        <d v="2021-10-23T00:00:00"/>
        <d v="2022-07-16T00:00:00"/>
        <d v="2021-04-12T00:00:00"/>
        <d v="2021-11-30T00:00:00"/>
        <d v="2022-06-14T00:00:00"/>
        <d v="2021-08-29T00:00:00"/>
        <d v="2022-02-04T00:00:00"/>
        <d v="2022-02-05T00:00:00"/>
        <d v="2021-08-09T00:00:00"/>
        <d v="2021-09-09T00:00:00"/>
        <d v="2021-07-20T00:00:00"/>
        <d v="2021-08-25T00:00:00"/>
        <d v="2021-08-27T00:00:00"/>
        <d v="2021-03-10T00:00:00"/>
        <d v="2021-04-07T00:00:00"/>
        <d v="2021-08-08T00:00:00"/>
        <d v="2021-09-08T00:00:00"/>
        <d v="2021-02-10T00:00:00"/>
        <d v="2022-04-03T00:00:00"/>
        <d v="2022-04-21T00:00:00"/>
        <d v="2021-02-09T00:00:00"/>
        <d v="2021-08-20T00:00:00"/>
        <d v="2021-08-30T00:00:00"/>
        <d v="2021-11-17T00:00:00"/>
        <d v="2021-06-11T00:00:00"/>
        <d v="2022-03-13T00:00:00"/>
        <d v="2022-05-24T00:00:00"/>
        <d v="2021-03-08T00:00:00"/>
        <d v="2021-07-17T00:00:00"/>
        <d v="2021-09-15T00:00:00"/>
        <d v="2022-05-26T00:00:00"/>
        <d v="2022-09-05T00:00:00"/>
        <d v="2022-04-07T00:00:00"/>
        <d v="2022-06-28T00:00:00"/>
        <d v="2022-04-23T00:00:00"/>
        <d v="2021-12-25T00:00:00"/>
        <d v="2021-04-09T00:00:00"/>
        <d v="2021-08-28T00:00:00"/>
        <d v="2021-08-10T00:00:00"/>
        <d v="2022-07-05T00:00:00"/>
        <d v="2021-08-17T00:00:00"/>
        <d v="2021-12-09T00:00:00"/>
        <d v="2021-09-13T00:00:00"/>
        <d v="2021-08-13T00:00:00"/>
        <d v="2021-11-09T00:00:00"/>
        <d v="2021-07-31T00:00:00"/>
        <d v="2021-07-07T00:00:00"/>
      </sharedItems>
      <fieldGroup par="23"/>
    </cacheField>
    <cacheField name="sku_id" numFmtId="0">
      <sharedItems/>
    </cacheField>
    <cacheField name="price" numFmtId="164">
      <sharedItems containsSemiMixedTypes="0" containsString="0" containsNumber="1" containsInteger="1" minValue="0" maxValue="27782000"/>
    </cacheField>
    <cacheField name="qty_ordered" numFmtId="0">
      <sharedItems containsSemiMixedTypes="0" containsString="0" containsNumber="1" containsInteger="1" minValue="1" maxValue="1000"/>
    </cacheField>
    <cacheField name="before_discount" numFmtId="164">
      <sharedItems containsSemiMixedTypes="0" containsString="0" containsNumber="1" containsInteger="1" minValue="0" maxValue="5187520000"/>
    </cacheField>
    <cacheField name="discount_amount" numFmtId="164">
      <sharedItems containsSemiMixedTypes="0" containsString="0" containsNumber="1" containsInteger="1" minValue="-347710" maxValue="26100000"/>
    </cacheField>
    <cacheField name="after_discount" numFmtId="164">
      <sharedItems containsSemiMixedTypes="0" containsString="0" containsNumber="1" containsInteger="1" minValue="0" maxValue="5187520000"/>
    </cacheField>
    <cacheField name="is_gross" numFmtId="0">
      <sharedItems containsSemiMixedTypes="0" containsString="0" containsNumber="1" containsInteger="1" minValue="1" maxValue="1"/>
    </cacheField>
    <cacheField name="is_valid" numFmtId="0">
      <sharedItems containsSemiMixedTypes="0" containsString="0" containsNumber="1" containsInteger="1" minValue="0" maxValue="1" count="2">
        <n v="1"/>
        <n v="0"/>
      </sharedItems>
    </cacheField>
    <cacheField name="is_net" numFmtId="0">
      <sharedItems containsSemiMixedTypes="0" containsString="0" containsNumber="1" containsInteger="1" minValue="0" maxValue="1"/>
    </cacheField>
    <cacheField name="payment_id" numFmtId="0">
      <sharedItems containsSemiMixedTypes="0" containsString="0" containsNumber="1" containsInteger="1" minValue="1" maxValue="16"/>
    </cacheField>
    <cacheField name="registered_date" numFmtId="14">
      <sharedItems containsSemiMixedTypes="0" containsNonDate="0" containsDate="1" containsString="0" minDate="2021-07-01T00:00:00" maxDate="2022-08-29T00:00:00"/>
    </cacheField>
    <cacheField name="sku_name" numFmtId="0">
      <sharedItems count="3151">
        <s v="RB_Dettol Germ Busting Kit-bf"/>
        <s v="PS4_Slim-500GB"/>
        <s v="Changhong Ruba 55 Inches UD55D6000i Ultra HD TV_clear-CS"/>
        <s v="dawlance_Inverter 30"/>
        <s v="Dawlance_Inverter-45 2.0 ton"/>
        <s v="mitsubhisi_1.0 Ton - SRK-13CMK-CS"/>
        <s v="lenovo_80HR00AKUE"/>
        <s v="lenovo_80J2021CUE"/>
        <s v="iPhone7Plus-Red-256GB"/>
        <s v="Apple iPhone 6 (64GB) Silver"/>
        <s v="Honda_BikeCD70-Black"/>
        <s v="samsungGALAXY S-7 EDGE 32GB LTE"/>
        <s v="Ifitness_JW901"/>
        <s v="sony_SLT-A58K"/>
        <s v="Samsung_Galaxy_S8_Plus_Gray"/>
        <s v="Samsung_Galaxy_S8_Plus_Black"/>
        <s v="Samsung_Galaxy_S8_black"/>
        <s v="Samsung_Samsung 40 Inch J5000 Full HD LED TV"/>
        <s v="SNU_Tena-Durrani-TD16W-Kelly"/>
        <s v="FHM_LUCID COMFORT1"/>
        <s v="Swatch_YOS413"/>
        <s v="Samsung_49inchesK5300"/>
        <s v="Haier_HSU-18-HNF"/>
        <s v="Dell_DELL 5559-I5"/>
        <s v="interwood_HF-01ILO-40659"/>
        <s v="AYS_32-32G6530"/>
        <s v="Delsey_384182100"/>
        <s v="HP_PRINTER-LJ-M102AW"/>
        <s v="timex_T2P041"/>
        <s v="Timex_TW00PR205"/>
        <s v="Ifitness_Golden-Star"/>
        <s v="sehgalmotors_6508"/>
        <s v="GA_FE-25-141203"/>
        <s v="RMSON_TM1274 LW BK"/>
        <s v="sg_Combo BF-07"/>
        <s v="interwood_HF-01CHS-MG-39739"/>
        <s v="FHM_BOXTER1"/>
        <s v="Samsung_55inchesK6500"/>
        <s v="SharpLC40LE185M"/>
        <s v="Panasonic_40D310"/>
        <s v="R&amp;I_HGR 6.05 KV D"/>
        <s v="Haier_HSU-12-HNF"/>
        <s v="Surmawala_Haier-HDF-385H"/>
        <s v="Surmawala_Orient-68635-IP-Refrigerator-Silver-Grey"/>
        <s v="RUBD_LE-40 inches - LED - HD Ready"/>
        <s v="Surmawala_Haier-12ECO-Air-Conditioner-White"/>
        <s v="UNEL_Haier 42 Inch B9000"/>
        <s v="Surmawala_Haier-HWM85-7288-Washing-Machine-White"/>
        <s v="AYS_CX-39U564G"/>
        <s v="ARY Jewellers_1 Gram Millat Gold Coin --Karachi"/>
        <s v="AYS_32-32u561"/>
        <s v="seagate_STDR4000300-4TB"/>
        <s v="test-product"/>
        <s v="GMZV_FIFA 17 XBOX ONE"/>
        <s v="R&amp;I_Generator 6KVG"/>
        <s v="RAF_800mlx12"/>
        <s v="ARY Jewellers_1 Gram Millat Gold Coin --Lahore"/>
        <s v="Audionic_Rb 106"/>
        <s v="Lacie_STET2000400-2TB"/>
        <s v="Victorinox_  TRAVELLER KIT"/>
        <s v="Voucher 9000"/>
        <s v="Swatch_YAS407"/>
        <s v="Swatch_SVCG4000AG"/>
        <s v="Ricoh_Monochrome Printer-SP 212w"/>
        <s v="Castillo_CDT-748-Black-42"/>
        <s v="Timex_T49925"/>
        <s v="SFEVER_CA488HB0V4HJONAFAMZ"/>
        <s v="shahi_buy one get one free Shahi Dal Moong"/>
        <s v="ALK_FC-15-17-A131140056"/>
        <s v="HOS-m_VEREFM100"/>
        <s v="West Point_WF-7901GL"/>
        <s v="Life source_LS-7001"/>
        <s v="interwood_HF-01NOR-FW-39844"/>
        <s v="HOS-m_GAADGPM125"/>
        <s v="Timex_T49990"/>
        <s v="SNU_ME16E-7A"/>
        <s v="plk_DWI/ 952 069_71"/>
        <s v="jackpot_JP-997"/>
        <s v="timex_T2P392"/>
        <s v="Samsung_60inchesKU7000"/>
        <s v="IMAC 21.5-INCH 2.7GHZ QUAD CORE i5"/>
        <s v="iphone_7-128GB-wof-Matt Black"/>
        <s v="iPhone7-Red-256GB"/>
        <s v="RM_Panasonic-K18PKF"/>
        <s v="Samsung_48inchesJ5000"/>
        <s v="AYS_18LITH11M"/>
        <s v="Lenovo_v310-310-ci5"/>
        <s v="GMZV_Black-4-1TB-Horizon-Zero-Dawn-Bundle"/>
        <s v="HP_Scanner-M225dw"/>
        <s v="FHM_DEEP RUST"/>
        <s v="Eco Star_32U557_561"/>
        <s v="ALK_FC-08-17-A131140049"/>
        <s v="LS_8411356775894"/>
        <s v="audionic6-954217-561370"/>
        <s v="BFV_Black Friday voucher Rs  2000"/>
        <s v="sgm_KTM-Polishing-Buffer-Heavy-Duty-For-Detailing"/>
        <s v="Omron_HEM-7120-E"/>
        <s v="FHM_ECLIPSE"/>
        <s v="Paramount_9781910561324"/>
        <s v="tmx_wtch_ T2E581_4"/>
        <s v="uni_FoodPanda"/>
        <s v="Voucher 6000"/>
        <s v="ALK_FC-07-17-A131140048"/>
        <s v="Saylani_Health-Contribution-Package-1"/>
        <s v="Charizma_DG35"/>
        <s v="FHM_Mild LCD"/>
        <s v="CITY_Light Grey Belt Pant-Size L 42 - W 40"/>
        <s v="Saylani_School-Fee-Per-Month-One-Child"/>
        <s v="MORG_GCS 27"/>
        <s v="PNG_Pampers_10004048-Hazir"/>
        <s v="nabila_NTICE FOR Almond"/>
        <s v="SN_deal_qalmi400gm"/>
        <s v="Timex_TW2P90900"/>
        <s v="RB_HouseholdBundle"/>
        <s v="da_Ahsan-Ul-Kalam-555 &amp; Pair of Free Story Book"/>
        <s v="tr_Ginseng Raw Honey Tea 440 g"/>
        <s v="Edenrobe_BTKS-16-3196-28"/>
        <s v="Relaxsit_RS-62"/>
        <s v="akl_A132124689_GFSU1140-S"/>
        <s v="LS_8961100500123"/>
        <s v="Sapphire_US0421"/>
        <s v="Ifitness_JS9.4A"/>
        <s v="Nabila_ZEROMAKEUP-PEARL"/>
        <s v="MORG_GCS 26"/>
        <s v="timex_T2P391"/>
        <s v="seagate_STEA1500400-1.5TB"/>
        <s v="HP_White-DeskJet-3635"/>
        <s v="hop_ANKM33"/>
        <s v="Transcend_TS1TSJ25M3"/>
        <s v="seagate_STEA1000400-1TB"/>
        <s v="HP_Printer-2135"/>
        <s v="Ref_Top man 1111-black-42"/>
        <s v="HP_Printer-2132"/>
        <s v="GA_CL-221-A-136077"/>
        <s v="Telemall_MM-PC-0008"/>
        <s v="interwood_HA-263049-39698"/>
        <s v="MEGUIAR_G18211"/>
        <s v="JBS_WEN-062"/>
        <s v="J&amp;J_JJQS-004S"/>
        <s v="StripyInterior_Diamond Janamaz -003"/>
        <s v="PlanetX_PX-9127"/>
        <s v="BO_ty901-red"/>
        <s v="Uni-Lipton-deal"/>
        <s v="LS_815096000274"/>
        <s v="noritake_NT4276M"/>
        <s v="LS_815096000694"/>
        <s v="PlanetX_PX-9064"/>
        <s v="Al Muhafiz Sohan Halwa Almond"/>
        <s v="SFEVER_IS380HB08VI1WNAFAMZ"/>
        <s v="seagate_STDR2000300-2TB"/>
        <s v="Audionic Reborn RB-107"/>
        <s v="Gshop_D38"/>
        <s v="JBS_IFAM-032"/>
        <s v="4U_Service-KA 008"/>
        <s v="Seagate_STEA2000400"/>
        <s v="nabila_Nchant FOR Olive"/>
        <s v="emart_Tyre Shape Air Compressor"/>
        <s v="mm_AG-09"/>
        <s v="fitn_RU00495"/>
        <s v="fitn_810390023974"/>
        <s v="LS_8964000006122"/>
        <s v="alrafa_Ajwa-Dates-400g"/>
        <s v="liberty_9781471164934"/>
        <s v="Gmart_Sport Heart Rate Bracele 1"/>
        <s v="barico_BS023-"/>
        <s v="liberty_9781843322924"/>
        <s v="JBS_WEN-123"/>
        <s v="zaffiro_Z-P-059"/>
        <s v="Zia_111"/>
        <s v="GL_1055"/>
        <s v="RS_Kaju Barfi"/>
        <s v="RAJESH_RAJ162"/>
        <s v="Life source_YD-24"/>
        <s v="RS_Plain Rusk Pack of 3"/>
        <s v="Toyworld_TW-100"/>
        <s v="Yiboo-UJ801"/>
        <s v="RB_HPx5"/>
        <s v="Aladdin_15-Walker-W2908"/>
        <s v="liberty_9780140296495"/>
        <s v="SMART_Light Green Kameez 3/4-16 yrs - above - Size 44"/>
        <s v="SFEVER_GU378HB0MW1K0NAFAMZ"/>
        <s v="BO_playblocks-CR-20"/>
        <s v="shopfever_YV266HB0M2J20NAFAMZ"/>
        <s v="PNG_Pampers_10003451-Hazir"/>
        <s v="LS_8961100500017"/>
        <s v="Zia_133"/>
        <s v="aw_Wheel Protectant-7oz./207ml"/>
        <s v="IKEA_90282180"/>
        <s v="HOS_CNCMW100"/>
        <s v="nabila_NGELIC FOR IVORY"/>
        <s v="fitn_834266001606"/>
        <s v="MartWart_ND-001"/>
        <s v="HOS-m_CKEIM100"/>
        <s v="fitn_748927052237"/>
        <s v="Rajesh_Blue Car Emergency Tow Chain"/>
        <s v="emart_0-37"/>
        <s v="american_tourister Feherlite Spinner  66Black"/>
        <s v="Timb-app_8318J-L"/>
        <s v="AKL_A131137860-SS-02-17"/>
        <s v="audionic_6954217689999"/>
        <s v="mdeal_DMC-265-10"/>
        <s v="ABT_B175"/>
        <s v="ISn 100% Whey Protein Vanilla"/>
        <s v="Jaza_2Elite5kg+FOC"/>
        <s v="RB_Veet-bf"/>
        <s v="Tmall_SpyPen_8GB"/>
        <s v="SCIFI_Hannah Montana_SC5811HT"/>
        <s v="RAF_800ml"/>
        <s v="test-product-new"/>
        <s v="Z&amp;A_ZEES-0030"/>
        <s v="RB_Household Bundle"/>
        <s v="ahp_EOS-1300D-DSLR-Black"/>
        <s v="LS_8964000002070"/>
        <s v="smsm_371107"/>
        <s v="lamart_LMZ020"/>
        <s v="Aladdin_UMR_CM_1091"/>
        <s v="emart_0-66"/>
        <s v="PlanetX_PX-9091"/>
        <s v="SCIFI_SC5811HSF-High School Musical "/>
        <s v="Head_811075-L"/>
        <s v="LS_8961100500154"/>
        <s v="sigma_11932"/>
        <s v="progressive_9780470290309"/>
        <s v="Regal_549-C-BLACK-6"/>
        <s v="TSS_Khaki Elastic Pants-6 - 7 yrs - Size 28"/>
        <s v="RS_Nimcolia-5pack"/>
        <s v="sehgalmotors_4960"/>
        <s v="Edenrobe_EGTFS17-0687-9-10 Years"/>
        <s v="sehgalmotors_69835"/>
        <s v="Kansai_RockGuard"/>
        <s v="liberty_9780521677004"/>
        <s v="oxford_9780195477009"/>
        <s v="edukaan_7047-College - 300"/>
        <s v="sindbad_Sindbad Gift Card-3"/>
        <s v="mab_HQ-Advance"/>
        <s v="ziqi_Zn-1455-TS"/>
        <s v="Genius_GB-1500X-Black"/>
        <s v="swi_LT55"/>
        <s v="oxford_9780199400270"/>
        <s v="swi_MXP10"/>
        <s v="Shark_G36"/>
        <s v="Shark_LG50"/>
        <s v="Mannan_leather_file_book"/>
        <s v="IDROID_BALRX7-Gold"/>
        <s v="GMZV_PS4 Pro 1TB - Region 2"/>
        <s v="Huawei Mate 8 With 4GB Ram"/>
        <s v="Lenovo Zuk"/>
        <s v="Samsung_40K5000"/>
        <s v="iPhone SE-16GB"/>
        <s v="samsung_50 J5500"/>
        <s v="yamaha_EF12000E"/>
        <s v="samsung_galaxy-s7-edge-pearl-black"/>
        <s v="MACBOOK PRO 15-INCH 2.2GHZ QuadCore i7"/>
        <s v="Samsung_55inchesK6000"/>
        <s v="Huawei_P9 PLUS"/>
        <s v="Changhong Ruba 32 Inches D4000i Smart LED"/>
        <s v="Samsung_60KS8000"/>
        <s v="Apple iPhone 6 Plus (128GB) Space Grey"/>
        <s v="Infinix Hot 4-Gold"/>
        <s v="MACBOOK PRO 13-INCH 2.7GHZ"/>
        <s v="voucher"/>
        <s v="Samsung_55inchesKS8500"/>
        <s v="Apple iPhone 6S 64GB"/>
        <s v="dawlance_Health Zone Plus 30 - 1.5 Ton Air Conditioner"/>
        <s v="Samsung_65KU7000"/>
        <s v="IDROID_BALRX7-Jet black "/>
        <s v="itech_Apple Macbook Air 13.3  MMG F2"/>
        <s v="Samsung-Galaxy-S8-G950-Grey"/>
        <s v="Apple IMac 27-Inch 3.2GHz quad-core Intel Core i5"/>
        <s v="Apple iPhone 6S 128GB"/>
        <s v="Changhong Ruba_32 Inches Black HD Ready LED TV - 32E3600"/>
        <s v="cc_samsung_G935F-Blue"/>
        <s v="Apple iPhone 6 (128GB) Gold"/>
        <s v="s_tv_KDL-60W600B"/>
        <s v="infinix_Zero 4-Grey"/>
        <s v="Samsung-Galaxy-S8-G955-Plus-Black"/>
        <s v="Mitsubishi_MSZ-HJ71VA"/>
        <s v="samsung_Grand Prime Plus-Black"/>
        <s v="iphone-7-32gb-wof-Matt Black"/>
        <s v="Apple iPhone 6S Plus 16GB Silver"/>
        <s v="Apple iPhone 6S 16GB"/>
        <s v="samsung_Grand Prime Plus-Silver"/>
        <s v="s_tv_KDL-50W800C"/>
        <s v="Infinix Note 3-2GB-Nationwide-Grey"/>
        <s v="Samsung_RT85K7110SL"/>
        <s v="AYS_Gree-18cith2"/>
        <s v="MACBOOK AIR 13-INCH 256 GB Flash Drive"/>
        <s v="ahp_EOS-80D-Digital-SLR-Camera-Black"/>
        <s v="AYS_A-C-KDC-1804S2"/>
        <s v="TLC_TAC-24CS/JET 2 ton"/>
        <s v="gree_12CIT"/>
        <s v="Apple MacBook Air 13-inch 1.6GHz dual-core Intel Core i5"/>
        <s v="Huawei P8 lite"/>
        <s v="gree_12LM4"/>
        <s v="Mac Mini 2.8GHz"/>
        <s v="samsung_G935F-Blue"/>
        <s v="MACBOOK PRO 13-INCH 2.5GHZ 8GBDDR3L"/>
        <s v="Haier_HPU-48CO3"/>
        <s v="Honda_BikeCD70-Red"/>
        <s v="Samsung_55KU7000"/>
        <s v="samsungGALAXY S-7 32GB LTE"/>
        <s v="Infinix Note 3-3 GB-Gold"/>
        <s v="Apple iPhone 6S Plus 128GB"/>
        <s v="ahp_EOS-70D-20.2-MP-Black"/>
        <s v="Samsung_RSA1STMG"/>
        <s v="MACBOOK AIR 11INCH"/>
        <s v="iPhone 5s 16gb+Getiit Joy Band_bundle"/>
        <s v="closecomfort_PC8"/>
        <s v="gree_18LM4"/>
        <s v="RM_Sony-VPL-EW295"/>
        <s v="Samsung_55inchesK5300"/>
        <s v="lenovo_20EV000HUE"/>
        <s v="RM_Sony-KDL-50W800C"/>
        <s v="Apple iPhone 6S Plus 64GB"/>
        <s v="Apple iPhone 6S 128GB-Gold"/>
        <s v="iPhone7Plus-Jet Black-256GB"/>
        <s v="hyundai_HGS7250"/>
        <s v="Haier_LE 42B9000"/>
        <s v="iPhone7Plus-Matte Black-128GB"/>
        <s v="qmobile_Noir J7-Gold"/>
        <s v="iPhone7Plus-Red- 128GB"/>
        <s v="iphone_7-plus-32gb-wof-Matt Black"/>
        <s v="iphone_7-plus-32gb-wof-Gold"/>
        <s v="samsungGALAXY J510F-2016 DS LTE-Gold"/>
        <s v="oppo_f3-plus-Gold"/>
        <s v="EcoStar_65U565"/>
        <s v="lenovo_20DF000QUE"/>
        <s v="HP P1102 - White_18"/>
        <s v="iphone_7-128GB-wof-Jet Black"/>
        <s v="Surmawala_Orient-OR-6057IP-Refrigerator-Silver-Black"/>
        <s v="plk_FWI/ 927 822_6"/>
        <s v="cc_Samsung_Galaxy_S8_Plus_Gold"/>
        <s v="cc_Samsung_Galaxy_S8_Plus_Black"/>
        <s v="Apple iPhone 6S Plus 16GB"/>
        <s v="Apple iPhone 6 Plus (64GB) Gold"/>
        <s v="Samsung_49K6000"/>
        <s v="samsung_K6000 49  "/>
        <s v="HP_HP 706n A3 black"/>
        <s v="Samsung_A7-2017-Gold"/>
        <s v="Kenwood_KEE-240-F"/>
        <s v="s_tv_KDL-43W800C"/>
        <s v="GMZV_PlayStation 4 - 500GB - Region 2 - UK PAL - Black"/>
        <s v="Enviro_EAC-12"/>
        <s v="Ricoh_Photo Copier MP2014AD"/>
        <s v="cc_Samsung_Galaxy_S8_Plus_Gray"/>
        <s v="CL74_dawlance_VF-1035WB"/>
        <s v="Haier_HSU-18LKE"/>
        <s v="lenovo_80J2002XUE"/>
        <s v="HP_CP 551dn"/>
        <s v="RM_LG P246SQ"/>
        <s v="iPhone7- Jet Black-128GB"/>
        <s v="HP_MFP M435nw (A3 Blk 3 in 1)"/>
        <s v="EP_6800 6.3 KVA"/>
        <s v="Naushemian_#0027-Blue-M"/>
        <s v="Samsung Galaxy S6 Edge Plus"/>
        <s v="agha_AS_SOLEB94_01"/>
        <s v="iPhone7Plus-Matte Black-32GB"/>
        <s v="apple_MACMINI 2.3GHZ DUAL CORE i5"/>
        <s v="RM_Sony-DSLR-ILCE-5100Y"/>
        <s v="mm_Samsung Galaxy Note Edge N915"/>
        <s v="Samsung Galaxy S7 Edge"/>
        <s v="samsung_32J4100"/>
        <s v="iPhone7-Red-128GB"/>
        <s v="RM_Sony-VPL-EW235"/>
        <s v="cc_Samsung_Galaxy_S8_black"/>
        <s v="cc_Samsung_Galaxy_S8_Gray"/>
        <s v="cc_Samsung_Galaxy_S8_gold"/>
        <s v="samsung_50J5100"/>
        <s v="Samsung_49K5300"/>
        <s v="Kenwood_KDC-2413"/>
        <s v="iphone-7-32gb-wof-Gold"/>
        <s v="Samsung_49inchesK5100"/>
        <s v="Infinix Hot S Hazir-Gold-Karachi"/>
        <s v="Geepas_GRF-6012"/>
        <s v="FHM_Fluffy Cocao-SOFA SET"/>
        <s v="Apple iPhone 6 Plus (16GB) Space Grey"/>
        <s v="Haier_HSU-24-HNH"/>
        <s v="Sony_48W652D"/>
        <s v="EP_5500 5 KVA"/>
        <s v="Ifitness_T300"/>
        <s v="yamaha_EF2600FW (SELF)"/>
        <s v="s_tv_KDL-48R562C"/>
        <s v="Samsung_32inchesK5100"/>
        <s v="Samsung Galaxy A5 A510F (2016)"/>
        <s v="oppo_OPPO-F1-Plus-Gold"/>
        <s v="plk_FWI/ 959 080_11"/>
        <s v="plk_FWI/ 953 638_9"/>
        <s v="plk_FWI/ 953 620_8"/>
        <s v="Lenovo_YOGA 500-I5"/>
        <s v="HP_450-G4-Core-i7-7500U"/>
        <s v="samsungGALAXY S-7 EDGE 32GB Black"/>
        <s v="samsung_G935F-Black"/>
        <s v="lenovo_20DF000GUE"/>
        <s v="GMZV_Switch-Console-with-2-Games"/>
        <s v="Epson_L1800"/>
        <s v="Xpert_XDW-60-1W"/>
        <s v="R&amp;I_Generator 2.5KVG"/>
        <s v="Samsung_Samsung Air Conditioner Digital Inverter Series) - AR12K"/>
        <s v="Dell_Inspiron-15-5567-ci7-4GB"/>
        <s v="sony_SLT-A58Y"/>
        <s v="sony_DSLR-ILCE-6000L"/>
        <s v="lenovo_80J2001AUE"/>
        <s v="Samsung_RT39K5110SP"/>
        <s v="sony_DSLR-ILCE-5000Y"/>
        <s v="iPhone7-Matte Black -32GB"/>
        <s v="samsung_J5 Prime-Gold"/>
        <s v="Apple iPad Mini 3 Wifi 128GB-Space Grey"/>
        <s v="MotoZ-White-Fine Gold"/>
        <s v="Samsung_S7 Edge-Black"/>
        <s v="Samsung_S7 Edge-Silver"/>
        <s v="Dawlance_Inverter30Toscana"/>
        <s v="Haier_HSU-18HZE-R2-DB DC Inverter"/>
        <s v="AYS_A-C -18-LNF"/>
        <s v="dawlance_Toscana30 INVERTER 1.5 Ton AC"/>
        <s v="lenovo_20EV0002UE"/>
        <s v="HP_ 15-AB204TU "/>
        <s v="Gree_24CZ8"/>
        <s v="samsungGALAXY NOTE-5 LTE 32GB"/>
        <s v="huawei_Google Nexus 6P-Silver"/>
        <s v="ahp_EOS-750D-24.2-MP-Digital-SLR-Camera-Black"/>
        <s v="Samsung GALAXY NOTE-5"/>
        <s v="Haier_HSU-12LKE"/>
        <s v="CK_BF530-Underwear-Pack of 3-XL"/>
        <s v="lenovo_20ET000M00"/>
        <s v="Samsung_48inchesK5000"/>
        <s v="sukoonbundle-sukoon10-cj_CJPOISL"/>
        <s v="RM_Panasonic-TH-49D310M"/>
        <s v="Gmart_Fenix 3 HR 1"/>
        <s v="cj_CJPOISL"/>
        <s v="Changhong Ruba 55 Inches C5000i Smart LED TV_clear"/>
        <s v="Changhong Ruba 50 Inches D4000i Smart LED"/>
        <s v="huawei_Mate 9-gold"/>
        <s v="huawei_Mate 9-mocjha brown"/>
        <s v="plk_FWI/ 947 929_48"/>
        <s v="vitamin_TVC-BB Cream (Buy 2 Get Kojic Facewash Free)"/>
        <s v="GMZV_PS4 VR Headset Bundle"/>
        <s v="apple_MACMINI 1.4 GHZ DUAL CORE i5"/>
        <s v="Haier_LE 42B8000"/>
        <s v="HP_Core-i5-6200U"/>
        <s v="IKEA_70272059"/>
        <s v="Haier_HRF-355"/>
        <s v="AYS_Haier-18HNF"/>
        <s v="Infinix Hot S Hazir-Grey-Grey-Karachi"/>
        <s v="huawei_Mate-9-Black"/>
        <s v="yamaha_EF2600FW (RECOIL)"/>
        <s v="samsung_51 H4500_clear"/>
        <s v="Dell_Inspiron-15-3567-ci7-"/>
        <s v="TLC_TAC-18CHS/KEI 1.5 ton"/>
        <s v="IKEA_10119206"/>
        <s v="Dell_Inspiron-15-5567-ci5"/>
        <s v="SUPER ASIA_SA WCS 65-ELECTRIC WATER COOLER STEEL BODY (65 GALL"/>
        <s v="Kenwood_KDC-1814"/>
        <s v="HAIER_HSU-18HNH"/>
        <s v="samsung_G935F-Gold"/>
        <s v="Naushemian_#0029-Pstachio Green-M"/>
        <s v="Kenwood_KENWOOD DC INVERTER 5 STAR 1.5 Ton"/>
        <s v="R&amp;I_eInverter Series 18000BTU"/>
        <s v="Haier_HRF-305"/>
        <s v="Haier_HSU-24LKE"/>
        <s v="iPhone SE-64GB"/>
        <s v="Samsung_A3-2017-Gold"/>
        <s v="Samsung_A3-2017-Black"/>
        <s v="Haier_HWM-85-7288"/>
        <s v="cc_samsung_a320-Gold"/>
        <s v="plk_FWI/ 987 594_50"/>
        <s v="Ifitness_RT112"/>
        <s v="Epson_L1300"/>
        <s v="HP_ 15-AC110TU Ãƒâ€šÃ‚Â "/>
        <s v="Honda_Bike CD 70 - Black"/>
        <s v="R&amp;I_Generator 5KVG"/>
        <s v="AYS_Orient-DC-Inverter-Plus-18"/>
        <s v="mitsubishi_MS-F18VC-CS"/>
        <s v="Samsung_S7 Edge-Gold"/>
        <s v="LenovoB5180-i7"/>
        <s v="cc_Huawei-Mate-9-Grey"/>
        <s v="cc_Huawei-Mate-9-Brown"/>
        <s v="IKEA_10072256"/>
        <s v="AYS_Split-Orient-19k7"/>
        <s v="Electrolux_SEA2499"/>
        <s v="Samsung_40J5200"/>
        <s v="RM_Panasonic-NA-127VB6"/>
        <s v="APC_UPS 1 kv SUA10001"/>
        <s v="Samsung_40K5300"/>
        <s v="HP_HD-Corei5-6200U2-3GHz-1TB-HDD"/>
        <s v="Naushemian_#0028-Offwhite-M"/>
        <s v="Naushemian_#0028-Offwhite-L"/>
        <s v="Dawlance_Inspire-Plus-Inverter-30-brown"/>
        <s v="mitsubishi_1.5 ton SRC 18CLK"/>
        <s v="mitsubishi_1.5 ton SRC 18CLK-CS"/>
        <s v="Apple iPad Air 2 16 GB 4G"/>
        <s v="dawlance_DWF-1600A"/>
        <s v="Apple iPhone 6 (16GB) Gold"/>
        <s v="Xpert_XRH-SB-90"/>
        <s v="Samsung Galaxy S6 Edge (32GB) SM-G925F Gold"/>
        <s v="Samsung Galaxy S6 Edge 32GB SM-G925F"/>
        <s v="Eco Star_32U557"/>
        <s v="gree_18CZ8"/>
        <s v="huawei_p10-Blue"/>
        <s v="samsung_40J5100"/>
        <s v="Samsung_32J4003"/>
        <s v="samsung_Samsung Galaxy J7 PRIME 2016-Black"/>
        <s v="AYS_PEL-PINVC-18K-Invert-O-Cool"/>
        <s v="AYS_SA-250"/>
        <s v="dawlance_91996-Cs"/>
        <s v="infinix_S2-Black"/>
        <s v="InfinixNote3-2GB-Grey"/>
        <s v="timex_T2P398"/>
        <s v="HP_AB201TUN8L18PA"/>
        <s v="samsung_A720-Black"/>
        <s v=" Huawei Mate 8"/>
        <s v="Changhong Ruba 50 Inches D2100 LED TV"/>
        <s v="HP_15AY-15-Ay105NE-ci5"/>
        <s v="cc-hTC-One-A9-silver"/>
        <s v="R&amp;I_eInverter Series 12000BTU"/>
        <s v="samsungGALAXY J510F-2016 DS LTE"/>
        <s v="FHM_TWIRL1"/>
        <s v="Huawei_P9 OC"/>
        <s v="HP_ 15-AB202TX _clear"/>
        <s v="s_tv_KLV-40R352C"/>
        <s v="AYS_Gree-12cith2"/>
        <s v="plk_PD/ 988 873_60"/>
        <s v="Kenwood_KDC-1214"/>
        <s v="Lacie_STEX6000300-6TB"/>
        <s v="Samsung_A7-2017-Black"/>
        <s v="HP_Laser MFP M426fdn (4 in 1) Black"/>
        <s v="Swatch_YIS405G"/>
        <s v="dawlance_91996 - H-ZONE PLUS Refrigerator with Dawlance MD-7 20L"/>
        <s v="dawlance_91996 - H-ZONE PLUS Refrigerator with Dawlance MD-5 20L"/>
        <s v="FHM_Bloomy -SOFA SET"/>
        <s v="interwood_HF-15LCRS-A-39655"/>
        <s v="AYS_50U560"/>
        <s v="Royal_Energy saver Fan 56 New Model"/>
        <s v="Lenovo_80QB005UUE"/>
        <s v="CL168_R&amp;I_Generator 5KVG"/>
        <s v="dawlance_Inspire Plus 30 White"/>
        <s v="Haier_HRF-382"/>
        <s v="Orient_50G6520"/>
        <s v="Infinix Hot 4-Black-1"/>
        <s v="Kenwood_KDC-1213"/>
        <s v="Gmart_Forerunner735XT 3"/>
        <s v="FHM_26SANTAM LAYER TABLE"/>
        <s v="AYS_A-C -8-LNA"/>
        <s v="HBW_1513072"/>
        <s v="MotoZPlay -Black"/>
        <s v="MotoZPlay-White "/>
        <s v="Zuk Z1-Grey-Lahore"/>
        <s v="GC_GCS046"/>
        <s v="HP_15AY-15-Ay189NIA-ci5"/>
        <s v="viewsonic_PJD5134"/>
        <s v="plk_FWI/ 961 284_44"/>
        <s v="HAIER_HSU-12HNH"/>
        <s v="MORG_GCS 41"/>
        <s v="orient_13af4 1ton-CS"/>
        <s v="Samsung Galaxy Note 3 N9000"/>
        <s v="interwood_HA-R-QRION-39998"/>
        <s v="Dawlance 91996 HZ H-Zone Plus 18 cu ft Refrigerator"/>
        <s v="orient_OS-19 MF16 PG-R410a-CS"/>
        <s v="Posh_CS0073-17"/>
        <s v="Haier_HRF-342"/>
        <s v="HP_i3-7100U"/>
        <s v="HTC_DESIRE 628"/>
        <s v="tisot_wtch_13"/>
        <s v="Dawlance_Inspire-Plus-Inverter-15-Champagne"/>
        <s v="dawlance_LVS 30 18000BTU"/>
        <s v="R&amp;I_Split AC - Crystal Series 18000BTU"/>
        <s v="Haier_HSU-18LK-E10BL-White"/>
        <s v="RUBD_HSU-18 LTE 1.5 Ton AC"/>
        <s v="AYS_Split-Haier-18LNF"/>
        <s v="dwm_Masculine K2H27126 "/>
        <s v="RM_Sony-DSC-HX400"/>
        <s v="SUPER ASIA_GH 555-55 GLN CAPACITY"/>
        <s v="mitsubhisi_1.0 Ton - SRK-13CMK"/>
        <s v="UNEL_Kenwood eInspire  1.5Ton"/>
        <s v="Kenwood_KLV-1815"/>
        <s v="Naushemian_#0027-Blue-L"/>
        <s v="palwasha_SKU027"/>
        <s v="Jayqeu_BL-01-Red-M"/>
        <s v="Jayqeu_BL-01-Red-S"/>
        <s v="HP_ 15-AC107TU _clear"/>
        <s v="Changhong Ruba 40 Inches D4000i Smart LED"/>
        <s v="AZD_HSU-12-HNB-DC-INVERTER-1-TON"/>
        <s v="haier_HSU-18LK-E8"/>
        <s v="Haier_HSU-18LK-E10BL"/>
        <s v="hop_ANKM030"/>
        <s v="Naushemian_#0030-Light Red-M"/>
        <s v="Surmawala_Haier-HSU-12HN-Air-Conditioner-White"/>
        <s v="kenwood_KEA1801"/>
        <s v="gree_12CZ8"/>
        <s v="R&amp;I_Generator 3.0KVA"/>
        <s v="RS_Coconut Bites"/>
        <s v="plk_PD/ 991 471_65"/>
        <s v="Surmawala_PEL-PRA-160-Refrigerator-Silver"/>
        <s v="Lenovo_80UD00DLAK"/>
        <s v="Xpert_XGEO.70.1B"/>
        <s v="hyundai_HGS2500 "/>
        <s v="interwood_HF-01CR1-HW-12021"/>
        <s v="Ricoh_Black Laser SP-4510DN"/>
        <s v="Haier_1.5 Ton Split Air Conditioner - HSU-18LKE"/>
        <s v="dawlance_VF-1035WB"/>
        <s v="Naushemian_#0031-Orange -M"/>
        <s v="Naushemian_#0031-Orange -L"/>
        <s v="sanasafinaz_SS-3B"/>
        <s v="dawlance_VF-1035WB Silver"/>
        <s v="PNG_Pampers_10003452-Hazir"/>
        <s v="AmanJee_PB001"/>
        <s v="interwood_HA-R-REO-39997"/>
        <s v="interwood_HA-R-AGRA-39999"/>
        <s v="Samsung_Samsung NX300 Mirrorless - Brown"/>
        <s v="Sony_PlayStation 4 1TB - Call of Duty Black Ops 3 Version Limite"/>
        <s v="Kenwood_1.5 Ton White ESense Split Air Conditioner - HSU-18LKE"/>
        <s v="HP_Laser Color 277n (4-in-1)"/>
        <s v="Orient_32L4143"/>
        <s v="AYS_PEL-PRGD-130-Glass-Door-250"/>
        <s v="Haier_HWM 55-1010"/>
        <s v="AmanJee_PB003"/>
        <s v="Samsung_Samsung NX30ZZ Smart Camera (Black)"/>
        <s v="Haier_HRF-380"/>
        <s v="HP_15AY-15-Ay072NIA-ci3"/>
        <s v="GMZV_Xbox 360 Ultra Slim - 4GB -Unmodified - Black"/>
        <s v="Kenwood_KENWOOD E-SENSE 1.5 Ton"/>
        <s v="dawlance_9188 Mono"/>
        <s v="cc_samsung_A520-Gold"/>
        <s v="IKEA_315284"/>
        <s v="Dawlance_9188 MDS"/>
        <s v="Campingaz_2000024957"/>
        <s v="Mono Cruiser _Jazzy Two Premium"/>
        <s v="Dawlance Split A/C LVS 30 Red 18000BTU LW"/>
        <s v="cc_samsung_A520-BLACK"/>
        <s v="cc_samsung_A520-LIGHT BLUE"/>
        <s v="Dawlance 9144 WB GD HZONE PLUS "/>
        <s v="Monocruiser_CLB Z681BR Mercedes"/>
        <s v="Lenovo_v310-310-ci3"/>
        <s v="dawlance_9170WB Graphite Grey"/>
        <s v="dwm_City K2G271C3 Watch"/>
        <s v="Ricoh_Projector PJ S2240"/>
        <s v="Sony_DZ 950"/>
        <s v="R&amp;I_HGR 2.8 KVA D"/>
        <s v="Lenovo_Ideapad-110-ci3"/>
        <s v="SUPER ASIA_SA WC 60-ELECTRIC WATER COOLER PLASTIC BODY (60 GALLO"/>
        <s v="dawlance_DWT-150C"/>
        <s v="AYS_Split-Haier-12LNA"/>
        <s v="AYS_40U558"/>
        <s v="rhythmf_I1203S-02"/>
        <s v="Haier_HRF-300"/>
        <s v="plk_FWI/ 925 651_41"/>
        <s v="R&amp;I_eIcon Series 12000BTU"/>
        <s v="Kenwood_KLV-1215"/>
        <s v="RM_Panasonic-TH-40D310M"/>
        <s v="dawlance_DWF-1600A White"/>
        <s v="Samsung_WA70H4000SW"/>
        <s v="Careem_50000 Credits"/>
        <s v="Dawlance_9166WB - MDS"/>
        <s v="IKEA_30242291"/>
        <s v="SanaSafinaz_SS-2A"/>
        <s v="sanasafinaz_SS-5A"/>
        <s v="Samsung_Samsung NX2000 20.3MP Smart WiFi Digital Camera"/>
        <s v="Kenwood_KEA1201"/>
        <s v="HP_MFP-M227fdw"/>
        <s v="plk_PD/ 988 790 _61"/>
        <s v="haier_HSU-12LK-E8BL"/>
        <s v="Eco Star_43U558"/>
        <s v="MT_SOL 40D33"/>
        <s v="GMZV_PS4-1TB-Slim-Region-2"/>
        <s v="samsung_Samsung Galaxy J7 PRIME 2016-Gold"/>
        <s v="Tmall_ASA327"/>
        <s v="plk_FWI/ 928 911_30"/>
        <s v="CL98_gree_12CZ8"/>
        <s v="s_tv_KLV-32R302C"/>
        <s v="RMSON_TM0361 MC WH"/>
        <s v="psl_ps_Signed By Afridi-M"/>
        <s v="samsungGALAXY J710F-2016 DS LTE"/>
        <s v="SUPER ASIA_SA WCS 65-ELECTRIC WATER COOLER STEEL BODY (65 GALLON"/>
        <s v="Dawlance_9144-MDS"/>
        <s v="Adata_Adata SSD-960GB"/>
        <s v="GMZV_500GB-PS4-Slim-New-Terra"/>
        <s v="Turk &amp; Fillmore_Super Natural I-brown-43"/>
        <s v="Turk &amp; Fillmore_Super Natural II-44"/>
        <s v="Turk &amp; Fillmore_Super Natural I-brown-45"/>
        <s v="Turk &amp; Fillmore_Super Natural I-brown-44"/>
        <s v="Turk &amp; Fillmore_Super Natural I-brown-40"/>
        <s v="Turk &amp; Fillmore_Super Natural II-45"/>
        <s v="Turk &amp; Fillmore_Super Natural II-43"/>
        <s v="Turk &amp; Fillmore_Super Natural II-42"/>
        <s v="Turk &amp; Fillmore_Super Natural II-40"/>
        <s v="Turk &amp; Fillmore_Super Natural I-brown-42"/>
        <s v="Turk &amp; Fillmore_Super Natural II-41"/>
        <s v="Turk &amp; Fillmore_Super Natural I-brown-41"/>
        <s v="Turk &amp; Fillmore_Super Natural II-46"/>
        <s v="Turk &amp; Fillmore_Super Natural I-brown-46"/>
        <s v="tcl_40 inch D2720 Full HD LED TV"/>
        <s v="AmanJee_PB018"/>
        <s v="AmanJee_PB012"/>
        <s v="infinix_Note 2 Grey"/>
        <s v="HP_Laser 402dn Black"/>
        <s v="Samsung_32inchesK4000"/>
        <s v="Kenwood_1.5 Ton Air Conditioner - HSU-18LKE"/>
        <s v="GMZV_Xbox One PAL -  500GB - Black"/>
        <s v="dawlance_MDS 9144"/>
        <s v="Huawei G8 Gold LW"/>
        <s v="FHM_HIGH POINT TABLE SET"/>
        <s v="Surmawala_Orient-OR-5535-GD-Refrigerator-Red"/>
        <s v="Eco Star_40U557"/>
        <s v="Eco Star_40U561"/>
        <s v="AYS_Orient-OR-5535-IP-Refrigerator"/>
        <s v="jackpot_JP-939"/>
        <s v="Surmawala_PEL-PRAS-2500-Refrigerator-Grey"/>
        <s v="interwood_HF-02WCR-GO-39741"/>
        <s v="FESFEducate-a-Child-for-a-Month"/>
        <s v="Samsung_Samsung32InchK4000"/>
        <s v="GMZV_Xbox One S 500GB-PAL (Without Kinect)"/>
        <s v="Samsung_Samsung Galaxy Camera GC100"/>
        <s v="SNU_NA16E2-04"/>
        <s v="SNU_MHC16W108"/>
        <s v="SNU_Tena-Durrani-TD16W-Roseate"/>
        <s v="SNU_MHC16W104"/>
        <s v="SNU_MHC16W105"/>
        <s v="sanaulla_NA17E 03 "/>
        <s v="IKEA_10323349"/>
        <s v="dawlance_9122 MDS"/>
        <s v="Harry Potter and The Cursed Child-Hazir-Karachi"/>
        <s v="WD_2 BAY NAS WD-16TB"/>
        <s v="dawlance_9170WB MDS"/>
        <s v="Haier_HWM-75-918"/>
        <s v="EP_1200 1 KVA"/>
        <s v="HOS-m_bvlmibm100"/>
        <s v="Ricoh_Color GELJET SG-3120B SFN (wireless with Battery)"/>
        <s v="timex_T2P103"/>
        <s v="dawlance_ES15 1.0 Ton AC"/>
        <s v="coleman_3000002276"/>
        <s v="timex_T2N942"/>
        <s v="PNG_Pampers_10003452-Karachi"/>
        <s v="dawlance_DWT-230A W"/>
        <s v="jj_JLAWN-S-17-068 Cool Flower"/>
        <s v="Audionic_DJ 500"/>
        <s v="WT-70H3200-MG"/>
        <s v="Campingaz_2000024956"/>
        <s v="Silkasia_ET-457"/>
        <s v="rhythm_S1411S-03"/>
        <s v="Haier_HWM 75AS"/>
        <s v="tcl_32 inch D2730 Golive-2 LED TV"/>
        <s v="Timex_TW2P72500"/>
        <s v="Infinix Hot 4 Hazir-Gold-Rawalpindi"/>
        <s v="Infinix Hot 4 Hazir-Gold-Karachi"/>
        <s v="Gmart_Vivosmart HR+ 1"/>
        <s v="Zuk Z1-White-Karachi"/>
        <s v="Lacie_LAC9000633-4TB"/>
        <s v="GMZV_Xbox One PAL-500GB - Black"/>
        <s v="RMSON_PA3251F MW WH"/>
        <s v="HOS_JPGCW100"/>
        <s v="Dawlance_Microwave DW-131"/>
        <s v="vitamin_Ultra Creatine"/>
        <s v="Timb-mens_23061-10"/>
        <s v="AmanJee_PB011"/>
        <s v="Elite_Self Balancing Electric Scooter"/>
        <s v="Elite_Self Balancing Electric Scooter "/>
        <s v="Elite_Self Balancing Electric Scooter-Black"/>
        <s v="akl-GFSU1265-M"/>
        <s v="KureshiC_BLW-008-PO2"/>
        <s v="GA_EA-12-144988"/>
        <s v="HP_Officejet 7612 A3 (4-in-1) Wieless"/>
        <s v="KureshiC_149-axe"/>
        <s v="Ifitness_LIVEUP-INVERSION-TABLE-LS9087"/>
        <s v="dawlance_9108 DELUXE Refrigerator"/>
        <s v="interwood_HF-01FSB-MW-15781"/>
        <s v="jackpot_Microwave Oven -JP-932 "/>
        <s v="Motifz_MWU01697-999-BUFF"/>
        <s v="Dawlance_DW-540 AF"/>
        <s v="tmx_wtch_ T2N720_12"/>
        <s v="phub_Chance Eau Tendre  by Chanel 150mlml EDT"/>
        <s v="dawlance_DW-9500"/>
        <s v="Naushemian_#0030-Light Red-L"/>
        <s v="Panasonic_Black-32-Inches-LED"/>
        <s v="timex_T49866"/>
        <s v="TCL_TCL32InchD2900"/>
        <s v="AYS_32B8500"/>
        <s v="MORG_GCS 37"/>
        <s v="Haier_LE 32B8000"/>
        <s v="Audionic_Mehfil MH-150"/>
        <s v="interwood_HF-01NOR-MW-40672"/>
        <s v="samsungGALAXY J3 LTE DS QC"/>
        <s v="sanasafinaz_SS-1A"/>
        <s v="kansai_NeverWet"/>
        <s v="nabila_Nvite-fair-skin"/>
        <s v="nabila_Ngage FOR Honey"/>
        <s v="Dany6-954217-555652"/>
        <s v="tmx_wtch_T49866"/>
        <s v="UNEL_Orie nt 32 Inch L-4132/4143"/>
        <s v="TBG_AV-S-044-Black"/>
        <s v="test-product-00"/>
        <s v="Mono Cruiser _Grand"/>
        <s v="Monocruiser_BL-118AR - Green"/>
        <s v="seagate_SG E-2TB"/>
        <s v="orient_32Inches-G6530-HDLEDTV"/>
        <s v="SUPER ASIA_GH 535-35 GLN CAPACITY"/>
        <s v="RMSON_TM4254R MW BK"/>
        <s v="FHM_DREAMER"/>
        <s v="Geepas_GMO1885"/>
        <s v="AYS_32B8500-32-Inches"/>
        <s v="M&amp;M_Deal 2"/>
        <s v="ALK_FC-16-17-A131140057"/>
        <s v="Timb-women_8408B-6"/>
        <s v="Timb-women_8408B-5.5"/>
        <s v="Xiaomi-Redmi-4x-BLACK"/>
        <s v="trzwus_76111120200000_WN16-07(B)"/>
        <s v="Tommy_1791102"/>
        <s v="Swatch_YVS420"/>
        <s v="rhythm_G1201S-05"/>
        <s v="Orient_32inchL6982"/>
        <s v="HOS_CNN5W100"/>
        <s v="BHA_K.E-14000"/>
        <s v="HOS-W_VSBSIBEDP100"/>
        <s v="Careem_25000 Credits"/>
        <s v="shubinak_SWS14-JAK-1020-M/L"/>
        <s v="ALK_FC-04-17-A131140045"/>
        <s v="shubinak_SWS14-JAK-1020-XS/S"/>
        <s v="GA_C-421-136160"/>
        <s v="majestic_15 Pc Cookware Set - Antique Grey"/>
        <s v="Sapphire_US0413"/>
        <s v="rhythm_C1303L-02"/>
        <s v="SUPER ASIA_GH 530-30 GLN CAPACITY"/>
        <s v="Timb-mens_9062B -8.5"/>
        <s v="RMSON_TM4222F MW WH"/>
        <s v="Delsey_24083008"/>
        <s v="dawlance_DW-6500 Grey"/>
        <s v="RT-04-Grey&amp;black-Double Duvet Cover Sheet Set-7 pcs"/>
        <s v="Campingaz_205584"/>
        <s v="tr_Good Day (Vitality) Gift Set 440 gm 3 units"/>
        <s v="centrix_Scootify - Red Self Balancing Scooter"/>
        <s v="centrix_Scootify - Black Self Balancing Scooter"/>
        <s v="centrix_Scootify - Blue  Self Balancing Scooter"/>
        <s v="TBG_TBG-S-V-016"/>
        <s v="MORG_GCS 31"/>
        <s v="Monocruiser_CLB Z676 AR Audi"/>
        <s v="INFIINIX_HOT S X521"/>
        <s v="Noble_Nobel-32-Inch-Black"/>
        <s v="timex_T2N700"/>
        <s v="Dawlance_MD 10 + DWB 600"/>
        <s v="Casio_EFR-549SG-1AVUDF"/>
        <s v="RMSON_AM0340B MW WH"/>
        <s v="RMSON_TM0389 MW BK"/>
        <s v="Eco Star_24U521"/>
        <s v="R&amp;I_KWM 1012 SA"/>
        <s v="sinbo_3325"/>
        <s v="Bose_626237-0020"/>
        <s v="Castillo_408-CRWBlue-L"/>
        <s v="QMobile Noir Z10"/>
        <s v="RS_Baklawa 500gm"/>
        <s v="Timex_TW4B01500"/>
        <s v="RS_Honey Dry Fruit Halwa"/>
        <s v="guess_W0289L1"/>
        <s v="TBG_AV-S-047-Golden &amp; White"/>
        <s v="RMSON_TL4201 MW BU"/>
        <s v="Ricoh_Black Laser SP-210SF (4 in 1)"/>
        <s v="shubinak_SWW14-BS-240B"/>
        <s v="cc_samsung_Grand Prime Plus-Silver"/>
        <s v="Ricoh_Black Laser SP-210"/>
        <s v="IRIScan_IRISCan Anywhere 2"/>
        <s v="tcl_ 24 inch D2720 HD Ready LED TV"/>
        <s v="HOS-m_CNBDCMP100"/>
        <s v="Dany_Masti-12"/>
        <s v="Transcend_TS4TSJ35T3"/>
        <s v="Haier_HWM 100 AS/BS"/>
        <s v="Javaid_Nihari_with_7up"/>
        <s v="Kenwood_White Semi Automatic Washing Machine - KWM-1014"/>
        <s v="MHS_Oxford-Bed Sheet - [Size] Double"/>
        <s v="NESTLE_Dolce&amp;Coffee_Flavors"/>
        <s v="HOS-m_YSLNHM100"/>
        <s v="Getiit_Mate"/>
        <s v="RMSON_TL0390 MG BK"/>
        <s v="GO-Girl_694810"/>
        <s v="GA_EA-14-144984"/>
        <s v="GA_FE-60-141235"/>
        <s v="Paramount_9789696372639"/>
        <s v="jackpot_JP-959"/>
        <s v="Charizma_CWB1"/>
        <s v="timex_T49867"/>
        <s v="casio_SHN-3013D-7ADR"/>
        <s v="sapphire_US0541"/>
        <s v="HP_Laser P1102w Black"/>
        <s v="MORG_GCS 22"/>
        <s v="TBG_AV-M-048-Ruby "/>
        <s v="Zia_hs21 to 29"/>
        <s v="BHA_K.E-7500+"/>
        <s v="MORG_GCS 25"/>
        <s v="Turk &amp; Fillmore Lazaretto Tan-46-12"/>
        <s v="Turk &amp; Fillmore Lazaretto Black-43"/>
        <s v="Turk &amp; Fillmore Lazaretto Black-42"/>
        <s v="SNU_NA16E2-03"/>
        <s v="Homage_HEX-1004"/>
        <s v="madela_MINI ELECTRICBREASTPUMP"/>
        <s v="cr_CASHEW NUT PLAIN-500 GM"/>
        <s v="rute2_SlimStyles MR Vanilla "/>
        <s v="timex_T2P043"/>
        <s v="sanasafinaz_SS_6B"/>
        <s v="Haier_HWM 80-000"/>
        <s v="casio_SHE-3803D-7AUDR"/>
        <s v="timex_T2P183"/>
        <s v="BHA_K.E-8000"/>
        <s v="dawlance_DW5200"/>
        <s v="interwood_HA-R-COVINGTON-40010"/>
        <s v="american_tourister Feherlite Spinner  77Black"/>
        <s v="hop_ANKM005"/>
        <s v="R&amp;I_HWD 63 ( 2 tap with ref )"/>
        <s v="MORG_GCS 01"/>
        <s v="Timex_TW2P75300"/>
        <s v="RM_Sony-BDP-S1500"/>
        <s v="yankee_5038500008357"/>
        <s v="Castillo_CR-01-Natural D"/>
        <s v="Delsey_223955600"/>
        <s v="KHAS_KCE-2065"/>
        <s v="Geepas_GHB1661"/>
        <s v="GO-Girl_694010"/>
        <s v="Ricoh_Black Laser SP-210SU (3 in 1)"/>
        <s v="RMSON_TM8904 MC WH"/>
        <s v="sanasafinaz_SS-11A"/>
        <s v="Castillo_CPL-741-Black With Burgundy Shade-42"/>
        <s v="seagate_SG E-1TB"/>
        <s v="nvc_HDMI UC 40 - Home Cinema Projector - White"/>
        <s v="Homage_Black Water Dispenser - HWD-42"/>
        <s v="HOS_CDDJW100"/>
        <s v="MORG_GCS 30"/>
        <s v="Infinix Hot Note X551-1GB-Gold-Nationwide Delivery"/>
        <s v="phub_Pure Pioson  by Christian Dior 100ml EDP"/>
        <s v="Turk &amp; Fillmore Board walk black-7"/>
        <s v="sony_DSC-W830"/>
        <s v="phub_Fahrenheit "/>
        <s v="HP_HP-Laserjet-Pro-M12a"/>
        <s v="phub_Allure Homme Sport  by Chanel 100ml  EDT "/>
        <s v="Homage_Cream White Water Dispenser with Refrigerator Cabinet - H"/>
        <s v="Geepas_GK6862"/>
        <s v="HOS-m_GAADGEM180"/>
        <s v="JBS_WEN-194"/>
        <s v="sanasafinaz_SS-14A"/>
        <s v="GA_PM-139-120534"/>
        <s v="dawlance_DW396HP"/>
        <s v="RS_Rehmat-e-Shereen Mix Mithai"/>
        <s v="crocs_200375-ocean-C10"/>
        <s v="nasgas_NWD-120"/>
        <s v="GA_PM-143-136189"/>
        <s v="Dawlance_DW-131 HP"/>
        <s v="fitn_2730442"/>
        <s v="Relaxsit_RS-70"/>
        <s v="Relaxsit_RS-72"/>
        <s v="trzw_FRC-16-001-Fawn/Teal Blue-M"/>
        <s v="shubinak_SWS14-JAK-1017-M"/>
        <s v="GA_CT-186-136050"/>
        <s v="shubinak_SWS14-JAK-1017-XS"/>
        <s v="HP_Officejet ENVY 5530 Wireless (3-in-1)"/>
        <s v="SFEVER_CH369HB0EHEHSNAFAMZ"/>
        <s v="BO-paintings_MHS33-FIG"/>
        <s v="sputnik_8073/14-11"/>
        <s v="sanasafinaz_march16_10A-Nationwide Delivery"/>
        <s v="SNU_NS16E2-07"/>
        <s v="RS_Gulab jaman Tin"/>
        <s v="BBS_M009"/>
        <s v="GFE_22_YonauasIcecreamMaker"/>
        <s v="casio_GAC-110-1ADR"/>
        <s v="Surmawala_Haier-HWM-120-35FF-Washing-Machine-Grey"/>
        <s v="casio_BEM-506CD-1AVDF"/>
        <s v="SUPER ASIA_GH 112-SUPER SAVER SERIES 12 LITERS"/>
        <s v="b&amp;d_Food Processor &amp; Factory F710"/>
        <s v="smsm_370111"/>
        <s v="dwf_Key Biscayne  SOB02-0014 Versus by Versace Watch"/>
        <s v="BO_funballs-CR-100"/>
        <s v="timex_T2P231"/>
        <s v="BB_bundle_bf"/>
        <s v="akl_A131133511_MS-11_Beige"/>
        <s v="emarthazir_BBQ Pro Kit-Karachi"/>
        <s v="Mardaz_MDZ-P-18-M"/>
        <s v="Audionic_Rb 104"/>
        <s v="asimjofaeanew_2B"/>
        <s v="GA_SS-135-136179"/>
        <s v="GA_PM-202-137349"/>
        <s v="GA_PM-200-137350"/>
        <s v="head_273026-UK 10"/>
        <s v="phub_Armani Mania "/>
        <s v="culzado_TORRO-41"/>
        <s v="Edge-wc_ED-WC-031"/>
        <s v="SNU_Es16e2-02"/>
        <s v="SNU_Es16e2-09"/>
        <s v="HP_Monitor-V193"/>
        <s v="Audionic_Rb 105"/>
        <s v="Dany_Masti-8 "/>
        <s v="MORG_GCS 17"/>
        <s v="Monocruiser_BL-318C Bike"/>
        <s v="rhythm_G1105S-03"/>
        <s v="Castillo_CK-745-Green-42"/>
        <s v="PNG_Pampers_10003449-Hazir"/>
        <s v="emart_0-28"/>
        <s v="Relaxsit_RS-74"/>
        <s v="coleman_Red Excursion Cooler 9 QTR"/>
        <s v="HAS_1030"/>
        <s v="JBS_WEN-034"/>
        <s v="Casio_EFR-546L-2AVUDF"/>
        <s v="rhythm_G1107S-03"/>
        <s v="rhythm_G1107S-04"/>
        <s v="Homeage_HWM-920"/>
        <s v="JBS_CRY-024"/>
        <s v="timex_TW4B09000"/>
        <s v="dawlance_WM-5100 White"/>
        <s v="HOS_YSLEW90"/>
        <s v="SFEVER_MP216"/>
        <s v="timex_T2P232"/>
        <s v="scent_CALVIN KLEIN FRESH 75ML"/>
        <s v="IKEA_40103751"/>
        <s v="Bundle 3 smsm_bundle03"/>
        <s v="Omron_HBF-508-E"/>
        <s v="mm_AG-9031"/>
        <s v="coleman_Marine White Cooler 70QT"/>
        <s v="Culzado_CZM-260-42"/>
        <s v="culzado_AXIS-41"/>
        <s v="TCF_Educate-a-Child-for-a-Month"/>
        <s v="Atiqa_mega-sale-box-set"/>
        <s v="Transcend_TS2TSJ25H3P"/>
        <s v="Transcend_ TS2TSJ25H3B"/>
        <s v="timex_T2P149"/>
        <s v="HOS_ELWMW100"/>
        <s v="sehgalmotors_189146"/>
        <s v="SN_Muzadati-500gm"/>
        <s v="Audionic Reborn RB-90"/>
        <s v="Darul_Sakoon_Food_Bundle"/>
        <s v="WD_WD - MP - 2TB"/>
        <s v="timex_T25771"/>
        <s v="it_Imp-luxe17-07"/>
        <s v="it_Imp-luxe17-01"/>
        <s v="GC_GCS058"/>
        <s v="AKL_A01136169-AW-06-Beige"/>
        <s v="Tmall_ASA336"/>
        <s v="Atlas_AT-1500-180W"/>
        <s v="babyw_2949"/>
        <s v="timex_TW2P97400"/>
        <s v="VPN_VPN 702-B"/>
        <s v="fitn_820103309653"/>
        <s v="rhythm_G1107S-02"/>
        <s v="HOS-m_CDHM100"/>
        <s v="Monocruiser_JY D03"/>
        <s v="renna_LL-BBP-WN"/>
        <s v="AKL_A131131293_FC-12"/>
        <s v="Timex_TW2P80800"/>
        <s v="audionic6-954217-566450"/>
        <s v="sanasafinaz_march16_1A-Nationwide Delivery"/>
        <s v="SFEVER_MP213"/>
        <s v="BHA_K.E-555-C"/>
        <s v="timex_T46681"/>
        <s v="jackpot_JP-7991"/>
        <s v="BBS_M008"/>
        <s v="Castillo_CW-754-Dark Brown Suede-42"/>
        <s v="Swatch_SUBM114G"/>
        <s v="MORG_GCS 12"/>
        <s v="Omron_HEM-7131-E"/>
        <s v="timex_T2N779"/>
        <s v="coleman_Blue Cooler Combo 54QT"/>
        <s v="ChannelSpeakerSystem_HT31 2.1"/>
        <s v="HOS-m_HRMTDHM100"/>
        <s v="SFEVER_MP210"/>
        <s v="ISn 100% Whey Protein - Pack of 2"/>
        <s v="Q&amp;Q_Q602J402Y"/>
        <s v="ALK_FC-03-17-A131140044"/>
        <s v="tmx_wtch_T2N533"/>
        <s v="H2_MODRSBlack-Black-S"/>
        <s v="hijabh_Jilbab-BC-872-56x"/>
        <s v="AMT_AMT-6487"/>
        <s v="head_273074-UK 9"/>
        <s v="GA_GL-06-141166"/>
        <s v="Timex_TWEG14900"/>
        <s v="MORG_GCS 28"/>
        <s v="MORG_GCS 06"/>
        <s v="AKL_A131130511_SS-164_Orange"/>
        <s v="HOS-m_RLSAFM125"/>
        <s v="SNU_SairaRizwanSR16W05"/>
        <s v="SCIFI_SC38816"/>
        <s v="a4tech_Gaming-Bloody-Mouse-R-80"/>
        <s v="babyw_BF-804B"/>
        <s v="Nova_NLJ-1001"/>
        <s v="IKEA_221916"/>
        <s v="gracill_GRC-7-43"/>
        <s v="sinbo_3467"/>
        <s v="Enviro_ENR-25XDG2"/>
        <s v="cr_CASHEW NUT ROASTED-500 GM"/>
        <s v="HOS_ESW90"/>
        <s v="fitn_RU00494"/>
        <s v="hijabh_0120-BC-759 (1)-52x"/>
        <s v="ALK_FC-14-17-A131140055"/>
        <s v="ALK_FC-13-17-A131140054"/>
        <s v="GA_FE-42-141217"/>
        <s v="SNU_IM17C08"/>
        <s v="RM_Panasonic-SC-HT31"/>
        <s v="coleman_Red Adult Chair Quad with Cooler "/>
        <s v="lm_FORBES MONTHLY-Subscription"/>
        <s v="Relaxsit_RS-67"/>
        <s v="HOS_RLRW100"/>
        <s v="GA_PM-201-137348"/>
        <s v="orient_OM-30ARW"/>
        <s v="american_tourister Rome UR  66Black"/>
        <s v="Z&amp;A_ZEES-0097"/>
        <s v="un_Green Tea Bundle_GT"/>
        <s v="LC_3595471021182"/>
        <s v="TBG_AV-B-07-Golden"/>
        <s v="moshi_99MO023126"/>
        <s v="GA_PM-137-136187"/>
        <s v="GA_PM-162-136199"/>
        <s v="mm_AG-2098"/>
        <s v="Bparcel_85W-SAFE2"/>
        <s v="MHS_Pleat Boarder -Bed Sheet - [Size] King"/>
        <s v="GA_PM-155-136193"/>
        <s v="GA_PM-173-136208"/>
        <s v="GA_PM-152-136192"/>
        <s v="GA_PM-161-136198"/>
        <s v="GA_PM-168-136203"/>
        <s v="GA_PM-171-136206"/>
        <s v="GA_PM-170-136205"/>
        <s v="AKL_A01136177-AW-18-Purple"/>
        <s v="GA_PM-172-136207"/>
        <s v="GA_PM-157-136194"/>
        <s v="rhythm_G1107S-01"/>
        <s v="Prime_T12-BLACK-2XL"/>
        <s v="prime_T11-GR Black-M"/>
        <s v="prime_T11-GR Black-XL"/>
        <s v="Atalian _DV206A-Brown-41"/>
        <s v="Atalian _DV206A-Black-41"/>
        <s v="SNU_ME16E-2A"/>
        <s v="Mausummery_0001555-SUT-AQU"/>
        <s v="Rubian_20-S"/>
        <s v="KKZP_TSRKK70206-XS"/>
        <s v="sehgalmotors_67036"/>
        <s v="Lacie_9000146"/>
        <s v="TTmachine_pakistan05-M"/>
        <s v="AKL_A131130507_SS-161_Blue"/>
        <s v="edifier_XM6-PF"/>
        <s v="phub_Armani 100ml  EDT "/>
        <s v="MORG_GCS 04"/>
        <s v="hijabh_JILBAB-C-756 (1)-56x"/>
        <s v="AM-Dark Turquoise Suit APS-5110-Small"/>
        <s v="shahi_BallayÃƒâ€šÃ‚Â BallayÃƒâ€šÃ‚Â Munchy MixÃƒâ€šÃ‚Â 12-75-box"/>
        <s v="audionic_6954217856834"/>
        <s v="HOS-m_HRMTDHM75"/>
        <s v="phub_One Million  by Paco Rabanne 100ml  EDT "/>
        <s v="fitn_800450"/>
        <s v="casio_MTP-1381D-7AVDF"/>
        <s v="Teenz_R-0124"/>
        <s v="Timex_TW2P61400"/>
        <s v="Aladdin_Vision 10000 - Tape Bat - Beige"/>
        <s v="JBS_hcd-HON-020"/>
        <s v="phub_Legend Spirit by Mont Blanc 100ml  EDT"/>
        <s v="LC_3349668532902"/>
        <s v="streets_SS-63-L"/>
        <s v="Timex_TW2P61600"/>
        <s v="MHS_Metallic Cuff White-Bed Sheet - [Size] Double"/>
        <s v="madela_HARMONY BREASTPUMP"/>
        <s v="Ar_KN034-S"/>
        <s v="lamart_LMZ053"/>
        <s v="HOS-m_CPDOMM80"/>
        <s v="AKL_A131131287_FC-06"/>
        <s v="tmx_wtch_T28201"/>
        <s v="phub_Boss Bottled Night "/>
        <s v="Ifitness_Mini-Bike"/>
        <s v="Fidato Ankle High Boot 309-872-42"/>
        <s v="Fidato Ankle High Boot 309-872-41"/>
        <s v="Fidato Ankle High Boot 309-872-45"/>
        <s v="Fidato Ankle High Boot 309-872-40"/>
        <s v="Corio_C-101348 - BROWN-45"/>
        <s v="Karak_Honey 1 Kg"/>
        <s v="Artzy_MM-02"/>
        <s v="GA_PM-132-136186"/>
        <s v="GA_PM-167-136202"/>
        <s v="GA_PM-165-136201"/>
        <s v="shoppingmania_Gold Rhinestone Heart Drop Necklace &amp; Earrings"/>
        <s v="AKL_GFKU2369-L"/>
        <s v="GA_FE-58-141233"/>
        <s v="Sapphire_US0679"/>
        <s v="Sapphire_US0678"/>
        <s v="GA_EA-18-144980"/>
        <s v="sinbo_7027"/>
        <s v="Philips_6540"/>
        <s v="LC_3349668508587"/>
        <s v="MORG_GCS 13"/>
        <s v="Turk &amp; Fillmore longisland ice tea-40"/>
        <s v="interwood_HF-12CR-HW-11284"/>
        <s v="Logitech_Logitech Ipad Air Keyboard Cover Connector-white"/>
        <s v="timex_T49988"/>
        <s v="Tmall_MM_Sonex_Cookware_Set"/>
        <s v="RS_Chum Chum Tin"/>
        <s v="Cosmo_Wen Lavender"/>
        <s v="timex_T49991"/>
        <s v="MDF 018_Ajwa Dates 250 gm"/>
        <s v="HR_Soan Papdi 500g"/>
        <s v="HOS-m_GACM75"/>
        <s v="Lunarl-500"/>
        <s v="vitamin_moments-gold-delay-condom"/>
        <s v="GA_C-468-120505"/>
        <s v="AKL_A131138790-SS-122-17"/>
        <s v="SNU_ op16l-155A"/>
        <s v="head_273406-UK 10"/>
        <s v="head_273406-UK 11"/>
        <s v="casio_MTP-E303L-7AVDF"/>
        <s v="plk_DWI/ 941 344_76"/>
        <s v="SFEVER_GU378HB18MA4KNAFAMZ"/>
        <s v="BParcel_Q7S WITH Webcam 2G+8G-BLACK"/>
        <s v="ST_M8820_73"/>
        <s v="Herbo Natural_30"/>
        <s v="BParcel_Q7 2G+8G-BLACK"/>
        <s v="Fidato_537-904-W-45"/>
        <s v="corio_c101223-45"/>
        <s v="Fidato_537-904-W-brown-41"/>
        <s v="Q&amp;Q_DE02J502Y"/>
        <s v="Fidato_537-904-W-40"/>
        <s v="Fidato_549-872-B-40"/>
        <s v="corio_C 101150-45"/>
        <s v="Karak_Honey 1 Kg_discounted"/>
        <s v="naushemian_#0037-M"/>
        <s v="GA_CL-230-B-136065"/>
        <s v="palwasha_SKU011"/>
        <s v="unze_GS5632 -Brown-6"/>
        <s v="Dermalogica_666151001909"/>
        <s v="GA_FE-68-141243"/>
        <s v="b&amp;d_Vacuum Cleaner VM1430"/>
        <s v="GA_GT-01-141173"/>
        <s v="hijabh_0121-C-752 (1)-56"/>
        <s v="sanasafinaz_SS-2B"/>
        <s v="hijabh_0120-P-827-54"/>
        <s v="SanaSafinaz_SS-6A"/>
        <s v="sanasafinaz_SS-5B"/>
        <s v="sanasafinaz_SS-3A"/>
        <s v="sanasafinaz_SS-1B"/>
        <s v="Nvite for Fair Skin No Makeup Face Perfecting Palette"/>
        <s v="nabila_Nlight FOR creamy"/>
        <s v="braun_10000893_SE5680 BFS MEA "/>
        <s v="HOS_ELPIW100"/>
        <s v="HOS_DNGPF100"/>
        <s v="Ifitness_Ab-King-pros"/>
        <s v="GA_FE-67-141242"/>
        <s v="Transcend_TS1TSJ25M3E"/>
        <s v="head_273305-UK 8"/>
        <s v="timex_T2P521"/>
        <s v="timex_T2P045"/>
        <s v="timex_T2P517"/>
        <s v="AKL_A131130455_SS-145_Black"/>
        <s v="AKL_A131130456_SS-145_Navy Blue"/>
        <s v="Omron_MC-720-E"/>
        <s v="Philips_Bundle Offer AT890 HP 8110"/>
        <s v="Audionic_Rex 65"/>
        <s v="Sapphire_US0432"/>
        <s v="Timex_TW000X602"/>
        <s v="Akl_GFSU1270_Beige-L"/>
        <s v="PNG_Pampers_10004046-Hazir"/>
        <s v="LC_8411061602522"/>
        <s v="starlet_A208-18J-Black-44"/>
        <s v="WD_WD - MP - 1TB"/>
        <s v="SFEVER_GI377HB01ZASGNAFAMZ"/>
        <s v="danielk_DK10947-2-Navy"/>
        <s v="sanasafinaz_SS-9B"/>
        <s v="sanasafinaz_SS-12A"/>
        <s v="RM_Sony-DVP-SR760"/>
        <s v="JBS_CRY-019"/>
        <s v="corio_JC 01-40"/>
        <s v="Arino_AF-008-42"/>
        <s v="corio_JC 57-43"/>
        <s v="corio_C 101315-42"/>
        <s v="corio_JC 53-45"/>
        <s v="Naushemian_#0022-S"/>
        <s v="shubinak_SWWF14-Kurta-011-M - 36"/>
        <s v="AKL_A131137868-SS-06-17"/>
        <s v="naushemian_#0034-M"/>
        <s v="AKL_A131137857-SS-01-17"/>
        <s v="GA_CT-204-136125"/>
        <s v="GA_CT-211-136128"/>
        <s v="GA_CT-225-136161"/>
        <s v="AKL_A131135302-FW-11-Yellow"/>
        <s v="delsey_Delsey Tuileries 2"/>
        <s v="geha_ X 5 Paper Shredder"/>
        <s v="asimjofaeanew_5A"/>
        <s v="phub_L eau D issey  by Issey Miyake 100ml EDT"/>
        <s v="shopfever_RA385HB1LNDBGNAFAMZ"/>
        <s v="Laitalio_Cog-Tan-41-7"/>
        <s v="Charizma_CS-11-Parrot Green"/>
        <s v="Timex_TW2P79500"/>
        <s v="Turbo_100208 Multicolor"/>
        <s v="Julbo_ J370122"/>
        <s v="Dawlance_MD 4N"/>
        <s v="xenium_RFC-20164"/>
        <s v="majestic_18 Pc Cookware Set - Burgandy"/>
        <s v="yankee_5038580000771"/>
        <s v="majestic_18 Pc Cookware Set - Sparkle Red"/>
        <s v="shubinak_SWW-F14-017-L - 38"/>
        <s v="Q&amp;Q_DA05J101Y "/>
        <s v="timex_T2P044"/>
        <s v="Timex_TI000W20300"/>
        <s v="timex_T49963"/>
        <s v="TP-Link_Router-TL-WDR-3500"/>
        <s v="timex_T5K560"/>
        <s v="HOS-m_PR1MM100"/>
        <s v="HOS_IMPFW100"/>
        <s v="RS_Nan Khatai"/>
        <s v="Toyworld_TW-213"/>
        <s v="timex_T2N790"/>
        <s v="CLICK ON_CK3245"/>
        <s v="zaffiro_Z-P-042"/>
        <s v="AKL_A131128720_SS-14_Grey"/>
        <s v="HOS_GUCENVW100"/>
        <s v="HOS_GVYVIW75"/>
        <s v="Audionic_Mehfil MH-20"/>
        <s v="Turk &amp; Fillmore_hutchence Tan brown-43"/>
        <s v="phub_Light Blue  by Dolce &amp; Gabbana 100ml EDT"/>
        <s v="timex_T2P449"/>
        <s v="AKL_A131130447_SS-141_Purple"/>
        <s v="SMSM_270303"/>
        <s v="sehgalmotors_7007"/>
        <s v="asimjofaeid_AJL-1A"/>
        <s v="asimjofaeid_AJL-3B"/>
        <s v="TBG_AV-B-01-Golden"/>
        <s v="dawlance_Microwave Oven MD-7 - 20 litres"/>
        <s v="AKL_A131131284_FC-03"/>
        <s v="AKL_A131131283_FC-02"/>
        <s v="casio_MTP-E305D-2AVDF"/>
        <s v="Timex_L502"/>
        <s v="greenroot_Dry Hair Oil"/>
        <s v="phub_Bright Crystal  by Versace 90ml EDT"/>
        <s v="Topline_Waheed Murad His Life and Our Times"/>
        <s v="greenroot_Diabetic Cure"/>
        <s v="greenroot_Men Taur Ultra "/>
        <s v="Trendz_TR-0037"/>
        <s v="Am-PTV_VC-1029-M"/>
        <s v="Cherrys_SK-628-M"/>
        <s v="Saylani_Vocational-Training-Per-Course"/>
        <s v="baklawa_Baklava Mix Sweets 1Kg"/>
        <s v="shubinak_SN-MB-03"/>
        <s v="Rai_Ra21-Pistachio Green-Medium"/>
        <s v="GA_SS-126-136163"/>
        <s v="Telemall_MM-DR-AF"/>
        <s v="Timex_TW000Q808"/>
        <s v="KKUPJ-Blue-L"/>
        <s v="stitchers_TnT 012-L"/>
        <s v="LALA_VTE-02"/>
        <s v="unze_GS5628 -Black-10"/>
        <s v="akl-GFSU1265-L"/>
        <s v="emart_Nova Straightener + Curler"/>
        <s v="GMZV_1005"/>
        <s v="UnzeLondon_GS4354-9"/>
        <s v="AKL_A131128708_SS-8_Pink"/>
        <s v="majestic_15 Pc Cookware Set - Burgandy"/>
        <s v="majestic_15 Pc Cookware Set - Beige"/>
        <s v="HAS_1026"/>
        <s v="SUPER ASIA_GH 106-SUPER SAVER SERIES 6 LITERS"/>
        <s v="Omega_Omega_17Pcs Non-Stick Cookware Set"/>
        <s v="Relaxer_LSP 01 A-Green"/>
        <s v="Relaxer_LSP 02 A-Blue"/>
        <s v="Sapphire_US0410"/>
        <s v="Sapphire_US0411"/>
        <s v="Nikon_Nikon COOLPIX L27 Compact Digital Camera - White (16.1MP,"/>
        <s v="Tri-Angels_11014-2"/>
        <s v="xenium_DFC-201668"/>
        <s v="Relaxsit_RS-68"/>
        <s v="cr_PISTA PLAIN-500 GM"/>
        <s v="BParcel_MXV 1+8G-BLACK"/>
        <s v="Adata_Adata SSD-120 GB"/>
        <s v="Laitalio_Tan Edward Footmark-44"/>
        <s v="Laitalio_Black Bruno Footmark-42"/>
        <s v="Logitech_910-004521 "/>
        <s v="Lala_1151004100094-SCB-09"/>
        <s v="Mtech_Combo-of-1-MXQ-Pro"/>
        <s v="GMZV_WWE 2K17-XboX one"/>
        <s v="timex_T2N695"/>
        <s v="timex_T49961"/>
        <s v="Moulinex _A320"/>
        <s v="Mochi_MB-809-BL-32"/>
        <s v="majestic_15 Pieces Cookware Set"/>
        <s v="majestic_Sage Green 15 Pieces Cookware"/>
        <s v="HOS_CH212W100"/>
        <s v="Julbo_ J4512014"/>
        <s v="greenroot_Clear Vision"/>
        <s v="Q&amp;Q_GV54J302Y"/>
        <s v="asimjofaeanew_5B"/>
        <s v="HP_Officejet 2540 Wireless (3-in-1)"/>
        <s v="Geepas_GTR6229"/>
        <s v="stinnos_1825"/>
        <s v="AKL_A131128715_SS-127_Purple"/>
        <s v="Cosmo_Proactiv Solution"/>
        <s v="Audionic_AD-7500-Black"/>
        <s v="fitn_RU00400"/>
        <s v="BP_FA04114"/>
        <s v="AM-Sky Blue Shalwar Suit APS-5100-Large"/>
        <s v="how_DRAKE-44"/>
        <s v="Edge-wc_ED-WC-011"/>
        <s v="jn_900g"/>
        <s v="GA_AS-03-136185"/>
        <s v="GA_CT-213-138180"/>
        <s v="naushemian_#0043-S"/>
        <s v="naushemian_#0039-M"/>
        <s v="head_273305-UK 10"/>
        <s v="proactiv_acne_1"/>
        <s v="unze_GS5608 -Beige-9"/>
        <s v="unze_GS5639 -Coffee-8"/>
        <s v="unze_GS5611 -Black-9"/>
        <s v="smsm_220124"/>
        <s v="HOS-m_MBEM100"/>
        <s v="Sigma_52210"/>
        <s v="DR_DRPC046-11"/>
        <s v="Telemall_MM-DR-HB-L"/>
        <s v="sanasafinaz_march16_12B-Nationwide Delivery"/>
        <s v="sanasafinaz_march16_9A-Nationwide Delivery"/>
        <s v="sanasafinaz_march16_7A-Nationwide Delivery"/>
        <s v="sanasafinaz_march16_11A-Nationwide Delivery"/>
        <s v="sanasafinaz_march16_9B-Nationwide Delivery"/>
        <s v="sanasafinaz_march16_8A-Nationwide Delivery"/>
        <s v="sanasafinaz_march16_13A-Nationwide Delivery"/>
        <s v="sanasafinaz_march16_8B-Nationwide Delivery"/>
        <s v="sanasafinaz_march16_16A-Nationwide Delivery"/>
        <s v="sanasafinaz_march16_11B-Nationwide Delivery"/>
        <s v="sanasafinaz_march16_12A-Nationwide Delivery"/>
        <s v="AKL_A131133495_MS-04_Purple"/>
        <s v="smsm_8964000002254"/>
        <s v="ALK_FMCS001-130161452"/>
        <s v="Sigma_58542"/>
        <s v="Triumph_Tri-action 36 P-Black- 36C"/>
        <s v="Ref_AMBASSADOR 1162 Tan-44"/>
        <s v="KI_2174SAKBC"/>
        <s v="Zia_ST8"/>
        <s v="BBS_M002"/>
        <s v="Timex_TWEG15005"/>
        <s v="cos_prfume_9"/>
        <s v="timex_SS01"/>
        <s v="Aladdin_14-Walker-W2907"/>
        <s v="JBS_TAT-121"/>
        <s v="HOS_HBFW75"/>
        <s v="JBS_TAT-134"/>
        <s v="RAJESH_TE327SP1INSPKNAFAMZ"/>
        <s v="Base_1847"/>
        <s v="sitara_LRTW09-MDM-MIX-M"/>
        <s v="BO_5 Ft Sunset Glow Baby Swimming Pool"/>
        <s v="LC_8002135125995"/>
        <s v="ISn 100% Whey Protein Chocolate"/>
        <s v="ISN_Concentrated-Chocolate-2lbs"/>
        <s v="ISN_Concentrated-Chocolate"/>
        <s v="ISN_Concentrated-Vanilla-2lbs"/>
        <s v="Herbo Natural_6"/>
        <s v="Relaxsit_RS-56"/>
        <s v="Relaxsit_RS-57"/>
        <s v="BBS_M007"/>
        <s v="sputnik_510/2-8"/>
        <s v="ss_WC-017-L"/>
        <s v="Turk &amp; Fillmore The Hook-45-11"/>
        <s v="Entertainer Asia_Vouch 365 - 2017 Book Karachi"/>
        <s v="SKMT_CT Scan"/>
        <s v="RB_Harpic Loot Sale-bf"/>
        <s v="AKL_A131135334-FW-29-Brown"/>
        <s v="SAB_SI-207-S"/>
        <s v="SFEVER_HU379HB0845HGNAFAMZ"/>
        <s v="Getiit_J 101"/>
        <s v="unze_GS5640 -Black-9"/>
        <s v="unze_GS5647 -Black-9"/>
        <s v="ES_G-23-Mustard-47"/>
        <s v="Ref_AMBASSADOR 1165 Tan-43"/>
        <s v="ES_P-9-Black-42"/>
        <s v="Atalian _1387.1-Brown-42"/>
        <s v="MEGUIAR_G3200"/>
        <s v="CA_shirt-Small"/>
        <s v="Q Mobile M-200"/>
        <s v="hijabh_JILBAB-C (1)-56"/>
        <s v="Gloria_1602"/>
        <s v="Kashmina_KSH-WO-NC1-JD-P1"/>
        <s v="Gloria_1607"/>
        <s v="tucano_BAGIO15-GT"/>
        <s v="BP_FA31587"/>
        <s v="LC_7640111505631"/>
        <s v="Nabila_ZEROMAKEUP-IVORY"/>
        <s v="Audionic Vision 9"/>
        <s v="BO_rack-d-6x3"/>
        <s v="Rajesh_RAJ54"/>
        <s v="how_Zeppelin-41"/>
        <s v="Carson_CB-02-002-43-9"/>
        <s v="Laitalio_Black Harlow Footmark-43"/>
        <s v="akl_A132124674_GFSU1137-L"/>
        <s v="akl_A132124674_GFSU1137-M"/>
        <s v="Origins_16W37-M"/>
        <s v="AKL_A01136167-AW-05-Maroon"/>
        <s v="hop_ANKF010"/>
        <s v="HOS-W_VERYDW90"/>
        <s v="fitn_820103309769"/>
        <s v="BO_topspeedRC-black"/>
        <s v="Castillo_CWM-326"/>
        <s v="RS_Soan Papri-250gm"/>
        <s v="EMJM_24101322206-40"/>
        <s v="stinnos_A103"/>
        <s v="Paramount_9789670618623"/>
        <s v="stinnos_DressingSet1"/>
        <s v="stinnos_Winfun0804"/>
        <s v="Timex_T2P383"/>
        <s v="Castillo_CD-746-Camel-40"/>
        <s v="Mardaz_3green-Multicolor-XL"/>
        <s v="EtrierW_MT21-L"/>
        <s v="GMZV_DualShock 4 Wireless Controller for PlayStation 4 - Jet Bla"/>
        <s v="Timex_TI000U90100"/>
        <s v="sanasafinaz_march16_5A-Nationwide Delivery"/>
        <s v="sanasafinaz_march16_3A-Nationwide Delivery"/>
        <s v="sanasafinaz_march16_6B-Nationwide Delivery"/>
        <s v="sanasafinaz_march16_1B-Nationwide Delivery"/>
        <s v="sanasafinaz_march16_4A-Nationwide Delivery"/>
        <s v="AKL_A131128712_SS-48_Yellow"/>
        <s v="Arino_111-4105-Brown-42"/>
        <s v="PlanetX_PX-9291"/>
        <s v="timex_T20501"/>
        <s v="GMZV_Microsoft GTA V - Xbox One"/>
        <s v="BBS_C007"/>
        <s v="Relaxsit_RS-40"/>
        <s v="babywtoy72"/>
        <s v="Transcend_TS32GSDU1"/>
        <s v="IKEA_50139877"/>
        <s v="PNG_Pampers_10003447-Lahore"/>
        <s v="babyw_VT60813"/>
        <s v="Trzw_TPE-20-White"/>
        <s v="JBS_hcd-HON-018"/>
        <s v="HOS-m_VERPHM100"/>
        <s v="HOS_BVLOAW65"/>
        <s v="samsung_370"/>
        <s v="ISN_Bundle"/>
        <s v="fitn_631656703276"/>
        <s v="fitn_631656708554"/>
        <s v="fitn_100295"/>
        <s v="fitn_631656703269"/>
        <s v="fitn_631656708110"/>
        <s v="Gshop_D32"/>
        <s v="GA_ECLIPSE T-300 - 122758"/>
        <s v="Gshop_D35"/>
        <s v="emart_92"/>
        <s v="sputnik_5505/14 25T-8"/>
        <s v="Triumph_Doreen-Black- 36C"/>
        <s v="Kashmina_KSH-WO-RD-HD"/>
        <s v="hijabh_0116-BD (2)-56x"/>
        <s v="Pzalmi_FS-1-XL"/>
        <s v="streets_SS-56-M"/>
        <s v="bed&amp;rest_S7"/>
        <s v="Atalian _Ex64-Black-44"/>
        <s v="Atalian _Ex64-Brown-40"/>
        <s v="PHILLIPS_HP8698"/>
        <s v="VPN_VPN 202H"/>
        <s v="lamp_Lamp Shade Round 4 "/>
        <s v="st_PX008"/>
        <s v="Delsey_8903338054375"/>
        <s v="GBHII_GS820-Black-Black-7"/>
        <s v="Bundle 2 smsm_bundle02"/>
        <s v="zaffiro_Z-P-002"/>
        <s v="PlanetX_PX-9021"/>
        <s v="West Point_WF-2409GL"/>
        <s v="Braun_Citrus Juicer MPZ9 "/>
        <s v="cr_MABROOM DATES (375 GM)"/>
        <s v="SN_ajwa400gm"/>
        <s v="GMZV_Sony GTA V - PS4"/>
        <s v="Aladdin_bike_cover"/>
        <s v="Truck Art Watering can"/>
        <s v="akl_A132116093_GMSU171-M"/>
        <s v="gulhane_GTS-001"/>
        <s v="HAS_1022"/>
        <s v="RT-02-RED-Double Duvet Cover Sheet Set-4 pcs"/>
        <s v="shahi_Pack of 5 Shahi Nimco"/>
        <s v="Ego_E02436-BK0-Black-LRG"/>
        <s v="Ego_E02406-BK0-Black-MDM"/>
        <s v="babyw_1837"/>
        <s v="sanasafinaz_march16_2A-Nationwide Delivery"/>
        <s v="phub_Desire Blue  by Dunhill 100ml  EDT "/>
        <s v="Sigma_55366"/>
        <s v="Sigma_55367"/>
        <s v="nutrifactor_NF0025"/>
        <s v="Eglo_88816"/>
        <s v="BB_Black Artificial Leather Lounger"/>
        <s v="PlanetX_PX-9001"/>
        <s v="renna_DC-BBP-GR"/>
        <s v="Arino_PS-001-Black-40"/>
        <s v="Arino_BD-061-Brown-45"/>
        <s v="Arino_BD-064-Black-44"/>
        <s v="JT_W-28"/>
        <s v="naushemian_001-L"/>
        <s v="naushemian_0010-M"/>
        <s v="BP_FA00571"/>
        <s v="Carson_CB-02-001-43-9"/>
        <s v="Omron_NE-C803-E"/>
        <s v="emart_00-7"/>
        <s v="JBS_TAT-225"/>
        <s v="Charizma_CV-17"/>
        <s v="Charizma_CV-14"/>
        <s v="sony_CMT-S20"/>
        <s v="HP_White 2132 - DeskJet - All-in-One Printer"/>
        <s v="timex_TW000U907"/>
        <s v="HOS_BBYLW100"/>
        <s v="Logitech_LogitechK400Plus"/>
        <s v="JT_W-11"/>
        <s v="JT_W-27"/>
        <s v="AU_GD071-1 Year"/>
        <s v="GCU_EasyMate"/>
        <s v="ajmery_HQT906-Pink--"/>
        <s v="TBG_AV-B-08-Multi"/>
        <s v="sony_DVP-SR370"/>
        <s v="swi_CP3360"/>
        <s v="HP_Officejet 2130 (3-in-1)"/>
        <s v="greenroot_Fit Aura 7"/>
        <s v="fitn_748927028614"/>
        <s v="fitn_748927053531"/>
        <s v="fitn_834266001583"/>
        <s v="Sigma_1689"/>
        <s v="vitamin_TVC-Vita Growth (Buy 2 Get 1)"/>
        <s v="fitn_834266001552"/>
        <s v="Relaxsit_RS-21"/>
        <s v="Eglo_3890"/>
        <s v="babyw_5710"/>
        <s v="ssw_WC-06 -Regular Fit Small"/>
        <s v="starlet_ST 16004-Khaki-44"/>
        <s v="ssw_WC-08-Regular Fit Large"/>
        <s v="Entertainer Asia_Vouch 365-2017 BookLahore"/>
        <s v="madinah_Pine nut (Chilgoza)"/>
        <s v="Telemall_MM-PC-0009"/>
        <s v="AJ-bedsheet_AJB-002"/>
        <s v="Toyworld_TW-222"/>
        <s v="B-power_8286332-44"/>
        <s v="Prime_T12-BLACK-M"/>
        <s v="Prime_B666- BLACK-M"/>
        <s v="Prime_H-9- BLACK-2XL"/>
        <s v="Prime_T12-BLACK-L"/>
        <s v="Timex_A503"/>
        <s v="Bata_8386001-44"/>
        <s v="Singhar_NC-0012"/>
        <s v="Bparcel_N4050"/>
        <s v="TKS_m969-6-8 Years"/>
        <s v="bogo_BogoGrand2017karachi"/>
        <s v="dynasty_Kattan Full Suit-Blue"/>
        <s v="Atalian _BK17.50-Black-41"/>
        <s v="Ref_Top man 1113-Tan-43"/>
        <s v="Ref_Top man 1114-black-43"/>
        <s v="Atalian _Pesh51-Black-9"/>
        <s v="Atalian _BK17.02-Black-44"/>
        <s v="Ref_Paris 1155 Black-44"/>
        <s v="SCIFI_SC4530SPD-Spider Man "/>
        <s v="SNU_ ze16e2 364004 "/>
        <s v="nutrifactor_NF0017"/>
        <s v="Sigma_3131"/>
        <s v="AKL_A131128777_SS-33_Yellow"/>
        <s v="SCIFI_Spider Man_SC4540SPD"/>
        <s v="JBS_SZ-042"/>
        <s v="BO_topfastRc-yellow"/>
        <s v="JBS_TAT-224"/>
        <s v="Braun_Hair Straightener ES-1 "/>
        <s v="rute2_4533"/>
        <s v="fitn_612524152136"/>
        <s v="AKL_A01136156-AW-02-Beige"/>
        <s v="JBS_TAT-241"/>
        <s v="PlanetX_PX-9145"/>
        <s v="AU_WS017"/>
        <s v="HP_Printer-2130"/>
        <s v="RAJESH_RAJ184"/>
        <s v="babyw_9449"/>
        <s v="Cherrys_SK-542-L"/>
        <s v="JBS_WEN-035"/>
        <s v="kansai_Undercoating Aerosol"/>
        <s v="babyw_$projector"/>
        <s v="tucano_BLABK-B"/>
        <s v="coleman_205475"/>
        <s v="RS_Double Delight"/>
        <s v="Google_Black-Google-Chrome-Cast"/>
        <s v="PHILIPS_HAIR TRIMMER QC 5130/15"/>
        <s v="AKL_A131130501_SS-154_Purple"/>
        <s v="AKL_A131130487_SS-31_Light Olive"/>
        <s v="ELF_83314"/>
        <s v="Paramount_9789670618630"/>
        <s v="L&amp;S_meh023"/>
        <s v="emart_0-23"/>
        <s v="BBS_A086"/>
        <s v="Getiit_Joy"/>
        <s v="Getit_Joy"/>
        <s v="SNU_ay16e-2A-Black"/>
        <s v="emarthazir_BBQ Pro Kit-Lahore"/>
        <s v="HOS-m_IMLDM75"/>
        <s v="HOS-m_bvlaphm100"/>
        <s v="Hawks_A1-Brown_44"/>
        <s v="Hawks_A22"/>
        <s v="Omron_HN-289-E"/>
        <s v="JBS_TAT-199"/>
        <s v="fitn_612524152129"/>
        <s v="jackpot_JP-176 Gold"/>
        <s v="Relaxsit_RS-63"/>
        <s v="Ref_James-B 1146-Black -40"/>
        <s v="MoosaE_CT002"/>
        <s v="JBS_TAT-128"/>
        <s v="JBS_IFAM-007"/>
        <s v="phub_Joop Homme Extreme 125ml  EDT "/>
        <s v="GFC_Ceiling V.I.P"/>
        <s v="HOS-m_DUNREDM100"/>
        <s v="HOS-m_KCBM100"/>
        <s v="HOS-M_CKOSM100"/>
        <s v="vitamin_Vita White"/>
        <s v="vitamin_MOMMoments Gold Delay"/>
        <s v="Castillo_CGR-02-Natural C"/>
        <s v="Ahan_wod0524"/>
        <s v="Am-PTV_ATS-004-M"/>
        <s v="GFC_Ceiling Nabeel"/>
        <s v="JBS_TAT-110"/>
        <s v="RAJESH_RAJ230"/>
        <s v="JBS_WEN-117"/>
        <s v="Bparcel_85W-SAFE1"/>
        <s v="Charizma_SR 36"/>
        <s v="HAS_1023"/>
        <s v="liberty_9780751565355"/>
        <s v="HOS-m_AZZLEGM100"/>
        <s v="TO_006- ETERNITY FOR MEN"/>
        <s v="Gmart_Touch Operated Smart Sport Bracelet 1"/>
        <s v="fitn_2730413"/>
        <s v="fitn_696859258121"/>
        <s v="Truck Art Round metal tray"/>
        <s v="bed&amp;rest_Jeans 3D comforter Set"/>
        <s v="BB_006"/>
        <s v="BO_66106"/>
        <s v="BO_rack-c-6x3"/>
        <s v="coleman_3000000157"/>
        <s v="WW_WT-SB-1"/>
        <s v="orbit_Light Purple Sofia the First -4-6 yrs"/>
        <s v="SAB_SI-218-XL"/>
        <s v="RB_Mortein Killer Sale-bf"/>
        <s v="MS_BRA00611-32A"/>
        <s v="Telemall_MM-PC-0003"/>
        <s v="Life source_BE-660"/>
        <s v="bata_wein-8838137-43-9"/>
        <s v="Prime_PINKI-BLACK-M"/>
        <s v="Prime_PINKI-BLACK-XS"/>
        <s v="UnzeLondon_GS5348-9"/>
        <s v="UnzeLondon_GS5348-10"/>
        <s v="UnzeLondon_GS4666-9"/>
        <s v="Paramount_9781444175349"/>
        <s v="CBS_9780071701723"/>
        <s v="aw_AIR MAX MOISTURE ABSORBER &amp; REFILLER-450gm"/>
        <s v="akl_A131133509_MS-10_Black"/>
        <s v="Telemall_MM-PC-0002"/>
        <s v="Aladdin_Pair of Gold Star Rubber Coated Metal Dumbells - 5KG - S"/>
        <s v="Telemall_MM-DR-SOB"/>
        <s v="Tmall_EM-TMX09"/>
        <s v="Planet-T_PT026144"/>
        <s v="Head_811576-M"/>
        <s v="Elan_W-M020"/>
        <s v="xenium_PC-201656"/>
        <s v="redspot_9789696230113"/>
        <s v="Gloria_1506A"/>
        <s v="ZFMLL_AB Rocket Twister"/>
        <s v="Lunar Boom Bt"/>
        <s v="Barico_723205"/>
        <s v="SMSM_6297000027975"/>
        <s v="Bparcel_60W-SAFE1"/>
        <s v="Timex_TW0TG5904"/>
        <s v="Trendz_TR-0050"/>
        <s v="BB_Red &amp; Black Football Design Beanbag"/>
        <s v="Brumano_0-31-0000-173-2-Blue-XL"/>
        <s v="bata_bags_9056403-Black"/>
        <s v="Paramount_9781107638457"/>
        <s v="LS_8429671350559"/>
        <s v="Bparcel_BPS35"/>
        <s v="KC_88 brown-M"/>
        <s v="jj_JLAWN-S-17-080-Rapturous"/>
        <s v="Accu-Chek Active System "/>
        <s v="OKM_F-32 Lambs Coat-VISO-38"/>
        <s v="GA_KP-1284 - 141708-M"/>
        <s v="BP_TO35628"/>
        <s v="Sigma_54914"/>
        <s v="fitn_810390024742"/>
        <s v="kke_SCF66327-260-ml"/>
        <s v="SANASAFINAZ_DESIGN NO.14 A"/>
        <s v="RAJESH_RAJ193"/>
        <s v="unique_p-wow-01"/>
        <s v="dynasty_Snow Berry-Black"/>
        <s v="dynasty_Snow Berry-White"/>
        <s v="PucaM_Pagan -Grey -45"/>
        <s v="tr_Pure Natural Raw Wild Honey 440 g."/>
        <s v="Tmall_Vimax"/>
        <s v="J&amp;J_JJ-024"/>
        <s v="Dynasty_Dynasty Spark-French Blue"/>
        <s v="Dynasty_Dynasty Spark-Peach"/>
        <s v="Ref_Track 2049-Black -43"/>
        <s v="Ref_Track 2063-Brown-41"/>
        <s v="mm_AG-771"/>
        <s v="phub_Obsession by Calvin Klein 100ml EDP"/>
        <s v="Sigma_54919"/>
        <s v="zaffiro_Z-P-030"/>
        <s v="Paramount_9781107636828"/>
        <s v="Bparcel_45W-SAFE1"/>
        <s v="NDF_Almond American 500gm"/>
        <s v="Jaza_2Sela5kg+FOC"/>
        <s v="alrafa_mabroom-Dates-400g"/>
        <s v="AKL_A131130488_SS-31_Peach"/>
        <s v="AKL_A131128762_SS-22_Ferozi"/>
        <s v="AKL_A131130512_SS-164_Grey"/>
        <s v="Zia_QT6A"/>
        <s v="Omega_Omega_9Pcs Non-Stick Cookware Set"/>
        <s v="Ahan_WWST-001"/>
        <s v="BO_wardrob-A-5x3"/>
        <s v="BB_001"/>
        <s v="BO_rack-e-5x3"/>
        <s v="coleman_Marine White Cooler 120QT"/>
        <s v="MoosaE_LD005"/>
        <s v="lamp_Lamp Shade Umbrella3S"/>
        <s v="PlanetX_PX-9087"/>
        <s v="PucaM_COOPER-BLACK-42"/>
        <s v="PucaM_FLYNET NAVY-42"/>
        <s v="PucaM_COOPER-BLACK-43"/>
        <s v="PucaM_FLYNET NAVY-40"/>
        <s v="lamp_Lamp Shade Umbrella 1 "/>
        <s v="RS_Sohan Halwa Tin"/>
        <s v="Baklawa_Badam cream-1Kg"/>
        <s v="adenwala_Deal No.1"/>
        <s v="smsm_13854"/>
        <s v="Edenrobe_LW17V1-19108"/>
        <s v="Bparcel_N4050-9CELL"/>
        <s v="Bata_8816275-Black-40"/>
        <s v="ALK_FMNC002-131688053"/>
        <s v="Ref_K2 1161 Olive-44"/>
        <s v="sinbo_4615"/>
        <s v="BBS_D005"/>
        <s v="Motifz_1668-CHOCLATE"/>
        <s v="Loreal_Revitalift Laser X3 Serum - 30 ml"/>
        <s v="Dawlance_bundle_DWEK-8229_clear"/>
        <s v="Paramount_9781107697690"/>
        <s v="Paramount_9781107677364"/>
        <s v="emart_Dry Iron NI-22awt"/>
        <s v="Relaxsit_RS-59"/>
        <s v="Relaxsit_RS-60"/>
        <s v="madela_CALMA"/>
        <s v="Horsie_HK 305"/>
        <s v="Nuraiwomen_MD-817 -12(L)"/>
        <s v="emart_White-&amp;-Blue-Insect-Killer"/>
        <s v="Loreal_Revitalift Laser X3 Integeral Care Day, Anti Wrinkle &amp; An"/>
        <s v="sst_preservatif-Regular fit-Large"/>
        <s v="sehgalmotors_5192"/>
        <s v="Tiraaz_Tm-02-016-M"/>
        <s v="Relaxer_HND 01-Yellow"/>
        <s v="lala_USS17-SLC-001B-1000188799871"/>
        <s v="PNG_Pampers_10004047-Hazir"/>
        <s v="lamart_LMZ019"/>
        <s v="rute2_2821"/>
        <s v="PlanetX_PX-9103"/>
        <s v="Victorinox_  HUNSTMAN RED"/>
        <s v="interwood_HA-AN813020-S-23559"/>
        <s v="HOS_DVFCWW100"/>
        <s v="Zia_QT17"/>
        <s v="Audionic Max-550"/>
        <s v="vitamin_Ultra Slim  Plus Economy"/>
        <s v="greenroot_Weight plus"/>
        <s v="vitamin_Super Ginseng 800"/>
        <s v="vitamin_Ultra Muscle"/>
        <s v="Herbo Natural_1"/>
        <s v="IKEA_70098989"/>
        <s v="GA_ELAN T-300 - 114737"/>
        <s v="RBT_RB-006"/>
        <s v="BB_Poly Beans For Beanbag Refill - 3 Kg"/>
        <s v="Trendz-TR-0385"/>
        <s v="PucaM_SS-25-BLACK-43"/>
        <s v="sputnik_701/D14-9"/>
        <s v="mdeal_DMC-265-11"/>
        <s v="TCB_Supreme GD 005-M"/>
        <s v="TCB_Supreme BD 0016-L"/>
        <s v="GBHII_GS545-Black-8"/>
        <s v="Entertainer Asia_Vouch 365-2017 Mobile App Lahore"/>
        <s v="RS_Soan Papri-500gm"/>
        <s v="Al-Muhafiz-Sohan-Halwa-Almond-Pack-of-2"/>
        <s v="Tmall_MM-H-20122"/>
        <s v="Bata_Power-8389002-44-10"/>
        <s v="Bata_Power-8389002-41-7"/>
        <s v="B_power_8082293-41"/>
        <s v="CUR_CUD-35"/>
        <s v="Bata_Power-8386002-44-10"/>
        <s v="RealLeather1135_medium_black"/>
        <s v="Timex_A501"/>
        <s v="Prime_MMJ-KHAKI-M"/>
        <s v="Bata_Power-8386003-42-8"/>
        <s v="Timex_A500"/>
        <s v="Bata_8811271-White-42"/>
        <s v="Prime_LLTC-BLACK-S"/>
        <s v="Tmall_MM-DR-SPSB"/>
        <s v="CUR_CUD-76"/>
        <s v="AKL_DL-02-YELLOW"/>
        <s v="Farah_7-B"/>
        <s v="UnzeLondon_GS4354-8"/>
        <s v="UnzeLondon_GS5346-6"/>
        <s v="UnzeLondon_GS5401-11"/>
        <s v="UnzeLondon_GS4353-11"/>
        <s v="mt_BL001321-32Oz"/>
        <s v="Base_4350"/>
        <s v="Base_26842"/>
        <s v="Gloria_1072A"/>
        <s v="GA_GT-03-141175"/>
        <s v="PlanetX_PX-9088"/>
        <s v="JBS_CRY-046"/>
        <s v="Lunar Aqua"/>
        <s v="Phillips_HP8201"/>
        <s v="CITY_Light Grey Belt Pant-Size L 40 - W 38"/>
        <s v="cr_PISTA SALTED-500 GM"/>
        <s v="HOS-m_CKI2UM100"/>
        <s v="Zia_EN11"/>
        <s v="RS_Habshi Halwa Tin"/>
        <s v="Toyworld_TW-243"/>
        <s v="JBS_SZ-049"/>
        <s v="interwood_HA-GBO111001-23598"/>
        <s v="BK1200200MS"/>
        <s v="GA_CL-244 A-136021"/>
        <s v="Aladdin_Chrome Dumbbells Silver - 5kg "/>
        <s v="BBS_DoremonCar"/>
        <s v="Sigma_5315"/>
        <s v="emart_Dessini-Kitchen-Double-Grill-Pressure-Pan"/>
        <s v="Transcend_64GB JetFlash 810"/>
        <s v="UK_Sohan Halwa Tin Pack 400 Gms"/>
        <s v="Al Muhafiz Sohan Halwa Cashew"/>
        <s v="HH-arabis_0120-JC-82_Black-58"/>
        <s v="HH-arabis_0120-JC-80_Black-52"/>
        <s v="Audionic_B-710"/>
        <s v="cr_ALMOND PLAIN-500 GM"/>
        <s v="HOS-m_CKOM100"/>
        <s v="vitamin_Royal Jelly 500"/>
        <s v="Herbo Natural_5"/>
        <s v="BO_Solar-LED-Rechargeable-Camping-Lantern - Yellow"/>
        <s v="MoosaE_SR004"/>
        <s v="USwinter_US-WGO-5-5-6Y"/>
        <s v="Horsie_HK 310"/>
        <s v="edukaan_201519"/>
        <s v="Dynasty_Shan-e-Mughal (Latha)-Navy"/>
        <s v="MEGUIAR_G12711"/>
        <s v="Closet_CL5-M"/>
        <s v="MEGUIAR_X1025EU"/>
        <s v="BP_TO27616"/>
        <s v="Tmall_MM_Arzulex_BBQ_Grill_Pan"/>
        <s v="J&amp;J_JJQS-003S"/>
        <s v="Ref_Frankfort 2065-Soya-43"/>
        <s v="PMA_9789810117238"/>
        <s v="Mardaz_EN6YGNAF-green-M"/>
        <s v="GFC_Ceiling Awami"/>
        <s v="Paramount_9781107673397"/>
        <s v="NVC_Polaroid-iS426"/>
        <s v="OKM_EL-150 Lambs Pullover-BROWN-40"/>
        <s v="GA_BLOSSOM T-400 - 99192"/>
        <s v="Q Mobile E-300"/>
        <s v="Audionic_B-880"/>
        <s v="Life source_MB-240"/>
        <s v="Life source_YD-23"/>
        <s v="sheraton_FMOTORS_01"/>
        <s v="zubairco_003577"/>
        <s v="RS_Plain Rusk"/>
        <s v="AKL_A131130478_SS-165_Grey"/>
        <s v="akl_A131133519_MS-01_Beige"/>
        <s v="Loreal_Revitalift Night Cream - 50 ml"/>
        <s v="Rajesh_RAJ001"/>
        <s v="rehaab_RJ160051"/>
        <s v="HOS-m_CKETM100"/>
        <s v="Base_3671"/>
        <s v="himalayan_Horse Crystal Salt Lamp"/>
        <s v="yankee_5038580061895"/>
        <s v="Toyworld_TW-99"/>
        <s v="barico_BS003-Large"/>
        <s v="SN-SP_Ajwa_800gm"/>
        <s v="stripyinterior_90002"/>
        <s v="stripyinterior_90003"/>
        <s v="stinnos_A104"/>
        <s v="stinnos_A118"/>
        <s v="Loomes_LK-029 Turquoise blue-S"/>
        <s v="Egala_EGA-12CTS-M-M"/>
        <s v="timex_TW000X107"/>
        <s v="PNG_Pampers_10003446-Hazir"/>
        <s v="PlanetX_PX-9178"/>
        <s v="kke_SCF56617"/>
        <s v="tucano_IPD7AN-BK"/>
        <s v="interwood_HA-A023-38566"/>
        <s v="CITY_Light Grey Elastic Pant Prep to V-10 - 11 yrs - Size 36"/>
        <s v="Tmall_DiaCure Plus"/>
        <s v="RAJESH_RAJ219"/>
        <s v="SCIFI_Disney Beauty_SC4545PGP"/>
        <s v="AudionicRex7"/>
        <s v="Nurai_MD-838 -12Y"/>
        <s v="Charizma_DG40"/>
        <s v="Genius_Imperator-Pro-Black"/>
        <s v="sstop_iflashotg3in1"/>
        <s v="AKL_A131128828_SS-102_Brown"/>
        <s v="edukaan_201314"/>
        <s v="sinbo_7320"/>
        <s v="HOS_EARSW100"/>
        <s v="itter_AB 1281"/>
        <s v="VPN_VPN 103H"/>
        <s v="Getiit_Fun"/>
        <s v="Needles_FBD-4108"/>
        <s v="AKL_A01136184-AW-10-Light Pink"/>
        <s v="AKL_A01136192-AW-38-Yellow"/>
        <s v="Life source_LS-9001"/>
        <s v="PBG_D-1415"/>
        <s v="KI_2185AKBC"/>
        <s v="Aladdin_Pair of Gold Star Rubber Coated Metal Dumbells - 2KG - S"/>
        <s v="liberty_9781591748328"/>
        <s v="SCIFI_SC4520TNE-Ben 10 "/>
        <s v="rute2_3671"/>
        <s v="Sigma_52932"/>
        <s v="BParcel_TOUCHPAD S1-BLACK"/>
        <s v="GA_Charcoal T-150 - 133584"/>
        <s v="herbion_Verona X Capsules 10 s"/>
        <s v="Nurai-MD-1818-3-4 yrs"/>
        <s v="Q&amp;Q_F298-204Y"/>
        <s v="Al Muhafiz Sohan Halwa Walnut"/>
        <s v="HOS_JLSW100"/>
        <s v="MEGUIAR_G12718"/>
        <s v="JBS_TAT-126"/>
        <s v="lm_READERS DIGEST MONTHLY (ASIAN)-Subscription"/>
        <s v="Sigma_64825"/>
        <s v="SFEVER_CK370HB02S8DONAFAMZ"/>
        <s v="Rajesh_RAJ60"/>
        <s v="PMA_9789810191412"/>
        <s v="GA_SL-260-136112"/>
        <s v="Edifier_Head phone K680"/>
        <s v="HOS-M_CKOREM100"/>
        <s v="Philips_HP8117"/>
        <s v="ISNs 100% Whey Protein Chocolate"/>
        <s v="ahsaarn_BN-004"/>
        <s v="vitamin_230"/>
        <s v="vitamin_Ultra Force"/>
        <s v="VPN_VPN 600"/>
        <s v="Relaxsit_RS-58"/>
        <s v="WW_WHP-WP-1"/>
        <s v="emart_Cereal Dispenser Double"/>
        <s v="Assetboys_MD-1340-B-5Y"/>
        <s v="RBC_9789694074283"/>
        <s v="Triumph_T-Shirt Bra 87 P-Black-32B"/>
        <s v="TP-Link_Router-WR-845N"/>
        <s v="PlanetX_PX-9260"/>
        <s v="RCP_RCPA-5PoloPC-Y-XL"/>
        <s v="B-power_8281076-42"/>
        <s v="UnzeLondon_GS5419-10"/>
        <s v="Paramount_hazir_9781910561324-Islamabad"/>
        <s v="PMA_9789810190965"/>
        <s v="Emotions_Emo-CS-13977"/>
        <s v="kke_SCF69327"/>
        <s v="SNU_ay16e-1a-Grey"/>
        <s v="liberty_9780199401932"/>
        <s v="GA_Persian Red T-200 - 133785"/>
        <s v="barico_BS021-"/>
        <s v="stinnos_901"/>
        <s v="interwood_HF-19-C5929-22200"/>
        <s v="Z&amp;A_ZEES-0139"/>
        <s v="TO_021-JOVAN MUSK WHITE"/>
        <s v="vitamin_Melatonin Sleep Formula"/>
        <s v="P&amp;S_1241"/>
        <s v="medinostic_7080320"/>
        <s v="Relaxsit_RS-47"/>
        <s v="Truck Art Porcelain Mug M2"/>
        <s v="FL_FL-05P"/>
        <s v="knc_KNC-316"/>
        <s v="Relaxsit_RS-53"/>
        <s v="audionic_6954217598857"/>
        <s v="audionic_6954217532172"/>
        <s v="Triumph_T-Shirt Bra 92 P-Skin- 34B"/>
        <s v="regal_0635-C-Fawn Multicolour -10"/>
        <s v="Telemall_MM-PC-0007"/>
        <s v="AJ-bedsheet_AJB-003"/>
        <s v="Emo_SS-21775-40"/>
        <s v="aybeez_ABZ-678-M"/>
        <s v="Tmall_ASA317"/>
        <s v="emart_0-32"/>
        <s v="J&amp;J_JJ-029"/>
        <s v="rute2_3450"/>
        <s v="Sapphire_SS1150-SML-999-L"/>
        <s v="SMSM_7622300489922"/>
        <s v="A4-Tech_7200N"/>
        <s v="L&amp;L_LLHAP786w"/>
        <s v="Aladdin_12-Walker-W2607"/>
        <s v="PHILIPS_HP8105_29"/>
        <s v="alrafa_kalmi-Dates-400g"/>
        <s v="cr_AJWA DATES (400 GM)"/>
        <s v="MDF 002_Pistachios Salted 250 gm"/>
        <s v="Bparcel_HP-90W"/>
        <s v="Aladdin_water_hose_pipe"/>
        <s v="kke_SCF690-27"/>
        <s v="GBHII_GM6-Brown-Brown-8"/>
        <s v="GBHII_GM191-Brown-Brown-8"/>
        <s v="BParcel_Mini TOUCHPAD  500RF-BLACK"/>
        <s v="Tmall_Yoga_mat_Wheel_Combo"/>
        <s v="US-USSG16-TOP-41-9-10Y"/>
        <s v="liberty_9780804125987"/>
        <s v="NYX_Beauty Kit"/>
        <s v="DR_DRPC001A-11"/>
        <s v="Planet-T_PT007959"/>
        <s v="Dynasty_York By Dynasty-Charcoal"/>
        <s v="zuni16_315-A"/>
        <s v="zuni16_319-A"/>
        <s v="JBS_TAT-212"/>
        <s v="JBS_lrd-001"/>
        <s v="GA_REGAL EMPEROR T-300 - 106010"/>
        <s v="MVA_Deal1_ajwa"/>
        <s v="AKL_A133119105-HCFT028-Double"/>
        <s v="Senorita_KAS-741-RED-30"/>
        <s v="Senorita_KAS-736-LMN-32"/>
        <s v="CITY_White Shirt Half Sleeves Prep to X-10 - 12 yrs - Size 28"/>
        <s v="sehgalmotors_295121"/>
        <s v="JBS_TAT-019"/>
        <s v="bio_Bio Oil-125ml"/>
        <s v="Rajesh_RAJ0371"/>
        <s v="PlanetX_PX-9137"/>
        <s v="PlanetX_PX-9128"/>
        <s v="PlanetX_PX-9126"/>
        <s v="PucaM_SS-2709-NAVY RED-40"/>
        <s v="B_power_4082296-37"/>
        <s v="PlanetX_PX-9280"/>
        <s v="PlanetX_PX-9152"/>
        <s v="UnzeLondon_GS5682-11"/>
        <s v="stinnos_670"/>
        <s v="liberty_9781849156004"/>
        <s v="shoppers stop_MagicGlass-3"/>
        <s v="Delsey_8903338058489"/>
        <s v="JBS_TAT-194"/>
        <s v="stinnos_776"/>
        <s v="Life source_GS300"/>
        <s v="barico_BS001-Large"/>
        <s v="C-tee_Pack of 3 Independence Day Kids T-Shirts-M"/>
        <s v="PNG_Pampers_10003449-Karachi"/>
        <s v="GSW_PG-9025-Bluetooth"/>
        <s v="Charizma_DG36"/>
        <s v="Fantastic_FT-42"/>
        <s v="PlanetX_PX-9243"/>
        <s v="aw_Custom Shield Clear-14oz./413.7"/>
        <s v="alrafa_Safri-Dates-400g"/>
        <s v="coolBell_CB-6605-Beige"/>
        <s v="stoner_95160"/>
        <s v="Sigma_6052"/>
        <s v="SCIFI_True Honor _SC7820CKA"/>
        <s v="GMZV_Ubisoft Assassin Creed Syndicate - PS4"/>
        <s v="greenroot_Anti Dandruff and Hair Fall"/>
        <s v="sapil_Sapil Passion Men 100ML"/>
        <s v="phub_Quorum "/>
        <s v="sstop_etable"/>
        <s v="RAJESH_RAJ205"/>
        <s v="Dynasty_Marvel By Dynasty-Rust"/>
        <s v="Aladdin_Wrench_Snap N Grip_01"/>
        <s v="ME_Double-Akhroat-Multani-Sohan-Halwa-1kg"/>
        <s v="snap_Snap Home-care Kit"/>
        <s v="KureshiC_046-kemei"/>
        <s v="emart_0-56"/>
        <s v="Blooming_Round Neck Tees-4-5 Years"/>
        <s v="sinbo_7052"/>
        <s v="Life source_LS-5001"/>
        <s v="sinbo_7025"/>
        <s v="Rajesh_Red Sauna Belt Waist Trimmer"/>
        <s v="GBHII_GS9-MUSTARD-MUSTARD-8"/>
        <s v="GBHII_GS9-MUSTARD-MUSTARD-9"/>
        <s v="CITY_White Frock Half Sleeves-5 - 6.5 yrs - Size 28"/>
        <s v="Jaza_basmati5_free1kg"/>
        <s v="Bparcel_8460P"/>
        <s v="Relaxsit_RS-36"/>
        <s v="rs_Rehmat-e-Shereen Mix Halwa 2000gm"/>
        <s v="MEGUIAR_G7016"/>
        <s v="MEGUIAR_G15812EU"/>
        <s v="greenroot_Premature Grey Oil "/>
        <s v="Saloni_BOSSC"/>
        <s v="Rajesh_Cricket Wickets with Spring"/>
        <s v="vitamin_Vita Fertility Men"/>
        <s v="vitamin_xest"/>
        <s v="Susu Unta Camel Milk Powder 20 sachet"/>
        <s v="vitamin_Vita Growth"/>
        <s v="vitamin_Vigour Maximizer Bundle"/>
        <s v="vitamin_XTEND-Bundle"/>
        <s v="Eglo_13359"/>
        <s v="pak_ B-6"/>
        <s v="HNB_8"/>
        <s v="babyw_CH-11"/>
        <s v="babyw_754"/>
        <s v="FT_FT-BT-G-01-30"/>
        <s v="PucaM_SS-02-RED BLACK-39"/>
        <s v="Z&amp;A_ZEES-0128"/>
        <s v="Trans2_LW 999 "/>
        <s v="iu_Tickets General Enclosure-Islamabad"/>
        <s v="sindbad_Sindbad Gift Card-1"/>
        <s v="Baklawa_Bird s Nest Pistachio-1Kg"/>
        <s v="Baklawa_Dhoda-1Kg"/>
        <s v="Baklawa_Mabrooma Pistachio-1Kg"/>
        <s v="adenwala_Deal No.4"/>
        <s v="rubian_Ultra-Slim Bluetooth Keyboard"/>
        <s v="BParcel_DIGITAL to ANALOG-BLACK"/>
        <s v="Life source_FINGER PULSE OXIMETER"/>
        <s v="emart_Revoflex-Xtreme"/>
        <s v="Tmall_ASA269"/>
        <s v="Tmall_MM-DR-MK"/>
        <s v="StripyInterior_ Disney Cars"/>
        <s v="stinnos_A122"/>
        <s v="TKS_m969-10-12 Yrs"/>
        <s v="TKS_m969-8-10 Years"/>
        <s v="Aladdin_75-Baby-Sports-Car-HD3667"/>
        <s v="Prime_WBGH -M"/>
        <s v="CUR_CUD-32"/>
        <s v="Aladdin_Nice_Dicer_Plus"/>
        <s v="aybeez_ABZ-160-L"/>
        <s v="Rubian_Rubian 082"/>
        <s v="bogo_Lahore"/>
        <s v="Pack of 2 Sohan Almond &amp; Cashew Halwa - 2 kgs"/>
        <s v="Kingston_Kingstondtse9 - 16 Gb - Silver"/>
        <s v="Paramount_99914786"/>
        <s v="RAJESH_RAJ142"/>
        <s v="GS_BH025-6-7 Years"/>
        <s v="GS_BH030-13-14 Years"/>
        <s v="GS_BH025-18-24 M"/>
        <s v="oxford_9780195793406"/>
        <s v="Paramount_9781444146509"/>
        <s v="UK_Habshi Halwa Tin Pack 400 Gms"/>
        <s v="liberty_9780241957110"/>
        <s v="mt_BL001161-16Oz"/>
        <s v="contessa_CWC250"/>
        <s v="nutrifactor_NF002"/>
        <s v="vitamin_265"/>
        <s v="RS_Sohan Halwa 1000gm"/>
        <s v="Edenrobe_BTKS-17-3432-4-5 Years"/>
        <s v="Sigma_4544"/>
        <s v="sst_Chakito-Regular fit-Medium"/>
        <s v="Kansai_RustStripper"/>
        <s v="TP-Link_Router-WR-840N"/>
        <s v="emart_00-1"/>
        <s v="OKM_GL-195 LAMBS S/L-BLUE-42"/>
        <s v="RAJESH_RAJ170"/>
        <s v="emart_0-19"/>
        <s v="AmanJee_PYB-0001"/>
        <s v="ajmery_TH281FA1JKAGONAFAMZ-36"/>
        <s v="MEGUIAR_G36516"/>
        <s v="Strader_NT1150"/>
        <s v="Harry Potter and The Cursed Child-Hazir-Islamabad"/>
        <s v="Audionic_B-334"/>
        <s v="PlanetX_PX-9079"/>
        <s v="Xenium_PWZ-20166"/>
        <s v="Baklawa_Mabroom Chocolate Cashew-1Kg"/>
        <s v="stripyinterior_Ludo Rug"/>
        <s v="Aladdin_Kids Scooty - Multicolor"/>
        <s v="US-USSG16-DRESS-12-4T"/>
        <s v="J&amp;J_JJCC-029"/>
        <s v="J&amp;J_JJCC-002DB"/>
        <s v="J&amp;J_JJCC-017C"/>
        <s v="J&amp;J_JJCC-024"/>
        <s v="J&amp;J_JJCC-026"/>
        <s v="SCIFI_SC4520SBP-Sponge Bob "/>
        <s v="JBS_WEN-043"/>
        <s v="ME_3-in-1-Special-Multani-Sohan-Halwa-1kg"/>
        <s v="BP_TO21406"/>
        <s v="PlanetX_PX-9047"/>
        <s v="BBS_A179"/>
        <s v="anex_AG 13"/>
        <s v="RAJESH_RAJ192"/>
        <s v="cr_CASHEW NUT ROASTED-200 GM"/>
        <s v="lamart_LMZ043"/>
        <s v="A4-Tech_Keyboard-Mouse-Wireless-3100N"/>
        <s v="Geepas_GH8626"/>
        <s v="dany_6954217098630"/>
        <s v="PlanetX_PX-9162"/>
        <s v="Assetmen_MD-428-M"/>
        <s v="aw_CRC DUST FREE -400ml  "/>
        <s v="BP_TO31971"/>
        <s v="TKS_m962-5-6 Years"/>
        <s v="Toyworld_TW-195"/>
        <s v="GFE_16_FullHDcarDVR"/>
        <s v="a4tech_Mouse-Optical-USB-OP-720"/>
        <s v="Senorita_GAK-822-BGE-34"/>
        <s v="Delsey_94526111"/>
        <s v="sehgalmotors_296111"/>
        <s v="Aladdin_229-RC_CAR-138-19-20"/>
        <s v="madela_ DISPOSABLE BRA PADS"/>
        <s v="Edukaan_201560"/>
        <s v="TO_042-HQT 906"/>
        <s v="BParcel_EASY CAP 4 PORT-BLACK"/>
        <s v="ajwa_Ajwa Seeds Powder"/>
        <s v="ajwa_Ajwa Dates Powder"/>
        <s v="Truck Art Tea Pot"/>
        <s v="PlanetX_PX-9153"/>
        <s v="babywtoy61"/>
        <s v="Barico_490 (940387)"/>
        <s v="oxford_9780199128204"/>
        <s v="MDF 001_Almonds (American) 250 gm"/>
        <s v="Chk_ Green Chilli Pickle 300g"/>
        <s v="rub_Rubian_Ultra-Slim Bluetooth Keyboard"/>
        <s v="BP_FA35468"/>
        <s v="PNG_Pampers_10003444-Hazir"/>
        <s v="ww_WSB-5-Orgional Wood Colour"/>
        <s v="duma_4561253300294"/>
        <s v="Trans2_LW 510"/>
        <s v="Trans2_LW 11"/>
        <s v="MEGUIAR_G6107EU"/>
        <s v="MEGUIAR_G6207"/>
        <s v="PlanetX_PX-9166"/>
        <s v="PNG_pampers_10004049-Hazir"/>
        <s v="rub_Rubian_VR-Box With Remote"/>
        <s v="Audionic X-BOOM 5 Black"/>
        <s v="Audionic_6-954217-534473"/>
        <s v="Trendz_TR-0012"/>
        <s v="GA_AJRAK T-200 - 114664"/>
        <s v="BBS_ClimbCarRed"/>
        <s v="RB_Personal Care-bf"/>
        <s v="duma_2055916556897"/>
        <s v="PNG_Pampers_10003450-Hazir"/>
        <s v="texi tech_Tool Kit 400077"/>
        <s v="ashbroe_ABLW-152(c)"/>
        <s v="agha_AS_LS3139_01"/>
        <s v="kansai_Chalkboard Brush-On"/>
        <s v="aw_CONSTRUCTION FOAM-700ml"/>
        <s v="lalqila_Mughlai Pasandy-850gm"/>
        <s v="West Point_WF-929"/>
        <s v="Jaza_2Premium5kg+FOC"/>
        <s v="Jaza_Premium5kg+FOC"/>
        <s v="edukaan_200957"/>
        <s v="stinnos_957"/>
        <s v="RAJESH_RAJ183"/>
        <s v="Planet X_stinnos_776"/>
        <s v="emart_0-42"/>
        <s v="Tmall_ASA182"/>
        <s v="Aladdin_Chrome Dumbbells Silver - 5kg"/>
        <s v="KI_bedsheet-2050mkmmbs"/>
        <s v="liberty_9780060976255"/>
        <s v="Trans2_LW 21Ãƒâ€šÃ‚Â "/>
        <s v="liberty_9780982423813"/>
        <s v="stripyinterior_100006"/>
        <s v="stripyinterior_100004"/>
        <s v="Lenovo_Lenovo Topload"/>
        <s v="stinnos_1569"/>
        <s v="stinnos_EidDeal3"/>
        <s v="Assetboys_MD-1332-6-7Y"/>
        <s v="sehgalmotors_268986"/>
        <s v="sehgalmotors_51492"/>
        <s v="sehgalmotors_5317"/>
        <s v="Paramount_9781107657823"/>
        <s v="Z&amp;A_ZEES-0043"/>
        <s v="Kansai_High Heat Auto _ Whitw"/>
        <s v="Kansai_Vinyl &amp; Fabric _ Sand"/>
        <s v="MEGUIAR_G7164"/>
        <s v="sinbo_7033"/>
        <s v="e-seller_15"/>
        <s v="JBS_WEN-015"/>
        <s v="sinbo_6901"/>
        <s v="TTA_7005-6Y"/>
        <s v="aw_Octane Booster-12oz./354ml "/>
        <s v="oxford_9780199128181"/>
        <s v="RS_pack-of-two-Rehmat-e-Shereen-Habshi-Halwa-450g"/>
        <s v="WSM_Black-LCD-Backup-Rear"/>
        <s v="stinnos_A134"/>
        <s v="Tmall_BinocularCamera"/>
        <s v="sapil_Sapil Chichi Women 100ML"/>
        <s v="NDF_Pista Salty 500gm"/>
        <s v="mm_AG-2032"/>
        <s v="CITY_Pajama-15 yrs - above - Size 44 "/>
        <s v="emo_Emo-VB-06 Navy Blue Blazer"/>
        <s v="kke_SCF62817"/>
        <s v="paramount_9780141373027"/>
        <s v="sapil_Sapil Nice Feelings Blue Men 75ML"/>
        <s v="Tri-Angels_FR1742"/>
        <s v="BO_Nicer-Dicer-Plus-Green"/>
        <s v="Emo_CS-25993-42"/>
        <s v="iu_Islamabad United Hoodie White-Islamabad"/>
        <s v="interwood_HA-HLZ9A115-38562"/>
        <s v="baklawa_Baklava Mix Chocolate Sweets 1Kg"/>
        <s v="Rajesh_RAJ76"/>
        <s v="sputnik_4766/2-8"/>
        <s v="KureshiC_083-kemi"/>
        <s v="Aladdin_Non-Slip Yoga Mat - Blue"/>
        <s v="Telemall_ASA Gym-Ball-85cm"/>
        <s v="emart_0-47"/>
        <s v="USwinter_US-WGD-4-3T"/>
        <s v="BP_FA23344"/>
        <s v="Tmall_SpyPen_4GB"/>
        <s v="peekaboo_Batman-Black-4 Yrs"/>
        <s v="liberty_9780425271582"/>
        <s v="Sigma_5535"/>
        <s v="liberty_9780099514220"/>
        <s v="Qmobile B65"/>
        <s v="MHS_Flannel Check-Red-Bed Sheet - [Size] Double"/>
        <s v="CI_B- 004"/>
        <s v="JBS_WEN-041"/>
        <s v="BP_TO35624"/>
        <s v="BP_SP33584"/>
        <s v="KI_bedsheet-2001blgbs"/>
        <s v="UK_Gulab Jamun Tin Pack  1000 Gms"/>
        <s v="RUB_Kemei_KM-27c"/>
        <s v="liberty_9781423601883"/>
        <s v="Base_1607"/>
        <s v="stinnos_A127"/>
        <s v="Fantastic_FT-27"/>
        <s v="edukaan_200923"/>
        <s v="sigma_2639"/>
        <s v="SIR_DMS02-2"/>
        <s v="Sigma_83430"/>
        <s v="MEGUIAR_G17748"/>
        <s v="MEGUIAR_G1001EU"/>
        <s v="Audionic X-BOOM 5 White"/>
        <s v="vitamin_Breast Enlargement"/>
        <s v="col qadri_Sentinels In The Sky"/>
        <s v="Zia_HS3"/>
        <s v="mt_Lenovo-Wireless-Mouse-300-with-rechargeable-battery"/>
        <s v="On Call EZ-II Meter+50 Strips Combo Deal"/>
        <s v="vitamin_Ultra Gainer"/>
        <s v="rute2_6060"/>
        <s v="vitamin_Ultra Whey Protein"/>
        <s v="vitamin_TVC-Ultra Slim Plus + BB Cream free"/>
        <s v="vitamin_Wipes "/>
        <s v="ww_WAK-1-Orgional Wood Colour"/>
        <s v="GA_SARANG T-200 - 114654"/>
        <s v="RAJESH_RAJ221"/>
        <s v="Ctees_CK-PK5-M"/>
        <s v="BFV_Black Friday voucher Rs  1500"/>
        <s v="Vouch 365 2016"/>
        <s v="BO_Pack of 6 - Non-Stick Cooking Utensils - Black"/>
        <s v="Alerashine_sku-09-XL"/>
        <s v="barico_BS034-"/>
        <s v="edukaan_7003-A4 - 300 Pages"/>
        <s v="oxford_9780195978216"/>
        <s v="CITY_White Kameez-13 - 14 yrs - Size 38"/>
        <s v="greenroot_Organic Honey (500 ml)"/>
        <s v="emart_0-65"/>
        <s v="RUB_Kemei_KM-580 A"/>
        <s v="Tmall_DermaSeta-1"/>
        <s v="Tmall_MM-DR-MIB"/>
        <s v="PBG_D-1039"/>
        <s v="PBG_D-1033"/>
        <s v="PBG_D-1041"/>
        <s v="PlanetX_PX-9161"/>
        <s v="BP_BS29884-32"/>
        <s v="stinnos_A102"/>
        <s v="tfs_MDC-77-43"/>
        <s v="CUR_CUD-69"/>
        <s v="mdeal_DMC-610-8"/>
        <s v="SMA_CSV-SM"/>
        <s v="Tmall_MM-DR-ND"/>
        <s v="emart_0-64"/>
        <s v="Paramount_8489738068"/>
        <s v="liberty_9780751557558"/>
        <s v="GS_R041-12-18 M"/>
        <s v="J&amp;J_JJFP-016"/>
        <s v="J&amp;J_JJCN-023"/>
        <s v="Fantastic_FT-1117"/>
        <s v="Edukaan_201540"/>
        <s v="samsung_ EO-EG920BW_76"/>
        <s v="HAS_2004"/>
        <s v="LM_BST356-6-9 M"/>
        <s v="Paramount_9781444112689"/>
        <s v="stinnos_1549"/>
        <s v="CITY_White Shirt Full Sleeves Prep to X-8 - 10 yrs - Size 26"/>
        <s v="BP_SP06388"/>
        <s v="Paramount_9789694948249"/>
        <s v="BE_REMINGTON - S0999-86"/>
        <s v="stinnos_1500"/>
        <s v="Rajesh_Beard &amp; Moustache Hair Trimmer"/>
        <s v="Rajesh_RAJ53"/>
        <s v="BO_Kiss Beauty Contour Stick - Brown"/>
        <s v="ottoman_KT15P102"/>
        <s v="BO_shovel-truck-orange"/>
        <s v="PlanetX_PX-9125"/>
        <s v="ziqi_ZN-456"/>
        <s v="sstop_Universallensclipkit"/>
        <s v="Tmall_ASA216"/>
        <s v="rute2_Coenzyme Q-10 "/>
        <s v="SCIFI_True Honor _SC5810CKA"/>
        <s v="Audionic_REX-5-T-50"/>
        <s v="alrafa_Sughai-Dates-400g"/>
        <s v="cr_RAISIN SUNDER KHANI-500 GM"/>
        <s v="BE_BRAUN SILK-EPIL 1-81"/>
        <s v="dany_DB-140"/>
        <s v="Genius_KB-G265-Black"/>
        <s v="nutrifactor_NF0031"/>
        <s v="Popular International_On call Extra Meter"/>
        <s v="PlanetX_AG-9001"/>
        <s v="PlanetX_PO-9043"/>
        <s v="Gshop_GS-J31"/>
        <s v="MEGUIAR_G10307"/>
        <s v="aw_CONSTRUCTION FOAM-500ml"/>
        <s v="crest_Pelikano Junior Fountain Pen"/>
        <s v="alkhair_Ajwa Dates 250gm-1"/>
        <s v="Baklawa_Baklava Pistachio-1Kg"/>
        <s v="tr_Pure Natural Longan Honey 1  Kg."/>
        <s v="Baklawa_Ashe Bul Bul Chocolate -1Kg"/>
        <s v="Baklawa_Baklava Almond Chocolate-1Kg"/>
        <s v="Baklawa_Anjeer Pak-1Kg"/>
        <s v="tr_Pure Natural Wild Honey 1  Kg."/>
        <s v="RUB_Dingling_RF-609 "/>
        <s v="Transcend_TS16GJF820G"/>
        <s v="emart_0-76"/>
        <s v="stinnos_A143"/>
        <s v="MEGUIAR_M0716"/>
        <s v="MEGUIAR_A1214"/>
        <s v="liberty_9780446540759"/>
        <s v="Liberty_9780670087648"/>
        <s v="Paramount_9780857200747"/>
        <s v="liberty_9781846684470"/>
        <s v="Tmall_MM_Bowls_Set_Pk5_Blue"/>
        <s v="SCIFI_SC5811FCM-Barcelona "/>
        <s v="BO_Guitar-Pktoy-Pink"/>
        <s v="BO_Guitar-Pktoy-Wooden"/>
        <s v="Audionic_ B-800"/>
        <s v="KI_bedsheet-2052mkmsbwbs"/>
        <s v="BParcel_USB to VGA 3.0-BLUE"/>
        <s v="JBS_WEN-012"/>
        <s v="Trans_LW 509B "/>
        <s v="babyw_rompers$44"/>
        <s v="stinnos_WoodAlpha"/>
        <s v="Value Shop_VS020-Purple"/>
        <s v="SN_Mabroom400gm"/>
        <s v="KureshiC_230-bat"/>
        <s v="PlanetX_PX-9307"/>
        <s v="Posh_Black Double Collar -14.5"/>
        <s v="Nimcos_Gift-Box-Pack-of-5-Large-1000gm"/>
        <s v="Rajesh_RAJ0392"/>
        <s v="Trans_LW 35-3-6 Month"/>
        <s v="Trans_LW 32-3-6 Month"/>
        <s v="stinnos_657"/>
        <s v="GFE_TRAVEL-DINING-TRAY"/>
        <s v="sehgalmotors_6777"/>
        <s v="sehgalmotors_130175"/>
        <s v="GA_Dewberry T-200 - 133696"/>
        <s v="RAJESH_RAJ132"/>
        <s v="AT-Army-Dress-24"/>
        <s v="Sigma_1947"/>
        <s v="StPat_Belt Pant_14 - 15 yrs-Size 40/36"/>
        <s v="Aladdin_068-BO_MOTOR-2019"/>
        <s v="SIR_Pack-of-3-Dust-Wet-Dolly-Mop-Set-DWD "/>
        <s v="PlanetX_PX-9177"/>
        <s v="PlanetX_PX-9210"/>
        <s v="pny_OU3 -32GB"/>
        <s v="Baklawa_Khajoor Pak-1Kg"/>
        <s v="Tmall_BFCombo 2_Yoya Mat &amp; Skipping rope-Green"/>
        <s v="Rubian_alphatronix-7019-1926235-1-zoom"/>
        <s v="BP_GS36200-22"/>
        <s v="PlanetX_PX-9326"/>
        <s v="Tmall_SpyPen_2GB"/>
        <s v="liberty_9781780975351"/>
        <s v="liberty_9780062060242"/>
        <s v="liberty_9781101881651"/>
        <s v="barico_BS013-Large"/>
        <s v="kcc_glamour deal"/>
        <s v="BE_nikai 7in1 - model 580-80"/>
        <s v="tram_TT20540616"/>
        <s v="ziqi_Zn-808"/>
        <s v="RS_Sohan Halwa_Tin-1000 GM"/>
        <s v="emart_0-33"/>
        <s v="AT-CTT-28"/>
        <s v="sehgalmotors_8153"/>
        <s v="BP_FA04112"/>
        <s v="MEGUIAR_G19216"/>
        <s v="MEGUIAR_X2020EU"/>
        <s v="West Point_Wf-6260"/>
        <s v="AT-Frozen-Frock-XL"/>
        <s v="HR_Bhujia 200g"/>
        <s v="Saloni_VINCE6"/>
        <s v="vers_Elmore Skincare Basket"/>
        <s v="jackpot_JP-50"/>
        <s v="liberty_9780141384658"/>
        <s v="audionic_6954217686844"/>
        <s v="Relaxsit_RS-33"/>
        <s v="PlanetX_PX-9003"/>
        <s v="stinnos_701"/>
        <s v="Tcreation_TC-01-XL"/>
        <s v="emart_0-80"/>
        <s v="BE_Minions-TOOTHPASTE-DESPENSER"/>
        <s v="texi tech_LCD Wall mount KIT 422840"/>
        <s v="Senorita_KAK-739-SGN-22"/>
        <s v="BB_Hygienic-Home-Bundle"/>
        <s v="un_Food Bundle_FB"/>
        <s v="MEGUIAR_G13115"/>
        <s v="greenroot_Oil For Oily Hair"/>
        <s v="RBC_9789694070872"/>
        <s v="Zia_125K"/>
        <s v="vitamin_Aloe Vera Plus"/>
        <s v="MMS_GS 808"/>
        <s v="Rajesh_RAJ014"/>
        <s v="BO_Teddy Bear - Yellow &amp; White"/>
        <s v="redspot_9789696230151"/>
        <s v="edukaan_7159-A4 - 300 Pages"/>
        <s v="greenroot_Natural Khawa tea 50gm"/>
        <s v="Baklawa_Baklava Mix-1Kg"/>
        <s v="Baklawa_Baklava Sugar Free-1Kg"/>
        <s v="Baklawa_Baklava Cashew-1Kg"/>
        <s v="Baklawa_Asawar Almond-1Kg"/>
        <s v="Nimcos_Salty-Potato-Sticks-180gm"/>
        <s v="Baklawa_Asabea Cashew-1Kg"/>
        <s v="adenwala_Deal No.5"/>
        <s v="adenwala_Deal No.3"/>
        <s v="SWP_500gm"/>
        <s v="emart_00-4"/>
        <s v="texi tech_Cooling Pad 700467"/>
        <s v="USwinter_US-WGT-1-9-10Y"/>
        <s v="US-MSEW-5-4T"/>
        <s v="BP_GA33224-2-3 Years"/>
        <s v="sentiment_WCK04-A-"/>
        <s v="vital_vb_wnd 00012"/>
        <s v="Tehzeeb_123-E"/>
        <s v="BO_All-In-One Manicure Set"/>
        <s v="sockoye_QG in Quarter Grey"/>
        <s v="liberty_9780857531995"/>
        <s v="Liberty_9780670088461"/>
        <s v="liberty_9780719560057"/>
        <s v="liberty_9780141037172"/>
        <s v="liberty_9788129116970"/>
        <s v="liberty_9780545377614"/>
        <s v="liberty_9780600618850"/>
        <s v="aw_Complete Fuel System Cleaner-12oz./354ml "/>
        <s v="Audionic_ B-770"/>
        <s v="barico_BS0074"/>
        <s v="cn_clc_ F718S BL"/>
        <s v="Kansai_Cleaner_Dry PTEF"/>
        <s v="stinnos_A040"/>
        <s v="kke_SCF690_17-A2P-global-001"/>
        <s v="liberty_Maroon Pullover for Boys-4 - 5 yrs - Size 24"/>
        <s v="TMS_Pink Kameez Half Sleeves-13 - 15 yrs - Size 40"/>
        <s v="Rajesh_RAJ0387"/>
        <s v="M&amp;M_Deal 1"/>
        <s v="Khouzh_KCS-03-10 to 12 M"/>
        <s v="JBS_IFAM-025"/>
        <s v="stinnos_A115"/>
        <s v="MEGUIAR_A2116"/>
        <s v="MEGUIAR_G4116"/>
        <s v="interwood_HA-D3314-40680"/>
        <s v="Value Shop_Yellow-Fidget-Spinner"/>
        <s v="aw_Super Concentrated Fuel Injector (Black)-12oz./354ml "/>
        <s v="cr_ALMOND PLAIN-200 GM"/>
        <s v="SWP_3kg_1kgfree"/>
        <s v="PNG_Pampers_10003447-Hazir"/>
        <s v="Ctees_CK-HP5-M"/>
        <s v="Rajesh_RAJ52"/>
        <s v="SCIFI_Disney Planes Scoop_SC2255PLS"/>
        <s v="Jaza_Basmati 1kg"/>
        <s v="BK7010400AG"/>
        <s v="sehgalmotors_295924"/>
        <s v="Paramount_9780521186049"/>
        <s v="Iamofficial_IAM-0013"/>
        <s v="Khouzh_KKAS-02-13 to 15 M"/>
        <s v="PlanetX_SS-9020"/>
        <s v="Trendz_TR-0035"/>
        <s v="redspot_9789810517359"/>
        <s v="TSS_Light Green Kameez with White Shalwar-4 - 5 yrs - Size 26"/>
        <s v="alrafa_Amber-Dates-400g"/>
        <s v="cr_PUMPKIN SEEDS LARGE"/>
        <s v="aw_CN-1029-Heather Grey, Royal Blue, Red-M"/>
        <s v="Paramount_9780141038247"/>
        <s v="liberty_9780670923540"/>
        <s v="J&amp;J_JJ-045"/>
        <s v="liberty_9781419550034"/>
        <s v="oxford_9780195979947"/>
        <s v="Fantastic_FT-1115"/>
        <s v="aw_Fuel Injector Treatment &amp; Upper Cylindrical Treatment (white)"/>
        <s v="Rajesh_RAJ017"/>
        <s v="MEGUIAR_G14512"/>
        <s v="Uni-Sunsilk-deal"/>
        <s v="Audionic_B-710-Black"/>
        <s v="emart_Magic Hose Pipe 75 Ft"/>
        <s v="Rajesh_RAJ005"/>
        <s v="Audionic_6-954217-510248"/>
        <s v="jackpot_JP-13"/>
        <s v="liberty_9789350290668"/>
        <s v="Dany71364879523146874161"/>
        <s v="liberty_9780521736374"/>
        <s v="liberty_9780521186315"/>
        <s v="HR_Hara Chiwda 200g"/>
        <s v="stinnos_A112"/>
        <s v="TKS_m967-9-12 Months"/>
        <s v="HAS_EasyCap USB "/>
        <s v="SCIFI_Amazing Spiderman_SC9812ACN"/>
        <s v="aw_Ultra Shine Wash &amp; Wax-64oz./1893ml "/>
        <s v="BAHRIA COLLEGE_Navy Blue Elastic Pant-8 - 9 yrs - Size 32"/>
        <s v="UK_Kala Jamun Tin Pack 1000 Gms"/>
        <s v="phub_Hope  by Rasasi 75ml  EDP"/>
        <s v="Paramount_9781107614505"/>
        <s v="Z&amp;A_ZEES-0087"/>
        <s v="shahi_Pack of 3 Shahi Chewra "/>
        <s v="mva_Pack-of-Two-Figs-(Injeer)-250-gm"/>
        <s v="LS_8961008200927"/>
        <s v="Rajesh_RAJ012"/>
        <s v="RBT_RB-004-3pcs"/>
        <s v="RBT_RB-0027"/>
        <s v="The Vitamin Company Kojic Acid Whitening Cream 40GM"/>
        <s v="BFV_Black Friday voucher Rs  1000"/>
        <s v="BOOSTER CABLE 500AMP"/>
        <s v="BO_Rectangular Sea Pool"/>
        <s v="aw_Super Concentrated Fuel Injector (Black)-5.25oz./155ml "/>
        <s v="TCF_Donate-a-Set-of-School-Books"/>
        <s v="SKMT_Medicine"/>
        <s v="AlMuhafizMultaniSohanHalwa_Pista_2kg"/>
        <s v="snap_Snap Car-care Kit"/>
        <s v="Xenium_BM-2016186"/>
        <s v="Xenium_PFF-2016140"/>
        <s v="Tmaster_C D Rom"/>
        <s v="Eaget_Silver 16GB OTG USB"/>
        <s v="GMZV_SONY-MICHAEL JACKSON-THE EXPERIENCE PS3"/>
        <s v="Telemall_MM-DR-MB"/>
        <s v="UnzeLondon_CS11223-35"/>
        <s v="UnzeLondon_CS11224-30"/>
        <s v="UnzeLondon_CS11224-32"/>
        <s v="hol_D3"/>
        <s v="emart_0-16"/>
        <s v="Tmall_MM-DR-PAD"/>
        <s v="bogo_2016"/>
        <s v="electro_Humidifier"/>
        <s v="Tmall_Autocool"/>
        <s v="Bata_Bfirst-4216008-35-2"/>
        <s v="PlanetX_PX-9347"/>
        <s v="Z&amp;A_ZEES-0122"/>
        <s v="Liberty_9781863966191"/>
        <s v="liberty_9781450860482"/>
        <s v="Liberty_9789384898991"/>
        <s v="liberty_9780349000084"/>
        <s v="Liberty_9780007436187"/>
        <s v="liberty_9789383260911"/>
        <s v="kansai_Cardinal Red"/>
        <s v="oxford_9780199126668"/>
        <s v="Jaza_Elite 1kg"/>
        <s v="AT-FSM-35"/>
        <s v="BO_Piano-1"/>
        <s v="BO_Hippo figured Child Seat"/>
        <s v="UK_Namkino Mix Nimco 5 Pcs Gift Pack"/>
        <s v="BK1020200CF"/>
        <s v="MDF 004_Cashews Roasted 250 gm"/>
        <s v="edukaan_201537"/>
        <s v="BO_talking-parrot-1"/>
        <s v="clickbuscollection_nwc-29-Purple"/>
        <s v="clickbuscollection_nwc-29-Maroon"/>
        <s v="redspot_9789810550127"/>
        <s v="CITY_Pajama-9 - 10 yrs - Size 34"/>
        <s v="Aladdin_055-BO_CAR-2088-2"/>
        <s v="TCM_Model-TB13-335x190x130mm"/>
        <s v="barico_BS017-"/>
        <s v="cr_WALNUT-500 GM"/>
        <s v="texi tech_Bay Mount Card Reader 100915"/>
        <s v="L&amp;L_LLABF722"/>
        <s v="WB_T-75-M"/>
        <s v="StPaul_White Shirt Half Sleeve-6.5 - 8 yrs - Size 24"/>
        <s v="aw_CONSTRUCTION FOAM (GUN)-750ml"/>
        <s v="lamart_LMZ009"/>
        <s v="col qadri_9789699646027"/>
        <s v="liberty_9780751553338"/>
        <s v="zubairco_003569"/>
        <s v="PNG_Always_10000153-Lahore"/>
        <s v="Pack of 2 Almond &amp; Walnut Sohan Halwa - 2 kgs"/>
        <s v="smsm_8961100500123"/>
        <s v="JBS_OXO-081"/>
        <s v="Paramount_9789812808127"/>
        <s v="Edukaan_200551"/>
        <s v="redspot_9789810780159"/>
        <s v="RS_Karachi Halwa Tin"/>
        <s v="smo_30 Pieces Oranges - 5kg"/>
        <s v="cr_MUZAFTI IRANI (500GM)"/>
        <s v="Trendz_TR-0020"/>
        <s v="clickbuscollection_nwc-36"/>
        <s v="clickbuscollection_nwc-32"/>
        <s v="clickbuscollection_nwc-30"/>
        <s v="aw_Auto Airco Cleaner Fresh Scent-150ml "/>
        <s v="redspot_9789810445210"/>
        <s v="Al Muhafiz Multani Sohan Halwa Ticky Pack"/>
        <s v="AT-early education wood card abc"/>
        <s v="Genius_DX-6810-red"/>
        <s v="Ctees-Black Zip- Up Hoodie-M"/>
        <s v="edukaan_7069-A4 - 300 Pages"/>
        <s v="Baklawa_Plain Hareesa-1Kg"/>
        <s v="Chk_Green Chilli Pickle 300 gms with Free Mix Pickle 300 gms"/>
        <s v="BP_GA35029-9-10 Years"/>
        <s v="Rubian_Rubian Car Sun Visor Tissue Box - Green "/>
        <s v="qzs_27360-Large"/>
        <s v="Bata_Bfirst-3216008-33-1"/>
        <s v="liberty_9780753828182"/>
        <s v="liberty_9780062091581"/>
        <s v="liberty_9780263896732"/>
        <s v="Paramount_9789812712844"/>
        <s v="Paramount_9789696370666"/>
        <s v="MEGUIAR_G13616"/>
        <s v="SCIFI_Disney Music_SC510VMP"/>
        <s v="HAS_Remax-Navigation"/>
        <s v="kansai_Frosted Glass"/>
        <s v="cn_clc_ AS-220RTS"/>
        <s v="Fpakistan_FP029"/>
        <s v="Fpakistan_FP045"/>
        <s v="Z&amp;A_ZEES-0045"/>
        <s v="redspot_9789810594718"/>
        <s v="ziqi_Zn-1455-MD"/>
        <s v="ziqi_Zn-1455-BD"/>
        <s v="kkc_Areej King Air Freshener"/>
        <s v="liberty_Brown Zipper Jacket for Boys / Girls-16 yrs - above - Si"/>
        <s v="liberty_Navy Blue Pullover for Boys-16 yrs - above - Size 42"/>
        <s v="SCIFI_SC22002PBL-Pucca"/>
        <s v="liberty_9788184001716"/>
        <s v="liberty_9780008100995"/>
        <s v="PlanetX_AG-9008"/>
        <s v="iGeek_BatmanTriFidgetSpinnerToy"/>
        <s v="UnzeLondon_CS11300-11"/>
        <s v="ag_nixor-Navy Blue Belt Pants for Class XI-XII-15 - 16 yrs-44 (2"/>
        <s v="edukaan_7032-A4 - 6 Subjects"/>
        <s v="Z&amp;A_ZEES-0233"/>
        <s v="Nimcos_Spicy-Potato-Sticks-180gm"/>
        <s v="Progressive_9781472382535"/>
        <s v="Rajesh_Y Pad English Learning Computer"/>
        <s v="stoner_91381 A"/>
        <s v="itter_AB 1122"/>
        <s v="col_qadri_96989179647058"/>
        <s v="vitamin_Super Yohimbe 1000"/>
        <s v="Rajesh_Multicolor Talk Back Parrot Toy"/>
        <s v="RS_Pack-of-three-Rehmat-e-Shereen-Coconut-Bites"/>
        <s v="lalqila_Shahi Nihari-850gm"/>
        <s v="KF_Butt-Salan-850gm"/>
        <s v="Tajdaar_Ramzan-Bundle-2-Buy-1-pack"/>
        <s v="Rajesh_RAJ225"/>
        <s v="emart_00-8"/>
        <s v="BB_KIDSHD_PRI"/>
        <s v="BB_KIDSHD_HORS"/>
        <s v="BB_KIDSHD_PIR"/>
        <s v="Ctees_BH-K-HPR-L"/>
        <s v="Ctees_BH-K-CUP-M"/>
        <s v="Ctees_BH-K-CUP-L"/>
        <s v="US-MSK-13-3T"/>
        <s v="Rajesh_RAJ008"/>
        <s v="Bata_Bfirst-3511015-"/>
        <s v="Bata_Bfirst-3516073-32-13"/>
        <s v="Tmall_SmartPen"/>
        <s v="Bata_Bfirst-3511015-28-10"/>
        <s v="ihijab_CN017"/>
        <s v="BP_PS31340"/>
        <s v="HAS_Remax-WA-S06"/>
        <s v="liberty_9788129120946"/>
        <s v="liberty_9780857388384"/>
        <s v="liberty_9781447218890"/>
        <s v="Progressive_9780857800008"/>
        <s v="liberty_9780241955413"/>
        <s v="Liberty_9788174368942"/>
        <s v="liberty_9780307479402"/>
        <s v="liberty_9780349000152"/>
        <s v="liberty_9780755334513"/>
        <s v="liberty_9780330508780"/>
        <s v="UnzeLondon_CS11302-7"/>
        <s v="UnzeLondon_CS11266-2"/>
        <s v="liberty_9780307945464"/>
        <s v="vitamin_265 "/>
        <s v="audionic6-954217-564364"/>
        <s v="Paramount_9789696371182"/>
        <s v="itter_AB1241"/>
        <s v="edukaan_200797"/>
        <s v="babyw_toy$4"/>
        <s v="CITY_White Shirt Full Sleeves Prep to X-12 - 13 yrs  - Size S"/>
        <s v="oxford_9780199401871"/>
        <s v="cr_PISTA SALTED-200 GM"/>
        <s v="Payer_Payer-Shaver"/>
        <s v="Audionic  BT125 Speaker"/>
        <s v="Trendz_TR-0201"/>
        <s v="audionic_Shock-2"/>
        <s v="Rajesh_RAJ55"/>
        <s v="cr_PAN MASALA ( SWEET)-500 GM"/>
        <s v="mau_115173"/>
        <s v="UK_ Cake Rusk Original 350 Gms"/>
        <s v="UK_Namkino Mix Nimco 8 Pcs Gift Pack"/>
        <s v="MDF 005_Cashews Plain 250 gm"/>
        <s v="igeek__Packof3FidgetSpinnerStressReducer"/>
        <s v="Liberty_9780007256068"/>
        <s v="Zia_363"/>
        <s v="liberty_9780062312716"/>
        <s v="babyw_toy$9"/>
        <s v="PlanetX_PX-9093"/>
        <s v="PlanetX_AG-9050"/>
        <s v="SCIFI_SC301PGP-Princess "/>
        <s v="CITYN_White Kameez Shalwar with Full Sleeves-13 - 15 yrs - Size "/>
        <s v="PMA_9789810117269"/>
        <s v="BP_PS11204"/>
        <s v="4U_Service-KA 005"/>
        <s v="greenroot_Organic Honey (250 ml)"/>
        <s v="emart_Nova Straightener + Curler "/>
        <s v="Bata_Bfirst-3516072-27-9"/>
        <s v="Progressive_9781472390035"/>
        <s v="Emotions_Emo-BS-13843"/>
        <s v="Aladdin_UMR_CM_1092"/>
        <s v="BE_AUTO COOL"/>
        <s v="smsm_220240"/>
        <s v="PGC_White and Blue Pin Striped Girls-13 - 14 yrs - Size 38"/>
        <s v="babyw_toy$7"/>
        <s v="CITY_White Shirt Full Sleeves Prep to X-6.5 - 8 yrs - Size 24"/>
        <s v="Aladdin_UMR_CM_1099"/>
        <s v="Ctees_CK-SUP-L"/>
        <s v="Ctees_CK-SUP-M"/>
        <s v="Kansai_Auto_Camouflag_Olive"/>
        <s v="Kansai_Auto Acrylic Clear Gloss"/>
        <s v="RUB_Kingston_16 gb USB Flash drive"/>
        <s v="CITY_White Frock Half Sleeves-6.5 - 8 yrs - Size 30"/>
        <s v="cn_clc_ AS-1200"/>
        <s v="MOA_Dark Grey Uniform Belt Pants-Size L 42 - W 32"/>
        <s v="Blooming_Round Neck Tees-8 to 9 Years"/>
        <s v="Liberty_9780099549482"/>
        <s v="oxford_9780199068524"/>
        <s v="ReadersHeaven_9780330353823"/>
        <s v="liberty_9780440867395"/>
        <s v="ReadersHeaven_9781849040495"/>
        <s v="Paramount_9789696372516"/>
        <s v="liberty_9780330512459"/>
        <s v="RBC_9789694073006"/>
        <s v="ReadersHeaven_9781408852569"/>
        <s v="LM_BS1052-6-7 Years"/>
        <s v="Paramount_9781444112696"/>
        <s v="nutrifactor_NF003"/>
        <s v="Route_km256-L"/>
        <s v="Aladdin_UMR_CM_1094"/>
        <s v="lalqila_Achar Gosht-850gm"/>
        <s v="Genius_DX-7010-Red"/>
        <s v="CITY_White Shirt Half Sleeves Prep to X-5 - 6.5 yrs - Size 22"/>
        <s v="Audionic_Studio 4"/>
        <s v="PlanetX_PO-9005"/>
        <s v="Life source_LS-3002 DBS"/>
        <s v="liberty_Green Cardigan for Girls-6 - 7 yrs - Size 28"/>
        <s v="3m_70005045094"/>
        <s v="stinnos_1323"/>
        <s v="StPat_Belt Pant_13 - 14 yrs-Size 40/36"/>
        <s v="cn_clc_ AS-120R"/>
        <s v="StPat_Belt Pant_14 - 15 yrs-Size 40/34"/>
        <s v="StPat_Belt Pant_13 - 14 yrs-Size 40/34"/>
        <s v="Zia_TK4"/>
        <s v="FISH_CA025"/>
        <s v="UC_orange-L"/>
        <s v="UC_orange-XL"/>
        <s v="StPat_Grey Shirt Full Sleeve Morning and A-Level-15 yrs above - "/>
        <s v="Paramount_9789694945828"/>
        <s v="Paramount_9789814147934"/>
        <s v="Paramount_9789694949963"/>
        <s v="Z&amp;A_ZEES-0269"/>
        <s v="Trendz-TR-0337"/>
        <s v="Trendz-TR-0340"/>
        <s v="Telemall_BFCombo 4_Hot belt &amp; Skipping rope"/>
        <s v="PlanetX_PX-9020"/>
        <s v="liberty_9788130908786"/>
        <s v="cn_clc_ AS-120V-POR ASA HB"/>
        <s v="StPat_Grey Shirt Full Sleeve Morning and A-Level-14 - 15 yrs - S"/>
        <s v="Zia_EN14"/>
        <s v="Zia_101DA"/>
        <s v="aw_Radiator Flush-300ml "/>
        <s v="edukaan_7101-A4 - 300 Pages"/>
        <s v="edukaan_7157-A4 - 300 Pages"/>
        <s v="Baklawa_Cake Rusk Per Pack 330g"/>
        <s v="Bata_Bfirst-6516094-39-6"/>
        <s v="BP_PS31338"/>
        <s v="liberty_9781445448015"/>
        <s v="Progressive_9781474813860"/>
        <s v="liberty_9789351365938"/>
        <s v="liberty_9781445448046"/>
        <s v="Paramount_9789696370178"/>
        <s v="liberty_9780330545181"/>
        <s v="liberty_9780746060414"/>
        <s v="BP_PS19985"/>
        <s v="Paramount_9814070246"/>
        <s v="Oxford_9780195978933"/>
        <s v="Paramount_9780007155668"/>
        <s v="Paramount_9789696371410"/>
        <s v="Zia_TK13"/>
        <s v="Iamofficial_IAM-0102"/>
        <s v="Iamofficial_ IAM-NB218"/>
        <s v="tr_Pure Natural Longan Honey 350 gm"/>
        <s v="un_Health and Hygiene Bundle_HB"/>
        <s v="barico_BS012-"/>
        <s v="UG_WP3"/>
        <s v="avent_SCF96822-IMS-global"/>
        <s v="igeek_TriFidgetSpinner"/>
        <s v="edukaan_200983"/>
        <s v="aw_WD40 -420mlSMART STRAW"/>
        <s v="Fmate_Delhi Shahi Nehari (Boneless)"/>
        <s v="vitamin_Dark Circles"/>
        <s v="liberty_9781409507161"/>
        <s v="liberty_9780545103718"/>
        <s v="liberty_9780143417361"/>
        <s v="redspot_9810477198"/>
        <s v="redspot_9789810477189"/>
        <s v="redspot_9810824280"/>
        <s v="Bata_Bfirst-2891015-28-10"/>
        <s v="Zia_AD12"/>
        <s v="stinnos_742"/>
        <s v="CITYN_White Shirt with Full Sleeves-13 - 14 yrs - Size M"/>
        <s v="ST-PETER-Light Grey Elastic Pant-8 - 9 yrs - Size 32"/>
        <s v="BMS_Grey Elastic Pant-8 - 9 yrs - Size 32"/>
        <s v="StPaul_Grey Elastic Pant-Primary-Secondary-8 - 9 yrs"/>
        <s v="Iamofficial_IAM-0091"/>
        <s v="Dany51234689524515284934"/>
        <s v="PNG_Pampers_10003596-Karachi"/>
        <s v="PNG_Pampers_10003594-Lahore"/>
        <s v="stinnos_A024-Anger"/>
        <s v="aw_CRC Silicone SPRAY (BEST FOR LUBRICATING THREAD MILL BELT)-20"/>
        <s v="aw_DECAL and ADHESIVE REMOVER-12 oz."/>
        <s v="SMART_Light Green Shirt Half Sleeves-5 - 6.5 yrs - Size 22"/>
        <s v="Z&amp;A_ZEES-0018"/>
        <s v="Butt_Pista-Multani-Halwa"/>
        <s v="3m_DC272923871"/>
        <s v="Chk_Buy 1 Get 1 Free: Mango Chutney 330 gms"/>
        <s v="BP_PS03940-Pink"/>
        <s v="Fmate_Moong Daal Halwa"/>
        <s v="Fmate_Chicken Shami Kabab"/>
        <s v="liberty_9780545549042"/>
        <s v="liberty_9789351361725"/>
        <s v="liberty_9780755352944"/>
        <s v="Paramount_9789694949888"/>
        <s v="BP_PS00398-Transportation"/>
        <s v="BP_PS00398"/>
        <s v="J&amp;J_JJPS-007XL"/>
        <s v="Paramount_9789694949451"/>
        <s v="SCIFI_SC6803HP-Hannah Montana"/>
        <s v="oxford_9780195479256"/>
        <s v="Paramount_9789696371168"/>
        <s v="Paramount_9789696371588"/>
        <s v="audionic6-954217-562568"/>
        <s v="Trendz-TR-0330"/>
        <s v="aw_SILICONE MULTI TOOL-"/>
        <s v="Audionic6-954217-512365"/>
        <s v="Progressive_9781472304100 "/>
        <s v="Fantastic_FT-41"/>
        <s v="redspot_9789696230007"/>
        <s v="redspot_9789696230182"/>
        <s v="redspot_9789696230090"/>
        <s v="redspot_9789696230212"/>
        <s v="redspot_9789696230243"/>
        <s v="BP_PS26930"/>
        <s v="paramount_9789606981470"/>
        <s v="oxford_9780199069194"/>
        <s v="SIR_WR450"/>
        <s v="liberty_9781409387060"/>
        <s v="Paramount_9789694945804"/>
        <s v="Paramount_9781444112672"/>
        <s v="SCIFI_Spider Man_SC4203SPD"/>
        <s v="HGS_White Legging-4 - 5 yrs - Size 24"/>
        <s v="oxford_9780195979602"/>
        <s v="BP_PS19825-Spongebob"/>
        <s v="SCIFI_Disney Beauty_SC3334SIP"/>
        <s v="SCIFI_Disney Music_SC39808"/>
        <s v="Topline_Iqbal his life and Our Time"/>
        <s v="progressive_9780857809940"/>
        <s v="Zia_TF3"/>
        <s v="rebelz_Joy Joy 6 Subjects Notebook"/>
        <s v="rebelz_Rainbow 6 Subjects Notebook "/>
        <s v="P&amp;P_365IKJ278967"/>
        <s v="P&amp;P_9695420176"/>
        <s v="J&amp;J_JJNR19"/>
        <s v="J&amp;J_JJNR5"/>
        <s v="Fmate_Tawa Fry Fish/Chicken Batter Mix"/>
        <s v="Paramount_9789694949277"/>
        <s v="Progressive_9780340940105"/>
        <s v="BP_PS00296"/>
        <s v="Paramount_9789694945798"/>
        <s v="Paramount_9789694945460"/>
        <s v="liberty_9780857261663"/>
        <s v="SCIFI_SC39815-SCI-Fi "/>
        <s v="Paramount_9789694949697"/>
        <s v="Paramount_9789696371342"/>
        <s v="SCIFI_SC39805-Sci-Fi "/>
        <s v="Zia_147"/>
        <s v="audionic_6954217598734"/>
        <s v="Audionic_ECCO AH-715"/>
        <s v="Zia_ST14"/>
        <s v="smsm_13720"/>
        <s v="Zia_FQ8"/>
        <s v="Lunar Kb Expert Usb"/>
        <s v="SCIFI_Disney Music_SC22001T3"/>
        <s v="aw_ENGINE DEGREASER-15 oz."/>
        <s v="sstop_airvent_mobile_holder"/>
        <s v="paramount_9789696371465"/>
        <s v="BP_PS03940-Green"/>
        <s v="SIR_DMS16"/>
        <s v="Paramount_9789694947679"/>
        <s v="paramount_9789812858894"/>
        <s v="Fmate_Chicken Kabab Fry"/>
        <s v="Zia_AF3"/>
        <s v="Zia_FM12"/>
        <s v="Shark_CP-12"/>
        <s v="edukaan_7046-A4 - 120 Pages"/>
        <s v="Fmate_Shahi Qorma (Boneless)"/>
        <s v="Al-Bakio_1B257"/>
        <s v="Fmate_Chicken Achari (Boneless)"/>
        <s v="UG_WP1"/>
        <s v="RBC_Glimpses of Quaid-e-Azam"/>
        <s v="edukaan_7113-A4 - 6 Subjects"/>
        <s v="edukaan_7110-A4 - 300 Pages"/>
        <s v="oxford_9780195477115"/>
        <s v="edukaan_7040-A4 - 300 Pages"/>
        <s v="edukaan_7071-A4 - 6 Subjects"/>
        <s v="edukaan_7013-A4 - 6 Subjects"/>
        <s v="edukaan_7156-A4 - 6 Subjects"/>
        <s v="edukaan_7034-A4 - 300 Pages"/>
        <s v="edukaan_7066-A4 - 6 Subjects"/>
        <s v="edukaan_7083-A4 - 300 Pages"/>
        <s v="edukaan_7027-A4 - 6 Subjects"/>
        <s v="edukaan_7036-A4 - 300 Pages"/>
        <s v="BP_PS17548"/>
        <s v="Fmate_Chicken Aaloo Qeema"/>
        <s v="Fmate_Chicken Tandoori Boti"/>
        <s v="Paramount_9789694949703"/>
        <s v="Paramount_9789814237642"/>
        <s v="Rajesh_RAJ036"/>
        <s v="Paramount_9789696370420"/>
        <s v="STBB_Sindh Text Book Syllabus Class 2"/>
        <s v="edukaan_7013-A4 - 300 Pages"/>
        <s v="liberty_9780553211894"/>
        <s v="Fmate_Coconut Halwa"/>
        <s v="BP_PS25067"/>
        <s v="rebelz_Rainbow 4 Subjects Notebook "/>
        <s v="BP_PS19987"/>
        <s v="BP_PS26932-Green"/>
        <s v="edukaan_7067-A4 - 5 Subjects"/>
        <s v="progressive_9781445457970"/>
        <s v="Zia_EN2"/>
        <s v="CITY_Pant Belt"/>
        <s v="Paramount_9789696370758"/>
        <s v="Fmate_Chicken Biryani (Boneless)"/>
        <s v="Fmate_Palak Paneer "/>
        <s v="oxford_9780195475494"/>
        <s v="Fmate_Steak Dry Marinade"/>
        <s v="Bahr-e-Shifa"/>
        <s v="Fmate_Daal Maash"/>
        <s v="zubairco_JOJI 2010 Pink"/>
        <s v="zubairco_Schneider Xpress Pointersschneider xpress Pink"/>
        <s v="BP_PS19825-Mickey Mouse"/>
        <s v="liberty_9788174367181"/>
        <s v="Zia_MT20"/>
        <s v="Topline_Rashid Minhas"/>
        <s v="Bata_3514467-PU-Brown-12"/>
        <s v="BO_Loom-Bands-Kit-Multicoloured"/>
        <s v="Shark_HB-812"/>
        <s v="Kmade_Kitchen Made 05"/>
        <s v="P&amp;P_MPEUIJ78985"/>
        <s v="Fmate_Shish Taouk Dry Marinade"/>
        <s v="Fmate_Chicken Haleem"/>
        <s v="progressive_9781445420028"/>
        <s v="liberty_9788130920184"/>
        <s v="lm_READERS DIGEST MONTHLY (ASIAN)-Single Copy"/>
        <s v="BP_PS11043"/>
        <s v="Zia_FM37"/>
        <s v="PNG_Always_10000153-Karachi"/>
        <s v="PNG_Always_10000778-Lahore"/>
        <s v="Fmate_Sooji Halwa"/>
        <s v="Fmate_Sarson Ka Saag"/>
        <s v="Topline_Economics"/>
        <s v="Paramount_9789694948720"/>
        <s v="AL Khair_Baby Oil 50ml"/>
        <s v="edukaan_7041-A4 - 120 Pages"/>
        <s v="Topline_Priciples of Commerce"/>
        <s v="Al-Bakio_1A141"/>
        <s v="Al-Bakio_1B251"/>
        <s v="STBB_A Textbook of Biology 1st year by Prof.Majid uz zaffar"/>
        <s v="Zia_147P"/>
        <s v="Zia_AW6"/>
        <s v="Paramount_9694941660"/>
        <s v="Progressive_9781742488103"/>
        <s v="swi_MXCTRBL"/>
        <s v="Shark_E540"/>
        <s v="pakistan_Pakistan Car Flag"/>
        <s v="liberty_9789351050100"/>
        <s v="PC_SCHL-FLT-003-6-7"/>
        <s v="edukaan_7093-Medi - 200"/>
        <s v="progressive_9780007865178"/>
        <s v="liberty_9788172342395"/>
        <s v="Zia_147A"/>
        <s v="ld_fruit-STRAWBERRY"/>
        <s v="Zia_AD6"/>
        <s v="zubairco_37455_scissor"/>
        <s v="Paramount_9780600617433"/>
        <s v="Progressive_9788131909027"/>
        <s v="BSSN_Waist Belt Logo on Buckle-Large"/>
        <s v="Progressive_9781922152183"/>
        <s v="Dany51234689524378912346"/>
        <s v="barico_BS018-"/>
        <s v="barico_BS0081"/>
        <s v="Paramount_9694944180"/>
        <s v="Topline_Understanding Times Tables"/>
        <s v="STBB_Selections from english verse 1st &amp; 2nd Year by D.Y.MORGAN"/>
        <s v="test-product2"/>
        <s v="test-product-01"/>
        <s v="Mannan_Leather_tie_clip"/>
      </sharedItems>
    </cacheField>
    <cacheField name="base_price" numFmtId="164">
      <sharedItems containsSemiMixedTypes="0" containsString="0" containsNumber="1" containsInteger="1" minValue="0" maxValue="277820000"/>
    </cacheField>
    <cacheField name="cogs" numFmtId="164">
      <sharedItems containsSemiMixedTypes="0" containsString="0" containsNumber="1" containsInteger="1" minValue="0" maxValue="16947000"/>
    </cacheField>
    <cacheField name="category" numFmtId="0">
      <sharedItems count="15">
        <s v="Others"/>
        <s v="Entertainment"/>
        <s v="Appliances"/>
        <s v="Computing"/>
        <s v="Mobiles &amp; Tablets"/>
        <s v="Superstore"/>
        <s v="Health &amp; Sports"/>
        <s v="Women Fashion"/>
        <s v="Home &amp; Living"/>
        <s v="Men Fashion"/>
        <s v="Beauty &amp; Grooming"/>
        <s v="Soghaat"/>
        <s v="School &amp; Education"/>
        <s v="Books"/>
        <s v="Kids &amp; Baby"/>
      </sharedItems>
    </cacheField>
    <cacheField name="payment_method" numFmtId="0">
      <sharedItems/>
    </cacheField>
    <cacheField name="Gross_Profit" numFmtId="164">
      <sharedItems containsSemiMixedTypes="0" containsString="0" containsNumber="1" containsInteger="1" minValue="-23664" maxValue="4702698000"/>
    </cacheField>
    <cacheField name="Gross_Profit_Margin" numFmtId="10">
      <sharedItems containsSemiMixedTypes="0" containsString="0" containsNumber="1" minValue="0" maxValue="1"/>
    </cacheField>
    <cacheField name="Price_Range" numFmtId="0">
      <sharedItems count="3">
        <s v="Low"/>
        <s v="High"/>
        <s v="Medium"/>
      </sharedItems>
    </cacheField>
    <cacheField name="Months (order_date)" numFmtId="0" databaseField="0">
      <fieldGroup base="2">
        <rangePr groupBy="months" startDate="2021-01-07T00:00:00" endDate="2022-12-09T00:00:00"/>
        <groupItems count="14">
          <s v="&lt;07/01/2021"/>
          <s v="Jan"/>
          <s v="Feb"/>
          <s v="Mar"/>
          <s v="Apr"/>
          <s v="May"/>
          <s v="Jun"/>
          <s v="Jul"/>
          <s v="Aug"/>
          <s v="Sep"/>
          <s v="Oct"/>
          <s v="Nov"/>
          <s v="Dec"/>
          <s v="&gt;09/12/2022"/>
        </groupItems>
      </fieldGroup>
    </cacheField>
    <cacheField name="Years (order_date)" numFmtId="0" databaseField="0">
      <fieldGroup base="2">
        <rangePr groupBy="years" startDate="2021-01-07T00:00:00" endDate="2022-12-09T00:00:00"/>
        <groupItems count="4">
          <s v="&lt;07/01/2021"/>
          <s v="2021"/>
          <s v="2022"/>
          <s v="&gt;09/12/202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59">
  <r>
    <s v="ODR9939707760w"/>
    <s v="C713589L"/>
    <x v="0"/>
    <s v="P858068"/>
    <n v="26100"/>
    <n v="200"/>
    <n v="52200000"/>
    <n v="26100000"/>
    <n v="26100000"/>
    <n v="1"/>
    <n v="1"/>
    <n v="0"/>
    <n v="5"/>
    <d v="2021-07-07T00:00:00"/>
    <x v="0"/>
    <n v="261000"/>
    <n v="18270"/>
    <x v="0"/>
    <x v="0"/>
    <n v="22446000"/>
    <n v="0.86"/>
  </r>
  <r>
    <s v="ODR7448356649d"/>
    <s v="C551551L"/>
    <x v="0"/>
    <s v="P886455"/>
    <n v="1971942"/>
    <n v="5"/>
    <n v="98597100"/>
    <n v="24649300"/>
    <n v="73947800"/>
    <n v="1"/>
    <n v="0"/>
    <n v="0"/>
    <n v="5"/>
    <d v="2021-11-20T00:00:00"/>
    <x v="1"/>
    <n v="19719400"/>
    <n v="1321180"/>
    <x v="1"/>
    <x v="0"/>
    <n v="67341900"/>
    <n v="0.91066806585185767"/>
  </r>
  <r>
    <s v="ODR4011281866z"/>
    <s v="C685596L"/>
    <x v="1"/>
    <s v="P678648"/>
    <n v="7482000"/>
    <n v="1"/>
    <n v="74820000"/>
    <n v="20653400"/>
    <n v="54166600"/>
    <n v="1"/>
    <n v="0"/>
    <n v="0"/>
    <n v="4"/>
    <d v="2021-11-19T00:00:00"/>
    <x v="2"/>
    <n v="74820000"/>
    <n v="5162580"/>
    <x v="1"/>
    <x v="1"/>
    <n v="49004020"/>
    <n v="0.90469071346549346"/>
  </r>
  <r>
    <s v="ODR3378927994s"/>
    <s v="C830683L"/>
    <x v="2"/>
    <s v="P540013"/>
    <n v="3593680"/>
    <n v="1"/>
    <n v="35936800"/>
    <n v="14554400"/>
    <n v="21382400"/>
    <n v="1"/>
    <n v="1"/>
    <n v="1"/>
    <n v="5"/>
    <d v="2021-11-03T00:00:00"/>
    <x v="3"/>
    <n v="35936800"/>
    <n v="3054630"/>
    <x v="2"/>
    <x v="0"/>
    <n v="18327770"/>
    <n v="0.85714279033223584"/>
  </r>
  <r>
    <s v="ODR4904430099k"/>
    <s v="C191766L"/>
    <x v="3"/>
    <s v="P491032"/>
    <n v="4413220"/>
    <n v="1"/>
    <n v="44132200"/>
    <n v="10591700"/>
    <n v="33540500"/>
    <n v="1"/>
    <n v="1"/>
    <n v="1"/>
    <n v="4"/>
    <d v="2021-07-05T00:00:00"/>
    <x v="4"/>
    <n v="44132200"/>
    <n v="3177470"/>
    <x v="2"/>
    <x v="1"/>
    <n v="30363030"/>
    <n v="0.90526468001371474"/>
  </r>
  <r>
    <s v="ODR7618778722h"/>
    <s v="C299859L"/>
    <x v="4"/>
    <s v="P886455"/>
    <n v="1971942"/>
    <n v="2"/>
    <n v="39438800"/>
    <n v="9859710"/>
    <n v="29579100"/>
    <n v="1"/>
    <n v="0"/>
    <n v="0"/>
    <n v="5"/>
    <d v="2021-11-20T00:00:00"/>
    <x v="1"/>
    <n v="19719400"/>
    <n v="1321180"/>
    <x v="1"/>
    <x v="0"/>
    <n v="26936740"/>
    <n v="0.91066800544979398"/>
  </r>
  <r>
    <s v="ODR7610732813d"/>
    <s v="C313534L"/>
    <x v="5"/>
    <s v="P849301"/>
    <n v="2697000"/>
    <n v="1"/>
    <n v="26970000"/>
    <n v="8091000"/>
    <n v="18879000"/>
    <n v="1"/>
    <n v="1"/>
    <n v="1"/>
    <n v="1"/>
    <d v="2022-01-19T00:00:00"/>
    <x v="5"/>
    <n v="26970000"/>
    <n v="2373360"/>
    <x v="2"/>
    <x v="2"/>
    <n v="16505640"/>
    <n v="0.87428571428571433"/>
  </r>
  <r>
    <s v="ODR4415476736l"/>
    <s v="C215074L"/>
    <x v="5"/>
    <s v="P918122"/>
    <n v="2533672"/>
    <n v="1"/>
    <n v="25336700"/>
    <n v="7601020"/>
    <n v="17735700"/>
    <n v="1"/>
    <n v="1"/>
    <n v="0"/>
    <n v="3"/>
    <d v="2021-09-13T00:00:00"/>
    <x v="6"/>
    <n v="24560100"/>
    <n v="2063000"/>
    <x v="3"/>
    <x v="3"/>
    <n v="15672700"/>
    <n v="0.88368093731851571"/>
  </r>
  <r>
    <s v="ODR6474755771h"/>
    <s v="C368335L"/>
    <x v="2"/>
    <s v="P240605"/>
    <n v="2479790"/>
    <n v="1"/>
    <n v="24797900"/>
    <n v="7439370"/>
    <n v="17358500"/>
    <n v="1"/>
    <n v="0"/>
    <n v="0"/>
    <n v="5"/>
    <d v="2021-11-06T00:00:00"/>
    <x v="7"/>
    <n v="24797900"/>
    <n v="2083010"/>
    <x v="3"/>
    <x v="0"/>
    <n v="15275490"/>
    <n v="0.88000057608664339"/>
  </r>
  <r>
    <s v="ODR9699658949w"/>
    <s v="C246762L"/>
    <x v="6"/>
    <s v="P168052"/>
    <n v="6487648"/>
    <n v="1"/>
    <n v="64876500"/>
    <n v="6380000"/>
    <n v="58496500"/>
    <n v="1"/>
    <n v="0"/>
    <n v="0"/>
    <n v="7"/>
    <d v="2022-05-08T00:00:00"/>
    <x v="8"/>
    <n v="64876500"/>
    <n v="5125230"/>
    <x v="4"/>
    <x v="4"/>
    <n v="53371270"/>
    <n v="0.91238398878565385"/>
  </r>
  <r>
    <s v="ODR6859592351r"/>
    <s v="C822265L"/>
    <x v="7"/>
    <s v="P910456"/>
    <n v="4092886"/>
    <n v="5"/>
    <n v="204644000"/>
    <n v="6139330"/>
    <n v="198505000"/>
    <n v="1"/>
    <n v="0"/>
    <n v="0"/>
    <n v="4"/>
    <d v="2021-09-01T00:00:00"/>
    <x v="9"/>
    <n v="48937500"/>
    <n v="3621350"/>
    <x v="4"/>
    <x v="1"/>
    <n v="180398250"/>
    <n v="0.90878441349084405"/>
  </r>
  <r>
    <s v="ODR2741972772y"/>
    <s v="C483469L"/>
    <x v="3"/>
    <s v="P239399"/>
    <n v="3683000"/>
    <n v="1"/>
    <n v="36830000"/>
    <n v="5524500"/>
    <n v="31305500"/>
    <n v="1"/>
    <n v="1"/>
    <n v="1"/>
    <n v="2"/>
    <d v="2021-07-26T00:00:00"/>
    <x v="10"/>
    <n v="36830000"/>
    <n v="3130550"/>
    <x v="5"/>
    <x v="5"/>
    <n v="28174950"/>
    <n v="0.9"/>
  </r>
  <r>
    <s v="ODR5064165483d"/>
    <s v="C329053L"/>
    <x v="8"/>
    <s v="P239399"/>
    <n v="3683000"/>
    <n v="1"/>
    <n v="36830000"/>
    <n v="5524500"/>
    <n v="31305500"/>
    <n v="1"/>
    <n v="1"/>
    <n v="1"/>
    <n v="2"/>
    <d v="2021-09-20T00:00:00"/>
    <x v="10"/>
    <n v="36830000"/>
    <n v="3130550"/>
    <x v="5"/>
    <x v="5"/>
    <n v="28174950"/>
    <n v="0.9"/>
  </r>
  <r>
    <s v="ODR8655835343e"/>
    <s v="C545190L"/>
    <x v="9"/>
    <s v="P239399"/>
    <n v="3683000"/>
    <n v="1"/>
    <n v="36830000"/>
    <n v="5524500"/>
    <n v="31305500"/>
    <n v="1"/>
    <n v="1"/>
    <n v="1"/>
    <n v="2"/>
    <d v="2021-07-26T00:00:00"/>
    <x v="10"/>
    <n v="36830000"/>
    <n v="3130550"/>
    <x v="5"/>
    <x v="5"/>
    <n v="28174950"/>
    <n v="0.9"/>
  </r>
  <r>
    <s v="ODR6180629046t"/>
    <s v="C492850L"/>
    <x v="10"/>
    <s v="P751549"/>
    <n v="4408000"/>
    <n v="2"/>
    <n v="88160000"/>
    <n v="4408000"/>
    <n v="83752000"/>
    <n v="1"/>
    <n v="1"/>
    <n v="1"/>
    <n v="4"/>
    <d v="2021-07-09T00:00:00"/>
    <x v="11"/>
    <n v="44080000"/>
    <n v="3879040"/>
    <x v="4"/>
    <x v="1"/>
    <n v="75993920"/>
    <n v="0.9073684210526316"/>
  </r>
  <r>
    <s v="ODR8451284001a"/>
    <s v="C805381L"/>
    <x v="11"/>
    <s v="P726605"/>
    <n v="3278450"/>
    <n v="1"/>
    <n v="32784500"/>
    <n v="4060000"/>
    <n v="28724500"/>
    <n v="1"/>
    <n v="1"/>
    <n v="1"/>
    <n v="4"/>
    <d v="2022-04-13T00:00:00"/>
    <x v="12"/>
    <n v="33350000"/>
    <n v="2901450"/>
    <x v="6"/>
    <x v="1"/>
    <n v="25823050"/>
    <n v="0.89899040888440185"/>
  </r>
  <r>
    <s v="ODR2537552109g"/>
    <s v="C890940L"/>
    <x v="2"/>
    <s v="P713012"/>
    <n v="2610000"/>
    <n v="1"/>
    <n v="26100000"/>
    <n v="3915000"/>
    <n v="22185000"/>
    <n v="1"/>
    <n v="0"/>
    <n v="0"/>
    <n v="4"/>
    <d v="2021-09-28T00:00:00"/>
    <x v="13"/>
    <n v="26100000"/>
    <n v="2140200"/>
    <x v="1"/>
    <x v="1"/>
    <n v="20044800"/>
    <n v="0.90352941176470591"/>
  </r>
  <r>
    <s v="ODR1965502162e"/>
    <s v="C848774L"/>
    <x v="12"/>
    <s v="P168052"/>
    <n v="6487648"/>
    <n v="1"/>
    <n v="64876500"/>
    <n v="3648120"/>
    <n v="61228400"/>
    <n v="1"/>
    <n v="0"/>
    <n v="0"/>
    <n v="2"/>
    <d v="2021-11-07T00:00:00"/>
    <x v="8"/>
    <n v="64876500"/>
    <n v="5125230"/>
    <x v="4"/>
    <x v="5"/>
    <n v="56103170"/>
    <n v="0.91629325607071233"/>
  </r>
  <r>
    <s v="ODR8450052777q"/>
    <s v="C693415L"/>
    <x v="13"/>
    <s v="P132718"/>
    <n v="5626000"/>
    <n v="1"/>
    <n v="56260000"/>
    <n v="3480000"/>
    <n v="52780000"/>
    <n v="1"/>
    <n v="0"/>
    <n v="0"/>
    <n v="7"/>
    <d v="2022-04-12T00:00:00"/>
    <x v="14"/>
    <n v="56260000"/>
    <n v="4219500"/>
    <x v="4"/>
    <x v="4"/>
    <n v="48560500"/>
    <n v="0.92005494505494501"/>
  </r>
  <r>
    <s v="ODR2268957100j"/>
    <s v="C813380L"/>
    <x v="14"/>
    <s v="P619324"/>
    <n v="5626000"/>
    <n v="1"/>
    <n v="56260000"/>
    <n v="3480000"/>
    <n v="52780000"/>
    <n v="1"/>
    <n v="1"/>
    <n v="1"/>
    <n v="7"/>
    <d v="2022-04-05T00:00:00"/>
    <x v="15"/>
    <n v="56260000"/>
    <n v="4782100"/>
    <x v="4"/>
    <x v="4"/>
    <n v="47997900"/>
    <n v="0.90939560439560441"/>
  </r>
  <r>
    <s v="ODR7673587024b"/>
    <s v="C180595L"/>
    <x v="15"/>
    <s v="P619324"/>
    <n v="5626000"/>
    <n v="1"/>
    <n v="56260000"/>
    <n v="3480000"/>
    <n v="52780000"/>
    <n v="1"/>
    <n v="0"/>
    <n v="0"/>
    <n v="7"/>
    <d v="2022-04-22T00:00:00"/>
    <x v="15"/>
    <n v="56260000"/>
    <n v="4782100"/>
    <x v="4"/>
    <x v="4"/>
    <n v="47997900"/>
    <n v="0.90939560439560441"/>
  </r>
  <r>
    <s v="ODR7333927150n"/>
    <s v="C587425L"/>
    <x v="16"/>
    <s v="P619324"/>
    <n v="5626000"/>
    <n v="1"/>
    <n v="56260000"/>
    <n v="3480000"/>
    <n v="52780000"/>
    <n v="1"/>
    <n v="0"/>
    <n v="0"/>
    <n v="7"/>
    <d v="2022-03-22T00:00:00"/>
    <x v="15"/>
    <n v="56260000"/>
    <n v="4782100"/>
    <x v="4"/>
    <x v="4"/>
    <n v="47997900"/>
    <n v="0.90939560439560441"/>
  </r>
  <r>
    <s v="ODR5577016106c"/>
    <s v="C612225L"/>
    <x v="17"/>
    <s v="P624937"/>
    <n v="5046000"/>
    <n v="1"/>
    <n v="50460000"/>
    <n v="3480000"/>
    <n v="46980000"/>
    <n v="1"/>
    <n v="0"/>
    <n v="0"/>
    <n v="6"/>
    <d v="2022-04-24T00:00:00"/>
    <x v="16"/>
    <n v="50460000"/>
    <n v="3734040"/>
    <x v="4"/>
    <x v="6"/>
    <n v="43245960"/>
    <n v="0.92051851851851851"/>
  </r>
  <r>
    <s v="ODR2742098359u"/>
    <s v="C909222L"/>
    <x v="8"/>
    <s v="P611114"/>
    <n v="2783942"/>
    <n v="1"/>
    <n v="27839400"/>
    <n v="2783940"/>
    <n v="25055500"/>
    <n v="1"/>
    <n v="0"/>
    <n v="0"/>
    <n v="4"/>
    <d v="2021-11-11T00:00:00"/>
    <x v="17"/>
    <n v="27839400"/>
    <n v="2338500"/>
    <x v="1"/>
    <x v="1"/>
    <n v="22717000"/>
    <n v="0.90666719881862268"/>
  </r>
  <r>
    <s v="ODR8871522735u"/>
    <s v="C648252L"/>
    <x v="9"/>
    <s v="P611114"/>
    <n v="2783942"/>
    <n v="1"/>
    <n v="27839400"/>
    <n v="2783940"/>
    <n v="25055500"/>
    <n v="1"/>
    <n v="0"/>
    <n v="0"/>
    <n v="2"/>
    <d v="2021-09-08T00:00:00"/>
    <x v="17"/>
    <n v="27839400"/>
    <n v="2338500"/>
    <x v="1"/>
    <x v="5"/>
    <n v="22717000"/>
    <n v="0.90666719881862268"/>
  </r>
  <r>
    <s v="ODR2463904091r"/>
    <s v="C869172L"/>
    <x v="13"/>
    <s v="P873818"/>
    <n v="841000"/>
    <n v="2"/>
    <n v="16820000"/>
    <n v="2548870"/>
    <n v="14271100"/>
    <n v="1"/>
    <n v="1"/>
    <n v="0"/>
    <n v="1"/>
    <d v="2022-01-20T00:00:00"/>
    <x v="18"/>
    <n v="8410000"/>
    <n v="529830"/>
    <x v="7"/>
    <x v="2"/>
    <n v="13211440"/>
    <n v="0.92574784004036126"/>
  </r>
  <r>
    <s v="ODR6490492565x"/>
    <s v="C608898L"/>
    <x v="9"/>
    <s v="P725301"/>
    <n v="2505600"/>
    <n v="1"/>
    <n v="25056000"/>
    <n v="2505600"/>
    <n v="22550400"/>
    <n v="1"/>
    <n v="0"/>
    <n v="0"/>
    <n v="5"/>
    <d v="2021-11-07T00:00:00"/>
    <x v="19"/>
    <n v="25056000"/>
    <n v="1578530"/>
    <x v="8"/>
    <x v="0"/>
    <n v="20971870"/>
    <n v="0.92999991130977722"/>
  </r>
  <r>
    <s v="ODR8571593980v"/>
    <s v="C315164L"/>
    <x v="11"/>
    <s v="P165743"/>
    <n v="1247522"/>
    <n v="1"/>
    <n v="12475200"/>
    <n v="1783760"/>
    <n v="10691500"/>
    <n v="1"/>
    <n v="0"/>
    <n v="0"/>
    <n v="4"/>
    <d v="2021-11-05T00:00:00"/>
    <x v="20"/>
    <n v="12475200"/>
    <n v="998006"/>
    <x v="9"/>
    <x v="1"/>
    <n v="9693494"/>
    <n v="0.90665425805546462"/>
  </r>
  <r>
    <s v="ODR6931838372y"/>
    <s v="C904928L"/>
    <x v="11"/>
    <s v="P113237"/>
    <n v="5103942"/>
    <n v="1"/>
    <n v="51039400"/>
    <n v="1740000"/>
    <n v="49299400"/>
    <n v="1"/>
    <n v="0"/>
    <n v="0"/>
    <n v="4"/>
    <d v="2022-05-18T00:00:00"/>
    <x v="21"/>
    <n v="51039400"/>
    <n v="3930020"/>
    <x v="1"/>
    <x v="1"/>
    <n v="45369380"/>
    <n v="0.92028259978823268"/>
  </r>
  <r>
    <s v="ODR3638381880v"/>
    <s v="C317777L"/>
    <x v="18"/>
    <s v="P534748"/>
    <n v="3440850"/>
    <n v="1"/>
    <n v="34408500"/>
    <n v="1740000"/>
    <n v="32668500"/>
    <n v="1"/>
    <n v="0"/>
    <n v="0"/>
    <n v="4"/>
    <d v="2021-12-06T00:00:00"/>
    <x v="22"/>
    <n v="34408500"/>
    <n v="2718230"/>
    <x v="2"/>
    <x v="1"/>
    <n v="29950270"/>
    <n v="0.91679354730091678"/>
  </r>
  <r>
    <s v="ODR9082271739m"/>
    <s v="C353808L"/>
    <x v="6"/>
    <s v="P506029"/>
    <n v="2869840"/>
    <n v="1"/>
    <n v="28698400"/>
    <n v="1740000"/>
    <n v="26958400"/>
    <n v="1"/>
    <n v="0"/>
    <n v="0"/>
    <n v="4"/>
    <d v="2022-05-09T00:00:00"/>
    <x v="23"/>
    <n v="28698400"/>
    <n v="1750560"/>
    <x v="3"/>
    <x v="1"/>
    <n v="25207840"/>
    <n v="0.93506439551308684"/>
  </r>
  <r>
    <s v="ODR7786748966g"/>
    <s v="C257393L"/>
    <x v="11"/>
    <s v="P506029"/>
    <n v="2869840"/>
    <n v="1"/>
    <n v="28698400"/>
    <n v="1740000"/>
    <n v="26958400"/>
    <n v="1"/>
    <n v="0"/>
    <n v="0"/>
    <n v="4"/>
    <d v="2021-11-09T00:00:00"/>
    <x v="23"/>
    <n v="28698400"/>
    <n v="1750560"/>
    <x v="3"/>
    <x v="1"/>
    <n v="25207840"/>
    <n v="0.93506439551308684"/>
  </r>
  <r>
    <s v="ODR8603367876u"/>
    <s v="C261226L"/>
    <x v="19"/>
    <s v="P942842"/>
    <n v="2320000"/>
    <n v="1"/>
    <n v="23200000"/>
    <n v="1740000"/>
    <n v="21460000"/>
    <n v="1"/>
    <n v="0"/>
    <n v="0"/>
    <n v="4"/>
    <d v="2022-05-17T00:00:00"/>
    <x v="24"/>
    <n v="13920000"/>
    <n v="1197120"/>
    <x v="8"/>
    <x v="1"/>
    <n v="20262880"/>
    <n v="0.94421621621621621"/>
  </r>
  <r>
    <s v="ODR3138948564v"/>
    <s v="C609754L"/>
    <x v="20"/>
    <s v="P622378"/>
    <n v="1195902"/>
    <n v="1"/>
    <n v="11959000"/>
    <n v="1740000"/>
    <n v="10219000"/>
    <n v="1"/>
    <n v="1"/>
    <n v="1"/>
    <n v="4"/>
    <d v="2022-06-22T00:00:00"/>
    <x v="25"/>
    <n v="11959000"/>
    <n v="1076310"/>
    <x v="1"/>
    <x v="1"/>
    <n v="9142690"/>
    <n v="0.89467560426656234"/>
  </r>
  <r>
    <s v="ODR6438394533v"/>
    <s v="C795052L"/>
    <x v="20"/>
    <s v="P196053"/>
    <n v="918952"/>
    <n v="1"/>
    <n v="9189520"/>
    <n v="1740000"/>
    <n v="7449520"/>
    <n v="1"/>
    <n v="1"/>
    <n v="1"/>
    <n v="4"/>
    <d v="2022-05-18T00:00:00"/>
    <x v="26"/>
    <n v="9189520"/>
    <n v="698378"/>
    <x v="8"/>
    <x v="1"/>
    <n v="6751142"/>
    <n v="0.90625194643413265"/>
  </r>
  <r>
    <s v="ODR1691826218q"/>
    <s v="C118563L"/>
    <x v="20"/>
    <s v="P748128"/>
    <n v="762062"/>
    <n v="1"/>
    <n v="7620620"/>
    <n v="1740000"/>
    <n v="5880620"/>
    <n v="1"/>
    <n v="1"/>
    <n v="1"/>
    <n v="7"/>
    <d v="2022-06-07T00:00:00"/>
    <x v="27"/>
    <n v="7620620"/>
    <n v="609638"/>
    <x v="3"/>
    <x v="4"/>
    <n v="5270982"/>
    <n v="0.89633099911233849"/>
  </r>
  <r>
    <s v="ODR7001698821u"/>
    <s v="C944560L"/>
    <x v="21"/>
    <s v="P121025"/>
    <n v="695942"/>
    <n v="1"/>
    <n v="6959420"/>
    <n v="1740000"/>
    <n v="5219420"/>
    <n v="1"/>
    <n v="1"/>
    <n v="1"/>
    <n v="7"/>
    <d v="2022-06-22T00:00:00"/>
    <x v="28"/>
    <n v="6893300"/>
    <n v="544562"/>
    <x v="9"/>
    <x v="4"/>
    <n v="4674858"/>
    <n v="0.89566618513168128"/>
  </r>
  <r>
    <s v="ODR4038166477p"/>
    <s v="C318081L"/>
    <x v="18"/>
    <s v="P605642"/>
    <n v="584930"/>
    <n v="1"/>
    <n v="5849300"/>
    <n v="1740000"/>
    <n v="4109300"/>
    <n v="1"/>
    <n v="0"/>
    <n v="0"/>
    <n v="7"/>
    <d v="2022-06-17T00:00:00"/>
    <x v="29"/>
    <n v="5849300"/>
    <n v="491318"/>
    <x v="9"/>
    <x v="4"/>
    <n v="3617982"/>
    <n v="0.88043754410726893"/>
  </r>
  <r>
    <s v="ODR2670401704u"/>
    <s v="C385750L"/>
    <x v="22"/>
    <s v="P666155"/>
    <n v="377000"/>
    <n v="1"/>
    <n v="3770000"/>
    <n v="1740000"/>
    <n v="2030000"/>
    <n v="1"/>
    <n v="1"/>
    <n v="1"/>
    <n v="1"/>
    <d v="2022-07-08T00:00:00"/>
    <x v="30"/>
    <n v="3770000"/>
    <n v="316680"/>
    <x v="6"/>
    <x v="2"/>
    <n v="1713320"/>
    <n v="0.84399999999999997"/>
  </r>
  <r>
    <s v="ODR4788160083h"/>
    <s v="C809015L"/>
    <x v="20"/>
    <s v="P607644"/>
    <n v="547230"/>
    <n v="1"/>
    <n v="5472300"/>
    <n v="1641690"/>
    <n v="3830610"/>
    <n v="1"/>
    <n v="1"/>
    <n v="1"/>
    <n v="7"/>
    <d v="2022-06-13T00:00:00"/>
    <x v="31"/>
    <n v="5472300"/>
    <n v="388484"/>
    <x v="5"/>
    <x v="4"/>
    <n v="3442126"/>
    <n v="0.89858429858429856"/>
  </r>
  <r>
    <s v="ODR3911162372f"/>
    <s v="C269751L"/>
    <x v="6"/>
    <s v="P266974"/>
    <n v="463420"/>
    <n v="2"/>
    <n v="9268400"/>
    <n v="1623420"/>
    <n v="7644980"/>
    <n v="1"/>
    <n v="0"/>
    <n v="0"/>
    <n v="4"/>
    <d v="2022-05-04T00:00:00"/>
    <x v="32"/>
    <n v="4634200"/>
    <n v="356816"/>
    <x v="7"/>
    <x v="1"/>
    <n v="6931348"/>
    <n v="0.90665351642515746"/>
  </r>
  <r>
    <s v="ODR1682702313i"/>
    <s v="C506704L"/>
    <x v="9"/>
    <s v="P985474"/>
    <n v="710500"/>
    <n v="1"/>
    <n v="7105000"/>
    <n v="1563100"/>
    <n v="5541900"/>
    <n v="1"/>
    <n v="0"/>
    <n v="0"/>
    <n v="4"/>
    <d v="2021-11-27T00:00:00"/>
    <x v="33"/>
    <n v="7105000"/>
    <n v="525770"/>
    <x v="7"/>
    <x v="1"/>
    <n v="5016130"/>
    <n v="0.90512820512820513"/>
  </r>
  <r>
    <s v="ODR1930700725k"/>
    <s v="C890940L"/>
    <x v="3"/>
    <s v="P985524"/>
    <n v="62350"/>
    <n v="10"/>
    <n v="6235000"/>
    <n v="1247000"/>
    <n v="4988000"/>
    <n v="1"/>
    <n v="1"/>
    <n v="1"/>
    <n v="5"/>
    <d v="2021-09-28T00:00:00"/>
    <x v="34"/>
    <n v="623500"/>
    <n v="47966"/>
    <x v="10"/>
    <x v="0"/>
    <n v="4508340"/>
    <n v="0.90383720930232558"/>
  </r>
  <r>
    <s v="ODR8227209830v"/>
    <s v="C518000L"/>
    <x v="4"/>
    <s v="P696943"/>
    <n v="3944000"/>
    <n v="1"/>
    <n v="39440000"/>
    <n v="1183200"/>
    <n v="38256800"/>
    <n v="1"/>
    <n v="0"/>
    <n v="0"/>
    <n v="2"/>
    <d v="2021-11-28T00:00:00"/>
    <x v="35"/>
    <n v="39440000"/>
    <n v="2839680"/>
    <x v="8"/>
    <x v="5"/>
    <n v="35417120"/>
    <n v="0.9257731958762887"/>
  </r>
  <r>
    <s v="ODR1282129843m"/>
    <s v="C314557L"/>
    <x v="11"/>
    <s v="P666295"/>
    <n v="4524000"/>
    <n v="2"/>
    <n v="90480000"/>
    <n v="1160000"/>
    <n v="89320000"/>
    <n v="1"/>
    <n v="0"/>
    <n v="0"/>
    <n v="4"/>
    <d v="2022-05-13T00:00:00"/>
    <x v="36"/>
    <n v="69600000"/>
    <n v="4593600"/>
    <x v="8"/>
    <x v="1"/>
    <n v="80132800"/>
    <n v="0.89714285714285713"/>
  </r>
  <r>
    <s v="ODR8524995988x"/>
    <s v="C533504L"/>
    <x v="6"/>
    <s v="P902887"/>
    <n v="8119942"/>
    <n v="1"/>
    <n v="81199400"/>
    <n v="1160000"/>
    <n v="80039400"/>
    <n v="1"/>
    <n v="0"/>
    <n v="0"/>
    <n v="4"/>
    <d v="2022-05-12T00:00:00"/>
    <x v="37"/>
    <n v="81199400"/>
    <n v="6089940"/>
    <x v="1"/>
    <x v="1"/>
    <n v="73949460"/>
    <n v="0.92391322273780163"/>
  </r>
  <r>
    <s v="ODR2677333053l"/>
    <s v="C841181L"/>
    <x v="23"/>
    <s v="P619324"/>
    <n v="5626000"/>
    <n v="1"/>
    <n v="56260000"/>
    <n v="1160000"/>
    <n v="55100000"/>
    <n v="1"/>
    <n v="0"/>
    <n v="0"/>
    <n v="7"/>
    <d v="2022-04-21T00:00:00"/>
    <x v="15"/>
    <n v="56260000"/>
    <n v="4782100"/>
    <x v="4"/>
    <x v="4"/>
    <n v="50317900"/>
    <n v="0.91321052631578947"/>
  </r>
  <r>
    <s v="ODR3911485437u"/>
    <s v="C394285L"/>
    <x v="24"/>
    <s v="P491862"/>
    <n v="2669740"/>
    <n v="2"/>
    <n v="53394800"/>
    <n v="1160000"/>
    <n v="52234800"/>
    <n v="1"/>
    <n v="0"/>
    <n v="0"/>
    <n v="1"/>
    <d v="2022-07-07T00:00:00"/>
    <x v="38"/>
    <n v="26697400"/>
    <n v="2109050"/>
    <x v="1"/>
    <x v="2"/>
    <n v="48016700"/>
    <n v="0.919247321708899"/>
  </r>
  <r>
    <s v="ODR6257188294v"/>
    <s v="C338431L"/>
    <x v="25"/>
    <s v="P672833"/>
    <n v="2212410"/>
    <n v="2"/>
    <n v="44248200"/>
    <n v="1160000"/>
    <n v="43088200"/>
    <n v="1"/>
    <n v="0"/>
    <n v="0"/>
    <n v="1"/>
    <d v="2022-08-21T00:00:00"/>
    <x v="39"/>
    <n v="22124100"/>
    <n v="1880530"/>
    <x v="1"/>
    <x v="2"/>
    <n v="39327140"/>
    <n v="0.91271252918432422"/>
  </r>
  <r>
    <s v="ODR7358532156c"/>
    <s v="C548952L"/>
    <x v="26"/>
    <s v="P775406"/>
    <n v="3799000"/>
    <n v="1"/>
    <n v="37990000"/>
    <n v="1160000"/>
    <n v="36830000"/>
    <n v="1"/>
    <n v="0"/>
    <n v="0"/>
    <n v="4"/>
    <d v="2022-06-02T00:00:00"/>
    <x v="40"/>
    <n v="37990000"/>
    <n v="2849250"/>
    <x v="2"/>
    <x v="1"/>
    <n v="33980750"/>
    <n v="0.92263779527559053"/>
  </r>
  <r>
    <s v="ODR7345593685t"/>
    <s v="C805381L"/>
    <x v="12"/>
    <s v="P726605"/>
    <n v="3335000"/>
    <n v="1"/>
    <n v="33350000"/>
    <n v="1160000"/>
    <n v="32190000"/>
    <n v="1"/>
    <n v="0"/>
    <n v="0"/>
    <n v="4"/>
    <d v="2022-04-13T00:00:00"/>
    <x v="12"/>
    <n v="33350000"/>
    <n v="2901450"/>
    <x v="6"/>
    <x v="1"/>
    <n v="29288550"/>
    <n v="0.90986486486486484"/>
  </r>
  <r>
    <s v="ODR9772614440a"/>
    <s v="C232406L"/>
    <x v="27"/>
    <s v="P491161"/>
    <n v="2588250"/>
    <n v="1"/>
    <n v="25882500"/>
    <n v="1160000"/>
    <n v="24722500"/>
    <n v="1"/>
    <n v="0"/>
    <n v="0"/>
    <n v="7"/>
    <d v="2021-08-01T00:00:00"/>
    <x v="41"/>
    <n v="25882500"/>
    <n v="1734080"/>
    <x v="2"/>
    <x v="4"/>
    <n v="22988420"/>
    <n v="0.92985822631206394"/>
  </r>
  <r>
    <s v="ODR2038445780c"/>
    <s v="C256400L"/>
    <x v="28"/>
    <s v="P924655"/>
    <n v="2215542"/>
    <n v="1"/>
    <n v="22155400"/>
    <n v="1160000"/>
    <n v="20995400"/>
    <n v="1"/>
    <n v="1"/>
    <n v="0"/>
    <n v="1"/>
    <d v="2022-07-06T00:00:00"/>
    <x v="42"/>
    <n v="22155400"/>
    <n v="1351460"/>
    <x v="2"/>
    <x v="2"/>
    <n v="19643940"/>
    <n v="0.93563066195452338"/>
  </r>
  <r>
    <s v="ODR3056818607f"/>
    <s v="C544122L"/>
    <x v="29"/>
    <s v="P672833"/>
    <n v="2212410"/>
    <n v="1"/>
    <n v="22124100"/>
    <n v="1160000"/>
    <n v="20964100"/>
    <n v="1"/>
    <n v="1"/>
    <n v="0"/>
    <n v="1"/>
    <d v="2022-05-13T00:00:00"/>
    <x v="39"/>
    <n v="22124100"/>
    <n v="1880530"/>
    <x v="1"/>
    <x v="2"/>
    <n v="19083570"/>
    <n v="0.91029760399921766"/>
  </r>
  <r>
    <s v="ODR1552624241a"/>
    <s v="C432189L"/>
    <x v="30"/>
    <s v="P672833"/>
    <n v="2212410"/>
    <n v="1"/>
    <n v="22124100"/>
    <n v="1160000"/>
    <n v="20964100"/>
    <n v="1"/>
    <n v="0"/>
    <n v="0"/>
    <n v="4"/>
    <d v="2022-06-10T00:00:00"/>
    <x v="39"/>
    <n v="22124100"/>
    <n v="1880530"/>
    <x v="1"/>
    <x v="1"/>
    <n v="19083570"/>
    <n v="0.91029760399921766"/>
  </r>
  <r>
    <s v="ODR4584946511r"/>
    <s v="C495308L"/>
    <x v="31"/>
    <s v="P672833"/>
    <n v="2212410"/>
    <n v="1"/>
    <n v="22124100"/>
    <n v="1160000"/>
    <n v="20964100"/>
    <n v="1"/>
    <n v="0"/>
    <n v="0"/>
    <n v="1"/>
    <d v="2022-07-28T00:00:00"/>
    <x v="39"/>
    <n v="22124100"/>
    <n v="1880530"/>
    <x v="1"/>
    <x v="2"/>
    <n v="19083570"/>
    <n v="0.91029760399921766"/>
  </r>
  <r>
    <s v="ODR3666240908f"/>
    <s v="C799285L"/>
    <x v="22"/>
    <s v="P504960"/>
    <n v="2131500"/>
    <n v="1"/>
    <n v="21315000"/>
    <n v="1160000"/>
    <n v="20155000"/>
    <n v="1"/>
    <n v="0"/>
    <n v="0"/>
    <n v="1"/>
    <d v="2022-03-02T00:00:00"/>
    <x v="43"/>
    <n v="21315000"/>
    <n v="1364160"/>
    <x v="2"/>
    <x v="2"/>
    <n v="18790840"/>
    <n v="0.9323165467625899"/>
  </r>
  <r>
    <s v="ODR3307723885c"/>
    <s v="C225454L"/>
    <x v="32"/>
    <s v="P956967"/>
    <n v="2040150"/>
    <n v="1"/>
    <n v="20401500"/>
    <n v="1160000"/>
    <n v="19241500"/>
    <n v="1"/>
    <n v="1"/>
    <n v="0"/>
    <n v="1"/>
    <d v="2022-05-12T00:00:00"/>
    <x v="44"/>
    <n v="20401500"/>
    <n v="1428080"/>
    <x v="1"/>
    <x v="2"/>
    <n v="17813420"/>
    <n v="0.92578125406023437"/>
  </r>
  <r>
    <s v="ODR3042821814j"/>
    <s v="C278051L"/>
    <x v="33"/>
    <s v="P888661"/>
    <n v="1950540"/>
    <n v="1"/>
    <n v="19505400"/>
    <n v="1160000"/>
    <n v="18345400"/>
    <n v="1"/>
    <n v="0"/>
    <n v="0"/>
    <n v="4"/>
    <d v="2022-07-18T00:00:00"/>
    <x v="45"/>
    <n v="19505400"/>
    <n v="1579920"/>
    <x v="2"/>
    <x v="1"/>
    <n v="16765480"/>
    <n v="0.91387922858046156"/>
  </r>
  <r>
    <s v="ODR9240428551v"/>
    <s v="C713963L"/>
    <x v="34"/>
    <s v="P894459"/>
    <n v="1911680"/>
    <n v="1"/>
    <n v="19116800"/>
    <n v="1160000"/>
    <n v="17956800"/>
    <n v="1"/>
    <n v="1"/>
    <n v="1"/>
    <n v="7"/>
    <d v="2022-05-04T00:00:00"/>
    <x v="46"/>
    <n v="19116800"/>
    <n v="1624930"/>
    <x v="1"/>
    <x v="4"/>
    <n v="16331870"/>
    <n v="0.90950893254922927"/>
  </r>
  <r>
    <s v="ODR9861293389m"/>
    <s v="C565012L"/>
    <x v="29"/>
    <s v="P837041"/>
    <n v="1705142"/>
    <n v="1"/>
    <n v="17051400"/>
    <n v="1160000"/>
    <n v="15891400"/>
    <n v="1"/>
    <n v="1"/>
    <n v="1"/>
    <n v="4"/>
    <d v="2022-08-03T00:00:00"/>
    <x v="47"/>
    <n v="17051400"/>
    <n v="1108320"/>
    <x v="2"/>
    <x v="1"/>
    <n v="14783080"/>
    <n v="0.9302566167864379"/>
  </r>
  <r>
    <s v="ODR1934504823t"/>
    <s v="C481492L"/>
    <x v="35"/>
    <s v="P819695"/>
    <n v="1668370"/>
    <n v="1"/>
    <n v="16683700"/>
    <n v="1160000"/>
    <n v="15523700"/>
    <n v="1"/>
    <n v="1"/>
    <n v="0"/>
    <n v="1"/>
    <d v="2022-07-15T00:00:00"/>
    <x v="48"/>
    <n v="16683700"/>
    <n v="1234590"/>
    <x v="1"/>
    <x v="2"/>
    <n v="14289110"/>
    <n v="0.92047063522227301"/>
  </r>
  <r>
    <s v="ODR4584584232t"/>
    <s v="C535886L"/>
    <x v="36"/>
    <s v="P819695"/>
    <n v="1668370"/>
    <n v="1"/>
    <n v="16683700"/>
    <n v="1160000"/>
    <n v="15523700"/>
    <n v="1"/>
    <n v="0"/>
    <n v="0"/>
    <n v="4"/>
    <d v="2022-05-17T00:00:00"/>
    <x v="48"/>
    <n v="16683700"/>
    <n v="1234590"/>
    <x v="1"/>
    <x v="1"/>
    <n v="14289110"/>
    <n v="0.92047063522227301"/>
  </r>
  <r>
    <s v="ODR8765194693i"/>
    <s v="C763177L"/>
    <x v="28"/>
    <s v="P819695"/>
    <n v="1668370"/>
    <n v="1"/>
    <n v="16683700"/>
    <n v="1160000"/>
    <n v="15523700"/>
    <n v="1"/>
    <n v="0"/>
    <n v="0"/>
    <n v="7"/>
    <d v="2022-07-18T00:00:00"/>
    <x v="48"/>
    <n v="16683700"/>
    <n v="1234590"/>
    <x v="1"/>
    <x v="4"/>
    <n v="14289110"/>
    <n v="0.92047063522227301"/>
  </r>
  <r>
    <s v="ODR8324207191r"/>
    <s v="C304965L"/>
    <x v="22"/>
    <s v="P819695"/>
    <n v="1668370"/>
    <n v="1"/>
    <n v="16683700"/>
    <n v="1160000"/>
    <n v="15523700"/>
    <n v="1"/>
    <n v="1"/>
    <n v="1"/>
    <n v="1"/>
    <d v="2021-07-13T00:00:00"/>
    <x v="48"/>
    <n v="16683700"/>
    <n v="1234590"/>
    <x v="1"/>
    <x v="2"/>
    <n v="14289110"/>
    <n v="0.92047063522227301"/>
  </r>
  <r>
    <s v="ODR7636766563z"/>
    <s v="C807679L"/>
    <x v="33"/>
    <s v="P819695"/>
    <n v="1668370"/>
    <n v="1"/>
    <n v="16683700"/>
    <n v="1160000"/>
    <n v="15523700"/>
    <n v="1"/>
    <n v="0"/>
    <n v="0"/>
    <n v="1"/>
    <d v="2022-07-20T00:00:00"/>
    <x v="48"/>
    <n v="16683700"/>
    <n v="1234590"/>
    <x v="1"/>
    <x v="2"/>
    <n v="14289110"/>
    <n v="0.92047063522227301"/>
  </r>
  <r>
    <s v="ODR2253386908p"/>
    <s v="C392296L"/>
    <x v="2"/>
    <s v="P383378"/>
    <n v="290000"/>
    <n v="4"/>
    <n v="11600000"/>
    <n v="1160000"/>
    <n v="10440000"/>
    <n v="1"/>
    <n v="1"/>
    <n v="1"/>
    <n v="5"/>
    <d v="2021-11-04T00:00:00"/>
    <x v="49"/>
    <n v="2900000"/>
    <n v="217500"/>
    <x v="7"/>
    <x v="0"/>
    <n v="9570000"/>
    <n v="0.91666666666666663"/>
  </r>
  <r>
    <s v="ODR4349856216c"/>
    <s v="C551481L"/>
    <x v="37"/>
    <s v="P628256"/>
    <n v="1154142"/>
    <n v="1"/>
    <n v="11541400"/>
    <n v="1160000"/>
    <n v="10381400"/>
    <n v="1"/>
    <n v="1"/>
    <n v="1"/>
    <n v="1"/>
    <d v="2021-11-12T00:00:00"/>
    <x v="50"/>
    <n v="11541400"/>
    <n v="888676"/>
    <x v="1"/>
    <x v="2"/>
    <n v="9492724"/>
    <n v="0.91439728745641247"/>
  </r>
  <r>
    <s v="ODR9742859929l"/>
    <s v="C295434L"/>
    <x v="38"/>
    <s v="P210596"/>
    <n v="1044000"/>
    <n v="1"/>
    <n v="10440000"/>
    <n v="1160000"/>
    <n v="9280000"/>
    <n v="1"/>
    <n v="0"/>
    <n v="0"/>
    <n v="7"/>
    <d v="2022-06-07T00:00:00"/>
    <x v="51"/>
    <n v="10440000"/>
    <n v="699480"/>
    <x v="3"/>
    <x v="4"/>
    <n v="8580520"/>
    <n v="0.92462500000000003"/>
  </r>
  <r>
    <s v="ODR5844815376j"/>
    <s v="C676393L"/>
    <x v="39"/>
    <s v="P855211"/>
    <n v="1044000"/>
    <n v="1"/>
    <n v="10440000"/>
    <n v="1160000"/>
    <n v="9280000"/>
    <n v="1"/>
    <n v="0"/>
    <n v="0"/>
    <n v="7"/>
    <d v="2021-07-27T00:00:00"/>
    <x v="52"/>
    <n v="1160"/>
    <n v="58"/>
    <x v="0"/>
    <x v="4"/>
    <n v="9279942"/>
    <n v="0.99999375000000001"/>
  </r>
  <r>
    <s v="ODR9801833134g"/>
    <s v="C235587L"/>
    <x v="40"/>
    <s v="P977249"/>
    <n v="271440"/>
    <n v="1"/>
    <n v="2714400"/>
    <n v="1160000"/>
    <n v="1554400"/>
    <n v="1"/>
    <n v="1"/>
    <n v="1"/>
    <n v="1"/>
    <d v="2022-06-28T00:00:00"/>
    <x v="53"/>
    <n v="4060000"/>
    <n v="345100"/>
    <x v="1"/>
    <x v="2"/>
    <n v="1209300"/>
    <n v="0.77798507462686572"/>
  </r>
  <r>
    <s v="ODR3285485494w"/>
    <s v="C761888L"/>
    <x v="8"/>
    <s v="P396546"/>
    <n v="3247420"/>
    <n v="1"/>
    <n v="32474200"/>
    <n v="974226"/>
    <n v="31500000"/>
    <n v="1"/>
    <n v="0"/>
    <n v="0"/>
    <n v="2"/>
    <d v="2021-11-04T00:00:00"/>
    <x v="54"/>
    <n v="41516400"/>
    <n v="3404310"/>
    <x v="2"/>
    <x v="5"/>
    <n v="28095690"/>
    <n v="0.89192666666666665"/>
  </r>
  <r>
    <s v="ODR6596011115s"/>
    <s v="C284236L"/>
    <x v="41"/>
    <s v="P475499"/>
    <n v="118320"/>
    <n v="5"/>
    <n v="5916000"/>
    <n v="887400"/>
    <n v="5028600"/>
    <n v="1"/>
    <n v="1"/>
    <n v="1"/>
    <n v="4"/>
    <d v="2021-09-03T00:00:00"/>
    <x v="55"/>
    <n v="1183200"/>
    <n v="86362"/>
    <x v="5"/>
    <x v="1"/>
    <n v="4596790"/>
    <n v="0.91412918108419838"/>
  </r>
  <r>
    <s v="ODR1393906883x"/>
    <s v="C483469L"/>
    <x v="42"/>
    <s v="P546750"/>
    <n v="290000"/>
    <n v="3"/>
    <n v="8700000"/>
    <n v="870000"/>
    <n v="7830000"/>
    <n v="1"/>
    <n v="0"/>
    <n v="0"/>
    <n v="5"/>
    <d v="2021-07-26T00:00:00"/>
    <x v="56"/>
    <n v="2900000"/>
    <n v="194300"/>
    <x v="7"/>
    <x v="0"/>
    <n v="7247100"/>
    <n v="0.92555555555555558"/>
  </r>
  <r>
    <s v="ODR8648637213r"/>
    <s v="C856647L"/>
    <x v="43"/>
    <s v="P950527"/>
    <n v="649600"/>
    <n v="1"/>
    <n v="6496000"/>
    <n v="870000"/>
    <n v="5626000"/>
    <n v="1"/>
    <n v="1"/>
    <n v="1"/>
    <n v="7"/>
    <d v="2022-03-03T00:00:00"/>
    <x v="57"/>
    <n v="6496000"/>
    <n v="480704"/>
    <x v="3"/>
    <x v="4"/>
    <n v="5145296"/>
    <n v="0.91455670103092779"/>
  </r>
  <r>
    <s v="ODR5374673151h"/>
    <s v="C367865L"/>
    <x v="30"/>
    <s v="P987831"/>
    <n v="545200"/>
    <n v="1"/>
    <n v="5452000"/>
    <n v="852600"/>
    <n v="4599400"/>
    <n v="1"/>
    <n v="0"/>
    <n v="0"/>
    <n v="4"/>
    <d v="2022-06-21T00:00:00"/>
    <x v="58"/>
    <n v="5452000"/>
    <n v="490680"/>
    <x v="3"/>
    <x v="1"/>
    <n v="4108720"/>
    <n v="0.89331651954602775"/>
  </r>
  <r>
    <s v="ODR3517561564r"/>
    <s v="C700491L"/>
    <x v="27"/>
    <s v="P379182"/>
    <n v="562600"/>
    <n v="1"/>
    <n v="5626000"/>
    <n v="843900"/>
    <n v="4782100"/>
    <n v="1"/>
    <n v="0"/>
    <n v="0"/>
    <n v="7"/>
    <d v="2022-07-03T00:00:00"/>
    <x v="59"/>
    <n v="5626000"/>
    <n v="343186"/>
    <x v="9"/>
    <x v="4"/>
    <n v="4438914"/>
    <n v="0.92823529411764705"/>
  </r>
  <r>
    <s v="ODR5050363774l"/>
    <s v="C157544L"/>
    <x v="30"/>
    <s v="P497470"/>
    <n v="522000"/>
    <n v="1"/>
    <n v="5220000"/>
    <n v="841000"/>
    <n v="4379000"/>
    <n v="1"/>
    <n v="1"/>
    <n v="0"/>
    <n v="4"/>
    <d v="2021-11-18T00:00:00"/>
    <x v="60"/>
    <n v="5220000"/>
    <n v="459360"/>
    <x v="0"/>
    <x v="1"/>
    <n v="3919640"/>
    <n v="0.89509933774834438"/>
  </r>
  <r>
    <s v="ODR8854148252t"/>
    <s v="C522507L"/>
    <x v="12"/>
    <s v="P715035"/>
    <n v="501062"/>
    <n v="1"/>
    <n v="5010620"/>
    <n v="830531"/>
    <n v="4180090"/>
    <n v="1"/>
    <n v="0"/>
    <n v="0"/>
    <n v="4"/>
    <d v="2022-05-27T00:00:00"/>
    <x v="61"/>
    <n v="5010620"/>
    <n v="370736"/>
    <x v="9"/>
    <x v="1"/>
    <n v="3809354"/>
    <n v="0.91130908664645982"/>
  </r>
  <r>
    <s v="ODR1653549677a"/>
    <s v="C693323L"/>
    <x v="26"/>
    <s v="P475499"/>
    <n v="118320"/>
    <n v="2"/>
    <n v="2366400"/>
    <n v="828240"/>
    <n v="1538160"/>
    <n v="1"/>
    <n v="1"/>
    <n v="1"/>
    <n v="4"/>
    <d v="2022-05-18T00:00:00"/>
    <x v="55"/>
    <n v="1183200"/>
    <n v="86362"/>
    <x v="5"/>
    <x v="1"/>
    <n v="1365436"/>
    <n v="0.88770739064856707"/>
  </r>
  <r>
    <s v="ODR7982663802t"/>
    <s v="C566330L"/>
    <x v="6"/>
    <s v="P519736"/>
    <n v="1033502"/>
    <n v="1"/>
    <n v="10335000"/>
    <n v="797865"/>
    <n v="9537150"/>
    <n v="1"/>
    <n v="0"/>
    <n v="0"/>
    <n v="13"/>
    <d v="2022-05-10T00:00:00"/>
    <x v="62"/>
    <n v="10335000"/>
    <n v="702728"/>
    <x v="9"/>
    <x v="7"/>
    <n v="8834422"/>
    <n v="0.92631677178192651"/>
  </r>
  <r>
    <s v="ODR3715817392d"/>
    <s v="C715327L"/>
    <x v="44"/>
    <s v="P997843"/>
    <n v="531280"/>
    <n v="1"/>
    <n v="5312800"/>
    <n v="796920"/>
    <n v="4515880"/>
    <n v="1"/>
    <n v="1"/>
    <n v="1"/>
    <n v="4"/>
    <d v="2022-05-26T00:00:00"/>
    <x v="63"/>
    <n v="5312800"/>
    <n v="371896"/>
    <x v="3"/>
    <x v="1"/>
    <n v="4143984"/>
    <n v="0.91764705882352937"/>
  </r>
  <r>
    <s v="ODR8016343320s"/>
    <s v="C483469L"/>
    <x v="42"/>
    <s v="P711041"/>
    <n v="783000"/>
    <n v="1"/>
    <n v="7830000"/>
    <n v="783000"/>
    <n v="7047000"/>
    <n v="1"/>
    <n v="0"/>
    <n v="0"/>
    <n v="2"/>
    <d v="2021-07-26T00:00:00"/>
    <x v="64"/>
    <n v="7830000"/>
    <n v="626400"/>
    <x v="9"/>
    <x v="5"/>
    <n v="6420600"/>
    <n v="0.91111111111111109"/>
  </r>
  <r>
    <s v="ODR8181443587g"/>
    <s v="C468569L"/>
    <x v="45"/>
    <s v="P240010"/>
    <n v="376304"/>
    <n v="1"/>
    <n v="3763040"/>
    <n v="752608"/>
    <n v="3010430"/>
    <n v="1"/>
    <n v="0"/>
    <n v="0"/>
    <n v="7"/>
    <d v="2022-02-15T00:00:00"/>
    <x v="65"/>
    <n v="3763040"/>
    <n v="233276"/>
    <x v="9"/>
    <x v="4"/>
    <n v="2777154"/>
    <n v="0.92251073766870517"/>
  </r>
  <r>
    <s v="ODR4856239093a"/>
    <s v="C438658L"/>
    <x v="30"/>
    <s v="P466252"/>
    <n v="336400"/>
    <n v="1"/>
    <n v="3364000"/>
    <n v="748200"/>
    <n v="2615800"/>
    <n v="1"/>
    <n v="0"/>
    <n v="0"/>
    <n v="4"/>
    <d v="2021-09-08T00:00:00"/>
    <x v="66"/>
    <n v="3364000"/>
    <n v="279212"/>
    <x v="10"/>
    <x v="1"/>
    <n v="2336588"/>
    <n v="0.89325942350332599"/>
  </r>
  <r>
    <s v="ODR8840710864r"/>
    <s v="C914093L"/>
    <x v="0"/>
    <s v="P495211"/>
    <n v="4930"/>
    <n v="100"/>
    <n v="4930000"/>
    <n v="739500"/>
    <n v="4190500"/>
    <n v="1"/>
    <n v="0"/>
    <n v="0"/>
    <n v="5"/>
    <d v="2021-07-04T00:00:00"/>
    <x v="67"/>
    <n v="49300"/>
    <n v="3712"/>
    <x v="11"/>
    <x v="0"/>
    <n v="3819300"/>
    <n v="0.91141868512110724"/>
  </r>
  <r>
    <s v="ODR4364569521q"/>
    <s v="C189692L"/>
    <x v="27"/>
    <s v="P975815"/>
    <n v="493000"/>
    <n v="1"/>
    <n v="4930000"/>
    <n v="739500"/>
    <n v="4190500"/>
    <n v="1"/>
    <n v="1"/>
    <n v="1"/>
    <n v="7"/>
    <d v="2022-05-02T00:00:00"/>
    <x v="68"/>
    <n v="4930000"/>
    <n v="330310"/>
    <x v="7"/>
    <x v="4"/>
    <n v="3860190"/>
    <n v="0.92117647058823526"/>
  </r>
  <r>
    <s v="ODR5408248410v"/>
    <s v="C862596L"/>
    <x v="11"/>
    <s v="P222416"/>
    <n v="290000"/>
    <n v="1"/>
    <n v="2900000"/>
    <n v="725000"/>
    <n v="2175000"/>
    <n v="1"/>
    <n v="1"/>
    <n v="1"/>
    <n v="4"/>
    <d v="2022-05-02T00:00:00"/>
    <x v="69"/>
    <n v="2465000"/>
    <n v="182410"/>
    <x v="10"/>
    <x v="1"/>
    <n v="1992590"/>
    <n v="0.91613333333333336"/>
  </r>
  <r>
    <s v="ODR8147245502x"/>
    <s v="C160493L"/>
    <x v="46"/>
    <s v="P620394"/>
    <n v="238786"/>
    <n v="15"/>
    <n v="35817900"/>
    <n v="716358"/>
    <n v="35101500"/>
    <n v="1"/>
    <n v="1"/>
    <n v="0"/>
    <n v="4"/>
    <d v="2021-08-28T00:00:00"/>
    <x v="70"/>
    <n v="2387860"/>
    <n v="143260"/>
    <x v="2"/>
    <x v="1"/>
    <n v="32952600"/>
    <n v="0.93878039400025637"/>
  </r>
  <r>
    <s v="ODR4214658143e"/>
    <s v="C988571L"/>
    <x v="47"/>
    <s v="P475499"/>
    <n v="118320"/>
    <n v="3"/>
    <n v="3549600"/>
    <n v="709920"/>
    <n v="2839680"/>
    <n v="1"/>
    <n v="0"/>
    <n v="0"/>
    <n v="4"/>
    <d v="2022-06-17T00:00:00"/>
    <x v="55"/>
    <n v="1183200"/>
    <n v="86362"/>
    <x v="5"/>
    <x v="1"/>
    <n v="2580594"/>
    <n v="0.90876225490196083"/>
  </r>
  <r>
    <s v="ODR5715333378w"/>
    <s v="C725184L"/>
    <x v="48"/>
    <s v="P669452"/>
    <n v="139142"/>
    <n v="1"/>
    <n v="1391420"/>
    <n v="690664"/>
    <n v="700756"/>
    <n v="1"/>
    <n v="1"/>
    <n v="1"/>
    <n v="1"/>
    <d v="2021-07-19T00:00:00"/>
    <x v="71"/>
    <n v="1391420"/>
    <n v="105734"/>
    <x v="6"/>
    <x v="2"/>
    <n v="595022"/>
    <n v="0.84911438503559011"/>
  </r>
  <r>
    <s v="ODR7262645225v"/>
    <s v="C887703L"/>
    <x v="3"/>
    <s v="P701618"/>
    <n v="1319500"/>
    <n v="1"/>
    <n v="13195000"/>
    <n v="659750"/>
    <n v="12535200"/>
    <n v="1"/>
    <n v="1"/>
    <n v="1"/>
    <n v="4"/>
    <d v="2021-11-18T00:00:00"/>
    <x v="72"/>
    <n v="13195000"/>
    <n v="1174330"/>
    <x v="8"/>
    <x v="1"/>
    <n v="11360870"/>
    <n v="0.90631741017295298"/>
  </r>
  <r>
    <s v="ODR6523119020w"/>
    <s v="C382290L"/>
    <x v="6"/>
    <s v="P457282"/>
    <n v="638000"/>
    <n v="2"/>
    <n v="12760000"/>
    <n v="638000"/>
    <n v="12122000"/>
    <n v="1"/>
    <n v="0"/>
    <n v="0"/>
    <n v="4"/>
    <d v="2022-05-15T00:00:00"/>
    <x v="73"/>
    <n v="6380000"/>
    <n v="459360"/>
    <x v="10"/>
    <x v="1"/>
    <n v="11203280"/>
    <n v="0.92421052631578948"/>
  </r>
  <r>
    <s v="ODR5243514584l"/>
    <s v="C788957L"/>
    <x v="34"/>
    <s v="P307223"/>
    <n v="410930"/>
    <n v="1"/>
    <n v="4109300"/>
    <n v="616395"/>
    <n v="3492900"/>
    <n v="1"/>
    <n v="1"/>
    <n v="1"/>
    <n v="7"/>
    <d v="2022-07-26T00:00:00"/>
    <x v="74"/>
    <n v="4111040"/>
    <n v="283620"/>
    <x v="9"/>
    <x v="4"/>
    <n v="3209280"/>
    <n v="0.91880099630679379"/>
  </r>
  <r>
    <s v="ODR5317768559t"/>
    <s v="C115745L"/>
    <x v="49"/>
    <s v="P825553"/>
    <n v="306066"/>
    <n v="1"/>
    <n v="3060660"/>
    <n v="612132"/>
    <n v="2448530"/>
    <n v="1"/>
    <n v="0"/>
    <n v="0"/>
    <n v="4"/>
    <d v="2021-11-04T00:00:00"/>
    <x v="75"/>
    <n v="4637100"/>
    <n v="389470"/>
    <x v="7"/>
    <x v="1"/>
    <n v="2059060"/>
    <n v="0.84093721539045874"/>
  </r>
  <r>
    <s v="ODR9639591969t"/>
    <s v="C899734L"/>
    <x v="19"/>
    <s v="P200699"/>
    <n v="203580"/>
    <n v="1"/>
    <n v="2035800"/>
    <n v="610740"/>
    <n v="1425060"/>
    <n v="1"/>
    <n v="1"/>
    <n v="1"/>
    <n v="4"/>
    <d v="2021-09-04T00:00:00"/>
    <x v="76"/>
    <n v="2035800"/>
    <n v="154686"/>
    <x v="12"/>
    <x v="1"/>
    <n v="1270374"/>
    <n v="0.89145299145299151"/>
  </r>
  <r>
    <s v="ODR5165535270s"/>
    <s v="C373286L"/>
    <x v="50"/>
    <s v="P504367"/>
    <n v="301600"/>
    <n v="1"/>
    <n v="3016000"/>
    <n v="597400"/>
    <n v="2418600"/>
    <n v="1"/>
    <n v="1"/>
    <n v="1"/>
    <n v="4"/>
    <d v="2022-03-25T00:00:00"/>
    <x v="77"/>
    <n v="3016000"/>
    <n v="250328"/>
    <x v="2"/>
    <x v="1"/>
    <n v="2168272"/>
    <n v="0.89649880095923262"/>
  </r>
  <r>
    <s v="ODR7456194145a"/>
    <s v="C556889L"/>
    <x v="51"/>
    <s v="P484518"/>
    <n v="395850"/>
    <n v="1"/>
    <n v="3958500"/>
    <n v="593775"/>
    <n v="3364720"/>
    <n v="1"/>
    <n v="1"/>
    <n v="0"/>
    <n v="4"/>
    <d v="2021-09-16T00:00:00"/>
    <x v="78"/>
    <n v="3958500"/>
    <n v="281010"/>
    <x v="9"/>
    <x v="1"/>
    <n v="3083710"/>
    <n v="0.91648339237737464"/>
  </r>
  <r>
    <s v="ODR3296997226w"/>
    <s v="C831683L"/>
    <x v="52"/>
    <s v="P872944"/>
    <n v="14209942"/>
    <n v="1"/>
    <n v="142099000"/>
    <n v="580000"/>
    <n v="141519000"/>
    <n v="1"/>
    <n v="0"/>
    <n v="0"/>
    <n v="2"/>
    <d v="2021-07-03T00:00:00"/>
    <x v="79"/>
    <n v="142099000"/>
    <n v="12362600"/>
    <x v="1"/>
    <x v="5"/>
    <n v="129156400"/>
    <n v="0.91264353196390591"/>
  </r>
  <r>
    <s v="ODR8205292522l"/>
    <s v="C626266L"/>
    <x v="53"/>
    <s v="P930755"/>
    <n v="9802000"/>
    <n v="1"/>
    <n v="98020000"/>
    <n v="580000"/>
    <n v="97440000"/>
    <n v="1"/>
    <n v="0"/>
    <n v="0"/>
    <n v="4"/>
    <d v="2022-02-25T00:00:00"/>
    <x v="80"/>
    <n v="98020000"/>
    <n v="6861400"/>
    <x v="3"/>
    <x v="1"/>
    <n v="90578600"/>
    <n v="0.92958333333333332"/>
  </r>
  <r>
    <s v="ODR9399261305q"/>
    <s v="C533294L"/>
    <x v="45"/>
    <s v="P747668"/>
    <n v="5707142"/>
    <n v="1"/>
    <n v="57071400"/>
    <n v="580000"/>
    <n v="56491400"/>
    <n v="1"/>
    <n v="0"/>
    <n v="0"/>
    <n v="7"/>
    <d v="2022-03-14T00:00:00"/>
    <x v="81"/>
    <n v="55917800"/>
    <n v="4864810"/>
    <x v="4"/>
    <x v="4"/>
    <n v="51626590"/>
    <n v="0.91388406022863655"/>
  </r>
  <r>
    <s v="ODR4429252613v"/>
    <s v="C572593L"/>
    <x v="52"/>
    <s v="P779734"/>
    <n v="5680404"/>
    <n v="1"/>
    <n v="56804000"/>
    <n v="580000"/>
    <n v="56224000"/>
    <n v="1"/>
    <n v="0"/>
    <n v="0"/>
    <n v="4"/>
    <d v="2022-06-12T00:00:00"/>
    <x v="82"/>
    <n v="56804000"/>
    <n v="4089870"/>
    <x v="4"/>
    <x v="1"/>
    <n v="52134130"/>
    <n v="0.92725757683551513"/>
  </r>
  <r>
    <s v="ODR3031398524t"/>
    <s v="C822231L"/>
    <x v="19"/>
    <s v="P305199"/>
    <n v="5342090"/>
    <n v="1"/>
    <n v="53420900"/>
    <n v="580000"/>
    <n v="52840900"/>
    <n v="1"/>
    <n v="0"/>
    <n v="0"/>
    <n v="7"/>
    <d v="2022-05-21T00:00:00"/>
    <x v="83"/>
    <n v="53420900"/>
    <n v="4059940"/>
    <x v="2"/>
    <x v="4"/>
    <n v="48780960"/>
    <n v="0.92316671366309055"/>
  </r>
  <r>
    <s v="ODR1196340161n"/>
    <s v="C297858L"/>
    <x v="47"/>
    <s v="P510854"/>
    <n v="4929942"/>
    <n v="1"/>
    <n v="49299400"/>
    <n v="580000"/>
    <n v="48719400"/>
    <n v="1"/>
    <n v="0"/>
    <n v="0"/>
    <n v="4"/>
    <d v="2022-06-20T00:00:00"/>
    <x v="84"/>
    <n v="49299400"/>
    <n v="3450940"/>
    <x v="1"/>
    <x v="1"/>
    <n v="45268460"/>
    <n v="0.92916702586649258"/>
  </r>
  <r>
    <s v="ODR4954386932t"/>
    <s v="C465666L"/>
    <x v="6"/>
    <s v="P801710"/>
    <n v="4609840"/>
    <n v="1"/>
    <n v="46098400"/>
    <n v="580000"/>
    <n v="45518400"/>
    <n v="1"/>
    <n v="0"/>
    <n v="0"/>
    <n v="7"/>
    <d v="2022-05-05T00:00:00"/>
    <x v="85"/>
    <n v="46098400"/>
    <n v="2811960"/>
    <x v="2"/>
    <x v="4"/>
    <n v="42706440"/>
    <n v="0.93822366339765895"/>
  </r>
  <r>
    <s v="ODR1411745604b"/>
    <s v="C717684L"/>
    <x v="11"/>
    <s v="P801710"/>
    <n v="4609840"/>
    <n v="1"/>
    <n v="46098400"/>
    <n v="580000"/>
    <n v="45518400"/>
    <n v="1"/>
    <n v="0"/>
    <n v="0"/>
    <n v="7"/>
    <d v="2022-05-05T00:00:00"/>
    <x v="85"/>
    <n v="46098400"/>
    <n v="2811960"/>
    <x v="2"/>
    <x v="4"/>
    <n v="42706440"/>
    <n v="0.93822366339765895"/>
  </r>
  <r>
    <s v="ODR7477752031g"/>
    <s v="C816599L"/>
    <x v="54"/>
    <s v="P787423"/>
    <n v="2597820"/>
    <n v="1"/>
    <n v="25978200"/>
    <n v="580000"/>
    <n v="25398200"/>
    <n v="1"/>
    <n v="1"/>
    <n v="0"/>
    <n v="4"/>
    <d v="2022-08-18T00:00:00"/>
    <x v="86"/>
    <n v="26279800"/>
    <n v="1708160"/>
    <x v="3"/>
    <x v="1"/>
    <n v="23690040"/>
    <n v="0.93274484018552495"/>
  </r>
  <r>
    <s v="ODR9082166885a"/>
    <s v="C671880L"/>
    <x v="30"/>
    <s v="P491161"/>
    <n v="2588250"/>
    <n v="1"/>
    <n v="25882500"/>
    <n v="580000"/>
    <n v="25302500"/>
    <n v="1"/>
    <n v="0"/>
    <n v="0"/>
    <n v="4"/>
    <d v="2022-05-22T00:00:00"/>
    <x v="41"/>
    <n v="25882500"/>
    <n v="1734080"/>
    <x v="2"/>
    <x v="1"/>
    <n v="23568420"/>
    <n v="0.93146606066594206"/>
  </r>
  <r>
    <s v="ODR3557994699j"/>
    <s v="C491779L"/>
    <x v="26"/>
    <s v="P228611"/>
    <n v="2441800"/>
    <n v="1"/>
    <n v="24418000"/>
    <n v="580000"/>
    <n v="23838000"/>
    <n v="1"/>
    <n v="0"/>
    <n v="0"/>
    <n v="4"/>
    <d v="2022-06-23T00:00:00"/>
    <x v="87"/>
    <n v="24418000"/>
    <n v="1684840"/>
    <x v="1"/>
    <x v="1"/>
    <n v="22153160"/>
    <n v="0.92932125178286773"/>
  </r>
  <r>
    <s v="ODR1322322452w"/>
    <s v="C598984L"/>
    <x v="26"/>
    <s v="P283167"/>
    <n v="2159630"/>
    <n v="1"/>
    <n v="21596300"/>
    <n v="580000"/>
    <n v="21016300"/>
    <n v="1"/>
    <n v="1"/>
    <n v="1"/>
    <n v="4"/>
    <d v="2022-06-16T00:00:00"/>
    <x v="88"/>
    <n v="22330000"/>
    <n v="1496110"/>
    <x v="3"/>
    <x v="1"/>
    <n v="19520190"/>
    <n v="0.92881192217469299"/>
  </r>
  <r>
    <s v="ODR6249217496u"/>
    <s v="C724168L"/>
    <x v="12"/>
    <s v="P640140"/>
    <n v="1670400"/>
    <n v="1"/>
    <n v="16704000"/>
    <n v="580000"/>
    <n v="16124000"/>
    <n v="1"/>
    <n v="1"/>
    <n v="0"/>
    <n v="7"/>
    <d v="2021-11-02T00:00:00"/>
    <x v="89"/>
    <n v="27840000"/>
    <n v="2171520"/>
    <x v="8"/>
    <x v="4"/>
    <n v="13952480"/>
    <n v="0.86532374100719422"/>
  </r>
  <r>
    <s v="ODR7159887897x"/>
    <s v="C521935L"/>
    <x v="55"/>
    <s v="P910200"/>
    <n v="1160000"/>
    <n v="1"/>
    <n v="11600000"/>
    <n v="580000"/>
    <n v="11020000"/>
    <n v="1"/>
    <n v="1"/>
    <n v="1"/>
    <n v="4"/>
    <d v="2021-11-22T00:00:00"/>
    <x v="90"/>
    <n v="11837800"/>
    <n v="875974"/>
    <x v="1"/>
    <x v="1"/>
    <n v="10144026"/>
    <n v="0.92051052631578945"/>
  </r>
  <r>
    <s v="ODR2377621883k"/>
    <s v="C844272L"/>
    <x v="56"/>
    <s v="P872958"/>
    <n v="551000"/>
    <n v="1"/>
    <n v="5510000"/>
    <n v="580000"/>
    <n v="4930000"/>
    <n v="1"/>
    <n v="1"/>
    <n v="0"/>
    <n v="4"/>
    <d v="2022-05-05T00:00:00"/>
    <x v="91"/>
    <n v="5510000"/>
    <n v="385700"/>
    <x v="7"/>
    <x v="1"/>
    <n v="4544300"/>
    <n v="0.92176470588235293"/>
  </r>
  <r>
    <s v="ODR7183517241f"/>
    <s v="C988571L"/>
    <x v="30"/>
    <s v="P252396"/>
    <n v="98310"/>
    <n v="3"/>
    <n v="2949300"/>
    <n v="580000"/>
    <n v="2369300"/>
    <n v="1"/>
    <n v="1"/>
    <n v="1"/>
    <n v="4"/>
    <d v="2022-06-17T00:00:00"/>
    <x v="92"/>
    <n v="983100"/>
    <n v="66816"/>
    <x v="5"/>
    <x v="1"/>
    <n v="2168852"/>
    <n v="0.91539779681762545"/>
  </r>
  <r>
    <s v="ODR4649171800s"/>
    <s v="C341639L"/>
    <x v="57"/>
    <s v="P838057"/>
    <n v="252300"/>
    <n v="1"/>
    <n v="2523000"/>
    <n v="580000"/>
    <n v="1943000"/>
    <n v="1"/>
    <n v="0"/>
    <n v="0"/>
    <n v="1"/>
    <d v="2021-07-12T00:00:00"/>
    <x v="93"/>
    <n v="2523000"/>
    <n v="163966"/>
    <x v="1"/>
    <x v="2"/>
    <n v="1779034"/>
    <n v="0.91561194029850745"/>
  </r>
  <r>
    <s v="ODR1382976743p"/>
    <s v="C807718L"/>
    <x v="58"/>
    <s v="P419070"/>
    <n v="116000"/>
    <n v="2"/>
    <n v="2320000"/>
    <n v="580000"/>
    <n v="1740000"/>
    <n v="1"/>
    <n v="0"/>
    <n v="0"/>
    <n v="5"/>
    <d v="2021-11-15T00:00:00"/>
    <x v="94"/>
    <n v="1160000"/>
    <n v="104400"/>
    <x v="0"/>
    <x v="0"/>
    <n v="1531200"/>
    <n v="0.88"/>
  </r>
  <r>
    <s v="ODR2786028086s"/>
    <s v="C446421L"/>
    <x v="27"/>
    <s v="P945920"/>
    <n v="377000"/>
    <n v="1"/>
    <n v="3770000"/>
    <n v="565500"/>
    <n v="3204500"/>
    <n v="1"/>
    <n v="0"/>
    <n v="0"/>
    <n v="4"/>
    <d v="2022-07-10T00:00:00"/>
    <x v="95"/>
    <n v="3770000"/>
    <n v="278980"/>
    <x v="5"/>
    <x v="1"/>
    <n v="2925520"/>
    <n v="0.91294117647058826"/>
  </r>
  <r>
    <s v="ODR2853079876n"/>
    <s v="C226430L"/>
    <x v="54"/>
    <s v="P983274"/>
    <n v="279270"/>
    <n v="1"/>
    <n v="2792700"/>
    <n v="558540"/>
    <n v="2234160"/>
    <n v="1"/>
    <n v="0"/>
    <n v="0"/>
    <n v="4"/>
    <d v="2022-05-08T00:00:00"/>
    <x v="96"/>
    <n v="2792700"/>
    <n v="201028"/>
    <x v="6"/>
    <x v="1"/>
    <n v="2033132"/>
    <n v="0.91002076843198343"/>
  </r>
  <r>
    <s v="ODR5971348060b"/>
    <s v="C712686L"/>
    <x v="6"/>
    <s v="P452095"/>
    <n v="1093300"/>
    <n v="1"/>
    <n v="10933000"/>
    <n v="546650"/>
    <n v="10386400"/>
    <n v="1"/>
    <n v="0"/>
    <n v="0"/>
    <n v="7"/>
    <d v="2022-05-16T00:00:00"/>
    <x v="97"/>
    <n v="10933000"/>
    <n v="809042"/>
    <x v="8"/>
    <x v="4"/>
    <n v="9577358"/>
    <n v="0.92210563814218593"/>
  </r>
  <r>
    <s v="ODR5872259060o"/>
    <s v="C977907L"/>
    <x v="59"/>
    <s v="P270878"/>
    <n v="119828"/>
    <n v="3"/>
    <n v="3594840"/>
    <n v="539226"/>
    <n v="3055610"/>
    <n v="1"/>
    <n v="0"/>
    <n v="0"/>
    <n v="1"/>
    <d v="2021-09-17T00:00:00"/>
    <x v="98"/>
    <n v="1198280"/>
    <n v="77836"/>
    <x v="13"/>
    <x v="2"/>
    <n v="2822102"/>
    <n v="0.92358056165544689"/>
  </r>
  <r>
    <s v="ODR1154090783n"/>
    <s v="C203544L"/>
    <x v="60"/>
    <s v="P678309"/>
    <n v="358730"/>
    <n v="1"/>
    <n v="3587300"/>
    <n v="538095"/>
    <n v="3049200"/>
    <n v="1"/>
    <n v="0"/>
    <n v="0"/>
    <n v="7"/>
    <d v="2021-11-20T00:00:00"/>
    <x v="99"/>
    <n v="3587300"/>
    <n v="261870"/>
    <x v="9"/>
    <x v="4"/>
    <n v="2787330"/>
    <n v="0.91411845730027552"/>
  </r>
  <r>
    <s v="ODR9128991470b"/>
    <s v="C396511L"/>
    <x v="51"/>
    <s v="P475499"/>
    <n v="118320"/>
    <n v="3"/>
    <n v="3549600"/>
    <n v="532440"/>
    <n v="3017160"/>
    <n v="1"/>
    <n v="1"/>
    <n v="1"/>
    <n v="4"/>
    <d v="2022-04-10T00:00:00"/>
    <x v="55"/>
    <n v="1183200"/>
    <n v="86362"/>
    <x v="5"/>
    <x v="1"/>
    <n v="2758074"/>
    <n v="0.91412918108419838"/>
  </r>
  <r>
    <s v="ODR8196749695r"/>
    <s v="C613878L"/>
    <x v="36"/>
    <s v="P204422"/>
    <n v="87406"/>
    <n v="3"/>
    <n v="2622180"/>
    <n v="524436"/>
    <n v="2097740"/>
    <n v="1"/>
    <n v="1"/>
    <n v="1"/>
    <n v="4"/>
    <d v="2022-07-20T00:00:00"/>
    <x v="100"/>
    <n v="874060"/>
    <n v="58522"/>
    <x v="5"/>
    <x v="1"/>
    <n v="1922174"/>
    <n v="0.91630707332653238"/>
  </r>
  <r>
    <s v="ODR3678705048c"/>
    <s v="C157544L"/>
    <x v="44"/>
    <s v="P753586"/>
    <n v="348000"/>
    <n v="1"/>
    <n v="3480000"/>
    <n v="522000"/>
    <n v="2958000"/>
    <n v="1"/>
    <n v="1"/>
    <n v="0"/>
    <n v="4"/>
    <d v="2021-11-18T00:00:00"/>
    <x v="101"/>
    <n v="3480000"/>
    <n v="219240"/>
    <x v="0"/>
    <x v="1"/>
    <n v="2738760"/>
    <n v="0.92588235294117649"/>
  </r>
  <r>
    <s v="ODR5741169286o"/>
    <s v="C157544L"/>
    <x v="61"/>
    <s v="P753586"/>
    <n v="348000"/>
    <n v="1"/>
    <n v="3480000"/>
    <n v="522000"/>
    <n v="2958000"/>
    <n v="1"/>
    <n v="0"/>
    <n v="0"/>
    <n v="4"/>
    <d v="2021-11-18T00:00:00"/>
    <x v="101"/>
    <n v="3480000"/>
    <n v="219240"/>
    <x v="0"/>
    <x v="1"/>
    <n v="2738760"/>
    <n v="0.92588235294117649"/>
  </r>
  <r>
    <s v="ODR8512045308p"/>
    <s v="C254504L"/>
    <x v="26"/>
    <s v="P874325"/>
    <n v="493000"/>
    <n v="1"/>
    <n v="4930000"/>
    <n v="493000"/>
    <n v="4437000"/>
    <n v="1"/>
    <n v="1"/>
    <n v="0"/>
    <n v="5"/>
    <d v="2022-06-06T00:00:00"/>
    <x v="102"/>
    <n v="4930000"/>
    <n v="359890"/>
    <x v="7"/>
    <x v="0"/>
    <n v="4077110"/>
    <n v="0.91888888888888887"/>
  </r>
  <r>
    <s v="ODR6119107959p"/>
    <s v="C682272L"/>
    <x v="13"/>
    <s v="P475499"/>
    <n v="118320"/>
    <n v="2"/>
    <n v="2366400"/>
    <n v="464000"/>
    <n v="1902400"/>
    <n v="1"/>
    <n v="1"/>
    <n v="1"/>
    <n v="1"/>
    <d v="2022-04-20T00:00:00"/>
    <x v="55"/>
    <n v="1183200"/>
    <n v="86362"/>
    <x v="5"/>
    <x v="2"/>
    <n v="1729676"/>
    <n v="0.90920731707317071"/>
  </r>
  <r>
    <s v="ODR8294249799k"/>
    <s v="C217289L"/>
    <x v="47"/>
    <s v="P850836"/>
    <n v="116000"/>
    <n v="2"/>
    <n v="2320000"/>
    <n v="464000"/>
    <n v="1856000"/>
    <n v="1"/>
    <n v="1"/>
    <n v="1"/>
    <n v="4"/>
    <d v="2022-05-07T00:00:00"/>
    <x v="103"/>
    <n v="1160000"/>
    <n v="96280"/>
    <x v="0"/>
    <x v="1"/>
    <n v="1663440"/>
    <n v="0.89624999999999999"/>
  </r>
  <r>
    <s v="ODR9190651304u"/>
    <s v="C607220L"/>
    <x v="54"/>
    <s v="P711218"/>
    <n v="130500"/>
    <n v="1"/>
    <n v="1305000"/>
    <n v="456750"/>
    <n v="848250"/>
    <n v="1"/>
    <n v="1"/>
    <n v="1"/>
    <n v="4"/>
    <d v="2021-11-16T00:00:00"/>
    <x v="104"/>
    <n v="1305000"/>
    <n v="112230"/>
    <x v="0"/>
    <x v="1"/>
    <n v="736020"/>
    <n v="0.86769230769230765"/>
  </r>
  <r>
    <s v="ODR7025761638f"/>
    <s v="C738725L"/>
    <x v="2"/>
    <s v="P998024"/>
    <n v="852600"/>
    <n v="2"/>
    <n v="17052000"/>
    <n v="426300"/>
    <n v="16625700"/>
    <n v="1"/>
    <n v="0"/>
    <n v="0"/>
    <n v="2"/>
    <d v="2021-08-27T00:00:00"/>
    <x v="105"/>
    <n v="8526000"/>
    <n v="571242"/>
    <x v="8"/>
    <x v="5"/>
    <n v="15483216"/>
    <n v="0.93128205128205133"/>
  </r>
  <r>
    <s v="ODR3399850042b"/>
    <s v="C656580L"/>
    <x v="54"/>
    <s v="P951797"/>
    <n v="60900"/>
    <n v="2"/>
    <n v="1218000"/>
    <n v="426300"/>
    <n v="791700"/>
    <n v="1"/>
    <n v="1"/>
    <n v="1"/>
    <n v="4"/>
    <d v="2022-08-15T00:00:00"/>
    <x v="106"/>
    <n v="609000"/>
    <n v="41992"/>
    <x v="12"/>
    <x v="1"/>
    <n v="707716"/>
    <n v="0.89391941391941387"/>
  </r>
  <r>
    <s v="ODR1189102251d"/>
    <s v="C421614L"/>
    <x v="62"/>
    <s v="P251175"/>
    <n v="58000"/>
    <n v="2"/>
    <n v="1160000"/>
    <n v="406000"/>
    <n v="754000"/>
    <n v="1"/>
    <n v="1"/>
    <n v="1"/>
    <n v="4"/>
    <d v="2021-07-09T00:00:00"/>
    <x v="107"/>
    <n v="580000"/>
    <n v="38280"/>
    <x v="0"/>
    <x v="1"/>
    <n v="677440"/>
    <n v="0.89846153846153842"/>
  </r>
  <r>
    <s v="ODR5998462347q"/>
    <s v="C866611L"/>
    <x v="0"/>
    <s v="P358912"/>
    <n v="809100"/>
    <n v="1"/>
    <n v="8091000"/>
    <n v="404550"/>
    <n v="7686450"/>
    <n v="1"/>
    <n v="0"/>
    <n v="0"/>
    <n v="4"/>
    <d v="2021-11-24T00:00:00"/>
    <x v="108"/>
    <n v="8091000"/>
    <n v="606796"/>
    <x v="6"/>
    <x v="1"/>
    <n v="7079654"/>
    <n v="0.92105640445199022"/>
  </r>
  <r>
    <s v="ODR8635643665l"/>
    <s v="C399878L"/>
    <x v="2"/>
    <s v="P358912"/>
    <n v="809100"/>
    <n v="1"/>
    <n v="8091000"/>
    <n v="404550"/>
    <n v="7686450"/>
    <n v="1"/>
    <n v="0"/>
    <n v="0"/>
    <n v="4"/>
    <d v="2021-11-24T00:00:00"/>
    <x v="108"/>
    <n v="8091000"/>
    <n v="606796"/>
    <x v="6"/>
    <x v="1"/>
    <n v="7079654"/>
    <n v="0.92105640445199022"/>
  </r>
  <r>
    <s v="ODR8053828481g"/>
    <s v="C782569L"/>
    <x v="63"/>
    <s v="P131066"/>
    <n v="89842"/>
    <n v="3"/>
    <n v="2695260"/>
    <n v="404289"/>
    <n v="2290970"/>
    <n v="1"/>
    <n v="0"/>
    <n v="0"/>
    <n v="7"/>
    <d v="2022-08-10T00:00:00"/>
    <x v="109"/>
    <n v="898420"/>
    <n v="67338"/>
    <x v="5"/>
    <x v="4"/>
    <n v="2088956"/>
    <n v="0.9118216301391987"/>
  </r>
  <r>
    <s v="ODR2871715456l"/>
    <s v="C512759L"/>
    <x v="52"/>
    <s v="P136796"/>
    <n v="261000"/>
    <n v="3"/>
    <n v="7830000"/>
    <n v="391500"/>
    <n v="7438500"/>
    <n v="1"/>
    <n v="0"/>
    <n v="0"/>
    <n v="4"/>
    <d v="2022-06-25T00:00:00"/>
    <x v="110"/>
    <n v="2610000"/>
    <n v="161820"/>
    <x v="10"/>
    <x v="1"/>
    <n v="6953040"/>
    <n v="0.9347368421052632"/>
  </r>
  <r>
    <s v="ODR6277544838m"/>
    <s v="C390206L"/>
    <x v="41"/>
    <s v="P736532"/>
    <n v="25520"/>
    <n v="10"/>
    <n v="2552000"/>
    <n v="382800"/>
    <n v="2169200"/>
    <n v="1"/>
    <n v="0"/>
    <n v="0"/>
    <n v="4"/>
    <d v="2021-07-13T00:00:00"/>
    <x v="111"/>
    <n v="255200"/>
    <n v="19372"/>
    <x v="11"/>
    <x v="1"/>
    <n v="1975480"/>
    <n v="0.91069518716577535"/>
  </r>
  <r>
    <s v="ODR8404656928y"/>
    <s v="C552065L"/>
    <x v="62"/>
    <s v="P644527"/>
    <n v="376130"/>
    <n v="1"/>
    <n v="3761300"/>
    <n v="376130"/>
    <n v="3385170"/>
    <n v="1"/>
    <n v="0"/>
    <n v="0"/>
    <n v="5"/>
    <d v="2022-06-27T00:00:00"/>
    <x v="112"/>
    <n v="3761300"/>
    <n v="312156"/>
    <x v="9"/>
    <x v="0"/>
    <n v="3073014"/>
    <n v="0.907787201233616"/>
  </r>
  <r>
    <s v="ODR7147583682t"/>
    <s v="C835970L"/>
    <x v="43"/>
    <s v="P534877"/>
    <n v="58000"/>
    <n v="3"/>
    <n v="1740000"/>
    <n v="348000"/>
    <n v="1392000"/>
    <n v="1"/>
    <n v="0"/>
    <n v="0"/>
    <n v="7"/>
    <d v="2022-02-25T00:00:00"/>
    <x v="113"/>
    <n v="580580"/>
    <n v="43500"/>
    <x v="5"/>
    <x v="4"/>
    <n v="1261500"/>
    <n v="0.90625"/>
  </r>
  <r>
    <s v="ODR3242745531g"/>
    <s v="C735239L"/>
    <x v="61"/>
    <s v="P847875"/>
    <n v="231942"/>
    <n v="1"/>
    <n v="2319420"/>
    <n v="347913"/>
    <n v="1971510"/>
    <n v="1"/>
    <n v="1"/>
    <n v="0"/>
    <n v="4"/>
    <d v="2021-08-28T00:00:00"/>
    <x v="114"/>
    <n v="2319420"/>
    <n v="166982"/>
    <x v="13"/>
    <x v="1"/>
    <n v="1804528"/>
    <n v="0.91530248388291213"/>
  </r>
  <r>
    <s v="ODR7698430588q"/>
    <s v="C390206L"/>
    <x v="29"/>
    <s v="P198243"/>
    <n v="220400"/>
    <n v="1"/>
    <n v="2204000"/>
    <n v="330600"/>
    <n v="1873400"/>
    <n v="1"/>
    <n v="1"/>
    <n v="0"/>
    <n v="4"/>
    <d v="2021-07-13T00:00:00"/>
    <x v="115"/>
    <n v="2204000"/>
    <n v="189544"/>
    <x v="11"/>
    <x v="1"/>
    <n v="1683856"/>
    <n v="0.89882352941176469"/>
  </r>
  <r>
    <s v="ODR3027954530e"/>
    <s v="C390206L"/>
    <x v="34"/>
    <s v="P198243"/>
    <n v="220400"/>
    <n v="1"/>
    <n v="2204000"/>
    <n v="330600"/>
    <n v="1873400"/>
    <n v="1"/>
    <n v="1"/>
    <n v="1"/>
    <n v="4"/>
    <d v="2021-07-13T00:00:00"/>
    <x v="115"/>
    <n v="2204000"/>
    <n v="189544"/>
    <x v="11"/>
    <x v="1"/>
    <n v="1683856"/>
    <n v="0.89882352941176469"/>
  </r>
  <r>
    <s v="ODR6140448672s"/>
    <s v="C989951L"/>
    <x v="47"/>
    <s v="P712331"/>
    <n v="162342"/>
    <n v="1"/>
    <n v="1623420"/>
    <n v="324684"/>
    <n v="1298740"/>
    <n v="1"/>
    <n v="0"/>
    <n v="0"/>
    <n v="4"/>
    <d v="2021-11-25T00:00:00"/>
    <x v="116"/>
    <n v="1623420"/>
    <n v="139606"/>
    <x v="14"/>
    <x v="1"/>
    <n v="1159134"/>
    <n v="0.89250658330381749"/>
  </r>
  <r>
    <s v="ODR7133583636g"/>
    <s v="C448709L"/>
    <x v="27"/>
    <s v="P579281"/>
    <n v="214600"/>
    <n v="1"/>
    <n v="2146000"/>
    <n v="321900"/>
    <n v="1824100"/>
    <n v="1"/>
    <n v="0"/>
    <n v="0"/>
    <n v="7"/>
    <d v="2022-07-05T00:00:00"/>
    <x v="117"/>
    <n v="2146000"/>
    <n v="165242"/>
    <x v="8"/>
    <x v="4"/>
    <n v="1658858"/>
    <n v="0.90941176470588236"/>
  </r>
  <r>
    <s v="ODR5909858799a"/>
    <s v="C813303L"/>
    <x v="10"/>
    <s v="P858868"/>
    <n v="303514"/>
    <n v="1"/>
    <n v="3035140"/>
    <n v="303514"/>
    <n v="2731630"/>
    <n v="1"/>
    <n v="0"/>
    <n v="0"/>
    <n v="4"/>
    <d v="2021-07-14T00:00:00"/>
    <x v="118"/>
    <n v="3035140"/>
    <n v="251894"/>
    <x v="7"/>
    <x v="1"/>
    <n v="2479736"/>
    <n v="0.90778619359137214"/>
  </r>
  <r>
    <s v="ODR3041328940a"/>
    <s v="C954151L"/>
    <x v="56"/>
    <s v="P464363"/>
    <n v="48430"/>
    <n v="3"/>
    <n v="1452900"/>
    <n v="290580"/>
    <n v="1162320"/>
    <n v="1"/>
    <n v="0"/>
    <n v="0"/>
    <n v="4"/>
    <d v="2022-05-17T00:00:00"/>
    <x v="119"/>
    <n v="484300"/>
    <n v="32886"/>
    <x v="5"/>
    <x v="1"/>
    <n v="1063662"/>
    <n v="0.91511976047904187"/>
  </r>
  <r>
    <s v="ODR6223093230h"/>
    <s v="C777017L"/>
    <x v="64"/>
    <s v="P653253"/>
    <n v="171100"/>
    <n v="9"/>
    <n v="15399000"/>
    <n v="290000"/>
    <n v="15109000"/>
    <n v="1"/>
    <n v="0"/>
    <n v="0"/>
    <n v="1"/>
    <d v="2021-11-20T00:00:00"/>
    <x v="120"/>
    <n v="1711000"/>
    <n v="143724"/>
    <x v="7"/>
    <x v="2"/>
    <n v="13815484"/>
    <n v="0.91438771593090207"/>
  </r>
  <r>
    <s v="ODR2232573018s"/>
    <s v="C192846L"/>
    <x v="65"/>
    <s v="P495740"/>
    <n v="1305000"/>
    <n v="1"/>
    <n v="13050000"/>
    <n v="290000"/>
    <n v="12760000"/>
    <n v="1"/>
    <n v="1"/>
    <n v="1"/>
    <n v="1"/>
    <d v="2022-05-07T00:00:00"/>
    <x v="121"/>
    <n v="13050000"/>
    <n v="822150"/>
    <x v="6"/>
    <x v="2"/>
    <n v="11937850"/>
    <n v="0.9355681818181818"/>
  </r>
  <r>
    <s v="ODR8288037175v"/>
    <s v="C717559L"/>
    <x v="66"/>
    <s v="P504908"/>
    <n v="284200"/>
    <n v="3"/>
    <n v="8526000"/>
    <n v="290000"/>
    <n v="8236000"/>
    <n v="1"/>
    <n v="1"/>
    <n v="0"/>
    <n v="1"/>
    <d v="2022-08-16T00:00:00"/>
    <x v="122"/>
    <n v="2842000"/>
    <n v="204624"/>
    <x v="10"/>
    <x v="2"/>
    <n v="7622128"/>
    <n v="0.92546478873239435"/>
  </r>
  <r>
    <s v="ODR2006370032a"/>
    <s v="C226151L"/>
    <x v="67"/>
    <s v="P130155"/>
    <n v="756900"/>
    <n v="1"/>
    <n v="7569000"/>
    <n v="290000"/>
    <n v="7279000"/>
    <n v="1"/>
    <n v="0"/>
    <n v="0"/>
    <n v="4"/>
    <d v="2021-07-04T00:00:00"/>
    <x v="123"/>
    <n v="7569000"/>
    <n v="454140"/>
    <x v="6"/>
    <x v="1"/>
    <n v="6824860"/>
    <n v="0.93760956175298804"/>
  </r>
  <r>
    <s v="ODR1542086061q"/>
    <s v="C226151L"/>
    <x v="68"/>
    <s v="P130155"/>
    <n v="756900"/>
    <n v="1"/>
    <n v="7569000"/>
    <n v="290000"/>
    <n v="7279000"/>
    <n v="1"/>
    <n v="0"/>
    <n v="0"/>
    <n v="4"/>
    <d v="2021-07-04T00:00:00"/>
    <x v="123"/>
    <n v="7569000"/>
    <n v="454140"/>
    <x v="6"/>
    <x v="1"/>
    <n v="6824860"/>
    <n v="0.93760956175298804"/>
  </r>
  <r>
    <s v="ODR8897342491n"/>
    <s v="C383266L"/>
    <x v="63"/>
    <s v="P504908"/>
    <n v="284200"/>
    <n v="2"/>
    <n v="5684000"/>
    <n v="290000"/>
    <n v="5394000"/>
    <n v="1"/>
    <n v="0"/>
    <n v="0"/>
    <n v="1"/>
    <d v="2022-08-13T00:00:00"/>
    <x v="122"/>
    <n v="2842000"/>
    <n v="204624"/>
    <x v="10"/>
    <x v="2"/>
    <n v="4984752"/>
    <n v="0.92412903225806453"/>
  </r>
  <r>
    <s v="ODR5891125226d"/>
    <s v="C213587L"/>
    <x v="69"/>
    <s v="P955347"/>
    <n v="450080"/>
    <n v="1"/>
    <n v="4500800"/>
    <n v="290000"/>
    <n v="4210800"/>
    <n v="1"/>
    <n v="1"/>
    <n v="0"/>
    <n v="1"/>
    <d v="2022-05-28T00:00:00"/>
    <x v="124"/>
    <n v="4503700"/>
    <n v="378276"/>
    <x v="9"/>
    <x v="2"/>
    <n v="3832524"/>
    <n v="0.91016528925619833"/>
  </r>
  <r>
    <s v="ODR7597336121a"/>
    <s v="C517438L"/>
    <x v="70"/>
    <s v="P341170"/>
    <n v="432100"/>
    <n v="1"/>
    <n v="4321000"/>
    <n v="290000"/>
    <n v="4031000"/>
    <n v="1"/>
    <n v="1"/>
    <n v="0"/>
    <n v="1"/>
    <d v="2022-07-25T00:00:00"/>
    <x v="125"/>
    <n v="4321000"/>
    <n v="345680"/>
    <x v="3"/>
    <x v="2"/>
    <n v="3685320"/>
    <n v="0.91424460431654675"/>
  </r>
  <r>
    <s v="ODR1490511154e"/>
    <s v="C248634L"/>
    <x v="71"/>
    <s v="P803301"/>
    <n v="407160"/>
    <n v="1"/>
    <n v="4071600"/>
    <n v="290000"/>
    <n v="3781600"/>
    <n v="1"/>
    <n v="1"/>
    <n v="1"/>
    <n v="1"/>
    <d v="2021-09-17T00:00:00"/>
    <x v="126"/>
    <n v="3978800"/>
    <n v="270512"/>
    <x v="3"/>
    <x v="2"/>
    <n v="3511088"/>
    <n v="0.9284662576687116"/>
  </r>
  <r>
    <s v="ODR4181748736a"/>
    <s v="C788348L"/>
    <x v="72"/>
    <s v="P569905"/>
    <n v="377000"/>
    <n v="1"/>
    <n v="3770000"/>
    <n v="290000"/>
    <n v="3480000"/>
    <n v="1"/>
    <n v="0"/>
    <n v="0"/>
    <n v="4"/>
    <d v="2022-08-25T00:00:00"/>
    <x v="127"/>
    <n v="3770000"/>
    <n v="286520"/>
    <x v="10"/>
    <x v="1"/>
    <n v="3193480"/>
    <n v="0.91766666666666663"/>
  </r>
  <r>
    <s v="ODR7860309448r"/>
    <s v="C944941L"/>
    <x v="73"/>
    <s v="P396169"/>
    <n v="376942"/>
    <n v="1"/>
    <n v="3769420"/>
    <n v="290000"/>
    <n v="3479420"/>
    <n v="1"/>
    <n v="1"/>
    <n v="0"/>
    <n v="1"/>
    <d v="2021-09-13T00:00:00"/>
    <x v="128"/>
    <n v="3769420"/>
    <n v="256302"/>
    <x v="3"/>
    <x v="2"/>
    <n v="3223118"/>
    <n v="0.92633772295382566"/>
  </r>
  <r>
    <s v="ODR6725430076t"/>
    <s v="C873465L"/>
    <x v="74"/>
    <s v="P488521"/>
    <n v="371200"/>
    <n v="1"/>
    <n v="3712000"/>
    <n v="290000"/>
    <n v="3422000"/>
    <n v="1"/>
    <n v="1"/>
    <n v="1"/>
    <n v="1"/>
    <d v="2022-07-03T00:00:00"/>
    <x v="129"/>
    <n v="3712000"/>
    <n v="248704"/>
    <x v="3"/>
    <x v="2"/>
    <n v="3173296"/>
    <n v="0.92732203389830503"/>
  </r>
  <r>
    <s v="ODR1691253905i"/>
    <s v="C290251L"/>
    <x v="75"/>
    <s v="P578899"/>
    <n v="359020"/>
    <n v="1"/>
    <n v="3590200"/>
    <n v="290000"/>
    <n v="3300200"/>
    <n v="1"/>
    <n v="1"/>
    <n v="1"/>
    <n v="1"/>
    <d v="2022-07-16T00:00:00"/>
    <x v="130"/>
    <n v="3578600"/>
    <n v="311286"/>
    <x v="3"/>
    <x v="2"/>
    <n v="2988914"/>
    <n v="0.90567662565905094"/>
  </r>
  <r>
    <s v="ODR2910563042t"/>
    <s v="C589584L"/>
    <x v="76"/>
    <s v="P578899"/>
    <n v="357860"/>
    <n v="1"/>
    <n v="3578600"/>
    <n v="290000"/>
    <n v="3288600"/>
    <n v="1"/>
    <n v="1"/>
    <n v="1"/>
    <n v="1"/>
    <d v="2021-07-14T00:00:00"/>
    <x v="130"/>
    <n v="3578600"/>
    <n v="311286"/>
    <x v="3"/>
    <x v="2"/>
    <n v="2977314"/>
    <n v="0.90534391534391534"/>
  </r>
  <r>
    <s v="ODR5013168982t"/>
    <s v="C846030L"/>
    <x v="77"/>
    <s v="P770323"/>
    <n v="231710"/>
    <n v="1"/>
    <n v="2317100"/>
    <n v="290000"/>
    <n v="2027100"/>
    <n v="1"/>
    <n v="1"/>
    <n v="0"/>
    <n v="1"/>
    <d v="2022-07-01T00:00:00"/>
    <x v="131"/>
    <n v="2317100"/>
    <n v="187630"/>
    <x v="9"/>
    <x v="2"/>
    <n v="1839470"/>
    <n v="0.90743919885550783"/>
  </r>
  <r>
    <s v="ODR1929024800g"/>
    <s v="C923141L"/>
    <x v="69"/>
    <s v="P932773"/>
    <n v="218950"/>
    <n v="1"/>
    <n v="2189500"/>
    <n v="290000"/>
    <n v="1899500"/>
    <n v="1"/>
    <n v="0"/>
    <n v="0"/>
    <n v="1"/>
    <d v="2022-05-08T00:00:00"/>
    <x v="132"/>
    <n v="2189500"/>
    <n v="157644"/>
    <x v="3"/>
    <x v="2"/>
    <n v="1741856"/>
    <n v="0.91700763358778625"/>
  </r>
  <r>
    <s v="ODR8361608719s"/>
    <s v="C610335L"/>
    <x v="78"/>
    <s v="P881832"/>
    <n v="203000"/>
    <n v="1"/>
    <n v="2030000"/>
    <n v="290000"/>
    <n v="1740000"/>
    <n v="1"/>
    <n v="1"/>
    <n v="1"/>
    <n v="1"/>
    <d v="2021-11-25T00:00:00"/>
    <x v="133"/>
    <n v="2030000"/>
    <n v="136010"/>
    <x v="7"/>
    <x v="2"/>
    <n v="1603990"/>
    <n v="0.92183333333333328"/>
  </r>
  <r>
    <s v="ODR9883780672a"/>
    <s v="C855457L"/>
    <x v="79"/>
    <s v="P660943"/>
    <n v="202942"/>
    <n v="1"/>
    <n v="2029420"/>
    <n v="290000"/>
    <n v="1739420"/>
    <n v="1"/>
    <n v="1"/>
    <n v="0"/>
    <n v="1"/>
    <d v="2022-03-08T00:00:00"/>
    <x v="134"/>
    <n v="2029420"/>
    <n v="152192"/>
    <x v="6"/>
    <x v="2"/>
    <n v="1587228"/>
    <n v="0.91250416805601864"/>
  </r>
  <r>
    <s v="ODR8424411974n"/>
    <s v="C954904L"/>
    <x v="80"/>
    <s v="P446234"/>
    <n v="193778"/>
    <n v="1"/>
    <n v="1937780"/>
    <n v="290000"/>
    <n v="1647780"/>
    <n v="1"/>
    <n v="1"/>
    <n v="0"/>
    <n v="1"/>
    <d v="2022-07-22T00:00:00"/>
    <x v="135"/>
    <n v="1937780"/>
    <n v="172434"/>
    <x v="8"/>
    <x v="2"/>
    <n v="1475346"/>
    <n v="0.89535374868004225"/>
  </r>
  <r>
    <s v="ODR9685127759j"/>
    <s v="C856079L"/>
    <x v="49"/>
    <s v="P171657"/>
    <n v="184440"/>
    <n v="1"/>
    <n v="1844400"/>
    <n v="290000"/>
    <n v="1554400"/>
    <n v="1"/>
    <n v="1"/>
    <n v="1"/>
    <n v="2"/>
    <d v="2021-11-27T00:00:00"/>
    <x v="136"/>
    <n v="1844400"/>
    <n v="130906"/>
    <x v="0"/>
    <x v="5"/>
    <n v="1423494"/>
    <n v="0.91578358208955224"/>
  </r>
  <r>
    <s v="ODR1268600050k"/>
    <s v="C245825L"/>
    <x v="81"/>
    <s v="P776156"/>
    <n v="183280"/>
    <n v="1"/>
    <n v="1832800"/>
    <n v="290000"/>
    <n v="1542800"/>
    <n v="1"/>
    <n v="1"/>
    <n v="1"/>
    <n v="1"/>
    <d v="2021-07-18T00:00:00"/>
    <x v="137"/>
    <n v="1832800"/>
    <n v="111766"/>
    <x v="8"/>
    <x v="2"/>
    <n v="1431034"/>
    <n v="0.92755639097744358"/>
  </r>
  <r>
    <s v="ODR3096625960h"/>
    <s v="C503582L"/>
    <x v="82"/>
    <s v="P653253"/>
    <n v="171100"/>
    <n v="1"/>
    <n v="1711000"/>
    <n v="290000"/>
    <n v="1421000"/>
    <n v="1"/>
    <n v="1"/>
    <n v="0"/>
    <n v="1"/>
    <d v="2021-11-01T00:00:00"/>
    <x v="120"/>
    <n v="1711000"/>
    <n v="143724"/>
    <x v="7"/>
    <x v="2"/>
    <n v="1277276"/>
    <n v="0.89885714285714291"/>
  </r>
  <r>
    <s v="ODR2334008381c"/>
    <s v="C603530L"/>
    <x v="83"/>
    <s v="P362878"/>
    <n v="162110"/>
    <n v="1"/>
    <n v="1621100"/>
    <n v="290000"/>
    <n v="1331100"/>
    <n v="1"/>
    <n v="1"/>
    <n v="0"/>
    <n v="1"/>
    <d v="2021-07-28T00:00:00"/>
    <x v="138"/>
    <n v="1621100"/>
    <n v="97266"/>
    <x v="14"/>
    <x v="2"/>
    <n v="1233834"/>
    <n v="0.92692810457516339"/>
  </r>
  <r>
    <s v="ODR3322355266p"/>
    <s v="C823189L"/>
    <x v="84"/>
    <s v="P396643"/>
    <n v="153642"/>
    <n v="1"/>
    <n v="1536420"/>
    <n v="290000"/>
    <n v="1246420"/>
    <n v="1"/>
    <n v="1"/>
    <n v="1"/>
    <n v="1"/>
    <d v="2021-07-16T00:00:00"/>
    <x v="139"/>
    <n v="1536420"/>
    <n v="133632"/>
    <x v="8"/>
    <x v="2"/>
    <n v="1112788"/>
    <n v="0.89278734295020945"/>
  </r>
  <r>
    <s v="ODR2035839783f"/>
    <s v="C790722L"/>
    <x v="85"/>
    <s v="P605824"/>
    <n v="127600"/>
    <n v="1"/>
    <n v="1276000"/>
    <n v="290000"/>
    <n v="986000"/>
    <n v="1"/>
    <n v="0"/>
    <n v="0"/>
    <n v="4"/>
    <d v="2021-11-19T00:00:00"/>
    <x v="140"/>
    <n v="1276000"/>
    <n v="108460"/>
    <x v="14"/>
    <x v="1"/>
    <n v="877540"/>
    <n v="0.89"/>
  </r>
  <r>
    <s v="ODR6655059285l"/>
    <s v="C830977L"/>
    <x v="86"/>
    <s v="P534877"/>
    <n v="58000"/>
    <n v="2"/>
    <n v="1160000"/>
    <n v="290000"/>
    <n v="870000"/>
    <n v="1"/>
    <n v="1"/>
    <n v="1"/>
    <n v="1"/>
    <d v="2022-05-26T00:00:00"/>
    <x v="113"/>
    <n v="580580"/>
    <n v="43500"/>
    <x v="5"/>
    <x v="2"/>
    <n v="783000"/>
    <n v="0.9"/>
  </r>
  <r>
    <s v="ODR3725401670x"/>
    <s v="C239715L"/>
    <x v="87"/>
    <s v="P507071"/>
    <n v="103820"/>
    <n v="1"/>
    <n v="1038200"/>
    <n v="290000"/>
    <n v="748200"/>
    <n v="1"/>
    <n v="1"/>
    <n v="1"/>
    <n v="1"/>
    <d v="2021-08-13T00:00:00"/>
    <x v="141"/>
    <n v="1038200"/>
    <n v="73660"/>
    <x v="14"/>
    <x v="2"/>
    <n v="674540"/>
    <n v="0.90155038759689921"/>
  </r>
  <r>
    <s v="ODR2965065643l"/>
    <s v="C949094L"/>
    <x v="88"/>
    <s v="P646000"/>
    <n v="48894"/>
    <n v="2"/>
    <n v="977880"/>
    <n v="290000"/>
    <n v="687880"/>
    <n v="1"/>
    <n v="1"/>
    <n v="1"/>
    <n v="1"/>
    <d v="2022-05-15T00:00:00"/>
    <x v="142"/>
    <n v="488940"/>
    <n v="30276"/>
    <x v="5"/>
    <x v="2"/>
    <n v="627328"/>
    <n v="0.91197301854974699"/>
  </r>
  <r>
    <s v="ODR2897218404h"/>
    <s v="C451013L"/>
    <x v="25"/>
    <s v="P208207"/>
    <n v="44950"/>
    <n v="2"/>
    <n v="899000"/>
    <n v="290000"/>
    <n v="609000"/>
    <n v="1"/>
    <n v="1"/>
    <n v="1"/>
    <n v="3"/>
    <d v="2021-11-22T00:00:00"/>
    <x v="143"/>
    <n v="449500"/>
    <n v="30566"/>
    <x v="5"/>
    <x v="3"/>
    <n v="547868"/>
    <n v="0.89961904761904765"/>
  </r>
  <r>
    <s v="ODR8306096531d"/>
    <s v="C205701L"/>
    <x v="89"/>
    <s v="P774293"/>
    <n v="44660"/>
    <n v="2"/>
    <n v="893200"/>
    <n v="290000"/>
    <n v="603200"/>
    <n v="1"/>
    <n v="1"/>
    <n v="1"/>
    <n v="1"/>
    <d v="2021-07-02T00:00:00"/>
    <x v="144"/>
    <n v="446600"/>
    <n v="33930"/>
    <x v="8"/>
    <x v="2"/>
    <n v="535340"/>
    <n v="0.88749999999999996"/>
  </r>
  <r>
    <s v="ODR4196037789f"/>
    <s v="C840840L"/>
    <x v="32"/>
    <s v="P414248"/>
    <n v="39440"/>
    <n v="2"/>
    <n v="788800"/>
    <n v="290000"/>
    <n v="498800"/>
    <n v="1"/>
    <n v="1"/>
    <n v="1"/>
    <n v="1"/>
    <d v="2021-11-12T00:00:00"/>
    <x v="145"/>
    <n v="408900"/>
    <n v="29812"/>
    <x v="5"/>
    <x v="2"/>
    <n v="439176"/>
    <n v="0.88046511627906976"/>
  </r>
  <r>
    <s v="ODR5297823635t"/>
    <s v="C415068L"/>
    <x v="90"/>
    <s v="P370239"/>
    <n v="78300"/>
    <n v="1"/>
    <n v="783000"/>
    <n v="290000"/>
    <n v="493000"/>
    <n v="1"/>
    <n v="1"/>
    <n v="0"/>
    <n v="1"/>
    <d v="2022-05-09T00:00:00"/>
    <x v="146"/>
    <n v="783000"/>
    <n v="60262"/>
    <x v="14"/>
    <x v="2"/>
    <n v="432738"/>
    <n v="0.87776470588235289"/>
  </r>
  <r>
    <s v="ODR5588021213s"/>
    <s v="C282791L"/>
    <x v="89"/>
    <s v="P965987"/>
    <n v="20300"/>
    <n v="3"/>
    <n v="609000"/>
    <n v="290000"/>
    <n v="319000"/>
    <n v="1"/>
    <n v="1"/>
    <n v="1"/>
    <n v="1"/>
    <d v="2021-07-14T00:00:00"/>
    <x v="147"/>
    <n v="266800"/>
    <n v="18908"/>
    <x v="11"/>
    <x v="2"/>
    <n v="262276"/>
    <n v="0.82218181818181824"/>
  </r>
  <r>
    <s v="ODR6140615321q"/>
    <s v="C434444L"/>
    <x v="91"/>
    <s v="P606949"/>
    <n v="754000"/>
    <n v="1"/>
    <n v="7540000"/>
    <n v="284206"/>
    <n v="7255790"/>
    <n v="1"/>
    <n v="0"/>
    <n v="0"/>
    <n v="4"/>
    <d v="2021-07-13T00:00:00"/>
    <x v="148"/>
    <n v="7540000"/>
    <n v="467480"/>
    <x v="10"/>
    <x v="1"/>
    <n v="6788310"/>
    <n v="0.93557145396986408"/>
  </r>
  <r>
    <s v="ODR3282110714k"/>
    <s v="C117017L"/>
    <x v="62"/>
    <s v="P177278"/>
    <n v="568400"/>
    <n v="1"/>
    <n v="5684000"/>
    <n v="284200"/>
    <n v="5399800"/>
    <n v="1"/>
    <n v="1"/>
    <n v="1"/>
    <n v="4"/>
    <d v="2021-09-02T00:00:00"/>
    <x v="149"/>
    <n v="5684000"/>
    <n v="409248"/>
    <x v="3"/>
    <x v="1"/>
    <n v="4990552"/>
    <n v="0.92421052631578948"/>
  </r>
  <r>
    <s v="ODR2821922578d"/>
    <s v="C671496L"/>
    <x v="10"/>
    <s v="P946981"/>
    <n v="284200"/>
    <n v="1"/>
    <n v="2842000"/>
    <n v="284200"/>
    <n v="2557800"/>
    <n v="1"/>
    <n v="1"/>
    <n v="1"/>
    <n v="4"/>
    <d v="2021-09-10T00:00:00"/>
    <x v="150"/>
    <n v="2842000"/>
    <n v="227360"/>
    <x v="3"/>
    <x v="1"/>
    <n v="2330440"/>
    <n v="0.91111111111111109"/>
  </r>
  <r>
    <s v="ODR7006559565r"/>
    <s v="C814555L"/>
    <x v="73"/>
    <s v="P780829"/>
    <n v="261000"/>
    <n v="1"/>
    <n v="2610000"/>
    <n v="282164"/>
    <n v="2327840"/>
    <n v="1"/>
    <n v="0"/>
    <n v="0"/>
    <n v="4"/>
    <d v="2022-05-24T00:00:00"/>
    <x v="151"/>
    <n v="2610000"/>
    <n v="174870"/>
    <x v="8"/>
    <x v="1"/>
    <n v="2152970"/>
    <n v="0.92487885765344702"/>
  </r>
  <r>
    <s v="ODR8378366450p"/>
    <s v="C113767L"/>
    <x v="9"/>
    <s v="P181645"/>
    <n v="127890"/>
    <n v="1"/>
    <n v="1278900"/>
    <n v="281358"/>
    <n v="997542"/>
    <n v="1"/>
    <n v="0"/>
    <n v="0"/>
    <n v="2"/>
    <d v="2021-11-15T00:00:00"/>
    <x v="152"/>
    <n v="0"/>
    <n v="0"/>
    <x v="0"/>
    <x v="5"/>
    <n v="997542"/>
    <n v="1"/>
  </r>
  <r>
    <s v="ODR2006868144u"/>
    <s v="C143396L"/>
    <x v="92"/>
    <s v="P652203"/>
    <n v="27550"/>
    <n v="1"/>
    <n v="275500"/>
    <n v="275500"/>
    <n v="0"/>
    <n v="1"/>
    <n v="1"/>
    <n v="0"/>
    <n v="1"/>
    <d v="2022-06-06T00:00:00"/>
    <x v="153"/>
    <n v="275500"/>
    <n v="23664"/>
    <x v="12"/>
    <x v="2"/>
    <n v="-23664"/>
    <n v="0"/>
  </r>
  <r>
    <s v="ODR2352061395t"/>
    <s v="C816600L"/>
    <x v="93"/>
    <s v="P490466"/>
    <n v="545200"/>
    <n v="1"/>
    <n v="5452000"/>
    <n v="272600"/>
    <n v="5179400"/>
    <n v="1"/>
    <n v="0"/>
    <n v="0"/>
    <n v="7"/>
    <d v="2021-09-21T00:00:00"/>
    <x v="154"/>
    <n v="5452000"/>
    <n v="425256"/>
    <x v="3"/>
    <x v="4"/>
    <n v="4754144"/>
    <n v="0.91789473684210521"/>
  </r>
  <r>
    <s v="ODR3558355095k"/>
    <s v="C299819L"/>
    <x v="8"/>
    <s v="P965987"/>
    <n v="22504"/>
    <n v="6"/>
    <n v="1350240"/>
    <n v="270048"/>
    <n v="1080190"/>
    <n v="1"/>
    <n v="1"/>
    <n v="1"/>
    <n v="5"/>
    <d v="2021-11-04T00:00:00"/>
    <x v="147"/>
    <n v="266800"/>
    <n v="18908"/>
    <x v="11"/>
    <x v="0"/>
    <n v="966742"/>
    <n v="0.89497403234616135"/>
  </r>
  <r>
    <s v="ODR3622310324f"/>
    <s v="C512759L"/>
    <x v="28"/>
    <s v="P707435"/>
    <n v="261000"/>
    <n v="2"/>
    <n v="5220000"/>
    <n v="261000"/>
    <n v="4959000"/>
    <n v="1"/>
    <n v="0"/>
    <n v="0"/>
    <n v="4"/>
    <d v="2022-06-25T00:00:00"/>
    <x v="155"/>
    <n v="3190000"/>
    <n v="277530"/>
    <x v="10"/>
    <x v="1"/>
    <n v="4403940"/>
    <n v="0.88807017543859645"/>
  </r>
  <r>
    <s v="ODR5898601764i"/>
    <s v="C146204L"/>
    <x v="41"/>
    <s v="P557054"/>
    <n v="58000"/>
    <n v="3"/>
    <n v="1740000"/>
    <n v="261000"/>
    <n v="1479000"/>
    <n v="1"/>
    <n v="1"/>
    <n v="1"/>
    <n v="4"/>
    <d v="2022-03-06T00:00:00"/>
    <x v="156"/>
    <n v="1159420"/>
    <n v="74182"/>
    <x v="0"/>
    <x v="1"/>
    <n v="1256454"/>
    <n v="0.84952941176470587"/>
  </r>
  <r>
    <s v="ODR9964995716h"/>
    <s v="C211296L"/>
    <x v="76"/>
    <s v="P937612"/>
    <n v="74240"/>
    <n v="1"/>
    <n v="742400"/>
    <n v="247469"/>
    <n v="494931"/>
    <n v="1"/>
    <n v="1"/>
    <n v="1"/>
    <n v="1"/>
    <d v="2021-11-10T00:00:00"/>
    <x v="157"/>
    <n v="696000"/>
    <n v="43152"/>
    <x v="0"/>
    <x v="2"/>
    <n v="451779"/>
    <n v="0.91281208895785471"/>
  </r>
  <r>
    <s v="ODR2404968424h"/>
    <s v="C404912L"/>
    <x v="19"/>
    <s v="P414014"/>
    <n v="493000"/>
    <n v="1"/>
    <n v="4930000"/>
    <n v="246500"/>
    <n v="4683500"/>
    <n v="1"/>
    <n v="0"/>
    <n v="0"/>
    <n v="4"/>
    <d v="2022-01-16T00:00:00"/>
    <x v="158"/>
    <n v="4930000"/>
    <n v="428910"/>
    <x v="6"/>
    <x v="1"/>
    <n v="4254590"/>
    <n v="0.90842105263157891"/>
  </r>
  <r>
    <s v="ODR3852162853a"/>
    <s v="C766365L"/>
    <x v="45"/>
    <s v="P111337"/>
    <n v="203000"/>
    <n v="1"/>
    <n v="2030000"/>
    <n v="246442"/>
    <n v="1783560"/>
    <n v="1"/>
    <n v="1"/>
    <n v="1"/>
    <n v="7"/>
    <d v="2022-03-21T00:00:00"/>
    <x v="159"/>
    <n v="2030000"/>
    <n v="129920"/>
    <x v="6"/>
    <x v="4"/>
    <n v="1653640"/>
    <n v="0.92715692211083456"/>
  </r>
  <r>
    <s v="ODR4748671631w"/>
    <s v="C266766L"/>
    <x v="66"/>
    <s v="P388557"/>
    <n v="54520"/>
    <n v="3"/>
    <n v="1635600"/>
    <n v="243757"/>
    <n v="1391840"/>
    <n v="1"/>
    <n v="0"/>
    <n v="0"/>
    <n v="5"/>
    <d v="2022-08-14T00:00:00"/>
    <x v="160"/>
    <n v="545200"/>
    <n v="33234"/>
    <x v="5"/>
    <x v="0"/>
    <n v="1292138"/>
    <n v="0.92836676629497639"/>
  </r>
  <r>
    <s v="ODR8320401429m"/>
    <s v="C870613L"/>
    <x v="21"/>
    <s v="P512258"/>
    <n v="80910"/>
    <n v="1"/>
    <n v="809100"/>
    <n v="242730"/>
    <n v="566370"/>
    <n v="1"/>
    <n v="1"/>
    <n v="0"/>
    <n v="7"/>
    <d v="2022-06-10T00:00:00"/>
    <x v="161"/>
    <n v="745300"/>
    <n v="49184"/>
    <x v="11"/>
    <x v="4"/>
    <n v="517186"/>
    <n v="0.91315924219150024"/>
  </r>
  <r>
    <s v="ODR6377568075k"/>
    <s v="C762827L"/>
    <x v="19"/>
    <s v="P197825"/>
    <n v="69310"/>
    <n v="1"/>
    <n v="693100"/>
    <n v="242585"/>
    <n v="450515"/>
    <n v="1"/>
    <n v="1"/>
    <n v="1"/>
    <n v="4"/>
    <d v="2022-03-05T00:00:00"/>
    <x v="162"/>
    <n v="693100"/>
    <n v="45704"/>
    <x v="13"/>
    <x v="1"/>
    <n v="404811"/>
    <n v="0.89855165754747346"/>
  </r>
  <r>
    <s v="ODR1848712954c"/>
    <s v="C244418L"/>
    <x v="10"/>
    <s v="P961919"/>
    <n v="232000"/>
    <n v="1"/>
    <n v="2320000"/>
    <n v="232000"/>
    <n v="2088000"/>
    <n v="1"/>
    <n v="0"/>
    <n v="0"/>
    <n v="4"/>
    <d v="2021-09-01T00:00:00"/>
    <x v="163"/>
    <n v="2320000"/>
    <n v="146160"/>
    <x v="6"/>
    <x v="1"/>
    <n v="1941840"/>
    <n v="0.93"/>
  </r>
  <r>
    <s v="ODR4122553591l"/>
    <s v="C937948L"/>
    <x v="94"/>
    <s v="P807001"/>
    <n v="116870"/>
    <n v="1"/>
    <n v="1168700"/>
    <n v="232000"/>
    <n v="936700"/>
    <n v="1"/>
    <n v="1"/>
    <n v="0"/>
    <n v="1"/>
    <d v="2021-11-25T00:00:00"/>
    <x v="164"/>
    <n v="1168700"/>
    <n v="74762"/>
    <x v="12"/>
    <x v="2"/>
    <n v="861938"/>
    <n v="0.92018575851393192"/>
  </r>
  <r>
    <s v="ODR3260466854v"/>
    <s v="C254812L"/>
    <x v="95"/>
    <s v="P858068"/>
    <n v="29000"/>
    <n v="2"/>
    <n v="580000"/>
    <n v="232000"/>
    <n v="348000"/>
    <n v="1"/>
    <n v="1"/>
    <n v="1"/>
    <n v="4"/>
    <d v="2021-11-13T00:00:00"/>
    <x v="0"/>
    <n v="261000"/>
    <n v="18270"/>
    <x v="0"/>
    <x v="1"/>
    <n v="311460"/>
    <n v="0.89500000000000002"/>
  </r>
  <r>
    <s v="ODR3782332688m"/>
    <s v="C533639L"/>
    <x v="47"/>
    <s v="P588707"/>
    <n v="57710"/>
    <n v="2"/>
    <n v="1154200"/>
    <n v="230840"/>
    <n v="923360"/>
    <n v="1"/>
    <n v="0"/>
    <n v="0"/>
    <n v="4"/>
    <d v="2021-09-04T00:00:00"/>
    <x v="165"/>
    <n v="577100"/>
    <n v="46690"/>
    <x v="13"/>
    <x v="1"/>
    <n v="829980"/>
    <n v="0.89886934673366836"/>
  </r>
  <r>
    <s v="ODR2224532422r"/>
    <s v="C830977L"/>
    <x v="47"/>
    <s v="P498904"/>
    <n v="226200"/>
    <n v="1"/>
    <n v="2262000"/>
    <n v="226200"/>
    <n v="2035800"/>
    <n v="1"/>
    <n v="1"/>
    <n v="0"/>
    <n v="5"/>
    <d v="2022-05-26T00:00:00"/>
    <x v="166"/>
    <n v="2262000"/>
    <n v="151554"/>
    <x v="8"/>
    <x v="0"/>
    <n v="1884246"/>
    <n v="0.92555555555555558"/>
  </r>
  <r>
    <s v="ODR7089965809g"/>
    <s v="C607754L"/>
    <x v="54"/>
    <s v="P504915"/>
    <n v="361572"/>
    <n v="1"/>
    <n v="3615720"/>
    <n v="225052"/>
    <n v="3390670"/>
    <n v="1"/>
    <n v="0"/>
    <n v="0"/>
    <n v="1"/>
    <d v="2022-02-18T00:00:00"/>
    <x v="167"/>
    <n v="3615720"/>
    <n v="263900"/>
    <x v="10"/>
    <x v="2"/>
    <n v="3126770"/>
    <n v="0.92216877490289528"/>
  </r>
  <r>
    <s v="ODR6733583661w"/>
    <s v="C403740L"/>
    <x v="91"/>
    <s v="P475499"/>
    <n v="118320"/>
    <n v="1"/>
    <n v="1183200"/>
    <n v="222720"/>
    <n v="960480"/>
    <n v="1"/>
    <n v="1"/>
    <n v="1"/>
    <n v="5"/>
    <d v="2022-06-14T00:00:00"/>
    <x v="55"/>
    <n v="1183200"/>
    <n v="86362"/>
    <x v="5"/>
    <x v="0"/>
    <n v="874118"/>
    <n v="0.9100845410628019"/>
  </r>
  <r>
    <s v="ODR7406086793c"/>
    <s v="C606496L"/>
    <x v="11"/>
    <s v="P497885"/>
    <n v="24650"/>
    <n v="3"/>
    <n v="739500"/>
    <n v="221850"/>
    <n v="517650"/>
    <n v="1"/>
    <n v="1"/>
    <n v="0"/>
    <n v="4"/>
    <d v="2021-07-10T00:00:00"/>
    <x v="168"/>
    <n v="246500"/>
    <n v="17748"/>
    <x v="13"/>
    <x v="1"/>
    <n v="464406"/>
    <n v="0.89714285714285713"/>
  </r>
  <r>
    <s v="ODR4497773495e"/>
    <s v="C589485L"/>
    <x v="96"/>
    <s v="P983274"/>
    <n v="279270"/>
    <n v="1"/>
    <n v="2792700"/>
    <n v="221154"/>
    <n v="2571550"/>
    <n v="1"/>
    <n v="1"/>
    <n v="1"/>
    <n v="4"/>
    <d v="2022-02-15T00:00:00"/>
    <x v="96"/>
    <n v="2792700"/>
    <n v="201028"/>
    <x v="6"/>
    <x v="1"/>
    <n v="2370522"/>
    <n v="0.92182613598802277"/>
  </r>
  <r>
    <s v="ODR2365701418o"/>
    <s v="C521295L"/>
    <x v="36"/>
    <s v="P953664"/>
    <n v="145000"/>
    <n v="1"/>
    <n v="1450000"/>
    <n v="217500"/>
    <n v="1232500"/>
    <n v="1"/>
    <n v="1"/>
    <n v="0"/>
    <n v="4"/>
    <d v="2022-05-04T00:00:00"/>
    <x v="169"/>
    <n v="1450000"/>
    <n v="105850"/>
    <x v="8"/>
    <x v="1"/>
    <n v="1126650"/>
    <n v="0.91411764705882348"/>
  </r>
  <r>
    <s v="ODR5448418994g"/>
    <s v="C759934L"/>
    <x v="97"/>
    <s v="P447878"/>
    <n v="24650"/>
    <n v="2"/>
    <n v="493000"/>
    <n v="209786"/>
    <n v="283214"/>
    <n v="1"/>
    <n v="1"/>
    <n v="1"/>
    <n v="1"/>
    <d v="2021-07-06T00:00:00"/>
    <x v="170"/>
    <n v="246500"/>
    <n v="19952"/>
    <x v="11"/>
    <x v="2"/>
    <n v="243310"/>
    <n v="0.85910301044439896"/>
  </r>
  <r>
    <s v="ODR4219471885f"/>
    <s v="C779932L"/>
    <x v="44"/>
    <s v="P924152"/>
    <n v="138910"/>
    <n v="1"/>
    <n v="1389100"/>
    <n v="208365"/>
    <n v="1180740"/>
    <n v="1"/>
    <n v="0"/>
    <n v="0"/>
    <n v="4"/>
    <d v="2021-11-21T00:00:00"/>
    <x v="171"/>
    <n v="1774800"/>
    <n v="110026"/>
    <x v="10"/>
    <x v="1"/>
    <n v="1070714"/>
    <n v="0.90681606450192254"/>
  </r>
  <r>
    <s v="ODR2395878993w"/>
    <s v="C298284L"/>
    <x v="98"/>
    <s v="P700907"/>
    <n v="188500"/>
    <n v="1"/>
    <n v="1885000"/>
    <n v="197780"/>
    <n v="1687220"/>
    <n v="1"/>
    <n v="0"/>
    <n v="0"/>
    <n v="7"/>
    <d v="2022-03-27T00:00:00"/>
    <x v="172"/>
    <n v="1508000"/>
    <n v="98020"/>
    <x v="6"/>
    <x v="4"/>
    <n v="1589200"/>
    <n v="0.94190443451357853"/>
  </r>
  <r>
    <s v="ODR9753822651v"/>
    <s v="C336752L"/>
    <x v="30"/>
    <s v="P274768"/>
    <n v="9570"/>
    <n v="10"/>
    <n v="957000"/>
    <n v="191400"/>
    <n v="765600"/>
    <n v="1"/>
    <n v="1"/>
    <n v="0"/>
    <n v="4"/>
    <d v="2022-06-11T00:00:00"/>
    <x v="173"/>
    <n v="95700"/>
    <n v="6090"/>
    <x v="11"/>
    <x v="1"/>
    <n v="704700"/>
    <n v="0.92045454545454541"/>
  </r>
  <r>
    <s v="ODR4042861186a"/>
    <s v="C434444L"/>
    <x v="99"/>
    <s v="P606949"/>
    <n v="754000"/>
    <n v="1"/>
    <n v="7540000"/>
    <n v="190414"/>
    <n v="7349590"/>
    <n v="1"/>
    <n v="0"/>
    <n v="0"/>
    <n v="4"/>
    <d v="2021-07-13T00:00:00"/>
    <x v="148"/>
    <n v="7540000"/>
    <n v="467480"/>
    <x v="10"/>
    <x v="1"/>
    <n v="6882110"/>
    <n v="0.93639373080675248"/>
  </r>
  <r>
    <s v="ODR4500895746n"/>
    <s v="C306772L"/>
    <x v="32"/>
    <s v="P858068"/>
    <n v="29000"/>
    <n v="2"/>
    <n v="580000"/>
    <n v="189051"/>
    <n v="390949"/>
    <n v="1"/>
    <n v="1"/>
    <n v="1"/>
    <n v="7"/>
    <d v="2022-05-02T00:00:00"/>
    <x v="0"/>
    <n v="261000"/>
    <n v="18270"/>
    <x v="0"/>
    <x v="4"/>
    <n v="354409"/>
    <n v="0.90653512350715826"/>
  </r>
  <r>
    <s v="ODR9471801196n"/>
    <s v="C835970L"/>
    <x v="28"/>
    <s v="P534877"/>
    <n v="58000"/>
    <n v="3"/>
    <n v="1740000"/>
    <n v="180078"/>
    <n v="1559920"/>
    <n v="1"/>
    <n v="0"/>
    <n v="0"/>
    <n v="5"/>
    <d v="2022-02-25T00:00:00"/>
    <x v="113"/>
    <n v="580580"/>
    <n v="43500"/>
    <x v="5"/>
    <x v="0"/>
    <n v="1429420"/>
    <n v="0.91634186368531723"/>
  </r>
  <r>
    <s v="ODR8534511529f"/>
    <s v="C955739L"/>
    <x v="3"/>
    <s v="P965987"/>
    <n v="22504"/>
    <n v="4"/>
    <n v="900160"/>
    <n v="180032"/>
    <n v="720128"/>
    <n v="1"/>
    <n v="0"/>
    <n v="0"/>
    <n v="5"/>
    <d v="2021-08-10T00:00:00"/>
    <x v="147"/>
    <n v="266800"/>
    <n v="18908"/>
    <x v="11"/>
    <x v="0"/>
    <n v="644496"/>
    <n v="0.89497422680412375"/>
  </r>
  <r>
    <s v="ODR8486436403s"/>
    <s v="C431390L"/>
    <x v="100"/>
    <s v="P960615"/>
    <n v="359600"/>
    <n v="1"/>
    <n v="3596000"/>
    <n v="179800"/>
    <n v="3416200"/>
    <n v="1"/>
    <n v="1"/>
    <n v="1"/>
    <n v="4"/>
    <d v="2022-01-28T00:00:00"/>
    <x v="174"/>
    <n v="3596000"/>
    <n v="276892"/>
    <x v="14"/>
    <x v="1"/>
    <n v="3139308"/>
    <n v="0.91894736842105262"/>
  </r>
  <r>
    <s v="ODR2627654093n"/>
    <s v="C816773L"/>
    <x v="75"/>
    <s v="P236558"/>
    <n v="263320"/>
    <n v="1"/>
    <n v="2633200"/>
    <n v="174000"/>
    <n v="2459200"/>
    <n v="1"/>
    <n v="1"/>
    <n v="1"/>
    <n v="1"/>
    <d v="2022-05-12T00:00:00"/>
    <x v="175"/>
    <n v="2633200"/>
    <n v="229042"/>
    <x v="14"/>
    <x v="2"/>
    <n v="2230158"/>
    <n v="0.90686320754716976"/>
  </r>
  <r>
    <s v="ODR5657959929l"/>
    <s v="C866418L"/>
    <x v="101"/>
    <s v="P489406"/>
    <n v="58000"/>
    <n v="3"/>
    <n v="1740000"/>
    <n v="174000"/>
    <n v="1566000"/>
    <n v="1"/>
    <n v="1"/>
    <n v="1"/>
    <n v="5"/>
    <d v="2021-11-26T00:00:00"/>
    <x v="176"/>
    <n v="580000"/>
    <n v="51040"/>
    <x v="5"/>
    <x v="0"/>
    <n v="1412880"/>
    <n v="0.90222222222222226"/>
  </r>
  <r>
    <s v="ODR4960618228j"/>
    <s v="C144215L"/>
    <x v="102"/>
    <s v="P412671"/>
    <n v="139142"/>
    <n v="1"/>
    <n v="1391420"/>
    <n v="174000"/>
    <n v="1217420"/>
    <n v="1"/>
    <n v="0"/>
    <n v="0"/>
    <n v="1"/>
    <d v="2022-06-14T00:00:00"/>
    <x v="177"/>
    <n v="1391420"/>
    <n v="101558"/>
    <x v="14"/>
    <x v="2"/>
    <n v="1115862"/>
    <n v="0.91657932348737492"/>
  </r>
  <r>
    <s v="ODR1250019169h"/>
    <s v="C830977L"/>
    <x v="40"/>
    <s v="P534877"/>
    <n v="58000"/>
    <n v="2"/>
    <n v="1160000"/>
    <n v="174000"/>
    <n v="986000"/>
    <n v="1"/>
    <n v="0"/>
    <n v="0"/>
    <n v="7"/>
    <d v="2022-05-26T00:00:00"/>
    <x v="113"/>
    <n v="580580"/>
    <n v="43500"/>
    <x v="5"/>
    <x v="4"/>
    <n v="899000"/>
    <n v="0.91176470588235292"/>
  </r>
  <r>
    <s v="ODR5231044148e"/>
    <s v="C799927L"/>
    <x v="103"/>
    <s v="P637134"/>
    <n v="63510"/>
    <n v="1"/>
    <n v="635100"/>
    <n v="174000"/>
    <n v="461100"/>
    <n v="1"/>
    <n v="1"/>
    <n v="0"/>
    <n v="1"/>
    <d v="2022-04-01T00:00:00"/>
    <x v="178"/>
    <n v="635100"/>
    <n v="47618"/>
    <x v="13"/>
    <x v="2"/>
    <n v="413482"/>
    <n v="0.89672955974842772"/>
  </r>
  <r>
    <s v="ODR5542991121k"/>
    <s v="C265794L"/>
    <x v="65"/>
    <s v="P236525"/>
    <n v="40020"/>
    <n v="1"/>
    <n v="400200"/>
    <n v="174000"/>
    <n v="226200"/>
    <n v="1"/>
    <n v="1"/>
    <n v="1"/>
    <n v="1"/>
    <d v="2021-11-17T00:00:00"/>
    <x v="179"/>
    <n v="400200"/>
    <n v="35206"/>
    <x v="12"/>
    <x v="2"/>
    <n v="190994"/>
    <n v="0.84435897435897433"/>
  </r>
  <r>
    <s v="ODR2901435765s"/>
    <s v="C930191L"/>
    <x v="85"/>
    <s v="P754543"/>
    <n v="342200"/>
    <n v="1"/>
    <n v="3422000"/>
    <n v="171100"/>
    <n v="3250900"/>
    <n v="1"/>
    <n v="0"/>
    <n v="0"/>
    <n v="4"/>
    <d v="2022-06-04T00:00:00"/>
    <x v="180"/>
    <n v="3422000"/>
    <n v="208742"/>
    <x v="10"/>
    <x v="1"/>
    <n v="3042158"/>
    <n v="0.9357894736842105"/>
  </r>
  <r>
    <s v="ODR6231284525u"/>
    <s v="C241052L"/>
    <x v="32"/>
    <s v="P925806"/>
    <n v="87000"/>
    <n v="1"/>
    <n v="870000"/>
    <n v="170387"/>
    <n v="699613"/>
    <n v="1"/>
    <n v="1"/>
    <n v="0"/>
    <n v="1"/>
    <d v="2022-06-01T00:00:00"/>
    <x v="181"/>
    <n v="870000"/>
    <n v="71340"/>
    <x v="14"/>
    <x v="2"/>
    <n v="628273"/>
    <n v="0.89802933907746141"/>
  </r>
  <r>
    <s v="ODR2023966130s"/>
    <s v="C835970L"/>
    <x v="33"/>
    <s v="P534877"/>
    <n v="58000"/>
    <n v="3"/>
    <n v="1740000"/>
    <n v="170346"/>
    <n v="1569650"/>
    <n v="1"/>
    <n v="1"/>
    <n v="1"/>
    <n v="5"/>
    <d v="2022-02-25T00:00:00"/>
    <x v="113"/>
    <n v="580580"/>
    <n v="43500"/>
    <x v="5"/>
    <x v="0"/>
    <n v="1439150"/>
    <n v="0.916860446596375"/>
  </r>
  <r>
    <s v="ODR6182107705w"/>
    <s v="C803978L"/>
    <x v="104"/>
    <s v="P776539"/>
    <n v="464000"/>
    <n v="1"/>
    <n v="4640000"/>
    <n v="169528"/>
    <n v="4470470"/>
    <n v="1"/>
    <n v="1"/>
    <n v="0"/>
    <n v="4"/>
    <d v="2022-07-14T00:00:00"/>
    <x v="182"/>
    <n v="4640000"/>
    <n v="310880"/>
    <x v="10"/>
    <x v="1"/>
    <n v="4159590"/>
    <n v="0.93045921346077709"/>
  </r>
  <r>
    <s v="ODR5440986607k"/>
    <s v="C830977L"/>
    <x v="105"/>
    <s v="P197821"/>
    <n v="115942"/>
    <n v="2"/>
    <n v="2318840"/>
    <n v="163392"/>
    <n v="2155450"/>
    <n v="1"/>
    <n v="1"/>
    <n v="1"/>
    <n v="5"/>
    <d v="2022-05-26T00:00:00"/>
    <x v="183"/>
    <n v="1252800"/>
    <n v="77662"/>
    <x v="5"/>
    <x v="0"/>
    <n v="2000126"/>
    <n v="0.92793894546382427"/>
  </r>
  <r>
    <s v="ODR2182628234a"/>
    <s v="C989951L"/>
    <x v="62"/>
    <s v="P712331"/>
    <n v="162342"/>
    <n v="1"/>
    <n v="1623420"/>
    <n v="162342"/>
    <n v="1461080"/>
    <n v="1"/>
    <n v="1"/>
    <n v="0"/>
    <n v="5"/>
    <d v="2021-11-25T00:00:00"/>
    <x v="116"/>
    <n v="1623420"/>
    <n v="139606"/>
    <x v="14"/>
    <x v="0"/>
    <n v="1321474"/>
    <n v="0.90445013277849262"/>
  </r>
  <r>
    <s v="ODR8108300720y"/>
    <s v="C892839L"/>
    <x v="106"/>
    <s v="P937805"/>
    <n v="52490"/>
    <n v="3"/>
    <n v="1574700"/>
    <n v="157470"/>
    <n v="1417230"/>
    <n v="1"/>
    <n v="1"/>
    <n v="1"/>
    <n v="5"/>
    <d v="2022-07-07T00:00:00"/>
    <x v="184"/>
    <n v="524900"/>
    <n v="38280"/>
    <x v="5"/>
    <x v="0"/>
    <n v="1302390"/>
    <n v="0.91896869244935542"/>
  </r>
  <r>
    <s v="ODR3692764377o"/>
    <s v="C790632L"/>
    <x v="13"/>
    <s v="P808750"/>
    <n v="17400"/>
    <n v="7"/>
    <n v="1218000"/>
    <n v="152250"/>
    <n v="1065750"/>
    <n v="1"/>
    <n v="1"/>
    <n v="0"/>
    <n v="1"/>
    <d v="2021-11-03T00:00:00"/>
    <x v="185"/>
    <n v="174000"/>
    <n v="15486"/>
    <x v="13"/>
    <x v="2"/>
    <n v="957348"/>
    <n v="0.89828571428571424"/>
  </r>
  <r>
    <s v="ODR3559361303s"/>
    <s v="C610206L"/>
    <x v="63"/>
    <s v="P687354"/>
    <n v="74240"/>
    <n v="2"/>
    <n v="1484800"/>
    <n v="148480"/>
    <n v="1336320"/>
    <n v="1"/>
    <n v="0"/>
    <n v="0"/>
    <n v="5"/>
    <d v="2022-04-12T00:00:00"/>
    <x v="186"/>
    <n v="742400"/>
    <n v="46748"/>
    <x v="0"/>
    <x v="0"/>
    <n v="1242824"/>
    <n v="0.93003472222222228"/>
  </r>
  <r>
    <s v="ODR5004786431x"/>
    <s v="C930543L"/>
    <x v="54"/>
    <s v="P930162"/>
    <n v="292320"/>
    <n v="1"/>
    <n v="2923200"/>
    <n v="146160"/>
    <n v="2777040"/>
    <n v="1"/>
    <n v="0"/>
    <n v="0"/>
    <n v="4"/>
    <d v="2022-08-21T00:00:00"/>
    <x v="187"/>
    <n v="2923200"/>
    <n v="239656"/>
    <x v="8"/>
    <x v="1"/>
    <n v="2537384"/>
    <n v="0.9137009189640769"/>
  </r>
  <r>
    <s v="ODR2512693029p"/>
    <s v="C406406L"/>
    <x v="35"/>
    <s v="P770634"/>
    <n v="1061400"/>
    <n v="1"/>
    <n v="10614000"/>
    <n v="145000"/>
    <n v="10469000"/>
    <n v="1"/>
    <n v="0"/>
    <n v="0"/>
    <n v="4"/>
    <d v="2022-07-08T00:00:00"/>
    <x v="188"/>
    <n v="10614000"/>
    <n v="934032"/>
    <x v="10"/>
    <x v="1"/>
    <n v="9534968"/>
    <n v="0.91078116343490301"/>
  </r>
  <r>
    <s v="ODR6744371886k"/>
    <s v="C297572L"/>
    <x v="107"/>
    <s v="P202781"/>
    <n v="400200"/>
    <n v="1"/>
    <n v="4002000"/>
    <n v="145000"/>
    <n v="3857000"/>
    <n v="1"/>
    <n v="0"/>
    <n v="0"/>
    <n v="4"/>
    <d v="2022-04-20T00:00:00"/>
    <x v="189"/>
    <n v="4002000"/>
    <n v="288144"/>
    <x v="10"/>
    <x v="1"/>
    <n v="3568856"/>
    <n v="0.92529323308270672"/>
  </r>
  <r>
    <s v="ODR8317546804l"/>
    <s v="C487094L"/>
    <x v="108"/>
    <s v="P990495"/>
    <n v="232000"/>
    <n v="1"/>
    <n v="2320000"/>
    <n v="145000"/>
    <n v="2175000"/>
    <n v="1"/>
    <n v="1"/>
    <n v="1"/>
    <n v="1"/>
    <d v="2022-01-25T00:00:00"/>
    <x v="190"/>
    <n v="2320000"/>
    <n v="204160"/>
    <x v="6"/>
    <x v="2"/>
    <n v="1970840"/>
    <n v="0.90613333333333335"/>
  </r>
  <r>
    <s v="ODR8302287924z"/>
    <s v="C806822L"/>
    <x v="109"/>
    <s v="P645170"/>
    <n v="37700"/>
    <n v="2"/>
    <n v="754000"/>
    <n v="145000"/>
    <n v="609000"/>
    <n v="1"/>
    <n v="1"/>
    <n v="1"/>
    <n v="1"/>
    <d v="2021-11-16T00:00:00"/>
    <x v="191"/>
    <n v="377000"/>
    <n v="24476"/>
    <x v="8"/>
    <x v="2"/>
    <n v="560048"/>
    <n v="0.91961904761904767"/>
  </r>
  <r>
    <s v="ODR9500718038m"/>
    <s v="C498440L"/>
    <x v="31"/>
    <s v="P208207"/>
    <n v="44950"/>
    <n v="3"/>
    <n v="1348500"/>
    <n v="134850"/>
    <n v="1213650"/>
    <n v="1"/>
    <n v="1"/>
    <n v="1"/>
    <n v="5"/>
    <d v="2022-04-24T00:00:00"/>
    <x v="143"/>
    <n v="449500"/>
    <n v="30566"/>
    <x v="5"/>
    <x v="0"/>
    <n v="1121952"/>
    <n v="0.9244444444444444"/>
  </r>
  <r>
    <s v="ODR7514667182w"/>
    <s v="C869172L"/>
    <x v="110"/>
    <s v="P965987"/>
    <n v="26680"/>
    <n v="5"/>
    <n v="1334000"/>
    <n v="133400"/>
    <n v="1200600"/>
    <n v="1"/>
    <n v="1"/>
    <n v="0"/>
    <n v="1"/>
    <d v="2022-01-20T00:00:00"/>
    <x v="147"/>
    <n v="266800"/>
    <n v="18908"/>
    <x v="11"/>
    <x v="2"/>
    <n v="1106060"/>
    <n v="0.92125603864734296"/>
  </r>
  <r>
    <s v="ODR9740011160l"/>
    <s v="C960072L"/>
    <x v="10"/>
    <s v="P870525"/>
    <n v="132240"/>
    <n v="2"/>
    <n v="2644800"/>
    <n v="132240"/>
    <n v="2512560"/>
    <n v="1"/>
    <n v="1"/>
    <n v="1"/>
    <n v="4"/>
    <d v="2021-09-19T00:00:00"/>
    <x v="192"/>
    <n v="1322400"/>
    <n v="88566"/>
    <x v="10"/>
    <x v="1"/>
    <n v="2335428"/>
    <n v="0.92950138504155122"/>
  </r>
  <r>
    <s v="ODR9410273149a"/>
    <s v="C780297L"/>
    <x v="111"/>
    <s v="P444930"/>
    <n v="168200"/>
    <n v="1"/>
    <n v="1682000"/>
    <n v="131405"/>
    <n v="1550600"/>
    <n v="1"/>
    <n v="1"/>
    <n v="1"/>
    <n v="1"/>
    <d v="2022-01-25T00:00:00"/>
    <x v="193"/>
    <n v="1597900"/>
    <n v="95874"/>
    <x v="6"/>
    <x v="2"/>
    <n v="1454726"/>
    <n v="0.93816974074551784"/>
  </r>
  <r>
    <s v="ODR7127324967s"/>
    <s v="C364237L"/>
    <x v="102"/>
    <s v="P586206"/>
    <n v="45530"/>
    <n v="1"/>
    <n v="455300"/>
    <n v="131289"/>
    <n v="324011"/>
    <n v="1"/>
    <n v="1"/>
    <n v="0"/>
    <n v="1"/>
    <d v="2021-11-14T00:00:00"/>
    <x v="194"/>
    <n v="655400"/>
    <n v="44544"/>
    <x v="0"/>
    <x v="2"/>
    <n v="279467"/>
    <n v="0.86252318594121802"/>
  </r>
  <r>
    <s v="ODR1619940915e"/>
    <s v="C574921L"/>
    <x v="112"/>
    <s v="P858068"/>
    <n v="29000"/>
    <n v="3"/>
    <n v="870000"/>
    <n v="130500"/>
    <n v="739500"/>
    <n v="1"/>
    <n v="1"/>
    <n v="1"/>
    <n v="5"/>
    <d v="2021-09-25T00:00:00"/>
    <x v="0"/>
    <n v="261000"/>
    <n v="18270"/>
    <x v="0"/>
    <x v="0"/>
    <n v="684690"/>
    <n v="0.92588235294117649"/>
  </r>
  <r>
    <s v="ODR6023284804e"/>
    <s v="C630744L"/>
    <x v="113"/>
    <s v="P279055"/>
    <n v="74240"/>
    <n v="1"/>
    <n v="742400"/>
    <n v="120391"/>
    <n v="622009"/>
    <n v="1"/>
    <n v="1"/>
    <n v="1"/>
    <n v="1"/>
    <d v="2022-01-22T00:00:00"/>
    <x v="195"/>
    <n v="742400"/>
    <n v="45240"/>
    <x v="0"/>
    <x v="2"/>
    <n v="576769"/>
    <n v="0.92726793342218516"/>
  </r>
  <r>
    <s v="ODR5059635470d"/>
    <s v="C384466L"/>
    <x v="114"/>
    <s v="P162328"/>
    <n v="681500"/>
    <n v="1"/>
    <n v="6815000"/>
    <n v="116000"/>
    <n v="6699000"/>
    <n v="1"/>
    <n v="1"/>
    <n v="0"/>
    <n v="1"/>
    <d v="2021-07-20T00:00:00"/>
    <x v="196"/>
    <n v="6815000"/>
    <n v="490680"/>
    <x v="9"/>
    <x v="2"/>
    <n v="6208320"/>
    <n v="0.92675324675324677"/>
  </r>
  <r>
    <s v="ODR7148845755e"/>
    <s v="C652734L"/>
    <x v="115"/>
    <s v="P780964"/>
    <n v="500250"/>
    <n v="1"/>
    <n v="5002500"/>
    <n v="116000"/>
    <n v="4886500"/>
    <n v="1"/>
    <n v="1"/>
    <n v="0"/>
    <n v="1"/>
    <d v="2021-09-03T00:00:00"/>
    <x v="197"/>
    <n v="5002500"/>
    <n v="430186"/>
    <x v="9"/>
    <x v="2"/>
    <n v="4456314"/>
    <n v="0.91196439169139465"/>
  </r>
  <r>
    <s v="ODR6312871221s"/>
    <s v="C912151L"/>
    <x v="116"/>
    <s v="P764762"/>
    <n v="377000"/>
    <n v="1"/>
    <n v="3770000"/>
    <n v="116000"/>
    <n v="3654000"/>
    <n v="1"/>
    <n v="1"/>
    <n v="1"/>
    <n v="1"/>
    <d v="2022-03-17T00:00:00"/>
    <x v="198"/>
    <n v="3770000"/>
    <n v="229970"/>
    <x v="7"/>
    <x v="2"/>
    <n v="3424030"/>
    <n v="0.93706349206349204"/>
  </r>
  <r>
    <s v="ODR7930983863b"/>
    <s v="C263329L"/>
    <x v="117"/>
    <s v="P166018"/>
    <n v="336400"/>
    <n v="1"/>
    <n v="3364000"/>
    <n v="116000"/>
    <n v="3248000"/>
    <n v="1"/>
    <n v="1"/>
    <n v="1"/>
    <n v="1"/>
    <d v="2021-08-04T00:00:00"/>
    <x v="199"/>
    <n v="3364000"/>
    <n v="279212"/>
    <x v="1"/>
    <x v="2"/>
    <n v="2968788"/>
    <n v="0.91403571428571428"/>
  </r>
  <r>
    <s v="ODR6175239712m"/>
    <s v="C182986L"/>
    <x v="118"/>
    <s v="P540005"/>
    <n v="57942"/>
    <n v="4"/>
    <n v="2317680"/>
    <n v="116000"/>
    <n v="2201680"/>
    <n v="1"/>
    <n v="1"/>
    <n v="0"/>
    <n v="1"/>
    <d v="2021-07-04T00:00:00"/>
    <x v="200"/>
    <n v="580000"/>
    <n v="49880"/>
    <x v="9"/>
    <x v="2"/>
    <n v="2002160"/>
    <n v="0.90937829293993677"/>
  </r>
  <r>
    <s v="ODR3771327611k"/>
    <s v="C934566L"/>
    <x v="119"/>
    <s v="P623284"/>
    <n v="57942"/>
    <n v="3"/>
    <n v="1738260"/>
    <n v="116000"/>
    <n v="1622260"/>
    <n v="1"/>
    <n v="1"/>
    <n v="1"/>
    <n v="1"/>
    <d v="2021-11-22T00:00:00"/>
    <x v="201"/>
    <n v="579420"/>
    <n v="46922"/>
    <x v="3"/>
    <x v="2"/>
    <n v="1481494"/>
    <n v="0.91322845906328209"/>
  </r>
  <r>
    <s v="ODR4013894023x"/>
    <s v="C253957L"/>
    <x v="120"/>
    <s v="P224384"/>
    <n v="145000"/>
    <n v="1"/>
    <n v="1450000"/>
    <n v="116000"/>
    <n v="1334000"/>
    <n v="1"/>
    <n v="1"/>
    <n v="0"/>
    <n v="1"/>
    <d v="2022-08-24T00:00:00"/>
    <x v="202"/>
    <n v="1305000"/>
    <n v="84796"/>
    <x v="6"/>
    <x v="2"/>
    <n v="1249204"/>
    <n v="0.93643478260869562"/>
  </r>
  <r>
    <s v="ODR5682296709b"/>
    <s v="C229988L"/>
    <x v="75"/>
    <s v="P253358"/>
    <n v="116116"/>
    <n v="1"/>
    <n v="1161160"/>
    <n v="116000"/>
    <n v="1045160"/>
    <n v="1"/>
    <n v="1"/>
    <n v="0"/>
    <n v="1"/>
    <d v="2021-09-23T00:00:00"/>
    <x v="203"/>
    <n v="1161160"/>
    <n v="90538"/>
    <x v="5"/>
    <x v="2"/>
    <n v="954622"/>
    <n v="0.91337402885682573"/>
  </r>
  <r>
    <s v="ODR1935322190x"/>
    <s v="C671834L"/>
    <x v="52"/>
    <s v="P787882"/>
    <n v="23200"/>
    <n v="5"/>
    <n v="1160000"/>
    <n v="116000"/>
    <n v="1044000"/>
    <n v="1"/>
    <n v="1"/>
    <n v="0"/>
    <n v="5"/>
    <d v="2021-11-04T00:00:00"/>
    <x v="204"/>
    <n v="203000"/>
    <n v="16646"/>
    <x v="5"/>
    <x v="0"/>
    <n v="960770"/>
    <n v="0.92027777777777775"/>
  </r>
  <r>
    <s v="ODR1600986170y"/>
    <s v="C855607L"/>
    <x v="121"/>
    <s v="P986099"/>
    <n v="107880"/>
    <n v="1"/>
    <n v="1078800"/>
    <n v="116000"/>
    <n v="962800"/>
    <n v="1"/>
    <n v="1"/>
    <n v="1"/>
    <n v="1"/>
    <d v="2022-06-01T00:00:00"/>
    <x v="205"/>
    <n v="1101420"/>
    <n v="67164"/>
    <x v="12"/>
    <x v="2"/>
    <n v="895636"/>
    <n v="0.93024096385542165"/>
  </r>
  <r>
    <s v="ODR7012069775p"/>
    <s v="C555803L"/>
    <x v="97"/>
    <s v="P507071"/>
    <n v="103820"/>
    <n v="1"/>
    <n v="1038200"/>
    <n v="116000"/>
    <n v="922200"/>
    <n v="1"/>
    <n v="1"/>
    <n v="1"/>
    <n v="1"/>
    <d v="2021-07-05T00:00:00"/>
    <x v="141"/>
    <n v="1038200"/>
    <n v="73660"/>
    <x v="14"/>
    <x v="2"/>
    <n v="848540"/>
    <n v="0.92012578616352203"/>
  </r>
  <r>
    <s v="ODR3504459448m"/>
    <s v="C568231L"/>
    <x v="122"/>
    <s v="P279055"/>
    <n v="72500"/>
    <n v="1"/>
    <n v="725000"/>
    <n v="116000"/>
    <n v="609000"/>
    <n v="1"/>
    <n v="1"/>
    <n v="1"/>
    <n v="1"/>
    <d v="2021-11-18T00:00:00"/>
    <x v="195"/>
    <n v="742400"/>
    <n v="45240"/>
    <x v="0"/>
    <x v="2"/>
    <n v="563760"/>
    <n v="0.92571428571428571"/>
  </r>
  <r>
    <s v="ODR8079761051o"/>
    <s v="C577641L"/>
    <x v="123"/>
    <s v="P626911"/>
    <n v="36250"/>
    <n v="2"/>
    <n v="725000"/>
    <n v="116000"/>
    <n v="609000"/>
    <n v="1"/>
    <n v="1"/>
    <n v="0"/>
    <n v="1"/>
    <d v="2022-03-20T00:00:00"/>
    <x v="206"/>
    <n v="362500"/>
    <n v="26100"/>
    <x v="12"/>
    <x v="2"/>
    <n v="556800"/>
    <n v="0.91428571428571426"/>
  </r>
  <r>
    <s v="ODR4941932296d"/>
    <s v="C380601L"/>
    <x v="122"/>
    <s v="P664345"/>
    <n v="9860"/>
    <n v="6"/>
    <n v="591600"/>
    <n v="116000"/>
    <n v="475600"/>
    <n v="1"/>
    <n v="1"/>
    <n v="1"/>
    <n v="4"/>
    <d v="2022-01-06T00:00:00"/>
    <x v="207"/>
    <n v="98600"/>
    <n v="8642"/>
    <x v="5"/>
    <x v="1"/>
    <n v="423748"/>
    <n v="0.89097560975609758"/>
  </r>
  <r>
    <s v="ODR7823406484d"/>
    <s v="C331122L"/>
    <x v="16"/>
    <s v="P181682"/>
    <n v="58000"/>
    <n v="1"/>
    <n v="580000"/>
    <n v="116000"/>
    <n v="464000"/>
    <n v="1"/>
    <n v="0"/>
    <n v="0"/>
    <n v="1"/>
    <d v="2022-04-09T00:00:00"/>
    <x v="208"/>
    <n v="580"/>
    <n v="0"/>
    <x v="0"/>
    <x v="2"/>
    <n v="464000"/>
    <n v="1"/>
  </r>
  <r>
    <s v="ODR2424375452y"/>
    <s v="C673068L"/>
    <x v="124"/>
    <s v="P816776"/>
    <n v="58000"/>
    <n v="1"/>
    <n v="580000"/>
    <n v="116000"/>
    <n v="464000"/>
    <n v="1"/>
    <n v="1"/>
    <n v="1"/>
    <n v="7"/>
    <d v="2021-07-02T00:00:00"/>
    <x v="209"/>
    <n v="580000"/>
    <n v="38280"/>
    <x v="12"/>
    <x v="4"/>
    <n v="425720"/>
    <n v="0.91749999999999998"/>
  </r>
  <r>
    <s v="ODR4444049335k"/>
    <s v="C890940L"/>
    <x v="125"/>
    <s v="P130180"/>
    <n v="57942"/>
    <n v="20"/>
    <n v="11588400"/>
    <n v="115884"/>
    <n v="11472500"/>
    <n v="1"/>
    <n v="0"/>
    <n v="0"/>
    <n v="4"/>
    <d v="2021-09-28T00:00:00"/>
    <x v="210"/>
    <n v="579420"/>
    <n v="34742"/>
    <x v="5"/>
    <x v="1"/>
    <n v="10777660"/>
    <n v="0.93943429941163648"/>
  </r>
  <r>
    <s v="ODR6288313630l"/>
    <s v="C538751L"/>
    <x v="126"/>
    <s v="P624168"/>
    <n v="2319942"/>
    <n v="1"/>
    <n v="23199400"/>
    <n v="114231"/>
    <n v="23085200"/>
    <n v="1"/>
    <n v="1"/>
    <n v="0"/>
    <n v="1"/>
    <d v="2022-05-10T00:00:00"/>
    <x v="211"/>
    <n v="23199400"/>
    <n v="1879140"/>
    <x v="1"/>
    <x v="2"/>
    <n v="21206060"/>
    <n v="0.91859979553999971"/>
  </r>
  <r>
    <s v="ODR3188914386m"/>
    <s v="C572081L"/>
    <x v="85"/>
    <s v="P361129"/>
    <n v="55390"/>
    <n v="2"/>
    <n v="1107800"/>
    <n v="110780"/>
    <n v="997020"/>
    <n v="1"/>
    <n v="1"/>
    <n v="0"/>
    <n v="5"/>
    <d v="2021-09-19T00:00:00"/>
    <x v="212"/>
    <n v="553900"/>
    <n v="45414"/>
    <x v="5"/>
    <x v="0"/>
    <n v="906192"/>
    <n v="0.90890052356020945"/>
  </r>
  <r>
    <s v="ODR7146867180d"/>
    <s v="C640198L"/>
    <x v="127"/>
    <s v="P149491"/>
    <n v="55332"/>
    <n v="1"/>
    <n v="553320"/>
    <n v="110113"/>
    <n v="443207"/>
    <n v="1"/>
    <n v="1"/>
    <n v="1"/>
    <n v="1"/>
    <d v="2021-11-13T00:00:00"/>
    <x v="213"/>
    <n v="530700"/>
    <n v="32364"/>
    <x v="5"/>
    <x v="2"/>
    <n v="410843"/>
    <n v="0.92697768762677479"/>
  </r>
  <r>
    <s v="ODR9971379948u"/>
    <s v="C744990L"/>
    <x v="26"/>
    <s v="P557054"/>
    <n v="43500"/>
    <n v="1"/>
    <n v="435000"/>
    <n v="108750"/>
    <n v="326250"/>
    <n v="1"/>
    <n v="0"/>
    <n v="0"/>
    <n v="4"/>
    <d v="2022-05-21T00:00:00"/>
    <x v="156"/>
    <n v="1159420"/>
    <n v="74182"/>
    <x v="0"/>
    <x v="1"/>
    <n v="252068"/>
    <n v="0.77262222222222221"/>
  </r>
  <r>
    <s v="ODR6024960925q"/>
    <s v="C737801L"/>
    <x v="16"/>
    <s v="P375932"/>
    <n v="202362"/>
    <n v="1"/>
    <n v="2023620"/>
    <n v="107242"/>
    <n v="1916380"/>
    <n v="1"/>
    <n v="1"/>
    <n v="0"/>
    <n v="1"/>
    <d v="2022-04-23T00:00:00"/>
    <x v="214"/>
    <n v="2023620"/>
    <n v="133516"/>
    <x v="8"/>
    <x v="2"/>
    <n v="1782864"/>
    <n v="0.93032905791127019"/>
  </r>
  <r>
    <s v="ODR2179630145y"/>
    <s v="C371890L"/>
    <x v="128"/>
    <s v="P952868"/>
    <n v="57420"/>
    <n v="1"/>
    <n v="574200"/>
    <n v="105456"/>
    <n v="468744"/>
    <n v="1"/>
    <n v="1"/>
    <n v="1"/>
    <n v="1"/>
    <d v="2022-03-27T00:00:00"/>
    <x v="215"/>
    <n v="574200"/>
    <n v="45936"/>
    <x v="12"/>
    <x v="2"/>
    <n v="422808"/>
    <n v="0.90200194562490399"/>
  </r>
  <r>
    <s v="ODR2496247432b"/>
    <s v="C822217L"/>
    <x v="44"/>
    <s v="P511346"/>
    <n v="68904"/>
    <n v="1"/>
    <n v="689040"/>
    <n v="103356"/>
    <n v="585684"/>
    <n v="1"/>
    <n v="1"/>
    <n v="1"/>
    <n v="4"/>
    <d v="2021-11-25T00:00:00"/>
    <x v="216"/>
    <n v="695420"/>
    <n v="48662"/>
    <x v="8"/>
    <x v="1"/>
    <n v="537022"/>
    <n v="0.91691424044365222"/>
  </r>
  <r>
    <s v="ODR5459843595z"/>
    <s v="C657376L"/>
    <x v="99"/>
    <s v="P669695"/>
    <n v="103240"/>
    <n v="1"/>
    <n v="1032400"/>
    <n v="103240"/>
    <n v="929160"/>
    <n v="1"/>
    <n v="1"/>
    <n v="1"/>
    <n v="5"/>
    <d v="2022-06-05T00:00:00"/>
    <x v="217"/>
    <n v="1032400"/>
    <n v="70180"/>
    <x v="14"/>
    <x v="0"/>
    <n v="858980"/>
    <n v="0.92446941323345821"/>
  </r>
  <r>
    <s v="ODR5799844227n"/>
    <s v="C577641L"/>
    <x v="129"/>
    <s v="P710971"/>
    <n v="34510"/>
    <n v="2"/>
    <n v="690200"/>
    <n v="101129"/>
    <n v="589071"/>
    <n v="1"/>
    <n v="1"/>
    <n v="1"/>
    <n v="1"/>
    <d v="2022-03-20T00:00:00"/>
    <x v="218"/>
    <n v="345100"/>
    <n v="28594"/>
    <x v="12"/>
    <x v="2"/>
    <n v="531883"/>
    <n v="0.90291832393718241"/>
  </r>
  <r>
    <s v="ODR8232746614b"/>
    <s v="C864410L"/>
    <x v="130"/>
    <s v="P585250"/>
    <n v="271150"/>
    <n v="1"/>
    <n v="2711500"/>
    <n v="937802"/>
    <n v="2617720"/>
    <n v="1"/>
    <n v="0"/>
    <n v="0"/>
    <n v="7"/>
    <d v="2021-11-15T00:00:00"/>
    <x v="219"/>
    <n v="2697000"/>
    <n v="226548"/>
    <x v="9"/>
    <x v="4"/>
    <n v="2391172"/>
    <n v="0.91345598459728317"/>
  </r>
  <r>
    <s v="ODR9397685367y"/>
    <s v="C557586L"/>
    <x v="71"/>
    <s v="P125701"/>
    <n v="48720"/>
    <n v="2"/>
    <n v="974400"/>
    <n v="910658"/>
    <n v="883334"/>
    <n v="1"/>
    <n v="1"/>
    <n v="0"/>
    <n v="1"/>
    <d v="2022-04-03T00:00:00"/>
    <x v="220"/>
    <n v="487200"/>
    <n v="33118"/>
    <x v="0"/>
    <x v="2"/>
    <n v="817098"/>
    <n v="0.9250159056483731"/>
  </r>
  <r>
    <s v="ODR2654990519a"/>
    <s v="C983543L"/>
    <x v="66"/>
    <s v="P276689"/>
    <n v="104110"/>
    <n v="1"/>
    <n v="1041100"/>
    <n v="905032"/>
    <n v="950597"/>
    <n v="1"/>
    <n v="1"/>
    <n v="1"/>
    <n v="1"/>
    <d v="2022-08-21T00:00:00"/>
    <x v="221"/>
    <n v="1041100"/>
    <n v="68672"/>
    <x v="6"/>
    <x v="2"/>
    <n v="881925"/>
    <n v="0.92775908192430656"/>
  </r>
  <r>
    <s v="ODR5590071394f"/>
    <s v="C439027L"/>
    <x v="6"/>
    <s v="P639145"/>
    <n v="179916"/>
    <n v="1"/>
    <n v="1799160"/>
    <n v="89958"/>
    <n v="1709200"/>
    <n v="1"/>
    <n v="0"/>
    <n v="0"/>
    <n v="7"/>
    <d v="2022-05-20T00:00:00"/>
    <x v="222"/>
    <n v="1799160"/>
    <n v="109736"/>
    <x v="12"/>
    <x v="4"/>
    <n v="1599464"/>
    <n v="0.93579686402995554"/>
  </r>
  <r>
    <s v="ODR5201131502t"/>
    <s v="C413769L"/>
    <x v="19"/>
    <s v="P830684"/>
    <n v="87000"/>
    <n v="1"/>
    <n v="870000"/>
    <n v="87000"/>
    <n v="783000"/>
    <n v="1"/>
    <n v="1"/>
    <n v="1"/>
    <n v="5"/>
    <d v="2021-09-09T00:00:00"/>
    <x v="223"/>
    <n v="870000"/>
    <n v="63510"/>
    <x v="0"/>
    <x v="0"/>
    <n v="719490"/>
    <n v="0.91888888888888887"/>
  </r>
  <r>
    <s v="ODR4945014185n"/>
    <s v="C986196L"/>
    <x v="131"/>
    <s v="P858068"/>
    <n v="29000"/>
    <n v="2"/>
    <n v="580000"/>
    <n v="87000"/>
    <n v="493000"/>
    <n v="1"/>
    <n v="1"/>
    <n v="1"/>
    <n v="5"/>
    <d v="2021-09-09T00:00:00"/>
    <x v="0"/>
    <n v="261000"/>
    <n v="18270"/>
    <x v="0"/>
    <x v="0"/>
    <n v="456460"/>
    <n v="0.92588235294117649"/>
  </r>
  <r>
    <s v="ODR7534625740d"/>
    <s v="C403187L"/>
    <x v="132"/>
    <s v="P557054"/>
    <n v="58000"/>
    <n v="1"/>
    <n v="580000"/>
    <n v="87000"/>
    <n v="493000"/>
    <n v="1"/>
    <n v="0"/>
    <n v="0"/>
    <n v="6"/>
    <d v="2021-11-26T00:00:00"/>
    <x v="156"/>
    <n v="1159420"/>
    <n v="74182"/>
    <x v="0"/>
    <x v="6"/>
    <n v="418818"/>
    <n v="0.84952941176470587"/>
  </r>
  <r>
    <s v="ODR1407950680g"/>
    <s v="C477890L"/>
    <x v="80"/>
    <s v="P408446"/>
    <n v="29754"/>
    <n v="1"/>
    <n v="297540"/>
    <n v="850106"/>
    <n v="212529"/>
    <n v="1"/>
    <n v="1"/>
    <n v="0"/>
    <n v="1"/>
    <d v="2021-11-25T00:00:00"/>
    <x v="224"/>
    <n v="297540"/>
    <n v="20822"/>
    <x v="12"/>
    <x v="2"/>
    <n v="191707"/>
    <n v="0.90202748801340049"/>
  </r>
  <r>
    <s v="ODR5289776387d"/>
    <s v="C667729L"/>
    <x v="52"/>
    <s v="P197519"/>
    <n v="26970"/>
    <n v="3"/>
    <n v="809100"/>
    <n v="80910"/>
    <n v="728190"/>
    <n v="1"/>
    <n v="0"/>
    <n v="0"/>
    <n v="5"/>
    <d v="2021-09-15T00:00:00"/>
    <x v="225"/>
    <n v="240700"/>
    <n v="14442"/>
    <x v="11"/>
    <x v="0"/>
    <n v="684864"/>
    <n v="0.94050179211469531"/>
  </r>
  <r>
    <s v="ODR2600801611n"/>
    <s v="C702427L"/>
    <x v="22"/>
    <s v="P568120"/>
    <n v="225330"/>
    <n v="1"/>
    <n v="2253300"/>
    <n v="774822"/>
    <n v="2175820"/>
    <n v="1"/>
    <n v="1"/>
    <n v="0"/>
    <n v="4"/>
    <d v="2022-07-01T00:00:00"/>
    <x v="226"/>
    <n v="2253300"/>
    <n v="184730"/>
    <x v="5"/>
    <x v="1"/>
    <n v="1991090"/>
    <n v="0.91509867544190238"/>
  </r>
  <r>
    <s v="ODR2643297164r"/>
    <s v="C700565L"/>
    <x v="11"/>
    <s v="P118382"/>
    <n v="69600"/>
    <n v="2"/>
    <n v="1392000"/>
    <n v="69600"/>
    <n v="1322400"/>
    <n v="1"/>
    <n v="0"/>
    <n v="0"/>
    <n v="4"/>
    <d v="2022-05-20T00:00:00"/>
    <x v="227"/>
    <n v="696000"/>
    <n v="45936"/>
    <x v="14"/>
    <x v="1"/>
    <n v="1230528"/>
    <n v="0.93052631578947365"/>
  </r>
  <r>
    <s v="ODR6610850383a"/>
    <s v="C910506L"/>
    <x v="35"/>
    <s v="P213473"/>
    <n v="193140"/>
    <n v="2"/>
    <n v="3862800"/>
    <n v="677034"/>
    <n v="3795100"/>
    <n v="1"/>
    <n v="1"/>
    <n v="0"/>
    <n v="4"/>
    <d v="2022-07-23T00:00:00"/>
    <x v="228"/>
    <n v="1931400"/>
    <n v="117798"/>
    <x v="5"/>
    <x v="1"/>
    <n v="3559504"/>
    <n v="0.93792100339911988"/>
  </r>
  <r>
    <s v="ODR9175770243t"/>
    <s v="C234358L"/>
    <x v="29"/>
    <s v="P455444"/>
    <n v="41470"/>
    <n v="1"/>
    <n v="414700"/>
    <n v="62205"/>
    <n v="352495"/>
    <n v="1"/>
    <n v="1"/>
    <n v="0"/>
    <n v="7"/>
    <d v="2022-06-17T00:00:00"/>
    <x v="229"/>
    <n v="414700"/>
    <n v="26912"/>
    <x v="0"/>
    <x v="4"/>
    <n v="325583"/>
    <n v="0.92365281777046482"/>
  </r>
  <r>
    <s v="ODR5074442158n"/>
    <s v="C978558L"/>
    <x v="133"/>
    <s v="P540005"/>
    <n v="57942"/>
    <n v="2"/>
    <n v="1158840"/>
    <n v="58000"/>
    <n v="1100840"/>
    <n v="1"/>
    <n v="0"/>
    <n v="0"/>
    <n v="1"/>
    <d v="2021-09-08T00:00:00"/>
    <x v="200"/>
    <n v="580000"/>
    <n v="49880"/>
    <x v="9"/>
    <x v="2"/>
    <n v="1001080"/>
    <n v="0.90937829293993677"/>
  </r>
  <r>
    <s v="ODR3544593183d"/>
    <s v="C115023L"/>
    <x v="134"/>
    <s v="P419348"/>
    <n v="54810"/>
    <n v="1"/>
    <n v="548100"/>
    <n v="58000"/>
    <n v="490100"/>
    <n v="1"/>
    <n v="1"/>
    <n v="1"/>
    <n v="1"/>
    <d v="2021-12-15T00:00:00"/>
    <x v="230"/>
    <n v="609000"/>
    <n v="47502"/>
    <x v="12"/>
    <x v="2"/>
    <n v="442598"/>
    <n v="0.90307692307692311"/>
  </r>
  <r>
    <s v="ODR2442285061r"/>
    <s v="C928110L"/>
    <x v="90"/>
    <s v="P912231"/>
    <n v="8700"/>
    <n v="1"/>
    <n v="87000"/>
    <n v="58000"/>
    <n v="29000"/>
    <n v="1"/>
    <n v="1"/>
    <n v="0"/>
    <n v="3"/>
    <d v="2022-06-08T00:00:00"/>
    <x v="231"/>
    <n v="87000"/>
    <n v="5626"/>
    <x v="13"/>
    <x v="3"/>
    <n v="23374"/>
    <n v="0.80600000000000005"/>
  </r>
  <r>
    <s v="ODR9722904487n"/>
    <s v="C421614L"/>
    <x v="18"/>
    <s v="P854851"/>
    <n v="16414"/>
    <n v="1"/>
    <n v="164140"/>
    <n v="49242"/>
    <n v="114898"/>
    <n v="1"/>
    <n v="1"/>
    <n v="0"/>
    <n v="4"/>
    <d v="2021-07-09T00:00:00"/>
    <x v="232"/>
    <n v="164140"/>
    <n v="9802"/>
    <x v="12"/>
    <x v="1"/>
    <n v="105096"/>
    <n v="0.91468955073195357"/>
  </r>
  <r>
    <s v="ODR6179308986q"/>
    <s v="C985354L"/>
    <x v="2"/>
    <s v="P531621"/>
    <n v="145000"/>
    <n v="2"/>
    <n v="2900000"/>
    <n v="475426"/>
    <n v="2852460"/>
    <n v="1"/>
    <n v="1"/>
    <n v="1"/>
    <n v="3"/>
    <d v="2021-10-02T00:00:00"/>
    <x v="233"/>
    <n v="1450000"/>
    <n v="118900"/>
    <x v="0"/>
    <x v="3"/>
    <n v="2614660"/>
    <n v="0.91663336208044988"/>
  </r>
  <r>
    <s v="ODR5905048590l"/>
    <s v="C674696L"/>
    <x v="36"/>
    <s v="P537025"/>
    <n v="12760"/>
    <n v="1"/>
    <n v="127600"/>
    <n v="395038"/>
    <n v="880962"/>
    <n v="1"/>
    <n v="0"/>
    <n v="0"/>
    <n v="4"/>
    <d v="2022-07-18T00:00:00"/>
    <x v="234"/>
    <n v="127600"/>
    <n v="10962"/>
    <x v="12"/>
    <x v="1"/>
    <n v="870000"/>
    <n v="0.98755678451510964"/>
  </r>
  <r>
    <s v="ODR5352818176j"/>
    <s v="C908803L"/>
    <x v="135"/>
    <s v="P961955"/>
    <n v="50170"/>
    <n v="1"/>
    <n v="501700"/>
    <n v="393472"/>
    <n v="462353"/>
    <n v="1"/>
    <n v="0"/>
    <n v="0"/>
    <n v="4"/>
    <d v="2022-04-20T00:00:00"/>
    <x v="235"/>
    <n v="501700"/>
    <n v="42630"/>
    <x v="14"/>
    <x v="1"/>
    <n v="419723"/>
    <n v="0.90779772165423389"/>
  </r>
  <r>
    <s v="ODR9853953804b"/>
    <s v="C136210L"/>
    <x v="45"/>
    <s v="P685508"/>
    <n v="75400"/>
    <n v="1"/>
    <n v="754000"/>
    <n v="37700"/>
    <n v="716300"/>
    <n v="1"/>
    <n v="0"/>
    <n v="0"/>
    <n v="7"/>
    <d v="2021-09-21T00:00:00"/>
    <x v="236"/>
    <n v="754000"/>
    <n v="45240"/>
    <x v="12"/>
    <x v="4"/>
    <n v="671060"/>
    <n v="0.93684210526315792"/>
  </r>
  <r>
    <s v="ODR1640614096c"/>
    <s v="C560607L"/>
    <x v="116"/>
    <s v="P509052"/>
    <n v="12702"/>
    <n v="1"/>
    <n v="127020"/>
    <n v="31755"/>
    <n v="95265"/>
    <n v="1"/>
    <n v="1"/>
    <n v="1"/>
    <n v="5"/>
    <d v="2022-03-18T00:00:00"/>
    <x v="237"/>
    <n v="127020"/>
    <n v="11252"/>
    <x v="12"/>
    <x v="0"/>
    <n v="84013"/>
    <n v="0.8818873668188737"/>
  </r>
  <r>
    <s v="ODR6309455803d"/>
    <s v="C639248L"/>
    <x v="136"/>
    <s v="P557054"/>
    <n v="57942"/>
    <n v="1"/>
    <n v="579420"/>
    <n v="29000"/>
    <n v="550420"/>
    <n v="1"/>
    <n v="1"/>
    <n v="1"/>
    <n v="1"/>
    <d v="2021-11-10T00:00:00"/>
    <x v="156"/>
    <n v="1159420"/>
    <n v="74182"/>
    <x v="0"/>
    <x v="2"/>
    <n v="476238"/>
    <n v="0.86522655426765016"/>
  </r>
  <r>
    <s v="ODR5331790881t"/>
    <s v="C928110L"/>
    <x v="52"/>
    <s v="P154058"/>
    <n v="8700"/>
    <n v="1"/>
    <n v="87000"/>
    <n v="21750"/>
    <n v="65250"/>
    <n v="1"/>
    <n v="1"/>
    <n v="0"/>
    <n v="4"/>
    <d v="2022-06-08T00:00:00"/>
    <x v="238"/>
    <n v="87000"/>
    <n v="7308"/>
    <x v="13"/>
    <x v="1"/>
    <n v="57942"/>
    <n v="0.88800000000000001"/>
  </r>
  <r>
    <s v="ODR7609079371g"/>
    <s v="C337717L"/>
    <x v="10"/>
    <s v="P965987"/>
    <n v="13920"/>
    <n v="10"/>
    <n v="1392000"/>
    <n v="13920"/>
    <n v="1378080"/>
    <n v="1"/>
    <n v="0"/>
    <n v="0"/>
    <n v="4"/>
    <d v="2021-09-28T00:00:00"/>
    <x v="147"/>
    <n v="266800"/>
    <n v="18908"/>
    <x v="11"/>
    <x v="1"/>
    <n v="1189000"/>
    <n v="0.86279461279461278"/>
  </r>
  <r>
    <s v="ODR1329341949s"/>
    <s v="C500105L"/>
    <x v="137"/>
    <s v="P330457"/>
    <n v="1392"/>
    <n v="3"/>
    <n v="41760"/>
    <n v="97556"/>
    <n v="320044"/>
    <n v="1"/>
    <n v="1"/>
    <n v="0"/>
    <n v="1"/>
    <d v="2021-11-03T00:00:00"/>
    <x v="239"/>
    <n v="13920"/>
    <n v="870"/>
    <x v="12"/>
    <x v="2"/>
    <n v="317434"/>
    <n v="0.99184487133019206"/>
  </r>
  <r>
    <s v="ODR8399855509j"/>
    <s v="C164454L"/>
    <x v="106"/>
    <s v="P841336"/>
    <n v="4640"/>
    <n v="1"/>
    <n v="46400"/>
    <n v="9106"/>
    <n v="37294"/>
    <n v="1"/>
    <n v="1"/>
    <n v="0"/>
    <n v="1"/>
    <d v="2021-09-11T00:00:00"/>
    <x v="240"/>
    <n v="46400"/>
    <n v="2958"/>
    <x v="12"/>
    <x v="2"/>
    <n v="34336"/>
    <n v="0.92068429237947125"/>
  </r>
  <r>
    <s v="ODR9472121743y"/>
    <s v="C134413L"/>
    <x v="138"/>
    <s v="P330457"/>
    <n v="1392"/>
    <n v="1"/>
    <n v="13920"/>
    <n v="2755"/>
    <n v="11165"/>
    <n v="1"/>
    <n v="1"/>
    <n v="1"/>
    <n v="1"/>
    <d v="2021-11-16T00:00:00"/>
    <x v="239"/>
    <n v="13920"/>
    <n v="870"/>
    <x v="12"/>
    <x v="2"/>
    <n v="10295"/>
    <n v="0.92207792207792205"/>
  </r>
  <r>
    <s v="ODR2149944630w"/>
    <s v="C546754L"/>
    <x v="139"/>
    <s v="P432772"/>
    <n v="1450"/>
    <n v="1"/>
    <n v="14500"/>
    <n v="25984"/>
    <n v="119016"/>
    <n v="1"/>
    <n v="1"/>
    <n v="1"/>
    <n v="1"/>
    <d v="2021-09-15T00:00:00"/>
    <x v="241"/>
    <n v="14500"/>
    <n v="1044"/>
    <x v="12"/>
    <x v="2"/>
    <n v="117972"/>
    <n v="0.99122807017543857"/>
  </r>
  <r>
    <s v="ODR9496522065v"/>
    <s v="C781599L"/>
    <x v="140"/>
    <s v="P774270"/>
    <n v="58"/>
    <n v="1"/>
    <n v="580"/>
    <n v="580"/>
    <n v="0"/>
    <n v="1"/>
    <n v="1"/>
    <n v="0"/>
    <n v="1"/>
    <d v="2022-06-22T00:00:00"/>
    <x v="242"/>
    <n v="580"/>
    <n v="0"/>
    <x v="0"/>
    <x v="2"/>
    <n v="0"/>
    <n v="0"/>
  </r>
  <r>
    <s v="ODR1510991605c"/>
    <s v="C206125L"/>
    <x v="99"/>
    <s v="P313303"/>
    <n v="518752"/>
    <n v="1000"/>
    <n v="5187520000"/>
    <n v="0"/>
    <n v="5187520000"/>
    <n v="1"/>
    <n v="0"/>
    <n v="0"/>
    <n v="2"/>
    <d v="2021-08-19T00:00:00"/>
    <x v="243"/>
    <n v="5509420"/>
    <n v="484822"/>
    <x v="4"/>
    <x v="5"/>
    <n v="4702698000"/>
    <n v="0.90654069767441858"/>
  </r>
  <r>
    <s v="ODR4269164386x"/>
    <s v="C460487L"/>
    <x v="91"/>
    <s v="P313303"/>
    <n v="518752"/>
    <n v="1000"/>
    <n v="5187520000"/>
    <n v="0"/>
    <n v="5187520000"/>
    <n v="1"/>
    <n v="1"/>
    <n v="1"/>
    <n v="2"/>
    <d v="2022-06-21T00:00:00"/>
    <x v="243"/>
    <n v="5509420"/>
    <n v="484822"/>
    <x v="4"/>
    <x v="5"/>
    <n v="4702698000"/>
    <n v="0.90654069767441858"/>
  </r>
  <r>
    <s v="ODR8195974801q"/>
    <s v="C862627L"/>
    <x v="141"/>
    <s v="P551746"/>
    <n v="3052830"/>
    <n v="25"/>
    <n v="763208000"/>
    <n v="0"/>
    <n v="763208000"/>
    <n v="1"/>
    <n v="0"/>
    <n v="0"/>
    <n v="13"/>
    <d v="2022-04-10T00:00:00"/>
    <x v="244"/>
    <n v="30528300"/>
    <n v="2594860"/>
    <x v="1"/>
    <x v="7"/>
    <n v="698336500"/>
    <n v="0.91500154610538675"/>
  </r>
  <r>
    <s v="ODR7547736914q"/>
    <s v="C873525L"/>
    <x v="142"/>
    <s v="P972345"/>
    <n v="3711942"/>
    <n v="20"/>
    <n v="742388000"/>
    <n v="0"/>
    <n v="742388000"/>
    <n v="1"/>
    <n v="0"/>
    <n v="0"/>
    <n v="8"/>
    <d v="2021-07-13T00:00:00"/>
    <x v="245"/>
    <n v="37119400"/>
    <n v="3303620"/>
    <x v="4"/>
    <x v="8"/>
    <n v="676315600"/>
    <n v="0.91100017780459819"/>
  </r>
  <r>
    <s v="ODR4553486829o"/>
    <s v="C520373L"/>
    <x v="143"/>
    <s v="P984161"/>
    <n v="1971942"/>
    <n v="34"/>
    <n v="670460000"/>
    <n v="0"/>
    <n v="670460000"/>
    <n v="1"/>
    <n v="0"/>
    <n v="0"/>
    <n v="9"/>
    <d v="2021-07-17T00:00:00"/>
    <x v="246"/>
    <n v="19719400"/>
    <n v="1281740"/>
    <x v="4"/>
    <x v="9"/>
    <n v="626880840"/>
    <n v="0.93500110371983414"/>
  </r>
  <r>
    <s v="ODR5658465897g"/>
    <s v="C514596L"/>
    <x v="60"/>
    <s v="P241542"/>
    <n v="2870942"/>
    <n v="21"/>
    <n v="602898000"/>
    <n v="0"/>
    <n v="602898000"/>
    <n v="1"/>
    <n v="1"/>
    <n v="1"/>
    <n v="11"/>
    <d v="2022-04-09T00:00:00"/>
    <x v="247"/>
    <n v="28095200"/>
    <n v="1854260"/>
    <x v="1"/>
    <x v="10"/>
    <n v="563958540"/>
    <n v="0.93541285590597412"/>
  </r>
  <r>
    <s v="ODR2922387390a"/>
    <s v="C750160L"/>
    <x v="144"/>
    <s v="P803645"/>
    <n v="3140758"/>
    <n v="16"/>
    <n v="502521000"/>
    <n v="0"/>
    <n v="502521000"/>
    <n v="1"/>
    <n v="1"/>
    <n v="0"/>
    <n v="10"/>
    <d v="2021-08-25T00:00:00"/>
    <x v="248"/>
    <n v="30159400"/>
    <n v="1869860"/>
    <x v="4"/>
    <x v="11"/>
    <n v="472603240"/>
    <n v="0.94046465719840566"/>
  </r>
  <r>
    <s v="ODR3827680311s"/>
    <s v="C296946L"/>
    <x v="145"/>
    <s v="P751549"/>
    <n v="4132442"/>
    <n v="8"/>
    <n v="330595000"/>
    <n v="0"/>
    <n v="330595000"/>
    <n v="1"/>
    <n v="0"/>
    <n v="0"/>
    <n v="9"/>
    <d v="2021-09-22T00:00:00"/>
    <x v="11"/>
    <n v="44080000"/>
    <n v="3879040"/>
    <x v="4"/>
    <x v="9"/>
    <n v="299562680"/>
    <n v="0.9061319136708057"/>
  </r>
  <r>
    <s v="ODR7074929662w"/>
    <s v="C783325L"/>
    <x v="125"/>
    <s v="P392127"/>
    <n v="5891640"/>
    <n v="5"/>
    <n v="294582000"/>
    <n v="0"/>
    <n v="294582000"/>
    <n v="1"/>
    <n v="0"/>
    <n v="0"/>
    <n v="12"/>
    <d v="2021-09-22T00:00:00"/>
    <x v="249"/>
    <n v="58916400"/>
    <n v="3652780"/>
    <x v="1"/>
    <x v="12"/>
    <n v="276318100"/>
    <n v="0.93800062461385969"/>
  </r>
  <r>
    <s v="ODR1527812016j"/>
    <s v="C974256L"/>
    <x v="146"/>
    <s v="P872944"/>
    <n v="14209942"/>
    <n v="2"/>
    <n v="284199000"/>
    <n v="0"/>
    <n v="284199000"/>
    <n v="1"/>
    <n v="0"/>
    <n v="0"/>
    <n v="7"/>
    <d v="2022-06-01T00:00:00"/>
    <x v="79"/>
    <n v="142099000"/>
    <n v="12362600"/>
    <x v="1"/>
    <x v="4"/>
    <n v="259473800"/>
    <n v="0.91300039760871787"/>
  </r>
  <r>
    <s v="ODR2710875257k"/>
    <s v="C314395L"/>
    <x v="147"/>
    <s v="P984532"/>
    <n v="27782000"/>
    <n v="1"/>
    <n v="277820000"/>
    <n v="0"/>
    <n v="277820000"/>
    <n v="1"/>
    <n v="0"/>
    <n v="0"/>
    <n v="7"/>
    <d v="2022-05-06T00:00:00"/>
    <x v="250"/>
    <n v="277820000"/>
    <n v="16947000"/>
    <x v="2"/>
    <x v="4"/>
    <n v="260873000"/>
    <n v="0.93900007198905766"/>
  </r>
  <r>
    <s v="ODR4401214903b"/>
    <s v="C232704L"/>
    <x v="146"/>
    <s v="P984532"/>
    <n v="27782000"/>
    <n v="1"/>
    <n v="277820000"/>
    <n v="0"/>
    <n v="277820000"/>
    <n v="1"/>
    <n v="0"/>
    <n v="0"/>
    <n v="7"/>
    <d v="2022-06-02T00:00:00"/>
    <x v="250"/>
    <n v="277820000"/>
    <n v="16947000"/>
    <x v="2"/>
    <x v="4"/>
    <n v="260873000"/>
    <n v="0.93900007198905766"/>
  </r>
  <r>
    <s v="ODR5164111803d"/>
    <s v="C658753L"/>
    <x v="148"/>
    <s v="P262382"/>
    <n v="5510000"/>
    <n v="5"/>
    <n v="275500000"/>
    <n v="0"/>
    <n v="275500000"/>
    <n v="1"/>
    <n v="0"/>
    <n v="0"/>
    <n v="4"/>
    <d v="2022-01-27T00:00:00"/>
    <x v="251"/>
    <n v="55100000"/>
    <n v="3801900"/>
    <x v="4"/>
    <x v="1"/>
    <n v="256490500"/>
    <n v="0.93100000000000005"/>
  </r>
  <r>
    <s v="ODR6286397601b"/>
    <s v="C320323L"/>
    <x v="149"/>
    <s v="P709484"/>
    <n v="13630000"/>
    <n v="2"/>
    <n v="272600000"/>
    <n v="0"/>
    <n v="272600000"/>
    <n v="1"/>
    <n v="0"/>
    <n v="0"/>
    <n v="4"/>
    <d v="2021-10-24T00:00:00"/>
    <x v="252"/>
    <n v="136300000"/>
    <n v="8723200"/>
    <x v="3"/>
    <x v="1"/>
    <n v="255153600"/>
    <n v="0.93600000000000005"/>
  </r>
  <r>
    <s v="ODR7136542631z"/>
    <s v="C728469L"/>
    <x v="150"/>
    <s v="P709484"/>
    <n v="13630000"/>
    <n v="2"/>
    <n v="272600000"/>
    <n v="0"/>
    <n v="272600000"/>
    <n v="1"/>
    <n v="0"/>
    <n v="0"/>
    <n v="4"/>
    <d v="2022-02-15T00:00:00"/>
    <x v="252"/>
    <n v="136300000"/>
    <n v="8723200"/>
    <x v="3"/>
    <x v="1"/>
    <n v="255153600"/>
    <n v="0.93600000000000005"/>
  </r>
  <r>
    <s v="ODR2469240270n"/>
    <s v="C414678L"/>
    <x v="151"/>
    <s v="P709484"/>
    <n v="13630000"/>
    <n v="2"/>
    <n v="272600000"/>
    <n v="0"/>
    <n v="272600000"/>
    <n v="1"/>
    <n v="0"/>
    <n v="0"/>
    <n v="7"/>
    <d v="2022-04-08T00:00:00"/>
    <x v="252"/>
    <n v="136300000"/>
    <n v="8723200"/>
    <x v="3"/>
    <x v="4"/>
    <n v="255153600"/>
    <n v="0.93600000000000005"/>
  </r>
  <r>
    <s v="ODR4105678482x"/>
    <s v="C925840L"/>
    <x v="54"/>
    <s v="P883614"/>
    <n v="7771942"/>
    <n v="3"/>
    <n v="233158000"/>
    <n v="0"/>
    <n v="233158000"/>
    <n v="1"/>
    <n v="0"/>
    <n v="0"/>
    <n v="7"/>
    <d v="2022-08-28T00:00:00"/>
    <x v="253"/>
    <n v="77719400"/>
    <n v="5984380"/>
    <x v="1"/>
    <x v="4"/>
    <n v="215204860"/>
    <n v="0.92300011151236505"/>
  </r>
  <r>
    <s v="ODR9190972394n"/>
    <s v="C945996L"/>
    <x v="152"/>
    <s v="P793709"/>
    <n v="3943942"/>
    <n v="5"/>
    <n v="197197000"/>
    <n v="0"/>
    <n v="197197000"/>
    <n v="1"/>
    <n v="0"/>
    <n v="0"/>
    <n v="9"/>
    <d v="2021-07-26T00:00:00"/>
    <x v="254"/>
    <n v="39439400"/>
    <n v="2602980"/>
    <x v="4"/>
    <x v="9"/>
    <n v="184182100"/>
    <n v="0.93400051724924826"/>
  </r>
  <r>
    <s v="ODR4509953809x"/>
    <s v="C484780L"/>
    <x v="42"/>
    <s v="P388033"/>
    <n v="1966200"/>
    <n v="10"/>
    <n v="196620000"/>
    <n v="0"/>
    <n v="196620000"/>
    <n v="1"/>
    <n v="0"/>
    <n v="0"/>
    <n v="2"/>
    <d v="2021-11-22T00:00:00"/>
    <x v="255"/>
    <n v="19662000"/>
    <n v="1730260"/>
    <x v="1"/>
    <x v="5"/>
    <n v="179317400"/>
    <n v="0.911999796561896"/>
  </r>
  <r>
    <s v="ODR6102390711i"/>
    <s v="C546010L"/>
    <x v="153"/>
    <s v="P225759"/>
    <n v="19168942"/>
    <n v="1"/>
    <n v="191689000"/>
    <n v="0"/>
    <n v="191689000"/>
    <n v="1"/>
    <n v="0"/>
    <n v="0"/>
    <n v="7"/>
    <d v="2021-09-07T00:00:00"/>
    <x v="256"/>
    <n v="191689000"/>
    <n v="12459800"/>
    <x v="1"/>
    <x v="4"/>
    <n v="179229200"/>
    <n v="0.93499992174824842"/>
  </r>
  <r>
    <s v="ODR5588724909v"/>
    <s v="C426012L"/>
    <x v="154"/>
    <s v="P812976"/>
    <n v="6321942"/>
    <n v="3"/>
    <n v="189658000"/>
    <n v="0"/>
    <n v="189658000"/>
    <n v="1"/>
    <n v="0"/>
    <n v="0"/>
    <n v="9"/>
    <d v="2021-07-16T00:00:00"/>
    <x v="257"/>
    <n v="63219400"/>
    <n v="5373640"/>
    <x v="4"/>
    <x v="9"/>
    <n v="173537080"/>
    <n v="0.91500005272648666"/>
  </r>
  <r>
    <s v="ODR1224022315r"/>
    <s v="C700603L"/>
    <x v="155"/>
    <s v="P751549"/>
    <n v="4581942"/>
    <n v="4"/>
    <n v="183278000"/>
    <n v="0"/>
    <n v="183278000"/>
    <n v="1"/>
    <n v="0"/>
    <n v="0"/>
    <n v="4"/>
    <d v="2021-11-01T00:00:00"/>
    <x v="11"/>
    <n v="44080000"/>
    <n v="3879040"/>
    <x v="4"/>
    <x v="1"/>
    <n v="167761840"/>
    <n v="0.91534084832876828"/>
  </r>
  <r>
    <s v="ODR3338283443l"/>
    <s v="C700603L"/>
    <x v="156"/>
    <s v="P751549"/>
    <n v="4581942"/>
    <n v="4"/>
    <n v="183278000"/>
    <n v="0"/>
    <n v="183278000"/>
    <n v="1"/>
    <n v="0"/>
    <n v="0"/>
    <n v="4"/>
    <d v="2021-11-01T00:00:00"/>
    <x v="11"/>
    <n v="44080000"/>
    <n v="3879040"/>
    <x v="4"/>
    <x v="1"/>
    <n v="167761840"/>
    <n v="0.91534084832876828"/>
  </r>
  <r>
    <s v="ODR2083105797n"/>
    <s v="C946407L"/>
    <x v="157"/>
    <s v="P751549"/>
    <n v="4581942"/>
    <n v="4"/>
    <n v="183278000"/>
    <n v="0"/>
    <n v="183278000"/>
    <n v="1"/>
    <n v="0"/>
    <n v="0"/>
    <n v="4"/>
    <d v="2021-11-25T00:00:00"/>
    <x v="11"/>
    <n v="44080000"/>
    <n v="3879040"/>
    <x v="4"/>
    <x v="1"/>
    <n v="167761840"/>
    <n v="0.91534084832876828"/>
  </r>
  <r>
    <s v="ODR6643064719z"/>
    <s v="C324312L"/>
    <x v="158"/>
    <s v="P774890"/>
    <n v="719142"/>
    <n v="25"/>
    <n v="179786000"/>
    <n v="0"/>
    <n v="179786000"/>
    <n v="1"/>
    <n v="0"/>
    <n v="0"/>
    <n v="2"/>
    <d v="2022-01-28T00:00:00"/>
    <x v="258"/>
    <n v="7307420"/>
    <n v="482270"/>
    <x v="4"/>
    <x v="5"/>
    <n v="167729250"/>
    <n v="0.93293832667727183"/>
  </r>
  <r>
    <s v="ODR9663076981b"/>
    <s v="C363738L"/>
    <x v="31"/>
    <s v="P579921"/>
    <n v="8700000"/>
    <n v="2"/>
    <n v="174000000"/>
    <n v="0"/>
    <n v="174000000"/>
    <n v="1"/>
    <n v="1"/>
    <n v="0"/>
    <n v="4"/>
    <d v="2022-07-09T00:00:00"/>
    <x v="259"/>
    <n v="87000000"/>
    <n v="5481000"/>
    <x v="3"/>
    <x v="1"/>
    <n v="163038000"/>
    <n v="0.93700000000000006"/>
  </r>
  <r>
    <s v="ODR2856657870b"/>
    <s v="C424665L"/>
    <x v="159"/>
    <s v="P448913"/>
    <n v="17400000"/>
    <n v="1"/>
    <n v="174000000"/>
    <n v="0"/>
    <n v="174000000"/>
    <n v="1"/>
    <n v="0"/>
    <n v="0"/>
    <n v="4"/>
    <d v="2021-11-09T00:00:00"/>
    <x v="260"/>
    <n v="174000000"/>
    <n v="15660000"/>
    <x v="0"/>
    <x v="1"/>
    <n v="158340000"/>
    <n v="0.91"/>
  </r>
  <r>
    <s v="ODR8583271999w"/>
    <s v="C424665L"/>
    <x v="160"/>
    <s v="P448913"/>
    <n v="17400000"/>
    <n v="1"/>
    <n v="174000000"/>
    <n v="0"/>
    <n v="174000000"/>
    <n v="1"/>
    <n v="0"/>
    <n v="0"/>
    <n v="4"/>
    <d v="2021-11-09T00:00:00"/>
    <x v="260"/>
    <n v="174000000"/>
    <n v="15660000"/>
    <x v="0"/>
    <x v="1"/>
    <n v="158340000"/>
    <n v="0.91"/>
  </r>
  <r>
    <s v="ODR2522487081b"/>
    <s v="C245614L"/>
    <x v="161"/>
    <s v="P448913"/>
    <n v="17400000"/>
    <n v="1"/>
    <n v="174000000"/>
    <n v="0"/>
    <n v="174000000"/>
    <n v="1"/>
    <n v="0"/>
    <n v="0"/>
    <n v="4"/>
    <d v="2021-07-21T00:00:00"/>
    <x v="260"/>
    <n v="174000000"/>
    <n v="15660000"/>
    <x v="0"/>
    <x v="1"/>
    <n v="158340000"/>
    <n v="0.91"/>
  </r>
  <r>
    <s v="ODR4781589012h"/>
    <s v="C329226L"/>
    <x v="162"/>
    <s v="P999409"/>
    <n v="16819942"/>
    <n v="1"/>
    <n v="168199000"/>
    <n v="0"/>
    <n v="168199000"/>
    <n v="1"/>
    <n v="0"/>
    <n v="0"/>
    <n v="4"/>
    <d v="2022-05-18T00:00:00"/>
    <x v="261"/>
    <n v="168199000"/>
    <n v="10932900"/>
    <x v="1"/>
    <x v="1"/>
    <n v="157266100"/>
    <n v="0.93500020808684947"/>
  </r>
  <r>
    <s v="ODR8655686358v"/>
    <s v="C507554L"/>
    <x v="163"/>
    <s v="P418626"/>
    <n v="5596942"/>
    <n v="3"/>
    <n v="167908000"/>
    <n v="0"/>
    <n v="167908000"/>
    <n v="1"/>
    <n v="0"/>
    <n v="0"/>
    <n v="8"/>
    <d v="2021-07-10T00:00:00"/>
    <x v="262"/>
    <n v="55969400"/>
    <n v="3414110"/>
    <x v="4"/>
    <x v="8"/>
    <n v="157665670"/>
    <n v="0.93900034542725774"/>
  </r>
  <r>
    <s v="ODR8428963692g"/>
    <s v="C800316L"/>
    <x v="164"/>
    <s v="P262382"/>
    <n v="5510000"/>
    <n v="3"/>
    <n v="165300000"/>
    <n v="0"/>
    <n v="165300000"/>
    <n v="1"/>
    <n v="0"/>
    <n v="0"/>
    <n v="4"/>
    <d v="2022-01-27T00:00:00"/>
    <x v="251"/>
    <n v="55100000"/>
    <n v="3801900"/>
    <x v="4"/>
    <x v="1"/>
    <n v="153894300"/>
    <n v="0.93100000000000005"/>
  </r>
  <r>
    <s v="ODR4017987422x"/>
    <s v="C865081L"/>
    <x v="125"/>
    <s v="P245834"/>
    <n v="2032900"/>
    <n v="8"/>
    <n v="162632000"/>
    <n v="0"/>
    <n v="162632000"/>
    <n v="1"/>
    <n v="0"/>
    <n v="0"/>
    <n v="4"/>
    <d v="2021-09-21T00:00:00"/>
    <x v="263"/>
    <n v="20329000"/>
    <n v="1423030"/>
    <x v="2"/>
    <x v="1"/>
    <n v="151247760"/>
    <n v="0.93"/>
  </r>
  <r>
    <s v="ODR5376896253d"/>
    <s v="C145580L"/>
    <x v="165"/>
    <s v="P792775"/>
    <n v="15398942"/>
    <n v="1"/>
    <n v="153989000"/>
    <n v="0"/>
    <n v="153989000"/>
    <n v="1"/>
    <n v="0"/>
    <n v="0"/>
    <n v="13"/>
    <d v="2022-04-08T00:00:00"/>
    <x v="264"/>
    <n v="153989000"/>
    <n v="10471300"/>
    <x v="1"/>
    <x v="7"/>
    <n v="143517700"/>
    <n v="0.93199968828942326"/>
  </r>
  <r>
    <s v="ODR2855118495m"/>
    <s v="C835857L"/>
    <x v="166"/>
    <s v="P754831"/>
    <n v="550942"/>
    <n v="26"/>
    <n v="143245000"/>
    <n v="0"/>
    <n v="143245000"/>
    <n v="1"/>
    <n v="1"/>
    <n v="1"/>
    <n v="16"/>
    <d v="2022-03-04T00:00:00"/>
    <x v="265"/>
    <n v="5509420"/>
    <n v="429722"/>
    <x v="4"/>
    <x v="13"/>
    <n v="132072228"/>
    <n v="0.92200235959370314"/>
  </r>
  <r>
    <s v="ODR5932569578h"/>
    <s v="C954865L"/>
    <x v="122"/>
    <s v="P948018"/>
    <n v="7076000"/>
    <n v="2"/>
    <n v="141520000"/>
    <n v="0"/>
    <n v="141520000"/>
    <n v="1"/>
    <n v="0"/>
    <n v="0"/>
    <n v="7"/>
    <d v="2022-05-26T00:00:00"/>
    <x v="266"/>
    <n v="70760000"/>
    <n v="5377760"/>
    <x v="3"/>
    <x v="4"/>
    <n v="130764480"/>
    <n v="0.92400000000000004"/>
  </r>
  <r>
    <s v="ODR8777208714n"/>
    <s v="C325659L"/>
    <x v="66"/>
    <s v="P678370"/>
    <n v="4599400"/>
    <n v="3"/>
    <n v="137982000"/>
    <n v="0"/>
    <n v="137982000"/>
    <n v="1"/>
    <n v="0"/>
    <n v="0"/>
    <n v="4"/>
    <d v="2022-08-15T00:00:00"/>
    <x v="267"/>
    <n v="45994000"/>
    <n v="3081600"/>
    <x v="4"/>
    <x v="1"/>
    <n v="128737200"/>
    <n v="0.93299995651606726"/>
  </r>
  <r>
    <s v="ODR7938332423h"/>
    <s v="C727904L"/>
    <x v="160"/>
    <s v="P670559"/>
    <n v="13630000"/>
    <n v="1"/>
    <n v="136300000"/>
    <n v="0"/>
    <n v="136300000"/>
    <n v="1"/>
    <n v="0"/>
    <n v="0"/>
    <n v="12"/>
    <d v="2021-11-17T00:00:00"/>
    <x v="268"/>
    <n v="136300000"/>
    <n v="9541000"/>
    <x v="3"/>
    <x v="12"/>
    <n v="126759000"/>
    <n v="0.93"/>
  </r>
  <r>
    <s v="ODR7759089994x"/>
    <s v="C339434L"/>
    <x v="167"/>
    <s v="P709484"/>
    <n v="13630000"/>
    <n v="1"/>
    <n v="136300000"/>
    <n v="0"/>
    <n v="136300000"/>
    <n v="1"/>
    <n v="0"/>
    <n v="0"/>
    <n v="12"/>
    <d v="2021-08-14T00:00:00"/>
    <x v="252"/>
    <n v="136300000"/>
    <n v="8723200"/>
    <x v="3"/>
    <x v="12"/>
    <n v="127576800"/>
    <n v="0.93600000000000005"/>
  </r>
  <r>
    <s v="ODR5237930163f"/>
    <s v="C332672L"/>
    <x v="168"/>
    <s v="P709484"/>
    <n v="13630000"/>
    <n v="1"/>
    <n v="136300000"/>
    <n v="0"/>
    <n v="136300000"/>
    <n v="1"/>
    <n v="0"/>
    <n v="0"/>
    <n v="4"/>
    <d v="2021-12-25T00:00:00"/>
    <x v="252"/>
    <n v="136300000"/>
    <n v="8723200"/>
    <x v="3"/>
    <x v="1"/>
    <n v="127576800"/>
    <n v="0.93600000000000005"/>
  </r>
  <r>
    <s v="ODR8766327062r"/>
    <s v="C332672L"/>
    <x v="169"/>
    <s v="P709484"/>
    <n v="13630000"/>
    <n v="1"/>
    <n v="136300000"/>
    <n v="0"/>
    <n v="136300000"/>
    <n v="1"/>
    <n v="0"/>
    <n v="0"/>
    <n v="4"/>
    <d v="2021-12-25T00:00:00"/>
    <x v="252"/>
    <n v="136300000"/>
    <n v="8723200"/>
    <x v="3"/>
    <x v="1"/>
    <n v="127576800"/>
    <n v="0.93600000000000005"/>
  </r>
  <r>
    <s v="ODR2975516650m"/>
    <s v="C483498L"/>
    <x v="170"/>
    <s v="P709484"/>
    <n v="13630000"/>
    <n v="1"/>
    <n v="136300000"/>
    <n v="0"/>
    <n v="136300000"/>
    <n v="1"/>
    <n v="0"/>
    <n v="0"/>
    <n v="9"/>
    <d v="2021-08-23T00:00:00"/>
    <x v="252"/>
    <n v="136300000"/>
    <n v="8723200"/>
    <x v="3"/>
    <x v="9"/>
    <n v="127576800"/>
    <n v="0.93600000000000005"/>
  </r>
  <r>
    <s v="ODR6605691742r"/>
    <s v="C795882L"/>
    <x v="171"/>
    <s v="P709484"/>
    <n v="13630000"/>
    <n v="1"/>
    <n v="136300000"/>
    <n v="0"/>
    <n v="136300000"/>
    <n v="1"/>
    <n v="0"/>
    <n v="0"/>
    <n v="4"/>
    <d v="2022-05-02T00:00:00"/>
    <x v="252"/>
    <n v="136300000"/>
    <n v="8723200"/>
    <x v="3"/>
    <x v="1"/>
    <n v="127576800"/>
    <n v="0.93600000000000005"/>
  </r>
  <r>
    <s v="ODR6157532480g"/>
    <s v="C985354L"/>
    <x v="45"/>
    <s v="P670559"/>
    <n v="13630000"/>
    <n v="1"/>
    <n v="136300000"/>
    <n v="0"/>
    <n v="136300000"/>
    <n v="1"/>
    <n v="0"/>
    <n v="0"/>
    <n v="7"/>
    <d v="2021-10-02T00:00:00"/>
    <x v="268"/>
    <n v="136300000"/>
    <n v="9541000"/>
    <x v="3"/>
    <x v="4"/>
    <n v="126759000"/>
    <n v="0.93"/>
  </r>
  <r>
    <s v="ODR8064968855a"/>
    <s v="C475080L"/>
    <x v="23"/>
    <s v="P709484"/>
    <n v="13630000"/>
    <n v="1"/>
    <n v="136300000"/>
    <n v="0"/>
    <n v="136300000"/>
    <n v="1"/>
    <n v="0"/>
    <n v="0"/>
    <n v="7"/>
    <d v="2022-04-27T00:00:00"/>
    <x v="252"/>
    <n v="136300000"/>
    <n v="8723200"/>
    <x v="3"/>
    <x v="4"/>
    <n v="127576800"/>
    <n v="0.93600000000000005"/>
  </r>
  <r>
    <s v="ODR3206032021q"/>
    <s v="C137305L"/>
    <x v="112"/>
    <s v="P709484"/>
    <n v="13630000"/>
    <n v="1"/>
    <n v="136300000"/>
    <n v="0"/>
    <n v="136300000"/>
    <n v="1"/>
    <n v="0"/>
    <n v="0"/>
    <n v="4"/>
    <d v="2022-04-16T00:00:00"/>
    <x v="252"/>
    <n v="136300000"/>
    <n v="8723200"/>
    <x v="3"/>
    <x v="1"/>
    <n v="127576800"/>
    <n v="0.93600000000000005"/>
  </r>
  <r>
    <s v="ODR1610288141w"/>
    <s v="C573424L"/>
    <x v="172"/>
    <s v="P640071"/>
    <n v="6321942"/>
    <n v="2"/>
    <n v="126439000"/>
    <n v="0"/>
    <n v="126439000"/>
    <n v="1"/>
    <n v="0"/>
    <n v="0"/>
    <n v="9"/>
    <d v="2021-07-16T00:00:00"/>
    <x v="269"/>
    <n v="63219400"/>
    <n v="4235680"/>
    <x v="3"/>
    <x v="9"/>
    <n v="117967640"/>
    <n v="0.93300041917446352"/>
  </r>
  <r>
    <s v="ODR6577399320u"/>
    <s v="C131092L"/>
    <x v="144"/>
    <s v="P640071"/>
    <n v="6321942"/>
    <n v="2"/>
    <n v="126439000"/>
    <n v="0"/>
    <n v="126439000"/>
    <n v="1"/>
    <n v="0"/>
    <n v="0"/>
    <n v="12"/>
    <d v="2021-08-04T00:00:00"/>
    <x v="269"/>
    <n v="63219400"/>
    <n v="4235680"/>
    <x v="3"/>
    <x v="12"/>
    <n v="117967640"/>
    <n v="0.93300041917446352"/>
  </r>
  <r>
    <s v="ODR8132420618n"/>
    <s v="C685143L"/>
    <x v="172"/>
    <s v="P812976"/>
    <n v="6321942"/>
    <n v="2"/>
    <n v="126439000"/>
    <n v="0"/>
    <n v="126439000"/>
    <n v="1"/>
    <n v="0"/>
    <n v="0"/>
    <n v="9"/>
    <d v="2021-07-03T00:00:00"/>
    <x v="257"/>
    <n v="63219400"/>
    <n v="5373640"/>
    <x v="4"/>
    <x v="9"/>
    <n v="115691720"/>
    <n v="0.91500027681332496"/>
  </r>
  <r>
    <s v="ODR7938513252i"/>
    <s v="C716051L"/>
    <x v="173"/>
    <s v="P306870"/>
    <n v="1160000"/>
    <n v="10"/>
    <n v="116000000"/>
    <n v="0"/>
    <n v="116000000"/>
    <n v="1"/>
    <n v="0"/>
    <n v="0"/>
    <n v="4"/>
    <d v="2021-12-18T00:00:00"/>
    <x v="270"/>
    <n v="11600000"/>
    <n v="928000"/>
    <x v="1"/>
    <x v="1"/>
    <n v="106720000"/>
    <n v="0.92"/>
  </r>
  <r>
    <s v="ODR1542623352b"/>
    <s v="C501323L"/>
    <x v="77"/>
    <s v="P539142"/>
    <n v="3769942"/>
    <n v="3"/>
    <n v="113098000"/>
    <n v="0"/>
    <n v="113098000"/>
    <n v="1"/>
    <n v="1"/>
    <n v="0"/>
    <n v="4"/>
    <d v="2022-07-21T00:00:00"/>
    <x v="271"/>
    <n v="36145600"/>
    <n v="2530190"/>
    <x v="4"/>
    <x v="1"/>
    <n v="105507430"/>
    <n v="0.93288502007108876"/>
  </r>
  <r>
    <s v="ODR1668947815t"/>
    <s v="C752800L"/>
    <x v="174"/>
    <s v="P748886"/>
    <n v="5596942"/>
    <n v="2"/>
    <n v="111939000"/>
    <n v="0"/>
    <n v="111939000"/>
    <n v="1"/>
    <n v="0"/>
    <n v="0"/>
    <n v="8"/>
    <d v="2021-08-03T00:00:00"/>
    <x v="272"/>
    <n v="55969400"/>
    <n v="3637990"/>
    <x v="4"/>
    <x v="8"/>
    <n v="104663020"/>
    <n v="0.93500049133903285"/>
  </r>
  <r>
    <s v="ODR8307716833v"/>
    <s v="C966878L"/>
    <x v="125"/>
    <s v="P748886"/>
    <n v="5596942"/>
    <n v="2"/>
    <n v="111939000"/>
    <n v="0"/>
    <n v="111939000"/>
    <n v="1"/>
    <n v="0"/>
    <n v="0"/>
    <n v="4"/>
    <d v="2021-08-17T00:00:00"/>
    <x v="272"/>
    <n v="55969400"/>
    <n v="3637990"/>
    <x v="4"/>
    <x v="1"/>
    <n v="104663020"/>
    <n v="0.93500049133903285"/>
  </r>
  <r>
    <s v="ODR9586154782c"/>
    <s v="C492850L"/>
    <x v="175"/>
    <s v="P670065"/>
    <n v="11062050"/>
    <n v="1"/>
    <n v="110620000"/>
    <n v="0"/>
    <n v="110620000"/>
    <n v="1"/>
    <n v="0"/>
    <n v="0"/>
    <n v="8"/>
    <d v="2021-07-09T00:00:00"/>
    <x v="273"/>
    <n v="110620000"/>
    <n v="7079710"/>
    <x v="1"/>
    <x v="8"/>
    <n v="103540290"/>
    <n v="0.93599972880130178"/>
  </r>
  <r>
    <s v="ODR5127337761o"/>
    <s v="C355869L"/>
    <x v="176"/>
    <s v="P926387"/>
    <n v="1333942"/>
    <n v="8"/>
    <n v="106715000"/>
    <n v="0"/>
    <n v="106715000"/>
    <n v="1"/>
    <n v="0"/>
    <n v="0"/>
    <n v="7"/>
    <d v="2022-03-23T00:00:00"/>
    <x v="274"/>
    <n v="13339400"/>
    <n v="1160520"/>
    <x v="4"/>
    <x v="4"/>
    <n v="97430840"/>
    <n v="0.91300042168392448"/>
  </r>
  <r>
    <s v="ODR4709500777n"/>
    <s v="C179537L"/>
    <x v="35"/>
    <s v="P652031"/>
    <n v="5170642"/>
    <n v="2"/>
    <n v="103413000"/>
    <n v="0"/>
    <n v="103413000"/>
    <n v="1"/>
    <n v="1"/>
    <n v="0"/>
    <n v="4"/>
    <d v="2022-07-19T00:00:00"/>
    <x v="275"/>
    <n v="51706400"/>
    <n v="4033090"/>
    <x v="4"/>
    <x v="1"/>
    <n v="95346820"/>
    <n v="0.92200032877878024"/>
  </r>
  <r>
    <s v="ODR9024612750k"/>
    <s v="C648398L"/>
    <x v="117"/>
    <s v="P751549"/>
    <n v="5161942"/>
    <n v="2"/>
    <n v="103239000"/>
    <n v="0"/>
    <n v="103239000"/>
    <n v="1"/>
    <n v="0"/>
    <n v="0"/>
    <n v="8"/>
    <d v="2021-07-08T00:00:00"/>
    <x v="11"/>
    <n v="44080000"/>
    <n v="3879040"/>
    <x v="4"/>
    <x v="8"/>
    <n v="95480920"/>
    <n v="0.92485320469977428"/>
  </r>
  <r>
    <s v="ODR4431181008h"/>
    <s v="C982362L"/>
    <x v="177"/>
    <s v="P751549"/>
    <n v="5161942"/>
    <n v="2"/>
    <n v="103239000"/>
    <n v="0"/>
    <n v="103239000"/>
    <n v="1"/>
    <n v="0"/>
    <n v="0"/>
    <n v="8"/>
    <d v="2021-08-13T00:00:00"/>
    <x v="11"/>
    <n v="44080000"/>
    <n v="3879040"/>
    <x v="4"/>
    <x v="8"/>
    <n v="95480920"/>
    <n v="0.92485320469977428"/>
  </r>
  <r>
    <s v="ODR9928132526y"/>
    <s v="C492850L"/>
    <x v="178"/>
    <s v="P389672"/>
    <n v="10266000"/>
    <n v="1"/>
    <n v="102660000"/>
    <n v="0"/>
    <n v="102660000"/>
    <n v="1"/>
    <n v="0"/>
    <n v="0"/>
    <n v="4"/>
    <d v="2021-07-09T00:00:00"/>
    <x v="276"/>
    <n v="102660000"/>
    <n v="6364920"/>
    <x v="2"/>
    <x v="1"/>
    <n v="96295080"/>
    <n v="0.93799999999999994"/>
  </r>
  <r>
    <s v="ODR8180212110o"/>
    <s v="C492850L"/>
    <x v="179"/>
    <s v="P661542"/>
    <n v="927942"/>
    <n v="11"/>
    <n v="102074000"/>
    <n v="0"/>
    <n v="102074000"/>
    <n v="1"/>
    <n v="1"/>
    <n v="1"/>
    <n v="4"/>
    <d v="2021-07-09T00:00:00"/>
    <x v="277"/>
    <n v="9280000"/>
    <n v="649600"/>
    <x v="4"/>
    <x v="1"/>
    <n v="94928400"/>
    <n v="0.92999588533808808"/>
  </r>
  <r>
    <s v="ODR6829187112u"/>
    <s v="C351531L"/>
    <x v="180"/>
    <s v="P671747"/>
    <n v="4958942"/>
    <n v="2"/>
    <n v="99178800"/>
    <n v="0"/>
    <n v="99178800"/>
    <n v="1"/>
    <n v="0"/>
    <n v="0"/>
    <n v="4"/>
    <d v="2022-01-19T00:00:00"/>
    <x v="278"/>
    <n v="48586600"/>
    <n v="4226980"/>
    <x v="4"/>
    <x v="1"/>
    <n v="90724840"/>
    <n v="0.91476041250751172"/>
  </r>
  <r>
    <s v="ODR8246206101o"/>
    <s v="C940442L"/>
    <x v="181"/>
    <s v="P910456"/>
    <n v="4893750"/>
    <n v="2"/>
    <n v="97875000"/>
    <n v="0"/>
    <n v="97875000"/>
    <n v="1"/>
    <n v="0"/>
    <n v="0"/>
    <n v="4"/>
    <d v="2021-08-03T00:00:00"/>
    <x v="9"/>
    <n v="48937500"/>
    <n v="3621350"/>
    <x v="4"/>
    <x v="1"/>
    <n v="90632300"/>
    <n v="0.92600051085568325"/>
  </r>
  <r>
    <s v="ODR8566167933o"/>
    <s v="C415262L"/>
    <x v="182"/>
    <s v="P671747"/>
    <n v="4858660"/>
    <n v="2"/>
    <n v="97173200"/>
    <n v="0"/>
    <n v="97173200"/>
    <n v="1"/>
    <n v="0"/>
    <n v="0"/>
    <n v="4"/>
    <d v="2022-01-14T00:00:00"/>
    <x v="278"/>
    <n v="48586600"/>
    <n v="4226980"/>
    <x v="4"/>
    <x v="1"/>
    <n v="88719240"/>
    <n v="0.91300111553391261"/>
  </r>
  <r>
    <s v="ODR8996280744v"/>
    <s v="C796546L"/>
    <x v="183"/>
    <s v="P782682"/>
    <n v="4734540"/>
    <n v="2"/>
    <n v="94690800"/>
    <n v="0"/>
    <n v="94690800"/>
    <n v="1"/>
    <n v="0"/>
    <n v="0"/>
    <n v="4"/>
    <d v="2021-12-08T00:00:00"/>
    <x v="279"/>
    <n v="47345400"/>
    <n v="3787630"/>
    <x v="4"/>
    <x v="1"/>
    <n v="87115540"/>
    <n v="0.92000004224275223"/>
  </r>
  <r>
    <s v="ODR9449445027g"/>
    <s v="C347288L"/>
    <x v="168"/>
    <s v="P782682"/>
    <n v="4734540"/>
    <n v="2"/>
    <n v="94690800"/>
    <n v="0"/>
    <n v="94690800"/>
    <n v="1"/>
    <n v="0"/>
    <n v="0"/>
    <n v="4"/>
    <d v="2021-12-04T00:00:00"/>
    <x v="279"/>
    <n v="47345400"/>
    <n v="3787630"/>
    <x v="4"/>
    <x v="1"/>
    <n v="87115540"/>
    <n v="0.92000004224275223"/>
  </r>
  <r>
    <s v="ODR2421972930c"/>
    <s v="C616892L"/>
    <x v="184"/>
    <s v="P446550"/>
    <n v="4640000"/>
    <n v="2"/>
    <n v="92800000"/>
    <n v="0"/>
    <n v="92800000"/>
    <n v="1"/>
    <n v="0"/>
    <n v="0"/>
    <n v="10"/>
    <d v="2021-07-19T00:00:00"/>
    <x v="280"/>
    <n v="46400000"/>
    <n v="3155200"/>
    <x v="4"/>
    <x v="11"/>
    <n v="86489600"/>
    <n v="0.93200000000000005"/>
  </r>
  <r>
    <s v="ODR6967152906b"/>
    <s v="C492850L"/>
    <x v="185"/>
    <s v="P592314"/>
    <n v="927942"/>
    <n v="10"/>
    <n v="92794200"/>
    <n v="0"/>
    <n v="92794200"/>
    <n v="1"/>
    <n v="1"/>
    <n v="1"/>
    <n v="4"/>
    <d v="2021-07-09T00:00:00"/>
    <x v="281"/>
    <n v="9280000"/>
    <n v="603200"/>
    <x v="4"/>
    <x v="1"/>
    <n v="86762200"/>
    <n v="0.93499593724607788"/>
  </r>
  <r>
    <s v="ODR8263036054f"/>
    <s v="C414907L"/>
    <x v="29"/>
    <s v="P678370"/>
    <n v="4599400"/>
    <n v="2"/>
    <n v="91988000"/>
    <n v="0"/>
    <n v="91988000"/>
    <n v="1"/>
    <n v="0"/>
    <n v="0"/>
    <n v="4"/>
    <d v="2022-07-26T00:00:00"/>
    <x v="267"/>
    <n v="45994000"/>
    <n v="3081600"/>
    <x v="4"/>
    <x v="1"/>
    <n v="85824800"/>
    <n v="0.93299995651606726"/>
  </r>
  <r>
    <s v="ODR6495196063u"/>
    <s v="C325659L"/>
    <x v="105"/>
    <s v="P678370"/>
    <n v="4599400"/>
    <n v="2"/>
    <n v="91988000"/>
    <n v="0"/>
    <n v="91988000"/>
    <n v="1"/>
    <n v="0"/>
    <n v="0"/>
    <n v="4"/>
    <d v="2022-08-15T00:00:00"/>
    <x v="267"/>
    <n v="45994000"/>
    <n v="3081600"/>
    <x v="4"/>
    <x v="1"/>
    <n v="85824800"/>
    <n v="0.93299995651606726"/>
  </r>
  <r>
    <s v="ODR2375712945a"/>
    <s v="C463487L"/>
    <x v="186"/>
    <s v="P751549"/>
    <n v="4581942"/>
    <n v="2"/>
    <n v="91638800"/>
    <n v="0"/>
    <n v="91638800"/>
    <n v="1"/>
    <n v="1"/>
    <n v="1"/>
    <n v="4"/>
    <d v="2021-10-26T00:00:00"/>
    <x v="11"/>
    <n v="44080000"/>
    <n v="3879040"/>
    <x v="4"/>
    <x v="1"/>
    <n v="83880720"/>
    <n v="0.91534066356172272"/>
  </r>
  <r>
    <s v="ODR3960478926v"/>
    <s v="C635102L"/>
    <x v="161"/>
    <s v="P751549"/>
    <n v="4581942"/>
    <n v="2"/>
    <n v="91638800"/>
    <n v="0"/>
    <n v="91638800"/>
    <n v="1"/>
    <n v="0"/>
    <n v="0"/>
    <n v="4"/>
    <d v="2021-10-24T00:00:00"/>
    <x v="11"/>
    <n v="44080000"/>
    <n v="3879040"/>
    <x v="4"/>
    <x v="1"/>
    <n v="83880720"/>
    <n v="0.91534066356172272"/>
  </r>
  <r>
    <s v="ODR9063345169y"/>
    <s v="C989354L"/>
    <x v="58"/>
    <s v="P751549"/>
    <n v="4581942"/>
    <n v="2"/>
    <n v="91638800"/>
    <n v="0"/>
    <n v="91638800"/>
    <n v="1"/>
    <n v="0"/>
    <n v="0"/>
    <n v="4"/>
    <d v="2021-10-01T00:00:00"/>
    <x v="11"/>
    <n v="44080000"/>
    <n v="3879040"/>
    <x v="4"/>
    <x v="1"/>
    <n v="83880720"/>
    <n v="0.91534066356172272"/>
  </r>
  <r>
    <s v="ODR7738840183p"/>
    <s v="C492850L"/>
    <x v="81"/>
    <s v="P677701"/>
    <n v="8789610"/>
    <n v="1"/>
    <n v="87896100"/>
    <n v="0"/>
    <n v="87896100"/>
    <n v="1"/>
    <n v="0"/>
    <n v="0"/>
    <n v="8"/>
    <d v="2021-07-09T00:00:00"/>
    <x v="282"/>
    <n v="87896100"/>
    <n v="5976900"/>
    <x v="1"/>
    <x v="8"/>
    <n v="81919200"/>
    <n v="0.93200039592200334"/>
  </r>
  <r>
    <s v="ODR8936684365b"/>
    <s v="C668686L"/>
    <x v="187"/>
    <s v="P579921"/>
    <n v="8700000"/>
    <n v="1"/>
    <n v="87000000"/>
    <n v="0"/>
    <n v="87000000"/>
    <n v="1"/>
    <n v="0"/>
    <n v="0"/>
    <n v="8"/>
    <d v="2021-08-16T00:00:00"/>
    <x v="259"/>
    <n v="87000000"/>
    <n v="5481000"/>
    <x v="3"/>
    <x v="8"/>
    <n v="81519000"/>
    <n v="0.93700000000000006"/>
  </r>
  <r>
    <s v="ODR1416381062s"/>
    <s v="C685669L"/>
    <x v="174"/>
    <s v="P579921"/>
    <n v="8700000"/>
    <n v="1"/>
    <n v="87000000"/>
    <n v="0"/>
    <n v="87000000"/>
    <n v="1"/>
    <n v="0"/>
    <n v="0"/>
    <n v="8"/>
    <d v="2021-07-24T00:00:00"/>
    <x v="259"/>
    <n v="87000000"/>
    <n v="5481000"/>
    <x v="3"/>
    <x v="8"/>
    <n v="81519000"/>
    <n v="0.93700000000000006"/>
  </r>
  <r>
    <s v="ODR4603685074q"/>
    <s v="C717869L"/>
    <x v="188"/>
    <s v="P579921"/>
    <n v="8700000"/>
    <n v="1"/>
    <n v="87000000"/>
    <n v="0"/>
    <n v="87000000"/>
    <n v="1"/>
    <n v="0"/>
    <n v="0"/>
    <n v="4"/>
    <d v="2021-10-11T00:00:00"/>
    <x v="259"/>
    <n v="87000000"/>
    <n v="5481000"/>
    <x v="3"/>
    <x v="1"/>
    <n v="81519000"/>
    <n v="0.93700000000000006"/>
  </r>
  <r>
    <s v="ODR3275600676m"/>
    <s v="C874059L"/>
    <x v="189"/>
    <s v="P579921"/>
    <n v="8700000"/>
    <n v="1"/>
    <n v="87000000"/>
    <n v="0"/>
    <n v="87000000"/>
    <n v="1"/>
    <n v="0"/>
    <n v="0"/>
    <n v="4"/>
    <d v="2022-01-16T00:00:00"/>
    <x v="259"/>
    <n v="87000000"/>
    <n v="5481000"/>
    <x v="3"/>
    <x v="1"/>
    <n v="81519000"/>
    <n v="0.93700000000000006"/>
  </r>
  <r>
    <s v="ODR2626926307i"/>
    <s v="C724228L"/>
    <x v="33"/>
    <s v="P579921"/>
    <n v="8700000"/>
    <n v="1"/>
    <n v="87000000"/>
    <n v="0"/>
    <n v="87000000"/>
    <n v="1"/>
    <n v="1"/>
    <n v="0"/>
    <n v="4"/>
    <d v="2022-07-19T00:00:00"/>
    <x v="259"/>
    <n v="87000000"/>
    <n v="5481000"/>
    <x v="3"/>
    <x v="1"/>
    <n v="81519000"/>
    <n v="0.93700000000000006"/>
  </r>
  <r>
    <s v="ODR5724105450l"/>
    <s v="C114766L"/>
    <x v="190"/>
    <s v="P579921"/>
    <n v="8700000"/>
    <n v="1"/>
    <n v="87000000"/>
    <n v="0"/>
    <n v="87000000"/>
    <n v="1"/>
    <n v="0"/>
    <n v="0"/>
    <n v="4"/>
    <d v="2022-01-28T00:00:00"/>
    <x v="259"/>
    <n v="87000000"/>
    <n v="5481000"/>
    <x v="3"/>
    <x v="1"/>
    <n v="81519000"/>
    <n v="0.93700000000000006"/>
  </r>
  <r>
    <s v="ODR3548333784z"/>
    <s v="C334571L"/>
    <x v="191"/>
    <s v="P334177"/>
    <n v="1078742"/>
    <n v="8"/>
    <n v="86299400"/>
    <n v="0"/>
    <n v="86299400"/>
    <n v="1"/>
    <n v="0"/>
    <n v="0"/>
    <n v="4"/>
    <d v="2022-02-25T00:00:00"/>
    <x v="283"/>
    <n v="10787400"/>
    <n v="927710"/>
    <x v="4"/>
    <x v="1"/>
    <n v="78877720"/>
    <n v="0.91400079258951972"/>
  </r>
  <r>
    <s v="ODR9811214613a"/>
    <s v="C312751L"/>
    <x v="106"/>
    <s v="P361624"/>
    <n v="8467942"/>
    <n v="1"/>
    <n v="84679400"/>
    <n v="0"/>
    <n v="84679400"/>
    <n v="1"/>
    <n v="1"/>
    <n v="0"/>
    <n v="4"/>
    <d v="2022-08-16T00:00:00"/>
    <x v="284"/>
    <n v="84679400"/>
    <n v="7282420"/>
    <x v="2"/>
    <x v="1"/>
    <n v="77396980"/>
    <n v="0.91400009919767977"/>
  </r>
  <r>
    <s v="ODR6488387933t"/>
    <s v="C461943L"/>
    <x v="44"/>
    <s v="P669465"/>
    <n v="4215440"/>
    <n v="2"/>
    <n v="84308800"/>
    <n v="0"/>
    <n v="84308800"/>
    <n v="1"/>
    <n v="0"/>
    <n v="0"/>
    <n v="4"/>
    <d v="2022-05-09T00:00:00"/>
    <x v="285"/>
    <n v="42154400"/>
    <n v="2950810"/>
    <x v="2"/>
    <x v="1"/>
    <n v="78407180"/>
    <n v="0.92999995255536794"/>
  </r>
  <r>
    <s v="ODR7788752298h"/>
    <s v="C424744L"/>
    <x v="192"/>
    <s v="P473888"/>
    <n v="8410000"/>
    <n v="1"/>
    <n v="84100000"/>
    <n v="0"/>
    <n v="84100000"/>
    <n v="1"/>
    <n v="0"/>
    <n v="0"/>
    <n v="12"/>
    <d v="2021-09-25T00:00:00"/>
    <x v="286"/>
    <n v="84100000"/>
    <n v="5046000"/>
    <x v="3"/>
    <x v="12"/>
    <n v="79054000"/>
    <n v="0.94"/>
  </r>
  <r>
    <s v="ODR6951920757p"/>
    <s v="C469250L"/>
    <x v="193"/>
    <s v="P473888"/>
    <n v="8410000"/>
    <n v="1"/>
    <n v="84100000"/>
    <n v="0"/>
    <n v="84100000"/>
    <n v="1"/>
    <n v="0"/>
    <n v="0"/>
    <n v="8"/>
    <d v="2021-07-03T00:00:00"/>
    <x v="286"/>
    <n v="84100000"/>
    <n v="5046000"/>
    <x v="3"/>
    <x v="8"/>
    <n v="79054000"/>
    <n v="0.94"/>
  </r>
  <r>
    <s v="ODR1430144851l"/>
    <s v="C992037L"/>
    <x v="194"/>
    <s v="P473888"/>
    <n v="8410000"/>
    <n v="1"/>
    <n v="84100000"/>
    <n v="0"/>
    <n v="84100000"/>
    <n v="1"/>
    <n v="0"/>
    <n v="0"/>
    <n v="4"/>
    <d v="2021-11-21T00:00:00"/>
    <x v="286"/>
    <n v="84100000"/>
    <n v="5046000"/>
    <x v="3"/>
    <x v="1"/>
    <n v="79054000"/>
    <n v="0.94"/>
  </r>
  <r>
    <s v="ODR8429862177f"/>
    <s v="C987239L"/>
    <x v="97"/>
    <s v="P473888"/>
    <n v="8410000"/>
    <n v="1"/>
    <n v="84100000"/>
    <n v="0"/>
    <n v="84100000"/>
    <n v="1"/>
    <n v="0"/>
    <n v="0"/>
    <n v="8"/>
    <d v="2021-07-22T00:00:00"/>
    <x v="286"/>
    <n v="84100000"/>
    <n v="5046000"/>
    <x v="3"/>
    <x v="8"/>
    <n v="79054000"/>
    <n v="0.94"/>
  </r>
  <r>
    <s v="ODR9222124598e"/>
    <s v="C461801L"/>
    <x v="17"/>
    <s v="P473888"/>
    <n v="8410000"/>
    <n v="1"/>
    <n v="84100000"/>
    <n v="0"/>
    <n v="84100000"/>
    <n v="1"/>
    <n v="0"/>
    <n v="0"/>
    <n v="7"/>
    <d v="2022-04-08T00:00:00"/>
    <x v="286"/>
    <n v="84100000"/>
    <n v="5046000"/>
    <x v="3"/>
    <x v="4"/>
    <n v="79054000"/>
    <n v="0.94"/>
  </r>
  <r>
    <s v="ODR8458511864u"/>
    <s v="C653890L"/>
    <x v="32"/>
    <s v="P473888"/>
    <n v="8410000"/>
    <n v="1"/>
    <n v="84100000"/>
    <n v="0"/>
    <n v="84100000"/>
    <n v="1"/>
    <n v="1"/>
    <n v="0"/>
    <n v="4"/>
    <d v="2022-07-13T00:00:00"/>
    <x v="286"/>
    <n v="84100000"/>
    <n v="5046000"/>
    <x v="3"/>
    <x v="1"/>
    <n v="79054000"/>
    <n v="0.94"/>
  </r>
  <r>
    <s v="ODR3894570161o"/>
    <s v="C623160L"/>
    <x v="195"/>
    <s v="P876996"/>
    <n v="8410000"/>
    <n v="1"/>
    <n v="84100000"/>
    <n v="0"/>
    <n v="84100000"/>
    <n v="1"/>
    <n v="0"/>
    <n v="0"/>
    <n v="7"/>
    <d v="2022-03-12T00:00:00"/>
    <x v="287"/>
    <n v="84100000"/>
    <n v="5466500"/>
    <x v="1"/>
    <x v="4"/>
    <n v="78633500"/>
    <n v="0.93500000000000005"/>
  </r>
  <r>
    <s v="ODR5525026553b"/>
    <s v="C242231L"/>
    <x v="13"/>
    <s v="P876996"/>
    <n v="8410000"/>
    <n v="1"/>
    <n v="84100000"/>
    <n v="0"/>
    <n v="84100000"/>
    <n v="1"/>
    <n v="1"/>
    <n v="0"/>
    <n v="7"/>
    <d v="2021-09-22T00:00:00"/>
    <x v="287"/>
    <n v="84100000"/>
    <n v="5466500"/>
    <x v="1"/>
    <x v="4"/>
    <n v="78633500"/>
    <n v="0.93500000000000005"/>
  </r>
  <r>
    <s v="ODR9611745456d"/>
    <s v="C132488L"/>
    <x v="107"/>
    <s v="P926387"/>
    <n v="1333942"/>
    <n v="6"/>
    <n v="80036500"/>
    <n v="0"/>
    <n v="80036500"/>
    <n v="1"/>
    <n v="0"/>
    <n v="0"/>
    <n v="4"/>
    <d v="2021-12-09T00:00:00"/>
    <x v="274"/>
    <n v="13339400"/>
    <n v="1160520"/>
    <x v="4"/>
    <x v="1"/>
    <n v="73073380"/>
    <n v="0.91300069343362089"/>
  </r>
  <r>
    <s v="ODR2111594442c"/>
    <s v="C333379L"/>
    <x v="196"/>
    <s v="P293009"/>
    <n v="3958500"/>
    <n v="2"/>
    <n v="79170000"/>
    <n v="0"/>
    <n v="79170000"/>
    <n v="1"/>
    <n v="0"/>
    <n v="0"/>
    <n v="7"/>
    <d v="2022-03-14T00:00:00"/>
    <x v="288"/>
    <n v="36475600"/>
    <n v="2918040"/>
    <x v="2"/>
    <x v="4"/>
    <n v="73333920"/>
    <n v="0.92628419856006061"/>
  </r>
  <r>
    <s v="ODR3133094801s"/>
    <s v="C980973L"/>
    <x v="197"/>
    <s v="P482074"/>
    <n v="3897310"/>
    <n v="2"/>
    <n v="77946200"/>
    <n v="0"/>
    <n v="77946200"/>
    <n v="1"/>
    <n v="0"/>
    <n v="0"/>
    <n v="4"/>
    <d v="2021-10-27T00:00:00"/>
    <x v="289"/>
    <n v="38973100"/>
    <n v="2494230"/>
    <x v="2"/>
    <x v="1"/>
    <n v="72957740"/>
    <n v="0.93600124188222134"/>
  </r>
  <r>
    <s v="ODR1928770856o"/>
    <s v="C283866L"/>
    <x v="177"/>
    <s v="P451876"/>
    <n v="3887160"/>
    <n v="2"/>
    <n v="77743200"/>
    <n v="0"/>
    <n v="77743200"/>
    <n v="1"/>
    <n v="1"/>
    <n v="0"/>
    <n v="8"/>
    <d v="2021-07-18T00:00:00"/>
    <x v="290"/>
    <n v="38871600"/>
    <n v="3420670"/>
    <x v="2"/>
    <x v="8"/>
    <n v="70901860"/>
    <n v="0.91200079235225717"/>
  </r>
  <r>
    <s v="ODR1254781912g"/>
    <s v="C941247L"/>
    <x v="198"/>
    <s v="P426226"/>
    <n v="7656000"/>
    <n v="1"/>
    <n v="76560000"/>
    <n v="0"/>
    <n v="76560000"/>
    <n v="1"/>
    <n v="0"/>
    <n v="0"/>
    <n v="9"/>
    <d v="2021-09-21T00:00:00"/>
    <x v="291"/>
    <n v="76560000"/>
    <n v="5052960"/>
    <x v="3"/>
    <x v="9"/>
    <n v="71507040"/>
    <n v="0.93400000000000005"/>
  </r>
  <r>
    <s v="ODR7183155771l"/>
    <s v="C339395L"/>
    <x v="199"/>
    <s v="P426226"/>
    <n v="7656000"/>
    <n v="1"/>
    <n v="76560000"/>
    <n v="0"/>
    <n v="76560000"/>
    <n v="1"/>
    <n v="1"/>
    <n v="0"/>
    <n v="4"/>
    <d v="2021-09-28T00:00:00"/>
    <x v="291"/>
    <n v="76560000"/>
    <n v="5052960"/>
    <x v="3"/>
    <x v="1"/>
    <n v="71507040"/>
    <n v="0.93400000000000005"/>
  </r>
  <r>
    <s v="ODR5388477605n"/>
    <s v="C242231L"/>
    <x v="200"/>
    <s v="P426226"/>
    <n v="7656000"/>
    <n v="1"/>
    <n v="76560000"/>
    <n v="0"/>
    <n v="76560000"/>
    <n v="1"/>
    <n v="1"/>
    <n v="1"/>
    <n v="1"/>
    <d v="2021-09-22T00:00:00"/>
    <x v="291"/>
    <n v="76560000"/>
    <n v="5052960"/>
    <x v="3"/>
    <x v="2"/>
    <n v="71507040"/>
    <n v="0.93400000000000005"/>
  </r>
  <r>
    <s v="ODR7253672109b"/>
    <s v="C451973L"/>
    <x v="201"/>
    <s v="P426226"/>
    <n v="7656000"/>
    <n v="1"/>
    <n v="76560000"/>
    <n v="0"/>
    <n v="76560000"/>
    <n v="1"/>
    <n v="0"/>
    <n v="0"/>
    <n v="4"/>
    <d v="2021-11-26T00:00:00"/>
    <x v="291"/>
    <n v="76560000"/>
    <n v="5052960"/>
    <x v="3"/>
    <x v="1"/>
    <n v="71507040"/>
    <n v="0.93400000000000005"/>
  </r>
  <r>
    <s v="ODR9010786709a"/>
    <s v="C404198L"/>
    <x v="9"/>
    <s v="P426226"/>
    <n v="7656000"/>
    <n v="1"/>
    <n v="76560000"/>
    <n v="0"/>
    <n v="76560000"/>
    <n v="1"/>
    <n v="0"/>
    <n v="0"/>
    <n v="5"/>
    <d v="2021-11-06T00:00:00"/>
    <x v="291"/>
    <n v="76560000"/>
    <n v="5052960"/>
    <x v="3"/>
    <x v="0"/>
    <n v="71507040"/>
    <n v="0.93400000000000005"/>
  </r>
  <r>
    <s v="ODR4723034063g"/>
    <s v="C215074L"/>
    <x v="202"/>
    <s v="P426226"/>
    <n v="7656000"/>
    <n v="1"/>
    <n v="76560000"/>
    <n v="0"/>
    <n v="76560000"/>
    <n v="1"/>
    <n v="0"/>
    <n v="0"/>
    <n v="4"/>
    <d v="2021-09-13T00:00:00"/>
    <x v="291"/>
    <n v="76560000"/>
    <n v="5052960"/>
    <x v="3"/>
    <x v="1"/>
    <n v="71507040"/>
    <n v="0.93400000000000005"/>
  </r>
  <r>
    <s v="ODR3840377906s"/>
    <s v="C215074L"/>
    <x v="203"/>
    <s v="P426226"/>
    <n v="7656000"/>
    <n v="1"/>
    <n v="76560000"/>
    <n v="0"/>
    <n v="76560000"/>
    <n v="1"/>
    <n v="1"/>
    <n v="0"/>
    <n v="4"/>
    <d v="2021-09-13T00:00:00"/>
    <x v="291"/>
    <n v="76560000"/>
    <n v="5052960"/>
    <x v="3"/>
    <x v="1"/>
    <n v="71507040"/>
    <n v="0.93400000000000005"/>
  </r>
  <r>
    <s v="ODR2020979721k"/>
    <s v="C635102L"/>
    <x v="204"/>
    <s v="P353028"/>
    <n v="1275942"/>
    <n v="6"/>
    <n v="76556500"/>
    <n v="0"/>
    <n v="76556500"/>
    <n v="1"/>
    <n v="1"/>
    <n v="0"/>
    <n v="4"/>
    <d v="2021-10-24T00:00:00"/>
    <x v="292"/>
    <n v="11234600"/>
    <n v="707774"/>
    <x v="4"/>
    <x v="1"/>
    <n v="72309856"/>
    <n v="0.94452928229477573"/>
  </r>
  <r>
    <s v="ODR3721363798m"/>
    <s v="C635102L"/>
    <x v="159"/>
    <s v="P353028"/>
    <n v="1275942"/>
    <n v="6"/>
    <n v="76556500"/>
    <n v="0"/>
    <n v="76556500"/>
    <n v="1"/>
    <n v="1"/>
    <n v="1"/>
    <n v="4"/>
    <d v="2021-10-24T00:00:00"/>
    <x v="292"/>
    <n v="11234600"/>
    <n v="707774"/>
    <x v="4"/>
    <x v="1"/>
    <n v="72309856"/>
    <n v="0.94452928229477573"/>
  </r>
  <r>
    <s v="ODR1570029293n"/>
    <s v="C952778L"/>
    <x v="205"/>
    <s v="P353028"/>
    <n v="1275942"/>
    <n v="6"/>
    <n v="76556500"/>
    <n v="0"/>
    <n v="76556500"/>
    <n v="1"/>
    <n v="0"/>
    <n v="0"/>
    <n v="4"/>
    <d v="2021-07-15T00:00:00"/>
    <x v="292"/>
    <n v="11234600"/>
    <n v="707774"/>
    <x v="4"/>
    <x v="1"/>
    <n v="72309856"/>
    <n v="0.94452928229477573"/>
  </r>
  <r>
    <s v="ODR6208541320h"/>
    <s v="C247284L"/>
    <x v="206"/>
    <s v="P387024"/>
    <n v="2544982"/>
    <n v="3"/>
    <n v="76349500"/>
    <n v="0"/>
    <n v="76349500"/>
    <n v="1"/>
    <n v="0"/>
    <n v="0"/>
    <n v="9"/>
    <d v="2021-07-25T00:00:00"/>
    <x v="293"/>
    <n v="25449800"/>
    <n v="1628760"/>
    <x v="2"/>
    <x v="9"/>
    <n v="71463220"/>
    <n v="0.9360011525943196"/>
  </r>
  <r>
    <s v="ODR9757586914p"/>
    <s v="C717869L"/>
    <x v="207"/>
    <s v="P314652"/>
    <n v="7540000"/>
    <n v="1"/>
    <n v="75400000"/>
    <n v="0"/>
    <n v="75400000"/>
    <n v="1"/>
    <n v="0"/>
    <n v="0"/>
    <n v="4"/>
    <d v="2021-10-11T00:00:00"/>
    <x v="294"/>
    <n v="75400000"/>
    <n v="5956600"/>
    <x v="3"/>
    <x v="1"/>
    <n v="69443400"/>
    <n v="0.92100000000000004"/>
  </r>
  <r>
    <s v="ODR7313991399b"/>
    <s v="C717869L"/>
    <x v="208"/>
    <s v="P314652"/>
    <n v="7540000"/>
    <n v="1"/>
    <n v="75400000"/>
    <n v="0"/>
    <n v="75400000"/>
    <n v="1"/>
    <n v="0"/>
    <n v="0"/>
    <n v="4"/>
    <d v="2021-10-11T00:00:00"/>
    <x v="294"/>
    <n v="75400000"/>
    <n v="5956600"/>
    <x v="3"/>
    <x v="1"/>
    <n v="69443400"/>
    <n v="0.92100000000000004"/>
  </r>
  <r>
    <s v="ODR1206072817h"/>
    <s v="C444616L"/>
    <x v="209"/>
    <s v="P479840"/>
    <n v="3770000"/>
    <n v="2"/>
    <n v="75400000"/>
    <n v="0"/>
    <n v="75400000"/>
    <n v="1"/>
    <n v="0"/>
    <n v="0"/>
    <n v="7"/>
    <d v="2021-12-21T00:00:00"/>
    <x v="295"/>
    <n v="45819400"/>
    <n v="2840780"/>
    <x v="4"/>
    <x v="4"/>
    <n v="69718440"/>
    <n v="0.92464774535809013"/>
  </r>
  <r>
    <s v="ODR8513458405h"/>
    <s v="C242231L"/>
    <x v="204"/>
    <s v="P393352"/>
    <n v="7482000"/>
    <n v="1"/>
    <n v="74820000"/>
    <n v="0"/>
    <n v="74820000"/>
    <n v="1"/>
    <n v="0"/>
    <n v="0"/>
    <n v="4"/>
    <d v="2021-09-22T00:00:00"/>
    <x v="296"/>
    <n v="74820000"/>
    <n v="5312220"/>
    <x v="3"/>
    <x v="1"/>
    <n v="69507780"/>
    <n v="0.92900000000000005"/>
  </r>
  <r>
    <s v="ODR6215555710d"/>
    <s v="C907193L"/>
    <x v="210"/>
    <s v="P393352"/>
    <n v="7482000"/>
    <n v="1"/>
    <n v="74820000"/>
    <n v="0"/>
    <n v="74820000"/>
    <n v="1"/>
    <n v="0"/>
    <n v="0"/>
    <n v="9"/>
    <d v="2021-08-16T00:00:00"/>
    <x v="296"/>
    <n v="74820000"/>
    <n v="5312220"/>
    <x v="3"/>
    <x v="9"/>
    <n v="69507780"/>
    <n v="0.92900000000000005"/>
  </r>
  <r>
    <s v="ODR9652610981u"/>
    <s v="C795657L"/>
    <x v="211"/>
    <s v="P393352"/>
    <n v="7482000"/>
    <n v="1"/>
    <n v="74820000"/>
    <n v="0"/>
    <n v="74820000"/>
    <n v="1"/>
    <n v="0"/>
    <n v="0"/>
    <n v="4"/>
    <d v="2022-01-03T00:00:00"/>
    <x v="296"/>
    <n v="74820000"/>
    <n v="5312220"/>
    <x v="3"/>
    <x v="1"/>
    <n v="69507780"/>
    <n v="0.92900000000000005"/>
  </r>
  <r>
    <s v="ODR1735795272r"/>
    <s v="C414907L"/>
    <x v="212"/>
    <s v="P393352"/>
    <n v="7482000"/>
    <n v="1"/>
    <n v="74820000"/>
    <n v="0"/>
    <n v="74820000"/>
    <n v="1"/>
    <n v="0"/>
    <n v="0"/>
    <n v="4"/>
    <d v="2022-07-26T00:00:00"/>
    <x v="296"/>
    <n v="74820000"/>
    <n v="5312220"/>
    <x v="3"/>
    <x v="1"/>
    <n v="69507780"/>
    <n v="0.92900000000000005"/>
  </r>
  <r>
    <s v="ODR3734109365j"/>
    <s v="C351531L"/>
    <x v="213"/>
    <s v="P393352"/>
    <n v="7482000"/>
    <n v="1"/>
    <n v="74820000"/>
    <n v="0"/>
    <n v="74820000"/>
    <n v="1"/>
    <n v="0"/>
    <n v="0"/>
    <n v="4"/>
    <d v="2022-01-19T00:00:00"/>
    <x v="296"/>
    <n v="74820000"/>
    <n v="5312220"/>
    <x v="3"/>
    <x v="1"/>
    <n v="69507780"/>
    <n v="0.92900000000000005"/>
  </r>
  <r>
    <s v="ODR6081308009j"/>
    <s v="C907186L"/>
    <x v="214"/>
    <s v="P611672"/>
    <n v="7368900"/>
    <n v="1"/>
    <n v="73689000"/>
    <n v="0"/>
    <n v="73689000"/>
    <n v="1"/>
    <n v="0"/>
    <n v="0"/>
    <n v="4"/>
    <d v="2022-05-08T00:00:00"/>
    <x v="297"/>
    <n v="73689000"/>
    <n v="6558290"/>
    <x v="2"/>
    <x v="1"/>
    <n v="67130710"/>
    <n v="0.91100042068694109"/>
  </r>
  <r>
    <s v="ODR6082588874d"/>
    <s v="C330163L"/>
    <x v="12"/>
    <s v="P611672"/>
    <n v="7368900"/>
    <n v="1"/>
    <n v="73689000"/>
    <n v="0"/>
    <n v="73689000"/>
    <n v="1"/>
    <n v="0"/>
    <n v="0"/>
    <n v="4"/>
    <d v="2022-03-11T00:00:00"/>
    <x v="297"/>
    <n v="73689000"/>
    <n v="6558290"/>
    <x v="2"/>
    <x v="1"/>
    <n v="67130710"/>
    <n v="0.91100042068694109"/>
  </r>
  <r>
    <s v="ODR8663670998m"/>
    <s v="C907186L"/>
    <x v="85"/>
    <s v="P611672"/>
    <n v="7368900"/>
    <n v="1"/>
    <n v="73689000"/>
    <n v="0"/>
    <n v="73689000"/>
    <n v="1"/>
    <n v="0"/>
    <n v="0"/>
    <n v="4"/>
    <d v="2022-05-08T00:00:00"/>
    <x v="297"/>
    <n v="73689000"/>
    <n v="6558290"/>
    <x v="2"/>
    <x v="1"/>
    <n v="67130710"/>
    <n v="0.91100042068694109"/>
  </r>
  <r>
    <s v="ODR6076928119d"/>
    <s v="C968294L"/>
    <x v="0"/>
    <s v="P182103"/>
    <n v="3683000"/>
    <n v="2"/>
    <n v="73660000"/>
    <n v="0"/>
    <n v="73660000"/>
    <n v="1"/>
    <n v="0"/>
    <n v="0"/>
    <n v="12"/>
    <d v="2021-11-04T00:00:00"/>
    <x v="298"/>
    <n v="36830000"/>
    <n v="3167380"/>
    <x v="5"/>
    <x v="12"/>
    <n v="67325240"/>
    <n v="0.91400000000000003"/>
  </r>
  <r>
    <s v="ODR4157739385e"/>
    <s v="C780898L"/>
    <x v="107"/>
    <s v="P973490"/>
    <n v="7307942"/>
    <n v="1"/>
    <n v="73079400"/>
    <n v="0"/>
    <n v="73079400"/>
    <n v="1"/>
    <n v="0"/>
    <n v="0"/>
    <n v="5"/>
    <d v="2021-11-17T00:00:00"/>
    <x v="299"/>
    <n v="73079400"/>
    <n v="4896300"/>
    <x v="1"/>
    <x v="0"/>
    <n v="68183100"/>
    <n v="0.93300027093818505"/>
  </r>
  <r>
    <s v="ODR1664605588v"/>
    <s v="C780898L"/>
    <x v="61"/>
    <s v="P973490"/>
    <n v="7307942"/>
    <n v="1"/>
    <n v="73079400"/>
    <n v="0"/>
    <n v="73079400"/>
    <n v="1"/>
    <n v="0"/>
    <n v="0"/>
    <n v="4"/>
    <d v="2021-11-17T00:00:00"/>
    <x v="299"/>
    <n v="73079400"/>
    <n v="4896300"/>
    <x v="1"/>
    <x v="1"/>
    <n v="68183100"/>
    <n v="0.93300027093818505"/>
  </r>
  <r>
    <s v="ODR5069797334f"/>
    <s v="C492850L"/>
    <x v="199"/>
    <s v="P500104"/>
    <n v="3596000"/>
    <n v="2"/>
    <n v="71920000"/>
    <n v="0"/>
    <n v="71920000"/>
    <n v="1"/>
    <n v="1"/>
    <n v="0"/>
    <n v="4"/>
    <d v="2021-07-09T00:00:00"/>
    <x v="300"/>
    <n v="35960000"/>
    <n v="2589120"/>
    <x v="4"/>
    <x v="1"/>
    <n v="66741760"/>
    <n v="0.92800000000000005"/>
  </r>
  <r>
    <s v="ODR5629454592z"/>
    <s v="C924458L"/>
    <x v="215"/>
    <s v="P614583"/>
    <n v="1194742"/>
    <n v="6"/>
    <n v="71684500"/>
    <n v="0"/>
    <n v="71684500"/>
    <n v="1"/>
    <n v="0"/>
    <n v="0"/>
    <n v="4"/>
    <d v="2021-10-03T00:00:00"/>
    <x v="301"/>
    <n v="11947400"/>
    <n v="1027470"/>
    <x v="4"/>
    <x v="1"/>
    <n v="65519680"/>
    <n v="0.91400065565080313"/>
  </r>
  <r>
    <s v="ODR5211382386x"/>
    <s v="C325659L"/>
    <x v="66"/>
    <s v="P948018"/>
    <n v="7076000"/>
    <n v="1"/>
    <n v="70760000"/>
    <n v="0"/>
    <n v="70760000"/>
    <n v="1"/>
    <n v="0"/>
    <n v="0"/>
    <n v="7"/>
    <d v="2022-08-15T00:00:00"/>
    <x v="266"/>
    <n v="70760000"/>
    <n v="5377760"/>
    <x v="3"/>
    <x v="4"/>
    <n v="65382240"/>
    <n v="0.92400000000000004"/>
  </r>
  <r>
    <s v="ODR8321058260b"/>
    <s v="C795690L"/>
    <x v="216"/>
    <s v="P984290"/>
    <n v="7046942"/>
    <n v="1"/>
    <n v="70469400"/>
    <n v="0"/>
    <n v="70469400"/>
    <n v="1"/>
    <n v="0"/>
    <n v="0"/>
    <n v="9"/>
    <d v="2021-08-02T00:00:00"/>
    <x v="302"/>
    <n v="70469400"/>
    <n v="4791900"/>
    <x v="4"/>
    <x v="9"/>
    <n v="65677500"/>
    <n v="0.93200027245868422"/>
  </r>
  <r>
    <s v="ODR4614192970f"/>
    <s v="C987239L"/>
    <x v="97"/>
    <s v="P984290"/>
    <n v="7046942"/>
    <n v="1"/>
    <n v="70469400"/>
    <n v="0"/>
    <n v="70469400"/>
    <n v="1"/>
    <n v="0"/>
    <n v="0"/>
    <n v="9"/>
    <d v="2021-07-22T00:00:00"/>
    <x v="302"/>
    <n v="70469400"/>
    <n v="4791900"/>
    <x v="4"/>
    <x v="9"/>
    <n v="65677500"/>
    <n v="0.93200027245868422"/>
  </r>
  <r>
    <s v="ODR1455860476h"/>
    <s v="C994467L"/>
    <x v="196"/>
    <s v="P504959"/>
    <n v="7017942"/>
    <n v="1"/>
    <n v="70179400"/>
    <n v="0"/>
    <n v="70179400"/>
    <n v="1"/>
    <n v="0"/>
    <n v="0"/>
    <n v="7"/>
    <d v="2022-03-15T00:00:00"/>
    <x v="303"/>
    <n v="70179400"/>
    <n v="6175780"/>
    <x v="1"/>
    <x v="4"/>
    <n v="64003620"/>
    <n v="0.91200010259420861"/>
  </r>
  <r>
    <s v="ODR8199826897c"/>
    <s v="C283866L"/>
    <x v="207"/>
    <s v="P666295"/>
    <n v="6960000"/>
    <n v="1"/>
    <n v="69600000"/>
    <n v="0"/>
    <n v="69600000"/>
    <n v="1"/>
    <n v="0"/>
    <n v="0"/>
    <n v="4"/>
    <d v="2021-07-18T00:00:00"/>
    <x v="36"/>
    <n v="69600000"/>
    <n v="4593600"/>
    <x v="8"/>
    <x v="1"/>
    <n v="65006400"/>
    <n v="0.93400000000000005"/>
  </r>
  <r>
    <s v="ODR1260785929e"/>
    <s v="C172885L"/>
    <x v="217"/>
    <s v="P704358"/>
    <n v="6959942"/>
    <n v="1"/>
    <n v="69599400"/>
    <n v="0"/>
    <n v="69599400"/>
    <n v="1"/>
    <n v="1"/>
    <n v="0"/>
    <n v="11"/>
    <d v="2021-09-22T00:00:00"/>
    <x v="304"/>
    <n v="69599400"/>
    <n v="5776740"/>
    <x v="2"/>
    <x v="10"/>
    <n v="63822660"/>
    <n v="0.91700014655298756"/>
  </r>
  <r>
    <s v="ODR4770811301i"/>
    <s v="C242231L"/>
    <x v="178"/>
    <s v="P397123"/>
    <n v="6902000"/>
    <n v="1"/>
    <n v="69020000"/>
    <n v="0"/>
    <n v="69020000"/>
    <n v="1"/>
    <n v="1"/>
    <n v="0"/>
    <n v="4"/>
    <d v="2021-09-22T00:00:00"/>
    <x v="305"/>
    <n v="69020000"/>
    <n v="5314540"/>
    <x v="3"/>
    <x v="1"/>
    <n v="63705460"/>
    <n v="0.92300000000000004"/>
  </r>
  <r>
    <s v="ODR3107593254h"/>
    <s v="C140927L"/>
    <x v="218"/>
    <s v="P397123"/>
    <n v="6902000"/>
    <n v="1"/>
    <n v="69020000"/>
    <n v="0"/>
    <n v="69020000"/>
    <n v="1"/>
    <n v="0"/>
    <n v="0"/>
    <n v="4"/>
    <d v="2021-10-13T00:00:00"/>
    <x v="305"/>
    <n v="69020000"/>
    <n v="5314540"/>
    <x v="3"/>
    <x v="1"/>
    <n v="63705460"/>
    <n v="0.92300000000000004"/>
  </r>
  <r>
    <s v="ODR9838835258e"/>
    <s v="C332046L"/>
    <x v="219"/>
    <s v="P397123"/>
    <n v="6902000"/>
    <n v="1"/>
    <n v="69020000"/>
    <n v="0"/>
    <n v="69020000"/>
    <n v="1"/>
    <n v="0"/>
    <n v="0"/>
    <n v="4"/>
    <d v="2021-10-17T00:00:00"/>
    <x v="305"/>
    <n v="69020000"/>
    <n v="5314540"/>
    <x v="3"/>
    <x v="1"/>
    <n v="63705460"/>
    <n v="0.92300000000000004"/>
  </r>
  <r>
    <s v="ODR6583919296j"/>
    <s v="C461801L"/>
    <x v="165"/>
    <s v="P397123"/>
    <n v="6902000"/>
    <n v="1"/>
    <n v="69020000"/>
    <n v="0"/>
    <n v="69020000"/>
    <n v="1"/>
    <n v="0"/>
    <n v="0"/>
    <n v="7"/>
    <d v="2022-04-08T00:00:00"/>
    <x v="305"/>
    <n v="69020000"/>
    <n v="5314540"/>
    <x v="3"/>
    <x v="4"/>
    <n v="63705460"/>
    <n v="0.92300000000000004"/>
  </r>
  <r>
    <s v="ODR6253108584m"/>
    <s v="C738195L"/>
    <x v="131"/>
    <s v="P397123"/>
    <n v="6902000"/>
    <n v="1"/>
    <n v="69020000"/>
    <n v="0"/>
    <n v="69020000"/>
    <n v="1"/>
    <n v="0"/>
    <n v="0"/>
    <n v="4"/>
    <d v="2022-04-11T00:00:00"/>
    <x v="305"/>
    <n v="69020000"/>
    <n v="5314540"/>
    <x v="3"/>
    <x v="1"/>
    <n v="63705460"/>
    <n v="0.92300000000000004"/>
  </r>
  <r>
    <s v="ODR3543723729e"/>
    <s v="C339498L"/>
    <x v="140"/>
    <s v="P397123"/>
    <n v="6902000"/>
    <n v="1"/>
    <n v="69020000"/>
    <n v="0"/>
    <n v="69020000"/>
    <n v="1"/>
    <n v="0"/>
    <n v="0"/>
    <n v="4"/>
    <d v="2022-06-19T00:00:00"/>
    <x v="305"/>
    <n v="69020000"/>
    <n v="5314540"/>
    <x v="3"/>
    <x v="1"/>
    <n v="63705460"/>
    <n v="0.92300000000000004"/>
  </r>
  <r>
    <s v="ODR3989178557o"/>
    <s v="C805055L"/>
    <x v="220"/>
    <s v="P246268"/>
    <n v="2261942"/>
    <n v="3"/>
    <n v="67858300"/>
    <n v="0"/>
    <n v="67858300"/>
    <n v="1"/>
    <n v="0"/>
    <n v="0"/>
    <n v="8"/>
    <d v="2021-08-15T00:00:00"/>
    <x v="306"/>
    <n v="22619400"/>
    <n v="1877400"/>
    <x v="3"/>
    <x v="8"/>
    <n v="62226100"/>
    <n v="0.91700057325338247"/>
  </r>
  <r>
    <s v="ODR3882004733w"/>
    <s v="C566270L"/>
    <x v="221"/>
    <s v="P813349"/>
    <n v="1682000"/>
    <n v="4"/>
    <n v="67280000"/>
    <n v="0"/>
    <n v="67280000"/>
    <n v="1"/>
    <n v="0"/>
    <n v="0"/>
    <n v="9"/>
    <d v="2021-07-21T00:00:00"/>
    <x v="307"/>
    <n v="16820000"/>
    <n v="1227860"/>
    <x v="2"/>
    <x v="9"/>
    <n v="62368560"/>
    <n v="0.92700000000000005"/>
  </r>
  <r>
    <s v="ODR3269858988x"/>
    <s v="C492850L"/>
    <x v="222"/>
    <s v="P394310"/>
    <n v="3362782"/>
    <n v="2"/>
    <n v="67255600"/>
    <n v="0"/>
    <n v="67255600"/>
    <n v="1"/>
    <n v="0"/>
    <n v="0"/>
    <n v="8"/>
    <d v="2021-07-09T00:00:00"/>
    <x v="308"/>
    <n v="31366400"/>
    <n v="2258350"/>
    <x v="2"/>
    <x v="8"/>
    <n v="62738900"/>
    <n v="0.93284276699635416"/>
  </r>
  <r>
    <s v="ODR9747887904j"/>
    <s v="C606338L"/>
    <x v="100"/>
    <s v="P767858"/>
    <n v="6670000"/>
    <n v="1"/>
    <n v="66700000"/>
    <n v="0"/>
    <n v="66700000"/>
    <n v="1"/>
    <n v="1"/>
    <n v="0"/>
    <n v="4"/>
    <d v="2022-07-01T00:00:00"/>
    <x v="309"/>
    <n v="66700000"/>
    <n v="5669500"/>
    <x v="1"/>
    <x v="1"/>
    <n v="61030500"/>
    <n v="0.91500000000000004"/>
  </r>
  <r>
    <s v="ODR1682246329y"/>
    <s v="C334571L"/>
    <x v="223"/>
    <s v="P926387"/>
    <n v="1333942"/>
    <n v="5"/>
    <n v="66697100"/>
    <n v="0"/>
    <n v="66697100"/>
    <n v="1"/>
    <n v="0"/>
    <n v="0"/>
    <n v="4"/>
    <d v="2022-02-25T00:00:00"/>
    <x v="274"/>
    <n v="13339400"/>
    <n v="1160520"/>
    <x v="4"/>
    <x v="1"/>
    <n v="60894500"/>
    <n v="0.91300071517352333"/>
  </r>
  <r>
    <s v="ODR7460091444j"/>
    <s v="C334571L"/>
    <x v="50"/>
    <s v="P926387"/>
    <n v="1333942"/>
    <n v="5"/>
    <n v="66697100"/>
    <n v="0"/>
    <n v="66697100"/>
    <n v="1"/>
    <n v="0"/>
    <n v="0"/>
    <n v="4"/>
    <d v="2022-02-25T00:00:00"/>
    <x v="274"/>
    <n v="13339400"/>
    <n v="1160520"/>
    <x v="4"/>
    <x v="1"/>
    <n v="60894500"/>
    <n v="0.91300071517352333"/>
  </r>
  <r>
    <s v="ODR8942927419p"/>
    <s v="C899610L"/>
    <x v="108"/>
    <s v="P926387"/>
    <n v="1333942"/>
    <n v="5"/>
    <n v="66697100"/>
    <n v="0"/>
    <n v="66697100"/>
    <n v="1"/>
    <n v="0"/>
    <n v="0"/>
    <n v="4"/>
    <d v="2021-12-25T00:00:00"/>
    <x v="274"/>
    <n v="13339400"/>
    <n v="1160520"/>
    <x v="4"/>
    <x v="1"/>
    <n v="60894500"/>
    <n v="0.91300071517352333"/>
  </r>
  <r>
    <s v="ODR7208584480l"/>
    <s v="C759150L"/>
    <x v="19"/>
    <s v="P956221"/>
    <n v="6495942"/>
    <n v="1"/>
    <n v="64959400"/>
    <n v="0"/>
    <n v="64959400"/>
    <n v="1"/>
    <n v="0"/>
    <n v="0"/>
    <n v="4"/>
    <d v="2022-05-17T00:00:00"/>
    <x v="310"/>
    <n v="64959400"/>
    <n v="4352260"/>
    <x v="1"/>
    <x v="1"/>
    <n v="60607140"/>
    <n v="0.93300030480577101"/>
  </r>
  <r>
    <s v="ODR5251376939y"/>
    <s v="C466867L"/>
    <x v="212"/>
    <s v="P168052"/>
    <n v="6487648"/>
    <n v="1"/>
    <n v="64876500"/>
    <n v="0"/>
    <n v="64876500"/>
    <n v="1"/>
    <n v="0"/>
    <n v="0"/>
    <n v="4"/>
    <d v="2022-08-28T00:00:00"/>
    <x v="8"/>
    <n v="64876500"/>
    <n v="5125230"/>
    <x v="4"/>
    <x v="1"/>
    <n v="59751270"/>
    <n v="0.92100020808767424"/>
  </r>
  <r>
    <s v="ODR9749528125s"/>
    <s v="C174733L"/>
    <x v="11"/>
    <s v="P168052"/>
    <n v="6487648"/>
    <n v="1"/>
    <n v="64876500"/>
    <n v="0"/>
    <n v="64876500"/>
    <n v="1"/>
    <n v="0"/>
    <n v="0"/>
    <n v="4"/>
    <d v="2022-05-14T00:00:00"/>
    <x v="8"/>
    <n v="64876500"/>
    <n v="5125230"/>
    <x v="4"/>
    <x v="1"/>
    <n v="59751270"/>
    <n v="0.92100020808767424"/>
  </r>
  <r>
    <s v="ODR7405870743b"/>
    <s v="C907186L"/>
    <x v="224"/>
    <s v="P168052"/>
    <n v="6487648"/>
    <n v="1"/>
    <n v="64876500"/>
    <n v="0"/>
    <n v="64876500"/>
    <n v="1"/>
    <n v="0"/>
    <n v="0"/>
    <n v="4"/>
    <d v="2022-05-08T00:00:00"/>
    <x v="8"/>
    <n v="64876500"/>
    <n v="5125230"/>
    <x v="4"/>
    <x v="1"/>
    <n v="59751270"/>
    <n v="0.92100020808767424"/>
  </r>
  <r>
    <s v="ODR7807866513s"/>
    <s v="C925101L"/>
    <x v="146"/>
    <s v="P168052"/>
    <n v="6487648"/>
    <n v="1"/>
    <n v="64876500"/>
    <n v="0"/>
    <n v="64876500"/>
    <n v="1"/>
    <n v="0"/>
    <n v="0"/>
    <n v="4"/>
    <d v="2022-03-28T00:00:00"/>
    <x v="8"/>
    <n v="64876500"/>
    <n v="5125230"/>
    <x v="4"/>
    <x v="1"/>
    <n v="59751270"/>
    <n v="0.92100020808767424"/>
  </r>
  <r>
    <s v="ODR7734303812c"/>
    <s v="C867007L"/>
    <x v="84"/>
    <s v="P168052"/>
    <n v="6487648"/>
    <n v="1"/>
    <n v="64876500"/>
    <n v="0"/>
    <n v="64876500"/>
    <n v="1"/>
    <n v="0"/>
    <n v="0"/>
    <n v="4"/>
    <d v="2022-06-05T00:00:00"/>
    <x v="8"/>
    <n v="64876500"/>
    <n v="5125230"/>
    <x v="4"/>
    <x v="1"/>
    <n v="59751270"/>
    <n v="0.92100020808767424"/>
  </r>
  <r>
    <s v="ODR4246816761f"/>
    <s v="C148834L"/>
    <x v="80"/>
    <s v="P168052"/>
    <n v="6487648"/>
    <n v="1"/>
    <n v="64876500"/>
    <n v="0"/>
    <n v="64876500"/>
    <n v="1"/>
    <n v="0"/>
    <n v="0"/>
    <n v="7"/>
    <d v="2022-07-19T00:00:00"/>
    <x v="8"/>
    <n v="64876500"/>
    <n v="5125230"/>
    <x v="4"/>
    <x v="4"/>
    <n v="59751270"/>
    <n v="0.92100020808767424"/>
  </r>
  <r>
    <s v="ODR9966247981f"/>
    <s v="C924660L"/>
    <x v="32"/>
    <s v="P168052"/>
    <n v="6487648"/>
    <n v="1"/>
    <n v="64876500"/>
    <n v="0"/>
    <n v="64876500"/>
    <n v="1"/>
    <n v="1"/>
    <n v="0"/>
    <n v="4"/>
    <d v="2022-07-27T00:00:00"/>
    <x v="8"/>
    <n v="64876500"/>
    <n v="5125230"/>
    <x v="4"/>
    <x v="1"/>
    <n v="59751270"/>
    <n v="0.92100020808767424"/>
  </r>
  <r>
    <s v="ODR1475470919p"/>
    <s v="C805055L"/>
    <x v="76"/>
    <s v="P168052"/>
    <n v="6487648"/>
    <n v="1"/>
    <n v="64876500"/>
    <n v="0"/>
    <n v="64876500"/>
    <n v="1"/>
    <n v="1"/>
    <n v="0"/>
    <n v="4"/>
    <d v="2021-08-15T00:00:00"/>
    <x v="8"/>
    <n v="64876500"/>
    <n v="5125230"/>
    <x v="4"/>
    <x v="1"/>
    <n v="59751270"/>
    <n v="0.92100020808767424"/>
  </r>
  <r>
    <s v="ODR2014275509e"/>
    <s v="C899610L"/>
    <x v="138"/>
    <s v="P334177"/>
    <n v="1078742"/>
    <n v="6"/>
    <n v="64724500"/>
    <n v="0"/>
    <n v="64724500"/>
    <n v="1"/>
    <n v="0"/>
    <n v="0"/>
    <n v="4"/>
    <d v="2021-12-25T00:00:00"/>
    <x v="283"/>
    <n v="10787400"/>
    <n v="927710"/>
    <x v="4"/>
    <x v="1"/>
    <n v="59158240"/>
    <n v="0.91400072615470185"/>
  </r>
  <r>
    <s v="ODR4904196819a"/>
    <s v="C660544L"/>
    <x v="50"/>
    <s v="P125789"/>
    <n v="6414800"/>
    <n v="1"/>
    <n v="64148000"/>
    <n v="0"/>
    <n v="64148000"/>
    <n v="1"/>
    <n v="0"/>
    <n v="0"/>
    <n v="4"/>
    <d v="2022-03-07T00:00:00"/>
    <x v="311"/>
    <n v="64148000"/>
    <n v="4618660"/>
    <x v="3"/>
    <x v="1"/>
    <n v="59529340"/>
    <n v="0.92799993764419775"/>
  </r>
  <r>
    <s v="ODR2637217949k"/>
    <s v="C436261L"/>
    <x v="225"/>
    <s v="P162958"/>
    <n v="6351000"/>
    <n v="1"/>
    <n v="63510000"/>
    <n v="0"/>
    <n v="63510000"/>
    <n v="1"/>
    <n v="0"/>
    <n v="0"/>
    <n v="2"/>
    <d v="2021-07-25T00:00:00"/>
    <x v="312"/>
    <n v="63510000"/>
    <n v="5144310"/>
    <x v="1"/>
    <x v="5"/>
    <n v="58365690"/>
    <n v="0.91900000000000004"/>
  </r>
  <r>
    <s v="ODR7361329193e"/>
    <s v="C436261L"/>
    <x v="226"/>
    <s v="P162958"/>
    <n v="6351000"/>
    <n v="1"/>
    <n v="63510000"/>
    <n v="0"/>
    <n v="63510000"/>
    <n v="1"/>
    <n v="1"/>
    <n v="1"/>
    <n v="2"/>
    <d v="2021-07-25T00:00:00"/>
    <x v="312"/>
    <n v="63510000"/>
    <n v="5144310"/>
    <x v="1"/>
    <x v="5"/>
    <n v="58365690"/>
    <n v="0.91900000000000004"/>
  </r>
  <r>
    <s v="ODR9771361205q"/>
    <s v="C183650L"/>
    <x v="227"/>
    <s v="P640071"/>
    <n v="6321942"/>
    <n v="1"/>
    <n v="63219400"/>
    <n v="0"/>
    <n v="63219400"/>
    <n v="1"/>
    <n v="0"/>
    <n v="0"/>
    <n v="9"/>
    <d v="2021-07-16T00:00:00"/>
    <x v="269"/>
    <n v="63219400"/>
    <n v="4235680"/>
    <x v="3"/>
    <x v="9"/>
    <n v="58983720"/>
    <n v="0.93300031319500032"/>
  </r>
  <r>
    <s v="ODR5694589845d"/>
    <s v="C283866L"/>
    <x v="57"/>
    <s v="P544078"/>
    <n v="6321942"/>
    <n v="1"/>
    <n v="63219400"/>
    <n v="0"/>
    <n v="63219400"/>
    <n v="1"/>
    <n v="1"/>
    <n v="0"/>
    <n v="8"/>
    <d v="2021-07-18T00:00:00"/>
    <x v="313"/>
    <n v="63219400"/>
    <n v="4551780"/>
    <x v="3"/>
    <x v="8"/>
    <n v="58667620"/>
    <n v="0.9280002657412123"/>
  </r>
  <r>
    <s v="ODR3471735906n"/>
    <s v="C495724L"/>
    <x v="228"/>
    <s v="P544078"/>
    <n v="6321942"/>
    <n v="1"/>
    <n v="63219400"/>
    <n v="0"/>
    <n v="63219400"/>
    <n v="1"/>
    <n v="0"/>
    <n v="0"/>
    <n v="9"/>
    <d v="2021-08-22T00:00:00"/>
    <x v="313"/>
    <n v="63219400"/>
    <n v="4551780"/>
    <x v="3"/>
    <x v="9"/>
    <n v="58667620"/>
    <n v="0.9280002657412123"/>
  </r>
  <r>
    <s v="ODR4599687687q"/>
    <s v="C661288L"/>
    <x v="229"/>
    <s v="P640071"/>
    <n v="6321942"/>
    <n v="1"/>
    <n v="63219400"/>
    <n v="0"/>
    <n v="63219400"/>
    <n v="1"/>
    <n v="0"/>
    <n v="0"/>
    <n v="8"/>
    <d v="2021-08-07T00:00:00"/>
    <x v="269"/>
    <n v="63219400"/>
    <n v="4235680"/>
    <x v="3"/>
    <x v="8"/>
    <n v="58983720"/>
    <n v="0.93300031319500032"/>
  </r>
  <r>
    <s v="ODR7746660680c"/>
    <s v="C173822L"/>
    <x v="230"/>
    <s v="P640071"/>
    <n v="6321942"/>
    <n v="1"/>
    <n v="63219400"/>
    <n v="0"/>
    <n v="63219400"/>
    <n v="1"/>
    <n v="0"/>
    <n v="0"/>
    <n v="9"/>
    <d v="2021-09-11T00:00:00"/>
    <x v="269"/>
    <n v="63219400"/>
    <n v="4235680"/>
    <x v="3"/>
    <x v="9"/>
    <n v="58983720"/>
    <n v="0.93300031319500032"/>
  </r>
  <r>
    <s v="ODR6292309928m"/>
    <s v="C661288L"/>
    <x v="115"/>
    <s v="P640071"/>
    <n v="6321942"/>
    <n v="1"/>
    <n v="63219400"/>
    <n v="0"/>
    <n v="63219400"/>
    <n v="1"/>
    <n v="0"/>
    <n v="0"/>
    <n v="8"/>
    <d v="2021-08-07T00:00:00"/>
    <x v="269"/>
    <n v="63219400"/>
    <n v="4235680"/>
    <x v="3"/>
    <x v="8"/>
    <n v="58983720"/>
    <n v="0.93300031319500032"/>
  </r>
  <r>
    <s v="ODR7324373838e"/>
    <s v="C620551L"/>
    <x v="231"/>
    <s v="P640071"/>
    <n v="6321942"/>
    <n v="1"/>
    <n v="63219400"/>
    <n v="0"/>
    <n v="63219400"/>
    <n v="1"/>
    <n v="0"/>
    <n v="0"/>
    <n v="4"/>
    <d v="2021-09-12T00:00:00"/>
    <x v="269"/>
    <n v="63219400"/>
    <n v="4235680"/>
    <x v="3"/>
    <x v="1"/>
    <n v="58983720"/>
    <n v="0.93300031319500032"/>
  </r>
  <r>
    <s v="ODR9071858095e"/>
    <s v="C620551L"/>
    <x v="181"/>
    <s v="P640071"/>
    <n v="6321942"/>
    <n v="1"/>
    <n v="63219400"/>
    <n v="0"/>
    <n v="63219400"/>
    <n v="1"/>
    <n v="0"/>
    <n v="0"/>
    <n v="4"/>
    <d v="2021-09-12T00:00:00"/>
    <x v="269"/>
    <n v="63219400"/>
    <n v="4235680"/>
    <x v="3"/>
    <x v="1"/>
    <n v="58983720"/>
    <n v="0.93300031319500032"/>
  </r>
  <r>
    <s v="ODR6866647482q"/>
    <s v="C919371L"/>
    <x v="232"/>
    <s v="P640071"/>
    <n v="6321942"/>
    <n v="1"/>
    <n v="63219400"/>
    <n v="0"/>
    <n v="63219400"/>
    <n v="1"/>
    <n v="0"/>
    <n v="0"/>
    <n v="4"/>
    <d v="2021-09-27T00:00:00"/>
    <x v="269"/>
    <n v="63219400"/>
    <n v="4235680"/>
    <x v="3"/>
    <x v="1"/>
    <n v="58983720"/>
    <n v="0.93300031319500032"/>
  </r>
  <r>
    <s v="ODR3020622352m"/>
    <s v="C294880L"/>
    <x v="233"/>
    <s v="P640071"/>
    <n v="6321942"/>
    <n v="1"/>
    <n v="63219400"/>
    <n v="0"/>
    <n v="63219400"/>
    <n v="1"/>
    <n v="1"/>
    <n v="0"/>
    <n v="4"/>
    <d v="2021-10-12T00:00:00"/>
    <x v="269"/>
    <n v="63219400"/>
    <n v="4235680"/>
    <x v="3"/>
    <x v="1"/>
    <n v="58983720"/>
    <n v="0.93300031319500032"/>
  </r>
  <r>
    <s v="ODR5037990538b"/>
    <s v="C133507L"/>
    <x v="82"/>
    <s v="P261079"/>
    <n v="6321942"/>
    <n v="1"/>
    <n v="63219400"/>
    <n v="0"/>
    <n v="63219400"/>
    <n v="1"/>
    <n v="0"/>
    <n v="0"/>
    <n v="4"/>
    <d v="2021-11-08T00:00:00"/>
    <x v="314"/>
    <n v="63219400"/>
    <n v="4109240"/>
    <x v="3"/>
    <x v="1"/>
    <n v="59110160"/>
    <n v="0.93500033217651546"/>
  </r>
  <r>
    <s v="ODR3863395062e"/>
    <s v="C989354L"/>
    <x v="160"/>
    <s v="P812976"/>
    <n v="6321942"/>
    <n v="1"/>
    <n v="63219400"/>
    <n v="0"/>
    <n v="63219400"/>
    <n v="1"/>
    <n v="0"/>
    <n v="0"/>
    <n v="4"/>
    <d v="2021-10-01T00:00:00"/>
    <x v="257"/>
    <n v="63219400"/>
    <n v="5373640"/>
    <x v="4"/>
    <x v="1"/>
    <n v="57845760"/>
    <n v="0.91500014236136373"/>
  </r>
  <r>
    <s v="ODR2879850648t"/>
    <s v="C343951L"/>
    <x v="234"/>
    <s v="P812976"/>
    <n v="6321942"/>
    <n v="1"/>
    <n v="63219400"/>
    <n v="0"/>
    <n v="63219400"/>
    <n v="1"/>
    <n v="0"/>
    <n v="0"/>
    <n v="9"/>
    <d v="2021-07-25T00:00:00"/>
    <x v="257"/>
    <n v="63219400"/>
    <n v="5373640"/>
    <x v="4"/>
    <x v="9"/>
    <n v="57845760"/>
    <n v="0.91500014236136373"/>
  </r>
  <r>
    <s v="ODR6319227569q"/>
    <s v="C649372L"/>
    <x v="235"/>
    <s v="P812976"/>
    <n v="6321942"/>
    <n v="1"/>
    <n v="63219400"/>
    <n v="0"/>
    <n v="63219400"/>
    <n v="1"/>
    <n v="0"/>
    <n v="0"/>
    <n v="9"/>
    <d v="2021-09-19T00:00:00"/>
    <x v="257"/>
    <n v="63219400"/>
    <n v="5373640"/>
    <x v="4"/>
    <x v="9"/>
    <n v="57845760"/>
    <n v="0.91500014236136373"/>
  </r>
  <r>
    <s v="ODR8336109702n"/>
    <s v="C644721L"/>
    <x v="236"/>
    <s v="P812976"/>
    <n v="6321942"/>
    <n v="1"/>
    <n v="63219400"/>
    <n v="0"/>
    <n v="63219400"/>
    <n v="1"/>
    <n v="0"/>
    <n v="0"/>
    <n v="9"/>
    <d v="2021-09-08T00:00:00"/>
    <x v="257"/>
    <n v="63219400"/>
    <n v="5373640"/>
    <x v="4"/>
    <x v="9"/>
    <n v="57845760"/>
    <n v="0.91500014236136373"/>
  </r>
  <r>
    <s v="ODR7615219620r"/>
    <s v="C246492L"/>
    <x v="231"/>
    <s v="P812976"/>
    <n v="6321942"/>
    <n v="1"/>
    <n v="63219400"/>
    <n v="0"/>
    <n v="63219400"/>
    <n v="1"/>
    <n v="0"/>
    <n v="0"/>
    <n v="8"/>
    <d v="2021-09-14T00:00:00"/>
    <x v="257"/>
    <n v="63219400"/>
    <n v="5373640"/>
    <x v="4"/>
    <x v="8"/>
    <n v="57845760"/>
    <n v="0.91500014236136373"/>
  </r>
  <r>
    <s v="ODR3608714532h"/>
    <s v="C451973L"/>
    <x v="201"/>
    <s v="P812976"/>
    <n v="6321942"/>
    <n v="1"/>
    <n v="63219400"/>
    <n v="0"/>
    <n v="63219400"/>
    <n v="1"/>
    <n v="1"/>
    <n v="0"/>
    <n v="4"/>
    <d v="2021-11-26T00:00:00"/>
    <x v="257"/>
    <n v="63219400"/>
    <n v="5373640"/>
    <x v="4"/>
    <x v="1"/>
    <n v="57845760"/>
    <n v="0.91500014236136373"/>
  </r>
  <r>
    <s v="ODR8271048812m"/>
    <s v="C727531L"/>
    <x v="82"/>
    <s v="P812976"/>
    <n v="6321942"/>
    <n v="1"/>
    <n v="63219400"/>
    <n v="0"/>
    <n v="63219400"/>
    <n v="1"/>
    <n v="0"/>
    <n v="0"/>
    <n v="4"/>
    <d v="2021-11-16T00:00:00"/>
    <x v="257"/>
    <n v="63219400"/>
    <n v="5373640"/>
    <x v="4"/>
    <x v="1"/>
    <n v="57845760"/>
    <n v="0.91500014236136373"/>
  </r>
  <r>
    <s v="ODR8451578580l"/>
    <s v="C924660L"/>
    <x v="31"/>
    <s v="P847388"/>
    <n v="6278326"/>
    <n v="1"/>
    <n v="62783300"/>
    <n v="0"/>
    <n v="62783300"/>
    <n v="1"/>
    <n v="1"/>
    <n v="1"/>
    <n v="4"/>
    <d v="2022-07-27T00:00:00"/>
    <x v="315"/>
    <n v="62783300"/>
    <n v="4771490"/>
    <x v="4"/>
    <x v="1"/>
    <n v="58011810"/>
    <n v="0.92400064985434027"/>
  </r>
  <r>
    <s v="ODR9621785347u"/>
    <s v="C414907L"/>
    <x v="100"/>
    <s v="P847388"/>
    <n v="6278326"/>
    <n v="1"/>
    <n v="62783300"/>
    <n v="0"/>
    <n v="62783300"/>
    <n v="1"/>
    <n v="0"/>
    <n v="0"/>
    <n v="4"/>
    <d v="2022-07-26T00:00:00"/>
    <x v="315"/>
    <n v="62783300"/>
    <n v="4771490"/>
    <x v="4"/>
    <x v="1"/>
    <n v="58011810"/>
    <n v="0.92400064985434027"/>
  </r>
  <r>
    <s v="ODR8426768965a"/>
    <s v="C621610L"/>
    <x v="70"/>
    <s v="P847388"/>
    <n v="6278326"/>
    <n v="1"/>
    <n v="62783300"/>
    <n v="0"/>
    <n v="62783300"/>
    <n v="1"/>
    <n v="0"/>
    <n v="0"/>
    <n v="7"/>
    <d v="2022-07-13T00:00:00"/>
    <x v="315"/>
    <n v="62783300"/>
    <n v="4771490"/>
    <x v="4"/>
    <x v="4"/>
    <n v="58011810"/>
    <n v="0.92400064985434027"/>
  </r>
  <r>
    <s v="ODR1420960646d"/>
    <s v="C731475L"/>
    <x v="237"/>
    <s v="P709557"/>
    <n v="6147942"/>
    <n v="1"/>
    <n v="61479400"/>
    <n v="0"/>
    <n v="61479400"/>
    <n v="1"/>
    <n v="0"/>
    <n v="0"/>
    <n v="10"/>
    <d v="2021-07-15T00:00:00"/>
    <x v="316"/>
    <n v="61479400"/>
    <n v="4365020"/>
    <x v="2"/>
    <x v="11"/>
    <n v="57114380"/>
    <n v="0.92900028302162996"/>
  </r>
  <r>
    <s v="ODR6650900039u"/>
    <s v="C339395L"/>
    <x v="238"/>
    <s v="P544078"/>
    <n v="5979336"/>
    <n v="1"/>
    <n v="59793400"/>
    <n v="0"/>
    <n v="59793400"/>
    <n v="1"/>
    <n v="0"/>
    <n v="0"/>
    <n v="4"/>
    <d v="2021-09-28T00:00:00"/>
    <x v="313"/>
    <n v="63219400"/>
    <n v="4551780"/>
    <x v="3"/>
    <x v="1"/>
    <n v="55241620"/>
    <n v="0.92387487582241523"/>
  </r>
  <r>
    <s v="ODR2515966444i"/>
    <s v="C481192L"/>
    <x v="239"/>
    <s v="P544078"/>
    <n v="5979336"/>
    <n v="1"/>
    <n v="59793400"/>
    <n v="0"/>
    <n v="59793400"/>
    <n v="1"/>
    <n v="0"/>
    <n v="0"/>
    <n v="8"/>
    <d v="2021-09-24T00:00:00"/>
    <x v="313"/>
    <n v="63219400"/>
    <n v="4551780"/>
    <x v="3"/>
    <x v="8"/>
    <n v="55241620"/>
    <n v="0.92387487582241523"/>
  </r>
  <r>
    <s v="ODR2052334923n"/>
    <s v="C416181L"/>
    <x v="240"/>
    <s v="P544078"/>
    <n v="5979336"/>
    <n v="1"/>
    <n v="59793400"/>
    <n v="0"/>
    <n v="59793400"/>
    <n v="1"/>
    <n v="0"/>
    <n v="0"/>
    <n v="4"/>
    <d v="2021-10-20T00:00:00"/>
    <x v="313"/>
    <n v="63219400"/>
    <n v="4551780"/>
    <x v="3"/>
    <x v="1"/>
    <n v="55241620"/>
    <n v="0.92387487582241523"/>
  </r>
  <r>
    <s v="ODR5386549922n"/>
    <s v="C527370L"/>
    <x v="241"/>
    <s v="P544078"/>
    <n v="5979336"/>
    <n v="1"/>
    <n v="59793400"/>
    <n v="0"/>
    <n v="59793400"/>
    <n v="1"/>
    <n v="0"/>
    <n v="0"/>
    <n v="4"/>
    <d v="2021-10-21T00:00:00"/>
    <x v="313"/>
    <n v="63219400"/>
    <n v="4551780"/>
    <x v="3"/>
    <x v="1"/>
    <n v="55241620"/>
    <n v="0.92387487582241523"/>
  </r>
  <r>
    <s v="ODR8026755208t"/>
    <s v="C678257L"/>
    <x v="242"/>
    <s v="P406949"/>
    <n v="1983252"/>
    <n v="3"/>
    <n v="59497600"/>
    <n v="0"/>
    <n v="59497600"/>
    <n v="1"/>
    <n v="0"/>
    <n v="0"/>
    <n v="9"/>
    <d v="2021-07-23T00:00:00"/>
    <x v="317"/>
    <n v="19139400"/>
    <n v="1607700"/>
    <x v="1"/>
    <x v="9"/>
    <n v="54674500"/>
    <n v="0.91893622599903191"/>
  </r>
  <r>
    <s v="ODR3040859566o"/>
    <s v="C504001L"/>
    <x v="19"/>
    <s v="P965921"/>
    <n v="5949466"/>
    <n v="1"/>
    <n v="59494700"/>
    <n v="0"/>
    <n v="59494700"/>
    <n v="1"/>
    <n v="1"/>
    <n v="0"/>
    <n v="4"/>
    <d v="2021-11-20T00:00:00"/>
    <x v="318"/>
    <n v="59494700"/>
    <n v="3867150"/>
    <x v="4"/>
    <x v="1"/>
    <n v="55627550"/>
    <n v="0.93500009244520943"/>
  </r>
  <r>
    <s v="ODR5288236865e"/>
    <s v="C775669L"/>
    <x v="78"/>
    <s v="P965921"/>
    <n v="5949466"/>
    <n v="1"/>
    <n v="59494700"/>
    <n v="0"/>
    <n v="59494700"/>
    <n v="1"/>
    <n v="0"/>
    <n v="0"/>
    <n v="7"/>
    <d v="2022-06-07T00:00:00"/>
    <x v="318"/>
    <n v="59494700"/>
    <n v="3867150"/>
    <x v="4"/>
    <x v="4"/>
    <n v="55627550"/>
    <n v="0.93500009244520943"/>
  </r>
  <r>
    <s v="ODR8121444515k"/>
    <s v="C650820L"/>
    <x v="103"/>
    <s v="P965921"/>
    <n v="5949466"/>
    <n v="1"/>
    <n v="59494700"/>
    <n v="0"/>
    <n v="59494700"/>
    <n v="1"/>
    <n v="0"/>
    <n v="0"/>
    <n v="7"/>
    <d v="2022-03-21T00:00:00"/>
    <x v="318"/>
    <n v="59494700"/>
    <n v="3867150"/>
    <x v="4"/>
    <x v="4"/>
    <n v="55627550"/>
    <n v="0.93500009244520943"/>
  </r>
  <r>
    <s v="ODR9049266441y"/>
    <s v="C355869L"/>
    <x v="93"/>
    <s v="P933565"/>
    <n v="985942"/>
    <n v="6"/>
    <n v="59156500"/>
    <n v="0"/>
    <n v="59156500"/>
    <n v="1"/>
    <n v="0"/>
    <n v="0"/>
    <n v="7"/>
    <d v="2022-03-23T00:00:00"/>
    <x v="319"/>
    <n v="9859420"/>
    <n v="611262"/>
    <x v="4"/>
    <x v="4"/>
    <n v="55488928"/>
    <n v="0.93800221446502074"/>
  </r>
  <r>
    <s v="ODR5888432052c"/>
    <s v="C225403L"/>
    <x v="28"/>
    <s v="P442670"/>
    <n v="5889668"/>
    <n v="1"/>
    <n v="58896700"/>
    <n v="0"/>
    <n v="58896700"/>
    <n v="1"/>
    <n v="0"/>
    <n v="0"/>
    <n v="4"/>
    <d v="2022-07-19T00:00:00"/>
    <x v="320"/>
    <n v="58896700"/>
    <n v="5241750"/>
    <x v="4"/>
    <x v="1"/>
    <n v="53654950"/>
    <n v="0.91100095591094243"/>
  </r>
  <r>
    <s v="ODR8811959657n"/>
    <s v="C232406L"/>
    <x v="9"/>
    <s v="P574816"/>
    <n v="5852142"/>
    <n v="1"/>
    <n v="58521400"/>
    <n v="0"/>
    <n v="58521400"/>
    <n v="1"/>
    <n v="0"/>
    <n v="0"/>
    <n v="2"/>
    <d v="2021-08-01T00:00:00"/>
    <x v="321"/>
    <n v="48586600"/>
    <n v="3546820"/>
    <x v="4"/>
    <x v="5"/>
    <n v="54974580"/>
    <n v="0.93939276914086134"/>
  </r>
  <r>
    <s v="ODR1189395250g"/>
    <s v="C127410L"/>
    <x v="1"/>
    <s v="P563834"/>
    <n v="5852142"/>
    <n v="1"/>
    <n v="58521400"/>
    <n v="0"/>
    <n v="58521400"/>
    <n v="1"/>
    <n v="0"/>
    <n v="0"/>
    <n v="2"/>
    <d v="2021-11-03T00:00:00"/>
    <x v="322"/>
    <n v="48586600"/>
    <n v="3255250"/>
    <x v="4"/>
    <x v="5"/>
    <n v="55266150"/>
    <n v="0.94437504912732773"/>
  </r>
  <r>
    <s v="ODR9223268644i"/>
    <s v="C332046L"/>
    <x v="49"/>
    <s v="P574816"/>
    <n v="5852142"/>
    <n v="1"/>
    <n v="58521400"/>
    <n v="0"/>
    <n v="58521400"/>
    <n v="1"/>
    <n v="0"/>
    <n v="0"/>
    <n v="4"/>
    <d v="2021-10-17T00:00:00"/>
    <x v="321"/>
    <n v="48586600"/>
    <n v="3546820"/>
    <x v="4"/>
    <x v="1"/>
    <n v="54974580"/>
    <n v="0.93939276914086134"/>
  </r>
  <r>
    <s v="ODR6063769456e"/>
    <s v="C112088L"/>
    <x v="243"/>
    <s v="P885778"/>
    <n v="1450000"/>
    <n v="4"/>
    <n v="58000000"/>
    <n v="0"/>
    <n v="58000000"/>
    <n v="1"/>
    <n v="1"/>
    <n v="0"/>
    <n v="4"/>
    <d v="2022-01-27T00:00:00"/>
    <x v="323"/>
    <n v="14442000"/>
    <n v="866520"/>
    <x v="4"/>
    <x v="1"/>
    <n v="54533920"/>
    <n v="0.94023999999999996"/>
  </r>
  <r>
    <s v="ODR5724031064r"/>
    <s v="C347055L"/>
    <x v="10"/>
    <s v="P130180"/>
    <n v="57942"/>
    <n v="100"/>
    <n v="57942000"/>
    <n v="0"/>
    <n v="57942000"/>
    <n v="1"/>
    <n v="1"/>
    <n v="0"/>
    <n v="1"/>
    <d v="2021-09-23T00:00:00"/>
    <x v="210"/>
    <n v="579420"/>
    <n v="34742"/>
    <x v="5"/>
    <x v="2"/>
    <n v="54467800"/>
    <n v="0.94004004004004005"/>
  </r>
  <r>
    <s v="ODR8707040301w"/>
    <s v="C932085L"/>
    <x v="244"/>
    <s v="P296243"/>
    <n v="2894142"/>
    <n v="2"/>
    <n v="57882800"/>
    <n v="0"/>
    <n v="57882800"/>
    <n v="1"/>
    <n v="1"/>
    <n v="0"/>
    <n v="1"/>
    <d v="2021-07-06T00:00:00"/>
    <x v="324"/>
    <n v="28941400"/>
    <n v="1910110"/>
    <x v="4"/>
    <x v="2"/>
    <n v="54062580"/>
    <n v="0.93400077397776193"/>
  </r>
  <r>
    <s v="ODR2929881943z"/>
    <s v="C958287L"/>
    <x v="245"/>
    <s v="P736074"/>
    <n v="5769782"/>
    <n v="1"/>
    <n v="57697800"/>
    <n v="0"/>
    <n v="57697800"/>
    <n v="1"/>
    <n v="0"/>
    <n v="0"/>
    <n v="1"/>
    <d v="2021-07-15T00:00:00"/>
    <x v="325"/>
    <n v="57697800"/>
    <n v="4961960"/>
    <x v="1"/>
    <x v="2"/>
    <n v="52735840"/>
    <n v="0.91400088044951455"/>
  </r>
  <r>
    <s v="ODR2891686526q"/>
    <s v="C324312L"/>
    <x v="246"/>
    <s v="P774890"/>
    <n v="719142"/>
    <n v="8"/>
    <n v="57531400"/>
    <n v="0"/>
    <n v="57531400"/>
    <n v="1"/>
    <n v="1"/>
    <n v="1"/>
    <n v="1"/>
    <d v="2022-01-28T00:00:00"/>
    <x v="258"/>
    <n v="7307420"/>
    <n v="482270"/>
    <x v="4"/>
    <x v="2"/>
    <n v="53673240"/>
    <n v="0.93293818679886109"/>
  </r>
  <r>
    <s v="ODR7525334074a"/>
    <s v="C958287L"/>
    <x v="247"/>
    <s v="P736074"/>
    <n v="5751860"/>
    <n v="1"/>
    <n v="57518600"/>
    <n v="0"/>
    <n v="57518600"/>
    <n v="1"/>
    <n v="1"/>
    <n v="0"/>
    <n v="1"/>
    <d v="2021-07-15T00:00:00"/>
    <x v="325"/>
    <n v="57697800"/>
    <n v="4961960"/>
    <x v="1"/>
    <x v="2"/>
    <n v="52556640"/>
    <n v="0.91373294899389068"/>
  </r>
  <r>
    <s v="ODR3549562738x"/>
    <s v="C870403L"/>
    <x v="248"/>
    <s v="P463649"/>
    <n v="5730400"/>
    <n v="1"/>
    <n v="57304000"/>
    <n v="0"/>
    <n v="57304000"/>
    <n v="1"/>
    <n v="0"/>
    <n v="0"/>
    <n v="8"/>
    <d v="2021-08-17T00:00:00"/>
    <x v="326"/>
    <n v="57304000"/>
    <n v="4584320"/>
    <x v="3"/>
    <x v="8"/>
    <n v="52719680"/>
    <n v="0.92"/>
  </r>
  <r>
    <s v="ODR7623569065v"/>
    <s v="C473931L"/>
    <x v="4"/>
    <s v="P434577"/>
    <n v="635100"/>
    <n v="9"/>
    <n v="57159000"/>
    <n v="0"/>
    <n v="57159000"/>
    <n v="1"/>
    <n v="1"/>
    <n v="0"/>
    <n v="1"/>
    <d v="2021-11-21T00:00:00"/>
    <x v="327"/>
    <n v="6351000"/>
    <n v="482676"/>
    <x v="3"/>
    <x v="2"/>
    <n v="52814916"/>
    <n v="0.92400000000000004"/>
  </r>
  <r>
    <s v="ODR6426358344i"/>
    <s v="C531212L"/>
    <x v="249"/>
    <s v="P370493"/>
    <n v="5707142"/>
    <n v="1"/>
    <n v="57071400"/>
    <n v="0"/>
    <n v="57071400"/>
    <n v="1"/>
    <n v="0"/>
    <n v="0"/>
    <n v="4"/>
    <d v="2021-11-23T00:00:00"/>
    <x v="328"/>
    <n v="57071400"/>
    <n v="4736920"/>
    <x v="4"/>
    <x v="1"/>
    <n v="52334480"/>
    <n v="0.91700010863584913"/>
  </r>
  <r>
    <s v="ODR4590508535l"/>
    <s v="C836966L"/>
    <x v="250"/>
    <s v="P747668"/>
    <n v="5707142"/>
    <n v="1"/>
    <n v="57071400"/>
    <n v="0"/>
    <n v="57071400"/>
    <n v="1"/>
    <n v="1"/>
    <n v="0"/>
    <n v="1"/>
    <d v="2022-02-02T00:00:00"/>
    <x v="81"/>
    <n v="55917800"/>
    <n v="4864810"/>
    <x v="4"/>
    <x v="2"/>
    <n v="52206590"/>
    <n v="0.91475923141888937"/>
  </r>
  <r>
    <s v="ODR1941792020k"/>
    <s v="C354051L"/>
    <x v="53"/>
    <s v="P370493"/>
    <n v="5707142"/>
    <n v="1"/>
    <n v="57071400"/>
    <n v="0"/>
    <n v="57071400"/>
    <n v="1"/>
    <n v="0"/>
    <n v="0"/>
    <n v="4"/>
    <d v="2022-01-02T00:00:00"/>
    <x v="328"/>
    <n v="57071400"/>
    <n v="4736920"/>
    <x v="4"/>
    <x v="1"/>
    <n v="52334480"/>
    <n v="0.91700010863584913"/>
  </r>
  <r>
    <s v="ODR7590267460f"/>
    <s v="C932357L"/>
    <x v="251"/>
    <s v="P747668"/>
    <n v="5707142"/>
    <n v="1"/>
    <n v="57071400"/>
    <n v="0"/>
    <n v="57071400"/>
    <n v="1"/>
    <n v="1"/>
    <n v="0"/>
    <n v="1"/>
    <d v="2022-02-01T00:00:00"/>
    <x v="81"/>
    <n v="55917800"/>
    <n v="4864810"/>
    <x v="4"/>
    <x v="2"/>
    <n v="52206590"/>
    <n v="0.91475923141888937"/>
  </r>
  <r>
    <s v="ODR3934391066f"/>
    <s v="C574804L"/>
    <x v="252"/>
    <s v="P370493"/>
    <n v="5707142"/>
    <n v="1"/>
    <n v="57071400"/>
    <n v="0"/>
    <n v="57071400"/>
    <n v="1"/>
    <n v="0"/>
    <n v="0"/>
    <n v="1"/>
    <d v="2022-02-13T00:00:00"/>
    <x v="328"/>
    <n v="57071400"/>
    <n v="4736920"/>
    <x v="4"/>
    <x v="2"/>
    <n v="52334480"/>
    <n v="0.91700010863584913"/>
  </r>
  <r>
    <s v="ODR5987135649r"/>
    <s v="C567297L"/>
    <x v="96"/>
    <s v="P370493"/>
    <n v="5707142"/>
    <n v="1"/>
    <n v="57071400"/>
    <n v="0"/>
    <n v="57071400"/>
    <n v="1"/>
    <n v="0"/>
    <n v="0"/>
    <n v="4"/>
    <d v="2022-02-26T00:00:00"/>
    <x v="328"/>
    <n v="57071400"/>
    <n v="4736920"/>
    <x v="4"/>
    <x v="1"/>
    <n v="52334480"/>
    <n v="0.91700010863584913"/>
  </r>
  <r>
    <s v="ODR6222662584w"/>
    <s v="C505515L"/>
    <x v="253"/>
    <s v="P370493"/>
    <n v="5707142"/>
    <n v="1"/>
    <n v="57071400"/>
    <n v="0"/>
    <n v="57071400"/>
    <n v="1"/>
    <n v="1"/>
    <n v="0"/>
    <n v="1"/>
    <d v="2021-07-28T00:00:00"/>
    <x v="328"/>
    <n v="57071400"/>
    <n v="4736920"/>
    <x v="4"/>
    <x v="2"/>
    <n v="52334480"/>
    <n v="0.91700010863584913"/>
  </r>
  <r>
    <s v="ODR8370757507d"/>
    <s v="C361787L"/>
    <x v="195"/>
    <s v="P747668"/>
    <n v="5707142"/>
    <n v="1"/>
    <n v="57071400"/>
    <n v="0"/>
    <n v="57071400"/>
    <n v="1"/>
    <n v="0"/>
    <n v="0"/>
    <n v="7"/>
    <d v="2021-11-20T00:00:00"/>
    <x v="81"/>
    <n v="55917800"/>
    <n v="4864810"/>
    <x v="4"/>
    <x v="4"/>
    <n v="52206590"/>
    <n v="0.91475923141888937"/>
  </r>
  <r>
    <s v="ODR1915217255r"/>
    <s v="C322598L"/>
    <x v="171"/>
    <s v="P747668"/>
    <n v="5707142"/>
    <n v="1"/>
    <n v="57071400"/>
    <n v="0"/>
    <n v="57071400"/>
    <n v="1"/>
    <n v="0"/>
    <n v="0"/>
    <n v="4"/>
    <d v="2022-05-17T00:00:00"/>
    <x v="81"/>
    <n v="55917800"/>
    <n v="4864810"/>
    <x v="4"/>
    <x v="1"/>
    <n v="52206590"/>
    <n v="0.91475923141888937"/>
  </r>
  <r>
    <s v="ODR6666278841i"/>
    <s v="C469416L"/>
    <x v="254"/>
    <s v="P370493"/>
    <n v="5707142"/>
    <n v="1"/>
    <n v="57071400"/>
    <n v="0"/>
    <n v="57071400"/>
    <n v="1"/>
    <n v="1"/>
    <n v="1"/>
    <n v="1"/>
    <d v="2021-12-20T00:00:00"/>
    <x v="328"/>
    <n v="57071400"/>
    <n v="4736920"/>
    <x v="4"/>
    <x v="2"/>
    <n v="52334480"/>
    <n v="0.91700010863584913"/>
  </r>
  <r>
    <s v="ODR2207372137k"/>
    <s v="C908781L"/>
    <x v="247"/>
    <s v="P370493"/>
    <n v="5707142"/>
    <n v="1"/>
    <n v="57071400"/>
    <n v="0"/>
    <n v="57071400"/>
    <n v="1"/>
    <n v="0"/>
    <n v="0"/>
    <n v="4"/>
    <d v="2022-03-12T00:00:00"/>
    <x v="328"/>
    <n v="57071400"/>
    <n v="4736920"/>
    <x v="4"/>
    <x v="1"/>
    <n v="52334480"/>
    <n v="0.91700010863584913"/>
  </r>
  <r>
    <s v="ODR4994299992f"/>
    <s v="C289852L"/>
    <x v="255"/>
    <s v="P370493"/>
    <n v="5707142"/>
    <n v="1"/>
    <n v="57071400"/>
    <n v="0"/>
    <n v="57071400"/>
    <n v="1"/>
    <n v="1"/>
    <n v="0"/>
    <n v="1"/>
    <d v="2022-03-26T00:00:00"/>
    <x v="328"/>
    <n v="57071400"/>
    <n v="4736920"/>
    <x v="4"/>
    <x v="2"/>
    <n v="52334480"/>
    <n v="0.91700010863584913"/>
  </r>
  <r>
    <s v="ODR3817870294u"/>
    <s v="C483534L"/>
    <x v="256"/>
    <s v="P370493"/>
    <n v="5707142"/>
    <n v="1"/>
    <n v="57071400"/>
    <n v="0"/>
    <n v="57071400"/>
    <n v="1"/>
    <n v="1"/>
    <n v="0"/>
    <n v="1"/>
    <d v="2022-02-09T00:00:00"/>
    <x v="328"/>
    <n v="57071400"/>
    <n v="4736920"/>
    <x v="4"/>
    <x v="2"/>
    <n v="52334480"/>
    <n v="0.91700010863584913"/>
  </r>
  <r>
    <s v="ODR3799000931p"/>
    <s v="C292043L"/>
    <x v="116"/>
    <s v="P747668"/>
    <n v="5707142"/>
    <n v="1"/>
    <n v="57071400"/>
    <n v="0"/>
    <n v="57071400"/>
    <n v="1"/>
    <n v="0"/>
    <n v="0"/>
    <n v="7"/>
    <d v="2022-03-15T00:00:00"/>
    <x v="81"/>
    <n v="55917800"/>
    <n v="4864810"/>
    <x v="4"/>
    <x v="4"/>
    <n v="52206590"/>
    <n v="0.91475923141888937"/>
  </r>
  <r>
    <s v="ODR7375017797f"/>
    <s v="C540389L"/>
    <x v="114"/>
    <s v="P747668"/>
    <n v="5707142"/>
    <n v="1"/>
    <n v="57071400"/>
    <n v="0"/>
    <n v="57071400"/>
    <n v="1"/>
    <n v="0"/>
    <n v="0"/>
    <n v="7"/>
    <d v="2022-03-05T00:00:00"/>
    <x v="81"/>
    <n v="55917800"/>
    <n v="4864810"/>
    <x v="4"/>
    <x v="4"/>
    <n v="52206590"/>
    <n v="0.91475923141888937"/>
  </r>
  <r>
    <s v="ODR3861706312n"/>
    <s v="C493539L"/>
    <x v="124"/>
    <s v="P370493"/>
    <n v="5707142"/>
    <n v="1"/>
    <n v="57071400"/>
    <n v="0"/>
    <n v="57071400"/>
    <n v="1"/>
    <n v="1"/>
    <n v="1"/>
    <n v="1"/>
    <d v="2022-03-07T00:00:00"/>
    <x v="328"/>
    <n v="57071400"/>
    <n v="4736920"/>
    <x v="4"/>
    <x v="2"/>
    <n v="52334480"/>
    <n v="0.91700010863584913"/>
  </r>
  <r>
    <s v="ODR4472240670h"/>
    <s v="C459720L"/>
    <x v="43"/>
    <s v="P747668"/>
    <n v="5707142"/>
    <n v="1"/>
    <n v="57071400"/>
    <n v="0"/>
    <n v="57071400"/>
    <n v="1"/>
    <n v="0"/>
    <n v="0"/>
    <n v="1"/>
    <d v="2021-12-16T00:00:00"/>
    <x v="81"/>
    <n v="55917800"/>
    <n v="4864810"/>
    <x v="4"/>
    <x v="2"/>
    <n v="52206590"/>
    <n v="0.91475923141888937"/>
  </r>
  <r>
    <s v="ODR9398963873b"/>
    <s v="C415262L"/>
    <x v="257"/>
    <s v="P747668"/>
    <n v="5707142"/>
    <n v="1"/>
    <n v="57071400"/>
    <n v="0"/>
    <n v="57071400"/>
    <n v="1"/>
    <n v="1"/>
    <n v="1"/>
    <n v="7"/>
    <d v="2022-01-14T00:00:00"/>
    <x v="81"/>
    <n v="55917800"/>
    <n v="4864810"/>
    <x v="4"/>
    <x v="4"/>
    <n v="52206590"/>
    <n v="0.91475923141888937"/>
  </r>
  <r>
    <s v="ODR4423527253a"/>
    <s v="C994467L"/>
    <x v="258"/>
    <s v="P747668"/>
    <n v="5707142"/>
    <n v="1"/>
    <n v="57071400"/>
    <n v="0"/>
    <n v="57071400"/>
    <n v="1"/>
    <n v="1"/>
    <n v="0"/>
    <n v="7"/>
    <d v="2022-03-15T00:00:00"/>
    <x v="81"/>
    <n v="55917800"/>
    <n v="4864810"/>
    <x v="4"/>
    <x v="4"/>
    <n v="52206590"/>
    <n v="0.91475923141888937"/>
  </r>
  <r>
    <s v="ODR5052218800u"/>
    <s v="C920427L"/>
    <x v="259"/>
    <s v="P747668"/>
    <n v="5707142"/>
    <n v="1"/>
    <n v="57071400"/>
    <n v="0"/>
    <n v="57071400"/>
    <n v="1"/>
    <n v="0"/>
    <n v="0"/>
    <n v="4"/>
    <d v="2022-03-14T00:00:00"/>
    <x v="81"/>
    <n v="55917800"/>
    <n v="4864810"/>
    <x v="4"/>
    <x v="1"/>
    <n v="52206590"/>
    <n v="0.91475923141888937"/>
  </r>
  <r>
    <s v="ODR3209595414b"/>
    <s v="C461801L"/>
    <x v="260"/>
    <s v="P747668"/>
    <n v="5707142"/>
    <n v="1"/>
    <n v="57071400"/>
    <n v="0"/>
    <n v="57071400"/>
    <n v="1"/>
    <n v="0"/>
    <n v="0"/>
    <n v="7"/>
    <d v="2022-04-08T00:00:00"/>
    <x v="81"/>
    <n v="55917800"/>
    <n v="4864810"/>
    <x v="4"/>
    <x v="4"/>
    <n v="52206590"/>
    <n v="0.91475923141888937"/>
  </r>
  <r>
    <s v="ODR8989076259q"/>
    <s v="C282103L"/>
    <x v="217"/>
    <s v="P747668"/>
    <n v="5707142"/>
    <n v="1"/>
    <n v="57071400"/>
    <n v="0"/>
    <n v="57071400"/>
    <n v="1"/>
    <n v="0"/>
    <n v="0"/>
    <n v="7"/>
    <d v="2022-05-06T00:00:00"/>
    <x v="81"/>
    <n v="55917800"/>
    <n v="4864810"/>
    <x v="4"/>
    <x v="4"/>
    <n v="52206590"/>
    <n v="0.91475923141888937"/>
  </r>
  <r>
    <s v="ODR5705907117s"/>
    <s v="C134876L"/>
    <x v="136"/>
    <s v="P747668"/>
    <n v="5707142"/>
    <n v="1"/>
    <n v="57071400"/>
    <n v="0"/>
    <n v="57071400"/>
    <n v="1"/>
    <n v="0"/>
    <n v="0"/>
    <n v="7"/>
    <d v="2022-03-28T00:00:00"/>
    <x v="81"/>
    <n v="55917800"/>
    <n v="4864810"/>
    <x v="4"/>
    <x v="4"/>
    <n v="52206590"/>
    <n v="0.91475923141888937"/>
  </r>
  <r>
    <s v="ODR5572564892p"/>
    <s v="C449403L"/>
    <x v="261"/>
    <s v="P747668"/>
    <n v="5707142"/>
    <n v="1"/>
    <n v="57071400"/>
    <n v="0"/>
    <n v="57071400"/>
    <n v="1"/>
    <n v="1"/>
    <n v="0"/>
    <n v="1"/>
    <d v="2022-04-13T00:00:00"/>
    <x v="81"/>
    <n v="55917800"/>
    <n v="4864810"/>
    <x v="4"/>
    <x v="2"/>
    <n v="52206590"/>
    <n v="0.91475923141888937"/>
  </r>
  <r>
    <s v="ODR7663638455g"/>
    <s v="C993996L"/>
    <x v="123"/>
    <s v="P370493"/>
    <n v="5707142"/>
    <n v="1"/>
    <n v="57071400"/>
    <n v="0"/>
    <n v="57071400"/>
    <n v="1"/>
    <n v="0"/>
    <n v="0"/>
    <n v="1"/>
    <d v="2022-03-22T00:00:00"/>
    <x v="328"/>
    <n v="57071400"/>
    <n v="4736920"/>
    <x v="4"/>
    <x v="2"/>
    <n v="52334480"/>
    <n v="0.91700010863584913"/>
  </r>
  <r>
    <s v="ODR9778915490b"/>
    <s v="C561993L"/>
    <x v="41"/>
    <s v="P370493"/>
    <n v="5707142"/>
    <n v="1"/>
    <n v="57071400"/>
    <n v="0"/>
    <n v="57071400"/>
    <n v="1"/>
    <n v="0"/>
    <n v="0"/>
    <n v="4"/>
    <d v="2022-05-10T00:00:00"/>
    <x v="328"/>
    <n v="57071400"/>
    <n v="4736920"/>
    <x v="4"/>
    <x v="1"/>
    <n v="52334480"/>
    <n v="0.91700010863584913"/>
  </r>
  <r>
    <s v="ODR5731242784b"/>
    <s v="C628207L"/>
    <x v="109"/>
    <s v="P747668"/>
    <n v="5707142"/>
    <n v="1"/>
    <n v="57071400"/>
    <n v="0"/>
    <n v="57071400"/>
    <n v="1"/>
    <n v="0"/>
    <n v="0"/>
    <n v="4"/>
    <d v="2022-01-03T00:00:00"/>
    <x v="81"/>
    <n v="55917800"/>
    <n v="4864810"/>
    <x v="4"/>
    <x v="1"/>
    <n v="52206590"/>
    <n v="0.91475923141888937"/>
  </r>
  <r>
    <s v="ODR7069938493l"/>
    <s v="C736100L"/>
    <x v="262"/>
    <s v="P370493"/>
    <n v="5707142"/>
    <n v="1"/>
    <n v="57071400"/>
    <n v="0"/>
    <n v="57071400"/>
    <n v="1"/>
    <n v="0"/>
    <n v="0"/>
    <n v="1"/>
    <d v="2022-05-13T00:00:00"/>
    <x v="328"/>
    <n v="57071400"/>
    <n v="4736920"/>
    <x v="4"/>
    <x v="2"/>
    <n v="52334480"/>
    <n v="0.91700010863584913"/>
  </r>
  <r>
    <s v="ODR1432901686b"/>
    <s v="C274456L"/>
    <x v="54"/>
    <s v="P504782"/>
    <n v="1899500"/>
    <n v="3"/>
    <n v="56985000"/>
    <n v="0"/>
    <n v="56985000"/>
    <n v="1"/>
    <n v="1"/>
    <n v="1"/>
    <n v="1"/>
    <d v="2021-11-28T00:00:00"/>
    <x v="329"/>
    <n v="18995000"/>
    <n v="1595580"/>
    <x v="2"/>
    <x v="2"/>
    <n v="52198260"/>
    <n v="0.91600000000000004"/>
  </r>
  <r>
    <s v="ODR6407026468w"/>
    <s v="C488123L"/>
    <x v="65"/>
    <s v="P779734"/>
    <n v="5680404"/>
    <n v="1"/>
    <n v="56804000"/>
    <n v="0"/>
    <n v="56804000"/>
    <n v="1"/>
    <n v="1"/>
    <n v="0"/>
    <n v="1"/>
    <d v="2022-07-18T00:00:00"/>
    <x v="82"/>
    <n v="56804000"/>
    <n v="4089870"/>
    <x v="4"/>
    <x v="2"/>
    <n v="52714130"/>
    <n v="0.92800031687909301"/>
  </r>
  <r>
    <s v="ODR7502883480n"/>
    <s v="C527307L"/>
    <x v="263"/>
    <s v="P779734"/>
    <n v="5680404"/>
    <n v="1"/>
    <n v="56804000"/>
    <n v="0"/>
    <n v="56804000"/>
    <n v="1"/>
    <n v="0"/>
    <n v="0"/>
    <n v="7"/>
    <d v="2021-10-04T00:00:00"/>
    <x v="82"/>
    <n v="56804000"/>
    <n v="4089870"/>
    <x v="4"/>
    <x v="4"/>
    <n v="52714130"/>
    <n v="0.92800031687909301"/>
  </r>
  <r>
    <s v="ODR1140388270o"/>
    <s v="C189144L"/>
    <x v="86"/>
    <s v="P779734"/>
    <n v="5680404"/>
    <n v="1"/>
    <n v="56804000"/>
    <n v="0"/>
    <n v="56804000"/>
    <n v="1"/>
    <n v="0"/>
    <n v="0"/>
    <n v="7"/>
    <d v="2022-07-01T00:00:00"/>
    <x v="82"/>
    <n v="56804000"/>
    <n v="4089870"/>
    <x v="4"/>
    <x v="4"/>
    <n v="52714130"/>
    <n v="0.92800031687909301"/>
  </r>
  <r>
    <s v="ODR8152860212b"/>
    <s v="C178509L"/>
    <x v="264"/>
    <s v="P878889"/>
    <n v="5636440"/>
    <n v="1"/>
    <n v="56364400"/>
    <n v="0"/>
    <n v="56364400"/>
    <n v="1"/>
    <n v="1"/>
    <n v="0"/>
    <n v="1"/>
    <d v="2022-05-04T00:00:00"/>
    <x v="330"/>
    <n v="56364400"/>
    <n v="4170950"/>
    <x v="9"/>
    <x v="2"/>
    <n v="52193450"/>
    <n v="0.92600027677044372"/>
  </r>
  <r>
    <s v="ODR9228314105a"/>
    <s v="C507691L"/>
    <x v="25"/>
    <s v="P529158"/>
    <n v="5626000"/>
    <n v="1"/>
    <n v="56260000"/>
    <n v="0"/>
    <n v="56260000"/>
    <n v="1"/>
    <n v="1"/>
    <n v="0"/>
    <n v="4"/>
    <d v="2022-08-22T00:00:00"/>
    <x v="331"/>
    <n v="54346000"/>
    <n v="4673760"/>
    <x v="4"/>
    <x v="1"/>
    <n v="51586240"/>
    <n v="0.91692570209740487"/>
  </r>
  <r>
    <s v="ODR6726475633v"/>
    <s v="C575920L"/>
    <x v="88"/>
    <s v="P529158"/>
    <n v="5626000"/>
    <n v="1"/>
    <n v="56260000"/>
    <n v="0"/>
    <n v="56260000"/>
    <n v="1"/>
    <n v="0"/>
    <n v="0"/>
    <n v="7"/>
    <d v="2022-03-24T00:00:00"/>
    <x v="331"/>
    <n v="54346000"/>
    <n v="4673760"/>
    <x v="4"/>
    <x v="4"/>
    <n v="51586240"/>
    <n v="0.91692570209740487"/>
  </r>
  <r>
    <s v="ODR5066497397i"/>
    <s v="C575920L"/>
    <x v="119"/>
    <s v="P529158"/>
    <n v="5626000"/>
    <n v="1"/>
    <n v="56260000"/>
    <n v="0"/>
    <n v="56260000"/>
    <n v="1"/>
    <n v="0"/>
    <n v="0"/>
    <n v="7"/>
    <d v="2022-03-24T00:00:00"/>
    <x v="331"/>
    <n v="54346000"/>
    <n v="4673760"/>
    <x v="4"/>
    <x v="4"/>
    <n v="51586240"/>
    <n v="0.91692570209740487"/>
  </r>
  <r>
    <s v="ODR8871824181j"/>
    <s v="C575920L"/>
    <x v="24"/>
    <s v="P529158"/>
    <n v="5626000"/>
    <n v="1"/>
    <n v="56260000"/>
    <n v="0"/>
    <n v="56260000"/>
    <n v="1"/>
    <n v="0"/>
    <n v="0"/>
    <n v="7"/>
    <d v="2022-03-24T00:00:00"/>
    <x v="331"/>
    <n v="54346000"/>
    <n v="4673760"/>
    <x v="4"/>
    <x v="4"/>
    <n v="51586240"/>
    <n v="0.91692570209740487"/>
  </r>
  <r>
    <s v="ODR6835155516p"/>
    <s v="C803978L"/>
    <x v="90"/>
    <s v="P180184"/>
    <n v="5626000"/>
    <n v="1"/>
    <n v="56260000"/>
    <n v="0"/>
    <n v="56260000"/>
    <n v="1"/>
    <n v="0"/>
    <n v="0"/>
    <n v="4"/>
    <d v="2022-07-14T00:00:00"/>
    <x v="332"/>
    <n v="54346000"/>
    <n v="4456370"/>
    <x v="4"/>
    <x v="1"/>
    <n v="51803630"/>
    <n v="0.92078972627088518"/>
  </r>
  <r>
    <s v="ODR3630855690b"/>
    <s v="C339498L"/>
    <x v="73"/>
    <s v="P180184"/>
    <n v="5626000"/>
    <n v="1"/>
    <n v="56260000"/>
    <n v="0"/>
    <n v="56260000"/>
    <n v="1"/>
    <n v="1"/>
    <n v="0"/>
    <n v="7"/>
    <d v="2022-06-19T00:00:00"/>
    <x v="332"/>
    <n v="54346000"/>
    <n v="4456370"/>
    <x v="4"/>
    <x v="4"/>
    <n v="51803630"/>
    <n v="0.92078972627088518"/>
  </r>
  <r>
    <s v="ODR7257994021n"/>
    <s v="C872920L"/>
    <x v="256"/>
    <s v="P241542"/>
    <n v="2809520"/>
    <n v="2"/>
    <n v="56190400"/>
    <n v="0"/>
    <n v="56190400"/>
    <n v="1"/>
    <n v="0"/>
    <n v="0"/>
    <n v="1"/>
    <d v="2021-09-18T00:00:00"/>
    <x v="247"/>
    <n v="28095200"/>
    <n v="1854260"/>
    <x v="1"/>
    <x v="2"/>
    <n v="52481880"/>
    <n v="0.93400082576383159"/>
  </r>
  <r>
    <s v="ODR7325524748g"/>
    <s v="C872920L"/>
    <x v="93"/>
    <s v="P241542"/>
    <n v="2809520"/>
    <n v="2"/>
    <n v="56190400"/>
    <n v="0"/>
    <n v="56190400"/>
    <n v="1"/>
    <n v="0"/>
    <n v="0"/>
    <n v="1"/>
    <d v="2021-09-18T00:00:00"/>
    <x v="247"/>
    <n v="28095200"/>
    <n v="1854260"/>
    <x v="1"/>
    <x v="2"/>
    <n v="52481880"/>
    <n v="0.93400082576383159"/>
  </r>
  <r>
    <s v="ODR9660042149f"/>
    <s v="C698097L"/>
    <x v="265"/>
    <s v="P782682"/>
    <n v="5597000"/>
    <n v="1"/>
    <n v="55970000"/>
    <n v="0"/>
    <n v="55970000"/>
    <n v="1"/>
    <n v="1"/>
    <n v="1"/>
    <n v="1"/>
    <d v="2021-07-15T00:00:00"/>
    <x v="279"/>
    <n v="47345400"/>
    <n v="3787630"/>
    <x v="4"/>
    <x v="2"/>
    <n v="52182370"/>
    <n v="0.93232749687332495"/>
  </r>
  <r>
    <s v="ODR7654048432n"/>
    <s v="C580710L"/>
    <x v="266"/>
    <s v="P782682"/>
    <n v="5597000"/>
    <n v="1"/>
    <n v="55970000"/>
    <n v="0"/>
    <n v="55970000"/>
    <n v="1"/>
    <n v="1"/>
    <n v="1"/>
    <n v="1"/>
    <d v="2021-12-10T00:00:00"/>
    <x v="279"/>
    <n v="47345400"/>
    <n v="3787630"/>
    <x v="4"/>
    <x v="2"/>
    <n v="52182370"/>
    <n v="0.93232749687332495"/>
  </r>
  <r>
    <s v="ODR4899591027n"/>
    <s v="C149990L"/>
    <x v="267"/>
    <s v="P782682"/>
    <n v="5597000"/>
    <n v="1"/>
    <n v="55970000"/>
    <n v="0"/>
    <n v="55970000"/>
    <n v="1"/>
    <n v="1"/>
    <n v="1"/>
    <n v="1"/>
    <d v="2021-12-08T00:00:00"/>
    <x v="279"/>
    <n v="47345400"/>
    <n v="3787630"/>
    <x v="4"/>
    <x v="2"/>
    <n v="52182370"/>
    <n v="0.93232749687332495"/>
  </r>
  <r>
    <s v="ODR4266634958q"/>
    <s v="C459720L"/>
    <x v="110"/>
    <s v="P782682"/>
    <n v="5597000"/>
    <n v="1"/>
    <n v="55970000"/>
    <n v="0"/>
    <n v="55970000"/>
    <n v="1"/>
    <n v="0"/>
    <n v="0"/>
    <n v="1"/>
    <d v="2021-12-16T00:00:00"/>
    <x v="279"/>
    <n v="47345400"/>
    <n v="3787630"/>
    <x v="4"/>
    <x v="2"/>
    <n v="52182370"/>
    <n v="0.93232749687332495"/>
  </r>
  <r>
    <s v="ODR9175619476v"/>
    <s v="C994155L"/>
    <x v="268"/>
    <s v="P782682"/>
    <n v="5597000"/>
    <n v="1"/>
    <n v="55970000"/>
    <n v="0"/>
    <n v="55970000"/>
    <n v="1"/>
    <n v="0"/>
    <n v="0"/>
    <n v="4"/>
    <d v="2022-01-27T00:00:00"/>
    <x v="279"/>
    <n v="47345400"/>
    <n v="3787630"/>
    <x v="4"/>
    <x v="1"/>
    <n v="52182370"/>
    <n v="0.93232749687332495"/>
  </r>
  <r>
    <s v="ODR8752752533l"/>
    <s v="C600018L"/>
    <x v="269"/>
    <s v="P782682"/>
    <n v="5597000"/>
    <n v="1"/>
    <n v="55970000"/>
    <n v="0"/>
    <n v="55970000"/>
    <n v="1"/>
    <n v="0"/>
    <n v="0"/>
    <n v="4"/>
    <d v="2022-01-16T00:00:00"/>
    <x v="279"/>
    <n v="47345400"/>
    <n v="3787630"/>
    <x v="4"/>
    <x v="1"/>
    <n v="52182370"/>
    <n v="0.93232749687332495"/>
  </r>
  <r>
    <s v="ODR1855805133k"/>
    <s v="C220911L"/>
    <x v="270"/>
    <s v="P782682"/>
    <n v="5597000"/>
    <n v="1"/>
    <n v="55970000"/>
    <n v="0"/>
    <n v="55970000"/>
    <n v="1"/>
    <n v="1"/>
    <n v="1"/>
    <n v="1"/>
    <d v="2021-09-18T00:00:00"/>
    <x v="279"/>
    <n v="47345400"/>
    <n v="3787630"/>
    <x v="4"/>
    <x v="2"/>
    <n v="52182370"/>
    <n v="0.93232749687332495"/>
  </r>
  <r>
    <s v="ODR7939539917l"/>
    <s v="C885445L"/>
    <x v="271"/>
    <s v="P782682"/>
    <n v="5597000"/>
    <n v="1"/>
    <n v="55970000"/>
    <n v="0"/>
    <n v="55970000"/>
    <n v="1"/>
    <n v="1"/>
    <n v="1"/>
    <n v="1"/>
    <d v="2022-01-25T00:00:00"/>
    <x v="279"/>
    <n v="47345400"/>
    <n v="3787630"/>
    <x v="4"/>
    <x v="2"/>
    <n v="52182370"/>
    <n v="0.93232749687332495"/>
  </r>
  <r>
    <s v="ODR3159496381j"/>
    <s v="C535451L"/>
    <x v="272"/>
    <s v="P418626"/>
    <n v="5596942"/>
    <n v="1"/>
    <n v="55969400"/>
    <n v="0"/>
    <n v="55969400"/>
    <n v="1"/>
    <n v="0"/>
    <n v="0"/>
    <n v="8"/>
    <d v="2021-07-23T00:00:00"/>
    <x v="262"/>
    <n v="55969400"/>
    <n v="3414110"/>
    <x v="4"/>
    <x v="8"/>
    <n v="52555290"/>
    <n v="0.93900041808559676"/>
  </r>
  <r>
    <s v="ODR4976219477m"/>
    <s v="C378684L"/>
    <x v="187"/>
    <s v="P748886"/>
    <n v="5596942"/>
    <n v="1"/>
    <n v="55969400"/>
    <n v="0"/>
    <n v="55969400"/>
    <n v="1"/>
    <n v="1"/>
    <n v="0"/>
    <n v="1"/>
    <d v="2021-07-03T00:00:00"/>
    <x v="272"/>
    <n v="55969400"/>
    <n v="3637990"/>
    <x v="4"/>
    <x v="2"/>
    <n v="52331410"/>
    <n v="0.93500037520502277"/>
  </r>
  <r>
    <s v="ODR6500998084j"/>
    <s v="C315981L"/>
    <x v="273"/>
    <s v="P418626"/>
    <n v="5596942"/>
    <n v="1"/>
    <n v="55969400"/>
    <n v="0"/>
    <n v="55969400"/>
    <n v="1"/>
    <n v="0"/>
    <n v="0"/>
    <n v="8"/>
    <d v="2021-07-19T00:00:00"/>
    <x v="262"/>
    <n v="55969400"/>
    <n v="3414110"/>
    <x v="4"/>
    <x v="8"/>
    <n v="52555290"/>
    <n v="0.93900041808559676"/>
  </r>
  <r>
    <s v="ODR4830887562t"/>
    <s v="C345763L"/>
    <x v="237"/>
    <s v="P277058"/>
    <n v="5596942"/>
    <n v="1"/>
    <n v="55969400"/>
    <n v="0"/>
    <n v="55969400"/>
    <n v="1"/>
    <n v="1"/>
    <n v="0"/>
    <n v="1"/>
    <d v="2021-07-21T00:00:00"/>
    <x v="333"/>
    <n v="55969400"/>
    <n v="4365600"/>
    <x v="4"/>
    <x v="2"/>
    <n v="51603800"/>
    <n v="0.92200023584315716"/>
  </r>
  <r>
    <s v="ODR2421788350i"/>
    <s v="C698097L"/>
    <x v="274"/>
    <s v="P538399"/>
    <n v="5596942"/>
    <n v="1"/>
    <n v="55969400"/>
    <n v="0"/>
    <n v="55969400"/>
    <n v="1"/>
    <n v="0"/>
    <n v="0"/>
    <n v="1"/>
    <d v="2021-07-15T00:00:00"/>
    <x v="334"/>
    <n v="55969400"/>
    <n v="3470080"/>
    <x v="4"/>
    <x v="2"/>
    <n v="52499320"/>
    <n v="0.93800040736545331"/>
  </r>
  <r>
    <s v="ODR4523334349u"/>
    <s v="C622053L"/>
    <x v="83"/>
    <s v="P277058"/>
    <n v="5596942"/>
    <n v="1"/>
    <n v="55969400"/>
    <n v="0"/>
    <n v="55969400"/>
    <n v="1"/>
    <n v="1"/>
    <n v="0"/>
    <n v="1"/>
    <d v="2021-07-09T00:00:00"/>
    <x v="333"/>
    <n v="55969400"/>
    <n v="4365600"/>
    <x v="4"/>
    <x v="2"/>
    <n v="51603800"/>
    <n v="0.92200023584315716"/>
  </r>
  <r>
    <s v="ODR6334334659c"/>
    <s v="C657286L"/>
    <x v="193"/>
    <s v="P277058"/>
    <n v="5596942"/>
    <n v="1"/>
    <n v="55969400"/>
    <n v="0"/>
    <n v="55969400"/>
    <n v="1"/>
    <n v="0"/>
    <n v="0"/>
    <n v="8"/>
    <d v="2021-07-22T00:00:00"/>
    <x v="333"/>
    <n v="55969400"/>
    <n v="4365600"/>
    <x v="4"/>
    <x v="8"/>
    <n v="51603800"/>
    <n v="0.92200023584315716"/>
  </r>
  <r>
    <s v="ODR3506003296l"/>
    <s v="C429196L"/>
    <x v="275"/>
    <s v="P277058"/>
    <n v="5596942"/>
    <n v="1"/>
    <n v="55969400"/>
    <n v="0"/>
    <n v="55969400"/>
    <n v="1"/>
    <n v="0"/>
    <n v="0"/>
    <n v="9"/>
    <d v="2021-07-16T00:00:00"/>
    <x v="333"/>
    <n v="55969400"/>
    <n v="4365600"/>
    <x v="4"/>
    <x v="9"/>
    <n v="51603800"/>
    <n v="0.92200023584315716"/>
  </r>
  <r>
    <s v="ODR8927228059y"/>
    <s v="C200115L"/>
    <x v="221"/>
    <s v="P538399"/>
    <n v="5596942"/>
    <n v="1"/>
    <n v="55969400"/>
    <n v="0"/>
    <n v="55969400"/>
    <n v="1"/>
    <n v="1"/>
    <n v="0"/>
    <n v="1"/>
    <d v="2021-07-12T00:00:00"/>
    <x v="334"/>
    <n v="55969400"/>
    <n v="3470080"/>
    <x v="4"/>
    <x v="2"/>
    <n v="52499320"/>
    <n v="0.93800040736545331"/>
  </r>
  <r>
    <s v="ODR8264471622x"/>
    <s v="C371659L"/>
    <x v="276"/>
    <s v="P538399"/>
    <n v="5596942"/>
    <n v="1"/>
    <n v="55969400"/>
    <n v="0"/>
    <n v="55969400"/>
    <n v="1"/>
    <n v="1"/>
    <n v="0"/>
    <n v="1"/>
    <d v="2021-07-23T00:00:00"/>
    <x v="334"/>
    <n v="55969400"/>
    <n v="3470080"/>
    <x v="4"/>
    <x v="2"/>
    <n v="52499320"/>
    <n v="0.93800040736545331"/>
  </r>
  <r>
    <s v="ODR3616218912p"/>
    <s v="C220911L"/>
    <x v="277"/>
    <s v="P277058"/>
    <n v="5596942"/>
    <n v="1"/>
    <n v="55969400"/>
    <n v="0"/>
    <n v="55969400"/>
    <n v="1"/>
    <n v="1"/>
    <n v="0"/>
    <n v="1"/>
    <d v="2021-09-18T00:00:00"/>
    <x v="333"/>
    <n v="55969400"/>
    <n v="4365600"/>
    <x v="4"/>
    <x v="2"/>
    <n v="51603800"/>
    <n v="0.92200023584315716"/>
  </r>
  <r>
    <s v="ODR4728002451k"/>
    <s v="C378684L"/>
    <x v="278"/>
    <s v="P418626"/>
    <n v="5596942"/>
    <n v="1"/>
    <n v="55969400"/>
    <n v="0"/>
    <n v="55969400"/>
    <n v="1"/>
    <n v="0"/>
    <n v="0"/>
    <n v="1"/>
    <d v="2021-07-03T00:00:00"/>
    <x v="262"/>
    <n v="55969400"/>
    <n v="3414110"/>
    <x v="4"/>
    <x v="2"/>
    <n v="52555290"/>
    <n v="0.93900041808559676"/>
  </r>
  <r>
    <s v="ODR1835304226w"/>
    <s v="C499900L"/>
    <x v="279"/>
    <s v="P418626"/>
    <n v="5596942"/>
    <n v="1"/>
    <n v="55969400"/>
    <n v="0"/>
    <n v="55969400"/>
    <n v="1"/>
    <n v="0"/>
    <n v="0"/>
    <n v="8"/>
    <d v="2021-09-23T00:00:00"/>
    <x v="262"/>
    <n v="55969400"/>
    <n v="3414110"/>
    <x v="4"/>
    <x v="8"/>
    <n v="52555290"/>
    <n v="0.93900041808559676"/>
  </r>
  <r>
    <s v="ODR1830489443y"/>
    <s v="C200115L"/>
    <x v="46"/>
    <s v="P748886"/>
    <n v="5596942"/>
    <n v="1"/>
    <n v="55969400"/>
    <n v="0"/>
    <n v="55969400"/>
    <n v="1"/>
    <n v="1"/>
    <n v="0"/>
    <n v="1"/>
    <d v="2021-07-12T00:00:00"/>
    <x v="272"/>
    <n v="55969400"/>
    <n v="3637990"/>
    <x v="4"/>
    <x v="2"/>
    <n v="52331410"/>
    <n v="0.93500037520502277"/>
  </r>
  <r>
    <s v="ODR6308174436z"/>
    <s v="C525515L"/>
    <x v="280"/>
    <s v="P748886"/>
    <n v="5596942"/>
    <n v="1"/>
    <n v="55969400"/>
    <n v="0"/>
    <n v="55969400"/>
    <n v="1"/>
    <n v="0"/>
    <n v="0"/>
    <n v="4"/>
    <d v="2021-10-01T00:00:00"/>
    <x v="272"/>
    <n v="55969400"/>
    <n v="3637990"/>
    <x v="4"/>
    <x v="1"/>
    <n v="52331410"/>
    <n v="0.93500037520502277"/>
  </r>
  <r>
    <s v="ODR9765422019k"/>
    <s v="C378684L"/>
    <x v="281"/>
    <s v="P538399"/>
    <n v="5596942"/>
    <n v="1"/>
    <n v="55969400"/>
    <n v="0"/>
    <n v="55969400"/>
    <n v="1"/>
    <n v="1"/>
    <n v="0"/>
    <n v="1"/>
    <d v="2021-07-03T00:00:00"/>
    <x v="334"/>
    <n v="55969400"/>
    <n v="3470080"/>
    <x v="4"/>
    <x v="2"/>
    <n v="52499320"/>
    <n v="0.93800040736545331"/>
  </r>
  <r>
    <s v="ODR3505466919l"/>
    <s v="C345763L"/>
    <x v="232"/>
    <s v="P748886"/>
    <n v="5596942"/>
    <n v="1"/>
    <n v="55969400"/>
    <n v="0"/>
    <n v="55969400"/>
    <n v="1"/>
    <n v="1"/>
    <n v="0"/>
    <n v="1"/>
    <d v="2021-07-21T00:00:00"/>
    <x v="272"/>
    <n v="55969400"/>
    <n v="3637990"/>
    <x v="4"/>
    <x v="2"/>
    <n v="52331410"/>
    <n v="0.93500037520502277"/>
  </r>
  <r>
    <s v="ODR8882379717q"/>
    <s v="C781213L"/>
    <x v="200"/>
    <s v="P538399"/>
    <n v="5596942"/>
    <n v="1"/>
    <n v="55969400"/>
    <n v="0"/>
    <n v="55969400"/>
    <n v="1"/>
    <n v="1"/>
    <n v="0"/>
    <n v="1"/>
    <d v="2021-08-23T00:00:00"/>
    <x v="334"/>
    <n v="55969400"/>
    <n v="3470080"/>
    <x v="4"/>
    <x v="2"/>
    <n v="52499320"/>
    <n v="0.93800040736545331"/>
  </r>
  <r>
    <s v="ODR9730324544b"/>
    <s v="C143765L"/>
    <x v="208"/>
    <s v="P748886"/>
    <n v="5596942"/>
    <n v="1"/>
    <n v="55969400"/>
    <n v="0"/>
    <n v="55969400"/>
    <n v="1"/>
    <n v="1"/>
    <n v="1"/>
    <n v="1"/>
    <d v="2021-10-25T00:00:00"/>
    <x v="272"/>
    <n v="55969400"/>
    <n v="3637990"/>
    <x v="4"/>
    <x v="2"/>
    <n v="52331410"/>
    <n v="0.93500037520502277"/>
  </r>
  <r>
    <s v="ODR9058570093v"/>
    <s v="C760843L"/>
    <x v="197"/>
    <s v="P748886"/>
    <n v="5596942"/>
    <n v="1"/>
    <n v="55969400"/>
    <n v="0"/>
    <n v="55969400"/>
    <n v="1"/>
    <n v="1"/>
    <n v="0"/>
    <n v="1"/>
    <d v="2021-10-04T00:00:00"/>
    <x v="272"/>
    <n v="55969400"/>
    <n v="3637990"/>
    <x v="4"/>
    <x v="2"/>
    <n v="52331410"/>
    <n v="0.93500037520502277"/>
  </r>
  <r>
    <s v="ODR4705813667c"/>
    <s v="C900628L"/>
    <x v="282"/>
    <s v="P538399"/>
    <n v="5596942"/>
    <n v="1"/>
    <n v="55969400"/>
    <n v="0"/>
    <n v="55969400"/>
    <n v="1"/>
    <n v="0"/>
    <n v="0"/>
    <n v="1"/>
    <d v="2021-09-01T00:00:00"/>
    <x v="334"/>
    <n v="55969400"/>
    <n v="3470080"/>
    <x v="4"/>
    <x v="2"/>
    <n v="52499320"/>
    <n v="0.93800040736545331"/>
  </r>
  <r>
    <s v="ODR2999256086e"/>
    <s v="C900628L"/>
    <x v="283"/>
    <s v="P748886"/>
    <n v="5596942"/>
    <n v="1"/>
    <n v="55969400"/>
    <n v="0"/>
    <n v="55969400"/>
    <n v="1"/>
    <n v="1"/>
    <n v="0"/>
    <n v="1"/>
    <d v="2021-09-01T00:00:00"/>
    <x v="272"/>
    <n v="55969400"/>
    <n v="3637990"/>
    <x v="4"/>
    <x v="2"/>
    <n v="52331410"/>
    <n v="0.93500037520502277"/>
  </r>
  <r>
    <s v="ODR6010252441f"/>
    <s v="C500464L"/>
    <x v="241"/>
    <s v="P538399"/>
    <n v="5596942"/>
    <n v="1"/>
    <n v="55969400"/>
    <n v="0"/>
    <n v="55969400"/>
    <n v="1"/>
    <n v="1"/>
    <n v="0"/>
    <n v="1"/>
    <d v="2021-10-14T00:00:00"/>
    <x v="334"/>
    <n v="55969400"/>
    <n v="3470080"/>
    <x v="4"/>
    <x v="2"/>
    <n v="52499320"/>
    <n v="0.93800040736545331"/>
  </r>
  <r>
    <s v="ODR5607998821s"/>
    <s v="C378684L"/>
    <x v="219"/>
    <s v="P538399"/>
    <n v="5596942"/>
    <n v="1"/>
    <n v="55969400"/>
    <n v="0"/>
    <n v="55969400"/>
    <n v="1"/>
    <n v="0"/>
    <n v="0"/>
    <n v="4"/>
    <d v="2021-07-03T00:00:00"/>
    <x v="334"/>
    <n v="55969400"/>
    <n v="3470080"/>
    <x v="4"/>
    <x v="1"/>
    <n v="52499320"/>
    <n v="0.93800040736545331"/>
  </r>
  <r>
    <s v="ODR9884569453x"/>
    <s v="C872920L"/>
    <x v="8"/>
    <s v="P370493"/>
    <n v="5591780"/>
    <n v="1"/>
    <n v="55917800"/>
    <n v="0"/>
    <n v="55917800"/>
    <n v="1"/>
    <n v="1"/>
    <n v="0"/>
    <n v="1"/>
    <d v="2021-09-18T00:00:00"/>
    <x v="328"/>
    <n v="57071400"/>
    <n v="4736920"/>
    <x v="4"/>
    <x v="2"/>
    <n v="51180880"/>
    <n v="0.91528779744553612"/>
  </r>
  <r>
    <s v="ODR1484915990k"/>
    <s v="C550308L"/>
    <x v="67"/>
    <s v="P747668"/>
    <n v="5591780"/>
    <n v="1"/>
    <n v="55917800"/>
    <n v="0"/>
    <n v="55917800"/>
    <n v="1"/>
    <n v="0"/>
    <n v="0"/>
    <n v="4"/>
    <d v="2021-11-06T00:00:00"/>
    <x v="81"/>
    <n v="55917800"/>
    <n v="4864810"/>
    <x v="4"/>
    <x v="1"/>
    <n v="51052990"/>
    <n v="0.91300069029897457"/>
  </r>
  <r>
    <s v="ODR7649273274r"/>
    <s v="C955087L"/>
    <x v="68"/>
    <s v="P747668"/>
    <n v="5591780"/>
    <n v="1"/>
    <n v="55917800"/>
    <n v="0"/>
    <n v="55917800"/>
    <n v="1"/>
    <n v="0"/>
    <n v="0"/>
    <n v="4"/>
    <d v="2021-11-08T00:00:00"/>
    <x v="81"/>
    <n v="55917800"/>
    <n v="4864810"/>
    <x v="4"/>
    <x v="1"/>
    <n v="51052990"/>
    <n v="0.91300069029897457"/>
  </r>
  <r>
    <s v="ODR5943985202g"/>
    <s v="C279787L"/>
    <x v="284"/>
    <s v="P747668"/>
    <n v="5591780"/>
    <n v="1"/>
    <n v="55917800"/>
    <n v="0"/>
    <n v="55917800"/>
    <n v="1"/>
    <n v="0"/>
    <n v="0"/>
    <n v="1"/>
    <d v="2021-11-19T00:00:00"/>
    <x v="81"/>
    <n v="55917800"/>
    <n v="4864810"/>
    <x v="4"/>
    <x v="2"/>
    <n v="51052990"/>
    <n v="0.91300069029897457"/>
  </r>
  <r>
    <s v="ODR9696610656q"/>
    <s v="C363466L"/>
    <x v="285"/>
    <s v="P747668"/>
    <n v="5591780"/>
    <n v="1"/>
    <n v="55917800"/>
    <n v="0"/>
    <n v="55917800"/>
    <n v="1"/>
    <n v="0"/>
    <n v="0"/>
    <n v="4"/>
    <d v="2021-11-24T00:00:00"/>
    <x v="81"/>
    <n v="55917800"/>
    <n v="4864810"/>
    <x v="4"/>
    <x v="1"/>
    <n v="51052990"/>
    <n v="0.91300069029897457"/>
  </r>
  <r>
    <s v="ODR5983292060r"/>
    <s v="C838948L"/>
    <x v="286"/>
    <s v="P747668"/>
    <n v="5591780"/>
    <n v="1"/>
    <n v="55917800"/>
    <n v="0"/>
    <n v="55917800"/>
    <n v="1"/>
    <n v="1"/>
    <n v="1"/>
    <n v="1"/>
    <d v="2021-12-28T00:00:00"/>
    <x v="81"/>
    <n v="55917800"/>
    <n v="4864810"/>
    <x v="4"/>
    <x v="2"/>
    <n v="51052990"/>
    <n v="0.91300069029897457"/>
  </r>
  <r>
    <s v="ODR1606111748x"/>
    <s v="C242231L"/>
    <x v="211"/>
    <s v="P370493"/>
    <n v="5591780"/>
    <n v="1"/>
    <n v="55917800"/>
    <n v="0"/>
    <n v="55917800"/>
    <n v="1"/>
    <n v="0"/>
    <n v="0"/>
    <n v="4"/>
    <d v="2021-09-22T00:00:00"/>
    <x v="328"/>
    <n v="57071400"/>
    <n v="4736920"/>
    <x v="4"/>
    <x v="1"/>
    <n v="51180880"/>
    <n v="0.91528779744553612"/>
  </r>
  <r>
    <s v="ODR7381400094p"/>
    <s v="C927765L"/>
    <x v="287"/>
    <s v="P370493"/>
    <n v="5591780"/>
    <n v="1"/>
    <n v="55917800"/>
    <n v="0"/>
    <n v="55917800"/>
    <n v="1"/>
    <n v="0"/>
    <n v="0"/>
    <n v="4"/>
    <d v="2022-01-12T00:00:00"/>
    <x v="328"/>
    <n v="57071400"/>
    <n v="4736920"/>
    <x v="4"/>
    <x v="1"/>
    <n v="51180880"/>
    <n v="0.91528779744553612"/>
  </r>
  <r>
    <s v="ODR9334780817o"/>
    <s v="C998017L"/>
    <x v="288"/>
    <s v="P370493"/>
    <n v="5591780"/>
    <n v="1"/>
    <n v="55917800"/>
    <n v="0"/>
    <n v="55917800"/>
    <n v="1"/>
    <n v="0"/>
    <n v="0"/>
    <n v="4"/>
    <d v="2021-11-14T00:00:00"/>
    <x v="328"/>
    <n v="57071400"/>
    <n v="4736920"/>
    <x v="4"/>
    <x v="1"/>
    <n v="51180880"/>
    <n v="0.91528779744553612"/>
  </r>
  <r>
    <s v="ODR4284700320t"/>
    <s v="C319615L"/>
    <x v="289"/>
    <s v="P747668"/>
    <n v="5591780"/>
    <n v="1"/>
    <n v="55917800"/>
    <n v="0"/>
    <n v="55917800"/>
    <n v="1"/>
    <n v="1"/>
    <n v="1"/>
    <n v="1"/>
    <d v="2022-01-16T00:00:00"/>
    <x v="81"/>
    <n v="55917800"/>
    <n v="4864810"/>
    <x v="4"/>
    <x v="2"/>
    <n v="51052990"/>
    <n v="0.91300069029897457"/>
  </r>
  <r>
    <s v="ODR6875206952e"/>
    <s v="C227184L"/>
    <x v="150"/>
    <s v="P370493"/>
    <n v="5591780"/>
    <n v="1"/>
    <n v="55917800"/>
    <n v="0"/>
    <n v="55917800"/>
    <n v="1"/>
    <n v="0"/>
    <n v="0"/>
    <n v="4"/>
    <d v="2021-08-02T00:00:00"/>
    <x v="328"/>
    <n v="57071400"/>
    <n v="4736920"/>
    <x v="4"/>
    <x v="1"/>
    <n v="51180880"/>
    <n v="0.91528779744553612"/>
  </r>
  <r>
    <s v="ODR7448605146m"/>
    <s v="C992621L"/>
    <x v="290"/>
    <s v="P747668"/>
    <n v="5591780"/>
    <n v="1"/>
    <n v="55917800"/>
    <n v="0"/>
    <n v="55917800"/>
    <n v="1"/>
    <n v="0"/>
    <n v="0"/>
    <n v="4"/>
    <d v="2021-11-17T00:00:00"/>
    <x v="81"/>
    <n v="55917800"/>
    <n v="4864810"/>
    <x v="4"/>
    <x v="1"/>
    <n v="51052990"/>
    <n v="0.91300069029897457"/>
  </r>
  <r>
    <s v="ODR9639997577g"/>
    <s v="C992621L"/>
    <x v="291"/>
    <s v="P370493"/>
    <n v="5591780"/>
    <n v="1"/>
    <n v="55917800"/>
    <n v="0"/>
    <n v="55917800"/>
    <n v="1"/>
    <n v="0"/>
    <n v="0"/>
    <n v="4"/>
    <d v="2021-11-17T00:00:00"/>
    <x v="328"/>
    <n v="57071400"/>
    <n v="4736920"/>
    <x v="4"/>
    <x v="1"/>
    <n v="51180880"/>
    <n v="0.91528779744553612"/>
  </r>
  <r>
    <s v="ODR5838436408s"/>
    <s v="C529046L"/>
    <x v="190"/>
    <s v="P370493"/>
    <n v="5591780"/>
    <n v="1"/>
    <n v="55917800"/>
    <n v="0"/>
    <n v="55917800"/>
    <n v="1"/>
    <n v="0"/>
    <n v="0"/>
    <n v="4"/>
    <d v="2021-10-01T00:00:00"/>
    <x v="328"/>
    <n v="57071400"/>
    <n v="4736920"/>
    <x v="4"/>
    <x v="1"/>
    <n v="51180880"/>
    <n v="0.91528779744553612"/>
  </r>
  <r>
    <s v="ODR9396717106x"/>
    <s v="C924458L"/>
    <x v="5"/>
    <s v="P370493"/>
    <n v="5591780"/>
    <n v="1"/>
    <n v="55917800"/>
    <n v="0"/>
    <n v="55917800"/>
    <n v="1"/>
    <n v="0"/>
    <n v="0"/>
    <n v="4"/>
    <d v="2021-10-03T00:00:00"/>
    <x v="328"/>
    <n v="57071400"/>
    <n v="4736920"/>
    <x v="4"/>
    <x v="1"/>
    <n v="51180880"/>
    <n v="0.91528779744553612"/>
  </r>
  <r>
    <s v="ODR9548528300v"/>
    <s v="C340781L"/>
    <x v="45"/>
    <s v="P358545"/>
    <n v="5585342"/>
    <n v="1"/>
    <n v="55853400"/>
    <n v="0"/>
    <n v="55853400"/>
    <n v="1"/>
    <n v="1"/>
    <n v="0"/>
    <n v="1"/>
    <d v="2022-03-02T00:00:00"/>
    <x v="335"/>
    <n v="55853400"/>
    <n v="4579970"/>
    <x v="1"/>
    <x v="2"/>
    <n v="51273430"/>
    <n v="0.9180001575553145"/>
  </r>
  <r>
    <s v="ODR5081098998k"/>
    <s v="C378684L"/>
    <x v="258"/>
    <s v="P358545"/>
    <n v="5585342"/>
    <n v="1"/>
    <n v="55853400"/>
    <n v="0"/>
    <n v="55853400"/>
    <n v="1"/>
    <n v="1"/>
    <n v="0"/>
    <n v="1"/>
    <d v="2021-07-03T00:00:00"/>
    <x v="335"/>
    <n v="55853400"/>
    <n v="4579970"/>
    <x v="1"/>
    <x v="2"/>
    <n v="51273430"/>
    <n v="0.9180001575553145"/>
  </r>
  <r>
    <s v="ODR4581415898b"/>
    <s v="C374672L"/>
    <x v="260"/>
    <s v="P358545"/>
    <n v="5585342"/>
    <n v="1"/>
    <n v="55853400"/>
    <n v="0"/>
    <n v="55853400"/>
    <n v="1"/>
    <n v="1"/>
    <n v="0"/>
    <n v="1"/>
    <d v="2021-07-17T00:00:00"/>
    <x v="335"/>
    <n v="55853400"/>
    <n v="4579970"/>
    <x v="1"/>
    <x v="2"/>
    <n v="51273430"/>
    <n v="0.9180001575553145"/>
  </r>
  <r>
    <s v="ODR3517435404y"/>
    <s v="C374672L"/>
    <x v="261"/>
    <s v="P277486"/>
    <n v="5585342"/>
    <n v="1"/>
    <n v="55853400"/>
    <n v="0"/>
    <n v="55853400"/>
    <n v="1"/>
    <n v="0"/>
    <n v="0"/>
    <n v="1"/>
    <d v="2021-07-17T00:00:00"/>
    <x v="336"/>
    <n v="51509200"/>
    <n v="3760140"/>
    <x v="1"/>
    <x v="2"/>
    <n v="52093260"/>
    <n v="0.9326784045375931"/>
  </r>
  <r>
    <s v="ODR1549799386a"/>
    <s v="C374672L"/>
    <x v="209"/>
    <s v="P277486"/>
    <n v="5585342"/>
    <n v="1"/>
    <n v="55853400"/>
    <n v="0"/>
    <n v="55853400"/>
    <n v="1"/>
    <n v="1"/>
    <n v="0"/>
    <n v="1"/>
    <d v="2021-07-17T00:00:00"/>
    <x v="336"/>
    <n v="51509200"/>
    <n v="3760140"/>
    <x v="1"/>
    <x v="2"/>
    <n v="52093260"/>
    <n v="0.9326784045375931"/>
  </r>
  <r>
    <s v="ODR5236715188n"/>
    <s v="C200115L"/>
    <x v="173"/>
    <s v="P346696"/>
    <n v="5571712"/>
    <n v="1"/>
    <n v="55717100"/>
    <n v="0"/>
    <n v="55717100"/>
    <n v="1"/>
    <n v="1"/>
    <n v="0"/>
    <n v="1"/>
    <d v="2021-07-12T00:00:00"/>
    <x v="337"/>
    <n v="55717100"/>
    <n v="4234460"/>
    <x v="3"/>
    <x v="2"/>
    <n v="51482640"/>
    <n v="0.92400071073332968"/>
  </r>
  <r>
    <s v="ODR4809187709v"/>
    <s v="C351587L"/>
    <x v="134"/>
    <s v="P346696"/>
    <n v="5571712"/>
    <n v="1"/>
    <n v="55717100"/>
    <n v="0"/>
    <n v="55717100"/>
    <n v="1"/>
    <n v="1"/>
    <n v="0"/>
    <n v="1"/>
    <d v="2021-09-10T00:00:00"/>
    <x v="337"/>
    <n v="55717100"/>
    <n v="4234460"/>
    <x v="3"/>
    <x v="2"/>
    <n v="51482640"/>
    <n v="0.92400071073332968"/>
  </r>
  <r>
    <s v="ODR7958021965b"/>
    <s v="C132041L"/>
    <x v="153"/>
    <s v="P402856"/>
    <n v="2778142"/>
    <n v="2"/>
    <n v="55562800"/>
    <n v="0"/>
    <n v="55562800"/>
    <n v="1"/>
    <n v="1"/>
    <n v="1"/>
    <n v="7"/>
    <d v="2022-04-05T00:00:00"/>
    <x v="338"/>
    <n v="30449400"/>
    <n v="1826940"/>
    <x v="4"/>
    <x v="4"/>
    <n v="51908920"/>
    <n v="0.93423873526892098"/>
  </r>
  <r>
    <s v="ODR1794674543h"/>
    <s v="C560369L"/>
    <x v="88"/>
    <s v="P494921"/>
    <n v="5539000"/>
    <n v="1"/>
    <n v="55390000"/>
    <n v="0"/>
    <n v="55390000"/>
    <n v="1"/>
    <n v="1"/>
    <n v="0"/>
    <n v="1"/>
    <d v="2022-07-24T00:00:00"/>
    <x v="339"/>
    <n v="55390000"/>
    <n v="3544960"/>
    <x v="2"/>
    <x v="2"/>
    <n v="51845040"/>
    <n v="0.93600000000000005"/>
  </r>
  <r>
    <s v="ODR3087892177e"/>
    <s v="C488097L"/>
    <x v="292"/>
    <s v="P282765"/>
    <n v="5530880"/>
    <n v="1"/>
    <n v="55308800"/>
    <n v="0"/>
    <n v="55308800"/>
    <n v="1"/>
    <n v="1"/>
    <n v="0"/>
    <n v="1"/>
    <d v="2021-07-13T00:00:00"/>
    <x v="340"/>
    <n v="55308800"/>
    <n v="3926890"/>
    <x v="1"/>
    <x v="2"/>
    <n v="51381910"/>
    <n v="0.92900062919463089"/>
  </r>
  <r>
    <s v="ODR5692840450j"/>
    <s v="C210105L"/>
    <x v="293"/>
    <s v="P262382"/>
    <n v="5510000"/>
    <n v="1"/>
    <n v="55100000"/>
    <n v="0"/>
    <n v="55100000"/>
    <n v="1"/>
    <n v="0"/>
    <n v="0"/>
    <n v="4"/>
    <d v="2021-11-10T00:00:00"/>
    <x v="251"/>
    <n v="55100000"/>
    <n v="3801900"/>
    <x v="4"/>
    <x v="1"/>
    <n v="51298100"/>
    <n v="0.93100000000000005"/>
  </r>
  <r>
    <s v="ODR2138498757n"/>
    <s v="C513701L"/>
    <x v="294"/>
    <s v="P262382"/>
    <n v="5510000"/>
    <n v="1"/>
    <n v="55100000"/>
    <n v="0"/>
    <n v="55100000"/>
    <n v="1"/>
    <n v="0"/>
    <n v="0"/>
    <n v="4"/>
    <d v="2022-01-26T00:00:00"/>
    <x v="251"/>
    <n v="55100000"/>
    <n v="3801900"/>
    <x v="4"/>
    <x v="1"/>
    <n v="51298100"/>
    <n v="0.93100000000000005"/>
  </r>
  <r>
    <s v="ODR9868935233w"/>
    <s v="C805823L"/>
    <x v="295"/>
    <s v="P262382"/>
    <n v="5510000"/>
    <n v="1"/>
    <n v="55100000"/>
    <n v="0"/>
    <n v="55100000"/>
    <n v="1"/>
    <n v="0"/>
    <n v="0"/>
    <n v="4"/>
    <d v="2021-07-16T00:00:00"/>
    <x v="251"/>
    <n v="55100000"/>
    <n v="3801900"/>
    <x v="4"/>
    <x v="1"/>
    <n v="51298100"/>
    <n v="0.93100000000000005"/>
  </r>
  <r>
    <s v="ODR1882826468i"/>
    <s v="C210105L"/>
    <x v="202"/>
    <s v="P262382"/>
    <n v="5510000"/>
    <n v="1"/>
    <n v="55100000"/>
    <n v="0"/>
    <n v="55100000"/>
    <n v="1"/>
    <n v="0"/>
    <n v="0"/>
    <n v="4"/>
    <d v="2021-11-10T00:00:00"/>
    <x v="251"/>
    <n v="55100000"/>
    <n v="3801900"/>
    <x v="4"/>
    <x v="1"/>
    <n v="51298100"/>
    <n v="0.93100000000000005"/>
  </r>
  <r>
    <s v="ODR4389642957i"/>
    <s v="C976932L"/>
    <x v="213"/>
    <s v="P262382"/>
    <n v="5510000"/>
    <n v="1"/>
    <n v="55100000"/>
    <n v="0"/>
    <n v="55100000"/>
    <n v="1"/>
    <n v="0"/>
    <n v="0"/>
    <n v="1"/>
    <d v="2022-01-16T00:00:00"/>
    <x v="251"/>
    <n v="55100000"/>
    <n v="3801900"/>
    <x v="4"/>
    <x v="2"/>
    <n v="51298100"/>
    <n v="0.93100000000000005"/>
  </r>
  <r>
    <s v="ODR7352503561e"/>
    <s v="C758455L"/>
    <x v="296"/>
    <s v="P262382"/>
    <n v="5510000"/>
    <n v="1"/>
    <n v="55100000"/>
    <n v="0"/>
    <n v="55100000"/>
    <n v="1"/>
    <n v="0"/>
    <n v="0"/>
    <n v="4"/>
    <d v="2022-01-07T00:00:00"/>
    <x v="251"/>
    <n v="55100000"/>
    <n v="3801900"/>
    <x v="4"/>
    <x v="1"/>
    <n v="51298100"/>
    <n v="0.93100000000000005"/>
  </r>
  <r>
    <s v="ODR3970172960s"/>
    <s v="C272151L"/>
    <x v="21"/>
    <s v="P180184"/>
    <n v="5510000"/>
    <n v="1"/>
    <n v="55100000"/>
    <n v="0"/>
    <n v="55100000"/>
    <n v="1"/>
    <n v="0"/>
    <n v="0"/>
    <n v="6"/>
    <d v="2021-10-12T00:00:00"/>
    <x v="332"/>
    <n v="54346000"/>
    <n v="4456370"/>
    <x v="4"/>
    <x v="6"/>
    <n v="50643630"/>
    <n v="0.91912214156079852"/>
  </r>
  <r>
    <s v="ODR7176769216a"/>
    <s v="C742692L"/>
    <x v="46"/>
    <s v="P847756"/>
    <n v="1832742"/>
    <n v="3"/>
    <n v="54982300"/>
    <n v="0"/>
    <n v="54982300"/>
    <n v="1"/>
    <n v="0"/>
    <n v="0"/>
    <n v="10"/>
    <d v="2021-09-25T00:00:00"/>
    <x v="341"/>
    <n v="18908000"/>
    <n v="1304650"/>
    <x v="1"/>
    <x v="11"/>
    <n v="51068350"/>
    <n v="0.92881436389528993"/>
  </r>
  <r>
    <s v="ODR8199376770f"/>
    <s v="C831683L"/>
    <x v="51"/>
    <s v="P628437"/>
    <n v="1822766"/>
    <n v="3"/>
    <n v="54683000"/>
    <n v="0"/>
    <n v="54683000"/>
    <n v="1"/>
    <n v="0"/>
    <n v="0"/>
    <n v="2"/>
    <d v="2021-07-03T00:00:00"/>
    <x v="342"/>
    <n v="18227700"/>
    <n v="1239460"/>
    <x v="2"/>
    <x v="5"/>
    <n v="50964620"/>
    <n v="0.93200117038202002"/>
  </r>
  <r>
    <s v="ODR7103274125j"/>
    <s v="C837518L"/>
    <x v="297"/>
    <s v="P262382"/>
    <n v="5452000"/>
    <n v="1"/>
    <n v="54520000"/>
    <n v="0"/>
    <n v="54520000"/>
    <n v="1"/>
    <n v="1"/>
    <n v="1"/>
    <n v="1"/>
    <d v="2022-02-17T00:00:00"/>
    <x v="251"/>
    <n v="55100000"/>
    <n v="3801900"/>
    <x v="4"/>
    <x v="2"/>
    <n v="50718100"/>
    <n v="0.93026595744680851"/>
  </r>
  <r>
    <s v="ODR7179100236g"/>
    <s v="C650707L"/>
    <x v="298"/>
    <s v="P262382"/>
    <n v="5452000"/>
    <n v="1"/>
    <n v="54520000"/>
    <n v="0"/>
    <n v="54520000"/>
    <n v="1"/>
    <n v="0"/>
    <n v="0"/>
    <n v="4"/>
    <d v="2022-02-22T00:00:00"/>
    <x v="251"/>
    <n v="55100000"/>
    <n v="3801900"/>
    <x v="4"/>
    <x v="1"/>
    <n v="50718100"/>
    <n v="0.93026595744680851"/>
  </r>
  <r>
    <s v="ODR7213446828j"/>
    <s v="C899192L"/>
    <x v="270"/>
    <s v="P206599"/>
    <n v="5442140"/>
    <n v="1"/>
    <n v="54421400"/>
    <n v="0"/>
    <n v="54421400"/>
    <n v="1"/>
    <n v="1"/>
    <n v="1"/>
    <n v="1"/>
    <d v="2021-07-13T00:00:00"/>
    <x v="343"/>
    <n v="54421400"/>
    <n v="4516920"/>
    <x v="1"/>
    <x v="2"/>
    <n v="49904480"/>
    <n v="0.9170010326819964"/>
  </r>
  <r>
    <s v="ODR7004927490t"/>
    <s v="C378684L"/>
    <x v="299"/>
    <s v="P206599"/>
    <n v="5442140"/>
    <n v="1"/>
    <n v="54421400"/>
    <n v="0"/>
    <n v="54421400"/>
    <n v="1"/>
    <n v="1"/>
    <n v="0"/>
    <n v="1"/>
    <d v="2021-07-03T00:00:00"/>
    <x v="343"/>
    <n v="54421400"/>
    <n v="4516920"/>
    <x v="1"/>
    <x v="2"/>
    <n v="49904480"/>
    <n v="0.9170010326819964"/>
  </r>
  <r>
    <s v="ODR5938548815w"/>
    <s v="C738725L"/>
    <x v="300"/>
    <s v="P358545"/>
    <n v="5437500"/>
    <n v="1"/>
    <n v="54375000"/>
    <n v="0"/>
    <n v="54375000"/>
    <n v="1"/>
    <n v="1"/>
    <n v="0"/>
    <n v="1"/>
    <d v="2021-08-27T00:00:00"/>
    <x v="335"/>
    <n v="55853400"/>
    <n v="4579970"/>
    <x v="1"/>
    <x v="2"/>
    <n v="49795030"/>
    <n v="0.91577066666666662"/>
  </r>
  <r>
    <s v="ODR7098269270o"/>
    <s v="C317311L"/>
    <x v="96"/>
    <s v="P358545"/>
    <n v="5437500"/>
    <n v="1"/>
    <n v="54375000"/>
    <n v="0"/>
    <n v="54375000"/>
    <n v="1"/>
    <n v="0"/>
    <n v="0"/>
    <n v="1"/>
    <d v="2022-02-09T00:00:00"/>
    <x v="335"/>
    <n v="55853400"/>
    <n v="4579970"/>
    <x v="1"/>
    <x v="2"/>
    <n v="49795030"/>
    <n v="0.91577066666666662"/>
  </r>
  <r>
    <s v="ODR8689400007t"/>
    <s v="C301616L"/>
    <x v="301"/>
    <s v="P180184"/>
    <n v="5434600"/>
    <n v="1"/>
    <n v="54346000"/>
    <n v="0"/>
    <n v="54346000"/>
    <n v="1"/>
    <n v="1"/>
    <n v="0"/>
    <n v="1"/>
    <d v="2022-06-25T00:00:00"/>
    <x v="332"/>
    <n v="54346000"/>
    <n v="4456370"/>
    <x v="4"/>
    <x v="2"/>
    <n v="49889630"/>
    <n v="0.91800003680123654"/>
  </r>
  <r>
    <s v="ODR3904868780n"/>
    <s v="C843167L"/>
    <x v="47"/>
    <s v="P553953"/>
    <n v="5434600"/>
    <n v="1"/>
    <n v="54346000"/>
    <n v="0"/>
    <n v="54346000"/>
    <n v="1"/>
    <n v="0"/>
    <n v="0"/>
    <n v="6"/>
    <d v="2022-04-20T00:00:00"/>
    <x v="344"/>
    <n v="54346000"/>
    <n v="4238990"/>
    <x v="4"/>
    <x v="6"/>
    <n v="50107010"/>
    <n v="0.92199996319876343"/>
  </r>
  <r>
    <s v="ODR3729373987j"/>
    <s v="C183259L"/>
    <x v="26"/>
    <s v="P553953"/>
    <n v="5434600"/>
    <n v="1"/>
    <n v="54346000"/>
    <n v="0"/>
    <n v="54346000"/>
    <n v="1"/>
    <n v="0"/>
    <n v="0"/>
    <n v="1"/>
    <d v="2022-06-05T00:00:00"/>
    <x v="344"/>
    <n v="54346000"/>
    <n v="4238990"/>
    <x v="4"/>
    <x v="2"/>
    <n v="50107010"/>
    <n v="0.92199996319876343"/>
  </r>
  <r>
    <s v="ODR1865631311w"/>
    <s v="C115342L"/>
    <x v="302"/>
    <s v="P553953"/>
    <n v="5434600"/>
    <n v="1"/>
    <n v="54346000"/>
    <n v="0"/>
    <n v="54346000"/>
    <n v="1"/>
    <n v="0"/>
    <n v="0"/>
    <n v="7"/>
    <d v="2022-06-17T00:00:00"/>
    <x v="344"/>
    <n v="54346000"/>
    <n v="4238990"/>
    <x v="4"/>
    <x v="4"/>
    <n v="50107010"/>
    <n v="0.92199996319876343"/>
  </r>
  <r>
    <s v="ODR9213081186j"/>
    <s v="C935534L"/>
    <x v="40"/>
    <s v="P553953"/>
    <n v="5434600"/>
    <n v="1"/>
    <n v="54346000"/>
    <n v="0"/>
    <n v="54346000"/>
    <n v="1"/>
    <n v="0"/>
    <n v="0"/>
    <n v="7"/>
    <d v="2022-06-15T00:00:00"/>
    <x v="344"/>
    <n v="54346000"/>
    <n v="4238990"/>
    <x v="4"/>
    <x v="4"/>
    <n v="50107010"/>
    <n v="0.92199996319876343"/>
  </r>
  <r>
    <s v="ODR6236307188r"/>
    <s v="C935534L"/>
    <x v="56"/>
    <s v="P553953"/>
    <n v="5434600"/>
    <n v="1"/>
    <n v="54346000"/>
    <n v="0"/>
    <n v="54346000"/>
    <n v="1"/>
    <n v="0"/>
    <n v="0"/>
    <n v="7"/>
    <d v="2022-06-15T00:00:00"/>
    <x v="344"/>
    <n v="54346000"/>
    <n v="4238990"/>
    <x v="4"/>
    <x v="4"/>
    <n v="50107010"/>
    <n v="0.92199996319876343"/>
  </r>
  <r>
    <s v="ODR8052994531y"/>
    <s v="C875408L"/>
    <x v="93"/>
    <s v="P416637"/>
    <n v="1809600"/>
    <n v="3"/>
    <n v="54288000"/>
    <n v="0"/>
    <n v="54288000"/>
    <n v="1"/>
    <n v="0"/>
    <n v="0"/>
    <n v="7"/>
    <d v="2022-03-05T00:00:00"/>
    <x v="345"/>
    <n v="18096000"/>
    <n v="1158140"/>
    <x v="2"/>
    <x v="4"/>
    <n v="50813580"/>
    <n v="0.93600022104332448"/>
  </r>
  <r>
    <s v="ODR8890525479b"/>
    <s v="C134982L"/>
    <x v="43"/>
    <s v="P416637"/>
    <n v="1809600"/>
    <n v="3"/>
    <n v="54288000"/>
    <n v="0"/>
    <n v="54288000"/>
    <n v="1"/>
    <n v="1"/>
    <n v="0"/>
    <n v="1"/>
    <d v="2022-03-05T00:00:00"/>
    <x v="345"/>
    <n v="18096000"/>
    <n v="1158140"/>
    <x v="2"/>
    <x v="2"/>
    <n v="50813580"/>
    <n v="0.93600022104332448"/>
  </r>
  <r>
    <s v="ODR5346141117m"/>
    <s v="C249483L"/>
    <x v="61"/>
    <s v="P934032"/>
    <n v="2683950"/>
    <n v="2"/>
    <n v="53679000"/>
    <n v="0"/>
    <n v="53679000"/>
    <n v="1"/>
    <n v="1"/>
    <n v="1"/>
    <n v="11"/>
    <d v="2022-04-21T00:00:00"/>
    <x v="346"/>
    <n v="27002500"/>
    <n v="2025190"/>
    <x v="2"/>
    <x v="10"/>
    <n v="49628620"/>
    <n v="0.92454442146835825"/>
  </r>
  <r>
    <s v="ODR3550105242d"/>
    <s v="C378684L"/>
    <x v="236"/>
    <s v="P692465"/>
    <n v="5338900"/>
    <n v="1"/>
    <n v="53389000"/>
    <n v="0"/>
    <n v="53389000"/>
    <n v="1"/>
    <n v="1"/>
    <n v="0"/>
    <n v="1"/>
    <d v="2021-07-03T00:00:00"/>
    <x v="347"/>
    <n v="53389000"/>
    <n v="3683810"/>
    <x v="3"/>
    <x v="2"/>
    <n v="49705190"/>
    <n v="0.93100058064395286"/>
  </r>
  <r>
    <s v="ODR1319432863z"/>
    <s v="C378684L"/>
    <x v="303"/>
    <s v="P692465"/>
    <n v="5338900"/>
    <n v="1"/>
    <n v="53389000"/>
    <n v="0"/>
    <n v="53389000"/>
    <n v="1"/>
    <n v="1"/>
    <n v="0"/>
    <n v="1"/>
    <d v="2021-07-03T00:00:00"/>
    <x v="347"/>
    <n v="53389000"/>
    <n v="3683810"/>
    <x v="3"/>
    <x v="2"/>
    <n v="49705190"/>
    <n v="0.93100058064395286"/>
  </r>
  <r>
    <s v="ODR6566858196m"/>
    <s v="C660546L"/>
    <x v="3"/>
    <s v="P926387"/>
    <n v="1333942"/>
    <n v="4"/>
    <n v="53357700"/>
    <n v="0"/>
    <n v="53357700"/>
    <n v="1"/>
    <n v="0"/>
    <n v="0"/>
    <n v="1"/>
    <d v="2021-11-18T00:00:00"/>
    <x v="274"/>
    <n v="13339400"/>
    <n v="1160520"/>
    <x v="4"/>
    <x v="2"/>
    <n v="48715620"/>
    <n v="0.91300074778335649"/>
  </r>
  <r>
    <s v="ODR1457357582v"/>
    <s v="C522805L"/>
    <x v="300"/>
    <s v="P926387"/>
    <n v="1333942"/>
    <n v="4"/>
    <n v="53357700"/>
    <n v="0"/>
    <n v="53357700"/>
    <n v="1"/>
    <n v="0"/>
    <n v="0"/>
    <n v="4"/>
    <d v="2022-02-17T00:00:00"/>
    <x v="274"/>
    <n v="13339400"/>
    <n v="1160520"/>
    <x v="4"/>
    <x v="1"/>
    <n v="48715620"/>
    <n v="0.91300074778335649"/>
  </r>
  <r>
    <s v="ODR3095692882i"/>
    <s v="C176721L"/>
    <x v="304"/>
    <s v="P926387"/>
    <n v="1333942"/>
    <n v="4"/>
    <n v="53357700"/>
    <n v="0"/>
    <n v="53357700"/>
    <n v="1"/>
    <n v="0"/>
    <n v="0"/>
    <n v="4"/>
    <d v="2021-10-19T00:00:00"/>
    <x v="274"/>
    <n v="13339400"/>
    <n v="1160520"/>
    <x v="4"/>
    <x v="1"/>
    <n v="48715620"/>
    <n v="0.91300074778335649"/>
  </r>
  <r>
    <s v="ODR8926283419g"/>
    <s v="C363466L"/>
    <x v="165"/>
    <s v="P926387"/>
    <n v="1333942"/>
    <n v="4"/>
    <n v="53357700"/>
    <n v="0"/>
    <n v="53357700"/>
    <n v="1"/>
    <n v="1"/>
    <n v="1"/>
    <n v="7"/>
    <d v="2021-11-24T00:00:00"/>
    <x v="274"/>
    <n v="13339400"/>
    <n v="1160520"/>
    <x v="4"/>
    <x v="4"/>
    <n v="48715620"/>
    <n v="0.91300074778335649"/>
  </r>
  <r>
    <s v="ODR1754152469k"/>
    <s v="C444616L"/>
    <x v="305"/>
    <s v="P926387"/>
    <n v="1333942"/>
    <n v="4"/>
    <n v="53357700"/>
    <n v="0"/>
    <n v="53357700"/>
    <n v="1"/>
    <n v="0"/>
    <n v="0"/>
    <n v="4"/>
    <d v="2021-12-21T00:00:00"/>
    <x v="274"/>
    <n v="13339400"/>
    <n v="1160520"/>
    <x v="4"/>
    <x v="1"/>
    <n v="48715620"/>
    <n v="0.91300074778335649"/>
  </r>
  <r>
    <s v="ODR9013084945z"/>
    <s v="C200115L"/>
    <x v="306"/>
    <s v="P158959"/>
    <n v="5312568"/>
    <n v="1"/>
    <n v="53125700"/>
    <n v="0"/>
    <n v="53125700"/>
    <n v="1"/>
    <n v="1"/>
    <n v="0"/>
    <n v="1"/>
    <d v="2021-07-12T00:00:00"/>
    <x v="348"/>
    <n v="53125700"/>
    <n v="3506270"/>
    <x v="3"/>
    <x v="2"/>
    <n v="49619430"/>
    <n v="0.93400049316997236"/>
  </r>
  <r>
    <s v="ODR2252103092t"/>
    <s v="C200115L"/>
    <x v="307"/>
    <s v="P799304"/>
    <n v="5311582"/>
    <n v="1"/>
    <n v="53115800"/>
    <n v="0"/>
    <n v="53115800"/>
    <n v="1"/>
    <n v="1"/>
    <n v="0"/>
    <n v="1"/>
    <d v="2021-07-12T00:00:00"/>
    <x v="349"/>
    <n v="53115800"/>
    <n v="3505640"/>
    <x v="2"/>
    <x v="2"/>
    <n v="49610160"/>
    <n v="0.9340000527150113"/>
  </r>
  <r>
    <s v="ODR9262350327o"/>
    <s v="C650707L"/>
    <x v="30"/>
    <s v="P754774"/>
    <n v="5291746"/>
    <n v="1"/>
    <n v="52917500"/>
    <n v="0"/>
    <n v="52917500"/>
    <n v="1"/>
    <n v="0"/>
    <n v="0"/>
    <n v="7"/>
    <d v="2022-02-22T00:00:00"/>
    <x v="350"/>
    <n v="52917500"/>
    <n v="3227930"/>
    <x v="4"/>
    <x v="4"/>
    <n v="49689570"/>
    <n v="0.93900070865025753"/>
  </r>
  <r>
    <s v="ODR9528140525y"/>
    <s v="C792683L"/>
    <x v="69"/>
    <s v="P754774"/>
    <n v="5291746"/>
    <n v="1"/>
    <n v="52917500"/>
    <n v="0"/>
    <n v="52917500"/>
    <n v="1"/>
    <n v="1"/>
    <n v="0"/>
    <n v="1"/>
    <d v="2022-05-23T00:00:00"/>
    <x v="350"/>
    <n v="52917500"/>
    <n v="3227930"/>
    <x v="4"/>
    <x v="2"/>
    <n v="49689570"/>
    <n v="0.93900070865025753"/>
  </r>
  <r>
    <s v="ODR6131852979j"/>
    <s v="C615032L"/>
    <x v="36"/>
    <s v="P754774"/>
    <n v="5291746"/>
    <n v="1"/>
    <n v="52917500"/>
    <n v="0"/>
    <n v="52917500"/>
    <n v="1"/>
    <n v="1"/>
    <n v="0"/>
    <n v="1"/>
    <d v="2022-07-27T00:00:00"/>
    <x v="350"/>
    <n v="52917500"/>
    <n v="3227930"/>
    <x v="4"/>
    <x v="2"/>
    <n v="49689570"/>
    <n v="0.93900070865025753"/>
  </r>
  <r>
    <s v="ODR8717351557o"/>
    <s v="C924458L"/>
    <x v="20"/>
    <s v="P754774"/>
    <n v="5291746"/>
    <n v="1"/>
    <n v="52917500"/>
    <n v="0"/>
    <n v="52917500"/>
    <n v="1"/>
    <n v="0"/>
    <n v="0"/>
    <n v="4"/>
    <d v="2021-10-03T00:00:00"/>
    <x v="350"/>
    <n v="52917500"/>
    <n v="3227930"/>
    <x v="4"/>
    <x v="1"/>
    <n v="49689570"/>
    <n v="0.93900070865025753"/>
  </r>
  <r>
    <s v="ODR3458074702p"/>
    <s v="C378684L"/>
    <x v="308"/>
    <s v="P813488"/>
    <n v="5228874"/>
    <n v="1"/>
    <n v="52288700"/>
    <n v="0"/>
    <n v="52288700"/>
    <n v="1"/>
    <n v="1"/>
    <n v="1"/>
    <n v="1"/>
    <d v="2021-07-03T00:00:00"/>
    <x v="351"/>
    <n v="52288700"/>
    <n v="4287650"/>
    <x v="3"/>
    <x v="2"/>
    <n v="48001050"/>
    <n v="0.91800044751542875"/>
  </r>
  <r>
    <s v="ODR7946656569j"/>
    <s v="C378684L"/>
    <x v="293"/>
    <s v="P813488"/>
    <n v="5228874"/>
    <n v="1"/>
    <n v="52288700"/>
    <n v="0"/>
    <n v="52288700"/>
    <n v="1"/>
    <n v="1"/>
    <n v="0"/>
    <n v="1"/>
    <d v="2021-07-03T00:00:00"/>
    <x v="351"/>
    <n v="52288700"/>
    <n v="4287650"/>
    <x v="3"/>
    <x v="2"/>
    <n v="48001050"/>
    <n v="0.91800044751542875"/>
  </r>
  <r>
    <s v="ODR9645599128y"/>
    <s v="C378684L"/>
    <x v="246"/>
    <s v="P813488"/>
    <n v="5228874"/>
    <n v="1"/>
    <n v="52288700"/>
    <n v="0"/>
    <n v="52288700"/>
    <n v="1"/>
    <n v="1"/>
    <n v="1"/>
    <n v="1"/>
    <d v="2021-07-03T00:00:00"/>
    <x v="351"/>
    <n v="52288700"/>
    <n v="4287650"/>
    <x v="3"/>
    <x v="2"/>
    <n v="48001050"/>
    <n v="0.91800044751542875"/>
  </r>
  <r>
    <s v="ODR6831147933o"/>
    <s v="C781213L"/>
    <x v="250"/>
    <s v="P813488"/>
    <n v="5228874"/>
    <n v="1"/>
    <n v="52288700"/>
    <n v="0"/>
    <n v="52288700"/>
    <n v="1"/>
    <n v="1"/>
    <n v="0"/>
    <n v="1"/>
    <d v="2021-08-23T00:00:00"/>
    <x v="351"/>
    <n v="52288700"/>
    <n v="4287650"/>
    <x v="3"/>
    <x v="2"/>
    <n v="48001050"/>
    <n v="0.91800044751542875"/>
  </r>
  <r>
    <s v="ODR2262707518r"/>
    <s v="C378684L"/>
    <x v="95"/>
    <s v="P813488"/>
    <n v="5228874"/>
    <n v="1"/>
    <n v="52288700"/>
    <n v="0"/>
    <n v="52288700"/>
    <n v="1"/>
    <n v="1"/>
    <n v="0"/>
    <n v="1"/>
    <d v="2021-07-03T00:00:00"/>
    <x v="351"/>
    <n v="52288700"/>
    <n v="4287650"/>
    <x v="3"/>
    <x v="2"/>
    <n v="48001050"/>
    <n v="0.91800044751542875"/>
  </r>
  <r>
    <s v="ODR4995337152c"/>
    <s v="C205341L"/>
    <x v="247"/>
    <s v="P813488"/>
    <n v="5228874"/>
    <n v="1"/>
    <n v="52288700"/>
    <n v="0"/>
    <n v="52288700"/>
    <n v="1"/>
    <n v="1"/>
    <n v="0"/>
    <n v="1"/>
    <d v="2022-03-04T00:00:00"/>
    <x v="351"/>
    <n v="52288700"/>
    <n v="4287650"/>
    <x v="3"/>
    <x v="2"/>
    <n v="48001050"/>
    <n v="0.91800044751542875"/>
  </r>
  <r>
    <s v="ODR7873536544e"/>
    <s v="C200115L"/>
    <x v="116"/>
    <s v="P813488"/>
    <n v="5228874"/>
    <n v="1"/>
    <n v="52288700"/>
    <n v="0"/>
    <n v="52288700"/>
    <n v="1"/>
    <n v="1"/>
    <n v="0"/>
    <n v="1"/>
    <d v="2021-07-12T00:00:00"/>
    <x v="351"/>
    <n v="52288700"/>
    <n v="4287650"/>
    <x v="3"/>
    <x v="2"/>
    <n v="48001050"/>
    <n v="0.91800044751542875"/>
  </r>
  <r>
    <s v="ODR8194946923x"/>
    <s v="C638768L"/>
    <x v="23"/>
    <s v="P768353"/>
    <n v="5220000"/>
    <n v="1"/>
    <n v="52200000"/>
    <n v="0"/>
    <n v="52200000"/>
    <n v="1"/>
    <n v="0"/>
    <n v="0"/>
    <n v="7"/>
    <d v="2022-01-22T00:00:00"/>
    <x v="352"/>
    <n v="52200000"/>
    <n v="3654000"/>
    <x v="2"/>
    <x v="4"/>
    <n v="48546000"/>
    <n v="0.93"/>
  </r>
  <r>
    <s v="ODR3350008343i"/>
    <s v="C781213L"/>
    <x v="17"/>
    <s v="P768353"/>
    <n v="5220000"/>
    <n v="1"/>
    <n v="52200000"/>
    <n v="0"/>
    <n v="52200000"/>
    <n v="1"/>
    <n v="1"/>
    <n v="0"/>
    <n v="1"/>
    <d v="2021-08-23T00:00:00"/>
    <x v="352"/>
    <n v="52200000"/>
    <n v="3654000"/>
    <x v="2"/>
    <x v="2"/>
    <n v="48546000"/>
    <n v="0.93"/>
  </r>
  <r>
    <s v="ODR3572344592h"/>
    <s v="C374672L"/>
    <x v="153"/>
    <s v="P768353"/>
    <n v="5220000"/>
    <n v="1"/>
    <n v="52200000"/>
    <n v="0"/>
    <n v="52200000"/>
    <n v="1"/>
    <n v="1"/>
    <n v="0"/>
    <n v="1"/>
    <d v="2021-07-17T00:00:00"/>
    <x v="352"/>
    <n v="52200000"/>
    <n v="3654000"/>
    <x v="2"/>
    <x v="2"/>
    <n v="48546000"/>
    <n v="0.93"/>
  </r>
  <r>
    <s v="ODR3691933224o"/>
    <s v="C781213L"/>
    <x v="309"/>
    <s v="P905672"/>
    <n v="2610000"/>
    <n v="2"/>
    <n v="52200000"/>
    <n v="0"/>
    <n v="52200000"/>
    <n v="1"/>
    <n v="1"/>
    <n v="0"/>
    <n v="1"/>
    <d v="2021-08-23T00:00:00"/>
    <x v="353"/>
    <n v="26100000"/>
    <n v="2296800"/>
    <x v="7"/>
    <x v="2"/>
    <n v="47606400"/>
    <n v="0.91200000000000003"/>
  </r>
  <r>
    <s v="ODR8083579209z"/>
    <s v="C284772L"/>
    <x v="310"/>
    <s v="P531159"/>
    <n v="5219942"/>
    <n v="1"/>
    <n v="52199400"/>
    <n v="0"/>
    <n v="52199400"/>
    <n v="1"/>
    <n v="0"/>
    <n v="0"/>
    <n v="1"/>
    <d v="2021-09-16T00:00:00"/>
    <x v="354"/>
    <n v="38859400"/>
    <n v="3186460"/>
    <x v="4"/>
    <x v="2"/>
    <n v="49012940"/>
    <n v="0.93895600332570872"/>
  </r>
  <r>
    <s v="ODR1947534682o"/>
    <s v="C453900L"/>
    <x v="207"/>
    <s v="P531159"/>
    <n v="5219942"/>
    <n v="1"/>
    <n v="52199400"/>
    <n v="0"/>
    <n v="52199400"/>
    <n v="1"/>
    <n v="1"/>
    <n v="0"/>
    <n v="1"/>
    <d v="2021-10-14T00:00:00"/>
    <x v="354"/>
    <n v="38859400"/>
    <n v="3186460"/>
    <x v="4"/>
    <x v="2"/>
    <n v="49012940"/>
    <n v="0.93895600332570872"/>
  </r>
  <r>
    <s v="ODR9723400483h"/>
    <s v="C374672L"/>
    <x v="240"/>
    <s v="P531159"/>
    <n v="5219942"/>
    <n v="1"/>
    <n v="52199400"/>
    <n v="0"/>
    <n v="52199400"/>
    <n v="1"/>
    <n v="1"/>
    <n v="0"/>
    <n v="1"/>
    <d v="2021-07-17T00:00:00"/>
    <x v="354"/>
    <n v="38859400"/>
    <n v="3186460"/>
    <x v="4"/>
    <x v="2"/>
    <n v="49012940"/>
    <n v="0.93895600332570872"/>
  </r>
  <r>
    <s v="ODR2694555120e"/>
    <s v="C607118L"/>
    <x v="311"/>
    <s v="P531159"/>
    <n v="5219942"/>
    <n v="1"/>
    <n v="52199400"/>
    <n v="0"/>
    <n v="52199400"/>
    <n v="1"/>
    <n v="1"/>
    <n v="0"/>
    <n v="1"/>
    <d v="2021-09-20T00:00:00"/>
    <x v="354"/>
    <n v="38859400"/>
    <n v="3186460"/>
    <x v="4"/>
    <x v="2"/>
    <n v="49012940"/>
    <n v="0.93895600332570872"/>
  </r>
  <r>
    <s v="ODR1712136694g"/>
    <s v="C652751L"/>
    <x v="31"/>
    <s v="P390189"/>
    <n v="5176500"/>
    <n v="1"/>
    <n v="51765000"/>
    <n v="0"/>
    <n v="51765000"/>
    <n v="1"/>
    <n v="0"/>
    <n v="0"/>
    <n v="4"/>
    <d v="2022-07-19T00:00:00"/>
    <x v="355"/>
    <n v="51765000"/>
    <n v="3157640"/>
    <x v="6"/>
    <x v="1"/>
    <n v="48607360"/>
    <n v="0.93900048295180139"/>
  </r>
  <r>
    <s v="ODR8370329261l"/>
    <s v="C803978L"/>
    <x v="312"/>
    <s v="P119266"/>
    <n v="5172150"/>
    <n v="1"/>
    <n v="51721500"/>
    <n v="0"/>
    <n v="51721500"/>
    <n v="1"/>
    <n v="0"/>
    <n v="0"/>
    <n v="4"/>
    <d v="2022-07-14T00:00:00"/>
    <x v="356"/>
    <n v="59494700"/>
    <n v="3926600"/>
    <x v="4"/>
    <x v="1"/>
    <n v="47794900"/>
    <n v="0.92408186150827021"/>
  </r>
  <r>
    <s v="ODR5972863959a"/>
    <s v="C107850L"/>
    <x v="130"/>
    <s v="P652031"/>
    <n v="5170642"/>
    <n v="1"/>
    <n v="51706400"/>
    <n v="0"/>
    <n v="51706400"/>
    <n v="1"/>
    <n v="0"/>
    <n v="0"/>
    <n v="1"/>
    <d v="2022-08-03T00:00:00"/>
    <x v="275"/>
    <n v="51706400"/>
    <n v="4033090"/>
    <x v="4"/>
    <x v="2"/>
    <n v="47673310"/>
    <n v="0.92200017792768396"/>
  </r>
  <r>
    <s v="ODR2999996774y"/>
    <s v="C305250L"/>
    <x v="63"/>
    <s v="P652031"/>
    <n v="5170642"/>
    <n v="1"/>
    <n v="51706400"/>
    <n v="0"/>
    <n v="51706400"/>
    <n v="1"/>
    <n v="1"/>
    <n v="0"/>
    <n v="4"/>
    <d v="2022-07-01T00:00:00"/>
    <x v="275"/>
    <n v="51706400"/>
    <n v="4033090"/>
    <x v="4"/>
    <x v="1"/>
    <n v="47673310"/>
    <n v="0.92200017792768396"/>
  </r>
  <r>
    <s v="ODR7496607017s"/>
    <s v="C297051L"/>
    <x v="120"/>
    <s v="P652031"/>
    <n v="5170642"/>
    <n v="1"/>
    <n v="51706400"/>
    <n v="0"/>
    <n v="51706400"/>
    <n v="1"/>
    <n v="1"/>
    <n v="0"/>
    <n v="1"/>
    <d v="2022-08-28T00:00:00"/>
    <x v="275"/>
    <n v="51706400"/>
    <n v="4033090"/>
    <x v="4"/>
    <x v="2"/>
    <n v="47673310"/>
    <n v="0.92200017792768396"/>
  </r>
  <r>
    <s v="ODR5642821202w"/>
    <s v="C239518L"/>
    <x v="106"/>
    <s v="P652031"/>
    <n v="5170642"/>
    <n v="1"/>
    <n v="51706400"/>
    <n v="0"/>
    <n v="51706400"/>
    <n v="1"/>
    <n v="1"/>
    <n v="0"/>
    <n v="1"/>
    <d v="2022-08-14T00:00:00"/>
    <x v="275"/>
    <n v="51706400"/>
    <n v="4033090"/>
    <x v="4"/>
    <x v="2"/>
    <n v="47673310"/>
    <n v="0.92200017792768396"/>
  </r>
  <r>
    <s v="ODR9104160755v"/>
    <s v="C613165L"/>
    <x v="313"/>
    <s v="P198782"/>
    <n v="5162000"/>
    <n v="1"/>
    <n v="51620000"/>
    <n v="0"/>
    <n v="51620000"/>
    <n v="1"/>
    <n v="0"/>
    <n v="0"/>
    <n v="1"/>
    <d v="2021-12-27T00:00:00"/>
    <x v="357"/>
    <n v="51620000"/>
    <n v="4181220"/>
    <x v="3"/>
    <x v="2"/>
    <n v="47438780"/>
    <n v="0.91900000000000004"/>
  </r>
  <r>
    <s v="ODR6474566644s"/>
    <s v="C200115L"/>
    <x v="314"/>
    <s v="P198782"/>
    <n v="5162000"/>
    <n v="1"/>
    <n v="51620000"/>
    <n v="0"/>
    <n v="51620000"/>
    <n v="1"/>
    <n v="1"/>
    <n v="0"/>
    <n v="1"/>
    <d v="2021-07-12T00:00:00"/>
    <x v="357"/>
    <n v="51620000"/>
    <n v="4181220"/>
    <x v="3"/>
    <x v="2"/>
    <n v="47438780"/>
    <n v="0.91900000000000004"/>
  </r>
  <r>
    <s v="ODR5490450207e"/>
    <s v="C220911L"/>
    <x v="1"/>
    <s v="P198782"/>
    <n v="5162000"/>
    <n v="1"/>
    <n v="51620000"/>
    <n v="0"/>
    <n v="51620000"/>
    <n v="1"/>
    <n v="0"/>
    <n v="0"/>
    <n v="4"/>
    <d v="2021-09-18T00:00:00"/>
    <x v="357"/>
    <n v="51620000"/>
    <n v="4181220"/>
    <x v="3"/>
    <x v="1"/>
    <n v="47438780"/>
    <n v="0.91900000000000004"/>
  </r>
  <r>
    <s v="ODR6483667702f"/>
    <s v="C220911L"/>
    <x v="68"/>
    <s v="P198782"/>
    <n v="5162000"/>
    <n v="1"/>
    <n v="51620000"/>
    <n v="0"/>
    <n v="51620000"/>
    <n v="1"/>
    <n v="1"/>
    <n v="0"/>
    <n v="1"/>
    <d v="2021-09-18T00:00:00"/>
    <x v="357"/>
    <n v="51620000"/>
    <n v="4181220"/>
    <x v="3"/>
    <x v="2"/>
    <n v="47438780"/>
    <n v="0.91900000000000004"/>
  </r>
  <r>
    <s v="ODR4049837153n"/>
    <s v="C301616L"/>
    <x v="90"/>
    <s v="P887897"/>
    <n v="5162000"/>
    <n v="1"/>
    <n v="51620000"/>
    <n v="0"/>
    <n v="51620000"/>
    <n v="1"/>
    <n v="1"/>
    <n v="0"/>
    <n v="1"/>
    <d v="2022-06-25T00:00:00"/>
    <x v="358"/>
    <n v="51620000"/>
    <n v="3303680"/>
    <x v="1"/>
    <x v="2"/>
    <n v="48316320"/>
    <n v="0.93600000000000005"/>
  </r>
  <r>
    <s v="ODR5779315787g"/>
    <s v="C761639L"/>
    <x v="315"/>
    <s v="P657861"/>
    <n v="5162000"/>
    <n v="1"/>
    <n v="51620000"/>
    <n v="0"/>
    <n v="51620000"/>
    <n v="1"/>
    <n v="0"/>
    <n v="0"/>
    <n v="8"/>
    <d v="2021-08-11T00:00:00"/>
    <x v="359"/>
    <n v="51620000"/>
    <n v="3819880"/>
    <x v="4"/>
    <x v="8"/>
    <n v="47800120"/>
    <n v="0.92600000000000005"/>
  </r>
  <r>
    <s v="ODR2361851743t"/>
    <s v="C662822L"/>
    <x v="316"/>
    <s v="P844102"/>
    <n v="5161942"/>
    <n v="1"/>
    <n v="51619400"/>
    <n v="0"/>
    <n v="51619400"/>
    <n v="1"/>
    <n v="0"/>
    <n v="0"/>
    <n v="9"/>
    <d v="2021-08-24T00:00:00"/>
    <x v="360"/>
    <n v="51619400"/>
    <n v="3355240"/>
    <x v="4"/>
    <x v="9"/>
    <n v="48264160"/>
    <n v="0.93500040682379104"/>
  </r>
  <r>
    <s v="ODR5002069580u"/>
    <s v="C675111L"/>
    <x v="192"/>
    <s v="P751549"/>
    <n v="5161942"/>
    <n v="1"/>
    <n v="51619400"/>
    <n v="0"/>
    <n v="51619400"/>
    <n v="1"/>
    <n v="1"/>
    <n v="0"/>
    <n v="1"/>
    <d v="2021-09-05T00:00:00"/>
    <x v="11"/>
    <n v="44080000"/>
    <n v="3879040"/>
    <x v="4"/>
    <x v="2"/>
    <n v="47740360"/>
    <n v="0.9248530591211831"/>
  </r>
  <r>
    <s v="ODR8519604484o"/>
    <s v="C692945L"/>
    <x v="317"/>
    <s v="P751549"/>
    <n v="5161942"/>
    <n v="1"/>
    <n v="51619400"/>
    <n v="0"/>
    <n v="51619400"/>
    <n v="1"/>
    <n v="0"/>
    <n v="0"/>
    <n v="8"/>
    <d v="2021-09-20T00:00:00"/>
    <x v="11"/>
    <n v="44080000"/>
    <n v="3879040"/>
    <x v="4"/>
    <x v="8"/>
    <n v="47740360"/>
    <n v="0.9248530591211831"/>
  </r>
  <r>
    <s v="ODR7546089159n"/>
    <s v="C275787L"/>
    <x v="228"/>
    <s v="P751549"/>
    <n v="5161942"/>
    <n v="1"/>
    <n v="51619400"/>
    <n v="0"/>
    <n v="51619400"/>
    <n v="1"/>
    <n v="1"/>
    <n v="0"/>
    <n v="1"/>
    <d v="2021-07-27T00:00:00"/>
    <x v="11"/>
    <n v="44080000"/>
    <n v="3879040"/>
    <x v="4"/>
    <x v="2"/>
    <n v="47740360"/>
    <n v="0.9248530591211831"/>
  </r>
  <r>
    <s v="ODR7486676753o"/>
    <s v="C898693L"/>
    <x v="222"/>
    <s v="P751549"/>
    <n v="5161942"/>
    <n v="1"/>
    <n v="51619400"/>
    <n v="0"/>
    <n v="51619400"/>
    <n v="1"/>
    <n v="1"/>
    <n v="0"/>
    <n v="1"/>
    <d v="2021-08-22T00:00:00"/>
    <x v="11"/>
    <n v="44080000"/>
    <n v="3879040"/>
    <x v="4"/>
    <x v="2"/>
    <n v="47740360"/>
    <n v="0.9248530591211831"/>
  </r>
  <r>
    <s v="ODR4327216356x"/>
    <s v="C741634L"/>
    <x v="169"/>
    <s v="P277486"/>
    <n v="5150922"/>
    <n v="1"/>
    <n v="51509200"/>
    <n v="0"/>
    <n v="51509200"/>
    <n v="1"/>
    <n v="0"/>
    <n v="0"/>
    <n v="1"/>
    <d v="2021-07-09T00:00:00"/>
    <x v="336"/>
    <n v="51509200"/>
    <n v="3760140"/>
    <x v="1"/>
    <x v="2"/>
    <n v="47749060"/>
    <n v="0.92700061348263996"/>
  </r>
  <r>
    <s v="ODR8106554345z"/>
    <s v="C713589L"/>
    <x v="318"/>
    <s v="P277486"/>
    <n v="5150922"/>
    <n v="1"/>
    <n v="51509200"/>
    <n v="0"/>
    <n v="51509200"/>
    <n v="1"/>
    <n v="0"/>
    <n v="0"/>
    <n v="1"/>
    <d v="2021-07-07T00:00:00"/>
    <x v="336"/>
    <n v="51509200"/>
    <n v="3760140"/>
    <x v="1"/>
    <x v="2"/>
    <n v="47749060"/>
    <n v="0.92700061348263996"/>
  </r>
  <r>
    <s v="ODR9625247382q"/>
    <s v="C909114L"/>
    <x v="319"/>
    <s v="P277486"/>
    <n v="5150922"/>
    <n v="1"/>
    <n v="51509200"/>
    <n v="0"/>
    <n v="51509200"/>
    <n v="1"/>
    <n v="0"/>
    <n v="0"/>
    <n v="4"/>
    <d v="2021-12-24T00:00:00"/>
    <x v="336"/>
    <n v="51509200"/>
    <n v="3760140"/>
    <x v="1"/>
    <x v="1"/>
    <n v="47749060"/>
    <n v="0.92700061348263996"/>
  </r>
  <r>
    <s v="ODR2726000599v"/>
    <s v="C909114L"/>
    <x v="320"/>
    <s v="P277486"/>
    <n v="5150922"/>
    <n v="1"/>
    <n v="51509200"/>
    <n v="0"/>
    <n v="51509200"/>
    <n v="1"/>
    <n v="0"/>
    <n v="0"/>
    <n v="4"/>
    <d v="2021-12-24T00:00:00"/>
    <x v="336"/>
    <n v="51509200"/>
    <n v="3760140"/>
    <x v="1"/>
    <x v="1"/>
    <n v="47749060"/>
    <n v="0.92700061348263996"/>
  </r>
  <r>
    <s v="ODR9967909738t"/>
    <s v="C909114L"/>
    <x v="321"/>
    <s v="P277486"/>
    <n v="5150922"/>
    <n v="1"/>
    <n v="51509200"/>
    <n v="0"/>
    <n v="51509200"/>
    <n v="1"/>
    <n v="0"/>
    <n v="0"/>
    <n v="4"/>
    <d v="2021-12-24T00:00:00"/>
    <x v="336"/>
    <n v="51509200"/>
    <n v="3760140"/>
    <x v="1"/>
    <x v="1"/>
    <n v="47749060"/>
    <n v="0.92700061348263996"/>
  </r>
  <r>
    <s v="ODR4526230204i"/>
    <s v="C909114L"/>
    <x v="322"/>
    <s v="P277486"/>
    <n v="5150922"/>
    <n v="1"/>
    <n v="51509200"/>
    <n v="0"/>
    <n v="51509200"/>
    <n v="1"/>
    <n v="0"/>
    <n v="0"/>
    <n v="4"/>
    <d v="2021-12-24T00:00:00"/>
    <x v="336"/>
    <n v="51509200"/>
    <n v="3760140"/>
    <x v="1"/>
    <x v="1"/>
    <n v="47749060"/>
    <n v="0.92700061348263996"/>
  </r>
  <r>
    <s v="ODR1623691861i"/>
    <s v="C909114L"/>
    <x v="134"/>
    <s v="P277486"/>
    <n v="5150922"/>
    <n v="1"/>
    <n v="51509200"/>
    <n v="0"/>
    <n v="51509200"/>
    <n v="1"/>
    <n v="0"/>
    <n v="0"/>
    <n v="4"/>
    <d v="2021-12-24T00:00:00"/>
    <x v="336"/>
    <n v="51509200"/>
    <n v="3760140"/>
    <x v="1"/>
    <x v="1"/>
    <n v="47749060"/>
    <n v="0.92700061348263996"/>
  </r>
  <r>
    <s v="ODR8243161982w"/>
    <s v="C909114L"/>
    <x v="323"/>
    <s v="P277486"/>
    <n v="5150922"/>
    <n v="1"/>
    <n v="51509200"/>
    <n v="0"/>
    <n v="51509200"/>
    <n v="1"/>
    <n v="0"/>
    <n v="0"/>
    <n v="4"/>
    <d v="2021-12-24T00:00:00"/>
    <x v="336"/>
    <n v="51509200"/>
    <n v="3760140"/>
    <x v="1"/>
    <x v="1"/>
    <n v="47749060"/>
    <n v="0.92700061348263996"/>
  </r>
  <r>
    <s v="ODR9024253785d"/>
    <s v="C909114L"/>
    <x v="324"/>
    <s v="P277486"/>
    <n v="5150922"/>
    <n v="1"/>
    <n v="51509200"/>
    <n v="0"/>
    <n v="51509200"/>
    <n v="1"/>
    <n v="0"/>
    <n v="0"/>
    <n v="4"/>
    <d v="2021-12-24T00:00:00"/>
    <x v="336"/>
    <n v="51509200"/>
    <n v="3760140"/>
    <x v="1"/>
    <x v="1"/>
    <n v="47749060"/>
    <n v="0.92700061348263996"/>
  </r>
  <r>
    <s v="ODR5798141963b"/>
    <s v="C259075L"/>
    <x v="306"/>
    <s v="P277486"/>
    <n v="5150922"/>
    <n v="1"/>
    <n v="51509200"/>
    <n v="0"/>
    <n v="51509200"/>
    <n v="1"/>
    <n v="1"/>
    <n v="0"/>
    <n v="1"/>
    <d v="2021-12-08T00:00:00"/>
    <x v="336"/>
    <n v="51509200"/>
    <n v="3760140"/>
    <x v="1"/>
    <x v="2"/>
    <n v="47749060"/>
    <n v="0.92700061348263996"/>
  </r>
  <r>
    <s v="ODR6074730447t"/>
    <s v="C251306L"/>
    <x v="325"/>
    <s v="P277486"/>
    <n v="5150922"/>
    <n v="1"/>
    <n v="51509200"/>
    <n v="0"/>
    <n v="51509200"/>
    <n v="1"/>
    <n v="0"/>
    <n v="0"/>
    <n v="4"/>
    <d v="2021-11-07T00:00:00"/>
    <x v="336"/>
    <n v="51509200"/>
    <n v="3760140"/>
    <x v="1"/>
    <x v="1"/>
    <n v="47749060"/>
    <n v="0.92700061348263996"/>
  </r>
  <r>
    <s v="ODR4575378660o"/>
    <s v="C497556L"/>
    <x v="326"/>
    <s v="P277486"/>
    <n v="5150922"/>
    <n v="1"/>
    <n v="51509200"/>
    <n v="0"/>
    <n v="51509200"/>
    <n v="1"/>
    <n v="1"/>
    <n v="1"/>
    <n v="1"/>
    <d v="2021-12-28T00:00:00"/>
    <x v="336"/>
    <n v="51509200"/>
    <n v="3760140"/>
    <x v="1"/>
    <x v="2"/>
    <n v="47749060"/>
    <n v="0.92700061348263996"/>
  </r>
  <r>
    <s v="ODR3046320075e"/>
    <s v="C781213L"/>
    <x v="271"/>
    <s v="P277486"/>
    <n v="5150922"/>
    <n v="1"/>
    <n v="51509200"/>
    <n v="0"/>
    <n v="51509200"/>
    <n v="1"/>
    <n v="1"/>
    <n v="0"/>
    <n v="1"/>
    <d v="2021-08-23T00:00:00"/>
    <x v="336"/>
    <n v="51509200"/>
    <n v="3760140"/>
    <x v="1"/>
    <x v="2"/>
    <n v="47749060"/>
    <n v="0.92700061348263996"/>
  </r>
  <r>
    <s v="ODR6485742221u"/>
    <s v="C218616L"/>
    <x v="327"/>
    <s v="P277486"/>
    <n v="5150922"/>
    <n v="1"/>
    <n v="51509200"/>
    <n v="0"/>
    <n v="51509200"/>
    <n v="1"/>
    <n v="1"/>
    <n v="0"/>
    <n v="1"/>
    <d v="2021-07-19T00:00:00"/>
    <x v="336"/>
    <n v="51509200"/>
    <n v="3760140"/>
    <x v="1"/>
    <x v="2"/>
    <n v="47749060"/>
    <n v="0.92700061348263996"/>
  </r>
  <r>
    <s v="ODR5236813360i"/>
    <s v="C958287L"/>
    <x v="94"/>
    <s v="P277486"/>
    <n v="5150922"/>
    <n v="1"/>
    <n v="51509200"/>
    <n v="0"/>
    <n v="51509200"/>
    <n v="1"/>
    <n v="1"/>
    <n v="0"/>
    <n v="1"/>
    <d v="2021-07-15T00:00:00"/>
    <x v="336"/>
    <n v="51509200"/>
    <n v="3760140"/>
    <x v="1"/>
    <x v="2"/>
    <n v="47749060"/>
    <n v="0.92700061348263996"/>
  </r>
  <r>
    <s v="ODR2809784520t"/>
    <s v="C738725L"/>
    <x v="328"/>
    <s v="P277486"/>
    <n v="5150922"/>
    <n v="1"/>
    <n v="51509200"/>
    <n v="0"/>
    <n v="51509200"/>
    <n v="1"/>
    <n v="1"/>
    <n v="0"/>
    <n v="1"/>
    <d v="2021-08-27T00:00:00"/>
    <x v="336"/>
    <n v="51509200"/>
    <n v="3760140"/>
    <x v="1"/>
    <x v="2"/>
    <n v="47749060"/>
    <n v="0.92700061348263996"/>
  </r>
  <r>
    <s v="ODR7401408856v"/>
    <s v="C972737L"/>
    <x v="329"/>
    <s v="P277486"/>
    <n v="5150922"/>
    <n v="1"/>
    <n v="51509200"/>
    <n v="0"/>
    <n v="51509200"/>
    <n v="1"/>
    <n v="1"/>
    <n v="1"/>
    <n v="1"/>
    <d v="2021-07-21T00:00:00"/>
    <x v="336"/>
    <n v="51509200"/>
    <n v="3760140"/>
    <x v="1"/>
    <x v="2"/>
    <n v="47749060"/>
    <n v="0.92700061348263996"/>
  </r>
  <r>
    <s v="ODR5946352773d"/>
    <s v="C483469L"/>
    <x v="184"/>
    <s v="P876695"/>
    <n v="1716220"/>
    <n v="3"/>
    <n v="51486600"/>
    <n v="0"/>
    <n v="51486600"/>
    <n v="1"/>
    <n v="1"/>
    <n v="1"/>
    <n v="1"/>
    <d v="2021-07-26T00:00:00"/>
    <x v="361"/>
    <n v="17162200"/>
    <n v="1132680"/>
    <x v="1"/>
    <x v="2"/>
    <n v="48088560"/>
    <n v="0.9340014683432194"/>
  </r>
  <r>
    <s v="ODR2428683094g"/>
    <s v="C244786L"/>
    <x v="37"/>
    <s v="P291889"/>
    <n v="5142280"/>
    <n v="1"/>
    <n v="51422800"/>
    <n v="0"/>
    <n v="51422800"/>
    <n v="1"/>
    <n v="1"/>
    <n v="0"/>
    <n v="1"/>
    <d v="2021-11-03T00:00:00"/>
    <x v="362"/>
    <n v="51422800"/>
    <n v="4216660"/>
    <x v="4"/>
    <x v="2"/>
    <n v="47206140"/>
    <n v="0.91800018668761718"/>
  </r>
  <r>
    <s v="ODR5834119398b"/>
    <s v="C275380L"/>
    <x v="27"/>
    <s v="P291889"/>
    <n v="5142280"/>
    <n v="1"/>
    <n v="51422800"/>
    <n v="0"/>
    <n v="51422800"/>
    <n v="1"/>
    <n v="0"/>
    <n v="0"/>
    <n v="1"/>
    <d v="2022-07-28T00:00:00"/>
    <x v="362"/>
    <n v="51422800"/>
    <n v="4216660"/>
    <x v="4"/>
    <x v="2"/>
    <n v="47206140"/>
    <n v="0.91800018668761718"/>
  </r>
  <r>
    <s v="ODR2356302237q"/>
    <s v="C578429L"/>
    <x v="71"/>
    <s v="P291889"/>
    <n v="5142280"/>
    <n v="1"/>
    <n v="51422800"/>
    <n v="0"/>
    <n v="51422800"/>
    <n v="1"/>
    <n v="1"/>
    <n v="0"/>
    <n v="1"/>
    <d v="2022-01-08T00:00:00"/>
    <x v="362"/>
    <n v="51422800"/>
    <n v="4216660"/>
    <x v="4"/>
    <x v="2"/>
    <n v="47206140"/>
    <n v="0.91800018668761718"/>
  </r>
  <r>
    <s v="ODR9325948907d"/>
    <s v="C301616L"/>
    <x v="74"/>
    <s v="P108938"/>
    <n v="5104000"/>
    <n v="1"/>
    <n v="51040000"/>
    <n v="0"/>
    <n v="51040000"/>
    <n v="1"/>
    <n v="1"/>
    <n v="0"/>
    <n v="1"/>
    <d v="2022-06-25T00:00:00"/>
    <x v="363"/>
    <n v="51040000"/>
    <n v="4134240"/>
    <x v="1"/>
    <x v="2"/>
    <n v="46905760"/>
    <n v="0.91900000000000004"/>
  </r>
  <r>
    <s v="ODR6876365259w"/>
    <s v="C354134L"/>
    <x v="76"/>
    <s v="P113237"/>
    <n v="5103942"/>
    <n v="1"/>
    <n v="51039400"/>
    <n v="0"/>
    <n v="51039400"/>
    <n v="1"/>
    <n v="1"/>
    <n v="0"/>
    <n v="1"/>
    <d v="2022-07-06T00:00:00"/>
    <x v="21"/>
    <n v="51039400"/>
    <n v="3930020"/>
    <x v="1"/>
    <x v="2"/>
    <n v="47109380"/>
    <n v="0.92300027037935395"/>
  </r>
  <r>
    <s v="ODR9994693048r"/>
    <s v="C781213L"/>
    <x v="238"/>
    <s v="P277058"/>
    <n v="5074942"/>
    <n v="1"/>
    <n v="50749400"/>
    <n v="0"/>
    <n v="50749400"/>
    <n v="1"/>
    <n v="0"/>
    <n v="0"/>
    <n v="4"/>
    <d v="2021-08-23T00:00:00"/>
    <x v="333"/>
    <n v="55969400"/>
    <n v="4365600"/>
    <x v="4"/>
    <x v="1"/>
    <n v="46383800"/>
    <n v="0.91397730810610567"/>
  </r>
  <r>
    <s v="ODR4313635745o"/>
    <s v="C952778L"/>
    <x v="59"/>
    <s v="P277058"/>
    <n v="5074942"/>
    <n v="1"/>
    <n v="50749400"/>
    <n v="0"/>
    <n v="50749400"/>
    <n v="1"/>
    <n v="0"/>
    <n v="0"/>
    <n v="4"/>
    <d v="2021-07-15T00:00:00"/>
    <x v="333"/>
    <n v="55969400"/>
    <n v="4365600"/>
    <x v="4"/>
    <x v="1"/>
    <n v="46383800"/>
    <n v="0.91397730810610567"/>
  </r>
  <r>
    <s v="ODR6761894120e"/>
    <s v="C976384L"/>
    <x v="188"/>
    <s v="P277058"/>
    <n v="5074942"/>
    <n v="1"/>
    <n v="50749400"/>
    <n v="0"/>
    <n v="50749400"/>
    <n v="1"/>
    <n v="0"/>
    <n v="0"/>
    <n v="4"/>
    <d v="2021-10-17T00:00:00"/>
    <x v="333"/>
    <n v="55969400"/>
    <n v="4365600"/>
    <x v="4"/>
    <x v="1"/>
    <n v="46383800"/>
    <n v="0.91397730810610567"/>
  </r>
  <r>
    <s v="ODR7441238102a"/>
    <s v="C663409L"/>
    <x v="303"/>
    <s v="P277058"/>
    <n v="5074942"/>
    <n v="1"/>
    <n v="50749400"/>
    <n v="0"/>
    <n v="50749400"/>
    <n v="1"/>
    <n v="1"/>
    <n v="0"/>
    <n v="1"/>
    <d v="2021-10-19T00:00:00"/>
    <x v="333"/>
    <n v="55969400"/>
    <n v="4365600"/>
    <x v="4"/>
    <x v="2"/>
    <n v="46383800"/>
    <n v="0.91397730810610567"/>
  </r>
  <r>
    <s v="ODR8420594703i"/>
    <s v="C513549L"/>
    <x v="330"/>
    <s v="P277058"/>
    <n v="5074942"/>
    <n v="1"/>
    <n v="50749400"/>
    <n v="0"/>
    <n v="50749400"/>
    <n v="1"/>
    <n v="0"/>
    <n v="0"/>
    <n v="12"/>
    <d v="2021-09-28T00:00:00"/>
    <x v="333"/>
    <n v="55969400"/>
    <n v="4365600"/>
    <x v="4"/>
    <x v="12"/>
    <n v="46383800"/>
    <n v="0.91397730810610567"/>
  </r>
  <r>
    <s v="ODR3672168278i"/>
    <s v="C249528L"/>
    <x v="225"/>
    <s v="P368181"/>
    <n v="5046000"/>
    <n v="1"/>
    <n v="50460000"/>
    <n v="0"/>
    <n v="50460000"/>
    <n v="1"/>
    <n v="1"/>
    <n v="1"/>
    <n v="16"/>
    <d v="2022-05-15T00:00:00"/>
    <x v="364"/>
    <n v="48720000"/>
    <n v="3702720"/>
    <x v="4"/>
    <x v="13"/>
    <n v="46757280"/>
    <n v="0.92662068965517241"/>
  </r>
  <r>
    <s v="ODR2229510843n"/>
    <s v="C125637L"/>
    <x v="331"/>
    <s v="P958489"/>
    <n v="5046000"/>
    <n v="1"/>
    <n v="50460000"/>
    <n v="0"/>
    <n v="50460000"/>
    <n v="1"/>
    <n v="0"/>
    <n v="0"/>
    <n v="4"/>
    <d v="2022-04-05T00:00:00"/>
    <x v="365"/>
    <n v="48720000"/>
    <n v="3897600"/>
    <x v="4"/>
    <x v="1"/>
    <n v="46562400"/>
    <n v="0.9227586206896552"/>
  </r>
  <r>
    <s v="ODR7527052434h"/>
    <s v="C527307L"/>
    <x v="34"/>
    <s v="P943107"/>
    <n v="5046000"/>
    <n v="1"/>
    <n v="50460000"/>
    <n v="0"/>
    <n v="50460000"/>
    <n v="1"/>
    <n v="1"/>
    <n v="0"/>
    <n v="4"/>
    <d v="2021-10-04T00:00:00"/>
    <x v="366"/>
    <n v="48720000"/>
    <n v="3020640"/>
    <x v="4"/>
    <x v="1"/>
    <n v="47439360"/>
    <n v="0.94013793103448273"/>
  </r>
  <r>
    <s v="ODR3071019024c"/>
    <s v="C827455L"/>
    <x v="332"/>
    <s v="P624937"/>
    <n v="5046000"/>
    <n v="1"/>
    <n v="50460000"/>
    <n v="0"/>
    <n v="50460000"/>
    <n v="1"/>
    <n v="1"/>
    <n v="1"/>
    <n v="3"/>
    <d v="2022-03-15T00:00:00"/>
    <x v="16"/>
    <n v="50460000"/>
    <n v="3734040"/>
    <x v="4"/>
    <x v="3"/>
    <n v="46725960"/>
    <n v="0.92600000000000005"/>
  </r>
  <r>
    <s v="ODR2984341499r"/>
    <s v="C324312L"/>
    <x v="333"/>
    <s v="P774890"/>
    <n v="719142"/>
    <n v="7"/>
    <n v="50339900"/>
    <n v="0"/>
    <n v="50339900"/>
    <n v="1"/>
    <n v="1"/>
    <n v="1"/>
    <n v="1"/>
    <d v="2022-01-28T00:00:00"/>
    <x v="258"/>
    <n v="7307420"/>
    <n v="482270"/>
    <x v="4"/>
    <x v="2"/>
    <n v="46964010"/>
    <n v="0.9329380868853534"/>
  </r>
  <r>
    <s v="ODR2984445846j"/>
    <s v="C492850L"/>
    <x v="198"/>
    <s v="P368790"/>
    <n v="5002500"/>
    <n v="1"/>
    <n v="50025000"/>
    <n v="0"/>
    <n v="50025000"/>
    <n v="1"/>
    <n v="0"/>
    <n v="0"/>
    <n v="8"/>
    <d v="2021-07-09T00:00:00"/>
    <x v="367"/>
    <n v="50025000"/>
    <n v="4352150"/>
    <x v="1"/>
    <x v="8"/>
    <n v="45672850"/>
    <n v="0.91300049975012498"/>
  </r>
  <r>
    <s v="ODR8503331964h"/>
    <s v="C492850L"/>
    <x v="10"/>
    <s v="P368790"/>
    <n v="5002500"/>
    <n v="1"/>
    <n v="50025000"/>
    <n v="0"/>
    <n v="50025000"/>
    <n v="1"/>
    <n v="0"/>
    <n v="0"/>
    <n v="4"/>
    <d v="2021-07-09T00:00:00"/>
    <x v="367"/>
    <n v="50025000"/>
    <n v="4352150"/>
    <x v="1"/>
    <x v="1"/>
    <n v="45672850"/>
    <n v="0.91300049975012498"/>
  </r>
  <r>
    <s v="ODR3002455255e"/>
    <s v="C542963L"/>
    <x v="120"/>
    <s v="P133888"/>
    <n v="4985332"/>
    <n v="1"/>
    <n v="49853300"/>
    <n v="0"/>
    <n v="49853300"/>
    <n v="1"/>
    <n v="0"/>
    <n v="0"/>
    <n v="4"/>
    <d v="2021-11-09T00:00:00"/>
    <x v="368"/>
    <n v="49853300"/>
    <n v="3090880"/>
    <x v="1"/>
    <x v="1"/>
    <n v="46762420"/>
    <n v="0.93800049344777581"/>
  </r>
  <r>
    <s v="ODR2879984127p"/>
    <s v="C957057L"/>
    <x v="226"/>
    <s v="P369657"/>
    <n v="4976400"/>
    <n v="1"/>
    <n v="49764000"/>
    <n v="0"/>
    <n v="49764000"/>
    <n v="1"/>
    <n v="0"/>
    <n v="0"/>
    <n v="4"/>
    <d v="2022-05-12T00:00:00"/>
    <x v="369"/>
    <n v="49764000"/>
    <n v="4279700"/>
    <x v="2"/>
    <x v="1"/>
    <n v="45484300"/>
    <n v="0.91400008037939073"/>
  </r>
  <r>
    <s v="ODR3858127086l"/>
    <s v="C363466L"/>
    <x v="334"/>
    <s v="P671747"/>
    <n v="4958942"/>
    <n v="1"/>
    <n v="49589400"/>
    <n v="0"/>
    <n v="49589400"/>
    <n v="1"/>
    <n v="0"/>
    <n v="0"/>
    <n v="4"/>
    <d v="2021-11-24T00:00:00"/>
    <x v="278"/>
    <n v="48586600"/>
    <n v="4226980"/>
    <x v="4"/>
    <x v="1"/>
    <n v="45362420"/>
    <n v="0.91476041250751172"/>
  </r>
  <r>
    <s v="ODR3516332705u"/>
    <s v="C998017L"/>
    <x v="245"/>
    <s v="P671747"/>
    <n v="4958942"/>
    <n v="1"/>
    <n v="49589400"/>
    <n v="0"/>
    <n v="49589400"/>
    <n v="1"/>
    <n v="1"/>
    <n v="0"/>
    <n v="4"/>
    <d v="2021-11-14T00:00:00"/>
    <x v="278"/>
    <n v="48586600"/>
    <n v="4226980"/>
    <x v="4"/>
    <x v="1"/>
    <n v="45362420"/>
    <n v="0.91476041250751172"/>
  </r>
  <r>
    <s v="ODR1610545474i"/>
    <s v="C902445L"/>
    <x v="335"/>
    <s v="P671747"/>
    <n v="4958942"/>
    <n v="1"/>
    <n v="49589400"/>
    <n v="0"/>
    <n v="49589400"/>
    <n v="1"/>
    <n v="1"/>
    <n v="1"/>
    <n v="4"/>
    <d v="2022-02-18T00:00:00"/>
    <x v="278"/>
    <n v="48586600"/>
    <n v="4226980"/>
    <x v="4"/>
    <x v="1"/>
    <n v="45362420"/>
    <n v="0.91476041250751172"/>
  </r>
  <r>
    <s v="ODR3901746128y"/>
    <s v="C446527L"/>
    <x v="226"/>
    <s v="P776031"/>
    <n v="4958942"/>
    <n v="1"/>
    <n v="49589400"/>
    <n v="0"/>
    <n v="49589400"/>
    <n v="1"/>
    <n v="0"/>
    <n v="0"/>
    <n v="7"/>
    <d v="2022-05-11T00:00:00"/>
    <x v="370"/>
    <n v="48586600"/>
    <n v="3692570"/>
    <x v="4"/>
    <x v="4"/>
    <n v="45896830"/>
    <n v="0.92553711075350775"/>
  </r>
  <r>
    <s v="ODR5459810514z"/>
    <s v="C234415L"/>
    <x v="257"/>
    <s v="P692465"/>
    <n v="4945254"/>
    <n v="1"/>
    <n v="49452500"/>
    <n v="0"/>
    <n v="49452500"/>
    <n v="1"/>
    <n v="1"/>
    <n v="0"/>
    <n v="7"/>
    <d v="2021-11-19T00:00:00"/>
    <x v="347"/>
    <n v="53389000"/>
    <n v="3683810"/>
    <x v="3"/>
    <x v="4"/>
    <n v="45768690"/>
    <n v="0.92550811384662046"/>
  </r>
  <r>
    <s v="ODR8612322411f"/>
    <s v="C228751L"/>
    <x v="15"/>
    <s v="P692465"/>
    <n v="4945254"/>
    <n v="1"/>
    <n v="49452500"/>
    <n v="0"/>
    <n v="49452500"/>
    <n v="1"/>
    <n v="0"/>
    <n v="0"/>
    <n v="7"/>
    <d v="2022-04-17T00:00:00"/>
    <x v="347"/>
    <n v="53389000"/>
    <n v="3683810"/>
    <x v="3"/>
    <x v="4"/>
    <n v="45768690"/>
    <n v="0.92550811384662046"/>
  </r>
  <r>
    <s v="ODR6665759599z"/>
    <s v="C764741L"/>
    <x v="133"/>
    <s v="P692465"/>
    <n v="4945254"/>
    <n v="1"/>
    <n v="49452500"/>
    <n v="0"/>
    <n v="49452500"/>
    <n v="1"/>
    <n v="1"/>
    <n v="0"/>
    <n v="4"/>
    <d v="2022-04-20T00:00:00"/>
    <x v="347"/>
    <n v="53389000"/>
    <n v="3683810"/>
    <x v="3"/>
    <x v="1"/>
    <n v="45768690"/>
    <n v="0.92550811384662046"/>
  </r>
  <r>
    <s v="ODR8681555543r"/>
    <s v="C805381L"/>
    <x v="18"/>
    <s v="P368181"/>
    <n v="4930000"/>
    <n v="1"/>
    <n v="49300000"/>
    <n v="0"/>
    <n v="49300000"/>
    <n v="1"/>
    <n v="1"/>
    <n v="0"/>
    <n v="4"/>
    <d v="2022-04-13T00:00:00"/>
    <x v="364"/>
    <n v="48720000"/>
    <n v="3702720"/>
    <x v="4"/>
    <x v="1"/>
    <n v="45597280"/>
    <n v="0.92489411764705887"/>
  </r>
  <r>
    <s v="ODR9993912476l"/>
    <s v="C301616L"/>
    <x v="38"/>
    <s v="P386704"/>
    <n v="4929942"/>
    <n v="1"/>
    <n v="49299400"/>
    <n v="0"/>
    <n v="49299400"/>
    <n v="1"/>
    <n v="1"/>
    <n v="0"/>
    <n v="1"/>
    <d v="2022-06-25T00:00:00"/>
    <x v="371"/>
    <n v="49299400"/>
    <n v="3155140"/>
    <x v="1"/>
    <x v="2"/>
    <n v="46144260"/>
    <n v="0.93600043813920653"/>
  </r>
  <r>
    <s v="ODR4554555413e"/>
    <s v="C287945L"/>
    <x v="336"/>
    <s v="P386704"/>
    <n v="4929942"/>
    <n v="1"/>
    <n v="49299400"/>
    <n v="0"/>
    <n v="49299400"/>
    <n v="1"/>
    <n v="1"/>
    <n v="0"/>
    <n v="1"/>
    <d v="2022-05-11T00:00:00"/>
    <x v="371"/>
    <n v="49299400"/>
    <n v="3155140"/>
    <x v="1"/>
    <x v="2"/>
    <n v="46144260"/>
    <n v="0.93600043813920653"/>
  </r>
  <r>
    <s v="ODR9585170728t"/>
    <s v="C287945L"/>
    <x v="41"/>
    <s v="P386704"/>
    <n v="4929942"/>
    <n v="1"/>
    <n v="49299400"/>
    <n v="0"/>
    <n v="49299400"/>
    <n v="1"/>
    <n v="1"/>
    <n v="1"/>
    <n v="2"/>
    <d v="2022-05-11T00:00:00"/>
    <x v="371"/>
    <n v="49299400"/>
    <n v="3155140"/>
    <x v="1"/>
    <x v="5"/>
    <n v="46144260"/>
    <n v="0.93600043813920653"/>
  </r>
  <r>
    <s v="ODR7110703785l"/>
    <s v="C816600L"/>
    <x v="85"/>
    <s v="P368181"/>
    <n v="4929942"/>
    <n v="1"/>
    <n v="49299400"/>
    <n v="0"/>
    <n v="49299400"/>
    <n v="1"/>
    <n v="0"/>
    <n v="0"/>
    <n v="4"/>
    <d v="2021-09-21T00:00:00"/>
    <x v="364"/>
    <n v="48720000"/>
    <n v="3702720"/>
    <x v="4"/>
    <x v="1"/>
    <n v="45596680"/>
    <n v="0.92489320356840043"/>
  </r>
  <r>
    <s v="ODR9932222144z"/>
    <s v="C167391L"/>
    <x v="337"/>
    <s v="P381847"/>
    <n v="980142"/>
    <n v="5"/>
    <n v="49007100"/>
    <n v="0"/>
    <n v="49007100"/>
    <n v="1"/>
    <n v="0"/>
    <n v="0"/>
    <n v="1"/>
    <d v="2021-08-03T00:00:00"/>
    <x v="372"/>
    <n v="9801420"/>
    <n v="627270"/>
    <x v="4"/>
    <x v="2"/>
    <n v="45870750"/>
    <n v="0.93600213030356827"/>
  </r>
  <r>
    <s v="ODR8814990380k"/>
    <s v="C137305L"/>
    <x v="112"/>
    <s v="P238247"/>
    <n v="1624000"/>
    <n v="3"/>
    <n v="48720000"/>
    <n v="0"/>
    <n v="48720000"/>
    <n v="1"/>
    <n v="0"/>
    <n v="0"/>
    <n v="1"/>
    <d v="2022-04-16T00:00:00"/>
    <x v="373"/>
    <n v="16240000"/>
    <n v="1234240"/>
    <x v="2"/>
    <x v="2"/>
    <n v="45017280"/>
    <n v="0.92400000000000004"/>
  </r>
  <r>
    <s v="ODR7370224615g"/>
    <s v="C198784L"/>
    <x v="168"/>
    <s v="P490040"/>
    <n v="4872000"/>
    <n v="1"/>
    <n v="48720000"/>
    <n v="0"/>
    <n v="48720000"/>
    <n v="1"/>
    <n v="0"/>
    <n v="0"/>
    <n v="4"/>
    <d v="2021-12-14T00:00:00"/>
    <x v="374"/>
    <n v="31668000"/>
    <n v="2343430"/>
    <x v="8"/>
    <x v="1"/>
    <n v="46376570"/>
    <n v="0.95190004105090309"/>
  </r>
  <r>
    <s v="ODR6845873978a"/>
    <s v="C198784L"/>
    <x v="338"/>
    <s v="P490040"/>
    <n v="4872000"/>
    <n v="1"/>
    <n v="48720000"/>
    <n v="0"/>
    <n v="48720000"/>
    <n v="1"/>
    <n v="0"/>
    <n v="0"/>
    <n v="4"/>
    <d v="2021-12-14T00:00:00"/>
    <x v="374"/>
    <n v="31668000"/>
    <n v="2343430"/>
    <x v="8"/>
    <x v="1"/>
    <n v="46376570"/>
    <n v="0.95190004105090309"/>
  </r>
  <r>
    <s v="ODR6985206833b"/>
    <s v="C538751L"/>
    <x v="101"/>
    <s v="P943107"/>
    <n v="4872000"/>
    <n v="1"/>
    <n v="48720000"/>
    <n v="0"/>
    <n v="48720000"/>
    <n v="1"/>
    <n v="0"/>
    <n v="0"/>
    <n v="1"/>
    <d v="2022-05-10T00:00:00"/>
    <x v="366"/>
    <n v="48720000"/>
    <n v="3020640"/>
    <x v="4"/>
    <x v="2"/>
    <n v="45699360"/>
    <n v="0.93799999999999994"/>
  </r>
  <r>
    <s v="ODR7371398758n"/>
    <s v="C200115L"/>
    <x v="233"/>
    <s v="P894914"/>
    <n v="4871942"/>
    <n v="1"/>
    <n v="48719400"/>
    <n v="0"/>
    <n v="48719400"/>
    <n v="1"/>
    <n v="1"/>
    <n v="0"/>
    <n v="1"/>
    <d v="2021-07-12T00:00:00"/>
    <x v="375"/>
    <n v="48719400"/>
    <n v="3800100"/>
    <x v="4"/>
    <x v="2"/>
    <n v="44919300"/>
    <n v="0.92200027093929726"/>
  </r>
  <r>
    <s v="ODR5497873720c"/>
    <s v="C505171L"/>
    <x v="36"/>
    <s v="P701243"/>
    <n v="4869100"/>
    <n v="1"/>
    <n v="48691000"/>
    <n v="0"/>
    <n v="48691000"/>
    <n v="1"/>
    <n v="0"/>
    <n v="0"/>
    <n v="1"/>
    <d v="2022-03-01T00:00:00"/>
    <x v="376"/>
    <n v="48691000"/>
    <n v="4333470"/>
    <x v="2"/>
    <x v="2"/>
    <n v="44357530"/>
    <n v="0.9110005955926147"/>
  </r>
  <r>
    <s v="ODR9527142304g"/>
    <s v="C565605L"/>
    <x v="339"/>
    <s v="P776031"/>
    <n v="4858660"/>
    <n v="1"/>
    <n v="48586600"/>
    <n v="0"/>
    <n v="48586600"/>
    <n v="1"/>
    <n v="0"/>
    <n v="0"/>
    <n v="4"/>
    <d v="2021-12-10T00:00:00"/>
    <x v="370"/>
    <n v="48586600"/>
    <n v="3692570"/>
    <x v="4"/>
    <x v="1"/>
    <n v="44894030"/>
    <n v="0.92400023874895543"/>
  </r>
  <r>
    <s v="ODR5224535581i"/>
    <s v="C757915L"/>
    <x v="340"/>
    <s v="P671747"/>
    <n v="4858660"/>
    <n v="1"/>
    <n v="48586600"/>
    <n v="0"/>
    <n v="48586600"/>
    <n v="1"/>
    <n v="0"/>
    <n v="0"/>
    <n v="4"/>
    <d v="2021-09-08T00:00:00"/>
    <x v="278"/>
    <n v="48586600"/>
    <n v="4226980"/>
    <x v="4"/>
    <x v="1"/>
    <n v="44359620"/>
    <n v="0.91300111553391261"/>
  </r>
  <r>
    <s v="ODR3230372168l"/>
    <s v="C916513L"/>
    <x v="94"/>
    <s v="P671747"/>
    <n v="4858660"/>
    <n v="1"/>
    <n v="48586600"/>
    <n v="0"/>
    <n v="48586600"/>
    <n v="1"/>
    <n v="0"/>
    <n v="0"/>
    <n v="1"/>
    <d v="2021-12-23T00:00:00"/>
    <x v="278"/>
    <n v="48586600"/>
    <n v="4226980"/>
    <x v="4"/>
    <x v="2"/>
    <n v="44359620"/>
    <n v="0.91300111553391261"/>
  </r>
  <r>
    <s v="ODR8756778965i"/>
    <s v="C215074L"/>
    <x v="341"/>
    <s v="P671747"/>
    <n v="4858660"/>
    <n v="1"/>
    <n v="48586600"/>
    <n v="0"/>
    <n v="48586600"/>
    <n v="1"/>
    <n v="0"/>
    <n v="0"/>
    <n v="4"/>
    <d v="2021-09-13T00:00:00"/>
    <x v="278"/>
    <n v="48586600"/>
    <n v="4226980"/>
    <x v="4"/>
    <x v="1"/>
    <n v="44359620"/>
    <n v="0.91300111553391261"/>
  </r>
  <r>
    <s v="ODR4256789199q"/>
    <s v="C757915L"/>
    <x v="328"/>
    <s v="P671747"/>
    <n v="4858660"/>
    <n v="1"/>
    <n v="48586600"/>
    <n v="0"/>
    <n v="48586600"/>
    <n v="1"/>
    <n v="0"/>
    <n v="0"/>
    <n v="4"/>
    <d v="2021-09-08T00:00:00"/>
    <x v="278"/>
    <n v="48586600"/>
    <n v="4226980"/>
    <x v="4"/>
    <x v="1"/>
    <n v="44359620"/>
    <n v="0.91300111553391261"/>
  </r>
  <r>
    <s v="ODR8234229322x"/>
    <s v="C600018L"/>
    <x v="342"/>
    <s v="P671747"/>
    <n v="4858660"/>
    <n v="1"/>
    <n v="48586600"/>
    <n v="0"/>
    <n v="48586600"/>
    <n v="1"/>
    <n v="0"/>
    <n v="0"/>
    <n v="4"/>
    <d v="2022-01-16T00:00:00"/>
    <x v="278"/>
    <n v="48586600"/>
    <n v="4226980"/>
    <x v="4"/>
    <x v="1"/>
    <n v="44359620"/>
    <n v="0.91300111553391261"/>
  </r>
  <r>
    <s v="ODR6180665356y"/>
    <s v="C203164L"/>
    <x v="329"/>
    <s v="P671747"/>
    <n v="4858660"/>
    <n v="1"/>
    <n v="48586600"/>
    <n v="0"/>
    <n v="48586600"/>
    <n v="1"/>
    <n v="0"/>
    <n v="0"/>
    <n v="4"/>
    <d v="2021-10-25T00:00:00"/>
    <x v="278"/>
    <n v="48586600"/>
    <n v="4226980"/>
    <x v="4"/>
    <x v="1"/>
    <n v="44359620"/>
    <n v="0.91300111553391261"/>
  </r>
  <r>
    <s v="ODR8586682174n"/>
    <s v="C924458L"/>
    <x v="203"/>
    <s v="P671747"/>
    <n v="4858660"/>
    <n v="1"/>
    <n v="48586600"/>
    <n v="0"/>
    <n v="48586600"/>
    <n v="1"/>
    <n v="0"/>
    <n v="0"/>
    <n v="4"/>
    <d v="2021-10-03T00:00:00"/>
    <x v="278"/>
    <n v="48586600"/>
    <n v="4226980"/>
    <x v="4"/>
    <x v="1"/>
    <n v="44359620"/>
    <n v="0.91300111553391261"/>
  </r>
  <r>
    <s v="ODR8785868677a"/>
    <s v="C495199L"/>
    <x v="43"/>
    <s v="P126290"/>
    <n v="4760640"/>
    <n v="1"/>
    <n v="47606400"/>
    <n v="0"/>
    <n v="47606400"/>
    <n v="1"/>
    <n v="0"/>
    <n v="0"/>
    <n v="1"/>
    <d v="2022-03-11T00:00:00"/>
    <x v="377"/>
    <n v="47606400"/>
    <n v="3475240"/>
    <x v="1"/>
    <x v="2"/>
    <n v="44131160"/>
    <n v="0.92700057135175107"/>
  </r>
  <r>
    <s v="ODR8864568019k"/>
    <s v="C375089L"/>
    <x v="151"/>
    <s v="P126290"/>
    <n v="4760640"/>
    <n v="1"/>
    <n v="47606400"/>
    <n v="0"/>
    <n v="47606400"/>
    <n v="1"/>
    <n v="0"/>
    <n v="0"/>
    <n v="1"/>
    <d v="2022-04-18T00:00:00"/>
    <x v="377"/>
    <n v="47606400"/>
    <n v="3475240"/>
    <x v="1"/>
    <x v="2"/>
    <n v="44131160"/>
    <n v="0.92700057135175107"/>
  </r>
  <r>
    <s v="ODR8356974299t"/>
    <s v="C374672L"/>
    <x v="151"/>
    <s v="P838523"/>
    <n v="4756000"/>
    <n v="1"/>
    <n v="47560000"/>
    <n v="0"/>
    <n v="47560000"/>
    <n v="1"/>
    <n v="1"/>
    <n v="0"/>
    <n v="1"/>
    <d v="2021-07-17T00:00:00"/>
    <x v="378"/>
    <n v="47560000"/>
    <n v="3852360"/>
    <x v="2"/>
    <x v="2"/>
    <n v="43707640"/>
    <n v="0.91900000000000004"/>
  </r>
  <r>
    <s v="ODR3075388133l"/>
    <s v="C200115L"/>
    <x v="118"/>
    <s v="P838523"/>
    <n v="4756000"/>
    <n v="1"/>
    <n v="47560000"/>
    <n v="0"/>
    <n v="47560000"/>
    <n v="1"/>
    <n v="1"/>
    <n v="0"/>
    <n v="1"/>
    <d v="2021-07-12T00:00:00"/>
    <x v="378"/>
    <n v="47560000"/>
    <n v="3852360"/>
    <x v="2"/>
    <x v="2"/>
    <n v="43707640"/>
    <n v="0.91900000000000004"/>
  </r>
  <r>
    <s v="ODR1129414841e"/>
    <s v="C652751L"/>
    <x v="35"/>
    <s v="P392301"/>
    <n v="4756000"/>
    <n v="1"/>
    <n v="47560000"/>
    <n v="0"/>
    <n v="47560000"/>
    <n v="1"/>
    <n v="0"/>
    <n v="0"/>
    <n v="1"/>
    <d v="2022-07-19T00:00:00"/>
    <x v="379"/>
    <n v="47560000"/>
    <n v="3757240"/>
    <x v="6"/>
    <x v="2"/>
    <n v="43802760"/>
    <n v="0.92100000000000004"/>
  </r>
  <r>
    <s v="ODR6929410553m"/>
    <s v="C522216L"/>
    <x v="86"/>
    <s v="P392301"/>
    <n v="4756000"/>
    <n v="1"/>
    <n v="47560000"/>
    <n v="0"/>
    <n v="47560000"/>
    <n v="1"/>
    <n v="1"/>
    <n v="1"/>
    <n v="1"/>
    <d v="2022-05-12T00:00:00"/>
    <x v="379"/>
    <n v="47560000"/>
    <n v="3757240"/>
    <x v="6"/>
    <x v="2"/>
    <n v="43802760"/>
    <n v="0.92100000000000004"/>
  </r>
  <r>
    <s v="ODR8847334439m"/>
    <s v="C665170L"/>
    <x v="92"/>
    <s v="P180184"/>
    <n v="4738600"/>
    <n v="1"/>
    <n v="47386000"/>
    <n v="0"/>
    <n v="47386000"/>
    <n v="1"/>
    <n v="1"/>
    <n v="1"/>
    <n v="3"/>
    <d v="2022-05-26T00:00:00"/>
    <x v="332"/>
    <n v="54346000"/>
    <n v="4456370"/>
    <x v="4"/>
    <x v="3"/>
    <n v="42929630"/>
    <n v="0.90595597855906806"/>
  </r>
  <r>
    <s v="ODR1261333029i"/>
    <s v="C260117L"/>
    <x v="343"/>
    <s v="P782682"/>
    <n v="4734540"/>
    <n v="1"/>
    <n v="47345400"/>
    <n v="0"/>
    <n v="47345400"/>
    <n v="1"/>
    <n v="0"/>
    <n v="0"/>
    <n v="4"/>
    <d v="2021-12-23T00:00:00"/>
    <x v="279"/>
    <n v="47345400"/>
    <n v="3787630"/>
    <x v="4"/>
    <x v="1"/>
    <n v="43557770"/>
    <n v="0.92000004224275223"/>
  </r>
  <r>
    <s v="ODR6414802795f"/>
    <s v="C952778L"/>
    <x v="313"/>
    <s v="P782682"/>
    <n v="4734540"/>
    <n v="1"/>
    <n v="47345400"/>
    <n v="0"/>
    <n v="47345400"/>
    <n v="1"/>
    <n v="1"/>
    <n v="1"/>
    <n v="3"/>
    <d v="2021-07-15T00:00:00"/>
    <x v="279"/>
    <n v="47345400"/>
    <n v="3787630"/>
    <x v="4"/>
    <x v="3"/>
    <n v="43557770"/>
    <n v="0.92000004224275223"/>
  </r>
  <r>
    <s v="ODR4861417163v"/>
    <s v="C390010L"/>
    <x v="344"/>
    <s v="P782682"/>
    <n v="4734540"/>
    <n v="1"/>
    <n v="47345400"/>
    <n v="0"/>
    <n v="47345400"/>
    <n v="1"/>
    <n v="0"/>
    <n v="0"/>
    <n v="4"/>
    <d v="2021-11-25T00:00:00"/>
    <x v="279"/>
    <n v="47345400"/>
    <n v="3787630"/>
    <x v="4"/>
    <x v="1"/>
    <n v="43557770"/>
    <n v="0.92000004224275223"/>
  </r>
  <r>
    <s v="ODR5468475372v"/>
    <s v="C166377L"/>
    <x v="169"/>
    <s v="P782682"/>
    <n v="4734540"/>
    <n v="1"/>
    <n v="47345400"/>
    <n v="0"/>
    <n v="47345400"/>
    <n v="1"/>
    <n v="1"/>
    <n v="1"/>
    <n v="1"/>
    <d v="2021-11-03T00:00:00"/>
    <x v="279"/>
    <n v="47345400"/>
    <n v="3787630"/>
    <x v="4"/>
    <x v="2"/>
    <n v="43557770"/>
    <n v="0.92000004224275223"/>
  </r>
  <r>
    <s v="ODR4511577473s"/>
    <s v="C945064L"/>
    <x v="338"/>
    <s v="P782682"/>
    <n v="4734540"/>
    <n v="1"/>
    <n v="47345400"/>
    <n v="0"/>
    <n v="47345400"/>
    <n v="1"/>
    <n v="0"/>
    <n v="0"/>
    <n v="4"/>
    <d v="2021-12-24T00:00:00"/>
    <x v="279"/>
    <n v="47345400"/>
    <n v="3787630"/>
    <x v="4"/>
    <x v="1"/>
    <n v="43557770"/>
    <n v="0.92000004224275223"/>
  </r>
  <r>
    <s v="ODR9026260138r"/>
    <s v="C498837L"/>
    <x v="173"/>
    <s v="P782682"/>
    <n v="4734540"/>
    <n v="1"/>
    <n v="47345400"/>
    <n v="0"/>
    <n v="47345400"/>
    <n v="1"/>
    <n v="0"/>
    <n v="0"/>
    <n v="4"/>
    <d v="2021-12-07T00:00:00"/>
    <x v="279"/>
    <n v="47345400"/>
    <n v="3787630"/>
    <x v="4"/>
    <x v="1"/>
    <n v="43557770"/>
    <n v="0.92000004224275223"/>
  </r>
  <r>
    <s v="ODR1169699129p"/>
    <s v="C149990L"/>
    <x v="134"/>
    <s v="P782682"/>
    <n v="4734540"/>
    <n v="1"/>
    <n v="47345400"/>
    <n v="0"/>
    <n v="47345400"/>
    <n v="1"/>
    <n v="1"/>
    <n v="0"/>
    <n v="1"/>
    <d v="2021-12-08T00:00:00"/>
    <x v="279"/>
    <n v="47345400"/>
    <n v="3787630"/>
    <x v="4"/>
    <x v="2"/>
    <n v="43557770"/>
    <n v="0.92000004224275223"/>
  </r>
  <r>
    <s v="ODR7552188903t"/>
    <s v="C603679L"/>
    <x v="323"/>
    <s v="P782682"/>
    <n v="4734540"/>
    <n v="1"/>
    <n v="47345400"/>
    <n v="0"/>
    <n v="47345400"/>
    <n v="1"/>
    <n v="0"/>
    <n v="0"/>
    <n v="1"/>
    <d v="2021-12-14T00:00:00"/>
    <x v="279"/>
    <n v="47345400"/>
    <n v="3787630"/>
    <x v="4"/>
    <x v="2"/>
    <n v="43557770"/>
    <n v="0.92000004224275223"/>
  </r>
  <r>
    <s v="ODR1793187239i"/>
    <s v="C218616L"/>
    <x v="306"/>
    <s v="P782682"/>
    <n v="4734540"/>
    <n v="1"/>
    <n v="47345400"/>
    <n v="0"/>
    <n v="47345400"/>
    <n v="1"/>
    <n v="1"/>
    <n v="1"/>
    <n v="1"/>
    <d v="2021-07-19T00:00:00"/>
    <x v="279"/>
    <n v="47345400"/>
    <n v="3787630"/>
    <x v="4"/>
    <x v="2"/>
    <n v="43557770"/>
    <n v="0.92000004224275223"/>
  </r>
  <r>
    <s v="ODR7853146128w"/>
    <s v="C260987L"/>
    <x v="345"/>
    <s v="P782682"/>
    <n v="4734540"/>
    <n v="1"/>
    <n v="47345400"/>
    <n v="0"/>
    <n v="47345400"/>
    <n v="1"/>
    <n v="0"/>
    <n v="0"/>
    <n v="4"/>
    <d v="2021-11-10T00:00:00"/>
    <x v="279"/>
    <n v="47345400"/>
    <n v="3787630"/>
    <x v="4"/>
    <x v="1"/>
    <n v="43557770"/>
    <n v="0.92000004224275223"/>
  </r>
  <r>
    <s v="ODR9310888075s"/>
    <s v="C191638L"/>
    <x v="325"/>
    <s v="P782682"/>
    <n v="4734540"/>
    <n v="1"/>
    <n v="47345400"/>
    <n v="0"/>
    <n v="47345400"/>
    <n v="1"/>
    <n v="0"/>
    <n v="0"/>
    <n v="1"/>
    <d v="2021-12-05T00:00:00"/>
    <x v="279"/>
    <n v="47345400"/>
    <n v="3787630"/>
    <x v="4"/>
    <x v="2"/>
    <n v="43557770"/>
    <n v="0.92000004224275223"/>
  </r>
  <r>
    <s v="ODR1367291236u"/>
    <s v="C823220L"/>
    <x v="346"/>
    <s v="P782682"/>
    <n v="4734540"/>
    <n v="1"/>
    <n v="47345400"/>
    <n v="0"/>
    <n v="47345400"/>
    <n v="1"/>
    <n v="1"/>
    <n v="1"/>
    <n v="1"/>
    <d v="2021-12-25T00:00:00"/>
    <x v="279"/>
    <n v="47345400"/>
    <n v="3787630"/>
    <x v="4"/>
    <x v="2"/>
    <n v="43557770"/>
    <n v="0.92000004224275223"/>
  </r>
  <r>
    <s v="ODR2983856107a"/>
    <s v="C195816L"/>
    <x v="326"/>
    <s v="P782682"/>
    <n v="4734540"/>
    <n v="1"/>
    <n v="47345400"/>
    <n v="0"/>
    <n v="47345400"/>
    <n v="1"/>
    <n v="0"/>
    <n v="0"/>
    <n v="1"/>
    <d v="2021-12-22T00:00:00"/>
    <x v="279"/>
    <n v="47345400"/>
    <n v="3787630"/>
    <x v="4"/>
    <x v="2"/>
    <n v="43557770"/>
    <n v="0.92000004224275223"/>
  </r>
  <r>
    <s v="ODR5372104357r"/>
    <s v="C149990L"/>
    <x v="347"/>
    <s v="P782682"/>
    <n v="4734540"/>
    <n v="1"/>
    <n v="47345400"/>
    <n v="0"/>
    <n v="47345400"/>
    <n v="1"/>
    <n v="1"/>
    <n v="1"/>
    <n v="1"/>
    <d v="2021-12-08T00:00:00"/>
    <x v="279"/>
    <n v="47345400"/>
    <n v="3787630"/>
    <x v="4"/>
    <x v="2"/>
    <n v="43557770"/>
    <n v="0.92000004224275223"/>
  </r>
  <r>
    <s v="ODR7279149998j"/>
    <s v="C781213L"/>
    <x v="323"/>
    <s v="P649809"/>
    <n v="4698000"/>
    <n v="1"/>
    <n v="46980000"/>
    <n v="0"/>
    <n v="46980000"/>
    <n v="1"/>
    <n v="1"/>
    <n v="0"/>
    <n v="1"/>
    <d v="2021-08-23T00:00:00"/>
    <x v="380"/>
    <n v="46980000"/>
    <n v="3523500"/>
    <x v="2"/>
    <x v="2"/>
    <n v="43456500"/>
    <n v="0.92500000000000004"/>
  </r>
  <r>
    <s v="ODR9171412225t"/>
    <s v="C867277L"/>
    <x v="268"/>
    <s v="P649809"/>
    <n v="4698000"/>
    <n v="1"/>
    <n v="46980000"/>
    <n v="0"/>
    <n v="46980000"/>
    <n v="1"/>
    <n v="1"/>
    <n v="0"/>
    <n v="4"/>
    <d v="2022-01-21T00:00:00"/>
    <x v="380"/>
    <n v="46980000"/>
    <n v="3523500"/>
    <x v="2"/>
    <x v="1"/>
    <n v="43456500"/>
    <n v="0.92500000000000004"/>
  </r>
  <r>
    <s v="ODR4002062326o"/>
    <s v="C388303L"/>
    <x v="348"/>
    <s v="P649809"/>
    <n v="4698000"/>
    <n v="1"/>
    <n v="46980000"/>
    <n v="0"/>
    <n v="46980000"/>
    <n v="1"/>
    <n v="1"/>
    <n v="1"/>
    <n v="4"/>
    <d v="2022-04-07T00:00:00"/>
    <x v="380"/>
    <n v="46980000"/>
    <n v="3523500"/>
    <x v="2"/>
    <x v="1"/>
    <n v="43456500"/>
    <n v="0.92500000000000004"/>
  </r>
  <r>
    <s v="ODR7419979544e"/>
    <s v="C200115L"/>
    <x v="349"/>
    <s v="P649809"/>
    <n v="4698000"/>
    <n v="1"/>
    <n v="46980000"/>
    <n v="0"/>
    <n v="46980000"/>
    <n v="1"/>
    <n v="1"/>
    <n v="0"/>
    <n v="1"/>
    <d v="2021-07-12T00:00:00"/>
    <x v="380"/>
    <n v="46980000"/>
    <n v="3523500"/>
    <x v="2"/>
    <x v="2"/>
    <n v="43456500"/>
    <n v="0.92500000000000004"/>
  </r>
  <r>
    <s v="ODR8303732845t"/>
    <s v="C849804L"/>
    <x v="127"/>
    <s v="P649809"/>
    <n v="4698000"/>
    <n v="1"/>
    <n v="46980000"/>
    <n v="0"/>
    <n v="46980000"/>
    <n v="1"/>
    <n v="0"/>
    <n v="0"/>
    <n v="7"/>
    <d v="2022-05-21T00:00:00"/>
    <x v="380"/>
    <n v="46980000"/>
    <n v="3523500"/>
    <x v="2"/>
    <x v="4"/>
    <n v="43456500"/>
    <n v="0.92500000000000004"/>
  </r>
  <r>
    <s v="ODR6303816043p"/>
    <s v="C123638L"/>
    <x v="112"/>
    <s v="P624937"/>
    <n v="4698000"/>
    <n v="1"/>
    <n v="46980000"/>
    <n v="0"/>
    <n v="46980000"/>
    <n v="1"/>
    <n v="1"/>
    <n v="0"/>
    <n v="3"/>
    <d v="2022-04-19T00:00:00"/>
    <x v="16"/>
    <n v="50460000"/>
    <n v="3734040"/>
    <x v="4"/>
    <x v="3"/>
    <n v="43245960"/>
    <n v="0.92051851851851851"/>
  </r>
  <r>
    <s v="ODR7230680041b"/>
    <s v="C546651L"/>
    <x v="142"/>
    <s v="P956651"/>
    <n v="4663780"/>
    <n v="1"/>
    <n v="46637800"/>
    <n v="0"/>
    <n v="46637800"/>
    <n v="1"/>
    <n v="0"/>
    <n v="0"/>
    <n v="1"/>
    <d v="2021-07-07T00:00:00"/>
    <x v="381"/>
    <n v="48272800"/>
    <n v="3475590"/>
    <x v="1"/>
    <x v="2"/>
    <n v="43162210"/>
    <n v="0.9254769736136782"/>
  </r>
  <r>
    <s v="ODR2929533733b"/>
    <s v="C922875L"/>
    <x v="350"/>
    <s v="P446550"/>
    <n v="4640000"/>
    <n v="1"/>
    <n v="46400000"/>
    <n v="0"/>
    <n v="46400000"/>
    <n v="1"/>
    <n v="0"/>
    <n v="0"/>
    <n v="8"/>
    <d v="2021-07-27T00:00:00"/>
    <x v="280"/>
    <n v="46400000"/>
    <n v="3155200"/>
    <x v="4"/>
    <x v="8"/>
    <n v="43244800"/>
    <n v="0.93200000000000005"/>
  </r>
  <r>
    <s v="ODR7972616936t"/>
    <s v="C200115L"/>
    <x v="351"/>
    <s v="P895097"/>
    <n v="4639942"/>
    <n v="1"/>
    <n v="46399400"/>
    <n v="0"/>
    <n v="46399400"/>
    <n v="1"/>
    <n v="1"/>
    <n v="0"/>
    <n v="1"/>
    <d v="2021-07-12T00:00:00"/>
    <x v="382"/>
    <n v="46399400"/>
    <n v="3665540"/>
    <x v="1"/>
    <x v="2"/>
    <n v="42733860"/>
    <n v="0.92100027155523567"/>
  </r>
  <r>
    <s v="ODR8511487578e"/>
    <s v="C499900L"/>
    <x v="198"/>
    <s v="P697298"/>
    <n v="2319942"/>
    <n v="2"/>
    <n v="46398800"/>
    <n v="0"/>
    <n v="46398800"/>
    <n v="1"/>
    <n v="0"/>
    <n v="0"/>
    <n v="9"/>
    <d v="2021-09-23T00:00:00"/>
    <x v="383"/>
    <n v="23199400"/>
    <n v="1391940"/>
    <x v="4"/>
    <x v="9"/>
    <n v="43614920"/>
    <n v="0.94000103450951322"/>
  </r>
  <r>
    <s v="ODR8468812366e"/>
    <s v="C650707L"/>
    <x v="95"/>
    <s v="P568878"/>
    <n v="2319942"/>
    <n v="2"/>
    <n v="46398800"/>
    <n v="0"/>
    <n v="46398800"/>
    <n v="1"/>
    <n v="0"/>
    <n v="0"/>
    <n v="4"/>
    <d v="2022-02-22T00:00:00"/>
    <x v="384"/>
    <n v="23142000"/>
    <n v="1781930"/>
    <x v="4"/>
    <x v="1"/>
    <n v="42834940"/>
    <n v="0.92319068596601639"/>
  </r>
  <r>
    <s v="ODR3133091591g"/>
    <s v="C972737L"/>
    <x v="325"/>
    <s v="P592952"/>
    <n v="4638840"/>
    <n v="1"/>
    <n v="46388400"/>
    <n v="0"/>
    <n v="46388400"/>
    <n v="1"/>
    <n v="1"/>
    <n v="0"/>
    <n v="1"/>
    <d v="2021-07-21T00:00:00"/>
    <x v="385"/>
    <n v="46388400"/>
    <n v="3293530"/>
    <x v="9"/>
    <x v="2"/>
    <n v="43094870"/>
    <n v="0.92900100025006249"/>
  </r>
  <r>
    <s v="ODR4303241982g"/>
    <s v="C525405L"/>
    <x v="259"/>
    <s v="P847761"/>
    <n v="4638840"/>
    <n v="1"/>
    <n v="46388400"/>
    <n v="0"/>
    <n v="46388400"/>
    <n v="1"/>
    <n v="1"/>
    <n v="0"/>
    <n v="1"/>
    <d v="2021-07-24T00:00:00"/>
    <x v="386"/>
    <n v="46388400"/>
    <n v="3757410"/>
    <x v="9"/>
    <x v="2"/>
    <n v="42630990"/>
    <n v="0.91900108647851619"/>
  </r>
  <r>
    <s v="ODR4134467953t"/>
    <s v="C198991L"/>
    <x v="122"/>
    <s v="P592952"/>
    <n v="4638840"/>
    <n v="1"/>
    <n v="46388400"/>
    <n v="0"/>
    <n v="46388400"/>
    <n v="1"/>
    <n v="1"/>
    <n v="0"/>
    <n v="1"/>
    <d v="2022-05-11T00:00:00"/>
    <x v="385"/>
    <n v="46388400"/>
    <n v="3293530"/>
    <x v="9"/>
    <x v="2"/>
    <n v="43094870"/>
    <n v="0.92900100025006249"/>
  </r>
  <r>
    <s v="ODR9654618776e"/>
    <s v="C755329L"/>
    <x v="19"/>
    <s v="P616334"/>
    <n v="4638840"/>
    <n v="1"/>
    <n v="46388400"/>
    <n v="0"/>
    <n v="46388400"/>
    <n v="1"/>
    <n v="1"/>
    <n v="0"/>
    <n v="1"/>
    <d v="2022-05-02T00:00:00"/>
    <x v="387"/>
    <n v="46388400"/>
    <n v="4128560"/>
    <x v="9"/>
    <x v="2"/>
    <n v="42259840"/>
    <n v="0.91100016383406202"/>
  </r>
  <r>
    <s v="ODR3781635490t"/>
    <s v="C178509L"/>
    <x v="126"/>
    <s v="P592952"/>
    <n v="4638840"/>
    <n v="1"/>
    <n v="46388400"/>
    <n v="0"/>
    <n v="46388400"/>
    <n v="1"/>
    <n v="0"/>
    <n v="0"/>
    <n v="1"/>
    <d v="2022-05-04T00:00:00"/>
    <x v="385"/>
    <n v="46388400"/>
    <n v="3293530"/>
    <x v="9"/>
    <x v="2"/>
    <n v="43094870"/>
    <n v="0.92900100025006249"/>
  </r>
  <r>
    <s v="ODR5369548050g"/>
    <s v="C266750L"/>
    <x v="351"/>
    <s v="P847761"/>
    <n v="4638840"/>
    <n v="1"/>
    <n v="46388400"/>
    <n v="0"/>
    <n v="46388400"/>
    <n v="1"/>
    <n v="1"/>
    <n v="0"/>
    <n v="1"/>
    <d v="2022-01-23T00:00:00"/>
    <x v="386"/>
    <n v="46388400"/>
    <n v="3757410"/>
    <x v="9"/>
    <x v="2"/>
    <n v="42630990"/>
    <n v="0.91900108647851619"/>
  </r>
  <r>
    <s v="ODR8933412212t"/>
    <s v="C447712L"/>
    <x v="108"/>
    <s v="P616334"/>
    <n v="4638840"/>
    <n v="1"/>
    <n v="46388400"/>
    <n v="0"/>
    <n v="46388400"/>
    <n v="1"/>
    <n v="0"/>
    <n v="0"/>
    <n v="1"/>
    <d v="2022-02-24T00:00:00"/>
    <x v="387"/>
    <n v="46388400"/>
    <n v="4128560"/>
    <x v="9"/>
    <x v="2"/>
    <n v="42259840"/>
    <n v="0.91100016383406202"/>
  </r>
  <r>
    <s v="ODR9204926512g"/>
    <s v="C675024L"/>
    <x v="23"/>
    <s v="P628256"/>
    <n v="1154142"/>
    <n v="4"/>
    <n v="46165700"/>
    <n v="0"/>
    <n v="46165700"/>
    <n v="1"/>
    <n v="0"/>
    <n v="0"/>
    <n v="7"/>
    <d v="2021-09-26T00:00:00"/>
    <x v="50"/>
    <n v="11541400"/>
    <n v="888676"/>
    <x v="1"/>
    <x v="4"/>
    <n v="42610996"/>
    <n v="0.92300118919457519"/>
  </r>
  <r>
    <s v="ODR4661117991t"/>
    <s v="C963796L"/>
    <x v="19"/>
    <s v="P468287"/>
    <n v="4591860"/>
    <n v="1"/>
    <n v="45918600"/>
    <n v="0"/>
    <n v="45918600"/>
    <n v="1"/>
    <n v="0"/>
    <n v="0"/>
    <n v="4"/>
    <d v="2022-05-04T00:00:00"/>
    <x v="388"/>
    <n v="45918600"/>
    <n v="4040800"/>
    <x v="3"/>
    <x v="1"/>
    <n v="41877800"/>
    <n v="0.91200080141816176"/>
  </r>
  <r>
    <s v="ODR2853050052v"/>
    <s v="C773779L"/>
    <x v="25"/>
    <s v="P474849"/>
    <n v="4582000"/>
    <n v="1"/>
    <n v="45820000"/>
    <n v="0"/>
    <n v="45820000"/>
    <n v="1"/>
    <n v="1"/>
    <n v="0"/>
    <n v="4"/>
    <d v="2022-08-02T00:00:00"/>
    <x v="389"/>
    <n v="45820000"/>
    <n v="4123800"/>
    <x v="3"/>
    <x v="1"/>
    <n v="41696200"/>
    <n v="0.91"/>
  </r>
  <r>
    <s v="ODR1282966160x"/>
    <s v="C867007L"/>
    <x v="84"/>
    <s v="P474849"/>
    <n v="4582000"/>
    <n v="1"/>
    <n v="45820000"/>
    <n v="0"/>
    <n v="45820000"/>
    <n v="1"/>
    <n v="1"/>
    <n v="0"/>
    <n v="1"/>
    <d v="2022-06-05T00:00:00"/>
    <x v="389"/>
    <n v="45820000"/>
    <n v="4123800"/>
    <x v="3"/>
    <x v="2"/>
    <n v="41696200"/>
    <n v="0.91"/>
  </r>
  <r>
    <s v="ODR9768884794p"/>
    <s v="C522216L"/>
    <x v="100"/>
    <s v="P474849"/>
    <n v="4582000"/>
    <n v="1"/>
    <n v="45820000"/>
    <n v="0"/>
    <n v="45820000"/>
    <n v="1"/>
    <n v="1"/>
    <n v="0"/>
    <n v="1"/>
    <d v="2022-05-12T00:00:00"/>
    <x v="389"/>
    <n v="45820000"/>
    <n v="4123800"/>
    <x v="3"/>
    <x v="2"/>
    <n v="41696200"/>
    <n v="0.91"/>
  </r>
  <r>
    <s v="ODR4498230999j"/>
    <s v="C203164L"/>
    <x v="64"/>
    <s v="P751549"/>
    <n v="4581942"/>
    <n v="1"/>
    <n v="45819400"/>
    <n v="0"/>
    <n v="45819400"/>
    <n v="1"/>
    <n v="0"/>
    <n v="0"/>
    <n v="4"/>
    <d v="2021-10-25T00:00:00"/>
    <x v="11"/>
    <n v="44080000"/>
    <n v="3879040"/>
    <x v="4"/>
    <x v="1"/>
    <n v="41940360"/>
    <n v="0.91534066356172272"/>
  </r>
  <r>
    <s v="ODR2876642589x"/>
    <s v="C463487L"/>
    <x v="194"/>
    <s v="P751549"/>
    <n v="4581942"/>
    <n v="1"/>
    <n v="45819400"/>
    <n v="0"/>
    <n v="45819400"/>
    <n v="1"/>
    <n v="1"/>
    <n v="0"/>
    <n v="4"/>
    <d v="2021-10-26T00:00:00"/>
    <x v="11"/>
    <n v="44080000"/>
    <n v="3879040"/>
    <x v="4"/>
    <x v="1"/>
    <n v="41940360"/>
    <n v="0.91534066356172272"/>
  </r>
  <r>
    <s v="ODR1828805846s"/>
    <s v="C238059L"/>
    <x v="352"/>
    <s v="P751549"/>
    <n v="4581942"/>
    <n v="1"/>
    <n v="45819400"/>
    <n v="0"/>
    <n v="45819400"/>
    <n v="1"/>
    <n v="0"/>
    <n v="0"/>
    <n v="8"/>
    <d v="2021-09-14T00:00:00"/>
    <x v="11"/>
    <n v="44080000"/>
    <n v="3879040"/>
    <x v="4"/>
    <x v="8"/>
    <n v="41940360"/>
    <n v="0.91534066356172272"/>
  </r>
  <r>
    <s v="ODR7877915453h"/>
    <s v="C788509L"/>
    <x v="309"/>
    <s v="P260048"/>
    <n v="4581942"/>
    <n v="1"/>
    <n v="45819400"/>
    <n v="0"/>
    <n v="45819400"/>
    <n v="1"/>
    <n v="0"/>
    <n v="0"/>
    <n v="1"/>
    <d v="2021-07-20T00:00:00"/>
    <x v="390"/>
    <n v="43360800"/>
    <n v="3035260"/>
    <x v="4"/>
    <x v="2"/>
    <n v="42784140"/>
    <n v="0.9337560072807588"/>
  </r>
  <r>
    <s v="ODR6270154615q"/>
    <s v="C676393L"/>
    <x v="353"/>
    <s v="P260048"/>
    <n v="4581942"/>
    <n v="1"/>
    <n v="45819400"/>
    <n v="0"/>
    <n v="45819400"/>
    <n v="1"/>
    <n v="0"/>
    <n v="0"/>
    <n v="1"/>
    <d v="2021-07-27T00:00:00"/>
    <x v="390"/>
    <n v="43360800"/>
    <n v="3035260"/>
    <x v="4"/>
    <x v="2"/>
    <n v="42784140"/>
    <n v="0.9337560072807588"/>
  </r>
  <r>
    <s v="ODR3651298804l"/>
    <s v="C294880L"/>
    <x v="354"/>
    <s v="P751549"/>
    <n v="4581942"/>
    <n v="1"/>
    <n v="45819400"/>
    <n v="0"/>
    <n v="45819400"/>
    <n v="1"/>
    <n v="0"/>
    <n v="0"/>
    <n v="4"/>
    <d v="2021-10-12T00:00:00"/>
    <x v="11"/>
    <n v="44080000"/>
    <n v="3879040"/>
    <x v="4"/>
    <x v="1"/>
    <n v="41940360"/>
    <n v="0.91534066356172272"/>
  </r>
  <r>
    <s v="ODR5094391653u"/>
    <s v="C994467L"/>
    <x v="98"/>
    <s v="P479840"/>
    <n v="4581942"/>
    <n v="1"/>
    <n v="45819400"/>
    <n v="0"/>
    <n v="45819400"/>
    <n v="1"/>
    <n v="0"/>
    <n v="0"/>
    <n v="7"/>
    <d v="2022-03-15T00:00:00"/>
    <x v="295"/>
    <n v="45819400"/>
    <n v="2840780"/>
    <x v="4"/>
    <x v="4"/>
    <n v="42978620"/>
    <n v="0.93800049760581761"/>
  </r>
  <r>
    <s v="ODR3749161537u"/>
    <s v="C605914L"/>
    <x v="355"/>
    <s v="P780228"/>
    <n v="4581942"/>
    <n v="1"/>
    <n v="45819400"/>
    <n v="0"/>
    <n v="45819400"/>
    <n v="1"/>
    <n v="1"/>
    <n v="0"/>
    <n v="1"/>
    <d v="2022-02-11T00:00:00"/>
    <x v="391"/>
    <n v="45819400"/>
    <n v="3848820"/>
    <x v="4"/>
    <x v="2"/>
    <n v="41970580"/>
    <n v="0.91600020951823902"/>
  </r>
  <r>
    <s v="ODR2678331837y"/>
    <s v="C370621L"/>
    <x v="356"/>
    <s v="P246268"/>
    <n v="2261942"/>
    <n v="2"/>
    <n v="45238800"/>
    <n v="0"/>
    <n v="45238800"/>
    <n v="1"/>
    <n v="0"/>
    <n v="0"/>
    <n v="12"/>
    <d v="2021-08-15T00:00:00"/>
    <x v="306"/>
    <n v="22619400"/>
    <n v="1877400"/>
    <x v="3"/>
    <x v="12"/>
    <n v="41484000"/>
    <n v="0.91700045094034321"/>
  </r>
  <r>
    <s v="ODR4738610026w"/>
    <s v="C360482L"/>
    <x v="326"/>
    <s v="P354092"/>
    <n v="4512400"/>
    <n v="1"/>
    <n v="45124000"/>
    <n v="0"/>
    <n v="45124000"/>
    <n v="1"/>
    <n v="0"/>
    <n v="0"/>
    <n v="4"/>
    <d v="2021-12-12T00:00:00"/>
    <x v="392"/>
    <n v="45124000"/>
    <n v="3835540"/>
    <x v="3"/>
    <x v="1"/>
    <n v="41288460"/>
    <n v="0.91500000000000004"/>
  </r>
  <r>
    <s v="ODR6186368955b"/>
    <s v="C972737L"/>
    <x v="329"/>
    <s v="P354092"/>
    <n v="4512400"/>
    <n v="1"/>
    <n v="45124000"/>
    <n v="0"/>
    <n v="45124000"/>
    <n v="1"/>
    <n v="0"/>
    <n v="0"/>
    <n v="4"/>
    <d v="2021-07-21T00:00:00"/>
    <x v="392"/>
    <n v="45124000"/>
    <n v="3835540"/>
    <x v="3"/>
    <x v="1"/>
    <n v="41288460"/>
    <n v="0.91500000000000004"/>
  </r>
  <r>
    <s v="ODR3380549480y"/>
    <s v="C115338L"/>
    <x v="355"/>
    <s v="P290209"/>
    <n v="4487402"/>
    <n v="1"/>
    <n v="44874000"/>
    <n v="0"/>
    <n v="44874000"/>
    <n v="1"/>
    <n v="1"/>
    <n v="1"/>
    <n v="1"/>
    <d v="2022-03-18T00:00:00"/>
    <x v="393"/>
    <n v="44874000"/>
    <n v="3904040"/>
    <x v="1"/>
    <x v="2"/>
    <n v="40969960"/>
    <n v="0.91299995543076173"/>
  </r>
  <r>
    <s v="ODR7806705288i"/>
    <s v="C200115L"/>
    <x v="133"/>
    <s v="P290209"/>
    <n v="4487402"/>
    <n v="1"/>
    <n v="44874000"/>
    <n v="0"/>
    <n v="44874000"/>
    <n v="1"/>
    <n v="1"/>
    <n v="0"/>
    <n v="1"/>
    <d v="2021-07-12T00:00:00"/>
    <x v="393"/>
    <n v="44874000"/>
    <n v="3904040"/>
    <x v="1"/>
    <x v="2"/>
    <n v="40969960"/>
    <n v="0.91299995543076173"/>
  </r>
  <r>
    <s v="ODR2944669818c"/>
    <s v="C351587L"/>
    <x v="285"/>
    <s v="P850692"/>
    <n v="4476150"/>
    <n v="1"/>
    <n v="44761500"/>
    <n v="0"/>
    <n v="44761500"/>
    <n v="1"/>
    <n v="1"/>
    <n v="0"/>
    <n v="1"/>
    <d v="2021-09-10T00:00:00"/>
    <x v="394"/>
    <n v="44761500"/>
    <n v="4028510"/>
    <x v="3"/>
    <x v="2"/>
    <n v="40732990"/>
    <n v="0.91000055851568873"/>
  </r>
  <r>
    <s v="ODR2897698761t"/>
    <s v="C399668L"/>
    <x v="265"/>
    <s v="P850692"/>
    <n v="4476150"/>
    <n v="1"/>
    <n v="44761500"/>
    <n v="0"/>
    <n v="44761500"/>
    <n v="1"/>
    <n v="1"/>
    <n v="0"/>
    <n v="1"/>
    <d v="2021-08-12T00:00:00"/>
    <x v="394"/>
    <n v="44761500"/>
    <n v="4028510"/>
    <x v="3"/>
    <x v="2"/>
    <n v="40732990"/>
    <n v="0.91000055851568873"/>
  </r>
  <r>
    <s v="ODR4466326136e"/>
    <s v="C492850L"/>
    <x v="357"/>
    <s v="P178030"/>
    <n v="4466000"/>
    <n v="1"/>
    <n v="44660000"/>
    <n v="0"/>
    <n v="44660000"/>
    <n v="1"/>
    <n v="0"/>
    <n v="0"/>
    <n v="4"/>
    <d v="2021-07-09T00:00:00"/>
    <x v="395"/>
    <n v="44660000"/>
    <n v="3706780"/>
    <x v="2"/>
    <x v="1"/>
    <n v="40953220"/>
    <n v="0.91700000000000004"/>
  </r>
  <r>
    <s v="ODR1370063596s"/>
    <s v="C980973L"/>
    <x v="159"/>
    <s v="P112319"/>
    <n v="2228360"/>
    <n v="2"/>
    <n v="44567200"/>
    <n v="0"/>
    <n v="44567200"/>
    <n v="1"/>
    <n v="0"/>
    <n v="0"/>
    <n v="4"/>
    <d v="2021-10-27T00:00:00"/>
    <x v="396"/>
    <n v="20474000"/>
    <n v="1842660"/>
    <x v="2"/>
    <x v="1"/>
    <n v="40881880"/>
    <n v="0.91730869338886001"/>
  </r>
  <r>
    <s v="ODR9987411970h"/>
    <s v="C378684L"/>
    <x v="67"/>
    <s v="P692465"/>
    <n v="4450630"/>
    <n v="1"/>
    <n v="44506300"/>
    <n v="0"/>
    <n v="44506300"/>
    <n v="1"/>
    <n v="1"/>
    <n v="0"/>
    <n v="1"/>
    <d v="2021-07-03T00:00:00"/>
    <x v="347"/>
    <n v="53389000"/>
    <n v="3683810"/>
    <x v="3"/>
    <x v="2"/>
    <n v="40822490"/>
    <n v="0.91722947088389739"/>
  </r>
  <r>
    <s v="ODR2377534223n"/>
    <s v="C954660L"/>
    <x v="295"/>
    <s v="P692465"/>
    <n v="4450630"/>
    <n v="1"/>
    <n v="44506300"/>
    <n v="0"/>
    <n v="44506300"/>
    <n v="1"/>
    <n v="0"/>
    <n v="0"/>
    <n v="4"/>
    <d v="2022-01-25T00:00:00"/>
    <x v="347"/>
    <n v="53389000"/>
    <n v="3683810"/>
    <x v="3"/>
    <x v="1"/>
    <n v="40822490"/>
    <n v="0.91722947088389739"/>
  </r>
  <r>
    <s v="ODR8757810044j"/>
    <s v="C867333L"/>
    <x v="269"/>
    <s v="P786178"/>
    <n v="4436942"/>
    <n v="1"/>
    <n v="44369400"/>
    <n v="0"/>
    <n v="44369400"/>
    <n v="1"/>
    <n v="1"/>
    <n v="0"/>
    <n v="1"/>
    <d v="2021-07-17T00:00:00"/>
    <x v="397"/>
    <n v="44369400"/>
    <n v="2839620"/>
    <x v="2"/>
    <x v="2"/>
    <n v="41529780"/>
    <n v="0.93600048682199899"/>
  </r>
  <r>
    <s v="ODR3281465415l"/>
    <s v="C185779L"/>
    <x v="289"/>
    <s v="P786178"/>
    <n v="4436942"/>
    <n v="1"/>
    <n v="44369400"/>
    <n v="0"/>
    <n v="44369400"/>
    <n v="1"/>
    <n v="1"/>
    <n v="0"/>
    <n v="1"/>
    <d v="2022-01-16T00:00:00"/>
    <x v="397"/>
    <n v="44369400"/>
    <n v="2839620"/>
    <x v="2"/>
    <x v="2"/>
    <n v="41529780"/>
    <n v="0.93600048682199899"/>
  </r>
  <r>
    <s v="ODR9628079279r"/>
    <s v="C867333L"/>
    <x v="253"/>
    <s v="P786178"/>
    <n v="4436942"/>
    <n v="1"/>
    <n v="44369400"/>
    <n v="0"/>
    <n v="44369400"/>
    <n v="1"/>
    <n v="1"/>
    <n v="0"/>
    <n v="1"/>
    <d v="2021-07-17T00:00:00"/>
    <x v="397"/>
    <n v="44369400"/>
    <n v="2839620"/>
    <x v="2"/>
    <x v="2"/>
    <n v="41529780"/>
    <n v="0.93600048682199899"/>
  </r>
  <r>
    <s v="ODR9271450252z"/>
    <s v="C781213L"/>
    <x v="255"/>
    <s v="P786178"/>
    <n v="4436942"/>
    <n v="1"/>
    <n v="44369400"/>
    <n v="0"/>
    <n v="44369400"/>
    <n v="1"/>
    <n v="1"/>
    <n v="0"/>
    <n v="1"/>
    <d v="2021-08-23T00:00:00"/>
    <x v="397"/>
    <n v="44369400"/>
    <n v="2839620"/>
    <x v="2"/>
    <x v="2"/>
    <n v="41529780"/>
    <n v="0.93600048682199899"/>
  </r>
  <r>
    <s v="ODR6781376332h"/>
    <s v="C200115L"/>
    <x v="256"/>
    <s v="P786178"/>
    <n v="4436942"/>
    <n v="1"/>
    <n v="44369400"/>
    <n v="0"/>
    <n v="44369400"/>
    <n v="1"/>
    <n v="1"/>
    <n v="0"/>
    <n v="1"/>
    <d v="2021-07-12T00:00:00"/>
    <x v="397"/>
    <n v="44369400"/>
    <n v="2839620"/>
    <x v="2"/>
    <x v="2"/>
    <n v="41529780"/>
    <n v="0.93600048682199899"/>
  </r>
  <r>
    <s v="ODR3501593143r"/>
    <s v="C215643L"/>
    <x v="358"/>
    <s v="P816897"/>
    <n v="4410320"/>
    <n v="1"/>
    <n v="44103200"/>
    <n v="0"/>
    <n v="44103200"/>
    <n v="1"/>
    <n v="1"/>
    <n v="1"/>
    <n v="1"/>
    <d v="2021-09-28T00:00:00"/>
    <x v="398"/>
    <n v="44103200"/>
    <n v="2646190"/>
    <x v="3"/>
    <x v="2"/>
    <n v="41457010"/>
    <n v="0.94000004534818338"/>
  </r>
  <r>
    <s v="ODR7661798071l"/>
    <s v="C628392L"/>
    <x v="359"/>
    <s v="P816897"/>
    <n v="4410320"/>
    <n v="1"/>
    <n v="44103200"/>
    <n v="0"/>
    <n v="44103200"/>
    <n v="1"/>
    <n v="1"/>
    <n v="1"/>
    <n v="4"/>
    <d v="2022-06-08T00:00:00"/>
    <x v="398"/>
    <n v="44103200"/>
    <n v="2646190"/>
    <x v="3"/>
    <x v="1"/>
    <n v="41457010"/>
    <n v="0.94000004534818338"/>
  </r>
  <r>
    <s v="ODR2995211039r"/>
    <s v="C317259L"/>
    <x v="139"/>
    <s v="P816897"/>
    <n v="4410320"/>
    <n v="1"/>
    <n v="44103200"/>
    <n v="0"/>
    <n v="44103200"/>
    <n v="1"/>
    <n v="0"/>
    <n v="0"/>
    <n v="4"/>
    <d v="2022-05-04T00:00:00"/>
    <x v="398"/>
    <n v="44103200"/>
    <n v="2646190"/>
    <x v="3"/>
    <x v="1"/>
    <n v="41457010"/>
    <n v="0.94000004534818338"/>
  </r>
  <r>
    <s v="ODR2862208417f"/>
    <s v="C326720L"/>
    <x v="21"/>
    <s v="P816897"/>
    <n v="4410320"/>
    <n v="1"/>
    <n v="44103200"/>
    <n v="0"/>
    <n v="44103200"/>
    <n v="1"/>
    <n v="0"/>
    <n v="0"/>
    <n v="7"/>
    <d v="2021-07-08T00:00:00"/>
    <x v="398"/>
    <n v="44103200"/>
    <n v="2646190"/>
    <x v="3"/>
    <x v="4"/>
    <n v="41457010"/>
    <n v="0.94000004534818338"/>
  </r>
  <r>
    <s v="ODR9397887784q"/>
    <s v="C351587L"/>
    <x v="238"/>
    <s v="P297640"/>
    <n v="4408000"/>
    <n v="1"/>
    <n v="44080000"/>
    <n v="0"/>
    <n v="44080000"/>
    <n v="1"/>
    <n v="0"/>
    <n v="0"/>
    <n v="4"/>
    <d v="2021-09-10T00:00:00"/>
    <x v="399"/>
    <n v="44080000"/>
    <n v="3306000"/>
    <x v="1"/>
    <x v="1"/>
    <n v="40774000"/>
    <n v="0.92500000000000004"/>
  </r>
  <r>
    <s v="ODR9922226523e"/>
    <s v="C351587L"/>
    <x v="59"/>
    <s v="P297640"/>
    <n v="4408000"/>
    <n v="1"/>
    <n v="44080000"/>
    <n v="0"/>
    <n v="44080000"/>
    <n v="1"/>
    <n v="1"/>
    <n v="0"/>
    <n v="1"/>
    <d v="2021-09-10T00:00:00"/>
    <x v="399"/>
    <n v="44080000"/>
    <n v="3306000"/>
    <x v="1"/>
    <x v="2"/>
    <n v="40774000"/>
    <n v="0.92500000000000004"/>
  </r>
  <r>
    <s v="ODR3354612307h"/>
    <s v="C200115L"/>
    <x v="274"/>
    <s v="P297640"/>
    <n v="4408000"/>
    <n v="1"/>
    <n v="44080000"/>
    <n v="0"/>
    <n v="44080000"/>
    <n v="1"/>
    <n v="1"/>
    <n v="0"/>
    <n v="1"/>
    <d v="2021-07-12T00:00:00"/>
    <x v="399"/>
    <n v="44080000"/>
    <n v="3306000"/>
    <x v="1"/>
    <x v="2"/>
    <n v="40774000"/>
    <n v="0.92500000000000004"/>
  </r>
  <r>
    <s v="ODR8088991629f"/>
    <s v="C602010L"/>
    <x v="172"/>
    <s v="P501330"/>
    <n v="4408000"/>
    <n v="1"/>
    <n v="44080000"/>
    <n v="0"/>
    <n v="44080000"/>
    <n v="1"/>
    <n v="1"/>
    <n v="0"/>
    <n v="1"/>
    <d v="2021-07-21T00:00:00"/>
    <x v="400"/>
    <n v="44080000"/>
    <n v="3438240"/>
    <x v="1"/>
    <x v="2"/>
    <n v="40641760"/>
    <n v="0.92200000000000004"/>
  </r>
  <r>
    <s v="ODR8755362620t"/>
    <s v="C378684L"/>
    <x v="356"/>
    <s v="P500104"/>
    <n v="4407942"/>
    <n v="1"/>
    <n v="44079400"/>
    <n v="0"/>
    <n v="44079400"/>
    <n v="1"/>
    <n v="1"/>
    <n v="0"/>
    <n v="1"/>
    <d v="2021-07-03T00:00:00"/>
    <x v="300"/>
    <n v="35960000"/>
    <n v="2589120"/>
    <x v="4"/>
    <x v="2"/>
    <n v="41490280"/>
    <n v="0.94126235838055872"/>
  </r>
  <r>
    <s v="ODR7371568643l"/>
    <s v="C607091L"/>
    <x v="220"/>
    <s v="P500104"/>
    <n v="4407942"/>
    <n v="1"/>
    <n v="44079400"/>
    <n v="0"/>
    <n v="44079400"/>
    <n v="1"/>
    <n v="0"/>
    <n v="0"/>
    <n v="8"/>
    <d v="2021-08-01T00:00:00"/>
    <x v="300"/>
    <n v="35960000"/>
    <n v="2589120"/>
    <x v="4"/>
    <x v="8"/>
    <n v="41490280"/>
    <n v="0.94126235838055872"/>
  </r>
  <r>
    <s v="ODR4480136365k"/>
    <s v="C544293L"/>
    <x v="229"/>
    <s v="P500104"/>
    <n v="4407942"/>
    <n v="1"/>
    <n v="44079400"/>
    <n v="0"/>
    <n v="44079400"/>
    <n v="1"/>
    <n v="1"/>
    <n v="0"/>
    <n v="1"/>
    <d v="2021-08-02T00:00:00"/>
    <x v="300"/>
    <n v="35960000"/>
    <n v="2589120"/>
    <x v="4"/>
    <x v="2"/>
    <n v="41490280"/>
    <n v="0.94126235838055872"/>
  </r>
  <r>
    <s v="ODR2854558859g"/>
    <s v="C781213L"/>
    <x v="360"/>
    <s v="P500104"/>
    <n v="4407942"/>
    <n v="1"/>
    <n v="44079400"/>
    <n v="0"/>
    <n v="44079400"/>
    <n v="1"/>
    <n v="1"/>
    <n v="0"/>
    <n v="1"/>
    <d v="2021-08-23T00:00:00"/>
    <x v="300"/>
    <n v="35960000"/>
    <n v="2589120"/>
    <x v="4"/>
    <x v="2"/>
    <n v="41490280"/>
    <n v="0.94126235838055872"/>
  </r>
  <r>
    <s v="ODR6715886684h"/>
    <s v="C972737L"/>
    <x v="361"/>
    <s v="P950932"/>
    <n v="4395240"/>
    <n v="1"/>
    <n v="43952400"/>
    <n v="0"/>
    <n v="43952400"/>
    <n v="1"/>
    <n v="1"/>
    <n v="0"/>
    <n v="1"/>
    <d v="2021-07-21T00:00:00"/>
    <x v="401"/>
    <n v="43952400"/>
    <n v="2681050"/>
    <x v="3"/>
    <x v="2"/>
    <n v="41271350"/>
    <n v="0.93900105568751646"/>
  </r>
  <r>
    <s v="ODR8591289995b"/>
    <s v="C999498L"/>
    <x v="362"/>
    <s v="P950932"/>
    <n v="4395240"/>
    <n v="1"/>
    <n v="43952400"/>
    <n v="0"/>
    <n v="43952400"/>
    <n v="1"/>
    <n v="0"/>
    <n v="0"/>
    <n v="4"/>
    <d v="2021-10-08T00:00:00"/>
    <x v="401"/>
    <n v="43952400"/>
    <n v="2681050"/>
    <x v="3"/>
    <x v="1"/>
    <n v="41271350"/>
    <n v="0.93900105568751646"/>
  </r>
  <r>
    <s v="ODR5952157764i"/>
    <s v="C215074L"/>
    <x v="311"/>
    <s v="P950932"/>
    <n v="4395240"/>
    <n v="1"/>
    <n v="43952400"/>
    <n v="0"/>
    <n v="43952400"/>
    <n v="1"/>
    <n v="0"/>
    <n v="0"/>
    <n v="4"/>
    <d v="2021-09-13T00:00:00"/>
    <x v="401"/>
    <n v="43952400"/>
    <n v="2681050"/>
    <x v="3"/>
    <x v="1"/>
    <n v="41271350"/>
    <n v="0.93900105568751646"/>
  </r>
  <r>
    <s v="ODR9510593093d"/>
    <s v="C989354L"/>
    <x v="197"/>
    <s v="P950932"/>
    <n v="4395240"/>
    <n v="1"/>
    <n v="43952400"/>
    <n v="0"/>
    <n v="43952400"/>
    <n v="1"/>
    <n v="0"/>
    <n v="0"/>
    <n v="4"/>
    <d v="2021-10-01T00:00:00"/>
    <x v="401"/>
    <n v="43952400"/>
    <n v="2681050"/>
    <x v="3"/>
    <x v="1"/>
    <n v="41271350"/>
    <n v="0.93900105568751646"/>
  </r>
  <r>
    <s v="ODR8314177066d"/>
    <s v="C215074L"/>
    <x v="0"/>
    <s v="P950932"/>
    <n v="4395240"/>
    <n v="1"/>
    <n v="43952400"/>
    <n v="0"/>
    <n v="43952400"/>
    <n v="1"/>
    <n v="0"/>
    <n v="0"/>
    <n v="4"/>
    <d v="2021-09-13T00:00:00"/>
    <x v="401"/>
    <n v="43952400"/>
    <n v="2681050"/>
    <x v="3"/>
    <x v="1"/>
    <n v="41271350"/>
    <n v="0.93900105568751646"/>
  </r>
  <r>
    <s v="ODR8017343641x"/>
    <s v="C215074L"/>
    <x v="3"/>
    <s v="P950932"/>
    <n v="4395240"/>
    <n v="1"/>
    <n v="43952400"/>
    <n v="0"/>
    <n v="43952400"/>
    <n v="1"/>
    <n v="0"/>
    <n v="0"/>
    <n v="4"/>
    <d v="2021-09-13T00:00:00"/>
    <x v="401"/>
    <n v="43952400"/>
    <n v="2681050"/>
    <x v="3"/>
    <x v="1"/>
    <n v="41271350"/>
    <n v="0.93900105568751646"/>
  </r>
  <r>
    <s v="ODR6170564518n"/>
    <s v="C906123L"/>
    <x v="62"/>
    <s v="P497003"/>
    <n v="4378942"/>
    <n v="1"/>
    <n v="43789400"/>
    <n v="0"/>
    <n v="43789400"/>
    <n v="1"/>
    <n v="0"/>
    <n v="0"/>
    <n v="1"/>
    <d v="2022-06-13T00:00:00"/>
    <x v="402"/>
    <n v="43789400"/>
    <n v="3371770"/>
    <x v="2"/>
    <x v="2"/>
    <n v="40417630"/>
    <n v="0.92300031514476111"/>
  </r>
  <r>
    <s v="ODR6351802586e"/>
    <s v="C949390L"/>
    <x v="56"/>
    <s v="P497003"/>
    <n v="4378942"/>
    <n v="1"/>
    <n v="43789400"/>
    <n v="0"/>
    <n v="43789400"/>
    <n v="1"/>
    <n v="0"/>
    <n v="0"/>
    <n v="1"/>
    <d v="2022-06-03T00:00:00"/>
    <x v="402"/>
    <n v="43789400"/>
    <n v="3371770"/>
    <x v="2"/>
    <x v="2"/>
    <n v="40417630"/>
    <n v="0.92300031514476111"/>
  </r>
  <r>
    <s v="ODR7018543729v"/>
    <s v="C516220L"/>
    <x v="84"/>
    <s v="P497003"/>
    <n v="4378942"/>
    <n v="1"/>
    <n v="43789400"/>
    <n v="0"/>
    <n v="43789400"/>
    <n v="1"/>
    <n v="1"/>
    <n v="0"/>
    <n v="1"/>
    <d v="2022-06-17T00:00:00"/>
    <x v="402"/>
    <n v="43789400"/>
    <n v="3371770"/>
    <x v="2"/>
    <x v="2"/>
    <n v="40417630"/>
    <n v="0.92300031514476111"/>
  </r>
  <r>
    <s v="ODR1700414249y"/>
    <s v="C587254L"/>
    <x v="363"/>
    <s v="P497003"/>
    <n v="4378942"/>
    <n v="1"/>
    <n v="43789400"/>
    <n v="0"/>
    <n v="43789400"/>
    <n v="1"/>
    <n v="1"/>
    <n v="0"/>
    <n v="1"/>
    <d v="2022-06-26T00:00:00"/>
    <x v="402"/>
    <n v="43789400"/>
    <n v="3371770"/>
    <x v="2"/>
    <x v="2"/>
    <n v="40417630"/>
    <n v="0.92300031514476111"/>
  </r>
  <r>
    <s v="ODR9605127336h"/>
    <s v="C374672L"/>
    <x v="336"/>
    <s v="P497003"/>
    <n v="4378942"/>
    <n v="1"/>
    <n v="43789400"/>
    <n v="0"/>
    <n v="43789400"/>
    <n v="1"/>
    <n v="1"/>
    <n v="0"/>
    <n v="1"/>
    <d v="2021-07-17T00:00:00"/>
    <x v="402"/>
    <n v="43789400"/>
    <n v="3371770"/>
    <x v="2"/>
    <x v="2"/>
    <n v="40417630"/>
    <n v="0.92300031514476111"/>
  </r>
  <r>
    <s v="ODR1412686966f"/>
    <s v="C488097L"/>
    <x v="227"/>
    <s v="P957169"/>
    <n v="4374940"/>
    <n v="1"/>
    <n v="43749400"/>
    <n v="0"/>
    <n v="43749400"/>
    <n v="1"/>
    <n v="1"/>
    <n v="0"/>
    <n v="1"/>
    <d v="2021-07-13T00:00:00"/>
    <x v="403"/>
    <n v="43749400"/>
    <n v="3281180"/>
    <x v="1"/>
    <x v="2"/>
    <n v="40468220"/>
    <n v="0.92500057143640824"/>
  </r>
  <r>
    <s v="ODR7667849541b"/>
    <s v="C374672L"/>
    <x v="193"/>
    <s v="P957169"/>
    <n v="4374940"/>
    <n v="1"/>
    <n v="43749400"/>
    <n v="0"/>
    <n v="43749400"/>
    <n v="1"/>
    <n v="1"/>
    <n v="0"/>
    <n v="1"/>
    <d v="2021-07-17T00:00:00"/>
    <x v="403"/>
    <n v="43749400"/>
    <n v="3281180"/>
    <x v="1"/>
    <x v="2"/>
    <n v="40468220"/>
    <n v="0.92500057143640824"/>
  </r>
  <r>
    <s v="ODR4578633627c"/>
    <s v="C924458L"/>
    <x v="345"/>
    <s v="P957169"/>
    <n v="4374940"/>
    <n v="1"/>
    <n v="43749400"/>
    <n v="0"/>
    <n v="43749400"/>
    <n v="1"/>
    <n v="0"/>
    <n v="0"/>
    <n v="4"/>
    <d v="2021-10-03T00:00:00"/>
    <x v="403"/>
    <n v="43749400"/>
    <n v="3281180"/>
    <x v="1"/>
    <x v="1"/>
    <n v="40468220"/>
    <n v="0.92500057143640824"/>
  </r>
  <r>
    <s v="ODR4938895844a"/>
    <s v="C374672L"/>
    <x v="295"/>
    <s v="P957169"/>
    <n v="4374940"/>
    <n v="1"/>
    <n v="43749400"/>
    <n v="0"/>
    <n v="43749400"/>
    <n v="1"/>
    <n v="1"/>
    <n v="0"/>
    <n v="1"/>
    <d v="2021-07-17T00:00:00"/>
    <x v="403"/>
    <n v="43749400"/>
    <n v="3281180"/>
    <x v="1"/>
    <x v="2"/>
    <n v="40468220"/>
    <n v="0.92500057143640824"/>
  </r>
  <r>
    <s v="ODR5788904486b"/>
    <s v="C925101L"/>
    <x v="126"/>
    <s v="P353733"/>
    <n v="4364964"/>
    <n v="1"/>
    <n v="43649600"/>
    <n v="0"/>
    <n v="43649600"/>
    <n v="1"/>
    <n v="1"/>
    <n v="1"/>
    <n v="4"/>
    <d v="2022-03-28T00:00:00"/>
    <x v="404"/>
    <n v="43649600"/>
    <n v="3535560"/>
    <x v="4"/>
    <x v="1"/>
    <n v="40114040"/>
    <n v="0.91900131959972142"/>
  </r>
  <r>
    <s v="ODR7558819858d"/>
    <s v="C182622L"/>
    <x v="196"/>
    <s v="P304991"/>
    <n v="1450000"/>
    <n v="3"/>
    <n v="43500000"/>
    <n v="0"/>
    <n v="43500000"/>
    <n v="1"/>
    <n v="0"/>
    <n v="0"/>
    <n v="7"/>
    <d v="2022-04-08T00:00:00"/>
    <x v="405"/>
    <n v="14500000"/>
    <n v="942500"/>
    <x v="4"/>
    <x v="4"/>
    <n v="40672500"/>
    <n v="0.93500000000000005"/>
  </r>
  <r>
    <s v="ODR9199951929f"/>
    <s v="C932944L"/>
    <x v="8"/>
    <s v="P235780"/>
    <n v="4349942"/>
    <n v="1"/>
    <n v="43499400"/>
    <n v="0"/>
    <n v="43499400"/>
    <n v="1"/>
    <n v="1"/>
    <n v="0"/>
    <n v="1"/>
    <d v="2021-11-22T00:00:00"/>
    <x v="406"/>
    <n v="43499400"/>
    <n v="3914940"/>
    <x v="3"/>
    <x v="2"/>
    <n v="39584460"/>
    <n v="0.91000013793293699"/>
  </r>
  <r>
    <s v="ODR3059379825b"/>
    <s v="C440667L"/>
    <x v="131"/>
    <s v="P875936"/>
    <n v="4349942"/>
    <n v="1"/>
    <n v="43499400"/>
    <n v="0"/>
    <n v="43499400"/>
    <n v="1"/>
    <n v="0"/>
    <n v="0"/>
    <n v="4"/>
    <d v="2022-04-27T00:00:00"/>
    <x v="407"/>
    <n v="43499400"/>
    <n v="3044940"/>
    <x v="4"/>
    <x v="1"/>
    <n v="40454460"/>
    <n v="0.93000041379881104"/>
  </r>
  <r>
    <s v="ODR5916564597l"/>
    <s v="C260117L"/>
    <x v="364"/>
    <s v="P260048"/>
    <n v="4336080"/>
    <n v="1"/>
    <n v="43360800"/>
    <n v="0"/>
    <n v="43360800"/>
    <n v="1"/>
    <n v="0"/>
    <n v="0"/>
    <n v="4"/>
    <d v="2021-12-23T00:00:00"/>
    <x v="390"/>
    <n v="43360800"/>
    <n v="3035260"/>
    <x v="4"/>
    <x v="1"/>
    <n v="40325540"/>
    <n v="0.92999990775077945"/>
  </r>
  <r>
    <s v="ODR8350062791a"/>
    <s v="C921743L"/>
    <x v="318"/>
    <s v="P192415"/>
    <n v="4336080"/>
    <n v="1"/>
    <n v="43360800"/>
    <n v="0"/>
    <n v="43360800"/>
    <n v="1"/>
    <n v="0"/>
    <n v="0"/>
    <n v="4"/>
    <d v="2021-12-22T00:00:00"/>
    <x v="408"/>
    <n v="43360800"/>
    <n v="2818450"/>
    <x v="4"/>
    <x v="1"/>
    <n v="40542350"/>
    <n v="0.9350000461246103"/>
  </r>
  <r>
    <s v="ODR9721327043y"/>
    <s v="C927784L"/>
    <x v="314"/>
    <s v="P192415"/>
    <n v="4336080"/>
    <n v="1"/>
    <n v="43360800"/>
    <n v="0"/>
    <n v="43360800"/>
    <n v="1"/>
    <n v="1"/>
    <n v="1"/>
    <n v="4"/>
    <d v="2021-12-27T00:00:00"/>
    <x v="408"/>
    <n v="43360800"/>
    <n v="2818450"/>
    <x v="4"/>
    <x v="1"/>
    <n v="40542350"/>
    <n v="0.9350000461246103"/>
  </r>
  <r>
    <s v="ODR7550996876b"/>
    <s v="C562918L"/>
    <x v="365"/>
    <s v="P833513"/>
    <n v="4336080"/>
    <n v="1"/>
    <n v="43360800"/>
    <n v="0"/>
    <n v="43360800"/>
    <n v="1"/>
    <n v="1"/>
    <n v="1"/>
    <n v="1"/>
    <d v="2021-11-14T00:00:00"/>
    <x v="409"/>
    <n v="43360800"/>
    <n v="3815700"/>
    <x v="4"/>
    <x v="2"/>
    <n v="39545100"/>
    <n v="0.91200116234017825"/>
  </r>
  <r>
    <s v="ODR7285617106z"/>
    <s v="C407930L"/>
    <x v="321"/>
    <s v="P833513"/>
    <n v="4336080"/>
    <n v="1"/>
    <n v="43360800"/>
    <n v="0"/>
    <n v="43360800"/>
    <n v="1"/>
    <n v="0"/>
    <n v="0"/>
    <n v="4"/>
    <d v="2021-12-24T00:00:00"/>
    <x v="409"/>
    <n v="43360800"/>
    <n v="3815700"/>
    <x v="4"/>
    <x v="1"/>
    <n v="39545100"/>
    <n v="0.91200116234017825"/>
  </r>
  <r>
    <s v="ODR8092640637k"/>
    <s v="C920061L"/>
    <x v="322"/>
    <s v="P192415"/>
    <n v="4336080"/>
    <n v="1"/>
    <n v="43360800"/>
    <n v="0"/>
    <n v="43360800"/>
    <n v="1"/>
    <n v="1"/>
    <n v="0"/>
    <n v="1"/>
    <d v="2021-12-26T00:00:00"/>
    <x v="408"/>
    <n v="43360800"/>
    <n v="2818450"/>
    <x v="4"/>
    <x v="2"/>
    <n v="40542350"/>
    <n v="0.9350000461246103"/>
  </r>
  <r>
    <s v="ODR3674804086j"/>
    <s v="C522216L"/>
    <x v="126"/>
    <s v="P329412"/>
    <n v="4332600"/>
    <n v="1"/>
    <n v="43326000"/>
    <n v="0"/>
    <n v="43326000"/>
    <n v="1"/>
    <n v="1"/>
    <n v="0"/>
    <n v="1"/>
    <d v="2022-05-12T00:00:00"/>
    <x v="410"/>
    <n v="43326000"/>
    <n v="3812690"/>
    <x v="2"/>
    <x v="2"/>
    <n v="39513310"/>
    <n v="0.91199995383834187"/>
  </r>
  <r>
    <s v="ODR3622305770e"/>
    <s v="C342926L"/>
    <x v="366"/>
    <s v="P329412"/>
    <n v="4332600"/>
    <n v="1"/>
    <n v="43326000"/>
    <n v="0"/>
    <n v="43326000"/>
    <n v="1"/>
    <n v="1"/>
    <n v="0"/>
    <n v="1"/>
    <d v="2022-05-16T00:00:00"/>
    <x v="410"/>
    <n v="43326000"/>
    <n v="3812690"/>
    <x v="2"/>
    <x v="2"/>
    <n v="39513310"/>
    <n v="0.91199995383834187"/>
  </r>
  <r>
    <s v="ODR2281221787f"/>
    <s v="C588794L"/>
    <x v="281"/>
    <s v="P139750"/>
    <n v="4292000"/>
    <n v="1"/>
    <n v="42920000"/>
    <n v="0"/>
    <n v="42920000"/>
    <n v="1"/>
    <n v="1"/>
    <n v="1"/>
    <n v="3"/>
    <d v="2021-10-10T00:00:00"/>
    <x v="411"/>
    <n v="42920000"/>
    <n v="3519440"/>
    <x v="0"/>
    <x v="3"/>
    <n v="39400560"/>
    <n v="0.91800000000000004"/>
  </r>
  <r>
    <s v="ODR5151590015z"/>
    <s v="C985354L"/>
    <x v="207"/>
    <s v="P139750"/>
    <n v="4292000"/>
    <n v="1"/>
    <n v="42920000"/>
    <n v="0"/>
    <n v="42920000"/>
    <n v="1"/>
    <n v="0"/>
    <n v="0"/>
    <n v="4"/>
    <d v="2021-10-02T00:00:00"/>
    <x v="411"/>
    <n v="42920000"/>
    <n v="3519440"/>
    <x v="0"/>
    <x v="1"/>
    <n v="39400560"/>
    <n v="0.91800000000000004"/>
  </r>
  <r>
    <s v="ODR1991593394r"/>
    <s v="C200115L"/>
    <x v="257"/>
    <s v="P721438"/>
    <n v="4275180"/>
    <n v="1"/>
    <n v="42751800"/>
    <n v="0"/>
    <n v="42751800"/>
    <n v="1"/>
    <n v="1"/>
    <n v="0"/>
    <n v="1"/>
    <d v="2021-07-12T00:00:00"/>
    <x v="412"/>
    <n v="42751800"/>
    <n v="3462890"/>
    <x v="2"/>
    <x v="2"/>
    <n v="39288910"/>
    <n v="0.91900013566680239"/>
  </r>
  <r>
    <s v="ODR3948887629i"/>
    <s v="C371659L"/>
    <x v="259"/>
    <s v="P721438"/>
    <n v="4275180"/>
    <n v="1"/>
    <n v="42751800"/>
    <n v="0"/>
    <n v="42751800"/>
    <n v="1"/>
    <n v="1"/>
    <n v="0"/>
    <n v="1"/>
    <d v="2021-07-23T00:00:00"/>
    <x v="412"/>
    <n v="42751800"/>
    <n v="3462890"/>
    <x v="2"/>
    <x v="2"/>
    <n v="39288910"/>
    <n v="0.91900013566680239"/>
  </r>
  <r>
    <s v="ODR1978619699d"/>
    <s v="C556591L"/>
    <x v="367"/>
    <s v="P616714"/>
    <n v="4216600"/>
    <n v="1"/>
    <n v="42166000"/>
    <n v="0"/>
    <n v="42166000"/>
    <n v="1"/>
    <n v="0"/>
    <n v="0"/>
    <n v="9"/>
    <d v="2021-08-24T00:00:00"/>
    <x v="413"/>
    <n v="42166000"/>
    <n v="3246780"/>
    <x v="2"/>
    <x v="9"/>
    <n v="38919220"/>
    <n v="0.92300004743157993"/>
  </r>
  <r>
    <s v="ODR5416235398h"/>
    <s v="C168992L"/>
    <x v="128"/>
    <s v="P669465"/>
    <n v="4215440"/>
    <n v="1"/>
    <n v="42154400"/>
    <n v="0"/>
    <n v="42154400"/>
    <n v="1"/>
    <n v="0"/>
    <n v="0"/>
    <n v="7"/>
    <d v="2022-04-10T00:00:00"/>
    <x v="285"/>
    <n v="42154400"/>
    <n v="2950810"/>
    <x v="2"/>
    <x v="4"/>
    <n v="39203590"/>
    <n v="0.92999995255536794"/>
  </r>
  <r>
    <s v="ODR2307899915g"/>
    <s v="C501840L"/>
    <x v="368"/>
    <s v="P669465"/>
    <n v="4215440"/>
    <n v="1"/>
    <n v="42154400"/>
    <n v="0"/>
    <n v="42154400"/>
    <n v="1"/>
    <n v="0"/>
    <n v="0"/>
    <n v="7"/>
    <d v="2022-03-14T00:00:00"/>
    <x v="285"/>
    <n v="42154400"/>
    <n v="2950810"/>
    <x v="2"/>
    <x v="4"/>
    <n v="39203590"/>
    <n v="0.92999995255536794"/>
  </r>
  <r>
    <s v="ODR6898647743x"/>
    <s v="C650820L"/>
    <x v="369"/>
    <s v="P669465"/>
    <n v="4215440"/>
    <n v="1"/>
    <n v="42154400"/>
    <n v="0"/>
    <n v="42154400"/>
    <n v="1"/>
    <n v="1"/>
    <n v="0"/>
    <n v="4"/>
    <d v="2022-03-21T00:00:00"/>
    <x v="285"/>
    <n v="42154400"/>
    <n v="2950810"/>
    <x v="2"/>
    <x v="1"/>
    <n v="39203590"/>
    <n v="0.92999995255536794"/>
  </r>
  <r>
    <s v="ODR4710157931c"/>
    <s v="C928388L"/>
    <x v="195"/>
    <s v="P669465"/>
    <n v="4215440"/>
    <n v="1"/>
    <n v="42154400"/>
    <n v="0"/>
    <n v="42154400"/>
    <n v="1"/>
    <n v="0"/>
    <n v="0"/>
    <n v="7"/>
    <d v="2022-03-10T00:00:00"/>
    <x v="285"/>
    <n v="42154400"/>
    <n v="2950810"/>
    <x v="2"/>
    <x v="4"/>
    <n v="39203590"/>
    <n v="0.92999995255536794"/>
  </r>
  <r>
    <s v="ODR8351227484t"/>
    <s v="C543271L"/>
    <x v="124"/>
    <s v="P669465"/>
    <n v="4215440"/>
    <n v="1"/>
    <n v="42154400"/>
    <n v="0"/>
    <n v="42154400"/>
    <n v="1"/>
    <n v="0"/>
    <n v="0"/>
    <n v="1"/>
    <d v="2021-10-21T00:00:00"/>
    <x v="285"/>
    <n v="42154400"/>
    <n v="2950810"/>
    <x v="2"/>
    <x v="2"/>
    <n v="39203590"/>
    <n v="0.92999995255536794"/>
  </r>
  <r>
    <s v="ODR8206793768w"/>
    <s v="C170689L"/>
    <x v="98"/>
    <s v="P669465"/>
    <n v="4215440"/>
    <n v="1"/>
    <n v="42154400"/>
    <n v="0"/>
    <n v="42154400"/>
    <n v="1"/>
    <n v="1"/>
    <n v="1"/>
    <n v="1"/>
    <d v="2022-03-26T00:00:00"/>
    <x v="285"/>
    <n v="42154400"/>
    <n v="2950810"/>
    <x v="2"/>
    <x v="2"/>
    <n v="39203590"/>
    <n v="0.92999995255536794"/>
  </r>
  <r>
    <s v="ODR9883911307z"/>
    <s v="C922594L"/>
    <x v="258"/>
    <s v="P669465"/>
    <n v="4215440"/>
    <n v="1"/>
    <n v="42154400"/>
    <n v="0"/>
    <n v="42154400"/>
    <n v="1"/>
    <n v="0"/>
    <n v="0"/>
    <n v="7"/>
    <d v="2021-12-04T00:00:00"/>
    <x v="285"/>
    <n v="42154400"/>
    <n v="2950810"/>
    <x v="2"/>
    <x v="4"/>
    <n v="39203590"/>
    <n v="0.92999995255536794"/>
  </r>
  <r>
    <s v="ODR8666237759f"/>
    <s v="C416181L"/>
    <x v="304"/>
    <s v="P669465"/>
    <n v="4215440"/>
    <n v="1"/>
    <n v="42154400"/>
    <n v="0"/>
    <n v="42154400"/>
    <n v="1"/>
    <n v="0"/>
    <n v="0"/>
    <n v="4"/>
    <d v="2021-10-20T00:00:00"/>
    <x v="285"/>
    <n v="42154400"/>
    <n v="2950810"/>
    <x v="2"/>
    <x v="1"/>
    <n v="39203590"/>
    <n v="0.92999995255536794"/>
  </r>
  <r>
    <s v="ODR5661185176x"/>
    <s v="C363466L"/>
    <x v="13"/>
    <s v="P669465"/>
    <n v="4215440"/>
    <n v="1"/>
    <n v="42154400"/>
    <n v="0"/>
    <n v="42154400"/>
    <n v="1"/>
    <n v="0"/>
    <n v="0"/>
    <n v="7"/>
    <d v="2021-11-24T00:00:00"/>
    <x v="285"/>
    <n v="42154400"/>
    <n v="2950810"/>
    <x v="2"/>
    <x v="4"/>
    <n v="39203590"/>
    <n v="0.92999995255536794"/>
  </r>
  <r>
    <s v="ODR9546968751c"/>
    <s v="C132488L"/>
    <x v="14"/>
    <s v="P669465"/>
    <n v="4215440"/>
    <n v="1"/>
    <n v="42154400"/>
    <n v="0"/>
    <n v="42154400"/>
    <n v="1"/>
    <n v="0"/>
    <n v="0"/>
    <n v="7"/>
    <d v="2021-12-09T00:00:00"/>
    <x v="285"/>
    <n v="42154400"/>
    <n v="2950810"/>
    <x v="2"/>
    <x v="4"/>
    <n v="39203590"/>
    <n v="0.92999995255536794"/>
  </r>
  <r>
    <s v="ODR7539285363z"/>
    <s v="C975587L"/>
    <x v="15"/>
    <s v="P669465"/>
    <n v="4215440"/>
    <n v="1"/>
    <n v="42154400"/>
    <n v="0"/>
    <n v="42154400"/>
    <n v="1"/>
    <n v="0"/>
    <n v="0"/>
    <n v="7"/>
    <d v="2021-09-28T00:00:00"/>
    <x v="285"/>
    <n v="42154400"/>
    <n v="2950810"/>
    <x v="2"/>
    <x v="4"/>
    <n v="39203590"/>
    <n v="0.92999995255536794"/>
  </r>
  <r>
    <s v="ODR6683949726d"/>
    <s v="C994467L"/>
    <x v="136"/>
    <s v="P669465"/>
    <n v="4215440"/>
    <n v="1"/>
    <n v="42154400"/>
    <n v="0"/>
    <n v="42154400"/>
    <n v="1"/>
    <n v="0"/>
    <n v="0"/>
    <n v="7"/>
    <d v="2022-03-15T00:00:00"/>
    <x v="285"/>
    <n v="42154400"/>
    <n v="2950810"/>
    <x v="2"/>
    <x v="4"/>
    <n v="39203590"/>
    <n v="0.92999995255536794"/>
  </r>
  <r>
    <s v="ODR3771388756v"/>
    <s v="C994467L"/>
    <x v="209"/>
    <s v="P669465"/>
    <n v="4215440"/>
    <n v="1"/>
    <n v="42154400"/>
    <n v="0"/>
    <n v="42154400"/>
    <n v="1"/>
    <n v="1"/>
    <n v="1"/>
    <n v="7"/>
    <d v="2022-03-15T00:00:00"/>
    <x v="285"/>
    <n v="42154400"/>
    <n v="2950810"/>
    <x v="2"/>
    <x v="4"/>
    <n v="39203590"/>
    <n v="0.92999995255536794"/>
  </r>
  <r>
    <s v="ODR8504072051e"/>
    <s v="C975587L"/>
    <x v="16"/>
    <s v="P669465"/>
    <n v="4215440"/>
    <n v="1"/>
    <n v="42154400"/>
    <n v="0"/>
    <n v="42154400"/>
    <n v="1"/>
    <n v="0"/>
    <n v="0"/>
    <n v="7"/>
    <d v="2021-09-28T00:00:00"/>
    <x v="285"/>
    <n v="42154400"/>
    <n v="2950810"/>
    <x v="2"/>
    <x v="4"/>
    <n v="39203590"/>
    <n v="0.92999995255536794"/>
  </r>
  <r>
    <s v="ODR3467652632m"/>
    <s v="C838641L"/>
    <x v="262"/>
    <s v="P669465"/>
    <n v="4215440"/>
    <n v="1"/>
    <n v="42154400"/>
    <n v="0"/>
    <n v="42154400"/>
    <n v="1"/>
    <n v="0"/>
    <n v="0"/>
    <n v="7"/>
    <d v="2022-05-12T00:00:00"/>
    <x v="285"/>
    <n v="42154400"/>
    <n v="2950810"/>
    <x v="2"/>
    <x v="4"/>
    <n v="39203590"/>
    <n v="0.92999995255536794"/>
  </r>
  <r>
    <s v="ODR2615547942u"/>
    <s v="C300711L"/>
    <x v="370"/>
    <s v="P572907"/>
    <n v="4207320"/>
    <n v="1"/>
    <n v="42073200"/>
    <n v="0"/>
    <n v="42073200"/>
    <n v="1"/>
    <n v="0"/>
    <n v="0"/>
    <n v="8"/>
    <d v="2021-09-25T00:00:00"/>
    <x v="414"/>
    <n v="40905100"/>
    <n v="2740620"/>
    <x v="3"/>
    <x v="8"/>
    <n v="39332580"/>
    <n v="0.93486067140127205"/>
  </r>
  <r>
    <s v="ODR4206683486n"/>
    <s v="C300711L"/>
    <x v="371"/>
    <s v="P572907"/>
    <n v="4207320"/>
    <n v="1"/>
    <n v="42073200"/>
    <n v="0"/>
    <n v="42073200"/>
    <n v="1"/>
    <n v="0"/>
    <n v="0"/>
    <n v="8"/>
    <d v="2021-09-25T00:00:00"/>
    <x v="414"/>
    <n v="40905100"/>
    <n v="2740620"/>
    <x v="3"/>
    <x v="8"/>
    <n v="39332580"/>
    <n v="0.93486067140127205"/>
  </r>
  <r>
    <s v="ODR7054123989h"/>
    <s v="C378684L"/>
    <x v="234"/>
    <s v="P216553"/>
    <n v="4196880"/>
    <n v="1"/>
    <n v="41968800"/>
    <n v="0"/>
    <n v="41968800"/>
    <n v="1"/>
    <n v="1"/>
    <n v="0"/>
    <n v="1"/>
    <d v="2021-07-03T00:00:00"/>
    <x v="415"/>
    <n v="41968800"/>
    <n v="2643990"/>
    <x v="3"/>
    <x v="2"/>
    <n v="39324810"/>
    <n v="0.93700105792874711"/>
  </r>
  <r>
    <s v="ODR5109275089m"/>
    <s v="C378684L"/>
    <x v="273"/>
    <s v="P923065"/>
    <n v="4196300"/>
    <n v="1"/>
    <n v="41963000"/>
    <n v="0"/>
    <n v="41963000"/>
    <n v="1"/>
    <n v="1"/>
    <n v="0"/>
    <n v="1"/>
    <d v="2021-07-03T00:00:00"/>
    <x v="416"/>
    <n v="41963000"/>
    <n v="3734680"/>
    <x v="2"/>
    <x v="2"/>
    <n v="38228320"/>
    <n v="0.91100064342396869"/>
  </r>
  <r>
    <s v="ODR8794352919m"/>
    <s v="C852869L"/>
    <x v="232"/>
    <s v="P923065"/>
    <n v="4196300"/>
    <n v="1"/>
    <n v="41963000"/>
    <n v="0"/>
    <n v="41963000"/>
    <n v="1"/>
    <n v="1"/>
    <n v="0"/>
    <n v="1"/>
    <d v="2021-10-13T00:00:00"/>
    <x v="416"/>
    <n v="41963000"/>
    <n v="3734680"/>
    <x v="2"/>
    <x v="2"/>
    <n v="38228320"/>
    <n v="0.91100064342396869"/>
  </r>
  <r>
    <s v="ODR1507057200h"/>
    <s v="C684531L"/>
    <x v="372"/>
    <s v="P197154"/>
    <n v="4176000"/>
    <n v="1"/>
    <n v="41760000"/>
    <n v="0"/>
    <n v="41760000"/>
    <n v="1"/>
    <n v="0"/>
    <n v="0"/>
    <n v="9"/>
    <d v="2021-07-10T00:00:00"/>
    <x v="417"/>
    <n v="41760000"/>
    <n v="2589120"/>
    <x v="4"/>
    <x v="9"/>
    <n v="39170880"/>
    <n v="0.93799999999999994"/>
  </r>
  <r>
    <s v="ODR4838486219b"/>
    <s v="C698097L"/>
    <x v="57"/>
    <s v="P197154"/>
    <n v="4176000"/>
    <n v="1"/>
    <n v="41760000"/>
    <n v="0"/>
    <n v="41760000"/>
    <n v="1"/>
    <n v="1"/>
    <n v="0"/>
    <n v="1"/>
    <d v="2021-07-15T00:00:00"/>
    <x v="417"/>
    <n v="41760000"/>
    <n v="2589120"/>
    <x v="4"/>
    <x v="2"/>
    <n v="39170880"/>
    <n v="0.93799999999999994"/>
  </r>
  <r>
    <s v="ODR6019574161s"/>
    <s v="C922403L"/>
    <x v="170"/>
    <s v="P197154"/>
    <n v="4176000"/>
    <n v="1"/>
    <n v="41760000"/>
    <n v="0"/>
    <n v="41760000"/>
    <n v="1"/>
    <n v="1"/>
    <n v="1"/>
    <n v="8"/>
    <d v="2021-08-22T00:00:00"/>
    <x v="417"/>
    <n v="41760000"/>
    <n v="2589120"/>
    <x v="4"/>
    <x v="8"/>
    <n v="39170880"/>
    <n v="0.93799999999999994"/>
  </r>
  <r>
    <s v="ODR2760065316d"/>
    <s v="C200115L"/>
    <x v="373"/>
    <s v="P197154"/>
    <n v="4176000"/>
    <n v="1"/>
    <n v="41760000"/>
    <n v="0"/>
    <n v="41760000"/>
    <n v="1"/>
    <n v="1"/>
    <n v="0"/>
    <n v="1"/>
    <d v="2021-07-12T00:00:00"/>
    <x v="417"/>
    <n v="41760000"/>
    <n v="2589120"/>
    <x v="4"/>
    <x v="2"/>
    <n v="39170880"/>
    <n v="0.93799999999999994"/>
  </r>
  <r>
    <s v="ODR4082602638o"/>
    <s v="C378684L"/>
    <x v="374"/>
    <s v="P197154"/>
    <n v="4176000"/>
    <n v="1"/>
    <n v="41760000"/>
    <n v="0"/>
    <n v="41760000"/>
    <n v="1"/>
    <n v="1"/>
    <n v="0"/>
    <n v="1"/>
    <d v="2021-07-03T00:00:00"/>
    <x v="417"/>
    <n v="41760000"/>
    <n v="2589120"/>
    <x v="4"/>
    <x v="2"/>
    <n v="39170880"/>
    <n v="0.93799999999999994"/>
  </r>
  <r>
    <s v="ODR9538721586y"/>
    <s v="C374672L"/>
    <x v="60"/>
    <s v="P505336"/>
    <n v="4176000"/>
    <n v="1"/>
    <n v="41760000"/>
    <n v="0"/>
    <n v="41760000"/>
    <n v="1"/>
    <n v="1"/>
    <n v="0"/>
    <n v="1"/>
    <d v="2021-07-17T00:00:00"/>
    <x v="418"/>
    <n v="41760000"/>
    <n v="2505600"/>
    <x v="4"/>
    <x v="2"/>
    <n v="39254400"/>
    <n v="0.94"/>
  </r>
  <r>
    <s v="ODR9581672568b"/>
    <s v="C899192L"/>
    <x v="124"/>
    <s v="P505304"/>
    <n v="4175942"/>
    <n v="1"/>
    <n v="41759400"/>
    <n v="0"/>
    <n v="41759400"/>
    <n v="1"/>
    <n v="1"/>
    <n v="0"/>
    <n v="1"/>
    <d v="2021-07-13T00:00:00"/>
    <x v="419"/>
    <n v="41759400"/>
    <n v="2756100"/>
    <x v="1"/>
    <x v="2"/>
    <n v="39003300"/>
    <n v="0.93400048851276596"/>
  </r>
  <r>
    <s v="ODR6465468835t"/>
    <s v="C374672L"/>
    <x v="259"/>
    <s v="P505304"/>
    <n v="4175942"/>
    <n v="1"/>
    <n v="41759400"/>
    <n v="0"/>
    <n v="41759400"/>
    <n v="1"/>
    <n v="1"/>
    <n v="0"/>
    <n v="1"/>
    <d v="2021-07-17T00:00:00"/>
    <x v="419"/>
    <n v="41759400"/>
    <n v="2756100"/>
    <x v="1"/>
    <x v="2"/>
    <n v="39003300"/>
    <n v="0.93400048851276596"/>
  </r>
  <r>
    <s v="ODR9354088831b"/>
    <s v="C952778L"/>
    <x v="375"/>
    <s v="P383728"/>
    <n v="4175942"/>
    <n v="1"/>
    <n v="41759400"/>
    <n v="0"/>
    <n v="41759400"/>
    <n v="1"/>
    <n v="0"/>
    <n v="0"/>
    <n v="4"/>
    <d v="2021-07-15T00:00:00"/>
    <x v="420"/>
    <n v="41759400"/>
    <n v="2964900"/>
    <x v="4"/>
    <x v="1"/>
    <n v="38794500"/>
    <n v="0.92900041667265332"/>
  </r>
  <r>
    <s v="ODR5740958725j"/>
    <s v="C770029L"/>
    <x v="376"/>
    <s v="P383728"/>
    <n v="4175942"/>
    <n v="1"/>
    <n v="41759400"/>
    <n v="0"/>
    <n v="41759400"/>
    <n v="1"/>
    <n v="0"/>
    <n v="0"/>
    <n v="1"/>
    <d v="2021-07-16T00:00:00"/>
    <x v="420"/>
    <n v="41759400"/>
    <n v="2964900"/>
    <x v="4"/>
    <x v="2"/>
    <n v="38794500"/>
    <n v="0.92900041667265332"/>
  </r>
  <r>
    <s v="ODR3697925354d"/>
    <s v="C111666L"/>
    <x v="377"/>
    <s v="P383728"/>
    <n v="4175942"/>
    <n v="1"/>
    <n v="41759400"/>
    <n v="0"/>
    <n v="41759400"/>
    <n v="1"/>
    <n v="0"/>
    <n v="0"/>
    <n v="1"/>
    <d v="2021-08-03T00:00:00"/>
    <x v="420"/>
    <n v="41759400"/>
    <n v="2964900"/>
    <x v="4"/>
    <x v="2"/>
    <n v="38794500"/>
    <n v="0.92900041667265332"/>
  </r>
  <r>
    <s v="ODR3560312046j"/>
    <s v="C780410L"/>
    <x v="378"/>
    <s v="P383728"/>
    <n v="4175942"/>
    <n v="1"/>
    <n v="41759400"/>
    <n v="0"/>
    <n v="41759400"/>
    <n v="1"/>
    <n v="1"/>
    <n v="1"/>
    <n v="8"/>
    <d v="2021-08-20T00:00:00"/>
    <x v="420"/>
    <n v="41759400"/>
    <n v="2964900"/>
    <x v="4"/>
    <x v="8"/>
    <n v="38794500"/>
    <n v="0.92900041667265332"/>
  </r>
  <r>
    <s v="ODR3088942991j"/>
    <s v="C492850L"/>
    <x v="81"/>
    <s v="P383728"/>
    <n v="4175942"/>
    <n v="1"/>
    <n v="41759400"/>
    <n v="0"/>
    <n v="41759400"/>
    <n v="1"/>
    <n v="1"/>
    <n v="1"/>
    <n v="8"/>
    <d v="2021-07-09T00:00:00"/>
    <x v="420"/>
    <n v="41759400"/>
    <n v="2964900"/>
    <x v="4"/>
    <x v="8"/>
    <n v="38794500"/>
    <n v="0.92900041667265332"/>
  </r>
  <r>
    <s v="ODR2836200277v"/>
    <s v="C329062L"/>
    <x v="96"/>
    <s v="P607593"/>
    <n v="2080750"/>
    <n v="2"/>
    <n v="41615000"/>
    <n v="0"/>
    <n v="41615000"/>
    <n v="1"/>
    <n v="0"/>
    <n v="0"/>
    <n v="4"/>
    <d v="2022-02-09T00:00:00"/>
    <x v="421"/>
    <n v="20604500"/>
    <n v="1256860"/>
    <x v="2"/>
    <x v="1"/>
    <n v="39101280"/>
    <n v="0.93959581881533105"/>
  </r>
  <r>
    <s v="ODR3947378865z"/>
    <s v="C329062L"/>
    <x v="245"/>
    <s v="P607593"/>
    <n v="2080750"/>
    <n v="2"/>
    <n v="41615000"/>
    <n v="0"/>
    <n v="41615000"/>
    <n v="1"/>
    <n v="0"/>
    <n v="0"/>
    <n v="4"/>
    <d v="2022-02-09T00:00:00"/>
    <x v="421"/>
    <n v="20604500"/>
    <n v="1256860"/>
    <x v="2"/>
    <x v="1"/>
    <n v="39101280"/>
    <n v="0.93959581881533105"/>
  </r>
  <r>
    <s v="ODR2871287378x"/>
    <s v="C667928L"/>
    <x v="216"/>
    <s v="P396546"/>
    <n v="4151640"/>
    <n v="1"/>
    <n v="41516400"/>
    <n v="0"/>
    <n v="41516400"/>
    <n v="1"/>
    <n v="1"/>
    <n v="0"/>
    <n v="1"/>
    <d v="2021-08-14T00:00:00"/>
    <x v="54"/>
    <n v="41516400"/>
    <n v="3404310"/>
    <x v="2"/>
    <x v="2"/>
    <n v="38112090"/>
    <n v="0.9180008382229673"/>
  </r>
  <r>
    <s v="ODR4458181632o"/>
    <s v="C831589L"/>
    <x v="373"/>
    <s v="P396546"/>
    <n v="4151640"/>
    <n v="1"/>
    <n v="41516400"/>
    <n v="0"/>
    <n v="41516400"/>
    <n v="1"/>
    <n v="1"/>
    <n v="1"/>
    <n v="1"/>
    <d v="2021-08-03T00:00:00"/>
    <x v="54"/>
    <n v="41516400"/>
    <n v="3404310"/>
    <x v="2"/>
    <x v="2"/>
    <n v="38112090"/>
    <n v="0.9180008382229673"/>
  </r>
  <r>
    <s v="ODR2009777464g"/>
    <s v="C905006L"/>
    <x v="344"/>
    <s v="P390773"/>
    <n v="34742"/>
    <n v="119"/>
    <n v="41343000"/>
    <n v="0"/>
    <n v="41343000"/>
    <n v="1"/>
    <n v="0"/>
    <n v="0"/>
    <n v="1"/>
    <d v="2021-12-12T00:00:00"/>
    <x v="422"/>
    <n v="347420"/>
    <n v="29522"/>
    <x v="9"/>
    <x v="2"/>
    <n v="37829882"/>
    <n v="0.91502508284352857"/>
  </r>
  <r>
    <s v="ODR3494284266x"/>
    <s v="C371659L"/>
    <x v="115"/>
    <s v="P751549"/>
    <n v="4132442"/>
    <n v="1"/>
    <n v="41324400"/>
    <n v="0"/>
    <n v="41324400"/>
    <n v="1"/>
    <n v="1"/>
    <n v="0"/>
    <n v="1"/>
    <d v="2021-07-23T00:00:00"/>
    <x v="11"/>
    <n v="44080000"/>
    <n v="3879040"/>
    <x v="4"/>
    <x v="2"/>
    <n v="37445360"/>
    <n v="0.90613197045813132"/>
  </r>
  <r>
    <s v="ODR1765333433y"/>
    <s v="C995583L"/>
    <x v="39"/>
    <s v="P862391"/>
    <n v="4121074"/>
    <n v="1"/>
    <n v="41210700"/>
    <n v="0"/>
    <n v="41210700"/>
    <n v="1"/>
    <n v="0"/>
    <n v="0"/>
    <n v="13"/>
    <d v="2022-03-02T00:00:00"/>
    <x v="423"/>
    <n v="37581100"/>
    <n v="2968900"/>
    <x v="3"/>
    <x v="7"/>
    <n v="38241800"/>
    <n v="0.92795803031736901"/>
  </r>
  <r>
    <s v="ODR5708033953l"/>
    <s v="C909857L"/>
    <x v="107"/>
    <s v="P862391"/>
    <n v="4121074"/>
    <n v="1"/>
    <n v="41210700"/>
    <n v="0"/>
    <n v="41210700"/>
    <n v="1"/>
    <n v="0"/>
    <n v="0"/>
    <n v="4"/>
    <d v="2022-04-02T00:00:00"/>
    <x v="423"/>
    <n v="37581100"/>
    <n v="2968900"/>
    <x v="3"/>
    <x v="1"/>
    <n v="38241800"/>
    <n v="0.92795803031736901"/>
  </r>
  <r>
    <s v="ODR5582164848m"/>
    <s v="C342926L"/>
    <x v="91"/>
    <s v="P136965"/>
    <n v="4117942"/>
    <n v="1"/>
    <n v="41179400"/>
    <n v="0"/>
    <n v="41179400"/>
    <n v="1"/>
    <n v="1"/>
    <n v="0"/>
    <n v="1"/>
    <d v="2022-05-16T00:00:00"/>
    <x v="424"/>
    <n v="41179400"/>
    <n v="3335520"/>
    <x v="1"/>
    <x v="2"/>
    <n v="37843880"/>
    <n v="0.91900027683744789"/>
  </r>
  <r>
    <s v="ODR5025932400m"/>
    <s v="C220785L"/>
    <x v="379"/>
    <s v="P910456"/>
    <n v="4092886"/>
    <n v="1"/>
    <n v="40928900"/>
    <n v="0"/>
    <n v="40928900"/>
    <n v="1"/>
    <n v="0"/>
    <n v="0"/>
    <n v="4"/>
    <d v="2021-10-24T00:00:00"/>
    <x v="9"/>
    <n v="48937500"/>
    <n v="3621350"/>
    <x v="4"/>
    <x v="1"/>
    <n v="37307550"/>
    <n v="0.91152095463107974"/>
  </r>
  <r>
    <s v="ODR6824743817o"/>
    <s v="C442565L"/>
    <x v="357"/>
    <s v="P910456"/>
    <n v="4092886"/>
    <n v="1"/>
    <n v="40928900"/>
    <n v="0"/>
    <n v="40928900"/>
    <n v="1"/>
    <n v="0"/>
    <n v="0"/>
    <n v="4"/>
    <d v="2021-10-05T00:00:00"/>
    <x v="9"/>
    <n v="48937500"/>
    <n v="3621350"/>
    <x v="4"/>
    <x v="1"/>
    <n v="37307550"/>
    <n v="0.91152095463107974"/>
  </r>
  <r>
    <s v="ODR2562221754q"/>
    <s v="C676393L"/>
    <x v="107"/>
    <s v="P298843"/>
    <n v="4065220"/>
    <n v="1"/>
    <n v="40652200"/>
    <n v="0"/>
    <n v="40652200"/>
    <n v="1"/>
    <n v="1"/>
    <n v="0"/>
    <n v="1"/>
    <d v="2021-07-27T00:00:00"/>
    <x v="425"/>
    <n v="40652200"/>
    <n v="2642360"/>
    <x v="0"/>
    <x v="2"/>
    <n v="38009840"/>
    <n v="0.93500081176418492"/>
  </r>
  <r>
    <s v="ODR2467913111u"/>
    <s v="C186576L"/>
    <x v="12"/>
    <s v="P133996"/>
    <n v="4060000"/>
    <n v="1"/>
    <n v="40600000"/>
    <n v="0"/>
    <n v="40600000"/>
    <n v="1"/>
    <n v="1"/>
    <n v="0"/>
    <n v="4"/>
    <d v="2022-05-19T00:00:00"/>
    <x v="426"/>
    <n v="40600000"/>
    <n v="3369800"/>
    <x v="1"/>
    <x v="1"/>
    <n v="37230200"/>
    <n v="0.91700000000000004"/>
  </r>
  <r>
    <s v="ODR3944562447s"/>
    <s v="C635713L"/>
    <x v="214"/>
    <s v="P167621"/>
    <n v="4060000"/>
    <n v="1"/>
    <n v="40600000"/>
    <n v="0"/>
    <n v="40600000"/>
    <n v="1"/>
    <n v="0"/>
    <n v="0"/>
    <n v="1"/>
    <d v="2022-06-11T00:00:00"/>
    <x v="427"/>
    <n v="38570000"/>
    <n v="3278450"/>
    <x v="6"/>
    <x v="2"/>
    <n v="37321550"/>
    <n v="0.91925000000000001"/>
  </r>
  <r>
    <s v="ODR1432069601a"/>
    <s v="C471753L"/>
    <x v="251"/>
    <s v="P683554"/>
    <n v="4060000"/>
    <n v="1"/>
    <n v="40600000"/>
    <n v="0"/>
    <n v="40600000"/>
    <n v="1"/>
    <n v="0"/>
    <n v="0"/>
    <n v="1"/>
    <d v="2021-11-27T00:00:00"/>
    <x v="428"/>
    <n v="40600000"/>
    <n v="3410400"/>
    <x v="0"/>
    <x v="2"/>
    <n v="37189600"/>
    <n v="0.91600000000000004"/>
  </r>
  <r>
    <s v="ODR2143414798z"/>
    <s v="C332716L"/>
    <x v="187"/>
    <s v="P710606"/>
    <n v="4059942"/>
    <n v="1"/>
    <n v="40599400"/>
    <n v="0"/>
    <n v="40599400"/>
    <n v="1"/>
    <n v="1"/>
    <n v="0"/>
    <n v="1"/>
    <d v="2021-07-13T00:00:00"/>
    <x v="429"/>
    <n v="40599400"/>
    <n v="2720140"/>
    <x v="1"/>
    <x v="2"/>
    <n v="37879260"/>
    <n v="0.93300048769193633"/>
  </r>
  <r>
    <s v="ODR3495067300h"/>
    <s v="C332716L"/>
    <x v="152"/>
    <s v="P710606"/>
    <n v="4059942"/>
    <n v="1"/>
    <n v="40599400"/>
    <n v="0"/>
    <n v="40599400"/>
    <n v="1"/>
    <n v="0"/>
    <n v="0"/>
    <n v="1"/>
    <d v="2021-07-13T00:00:00"/>
    <x v="429"/>
    <n v="40599400"/>
    <n v="2720140"/>
    <x v="1"/>
    <x v="2"/>
    <n v="37879260"/>
    <n v="0.93300048769193633"/>
  </r>
  <r>
    <s v="ODR7550496763b"/>
    <s v="C588794L"/>
    <x v="3"/>
    <s v="P710606"/>
    <n v="4059942"/>
    <n v="1"/>
    <n v="40599400"/>
    <n v="0"/>
    <n v="40599400"/>
    <n v="1"/>
    <n v="1"/>
    <n v="1"/>
    <n v="1"/>
    <d v="2021-10-10T00:00:00"/>
    <x v="429"/>
    <n v="40599400"/>
    <n v="2720140"/>
    <x v="1"/>
    <x v="2"/>
    <n v="37879260"/>
    <n v="0.93300048769193633"/>
  </r>
  <r>
    <s v="ODR2361542656c"/>
    <s v="C484446L"/>
    <x v="200"/>
    <s v="P386755"/>
    <n v="4054200"/>
    <n v="1"/>
    <n v="40542000"/>
    <n v="0"/>
    <n v="40542000"/>
    <n v="1"/>
    <n v="0"/>
    <n v="0"/>
    <n v="4"/>
    <d v="2021-10-14T00:00:00"/>
    <x v="430"/>
    <n v="40542000"/>
    <n v="2594690"/>
    <x v="1"/>
    <x v="1"/>
    <n v="37947310"/>
    <n v="0.93599995066844255"/>
  </r>
  <r>
    <s v="ODR6054809488t"/>
    <s v="C433456L"/>
    <x v="233"/>
    <s v="P386755"/>
    <n v="4054200"/>
    <n v="1"/>
    <n v="40542000"/>
    <n v="0"/>
    <n v="40542000"/>
    <n v="1"/>
    <n v="1"/>
    <n v="0"/>
    <n v="1"/>
    <d v="2021-08-22T00:00:00"/>
    <x v="430"/>
    <n v="40542000"/>
    <n v="2594690"/>
    <x v="1"/>
    <x v="2"/>
    <n v="37947310"/>
    <n v="0.93599995066844255"/>
  </r>
  <r>
    <s v="ODR8938184254x"/>
    <s v="C227184L"/>
    <x v="347"/>
    <s v="P386755"/>
    <n v="4054200"/>
    <n v="1"/>
    <n v="40542000"/>
    <n v="0"/>
    <n v="40542000"/>
    <n v="1"/>
    <n v="0"/>
    <n v="0"/>
    <n v="4"/>
    <d v="2021-08-02T00:00:00"/>
    <x v="430"/>
    <n v="40542000"/>
    <n v="2594690"/>
    <x v="1"/>
    <x v="1"/>
    <n v="37947310"/>
    <n v="0.93599995066844255"/>
  </r>
  <r>
    <s v="ODR3072980593b"/>
    <s v="C661635L"/>
    <x v="299"/>
    <s v="P493127"/>
    <n v="4054200"/>
    <n v="1"/>
    <n v="40542000"/>
    <n v="0"/>
    <n v="40542000"/>
    <n v="1"/>
    <n v="1"/>
    <n v="0"/>
    <n v="1"/>
    <d v="2021-12-23T00:00:00"/>
    <x v="431"/>
    <n v="38918000"/>
    <n v="2996690"/>
    <x v="4"/>
    <x v="2"/>
    <n v="37545310"/>
    <n v="0.92608430763159189"/>
  </r>
  <r>
    <s v="ODR1194325930j"/>
    <s v="C191188L"/>
    <x v="113"/>
    <s v="P119880"/>
    <n v="4054200"/>
    <n v="1"/>
    <n v="40542000"/>
    <n v="0"/>
    <n v="40542000"/>
    <n v="1"/>
    <n v="1"/>
    <n v="0"/>
    <n v="1"/>
    <d v="2021-12-08T00:00:00"/>
    <x v="432"/>
    <n v="38918000"/>
    <n v="2335080"/>
    <x v="4"/>
    <x v="2"/>
    <n v="38206920"/>
    <n v="0.94240343347639488"/>
  </r>
  <r>
    <s v="ODR7739261063y"/>
    <s v="C276633L"/>
    <x v="320"/>
    <s v="P910456"/>
    <n v="4024620"/>
    <n v="1"/>
    <n v="40246200"/>
    <n v="0"/>
    <n v="40246200"/>
    <n v="1"/>
    <n v="0"/>
    <n v="0"/>
    <n v="1"/>
    <d v="2021-11-15T00:00:00"/>
    <x v="9"/>
    <n v="48937500"/>
    <n v="3621350"/>
    <x v="4"/>
    <x v="2"/>
    <n v="36624850"/>
    <n v="0.91002007642957594"/>
  </r>
  <r>
    <s v="ODR2725960533x"/>
    <s v="C770029L"/>
    <x v="112"/>
    <s v="P166285"/>
    <n v="4020560"/>
    <n v="1"/>
    <n v="40205600"/>
    <n v="0"/>
    <n v="40205600"/>
    <n v="1"/>
    <n v="1"/>
    <n v="0"/>
    <n v="1"/>
    <d v="2021-07-16T00:00:00"/>
    <x v="433"/>
    <n v="40205600"/>
    <n v="2693750"/>
    <x v="9"/>
    <x v="2"/>
    <n v="37511850"/>
    <n v="0.93300062677835927"/>
  </r>
  <r>
    <s v="ODR1417152374a"/>
    <s v="C294431L"/>
    <x v="168"/>
    <s v="P724578"/>
    <n v="40600"/>
    <n v="99"/>
    <n v="40194000"/>
    <n v="0"/>
    <n v="40194000"/>
    <n v="1"/>
    <n v="0"/>
    <n v="0"/>
    <n v="1"/>
    <d v="2021-12-19T00:00:00"/>
    <x v="434"/>
    <n v="406000"/>
    <n v="33292"/>
    <x v="10"/>
    <x v="2"/>
    <n v="36898092"/>
    <n v="0.91800000000000004"/>
  </r>
  <r>
    <s v="ODR1771245159d"/>
    <s v="C374672L"/>
    <x v="98"/>
    <s v="P311129"/>
    <n v="4017370"/>
    <n v="1"/>
    <n v="40173700"/>
    <n v="0"/>
    <n v="40173700"/>
    <n v="1"/>
    <n v="1"/>
    <n v="1"/>
    <n v="1"/>
    <d v="2021-07-17T00:00:00"/>
    <x v="435"/>
    <n v="40173700"/>
    <n v="3213900"/>
    <x v="1"/>
    <x v="2"/>
    <n v="36959800"/>
    <n v="0.91999990043237245"/>
  </r>
  <r>
    <s v="ODR4241124916n"/>
    <s v="C220911L"/>
    <x v="322"/>
    <s v="P561991"/>
    <n v="4002000"/>
    <n v="1"/>
    <n v="40020000"/>
    <n v="0"/>
    <n v="40020000"/>
    <n v="1"/>
    <n v="1"/>
    <n v="1"/>
    <n v="1"/>
    <d v="2021-09-18T00:00:00"/>
    <x v="436"/>
    <n v="40020000"/>
    <n v="3241620"/>
    <x v="3"/>
    <x v="2"/>
    <n v="36778380"/>
    <n v="0.91900000000000004"/>
  </r>
  <r>
    <s v="ODR5649754166a"/>
    <s v="C378684L"/>
    <x v="324"/>
    <s v="P561991"/>
    <n v="4002000"/>
    <n v="1"/>
    <n v="40020000"/>
    <n v="0"/>
    <n v="40020000"/>
    <n v="1"/>
    <n v="1"/>
    <n v="0"/>
    <n v="1"/>
    <d v="2021-07-03T00:00:00"/>
    <x v="436"/>
    <n v="40020000"/>
    <n v="3241620"/>
    <x v="3"/>
    <x v="2"/>
    <n v="36778380"/>
    <n v="0.91900000000000004"/>
  </r>
  <r>
    <s v="ODR1933289323r"/>
    <s v="C378684L"/>
    <x v="345"/>
    <s v="P561991"/>
    <n v="4002000"/>
    <n v="1"/>
    <n v="40020000"/>
    <n v="0"/>
    <n v="40020000"/>
    <n v="1"/>
    <n v="1"/>
    <n v="1"/>
    <n v="1"/>
    <d v="2021-07-03T00:00:00"/>
    <x v="436"/>
    <n v="40020000"/>
    <n v="3241620"/>
    <x v="3"/>
    <x v="2"/>
    <n v="36778380"/>
    <n v="0.91900000000000004"/>
  </r>
  <r>
    <s v="ODR8730666393m"/>
    <s v="C972737L"/>
    <x v="266"/>
    <s v="P561991"/>
    <n v="4002000"/>
    <n v="1"/>
    <n v="40020000"/>
    <n v="0"/>
    <n v="40020000"/>
    <n v="1"/>
    <n v="0"/>
    <n v="0"/>
    <n v="1"/>
    <d v="2021-07-21T00:00:00"/>
    <x v="436"/>
    <n v="40020000"/>
    <n v="3241620"/>
    <x v="3"/>
    <x v="2"/>
    <n v="36778380"/>
    <n v="0.91900000000000004"/>
  </r>
  <r>
    <s v="ODR9658007643v"/>
    <s v="C992621L"/>
    <x v="55"/>
    <s v="P926387"/>
    <n v="1333942"/>
    <n v="3"/>
    <n v="40018300"/>
    <n v="0"/>
    <n v="40018300"/>
    <n v="1"/>
    <n v="1"/>
    <n v="1"/>
    <n v="4"/>
    <d v="2021-11-17T00:00:00"/>
    <x v="274"/>
    <n v="13339400"/>
    <n v="1160520"/>
    <x v="4"/>
    <x v="1"/>
    <n v="36536740"/>
    <n v="0.91300080213302415"/>
  </r>
  <r>
    <s v="ODR4043772332q"/>
    <s v="C849740L"/>
    <x v="380"/>
    <s v="P926387"/>
    <n v="1333942"/>
    <n v="3"/>
    <n v="40018300"/>
    <n v="0"/>
    <n v="40018300"/>
    <n v="1"/>
    <n v="0"/>
    <n v="0"/>
    <n v="4"/>
    <d v="2021-07-20T00:00:00"/>
    <x v="274"/>
    <n v="13339400"/>
    <n v="1160520"/>
    <x v="4"/>
    <x v="1"/>
    <n v="36536740"/>
    <n v="0.91300080213302415"/>
  </r>
  <r>
    <s v="ODR8301400207a"/>
    <s v="C516821L"/>
    <x v="381"/>
    <s v="P926387"/>
    <n v="1333942"/>
    <n v="3"/>
    <n v="40018300"/>
    <n v="0"/>
    <n v="40018300"/>
    <n v="1"/>
    <n v="1"/>
    <n v="0"/>
    <n v="7"/>
    <d v="2021-10-06T00:00:00"/>
    <x v="274"/>
    <n v="13339400"/>
    <n v="1160520"/>
    <x v="4"/>
    <x v="4"/>
    <n v="36536740"/>
    <n v="0.91300080213302415"/>
  </r>
  <r>
    <s v="ODR4892860045d"/>
    <s v="C132488L"/>
    <x v="348"/>
    <s v="P926387"/>
    <n v="1333942"/>
    <n v="3"/>
    <n v="40018300"/>
    <n v="0"/>
    <n v="40018300"/>
    <n v="1"/>
    <n v="0"/>
    <n v="0"/>
    <n v="4"/>
    <d v="2021-12-09T00:00:00"/>
    <x v="274"/>
    <n v="13339400"/>
    <n v="1160520"/>
    <x v="4"/>
    <x v="1"/>
    <n v="36536740"/>
    <n v="0.91300080213302415"/>
  </r>
  <r>
    <s v="ODR7508557655x"/>
    <s v="C994724L"/>
    <x v="311"/>
    <s v="P450592"/>
    <n v="1989400"/>
    <n v="2"/>
    <n v="39788000"/>
    <n v="0"/>
    <n v="39788000"/>
    <n v="1"/>
    <n v="0"/>
    <n v="0"/>
    <n v="4"/>
    <d v="2021-10-03T00:00:00"/>
    <x v="437"/>
    <n v="19894000"/>
    <n v="1412470"/>
    <x v="1"/>
    <x v="1"/>
    <n v="36963060"/>
    <n v="0.92900020106564796"/>
  </r>
  <r>
    <s v="ODR4006376703f"/>
    <s v="C924458L"/>
    <x v="58"/>
    <s v="P450592"/>
    <n v="1989400"/>
    <n v="2"/>
    <n v="39788000"/>
    <n v="0"/>
    <n v="39788000"/>
    <n v="1"/>
    <n v="0"/>
    <n v="0"/>
    <n v="4"/>
    <d v="2021-10-03T00:00:00"/>
    <x v="437"/>
    <n v="19894000"/>
    <n v="1412470"/>
    <x v="1"/>
    <x v="1"/>
    <n v="36963060"/>
    <n v="0.92900020106564796"/>
  </r>
  <r>
    <s v="ODR9858480255q"/>
    <s v="C280043L"/>
    <x v="165"/>
    <s v="P293009"/>
    <n v="3958500"/>
    <n v="1"/>
    <n v="39585000"/>
    <n v="0"/>
    <n v="39585000"/>
    <n v="1"/>
    <n v="1"/>
    <n v="0"/>
    <n v="7"/>
    <d v="2022-04-04T00:00:00"/>
    <x v="288"/>
    <n v="36475600"/>
    <n v="2918040"/>
    <x v="2"/>
    <x v="4"/>
    <n v="36666960"/>
    <n v="0.92628419856006061"/>
  </r>
  <r>
    <s v="ODR8194058521g"/>
    <s v="C496529L"/>
    <x v="381"/>
    <s v="P293009"/>
    <n v="3958500"/>
    <n v="1"/>
    <n v="39585000"/>
    <n v="0"/>
    <n v="39585000"/>
    <n v="1"/>
    <n v="1"/>
    <n v="1"/>
    <n v="7"/>
    <d v="2022-03-10T00:00:00"/>
    <x v="288"/>
    <n v="36475600"/>
    <n v="2918040"/>
    <x v="2"/>
    <x v="4"/>
    <n v="36666960"/>
    <n v="0.92628419856006061"/>
  </r>
  <r>
    <s v="ODR1316849290d"/>
    <s v="C363466L"/>
    <x v="107"/>
    <s v="P293009"/>
    <n v="3958500"/>
    <n v="1"/>
    <n v="39585000"/>
    <n v="0"/>
    <n v="39585000"/>
    <n v="1"/>
    <n v="1"/>
    <n v="0"/>
    <n v="4"/>
    <d v="2021-11-24T00:00:00"/>
    <x v="288"/>
    <n v="36475600"/>
    <n v="2918040"/>
    <x v="2"/>
    <x v="1"/>
    <n v="36666960"/>
    <n v="0.92628419856006061"/>
  </r>
  <r>
    <s v="ODR2082766885f"/>
    <s v="C784177L"/>
    <x v="131"/>
    <s v="P293009"/>
    <n v="3958500"/>
    <n v="1"/>
    <n v="39585000"/>
    <n v="0"/>
    <n v="39585000"/>
    <n v="1"/>
    <n v="1"/>
    <n v="0"/>
    <n v="1"/>
    <d v="2022-04-07T00:00:00"/>
    <x v="288"/>
    <n v="36475600"/>
    <n v="2918040"/>
    <x v="2"/>
    <x v="2"/>
    <n v="36666960"/>
    <n v="0.92628419856006061"/>
  </r>
  <r>
    <s v="ODR1743829486q"/>
    <s v="C635495L"/>
    <x v="41"/>
    <s v="P293009"/>
    <n v="3958500"/>
    <n v="1"/>
    <n v="39585000"/>
    <n v="0"/>
    <n v="39585000"/>
    <n v="1"/>
    <n v="0"/>
    <n v="0"/>
    <n v="7"/>
    <d v="2021-12-07T00:00:00"/>
    <x v="288"/>
    <n v="36475600"/>
    <n v="2918040"/>
    <x v="2"/>
    <x v="4"/>
    <n v="36666960"/>
    <n v="0.92628419856006061"/>
  </r>
  <r>
    <s v="ODR1221988074t"/>
    <s v="C697369L"/>
    <x v="12"/>
    <s v="P963131"/>
    <n v="3949800"/>
    <n v="1"/>
    <n v="39498000"/>
    <n v="0"/>
    <n v="39498000"/>
    <n v="1"/>
    <n v="1"/>
    <n v="1"/>
    <n v="1"/>
    <d v="2022-05-19T00:00:00"/>
    <x v="438"/>
    <n v="39498000"/>
    <n v="3475820"/>
    <x v="3"/>
    <x v="2"/>
    <n v="36022180"/>
    <n v="0.91200010127095044"/>
  </r>
  <r>
    <s v="ODR4457295353x"/>
    <s v="C522216L"/>
    <x v="351"/>
    <s v="P976467"/>
    <n v="3944000"/>
    <n v="1"/>
    <n v="39440000"/>
    <n v="0"/>
    <n v="39440000"/>
    <n v="1"/>
    <n v="1"/>
    <n v="0"/>
    <n v="1"/>
    <d v="2022-05-12T00:00:00"/>
    <x v="439"/>
    <n v="39440000"/>
    <n v="2445280"/>
    <x v="8"/>
    <x v="2"/>
    <n v="36994720"/>
    <n v="0.93799999999999994"/>
  </r>
  <r>
    <s v="ODR1966097774w"/>
    <s v="C238059L"/>
    <x v="382"/>
    <s v="P793709"/>
    <n v="3943942"/>
    <n v="1"/>
    <n v="39439400"/>
    <n v="0"/>
    <n v="39439400"/>
    <n v="1"/>
    <n v="0"/>
    <n v="0"/>
    <n v="8"/>
    <d v="2021-09-14T00:00:00"/>
    <x v="254"/>
    <n v="39439400"/>
    <n v="2602980"/>
    <x v="4"/>
    <x v="8"/>
    <n v="36836420"/>
    <n v="0.93400051724924826"/>
  </r>
  <r>
    <s v="ODR4197574675g"/>
    <s v="C586717L"/>
    <x v="383"/>
    <s v="P793709"/>
    <n v="3943942"/>
    <n v="1"/>
    <n v="39439400"/>
    <n v="0"/>
    <n v="39439400"/>
    <n v="1"/>
    <n v="1"/>
    <n v="0"/>
    <n v="1"/>
    <d v="2021-08-12T00:00:00"/>
    <x v="254"/>
    <n v="39439400"/>
    <n v="2602980"/>
    <x v="4"/>
    <x v="2"/>
    <n v="36836420"/>
    <n v="0.93400051724924826"/>
  </r>
  <r>
    <s v="ODR3136036294f"/>
    <s v="C210751L"/>
    <x v="367"/>
    <s v="P793709"/>
    <n v="3943942"/>
    <n v="1"/>
    <n v="39439400"/>
    <n v="0"/>
    <n v="39439400"/>
    <n v="1"/>
    <n v="1"/>
    <n v="0"/>
    <n v="1"/>
    <d v="2021-08-28T00:00:00"/>
    <x v="254"/>
    <n v="39439400"/>
    <n v="2602980"/>
    <x v="4"/>
    <x v="2"/>
    <n v="36836420"/>
    <n v="0.93400051724924826"/>
  </r>
  <r>
    <s v="ODR9260039479b"/>
    <s v="C433456L"/>
    <x v="384"/>
    <s v="P793709"/>
    <n v="3943942"/>
    <n v="1"/>
    <n v="39439400"/>
    <n v="0"/>
    <n v="39439400"/>
    <n v="1"/>
    <n v="0"/>
    <n v="0"/>
    <n v="1"/>
    <d v="2021-08-22T00:00:00"/>
    <x v="254"/>
    <n v="39439400"/>
    <n v="2602980"/>
    <x v="4"/>
    <x v="2"/>
    <n v="36836420"/>
    <n v="0.93400051724924826"/>
  </r>
  <r>
    <s v="ODR5550746541p"/>
    <s v="C359552L"/>
    <x v="210"/>
    <s v="P793709"/>
    <n v="3943942"/>
    <n v="1"/>
    <n v="39439400"/>
    <n v="0"/>
    <n v="39439400"/>
    <n v="1"/>
    <n v="0"/>
    <n v="0"/>
    <n v="1"/>
    <d v="2021-08-01T00:00:00"/>
    <x v="254"/>
    <n v="39439400"/>
    <n v="2602980"/>
    <x v="4"/>
    <x v="2"/>
    <n v="36836420"/>
    <n v="0.93400051724924826"/>
  </r>
  <r>
    <s v="ODR1409922992d"/>
    <s v="C320667L"/>
    <x v="385"/>
    <s v="P793709"/>
    <n v="3943942"/>
    <n v="1"/>
    <n v="39439400"/>
    <n v="0"/>
    <n v="39439400"/>
    <n v="1"/>
    <n v="0"/>
    <n v="0"/>
    <n v="1"/>
    <d v="2021-11-11T00:00:00"/>
    <x v="254"/>
    <n v="39439400"/>
    <n v="2602980"/>
    <x v="4"/>
    <x v="2"/>
    <n v="36836420"/>
    <n v="0.93400051724924826"/>
  </r>
  <r>
    <s v="ODR1931957407h"/>
    <s v="C543271L"/>
    <x v="386"/>
    <s v="P524874"/>
    <n v="1971768"/>
    <n v="2"/>
    <n v="39435400"/>
    <n v="0"/>
    <n v="39435400"/>
    <n v="1"/>
    <n v="0"/>
    <n v="0"/>
    <n v="1"/>
    <d v="2021-10-21T00:00:00"/>
    <x v="440"/>
    <n v="19717700"/>
    <n v="1360510"/>
    <x v="2"/>
    <x v="2"/>
    <n v="36714380"/>
    <n v="0.9310005730891534"/>
  </r>
  <r>
    <s v="ODR2819363885v"/>
    <s v="C871391L"/>
    <x v="100"/>
    <s v="P938347"/>
    <n v="3931789"/>
    <n v="1"/>
    <n v="39317900"/>
    <n v="0"/>
    <n v="39317900"/>
    <n v="1"/>
    <n v="0"/>
    <n v="0"/>
    <n v="1"/>
    <d v="2022-04-17T00:00:00"/>
    <x v="441"/>
    <n v="39317900"/>
    <n v="3499260"/>
    <x v="2"/>
    <x v="2"/>
    <n v="35818640"/>
    <n v="0.91100084185574515"/>
  </r>
  <r>
    <s v="ODR6140720856q"/>
    <s v="C374751L"/>
    <x v="178"/>
    <s v="P389360"/>
    <n v="980142"/>
    <n v="4"/>
    <n v="39205700"/>
    <n v="0"/>
    <n v="39205700"/>
    <n v="1"/>
    <n v="0"/>
    <n v="0"/>
    <n v="4"/>
    <d v="2021-10-06T00:00:00"/>
    <x v="442"/>
    <n v="9801420"/>
    <n v="764498"/>
    <x v="4"/>
    <x v="1"/>
    <n v="36147708"/>
    <n v="0.92200134164164904"/>
  </r>
  <r>
    <s v="ODR5325075414r"/>
    <s v="C980973L"/>
    <x v="311"/>
    <s v="P482074"/>
    <n v="3897310"/>
    <n v="1"/>
    <n v="38973100"/>
    <n v="0"/>
    <n v="38973100"/>
    <n v="1"/>
    <n v="0"/>
    <n v="0"/>
    <n v="4"/>
    <d v="2021-10-27T00:00:00"/>
    <x v="289"/>
    <n v="38973100"/>
    <n v="2494230"/>
    <x v="2"/>
    <x v="1"/>
    <n v="36478870"/>
    <n v="0.93600124188222134"/>
  </r>
  <r>
    <s v="ODR4526308480p"/>
    <s v="C200115L"/>
    <x v="387"/>
    <s v="P206280"/>
    <n v="3891800"/>
    <n v="1"/>
    <n v="38918000"/>
    <n v="0"/>
    <n v="38918000"/>
    <n v="1"/>
    <n v="1"/>
    <n v="0"/>
    <n v="1"/>
    <d v="2021-07-12T00:00:00"/>
    <x v="443"/>
    <n v="38918000"/>
    <n v="3152360"/>
    <x v="4"/>
    <x v="2"/>
    <n v="35765640"/>
    <n v="0.91899994860989775"/>
  </r>
  <r>
    <s v="ODR7459622102q"/>
    <s v="C166968L"/>
    <x v="137"/>
    <s v="P206280"/>
    <n v="3891800"/>
    <n v="1"/>
    <n v="38918000"/>
    <n v="0"/>
    <n v="38918000"/>
    <n v="1"/>
    <n v="1"/>
    <n v="0"/>
    <n v="1"/>
    <d v="2021-07-26T00:00:00"/>
    <x v="443"/>
    <n v="38918000"/>
    <n v="3152360"/>
    <x v="4"/>
    <x v="2"/>
    <n v="35765640"/>
    <n v="0.91899994860989775"/>
  </r>
  <r>
    <s v="ODR4247070144p"/>
    <s v="C374672L"/>
    <x v="352"/>
    <s v="P451876"/>
    <n v="3887160"/>
    <n v="1"/>
    <n v="38871600"/>
    <n v="0"/>
    <n v="38871600"/>
    <n v="1"/>
    <n v="1"/>
    <n v="0"/>
    <n v="1"/>
    <d v="2021-07-17T00:00:00"/>
    <x v="290"/>
    <n v="38871600"/>
    <n v="3420670"/>
    <x v="2"/>
    <x v="2"/>
    <n v="35450930"/>
    <n v="0.91200079235225717"/>
  </r>
  <r>
    <s v="ODR4626354211y"/>
    <s v="C499098L"/>
    <x v="224"/>
    <s v="P896277"/>
    <n v="3886000"/>
    <n v="1"/>
    <n v="38860000"/>
    <n v="0"/>
    <n v="38860000"/>
    <n v="1"/>
    <n v="0"/>
    <n v="0"/>
    <n v="1"/>
    <d v="2022-05-11T00:00:00"/>
    <x v="444"/>
    <n v="38860000"/>
    <n v="3497400"/>
    <x v="2"/>
    <x v="2"/>
    <n v="35362600"/>
    <n v="0.91"/>
  </r>
  <r>
    <s v="ODR6466054413a"/>
    <s v="C200115L"/>
    <x v="388"/>
    <s v="P896277"/>
    <n v="3886000"/>
    <n v="1"/>
    <n v="38860000"/>
    <n v="0"/>
    <n v="38860000"/>
    <n v="1"/>
    <n v="1"/>
    <n v="0"/>
    <n v="1"/>
    <d v="2021-07-12T00:00:00"/>
    <x v="444"/>
    <n v="38860000"/>
    <n v="3497400"/>
    <x v="2"/>
    <x v="2"/>
    <n v="35362600"/>
    <n v="0.91"/>
  </r>
  <r>
    <s v="ODR4063147810a"/>
    <s v="C483469L"/>
    <x v="114"/>
    <s v="P620701"/>
    <n v="1943000"/>
    <n v="2"/>
    <n v="38860000"/>
    <n v="0"/>
    <n v="38860000"/>
    <n v="1"/>
    <n v="0"/>
    <n v="0"/>
    <n v="1"/>
    <d v="2021-07-26T00:00:00"/>
    <x v="445"/>
    <n v="19430000"/>
    <n v="1729270"/>
    <x v="1"/>
    <x v="2"/>
    <n v="35401460"/>
    <n v="0.91100000000000003"/>
  </r>
  <r>
    <s v="ODR7279340750r"/>
    <s v="C617057L"/>
    <x v="47"/>
    <s v="P667087"/>
    <n v="3866860"/>
    <n v="1"/>
    <n v="38668600"/>
    <n v="0"/>
    <n v="38668600"/>
    <n v="1"/>
    <n v="0"/>
    <n v="0"/>
    <n v="7"/>
    <d v="2022-06-03T00:00:00"/>
    <x v="446"/>
    <n v="38668600"/>
    <n v="2668120"/>
    <x v="3"/>
    <x v="4"/>
    <n v="36000480"/>
    <n v="0.93100034653439745"/>
  </r>
  <r>
    <s v="ODR7955149840x"/>
    <s v="C226430L"/>
    <x v="63"/>
    <s v="P667087"/>
    <n v="3866860"/>
    <n v="1"/>
    <n v="38668600"/>
    <n v="0"/>
    <n v="38668600"/>
    <n v="1"/>
    <n v="0"/>
    <n v="0"/>
    <n v="1"/>
    <d v="2022-05-08T00:00:00"/>
    <x v="446"/>
    <n v="38668600"/>
    <n v="2668120"/>
    <x v="3"/>
    <x v="2"/>
    <n v="36000480"/>
    <n v="0.93100034653439745"/>
  </r>
  <r>
    <s v="ODR7344746690x"/>
    <s v="C319174L"/>
    <x v="367"/>
    <s v="P167621"/>
    <n v="3857000"/>
    <n v="1"/>
    <n v="38570000"/>
    <n v="0"/>
    <n v="38570000"/>
    <n v="1"/>
    <n v="0"/>
    <n v="0"/>
    <n v="12"/>
    <d v="2021-08-28T00:00:00"/>
    <x v="427"/>
    <n v="38570000"/>
    <n v="3278450"/>
    <x v="6"/>
    <x v="12"/>
    <n v="35291550"/>
    <n v="0.91500000000000004"/>
  </r>
  <r>
    <s v="ODR8856208864b"/>
    <s v="C481158L"/>
    <x v="9"/>
    <s v="P167621"/>
    <n v="3857000"/>
    <n v="1"/>
    <n v="38570000"/>
    <n v="0"/>
    <n v="38570000"/>
    <n v="1"/>
    <n v="1"/>
    <n v="1"/>
    <n v="1"/>
    <d v="2021-11-12T00:00:00"/>
    <x v="427"/>
    <n v="38570000"/>
    <n v="3278450"/>
    <x v="6"/>
    <x v="2"/>
    <n v="35291550"/>
    <n v="0.91500000000000004"/>
  </r>
  <r>
    <s v="ODR7974082326t"/>
    <s v="C274501L"/>
    <x v="361"/>
    <s v="P290807"/>
    <n v="3848300"/>
    <n v="1"/>
    <n v="38483000"/>
    <n v="0"/>
    <n v="38483000"/>
    <n v="1"/>
    <n v="0"/>
    <n v="0"/>
    <n v="9"/>
    <d v="2021-09-03T00:00:00"/>
    <x v="447"/>
    <n v="38483000"/>
    <n v="2809230"/>
    <x v="2"/>
    <x v="9"/>
    <n v="35673770"/>
    <n v="0.92700075357950262"/>
  </r>
  <r>
    <s v="ODR6945341412e"/>
    <s v="C980973L"/>
    <x v="362"/>
    <s v="P290807"/>
    <n v="3848300"/>
    <n v="1"/>
    <n v="38483000"/>
    <n v="0"/>
    <n v="38483000"/>
    <n v="1"/>
    <n v="0"/>
    <n v="0"/>
    <n v="4"/>
    <d v="2021-10-27T00:00:00"/>
    <x v="447"/>
    <n v="38483000"/>
    <n v="2809230"/>
    <x v="2"/>
    <x v="1"/>
    <n v="35673770"/>
    <n v="0.92700075357950262"/>
  </r>
  <r>
    <s v="ODR7863951290q"/>
    <s v="C363466L"/>
    <x v="294"/>
    <s v="P290807"/>
    <n v="3848300"/>
    <n v="1"/>
    <n v="38483000"/>
    <n v="0"/>
    <n v="38483000"/>
    <n v="1"/>
    <n v="0"/>
    <n v="0"/>
    <n v="4"/>
    <d v="2021-11-24T00:00:00"/>
    <x v="447"/>
    <n v="38483000"/>
    <n v="2809230"/>
    <x v="2"/>
    <x v="1"/>
    <n v="35673770"/>
    <n v="0.92700075357950262"/>
  </r>
  <r>
    <s v="ODR9471841582e"/>
    <s v="C781213L"/>
    <x v="387"/>
    <s v="P380779"/>
    <n v="1276000"/>
    <n v="3"/>
    <n v="38280000"/>
    <n v="0"/>
    <n v="38280000"/>
    <n v="1"/>
    <n v="1"/>
    <n v="0"/>
    <n v="1"/>
    <d v="2021-08-23T00:00:00"/>
    <x v="448"/>
    <n v="12760000"/>
    <n v="1046320"/>
    <x v="8"/>
    <x v="2"/>
    <n v="35141040"/>
    <n v="0.91800000000000004"/>
  </r>
  <r>
    <s v="ODR5631512261t"/>
    <s v="C992621L"/>
    <x v="243"/>
    <s v="P847756"/>
    <n v="1913420"/>
    <n v="2"/>
    <n v="38268400"/>
    <n v="0"/>
    <n v="38268400"/>
    <n v="1"/>
    <n v="0"/>
    <n v="0"/>
    <n v="4"/>
    <d v="2021-11-17T00:00:00"/>
    <x v="341"/>
    <n v="18908000"/>
    <n v="1304650"/>
    <x v="1"/>
    <x v="1"/>
    <n v="35659100"/>
    <n v="0.93181580625267846"/>
  </r>
  <r>
    <s v="ODR7394493885l"/>
    <s v="C901597L"/>
    <x v="32"/>
    <s v="P329412"/>
    <n v="3809092"/>
    <n v="1"/>
    <n v="38090900"/>
    <n v="0"/>
    <n v="38090900"/>
    <n v="1"/>
    <n v="0"/>
    <n v="0"/>
    <n v="4"/>
    <d v="2021-12-21T00:00:00"/>
    <x v="410"/>
    <n v="43326000"/>
    <n v="3812690"/>
    <x v="2"/>
    <x v="1"/>
    <n v="34278210"/>
    <n v="0.89990548923758695"/>
  </r>
  <r>
    <s v="ODR8937614127q"/>
    <s v="C304906L"/>
    <x v="224"/>
    <s v="P264924"/>
    <n v="3806250"/>
    <n v="1"/>
    <n v="38062500"/>
    <n v="0"/>
    <n v="38062500"/>
    <n v="1"/>
    <n v="0"/>
    <n v="0"/>
    <n v="4"/>
    <d v="2022-05-01T00:00:00"/>
    <x v="449"/>
    <n v="38062500"/>
    <n v="3006890"/>
    <x v="3"/>
    <x v="1"/>
    <n v="35055610"/>
    <n v="0.92100124794745486"/>
  </r>
  <r>
    <s v="ODR6376519365b"/>
    <s v="C738725L"/>
    <x v="166"/>
    <s v="P842330"/>
    <n v="1894686"/>
    <n v="2"/>
    <n v="37893700"/>
    <n v="0"/>
    <n v="37893700"/>
    <n v="1"/>
    <n v="0"/>
    <n v="0"/>
    <n v="1"/>
    <d v="2021-08-27T00:00:00"/>
    <x v="450"/>
    <n v="18946900"/>
    <n v="1458870"/>
    <x v="2"/>
    <x v="2"/>
    <n v="34975960"/>
    <n v="0.92300197658185923"/>
  </r>
  <r>
    <s v="ODR6812539992d"/>
    <s v="C337705L"/>
    <x v="99"/>
    <s v="P177815"/>
    <n v="3787400"/>
    <n v="1"/>
    <n v="37874000"/>
    <n v="0"/>
    <n v="37874000"/>
    <n v="1"/>
    <n v="0"/>
    <n v="0"/>
    <n v="2"/>
    <d v="2022-05-01T00:00:00"/>
    <x v="451"/>
    <n v="37874000"/>
    <n v="3105670"/>
    <x v="2"/>
    <x v="5"/>
    <n v="34768330"/>
    <n v="0.91799994719332523"/>
  </r>
  <r>
    <s v="ODR6704918353w"/>
    <s v="C922594L"/>
    <x v="116"/>
    <s v="P857130"/>
    <n v="3782818"/>
    <n v="1"/>
    <n v="37828200"/>
    <n v="0"/>
    <n v="37828200"/>
    <n v="1"/>
    <n v="0"/>
    <n v="0"/>
    <n v="7"/>
    <d v="2021-12-04T00:00:00"/>
    <x v="452"/>
    <n v="37828200"/>
    <n v="2837070"/>
    <x v="2"/>
    <x v="4"/>
    <n v="34991130"/>
    <n v="0.92500118958871957"/>
  </r>
  <r>
    <s v="ODR9332339788r"/>
    <s v="C666013L"/>
    <x v="368"/>
    <s v="P229136"/>
    <n v="3770000"/>
    <n v="1"/>
    <n v="37700000"/>
    <n v="0"/>
    <n v="37700000"/>
    <n v="1"/>
    <n v="0"/>
    <n v="0"/>
    <n v="7"/>
    <d v="2022-04-22T00:00:00"/>
    <x v="453"/>
    <n v="37700000"/>
    <n v="2676700"/>
    <x v="4"/>
    <x v="4"/>
    <n v="35023300"/>
    <n v="0.92900000000000005"/>
  </r>
  <r>
    <s v="ODR9802037699d"/>
    <s v="C650820L"/>
    <x v="118"/>
    <s v="P229136"/>
    <n v="3770000"/>
    <n v="1"/>
    <n v="37700000"/>
    <n v="0"/>
    <n v="37700000"/>
    <n v="1"/>
    <n v="1"/>
    <n v="1"/>
    <n v="7"/>
    <d v="2022-03-21T00:00:00"/>
    <x v="453"/>
    <n v="37700000"/>
    <n v="2676700"/>
    <x v="4"/>
    <x v="4"/>
    <n v="35023300"/>
    <n v="0.92900000000000005"/>
  </r>
  <r>
    <s v="ODR2349733640u"/>
    <s v="C781213L"/>
    <x v="377"/>
    <s v="P162270"/>
    <n v="3770000"/>
    <n v="1"/>
    <n v="37700000"/>
    <n v="0"/>
    <n v="37700000"/>
    <n v="1"/>
    <n v="1"/>
    <n v="0"/>
    <n v="1"/>
    <d v="2021-08-23T00:00:00"/>
    <x v="454"/>
    <n v="37700000"/>
    <n v="3317600"/>
    <x v="7"/>
    <x v="2"/>
    <n v="34382400"/>
    <n v="0.91200000000000003"/>
  </r>
  <r>
    <s v="ODR2692490034n"/>
    <s v="C586717L"/>
    <x v="280"/>
    <s v="P162270"/>
    <n v="3770000"/>
    <n v="1"/>
    <n v="37700000"/>
    <n v="0"/>
    <n v="37700000"/>
    <n v="1"/>
    <n v="1"/>
    <n v="0"/>
    <n v="1"/>
    <d v="2021-08-12T00:00:00"/>
    <x v="454"/>
    <n v="37700000"/>
    <n v="3317600"/>
    <x v="7"/>
    <x v="2"/>
    <n v="34382400"/>
    <n v="0.91200000000000003"/>
  </r>
  <r>
    <s v="ODR6960164798y"/>
    <s v="C203955L"/>
    <x v="72"/>
    <s v="P539142"/>
    <n v="3769942"/>
    <n v="1"/>
    <n v="37699400"/>
    <n v="0"/>
    <n v="37699400"/>
    <n v="1"/>
    <n v="0"/>
    <n v="0"/>
    <n v="7"/>
    <d v="2022-07-14T00:00:00"/>
    <x v="271"/>
    <n v="36145600"/>
    <n v="2530190"/>
    <x v="4"/>
    <x v="4"/>
    <n v="35169210"/>
    <n v="0.93288513875552392"/>
  </r>
  <r>
    <s v="ODR8176884653j"/>
    <s v="C893408L"/>
    <x v="74"/>
    <s v="P539142"/>
    <n v="3769942"/>
    <n v="1"/>
    <n v="37699400"/>
    <n v="0"/>
    <n v="37699400"/>
    <n v="1"/>
    <n v="0"/>
    <n v="0"/>
    <n v="1"/>
    <d v="2022-07-25T00:00:00"/>
    <x v="271"/>
    <n v="36145600"/>
    <n v="2530190"/>
    <x v="4"/>
    <x v="2"/>
    <n v="35169210"/>
    <n v="0.93288513875552392"/>
  </r>
  <r>
    <s v="ODR1381630208e"/>
    <s v="C385646L"/>
    <x v="54"/>
    <s v="P539142"/>
    <n v="3769942"/>
    <n v="1"/>
    <n v="37699400"/>
    <n v="0"/>
    <n v="37699400"/>
    <n v="1"/>
    <n v="0"/>
    <n v="0"/>
    <n v="4"/>
    <d v="2021-11-05T00:00:00"/>
    <x v="271"/>
    <n v="36145600"/>
    <n v="2530190"/>
    <x v="4"/>
    <x v="1"/>
    <n v="35169210"/>
    <n v="0.93288513875552392"/>
  </r>
  <r>
    <s v="ODR6267448121j"/>
    <s v="C863302L"/>
    <x v="1"/>
    <s v="P508653"/>
    <n v="3764200"/>
    <n v="1"/>
    <n v="37642000"/>
    <n v="0"/>
    <n v="37642000"/>
    <n v="1"/>
    <n v="1"/>
    <n v="1"/>
    <n v="1"/>
    <d v="2021-11-19T00:00:00"/>
    <x v="455"/>
    <n v="37642000"/>
    <n v="2446730"/>
    <x v="2"/>
    <x v="2"/>
    <n v="35195270"/>
    <n v="0.93500000000000005"/>
  </r>
  <r>
    <s v="ODR4818943144q"/>
    <s v="C240581L"/>
    <x v="389"/>
    <s v="P221984"/>
    <n v="3763910"/>
    <n v="1"/>
    <n v="37639100"/>
    <n v="0"/>
    <n v="37639100"/>
    <n v="1"/>
    <n v="0"/>
    <n v="0"/>
    <n v="9"/>
    <d v="2021-08-27T00:00:00"/>
    <x v="456"/>
    <n v="37639100"/>
    <n v="3048710"/>
    <x v="2"/>
    <x v="9"/>
    <n v="34590390"/>
    <n v="0.91900151703946165"/>
  </r>
  <r>
    <s v="ODR1896409199b"/>
    <s v="C484667L"/>
    <x v="154"/>
    <s v="P221984"/>
    <n v="3763910"/>
    <n v="1"/>
    <n v="37639100"/>
    <n v="0"/>
    <n v="37639100"/>
    <n v="1"/>
    <n v="0"/>
    <n v="0"/>
    <n v="1"/>
    <d v="2021-07-14T00:00:00"/>
    <x v="456"/>
    <n v="37639100"/>
    <n v="3048710"/>
    <x v="2"/>
    <x v="2"/>
    <n v="34590390"/>
    <n v="0.91900151703946165"/>
  </r>
  <r>
    <s v="ODR7239236950j"/>
    <s v="C345434L"/>
    <x v="350"/>
    <s v="P221984"/>
    <n v="3763910"/>
    <n v="1"/>
    <n v="37639100"/>
    <n v="0"/>
    <n v="37639100"/>
    <n v="1"/>
    <n v="0"/>
    <n v="0"/>
    <n v="10"/>
    <d v="2021-07-07T00:00:00"/>
    <x v="456"/>
    <n v="37639100"/>
    <n v="3048710"/>
    <x v="2"/>
    <x v="11"/>
    <n v="34590390"/>
    <n v="0.91900151703946165"/>
  </r>
  <r>
    <s v="ODR3934228640q"/>
    <s v="C499591L"/>
    <x v="227"/>
    <s v="P221984"/>
    <n v="3763910"/>
    <n v="1"/>
    <n v="37639100"/>
    <n v="0"/>
    <n v="37639100"/>
    <n v="1"/>
    <n v="1"/>
    <n v="0"/>
    <n v="1"/>
    <d v="2021-07-04T00:00:00"/>
    <x v="456"/>
    <n v="37639100"/>
    <n v="3048710"/>
    <x v="2"/>
    <x v="2"/>
    <n v="34590390"/>
    <n v="0.91900151703946165"/>
  </r>
  <r>
    <s v="ODR7522342494f"/>
    <s v="C899192L"/>
    <x v="275"/>
    <s v="P221984"/>
    <n v="3763910"/>
    <n v="1"/>
    <n v="37639100"/>
    <n v="0"/>
    <n v="37639100"/>
    <n v="1"/>
    <n v="1"/>
    <n v="1"/>
    <n v="1"/>
    <d v="2021-07-13T00:00:00"/>
    <x v="456"/>
    <n v="37639100"/>
    <n v="3048710"/>
    <x v="2"/>
    <x v="2"/>
    <n v="34590390"/>
    <n v="0.91900151703946165"/>
  </r>
  <r>
    <s v="ODR3773482263r"/>
    <s v="C940999L"/>
    <x v="152"/>
    <s v="P221984"/>
    <n v="3763910"/>
    <n v="1"/>
    <n v="37639100"/>
    <n v="0"/>
    <n v="37639100"/>
    <n v="1"/>
    <n v="0"/>
    <n v="0"/>
    <n v="8"/>
    <d v="2021-07-19T00:00:00"/>
    <x v="456"/>
    <n v="37639100"/>
    <n v="3048710"/>
    <x v="2"/>
    <x v="8"/>
    <n v="34590390"/>
    <n v="0.91900151703946165"/>
  </r>
  <r>
    <s v="ODR9947512012l"/>
    <s v="C599590L"/>
    <x v="219"/>
    <s v="P221984"/>
    <n v="3763910"/>
    <n v="1"/>
    <n v="37639100"/>
    <n v="0"/>
    <n v="37639100"/>
    <n v="1"/>
    <n v="0"/>
    <n v="0"/>
    <n v="4"/>
    <d v="2021-10-21T00:00:00"/>
    <x v="456"/>
    <n v="37639100"/>
    <n v="3048710"/>
    <x v="2"/>
    <x v="1"/>
    <n v="34590390"/>
    <n v="0.91900151703946165"/>
  </r>
  <r>
    <s v="ODR4353852251v"/>
    <s v="C686117L"/>
    <x v="344"/>
    <s v="P862391"/>
    <n v="3758110"/>
    <n v="1"/>
    <n v="37581100"/>
    <n v="0"/>
    <n v="37581100"/>
    <n v="1"/>
    <n v="0"/>
    <n v="0"/>
    <n v="4"/>
    <d v="2021-12-03T00:00:00"/>
    <x v="423"/>
    <n v="37581100"/>
    <n v="2968900"/>
    <x v="3"/>
    <x v="1"/>
    <n v="34612200"/>
    <n v="0.92100018360292801"/>
  </r>
  <r>
    <s v="ODR5283371464z"/>
    <s v="C215074L"/>
    <x v="138"/>
    <s v="P862391"/>
    <n v="3758110"/>
    <n v="1"/>
    <n v="37581100"/>
    <n v="0"/>
    <n v="37581100"/>
    <n v="1"/>
    <n v="1"/>
    <n v="1"/>
    <n v="4"/>
    <d v="2021-09-13T00:00:00"/>
    <x v="423"/>
    <n v="37581100"/>
    <n v="2968900"/>
    <x v="3"/>
    <x v="1"/>
    <n v="34612200"/>
    <n v="0.92100018360292801"/>
  </r>
  <r>
    <s v="ODR1922496587a"/>
    <s v="C352487L"/>
    <x v="238"/>
    <s v="P858785"/>
    <n v="1878678"/>
    <n v="2"/>
    <n v="37573600"/>
    <n v="0"/>
    <n v="37573600"/>
    <n v="1"/>
    <n v="1"/>
    <n v="1"/>
    <n v="1"/>
    <d v="2021-07-24T00:00:00"/>
    <x v="457"/>
    <n v="16539300"/>
    <n v="1075030"/>
    <x v="2"/>
    <x v="2"/>
    <n v="35423540"/>
    <n v="0.94277737560414754"/>
  </r>
  <r>
    <s v="ODR7092161409k"/>
    <s v="C757377L"/>
    <x v="10"/>
    <s v="P858785"/>
    <n v="1878678"/>
    <n v="2"/>
    <n v="37573600"/>
    <n v="0"/>
    <n v="37573600"/>
    <n v="1"/>
    <n v="0"/>
    <n v="0"/>
    <n v="1"/>
    <d v="2021-09-24T00:00:00"/>
    <x v="457"/>
    <n v="16539300"/>
    <n v="1075030"/>
    <x v="2"/>
    <x v="2"/>
    <n v="35423540"/>
    <n v="0.94277737560414754"/>
  </r>
  <r>
    <s v="ODR6393974505y"/>
    <s v="C588745L"/>
    <x v="240"/>
    <s v="P208095"/>
    <n v="3741000"/>
    <n v="1"/>
    <n v="37410000"/>
    <n v="0"/>
    <n v="37410000"/>
    <n v="1"/>
    <n v="1"/>
    <n v="0"/>
    <n v="1"/>
    <d v="2021-08-19T00:00:00"/>
    <x v="458"/>
    <n v="37410000"/>
    <n v="2656110"/>
    <x v="2"/>
    <x v="2"/>
    <n v="34753890"/>
    <n v="0.92900000000000005"/>
  </r>
  <r>
    <s v="ODR8846479427o"/>
    <s v="C551504L"/>
    <x v="390"/>
    <s v="P466269"/>
    <n v="3740942"/>
    <n v="1"/>
    <n v="37409400"/>
    <n v="0"/>
    <n v="37409400"/>
    <n v="1"/>
    <n v="0"/>
    <n v="0"/>
    <n v="8"/>
    <d v="2021-07-24T00:00:00"/>
    <x v="459"/>
    <n v="37409400"/>
    <n v="2506410"/>
    <x v="4"/>
    <x v="8"/>
    <n v="34902990"/>
    <n v="0.93300052927873744"/>
  </r>
  <r>
    <s v="ODR8058883395p"/>
    <s v="C504330L"/>
    <x v="391"/>
    <s v="P466269"/>
    <n v="3740942"/>
    <n v="1"/>
    <n v="37409400"/>
    <n v="0"/>
    <n v="37409400"/>
    <n v="1"/>
    <n v="0"/>
    <n v="0"/>
    <n v="8"/>
    <d v="2021-09-26T00:00:00"/>
    <x v="459"/>
    <n v="37409400"/>
    <n v="2506410"/>
    <x v="4"/>
    <x v="8"/>
    <n v="34902990"/>
    <n v="0.93300052927873744"/>
  </r>
  <r>
    <s v="ODR9963540393u"/>
    <s v="C166968L"/>
    <x v="292"/>
    <s v="P466269"/>
    <n v="3740942"/>
    <n v="1"/>
    <n v="37409400"/>
    <n v="0"/>
    <n v="37409400"/>
    <n v="1"/>
    <n v="0"/>
    <n v="0"/>
    <n v="1"/>
    <d v="2021-07-26T00:00:00"/>
    <x v="459"/>
    <n v="37409400"/>
    <n v="2506410"/>
    <x v="4"/>
    <x v="2"/>
    <n v="34902990"/>
    <n v="0.93300052927873744"/>
  </r>
  <r>
    <s v="ODR6545327103n"/>
    <s v="C242231L"/>
    <x v="135"/>
    <s v="P885392"/>
    <n v="1870442"/>
    <n v="2"/>
    <n v="37408800"/>
    <n v="0"/>
    <n v="37408800"/>
    <n v="1"/>
    <n v="0"/>
    <n v="0"/>
    <n v="4"/>
    <d v="2021-09-22T00:00:00"/>
    <x v="460"/>
    <n v="18704400"/>
    <n v="1234470"/>
    <x v="4"/>
    <x v="1"/>
    <n v="34939860"/>
    <n v="0.93400109065246684"/>
  </r>
  <r>
    <s v="ODR4581694650h"/>
    <s v="C764741L"/>
    <x v="61"/>
    <s v="P475289"/>
    <n v="1870442"/>
    <n v="2"/>
    <n v="37408800"/>
    <n v="0"/>
    <n v="37408800"/>
    <n v="1"/>
    <n v="0"/>
    <n v="0"/>
    <n v="4"/>
    <d v="2022-04-20T00:00:00"/>
    <x v="461"/>
    <n v="18704400"/>
    <n v="1589840"/>
    <x v="4"/>
    <x v="1"/>
    <n v="34229120"/>
    <n v="0.91500181775411138"/>
  </r>
  <r>
    <s v="ODR9899833436w"/>
    <s v="C242231L"/>
    <x v="133"/>
    <s v="P885392"/>
    <n v="1870442"/>
    <n v="2"/>
    <n v="37408800"/>
    <n v="0"/>
    <n v="37408800"/>
    <n v="1"/>
    <n v="0"/>
    <n v="0"/>
    <n v="4"/>
    <d v="2021-09-22T00:00:00"/>
    <x v="460"/>
    <n v="18704400"/>
    <n v="1234470"/>
    <x v="4"/>
    <x v="1"/>
    <n v="34939860"/>
    <n v="0.93400109065246684"/>
  </r>
  <r>
    <s v="ODR3757931004y"/>
    <s v="C898816L"/>
    <x v="149"/>
    <s v="P708157"/>
    <n v="1865570"/>
    <n v="2"/>
    <n v="37311400"/>
    <n v="0"/>
    <n v="37311400"/>
    <n v="1"/>
    <n v="0"/>
    <n v="0"/>
    <n v="1"/>
    <d v="2021-10-01T00:00:00"/>
    <x v="462"/>
    <n v="17310100"/>
    <n v="1228960"/>
    <x v="2"/>
    <x v="2"/>
    <n v="34853480"/>
    <n v="0.93412415508396895"/>
  </r>
  <r>
    <s v="ODR6137183424o"/>
    <s v="C215074L"/>
    <x v="338"/>
    <s v="P572907"/>
    <n v="3728530"/>
    <n v="1"/>
    <n v="37285300"/>
    <n v="0"/>
    <n v="37285300"/>
    <n v="1"/>
    <n v="1"/>
    <n v="0"/>
    <n v="4"/>
    <d v="2021-09-13T00:00:00"/>
    <x v="414"/>
    <n v="40905100"/>
    <n v="2740620"/>
    <x v="3"/>
    <x v="1"/>
    <n v="34544680"/>
    <n v="0.92649596489769426"/>
  </r>
  <r>
    <s v="ODR3509693800o"/>
    <s v="C211164L"/>
    <x v="49"/>
    <s v="P572907"/>
    <n v="3728530"/>
    <n v="1"/>
    <n v="37285300"/>
    <n v="0"/>
    <n v="37285300"/>
    <n v="1"/>
    <n v="1"/>
    <n v="1"/>
    <n v="4"/>
    <d v="2021-11-12T00:00:00"/>
    <x v="414"/>
    <n v="40905100"/>
    <n v="2740620"/>
    <x v="3"/>
    <x v="1"/>
    <n v="34544680"/>
    <n v="0.92649596489769426"/>
  </r>
  <r>
    <s v="ODR2862475637q"/>
    <s v="C360482L"/>
    <x v="321"/>
    <s v="P572907"/>
    <n v="3728530"/>
    <n v="1"/>
    <n v="37285300"/>
    <n v="0"/>
    <n v="37285300"/>
    <n v="1"/>
    <n v="1"/>
    <n v="0"/>
    <n v="4"/>
    <d v="2021-12-12T00:00:00"/>
    <x v="414"/>
    <n v="40905100"/>
    <n v="2740620"/>
    <x v="3"/>
    <x v="1"/>
    <n v="34544680"/>
    <n v="0.92649596489769426"/>
  </r>
  <r>
    <s v="ODR9355548208l"/>
    <s v="C806991L"/>
    <x v="147"/>
    <s v="P230358"/>
    <n v="1861800"/>
    <n v="2"/>
    <n v="37236000"/>
    <n v="0"/>
    <n v="37236000"/>
    <n v="1"/>
    <n v="0"/>
    <n v="0"/>
    <n v="7"/>
    <d v="2022-05-20T00:00:00"/>
    <x v="463"/>
    <n v="18618000"/>
    <n v="1414970"/>
    <x v="4"/>
    <x v="4"/>
    <n v="34406060"/>
    <n v="0.92399989257707593"/>
  </r>
  <r>
    <s v="ODR3679189079y"/>
    <s v="C740296L"/>
    <x v="225"/>
    <s v="P281278"/>
    <n v="3714900"/>
    <n v="1"/>
    <n v="37149000"/>
    <n v="0"/>
    <n v="37149000"/>
    <n v="1"/>
    <n v="1"/>
    <n v="0"/>
    <n v="1"/>
    <d v="2022-05-24T00:00:00"/>
    <x v="464"/>
    <n v="37149000"/>
    <n v="2377540"/>
    <x v="12"/>
    <x v="2"/>
    <n v="34771460"/>
    <n v="0.93599989232549996"/>
  </r>
  <r>
    <s v="ODR8590204779w"/>
    <s v="C818119L"/>
    <x v="6"/>
    <s v="P887375"/>
    <n v="3712000"/>
    <n v="1"/>
    <n v="37120000"/>
    <n v="0"/>
    <n v="37120000"/>
    <n v="1"/>
    <n v="0"/>
    <n v="0"/>
    <n v="1"/>
    <d v="2022-05-11T00:00:00"/>
    <x v="465"/>
    <n v="37120000"/>
    <n v="2375680"/>
    <x v="6"/>
    <x v="2"/>
    <n v="34744320"/>
    <n v="0.93600000000000005"/>
  </r>
  <r>
    <s v="ODR7208341633k"/>
    <s v="C833446L"/>
    <x v="361"/>
    <s v="P972345"/>
    <n v="3711942"/>
    <n v="1"/>
    <n v="37119400"/>
    <n v="0"/>
    <n v="37119400"/>
    <n v="1"/>
    <n v="0"/>
    <n v="0"/>
    <n v="8"/>
    <d v="2021-09-22T00:00:00"/>
    <x v="245"/>
    <n v="37119400"/>
    <n v="3303620"/>
    <x v="4"/>
    <x v="8"/>
    <n v="33815780"/>
    <n v="0.91100017780459819"/>
  </r>
  <r>
    <s v="ODR3773823370p"/>
    <s v="C658358L"/>
    <x v="0"/>
    <s v="P972345"/>
    <n v="3711942"/>
    <n v="1"/>
    <n v="37119400"/>
    <n v="0"/>
    <n v="37119400"/>
    <n v="1"/>
    <n v="1"/>
    <n v="0"/>
    <n v="1"/>
    <d v="2021-07-10T00:00:00"/>
    <x v="245"/>
    <n v="37119400"/>
    <n v="3303620"/>
    <x v="4"/>
    <x v="2"/>
    <n v="33815780"/>
    <n v="0.91100017780459819"/>
  </r>
  <r>
    <s v="ODR6891638519j"/>
    <s v="C351587L"/>
    <x v="294"/>
    <s v="P916538"/>
    <n v="3708810"/>
    <n v="1"/>
    <n v="37088100"/>
    <n v="0"/>
    <n v="37088100"/>
    <n v="1"/>
    <n v="1"/>
    <n v="0"/>
    <n v="1"/>
    <d v="2021-09-10T00:00:00"/>
    <x v="466"/>
    <n v="37088100"/>
    <n v="2818680"/>
    <x v="3"/>
    <x v="2"/>
    <n v="34269420"/>
    <n v="0.92400042062009113"/>
  </r>
  <r>
    <s v="ODR8805370476g"/>
    <s v="C987239L"/>
    <x v="97"/>
    <s v="P221984"/>
    <n v="3702140"/>
    <n v="1"/>
    <n v="37021400"/>
    <n v="0"/>
    <n v="37021400"/>
    <n v="1"/>
    <n v="1"/>
    <n v="1"/>
    <n v="8"/>
    <d v="2021-07-22T00:00:00"/>
    <x v="456"/>
    <n v="37639100"/>
    <n v="3048710"/>
    <x v="2"/>
    <x v="8"/>
    <n v="33972690"/>
    <n v="0.91765006185611564"/>
  </r>
  <r>
    <s v="ODR7542643741z"/>
    <s v="C140984L"/>
    <x v="83"/>
    <s v="P201461"/>
    <n v="3695760"/>
    <n v="1"/>
    <n v="36957600"/>
    <n v="0"/>
    <n v="36957600"/>
    <n v="1"/>
    <n v="1"/>
    <n v="0"/>
    <n v="1"/>
    <d v="2021-07-13T00:00:00"/>
    <x v="467"/>
    <n v="36957600"/>
    <n v="3141400"/>
    <x v="3"/>
    <x v="2"/>
    <n v="33816200"/>
    <n v="0.91499989176786367"/>
  </r>
  <r>
    <s v="ODR7438286352y"/>
    <s v="C972737L"/>
    <x v="125"/>
    <s v="P201461"/>
    <n v="3695760"/>
    <n v="1"/>
    <n v="36957600"/>
    <n v="0"/>
    <n v="36957600"/>
    <n v="1"/>
    <n v="1"/>
    <n v="0"/>
    <n v="1"/>
    <d v="2021-07-21T00:00:00"/>
    <x v="467"/>
    <n v="36957600"/>
    <n v="3141400"/>
    <x v="3"/>
    <x v="2"/>
    <n v="33816200"/>
    <n v="0.91499989176786367"/>
  </r>
  <r>
    <s v="ODR7820205088w"/>
    <s v="C857008L"/>
    <x v="317"/>
    <s v="P572907"/>
    <n v="3683000"/>
    <n v="1"/>
    <n v="36830000"/>
    <n v="0"/>
    <n v="36830000"/>
    <n v="1"/>
    <n v="0"/>
    <n v="0"/>
    <n v="9"/>
    <d v="2021-09-08T00:00:00"/>
    <x v="414"/>
    <n v="40905100"/>
    <n v="2740620"/>
    <x v="3"/>
    <x v="9"/>
    <n v="34089380"/>
    <n v="0.92558729296768938"/>
  </r>
  <r>
    <s v="ODR2205005647b"/>
    <s v="C713589L"/>
    <x v="42"/>
    <s v="P634801"/>
    <n v="3683000"/>
    <n v="1"/>
    <n v="36830000"/>
    <n v="0"/>
    <n v="36830000"/>
    <n v="1"/>
    <n v="0"/>
    <n v="0"/>
    <n v="5"/>
    <d v="2021-07-07T00:00:00"/>
    <x v="468"/>
    <n v="36830000"/>
    <n v="2578100"/>
    <x v="5"/>
    <x v="0"/>
    <n v="34251900"/>
    <n v="0.93"/>
  </r>
  <r>
    <s v="ODR4503173985y"/>
    <s v="C823201L"/>
    <x v="4"/>
    <s v="P182103"/>
    <n v="3683000"/>
    <n v="1"/>
    <n v="36830000"/>
    <n v="0"/>
    <n v="36830000"/>
    <n v="1"/>
    <n v="0"/>
    <n v="0"/>
    <n v="5"/>
    <d v="2021-11-09T00:00:00"/>
    <x v="298"/>
    <n v="36830000"/>
    <n v="3167380"/>
    <x v="5"/>
    <x v="0"/>
    <n v="33662620"/>
    <n v="0.91400000000000003"/>
  </r>
  <r>
    <s v="ODR1406303447q"/>
    <s v="C494276L"/>
    <x v="1"/>
    <s v="P239399"/>
    <n v="3683000"/>
    <n v="1"/>
    <n v="36830000"/>
    <n v="0"/>
    <n v="36830000"/>
    <n v="1"/>
    <n v="0"/>
    <n v="0"/>
    <n v="1"/>
    <d v="2021-11-20T00:00:00"/>
    <x v="10"/>
    <n v="36830000"/>
    <n v="3130550"/>
    <x v="5"/>
    <x v="2"/>
    <n v="33699450"/>
    <n v="0.91500000000000004"/>
  </r>
  <r>
    <s v="ODR7054576630b"/>
    <s v="C211465L"/>
    <x v="49"/>
    <s v="P182103"/>
    <n v="3683000"/>
    <n v="1"/>
    <n v="36830000"/>
    <n v="0"/>
    <n v="36830000"/>
    <n v="1"/>
    <n v="0"/>
    <n v="0"/>
    <n v="1"/>
    <d v="2021-11-02T00:00:00"/>
    <x v="298"/>
    <n v="36830000"/>
    <n v="3167380"/>
    <x v="5"/>
    <x v="2"/>
    <n v="33662620"/>
    <n v="0.91400000000000003"/>
  </r>
  <r>
    <s v="ODR6177702139r"/>
    <s v="C727016L"/>
    <x v="68"/>
    <s v="P182103"/>
    <n v="3683000"/>
    <n v="1"/>
    <n v="36830000"/>
    <n v="0"/>
    <n v="36830000"/>
    <n v="1"/>
    <n v="1"/>
    <n v="0"/>
    <n v="1"/>
    <d v="2021-11-15T00:00:00"/>
    <x v="298"/>
    <n v="36830000"/>
    <n v="3167380"/>
    <x v="5"/>
    <x v="2"/>
    <n v="33662620"/>
    <n v="0.91400000000000003"/>
  </r>
  <r>
    <s v="ODR7689392242o"/>
    <s v="C781213L"/>
    <x v="316"/>
    <s v="P314978"/>
    <n v="3663280"/>
    <n v="1"/>
    <n v="36632800"/>
    <n v="0"/>
    <n v="36632800"/>
    <n v="1"/>
    <n v="1"/>
    <n v="0"/>
    <n v="1"/>
    <d v="2021-08-23T00:00:00"/>
    <x v="469"/>
    <n v="36632800"/>
    <n v="3077130"/>
    <x v="2"/>
    <x v="2"/>
    <n v="33555670"/>
    <n v="0.91600068790810418"/>
  </r>
  <r>
    <s v="ODR8824941485p"/>
    <s v="C842170L"/>
    <x v="0"/>
    <s v="P314978"/>
    <n v="3663280"/>
    <n v="1"/>
    <n v="36632800"/>
    <n v="0"/>
    <n v="36632800"/>
    <n v="1"/>
    <n v="1"/>
    <n v="1"/>
    <n v="1"/>
    <d v="2021-11-16T00:00:00"/>
    <x v="469"/>
    <n v="36632800"/>
    <n v="3077130"/>
    <x v="2"/>
    <x v="2"/>
    <n v="33555670"/>
    <n v="0.91600068790810418"/>
  </r>
  <r>
    <s v="ODR8033671238y"/>
    <s v="C766353L"/>
    <x v="359"/>
    <s v="P852171"/>
    <n v="3663222"/>
    <n v="1"/>
    <n v="36632200"/>
    <n v="0"/>
    <n v="36632200"/>
    <n v="1"/>
    <n v="0"/>
    <n v="0"/>
    <n v="4"/>
    <d v="2022-04-20T00:00:00"/>
    <x v="470"/>
    <n v="36632200"/>
    <n v="3296890"/>
    <x v="2"/>
    <x v="1"/>
    <n v="33335310"/>
    <n v="0.9100002183871021"/>
  </r>
  <r>
    <s v="ODR7766188456g"/>
    <s v="C863590L"/>
    <x v="47"/>
    <s v="P852171"/>
    <n v="3663222"/>
    <n v="1"/>
    <n v="36632200"/>
    <n v="0"/>
    <n v="36632200"/>
    <n v="1"/>
    <n v="0"/>
    <n v="0"/>
    <n v="1"/>
    <d v="2022-03-10T00:00:00"/>
    <x v="470"/>
    <n v="36632200"/>
    <n v="3296890"/>
    <x v="2"/>
    <x v="2"/>
    <n v="33335310"/>
    <n v="0.9100002183871021"/>
  </r>
  <r>
    <s v="ODR1367078667r"/>
    <s v="C919222L"/>
    <x v="67"/>
    <s v="P813029"/>
    <n v="3653942"/>
    <n v="1"/>
    <n v="36539400"/>
    <n v="0"/>
    <n v="36539400"/>
    <n v="1"/>
    <n v="0"/>
    <n v="0"/>
    <n v="5"/>
    <d v="2021-11-28T00:00:00"/>
    <x v="471"/>
    <n v="36539400"/>
    <n v="2192340"/>
    <x v="2"/>
    <x v="0"/>
    <n v="34347060"/>
    <n v="0.94000065682523526"/>
  </r>
  <r>
    <s v="ODR4313541479f"/>
    <s v="C972737L"/>
    <x v="299"/>
    <s v="P813029"/>
    <n v="3653942"/>
    <n v="1"/>
    <n v="36539400"/>
    <n v="0"/>
    <n v="36539400"/>
    <n v="1"/>
    <n v="1"/>
    <n v="0"/>
    <n v="1"/>
    <d v="2021-07-21T00:00:00"/>
    <x v="471"/>
    <n v="36539400"/>
    <n v="2192340"/>
    <x v="2"/>
    <x v="2"/>
    <n v="34347060"/>
    <n v="0.94000065682523526"/>
  </r>
  <r>
    <s v="ODR6477976298o"/>
    <s v="C304632L"/>
    <x v="213"/>
    <s v="P813029"/>
    <n v="3653942"/>
    <n v="1"/>
    <n v="36539400"/>
    <n v="0"/>
    <n v="36539400"/>
    <n v="1"/>
    <n v="0"/>
    <n v="0"/>
    <n v="5"/>
    <d v="2021-11-23T00:00:00"/>
    <x v="471"/>
    <n v="36539400"/>
    <n v="2192340"/>
    <x v="2"/>
    <x v="0"/>
    <n v="34347060"/>
    <n v="0.94000065682523526"/>
  </r>
  <r>
    <s v="ODR1145135368o"/>
    <s v="C907186L"/>
    <x v="214"/>
    <s v="P192415"/>
    <n v="3632192"/>
    <n v="1"/>
    <n v="36321900"/>
    <n v="0"/>
    <n v="36321900"/>
    <n v="1"/>
    <n v="0"/>
    <n v="0"/>
    <n v="7"/>
    <d v="2022-05-08T00:00:00"/>
    <x v="408"/>
    <n v="43360800"/>
    <n v="2818450"/>
    <x v="4"/>
    <x v="4"/>
    <n v="33503450"/>
    <n v="0.92240356369022547"/>
  </r>
  <r>
    <s v="ODR4911231337p"/>
    <s v="C907186L"/>
    <x v="358"/>
    <s v="P192415"/>
    <n v="3632192"/>
    <n v="1"/>
    <n v="36321900"/>
    <n v="0"/>
    <n v="36321900"/>
    <n v="1"/>
    <n v="0"/>
    <n v="0"/>
    <n v="7"/>
    <d v="2022-05-08T00:00:00"/>
    <x v="408"/>
    <n v="43360800"/>
    <n v="2818450"/>
    <x v="4"/>
    <x v="4"/>
    <n v="33503450"/>
    <n v="0.92240356369022547"/>
  </r>
  <r>
    <s v="ODR4053446437a"/>
    <s v="C958287L"/>
    <x v="44"/>
    <s v="P600326"/>
    <n v="3632192"/>
    <n v="1"/>
    <n v="36321900"/>
    <n v="0"/>
    <n v="36321900"/>
    <n v="1"/>
    <n v="1"/>
    <n v="0"/>
    <n v="1"/>
    <d v="2021-07-15T00:00:00"/>
    <x v="472"/>
    <n v="36321900"/>
    <n v="2397200"/>
    <x v="4"/>
    <x v="2"/>
    <n v="33924700"/>
    <n v="0.93400124993461242"/>
  </r>
  <r>
    <s v="ODR9484117584r"/>
    <s v="C374672L"/>
    <x v="127"/>
    <s v="P600326"/>
    <n v="3632192"/>
    <n v="1"/>
    <n v="36321900"/>
    <n v="0"/>
    <n v="36321900"/>
    <n v="1"/>
    <n v="1"/>
    <n v="0"/>
    <n v="1"/>
    <d v="2021-07-17T00:00:00"/>
    <x v="472"/>
    <n v="36321900"/>
    <n v="2397200"/>
    <x v="4"/>
    <x v="2"/>
    <n v="33924700"/>
    <n v="0.93400124993461242"/>
  </r>
  <r>
    <s v="ODR8428191361d"/>
    <s v="C327170L"/>
    <x v="79"/>
    <s v="P600326"/>
    <n v="3632192"/>
    <n v="1"/>
    <n v="36321900"/>
    <n v="0"/>
    <n v="36321900"/>
    <n v="1"/>
    <n v="1"/>
    <n v="0"/>
    <n v="1"/>
    <d v="2022-05-23T00:00:00"/>
    <x v="472"/>
    <n v="36321900"/>
    <n v="2397200"/>
    <x v="4"/>
    <x v="2"/>
    <n v="33924700"/>
    <n v="0.93400124993461242"/>
  </r>
  <r>
    <s v="ODR2118458217w"/>
    <s v="C640667L"/>
    <x v="392"/>
    <s v="P600326"/>
    <n v="3632192"/>
    <n v="1"/>
    <n v="36321900"/>
    <n v="0"/>
    <n v="36321900"/>
    <n v="1"/>
    <n v="0"/>
    <n v="0"/>
    <n v="6"/>
    <d v="2022-04-11T00:00:00"/>
    <x v="472"/>
    <n v="36321900"/>
    <n v="2397200"/>
    <x v="4"/>
    <x v="6"/>
    <n v="33924700"/>
    <n v="0.93400124993461242"/>
  </r>
  <r>
    <s v="ODR8694009050e"/>
    <s v="C813497L"/>
    <x v="307"/>
    <s v="P192415"/>
    <n v="3632192"/>
    <n v="1"/>
    <n v="36321900"/>
    <n v="0"/>
    <n v="36321900"/>
    <n v="1"/>
    <n v="1"/>
    <n v="0"/>
    <n v="1"/>
    <d v="2022-05-14T00:00:00"/>
    <x v="408"/>
    <n v="43360800"/>
    <n v="2818450"/>
    <x v="4"/>
    <x v="2"/>
    <n v="33503450"/>
    <n v="0.92240356369022547"/>
  </r>
  <r>
    <s v="ODR8982038042t"/>
    <s v="C501840L"/>
    <x v="393"/>
    <s v="P600326"/>
    <n v="3632192"/>
    <n v="1"/>
    <n v="36321900"/>
    <n v="0"/>
    <n v="36321900"/>
    <n v="1"/>
    <n v="0"/>
    <n v="0"/>
    <n v="4"/>
    <d v="2022-03-14T00:00:00"/>
    <x v="472"/>
    <n v="36321900"/>
    <n v="2397200"/>
    <x v="4"/>
    <x v="1"/>
    <n v="33924700"/>
    <n v="0.93400124993461242"/>
  </r>
  <r>
    <s v="ODR8936700838h"/>
    <s v="C137982L"/>
    <x v="336"/>
    <s v="P600326"/>
    <n v="3632192"/>
    <n v="1"/>
    <n v="36321900"/>
    <n v="0"/>
    <n v="36321900"/>
    <n v="1"/>
    <n v="0"/>
    <n v="0"/>
    <n v="4"/>
    <d v="2022-04-02T00:00:00"/>
    <x v="472"/>
    <n v="36321900"/>
    <n v="2397200"/>
    <x v="4"/>
    <x v="1"/>
    <n v="33924700"/>
    <n v="0.93400124993461242"/>
  </r>
  <r>
    <s v="ODR4266813513i"/>
    <s v="C478613L"/>
    <x v="66"/>
    <s v="P852171"/>
    <n v="3625000"/>
    <n v="1"/>
    <n v="36250000"/>
    <n v="0"/>
    <n v="36250000"/>
    <n v="1"/>
    <n v="0"/>
    <n v="0"/>
    <n v="7"/>
    <d v="2022-08-01T00:00:00"/>
    <x v="470"/>
    <n v="36632200"/>
    <n v="3296890"/>
    <x v="2"/>
    <x v="4"/>
    <n v="32953110"/>
    <n v="0.90905131034482756"/>
  </r>
  <r>
    <s v="ODR3906626867a"/>
    <s v="C478613L"/>
    <x v="63"/>
    <s v="P852171"/>
    <n v="3625000"/>
    <n v="1"/>
    <n v="36250000"/>
    <n v="0"/>
    <n v="36250000"/>
    <n v="1"/>
    <n v="0"/>
    <n v="0"/>
    <n v="7"/>
    <d v="2022-08-01T00:00:00"/>
    <x v="470"/>
    <n v="36632200"/>
    <n v="3296890"/>
    <x v="2"/>
    <x v="4"/>
    <n v="32953110"/>
    <n v="0.90905131034482756"/>
  </r>
  <r>
    <s v="ODR4486219055r"/>
    <s v="C478613L"/>
    <x v="120"/>
    <s v="P852171"/>
    <n v="3625000"/>
    <n v="1"/>
    <n v="36250000"/>
    <n v="0"/>
    <n v="36250000"/>
    <n v="1"/>
    <n v="0"/>
    <n v="0"/>
    <n v="4"/>
    <d v="2022-08-01T00:00:00"/>
    <x v="470"/>
    <n v="36632200"/>
    <n v="3296890"/>
    <x v="2"/>
    <x v="1"/>
    <n v="32953110"/>
    <n v="0.90905131034482756"/>
  </r>
  <r>
    <s v="ODR9171122880t"/>
    <s v="C706912L"/>
    <x v="264"/>
    <s v="P921070"/>
    <n v="3625000"/>
    <n v="1"/>
    <n v="36250000"/>
    <n v="0"/>
    <n v="36250000"/>
    <n v="1"/>
    <n v="0"/>
    <n v="0"/>
    <n v="7"/>
    <d v="2022-05-09T00:00:00"/>
    <x v="473"/>
    <n v="36250000"/>
    <n v="2718750"/>
    <x v="3"/>
    <x v="4"/>
    <n v="33531250"/>
    <n v="0.92500000000000004"/>
  </r>
  <r>
    <s v="ODR6332771908c"/>
    <s v="C156959L"/>
    <x v="351"/>
    <s v="P645210"/>
    <n v="3624942"/>
    <n v="1"/>
    <n v="36249400"/>
    <n v="0"/>
    <n v="36249400"/>
    <n v="1"/>
    <n v="1"/>
    <n v="0"/>
    <n v="1"/>
    <d v="2022-05-04T00:00:00"/>
    <x v="474"/>
    <n v="36249400"/>
    <n v="2682440"/>
    <x v="4"/>
    <x v="2"/>
    <n v="33566960"/>
    <n v="0.92600043035195068"/>
  </r>
  <r>
    <s v="ODR4962843840a"/>
    <s v="C641308L"/>
    <x v="139"/>
    <s v="P645210"/>
    <n v="3624942"/>
    <n v="1"/>
    <n v="36249400"/>
    <n v="0"/>
    <n v="36249400"/>
    <n v="1"/>
    <n v="1"/>
    <n v="0"/>
    <n v="1"/>
    <d v="2022-05-16T00:00:00"/>
    <x v="474"/>
    <n v="36249400"/>
    <n v="2682440"/>
    <x v="4"/>
    <x v="2"/>
    <n v="33566960"/>
    <n v="0.92600043035195068"/>
  </r>
  <r>
    <s v="ODR5225739227x"/>
    <s v="C191638L"/>
    <x v="366"/>
    <s v="P118969"/>
    <n v="3624942"/>
    <n v="1"/>
    <n v="36249400"/>
    <n v="0"/>
    <n v="36249400"/>
    <n v="1"/>
    <n v="1"/>
    <n v="0"/>
    <n v="1"/>
    <d v="2021-12-05T00:00:00"/>
    <x v="475"/>
    <n v="36249400"/>
    <n v="2682440"/>
    <x v="4"/>
    <x v="2"/>
    <n v="33566960"/>
    <n v="0.92600043035195068"/>
  </r>
  <r>
    <s v="ODR6614269066k"/>
    <s v="C533158L"/>
    <x v="394"/>
    <s v="P539142"/>
    <n v="3614560"/>
    <n v="1"/>
    <n v="36145600"/>
    <n v="0"/>
    <n v="36145600"/>
    <n v="1"/>
    <n v="0"/>
    <n v="0"/>
    <n v="7"/>
    <d v="2022-06-25T00:00:00"/>
    <x v="271"/>
    <n v="36145600"/>
    <n v="2530190"/>
    <x v="4"/>
    <x v="4"/>
    <n v="33615410"/>
    <n v="0.93000005533176933"/>
  </r>
  <r>
    <s v="ODR2522521938x"/>
    <s v="C517976L"/>
    <x v="395"/>
    <s v="P539142"/>
    <n v="3614560"/>
    <n v="1"/>
    <n v="36145600"/>
    <n v="0"/>
    <n v="36145600"/>
    <n v="1"/>
    <n v="0"/>
    <n v="0"/>
    <n v="4"/>
    <d v="2022-06-13T00:00:00"/>
    <x v="271"/>
    <n v="36145600"/>
    <n v="2530190"/>
    <x v="4"/>
    <x v="1"/>
    <n v="33615410"/>
    <n v="0.93000005533176933"/>
  </r>
  <r>
    <s v="ODR5301752163i"/>
    <s v="C932085L"/>
    <x v="38"/>
    <s v="P539142"/>
    <n v="3614560"/>
    <n v="1"/>
    <n v="36145600"/>
    <n v="0"/>
    <n v="36145600"/>
    <n v="1"/>
    <n v="1"/>
    <n v="0"/>
    <n v="1"/>
    <d v="2021-07-06T00:00:00"/>
    <x v="271"/>
    <n v="36145600"/>
    <n v="2530190"/>
    <x v="4"/>
    <x v="2"/>
    <n v="33615410"/>
    <n v="0.93000005533176933"/>
  </r>
  <r>
    <s v="ODR4772060021o"/>
    <s v="C635102L"/>
    <x v="160"/>
    <s v="P221984"/>
    <n v="3610210"/>
    <n v="1"/>
    <n v="36102100"/>
    <n v="0"/>
    <n v="36102100"/>
    <n v="1"/>
    <n v="0"/>
    <n v="0"/>
    <n v="4"/>
    <d v="2021-10-24T00:00:00"/>
    <x v="456"/>
    <n v="37639100"/>
    <n v="3048710"/>
    <x v="2"/>
    <x v="1"/>
    <n v="33053390"/>
    <n v="0.9155531118688387"/>
  </r>
  <r>
    <s v="ODR3113171293w"/>
    <s v="C197222L"/>
    <x v="110"/>
    <s v="P327504"/>
    <n v="3596000"/>
    <n v="1"/>
    <n v="35960000"/>
    <n v="0"/>
    <n v="35960000"/>
    <n v="1"/>
    <n v="1"/>
    <n v="0"/>
    <n v="1"/>
    <d v="2022-01-11T00:00:00"/>
    <x v="476"/>
    <n v="35960000"/>
    <n v="2732960"/>
    <x v="8"/>
    <x v="2"/>
    <n v="33227040"/>
    <n v="0.92400000000000004"/>
  </r>
  <r>
    <s v="ODR9907914539o"/>
    <s v="C399101L"/>
    <x v="294"/>
    <s v="P327504"/>
    <n v="3596000"/>
    <n v="1"/>
    <n v="35960000"/>
    <n v="0"/>
    <n v="35960000"/>
    <n v="1"/>
    <n v="1"/>
    <n v="0"/>
    <n v="1"/>
    <d v="2021-07-14T00:00:00"/>
    <x v="476"/>
    <n v="35960000"/>
    <n v="2732960"/>
    <x v="8"/>
    <x v="2"/>
    <n v="33227040"/>
    <n v="0.92400000000000004"/>
  </r>
  <r>
    <s v="ODR5398143749k"/>
    <s v="C972737L"/>
    <x v="141"/>
    <s v="P312809"/>
    <n v="3595942"/>
    <n v="1"/>
    <n v="35959400"/>
    <n v="0"/>
    <n v="35959400"/>
    <n v="1"/>
    <n v="1"/>
    <n v="0"/>
    <n v="1"/>
    <d v="2021-07-21T00:00:00"/>
    <x v="477"/>
    <n v="35959400"/>
    <n v="3020580"/>
    <x v="2"/>
    <x v="2"/>
    <n v="32938820"/>
    <n v="0.91600026696774695"/>
  </r>
  <r>
    <s v="ODR6351447829k"/>
    <s v="C781213L"/>
    <x v="310"/>
    <s v="P284283"/>
    <n v="3578716"/>
    <n v="1"/>
    <n v="35787200"/>
    <n v="0"/>
    <n v="35787200"/>
    <n v="1"/>
    <n v="1"/>
    <n v="0"/>
    <n v="1"/>
    <d v="2021-08-23T00:00:00"/>
    <x v="478"/>
    <n v="35787200"/>
    <n v="2827150"/>
    <x v="2"/>
    <x v="2"/>
    <n v="32960050"/>
    <n v="0.92100108418652482"/>
  </r>
  <r>
    <s v="ODR9911774131c"/>
    <s v="C525405L"/>
    <x v="376"/>
    <s v="P215868"/>
    <n v="3564680"/>
    <n v="1"/>
    <n v="35646800"/>
    <n v="0"/>
    <n v="35646800"/>
    <n v="1"/>
    <n v="0"/>
    <n v="0"/>
    <n v="1"/>
    <d v="2021-07-24T00:00:00"/>
    <x v="479"/>
    <n v="35646800"/>
    <n v="3029980"/>
    <x v="1"/>
    <x v="2"/>
    <n v="32616820"/>
    <n v="0.91499994389398209"/>
  </r>
  <r>
    <s v="ODR6876024461c"/>
    <s v="C525405L"/>
    <x v="154"/>
    <s v="P215868"/>
    <n v="3564680"/>
    <n v="1"/>
    <n v="35646800"/>
    <n v="0"/>
    <n v="35646800"/>
    <n v="1"/>
    <n v="1"/>
    <n v="0"/>
    <n v="1"/>
    <d v="2021-07-24T00:00:00"/>
    <x v="479"/>
    <n v="35646800"/>
    <n v="3029980"/>
    <x v="1"/>
    <x v="2"/>
    <n v="32616820"/>
    <n v="0.91499994389398209"/>
  </r>
  <r>
    <s v="ODR1985069921w"/>
    <s v="C780258L"/>
    <x v="25"/>
    <s v="P805699"/>
    <n v="3561200"/>
    <n v="1"/>
    <n v="35612000"/>
    <n v="0"/>
    <n v="35612000"/>
    <n v="1"/>
    <n v="1"/>
    <n v="0"/>
    <n v="1"/>
    <d v="2022-08-12T00:00:00"/>
    <x v="480"/>
    <n v="35612000"/>
    <n v="3027020"/>
    <x v="2"/>
    <x v="2"/>
    <n v="32584980"/>
    <n v="0.91500000000000004"/>
  </r>
  <r>
    <s v="ODR6827034395b"/>
    <s v="C688087L"/>
    <x v="140"/>
    <s v="P805699"/>
    <n v="3561200"/>
    <n v="1"/>
    <n v="35612000"/>
    <n v="0"/>
    <n v="35612000"/>
    <n v="1"/>
    <n v="1"/>
    <n v="0"/>
    <n v="4"/>
    <d v="2022-06-18T00:00:00"/>
    <x v="480"/>
    <n v="35612000"/>
    <n v="3027020"/>
    <x v="2"/>
    <x v="1"/>
    <n v="32584980"/>
    <n v="0.91500000000000004"/>
  </r>
  <r>
    <s v="ODR9517149257l"/>
    <s v="C632012L"/>
    <x v="121"/>
    <s v="P805699"/>
    <n v="3561200"/>
    <n v="1"/>
    <n v="35612000"/>
    <n v="0"/>
    <n v="35612000"/>
    <n v="1"/>
    <n v="0"/>
    <n v="0"/>
    <n v="4"/>
    <d v="2022-06-28T00:00:00"/>
    <x v="480"/>
    <n v="35612000"/>
    <n v="3027020"/>
    <x v="2"/>
    <x v="1"/>
    <n v="32584980"/>
    <n v="0.91500000000000004"/>
  </r>
  <r>
    <s v="ODR1786488147a"/>
    <s v="C216417L"/>
    <x v="325"/>
    <s v="P490827"/>
    <n v="3559344"/>
    <n v="1"/>
    <n v="35593400"/>
    <n v="0"/>
    <n v="35593400"/>
    <n v="1"/>
    <n v="1"/>
    <n v="1"/>
    <n v="1"/>
    <d v="2021-12-03T00:00:00"/>
    <x v="481"/>
    <n v="35504700"/>
    <n v="2911370"/>
    <x v="2"/>
    <x v="2"/>
    <n v="32682030"/>
    <n v="0.91820477953777946"/>
  </r>
  <r>
    <s v="ODR7431176329p"/>
    <s v="C624290L"/>
    <x v="385"/>
    <s v="P490827"/>
    <n v="3550470"/>
    <n v="1"/>
    <n v="35504700"/>
    <n v="0"/>
    <n v="35504700"/>
    <n v="1"/>
    <n v="0"/>
    <n v="0"/>
    <n v="4"/>
    <d v="2021-11-26T00:00:00"/>
    <x v="481"/>
    <n v="35504700"/>
    <n v="2911370"/>
    <x v="2"/>
    <x v="1"/>
    <n v="32593330"/>
    <n v="0.91800043374539142"/>
  </r>
  <r>
    <s v="ODR2728084986q"/>
    <s v="C624290L"/>
    <x v="9"/>
    <s v="P490827"/>
    <n v="3550470"/>
    <n v="1"/>
    <n v="35504700"/>
    <n v="0"/>
    <n v="35504700"/>
    <n v="1"/>
    <n v="1"/>
    <n v="1"/>
    <n v="4"/>
    <d v="2021-11-26T00:00:00"/>
    <x v="481"/>
    <n v="35504700"/>
    <n v="2911370"/>
    <x v="2"/>
    <x v="1"/>
    <n v="32593330"/>
    <n v="0.91800043374539142"/>
  </r>
  <r>
    <s v="ODR8153380294l"/>
    <s v="C215074L"/>
    <x v="347"/>
    <s v="P490827"/>
    <n v="3550470"/>
    <n v="1"/>
    <n v="35504700"/>
    <n v="0"/>
    <n v="35504700"/>
    <n v="1"/>
    <n v="0"/>
    <n v="0"/>
    <n v="4"/>
    <d v="2021-09-13T00:00:00"/>
    <x v="481"/>
    <n v="35504700"/>
    <n v="2911370"/>
    <x v="2"/>
    <x v="1"/>
    <n v="32593330"/>
    <n v="0.91800043374539142"/>
  </r>
  <r>
    <s v="ODR8872321010y"/>
    <s v="C374672L"/>
    <x v="271"/>
    <s v="P490827"/>
    <n v="3550470"/>
    <n v="1"/>
    <n v="35504700"/>
    <n v="0"/>
    <n v="35504700"/>
    <n v="1"/>
    <n v="1"/>
    <n v="1"/>
    <n v="1"/>
    <d v="2021-07-17T00:00:00"/>
    <x v="481"/>
    <n v="35504700"/>
    <n v="2911370"/>
    <x v="2"/>
    <x v="2"/>
    <n v="32593330"/>
    <n v="0.91800043374539142"/>
  </r>
  <r>
    <s v="ODR9604896003v"/>
    <s v="C872920L"/>
    <x v="14"/>
    <s v="P690224"/>
    <n v="3534520"/>
    <n v="1"/>
    <n v="35345200"/>
    <n v="0"/>
    <n v="35345200"/>
    <n v="1"/>
    <n v="1"/>
    <n v="0"/>
    <n v="1"/>
    <d v="2021-09-18T00:00:00"/>
    <x v="482"/>
    <n v="35345200"/>
    <n v="2756910"/>
    <x v="1"/>
    <x v="2"/>
    <n v="32588290"/>
    <n v="0.92200044136120318"/>
  </r>
  <r>
    <s v="ODR2620480956f"/>
    <s v="C930868L"/>
    <x v="147"/>
    <s v="P363520"/>
    <n v="3494152"/>
    <n v="1"/>
    <n v="34941500"/>
    <n v="0"/>
    <n v="34941500"/>
    <n v="1"/>
    <n v="0"/>
    <n v="0"/>
    <n v="4"/>
    <d v="2022-05-15T00:00:00"/>
    <x v="483"/>
    <n v="34941500"/>
    <n v="2306140"/>
    <x v="3"/>
    <x v="1"/>
    <n v="32635360"/>
    <n v="0.93399997138073643"/>
  </r>
  <r>
    <s v="ODR1257744770h"/>
    <s v="C788509L"/>
    <x v="384"/>
    <s v="P400366"/>
    <n v="3480000"/>
    <n v="1"/>
    <n v="34800000"/>
    <n v="0"/>
    <n v="34800000"/>
    <n v="1"/>
    <n v="1"/>
    <n v="0"/>
    <n v="1"/>
    <d v="2021-07-20T00:00:00"/>
    <x v="484"/>
    <n v="34800000"/>
    <n v="2644800"/>
    <x v="7"/>
    <x v="2"/>
    <n v="32155200"/>
    <n v="0.92400000000000004"/>
  </r>
  <r>
    <s v="ODR6328921941e"/>
    <s v="C348049L"/>
    <x v="310"/>
    <s v="P920906"/>
    <n v="3480000"/>
    <n v="1"/>
    <n v="34800000"/>
    <n v="0"/>
    <n v="34800000"/>
    <n v="1"/>
    <n v="1"/>
    <n v="0"/>
    <n v="1"/>
    <d v="2021-07-13T00:00:00"/>
    <x v="485"/>
    <n v="34800000"/>
    <n v="2818800"/>
    <x v="7"/>
    <x v="2"/>
    <n v="31981200"/>
    <n v="0.91900000000000004"/>
  </r>
  <r>
    <s v="ODR7690374153d"/>
    <s v="C348049L"/>
    <x v="352"/>
    <s v="P400366"/>
    <n v="3480000"/>
    <n v="1"/>
    <n v="34800000"/>
    <n v="0"/>
    <n v="34800000"/>
    <n v="1"/>
    <n v="0"/>
    <n v="0"/>
    <n v="1"/>
    <d v="2021-07-13T00:00:00"/>
    <x v="484"/>
    <n v="34800000"/>
    <n v="2644800"/>
    <x v="7"/>
    <x v="2"/>
    <n v="32155200"/>
    <n v="0.92400000000000004"/>
  </r>
  <r>
    <s v="ODR9260724529h"/>
    <s v="C966450L"/>
    <x v="74"/>
    <s v="P882365"/>
    <n v="3458308"/>
    <n v="1"/>
    <n v="34583100"/>
    <n v="0"/>
    <n v="34583100"/>
    <n v="1"/>
    <n v="0"/>
    <n v="0"/>
    <n v="4"/>
    <d v="2022-05-14T00:00:00"/>
    <x v="486"/>
    <n v="34583100"/>
    <n v="3043260"/>
    <x v="2"/>
    <x v="1"/>
    <n v="31539840"/>
    <n v="0.91200152675728896"/>
  </r>
  <r>
    <s v="ODR6895797248h"/>
    <s v="C796422L"/>
    <x v="83"/>
    <s v="P934548"/>
    <n v="3456800"/>
    <n v="1"/>
    <n v="34568000"/>
    <n v="0"/>
    <n v="34568000"/>
    <n v="1"/>
    <n v="1"/>
    <n v="1"/>
    <n v="1"/>
    <d v="2021-07-21T00:00:00"/>
    <x v="487"/>
    <n v="34568000"/>
    <n v="3076550"/>
    <x v="2"/>
    <x v="2"/>
    <n v="31491450"/>
    <n v="0.91100005785697757"/>
  </r>
  <r>
    <s v="ODR1392964194d"/>
    <s v="C872920L"/>
    <x v="179"/>
    <s v="P633273"/>
    <n v="3456800"/>
    <n v="1"/>
    <n v="34568000"/>
    <n v="0"/>
    <n v="34568000"/>
    <n v="1"/>
    <n v="0"/>
    <n v="0"/>
    <n v="1"/>
    <d v="2021-09-18T00:00:00"/>
    <x v="488"/>
    <n v="34568000"/>
    <n v="2834580"/>
    <x v="2"/>
    <x v="2"/>
    <n v="31733420"/>
    <n v="0.91799988428604484"/>
  </r>
  <r>
    <s v="ODR1779461489y"/>
    <s v="C853448L"/>
    <x v="65"/>
    <s v="P534748"/>
    <n v="3440850"/>
    <n v="1"/>
    <n v="34408500"/>
    <n v="0"/>
    <n v="34408500"/>
    <n v="1"/>
    <n v="1"/>
    <n v="1"/>
    <n v="3"/>
    <d v="2022-05-05T00:00:00"/>
    <x v="22"/>
    <n v="34408500"/>
    <n v="2718230"/>
    <x v="2"/>
    <x v="3"/>
    <n v="31690270"/>
    <n v="0.9210012060973306"/>
  </r>
  <r>
    <s v="ODR7095265919b"/>
    <s v="C157296L"/>
    <x v="162"/>
    <s v="P534748"/>
    <n v="3440850"/>
    <n v="1"/>
    <n v="34408500"/>
    <n v="0"/>
    <n v="34408500"/>
    <n v="1"/>
    <n v="0"/>
    <n v="0"/>
    <n v="7"/>
    <d v="2022-05-23T00:00:00"/>
    <x v="22"/>
    <n v="34408500"/>
    <n v="2718230"/>
    <x v="2"/>
    <x v="4"/>
    <n v="31690270"/>
    <n v="0.9210012060973306"/>
  </r>
  <r>
    <s v="ODR6274801562x"/>
    <s v="C157296L"/>
    <x v="392"/>
    <s v="P534748"/>
    <n v="3440850"/>
    <n v="1"/>
    <n v="34408500"/>
    <n v="0"/>
    <n v="34408500"/>
    <n v="1"/>
    <n v="1"/>
    <n v="0"/>
    <n v="1"/>
    <d v="2022-05-23T00:00:00"/>
    <x v="22"/>
    <n v="34408500"/>
    <n v="2718230"/>
    <x v="2"/>
    <x v="2"/>
    <n v="31690270"/>
    <n v="0.9210012060973306"/>
  </r>
  <r>
    <s v="ODR9249958444i"/>
    <s v="C671880L"/>
    <x v="139"/>
    <s v="P534748"/>
    <n v="3440850"/>
    <n v="1"/>
    <n v="34408500"/>
    <n v="0"/>
    <n v="34408500"/>
    <n v="1"/>
    <n v="0"/>
    <n v="0"/>
    <n v="4"/>
    <d v="2022-05-22T00:00:00"/>
    <x v="22"/>
    <n v="34408500"/>
    <n v="2718230"/>
    <x v="2"/>
    <x v="1"/>
    <n v="31690270"/>
    <n v="0.9210012060973306"/>
  </r>
  <r>
    <s v="ODR1425358329u"/>
    <s v="C541932L"/>
    <x v="119"/>
    <s v="P534748"/>
    <n v="3440850"/>
    <n v="1"/>
    <n v="34408500"/>
    <n v="0"/>
    <n v="34408500"/>
    <n v="1"/>
    <n v="1"/>
    <n v="0"/>
    <n v="1"/>
    <d v="2022-06-05T00:00:00"/>
    <x v="22"/>
    <n v="34408500"/>
    <n v="2718230"/>
    <x v="2"/>
    <x v="2"/>
    <n v="31690270"/>
    <n v="0.9210012060973306"/>
  </r>
  <r>
    <s v="ODR5742667997r"/>
    <s v="C871391L"/>
    <x v="35"/>
    <s v="P534748"/>
    <n v="3440850"/>
    <n v="1"/>
    <n v="34408500"/>
    <n v="0"/>
    <n v="34408500"/>
    <n v="1"/>
    <n v="0"/>
    <n v="0"/>
    <n v="1"/>
    <d v="2022-04-17T00:00:00"/>
    <x v="22"/>
    <n v="34408500"/>
    <n v="2718230"/>
    <x v="2"/>
    <x v="2"/>
    <n v="31690270"/>
    <n v="0.9210012060973306"/>
  </r>
  <r>
    <s v="ODR7226263334t"/>
    <s v="C824977L"/>
    <x v="263"/>
    <s v="P534748"/>
    <n v="3440850"/>
    <n v="1"/>
    <n v="34408500"/>
    <n v="0"/>
    <n v="34408500"/>
    <n v="1"/>
    <n v="1"/>
    <n v="0"/>
    <n v="1"/>
    <d v="2022-07-11T00:00:00"/>
    <x v="22"/>
    <n v="34408500"/>
    <n v="2718230"/>
    <x v="2"/>
    <x v="2"/>
    <n v="31690270"/>
    <n v="0.9210012060973306"/>
  </r>
  <r>
    <s v="ODR9236791465t"/>
    <s v="C827907L"/>
    <x v="218"/>
    <s v="P626248"/>
    <n v="3440850"/>
    <n v="1"/>
    <n v="34408500"/>
    <n v="0"/>
    <n v="34408500"/>
    <n v="1"/>
    <n v="0"/>
    <n v="0"/>
    <n v="4"/>
    <d v="2021-10-01T00:00:00"/>
    <x v="489"/>
    <n v="34408500"/>
    <n v="2546200"/>
    <x v="4"/>
    <x v="1"/>
    <n v="31862300"/>
    <n v="0.92600084281500206"/>
  </r>
  <r>
    <s v="ODR2782691453b"/>
    <s v="C166348L"/>
    <x v="236"/>
    <s v="P767562"/>
    <n v="1719410"/>
    <n v="2"/>
    <n v="34388200"/>
    <n v="0"/>
    <n v="34388200"/>
    <n v="1"/>
    <n v="0"/>
    <n v="0"/>
    <n v="10"/>
    <d v="2021-09-26T00:00:00"/>
    <x v="490"/>
    <n v="15654200"/>
    <n v="1127060"/>
    <x v="2"/>
    <x v="11"/>
    <n v="32134080"/>
    <n v="0.93445077090397288"/>
  </r>
  <r>
    <s v="ODR8591573340u"/>
    <s v="C834363L"/>
    <x v="220"/>
    <s v="P876695"/>
    <n v="1716220"/>
    <n v="2"/>
    <n v="34324400"/>
    <n v="0"/>
    <n v="34324400"/>
    <n v="1"/>
    <n v="1"/>
    <n v="0"/>
    <n v="1"/>
    <d v="2021-07-11T00:00:00"/>
    <x v="361"/>
    <n v="17162200"/>
    <n v="1132680"/>
    <x v="1"/>
    <x v="2"/>
    <n v="32059040"/>
    <n v="0.9340014683432194"/>
  </r>
  <r>
    <s v="ODR9731430327d"/>
    <s v="C499900L"/>
    <x v="248"/>
    <s v="P985208"/>
    <n v="3430758"/>
    <n v="1"/>
    <n v="34307600"/>
    <n v="0"/>
    <n v="34307600"/>
    <n v="1"/>
    <n v="0"/>
    <n v="0"/>
    <n v="8"/>
    <d v="2021-09-23T00:00:00"/>
    <x v="491"/>
    <n v="34307600"/>
    <n v="2298600"/>
    <x v="4"/>
    <x v="8"/>
    <n v="32009000"/>
    <n v="0.93300026816215653"/>
  </r>
  <r>
    <s v="ODR1252492788n"/>
    <s v="C899192L"/>
    <x v="210"/>
    <s v="P923197"/>
    <n v="3422000"/>
    <n v="1"/>
    <n v="34220000"/>
    <n v="0"/>
    <n v="34220000"/>
    <n v="1"/>
    <n v="1"/>
    <n v="0"/>
    <n v="1"/>
    <d v="2021-07-13T00:00:00"/>
    <x v="492"/>
    <n v="34220000"/>
    <n v="2361180"/>
    <x v="2"/>
    <x v="2"/>
    <n v="31858820"/>
    <n v="0.93100000000000005"/>
  </r>
  <r>
    <s v="ODR1454410677m"/>
    <s v="C781213L"/>
    <x v="230"/>
    <s v="P122683"/>
    <n v="3422000"/>
    <n v="1"/>
    <n v="34220000"/>
    <n v="0"/>
    <n v="34220000"/>
    <n v="1"/>
    <n v="1"/>
    <n v="0"/>
    <n v="1"/>
    <d v="2021-08-23T00:00:00"/>
    <x v="493"/>
    <n v="34220000"/>
    <n v="3045580"/>
    <x v="4"/>
    <x v="2"/>
    <n v="31174420"/>
    <n v="0.91100000000000003"/>
  </r>
  <r>
    <s v="ODR2600039771g"/>
    <s v="C603530L"/>
    <x v="239"/>
    <s v="P122683"/>
    <n v="3422000"/>
    <n v="1"/>
    <n v="34220000"/>
    <n v="0"/>
    <n v="34220000"/>
    <n v="1"/>
    <n v="1"/>
    <n v="0"/>
    <n v="1"/>
    <d v="2021-07-28T00:00:00"/>
    <x v="493"/>
    <n v="34220000"/>
    <n v="3045580"/>
    <x v="4"/>
    <x v="2"/>
    <n v="31174420"/>
    <n v="0.91100000000000003"/>
  </r>
  <r>
    <s v="ODR5775689092p"/>
    <s v="C994724L"/>
    <x v="362"/>
    <s v="P882089"/>
    <n v="3422000"/>
    <n v="1"/>
    <n v="34220000"/>
    <n v="0"/>
    <n v="34220000"/>
    <n v="1"/>
    <n v="0"/>
    <n v="0"/>
    <n v="4"/>
    <d v="2021-10-03T00:00:00"/>
    <x v="494"/>
    <n v="34220000"/>
    <n v="2977140"/>
    <x v="4"/>
    <x v="1"/>
    <n v="31242860"/>
    <n v="0.91300000000000003"/>
  </r>
  <r>
    <s v="ODR7441793605y"/>
    <s v="C688797L"/>
    <x v="316"/>
    <s v="P674924"/>
    <n v="1136220"/>
    <n v="3"/>
    <n v="34086600"/>
    <n v="0"/>
    <n v="34086600"/>
    <n v="1"/>
    <n v="1"/>
    <n v="1"/>
    <n v="1"/>
    <d v="2021-08-12T00:00:00"/>
    <x v="495"/>
    <n v="11362200"/>
    <n v="965758"/>
    <x v="1"/>
    <x v="2"/>
    <n v="31189326"/>
    <n v="0.91500255232261363"/>
  </r>
  <r>
    <s v="ODR7914950556r"/>
    <s v="C463487L"/>
    <x v="194"/>
    <s v="P766982"/>
    <n v="3393580"/>
    <n v="1"/>
    <n v="33935800"/>
    <n v="0"/>
    <n v="33935800"/>
    <n v="1"/>
    <n v="0"/>
    <n v="0"/>
    <n v="4"/>
    <d v="2021-10-26T00:00:00"/>
    <x v="496"/>
    <n v="30774800"/>
    <n v="1846490"/>
    <x v="2"/>
    <x v="1"/>
    <n v="32089310"/>
    <n v="0.94558872930651405"/>
  </r>
  <r>
    <s v="ODR8912804614o"/>
    <s v="C980973L"/>
    <x v="186"/>
    <s v="P766982"/>
    <n v="3393580"/>
    <n v="1"/>
    <n v="33935800"/>
    <n v="0"/>
    <n v="33935800"/>
    <n v="1"/>
    <n v="0"/>
    <n v="0"/>
    <n v="4"/>
    <d v="2021-10-27T00:00:00"/>
    <x v="496"/>
    <n v="30774800"/>
    <n v="1846490"/>
    <x v="2"/>
    <x v="1"/>
    <n v="32089310"/>
    <n v="0.94558872930651405"/>
  </r>
  <r>
    <s v="ODR3983432140b"/>
    <s v="C360252L"/>
    <x v="87"/>
    <s v="P813349"/>
    <n v="1682000"/>
    <n v="2"/>
    <n v="33640000"/>
    <n v="0"/>
    <n v="33640000"/>
    <n v="1"/>
    <n v="1"/>
    <n v="0"/>
    <n v="1"/>
    <d v="2021-08-11T00:00:00"/>
    <x v="307"/>
    <n v="16820000"/>
    <n v="1227860"/>
    <x v="2"/>
    <x v="2"/>
    <n v="31184280"/>
    <n v="0.92700000000000005"/>
  </r>
  <r>
    <s v="ODR6432702575v"/>
    <s v="C566270L"/>
    <x v="276"/>
    <s v="P813349"/>
    <n v="1682000"/>
    <n v="2"/>
    <n v="33640000"/>
    <n v="0"/>
    <n v="33640000"/>
    <n v="1"/>
    <n v="0"/>
    <n v="0"/>
    <n v="1"/>
    <d v="2021-07-21T00:00:00"/>
    <x v="307"/>
    <n v="16820000"/>
    <n v="1227860"/>
    <x v="2"/>
    <x v="2"/>
    <n v="31184280"/>
    <n v="0.92700000000000005"/>
  </r>
  <r>
    <s v="ODR7936534861i"/>
    <s v="C360252L"/>
    <x v="337"/>
    <s v="P813349"/>
    <n v="1682000"/>
    <n v="2"/>
    <n v="33640000"/>
    <n v="0"/>
    <n v="33640000"/>
    <n v="1"/>
    <n v="1"/>
    <n v="1"/>
    <n v="11"/>
    <d v="2021-08-11T00:00:00"/>
    <x v="307"/>
    <n v="16820000"/>
    <n v="1227860"/>
    <x v="2"/>
    <x v="10"/>
    <n v="31184280"/>
    <n v="0.92700000000000005"/>
  </r>
  <r>
    <s v="ODR3232191441o"/>
    <s v="C258667L"/>
    <x v="115"/>
    <s v="P452095"/>
    <n v="1682000"/>
    <n v="2"/>
    <n v="33640000"/>
    <n v="0"/>
    <n v="33640000"/>
    <n v="1"/>
    <n v="0"/>
    <n v="0"/>
    <n v="1"/>
    <d v="2021-09-28T00:00:00"/>
    <x v="97"/>
    <n v="10933000"/>
    <n v="809042"/>
    <x v="8"/>
    <x v="2"/>
    <n v="32021916"/>
    <n v="0.95189999999999997"/>
  </r>
  <r>
    <s v="ODR4533244984s"/>
    <s v="C283866L"/>
    <x v="356"/>
    <s v="P394310"/>
    <n v="3362782"/>
    <n v="1"/>
    <n v="33627800"/>
    <n v="0"/>
    <n v="33627800"/>
    <n v="1"/>
    <n v="0"/>
    <n v="0"/>
    <n v="9"/>
    <d v="2021-07-18T00:00:00"/>
    <x v="308"/>
    <n v="31366400"/>
    <n v="2258350"/>
    <x v="2"/>
    <x v="9"/>
    <n v="31369450"/>
    <n v="0.93284276699635416"/>
  </r>
  <r>
    <s v="ODR4725877483v"/>
    <s v="C450037L"/>
    <x v="207"/>
    <s v="P394310"/>
    <n v="3362782"/>
    <n v="1"/>
    <n v="33627800"/>
    <n v="0"/>
    <n v="33627800"/>
    <n v="1"/>
    <n v="1"/>
    <n v="1"/>
    <n v="4"/>
    <d v="2021-10-21T00:00:00"/>
    <x v="308"/>
    <n v="31366400"/>
    <n v="2258350"/>
    <x v="2"/>
    <x v="1"/>
    <n v="31369450"/>
    <n v="0.93284276699635416"/>
  </r>
  <r>
    <s v="ODR7966290393c"/>
    <s v="C650820L"/>
    <x v="388"/>
    <s v="P584603"/>
    <n v="3340800"/>
    <n v="1"/>
    <n v="33408000"/>
    <n v="0"/>
    <n v="33408000"/>
    <n v="1"/>
    <n v="0"/>
    <n v="0"/>
    <n v="7"/>
    <d v="2022-03-21T00:00:00"/>
    <x v="497"/>
    <n v="34800000"/>
    <n v="2784000"/>
    <x v="4"/>
    <x v="4"/>
    <n v="30624000"/>
    <n v="0.91666666666666663"/>
  </r>
  <r>
    <s v="ODR3366996167c"/>
    <s v="C781213L"/>
    <x v="332"/>
    <s v="P819695"/>
    <n v="1668370"/>
    <n v="2"/>
    <n v="33367400"/>
    <n v="0"/>
    <n v="33367400"/>
    <n v="1"/>
    <n v="1"/>
    <n v="0"/>
    <n v="1"/>
    <d v="2021-08-23T00:00:00"/>
    <x v="48"/>
    <n v="16683700"/>
    <n v="1234590"/>
    <x v="1"/>
    <x v="2"/>
    <n v="30898220"/>
    <n v="0.92600022776722191"/>
  </r>
  <r>
    <s v="ODR9193517413u"/>
    <s v="C872920L"/>
    <x v="231"/>
    <s v="P156884"/>
    <n v="3334942"/>
    <n v="1"/>
    <n v="33349400"/>
    <n v="0"/>
    <n v="33349400"/>
    <n v="1"/>
    <n v="0"/>
    <n v="0"/>
    <n v="1"/>
    <d v="2021-09-18T00:00:00"/>
    <x v="498"/>
    <n v="33349400"/>
    <n v="2634590"/>
    <x v="1"/>
    <x v="2"/>
    <n v="30714810"/>
    <n v="0.92100037781789179"/>
  </r>
  <r>
    <s v="ODR2981103556r"/>
    <s v="C813614L"/>
    <x v="174"/>
    <s v="P299124"/>
    <n v="1657060"/>
    <n v="2"/>
    <n v="33141200"/>
    <n v="0"/>
    <n v="33141200"/>
    <n v="1"/>
    <n v="1"/>
    <n v="0"/>
    <n v="1"/>
    <d v="2021-08-15T00:00:00"/>
    <x v="499"/>
    <n v="16570600"/>
    <n v="994236"/>
    <x v="1"/>
    <x v="2"/>
    <n v="31152728"/>
    <n v="0.94"/>
  </r>
  <r>
    <s v="ODR8545272878w"/>
    <s v="C813614L"/>
    <x v="228"/>
    <s v="P299124"/>
    <n v="1657060"/>
    <n v="2"/>
    <n v="33141200"/>
    <n v="0"/>
    <n v="33141200"/>
    <n v="1"/>
    <n v="1"/>
    <n v="1"/>
    <n v="1"/>
    <d v="2021-08-15T00:00:00"/>
    <x v="499"/>
    <n v="16570600"/>
    <n v="994236"/>
    <x v="1"/>
    <x v="2"/>
    <n v="31152728"/>
    <n v="0.94"/>
  </r>
  <r>
    <s v="ODR4724358071d"/>
    <s v="C483469L"/>
    <x v="308"/>
    <s v="P858785"/>
    <n v="1653928"/>
    <n v="2"/>
    <n v="33078600"/>
    <n v="0"/>
    <n v="33078600"/>
    <n v="1"/>
    <n v="1"/>
    <n v="0"/>
    <n v="1"/>
    <d v="2021-07-26T00:00:00"/>
    <x v="457"/>
    <n v="16539300"/>
    <n v="1075030"/>
    <x v="2"/>
    <x v="2"/>
    <n v="30928540"/>
    <n v="0.93500148132024929"/>
  </r>
  <r>
    <s v="ODR2558909643z"/>
    <s v="C422171L"/>
    <x v="369"/>
    <s v="P974370"/>
    <n v="1642850"/>
    <n v="2"/>
    <n v="32857000"/>
    <n v="0"/>
    <n v="32857000"/>
    <n v="1"/>
    <n v="0"/>
    <n v="0"/>
    <n v="4"/>
    <d v="2022-04-22T00:00:00"/>
    <x v="500"/>
    <n v="19720000"/>
    <n v="1360680"/>
    <x v="4"/>
    <x v="1"/>
    <n v="30135640"/>
    <n v="0.91717563989408646"/>
  </r>
  <r>
    <s v="ODR4567213678e"/>
    <s v="C558351L"/>
    <x v="331"/>
    <s v="P401988"/>
    <n v="3258150"/>
    <n v="1"/>
    <n v="32581500"/>
    <n v="0"/>
    <n v="32581500"/>
    <n v="1"/>
    <n v="0"/>
    <n v="0"/>
    <n v="5"/>
    <d v="2021-11-05T00:00:00"/>
    <x v="501"/>
    <n v="32581500"/>
    <n v="2411000"/>
    <x v="2"/>
    <x v="0"/>
    <n v="30170500"/>
    <n v="0.92600095146018446"/>
  </r>
  <r>
    <s v="ODR7332448218j"/>
    <s v="C175302L"/>
    <x v="358"/>
    <s v="P989342"/>
    <n v="1084600"/>
    <n v="3"/>
    <n v="32538000"/>
    <n v="0"/>
    <n v="32538000"/>
    <n v="1"/>
    <n v="0"/>
    <n v="0"/>
    <n v="1"/>
    <d v="2021-11-09T00:00:00"/>
    <x v="502"/>
    <n v="10846000"/>
    <n v="954448"/>
    <x v="2"/>
    <x v="2"/>
    <n v="29674656"/>
    <n v="0.91200000000000003"/>
  </r>
  <r>
    <s v="ODR9698864193l"/>
    <s v="C899192L"/>
    <x v="346"/>
    <s v="P396546"/>
    <n v="3247420"/>
    <n v="1"/>
    <n v="32474200"/>
    <n v="0"/>
    <n v="32474200"/>
    <n v="1"/>
    <n v="1"/>
    <n v="0"/>
    <n v="1"/>
    <d v="2021-07-13T00:00:00"/>
    <x v="54"/>
    <n v="41516400"/>
    <n v="3404310"/>
    <x v="2"/>
    <x v="2"/>
    <n v="29069890"/>
    <n v="0.89516878013931056"/>
  </r>
  <r>
    <s v="ODR2898567304c"/>
    <s v="C239306L"/>
    <x v="272"/>
    <s v="P934548"/>
    <n v="3239300"/>
    <n v="1"/>
    <n v="32393000"/>
    <n v="0"/>
    <n v="32393000"/>
    <n v="1"/>
    <n v="1"/>
    <n v="0"/>
    <n v="1"/>
    <d v="2021-07-21T00:00:00"/>
    <x v="487"/>
    <n v="34568000"/>
    <n v="3076550"/>
    <x v="2"/>
    <x v="2"/>
    <n v="29316450"/>
    <n v="0.90502423363072271"/>
  </r>
  <r>
    <s v="ODR6789805028t"/>
    <s v="C857890L"/>
    <x v="364"/>
    <s v="P587192"/>
    <n v="3236400"/>
    <n v="1"/>
    <n v="32364000"/>
    <n v="0"/>
    <n v="32364000"/>
    <n v="1"/>
    <n v="0"/>
    <n v="0"/>
    <n v="4"/>
    <d v="2021-12-16T00:00:00"/>
    <x v="503"/>
    <n v="32364000"/>
    <n v="2524390"/>
    <x v="2"/>
    <x v="1"/>
    <n v="29839610"/>
    <n v="0.92200006179705851"/>
  </r>
  <r>
    <s v="ODR3398301978i"/>
    <s v="C529046L"/>
    <x v="396"/>
    <s v="P735082"/>
    <n v="1078800"/>
    <n v="3"/>
    <n v="32364000"/>
    <n v="0"/>
    <n v="32364000"/>
    <n v="1"/>
    <n v="0"/>
    <n v="0"/>
    <n v="4"/>
    <d v="2021-10-01T00:00:00"/>
    <x v="504"/>
    <n v="10788000"/>
    <n v="668856"/>
    <x v="4"/>
    <x v="1"/>
    <n v="30357432"/>
    <n v="0.93799999999999994"/>
  </r>
  <r>
    <s v="ODR9393960200e"/>
    <s v="C924458L"/>
    <x v="308"/>
    <s v="P334177"/>
    <n v="1078742"/>
    <n v="3"/>
    <n v="32362300"/>
    <n v="0"/>
    <n v="32362300"/>
    <n v="1"/>
    <n v="0"/>
    <n v="0"/>
    <n v="4"/>
    <d v="2021-10-03T00:00:00"/>
    <x v="283"/>
    <n v="10787400"/>
    <n v="927710"/>
    <x v="4"/>
    <x v="1"/>
    <n v="29579170"/>
    <n v="0.914000859024235"/>
  </r>
  <r>
    <s v="ODR5571189272h"/>
    <s v="C828137L"/>
    <x v="349"/>
    <s v="P587495"/>
    <n v="1078742"/>
    <n v="3"/>
    <n v="32362300"/>
    <n v="0"/>
    <n v="32362300"/>
    <n v="1"/>
    <n v="0"/>
    <n v="0"/>
    <n v="4"/>
    <d v="2022-03-19T00:00:00"/>
    <x v="505"/>
    <n v="10787400"/>
    <n v="906134"/>
    <x v="4"/>
    <x v="1"/>
    <n v="29643898"/>
    <n v="0.91600096408475296"/>
  </r>
  <r>
    <s v="ODR4148083464v"/>
    <s v="C454160L"/>
    <x v="113"/>
    <s v="P394310"/>
    <n v="3225496"/>
    <n v="1"/>
    <n v="32255000"/>
    <n v="0"/>
    <n v="32255000"/>
    <n v="1"/>
    <n v="0"/>
    <n v="0"/>
    <n v="4"/>
    <d v="2022-02-16T00:00:00"/>
    <x v="308"/>
    <n v="31366400"/>
    <n v="2258350"/>
    <x v="2"/>
    <x v="1"/>
    <n v="29996650"/>
    <n v="0.92998449852736009"/>
  </r>
  <r>
    <s v="ODR6345090381i"/>
    <s v="C163934L"/>
    <x v="324"/>
    <s v="P162756"/>
    <n v="1612400"/>
    <n v="2"/>
    <n v="32248000"/>
    <n v="0"/>
    <n v="32248000"/>
    <n v="1"/>
    <n v="1"/>
    <n v="0"/>
    <n v="1"/>
    <d v="2021-10-14T00:00:00"/>
    <x v="506"/>
    <n v="16124000"/>
    <n v="1225420"/>
    <x v="7"/>
    <x v="2"/>
    <n v="29797160"/>
    <n v="0.92400024807740011"/>
  </r>
  <r>
    <s v="ODR1163914893g"/>
    <s v="C469416L"/>
    <x v="397"/>
    <s v="P877152"/>
    <n v="3219000"/>
    <n v="1"/>
    <n v="32190000"/>
    <n v="0"/>
    <n v="32190000"/>
    <n v="1"/>
    <n v="1"/>
    <n v="0"/>
    <n v="1"/>
    <d v="2021-12-20T00:00:00"/>
    <x v="507"/>
    <n v="32190000"/>
    <n v="2832720"/>
    <x v="0"/>
    <x v="2"/>
    <n v="29357280"/>
    <n v="0.91200000000000003"/>
  </r>
  <r>
    <s v="ODR6841575253z"/>
    <s v="C618216L"/>
    <x v="39"/>
    <s v="P481645"/>
    <n v="3190000"/>
    <n v="1"/>
    <n v="31900000"/>
    <n v="0"/>
    <n v="31900000"/>
    <n v="1"/>
    <n v="1"/>
    <n v="0"/>
    <n v="1"/>
    <d v="2022-01-11T00:00:00"/>
    <x v="508"/>
    <n v="31900000"/>
    <n v="2360600"/>
    <x v="4"/>
    <x v="2"/>
    <n v="29539400"/>
    <n v="0.92600000000000005"/>
  </r>
  <r>
    <s v="ODR9960830751x"/>
    <s v="C720213L"/>
    <x v="398"/>
    <s v="P624366"/>
    <n v="3189942"/>
    <n v="1"/>
    <n v="31899400"/>
    <n v="0"/>
    <n v="31899400"/>
    <n v="1"/>
    <n v="0"/>
    <n v="0"/>
    <n v="8"/>
    <d v="2021-08-27T00:00:00"/>
    <x v="509"/>
    <n v="31899400"/>
    <n v="2360540"/>
    <x v="4"/>
    <x v="8"/>
    <n v="29538860"/>
    <n v="0.92600048903741139"/>
  </r>
  <r>
    <s v="ODR3820016417q"/>
    <s v="C720213L"/>
    <x v="399"/>
    <s v="P624366"/>
    <n v="3189942"/>
    <n v="1"/>
    <n v="31899400"/>
    <n v="0"/>
    <n v="31899400"/>
    <n v="1"/>
    <n v="0"/>
    <n v="0"/>
    <n v="12"/>
    <d v="2021-08-27T00:00:00"/>
    <x v="509"/>
    <n v="31899400"/>
    <n v="2360540"/>
    <x v="4"/>
    <x v="12"/>
    <n v="29538860"/>
    <n v="0.92600048903741139"/>
  </r>
  <r>
    <s v="ODR4909997877t"/>
    <s v="C489981L"/>
    <x v="279"/>
    <s v="P847756"/>
    <n v="1594942"/>
    <n v="2"/>
    <n v="31898800"/>
    <n v="0"/>
    <n v="31898800"/>
    <n v="1"/>
    <n v="1"/>
    <n v="1"/>
    <n v="1"/>
    <d v="2021-09-22T00:00:00"/>
    <x v="341"/>
    <n v="18908000"/>
    <n v="1304650"/>
    <x v="1"/>
    <x v="2"/>
    <n v="29289500"/>
    <n v="0.91820068466525384"/>
  </r>
  <r>
    <s v="ODR8863650585a"/>
    <s v="C488097L"/>
    <x v="234"/>
    <s v="P770634"/>
    <n v="1061400"/>
    <n v="3"/>
    <n v="31842000"/>
    <n v="0"/>
    <n v="31842000"/>
    <n v="1"/>
    <n v="0"/>
    <n v="0"/>
    <n v="1"/>
    <d v="2021-07-13T00:00:00"/>
    <x v="188"/>
    <n v="10614000"/>
    <n v="934032"/>
    <x v="10"/>
    <x v="2"/>
    <n v="29039904"/>
    <n v="0.91200000000000003"/>
  </r>
  <r>
    <s v="ODR5651560235z"/>
    <s v="C770029L"/>
    <x v="350"/>
    <s v="P240605"/>
    <n v="3184200"/>
    <n v="1"/>
    <n v="31842000"/>
    <n v="0"/>
    <n v="31842000"/>
    <n v="1"/>
    <n v="0"/>
    <n v="0"/>
    <n v="1"/>
    <d v="2021-07-16T00:00:00"/>
    <x v="7"/>
    <n v="24797900"/>
    <n v="2083010"/>
    <x v="3"/>
    <x v="2"/>
    <n v="29758990"/>
    <n v="0.93458294077005211"/>
  </r>
  <r>
    <s v="ODR5538488648s"/>
    <s v="C822743L"/>
    <x v="276"/>
    <s v="P888366"/>
    <n v="3184200"/>
    <n v="1"/>
    <n v="31842000"/>
    <n v="0"/>
    <n v="31842000"/>
    <n v="1"/>
    <n v="1"/>
    <n v="0"/>
    <n v="1"/>
    <d v="2021-07-26T00:00:00"/>
    <x v="510"/>
    <n v="31842000"/>
    <n v="2133410"/>
    <x v="1"/>
    <x v="2"/>
    <n v="29708590"/>
    <n v="0.93300012562025003"/>
  </r>
  <r>
    <s v="ODR1157750230b"/>
    <s v="C391618L"/>
    <x v="51"/>
    <s v="P986337"/>
    <n v="3172020"/>
    <n v="1"/>
    <n v="31720200"/>
    <n v="0"/>
    <n v="31720200"/>
    <n v="1"/>
    <n v="0"/>
    <n v="0"/>
    <n v="7"/>
    <d v="2022-06-02T00:00:00"/>
    <x v="511"/>
    <n v="31720200"/>
    <n v="1934880"/>
    <x v="3"/>
    <x v="4"/>
    <n v="29785320"/>
    <n v="0.93900164563905653"/>
  </r>
  <r>
    <s v="ODR8103856466x"/>
    <s v="C950477L"/>
    <x v="51"/>
    <s v="P970961"/>
    <n v="3171440"/>
    <n v="1"/>
    <n v="31714400"/>
    <n v="0"/>
    <n v="31714400"/>
    <n v="1"/>
    <n v="1"/>
    <n v="0"/>
    <n v="1"/>
    <d v="2022-06-20T00:00:00"/>
    <x v="512"/>
    <n v="31714400"/>
    <n v="2790840"/>
    <x v="4"/>
    <x v="2"/>
    <n v="28923560"/>
    <n v="0.91200085765456707"/>
  </r>
  <r>
    <s v="ODR1826785572b"/>
    <s v="C395230L"/>
    <x v="353"/>
    <s v="P733468"/>
    <n v="3145050"/>
    <n v="1"/>
    <n v="31450500"/>
    <n v="0"/>
    <n v="31450500"/>
    <n v="1"/>
    <n v="1"/>
    <n v="0"/>
    <n v="1"/>
    <d v="2021-11-16T00:00:00"/>
    <x v="513"/>
    <n v="31450500"/>
    <n v="1918470"/>
    <x v="2"/>
    <x v="2"/>
    <n v="29532030"/>
    <n v="0.93900033385796733"/>
  </r>
  <r>
    <s v="ODR8523150684h"/>
    <s v="C717869L"/>
    <x v="280"/>
    <s v="P770541"/>
    <n v="1566000"/>
    <n v="2"/>
    <n v="31320000"/>
    <n v="0"/>
    <n v="31320000"/>
    <n v="1"/>
    <n v="0"/>
    <n v="0"/>
    <n v="4"/>
    <d v="2021-10-11T00:00:00"/>
    <x v="514"/>
    <n v="17110000"/>
    <n v="1095040"/>
    <x v="1"/>
    <x v="1"/>
    <n v="29129920"/>
    <n v="0.93007407407407405"/>
  </r>
  <r>
    <s v="ODR7638694078u"/>
    <s v="C951367L"/>
    <x v="219"/>
    <s v="P770541"/>
    <n v="1566000"/>
    <n v="2"/>
    <n v="31320000"/>
    <n v="0"/>
    <n v="31320000"/>
    <n v="1"/>
    <n v="0"/>
    <n v="0"/>
    <n v="4"/>
    <d v="2021-10-01T00:00:00"/>
    <x v="514"/>
    <n v="17110000"/>
    <n v="1095040"/>
    <x v="1"/>
    <x v="1"/>
    <n v="29129920"/>
    <n v="0.93007407407407405"/>
  </r>
  <r>
    <s v="ODR8666067006c"/>
    <s v="C436011L"/>
    <x v="1"/>
    <s v="P748052"/>
    <n v="3132000"/>
    <n v="1"/>
    <n v="31320000"/>
    <n v="0"/>
    <n v="31320000"/>
    <n v="1"/>
    <n v="0"/>
    <n v="0"/>
    <n v="5"/>
    <d v="2021-11-22T00:00:00"/>
    <x v="515"/>
    <n v="31320000"/>
    <n v="2505600"/>
    <x v="8"/>
    <x v="0"/>
    <n v="28814400"/>
    <n v="0.92"/>
  </r>
  <r>
    <s v="ODR9291463982o"/>
    <s v="C332046L"/>
    <x v="42"/>
    <s v="P885778"/>
    <n v="1566000"/>
    <n v="2"/>
    <n v="31320000"/>
    <n v="0"/>
    <n v="31320000"/>
    <n v="1"/>
    <n v="0"/>
    <n v="0"/>
    <n v="4"/>
    <d v="2021-10-17T00:00:00"/>
    <x v="323"/>
    <n v="14442000"/>
    <n v="866520"/>
    <x v="4"/>
    <x v="1"/>
    <n v="29586960"/>
    <n v="0.94466666666666665"/>
  </r>
  <r>
    <s v="ODR3439582504o"/>
    <s v="C295317L"/>
    <x v="4"/>
    <s v="P467257"/>
    <n v="3131942"/>
    <n v="1"/>
    <n v="31319400"/>
    <n v="0"/>
    <n v="31319400"/>
    <n v="1"/>
    <n v="0"/>
    <n v="0"/>
    <n v="1"/>
    <d v="2021-11-22T00:00:00"/>
    <x v="516"/>
    <n v="31319400"/>
    <n v="2693460"/>
    <x v="4"/>
    <x v="2"/>
    <n v="28625940"/>
    <n v="0.91400026820437175"/>
  </r>
  <r>
    <s v="ODR2614011019n"/>
    <s v="C814229L"/>
    <x v="87"/>
    <s v="P197854"/>
    <n v="3113208"/>
    <n v="1"/>
    <n v="31132100"/>
    <n v="0"/>
    <n v="31132100"/>
    <n v="1"/>
    <n v="1"/>
    <n v="0"/>
    <n v="1"/>
    <d v="2021-07-13T00:00:00"/>
    <x v="517"/>
    <n v="31132100"/>
    <n v="2023560"/>
    <x v="3"/>
    <x v="2"/>
    <n v="29108540"/>
    <n v="0.9350008512114506"/>
  </r>
  <r>
    <s v="ODR4980328950t"/>
    <s v="C239306L"/>
    <x v="384"/>
    <s v="P197854"/>
    <n v="3113208"/>
    <n v="1"/>
    <n v="31132100"/>
    <n v="0"/>
    <n v="31132100"/>
    <n v="1"/>
    <n v="1"/>
    <n v="0"/>
    <n v="1"/>
    <d v="2021-07-21T00:00:00"/>
    <x v="517"/>
    <n v="31132100"/>
    <n v="2023560"/>
    <x v="3"/>
    <x v="2"/>
    <n v="29108540"/>
    <n v="0.9350008512114506"/>
  </r>
  <r>
    <s v="ODR8570980439h"/>
    <s v="C194239L"/>
    <x v="305"/>
    <s v="P272094"/>
    <n v="3111410"/>
    <n v="1"/>
    <n v="31114100"/>
    <n v="0"/>
    <n v="31114100"/>
    <n v="1"/>
    <n v="0"/>
    <n v="0"/>
    <n v="4"/>
    <d v="2021-12-22T00:00:00"/>
    <x v="518"/>
    <n v="31070600"/>
    <n v="2112770"/>
    <x v="1"/>
    <x v="1"/>
    <n v="29001330"/>
    <n v="0.93209605934287032"/>
  </r>
  <r>
    <s v="ODR6072345390d"/>
    <s v="C194239L"/>
    <x v="180"/>
    <s v="P272094"/>
    <n v="3111410"/>
    <n v="1"/>
    <n v="31114100"/>
    <n v="0"/>
    <n v="31114100"/>
    <n v="1"/>
    <n v="0"/>
    <n v="0"/>
    <n v="4"/>
    <d v="2021-12-22T00:00:00"/>
    <x v="518"/>
    <n v="31070600"/>
    <n v="2112770"/>
    <x v="1"/>
    <x v="1"/>
    <n v="29001330"/>
    <n v="0.93209605934287032"/>
  </r>
  <r>
    <s v="ODR4436953013r"/>
    <s v="C280043L"/>
    <x v="396"/>
    <s v="P299813"/>
    <n v="3109322"/>
    <n v="1"/>
    <n v="31093200"/>
    <n v="0"/>
    <n v="31093200"/>
    <n v="1"/>
    <n v="0"/>
    <n v="0"/>
    <n v="4"/>
    <d v="2022-04-04T00:00:00"/>
    <x v="519"/>
    <n v="31093200"/>
    <n v="1927750"/>
    <x v="2"/>
    <x v="1"/>
    <n v="29165450"/>
    <n v="0.93800091338299052"/>
  </r>
  <r>
    <s v="ODR2081290957s"/>
    <s v="C540782L"/>
    <x v="375"/>
    <s v="P272094"/>
    <n v="3107060"/>
    <n v="1"/>
    <n v="31070600"/>
    <n v="0"/>
    <n v="31070600"/>
    <n v="1"/>
    <n v="1"/>
    <n v="0"/>
    <n v="1"/>
    <d v="2021-09-03T00:00:00"/>
    <x v="518"/>
    <n v="31070600"/>
    <n v="2112770"/>
    <x v="1"/>
    <x v="2"/>
    <n v="28957830"/>
    <n v="0.93200099129080227"/>
  </r>
  <r>
    <s v="ODR5641011211s"/>
    <s v="C718296L"/>
    <x v="400"/>
    <s v="P272094"/>
    <n v="3107060"/>
    <n v="1"/>
    <n v="31070600"/>
    <n v="0"/>
    <n v="31070600"/>
    <n v="1"/>
    <n v="0"/>
    <n v="0"/>
    <n v="4"/>
    <d v="2021-10-01T00:00:00"/>
    <x v="518"/>
    <n v="31070600"/>
    <n v="2112770"/>
    <x v="1"/>
    <x v="1"/>
    <n v="28957830"/>
    <n v="0.93200099129080227"/>
  </r>
  <r>
    <s v="ODR6209203511n"/>
    <s v="C454551L"/>
    <x v="145"/>
    <s v="P272094"/>
    <n v="3107060"/>
    <n v="1"/>
    <n v="31070600"/>
    <n v="0"/>
    <n v="31070600"/>
    <n v="1"/>
    <n v="0"/>
    <n v="0"/>
    <n v="9"/>
    <d v="2021-07-11T00:00:00"/>
    <x v="518"/>
    <n v="31070600"/>
    <n v="2112770"/>
    <x v="1"/>
    <x v="9"/>
    <n v="28957830"/>
    <n v="0.93200099129080227"/>
  </r>
  <r>
    <s v="ODR6087302793p"/>
    <s v="C529046L"/>
    <x v="101"/>
    <s v="P551746"/>
    <n v="3103000"/>
    <n v="1"/>
    <n v="31030000"/>
    <n v="0"/>
    <n v="31030000"/>
    <n v="1"/>
    <n v="0"/>
    <n v="0"/>
    <n v="4"/>
    <d v="2021-10-01T00:00:00"/>
    <x v="244"/>
    <n v="30528300"/>
    <n v="2594860"/>
    <x v="1"/>
    <x v="1"/>
    <n v="28435140"/>
    <n v="0.91637576538833387"/>
  </r>
  <r>
    <s v="ODR6661944779o"/>
    <s v="C174427L"/>
    <x v="85"/>
    <s v="P551746"/>
    <n v="3103000"/>
    <n v="1"/>
    <n v="31030000"/>
    <n v="0"/>
    <n v="31030000"/>
    <n v="1"/>
    <n v="0"/>
    <n v="0"/>
    <n v="7"/>
    <d v="2022-06-18T00:00:00"/>
    <x v="244"/>
    <n v="30528300"/>
    <n v="2594860"/>
    <x v="1"/>
    <x v="4"/>
    <n v="28435140"/>
    <n v="0.91637576538833387"/>
  </r>
  <r>
    <s v="ODR1134642269p"/>
    <s v="C479992L"/>
    <x v="349"/>
    <s v="P146139"/>
    <n v="3069360"/>
    <n v="1"/>
    <n v="30693600"/>
    <n v="0"/>
    <n v="30693600"/>
    <n v="1"/>
    <n v="1"/>
    <n v="1"/>
    <n v="1"/>
    <d v="2021-09-19T00:00:00"/>
    <x v="520"/>
    <n v="30693600"/>
    <n v="2332700"/>
    <x v="9"/>
    <x v="2"/>
    <n v="28360900"/>
    <n v="0.924000443089113"/>
  </r>
  <r>
    <s v="ODR1313035414c"/>
    <s v="C378684L"/>
    <x v="61"/>
    <s v="P146139"/>
    <n v="3069360"/>
    <n v="1"/>
    <n v="30693600"/>
    <n v="0"/>
    <n v="30693600"/>
    <n v="1"/>
    <n v="1"/>
    <n v="0"/>
    <n v="1"/>
    <d v="2021-07-03T00:00:00"/>
    <x v="520"/>
    <n v="30693600"/>
    <n v="2332700"/>
    <x v="9"/>
    <x v="2"/>
    <n v="28360900"/>
    <n v="0.924000443089113"/>
  </r>
  <r>
    <s v="ODR2606003677t"/>
    <s v="C166968L"/>
    <x v="332"/>
    <s v="P146139"/>
    <n v="3069360"/>
    <n v="1"/>
    <n v="30693600"/>
    <n v="0"/>
    <n v="30693600"/>
    <n v="1"/>
    <n v="1"/>
    <n v="0"/>
    <n v="1"/>
    <d v="2021-07-26T00:00:00"/>
    <x v="520"/>
    <n v="30693600"/>
    <n v="2332700"/>
    <x v="9"/>
    <x v="2"/>
    <n v="28360900"/>
    <n v="0.924000443089113"/>
  </r>
  <r>
    <s v="ODR9061120532r"/>
    <s v="C132041L"/>
    <x v="15"/>
    <s v="P551746"/>
    <n v="3052830"/>
    <n v="1"/>
    <n v="30528300"/>
    <n v="0"/>
    <n v="30528300"/>
    <n v="1"/>
    <n v="0"/>
    <n v="0"/>
    <n v="7"/>
    <d v="2022-04-05T00:00:00"/>
    <x v="244"/>
    <n v="30528300"/>
    <n v="2594860"/>
    <x v="1"/>
    <x v="4"/>
    <n v="27933440"/>
    <n v="0.91500149042036405"/>
  </r>
  <r>
    <s v="ODR3706614509o"/>
    <s v="C242231L"/>
    <x v="112"/>
    <s v="P551746"/>
    <n v="3052830"/>
    <n v="1"/>
    <n v="30528300"/>
    <n v="0"/>
    <n v="30528300"/>
    <n v="1"/>
    <n v="0"/>
    <n v="0"/>
    <n v="4"/>
    <d v="2021-09-22T00:00:00"/>
    <x v="244"/>
    <n v="30528300"/>
    <n v="2594860"/>
    <x v="1"/>
    <x v="1"/>
    <n v="27933440"/>
    <n v="0.91500149042036405"/>
  </r>
  <r>
    <s v="ODR9356337535n"/>
    <s v="C623160L"/>
    <x v="16"/>
    <s v="P551746"/>
    <n v="3052830"/>
    <n v="1"/>
    <n v="30528300"/>
    <n v="0"/>
    <n v="30528300"/>
    <n v="1"/>
    <n v="0"/>
    <n v="0"/>
    <n v="7"/>
    <d v="2022-03-12T00:00:00"/>
    <x v="244"/>
    <n v="30528300"/>
    <n v="2594860"/>
    <x v="1"/>
    <x v="4"/>
    <n v="27933440"/>
    <n v="0.91500149042036405"/>
  </r>
  <r>
    <s v="ODR4446985655n"/>
    <s v="C711453L"/>
    <x v="302"/>
    <s v="P140025"/>
    <n v="3050800"/>
    <n v="1"/>
    <n v="30508000"/>
    <n v="0"/>
    <n v="30508000"/>
    <n v="1"/>
    <n v="0"/>
    <n v="0"/>
    <n v="1"/>
    <d v="2022-06-03T00:00:00"/>
    <x v="521"/>
    <n v="30508000"/>
    <n v="2288100"/>
    <x v="2"/>
    <x v="2"/>
    <n v="28219900"/>
    <n v="0.92500000000000004"/>
  </r>
  <r>
    <s v="ODR9311636610i"/>
    <s v="C162721L"/>
    <x v="358"/>
    <s v="P272094"/>
    <n v="3049350"/>
    <n v="1"/>
    <n v="30493500"/>
    <n v="0"/>
    <n v="30493500"/>
    <n v="1"/>
    <n v="0"/>
    <n v="0"/>
    <n v="1"/>
    <d v="2021-07-26T00:00:00"/>
    <x v="518"/>
    <n v="31070600"/>
    <n v="2112770"/>
    <x v="1"/>
    <x v="2"/>
    <n v="28380730"/>
    <n v="0.93071408660862154"/>
  </r>
  <r>
    <s v="ODR7971486308t"/>
    <s v="C499767L"/>
    <x v="77"/>
    <s v="P272094"/>
    <n v="3049350"/>
    <n v="1"/>
    <n v="30493500"/>
    <n v="0"/>
    <n v="30493500"/>
    <n v="1"/>
    <n v="1"/>
    <n v="0"/>
    <n v="4"/>
    <d v="2022-07-18T00:00:00"/>
    <x v="518"/>
    <n v="31070600"/>
    <n v="2112770"/>
    <x v="1"/>
    <x v="1"/>
    <n v="28380730"/>
    <n v="0.93071408660862154"/>
  </r>
  <r>
    <s v="ODR4323523002x"/>
    <s v="C162721L"/>
    <x v="99"/>
    <s v="P272094"/>
    <n v="3049350"/>
    <n v="1"/>
    <n v="30493500"/>
    <n v="0"/>
    <n v="30493500"/>
    <n v="1"/>
    <n v="1"/>
    <n v="1"/>
    <n v="1"/>
    <d v="2021-07-26T00:00:00"/>
    <x v="518"/>
    <n v="31070600"/>
    <n v="2112770"/>
    <x v="1"/>
    <x v="2"/>
    <n v="28380730"/>
    <n v="0.93071408660862154"/>
  </r>
  <r>
    <s v="ODR5639434364t"/>
    <s v="C809453L"/>
    <x v="98"/>
    <s v="P564570"/>
    <n v="3045000"/>
    <n v="1"/>
    <n v="30450000"/>
    <n v="0"/>
    <n v="30450000"/>
    <n v="1"/>
    <n v="1"/>
    <n v="0"/>
    <n v="1"/>
    <d v="2022-03-23T00:00:00"/>
    <x v="522"/>
    <n v="30450000"/>
    <n v="2101050"/>
    <x v="3"/>
    <x v="2"/>
    <n v="28348950"/>
    <n v="0.93100000000000005"/>
  </r>
  <r>
    <s v="ODR4189282670b"/>
    <s v="C839720L"/>
    <x v="129"/>
    <s v="P867109"/>
    <n v="3044942"/>
    <n v="1"/>
    <n v="30449400"/>
    <n v="0"/>
    <n v="30449400"/>
    <n v="1"/>
    <n v="0"/>
    <n v="0"/>
    <n v="4"/>
    <d v="2022-03-19T00:00:00"/>
    <x v="523"/>
    <n v="30449400"/>
    <n v="2253240"/>
    <x v="4"/>
    <x v="1"/>
    <n v="28196160"/>
    <n v="0.92600051232536607"/>
  </r>
  <r>
    <s v="ODR6792026106g"/>
    <s v="C351587L"/>
    <x v="148"/>
    <s v="P534021"/>
    <n v="3034038"/>
    <n v="1"/>
    <n v="30340400"/>
    <n v="0"/>
    <n v="30340400"/>
    <n v="1"/>
    <n v="1"/>
    <n v="0"/>
    <n v="1"/>
    <d v="2021-09-10T00:00:00"/>
    <x v="524"/>
    <n v="30340400"/>
    <n v="2336180"/>
    <x v="3"/>
    <x v="2"/>
    <n v="28004220"/>
    <n v="0.92300101514811939"/>
  </r>
  <r>
    <s v="ODR2447939749a"/>
    <s v="C351587L"/>
    <x v="288"/>
    <s v="P534021"/>
    <n v="3034038"/>
    <n v="1"/>
    <n v="30340400"/>
    <n v="0"/>
    <n v="30340400"/>
    <n v="1"/>
    <n v="1"/>
    <n v="0"/>
    <n v="1"/>
    <d v="2021-09-10T00:00:00"/>
    <x v="524"/>
    <n v="30340400"/>
    <n v="2336180"/>
    <x v="3"/>
    <x v="2"/>
    <n v="28004220"/>
    <n v="0.92300101514811939"/>
  </r>
  <r>
    <s v="ODR3849008279e"/>
    <s v="C378684L"/>
    <x v="269"/>
    <s v="P534021"/>
    <n v="3034038"/>
    <n v="1"/>
    <n v="30340400"/>
    <n v="0"/>
    <n v="30340400"/>
    <n v="1"/>
    <n v="1"/>
    <n v="0"/>
    <n v="1"/>
    <d v="2021-07-03T00:00:00"/>
    <x v="524"/>
    <n v="30340400"/>
    <n v="2336180"/>
    <x v="3"/>
    <x v="2"/>
    <n v="28004220"/>
    <n v="0.92300101514811939"/>
  </r>
  <r>
    <s v="ODR4826559073s"/>
    <s v="C200115L"/>
    <x v="327"/>
    <s v="P534021"/>
    <n v="3034038"/>
    <n v="1"/>
    <n v="30340400"/>
    <n v="0"/>
    <n v="30340400"/>
    <n v="1"/>
    <n v="1"/>
    <n v="0"/>
    <n v="1"/>
    <d v="2021-07-12T00:00:00"/>
    <x v="524"/>
    <n v="30340400"/>
    <n v="2336180"/>
    <x v="3"/>
    <x v="2"/>
    <n v="28004220"/>
    <n v="0.92300101514811939"/>
  </r>
  <r>
    <s v="ODR3371880977w"/>
    <s v="C200115L"/>
    <x v="296"/>
    <s v="P534021"/>
    <n v="3034038"/>
    <n v="1"/>
    <n v="30340400"/>
    <n v="0"/>
    <n v="30340400"/>
    <n v="1"/>
    <n v="1"/>
    <n v="0"/>
    <n v="1"/>
    <d v="2021-07-12T00:00:00"/>
    <x v="524"/>
    <n v="30340400"/>
    <n v="2336180"/>
    <x v="3"/>
    <x v="2"/>
    <n v="28004220"/>
    <n v="0.92300101514811939"/>
  </r>
  <r>
    <s v="ODR9630583329s"/>
    <s v="C972737L"/>
    <x v="44"/>
    <s v="P906358"/>
    <n v="1513742"/>
    <n v="2"/>
    <n v="30274800"/>
    <n v="0"/>
    <n v="30274800"/>
    <n v="1"/>
    <n v="1"/>
    <n v="0"/>
    <n v="1"/>
    <d v="2021-07-21T00:00:00"/>
    <x v="525"/>
    <n v="15137400"/>
    <n v="1316950"/>
    <x v="9"/>
    <x v="2"/>
    <n v="27640900"/>
    <n v="0.91300025103386317"/>
  </r>
  <r>
    <s v="ODR4814904476i"/>
    <s v="C143684L"/>
    <x v="198"/>
    <s v="P958194"/>
    <n v="3026150"/>
    <n v="1"/>
    <n v="30261500"/>
    <n v="0"/>
    <n v="30261500"/>
    <n v="1"/>
    <n v="1"/>
    <n v="0"/>
    <n v="1"/>
    <d v="2021-07-05T00:00:00"/>
    <x v="526"/>
    <n v="30261500"/>
    <n v="2360370"/>
    <x v="2"/>
    <x v="2"/>
    <n v="27901130"/>
    <n v="0.92200089222279136"/>
  </r>
  <r>
    <s v="ODR3873774086n"/>
    <s v="C813946L"/>
    <x v="399"/>
    <s v="P623453"/>
    <n v="3026150"/>
    <n v="1"/>
    <n v="30261500"/>
    <n v="0"/>
    <n v="30261500"/>
    <n v="1"/>
    <n v="1"/>
    <n v="1"/>
    <n v="1"/>
    <d v="2021-08-02T00:00:00"/>
    <x v="527"/>
    <n v="30261500"/>
    <n v="2511690"/>
    <x v="2"/>
    <x v="2"/>
    <n v="27749810"/>
    <n v="0.91700047915668426"/>
  </r>
  <r>
    <s v="ODR4906045519m"/>
    <s v="C339400L"/>
    <x v="248"/>
    <s v="P958194"/>
    <n v="3026150"/>
    <n v="1"/>
    <n v="30261500"/>
    <n v="0"/>
    <n v="30261500"/>
    <n v="1"/>
    <n v="1"/>
    <n v="1"/>
    <n v="1"/>
    <d v="2021-09-21T00:00:00"/>
    <x v="526"/>
    <n v="30261500"/>
    <n v="2360370"/>
    <x v="2"/>
    <x v="2"/>
    <n v="27901130"/>
    <n v="0.92200089222279136"/>
  </r>
  <r>
    <s v="ODR9839342882e"/>
    <s v="C241821L"/>
    <x v="49"/>
    <s v="P722616"/>
    <n v="3016000"/>
    <n v="1"/>
    <n v="30160000"/>
    <n v="0"/>
    <n v="30160000"/>
    <n v="1"/>
    <n v="0"/>
    <n v="0"/>
    <n v="4"/>
    <d v="2021-09-26T00:00:00"/>
    <x v="528"/>
    <n v="30160000"/>
    <n v="1869920"/>
    <x v="8"/>
    <x v="1"/>
    <n v="28290080"/>
    <n v="0.93799999999999994"/>
  </r>
  <r>
    <s v="ODR8252996229d"/>
    <s v="C618317L"/>
    <x v="200"/>
    <s v="P203898"/>
    <n v="3004400"/>
    <n v="1"/>
    <n v="30044000"/>
    <n v="0"/>
    <n v="30044000"/>
    <n v="1"/>
    <n v="0"/>
    <n v="0"/>
    <n v="10"/>
    <d v="2021-10-26T00:00:00"/>
    <x v="529"/>
    <n v="30044000"/>
    <n v="2463610"/>
    <x v="8"/>
    <x v="11"/>
    <n v="27580390"/>
    <n v="0.91799993343096786"/>
  </r>
  <r>
    <s v="ODR3785049529c"/>
    <s v="C500995L"/>
    <x v="147"/>
    <s v="P415305"/>
    <n v="2983810"/>
    <n v="1"/>
    <n v="29838100"/>
    <n v="0"/>
    <n v="29838100"/>
    <n v="1"/>
    <n v="0"/>
    <n v="0"/>
    <n v="7"/>
    <d v="2022-05-11T00:00:00"/>
    <x v="530"/>
    <n v="29838100"/>
    <n v="1879780"/>
    <x v="1"/>
    <x v="4"/>
    <n v="27958320"/>
    <n v="0.93700068033822526"/>
  </r>
  <r>
    <s v="ODR8162712974g"/>
    <s v="C622883L"/>
    <x v="332"/>
    <s v="P177940"/>
    <n v="229100"/>
    <n v="13"/>
    <n v="29783000"/>
    <n v="0"/>
    <n v="29783000"/>
    <n v="1"/>
    <n v="1"/>
    <n v="1"/>
    <n v="3"/>
    <d v="2021-09-24T00:00:00"/>
    <x v="531"/>
    <n v="2262000"/>
    <n v="162864"/>
    <x v="2"/>
    <x v="3"/>
    <n v="27665768"/>
    <n v="0.92891139240506326"/>
  </r>
  <r>
    <s v="ODR5922566029y"/>
    <s v="C374672L"/>
    <x v="124"/>
    <s v="P323853"/>
    <n v="2978010"/>
    <n v="1"/>
    <n v="29780100"/>
    <n v="0"/>
    <n v="29780100"/>
    <n v="1"/>
    <n v="1"/>
    <n v="0"/>
    <n v="1"/>
    <d v="2021-07-17T00:00:00"/>
    <x v="532"/>
    <n v="29780100"/>
    <n v="1905880"/>
    <x v="3"/>
    <x v="2"/>
    <n v="27874220"/>
    <n v="0.93600155808744767"/>
  </r>
  <r>
    <s v="ODR6493005657f"/>
    <s v="C176299L"/>
    <x v="45"/>
    <s v="P422527"/>
    <n v="2961712"/>
    <n v="1"/>
    <n v="29617100"/>
    <n v="0"/>
    <n v="29617100"/>
    <n v="1"/>
    <n v="0"/>
    <n v="0"/>
    <n v="6"/>
    <d v="2022-03-02T00:00:00"/>
    <x v="533"/>
    <n v="29617100"/>
    <n v="2102790"/>
    <x v="2"/>
    <x v="6"/>
    <n v="27514310"/>
    <n v="0.92900081371910148"/>
  </r>
  <r>
    <s v="ODR3948043345v"/>
    <s v="C180533L"/>
    <x v="379"/>
    <s v="P948892"/>
    <n v="2956260"/>
    <n v="1"/>
    <n v="29562600"/>
    <n v="0"/>
    <n v="29562600"/>
    <n v="1"/>
    <n v="0"/>
    <n v="0"/>
    <n v="4"/>
    <d v="2021-08-23T00:00:00"/>
    <x v="534"/>
    <n v="29562600"/>
    <n v="2601470"/>
    <x v="2"/>
    <x v="1"/>
    <n v="26961130"/>
    <n v="0.9120013124691333"/>
  </r>
  <r>
    <s v="ODR2162319549e"/>
    <s v="C492850L"/>
    <x v="142"/>
    <s v="P217083"/>
    <n v="2945704"/>
    <n v="1"/>
    <n v="29457000"/>
    <n v="0"/>
    <n v="29457000"/>
    <n v="1"/>
    <n v="1"/>
    <n v="1"/>
    <n v="8"/>
    <d v="2021-07-09T00:00:00"/>
    <x v="535"/>
    <n v="29457000"/>
    <n v="2503800"/>
    <x v="2"/>
    <x v="8"/>
    <n v="26953200"/>
    <n v="0.9150015276504736"/>
  </r>
  <r>
    <s v="ODR7750743049r"/>
    <s v="C501840L"/>
    <x v="368"/>
    <s v="P825073"/>
    <n v="2924070"/>
    <n v="1"/>
    <n v="29240700"/>
    <n v="0"/>
    <n v="29240700"/>
    <n v="1"/>
    <n v="1"/>
    <n v="1"/>
    <n v="7"/>
    <d v="2022-03-14T00:00:00"/>
    <x v="536"/>
    <n v="29240700"/>
    <n v="1783670"/>
    <x v="1"/>
    <x v="4"/>
    <n v="27457030"/>
    <n v="0.93900043432612768"/>
  </r>
  <r>
    <s v="ODR2239074736t"/>
    <s v="C924458L"/>
    <x v="401"/>
    <s v="P209422"/>
    <n v="730742"/>
    <n v="4"/>
    <n v="29229700"/>
    <n v="0"/>
    <n v="29229700"/>
    <n v="1"/>
    <n v="0"/>
    <n v="0"/>
    <n v="4"/>
    <d v="2021-10-03T00:00:00"/>
    <x v="537"/>
    <n v="7307420"/>
    <n v="643046"/>
    <x v="4"/>
    <x v="1"/>
    <n v="26657516"/>
    <n v="0.91200101266862132"/>
  </r>
  <r>
    <s v="ODR3773190172s"/>
    <s v="C795566L"/>
    <x v="102"/>
    <s v="P176485"/>
    <n v="2911600"/>
    <n v="1"/>
    <n v="29116000"/>
    <n v="0"/>
    <n v="29116000"/>
    <n v="1"/>
    <n v="0"/>
    <n v="0"/>
    <n v="1"/>
    <d v="2021-09-05T00:00:00"/>
    <x v="538"/>
    <n v="29116000"/>
    <n v="2038120"/>
    <x v="2"/>
    <x v="2"/>
    <n v="27077880"/>
    <n v="0.93"/>
  </r>
  <r>
    <s v="ODR7173285407q"/>
    <s v="C558438L"/>
    <x v="34"/>
    <s v="P176485"/>
    <n v="2911600"/>
    <n v="1"/>
    <n v="29116000"/>
    <n v="0"/>
    <n v="29116000"/>
    <n v="1"/>
    <n v="1"/>
    <n v="0"/>
    <n v="1"/>
    <d v="2022-04-24T00:00:00"/>
    <x v="538"/>
    <n v="29116000"/>
    <n v="2038120"/>
    <x v="2"/>
    <x v="2"/>
    <n v="27077880"/>
    <n v="0.93"/>
  </r>
  <r>
    <s v="ODR5822797461w"/>
    <s v="C781213L"/>
    <x v="16"/>
    <s v="P720522"/>
    <n v="2900000"/>
    <n v="1"/>
    <n v="29000000"/>
    <n v="0"/>
    <n v="29000000"/>
    <n v="1"/>
    <n v="1"/>
    <n v="0"/>
    <n v="1"/>
    <d v="2021-08-23T00:00:00"/>
    <x v="539"/>
    <n v="29000000"/>
    <n v="1740000"/>
    <x v="6"/>
    <x v="2"/>
    <n v="27260000"/>
    <n v="0.94"/>
  </r>
  <r>
    <s v="ODR5783737922z"/>
    <s v="C781213L"/>
    <x v="148"/>
    <s v="P624876"/>
    <n v="1450000"/>
    <n v="2"/>
    <n v="29000000"/>
    <n v="0"/>
    <n v="29000000"/>
    <n v="1"/>
    <n v="1"/>
    <n v="0"/>
    <n v="1"/>
    <d v="2021-08-23T00:00:00"/>
    <x v="540"/>
    <n v="14500000"/>
    <n v="1261500"/>
    <x v="8"/>
    <x v="2"/>
    <n v="26477000"/>
    <n v="0.91300000000000003"/>
  </r>
  <r>
    <s v="ODR9081701690h"/>
    <s v="C995819L"/>
    <x v="394"/>
    <s v="P880316"/>
    <n v="2899942"/>
    <n v="1"/>
    <n v="28999400"/>
    <n v="0"/>
    <n v="28999400"/>
    <n v="1"/>
    <n v="0"/>
    <n v="0"/>
    <n v="4"/>
    <d v="2022-07-21T00:00:00"/>
    <x v="541"/>
    <n v="28999400"/>
    <n v="2174940"/>
    <x v="2"/>
    <x v="1"/>
    <n v="26824460"/>
    <n v="0.9250005172520811"/>
  </r>
  <r>
    <s v="ODR6065344412x"/>
    <s v="C522216L"/>
    <x v="47"/>
    <s v="P533917"/>
    <n v="2899942"/>
    <n v="1"/>
    <n v="28999400"/>
    <n v="0"/>
    <n v="28999400"/>
    <n v="1"/>
    <n v="1"/>
    <n v="0"/>
    <n v="1"/>
    <d v="2022-05-12T00:00:00"/>
    <x v="542"/>
    <n v="28999400"/>
    <n v="2609940"/>
    <x v="9"/>
    <x v="2"/>
    <n v="26389460"/>
    <n v="0.91000020690083239"/>
  </r>
  <r>
    <s v="ODR8202055451l"/>
    <s v="C770029L"/>
    <x v="141"/>
    <s v="P421755"/>
    <n v="2899942"/>
    <n v="1"/>
    <n v="28999400"/>
    <n v="0"/>
    <n v="28999400"/>
    <n v="1"/>
    <n v="1"/>
    <n v="0"/>
    <n v="1"/>
    <d v="2021-07-16T00:00:00"/>
    <x v="543"/>
    <n v="28999400"/>
    <n v="2319940"/>
    <x v="4"/>
    <x v="2"/>
    <n v="26679460"/>
    <n v="0.92000041380166486"/>
  </r>
  <r>
    <s v="ODR6319529072t"/>
    <s v="C191188L"/>
    <x v="122"/>
    <s v="P355452"/>
    <n v="2899942"/>
    <n v="1"/>
    <n v="28999400"/>
    <n v="0"/>
    <n v="28999400"/>
    <n v="1"/>
    <n v="1"/>
    <n v="0"/>
    <n v="1"/>
    <d v="2021-12-08T00:00:00"/>
    <x v="544"/>
    <n v="28999400"/>
    <n v="2377940"/>
    <x v="4"/>
    <x v="2"/>
    <n v="26621460"/>
    <n v="0.91800037242149835"/>
  </r>
  <r>
    <s v="ODR1236241982s"/>
    <s v="C734785L"/>
    <x v="242"/>
    <s v="P392583"/>
    <n v="1449942"/>
    <n v="2"/>
    <n v="28998800"/>
    <n v="0"/>
    <n v="28998800"/>
    <n v="1"/>
    <n v="1"/>
    <n v="1"/>
    <n v="12"/>
    <d v="2021-08-28T00:00:00"/>
    <x v="545"/>
    <n v="14499400"/>
    <n v="1232440"/>
    <x v="4"/>
    <x v="12"/>
    <n v="26533920"/>
    <n v="0.91500062071533994"/>
  </r>
  <r>
    <s v="ODR4067292679y"/>
    <s v="C813497L"/>
    <x v="147"/>
    <s v="P253922"/>
    <n v="2871000"/>
    <n v="1"/>
    <n v="28710000"/>
    <n v="0"/>
    <n v="28710000"/>
    <n v="1"/>
    <n v="1"/>
    <n v="0"/>
    <n v="1"/>
    <d v="2022-05-14T00:00:00"/>
    <x v="546"/>
    <n v="28710000"/>
    <n v="2124540"/>
    <x v="5"/>
    <x v="2"/>
    <n v="26585460"/>
    <n v="0.92600000000000005"/>
  </r>
  <r>
    <s v="ODR5236505000y"/>
    <s v="C265629L"/>
    <x v="214"/>
    <s v="P506029"/>
    <n v="2869840"/>
    <n v="1"/>
    <n v="28698400"/>
    <n v="0"/>
    <n v="28698400"/>
    <n v="1"/>
    <n v="1"/>
    <n v="0"/>
    <n v="1"/>
    <d v="2022-06-18T00:00:00"/>
    <x v="23"/>
    <n v="28698400"/>
    <n v="1750560"/>
    <x v="3"/>
    <x v="2"/>
    <n v="26947840"/>
    <n v="0.93900147743428208"/>
  </r>
  <r>
    <s v="ODR7399189782k"/>
    <s v="C972737L"/>
    <x v="302"/>
    <s v="P952872"/>
    <n v="2869840"/>
    <n v="1"/>
    <n v="28698400"/>
    <n v="0"/>
    <n v="28698400"/>
    <n v="1"/>
    <n v="1"/>
    <n v="0"/>
    <n v="1"/>
    <d v="2021-07-21T00:00:00"/>
    <x v="547"/>
    <n v="28698400"/>
    <n v="2554150"/>
    <x v="3"/>
    <x v="2"/>
    <n v="26144250"/>
    <n v="0.91100026482312602"/>
  </r>
  <r>
    <s v="ODR3895902351p"/>
    <s v="C158367L"/>
    <x v="234"/>
    <s v="P353796"/>
    <n v="2865200"/>
    <n v="1"/>
    <n v="28652000"/>
    <n v="0"/>
    <n v="28652000"/>
    <n v="1"/>
    <n v="1"/>
    <n v="0"/>
    <n v="1"/>
    <d v="2021-07-16T00:00:00"/>
    <x v="548"/>
    <n v="28652000"/>
    <n v="2292160"/>
    <x v="1"/>
    <x v="2"/>
    <n v="26359840"/>
    <n v="0.92"/>
  </r>
  <r>
    <s v="ODR1506734934x"/>
    <s v="C374672L"/>
    <x v="194"/>
    <s v="P353796"/>
    <n v="2865200"/>
    <n v="1"/>
    <n v="28652000"/>
    <n v="0"/>
    <n v="28652000"/>
    <n v="1"/>
    <n v="1"/>
    <n v="0"/>
    <n v="1"/>
    <d v="2021-07-17T00:00:00"/>
    <x v="548"/>
    <n v="28652000"/>
    <n v="2292160"/>
    <x v="1"/>
    <x v="2"/>
    <n v="26359840"/>
    <n v="0.92"/>
  </r>
  <r>
    <s v="ODR1350484141d"/>
    <s v="C166968L"/>
    <x v="402"/>
    <s v="P353796"/>
    <n v="2865200"/>
    <n v="1"/>
    <n v="28652000"/>
    <n v="0"/>
    <n v="28652000"/>
    <n v="1"/>
    <n v="1"/>
    <n v="0"/>
    <n v="1"/>
    <d v="2021-07-26T00:00:00"/>
    <x v="548"/>
    <n v="28652000"/>
    <n v="2292160"/>
    <x v="1"/>
    <x v="2"/>
    <n v="26359840"/>
    <n v="0.92"/>
  </r>
  <r>
    <s v="ODR5007145564q"/>
    <s v="C382868L"/>
    <x v="31"/>
    <s v="P746317"/>
    <n v="2860560"/>
    <n v="1"/>
    <n v="28605600"/>
    <n v="0"/>
    <n v="28605600"/>
    <n v="1"/>
    <n v="1"/>
    <n v="0"/>
    <n v="1"/>
    <d v="2021-07-07T00:00:00"/>
    <x v="549"/>
    <n v="28605600"/>
    <n v="2174010"/>
    <x v="9"/>
    <x v="2"/>
    <n v="26431590"/>
    <n v="0.9240005453477641"/>
  </r>
  <r>
    <s v="ODR6027454144h"/>
    <s v="C780584L"/>
    <x v="49"/>
    <s v="P182780"/>
    <n v="2858240"/>
    <n v="1"/>
    <n v="28582400"/>
    <n v="0"/>
    <n v="28582400"/>
    <n v="1"/>
    <n v="0"/>
    <n v="0"/>
    <n v="2"/>
    <d v="2021-11-17T00:00:00"/>
    <x v="550"/>
    <n v="28512800"/>
    <n v="2195470"/>
    <x v="2"/>
    <x v="5"/>
    <n v="26386930"/>
    <n v="0.92318804579041647"/>
  </r>
  <r>
    <s v="ODR1433750479i"/>
    <s v="C949023L"/>
    <x v="306"/>
    <s v="P182780"/>
    <n v="2858240"/>
    <n v="1"/>
    <n v="28582400"/>
    <n v="0"/>
    <n v="28582400"/>
    <n v="1"/>
    <n v="0"/>
    <n v="0"/>
    <n v="2"/>
    <d v="2021-11-27T00:00:00"/>
    <x v="550"/>
    <n v="28512800"/>
    <n v="2195470"/>
    <x v="2"/>
    <x v="5"/>
    <n v="26386930"/>
    <n v="0.92318804579041647"/>
  </r>
  <r>
    <s v="ODR3182294673e"/>
    <s v="C949023L"/>
    <x v="345"/>
    <s v="P182780"/>
    <n v="2858240"/>
    <n v="1"/>
    <n v="28582400"/>
    <n v="0"/>
    <n v="28582400"/>
    <n v="1"/>
    <n v="1"/>
    <n v="1"/>
    <n v="2"/>
    <d v="2021-11-27T00:00:00"/>
    <x v="550"/>
    <n v="28512800"/>
    <n v="2195470"/>
    <x v="2"/>
    <x v="5"/>
    <n v="26386930"/>
    <n v="0.92318804579041647"/>
  </r>
  <r>
    <s v="ODR7074496527p"/>
    <s v="C781213L"/>
    <x v="112"/>
    <s v="P746103"/>
    <n v="2842000"/>
    <n v="1"/>
    <n v="28420000"/>
    <n v="0"/>
    <n v="28420000"/>
    <n v="1"/>
    <n v="1"/>
    <n v="0"/>
    <n v="1"/>
    <d v="2021-08-23T00:00:00"/>
    <x v="551"/>
    <n v="28420000"/>
    <n v="2159920"/>
    <x v="6"/>
    <x v="2"/>
    <n v="26260080"/>
    <n v="0.92400000000000004"/>
  </r>
  <r>
    <s v="ODR3506625842o"/>
    <s v="C738725L"/>
    <x v="335"/>
    <s v="P180847"/>
    <n v="2841942"/>
    <n v="1"/>
    <n v="28419400"/>
    <n v="0"/>
    <n v="28419400"/>
    <n v="1"/>
    <n v="1"/>
    <n v="0"/>
    <n v="1"/>
    <d v="2021-08-27T00:00:00"/>
    <x v="552"/>
    <n v="28419400"/>
    <n v="2301960"/>
    <x v="2"/>
    <x v="2"/>
    <n v="26117440"/>
    <n v="0.91900040113443637"/>
  </r>
  <r>
    <s v="ODR2459422485j"/>
    <s v="C158367L"/>
    <x v="48"/>
    <s v="P457899"/>
    <n v="2841942"/>
    <n v="1"/>
    <n v="28419400"/>
    <n v="0"/>
    <n v="28419400"/>
    <n v="1"/>
    <n v="1"/>
    <n v="0"/>
    <n v="1"/>
    <d v="2021-07-16T00:00:00"/>
    <x v="553"/>
    <n v="28419400"/>
    <n v="2017760"/>
    <x v="4"/>
    <x v="2"/>
    <n v="26401640"/>
    <n v="0.92900061225782393"/>
  </r>
  <r>
    <s v="ODR6861028057m"/>
    <s v="C214179L"/>
    <x v="349"/>
    <s v="P184758"/>
    <n v="2837360"/>
    <n v="1"/>
    <n v="28373600"/>
    <n v="0"/>
    <n v="28373600"/>
    <n v="1"/>
    <n v="0"/>
    <n v="0"/>
    <n v="1"/>
    <d v="2022-04-03T00:00:00"/>
    <x v="554"/>
    <n v="28373600"/>
    <n v="2099600"/>
    <x v="8"/>
    <x v="2"/>
    <n v="26274000"/>
    <n v="0.9260016353229763"/>
  </r>
  <r>
    <s v="ODR4656716007m"/>
    <s v="C214179L"/>
    <x v="112"/>
    <s v="P184758"/>
    <n v="2837360"/>
    <n v="1"/>
    <n v="28373600"/>
    <n v="0"/>
    <n v="28373600"/>
    <n v="1"/>
    <n v="1"/>
    <n v="0"/>
    <n v="1"/>
    <d v="2022-04-03T00:00:00"/>
    <x v="554"/>
    <n v="28373600"/>
    <n v="2099600"/>
    <x v="8"/>
    <x v="2"/>
    <n v="26274000"/>
    <n v="0.9260016353229763"/>
  </r>
  <r>
    <s v="ODR5779760502e"/>
    <s v="C574563L"/>
    <x v="402"/>
    <s v="P618516"/>
    <n v="2818800"/>
    <n v="1"/>
    <n v="28188000"/>
    <n v="0"/>
    <n v="28188000"/>
    <n v="1"/>
    <n v="1"/>
    <n v="1"/>
    <n v="1"/>
    <d v="2021-08-20T00:00:00"/>
    <x v="555"/>
    <n v="28188000"/>
    <n v="1916780"/>
    <x v="2"/>
    <x v="2"/>
    <n v="26271220"/>
    <n v="0.93200014190435643"/>
  </r>
  <r>
    <s v="ODR4136825132k"/>
    <s v="C329062L"/>
    <x v="334"/>
    <s v="P522597"/>
    <n v="2813000"/>
    <n v="1"/>
    <n v="28130000"/>
    <n v="0"/>
    <n v="28130000"/>
    <n v="1"/>
    <n v="0"/>
    <n v="0"/>
    <n v="4"/>
    <d v="2022-02-09T00:00:00"/>
    <x v="556"/>
    <n v="28130000"/>
    <n v="2362920"/>
    <x v="2"/>
    <x v="1"/>
    <n v="25767080"/>
    <n v="0.91600000000000004"/>
  </r>
  <r>
    <s v="ODR9251253234g"/>
    <s v="C168471L"/>
    <x v="283"/>
    <s v="P918122"/>
    <n v="2802270"/>
    <n v="1"/>
    <n v="28022700"/>
    <n v="0"/>
    <n v="28022700"/>
    <n v="1"/>
    <n v="0"/>
    <n v="0"/>
    <n v="4"/>
    <d v="2021-10-12T00:00:00"/>
    <x v="6"/>
    <n v="24560100"/>
    <n v="2063000"/>
    <x v="3"/>
    <x v="1"/>
    <n v="25959700"/>
    <n v="0.92638111245525945"/>
  </r>
  <r>
    <s v="ODR5777278883v"/>
    <s v="C168471L"/>
    <x v="58"/>
    <s v="P918122"/>
    <n v="2802270"/>
    <n v="1"/>
    <n v="28022700"/>
    <n v="0"/>
    <n v="28022700"/>
    <n v="1"/>
    <n v="0"/>
    <n v="0"/>
    <n v="4"/>
    <d v="2021-10-12T00:00:00"/>
    <x v="6"/>
    <n v="24560100"/>
    <n v="2063000"/>
    <x v="3"/>
    <x v="1"/>
    <n v="25959700"/>
    <n v="0.92638111245525945"/>
  </r>
  <r>
    <s v="ODR6587401382p"/>
    <s v="C972737L"/>
    <x v="354"/>
    <s v="P918122"/>
    <n v="2802270"/>
    <n v="1"/>
    <n v="28022700"/>
    <n v="0"/>
    <n v="28022700"/>
    <n v="1"/>
    <n v="1"/>
    <n v="0"/>
    <n v="1"/>
    <d v="2021-07-21T00:00:00"/>
    <x v="6"/>
    <n v="24560100"/>
    <n v="2063000"/>
    <x v="3"/>
    <x v="2"/>
    <n v="25959700"/>
    <n v="0.92638111245525945"/>
  </r>
  <r>
    <s v="ODR8166113496c"/>
    <s v="C986837L"/>
    <x v="318"/>
    <s v="P584875"/>
    <n v="73544"/>
    <n v="38"/>
    <n v="27946700"/>
    <n v="0"/>
    <n v="27946700"/>
    <n v="1"/>
    <n v="0"/>
    <n v="0"/>
    <n v="1"/>
    <d v="2021-07-17T00:00:00"/>
    <x v="557"/>
    <n v="735440"/>
    <n v="59566"/>
    <x v="9"/>
    <x v="2"/>
    <n v="25683192"/>
    <n v="0.919006251185292"/>
  </r>
  <r>
    <s v="ODR7826215109g"/>
    <s v="C139822L"/>
    <x v="400"/>
    <s v="P934032"/>
    <n v="2793570"/>
    <n v="1"/>
    <n v="27935700"/>
    <n v="0"/>
    <n v="27935700"/>
    <n v="1"/>
    <n v="1"/>
    <n v="1"/>
    <n v="4"/>
    <d v="2021-10-09T00:00:00"/>
    <x v="346"/>
    <n v="27002500"/>
    <n v="2025190"/>
    <x v="2"/>
    <x v="1"/>
    <n v="25910510"/>
    <n v="0.9275053068296123"/>
  </r>
  <r>
    <s v="ODR7796488821w"/>
    <s v="C972737L"/>
    <x v="239"/>
    <s v="P298813"/>
    <n v="2784348"/>
    <n v="1"/>
    <n v="27843500"/>
    <n v="0"/>
    <n v="27843500"/>
    <n v="1"/>
    <n v="1"/>
    <n v="0"/>
    <n v="1"/>
    <d v="2021-07-21T00:00:00"/>
    <x v="558"/>
    <n v="27843500"/>
    <n v="2143910"/>
    <x v="2"/>
    <x v="2"/>
    <n v="25699590"/>
    <n v="0.9230014186434895"/>
  </r>
  <r>
    <s v="ODR1481160106y"/>
    <s v="C880014L"/>
    <x v="34"/>
    <s v="P333900"/>
    <n v="2784000"/>
    <n v="1"/>
    <n v="27840000"/>
    <n v="0"/>
    <n v="27840000"/>
    <n v="1"/>
    <n v="0"/>
    <n v="0"/>
    <n v="7"/>
    <d v="2022-07-11T00:00:00"/>
    <x v="559"/>
    <n v="27840000"/>
    <n v="1698240"/>
    <x v="3"/>
    <x v="4"/>
    <n v="26141760"/>
    <n v="0.93899999999999995"/>
  </r>
  <r>
    <s v="ODR6843111529b"/>
    <s v="C374672L"/>
    <x v="94"/>
    <s v="P640140"/>
    <n v="2784000"/>
    <n v="1"/>
    <n v="27840000"/>
    <n v="0"/>
    <n v="27840000"/>
    <n v="1"/>
    <n v="1"/>
    <n v="0"/>
    <n v="1"/>
    <d v="2021-07-17T00:00:00"/>
    <x v="89"/>
    <n v="27840000"/>
    <n v="2171520"/>
    <x v="8"/>
    <x v="2"/>
    <n v="25668480"/>
    <n v="0.92200000000000004"/>
  </r>
  <r>
    <s v="ODR9658462604y"/>
    <s v="C331675L"/>
    <x v="346"/>
    <s v="P611114"/>
    <n v="2783942"/>
    <n v="1"/>
    <n v="27839400"/>
    <n v="0"/>
    <n v="27839400"/>
    <n v="1"/>
    <n v="0"/>
    <n v="0"/>
    <n v="1"/>
    <d v="2021-12-15T00:00:00"/>
    <x v="17"/>
    <n v="27839400"/>
    <n v="2338500"/>
    <x v="1"/>
    <x v="2"/>
    <n v="25500900"/>
    <n v="0.91600034483501802"/>
  </r>
  <r>
    <s v="ODR4011490184m"/>
    <s v="C132488L"/>
    <x v="266"/>
    <s v="P611114"/>
    <n v="2783942"/>
    <n v="1"/>
    <n v="27839400"/>
    <n v="0"/>
    <n v="27839400"/>
    <n v="1"/>
    <n v="1"/>
    <n v="1"/>
    <n v="4"/>
    <d v="2021-12-09T00:00:00"/>
    <x v="17"/>
    <n v="27839400"/>
    <n v="2338500"/>
    <x v="1"/>
    <x v="1"/>
    <n v="25500900"/>
    <n v="0.91600034483501802"/>
  </r>
  <r>
    <s v="ODR5866903653p"/>
    <s v="C872920L"/>
    <x v="191"/>
    <s v="P611114"/>
    <n v="2783942"/>
    <n v="1"/>
    <n v="27839400"/>
    <n v="0"/>
    <n v="27839400"/>
    <n v="1"/>
    <n v="1"/>
    <n v="0"/>
    <n v="1"/>
    <d v="2021-09-18T00:00:00"/>
    <x v="17"/>
    <n v="27839400"/>
    <n v="2338500"/>
    <x v="1"/>
    <x v="2"/>
    <n v="25500900"/>
    <n v="0.91600034483501802"/>
  </r>
  <r>
    <s v="ODR9408336346i"/>
    <s v="C996508L"/>
    <x v="289"/>
    <s v="P611114"/>
    <n v="2783942"/>
    <n v="1"/>
    <n v="27839400"/>
    <n v="0"/>
    <n v="27839400"/>
    <n v="1"/>
    <n v="1"/>
    <n v="0"/>
    <n v="1"/>
    <d v="2021-07-10T00:00:00"/>
    <x v="17"/>
    <n v="27839400"/>
    <n v="2338500"/>
    <x v="1"/>
    <x v="2"/>
    <n v="25500900"/>
    <n v="0.91600034483501802"/>
  </r>
  <r>
    <s v="ODR2319477211b"/>
    <s v="C872920L"/>
    <x v="335"/>
    <s v="P611114"/>
    <n v="2783942"/>
    <n v="1"/>
    <n v="27839400"/>
    <n v="0"/>
    <n v="27839400"/>
    <n v="1"/>
    <n v="1"/>
    <n v="0"/>
    <n v="1"/>
    <d v="2021-09-18T00:00:00"/>
    <x v="17"/>
    <n v="27839400"/>
    <n v="2338500"/>
    <x v="1"/>
    <x v="2"/>
    <n v="25500900"/>
    <n v="0.91600034483501802"/>
  </r>
  <r>
    <s v="ODR6112643407w"/>
    <s v="C996508L"/>
    <x v="253"/>
    <s v="P611114"/>
    <n v="2783942"/>
    <n v="1"/>
    <n v="27839400"/>
    <n v="0"/>
    <n v="27839400"/>
    <n v="1"/>
    <n v="1"/>
    <n v="0"/>
    <n v="1"/>
    <d v="2021-07-10T00:00:00"/>
    <x v="17"/>
    <n v="27839400"/>
    <n v="2338500"/>
    <x v="1"/>
    <x v="2"/>
    <n v="25500900"/>
    <n v="0.91600034483501802"/>
  </r>
  <r>
    <s v="ODR1308032776f"/>
    <s v="C872920L"/>
    <x v="50"/>
    <s v="P611114"/>
    <n v="2783942"/>
    <n v="1"/>
    <n v="27839400"/>
    <n v="0"/>
    <n v="27839400"/>
    <n v="1"/>
    <n v="1"/>
    <n v="0"/>
    <n v="1"/>
    <d v="2021-09-18T00:00:00"/>
    <x v="17"/>
    <n v="27839400"/>
    <n v="2338500"/>
    <x v="1"/>
    <x v="2"/>
    <n v="25500900"/>
    <n v="0.91600034483501802"/>
  </r>
  <r>
    <s v="ODR2188558244q"/>
    <s v="C215074L"/>
    <x v="203"/>
    <s v="P611114"/>
    <n v="2783942"/>
    <n v="1"/>
    <n v="27839400"/>
    <n v="0"/>
    <n v="27839400"/>
    <n v="1"/>
    <n v="0"/>
    <n v="0"/>
    <n v="4"/>
    <d v="2021-09-13T00:00:00"/>
    <x v="17"/>
    <n v="27839400"/>
    <n v="2338500"/>
    <x v="1"/>
    <x v="1"/>
    <n v="25500900"/>
    <n v="0.91600034483501802"/>
  </r>
  <r>
    <s v="ODR5008860616j"/>
    <s v="C215074L"/>
    <x v="213"/>
    <s v="P611114"/>
    <n v="2783942"/>
    <n v="1"/>
    <n v="27839400"/>
    <n v="0"/>
    <n v="27839400"/>
    <n v="1"/>
    <n v="0"/>
    <n v="0"/>
    <n v="4"/>
    <d v="2021-09-13T00:00:00"/>
    <x v="17"/>
    <n v="27839400"/>
    <n v="2338500"/>
    <x v="1"/>
    <x v="1"/>
    <n v="25500900"/>
    <n v="0.91600034483501802"/>
  </r>
  <r>
    <s v="ODR7159770921j"/>
    <s v="C215074L"/>
    <x v="296"/>
    <s v="P611114"/>
    <n v="2783942"/>
    <n v="1"/>
    <n v="27839400"/>
    <n v="0"/>
    <n v="27839400"/>
    <n v="1"/>
    <n v="0"/>
    <n v="0"/>
    <n v="4"/>
    <d v="2021-09-13T00:00:00"/>
    <x v="17"/>
    <n v="27839400"/>
    <n v="2338500"/>
    <x v="1"/>
    <x v="1"/>
    <n v="25500900"/>
    <n v="0.91600034483501802"/>
  </r>
  <r>
    <s v="ODR7391169871k"/>
    <s v="C215074L"/>
    <x v="190"/>
    <s v="P611114"/>
    <n v="2783942"/>
    <n v="1"/>
    <n v="27839400"/>
    <n v="0"/>
    <n v="27839400"/>
    <n v="1"/>
    <n v="1"/>
    <n v="1"/>
    <n v="4"/>
    <d v="2021-09-13T00:00:00"/>
    <x v="17"/>
    <n v="27839400"/>
    <n v="2338500"/>
    <x v="1"/>
    <x v="1"/>
    <n v="25500900"/>
    <n v="0.91600034483501802"/>
  </r>
  <r>
    <s v="ODR3051992515r"/>
    <s v="C213343L"/>
    <x v="324"/>
    <s v="P547290"/>
    <n v="1391942"/>
    <n v="2"/>
    <n v="27838800"/>
    <n v="0"/>
    <n v="27838800"/>
    <n v="1"/>
    <n v="0"/>
    <n v="0"/>
    <n v="4"/>
    <d v="2021-12-27T00:00:00"/>
    <x v="560"/>
    <n v="13919400"/>
    <n v="974342"/>
    <x v="4"/>
    <x v="1"/>
    <n v="25890116"/>
    <n v="0.9300011494748337"/>
  </r>
  <r>
    <s v="ODR8096128747f"/>
    <s v="C927720L"/>
    <x v="321"/>
    <s v="P805257"/>
    <n v="2778200"/>
    <n v="1"/>
    <n v="27782000"/>
    <n v="0"/>
    <n v="27782000"/>
    <n v="1"/>
    <n v="0"/>
    <n v="0"/>
    <n v="4"/>
    <d v="2021-08-25T00:00:00"/>
    <x v="561"/>
    <n v="27782000"/>
    <n v="1694700"/>
    <x v="9"/>
    <x v="1"/>
    <n v="26087300"/>
    <n v="0.93900007198905766"/>
  </r>
  <r>
    <s v="ODR7171814451q"/>
    <s v="C927720L"/>
    <x v="173"/>
    <s v="P805257"/>
    <n v="2778200"/>
    <n v="1"/>
    <n v="27782000"/>
    <n v="0"/>
    <n v="27782000"/>
    <n v="1"/>
    <n v="1"/>
    <n v="0"/>
    <n v="4"/>
    <d v="2021-08-25T00:00:00"/>
    <x v="561"/>
    <n v="27782000"/>
    <n v="1694700"/>
    <x v="9"/>
    <x v="1"/>
    <n v="26087300"/>
    <n v="0.93900007198905766"/>
  </r>
  <r>
    <s v="ODR8177419994b"/>
    <s v="C527307L"/>
    <x v="78"/>
    <s v="P571622"/>
    <n v="2774836"/>
    <n v="1"/>
    <n v="27748400"/>
    <n v="0"/>
    <n v="27748400"/>
    <n v="1"/>
    <n v="1"/>
    <n v="0"/>
    <n v="4"/>
    <d v="2021-10-04T00:00:00"/>
    <x v="562"/>
    <n v="27748400"/>
    <n v="2414080"/>
    <x v="2"/>
    <x v="1"/>
    <n v="25334320"/>
    <n v="0.91300110997390838"/>
  </r>
  <r>
    <s v="ODR8298392594n"/>
    <s v="C168876L"/>
    <x v="327"/>
    <s v="P754831"/>
    <n v="550942"/>
    <n v="5"/>
    <n v="27547100"/>
    <n v="0"/>
    <n v="27547100"/>
    <n v="1"/>
    <n v="1"/>
    <n v="1"/>
    <n v="1"/>
    <d v="2022-01-27T00:00:00"/>
    <x v="265"/>
    <n v="5509420"/>
    <n v="429722"/>
    <x v="4"/>
    <x v="2"/>
    <n v="25398490"/>
    <n v="0.92200231603326666"/>
  </r>
  <r>
    <s v="ODR5706223491p"/>
    <s v="C492850L"/>
    <x v="181"/>
    <s v="P263108"/>
    <n v="2749200"/>
    <n v="1"/>
    <n v="27492000"/>
    <n v="0"/>
    <n v="27492000"/>
    <n v="1"/>
    <n v="0"/>
    <n v="0"/>
    <n v="4"/>
    <d v="2021-07-09T00:00:00"/>
    <x v="563"/>
    <n v="21181600"/>
    <n v="1630960"/>
    <x v="2"/>
    <x v="1"/>
    <n v="25861040"/>
    <n v="0.94067510548523203"/>
  </r>
  <r>
    <s v="ODR9461580861i"/>
    <s v="C595809L"/>
    <x v="375"/>
    <s v="P240605"/>
    <n v="2741370"/>
    <n v="1"/>
    <n v="27413700"/>
    <n v="0"/>
    <n v="27413700"/>
    <n v="1"/>
    <n v="0"/>
    <n v="0"/>
    <n v="4"/>
    <d v="2021-10-09T00:00:00"/>
    <x v="7"/>
    <n v="24797900"/>
    <n v="2083010"/>
    <x v="3"/>
    <x v="1"/>
    <n v="25330690"/>
    <n v="0.92401572936159659"/>
  </r>
  <r>
    <s v="ODR5843120593b"/>
    <s v="C242231L"/>
    <x v="59"/>
    <s v="P240605"/>
    <n v="2741370"/>
    <n v="1"/>
    <n v="27413700"/>
    <n v="0"/>
    <n v="27413700"/>
    <n v="1"/>
    <n v="1"/>
    <n v="1"/>
    <n v="4"/>
    <d v="2021-09-22T00:00:00"/>
    <x v="7"/>
    <n v="24797900"/>
    <n v="2083010"/>
    <x v="3"/>
    <x v="1"/>
    <n v="25330690"/>
    <n v="0.92401572936159659"/>
  </r>
  <r>
    <s v="ODR9654843042h"/>
    <s v="C127878L"/>
    <x v="46"/>
    <s v="P240605"/>
    <n v="2741370"/>
    <n v="1"/>
    <n v="27413700"/>
    <n v="0"/>
    <n v="27413700"/>
    <n v="1"/>
    <n v="0"/>
    <n v="0"/>
    <n v="1"/>
    <d v="2021-09-13T00:00:00"/>
    <x v="7"/>
    <n v="24797900"/>
    <n v="2083010"/>
    <x v="3"/>
    <x v="2"/>
    <n v="25330690"/>
    <n v="0.92401572936159659"/>
  </r>
  <r>
    <s v="ODR2968276119j"/>
    <s v="C989354L"/>
    <x v="204"/>
    <s v="P992760"/>
    <n v="2720200"/>
    <n v="1"/>
    <n v="27202000"/>
    <n v="0"/>
    <n v="27202000"/>
    <n v="1"/>
    <n v="0"/>
    <n v="0"/>
    <n v="4"/>
    <d v="2021-10-01T00:00:00"/>
    <x v="564"/>
    <n v="27202000"/>
    <n v="2284970"/>
    <x v="2"/>
    <x v="1"/>
    <n v="24917030"/>
    <n v="0.91599992647599437"/>
  </r>
  <r>
    <s v="ODR7698758082z"/>
    <s v="C791503L"/>
    <x v="161"/>
    <s v="P992760"/>
    <n v="2720200"/>
    <n v="1"/>
    <n v="27202000"/>
    <n v="0"/>
    <n v="27202000"/>
    <n v="1"/>
    <n v="0"/>
    <n v="0"/>
    <n v="4"/>
    <d v="2021-10-03T00:00:00"/>
    <x v="564"/>
    <n v="27202000"/>
    <n v="2284970"/>
    <x v="2"/>
    <x v="1"/>
    <n v="24917030"/>
    <n v="0.91599992647599437"/>
  </r>
  <r>
    <s v="ODR1270930024b"/>
    <s v="C980973L"/>
    <x v="68"/>
    <s v="P992760"/>
    <n v="2720200"/>
    <n v="1"/>
    <n v="27202000"/>
    <n v="0"/>
    <n v="27202000"/>
    <n v="1"/>
    <n v="0"/>
    <n v="0"/>
    <n v="4"/>
    <d v="2021-10-27T00:00:00"/>
    <x v="564"/>
    <n v="27202000"/>
    <n v="2284970"/>
    <x v="2"/>
    <x v="1"/>
    <n v="24917030"/>
    <n v="0.91599992647599437"/>
  </r>
  <r>
    <s v="ODR9351349167v"/>
    <s v="C531212L"/>
    <x v="168"/>
    <s v="P502182"/>
    <n v="2714400"/>
    <n v="1"/>
    <n v="27144000"/>
    <n v="0"/>
    <n v="27144000"/>
    <n v="1"/>
    <n v="1"/>
    <n v="1"/>
    <n v="4"/>
    <d v="2021-11-23T00:00:00"/>
    <x v="565"/>
    <n v="27144000"/>
    <n v="2035800"/>
    <x v="2"/>
    <x v="1"/>
    <n v="25108200"/>
    <n v="0.92500000000000004"/>
  </r>
  <r>
    <s v="ODR4748483611d"/>
    <s v="C317326L"/>
    <x v="92"/>
    <s v="P545027"/>
    <n v="2710050"/>
    <n v="1"/>
    <n v="27100500"/>
    <n v="0"/>
    <n v="27100500"/>
    <n v="1"/>
    <n v="1"/>
    <n v="0"/>
    <n v="1"/>
    <d v="2022-03-03T00:00:00"/>
    <x v="566"/>
    <n v="27100500"/>
    <n v="1761520"/>
    <x v="2"/>
    <x v="2"/>
    <n v="25338980"/>
    <n v="0.93500046124610248"/>
  </r>
  <r>
    <s v="ODR2999389219m"/>
    <s v="C972737L"/>
    <x v="223"/>
    <s v="P934032"/>
    <n v="2700248"/>
    <n v="1"/>
    <n v="27002500"/>
    <n v="0"/>
    <n v="27002500"/>
    <n v="1"/>
    <n v="1"/>
    <n v="0"/>
    <n v="1"/>
    <d v="2021-07-21T00:00:00"/>
    <x v="346"/>
    <n v="27002500"/>
    <n v="2025190"/>
    <x v="2"/>
    <x v="2"/>
    <n v="24977310"/>
    <n v="0.92499990741598004"/>
  </r>
  <r>
    <s v="ODR1238479430q"/>
    <s v="C972737L"/>
    <x v="114"/>
    <s v="P934032"/>
    <n v="2700248"/>
    <n v="1"/>
    <n v="27002500"/>
    <n v="0"/>
    <n v="27002500"/>
    <n v="1"/>
    <n v="1"/>
    <n v="0"/>
    <n v="1"/>
    <d v="2021-07-21T00:00:00"/>
    <x v="346"/>
    <n v="27002500"/>
    <n v="2025190"/>
    <x v="2"/>
    <x v="2"/>
    <n v="24977310"/>
    <n v="0.92499990741598004"/>
  </r>
  <r>
    <s v="ODR2684213080s"/>
    <s v="C713431L"/>
    <x v="101"/>
    <s v="P809020"/>
    <n v="2668000"/>
    <n v="1"/>
    <n v="26680000"/>
    <n v="0"/>
    <n v="26680000"/>
    <n v="1"/>
    <n v="0"/>
    <n v="0"/>
    <n v="4"/>
    <d v="2022-06-22T00:00:00"/>
    <x v="567"/>
    <n v="26680000"/>
    <n v="2267800"/>
    <x v="2"/>
    <x v="1"/>
    <n v="24412200"/>
    <n v="0.91500000000000004"/>
  </r>
  <r>
    <s v="ODR8888326136d"/>
    <s v="C171874L"/>
    <x v="2"/>
    <s v="P926387"/>
    <n v="1333942"/>
    <n v="2"/>
    <n v="26678800"/>
    <n v="0"/>
    <n v="26678800"/>
    <n v="1"/>
    <n v="1"/>
    <n v="1"/>
    <n v="1"/>
    <d v="2021-11-12T00:00:00"/>
    <x v="274"/>
    <n v="13339400"/>
    <n v="1160520"/>
    <x v="4"/>
    <x v="2"/>
    <n v="24357760"/>
    <n v="0.91300058473394607"/>
  </r>
  <r>
    <s v="ODR3209194892t"/>
    <s v="C416181L"/>
    <x v="128"/>
    <s v="P926387"/>
    <n v="1333942"/>
    <n v="2"/>
    <n v="26678800"/>
    <n v="0"/>
    <n v="26678800"/>
    <n v="1"/>
    <n v="0"/>
    <n v="0"/>
    <n v="7"/>
    <d v="2021-10-20T00:00:00"/>
    <x v="274"/>
    <n v="13339400"/>
    <n v="1160520"/>
    <x v="4"/>
    <x v="4"/>
    <n v="24357760"/>
    <n v="0.91300058473394607"/>
  </r>
  <r>
    <s v="ODR8018316478c"/>
    <s v="C849740L"/>
    <x v="111"/>
    <s v="P926387"/>
    <n v="1333942"/>
    <n v="2"/>
    <n v="26678800"/>
    <n v="0"/>
    <n v="26678800"/>
    <n v="1"/>
    <n v="0"/>
    <n v="0"/>
    <n v="4"/>
    <d v="2021-07-20T00:00:00"/>
    <x v="274"/>
    <n v="13339400"/>
    <n v="1160520"/>
    <x v="4"/>
    <x v="1"/>
    <n v="24357760"/>
    <n v="0.91300058473394607"/>
  </r>
  <r>
    <s v="ODR3837857351a"/>
    <s v="C940987L"/>
    <x v="377"/>
    <s v="P191421"/>
    <n v="2650600"/>
    <n v="1"/>
    <n v="26506000"/>
    <n v="0"/>
    <n v="26506000"/>
    <n v="1"/>
    <n v="0"/>
    <n v="0"/>
    <n v="8"/>
    <d v="2021-08-28T00:00:00"/>
    <x v="568"/>
    <n v="26506000"/>
    <n v="1775900"/>
    <x v="9"/>
    <x v="8"/>
    <n v="24730100"/>
    <n v="0.93300007545461405"/>
  </r>
  <r>
    <s v="ODR7792202279g"/>
    <s v="C972737L"/>
    <x v="307"/>
    <s v="P473371"/>
    <n v="2633200"/>
    <n v="1"/>
    <n v="26332000"/>
    <n v="0"/>
    <n v="26332000"/>
    <n v="1"/>
    <n v="1"/>
    <n v="0"/>
    <n v="1"/>
    <d v="2021-07-21T00:00:00"/>
    <x v="569"/>
    <n v="26332000"/>
    <n v="1711580"/>
    <x v="1"/>
    <x v="2"/>
    <n v="24620420"/>
    <n v="0.93500000000000005"/>
  </r>
  <r>
    <s v="ODR6069968896g"/>
    <s v="C399101L"/>
    <x v="326"/>
    <s v="P888679"/>
    <n v="1314686"/>
    <n v="2"/>
    <n v="26293700"/>
    <n v="0"/>
    <n v="26293700"/>
    <n v="1"/>
    <n v="1"/>
    <n v="0"/>
    <n v="1"/>
    <d v="2021-07-14T00:00:00"/>
    <x v="570"/>
    <n v="13146900"/>
    <n v="1064880"/>
    <x v="2"/>
    <x v="2"/>
    <n v="24163940"/>
    <n v="0.91900112954814273"/>
  </r>
  <r>
    <s v="ODR5916317302l"/>
    <s v="C972737L"/>
    <x v="244"/>
    <s v="P934032"/>
    <n v="2625370"/>
    <n v="1"/>
    <n v="26253700"/>
    <n v="0"/>
    <n v="26253700"/>
    <n v="1"/>
    <n v="1"/>
    <n v="0"/>
    <n v="1"/>
    <d v="2021-07-21T00:00:00"/>
    <x v="346"/>
    <n v="27002500"/>
    <n v="2025190"/>
    <x v="2"/>
    <x v="2"/>
    <n v="24228510"/>
    <n v="0.92286077771895014"/>
  </r>
  <r>
    <s v="ODR6015039387h"/>
    <s v="C372757L"/>
    <x v="292"/>
    <s v="P987392"/>
    <n v="2622470"/>
    <n v="1"/>
    <n v="26224700"/>
    <n v="0"/>
    <n v="26224700"/>
    <n v="1"/>
    <n v="0"/>
    <n v="0"/>
    <n v="1"/>
    <d v="2021-07-28T00:00:00"/>
    <x v="571"/>
    <n v="26224700"/>
    <n v="2229060"/>
    <x v="2"/>
    <x v="2"/>
    <n v="23995640"/>
    <n v="0.91500150621360776"/>
  </r>
  <r>
    <s v="ODR9959068355v"/>
    <s v="C217246L"/>
    <x v="72"/>
    <s v="P173908"/>
    <n v="2618700"/>
    <n v="1"/>
    <n v="26187000"/>
    <n v="0"/>
    <n v="26187000"/>
    <n v="1"/>
    <n v="0"/>
    <n v="0"/>
    <n v="7"/>
    <d v="2022-08-04T00:00:00"/>
    <x v="572"/>
    <n v="26187000"/>
    <n v="1597380"/>
    <x v="2"/>
    <x v="4"/>
    <n v="24589620"/>
    <n v="0.93900103104593879"/>
  </r>
  <r>
    <s v="ODR6612136842e"/>
    <s v="C483469L"/>
    <x v="79"/>
    <s v="P549363"/>
    <n v="2610000"/>
    <n v="1"/>
    <n v="26100000"/>
    <n v="0"/>
    <n v="26100000"/>
    <n v="1"/>
    <n v="1"/>
    <n v="0"/>
    <n v="1"/>
    <d v="2021-07-26T00:00:00"/>
    <x v="573"/>
    <n v="26100000"/>
    <n v="2218500"/>
    <x v="2"/>
    <x v="2"/>
    <n v="23881500"/>
    <n v="0.91500000000000004"/>
  </r>
  <r>
    <s v="ODR9892554534h"/>
    <s v="C955087L"/>
    <x v="49"/>
    <s v="P713012"/>
    <n v="2610000"/>
    <n v="1"/>
    <n v="26100000"/>
    <n v="0"/>
    <n v="26100000"/>
    <n v="1"/>
    <n v="0"/>
    <n v="0"/>
    <n v="4"/>
    <d v="2021-11-08T00:00:00"/>
    <x v="13"/>
    <n v="26100000"/>
    <n v="2140200"/>
    <x v="1"/>
    <x v="1"/>
    <n v="23959800"/>
    <n v="0.91800000000000004"/>
  </r>
  <r>
    <s v="ODR2723553052i"/>
    <s v="C955087L"/>
    <x v="67"/>
    <s v="P713012"/>
    <n v="2610000"/>
    <n v="1"/>
    <n v="26100000"/>
    <n v="0"/>
    <n v="26100000"/>
    <n v="1"/>
    <n v="0"/>
    <n v="0"/>
    <n v="4"/>
    <d v="2021-11-08T00:00:00"/>
    <x v="13"/>
    <n v="26100000"/>
    <n v="2140200"/>
    <x v="1"/>
    <x v="1"/>
    <n v="23959800"/>
    <n v="0.91800000000000004"/>
  </r>
  <r>
    <s v="ODR8972748710w"/>
    <s v="C788509L"/>
    <x v="284"/>
    <s v="P713012"/>
    <n v="2610000"/>
    <n v="1"/>
    <n v="26100000"/>
    <n v="0"/>
    <n v="26100000"/>
    <n v="1"/>
    <n v="1"/>
    <n v="1"/>
    <n v="1"/>
    <d v="2021-07-20T00:00:00"/>
    <x v="13"/>
    <n v="26100000"/>
    <n v="2140200"/>
    <x v="1"/>
    <x v="2"/>
    <n v="23959800"/>
    <n v="0.91800000000000004"/>
  </r>
  <r>
    <s v="ODR7301425815m"/>
    <s v="C788509L"/>
    <x v="265"/>
    <s v="P713012"/>
    <n v="2610000"/>
    <n v="1"/>
    <n v="26100000"/>
    <n v="0"/>
    <n v="26100000"/>
    <n v="1"/>
    <n v="1"/>
    <n v="0"/>
    <n v="1"/>
    <d v="2021-07-20T00:00:00"/>
    <x v="13"/>
    <n v="26100000"/>
    <n v="2140200"/>
    <x v="1"/>
    <x v="2"/>
    <n v="23959800"/>
    <n v="0.91800000000000004"/>
  </r>
  <r>
    <s v="ODR2309804088y"/>
    <s v="C158367L"/>
    <x v="239"/>
    <s v="P399251"/>
    <n v="2610000"/>
    <n v="1"/>
    <n v="26100000"/>
    <n v="0"/>
    <n v="26100000"/>
    <n v="1"/>
    <n v="0"/>
    <n v="0"/>
    <n v="1"/>
    <d v="2021-07-16T00:00:00"/>
    <x v="574"/>
    <n v="26100000"/>
    <n v="2088000"/>
    <x v="7"/>
    <x v="2"/>
    <n v="24012000"/>
    <n v="0.92"/>
  </r>
  <r>
    <s v="ODR3227876079u"/>
    <s v="C191638L"/>
    <x v="164"/>
    <s v="P343951"/>
    <n v="2610000"/>
    <n v="1"/>
    <n v="26100000"/>
    <n v="0"/>
    <n v="26100000"/>
    <n v="1"/>
    <n v="1"/>
    <n v="0"/>
    <n v="1"/>
    <d v="2021-12-05T00:00:00"/>
    <x v="575"/>
    <n v="26100000"/>
    <n v="1722600"/>
    <x v="7"/>
    <x v="2"/>
    <n v="24377400"/>
    <n v="0.93400000000000005"/>
  </r>
  <r>
    <s v="ODR9261506694d"/>
    <s v="C908967L"/>
    <x v="171"/>
    <s v="P708112"/>
    <n v="17400"/>
    <n v="150"/>
    <n v="26100000"/>
    <n v="0"/>
    <n v="26100000"/>
    <n v="1"/>
    <n v="1"/>
    <n v="1"/>
    <n v="11"/>
    <d v="2021-07-23T00:00:00"/>
    <x v="576"/>
    <n v="174000"/>
    <n v="10440"/>
    <x v="7"/>
    <x v="10"/>
    <n v="24534000"/>
    <n v="0.94"/>
  </r>
  <r>
    <s v="ODR2842423328t"/>
    <s v="C159766L"/>
    <x v="258"/>
    <s v="P343951"/>
    <n v="2610000"/>
    <n v="1"/>
    <n v="26100000"/>
    <n v="0"/>
    <n v="26100000"/>
    <n v="1"/>
    <n v="0"/>
    <n v="0"/>
    <n v="2"/>
    <d v="2022-03-20T00:00:00"/>
    <x v="575"/>
    <n v="26100000"/>
    <n v="1722600"/>
    <x v="7"/>
    <x v="5"/>
    <n v="24377400"/>
    <n v="0.93400000000000005"/>
  </r>
  <r>
    <s v="ODR4121690062t"/>
    <s v="C908967L"/>
    <x v="260"/>
    <s v="P533137"/>
    <n v="17400"/>
    <n v="150"/>
    <n v="26100000"/>
    <n v="0"/>
    <n v="26100000"/>
    <n v="1"/>
    <n v="1"/>
    <n v="1"/>
    <n v="7"/>
    <d v="2021-07-23T00:00:00"/>
    <x v="577"/>
    <n v="174000"/>
    <n v="14790"/>
    <x v="7"/>
    <x v="4"/>
    <n v="23881500"/>
    <n v="0.91500000000000004"/>
  </r>
  <r>
    <s v="ODR4101120360n"/>
    <s v="C264730L"/>
    <x v="367"/>
    <s v="P205822"/>
    <n v="2609362"/>
    <n v="1"/>
    <n v="26093600"/>
    <n v="0"/>
    <n v="26093600"/>
    <n v="1"/>
    <n v="0"/>
    <n v="0"/>
    <n v="9"/>
    <d v="2021-08-05T00:00:00"/>
    <x v="578"/>
    <n v="26093600"/>
    <n v="2139620"/>
    <x v="3"/>
    <x v="9"/>
    <n v="23953980"/>
    <n v="0.91800211546126254"/>
  </r>
  <r>
    <s v="ODR5025381818a"/>
    <s v="C612260L"/>
    <x v="337"/>
    <s v="P205822"/>
    <n v="2609362"/>
    <n v="1"/>
    <n v="26093600"/>
    <n v="0"/>
    <n v="26093600"/>
    <n v="1"/>
    <n v="1"/>
    <n v="0"/>
    <n v="1"/>
    <d v="2021-08-04T00:00:00"/>
    <x v="578"/>
    <n v="26093600"/>
    <n v="2139620"/>
    <x v="3"/>
    <x v="2"/>
    <n v="23953980"/>
    <n v="0.91800211546126254"/>
  </r>
  <r>
    <s v="ODR1802571508r"/>
    <s v="C405631L"/>
    <x v="344"/>
    <s v="P177109"/>
    <n v="2604200"/>
    <n v="1"/>
    <n v="26042000"/>
    <n v="0"/>
    <n v="26042000"/>
    <n v="1"/>
    <n v="0"/>
    <n v="0"/>
    <n v="4"/>
    <d v="2021-11-05T00:00:00"/>
    <x v="579"/>
    <n v="26042000"/>
    <n v="1562520"/>
    <x v="1"/>
    <x v="1"/>
    <n v="24479480"/>
    <n v="0.94"/>
  </r>
  <r>
    <s v="ODR5616535550u"/>
    <s v="C405631L"/>
    <x v="364"/>
    <s v="P177109"/>
    <n v="2604200"/>
    <n v="1"/>
    <n v="26042000"/>
    <n v="0"/>
    <n v="26042000"/>
    <n v="1"/>
    <n v="0"/>
    <n v="0"/>
    <n v="4"/>
    <d v="2021-11-05T00:00:00"/>
    <x v="579"/>
    <n v="26042000"/>
    <n v="1562520"/>
    <x v="1"/>
    <x v="1"/>
    <n v="24479480"/>
    <n v="0.94"/>
  </r>
  <r>
    <s v="ODR2580973309f"/>
    <s v="C484446L"/>
    <x v="218"/>
    <s v="P177109"/>
    <n v="2604200"/>
    <n v="1"/>
    <n v="26042000"/>
    <n v="0"/>
    <n v="26042000"/>
    <n v="1"/>
    <n v="0"/>
    <n v="0"/>
    <n v="4"/>
    <d v="2021-10-14T00:00:00"/>
    <x v="579"/>
    <n v="26042000"/>
    <n v="1562520"/>
    <x v="1"/>
    <x v="1"/>
    <n v="24479480"/>
    <n v="0.94"/>
  </r>
  <r>
    <s v="ODR3998838584c"/>
    <s v="C885565L"/>
    <x v="385"/>
    <s v="P177109"/>
    <n v="2604200"/>
    <n v="1"/>
    <n v="26042000"/>
    <n v="0"/>
    <n v="26042000"/>
    <n v="1"/>
    <n v="1"/>
    <n v="0"/>
    <n v="3"/>
    <d v="2021-09-10T00:00:00"/>
    <x v="579"/>
    <n v="26042000"/>
    <n v="1562520"/>
    <x v="1"/>
    <x v="3"/>
    <n v="24479480"/>
    <n v="0.94"/>
  </r>
  <r>
    <s v="ODR7661653456o"/>
    <s v="C485693L"/>
    <x v="286"/>
    <s v="P177109"/>
    <n v="2604200"/>
    <n v="1"/>
    <n v="26042000"/>
    <n v="0"/>
    <n v="26042000"/>
    <n v="1"/>
    <n v="0"/>
    <n v="0"/>
    <n v="1"/>
    <d v="2021-07-02T00:00:00"/>
    <x v="579"/>
    <n v="26042000"/>
    <n v="1562520"/>
    <x v="1"/>
    <x v="2"/>
    <n v="24479480"/>
    <n v="0.94"/>
  </r>
  <r>
    <s v="ODR6522409768h"/>
    <s v="C529046L"/>
    <x v="138"/>
    <s v="P177109"/>
    <n v="2604200"/>
    <n v="1"/>
    <n v="26042000"/>
    <n v="0"/>
    <n v="26042000"/>
    <n v="1"/>
    <n v="0"/>
    <n v="0"/>
    <n v="4"/>
    <d v="2021-10-01T00:00:00"/>
    <x v="579"/>
    <n v="26042000"/>
    <n v="1562520"/>
    <x v="1"/>
    <x v="1"/>
    <n v="24479480"/>
    <n v="0.94"/>
  </r>
  <r>
    <s v="ODR6061320053t"/>
    <s v="C865334L"/>
    <x v="348"/>
    <s v="P177109"/>
    <n v="2604200"/>
    <n v="1"/>
    <n v="26042000"/>
    <n v="0"/>
    <n v="26042000"/>
    <n v="1"/>
    <n v="0"/>
    <n v="0"/>
    <n v="4"/>
    <d v="2022-04-24T00:00:00"/>
    <x v="579"/>
    <n v="26042000"/>
    <n v="1562520"/>
    <x v="1"/>
    <x v="1"/>
    <n v="24479480"/>
    <n v="0.94"/>
  </r>
  <r>
    <s v="ODR1432320243h"/>
    <s v="C865334L"/>
    <x v="396"/>
    <s v="P177109"/>
    <n v="2604200"/>
    <n v="1"/>
    <n v="26042000"/>
    <n v="0"/>
    <n v="26042000"/>
    <n v="1"/>
    <n v="0"/>
    <n v="0"/>
    <n v="4"/>
    <d v="2022-04-24T00:00:00"/>
    <x v="579"/>
    <n v="26042000"/>
    <n v="1562520"/>
    <x v="1"/>
    <x v="1"/>
    <n v="24479480"/>
    <n v="0.94"/>
  </r>
  <r>
    <s v="ODR1203665578h"/>
    <s v="C752545L"/>
    <x v="131"/>
    <s v="P177109"/>
    <n v="2604200"/>
    <n v="1"/>
    <n v="26042000"/>
    <n v="0"/>
    <n v="26042000"/>
    <n v="1"/>
    <n v="1"/>
    <n v="0"/>
    <n v="1"/>
    <d v="2022-04-17T00:00:00"/>
    <x v="579"/>
    <n v="26042000"/>
    <n v="1562520"/>
    <x v="1"/>
    <x v="2"/>
    <n v="24479480"/>
    <n v="0.94"/>
  </r>
  <r>
    <s v="ODR3525582789b"/>
    <s v="C992621L"/>
    <x v="182"/>
    <s v="P177109"/>
    <n v="2604200"/>
    <n v="1"/>
    <n v="26042000"/>
    <n v="0"/>
    <n v="26042000"/>
    <n v="1"/>
    <n v="0"/>
    <n v="0"/>
    <n v="4"/>
    <d v="2021-11-17T00:00:00"/>
    <x v="579"/>
    <n v="26042000"/>
    <n v="1562520"/>
    <x v="1"/>
    <x v="1"/>
    <n v="24479480"/>
    <n v="0.94"/>
  </r>
  <r>
    <s v="ODR9386509697p"/>
    <s v="C872920L"/>
    <x v="261"/>
    <s v="P614218"/>
    <n v="2594630"/>
    <n v="1"/>
    <n v="25946300"/>
    <n v="0"/>
    <n v="25946300"/>
    <n v="1"/>
    <n v="0"/>
    <n v="0"/>
    <n v="1"/>
    <d v="2021-09-18T00:00:00"/>
    <x v="580"/>
    <n v="25946300"/>
    <n v="1971880"/>
    <x v="2"/>
    <x v="2"/>
    <n v="23974420"/>
    <n v="0.92400149539626075"/>
  </r>
  <r>
    <s v="ODR6036928157m"/>
    <s v="C624290L"/>
    <x v="183"/>
    <s v="P131987"/>
    <n v="2591440"/>
    <n v="1"/>
    <n v="25914400"/>
    <n v="0"/>
    <n v="25914400"/>
    <n v="1"/>
    <n v="0"/>
    <n v="0"/>
    <n v="4"/>
    <d v="2021-11-26T00:00:00"/>
    <x v="581"/>
    <n v="25914400"/>
    <n v="1580730"/>
    <x v="2"/>
    <x v="1"/>
    <n v="24333670"/>
    <n v="0.9390018676874633"/>
  </r>
  <r>
    <s v="ODR7805104683h"/>
    <s v="C602850L"/>
    <x v="390"/>
    <s v="P131987"/>
    <n v="2591440"/>
    <n v="1"/>
    <n v="25914400"/>
    <n v="0"/>
    <n v="25914400"/>
    <n v="1"/>
    <n v="0"/>
    <n v="0"/>
    <n v="1"/>
    <d v="2021-07-03T00:00:00"/>
    <x v="581"/>
    <n v="25914400"/>
    <n v="1580730"/>
    <x v="2"/>
    <x v="2"/>
    <n v="24333670"/>
    <n v="0.9390018676874633"/>
  </r>
  <r>
    <s v="ODR1817826678f"/>
    <s v="C140984L"/>
    <x v="372"/>
    <s v="P316948"/>
    <n v="2591440"/>
    <n v="1"/>
    <n v="25914400"/>
    <n v="0"/>
    <n v="25914400"/>
    <n v="1"/>
    <n v="0"/>
    <n v="0"/>
    <n v="1"/>
    <d v="2021-07-13T00:00:00"/>
    <x v="582"/>
    <n v="25914400"/>
    <n v="2176800"/>
    <x v="2"/>
    <x v="2"/>
    <n v="23737600"/>
    <n v="0.91600037045040594"/>
  </r>
  <r>
    <s v="ODR4225257479s"/>
    <s v="C140984L"/>
    <x v="234"/>
    <s v="P316948"/>
    <n v="2591440"/>
    <n v="1"/>
    <n v="25914400"/>
    <n v="0"/>
    <n v="25914400"/>
    <n v="1"/>
    <n v="1"/>
    <n v="1"/>
    <n v="1"/>
    <d v="2021-07-13T00:00:00"/>
    <x v="582"/>
    <n v="25914400"/>
    <n v="2176800"/>
    <x v="2"/>
    <x v="2"/>
    <n v="23737600"/>
    <n v="0.91600037045040594"/>
  </r>
  <r>
    <s v="ODR3319167145o"/>
    <s v="C546651L"/>
    <x v="172"/>
    <s v="P131987"/>
    <n v="2591440"/>
    <n v="1"/>
    <n v="25914400"/>
    <n v="0"/>
    <n v="25914400"/>
    <n v="1"/>
    <n v="1"/>
    <n v="0"/>
    <n v="1"/>
    <d v="2021-07-07T00:00:00"/>
    <x v="581"/>
    <n v="25914400"/>
    <n v="1580730"/>
    <x v="2"/>
    <x v="2"/>
    <n v="24333670"/>
    <n v="0.9390018676874633"/>
  </r>
  <r>
    <s v="ODR1433190648f"/>
    <s v="C972737L"/>
    <x v="242"/>
    <s v="P131987"/>
    <n v="2591440"/>
    <n v="1"/>
    <n v="25914400"/>
    <n v="0"/>
    <n v="25914400"/>
    <n v="1"/>
    <n v="1"/>
    <n v="0"/>
    <n v="1"/>
    <d v="2021-07-21T00:00:00"/>
    <x v="581"/>
    <n v="25914400"/>
    <n v="1580730"/>
    <x v="2"/>
    <x v="2"/>
    <n v="24333670"/>
    <n v="0.9390018676874633"/>
  </r>
  <r>
    <s v="ODR4584407097d"/>
    <s v="C313927L"/>
    <x v="75"/>
    <s v="P491161"/>
    <n v="2588250"/>
    <n v="1"/>
    <n v="25882500"/>
    <n v="0"/>
    <n v="25882500"/>
    <n v="1"/>
    <n v="1"/>
    <n v="0"/>
    <n v="3"/>
    <d v="2021-09-20T00:00:00"/>
    <x v="41"/>
    <n v="25882500"/>
    <n v="1734080"/>
    <x v="2"/>
    <x v="3"/>
    <n v="24148420"/>
    <n v="0.93300183521684532"/>
  </r>
  <r>
    <s v="ODR8866746615g"/>
    <s v="C671880L"/>
    <x v="91"/>
    <s v="P491161"/>
    <n v="2588250"/>
    <n v="1"/>
    <n v="25882500"/>
    <n v="0"/>
    <n v="25882500"/>
    <n v="1"/>
    <n v="0"/>
    <n v="0"/>
    <n v="7"/>
    <d v="2022-05-22T00:00:00"/>
    <x v="41"/>
    <n v="25882500"/>
    <n v="1734080"/>
    <x v="2"/>
    <x v="4"/>
    <n v="24148420"/>
    <n v="0.93300183521684532"/>
  </r>
  <r>
    <s v="ODR3054409411g"/>
    <s v="C181436L"/>
    <x v="70"/>
    <s v="P491161"/>
    <n v="2588250"/>
    <n v="1"/>
    <n v="25882500"/>
    <n v="0"/>
    <n v="25882500"/>
    <n v="1"/>
    <n v="0"/>
    <n v="0"/>
    <n v="1"/>
    <d v="2021-11-01T00:00:00"/>
    <x v="41"/>
    <n v="25882500"/>
    <n v="1734080"/>
    <x v="2"/>
    <x v="2"/>
    <n v="24148420"/>
    <n v="0.93300183521684532"/>
  </r>
  <r>
    <s v="ODR7910251558r"/>
    <s v="C501840L"/>
    <x v="93"/>
    <s v="P423681"/>
    <n v="2552000"/>
    <n v="1"/>
    <n v="25520000"/>
    <n v="0"/>
    <n v="25520000"/>
    <n v="1"/>
    <n v="0"/>
    <n v="0"/>
    <n v="1"/>
    <d v="2022-03-14T00:00:00"/>
    <x v="583"/>
    <n v="25520000"/>
    <n v="1582240"/>
    <x v="10"/>
    <x v="2"/>
    <n v="23937760"/>
    <n v="0.93799999999999994"/>
  </r>
  <r>
    <s v="ODR2022951306o"/>
    <s v="C501840L"/>
    <x v="98"/>
    <s v="P423681"/>
    <n v="2552000"/>
    <n v="1"/>
    <n v="25520000"/>
    <n v="0"/>
    <n v="25520000"/>
    <n v="1"/>
    <n v="0"/>
    <n v="0"/>
    <n v="7"/>
    <d v="2022-03-14T00:00:00"/>
    <x v="583"/>
    <n v="25520000"/>
    <n v="1582240"/>
    <x v="10"/>
    <x v="4"/>
    <n v="23937760"/>
    <n v="0.93799999999999994"/>
  </r>
  <r>
    <s v="ODR9880047917z"/>
    <s v="C374672L"/>
    <x v="112"/>
    <s v="P423681"/>
    <n v="2552000"/>
    <n v="1"/>
    <n v="25520000"/>
    <n v="0"/>
    <n v="25520000"/>
    <n v="1"/>
    <n v="1"/>
    <n v="1"/>
    <n v="1"/>
    <d v="2021-07-17T00:00:00"/>
    <x v="583"/>
    <n v="25520000"/>
    <n v="1582240"/>
    <x v="10"/>
    <x v="2"/>
    <n v="23937760"/>
    <n v="0.93799999999999994"/>
  </r>
  <r>
    <s v="ODR4388835210p"/>
    <s v="C283866L"/>
    <x v="76"/>
    <s v="P423681"/>
    <n v="2552000"/>
    <n v="1"/>
    <n v="25520000"/>
    <n v="0"/>
    <n v="25520000"/>
    <n v="1"/>
    <n v="0"/>
    <n v="0"/>
    <n v="7"/>
    <d v="2021-07-18T00:00:00"/>
    <x v="583"/>
    <n v="25520000"/>
    <n v="1582240"/>
    <x v="10"/>
    <x v="4"/>
    <n v="23937760"/>
    <n v="0.93799999999999994"/>
  </r>
  <r>
    <s v="ODR8649241199l"/>
    <s v="C781213L"/>
    <x v="4"/>
    <s v="P779480"/>
    <n v="1276000"/>
    <n v="2"/>
    <n v="25520000"/>
    <n v="0"/>
    <n v="25520000"/>
    <n v="1"/>
    <n v="1"/>
    <n v="0"/>
    <n v="1"/>
    <d v="2021-08-23T00:00:00"/>
    <x v="584"/>
    <n v="12760000"/>
    <n v="842160"/>
    <x v="7"/>
    <x v="2"/>
    <n v="23835680"/>
    <n v="0.93400000000000005"/>
  </r>
  <r>
    <s v="ODR7843419046a"/>
    <s v="C773779L"/>
    <x v="212"/>
    <s v="P160695"/>
    <n v="2551942"/>
    <n v="1"/>
    <n v="25519400"/>
    <n v="0"/>
    <n v="25519400"/>
    <n v="1"/>
    <n v="1"/>
    <n v="0"/>
    <n v="4"/>
    <d v="2022-08-02T00:00:00"/>
    <x v="585"/>
    <n v="25519400"/>
    <n v="1888420"/>
    <x v="2"/>
    <x v="1"/>
    <n v="23630980"/>
    <n v="0.92600061129963873"/>
  </r>
  <r>
    <s v="ODR1818707127p"/>
    <s v="C143684L"/>
    <x v="208"/>
    <s v="P663397"/>
    <n v="2534600"/>
    <n v="1"/>
    <n v="25346000"/>
    <n v="0"/>
    <n v="25346000"/>
    <n v="1"/>
    <n v="1"/>
    <n v="1"/>
    <n v="1"/>
    <d v="2021-07-05T00:00:00"/>
    <x v="586"/>
    <n v="25346000"/>
    <n v="1774220"/>
    <x v="2"/>
    <x v="2"/>
    <n v="23571780"/>
    <n v="0.93"/>
  </r>
  <r>
    <s v="ODR1852685453g"/>
    <s v="C527307L"/>
    <x v="179"/>
    <s v="P918122"/>
    <n v="2533672"/>
    <n v="1"/>
    <n v="25336700"/>
    <n v="0"/>
    <n v="25336700"/>
    <n v="1"/>
    <n v="0"/>
    <n v="0"/>
    <n v="4"/>
    <d v="2021-10-04T00:00:00"/>
    <x v="6"/>
    <n v="24560100"/>
    <n v="2063000"/>
    <x v="3"/>
    <x v="1"/>
    <n v="23273700"/>
    <n v="0.91857661021364267"/>
  </r>
  <r>
    <s v="ODR9167887699z"/>
    <s v="C990726L"/>
    <x v="185"/>
    <s v="P918122"/>
    <n v="2533672"/>
    <n v="1"/>
    <n v="25336700"/>
    <n v="0"/>
    <n v="25336700"/>
    <n v="1"/>
    <n v="0"/>
    <n v="0"/>
    <n v="4"/>
    <d v="2022-03-16T00:00:00"/>
    <x v="6"/>
    <n v="24560100"/>
    <n v="2063000"/>
    <x v="3"/>
    <x v="1"/>
    <n v="23273700"/>
    <n v="0.91857661021364267"/>
  </r>
  <r>
    <s v="ODR6677543774l"/>
    <s v="C958287L"/>
    <x v="199"/>
    <s v="P350026"/>
    <n v="2529960"/>
    <n v="1"/>
    <n v="25299600"/>
    <n v="0"/>
    <n v="25299600"/>
    <n v="1"/>
    <n v="0"/>
    <n v="0"/>
    <n v="4"/>
    <d v="2021-07-15T00:00:00"/>
    <x v="587"/>
    <n v="25299600"/>
    <n v="2049260"/>
    <x v="2"/>
    <x v="1"/>
    <n v="23250340"/>
    <n v="0.91900030040000635"/>
  </r>
  <r>
    <s v="ODR7786538622b"/>
    <s v="C958287L"/>
    <x v="303"/>
    <s v="P350026"/>
    <n v="2529960"/>
    <n v="1"/>
    <n v="25299600"/>
    <n v="0"/>
    <n v="25299600"/>
    <n v="1"/>
    <n v="1"/>
    <n v="1"/>
    <n v="1"/>
    <d v="2021-07-15T00:00:00"/>
    <x v="587"/>
    <n v="25299600"/>
    <n v="2049260"/>
    <x v="2"/>
    <x v="2"/>
    <n v="23250340"/>
    <n v="0.91900030040000635"/>
  </r>
  <r>
    <s v="ODR6498030200a"/>
    <s v="C569357L"/>
    <x v="42"/>
    <s v="P747667"/>
    <n v="2529960"/>
    <n v="1"/>
    <n v="25299600"/>
    <n v="0"/>
    <n v="25299600"/>
    <n v="1"/>
    <n v="0"/>
    <n v="0"/>
    <n v="4"/>
    <d v="2021-11-02T00:00:00"/>
    <x v="588"/>
    <n v="25299600"/>
    <n v="2074540"/>
    <x v="2"/>
    <x v="1"/>
    <n v="23225060"/>
    <n v="0.91800107511581208"/>
  </r>
  <r>
    <s v="ODR9858888901n"/>
    <s v="C960097L"/>
    <x v="14"/>
    <s v="P547091"/>
    <n v="8410"/>
    <n v="300"/>
    <n v="25230000"/>
    <n v="0"/>
    <n v="25230000"/>
    <n v="1"/>
    <n v="0"/>
    <n v="0"/>
    <n v="1"/>
    <d v="2022-04-10T00:00:00"/>
    <x v="589"/>
    <n v="81200"/>
    <n v="6902"/>
    <x v="11"/>
    <x v="2"/>
    <n v="23159400"/>
    <n v="0.91793103448275859"/>
  </r>
  <r>
    <s v="ODR3160137907g"/>
    <s v="C382868L"/>
    <x v="100"/>
    <s v="P715572"/>
    <n v="2518360"/>
    <n v="1"/>
    <n v="25183600"/>
    <n v="0"/>
    <n v="25183600"/>
    <n v="1"/>
    <n v="1"/>
    <n v="0"/>
    <n v="1"/>
    <d v="2021-07-07T00:00:00"/>
    <x v="590"/>
    <n v="25183600"/>
    <n v="1561360"/>
    <x v="9"/>
    <x v="2"/>
    <n v="23622240"/>
    <n v="0.93800092123445422"/>
  </r>
  <r>
    <s v="ODR3847622820n"/>
    <s v="C495676L"/>
    <x v="105"/>
    <s v="P499864"/>
    <n v="2509080"/>
    <n v="1"/>
    <n v="25090800"/>
    <n v="0"/>
    <n v="25090800"/>
    <n v="1"/>
    <n v="0"/>
    <n v="0"/>
    <n v="7"/>
    <d v="2021-11-26T00:00:00"/>
    <x v="591"/>
    <n v="25090800"/>
    <n v="1906870"/>
    <x v="2"/>
    <x v="4"/>
    <n v="23183930"/>
    <n v="0.92400122754156899"/>
  </r>
  <r>
    <s v="ODR9186281280h"/>
    <s v="C264730L"/>
    <x v="205"/>
    <s v="P240605"/>
    <n v="2505310"/>
    <n v="1"/>
    <n v="25053100"/>
    <n v="0"/>
    <n v="25053100"/>
    <n v="1"/>
    <n v="0"/>
    <n v="0"/>
    <n v="4"/>
    <d v="2021-08-05T00:00:00"/>
    <x v="7"/>
    <n v="24797900"/>
    <n v="2083010"/>
    <x v="3"/>
    <x v="1"/>
    <n v="22970090"/>
    <n v="0.91685619743664459"/>
  </r>
  <r>
    <s v="ODR2363956159e"/>
    <s v="C595566L"/>
    <x v="400"/>
    <s v="P240605"/>
    <n v="2505310"/>
    <n v="1"/>
    <n v="25053100"/>
    <n v="0"/>
    <n v="25053100"/>
    <n v="1"/>
    <n v="0"/>
    <n v="0"/>
    <n v="4"/>
    <d v="2021-10-01T00:00:00"/>
    <x v="7"/>
    <n v="24797900"/>
    <n v="2083010"/>
    <x v="3"/>
    <x v="1"/>
    <n v="22970090"/>
    <n v="0.91685619743664459"/>
  </r>
  <r>
    <s v="ODR3775125430v"/>
    <s v="C215074L"/>
    <x v="309"/>
    <s v="P240605"/>
    <n v="2505310"/>
    <n v="1"/>
    <n v="25053100"/>
    <n v="0"/>
    <n v="25053100"/>
    <n v="1"/>
    <n v="1"/>
    <n v="1"/>
    <n v="4"/>
    <d v="2021-09-13T00:00:00"/>
    <x v="7"/>
    <n v="24797900"/>
    <n v="2083010"/>
    <x v="3"/>
    <x v="1"/>
    <n v="22970090"/>
    <n v="0.91685619743664459"/>
  </r>
  <r>
    <s v="ODR9745391576l"/>
    <s v="C619677L"/>
    <x v="330"/>
    <s v="P240605"/>
    <n v="2505310"/>
    <n v="1"/>
    <n v="25053100"/>
    <n v="0"/>
    <n v="25053100"/>
    <n v="1"/>
    <n v="0"/>
    <n v="0"/>
    <n v="4"/>
    <d v="2021-10-22T00:00:00"/>
    <x v="7"/>
    <n v="24797900"/>
    <n v="2083010"/>
    <x v="3"/>
    <x v="1"/>
    <n v="22970090"/>
    <n v="0.91685619743664459"/>
  </r>
  <r>
    <s v="ODR7050815218f"/>
    <s v="C117628L"/>
    <x v="369"/>
    <s v="P858730"/>
    <n v="2496900"/>
    <n v="1"/>
    <n v="24969000"/>
    <n v="0"/>
    <n v="24969000"/>
    <n v="1"/>
    <n v="0"/>
    <n v="0"/>
    <n v="1"/>
    <d v="2022-05-16T00:00:00"/>
    <x v="592"/>
    <n v="24969000"/>
    <n v="2122340"/>
    <x v="3"/>
    <x v="2"/>
    <n v="22846660"/>
    <n v="0.91500100124153949"/>
  </r>
  <r>
    <s v="ODR8555695048u"/>
    <s v="C566168L"/>
    <x v="60"/>
    <s v="P858730"/>
    <n v="2496900"/>
    <n v="1"/>
    <n v="24969000"/>
    <n v="0"/>
    <n v="24969000"/>
    <n v="1"/>
    <n v="0"/>
    <n v="0"/>
    <n v="7"/>
    <d v="2022-04-09T00:00:00"/>
    <x v="592"/>
    <n v="24969000"/>
    <n v="2122340"/>
    <x v="3"/>
    <x v="4"/>
    <n v="22846660"/>
    <n v="0.91500100124153949"/>
  </r>
  <r>
    <s v="ODR1608293367i"/>
    <s v="C563598L"/>
    <x v="61"/>
    <s v="P858730"/>
    <n v="2496900"/>
    <n v="1"/>
    <n v="24969000"/>
    <n v="0"/>
    <n v="24969000"/>
    <n v="1"/>
    <n v="1"/>
    <n v="0"/>
    <n v="1"/>
    <d v="2022-04-25T00:00:00"/>
    <x v="592"/>
    <n v="24969000"/>
    <n v="2122340"/>
    <x v="3"/>
    <x v="2"/>
    <n v="22846660"/>
    <n v="0.91500100124153949"/>
  </r>
  <r>
    <s v="ODR1755044092o"/>
    <s v="C985354L"/>
    <x v="201"/>
    <s v="P213157"/>
    <n v="2494000"/>
    <n v="1"/>
    <n v="24940000"/>
    <n v="0"/>
    <n v="24940000"/>
    <n v="1"/>
    <n v="1"/>
    <n v="0"/>
    <n v="1"/>
    <d v="2021-10-02T00:00:00"/>
    <x v="593"/>
    <n v="24940000"/>
    <n v="2045080"/>
    <x v="2"/>
    <x v="2"/>
    <n v="22894920"/>
    <n v="0.91800000000000004"/>
  </r>
  <r>
    <s v="ODR3709054800z"/>
    <s v="C363466L"/>
    <x v="58"/>
    <s v="P925502"/>
    <n v="2493942"/>
    <n v="1"/>
    <n v="24939400"/>
    <n v="0"/>
    <n v="24939400"/>
    <n v="1"/>
    <n v="0"/>
    <n v="0"/>
    <n v="4"/>
    <d v="2021-11-24T00:00:00"/>
    <x v="594"/>
    <n v="24939400"/>
    <n v="2194660"/>
    <x v="2"/>
    <x v="1"/>
    <n v="22744740"/>
    <n v="0.91200028869980831"/>
  </r>
  <r>
    <s v="ODR3054005428s"/>
    <s v="C842855L"/>
    <x v="357"/>
    <s v="P738893"/>
    <n v="2490984"/>
    <n v="1"/>
    <n v="24909800"/>
    <n v="0"/>
    <n v="24909800"/>
    <n v="1"/>
    <n v="1"/>
    <n v="0"/>
    <n v="12"/>
    <d v="2021-10-25T00:00:00"/>
    <x v="595"/>
    <n v="24909800"/>
    <n v="1494540"/>
    <x v="8"/>
    <x v="12"/>
    <n v="23415260"/>
    <n v="0.94000192695244444"/>
  </r>
  <r>
    <s v="ODR7008480057l"/>
    <s v="C224432L"/>
    <x v="289"/>
    <s v="P505335"/>
    <n v="2485358"/>
    <n v="1"/>
    <n v="24853600"/>
    <n v="0"/>
    <n v="24853600"/>
    <n v="1"/>
    <n v="0"/>
    <n v="0"/>
    <n v="1"/>
    <d v="2022-01-02T00:00:00"/>
    <x v="596"/>
    <n v="24853600"/>
    <n v="2236770"/>
    <x v="3"/>
    <x v="2"/>
    <n v="22616830"/>
    <n v="0.91000217272346862"/>
  </r>
  <r>
    <s v="ODR2252229751u"/>
    <s v="C536852L"/>
    <x v="96"/>
    <s v="P505335"/>
    <n v="2485358"/>
    <n v="1"/>
    <n v="24853600"/>
    <n v="0"/>
    <n v="24853600"/>
    <n v="1"/>
    <n v="1"/>
    <n v="0"/>
    <n v="1"/>
    <d v="2022-02-16T00:00:00"/>
    <x v="596"/>
    <n v="24853600"/>
    <n v="2236770"/>
    <x v="3"/>
    <x v="2"/>
    <n v="22616830"/>
    <n v="0.91000217272346862"/>
  </r>
  <r>
    <s v="ODR2412167732h"/>
    <s v="C536852L"/>
    <x v="245"/>
    <s v="P505335"/>
    <n v="2485358"/>
    <n v="1"/>
    <n v="24853600"/>
    <n v="0"/>
    <n v="24853600"/>
    <n v="1"/>
    <n v="0"/>
    <n v="0"/>
    <n v="1"/>
    <d v="2022-02-16T00:00:00"/>
    <x v="596"/>
    <n v="24853600"/>
    <n v="2236770"/>
    <x v="3"/>
    <x v="2"/>
    <n v="22616830"/>
    <n v="0.91000217272346862"/>
  </r>
  <r>
    <s v="ODR9934782691v"/>
    <s v="C374672L"/>
    <x v="335"/>
    <s v="P505335"/>
    <n v="2485358"/>
    <n v="1"/>
    <n v="24853600"/>
    <n v="0"/>
    <n v="24853600"/>
    <n v="1"/>
    <n v="1"/>
    <n v="0"/>
    <n v="1"/>
    <d v="2021-07-17T00:00:00"/>
    <x v="596"/>
    <n v="24853600"/>
    <n v="2236770"/>
    <x v="3"/>
    <x v="2"/>
    <n v="22616830"/>
    <n v="0.91000217272346862"/>
  </r>
  <r>
    <s v="ODR9844285102o"/>
    <s v="C893754L"/>
    <x v="243"/>
    <s v="P505335"/>
    <n v="2485358"/>
    <n v="1"/>
    <n v="24853600"/>
    <n v="0"/>
    <n v="24853600"/>
    <n v="1"/>
    <n v="1"/>
    <n v="1"/>
    <n v="1"/>
    <d v="2021-07-03T00:00:00"/>
    <x v="596"/>
    <n v="24853600"/>
    <n v="2236770"/>
    <x v="3"/>
    <x v="2"/>
    <n v="22616830"/>
    <n v="0.91000217272346862"/>
  </r>
  <r>
    <s v="ODR5396028050v"/>
    <s v="C306526L"/>
    <x v="325"/>
    <s v="P240605"/>
    <n v="2479790"/>
    <n v="1"/>
    <n v="24797900"/>
    <n v="0"/>
    <n v="24797900"/>
    <n v="1"/>
    <n v="0"/>
    <n v="0"/>
    <n v="4"/>
    <d v="2021-12-21T00:00:00"/>
    <x v="7"/>
    <n v="24797900"/>
    <n v="2083010"/>
    <x v="3"/>
    <x v="1"/>
    <n v="22714890"/>
    <n v="0.91600054843353673"/>
  </r>
  <r>
    <s v="ODR7519793170r"/>
    <s v="C203164L"/>
    <x v="397"/>
    <s v="P240605"/>
    <n v="2479790"/>
    <n v="1"/>
    <n v="24797900"/>
    <n v="0"/>
    <n v="24797900"/>
    <n v="1"/>
    <n v="0"/>
    <n v="0"/>
    <n v="4"/>
    <d v="2021-10-25T00:00:00"/>
    <x v="7"/>
    <n v="24797900"/>
    <n v="2083010"/>
    <x v="3"/>
    <x v="1"/>
    <n v="22714890"/>
    <n v="0.91600054843353673"/>
  </r>
  <r>
    <s v="ODR3691339665e"/>
    <s v="C203164L"/>
    <x v="347"/>
    <s v="P240605"/>
    <n v="2479790"/>
    <n v="1"/>
    <n v="24797900"/>
    <n v="0"/>
    <n v="24797900"/>
    <n v="1"/>
    <n v="0"/>
    <n v="0"/>
    <n v="4"/>
    <d v="2021-10-25T00:00:00"/>
    <x v="7"/>
    <n v="24797900"/>
    <n v="2083010"/>
    <x v="3"/>
    <x v="1"/>
    <n v="22714890"/>
    <n v="0.91600054843353673"/>
  </r>
  <r>
    <s v="ODR2211812678a"/>
    <s v="C143684L"/>
    <x v="191"/>
    <s v="P861342"/>
    <n v="2465000"/>
    <n v="1"/>
    <n v="24650000"/>
    <n v="0"/>
    <n v="24650000"/>
    <n v="1"/>
    <n v="1"/>
    <n v="0"/>
    <n v="1"/>
    <d v="2021-07-05T00:00:00"/>
    <x v="597"/>
    <n v="24650000"/>
    <n v="2193850"/>
    <x v="2"/>
    <x v="2"/>
    <n v="22456150"/>
    <n v="0.91100000000000003"/>
  </r>
  <r>
    <s v="ODR6078641867v"/>
    <s v="C686117L"/>
    <x v="183"/>
    <s v="P918122"/>
    <n v="2456010"/>
    <n v="1"/>
    <n v="24560100"/>
    <n v="0"/>
    <n v="24560100"/>
    <n v="1"/>
    <n v="0"/>
    <n v="0"/>
    <n v="4"/>
    <d v="2021-12-03T00:00:00"/>
    <x v="6"/>
    <n v="24560100"/>
    <n v="2063000"/>
    <x v="3"/>
    <x v="1"/>
    <n v="22497100"/>
    <n v="0.91600197067601519"/>
  </r>
  <r>
    <s v="ODR5233312173k"/>
    <s v="C203164L"/>
    <x v="284"/>
    <s v="P918122"/>
    <n v="2456010"/>
    <n v="1"/>
    <n v="24560100"/>
    <n v="0"/>
    <n v="24560100"/>
    <n v="1"/>
    <n v="0"/>
    <n v="0"/>
    <n v="4"/>
    <d v="2021-10-25T00:00:00"/>
    <x v="6"/>
    <n v="24560100"/>
    <n v="2063000"/>
    <x v="3"/>
    <x v="1"/>
    <n v="22497100"/>
    <n v="0.91600197067601519"/>
  </r>
  <r>
    <s v="ODR1636735918p"/>
    <s v="C891022L"/>
    <x v="403"/>
    <s v="P486103"/>
    <n v="2455720"/>
    <n v="1"/>
    <n v="24557200"/>
    <n v="0"/>
    <n v="24557200"/>
    <n v="1"/>
    <n v="1"/>
    <n v="1"/>
    <n v="1"/>
    <d v="2021-09-08T00:00:00"/>
    <x v="598"/>
    <n v="24557200"/>
    <n v="1915450"/>
    <x v="2"/>
    <x v="2"/>
    <n v="22641750"/>
    <n v="0.92200047236655647"/>
  </r>
  <r>
    <s v="ODR2112943223t"/>
    <s v="C479992L"/>
    <x v="231"/>
    <s v="P442844"/>
    <n v="2436000"/>
    <n v="1"/>
    <n v="24360000"/>
    <n v="0"/>
    <n v="24360000"/>
    <n v="1"/>
    <n v="1"/>
    <n v="0"/>
    <n v="1"/>
    <d v="2021-09-19T00:00:00"/>
    <x v="599"/>
    <n v="24360000"/>
    <n v="2168040"/>
    <x v="7"/>
    <x v="2"/>
    <n v="22191960"/>
    <n v="0.91100000000000003"/>
  </r>
  <r>
    <s v="ODR5467092480d"/>
    <s v="C382868L"/>
    <x v="303"/>
    <s v="P137838"/>
    <n v="2436000"/>
    <n v="1"/>
    <n v="24360000"/>
    <n v="0"/>
    <n v="24360000"/>
    <n v="1"/>
    <n v="1"/>
    <n v="0"/>
    <n v="1"/>
    <d v="2021-07-07T00:00:00"/>
    <x v="600"/>
    <n v="24360000"/>
    <n v="1948800"/>
    <x v="7"/>
    <x v="2"/>
    <n v="22411200"/>
    <n v="0.92"/>
  </r>
  <r>
    <s v="ODR6390056181d"/>
    <s v="C412936L"/>
    <x v="137"/>
    <s v="P964474"/>
    <n v="403100"/>
    <n v="6"/>
    <n v="24186000"/>
    <n v="0"/>
    <n v="24186000"/>
    <n v="1"/>
    <n v="1"/>
    <n v="1"/>
    <n v="1"/>
    <d v="2021-07-16T00:00:00"/>
    <x v="601"/>
    <n v="4031000"/>
    <n v="286172"/>
    <x v="7"/>
    <x v="2"/>
    <n v="22468968"/>
    <n v="0.92900719424460432"/>
  </r>
  <r>
    <s v="ODR3379049583z"/>
    <s v="C404192L"/>
    <x v="117"/>
    <s v="P693509"/>
    <n v="2412800"/>
    <n v="1"/>
    <n v="24128000"/>
    <n v="0"/>
    <n v="24128000"/>
    <n v="1"/>
    <n v="1"/>
    <n v="1"/>
    <n v="1"/>
    <d v="2021-07-06T00:00:00"/>
    <x v="602"/>
    <n v="24128000"/>
    <n v="2123260"/>
    <x v="2"/>
    <x v="2"/>
    <n v="22004740"/>
    <n v="0.91200016578249332"/>
  </r>
  <r>
    <s v="ODR7376824200i"/>
    <s v="C826850L"/>
    <x v="271"/>
    <s v="P138741"/>
    <n v="109620"/>
    <n v="22"/>
    <n v="24116400"/>
    <n v="0"/>
    <n v="24116400"/>
    <n v="1"/>
    <n v="1"/>
    <n v="1"/>
    <n v="1"/>
    <d v="2022-01-06T00:00:00"/>
    <x v="603"/>
    <n v="1252800"/>
    <n v="97672"/>
    <x v="5"/>
    <x v="2"/>
    <n v="21967616"/>
    <n v="0.91089947089947088"/>
  </r>
  <r>
    <s v="ODR2772853464d"/>
    <s v="C348049L"/>
    <x v="311"/>
    <s v="P920290"/>
    <n v="2407000"/>
    <n v="1"/>
    <n v="24070000"/>
    <n v="0"/>
    <n v="24070000"/>
    <n v="1"/>
    <n v="1"/>
    <n v="0"/>
    <n v="1"/>
    <d v="2021-07-13T00:00:00"/>
    <x v="604"/>
    <n v="19256000"/>
    <n v="1540480"/>
    <x v="7"/>
    <x v="2"/>
    <n v="22529520"/>
    <n v="0.93600000000000005"/>
  </r>
  <r>
    <s v="ODR5873691062g"/>
    <s v="C378684L"/>
    <x v="254"/>
    <s v="P168663"/>
    <n v="2403520"/>
    <n v="1"/>
    <n v="24035200"/>
    <n v="0"/>
    <n v="24035200"/>
    <n v="1"/>
    <n v="1"/>
    <n v="1"/>
    <n v="1"/>
    <d v="2021-07-03T00:00:00"/>
    <x v="605"/>
    <n v="24035200"/>
    <n v="1490140"/>
    <x v="8"/>
    <x v="2"/>
    <n v="22545060"/>
    <n v="0.93800176407935032"/>
  </r>
  <r>
    <s v="ODR2643586698w"/>
    <s v="C378684L"/>
    <x v="107"/>
    <s v="P301216"/>
    <n v="2403520"/>
    <n v="1"/>
    <n v="24035200"/>
    <n v="0"/>
    <n v="24035200"/>
    <n v="1"/>
    <n v="0"/>
    <n v="0"/>
    <n v="1"/>
    <d v="2021-07-03T00:00:00"/>
    <x v="606"/>
    <n v="24035200"/>
    <n v="1922820"/>
    <x v="8"/>
    <x v="2"/>
    <n v="22112380"/>
    <n v="0.91999983357741977"/>
  </r>
  <r>
    <s v="ODR1536762217n"/>
    <s v="C378684L"/>
    <x v="61"/>
    <s v="P301216"/>
    <n v="2403520"/>
    <n v="1"/>
    <n v="24035200"/>
    <n v="0"/>
    <n v="24035200"/>
    <n v="1"/>
    <n v="1"/>
    <n v="1"/>
    <n v="1"/>
    <d v="2021-07-03T00:00:00"/>
    <x v="606"/>
    <n v="24035200"/>
    <n v="1922820"/>
    <x v="8"/>
    <x v="2"/>
    <n v="22112380"/>
    <n v="0.91999983357741977"/>
  </r>
  <r>
    <s v="ODR4060576103b"/>
    <s v="C788509L"/>
    <x v="287"/>
    <s v="P236487"/>
    <n v="2401200"/>
    <n v="1"/>
    <n v="24012000"/>
    <n v="0"/>
    <n v="24012000"/>
    <n v="1"/>
    <n v="1"/>
    <n v="1"/>
    <n v="1"/>
    <d v="2021-07-20T00:00:00"/>
    <x v="607"/>
    <n v="24012000"/>
    <n v="2041020"/>
    <x v="1"/>
    <x v="2"/>
    <n v="21970980"/>
    <n v="0.91500000000000004"/>
  </r>
  <r>
    <s v="ODR8067790383g"/>
    <s v="C218616L"/>
    <x v="269"/>
    <s v="P236487"/>
    <n v="2401200"/>
    <n v="1"/>
    <n v="24012000"/>
    <n v="0"/>
    <n v="24012000"/>
    <n v="1"/>
    <n v="1"/>
    <n v="1"/>
    <n v="1"/>
    <d v="2021-07-19T00:00:00"/>
    <x v="607"/>
    <n v="24012000"/>
    <n v="2041020"/>
    <x v="1"/>
    <x v="2"/>
    <n v="21970980"/>
    <n v="0.91500000000000004"/>
  </r>
  <r>
    <s v="ODR1659675616l"/>
    <s v="C378684L"/>
    <x v="251"/>
    <s v="P236487"/>
    <n v="2401200"/>
    <n v="1"/>
    <n v="24012000"/>
    <n v="0"/>
    <n v="24012000"/>
    <n v="1"/>
    <n v="1"/>
    <n v="0"/>
    <n v="1"/>
    <d v="2021-07-03T00:00:00"/>
    <x v="607"/>
    <n v="24012000"/>
    <n v="2041020"/>
    <x v="1"/>
    <x v="2"/>
    <n v="21970980"/>
    <n v="0.91500000000000004"/>
  </r>
  <r>
    <s v="ODR9082255012s"/>
    <s v="C522289L"/>
    <x v="252"/>
    <s v="P236487"/>
    <n v="2401200"/>
    <n v="1"/>
    <n v="24012000"/>
    <n v="0"/>
    <n v="24012000"/>
    <n v="1"/>
    <n v="0"/>
    <n v="0"/>
    <n v="1"/>
    <d v="2022-02-10T00:00:00"/>
    <x v="607"/>
    <n v="24012000"/>
    <n v="2041020"/>
    <x v="1"/>
    <x v="2"/>
    <n v="21970980"/>
    <n v="0.91500000000000004"/>
  </r>
  <r>
    <s v="ODR6304804785q"/>
    <s v="C781213L"/>
    <x v="297"/>
    <s v="P236487"/>
    <n v="2401200"/>
    <n v="1"/>
    <n v="24012000"/>
    <n v="0"/>
    <n v="24012000"/>
    <n v="1"/>
    <n v="1"/>
    <n v="0"/>
    <n v="1"/>
    <d v="2021-08-23T00:00:00"/>
    <x v="607"/>
    <n v="24012000"/>
    <n v="2041020"/>
    <x v="1"/>
    <x v="2"/>
    <n v="21970980"/>
    <n v="0.91500000000000004"/>
  </r>
  <r>
    <s v="ODR9747806243r"/>
    <s v="C618216L"/>
    <x v="254"/>
    <s v="P236487"/>
    <n v="2401200"/>
    <n v="1"/>
    <n v="24012000"/>
    <n v="0"/>
    <n v="24012000"/>
    <n v="1"/>
    <n v="1"/>
    <n v="0"/>
    <n v="1"/>
    <d v="2022-01-11T00:00:00"/>
    <x v="607"/>
    <n v="24012000"/>
    <n v="2041020"/>
    <x v="1"/>
    <x v="2"/>
    <n v="21970980"/>
    <n v="0.91500000000000004"/>
  </r>
  <r>
    <s v="ODR3336575082a"/>
    <s v="C888995L"/>
    <x v="166"/>
    <s v="P236487"/>
    <n v="2401200"/>
    <n v="1"/>
    <n v="24012000"/>
    <n v="0"/>
    <n v="24012000"/>
    <n v="1"/>
    <n v="1"/>
    <n v="0"/>
    <n v="1"/>
    <d v="2021-12-12T00:00:00"/>
    <x v="607"/>
    <n v="24012000"/>
    <n v="2041020"/>
    <x v="1"/>
    <x v="2"/>
    <n v="21970980"/>
    <n v="0.91500000000000004"/>
  </r>
  <r>
    <s v="ODR4928475220o"/>
    <s v="C738725L"/>
    <x v="44"/>
    <s v="P622378"/>
    <n v="1195902"/>
    <n v="2"/>
    <n v="23918000"/>
    <n v="0"/>
    <n v="23918000"/>
    <n v="1"/>
    <n v="1"/>
    <n v="0"/>
    <n v="1"/>
    <d v="2021-08-27T00:00:00"/>
    <x v="25"/>
    <n v="11959000"/>
    <n v="1076310"/>
    <x v="1"/>
    <x v="2"/>
    <n v="21765380"/>
    <n v="0.91"/>
  </r>
  <r>
    <s v="ODR2724020867k"/>
    <s v="C854229L"/>
    <x v="68"/>
    <s v="P451592"/>
    <n v="2380900"/>
    <n v="1"/>
    <n v="23809000"/>
    <n v="0"/>
    <n v="23809000"/>
    <n v="1"/>
    <n v="1"/>
    <n v="1"/>
    <n v="1"/>
    <d v="2021-11-12T00:00:00"/>
    <x v="608"/>
    <n v="23809000"/>
    <n v="1547560"/>
    <x v="1"/>
    <x v="2"/>
    <n v="22261440"/>
    <n v="0.93500105002310052"/>
  </r>
  <r>
    <s v="ODR8866502167c"/>
    <s v="C521935L"/>
    <x v="148"/>
    <s v="P405060"/>
    <n v="2349000"/>
    <n v="1"/>
    <n v="23490000"/>
    <n v="0"/>
    <n v="23490000"/>
    <n v="1"/>
    <n v="0"/>
    <n v="0"/>
    <n v="1"/>
    <d v="2021-11-22T00:00:00"/>
    <x v="609"/>
    <n v="23490000"/>
    <n v="1738260"/>
    <x v="2"/>
    <x v="2"/>
    <n v="21751740"/>
    <n v="0.92600000000000005"/>
  </r>
  <r>
    <s v="ODR6069139443d"/>
    <s v="C788509L"/>
    <x v="270"/>
    <s v="P137983"/>
    <n v="2323944"/>
    <n v="1"/>
    <n v="23239400"/>
    <n v="0"/>
    <n v="23239400"/>
    <n v="1"/>
    <n v="1"/>
    <n v="0"/>
    <n v="1"/>
    <d v="2021-07-20T00:00:00"/>
    <x v="610"/>
    <n v="23239400"/>
    <n v="1440840"/>
    <x v="3"/>
    <x v="2"/>
    <n v="21798560"/>
    <n v="0.93800012048503834"/>
  </r>
  <r>
    <s v="ODR2899577296u"/>
    <s v="C617555L"/>
    <x v="258"/>
    <s v="P137983"/>
    <n v="2323944"/>
    <n v="1"/>
    <n v="23239400"/>
    <n v="0"/>
    <n v="23239400"/>
    <n v="1"/>
    <n v="1"/>
    <n v="1"/>
    <n v="1"/>
    <d v="2022-03-19T00:00:00"/>
    <x v="610"/>
    <n v="23239400"/>
    <n v="1440840"/>
    <x v="3"/>
    <x v="2"/>
    <n v="21798560"/>
    <n v="0.93800012048503834"/>
  </r>
  <r>
    <s v="ODR8698338503d"/>
    <s v="C374672L"/>
    <x v="141"/>
    <s v="P137983"/>
    <n v="2323944"/>
    <n v="1"/>
    <n v="23239400"/>
    <n v="0"/>
    <n v="23239400"/>
    <n v="1"/>
    <n v="1"/>
    <n v="0"/>
    <n v="1"/>
    <d v="2021-07-17T00:00:00"/>
    <x v="610"/>
    <n v="23239400"/>
    <n v="1440840"/>
    <x v="3"/>
    <x v="2"/>
    <n v="21798560"/>
    <n v="0.93800012048503834"/>
  </r>
  <r>
    <s v="ODR2737256850i"/>
    <s v="C814229L"/>
    <x v="108"/>
    <s v="P137983"/>
    <n v="2323944"/>
    <n v="1"/>
    <n v="23239400"/>
    <n v="0"/>
    <n v="23239400"/>
    <n v="1"/>
    <n v="1"/>
    <n v="0"/>
    <n v="1"/>
    <d v="2021-07-13T00:00:00"/>
    <x v="610"/>
    <n v="23239400"/>
    <n v="1440840"/>
    <x v="3"/>
    <x v="2"/>
    <n v="21798560"/>
    <n v="0.93800012048503834"/>
  </r>
  <r>
    <s v="ODR8467540226n"/>
    <s v="C215074L"/>
    <x v="397"/>
    <s v="P306870"/>
    <n v="1160000"/>
    <n v="2"/>
    <n v="23200000"/>
    <n v="0"/>
    <n v="23200000"/>
    <n v="1"/>
    <n v="1"/>
    <n v="0"/>
    <n v="4"/>
    <d v="2021-09-13T00:00:00"/>
    <x v="270"/>
    <n v="11600000"/>
    <n v="928000"/>
    <x v="1"/>
    <x v="1"/>
    <n v="21344000"/>
    <n v="0.92"/>
  </r>
  <r>
    <s v="ODR7821029209a"/>
    <s v="C426132L"/>
    <x v="307"/>
    <s v="P942842"/>
    <n v="2320000"/>
    <n v="1"/>
    <n v="23200000"/>
    <n v="0"/>
    <n v="23200000"/>
    <n v="1"/>
    <n v="0"/>
    <n v="0"/>
    <n v="7"/>
    <d v="2022-05-25T00:00:00"/>
    <x v="24"/>
    <n v="13920000"/>
    <n v="1197120"/>
    <x v="8"/>
    <x v="4"/>
    <n v="22002880"/>
    <n v="0.94840000000000002"/>
  </r>
  <r>
    <s v="ODR2210437742l"/>
    <s v="C162721L"/>
    <x v="257"/>
    <s v="P624168"/>
    <n v="2319942"/>
    <n v="1"/>
    <n v="23199400"/>
    <n v="0"/>
    <n v="23199400"/>
    <n v="1"/>
    <n v="1"/>
    <n v="0"/>
    <n v="1"/>
    <d v="2021-07-26T00:00:00"/>
    <x v="211"/>
    <n v="23199400"/>
    <n v="1879140"/>
    <x v="1"/>
    <x v="2"/>
    <n v="21320260"/>
    <n v="0.91900049139201878"/>
  </r>
  <r>
    <s v="ODR7351770562j"/>
    <s v="C200057L"/>
    <x v="118"/>
    <s v="P624168"/>
    <n v="2319942"/>
    <n v="1"/>
    <n v="23199400"/>
    <n v="0"/>
    <n v="23199400"/>
    <n v="1"/>
    <n v="0"/>
    <n v="0"/>
    <n v="7"/>
    <d v="2022-01-21T00:00:00"/>
    <x v="211"/>
    <n v="23199400"/>
    <n v="1879140"/>
    <x v="1"/>
    <x v="4"/>
    <n v="21320260"/>
    <n v="0.91900049139201878"/>
  </r>
  <r>
    <s v="ODR9044626852y"/>
    <s v="C491806L"/>
    <x v="388"/>
    <s v="P624168"/>
    <n v="2319942"/>
    <n v="1"/>
    <n v="23199400"/>
    <n v="0"/>
    <n v="23199400"/>
    <n v="1"/>
    <n v="0"/>
    <n v="0"/>
    <n v="7"/>
    <d v="2022-05-04T00:00:00"/>
    <x v="211"/>
    <n v="23199400"/>
    <n v="1879140"/>
    <x v="1"/>
    <x v="4"/>
    <n v="21320260"/>
    <n v="0.91900049139201878"/>
  </r>
  <r>
    <s v="ODR8336342346m"/>
    <s v="C390635L"/>
    <x v="136"/>
    <s v="P624168"/>
    <n v="2319942"/>
    <n v="1"/>
    <n v="23199400"/>
    <n v="0"/>
    <n v="23199400"/>
    <n v="1"/>
    <n v="0"/>
    <n v="0"/>
    <n v="7"/>
    <d v="2022-04-23T00:00:00"/>
    <x v="211"/>
    <n v="23199400"/>
    <n v="1879140"/>
    <x v="1"/>
    <x v="4"/>
    <n v="21320260"/>
    <n v="0.91900049139201878"/>
  </r>
  <r>
    <s v="ODR3244497295i"/>
    <s v="C488014L"/>
    <x v="244"/>
    <s v="P624168"/>
    <n v="2319942"/>
    <n v="1"/>
    <n v="23199400"/>
    <n v="0"/>
    <n v="23199400"/>
    <n v="1"/>
    <n v="0"/>
    <n v="0"/>
    <n v="7"/>
    <d v="2022-04-19T00:00:00"/>
    <x v="211"/>
    <n v="23199400"/>
    <n v="1879140"/>
    <x v="1"/>
    <x v="4"/>
    <n v="21320260"/>
    <n v="0.91900049139201878"/>
  </r>
  <r>
    <s v="ODR6291667247f"/>
    <s v="C430619L"/>
    <x v="370"/>
    <s v="P697298"/>
    <n v="2319942"/>
    <n v="1"/>
    <n v="23199400"/>
    <n v="0"/>
    <n v="23199400"/>
    <n v="1"/>
    <n v="0"/>
    <n v="0"/>
    <n v="8"/>
    <d v="2021-09-22T00:00:00"/>
    <x v="383"/>
    <n v="23199400"/>
    <n v="1391940"/>
    <x v="4"/>
    <x v="8"/>
    <n v="21807460"/>
    <n v="0.94000103450951322"/>
  </r>
  <r>
    <s v="ODR2579677954l"/>
    <s v="C762523L"/>
    <x v="404"/>
    <s v="P697298"/>
    <n v="2319942"/>
    <n v="1"/>
    <n v="23199400"/>
    <n v="0"/>
    <n v="23199400"/>
    <n v="1"/>
    <n v="0"/>
    <n v="0"/>
    <n v="9"/>
    <d v="2021-09-03T00:00:00"/>
    <x v="383"/>
    <n v="23199400"/>
    <n v="1391940"/>
    <x v="4"/>
    <x v="9"/>
    <n v="21807460"/>
    <n v="0.94000103450951322"/>
  </r>
  <r>
    <s v="ODR8025984166h"/>
    <s v="C770029L"/>
    <x v="175"/>
    <s v="P697298"/>
    <n v="2319942"/>
    <n v="1"/>
    <n v="23199400"/>
    <n v="0"/>
    <n v="23199400"/>
    <n v="1"/>
    <n v="1"/>
    <n v="0"/>
    <n v="1"/>
    <d v="2021-07-16T00:00:00"/>
    <x v="383"/>
    <n v="23199400"/>
    <n v="1391940"/>
    <x v="4"/>
    <x v="2"/>
    <n v="21807460"/>
    <n v="0.94000103450951322"/>
  </r>
  <r>
    <s v="ODR3549955243f"/>
    <s v="C893754L"/>
    <x v="39"/>
    <s v="P951406"/>
    <n v="1159942"/>
    <n v="2"/>
    <n v="23198800"/>
    <n v="0"/>
    <n v="23198800"/>
    <n v="1"/>
    <n v="0"/>
    <n v="0"/>
    <n v="1"/>
    <d v="2021-07-03T00:00:00"/>
    <x v="611"/>
    <n v="10875000"/>
    <n v="815596"/>
    <x v="1"/>
    <x v="2"/>
    <n v="21567608"/>
    <n v="0.92968636308774588"/>
  </r>
  <r>
    <s v="ODR1415789188i"/>
    <s v="C551481L"/>
    <x v="37"/>
    <s v="P280917"/>
    <n v="2300860"/>
    <n v="1"/>
    <n v="23008600"/>
    <n v="0"/>
    <n v="23008600"/>
    <n v="1"/>
    <n v="1"/>
    <n v="0"/>
    <n v="1"/>
    <d v="2021-11-12T00:00:00"/>
    <x v="612"/>
    <n v="23008600"/>
    <n v="1679620"/>
    <x v="2"/>
    <x v="2"/>
    <n v="21328980"/>
    <n v="0.92700033900367684"/>
  </r>
  <r>
    <s v="ODR6157167994u"/>
    <s v="C195703L"/>
    <x v="343"/>
    <s v="P420995"/>
    <n v="2297380"/>
    <n v="1"/>
    <n v="22973800"/>
    <n v="0"/>
    <n v="22973800"/>
    <n v="1"/>
    <n v="0"/>
    <n v="0"/>
    <n v="4"/>
    <d v="2021-11-19T00:00:00"/>
    <x v="613"/>
    <n v="22973800"/>
    <n v="1401400"/>
    <x v="2"/>
    <x v="1"/>
    <n v="21572400"/>
    <n v="0.93900007835012056"/>
  </r>
  <r>
    <s v="ODR8272442582c"/>
    <s v="C538631L"/>
    <x v="169"/>
    <s v="P420995"/>
    <n v="2297380"/>
    <n v="1"/>
    <n v="22973800"/>
    <n v="0"/>
    <n v="22973800"/>
    <n v="1"/>
    <n v="0"/>
    <n v="0"/>
    <n v="4"/>
    <d v="2021-11-08T00:00:00"/>
    <x v="613"/>
    <n v="22973800"/>
    <n v="1401400"/>
    <x v="2"/>
    <x v="1"/>
    <n v="21572400"/>
    <n v="0.93900007835012056"/>
  </r>
  <r>
    <s v="ODR4376375664y"/>
    <s v="C227184L"/>
    <x v="134"/>
    <s v="P420995"/>
    <n v="2297380"/>
    <n v="1"/>
    <n v="22973800"/>
    <n v="0"/>
    <n v="22973800"/>
    <n v="1"/>
    <n v="0"/>
    <n v="0"/>
    <n v="4"/>
    <d v="2021-08-02T00:00:00"/>
    <x v="613"/>
    <n v="22973800"/>
    <n v="1401400"/>
    <x v="2"/>
    <x v="1"/>
    <n v="21572400"/>
    <n v="0.93900007835012056"/>
  </r>
  <r>
    <s v="ODR7360886829z"/>
    <s v="C374672L"/>
    <x v="159"/>
    <s v="P978512"/>
    <n v="2291000"/>
    <n v="1"/>
    <n v="22910000"/>
    <n v="0"/>
    <n v="22910000"/>
    <n v="1"/>
    <n v="1"/>
    <n v="1"/>
    <n v="1"/>
    <d v="2021-07-17T00:00:00"/>
    <x v="614"/>
    <n v="22910000"/>
    <n v="1855710"/>
    <x v="7"/>
    <x v="2"/>
    <n v="21054290"/>
    <n v="0.91900000000000004"/>
  </r>
  <r>
    <s v="ODR1843283030u"/>
    <s v="C158367L"/>
    <x v="240"/>
    <s v="P978512"/>
    <n v="2291000"/>
    <n v="1"/>
    <n v="22910000"/>
    <n v="0"/>
    <n v="22910000"/>
    <n v="1"/>
    <n v="1"/>
    <n v="0"/>
    <n v="1"/>
    <d v="2021-07-16T00:00:00"/>
    <x v="614"/>
    <n v="22910000"/>
    <n v="1855710"/>
    <x v="7"/>
    <x v="2"/>
    <n v="21054290"/>
    <n v="0.91900000000000004"/>
  </r>
  <r>
    <s v="ODR1153196366r"/>
    <s v="C620963L"/>
    <x v="200"/>
    <s v="P978512"/>
    <n v="2291000"/>
    <n v="1"/>
    <n v="22910000"/>
    <n v="0"/>
    <n v="22910000"/>
    <n v="1"/>
    <n v="0"/>
    <n v="0"/>
    <n v="1"/>
    <d v="2021-10-14T00:00:00"/>
    <x v="614"/>
    <n v="22910000"/>
    <n v="1855710"/>
    <x v="7"/>
    <x v="2"/>
    <n v="21054290"/>
    <n v="0.91900000000000004"/>
  </r>
  <r>
    <s v="ODR7407713031r"/>
    <s v="C586717L"/>
    <x v="201"/>
    <s v="P978512"/>
    <n v="2291000"/>
    <n v="1"/>
    <n v="22910000"/>
    <n v="0"/>
    <n v="22910000"/>
    <n v="1"/>
    <n v="1"/>
    <n v="0"/>
    <n v="1"/>
    <d v="2021-08-12T00:00:00"/>
    <x v="614"/>
    <n v="22910000"/>
    <n v="1855710"/>
    <x v="7"/>
    <x v="2"/>
    <n v="21054290"/>
    <n v="0.91900000000000004"/>
  </r>
  <r>
    <s v="ODR9696616362k"/>
    <s v="C675024L"/>
    <x v="148"/>
    <s v="P303096"/>
    <n v="2281140"/>
    <n v="1"/>
    <n v="22811400"/>
    <n v="0"/>
    <n v="22811400"/>
    <n v="1"/>
    <n v="1"/>
    <n v="1"/>
    <n v="1"/>
    <d v="2021-09-26T00:00:00"/>
    <x v="615"/>
    <n v="22811400"/>
    <n v="2053030"/>
    <x v="1"/>
    <x v="2"/>
    <n v="20758370"/>
    <n v="0.90999982464907891"/>
  </r>
  <r>
    <s v="ODR2255065794q"/>
    <s v="C547681L"/>
    <x v="294"/>
    <s v="P303096"/>
    <n v="2281140"/>
    <n v="1"/>
    <n v="22811400"/>
    <n v="0"/>
    <n v="22811400"/>
    <n v="1"/>
    <n v="0"/>
    <n v="0"/>
    <n v="4"/>
    <d v="2021-09-04T00:00:00"/>
    <x v="615"/>
    <n v="22811400"/>
    <n v="2053030"/>
    <x v="1"/>
    <x v="1"/>
    <n v="20758370"/>
    <n v="0.90999982464907891"/>
  </r>
  <r>
    <s v="ODR4670633799b"/>
    <s v="C738725L"/>
    <x v="5"/>
    <s v="P303096"/>
    <n v="2281140"/>
    <n v="1"/>
    <n v="22811400"/>
    <n v="0"/>
    <n v="22811400"/>
    <n v="1"/>
    <n v="0"/>
    <n v="0"/>
    <n v="1"/>
    <d v="2021-08-27T00:00:00"/>
    <x v="615"/>
    <n v="22811400"/>
    <n v="2053030"/>
    <x v="1"/>
    <x v="2"/>
    <n v="20758370"/>
    <n v="0.90999982464907891"/>
  </r>
  <r>
    <s v="ODR8867994924e"/>
    <s v="C695592L"/>
    <x v="187"/>
    <s v="P863752"/>
    <n v="2269424"/>
    <n v="1"/>
    <n v="22694200"/>
    <n v="0"/>
    <n v="22694200"/>
    <n v="1"/>
    <n v="0"/>
    <n v="0"/>
    <n v="8"/>
    <d v="2021-07-13T00:00:00"/>
    <x v="616"/>
    <n v="22694200"/>
    <n v="1497790"/>
    <x v="2"/>
    <x v="8"/>
    <n v="21196410"/>
    <n v="0.93400119854412145"/>
  </r>
  <r>
    <s v="ODR8059951244r"/>
    <s v="C162721L"/>
    <x v="24"/>
    <s v="P229955"/>
    <n v="2265625"/>
    <n v="1"/>
    <n v="22656200"/>
    <n v="0"/>
    <n v="22656200"/>
    <n v="1"/>
    <n v="1"/>
    <n v="0"/>
    <n v="1"/>
    <d v="2021-07-26T00:00:00"/>
    <x v="617"/>
    <n v="22656200"/>
    <n v="1631250"/>
    <x v="3"/>
    <x v="2"/>
    <n v="21024950"/>
    <n v="0.92799984110309763"/>
  </r>
  <r>
    <s v="ODR8831189073f"/>
    <s v="C776042L"/>
    <x v="263"/>
    <s v="P229955"/>
    <n v="2265625"/>
    <n v="1"/>
    <n v="22656200"/>
    <n v="0"/>
    <n v="22656200"/>
    <n v="1"/>
    <n v="0"/>
    <n v="0"/>
    <n v="7"/>
    <d v="2022-07-11T00:00:00"/>
    <x v="617"/>
    <n v="22656200"/>
    <n v="1631250"/>
    <x v="3"/>
    <x v="4"/>
    <n v="21024950"/>
    <n v="0.92799984110309763"/>
  </r>
  <r>
    <s v="ODR6669112781a"/>
    <s v="C131834L"/>
    <x v="156"/>
    <s v="P285962"/>
    <n v="1131000"/>
    <n v="2"/>
    <n v="22620000"/>
    <n v="0"/>
    <n v="22620000"/>
    <n v="1"/>
    <n v="0"/>
    <n v="0"/>
    <n v="1"/>
    <d v="2021-11-24T00:00:00"/>
    <x v="618"/>
    <n v="9685420"/>
    <n v="610160"/>
    <x v="1"/>
    <x v="2"/>
    <n v="21399680"/>
    <n v="0.94605128205128208"/>
  </r>
  <r>
    <s v="ODR9490867351q"/>
    <s v="C379165L"/>
    <x v="159"/>
    <s v="P246268"/>
    <n v="2261942"/>
    <n v="1"/>
    <n v="22619400"/>
    <n v="0"/>
    <n v="22619400"/>
    <n v="1"/>
    <n v="0"/>
    <n v="0"/>
    <n v="4"/>
    <d v="2021-10-21T00:00:00"/>
    <x v="306"/>
    <n v="22619400"/>
    <n v="1877400"/>
    <x v="3"/>
    <x v="1"/>
    <n v="20742000"/>
    <n v="0.91700045094034321"/>
  </r>
  <r>
    <s v="ODR9988344563j"/>
    <s v="C568309L"/>
    <x v="177"/>
    <s v="P246268"/>
    <n v="2261942"/>
    <n v="1"/>
    <n v="22619400"/>
    <n v="0"/>
    <n v="22619400"/>
    <n v="1"/>
    <n v="0"/>
    <n v="0"/>
    <n v="9"/>
    <d v="2021-08-04T00:00:00"/>
    <x v="306"/>
    <n v="22619400"/>
    <n v="1877400"/>
    <x v="3"/>
    <x v="9"/>
    <n v="20742000"/>
    <n v="0.91700045094034321"/>
  </r>
  <r>
    <s v="ODR9118903539k"/>
    <s v="C875936L"/>
    <x v="280"/>
    <s v="P246268"/>
    <n v="2261942"/>
    <n v="1"/>
    <n v="22619400"/>
    <n v="0"/>
    <n v="22619400"/>
    <n v="1"/>
    <n v="0"/>
    <n v="0"/>
    <n v="4"/>
    <d v="2021-10-07T00:00:00"/>
    <x v="306"/>
    <n v="22619400"/>
    <n v="1877400"/>
    <x v="3"/>
    <x v="1"/>
    <n v="20742000"/>
    <n v="0.91700045094034321"/>
  </r>
  <r>
    <s v="ODR4778191250r"/>
    <s v="C379165L"/>
    <x v="161"/>
    <s v="P246268"/>
    <n v="2261942"/>
    <n v="1"/>
    <n v="22619400"/>
    <n v="0"/>
    <n v="22619400"/>
    <n v="1"/>
    <n v="0"/>
    <n v="0"/>
    <n v="1"/>
    <d v="2021-10-21T00:00:00"/>
    <x v="306"/>
    <n v="22619400"/>
    <n v="1877400"/>
    <x v="3"/>
    <x v="2"/>
    <n v="20742000"/>
    <n v="0.91700045094034321"/>
  </r>
  <r>
    <s v="ODR2151730310l"/>
    <s v="C383629L"/>
    <x v="342"/>
    <s v="P939904"/>
    <n v="2261420"/>
    <n v="1"/>
    <n v="22614200"/>
    <n v="0"/>
    <n v="22614200"/>
    <n v="1"/>
    <n v="0"/>
    <n v="0"/>
    <n v="4"/>
    <d v="2022-01-27T00:00:00"/>
    <x v="619"/>
    <n v="22614200"/>
    <n v="1605560"/>
    <x v="2"/>
    <x v="1"/>
    <n v="21008640"/>
    <n v="0.92900213140416199"/>
  </r>
  <r>
    <s v="ODR8586137096p"/>
    <s v="C831683L"/>
    <x v="296"/>
    <s v="P939904"/>
    <n v="2261420"/>
    <n v="1"/>
    <n v="22614200"/>
    <n v="0"/>
    <n v="22614200"/>
    <n v="1"/>
    <n v="1"/>
    <n v="1"/>
    <n v="11"/>
    <d v="2021-07-03T00:00:00"/>
    <x v="619"/>
    <n v="22614200"/>
    <n v="1605560"/>
    <x v="2"/>
    <x v="10"/>
    <n v="21008640"/>
    <n v="0.92900213140416199"/>
  </r>
  <r>
    <s v="ODR2818407604t"/>
    <s v="C374672L"/>
    <x v="327"/>
    <s v="P837665"/>
    <n v="2256200"/>
    <n v="1"/>
    <n v="22562000"/>
    <n v="0"/>
    <n v="22562000"/>
    <n v="1"/>
    <n v="1"/>
    <n v="0"/>
    <n v="1"/>
    <d v="2021-07-17T00:00:00"/>
    <x v="620"/>
    <n v="22562000"/>
    <n v="1872650"/>
    <x v="2"/>
    <x v="2"/>
    <n v="20689350"/>
    <n v="0.91699982271075264"/>
  </r>
  <r>
    <s v="ODR1542653211k"/>
    <s v="C741634L"/>
    <x v="252"/>
    <s v="P837665"/>
    <n v="2256200"/>
    <n v="1"/>
    <n v="22562000"/>
    <n v="0"/>
    <n v="22562000"/>
    <n v="1"/>
    <n v="1"/>
    <n v="0"/>
    <n v="1"/>
    <d v="2021-07-09T00:00:00"/>
    <x v="620"/>
    <n v="22562000"/>
    <n v="1872650"/>
    <x v="2"/>
    <x v="2"/>
    <n v="20689350"/>
    <n v="0.91699982271075264"/>
  </r>
  <r>
    <s v="ODR1418504199c"/>
    <s v="C992621L"/>
    <x v="243"/>
    <s v="P837665"/>
    <n v="2256200"/>
    <n v="1"/>
    <n v="22562000"/>
    <n v="0"/>
    <n v="22562000"/>
    <n v="1"/>
    <n v="1"/>
    <n v="0"/>
    <n v="4"/>
    <d v="2021-11-17T00:00:00"/>
    <x v="620"/>
    <n v="22562000"/>
    <n v="1872650"/>
    <x v="2"/>
    <x v="1"/>
    <n v="20689350"/>
    <n v="0.91699982271075264"/>
  </r>
  <r>
    <s v="ODR9882171572h"/>
    <s v="C160493L"/>
    <x v="132"/>
    <s v="P591007"/>
    <n v="2250342"/>
    <n v="1"/>
    <n v="22503400"/>
    <n v="0"/>
    <n v="22503400"/>
    <n v="1"/>
    <n v="1"/>
    <n v="1"/>
    <n v="1"/>
    <d v="2021-08-28T00:00:00"/>
    <x v="621"/>
    <n v="21705300"/>
    <n v="1801540"/>
    <x v="4"/>
    <x v="2"/>
    <n v="20701860"/>
    <n v="0.9199436529591084"/>
  </r>
  <r>
    <s v="ODR6360623177g"/>
    <s v="C834363L"/>
    <x v="405"/>
    <s v="P353028"/>
    <n v="1123460"/>
    <n v="2"/>
    <n v="22469200"/>
    <n v="0"/>
    <n v="22469200"/>
    <n v="1"/>
    <n v="1"/>
    <n v="1"/>
    <n v="1"/>
    <d v="2021-07-11T00:00:00"/>
    <x v="292"/>
    <n v="11234600"/>
    <n v="707774"/>
    <x v="4"/>
    <x v="2"/>
    <n v="21053652"/>
    <n v="0.93700051626226122"/>
  </r>
  <r>
    <s v="ODR2410489402u"/>
    <s v="C625201L"/>
    <x v="295"/>
    <s v="P837665"/>
    <n v="2238800"/>
    <n v="1"/>
    <n v="22388000"/>
    <n v="0"/>
    <n v="22388000"/>
    <n v="1"/>
    <n v="0"/>
    <n v="0"/>
    <n v="4"/>
    <d v="2022-01-28T00:00:00"/>
    <x v="620"/>
    <n v="22562000"/>
    <n v="1872650"/>
    <x v="2"/>
    <x v="1"/>
    <n v="20515350"/>
    <n v="0.91635474361264968"/>
  </r>
  <r>
    <s v="ODR3465878963f"/>
    <s v="C625201L"/>
    <x v="202"/>
    <s v="P837665"/>
    <n v="2238800"/>
    <n v="1"/>
    <n v="22388000"/>
    <n v="0"/>
    <n v="22388000"/>
    <n v="1"/>
    <n v="1"/>
    <n v="1"/>
    <n v="4"/>
    <d v="2022-01-28T00:00:00"/>
    <x v="620"/>
    <n v="22562000"/>
    <n v="1872650"/>
    <x v="2"/>
    <x v="1"/>
    <n v="20515350"/>
    <n v="0.91635474361264968"/>
  </r>
  <r>
    <s v="ODR6697255782l"/>
    <s v="C201512L"/>
    <x v="80"/>
    <s v="P229955"/>
    <n v="2235320"/>
    <n v="1"/>
    <n v="22353200"/>
    <n v="0"/>
    <n v="22353200"/>
    <n v="1"/>
    <n v="0"/>
    <n v="0"/>
    <n v="1"/>
    <d v="2022-07-12T00:00:00"/>
    <x v="617"/>
    <n v="22656200"/>
    <n v="1631250"/>
    <x v="3"/>
    <x v="2"/>
    <n v="20721950"/>
    <n v="0.92702387130254282"/>
  </r>
  <r>
    <s v="ODR6076728838c"/>
    <s v="C972737L"/>
    <x v="226"/>
    <s v="P283167"/>
    <n v="2233000"/>
    <n v="1"/>
    <n v="22330000"/>
    <n v="0"/>
    <n v="22330000"/>
    <n v="1"/>
    <n v="1"/>
    <n v="0"/>
    <n v="1"/>
    <d v="2021-07-21T00:00:00"/>
    <x v="88"/>
    <n v="22330000"/>
    <n v="1496110"/>
    <x v="3"/>
    <x v="2"/>
    <n v="20833890"/>
    <n v="0.93300000000000005"/>
  </r>
  <r>
    <s v="ODR5778721954y"/>
    <s v="C718296L"/>
    <x v="64"/>
    <s v="P112319"/>
    <n v="2228360"/>
    <n v="1"/>
    <n v="22283600"/>
    <n v="0"/>
    <n v="22283600"/>
    <n v="1"/>
    <n v="0"/>
    <n v="0"/>
    <n v="4"/>
    <d v="2021-10-01T00:00:00"/>
    <x v="396"/>
    <n v="20474000"/>
    <n v="1842660"/>
    <x v="2"/>
    <x v="1"/>
    <n v="20440940"/>
    <n v="0.91730869338886001"/>
  </r>
  <r>
    <s v="ODR9538455889j"/>
    <s v="C718296L"/>
    <x v="156"/>
    <s v="P112319"/>
    <n v="2228360"/>
    <n v="1"/>
    <n v="22283600"/>
    <n v="0"/>
    <n v="22283600"/>
    <n v="1"/>
    <n v="0"/>
    <n v="0"/>
    <n v="4"/>
    <d v="2021-10-01T00:00:00"/>
    <x v="396"/>
    <n v="20474000"/>
    <n v="1842660"/>
    <x v="2"/>
    <x v="1"/>
    <n v="20440940"/>
    <n v="0.91730869338886001"/>
  </r>
  <r>
    <s v="ODR2235314863j"/>
    <s v="C718296L"/>
    <x v="281"/>
    <s v="P112319"/>
    <n v="2228360"/>
    <n v="1"/>
    <n v="22283600"/>
    <n v="0"/>
    <n v="22283600"/>
    <n v="1"/>
    <n v="0"/>
    <n v="0"/>
    <n v="4"/>
    <d v="2021-10-01T00:00:00"/>
    <x v="396"/>
    <n v="20474000"/>
    <n v="1842660"/>
    <x v="2"/>
    <x v="1"/>
    <n v="20440940"/>
    <n v="0.91730869338886001"/>
  </r>
  <r>
    <s v="ODR5223359570n"/>
    <s v="C378684L"/>
    <x v="96"/>
    <s v="P452163"/>
    <n v="2227200"/>
    <n v="1"/>
    <n v="22272000"/>
    <n v="0"/>
    <n v="22272000"/>
    <n v="1"/>
    <n v="0"/>
    <n v="0"/>
    <n v="1"/>
    <d v="2021-07-03T00:00:00"/>
    <x v="622"/>
    <n v="22272000"/>
    <n v="1692670"/>
    <x v="8"/>
    <x v="2"/>
    <n v="20579330"/>
    <n v="0.92400008979885062"/>
  </r>
  <r>
    <s v="ODR3444293440w"/>
    <s v="C174413L"/>
    <x v="121"/>
    <s v="P672833"/>
    <n v="2212410"/>
    <n v="1"/>
    <n v="22124100"/>
    <n v="0"/>
    <n v="22124100"/>
    <n v="1"/>
    <n v="1"/>
    <n v="0"/>
    <n v="1"/>
    <d v="2022-06-14T00:00:00"/>
    <x v="39"/>
    <n v="22124100"/>
    <n v="1880530"/>
    <x v="1"/>
    <x v="2"/>
    <n v="20243570"/>
    <n v="0.91500083619220673"/>
  </r>
  <r>
    <s v="ODR6373713128z"/>
    <s v="C883602L"/>
    <x v="21"/>
    <s v="P672833"/>
    <n v="2212410"/>
    <n v="1"/>
    <n v="22124100"/>
    <n v="0"/>
    <n v="22124100"/>
    <n v="1"/>
    <n v="0"/>
    <n v="0"/>
    <n v="13"/>
    <d v="2022-06-12T00:00:00"/>
    <x v="39"/>
    <n v="22124100"/>
    <n v="1880530"/>
    <x v="1"/>
    <x v="7"/>
    <n v="20243570"/>
    <n v="0.91500083619220673"/>
  </r>
  <r>
    <s v="ODR1808682678z"/>
    <s v="C128765L"/>
    <x v="106"/>
    <s v="P672833"/>
    <n v="2212410"/>
    <n v="1"/>
    <n v="22124100"/>
    <n v="0"/>
    <n v="22124100"/>
    <n v="1"/>
    <n v="1"/>
    <n v="1"/>
    <n v="1"/>
    <d v="2021-11-07T00:00:00"/>
    <x v="39"/>
    <n v="22124100"/>
    <n v="1880530"/>
    <x v="1"/>
    <x v="2"/>
    <n v="20243570"/>
    <n v="0.91500083619220673"/>
  </r>
  <r>
    <s v="ODR3178549436l"/>
    <s v="C860283L"/>
    <x v="278"/>
    <s v="P607593"/>
    <n v="2207190"/>
    <n v="1"/>
    <n v="22071900"/>
    <n v="0"/>
    <n v="22071900"/>
    <n v="1"/>
    <n v="0"/>
    <n v="0"/>
    <n v="4"/>
    <d v="2021-09-10T00:00:00"/>
    <x v="421"/>
    <n v="20604500"/>
    <n v="1256860"/>
    <x v="2"/>
    <x v="1"/>
    <n v="20815040"/>
    <n v="0.94305610300880305"/>
  </r>
  <r>
    <s v="ODR4713493884f"/>
    <s v="C215074L"/>
    <x v="190"/>
    <s v="P816975"/>
    <n v="2204000"/>
    <n v="1"/>
    <n v="22040000"/>
    <n v="0"/>
    <n v="22040000"/>
    <n v="1"/>
    <n v="1"/>
    <n v="0"/>
    <n v="4"/>
    <d v="2021-09-13T00:00:00"/>
    <x v="623"/>
    <n v="20427600"/>
    <n v="1491180"/>
    <x v="2"/>
    <x v="1"/>
    <n v="20548820"/>
    <n v="0.93234210526315786"/>
  </r>
  <r>
    <s v="ODR6336068566f"/>
    <s v="C541932L"/>
    <x v="21"/>
    <s v="P997684"/>
    <n v="1102000"/>
    <n v="2"/>
    <n v="22040000"/>
    <n v="0"/>
    <n v="22040000"/>
    <n v="1"/>
    <n v="1"/>
    <n v="0"/>
    <n v="1"/>
    <d v="2022-06-05T00:00:00"/>
    <x v="624"/>
    <n v="11020000"/>
    <n v="848540"/>
    <x v="8"/>
    <x v="2"/>
    <n v="20342920"/>
    <n v="0.92300000000000004"/>
  </r>
  <r>
    <s v="ODR4674783558f"/>
    <s v="C190091L"/>
    <x v="172"/>
    <s v="P854438"/>
    <n v="2204000"/>
    <n v="1"/>
    <n v="22040000"/>
    <n v="0"/>
    <n v="22040000"/>
    <n v="1"/>
    <n v="0"/>
    <n v="0"/>
    <n v="1"/>
    <d v="2021-07-14T00:00:00"/>
    <x v="625"/>
    <n v="22040000"/>
    <n v="1917480"/>
    <x v="14"/>
    <x v="2"/>
    <n v="20122520"/>
    <n v="0.91300000000000003"/>
  </r>
  <r>
    <s v="ODR5263669954c"/>
    <s v="C143684L"/>
    <x v="7"/>
    <s v="P789322"/>
    <n v="2203710"/>
    <n v="1"/>
    <n v="22037100"/>
    <n v="0"/>
    <n v="22037100"/>
    <n v="1"/>
    <n v="1"/>
    <n v="0"/>
    <n v="1"/>
    <d v="2021-07-05T00:00:00"/>
    <x v="626"/>
    <n v="22037100"/>
    <n v="1652770"/>
    <x v="0"/>
    <x v="2"/>
    <n v="20384330"/>
    <n v="0.92500056722527013"/>
  </r>
  <r>
    <s v="ODR9668304214m"/>
    <s v="C678257L"/>
    <x v="319"/>
    <s v="P774890"/>
    <n v="730742"/>
    <n v="3"/>
    <n v="21922300"/>
    <n v="0"/>
    <n v="21922300"/>
    <n v="1"/>
    <n v="1"/>
    <n v="1"/>
    <n v="1"/>
    <d v="2021-07-23T00:00:00"/>
    <x v="258"/>
    <n v="7307420"/>
    <n v="482270"/>
    <x v="4"/>
    <x v="2"/>
    <n v="20475490"/>
    <n v="0.93400281904727145"/>
  </r>
  <r>
    <s v="ODR7769005909b"/>
    <s v="C373284L"/>
    <x v="51"/>
    <s v="P228611"/>
    <n v="2181380"/>
    <n v="1"/>
    <n v="21813800"/>
    <n v="0"/>
    <n v="21813800"/>
    <n v="1"/>
    <n v="1"/>
    <n v="0"/>
    <n v="1"/>
    <d v="2022-06-14T00:00:00"/>
    <x v="87"/>
    <n v="24418000"/>
    <n v="1684840"/>
    <x v="1"/>
    <x v="2"/>
    <n v="20128960"/>
    <n v="0.92276265483317899"/>
  </r>
  <r>
    <s v="ODR4860188256i"/>
    <s v="C943435L"/>
    <x v="102"/>
    <s v="P591007"/>
    <n v="2170534"/>
    <n v="1"/>
    <n v="21705300"/>
    <n v="0"/>
    <n v="21705300"/>
    <n v="1"/>
    <n v="0"/>
    <n v="0"/>
    <n v="7"/>
    <d v="2022-01-06T00:00:00"/>
    <x v="621"/>
    <n v="21705300"/>
    <n v="1801540"/>
    <x v="4"/>
    <x v="4"/>
    <n v="19903760"/>
    <n v="0.91699999539283028"/>
  </r>
  <r>
    <s v="ODR6298434110f"/>
    <s v="C323025L"/>
    <x v="75"/>
    <s v="P827627"/>
    <n v="2170534"/>
    <n v="1"/>
    <n v="21705300"/>
    <n v="0"/>
    <n v="21705300"/>
    <n v="1"/>
    <n v="0"/>
    <n v="0"/>
    <n v="7"/>
    <d v="2022-06-28T00:00:00"/>
    <x v="627"/>
    <n v="21705300"/>
    <n v="1367410"/>
    <x v="4"/>
    <x v="4"/>
    <n v="20337890"/>
    <n v="0.93700110111355295"/>
  </r>
  <r>
    <s v="ODR7228245430o"/>
    <s v="C234415L"/>
    <x v="62"/>
    <s v="P591007"/>
    <n v="2170534"/>
    <n v="1"/>
    <n v="21705300"/>
    <n v="0"/>
    <n v="21705300"/>
    <n v="1"/>
    <n v="0"/>
    <n v="0"/>
    <n v="7"/>
    <d v="2021-11-19T00:00:00"/>
    <x v="621"/>
    <n v="21705300"/>
    <n v="1801540"/>
    <x v="4"/>
    <x v="4"/>
    <n v="19903760"/>
    <n v="0.91699999539283028"/>
  </r>
  <r>
    <s v="ODR1895959858k"/>
    <s v="C517976L"/>
    <x v="140"/>
    <s v="P900572"/>
    <n v="2170534"/>
    <n v="1"/>
    <n v="21705300"/>
    <n v="0"/>
    <n v="21705300"/>
    <n v="1"/>
    <n v="0"/>
    <n v="0"/>
    <n v="4"/>
    <d v="2022-06-13T00:00:00"/>
    <x v="628"/>
    <n v="21705300"/>
    <n v="1345720"/>
    <x v="4"/>
    <x v="1"/>
    <n v="20359580"/>
    <n v="0.93800039621659226"/>
  </r>
  <r>
    <s v="ODR1301901919q"/>
    <s v="C517976L"/>
    <x v="121"/>
    <s v="P900572"/>
    <n v="2170534"/>
    <n v="1"/>
    <n v="21705300"/>
    <n v="0"/>
    <n v="21705300"/>
    <n v="1"/>
    <n v="0"/>
    <n v="0"/>
    <n v="4"/>
    <d v="2022-06-13T00:00:00"/>
    <x v="628"/>
    <n v="21705300"/>
    <n v="1345720"/>
    <x v="4"/>
    <x v="1"/>
    <n v="20359580"/>
    <n v="0.93800039621659226"/>
  </r>
  <r>
    <s v="ODR6230891956d"/>
    <s v="C239306L"/>
    <x v="383"/>
    <s v="P245350"/>
    <n v="2157600"/>
    <n v="1"/>
    <n v="21576000"/>
    <n v="0"/>
    <n v="21576000"/>
    <n v="1"/>
    <n v="1"/>
    <n v="1"/>
    <n v="1"/>
    <d v="2021-07-21T00:00:00"/>
    <x v="629"/>
    <n v="21576000"/>
    <n v="1553470"/>
    <x v="2"/>
    <x v="2"/>
    <n v="20022530"/>
    <n v="0.9280000926955877"/>
  </r>
  <r>
    <s v="ODR9748657709y"/>
    <s v="C987678L"/>
    <x v="25"/>
    <s v="P961578"/>
    <n v="1073000"/>
    <n v="2"/>
    <n v="21460000"/>
    <n v="0"/>
    <n v="21460000"/>
    <n v="1"/>
    <n v="1"/>
    <n v="0"/>
    <n v="7"/>
    <d v="2022-08-20T00:00:00"/>
    <x v="630"/>
    <n v="10730000"/>
    <n v="847670"/>
    <x v="14"/>
    <x v="4"/>
    <n v="19764660"/>
    <n v="0.92100000000000004"/>
  </r>
  <r>
    <s v="ODR8558904972f"/>
    <s v="C543805L"/>
    <x v="65"/>
    <s v="P991559"/>
    <n v="2144840"/>
    <n v="1"/>
    <n v="21448400"/>
    <n v="0"/>
    <n v="21448400"/>
    <n v="1"/>
    <n v="0"/>
    <n v="0"/>
    <n v="7"/>
    <d v="2022-07-01T00:00:00"/>
    <x v="631"/>
    <n v="21448400"/>
    <n v="1351230"/>
    <x v="3"/>
    <x v="4"/>
    <n v="20097170"/>
    <n v="0.93700089517166785"/>
  </r>
  <r>
    <s v="ODR6712839637b"/>
    <s v="C143684L"/>
    <x v="274"/>
    <s v="P432163"/>
    <n v="2140200"/>
    <n v="1"/>
    <n v="21402000"/>
    <n v="0"/>
    <n v="21402000"/>
    <n v="1"/>
    <n v="1"/>
    <n v="1"/>
    <n v="1"/>
    <d v="2021-07-05T00:00:00"/>
    <x v="632"/>
    <n v="21402000"/>
    <n v="1583750"/>
    <x v="2"/>
    <x v="2"/>
    <n v="19818250"/>
    <n v="0.92599990655078968"/>
  </r>
  <r>
    <s v="ODR2886410279b"/>
    <s v="C525405L"/>
    <x v="384"/>
    <s v="P432163"/>
    <n v="2140200"/>
    <n v="1"/>
    <n v="21402000"/>
    <n v="0"/>
    <n v="21402000"/>
    <n v="1"/>
    <n v="1"/>
    <n v="1"/>
    <n v="10"/>
    <d v="2021-07-24T00:00:00"/>
    <x v="632"/>
    <n v="21402000"/>
    <n v="1583750"/>
    <x v="2"/>
    <x v="11"/>
    <n v="19818250"/>
    <n v="0.92599990655078968"/>
  </r>
  <r>
    <s v="ODR8265425276y"/>
    <s v="C734921L"/>
    <x v="237"/>
    <s v="P983498"/>
    <n v="2140200"/>
    <n v="1"/>
    <n v="21402000"/>
    <n v="0"/>
    <n v="21402000"/>
    <n v="1"/>
    <n v="0"/>
    <n v="0"/>
    <n v="12"/>
    <d v="2021-07-20T00:00:00"/>
    <x v="633"/>
    <n v="21402000"/>
    <n v="1455340"/>
    <x v="9"/>
    <x v="12"/>
    <n v="19946660"/>
    <n v="0.93199981310157931"/>
  </r>
  <r>
    <s v="ODR3128607392f"/>
    <s v="C293389L"/>
    <x v="181"/>
    <s v="P406949"/>
    <n v="2138750"/>
    <n v="1"/>
    <n v="21387500"/>
    <n v="0"/>
    <n v="21387500"/>
    <n v="1"/>
    <n v="0"/>
    <n v="0"/>
    <n v="4"/>
    <d v="2021-09-01T00:00:00"/>
    <x v="317"/>
    <n v="19139400"/>
    <n v="1607700"/>
    <x v="1"/>
    <x v="1"/>
    <n v="19779800"/>
    <n v="0.92482992402104036"/>
  </r>
  <r>
    <s v="ODR7827727369z"/>
    <s v="C682985L"/>
    <x v="157"/>
    <s v="P744702"/>
    <n v="2137996"/>
    <n v="1"/>
    <n v="21380000"/>
    <n v="0"/>
    <n v="21380000"/>
    <n v="1"/>
    <n v="0"/>
    <n v="0"/>
    <n v="4"/>
    <d v="2021-10-03T00:00:00"/>
    <x v="634"/>
    <n v="20061600"/>
    <n v="1263880"/>
    <x v="1"/>
    <x v="1"/>
    <n v="20116120"/>
    <n v="0.94088493919550986"/>
  </r>
  <r>
    <s v="ODR2982800469u"/>
    <s v="C859546L"/>
    <x v="168"/>
    <s v="P608043"/>
    <n v="2130630"/>
    <n v="1"/>
    <n v="21306300"/>
    <n v="0"/>
    <n v="21306300"/>
    <n v="1"/>
    <n v="0"/>
    <n v="0"/>
    <n v="4"/>
    <d v="2021-12-22T00:00:00"/>
    <x v="635"/>
    <n v="22329400"/>
    <n v="1942650"/>
    <x v="1"/>
    <x v="1"/>
    <n v="19363650"/>
    <n v="0.90882274256909923"/>
  </r>
  <r>
    <s v="ODR3215033174b"/>
    <s v="C623383L"/>
    <x v="314"/>
    <s v="P608043"/>
    <n v="2130630"/>
    <n v="1"/>
    <n v="21306300"/>
    <n v="0"/>
    <n v="21306300"/>
    <n v="1"/>
    <n v="0"/>
    <n v="0"/>
    <n v="4"/>
    <d v="2021-10-06T00:00:00"/>
    <x v="635"/>
    <n v="22329400"/>
    <n v="1942650"/>
    <x v="1"/>
    <x v="1"/>
    <n v="19363650"/>
    <n v="0.90882274256909923"/>
  </r>
  <r>
    <s v="ODR2608757731m"/>
    <s v="C240208L"/>
    <x v="267"/>
    <s v="P608043"/>
    <n v="2130630"/>
    <n v="1"/>
    <n v="21306300"/>
    <n v="0"/>
    <n v="21306300"/>
    <n v="1"/>
    <n v="0"/>
    <n v="0"/>
    <n v="4"/>
    <d v="2021-12-22T00:00:00"/>
    <x v="635"/>
    <n v="22329400"/>
    <n v="1942650"/>
    <x v="1"/>
    <x v="1"/>
    <n v="19363650"/>
    <n v="0.90882274256909923"/>
  </r>
  <r>
    <s v="ODR4906216472m"/>
    <s v="C240208L"/>
    <x v="342"/>
    <s v="P608043"/>
    <n v="2130630"/>
    <n v="1"/>
    <n v="21306300"/>
    <n v="0"/>
    <n v="21306300"/>
    <n v="1"/>
    <n v="0"/>
    <n v="0"/>
    <n v="4"/>
    <d v="2021-12-22T00:00:00"/>
    <x v="635"/>
    <n v="22329400"/>
    <n v="1942650"/>
    <x v="1"/>
    <x v="1"/>
    <n v="19363650"/>
    <n v="0.90882274256909923"/>
  </r>
  <r>
    <s v="ODR7536879957t"/>
    <s v="C317146L"/>
    <x v="401"/>
    <s v="P607083"/>
    <n v="2117000"/>
    <n v="1"/>
    <n v="21170000"/>
    <n v="0"/>
    <n v="21170000"/>
    <n v="1"/>
    <n v="0"/>
    <n v="0"/>
    <n v="1"/>
    <d v="2022-05-03T00:00:00"/>
    <x v="636"/>
    <n v="21170000"/>
    <n v="1397220"/>
    <x v="2"/>
    <x v="2"/>
    <n v="19772780"/>
    <n v="0.93400000000000005"/>
  </r>
  <r>
    <s v="ODR6948842213q"/>
    <s v="C481253L"/>
    <x v="76"/>
    <s v="P607083"/>
    <n v="2117000"/>
    <n v="1"/>
    <n v="21170000"/>
    <n v="0"/>
    <n v="21170000"/>
    <n v="1"/>
    <n v="1"/>
    <n v="0"/>
    <n v="1"/>
    <d v="2021-07-26T00:00:00"/>
    <x v="636"/>
    <n v="21170000"/>
    <n v="1397220"/>
    <x v="2"/>
    <x v="2"/>
    <n v="19772780"/>
    <n v="0.93400000000000005"/>
  </r>
  <r>
    <s v="ODR7477422916d"/>
    <s v="C821812L"/>
    <x v="103"/>
    <s v="P902159"/>
    <n v="2114680"/>
    <n v="1"/>
    <n v="21146800"/>
    <n v="0"/>
    <n v="21146800"/>
    <n v="1"/>
    <n v="0"/>
    <n v="0"/>
    <n v="7"/>
    <d v="2022-06-06T00:00:00"/>
    <x v="637"/>
    <n v="21146800"/>
    <n v="1712860"/>
    <x v="3"/>
    <x v="4"/>
    <n v="19433940"/>
    <n v="0.91900145648514198"/>
  </r>
  <r>
    <s v="ODR5462137666a"/>
    <s v="C821812L"/>
    <x v="90"/>
    <s v="P902159"/>
    <n v="2114680"/>
    <n v="1"/>
    <n v="21146800"/>
    <n v="0"/>
    <n v="21146800"/>
    <n v="1"/>
    <n v="0"/>
    <n v="0"/>
    <n v="7"/>
    <d v="2022-06-06T00:00:00"/>
    <x v="637"/>
    <n v="21146800"/>
    <n v="1712860"/>
    <x v="3"/>
    <x v="4"/>
    <n v="19433940"/>
    <n v="0.91900145648514198"/>
  </r>
  <r>
    <s v="ODR2879685122g"/>
    <s v="C605459L"/>
    <x v="138"/>
    <s v="P425584"/>
    <n v="2094438"/>
    <n v="1"/>
    <n v="20944400"/>
    <n v="0"/>
    <n v="20944400"/>
    <n v="1"/>
    <n v="1"/>
    <n v="0"/>
    <n v="1"/>
    <d v="2022-01-06T00:00:00"/>
    <x v="638"/>
    <n v="20944400"/>
    <n v="1864000"/>
    <x v="2"/>
    <x v="2"/>
    <n v="19080400"/>
    <n v="0.91100246366570536"/>
  </r>
  <r>
    <s v="ODR9865213165x"/>
    <s v="C992621L"/>
    <x v="267"/>
    <s v="P208527"/>
    <n v="2088000"/>
    <n v="1"/>
    <n v="20880000"/>
    <n v="0"/>
    <n v="20880000"/>
    <n v="1"/>
    <n v="0"/>
    <n v="0"/>
    <n v="4"/>
    <d v="2021-11-17T00:00:00"/>
    <x v="639"/>
    <n v="16141400"/>
    <n v="1371990"/>
    <x v="2"/>
    <x v="1"/>
    <n v="19508010"/>
    <n v="0.93429166666666663"/>
  </r>
  <r>
    <s v="ODR9867588659a"/>
    <s v="C332182L"/>
    <x v="329"/>
    <s v="P208527"/>
    <n v="2088000"/>
    <n v="1"/>
    <n v="20880000"/>
    <n v="0"/>
    <n v="20880000"/>
    <n v="1"/>
    <n v="0"/>
    <n v="0"/>
    <n v="1"/>
    <d v="2022-01-23T00:00:00"/>
    <x v="639"/>
    <n v="16141400"/>
    <n v="1371990"/>
    <x v="2"/>
    <x v="2"/>
    <n v="19508010"/>
    <n v="0.93429166666666663"/>
  </r>
  <r>
    <s v="ODR1778963948p"/>
    <s v="C992621L"/>
    <x v="333"/>
    <s v="P208527"/>
    <n v="2088000"/>
    <n v="1"/>
    <n v="20880000"/>
    <n v="0"/>
    <n v="20880000"/>
    <n v="1"/>
    <n v="1"/>
    <n v="0"/>
    <n v="4"/>
    <d v="2021-11-17T00:00:00"/>
    <x v="639"/>
    <n v="16141400"/>
    <n v="1371990"/>
    <x v="2"/>
    <x v="1"/>
    <n v="19508010"/>
    <n v="0.93429166666666663"/>
  </r>
  <r>
    <s v="ODR5897725042x"/>
    <s v="C958287L"/>
    <x v="171"/>
    <s v="P279731"/>
    <n v="2088000"/>
    <n v="1"/>
    <n v="20880000"/>
    <n v="0"/>
    <n v="20880000"/>
    <n v="1"/>
    <n v="1"/>
    <n v="0"/>
    <n v="1"/>
    <d v="2021-07-15T00:00:00"/>
    <x v="640"/>
    <n v="20880000"/>
    <n v="1816560"/>
    <x v="2"/>
    <x v="2"/>
    <n v="19063440"/>
    <n v="0.91300000000000003"/>
  </r>
  <r>
    <s v="ODR2513290260c"/>
    <s v="C992621L"/>
    <x v="203"/>
    <s v="P208527"/>
    <n v="2088000"/>
    <n v="1"/>
    <n v="20880000"/>
    <n v="0"/>
    <n v="20880000"/>
    <n v="1"/>
    <n v="0"/>
    <n v="0"/>
    <n v="4"/>
    <d v="2021-11-17T00:00:00"/>
    <x v="639"/>
    <n v="16141400"/>
    <n v="1371990"/>
    <x v="2"/>
    <x v="1"/>
    <n v="19508010"/>
    <n v="0.93429166666666663"/>
  </r>
  <r>
    <s v="ODR2089765630x"/>
    <s v="C412936L"/>
    <x v="291"/>
    <s v="P208527"/>
    <n v="2088000"/>
    <n v="1"/>
    <n v="20880000"/>
    <n v="0"/>
    <n v="20880000"/>
    <n v="1"/>
    <n v="1"/>
    <n v="0"/>
    <n v="1"/>
    <d v="2021-07-16T00:00:00"/>
    <x v="639"/>
    <n v="16141400"/>
    <n v="1371990"/>
    <x v="2"/>
    <x v="2"/>
    <n v="19508010"/>
    <n v="0.93429166666666663"/>
  </r>
  <r>
    <s v="ODR5772205806j"/>
    <s v="C352171L"/>
    <x v="381"/>
    <s v="P852469"/>
    <n v="2086840"/>
    <n v="1"/>
    <n v="20868400"/>
    <n v="0"/>
    <n v="20868400"/>
    <n v="1"/>
    <n v="1"/>
    <n v="0"/>
    <n v="1"/>
    <d v="2022-04-20T00:00:00"/>
    <x v="641"/>
    <n v="20868400"/>
    <n v="1565130"/>
    <x v="1"/>
    <x v="2"/>
    <n v="19303270"/>
    <n v="0.92500000000000004"/>
  </r>
  <r>
    <s v="ODR8091874896q"/>
    <s v="C864099L"/>
    <x v="197"/>
    <s v="P357859"/>
    <n v="2076342"/>
    <n v="1"/>
    <n v="20763400"/>
    <n v="0"/>
    <n v="20763400"/>
    <n v="1"/>
    <n v="1"/>
    <n v="1"/>
    <n v="1"/>
    <d v="2021-10-25T00:00:00"/>
    <x v="642"/>
    <n v="20763400"/>
    <n v="1245780"/>
    <x v="9"/>
    <x v="2"/>
    <n v="19517620"/>
    <n v="0.94000115588005817"/>
  </r>
  <r>
    <s v="ODR1976952910n"/>
    <s v="C172015L"/>
    <x v="322"/>
    <s v="P459124"/>
    <n v="2075182"/>
    <n v="1"/>
    <n v="20751800"/>
    <n v="0"/>
    <n v="20751800"/>
    <n v="1"/>
    <n v="0"/>
    <n v="0"/>
    <n v="4"/>
    <d v="2021-12-23T00:00:00"/>
    <x v="643"/>
    <n v="20751800"/>
    <n v="1348850"/>
    <x v="2"/>
    <x v="1"/>
    <n v="19402950"/>
    <n v="0.93500081920604483"/>
  </r>
  <r>
    <s v="ODR6728000468w"/>
    <s v="C382868L"/>
    <x v="85"/>
    <s v="P697140"/>
    <n v="2072340"/>
    <n v="1"/>
    <n v="20723400"/>
    <n v="0"/>
    <n v="20723400"/>
    <n v="1"/>
    <n v="1"/>
    <n v="0"/>
    <n v="1"/>
    <d v="2021-07-07T00:00:00"/>
    <x v="644"/>
    <n v="20723400"/>
    <n v="1512760"/>
    <x v="12"/>
    <x v="2"/>
    <n v="19210640"/>
    <n v="0.92700232587316755"/>
  </r>
  <r>
    <s v="ODR5775649049y"/>
    <s v="C239306L"/>
    <x v="376"/>
    <s v="P647935"/>
    <n v="2067120"/>
    <n v="1"/>
    <n v="20671200"/>
    <n v="0"/>
    <n v="20671200"/>
    <n v="1"/>
    <n v="0"/>
    <n v="0"/>
    <n v="1"/>
    <d v="2021-07-21T00:00:00"/>
    <x v="645"/>
    <n v="20671200"/>
    <n v="1240270"/>
    <x v="2"/>
    <x v="2"/>
    <n v="19430930"/>
    <n v="0.94000009675297036"/>
  </r>
  <r>
    <s v="ODR1198458220o"/>
    <s v="C256446L"/>
    <x v="264"/>
    <s v="P863167"/>
    <n v="2059000"/>
    <n v="1"/>
    <n v="20590000"/>
    <n v="0"/>
    <n v="20590000"/>
    <n v="1"/>
    <n v="1"/>
    <n v="0"/>
    <n v="7"/>
    <d v="2021-11-28T00:00:00"/>
    <x v="646"/>
    <n v="20590000"/>
    <n v="1832510"/>
    <x v="2"/>
    <x v="4"/>
    <n v="18757490"/>
    <n v="0.91100000000000003"/>
  </r>
  <r>
    <s v="ODR5595600698h"/>
    <s v="C886226L"/>
    <x v="52"/>
    <s v="P863167"/>
    <n v="2059000"/>
    <n v="1"/>
    <n v="20590000"/>
    <n v="0"/>
    <n v="20590000"/>
    <n v="1"/>
    <n v="0"/>
    <n v="0"/>
    <n v="7"/>
    <d v="2022-06-18T00:00:00"/>
    <x v="646"/>
    <n v="20590000"/>
    <n v="1832510"/>
    <x v="2"/>
    <x v="4"/>
    <n v="18757490"/>
    <n v="0.91100000000000003"/>
  </r>
  <r>
    <s v="ODR3407285180f"/>
    <s v="C508405L"/>
    <x v="40"/>
    <s v="P863167"/>
    <n v="2059000"/>
    <n v="1"/>
    <n v="20590000"/>
    <n v="0"/>
    <n v="20590000"/>
    <n v="1"/>
    <n v="1"/>
    <n v="0"/>
    <n v="1"/>
    <d v="2022-06-20T00:00:00"/>
    <x v="646"/>
    <n v="20590000"/>
    <n v="1832510"/>
    <x v="2"/>
    <x v="2"/>
    <n v="18757490"/>
    <n v="0.91100000000000003"/>
  </r>
  <r>
    <s v="ODR5437146222i"/>
    <s v="C410131L"/>
    <x v="366"/>
    <s v="P210375"/>
    <n v="2051344"/>
    <n v="1"/>
    <n v="20513400"/>
    <n v="0"/>
    <n v="20513400"/>
    <n v="1"/>
    <n v="1"/>
    <n v="1"/>
    <n v="1"/>
    <d v="2022-06-09T00:00:00"/>
    <x v="647"/>
    <n v="20513400"/>
    <n v="1764130"/>
    <x v="1"/>
    <x v="2"/>
    <n v="18749270"/>
    <n v="0.91400109196915191"/>
  </r>
  <r>
    <s v="ODR5681607635c"/>
    <s v="C733738L"/>
    <x v="84"/>
    <s v="P210375"/>
    <n v="2051344"/>
    <n v="1"/>
    <n v="20513400"/>
    <n v="0"/>
    <n v="20513400"/>
    <n v="1"/>
    <n v="1"/>
    <n v="0"/>
    <n v="1"/>
    <d v="2022-04-21T00:00:00"/>
    <x v="647"/>
    <n v="20513400"/>
    <n v="1764130"/>
    <x v="1"/>
    <x v="2"/>
    <n v="18749270"/>
    <n v="0.91400109196915191"/>
  </r>
  <r>
    <s v="ODR3074534485x"/>
    <s v="C525405L"/>
    <x v="378"/>
    <s v="P564448"/>
    <n v="2047400"/>
    <n v="1"/>
    <n v="20474000"/>
    <n v="0"/>
    <n v="20474000"/>
    <n v="1"/>
    <n v="1"/>
    <n v="0"/>
    <n v="1"/>
    <d v="2021-07-24T00:00:00"/>
    <x v="648"/>
    <n v="20474000"/>
    <n v="1351280"/>
    <x v="2"/>
    <x v="2"/>
    <n v="19122720"/>
    <n v="0.93400019536973722"/>
  </r>
  <r>
    <s v="ODR8978346622k"/>
    <s v="C307227L"/>
    <x v="284"/>
    <s v="P816975"/>
    <n v="2042760"/>
    <n v="1"/>
    <n v="20427600"/>
    <n v="0"/>
    <n v="20427600"/>
    <n v="1"/>
    <n v="1"/>
    <n v="1"/>
    <n v="4"/>
    <d v="2021-11-17T00:00:00"/>
    <x v="623"/>
    <n v="20427600"/>
    <n v="1491180"/>
    <x v="2"/>
    <x v="1"/>
    <n v="18936420"/>
    <n v="0.92700170357751277"/>
  </r>
  <r>
    <s v="ODR4587491601e"/>
    <s v="C738725L"/>
    <x v="346"/>
    <s v="P390965"/>
    <n v="2038642"/>
    <n v="1"/>
    <n v="20386400"/>
    <n v="0"/>
    <n v="20386400"/>
    <n v="1"/>
    <n v="1"/>
    <n v="0"/>
    <n v="1"/>
    <d v="2021-08-27T00:00:00"/>
    <x v="649"/>
    <n v="20386400"/>
    <n v="1345480"/>
    <x v="8"/>
    <x v="2"/>
    <n v="19040920"/>
    <n v="0.93400109877173021"/>
  </r>
  <r>
    <s v="ODR2373048205z"/>
    <s v="C742165L"/>
    <x v="375"/>
    <s v="P245834"/>
    <n v="2032900"/>
    <n v="1"/>
    <n v="20329000"/>
    <n v="0"/>
    <n v="20329000"/>
    <n v="1"/>
    <n v="0"/>
    <n v="0"/>
    <n v="1"/>
    <d v="2021-10-24T00:00:00"/>
    <x v="263"/>
    <n v="20329000"/>
    <n v="1423030"/>
    <x v="2"/>
    <x v="2"/>
    <n v="18905970"/>
    <n v="0.93"/>
  </r>
  <r>
    <s v="ODR8051794310r"/>
    <s v="C741634L"/>
    <x v="59"/>
    <s v="P245834"/>
    <n v="2032900"/>
    <n v="1"/>
    <n v="20329000"/>
    <n v="0"/>
    <n v="20329000"/>
    <n v="1"/>
    <n v="1"/>
    <n v="1"/>
    <n v="1"/>
    <d v="2021-07-09T00:00:00"/>
    <x v="263"/>
    <n v="20329000"/>
    <n v="1423030"/>
    <x v="2"/>
    <x v="2"/>
    <n v="18905970"/>
    <n v="0.93"/>
  </r>
  <r>
    <s v="ODR3384846147z"/>
    <s v="C736500L"/>
    <x v="125"/>
    <s v="P538125"/>
    <n v="2030000"/>
    <n v="1"/>
    <n v="20300000"/>
    <n v="0"/>
    <n v="20300000"/>
    <n v="1"/>
    <n v="0"/>
    <n v="0"/>
    <n v="4"/>
    <d v="2021-09-16T00:00:00"/>
    <x v="650"/>
    <n v="20300000"/>
    <n v="1502200"/>
    <x v="0"/>
    <x v="1"/>
    <n v="18797800"/>
    <n v="0.92600000000000005"/>
  </r>
  <r>
    <s v="ODR6881085462k"/>
    <s v="C546010L"/>
    <x v="46"/>
    <s v="P538125"/>
    <n v="2030000"/>
    <n v="1"/>
    <n v="20300000"/>
    <n v="0"/>
    <n v="20300000"/>
    <n v="1"/>
    <n v="1"/>
    <n v="1"/>
    <n v="4"/>
    <d v="2021-09-07T00:00:00"/>
    <x v="650"/>
    <n v="20300000"/>
    <n v="1502200"/>
    <x v="0"/>
    <x v="1"/>
    <n v="18797800"/>
    <n v="0.92600000000000005"/>
  </r>
  <r>
    <s v="ODR7293634653a"/>
    <s v="C741634L"/>
    <x v="328"/>
    <s v="P515172"/>
    <n v="2018400"/>
    <n v="1"/>
    <n v="20184000"/>
    <n v="0"/>
    <n v="20184000"/>
    <n v="1"/>
    <n v="1"/>
    <n v="0"/>
    <n v="1"/>
    <d v="2021-07-09T00:00:00"/>
    <x v="651"/>
    <n v="20010000"/>
    <n v="1240620"/>
    <x v="2"/>
    <x v="2"/>
    <n v="18943380"/>
    <n v="0.93853448275862073"/>
  </r>
  <r>
    <s v="ODR6191212045b"/>
    <s v="C290414L"/>
    <x v="243"/>
    <s v="P900471"/>
    <n v="1009200"/>
    <n v="2"/>
    <n v="20184000"/>
    <n v="0"/>
    <n v="20184000"/>
    <n v="1"/>
    <n v="1"/>
    <n v="0"/>
    <n v="1"/>
    <d v="2022-02-28T00:00:00"/>
    <x v="652"/>
    <n v="10092000"/>
    <n v="686256"/>
    <x v="8"/>
    <x v="2"/>
    <n v="18811488"/>
    <n v="0.93200000000000005"/>
  </r>
  <r>
    <s v="ODR9825478780t"/>
    <s v="C844249L"/>
    <x v="387"/>
    <s v="P140542"/>
    <n v="403100"/>
    <n v="5"/>
    <n v="20155000"/>
    <n v="0"/>
    <n v="20155000"/>
    <n v="1"/>
    <n v="1"/>
    <n v="0"/>
    <n v="1"/>
    <d v="2022-03-19T00:00:00"/>
    <x v="653"/>
    <n v="4031000"/>
    <n v="342606"/>
    <x v="7"/>
    <x v="2"/>
    <n v="18441970"/>
    <n v="0.9150071942446043"/>
  </r>
  <r>
    <s v="ODR5537525632y"/>
    <s v="C970510L"/>
    <x v="50"/>
    <s v="P338176"/>
    <n v="403100"/>
    <n v="5"/>
    <n v="20155000"/>
    <n v="0"/>
    <n v="20155000"/>
    <n v="1"/>
    <n v="1"/>
    <n v="1"/>
    <n v="1"/>
    <d v="2022-03-20T00:00:00"/>
    <x v="654"/>
    <n v="4031000"/>
    <n v="362790"/>
    <x v="7"/>
    <x v="2"/>
    <n v="18341050"/>
    <n v="0.91"/>
  </r>
  <r>
    <s v="ODR7256728744a"/>
    <s v="C334022L"/>
    <x v="159"/>
    <s v="P847756"/>
    <n v="2014920"/>
    <n v="1"/>
    <n v="20149200"/>
    <n v="0"/>
    <n v="20149200"/>
    <n v="1"/>
    <n v="0"/>
    <n v="0"/>
    <n v="4"/>
    <d v="2021-11-25T00:00:00"/>
    <x v="341"/>
    <n v="18908000"/>
    <n v="1304650"/>
    <x v="1"/>
    <x v="1"/>
    <n v="18844550"/>
    <n v="0.93525053103845313"/>
  </r>
  <r>
    <s v="ODR3759067958z"/>
    <s v="C358830L"/>
    <x v="64"/>
    <s v="P847756"/>
    <n v="2014920"/>
    <n v="1"/>
    <n v="20149200"/>
    <n v="0"/>
    <n v="20149200"/>
    <n v="1"/>
    <n v="0"/>
    <n v="0"/>
    <n v="4"/>
    <d v="2021-11-16T00:00:00"/>
    <x v="341"/>
    <n v="18908000"/>
    <n v="1304650"/>
    <x v="1"/>
    <x v="1"/>
    <n v="18844550"/>
    <n v="0.93525053103845313"/>
  </r>
  <r>
    <s v="ODR8065300340u"/>
    <s v="C675024L"/>
    <x v="281"/>
    <s v="P847756"/>
    <n v="2014920"/>
    <n v="1"/>
    <n v="20149200"/>
    <n v="0"/>
    <n v="20149200"/>
    <n v="1"/>
    <n v="1"/>
    <n v="0"/>
    <n v="1"/>
    <d v="2021-09-26T00:00:00"/>
    <x v="341"/>
    <n v="18908000"/>
    <n v="1304650"/>
    <x v="1"/>
    <x v="2"/>
    <n v="18844550"/>
    <n v="0.93525053103845313"/>
  </r>
  <r>
    <s v="ODR3164636738x"/>
    <s v="C484446L"/>
    <x v="362"/>
    <s v="P847756"/>
    <n v="2014920"/>
    <n v="1"/>
    <n v="20149200"/>
    <n v="0"/>
    <n v="20149200"/>
    <n v="1"/>
    <n v="0"/>
    <n v="0"/>
    <n v="4"/>
    <d v="2021-10-14T00:00:00"/>
    <x v="341"/>
    <n v="18908000"/>
    <n v="1304650"/>
    <x v="1"/>
    <x v="1"/>
    <n v="18844550"/>
    <n v="0.93525053103845313"/>
  </r>
  <r>
    <s v="ODR8110271925k"/>
    <s v="C850252L"/>
    <x v="197"/>
    <s v="P847756"/>
    <n v="2014920"/>
    <n v="1"/>
    <n v="20149200"/>
    <n v="0"/>
    <n v="20149200"/>
    <n v="1"/>
    <n v="0"/>
    <n v="0"/>
    <n v="1"/>
    <d v="2021-10-13T00:00:00"/>
    <x v="341"/>
    <n v="18908000"/>
    <n v="1304650"/>
    <x v="1"/>
    <x v="2"/>
    <n v="18844550"/>
    <n v="0.93525053103845313"/>
  </r>
  <r>
    <s v="ODR1567035840g"/>
    <s v="C421798L"/>
    <x v="282"/>
    <s v="P847756"/>
    <n v="2014920"/>
    <n v="1"/>
    <n v="20149200"/>
    <n v="0"/>
    <n v="20149200"/>
    <n v="1"/>
    <n v="0"/>
    <n v="0"/>
    <n v="1"/>
    <d v="2021-10-16T00:00:00"/>
    <x v="341"/>
    <n v="18908000"/>
    <n v="1304650"/>
    <x v="1"/>
    <x v="2"/>
    <n v="18844550"/>
    <n v="0.93525053103845313"/>
  </r>
  <r>
    <s v="ODR6239179798r"/>
    <s v="C850252L"/>
    <x v="161"/>
    <s v="P847756"/>
    <n v="2014920"/>
    <n v="1"/>
    <n v="20149200"/>
    <n v="0"/>
    <n v="20149200"/>
    <n v="1"/>
    <n v="0"/>
    <n v="0"/>
    <n v="1"/>
    <d v="2021-10-13T00:00:00"/>
    <x v="341"/>
    <n v="18908000"/>
    <n v="1304650"/>
    <x v="1"/>
    <x v="2"/>
    <n v="18844550"/>
    <n v="0.93525053103845313"/>
  </r>
  <r>
    <s v="ODR2052950225n"/>
    <s v="C326471L"/>
    <x v="149"/>
    <s v="P847756"/>
    <n v="2014920"/>
    <n v="1"/>
    <n v="20149200"/>
    <n v="0"/>
    <n v="20149200"/>
    <n v="1"/>
    <n v="1"/>
    <n v="1"/>
    <n v="1"/>
    <d v="2021-08-18T00:00:00"/>
    <x v="341"/>
    <n v="18908000"/>
    <n v="1304650"/>
    <x v="1"/>
    <x v="2"/>
    <n v="18844550"/>
    <n v="0.93525053103845313"/>
  </r>
  <r>
    <s v="ODR7168760152x"/>
    <s v="C676393L"/>
    <x v="354"/>
    <s v="P847756"/>
    <n v="2014920"/>
    <n v="1"/>
    <n v="20149200"/>
    <n v="0"/>
    <n v="20149200"/>
    <n v="1"/>
    <n v="0"/>
    <n v="0"/>
    <n v="1"/>
    <d v="2021-07-27T00:00:00"/>
    <x v="341"/>
    <n v="18908000"/>
    <n v="1304650"/>
    <x v="1"/>
    <x v="2"/>
    <n v="18844550"/>
    <n v="0.93525053103845313"/>
  </r>
  <r>
    <s v="ODR3604827192w"/>
    <s v="C525405L"/>
    <x v="95"/>
    <s v="P965132"/>
    <n v="2009700"/>
    <n v="1"/>
    <n v="20097000"/>
    <n v="0"/>
    <n v="20097000"/>
    <n v="1"/>
    <n v="1"/>
    <n v="0"/>
    <n v="1"/>
    <d v="2021-07-24T00:00:00"/>
    <x v="655"/>
    <n v="20097000"/>
    <n v="1205820"/>
    <x v="1"/>
    <x v="2"/>
    <n v="18891180"/>
    <n v="0.94"/>
  </r>
  <r>
    <s v="ODR3074871833q"/>
    <s v="C162721L"/>
    <x v="137"/>
    <s v="P965132"/>
    <n v="2009700"/>
    <n v="1"/>
    <n v="20097000"/>
    <n v="0"/>
    <n v="20097000"/>
    <n v="1"/>
    <n v="1"/>
    <n v="0"/>
    <n v="1"/>
    <d v="2021-07-26T00:00:00"/>
    <x v="655"/>
    <n v="20097000"/>
    <n v="1205820"/>
    <x v="1"/>
    <x v="2"/>
    <n v="18891180"/>
    <n v="0.94"/>
  </r>
  <r>
    <s v="ODR5957373250w"/>
    <s v="C525405L"/>
    <x v="291"/>
    <s v="P965132"/>
    <n v="2009700"/>
    <n v="1"/>
    <n v="20097000"/>
    <n v="0"/>
    <n v="20097000"/>
    <n v="1"/>
    <n v="1"/>
    <n v="0"/>
    <n v="1"/>
    <d v="2021-07-24T00:00:00"/>
    <x v="655"/>
    <n v="20097000"/>
    <n v="1205820"/>
    <x v="1"/>
    <x v="2"/>
    <n v="18891180"/>
    <n v="0.94"/>
  </r>
  <r>
    <s v="ODR2148222973l"/>
    <s v="C682985L"/>
    <x v="113"/>
    <s v="P744702"/>
    <n v="2006162"/>
    <n v="1"/>
    <n v="20061600"/>
    <n v="0"/>
    <n v="20061600"/>
    <n v="1"/>
    <n v="0"/>
    <n v="0"/>
    <n v="4"/>
    <d v="2021-10-03T00:00:00"/>
    <x v="634"/>
    <n v="20061600"/>
    <n v="1263880"/>
    <x v="1"/>
    <x v="1"/>
    <n v="18797720"/>
    <n v="0.93700003987717828"/>
  </r>
  <r>
    <s v="ODR4645888452u"/>
    <s v="C622494L"/>
    <x v="192"/>
    <s v="P504630"/>
    <n v="2005350"/>
    <n v="1"/>
    <n v="20053500"/>
    <n v="0"/>
    <n v="20053500"/>
    <n v="1"/>
    <n v="1"/>
    <n v="1"/>
    <n v="3"/>
    <d v="2021-09-08T00:00:00"/>
    <x v="656"/>
    <n v="20053500"/>
    <n v="1483930"/>
    <x v="2"/>
    <x v="3"/>
    <n v="18569570"/>
    <n v="0.92600144613159796"/>
  </r>
  <r>
    <s v="ODR6142623492w"/>
    <s v="C622494L"/>
    <x v="370"/>
    <s v="P504630"/>
    <n v="2005350"/>
    <n v="1"/>
    <n v="20053500"/>
    <n v="0"/>
    <n v="20053500"/>
    <n v="1"/>
    <n v="0"/>
    <n v="0"/>
    <n v="8"/>
    <d v="2021-09-08T00:00:00"/>
    <x v="656"/>
    <n v="20053500"/>
    <n v="1483930"/>
    <x v="2"/>
    <x v="8"/>
    <n v="18569570"/>
    <n v="0.92600144613159796"/>
  </r>
  <r>
    <s v="ODR5815893922p"/>
    <s v="C622494L"/>
    <x v="391"/>
    <s v="P504630"/>
    <n v="2005350"/>
    <n v="1"/>
    <n v="20053500"/>
    <n v="0"/>
    <n v="20053500"/>
    <n v="1"/>
    <n v="0"/>
    <n v="0"/>
    <n v="8"/>
    <d v="2021-09-08T00:00:00"/>
    <x v="656"/>
    <n v="20053500"/>
    <n v="1483930"/>
    <x v="2"/>
    <x v="8"/>
    <n v="18569570"/>
    <n v="0.92600144613159796"/>
  </r>
  <r>
    <s v="ODR1834725119i"/>
    <s v="C196682L"/>
    <x v="162"/>
    <s v="P505040"/>
    <n v="2005350"/>
    <n v="1"/>
    <n v="20053500"/>
    <n v="0"/>
    <n v="20053500"/>
    <n v="1"/>
    <n v="1"/>
    <n v="1"/>
    <n v="1"/>
    <d v="2022-05-09T00:00:00"/>
    <x v="657"/>
    <n v="20053500"/>
    <n v="1624290"/>
    <x v="3"/>
    <x v="2"/>
    <n v="18429210"/>
    <n v="0.91900216919739697"/>
  </r>
  <r>
    <s v="ODR5020502231g"/>
    <s v="C913321L"/>
    <x v="184"/>
    <s v="P443022"/>
    <n v="2003900"/>
    <n v="1"/>
    <n v="20039000"/>
    <n v="0"/>
    <n v="20039000"/>
    <n v="1"/>
    <n v="1"/>
    <n v="1"/>
    <n v="8"/>
    <d v="2021-07-09T00:00:00"/>
    <x v="658"/>
    <n v="20039000"/>
    <n v="1202340"/>
    <x v="12"/>
    <x v="8"/>
    <n v="18836660"/>
    <n v="0.94"/>
  </r>
  <r>
    <s v="ODR8573149600v"/>
    <s v="C586337L"/>
    <x v="208"/>
    <s v="P450592"/>
    <n v="1989400"/>
    <n v="1"/>
    <n v="19894000"/>
    <n v="0"/>
    <n v="19894000"/>
    <n v="1"/>
    <n v="0"/>
    <n v="0"/>
    <n v="4"/>
    <d v="2021-09-16T00:00:00"/>
    <x v="437"/>
    <n v="19894000"/>
    <n v="1412470"/>
    <x v="1"/>
    <x v="1"/>
    <n v="18481530"/>
    <n v="0.92900020106564796"/>
  </r>
  <r>
    <s v="ODR3709699391y"/>
    <s v="C999498L"/>
    <x v="283"/>
    <s v="P450592"/>
    <n v="1989400"/>
    <n v="1"/>
    <n v="19894000"/>
    <n v="0"/>
    <n v="19894000"/>
    <n v="1"/>
    <n v="0"/>
    <n v="0"/>
    <n v="4"/>
    <d v="2021-10-08T00:00:00"/>
    <x v="437"/>
    <n v="19894000"/>
    <n v="1412470"/>
    <x v="1"/>
    <x v="1"/>
    <n v="18481530"/>
    <n v="0.92900020106564796"/>
  </r>
  <r>
    <s v="ODR2191615413w"/>
    <s v="C242231L"/>
    <x v="241"/>
    <s v="P450592"/>
    <n v="1989400"/>
    <n v="1"/>
    <n v="19894000"/>
    <n v="0"/>
    <n v="19894000"/>
    <n v="1"/>
    <n v="0"/>
    <n v="0"/>
    <n v="4"/>
    <d v="2021-09-22T00:00:00"/>
    <x v="437"/>
    <n v="19894000"/>
    <n v="1412470"/>
    <x v="1"/>
    <x v="1"/>
    <n v="18481530"/>
    <n v="0.92900020106564796"/>
  </r>
  <r>
    <s v="ODR9226416587w"/>
    <s v="C899192L"/>
    <x v="174"/>
    <s v="P531970"/>
    <n v="1974610"/>
    <n v="1"/>
    <n v="19746100"/>
    <n v="0"/>
    <n v="19746100"/>
    <n v="1"/>
    <n v="1"/>
    <n v="0"/>
    <n v="1"/>
    <d v="2021-07-13T00:00:00"/>
    <x v="659"/>
    <n v="19746100"/>
    <n v="1638910"/>
    <x v="2"/>
    <x v="2"/>
    <n v="18107190"/>
    <n v="0.91700082547946171"/>
  </r>
  <r>
    <s v="ODR9990532981s"/>
    <s v="C700241L"/>
    <x v="18"/>
    <s v="P323454"/>
    <n v="1973160"/>
    <n v="1"/>
    <n v="19731600"/>
    <n v="0"/>
    <n v="19731600"/>
    <n v="1"/>
    <n v="1"/>
    <n v="0"/>
    <n v="3"/>
    <d v="2022-05-05T00:00:00"/>
    <x v="660"/>
    <n v="19731600"/>
    <n v="1736350"/>
    <x v="1"/>
    <x v="3"/>
    <n v="17995250"/>
    <n v="0.91200156094792106"/>
  </r>
  <r>
    <s v="ODR4405394418a"/>
    <s v="C720927L"/>
    <x v="317"/>
    <s v="P728976"/>
    <n v="1972000"/>
    <n v="1"/>
    <n v="19720000"/>
    <n v="0"/>
    <n v="19720000"/>
    <n v="1"/>
    <n v="1"/>
    <n v="1"/>
    <n v="1"/>
    <d v="2021-07-17T00:00:00"/>
    <x v="661"/>
    <n v="19720000"/>
    <n v="1695920"/>
    <x v="1"/>
    <x v="2"/>
    <n v="18024080"/>
    <n v="0.91400000000000003"/>
  </r>
  <r>
    <s v="ODR1795027841d"/>
    <s v="C777089L"/>
    <x v="360"/>
    <s v="P728976"/>
    <n v="1972000"/>
    <n v="1"/>
    <n v="19720000"/>
    <n v="0"/>
    <n v="19720000"/>
    <n v="1"/>
    <n v="0"/>
    <n v="0"/>
    <n v="1"/>
    <d v="2021-08-01T00:00:00"/>
    <x v="661"/>
    <n v="19720000"/>
    <n v="1695920"/>
    <x v="1"/>
    <x v="2"/>
    <n v="18024080"/>
    <n v="0.91400000000000003"/>
  </r>
  <r>
    <s v="ODR8277436634n"/>
    <s v="C321679L"/>
    <x v="214"/>
    <s v="P514099"/>
    <n v="1972000"/>
    <n v="1"/>
    <n v="19720000"/>
    <n v="0"/>
    <n v="19720000"/>
    <n v="1"/>
    <n v="0"/>
    <n v="0"/>
    <n v="7"/>
    <d v="2022-06-10T00:00:00"/>
    <x v="662"/>
    <n v="19232200"/>
    <n v="1711640"/>
    <x v="1"/>
    <x v="4"/>
    <n v="18008360"/>
    <n v="0.91320283975659233"/>
  </r>
  <r>
    <s v="ODR3730778428o"/>
    <s v="C887786L"/>
    <x v="359"/>
    <s v="P514099"/>
    <n v="1972000"/>
    <n v="1"/>
    <n v="19720000"/>
    <n v="0"/>
    <n v="19720000"/>
    <n v="1"/>
    <n v="1"/>
    <n v="0"/>
    <n v="1"/>
    <d v="2022-06-09T00:00:00"/>
    <x v="662"/>
    <n v="19232200"/>
    <n v="1711640"/>
    <x v="1"/>
    <x v="2"/>
    <n v="18008360"/>
    <n v="0.91320283975659233"/>
  </r>
  <r>
    <s v="ODR7212779917l"/>
    <s v="C139855L"/>
    <x v="189"/>
    <s v="P591474"/>
    <n v="1972000"/>
    <n v="1"/>
    <n v="19720000"/>
    <n v="0"/>
    <n v="19720000"/>
    <n v="1"/>
    <n v="1"/>
    <n v="0"/>
    <n v="1"/>
    <d v="2021-07-09T00:00:00"/>
    <x v="663"/>
    <n v="19430000"/>
    <n v="1515540"/>
    <x v="4"/>
    <x v="2"/>
    <n v="18204460"/>
    <n v="0.92314705882352943"/>
  </r>
  <r>
    <s v="ODR6801373550i"/>
    <s v="C223799L"/>
    <x v="313"/>
    <s v="P886455"/>
    <n v="1971942"/>
    <n v="1"/>
    <n v="19719400"/>
    <n v="0"/>
    <n v="19719400"/>
    <n v="1"/>
    <n v="1"/>
    <n v="1"/>
    <n v="4"/>
    <d v="2021-11-22T00:00:00"/>
    <x v="1"/>
    <n v="19719400"/>
    <n v="1321180"/>
    <x v="1"/>
    <x v="1"/>
    <n v="18398220"/>
    <n v="0.93300100408734543"/>
  </r>
  <r>
    <s v="ODR5095032745a"/>
    <s v="C623383L"/>
    <x v="183"/>
    <s v="P886455"/>
    <n v="1971942"/>
    <n v="1"/>
    <n v="19719400"/>
    <n v="0"/>
    <n v="19719400"/>
    <n v="1"/>
    <n v="0"/>
    <n v="0"/>
    <n v="4"/>
    <d v="2021-10-06T00:00:00"/>
    <x v="1"/>
    <n v="19719400"/>
    <n v="1321180"/>
    <x v="1"/>
    <x v="1"/>
    <n v="18398220"/>
    <n v="0.93300100408734543"/>
  </r>
  <r>
    <s v="ODR7485878073m"/>
    <s v="C220198L"/>
    <x v="58"/>
    <s v="P289415"/>
    <n v="1971942"/>
    <n v="1"/>
    <n v="19719400"/>
    <n v="0"/>
    <n v="19719400"/>
    <n v="1"/>
    <n v="0"/>
    <n v="0"/>
    <n v="1"/>
    <d v="2021-11-03T00:00:00"/>
    <x v="664"/>
    <n v="19719400"/>
    <n v="1498660"/>
    <x v="6"/>
    <x v="2"/>
    <n v="18220740"/>
    <n v="0.92400073024534213"/>
  </r>
  <r>
    <s v="ODR1837765164s"/>
    <s v="C525088L"/>
    <x v="206"/>
    <s v="P984161"/>
    <n v="1971942"/>
    <n v="1"/>
    <n v="19719400"/>
    <n v="0"/>
    <n v="19719400"/>
    <n v="1"/>
    <n v="0"/>
    <n v="0"/>
    <n v="10"/>
    <d v="2021-07-25T00:00:00"/>
    <x v="246"/>
    <n v="19719400"/>
    <n v="1281740"/>
    <x v="4"/>
    <x v="11"/>
    <n v="18437660"/>
    <n v="0.935001064941124"/>
  </r>
  <r>
    <s v="ODR1365050682p"/>
    <s v="C889753L"/>
    <x v="157"/>
    <s v="P524874"/>
    <n v="1971768"/>
    <n v="1"/>
    <n v="19717700"/>
    <n v="0"/>
    <n v="19717700"/>
    <n v="1"/>
    <n v="0"/>
    <n v="0"/>
    <n v="4"/>
    <d v="2021-11-14T00:00:00"/>
    <x v="440"/>
    <n v="19717700"/>
    <n v="1360510"/>
    <x v="2"/>
    <x v="1"/>
    <n v="18357190"/>
    <n v="0.9310005730891534"/>
  </r>
  <r>
    <s v="ODR5192651301f"/>
    <s v="C996508L"/>
    <x v="324"/>
    <s v="P524874"/>
    <n v="1971768"/>
    <n v="1"/>
    <n v="19717700"/>
    <n v="0"/>
    <n v="19717700"/>
    <n v="1"/>
    <n v="0"/>
    <n v="0"/>
    <n v="1"/>
    <d v="2021-07-10T00:00:00"/>
    <x v="440"/>
    <n v="19717700"/>
    <n v="1360510"/>
    <x v="2"/>
    <x v="2"/>
    <n v="18357190"/>
    <n v="0.9310005730891534"/>
  </r>
  <r>
    <s v="ODR5631511229h"/>
    <s v="C699837L"/>
    <x v="22"/>
    <s v="P153922"/>
    <n v="1967360"/>
    <n v="1"/>
    <n v="19673600"/>
    <n v="0"/>
    <n v="19673600"/>
    <n v="1"/>
    <n v="1"/>
    <n v="0"/>
    <n v="1"/>
    <d v="2022-01-27T00:00:00"/>
    <x v="665"/>
    <n v="19673600"/>
    <n v="1770620"/>
    <x v="12"/>
    <x v="2"/>
    <n v="17902980"/>
    <n v="0.91000020331815223"/>
  </r>
  <r>
    <s v="ODR3724099959n"/>
    <s v="C239306L"/>
    <x v="405"/>
    <s v="P459124"/>
    <n v="1965330"/>
    <n v="1"/>
    <n v="19653300"/>
    <n v="0"/>
    <n v="19653300"/>
    <n v="1"/>
    <n v="0"/>
    <n v="0"/>
    <n v="1"/>
    <d v="2021-07-21T00:00:00"/>
    <x v="643"/>
    <n v="20751800"/>
    <n v="1348850"/>
    <x v="2"/>
    <x v="2"/>
    <n v="18304450"/>
    <n v="0.93136776012170985"/>
  </r>
  <r>
    <s v="ODR6431574250j"/>
    <s v="C678257L"/>
    <x v="230"/>
    <s v="P459124"/>
    <n v="1965330"/>
    <n v="1"/>
    <n v="19653300"/>
    <n v="0"/>
    <n v="19653300"/>
    <n v="1"/>
    <n v="1"/>
    <n v="0"/>
    <n v="1"/>
    <d v="2021-07-23T00:00:00"/>
    <x v="643"/>
    <n v="20751800"/>
    <n v="1348850"/>
    <x v="2"/>
    <x v="2"/>
    <n v="18304450"/>
    <n v="0.93136776012170985"/>
  </r>
  <r>
    <s v="ODR4876814812m"/>
    <s v="C685632L"/>
    <x v="389"/>
    <s v="P381847"/>
    <n v="980142"/>
    <n v="2"/>
    <n v="19602800"/>
    <n v="0"/>
    <n v="19602800"/>
    <n v="1"/>
    <n v="1"/>
    <n v="1"/>
    <n v="1"/>
    <d v="2021-08-20T00:00:00"/>
    <x v="372"/>
    <n v="9801420"/>
    <n v="627270"/>
    <x v="4"/>
    <x v="2"/>
    <n v="18348260"/>
    <n v="0.93600199971432652"/>
  </r>
  <r>
    <s v="ODR2977327393h"/>
    <s v="C232406L"/>
    <x v="343"/>
    <s v="P450592"/>
    <n v="1947582"/>
    <n v="1"/>
    <n v="19475800"/>
    <n v="0"/>
    <n v="19475800"/>
    <n v="1"/>
    <n v="1"/>
    <n v="1"/>
    <n v="2"/>
    <d v="2021-08-01T00:00:00"/>
    <x v="437"/>
    <n v="19894000"/>
    <n v="1412470"/>
    <x v="1"/>
    <x v="5"/>
    <n v="18063330"/>
    <n v="0.92747563643085262"/>
  </r>
  <r>
    <s v="ODR9694855288g"/>
    <s v="C492850L"/>
    <x v="365"/>
    <s v="P450592"/>
    <n v="1947582"/>
    <n v="1"/>
    <n v="19475800"/>
    <n v="0"/>
    <n v="19475800"/>
    <n v="1"/>
    <n v="0"/>
    <n v="0"/>
    <n v="4"/>
    <d v="2021-07-09T00:00:00"/>
    <x v="437"/>
    <n v="19894000"/>
    <n v="1412470"/>
    <x v="1"/>
    <x v="1"/>
    <n v="18063330"/>
    <n v="0.92747563643085262"/>
  </r>
  <r>
    <s v="ODR8539446736a"/>
    <s v="C333743L"/>
    <x v="355"/>
    <s v="P574659"/>
    <n v="1943580"/>
    <n v="1"/>
    <n v="19435800"/>
    <n v="0"/>
    <n v="19435800"/>
    <n v="1"/>
    <n v="0"/>
    <n v="0"/>
    <n v="6"/>
    <d v="2021-07-07T00:00:00"/>
    <x v="666"/>
    <n v="19435800"/>
    <n v="1438230"/>
    <x v="2"/>
    <x v="6"/>
    <n v="17997570"/>
    <n v="0.9260009878677492"/>
  </r>
  <r>
    <s v="ODR9142931355m"/>
    <s v="C738725L"/>
    <x v="392"/>
    <s v="P140292"/>
    <n v="1943290"/>
    <n v="1"/>
    <n v="19432900"/>
    <n v="0"/>
    <n v="19432900"/>
    <n v="1"/>
    <n v="1"/>
    <n v="1"/>
    <n v="1"/>
    <d v="2021-08-27T00:00:00"/>
    <x v="667"/>
    <n v="19139400"/>
    <n v="1339740"/>
    <x v="1"/>
    <x v="2"/>
    <n v="18093160"/>
    <n v="0.93105815395540548"/>
  </r>
  <r>
    <s v="ODR5677905340x"/>
    <s v="C675024L"/>
    <x v="255"/>
    <s v="P620701"/>
    <n v="1943000"/>
    <n v="1"/>
    <n v="19430000"/>
    <n v="0"/>
    <n v="19430000"/>
    <n v="1"/>
    <n v="1"/>
    <n v="0"/>
    <n v="1"/>
    <d v="2021-09-26T00:00:00"/>
    <x v="445"/>
    <n v="19430000"/>
    <n v="1729270"/>
    <x v="1"/>
    <x v="2"/>
    <n v="17700730"/>
    <n v="0.91100000000000003"/>
  </r>
  <r>
    <s v="ODR4331091153x"/>
    <s v="C711954L"/>
    <x v="54"/>
    <s v="P691136"/>
    <n v="1937142"/>
    <n v="1"/>
    <n v="19371400"/>
    <n v="0"/>
    <n v="19371400"/>
    <n v="1"/>
    <n v="1"/>
    <n v="0"/>
    <n v="1"/>
    <d v="2022-06-24T00:00:00"/>
    <x v="668"/>
    <n v="19371400"/>
    <n v="1239750"/>
    <x v="9"/>
    <x v="2"/>
    <n v="18131650"/>
    <n v="0.93600101180090234"/>
  </r>
  <r>
    <s v="ODR4461701747u"/>
    <s v="C951338L"/>
    <x v="50"/>
    <s v="P601772"/>
    <n v="52200"/>
    <n v="37"/>
    <n v="19314000"/>
    <n v="0"/>
    <n v="19314000"/>
    <n v="1"/>
    <n v="0"/>
    <n v="0"/>
    <n v="1"/>
    <d v="2022-03-27T00:00:00"/>
    <x v="669"/>
    <n v="522000"/>
    <n v="43848"/>
    <x v="9"/>
    <x v="2"/>
    <n v="17691624"/>
    <n v="0.91600000000000004"/>
  </r>
  <r>
    <s v="ODR5334829093n"/>
    <s v="C723754L"/>
    <x v="8"/>
    <s v="P920290"/>
    <n v="1925600"/>
    <n v="1"/>
    <n v="19256000"/>
    <n v="0"/>
    <n v="19256000"/>
    <n v="1"/>
    <n v="1"/>
    <n v="1"/>
    <n v="1"/>
    <d v="2021-11-16T00:00:00"/>
    <x v="604"/>
    <n v="19256000"/>
    <n v="1540480"/>
    <x v="7"/>
    <x v="2"/>
    <n v="17715520"/>
    <n v="0.92"/>
  </r>
  <r>
    <s v="ODR7388686077f"/>
    <s v="C770029L"/>
    <x v="347"/>
    <s v="P920290"/>
    <n v="1925600"/>
    <n v="1"/>
    <n v="19256000"/>
    <n v="0"/>
    <n v="19256000"/>
    <n v="1"/>
    <n v="1"/>
    <n v="0"/>
    <n v="1"/>
    <d v="2021-07-16T00:00:00"/>
    <x v="604"/>
    <n v="19256000"/>
    <n v="1540480"/>
    <x v="7"/>
    <x v="2"/>
    <n v="17715520"/>
    <n v="0.92"/>
  </r>
  <r>
    <s v="ODR9869601072m"/>
    <s v="C603530L"/>
    <x v="339"/>
    <s v="P920290"/>
    <n v="1925600"/>
    <n v="1"/>
    <n v="19256000"/>
    <n v="0"/>
    <n v="19256000"/>
    <n v="1"/>
    <n v="1"/>
    <n v="1"/>
    <n v="1"/>
    <d v="2021-07-28T00:00:00"/>
    <x v="604"/>
    <n v="19256000"/>
    <n v="1540480"/>
    <x v="7"/>
    <x v="2"/>
    <n v="17715520"/>
    <n v="0.92"/>
  </r>
  <r>
    <s v="ODR9644472704d"/>
    <s v="C481499L"/>
    <x v="285"/>
    <s v="P920290"/>
    <n v="1925600"/>
    <n v="1"/>
    <n v="19256000"/>
    <n v="0"/>
    <n v="19256000"/>
    <n v="1"/>
    <n v="1"/>
    <n v="1"/>
    <n v="1"/>
    <d v="2021-12-27T00:00:00"/>
    <x v="604"/>
    <n v="19256000"/>
    <n v="1540480"/>
    <x v="7"/>
    <x v="2"/>
    <n v="17715520"/>
    <n v="0.92"/>
  </r>
  <r>
    <s v="ODR6879538200b"/>
    <s v="C501549L"/>
    <x v="268"/>
    <s v="P886455"/>
    <n v="1923280"/>
    <n v="1"/>
    <n v="19232800"/>
    <n v="0"/>
    <n v="19232800"/>
    <n v="1"/>
    <n v="1"/>
    <n v="0"/>
    <n v="4"/>
    <d v="2022-01-12T00:00:00"/>
    <x v="1"/>
    <n v="19719400"/>
    <n v="1321180"/>
    <x v="1"/>
    <x v="1"/>
    <n v="17911620"/>
    <n v="0.93130589409758324"/>
  </r>
  <r>
    <s v="ODR7327732013f"/>
    <s v="C360482L"/>
    <x v="189"/>
    <s v="P886455"/>
    <n v="1923280"/>
    <n v="1"/>
    <n v="19232800"/>
    <n v="0"/>
    <n v="19232800"/>
    <n v="1"/>
    <n v="0"/>
    <n v="0"/>
    <n v="4"/>
    <d v="2021-12-12T00:00:00"/>
    <x v="1"/>
    <n v="19719400"/>
    <n v="1321180"/>
    <x v="1"/>
    <x v="1"/>
    <n v="17911620"/>
    <n v="0.93130589409758324"/>
  </r>
  <r>
    <s v="ODR1376684287u"/>
    <s v="C485693L"/>
    <x v="304"/>
    <s v="P514099"/>
    <n v="1923222"/>
    <n v="1"/>
    <n v="19232200"/>
    <n v="0"/>
    <n v="19232200"/>
    <n v="1"/>
    <n v="1"/>
    <n v="1"/>
    <n v="1"/>
    <d v="2021-07-02T00:00:00"/>
    <x v="662"/>
    <n v="19232200"/>
    <n v="1711640"/>
    <x v="1"/>
    <x v="2"/>
    <n v="17520560"/>
    <n v="0.91100134150019241"/>
  </r>
  <r>
    <s v="ODR5159433839s"/>
    <s v="C404192L"/>
    <x v="7"/>
    <s v="P140292"/>
    <n v="1913942"/>
    <n v="1"/>
    <n v="19139400"/>
    <n v="0"/>
    <n v="19139400"/>
    <n v="1"/>
    <n v="0"/>
    <n v="0"/>
    <n v="1"/>
    <d v="2021-07-06T00:00:00"/>
    <x v="667"/>
    <n v="19139400"/>
    <n v="1339740"/>
    <x v="1"/>
    <x v="2"/>
    <n v="17799660"/>
    <n v="0.93000094046835324"/>
  </r>
  <r>
    <s v="ODR8654923776s"/>
    <s v="C867446L"/>
    <x v="386"/>
    <s v="P899148"/>
    <n v="1913942"/>
    <n v="1"/>
    <n v="19139400"/>
    <n v="0"/>
    <n v="19139400"/>
    <n v="1"/>
    <n v="0"/>
    <n v="0"/>
    <n v="4"/>
    <d v="2021-11-10T00:00:00"/>
    <x v="670"/>
    <n v="19139400"/>
    <n v="1512000"/>
    <x v="4"/>
    <x v="1"/>
    <n v="17627400"/>
    <n v="0.92100065832784728"/>
  </r>
  <r>
    <s v="ODR2441502672n"/>
    <s v="C347731L"/>
    <x v="104"/>
    <s v="P230358"/>
    <n v="1913942"/>
    <n v="1"/>
    <n v="19139400"/>
    <n v="0"/>
    <n v="19139400"/>
    <n v="1"/>
    <n v="1"/>
    <n v="0"/>
    <n v="4"/>
    <d v="2022-08-05T00:00:00"/>
    <x v="463"/>
    <n v="18618000"/>
    <n v="1414970"/>
    <x v="4"/>
    <x v="1"/>
    <n v="17724430"/>
    <n v="0.92607030523422884"/>
  </r>
  <r>
    <s v="ODR7700963436n"/>
    <s v="C652463L"/>
    <x v="217"/>
    <s v="P847756"/>
    <n v="1913420"/>
    <n v="1"/>
    <n v="19134200"/>
    <n v="0"/>
    <n v="19134200"/>
    <n v="1"/>
    <n v="0"/>
    <n v="0"/>
    <n v="5"/>
    <d v="2022-05-26T00:00:00"/>
    <x v="341"/>
    <n v="18908000"/>
    <n v="1304650"/>
    <x v="1"/>
    <x v="0"/>
    <n v="17829550"/>
    <n v="0.93181580625267846"/>
  </r>
  <r>
    <s v="ODR4018972768v"/>
    <s v="C162721L"/>
    <x v="394"/>
    <s v="P894459"/>
    <n v="1911680"/>
    <n v="1"/>
    <n v="19116800"/>
    <n v="0"/>
    <n v="19116800"/>
    <n v="1"/>
    <n v="1"/>
    <n v="1"/>
    <n v="1"/>
    <d v="2021-07-26T00:00:00"/>
    <x v="46"/>
    <n v="19116800"/>
    <n v="1624930"/>
    <x v="1"/>
    <x v="2"/>
    <n v="17491870"/>
    <n v="0.91499989537997994"/>
  </r>
  <r>
    <s v="ODR1641355398h"/>
    <s v="C146794L"/>
    <x v="27"/>
    <s v="P894459"/>
    <n v="1911680"/>
    <n v="1"/>
    <n v="19116800"/>
    <n v="0"/>
    <n v="19116800"/>
    <n v="1"/>
    <n v="1"/>
    <n v="1"/>
    <n v="3"/>
    <d v="2022-05-21T00:00:00"/>
    <x v="46"/>
    <n v="19116800"/>
    <n v="1624930"/>
    <x v="1"/>
    <x v="3"/>
    <n v="17491870"/>
    <n v="0.91499989537997994"/>
  </r>
  <r>
    <s v="ODR6706916181r"/>
    <s v="C375089L"/>
    <x v="62"/>
    <s v="P894459"/>
    <n v="1911680"/>
    <n v="1"/>
    <n v="19116800"/>
    <n v="0"/>
    <n v="19116800"/>
    <n v="1"/>
    <n v="0"/>
    <n v="0"/>
    <n v="1"/>
    <d v="2022-04-18T00:00:00"/>
    <x v="46"/>
    <n v="19116800"/>
    <n v="1624930"/>
    <x v="1"/>
    <x v="2"/>
    <n v="17491870"/>
    <n v="0.91499989537997994"/>
  </r>
  <r>
    <s v="ODR3422693734m"/>
    <s v="C719440L"/>
    <x v="71"/>
    <s v="P894459"/>
    <n v="1911680"/>
    <n v="1"/>
    <n v="19116800"/>
    <n v="0"/>
    <n v="19116800"/>
    <n v="1"/>
    <n v="0"/>
    <n v="0"/>
    <n v="7"/>
    <d v="2022-05-16T00:00:00"/>
    <x v="46"/>
    <n v="19116800"/>
    <n v="1624930"/>
    <x v="1"/>
    <x v="4"/>
    <n v="17491870"/>
    <n v="0.91499989537997994"/>
  </r>
  <r>
    <s v="ODR6490812616c"/>
    <s v="C893754L"/>
    <x v="254"/>
    <s v="P842330"/>
    <n v="1894686"/>
    <n v="1"/>
    <n v="18946900"/>
    <n v="0"/>
    <n v="18946900"/>
    <n v="1"/>
    <n v="1"/>
    <n v="0"/>
    <n v="1"/>
    <d v="2021-07-03T00:00:00"/>
    <x v="450"/>
    <n v="18946900"/>
    <n v="1458870"/>
    <x v="2"/>
    <x v="2"/>
    <n v="17488030"/>
    <n v="0.9230021797761111"/>
  </r>
  <r>
    <s v="ODR5194387849m"/>
    <s v="C738725L"/>
    <x v="380"/>
    <s v="P842330"/>
    <n v="1894686"/>
    <n v="1"/>
    <n v="18946900"/>
    <n v="0"/>
    <n v="18946900"/>
    <n v="1"/>
    <n v="1"/>
    <n v="0"/>
    <n v="1"/>
    <d v="2021-08-27T00:00:00"/>
    <x v="450"/>
    <n v="18946900"/>
    <n v="1458870"/>
    <x v="2"/>
    <x v="2"/>
    <n v="17488030"/>
    <n v="0.9230021797761111"/>
  </r>
  <r>
    <s v="ODR2076095519k"/>
    <s v="C744728L"/>
    <x v="185"/>
    <s v="P842330"/>
    <n v="1894686"/>
    <n v="1"/>
    <n v="18946900"/>
    <n v="0"/>
    <n v="18946900"/>
    <n v="1"/>
    <n v="1"/>
    <n v="0"/>
    <n v="1"/>
    <d v="2022-03-08T00:00:00"/>
    <x v="450"/>
    <n v="18946900"/>
    <n v="1458870"/>
    <x v="2"/>
    <x v="2"/>
    <n v="17488030"/>
    <n v="0.9230021797761111"/>
  </r>
  <r>
    <s v="ODR5169317713l"/>
    <s v="C972737L"/>
    <x v="123"/>
    <s v="P279742"/>
    <n v="1894686"/>
    <n v="1"/>
    <n v="18946900"/>
    <n v="0"/>
    <n v="18946900"/>
    <n v="1"/>
    <n v="1"/>
    <n v="0"/>
    <n v="1"/>
    <d v="2021-07-21T00:00:00"/>
    <x v="671"/>
    <n v="18946900"/>
    <n v="1269390"/>
    <x v="2"/>
    <x v="2"/>
    <n v="17677510"/>
    <n v="0.9330027603460197"/>
  </r>
  <r>
    <s v="ODR9822956405e"/>
    <s v="C172503L"/>
    <x v="129"/>
    <s v="P279742"/>
    <n v="1894686"/>
    <n v="1"/>
    <n v="18946900"/>
    <n v="0"/>
    <n v="18946900"/>
    <n v="1"/>
    <n v="1"/>
    <n v="0"/>
    <n v="1"/>
    <d v="2022-03-12T00:00:00"/>
    <x v="671"/>
    <n v="18946900"/>
    <n v="1269390"/>
    <x v="2"/>
    <x v="2"/>
    <n v="17677510"/>
    <n v="0.9330027603460197"/>
  </r>
  <r>
    <s v="ODR3357787157m"/>
    <s v="C496355L"/>
    <x v="229"/>
    <s v="P140292"/>
    <n v="1893990"/>
    <n v="1"/>
    <n v="18939900"/>
    <n v="0"/>
    <n v="18939900"/>
    <n v="1"/>
    <n v="0"/>
    <n v="0"/>
    <n v="1"/>
    <d v="2021-08-16T00:00:00"/>
    <x v="667"/>
    <n v="19139400"/>
    <n v="1339740"/>
    <x v="1"/>
    <x v="2"/>
    <n v="17600160"/>
    <n v="0.92926361807612501"/>
  </r>
  <r>
    <s v="ODR5041456186c"/>
    <s v="C485693L"/>
    <x v="248"/>
    <s v="P140292"/>
    <n v="1893990"/>
    <n v="1"/>
    <n v="18939900"/>
    <n v="0"/>
    <n v="18939900"/>
    <n v="1"/>
    <n v="1"/>
    <n v="0"/>
    <n v="1"/>
    <d v="2021-07-02T00:00:00"/>
    <x v="667"/>
    <n v="19139400"/>
    <n v="1339740"/>
    <x v="1"/>
    <x v="2"/>
    <n v="17600160"/>
    <n v="0.92926361807612501"/>
  </r>
  <r>
    <s v="ODR7675908838a"/>
    <s v="C540782L"/>
    <x v="310"/>
    <s v="P140292"/>
    <n v="1893990"/>
    <n v="1"/>
    <n v="18939900"/>
    <n v="0"/>
    <n v="18939900"/>
    <n v="1"/>
    <n v="1"/>
    <n v="1"/>
    <n v="12"/>
    <d v="2021-09-03T00:00:00"/>
    <x v="667"/>
    <n v="19139400"/>
    <n v="1339740"/>
    <x v="1"/>
    <x v="12"/>
    <n v="17600160"/>
    <n v="0.92926361807612501"/>
  </r>
  <r>
    <s v="ODR9592319596y"/>
    <s v="C160389L"/>
    <x v="225"/>
    <s v="P736825"/>
    <n v="1890800"/>
    <n v="1"/>
    <n v="18908000"/>
    <n v="0"/>
    <n v="18908000"/>
    <n v="1"/>
    <n v="0"/>
    <n v="0"/>
    <n v="7"/>
    <d v="2021-11-06T00:00:00"/>
    <x v="672"/>
    <n v="17215000"/>
    <n v="1205010"/>
    <x v="2"/>
    <x v="4"/>
    <n v="17702990"/>
    <n v="0.93626983287497356"/>
  </r>
  <r>
    <s v="ODR7155707760f"/>
    <s v="C878882L"/>
    <x v="328"/>
    <s v="P921460"/>
    <n v="1886450"/>
    <n v="1"/>
    <n v="18864500"/>
    <n v="0"/>
    <n v="18864500"/>
    <n v="1"/>
    <n v="1"/>
    <n v="0"/>
    <n v="1"/>
    <d v="2022-01-20T00:00:00"/>
    <x v="673"/>
    <n v="18864500"/>
    <n v="1622320"/>
    <x v="3"/>
    <x v="2"/>
    <n v="17242180"/>
    <n v="0.91400143125977362"/>
  </r>
  <r>
    <s v="ODR2993536737x"/>
    <s v="C601425L"/>
    <x v="130"/>
    <s v="P847756"/>
    <n v="1885000"/>
    <n v="1"/>
    <n v="18850000"/>
    <n v="0"/>
    <n v="18850000"/>
    <n v="1"/>
    <n v="0"/>
    <n v="0"/>
    <n v="1"/>
    <d v="2022-06-13T00:00:00"/>
    <x v="341"/>
    <n v="18908000"/>
    <n v="1304650"/>
    <x v="1"/>
    <x v="2"/>
    <n v="17545350"/>
    <n v="0.93078779840848802"/>
  </r>
  <r>
    <s v="ODR3201256327r"/>
    <s v="C304951L"/>
    <x v="70"/>
    <s v="P517819"/>
    <n v="1885000"/>
    <n v="1"/>
    <n v="18850000"/>
    <n v="0"/>
    <n v="18850000"/>
    <n v="1"/>
    <n v="1"/>
    <n v="0"/>
    <n v="3"/>
    <d v="2021-11-10T00:00:00"/>
    <x v="674"/>
    <n v="16973700"/>
    <n v="1222060"/>
    <x v="1"/>
    <x v="3"/>
    <n v="17627940"/>
    <n v="0.93516923076923075"/>
  </r>
  <r>
    <s v="ODR8830834482a"/>
    <s v="C382868L"/>
    <x v="168"/>
    <s v="P463316"/>
    <n v="1885000"/>
    <n v="1"/>
    <n v="18850000"/>
    <n v="0"/>
    <n v="18850000"/>
    <n v="1"/>
    <n v="1"/>
    <n v="0"/>
    <n v="1"/>
    <d v="2021-07-07T00:00:00"/>
    <x v="675"/>
    <n v="18850000"/>
    <n v="1376050"/>
    <x v="9"/>
    <x v="2"/>
    <n v="17473950"/>
    <n v="0.92700000000000005"/>
  </r>
  <r>
    <s v="ODR6679037812w"/>
    <s v="C586717L"/>
    <x v="200"/>
    <s v="P341447"/>
    <n v="1885000"/>
    <n v="1"/>
    <n v="18850000"/>
    <n v="0"/>
    <n v="18850000"/>
    <n v="1"/>
    <n v="1"/>
    <n v="0"/>
    <n v="1"/>
    <d v="2021-08-12T00:00:00"/>
    <x v="676"/>
    <n v="18850000"/>
    <n v="1621100"/>
    <x v="9"/>
    <x v="2"/>
    <n v="17228900"/>
    <n v="0.91400000000000003"/>
  </r>
  <r>
    <s v="ODR7331225634o"/>
    <s v="C348049L"/>
    <x v="58"/>
    <s v="P614593"/>
    <n v="1885000"/>
    <n v="1"/>
    <n v="18850000"/>
    <n v="0"/>
    <n v="18850000"/>
    <n v="1"/>
    <n v="1"/>
    <n v="0"/>
    <n v="1"/>
    <d v="2021-07-13T00:00:00"/>
    <x v="677"/>
    <n v="18850000"/>
    <n v="1319500"/>
    <x v="9"/>
    <x v="2"/>
    <n v="17530500"/>
    <n v="0.93"/>
  </r>
  <r>
    <s v="ODR9193288215b"/>
    <s v="C586717L"/>
    <x v="306"/>
    <s v="P416097"/>
    <n v="1885000"/>
    <n v="1"/>
    <n v="18850000"/>
    <n v="0"/>
    <n v="18850000"/>
    <n v="1"/>
    <n v="1"/>
    <n v="0"/>
    <n v="1"/>
    <d v="2021-08-12T00:00:00"/>
    <x v="678"/>
    <n v="18850000"/>
    <n v="1262950"/>
    <x v="9"/>
    <x v="2"/>
    <n v="17587050"/>
    <n v="0.93300000000000005"/>
  </r>
  <r>
    <s v="ODR8618277050h"/>
    <s v="C374672L"/>
    <x v="266"/>
    <s v="P397709"/>
    <n v="1885000"/>
    <n v="1"/>
    <n v="18850000"/>
    <n v="0"/>
    <n v="18850000"/>
    <n v="1"/>
    <n v="0"/>
    <n v="0"/>
    <n v="1"/>
    <d v="2021-07-17T00:00:00"/>
    <x v="679"/>
    <n v="18850000"/>
    <n v="1639950"/>
    <x v="9"/>
    <x v="2"/>
    <n v="17210050"/>
    <n v="0.91300000000000003"/>
  </r>
  <r>
    <s v="ODR6329356534z"/>
    <s v="C374672L"/>
    <x v="128"/>
    <s v="P931387"/>
    <n v="1885000"/>
    <n v="1"/>
    <n v="18850000"/>
    <n v="0"/>
    <n v="18850000"/>
    <n v="1"/>
    <n v="1"/>
    <n v="1"/>
    <n v="1"/>
    <d v="2021-07-17T00:00:00"/>
    <x v="680"/>
    <n v="18850000"/>
    <n v="1376050"/>
    <x v="9"/>
    <x v="2"/>
    <n v="17473950"/>
    <n v="0.92700000000000005"/>
  </r>
  <r>
    <s v="ODR3287011310c"/>
    <s v="C586717L"/>
    <x v="211"/>
    <s v="P782524"/>
    <n v="1885000"/>
    <n v="1"/>
    <n v="18850000"/>
    <n v="0"/>
    <n v="18850000"/>
    <n v="1"/>
    <n v="1"/>
    <n v="0"/>
    <n v="1"/>
    <d v="2021-08-12T00:00:00"/>
    <x v="681"/>
    <n v="18850000"/>
    <n v="1602250"/>
    <x v="9"/>
    <x v="2"/>
    <n v="17247750"/>
    <n v="0.91500000000000004"/>
  </r>
  <r>
    <s v="ODR8219429754t"/>
    <s v="C191188L"/>
    <x v="250"/>
    <s v="P341447"/>
    <n v="1885000"/>
    <n v="1"/>
    <n v="18850000"/>
    <n v="0"/>
    <n v="18850000"/>
    <n v="1"/>
    <n v="1"/>
    <n v="0"/>
    <n v="1"/>
    <d v="2021-12-08T00:00:00"/>
    <x v="676"/>
    <n v="18850000"/>
    <n v="1621100"/>
    <x v="9"/>
    <x v="2"/>
    <n v="17228900"/>
    <n v="0.91400000000000003"/>
  </r>
  <r>
    <s v="ODR3462828374t"/>
    <s v="C200115L"/>
    <x v="251"/>
    <s v="P782524"/>
    <n v="1885000"/>
    <n v="1"/>
    <n v="18850000"/>
    <n v="0"/>
    <n v="18850000"/>
    <n v="1"/>
    <n v="1"/>
    <n v="1"/>
    <n v="1"/>
    <d v="2021-07-12T00:00:00"/>
    <x v="681"/>
    <n v="18850000"/>
    <n v="1602250"/>
    <x v="9"/>
    <x v="2"/>
    <n v="17247750"/>
    <n v="0.91500000000000004"/>
  </r>
  <r>
    <s v="ODR6928277563u"/>
    <s v="C200115L"/>
    <x v="334"/>
    <s v="P888494"/>
    <n v="1885000"/>
    <n v="1"/>
    <n v="18850000"/>
    <n v="0"/>
    <n v="18850000"/>
    <n v="1"/>
    <n v="1"/>
    <n v="1"/>
    <n v="1"/>
    <d v="2021-07-12T00:00:00"/>
    <x v="682"/>
    <n v="18850000"/>
    <n v="1508000"/>
    <x v="9"/>
    <x v="2"/>
    <n v="17342000"/>
    <n v="0.92"/>
  </r>
  <r>
    <s v="ODR6699820233i"/>
    <s v="C128520L"/>
    <x v="252"/>
    <s v="P463316"/>
    <n v="1885000"/>
    <n v="1"/>
    <n v="18850000"/>
    <n v="0"/>
    <n v="18850000"/>
    <n v="1"/>
    <n v="1"/>
    <n v="0"/>
    <n v="1"/>
    <d v="2022-02-06T00:00:00"/>
    <x v="675"/>
    <n v="18850000"/>
    <n v="1376050"/>
    <x v="9"/>
    <x v="2"/>
    <n v="17473950"/>
    <n v="0.92700000000000005"/>
  </r>
  <r>
    <s v="ODR4308340783i"/>
    <s v="C374672L"/>
    <x v="387"/>
    <s v="P185390"/>
    <n v="1885000"/>
    <n v="1"/>
    <n v="18850000"/>
    <n v="0"/>
    <n v="18850000"/>
    <n v="1"/>
    <n v="1"/>
    <n v="0"/>
    <n v="1"/>
    <d v="2021-07-17T00:00:00"/>
    <x v="683"/>
    <n v="18850000"/>
    <n v="1583400"/>
    <x v="9"/>
    <x v="2"/>
    <n v="17266600"/>
    <n v="0.91600000000000004"/>
  </r>
  <r>
    <s v="ODR8325310768w"/>
    <s v="C158367L"/>
    <x v="254"/>
    <s v="P805082"/>
    <n v="1885000"/>
    <n v="1"/>
    <n v="18850000"/>
    <n v="0"/>
    <n v="18850000"/>
    <n v="1"/>
    <n v="1"/>
    <n v="0"/>
    <n v="1"/>
    <d v="2021-07-16T00:00:00"/>
    <x v="684"/>
    <n v="18850000"/>
    <n v="1508000"/>
    <x v="9"/>
    <x v="2"/>
    <n v="17342000"/>
    <n v="0.92"/>
  </r>
  <r>
    <s v="ODR2435305959n"/>
    <s v="C374672L"/>
    <x v="39"/>
    <s v="P755841"/>
    <n v="1885000"/>
    <n v="1"/>
    <n v="18850000"/>
    <n v="0"/>
    <n v="18850000"/>
    <n v="1"/>
    <n v="1"/>
    <n v="0"/>
    <n v="1"/>
    <d v="2021-07-17T00:00:00"/>
    <x v="685"/>
    <n v="18850000"/>
    <n v="1658800"/>
    <x v="9"/>
    <x v="2"/>
    <n v="17191200"/>
    <n v="0.91200000000000003"/>
  </r>
  <r>
    <s v="ODR8635946250g"/>
    <s v="C770029L"/>
    <x v="257"/>
    <s v="P931387"/>
    <n v="1885000"/>
    <n v="1"/>
    <n v="18850000"/>
    <n v="0"/>
    <n v="18850000"/>
    <n v="1"/>
    <n v="1"/>
    <n v="0"/>
    <n v="1"/>
    <d v="2021-07-16T00:00:00"/>
    <x v="680"/>
    <n v="18850000"/>
    <n v="1376050"/>
    <x v="9"/>
    <x v="2"/>
    <n v="17473950"/>
    <n v="0.92700000000000005"/>
  </r>
  <r>
    <s v="ODR4477755701x"/>
    <s v="C378684L"/>
    <x v="355"/>
    <s v="P755841"/>
    <n v="1885000"/>
    <n v="1"/>
    <n v="18850000"/>
    <n v="0"/>
    <n v="18850000"/>
    <n v="1"/>
    <n v="1"/>
    <n v="1"/>
    <n v="1"/>
    <d v="2021-07-03T00:00:00"/>
    <x v="685"/>
    <n v="18850000"/>
    <n v="1658800"/>
    <x v="9"/>
    <x v="2"/>
    <n v="17191200"/>
    <n v="0.91200000000000003"/>
  </r>
  <r>
    <s v="ODR2573105425t"/>
    <s v="C378684L"/>
    <x v="17"/>
    <s v="P674457"/>
    <n v="1885000"/>
    <n v="1"/>
    <n v="18850000"/>
    <n v="0"/>
    <n v="18850000"/>
    <n v="1"/>
    <n v="1"/>
    <n v="0"/>
    <n v="1"/>
    <d v="2021-07-03T00:00:00"/>
    <x v="686"/>
    <n v="18850000"/>
    <n v="1281800"/>
    <x v="9"/>
    <x v="2"/>
    <n v="17568200"/>
    <n v="0.93200000000000005"/>
  </r>
  <r>
    <s v="ODR8685140223w"/>
    <s v="C969119L"/>
    <x v="381"/>
    <s v="P950957"/>
    <n v="1885000"/>
    <n v="1"/>
    <n v="18850000"/>
    <n v="0"/>
    <n v="18850000"/>
    <n v="1"/>
    <n v="1"/>
    <n v="0"/>
    <n v="1"/>
    <d v="2021-11-16T00:00:00"/>
    <x v="687"/>
    <n v="18850000"/>
    <n v="1677650"/>
    <x v="9"/>
    <x v="2"/>
    <n v="17172350"/>
    <n v="0.91100000000000003"/>
  </r>
  <r>
    <s v="ODR1894535505e"/>
    <s v="C813497L"/>
    <x v="388"/>
    <s v="P805082"/>
    <n v="1885000"/>
    <n v="1"/>
    <n v="18850000"/>
    <n v="0"/>
    <n v="18850000"/>
    <n v="1"/>
    <n v="1"/>
    <n v="0"/>
    <n v="1"/>
    <d v="2022-05-14T00:00:00"/>
    <x v="684"/>
    <n v="18850000"/>
    <n v="1508000"/>
    <x v="9"/>
    <x v="2"/>
    <n v="17342000"/>
    <n v="0.92"/>
  </r>
  <r>
    <s v="ODR7127206542h"/>
    <s v="C867333L"/>
    <x v="139"/>
    <s v="P397709"/>
    <n v="1885000"/>
    <n v="1"/>
    <n v="18850000"/>
    <n v="0"/>
    <n v="18850000"/>
    <n v="1"/>
    <n v="1"/>
    <n v="0"/>
    <n v="1"/>
    <d v="2021-07-17T00:00:00"/>
    <x v="679"/>
    <n v="18850000"/>
    <n v="1639950"/>
    <x v="9"/>
    <x v="2"/>
    <n v="17210050"/>
    <n v="0.91300000000000003"/>
  </r>
  <r>
    <s v="ODR9587573711u"/>
    <s v="C166968L"/>
    <x v="290"/>
    <s v="P416097"/>
    <n v="1885000"/>
    <n v="1"/>
    <n v="18850000"/>
    <n v="0"/>
    <n v="18850000"/>
    <n v="1"/>
    <n v="1"/>
    <n v="0"/>
    <n v="1"/>
    <d v="2021-07-26T00:00:00"/>
    <x v="678"/>
    <n v="18850000"/>
    <n v="1262950"/>
    <x v="9"/>
    <x v="2"/>
    <n v="17587050"/>
    <n v="0.93300000000000005"/>
  </r>
  <r>
    <s v="ODR4592220874x"/>
    <s v="C964079L"/>
    <x v="202"/>
    <s v="P397709"/>
    <n v="1885000"/>
    <n v="1"/>
    <n v="18850000"/>
    <n v="0"/>
    <n v="18850000"/>
    <n v="1"/>
    <n v="1"/>
    <n v="1"/>
    <n v="1"/>
    <d v="2021-09-26T00:00:00"/>
    <x v="679"/>
    <n v="18850000"/>
    <n v="1639950"/>
    <x v="9"/>
    <x v="2"/>
    <n v="17210050"/>
    <n v="0.91300000000000003"/>
  </r>
  <r>
    <s v="ODR4662228599b"/>
    <s v="C382868L"/>
    <x v="104"/>
    <s v="P572361"/>
    <n v="1885000"/>
    <n v="1"/>
    <n v="18850000"/>
    <n v="0"/>
    <n v="18850000"/>
    <n v="1"/>
    <n v="1"/>
    <n v="0"/>
    <n v="1"/>
    <d v="2021-07-07T00:00:00"/>
    <x v="688"/>
    <n v="18850000"/>
    <n v="1677650"/>
    <x v="9"/>
    <x v="2"/>
    <n v="17172350"/>
    <n v="0.91100000000000003"/>
  </r>
  <r>
    <s v="ODR3699158444n"/>
    <s v="C382868L"/>
    <x v="35"/>
    <s v="P572361"/>
    <n v="1885000"/>
    <n v="1"/>
    <n v="18850000"/>
    <n v="0"/>
    <n v="18850000"/>
    <n v="1"/>
    <n v="1"/>
    <n v="0"/>
    <n v="1"/>
    <d v="2021-07-07T00:00:00"/>
    <x v="688"/>
    <n v="18850000"/>
    <n v="1677650"/>
    <x v="9"/>
    <x v="2"/>
    <n v="17172350"/>
    <n v="0.91100000000000003"/>
  </r>
  <r>
    <s v="ODR1342246496p"/>
    <s v="C382868L"/>
    <x v="91"/>
    <s v="P950957"/>
    <n v="1885000"/>
    <n v="1"/>
    <n v="18850000"/>
    <n v="0"/>
    <n v="18850000"/>
    <n v="1"/>
    <n v="1"/>
    <n v="0"/>
    <n v="1"/>
    <d v="2021-07-07T00:00:00"/>
    <x v="687"/>
    <n v="18850000"/>
    <n v="1677650"/>
    <x v="9"/>
    <x v="2"/>
    <n v="17172350"/>
    <n v="0.91100000000000003"/>
  </r>
  <r>
    <s v="ODR7016022626j"/>
    <s v="C603530L"/>
    <x v="5"/>
    <s v="P888494"/>
    <n v="1885000"/>
    <n v="1"/>
    <n v="18850000"/>
    <n v="0"/>
    <n v="18850000"/>
    <n v="1"/>
    <n v="1"/>
    <n v="0"/>
    <n v="1"/>
    <d v="2021-07-28T00:00:00"/>
    <x v="682"/>
    <n v="18850000"/>
    <n v="1508000"/>
    <x v="9"/>
    <x v="2"/>
    <n v="17342000"/>
    <n v="0.92"/>
  </r>
  <r>
    <s v="ODR4732881356d"/>
    <s v="C479992L"/>
    <x v="16"/>
    <s v="P674457"/>
    <n v="1885000"/>
    <n v="1"/>
    <n v="18850000"/>
    <n v="0"/>
    <n v="18850000"/>
    <n v="1"/>
    <n v="1"/>
    <n v="1"/>
    <n v="1"/>
    <d v="2021-09-19T00:00:00"/>
    <x v="686"/>
    <n v="18850000"/>
    <n v="1281800"/>
    <x v="9"/>
    <x v="2"/>
    <n v="17568200"/>
    <n v="0.93200000000000005"/>
  </r>
  <r>
    <s v="ODR7381620262u"/>
    <s v="C145587L"/>
    <x v="229"/>
    <s v="P858785"/>
    <n v="1878678"/>
    <n v="1"/>
    <n v="18786800"/>
    <n v="0"/>
    <n v="18786800"/>
    <n v="1"/>
    <n v="0"/>
    <n v="0"/>
    <n v="12"/>
    <d v="2021-08-16T00:00:00"/>
    <x v="457"/>
    <n v="16539300"/>
    <n v="1075030"/>
    <x v="2"/>
    <x v="12"/>
    <n v="17711770"/>
    <n v="0.94277737560414754"/>
  </r>
  <r>
    <s v="ODR4444257365a"/>
    <s v="C614407L"/>
    <x v="87"/>
    <s v="P786986"/>
    <n v="1872820"/>
    <n v="1"/>
    <n v="18728200"/>
    <n v="0"/>
    <n v="18728200"/>
    <n v="1"/>
    <n v="1"/>
    <n v="1"/>
    <n v="1"/>
    <d v="2021-07-02T00:00:00"/>
    <x v="689"/>
    <n v="18728200"/>
    <n v="1423320"/>
    <x v="1"/>
    <x v="2"/>
    <n v="17304880"/>
    <n v="0.92400123877361418"/>
  </r>
  <r>
    <s v="ODR8175213852d"/>
    <s v="C652399L"/>
    <x v="405"/>
    <s v="P786986"/>
    <n v="1872820"/>
    <n v="1"/>
    <n v="18728200"/>
    <n v="0"/>
    <n v="18728200"/>
    <n v="1"/>
    <n v="1"/>
    <n v="0"/>
    <n v="1"/>
    <d v="2021-07-19T00:00:00"/>
    <x v="689"/>
    <n v="18728200"/>
    <n v="1423320"/>
    <x v="1"/>
    <x v="2"/>
    <n v="17304880"/>
    <n v="0.92400123877361418"/>
  </r>
  <r>
    <s v="ODR8053567923r"/>
    <s v="C845064L"/>
    <x v="144"/>
    <s v="P786986"/>
    <n v="1872820"/>
    <n v="1"/>
    <n v="18728200"/>
    <n v="0"/>
    <n v="18728200"/>
    <n v="1"/>
    <n v="1"/>
    <n v="0"/>
    <n v="1"/>
    <d v="2021-07-16T00:00:00"/>
    <x v="689"/>
    <n v="18728200"/>
    <n v="1423320"/>
    <x v="1"/>
    <x v="2"/>
    <n v="17304880"/>
    <n v="0.92400123877361418"/>
  </r>
  <r>
    <s v="ODR7593976456k"/>
    <s v="C553296L"/>
    <x v="162"/>
    <s v="P475289"/>
    <n v="1870442"/>
    <n v="1"/>
    <n v="18704400"/>
    <n v="0"/>
    <n v="18704400"/>
    <n v="1"/>
    <n v="0"/>
    <n v="0"/>
    <n v="4"/>
    <d v="2022-05-12T00:00:00"/>
    <x v="461"/>
    <n v="18704400"/>
    <n v="1589840"/>
    <x v="4"/>
    <x v="1"/>
    <n v="17114560"/>
    <n v="0.91500181775411138"/>
  </r>
  <r>
    <s v="ODR1913785893z"/>
    <s v="C447557L"/>
    <x v="283"/>
    <s v="P708157"/>
    <n v="1865570"/>
    <n v="1"/>
    <n v="18655700"/>
    <n v="0"/>
    <n v="18655700"/>
    <n v="1"/>
    <n v="0"/>
    <n v="0"/>
    <n v="4"/>
    <d v="2021-08-07T00:00:00"/>
    <x v="462"/>
    <n v="17310100"/>
    <n v="1228960"/>
    <x v="2"/>
    <x v="1"/>
    <n v="17426740"/>
    <n v="0.93412415508396895"/>
  </r>
  <r>
    <s v="ODR7836005598k"/>
    <s v="C382868L"/>
    <x v="34"/>
    <s v="P654166"/>
    <n v="1856000"/>
    <n v="1"/>
    <n v="18560000"/>
    <n v="0"/>
    <n v="18560000"/>
    <n v="1"/>
    <n v="1"/>
    <n v="0"/>
    <n v="1"/>
    <d v="2021-07-07T00:00:00"/>
    <x v="690"/>
    <n v="18560000"/>
    <n v="1336320"/>
    <x v="7"/>
    <x v="2"/>
    <n v="17223680"/>
    <n v="0.92800000000000005"/>
  </r>
  <r>
    <s v="ODR2737756957s"/>
    <s v="C382868L"/>
    <x v="86"/>
    <s v="P511174"/>
    <n v="1856000"/>
    <n v="1"/>
    <n v="18560000"/>
    <n v="0"/>
    <n v="18560000"/>
    <n v="1"/>
    <n v="1"/>
    <n v="0"/>
    <n v="1"/>
    <d v="2021-07-07T00:00:00"/>
    <x v="691"/>
    <n v="18560000"/>
    <n v="1614720"/>
    <x v="7"/>
    <x v="2"/>
    <n v="16945280"/>
    <n v="0.91300000000000003"/>
  </r>
  <r>
    <s v="ODR5874991270s"/>
    <s v="C819062L"/>
    <x v="402"/>
    <s v="P548239"/>
    <n v="927942"/>
    <n v="2"/>
    <n v="18558800"/>
    <n v="0"/>
    <n v="18558800"/>
    <n v="1"/>
    <n v="0"/>
    <n v="0"/>
    <n v="1"/>
    <d v="2021-08-28T00:00:00"/>
    <x v="692"/>
    <n v="9280000"/>
    <n v="705280"/>
    <x v="4"/>
    <x v="2"/>
    <n v="17148240"/>
    <n v="0.92399508588917389"/>
  </r>
  <r>
    <s v="ODR1763627047i"/>
    <s v="C814229L"/>
    <x v="353"/>
    <s v="P492599"/>
    <n v="1840108"/>
    <n v="1"/>
    <n v="18401100"/>
    <n v="0"/>
    <n v="18401100"/>
    <n v="1"/>
    <n v="1"/>
    <n v="1"/>
    <n v="1"/>
    <d v="2021-07-13T00:00:00"/>
    <x v="693"/>
    <n v="18401100"/>
    <n v="1288060"/>
    <x v="3"/>
    <x v="2"/>
    <n v="17113040"/>
    <n v="0.93000092385781286"/>
  </r>
  <r>
    <s v="ODR7310047354r"/>
    <s v="C481253L"/>
    <x v="344"/>
    <s v="P858785"/>
    <n v="1837730"/>
    <n v="1"/>
    <n v="18377300"/>
    <n v="0"/>
    <n v="18377300"/>
    <n v="1"/>
    <n v="1"/>
    <n v="0"/>
    <n v="1"/>
    <d v="2021-07-26T00:00:00"/>
    <x v="457"/>
    <n v="16539300"/>
    <n v="1075030"/>
    <x v="2"/>
    <x v="2"/>
    <n v="17302270"/>
    <n v="0.94150228814896642"/>
  </r>
  <r>
    <s v="ODR5878633200v"/>
    <s v="C481253L"/>
    <x v="321"/>
    <s v="P858785"/>
    <n v="1837730"/>
    <n v="1"/>
    <n v="18377300"/>
    <n v="0"/>
    <n v="18377300"/>
    <n v="1"/>
    <n v="1"/>
    <n v="0"/>
    <n v="1"/>
    <d v="2021-07-26T00:00:00"/>
    <x v="457"/>
    <n v="16539300"/>
    <n v="1075030"/>
    <x v="2"/>
    <x v="2"/>
    <n v="17302270"/>
    <n v="0.94150228814896642"/>
  </r>
  <r>
    <s v="ODR8197901571u"/>
    <s v="C814229L"/>
    <x v="270"/>
    <s v="P978512"/>
    <n v="1832800"/>
    <n v="1"/>
    <n v="18328000"/>
    <n v="0"/>
    <n v="18328000"/>
    <n v="1"/>
    <n v="1"/>
    <n v="0"/>
    <n v="1"/>
    <d v="2021-07-13T00:00:00"/>
    <x v="614"/>
    <n v="22910000"/>
    <n v="1855710"/>
    <x v="7"/>
    <x v="2"/>
    <n v="16472290"/>
    <n v="0.89875000000000005"/>
  </r>
  <r>
    <s v="ODR2843260428x"/>
    <s v="C554105L"/>
    <x v="379"/>
    <s v="P847756"/>
    <n v="1832742"/>
    <n v="1"/>
    <n v="18327400"/>
    <n v="0"/>
    <n v="18327400"/>
    <n v="1"/>
    <n v="0"/>
    <n v="0"/>
    <n v="4"/>
    <d v="2021-10-06T00:00:00"/>
    <x v="341"/>
    <n v="18908000"/>
    <n v="1304650"/>
    <x v="1"/>
    <x v="1"/>
    <n v="17022750"/>
    <n v="0.92881423442495936"/>
  </r>
  <r>
    <s v="ODR5011439588v"/>
    <s v="C517688L"/>
    <x v="63"/>
    <s v="P683385"/>
    <n v="1826942"/>
    <n v="1"/>
    <n v="18269400"/>
    <n v="0"/>
    <n v="18269400"/>
    <n v="1"/>
    <n v="1"/>
    <n v="1"/>
    <n v="3"/>
    <d v="2022-08-24T00:00:00"/>
    <x v="694"/>
    <n v="18269400"/>
    <n v="1333650"/>
    <x v="1"/>
    <x v="3"/>
    <n v="16935750"/>
    <n v="0.92700088672862824"/>
  </r>
  <r>
    <s v="ODR2682327079h"/>
    <s v="C900915L"/>
    <x v="286"/>
    <s v="P760662"/>
    <n v="1820330"/>
    <n v="1"/>
    <n v="18203300"/>
    <n v="0"/>
    <n v="18203300"/>
    <n v="1"/>
    <n v="1"/>
    <n v="0"/>
    <n v="1"/>
    <d v="2021-09-15T00:00:00"/>
    <x v="695"/>
    <n v="18203300"/>
    <n v="1274200"/>
    <x v="2"/>
    <x v="2"/>
    <n v="16929100"/>
    <n v="0.93000170298791973"/>
  </r>
  <r>
    <s v="ODR9115130599a"/>
    <s v="C834363L"/>
    <x v="192"/>
    <s v="P876695"/>
    <n v="1820040"/>
    <n v="1"/>
    <n v="18200400"/>
    <n v="0"/>
    <n v="18200400"/>
    <n v="1"/>
    <n v="1"/>
    <n v="0"/>
    <n v="1"/>
    <d v="2021-07-11T00:00:00"/>
    <x v="361"/>
    <n v="17162200"/>
    <n v="1132680"/>
    <x v="1"/>
    <x v="2"/>
    <n v="17067720"/>
    <n v="0.93776620294059476"/>
  </r>
  <r>
    <s v="ODR3164096686w"/>
    <s v="C788509L"/>
    <x v="188"/>
    <s v="P971469"/>
    <n v="1800900"/>
    <n v="1"/>
    <n v="18009000"/>
    <n v="0"/>
    <n v="18009000"/>
    <n v="1"/>
    <n v="1"/>
    <n v="0"/>
    <n v="1"/>
    <d v="2021-07-20T00:00:00"/>
    <x v="696"/>
    <n v="15717400"/>
    <n v="1147360"/>
    <x v="1"/>
    <x v="2"/>
    <n v="16861640"/>
    <n v="0.93628963296129708"/>
  </r>
  <r>
    <s v="ODR8539133858q"/>
    <s v="C741634L"/>
    <x v="108"/>
    <s v="P811437"/>
    <n v="1792200"/>
    <n v="1"/>
    <n v="17922000"/>
    <n v="0"/>
    <n v="17922000"/>
    <n v="1"/>
    <n v="1"/>
    <n v="0"/>
    <n v="1"/>
    <d v="2021-07-09T00:00:00"/>
    <x v="697"/>
    <n v="17922000"/>
    <n v="1236620"/>
    <x v="2"/>
    <x v="2"/>
    <n v="16685380"/>
    <n v="0.93099988840531189"/>
  </r>
  <r>
    <s v="ODR7965171978i"/>
    <s v="C811261L"/>
    <x v="167"/>
    <s v="P273714"/>
    <n v="1783442"/>
    <n v="1"/>
    <n v="17834400"/>
    <n v="0"/>
    <n v="17834400"/>
    <n v="1"/>
    <n v="1"/>
    <n v="0"/>
    <n v="1"/>
    <d v="2021-08-26T00:00:00"/>
    <x v="698"/>
    <n v="17834400"/>
    <n v="1159190"/>
    <x v="4"/>
    <x v="2"/>
    <n v="16675210"/>
    <n v="0.93500257928497732"/>
  </r>
  <r>
    <s v="ODR9453986565y"/>
    <s v="C231924L"/>
    <x v="339"/>
    <s v="P811437"/>
    <n v="1780600"/>
    <n v="1"/>
    <n v="17806000"/>
    <n v="0"/>
    <n v="17806000"/>
    <n v="1"/>
    <n v="0"/>
    <n v="0"/>
    <n v="4"/>
    <d v="2021-12-19T00:00:00"/>
    <x v="697"/>
    <n v="17922000"/>
    <n v="1236620"/>
    <x v="2"/>
    <x v="1"/>
    <n v="16569380"/>
    <n v="0.93055037627765924"/>
  </r>
  <r>
    <s v="ODR9298203710o"/>
    <s v="C411258L"/>
    <x v="265"/>
    <s v="P811437"/>
    <n v="1780600"/>
    <n v="1"/>
    <n v="17806000"/>
    <n v="0"/>
    <n v="17806000"/>
    <n v="1"/>
    <n v="0"/>
    <n v="0"/>
    <n v="2"/>
    <d v="2021-09-17T00:00:00"/>
    <x v="697"/>
    <n v="17922000"/>
    <n v="1236620"/>
    <x v="2"/>
    <x v="5"/>
    <n v="16569380"/>
    <n v="0.93055037627765924"/>
  </r>
  <r>
    <s v="ODR8453059127n"/>
    <s v="C887703L"/>
    <x v="190"/>
    <s v="P919536"/>
    <n v="1769000"/>
    <n v="1"/>
    <n v="17690000"/>
    <n v="0"/>
    <n v="17690000"/>
    <n v="1"/>
    <n v="1"/>
    <n v="1"/>
    <n v="3"/>
    <d v="2021-11-18T00:00:00"/>
    <x v="699"/>
    <n v="12383000"/>
    <n v="804866"/>
    <x v="8"/>
    <x v="3"/>
    <n v="16885134"/>
    <n v="0.95450163934426224"/>
  </r>
  <r>
    <s v="ODR7075457936g"/>
    <s v="C292536L"/>
    <x v="69"/>
    <s v="P771186"/>
    <n v="1766042"/>
    <n v="1"/>
    <n v="17660400"/>
    <n v="0"/>
    <n v="17660400"/>
    <n v="1"/>
    <n v="0"/>
    <n v="0"/>
    <n v="1"/>
    <d v="2021-07-09T00:00:00"/>
    <x v="700"/>
    <n v="17660400"/>
    <n v="1377500"/>
    <x v="2"/>
    <x v="2"/>
    <n v="16282900"/>
    <n v="0.92200063418722111"/>
  </r>
  <r>
    <s v="ODR2513203131b"/>
    <s v="C292536L"/>
    <x v="24"/>
    <s v="P771186"/>
    <n v="1766042"/>
    <n v="1"/>
    <n v="17660400"/>
    <n v="0"/>
    <n v="17660400"/>
    <n v="1"/>
    <n v="1"/>
    <n v="1"/>
    <n v="1"/>
    <d v="2021-07-09T00:00:00"/>
    <x v="700"/>
    <n v="17660400"/>
    <n v="1377500"/>
    <x v="2"/>
    <x v="2"/>
    <n v="16282900"/>
    <n v="0.92200063418722111"/>
  </r>
  <r>
    <s v="ODR4101048460x"/>
    <s v="C525405L"/>
    <x v="272"/>
    <s v="P245015"/>
    <n v="1764186"/>
    <n v="1"/>
    <n v="17641900"/>
    <n v="0"/>
    <n v="17641900"/>
    <n v="1"/>
    <n v="1"/>
    <n v="0"/>
    <n v="1"/>
    <d v="2021-07-24T00:00:00"/>
    <x v="701"/>
    <n v="17641900"/>
    <n v="1464270"/>
    <x v="1"/>
    <x v="2"/>
    <n v="16177630"/>
    <n v="0.91700043646092544"/>
  </r>
  <r>
    <s v="ODR9655990925n"/>
    <s v="C525405L"/>
    <x v="167"/>
    <s v="P245015"/>
    <n v="1764070"/>
    <n v="1"/>
    <n v="17640700"/>
    <n v="0"/>
    <n v="17640700"/>
    <n v="1"/>
    <n v="0"/>
    <n v="0"/>
    <n v="1"/>
    <d v="2021-07-24T00:00:00"/>
    <x v="701"/>
    <n v="17641900"/>
    <n v="1464270"/>
    <x v="1"/>
    <x v="2"/>
    <n v="16176430"/>
    <n v="0.91699479045616106"/>
  </r>
  <r>
    <s v="ODR8797954098c"/>
    <s v="C607672L"/>
    <x v="315"/>
    <s v="P245015"/>
    <n v="1764070"/>
    <n v="1"/>
    <n v="17640700"/>
    <n v="0"/>
    <n v="17640700"/>
    <n v="1"/>
    <n v="0"/>
    <n v="0"/>
    <n v="1"/>
    <d v="2021-08-04T00:00:00"/>
    <x v="701"/>
    <n v="17641900"/>
    <n v="1464270"/>
    <x v="1"/>
    <x v="2"/>
    <n v="16176430"/>
    <n v="0.91699479045616106"/>
  </r>
  <r>
    <s v="ODR4906974452f"/>
    <s v="C200115L"/>
    <x v="236"/>
    <s v="P438730"/>
    <n v="1754500"/>
    <n v="1"/>
    <n v="17545000"/>
    <n v="0"/>
    <n v="17545000"/>
    <n v="1"/>
    <n v="1"/>
    <n v="0"/>
    <n v="1"/>
    <d v="2021-07-12T00:00:00"/>
    <x v="702"/>
    <n v="17753800"/>
    <n v="1420300"/>
    <x v="1"/>
    <x v="2"/>
    <n v="16124700"/>
    <n v="0.91904816186947846"/>
  </r>
  <r>
    <s v="ODR3378479030q"/>
    <s v="C933480L"/>
    <x v="71"/>
    <s v="P505236"/>
    <n v="1752180"/>
    <n v="1"/>
    <n v="17521800"/>
    <n v="0"/>
    <n v="17521800"/>
    <n v="1"/>
    <n v="0"/>
    <n v="0"/>
    <n v="7"/>
    <d v="2022-07-10T00:00:00"/>
    <x v="703"/>
    <n v="16819400"/>
    <n v="1227800"/>
    <x v="2"/>
    <x v="4"/>
    <n v="16294000"/>
    <n v="0.92992729057516921"/>
  </r>
  <r>
    <s v="ODR1930657996v"/>
    <s v="C995819L"/>
    <x v="77"/>
    <s v="P504430"/>
    <n v="875800"/>
    <n v="2"/>
    <n v="17516000"/>
    <n v="0"/>
    <n v="17516000"/>
    <n v="1"/>
    <n v="1"/>
    <n v="0"/>
    <n v="3"/>
    <d v="2022-07-21T00:00:00"/>
    <x v="704"/>
    <n v="9570000"/>
    <n v="756030"/>
    <x v="2"/>
    <x v="3"/>
    <n v="16003940"/>
    <n v="0.91367549668874171"/>
  </r>
  <r>
    <s v="ODR1853124575e"/>
    <s v="C574758L"/>
    <x v="104"/>
    <s v="P100314"/>
    <n v="1747830"/>
    <n v="1"/>
    <n v="17478300"/>
    <n v="0"/>
    <n v="17478300"/>
    <n v="1"/>
    <n v="1"/>
    <n v="1"/>
    <n v="1"/>
    <d v="2022-07-26T00:00:00"/>
    <x v="705"/>
    <n v="17478300"/>
    <n v="1223450"/>
    <x v="2"/>
    <x v="2"/>
    <n v="16254850"/>
    <n v="0.93000177362786995"/>
  </r>
  <r>
    <s v="ODR8694982995l"/>
    <s v="C374672L"/>
    <x v="247"/>
    <s v="P405456"/>
    <n v="1740000"/>
    <n v="1"/>
    <n v="17400000"/>
    <n v="0"/>
    <n v="17400000"/>
    <n v="1"/>
    <n v="1"/>
    <n v="0"/>
    <n v="1"/>
    <d v="2021-07-17T00:00:00"/>
    <x v="706"/>
    <n v="17400000"/>
    <n v="1131000"/>
    <x v="8"/>
    <x v="2"/>
    <n v="16269000"/>
    <n v="0.93500000000000005"/>
  </r>
  <r>
    <s v="ODR8495155456e"/>
    <s v="C560959L"/>
    <x v="92"/>
    <s v="P400640"/>
    <n v="348000"/>
    <n v="5"/>
    <n v="17400000"/>
    <n v="0"/>
    <n v="17400000"/>
    <n v="1"/>
    <n v="0"/>
    <n v="0"/>
    <n v="7"/>
    <d v="2022-06-01T00:00:00"/>
    <x v="707"/>
    <n v="3480000"/>
    <n v="295800"/>
    <x v="0"/>
    <x v="4"/>
    <n v="15921000"/>
    <n v="0.91500000000000004"/>
  </r>
  <r>
    <s v="ODR3826172251h"/>
    <s v="C446430L"/>
    <x v="135"/>
    <s v="P517819"/>
    <n v="1727762"/>
    <n v="1"/>
    <n v="17277600"/>
    <n v="0"/>
    <n v="17277600"/>
    <n v="1"/>
    <n v="0"/>
    <n v="0"/>
    <n v="4"/>
    <d v="2022-03-10T00:00:00"/>
    <x v="674"/>
    <n v="16973700"/>
    <n v="1222060"/>
    <x v="1"/>
    <x v="1"/>
    <n v="16055540"/>
    <n v="0.92926911145066449"/>
  </r>
  <r>
    <s v="ODR6489063224k"/>
    <s v="C928680L"/>
    <x v="132"/>
    <s v="P517819"/>
    <n v="1727762"/>
    <n v="1"/>
    <n v="17277600"/>
    <n v="0"/>
    <n v="17277600"/>
    <n v="1"/>
    <n v="0"/>
    <n v="0"/>
    <n v="1"/>
    <d v="2021-08-06T00:00:00"/>
    <x v="674"/>
    <n v="16973700"/>
    <n v="1222060"/>
    <x v="1"/>
    <x v="2"/>
    <n v="16055540"/>
    <n v="0.92926911145066449"/>
  </r>
  <r>
    <s v="ODR8785038854j"/>
    <s v="C835751L"/>
    <x v="185"/>
    <s v="P679932"/>
    <n v="1721730"/>
    <n v="1"/>
    <n v="17217300"/>
    <n v="0"/>
    <n v="17217300"/>
    <n v="1"/>
    <n v="0"/>
    <n v="0"/>
    <n v="1"/>
    <d v="2022-03-26T00:00:00"/>
    <x v="708"/>
    <n v="16877400"/>
    <n v="1417690"/>
    <x v="1"/>
    <x v="2"/>
    <n v="15799610"/>
    <n v="0.91765898253500844"/>
  </r>
  <r>
    <s v="ODR5999946028y"/>
    <s v="C604324L"/>
    <x v="382"/>
    <s v="P767562"/>
    <n v="1719410"/>
    <n v="1"/>
    <n v="17194100"/>
    <n v="0"/>
    <n v="17194100"/>
    <n v="1"/>
    <n v="1"/>
    <n v="1"/>
    <n v="1"/>
    <d v="2021-09-28T00:00:00"/>
    <x v="490"/>
    <n v="15654200"/>
    <n v="1127060"/>
    <x v="2"/>
    <x v="2"/>
    <n v="16067040"/>
    <n v="0.93445077090397288"/>
  </r>
  <r>
    <s v="ODR7988973390j"/>
    <s v="C231841L"/>
    <x v="317"/>
    <s v="P767562"/>
    <n v="1719410"/>
    <n v="1"/>
    <n v="17194100"/>
    <n v="0"/>
    <n v="17194100"/>
    <n v="1"/>
    <n v="0"/>
    <n v="0"/>
    <n v="8"/>
    <d v="2021-09-18T00:00:00"/>
    <x v="490"/>
    <n v="15654200"/>
    <n v="1127060"/>
    <x v="2"/>
    <x v="8"/>
    <n v="16067040"/>
    <n v="0.93445077090397288"/>
  </r>
  <r>
    <s v="ODR9299685272g"/>
    <s v="C551264L"/>
    <x v="275"/>
    <s v="P876695"/>
    <n v="1716220"/>
    <n v="1"/>
    <n v="17162200"/>
    <n v="0"/>
    <n v="17162200"/>
    <n v="1"/>
    <n v="0"/>
    <n v="0"/>
    <n v="1"/>
    <d v="2021-07-26T00:00:00"/>
    <x v="361"/>
    <n v="17162200"/>
    <n v="1132680"/>
    <x v="1"/>
    <x v="2"/>
    <n v="16029520"/>
    <n v="0.9340014683432194"/>
  </r>
  <r>
    <s v="ODR4281373207z"/>
    <s v="C238947L"/>
    <x v="382"/>
    <s v="P770541"/>
    <n v="1711000"/>
    <n v="1"/>
    <n v="17110000"/>
    <n v="0"/>
    <n v="17110000"/>
    <n v="1"/>
    <n v="0"/>
    <n v="0"/>
    <n v="9"/>
    <d v="2021-09-24T00:00:00"/>
    <x v="514"/>
    <n v="17110000"/>
    <n v="1095040"/>
    <x v="1"/>
    <x v="9"/>
    <n v="16014960"/>
    <n v="0.93600000000000005"/>
  </r>
  <r>
    <s v="ODR3587839552n"/>
    <s v="C614407L"/>
    <x v="170"/>
    <s v="P770541"/>
    <n v="1711000"/>
    <n v="1"/>
    <n v="17110000"/>
    <n v="0"/>
    <n v="17110000"/>
    <n v="1"/>
    <n v="1"/>
    <n v="1"/>
    <n v="1"/>
    <d v="2021-07-02T00:00:00"/>
    <x v="514"/>
    <n v="17110000"/>
    <n v="1095040"/>
    <x v="1"/>
    <x v="2"/>
    <n v="16014960"/>
    <n v="0.93600000000000005"/>
  </r>
  <r>
    <s v="ODR4893608896a"/>
    <s v="C529590L"/>
    <x v="373"/>
    <s v="P770541"/>
    <n v="1711000"/>
    <n v="1"/>
    <n v="17110000"/>
    <n v="0"/>
    <n v="17110000"/>
    <n v="1"/>
    <n v="0"/>
    <n v="0"/>
    <n v="9"/>
    <d v="2021-08-05T00:00:00"/>
    <x v="514"/>
    <n v="17110000"/>
    <n v="1095040"/>
    <x v="1"/>
    <x v="9"/>
    <n v="16014960"/>
    <n v="0.93600000000000005"/>
  </r>
  <r>
    <s v="ODR7157604618i"/>
    <s v="C881207L"/>
    <x v="399"/>
    <s v="P770541"/>
    <n v="1711000"/>
    <n v="1"/>
    <n v="17110000"/>
    <n v="0"/>
    <n v="17110000"/>
    <n v="1"/>
    <n v="0"/>
    <n v="0"/>
    <n v="8"/>
    <d v="2021-08-11T00:00:00"/>
    <x v="514"/>
    <n v="17110000"/>
    <n v="1095040"/>
    <x v="1"/>
    <x v="8"/>
    <n v="16014960"/>
    <n v="0.93600000000000005"/>
  </r>
  <r>
    <s v="ODR7818274613d"/>
    <s v="C166968L"/>
    <x v="367"/>
    <s v="P770541"/>
    <n v="1711000"/>
    <n v="1"/>
    <n v="17110000"/>
    <n v="0"/>
    <n v="17110000"/>
    <n v="1"/>
    <n v="1"/>
    <n v="0"/>
    <n v="1"/>
    <d v="2021-07-26T00:00:00"/>
    <x v="514"/>
    <n v="17110000"/>
    <n v="1095040"/>
    <x v="1"/>
    <x v="2"/>
    <n v="16014960"/>
    <n v="0.93600000000000005"/>
  </r>
  <r>
    <s v="ODR8468750321h"/>
    <s v="C718296L"/>
    <x v="160"/>
    <s v="P971469"/>
    <n v="1709840"/>
    <n v="1"/>
    <n v="17098400"/>
    <n v="0"/>
    <n v="17098400"/>
    <n v="1"/>
    <n v="1"/>
    <n v="1"/>
    <n v="1"/>
    <d v="2021-10-01T00:00:00"/>
    <x v="696"/>
    <n v="15717400"/>
    <n v="1147360"/>
    <x v="1"/>
    <x v="2"/>
    <n v="15951040"/>
    <n v="0.93289664530014504"/>
  </r>
  <r>
    <s v="ODR2172226036r"/>
    <s v="C763722L"/>
    <x v="155"/>
    <s v="P971469"/>
    <n v="1709840"/>
    <n v="1"/>
    <n v="17098400"/>
    <n v="0"/>
    <n v="17098400"/>
    <n v="1"/>
    <n v="1"/>
    <n v="1"/>
    <n v="1"/>
    <d v="2021-11-15T00:00:00"/>
    <x v="696"/>
    <n v="15717400"/>
    <n v="1147360"/>
    <x v="1"/>
    <x v="2"/>
    <n v="15951040"/>
    <n v="0.93289664530014504"/>
  </r>
  <r>
    <s v="ODR2298636322y"/>
    <s v="C434751L"/>
    <x v="224"/>
    <s v="P855806"/>
    <n v="1709550"/>
    <n v="1"/>
    <n v="17095500"/>
    <n v="0"/>
    <n v="17095500"/>
    <n v="1"/>
    <n v="0"/>
    <n v="0"/>
    <n v="7"/>
    <d v="2022-05-02T00:00:00"/>
    <x v="709"/>
    <n v="17095500"/>
    <n v="1282150"/>
    <x v="1"/>
    <x v="4"/>
    <n v="15813350"/>
    <n v="0.92500073118656956"/>
  </r>
  <r>
    <s v="ODR7543889842v"/>
    <s v="C363012L"/>
    <x v="13"/>
    <s v="P177278"/>
    <n v="568400"/>
    <n v="3"/>
    <n v="17052000"/>
    <n v="0"/>
    <n v="17052000"/>
    <n v="1"/>
    <n v="1"/>
    <n v="1"/>
    <n v="1"/>
    <d v="2022-04-16T00:00:00"/>
    <x v="149"/>
    <n v="5684000"/>
    <n v="409248"/>
    <x v="3"/>
    <x v="2"/>
    <n v="15824256"/>
    <n v="0.92800000000000005"/>
  </r>
  <r>
    <s v="ODR7173273727c"/>
    <s v="C688480L"/>
    <x v="288"/>
    <s v="P979271"/>
    <n v="1701720"/>
    <n v="1"/>
    <n v="17017200"/>
    <n v="0"/>
    <n v="17017200"/>
    <n v="1"/>
    <n v="1"/>
    <n v="1"/>
    <n v="1"/>
    <d v="2022-01-27T00:00:00"/>
    <x v="710"/>
    <n v="17017200"/>
    <n v="1327330"/>
    <x v="1"/>
    <x v="2"/>
    <n v="15689870"/>
    <n v="0.92200068166325833"/>
  </r>
  <r>
    <s v="ODR6177466477f"/>
    <s v="C975259L"/>
    <x v="333"/>
    <s v="P979271"/>
    <n v="1701720"/>
    <n v="1"/>
    <n v="17017200"/>
    <n v="0"/>
    <n v="17017200"/>
    <n v="1"/>
    <n v="1"/>
    <n v="0"/>
    <n v="1"/>
    <d v="2021-09-22T00:00:00"/>
    <x v="710"/>
    <n v="17017200"/>
    <n v="1327330"/>
    <x v="1"/>
    <x v="2"/>
    <n v="15689870"/>
    <n v="0.92200068166325833"/>
  </r>
  <r>
    <s v="ODR7876757472w"/>
    <s v="C899192L"/>
    <x v="123"/>
    <s v="P979271"/>
    <n v="1701720"/>
    <n v="1"/>
    <n v="17017200"/>
    <n v="0"/>
    <n v="17017200"/>
    <n v="1"/>
    <n v="1"/>
    <n v="0"/>
    <n v="1"/>
    <d v="2021-07-13T00:00:00"/>
    <x v="710"/>
    <n v="17017200"/>
    <n v="1327330"/>
    <x v="1"/>
    <x v="2"/>
    <n v="15689870"/>
    <n v="0.92200068166325833"/>
  </r>
  <r>
    <s v="ODR9236495014k"/>
    <s v="C120887L"/>
    <x v="143"/>
    <s v="P813349"/>
    <n v="1682000"/>
    <n v="1"/>
    <n v="16820000"/>
    <n v="0"/>
    <n v="16820000"/>
    <n v="1"/>
    <n v="1"/>
    <n v="1"/>
    <n v="1"/>
    <d v="2021-07-01T00:00:00"/>
    <x v="307"/>
    <n v="16820000"/>
    <n v="1227860"/>
    <x v="2"/>
    <x v="2"/>
    <n v="15592140"/>
    <n v="0.92700000000000005"/>
  </r>
  <r>
    <s v="ODR6216357962q"/>
    <s v="C916649L"/>
    <x v="48"/>
    <s v="P813349"/>
    <n v="1682000"/>
    <n v="1"/>
    <n v="16820000"/>
    <n v="0"/>
    <n v="16820000"/>
    <n v="1"/>
    <n v="0"/>
    <n v="0"/>
    <n v="1"/>
    <d v="2021-07-16T00:00:00"/>
    <x v="307"/>
    <n v="16820000"/>
    <n v="1227860"/>
    <x v="2"/>
    <x v="2"/>
    <n v="15592140"/>
    <n v="0.92700000000000005"/>
  </r>
  <r>
    <s v="ODR5167601228u"/>
    <s v="C241190L"/>
    <x v="184"/>
    <s v="P813349"/>
    <n v="1682000"/>
    <n v="1"/>
    <n v="16820000"/>
    <n v="0"/>
    <n v="16820000"/>
    <n v="1"/>
    <n v="1"/>
    <n v="1"/>
    <n v="1"/>
    <d v="2021-07-27T00:00:00"/>
    <x v="307"/>
    <n v="16820000"/>
    <n v="1227860"/>
    <x v="2"/>
    <x v="2"/>
    <n v="15592140"/>
    <n v="0.92700000000000005"/>
  </r>
  <r>
    <s v="ODR3399212137v"/>
    <s v="C242231L"/>
    <x v="247"/>
    <s v="P813349"/>
    <n v="1682000"/>
    <n v="1"/>
    <n v="16820000"/>
    <n v="0"/>
    <n v="16820000"/>
    <n v="1"/>
    <n v="0"/>
    <n v="0"/>
    <n v="4"/>
    <d v="2021-09-22T00:00:00"/>
    <x v="307"/>
    <n v="16820000"/>
    <n v="1227860"/>
    <x v="2"/>
    <x v="1"/>
    <n v="15592140"/>
    <n v="0.92700000000000005"/>
  </r>
  <r>
    <s v="ODR5339863397j"/>
    <s v="C655824L"/>
    <x v="260"/>
    <s v="P813349"/>
    <n v="1682000"/>
    <n v="1"/>
    <n v="16820000"/>
    <n v="0"/>
    <n v="16820000"/>
    <n v="1"/>
    <n v="1"/>
    <n v="1"/>
    <n v="1"/>
    <d v="2022-04-08T00:00:00"/>
    <x v="307"/>
    <n v="16820000"/>
    <n v="1227860"/>
    <x v="2"/>
    <x v="2"/>
    <n v="15592140"/>
    <n v="0.92700000000000005"/>
  </r>
  <r>
    <s v="ODR4686269954z"/>
    <s v="C413047L"/>
    <x v="60"/>
    <s v="P813349"/>
    <n v="1682000"/>
    <n v="1"/>
    <n v="16820000"/>
    <n v="0"/>
    <n v="16820000"/>
    <n v="1"/>
    <n v="0"/>
    <n v="0"/>
    <n v="7"/>
    <d v="2022-03-12T00:00:00"/>
    <x v="307"/>
    <n v="16820000"/>
    <n v="1227860"/>
    <x v="2"/>
    <x v="4"/>
    <n v="15592140"/>
    <n v="0.92700000000000005"/>
  </r>
  <r>
    <s v="ODR1691744796o"/>
    <s v="C655017L"/>
    <x v="122"/>
    <s v="P813349"/>
    <n v="1682000"/>
    <n v="1"/>
    <n v="16820000"/>
    <n v="0"/>
    <n v="16820000"/>
    <n v="1"/>
    <n v="0"/>
    <n v="0"/>
    <n v="1"/>
    <d v="2021-09-01T00:00:00"/>
    <x v="307"/>
    <n v="16820000"/>
    <n v="1227860"/>
    <x v="2"/>
    <x v="2"/>
    <n v="15592140"/>
    <n v="0.92700000000000005"/>
  </r>
  <r>
    <s v="ODR4599216160m"/>
    <s v="C673426L"/>
    <x v="393"/>
    <s v="P813349"/>
    <n v="1682000"/>
    <n v="1"/>
    <n v="16820000"/>
    <n v="0"/>
    <n v="16820000"/>
    <n v="1"/>
    <n v="1"/>
    <n v="1"/>
    <n v="1"/>
    <d v="2022-05-21T00:00:00"/>
    <x v="307"/>
    <n v="16820000"/>
    <n v="1227860"/>
    <x v="2"/>
    <x v="2"/>
    <n v="15592140"/>
    <n v="0.92700000000000005"/>
  </r>
  <r>
    <s v="ODR7496267078l"/>
    <s v="C493693L"/>
    <x v="266"/>
    <s v="P452095"/>
    <n v="1682000"/>
    <n v="1"/>
    <n v="16820000"/>
    <n v="0"/>
    <n v="16820000"/>
    <n v="1"/>
    <n v="1"/>
    <n v="1"/>
    <n v="1"/>
    <d v="2021-12-03T00:00:00"/>
    <x v="97"/>
    <n v="10933000"/>
    <n v="809042"/>
    <x v="8"/>
    <x v="2"/>
    <n v="16010958"/>
    <n v="0.95189999999999997"/>
  </r>
  <r>
    <s v="ODR3314472923t"/>
    <s v="C910919L"/>
    <x v="212"/>
    <s v="P452095"/>
    <n v="1682000"/>
    <n v="1"/>
    <n v="16820000"/>
    <n v="0"/>
    <n v="16820000"/>
    <n v="1"/>
    <n v="1"/>
    <n v="0"/>
    <n v="4"/>
    <d v="2022-07-21T00:00:00"/>
    <x v="97"/>
    <n v="10933000"/>
    <n v="809042"/>
    <x v="8"/>
    <x v="1"/>
    <n v="16010958"/>
    <n v="0.95189999999999997"/>
  </r>
  <r>
    <s v="ODR7961159540k"/>
    <s v="C910919L"/>
    <x v="28"/>
    <s v="P452095"/>
    <n v="1682000"/>
    <n v="1"/>
    <n v="16820000"/>
    <n v="0"/>
    <n v="16820000"/>
    <n v="1"/>
    <n v="0"/>
    <n v="0"/>
    <n v="4"/>
    <d v="2022-07-21T00:00:00"/>
    <x v="97"/>
    <n v="10933000"/>
    <n v="809042"/>
    <x v="8"/>
    <x v="1"/>
    <n v="16010958"/>
    <n v="0.95189999999999997"/>
  </r>
  <r>
    <s v="ODR8991077950t"/>
    <s v="C770029L"/>
    <x v="304"/>
    <s v="P582180"/>
    <n v="841000"/>
    <n v="2"/>
    <n v="16820000"/>
    <n v="0"/>
    <n v="16820000"/>
    <n v="1"/>
    <n v="1"/>
    <n v="0"/>
    <n v="1"/>
    <d v="2021-07-16T00:00:00"/>
    <x v="711"/>
    <n v="8410000"/>
    <n v="529830"/>
    <x v="7"/>
    <x v="2"/>
    <n v="15760340"/>
    <n v="0.93700000000000006"/>
  </r>
  <r>
    <s v="ODR1289853690y"/>
    <s v="C969119L"/>
    <x v="355"/>
    <s v="P873818"/>
    <n v="841000"/>
    <n v="2"/>
    <n v="16820000"/>
    <n v="0"/>
    <n v="16820000"/>
    <n v="1"/>
    <n v="1"/>
    <n v="1"/>
    <n v="1"/>
    <d v="2021-11-16T00:00:00"/>
    <x v="18"/>
    <n v="8410000"/>
    <n v="529830"/>
    <x v="7"/>
    <x v="2"/>
    <n v="15760340"/>
    <n v="0.93700000000000006"/>
  </r>
  <r>
    <s v="ODR6606206444b"/>
    <s v="C382868L"/>
    <x v="394"/>
    <s v="P780656"/>
    <n v="841000"/>
    <n v="2"/>
    <n v="16820000"/>
    <n v="0"/>
    <n v="16820000"/>
    <n v="1"/>
    <n v="1"/>
    <n v="0"/>
    <n v="1"/>
    <d v="2021-07-07T00:00:00"/>
    <x v="712"/>
    <n v="8410000"/>
    <n v="580290"/>
    <x v="7"/>
    <x v="2"/>
    <n v="15659420"/>
    <n v="0.93100000000000005"/>
  </r>
  <r>
    <s v="ODR5045099036q"/>
    <s v="C770029L"/>
    <x v="107"/>
    <s v="P463583"/>
    <n v="841000"/>
    <n v="2"/>
    <n v="16820000"/>
    <n v="0"/>
    <n v="16820000"/>
    <n v="1"/>
    <n v="1"/>
    <n v="0"/>
    <n v="1"/>
    <d v="2021-07-16T00:00:00"/>
    <x v="713"/>
    <n v="8410000"/>
    <n v="756900"/>
    <x v="7"/>
    <x v="2"/>
    <n v="15306200"/>
    <n v="0.91"/>
  </r>
  <r>
    <s v="ODR3307291843v"/>
    <s v="C382868L"/>
    <x v="146"/>
    <s v="P519917"/>
    <n v="841000"/>
    <n v="2"/>
    <n v="16820000"/>
    <n v="0"/>
    <n v="16820000"/>
    <n v="1"/>
    <n v="0"/>
    <n v="0"/>
    <n v="1"/>
    <d v="2021-07-07T00:00:00"/>
    <x v="714"/>
    <n v="8410000"/>
    <n v="681210"/>
    <x v="7"/>
    <x v="2"/>
    <n v="15457580"/>
    <n v="0.91900000000000004"/>
  </r>
  <r>
    <s v="ODR6634851606g"/>
    <s v="C166968L"/>
    <x v="244"/>
    <s v="P747059"/>
    <n v="841000"/>
    <n v="2"/>
    <n v="16820000"/>
    <n v="0"/>
    <n v="16820000"/>
    <n v="1"/>
    <n v="1"/>
    <n v="1"/>
    <n v="1"/>
    <d v="2021-07-26T00:00:00"/>
    <x v="715"/>
    <n v="8410000"/>
    <n v="571880"/>
    <x v="7"/>
    <x v="2"/>
    <n v="15676240"/>
    <n v="0.93200000000000005"/>
  </r>
  <r>
    <s v="ODR7688953704i"/>
    <s v="C943127L"/>
    <x v="54"/>
    <s v="P883341"/>
    <n v="841000"/>
    <n v="2"/>
    <n v="16820000"/>
    <n v="0"/>
    <n v="16820000"/>
    <n v="1"/>
    <n v="0"/>
    <n v="0"/>
    <n v="7"/>
    <d v="2022-08-12T00:00:00"/>
    <x v="716"/>
    <n v="8410000"/>
    <n v="571880"/>
    <x v="7"/>
    <x v="4"/>
    <n v="15676240"/>
    <n v="0.93200000000000005"/>
  </r>
  <r>
    <s v="ODR1661784828m"/>
    <s v="C451335L"/>
    <x v="20"/>
    <s v="P505236"/>
    <n v="1681942"/>
    <n v="1"/>
    <n v="16819400"/>
    <n v="0"/>
    <n v="16819400"/>
    <n v="1"/>
    <n v="0"/>
    <n v="0"/>
    <n v="4"/>
    <d v="2022-06-11T00:00:00"/>
    <x v="703"/>
    <n v="16819400"/>
    <n v="1227800"/>
    <x v="2"/>
    <x v="1"/>
    <n v="15591600"/>
    <n v="0.92700096317347824"/>
  </r>
  <r>
    <s v="ODR5390998958s"/>
    <s v="C931953L"/>
    <x v="173"/>
    <s v="P683449"/>
    <n v="1670400"/>
    <n v="1"/>
    <n v="16704000"/>
    <n v="0"/>
    <n v="16704000"/>
    <n v="1"/>
    <n v="0"/>
    <n v="0"/>
    <n v="4"/>
    <d v="2021-08-14T00:00:00"/>
    <x v="717"/>
    <n v="16704000"/>
    <n v="1269500"/>
    <x v="8"/>
    <x v="1"/>
    <n v="15434500"/>
    <n v="0.92400023946360155"/>
  </r>
  <r>
    <s v="ODR5140758985r"/>
    <s v="C259517L"/>
    <x v="341"/>
    <s v="P959132"/>
    <n v="1664600"/>
    <n v="1"/>
    <n v="16646000"/>
    <n v="0"/>
    <n v="16646000"/>
    <n v="1"/>
    <n v="0"/>
    <n v="0"/>
    <n v="1"/>
    <d v="2022-01-19T00:00:00"/>
    <x v="718"/>
    <n v="14375300"/>
    <n v="1121260"/>
    <x v="2"/>
    <x v="2"/>
    <n v="15524740"/>
    <n v="0.93264087468460888"/>
  </r>
  <r>
    <s v="ODR1760135178a"/>
    <s v="C389745L"/>
    <x v="397"/>
    <s v="P858785"/>
    <n v="1653928"/>
    <n v="1"/>
    <n v="16539300"/>
    <n v="0"/>
    <n v="16539300"/>
    <n v="1"/>
    <n v="1"/>
    <n v="0"/>
    <n v="1"/>
    <d v="2021-12-25T00:00:00"/>
    <x v="457"/>
    <n v="16539300"/>
    <n v="1075030"/>
    <x v="2"/>
    <x v="2"/>
    <n v="15464270"/>
    <n v="0.93500148132024929"/>
  </r>
  <r>
    <s v="ODR7738875833s"/>
    <s v="C324132L"/>
    <x v="210"/>
    <s v="P552342"/>
    <n v="110200"/>
    <n v="15"/>
    <n v="16530000"/>
    <n v="0"/>
    <n v="16530000"/>
    <n v="1"/>
    <n v="1"/>
    <n v="0"/>
    <n v="1"/>
    <d v="2021-08-25T00:00:00"/>
    <x v="719"/>
    <n v="1102000"/>
    <n v="79344"/>
    <x v="13"/>
    <x v="2"/>
    <n v="15339840"/>
    <n v="0.92800000000000005"/>
  </r>
  <r>
    <s v="ODR3245439575m"/>
    <s v="C637337L"/>
    <x v="16"/>
    <s v="P272463"/>
    <n v="1653000"/>
    <n v="1"/>
    <n v="16530000"/>
    <n v="0"/>
    <n v="16530000"/>
    <n v="1"/>
    <n v="0"/>
    <n v="0"/>
    <n v="1"/>
    <d v="2021-11-25T00:00:00"/>
    <x v="720"/>
    <n v="16530000"/>
    <n v="1272810"/>
    <x v="3"/>
    <x v="2"/>
    <n v="15257190"/>
    <n v="0.92300000000000004"/>
  </r>
  <r>
    <s v="ODR7567243305t"/>
    <s v="C544448L"/>
    <x v="288"/>
    <s v="P362722"/>
    <n v="1639718"/>
    <n v="1"/>
    <n v="16397200"/>
    <n v="0"/>
    <n v="16397200"/>
    <n v="1"/>
    <n v="1"/>
    <n v="0"/>
    <n v="3"/>
    <d v="2021-11-27T00:00:00"/>
    <x v="721"/>
    <n v="19290800"/>
    <n v="1176700"/>
    <x v="2"/>
    <x v="3"/>
    <n v="15220500"/>
    <n v="0.92823774790817948"/>
  </r>
  <r>
    <s v="ODR1772512194r"/>
    <s v="C251306L"/>
    <x v="365"/>
    <s v="P743686"/>
    <n v="1633280"/>
    <n v="1"/>
    <n v="16332800"/>
    <n v="0"/>
    <n v="16332800"/>
    <n v="1"/>
    <n v="0"/>
    <n v="0"/>
    <n v="4"/>
    <d v="2021-11-07T00:00:00"/>
    <x v="722"/>
    <n v="16332800"/>
    <n v="1322920"/>
    <x v="2"/>
    <x v="1"/>
    <n v="15009880"/>
    <n v="0.91900225313479622"/>
  </r>
  <r>
    <s v="ODR5754594757l"/>
    <s v="C402053L"/>
    <x v="173"/>
    <s v="P743686"/>
    <n v="1633280"/>
    <n v="1"/>
    <n v="16332800"/>
    <n v="0"/>
    <n v="16332800"/>
    <n v="1"/>
    <n v="0"/>
    <n v="0"/>
    <n v="4"/>
    <d v="2021-12-25T00:00:00"/>
    <x v="722"/>
    <n v="16332800"/>
    <n v="1322920"/>
    <x v="2"/>
    <x v="1"/>
    <n v="15009880"/>
    <n v="0.91900225313479622"/>
  </r>
  <r>
    <s v="ODR8644867085a"/>
    <s v="C980973L"/>
    <x v="309"/>
    <s v="P588293"/>
    <n v="1624000"/>
    <n v="1"/>
    <n v="16240000"/>
    <n v="0"/>
    <n v="16240000"/>
    <n v="1"/>
    <n v="0"/>
    <n v="0"/>
    <n v="4"/>
    <d v="2021-10-27T00:00:00"/>
    <x v="723"/>
    <n v="16240000"/>
    <n v="1234240"/>
    <x v="2"/>
    <x v="1"/>
    <n v="15005760"/>
    <n v="0.92400000000000004"/>
  </r>
  <r>
    <s v="ODR8088667100v"/>
    <s v="C275774L"/>
    <x v="61"/>
    <s v="P694336"/>
    <n v="406000"/>
    <n v="4"/>
    <n v="16240000"/>
    <n v="0"/>
    <n v="16240000"/>
    <n v="1"/>
    <n v="0"/>
    <n v="0"/>
    <n v="1"/>
    <d v="2022-04-27T00:00:00"/>
    <x v="724"/>
    <n v="4060000"/>
    <n v="243600"/>
    <x v="10"/>
    <x v="2"/>
    <n v="15265600"/>
    <n v="0.94"/>
  </r>
  <r>
    <s v="ODR6977590301o"/>
    <s v="C400722L"/>
    <x v="225"/>
    <s v="P406287"/>
    <n v="1613850"/>
    <n v="1"/>
    <n v="16138500"/>
    <n v="0"/>
    <n v="16138500"/>
    <n v="1"/>
    <n v="1"/>
    <n v="0"/>
    <n v="1"/>
    <d v="2021-11-14T00:00:00"/>
    <x v="725"/>
    <n v="16138500"/>
    <n v="1032860"/>
    <x v="3"/>
    <x v="2"/>
    <n v="15105640"/>
    <n v="0.93600024785450942"/>
  </r>
  <r>
    <s v="ODR1169423461m"/>
    <s v="C413536L"/>
    <x v="320"/>
    <s v="P680265"/>
    <n v="1591520"/>
    <n v="1"/>
    <n v="15915200"/>
    <n v="0"/>
    <n v="15915200"/>
    <n v="1"/>
    <n v="0"/>
    <n v="0"/>
    <n v="1"/>
    <d v="2021-11-01T00:00:00"/>
    <x v="726"/>
    <n v="15915200"/>
    <n v="1098110"/>
    <x v="9"/>
    <x v="2"/>
    <n v="14817090"/>
    <n v="0.93100243792098125"/>
  </r>
  <r>
    <s v="ODR5169976210v"/>
    <s v="C222936L"/>
    <x v="313"/>
    <s v="P151006"/>
    <n v="1588620"/>
    <n v="1"/>
    <n v="15886200"/>
    <n v="0"/>
    <n v="15886200"/>
    <n v="1"/>
    <n v="0"/>
    <n v="0"/>
    <n v="1"/>
    <d v="2021-12-16T00:00:00"/>
    <x v="727"/>
    <n v="15886200"/>
    <n v="1064360"/>
    <x v="2"/>
    <x v="2"/>
    <n v="14821840"/>
    <n v="0.93300096939482069"/>
  </r>
  <r>
    <s v="ODR8699550012q"/>
    <s v="C339395L"/>
    <x v="205"/>
    <s v="P770541"/>
    <n v="1566000"/>
    <n v="1"/>
    <n v="15660000"/>
    <n v="0"/>
    <n v="15660000"/>
    <n v="1"/>
    <n v="0"/>
    <n v="0"/>
    <n v="4"/>
    <d v="2021-09-28T00:00:00"/>
    <x v="514"/>
    <n v="17110000"/>
    <n v="1095040"/>
    <x v="1"/>
    <x v="1"/>
    <n v="14564960"/>
    <n v="0.93007407407407405"/>
  </r>
  <r>
    <s v="ODR2920063997a"/>
    <s v="C374672L"/>
    <x v="178"/>
    <s v="P770541"/>
    <n v="1566000"/>
    <n v="1"/>
    <n v="15660000"/>
    <n v="0"/>
    <n v="15660000"/>
    <n v="1"/>
    <n v="1"/>
    <n v="0"/>
    <n v="1"/>
    <d v="2021-07-17T00:00:00"/>
    <x v="514"/>
    <n v="17110000"/>
    <n v="1095040"/>
    <x v="1"/>
    <x v="2"/>
    <n v="14564960"/>
    <n v="0.93007407407407405"/>
  </r>
  <r>
    <s v="ODR5089651749m"/>
    <s v="C975587L"/>
    <x v="278"/>
    <s v="P770541"/>
    <n v="1566000"/>
    <n v="1"/>
    <n v="15660000"/>
    <n v="0"/>
    <n v="15660000"/>
    <n v="1"/>
    <n v="0"/>
    <n v="0"/>
    <n v="4"/>
    <d v="2021-09-28T00:00:00"/>
    <x v="514"/>
    <n v="17110000"/>
    <n v="1095040"/>
    <x v="1"/>
    <x v="1"/>
    <n v="14564960"/>
    <n v="0.93007407407407405"/>
  </r>
  <r>
    <s v="ODR8802604494x"/>
    <s v="C936732L"/>
    <x v="330"/>
    <s v="P770541"/>
    <n v="1566000"/>
    <n v="1"/>
    <n v="15660000"/>
    <n v="0"/>
    <n v="15660000"/>
    <n v="1"/>
    <n v="0"/>
    <n v="0"/>
    <n v="4"/>
    <d v="2021-10-06T00:00:00"/>
    <x v="514"/>
    <n v="17110000"/>
    <n v="1095040"/>
    <x v="1"/>
    <x v="1"/>
    <n v="14564960"/>
    <n v="0.93007407407407405"/>
  </r>
  <r>
    <s v="ODR2248876673a"/>
    <s v="C787119L"/>
    <x v="65"/>
    <s v="P185032"/>
    <n v="783000"/>
    <n v="2"/>
    <n v="15660000"/>
    <n v="0"/>
    <n v="15660000"/>
    <n v="1"/>
    <n v="1"/>
    <n v="0"/>
    <n v="1"/>
    <d v="2022-07-03T00:00:00"/>
    <x v="728"/>
    <n v="7830000"/>
    <n v="696870"/>
    <x v="8"/>
    <x v="2"/>
    <n v="14266260"/>
    <n v="0.91100000000000003"/>
  </r>
  <r>
    <s v="ODR8634332017p"/>
    <s v="C490497L"/>
    <x v="400"/>
    <s v="P964888"/>
    <n v="1566000"/>
    <n v="1"/>
    <n v="15660000"/>
    <n v="0"/>
    <n v="15660000"/>
    <n v="1"/>
    <n v="0"/>
    <n v="0"/>
    <n v="4"/>
    <d v="2021-09-20T00:00:00"/>
    <x v="729"/>
    <n v="15660000"/>
    <n v="1205820"/>
    <x v="9"/>
    <x v="1"/>
    <n v="14454180"/>
    <n v="0.92300000000000004"/>
  </r>
  <r>
    <s v="ODR2261621216c"/>
    <s v="C490497L"/>
    <x v="219"/>
    <s v="P964888"/>
    <n v="1566000"/>
    <n v="1"/>
    <n v="15660000"/>
    <n v="0"/>
    <n v="15660000"/>
    <n v="1"/>
    <n v="0"/>
    <n v="0"/>
    <n v="4"/>
    <d v="2021-09-20T00:00:00"/>
    <x v="729"/>
    <n v="15660000"/>
    <n v="1205820"/>
    <x v="9"/>
    <x v="1"/>
    <n v="14454180"/>
    <n v="0.92300000000000004"/>
  </r>
  <r>
    <s v="ODR6943250779a"/>
    <s v="C157780L"/>
    <x v="149"/>
    <s v="P667073"/>
    <n v="104400"/>
    <n v="15"/>
    <n v="15660000"/>
    <n v="0"/>
    <n v="15660000"/>
    <n v="1"/>
    <n v="1"/>
    <n v="1"/>
    <n v="1"/>
    <d v="2021-10-19T00:00:00"/>
    <x v="730"/>
    <n v="580"/>
    <n v="0"/>
    <x v="5"/>
    <x v="2"/>
    <n v="15660000"/>
    <n v="1"/>
  </r>
  <r>
    <s v="ODR8148261332t"/>
    <s v="C840846L"/>
    <x v="338"/>
    <s v="P403179"/>
    <n v="1565420"/>
    <n v="1"/>
    <n v="15654200"/>
    <n v="0"/>
    <n v="15654200"/>
    <n v="1"/>
    <n v="1"/>
    <n v="0"/>
    <n v="1"/>
    <d v="2021-09-25T00:00:00"/>
    <x v="731"/>
    <n v="15654200"/>
    <n v="1017490"/>
    <x v="2"/>
    <x v="2"/>
    <n v="14636710"/>
    <n v="0.93500210806045658"/>
  </r>
  <r>
    <s v="ODR9912076272m"/>
    <s v="C218121L"/>
    <x v="114"/>
    <s v="P417195"/>
    <n v="142216"/>
    <n v="11"/>
    <n v="15643800"/>
    <n v="0"/>
    <n v="15643800"/>
    <n v="1"/>
    <n v="0"/>
    <n v="0"/>
    <n v="1"/>
    <d v="2021-08-14T00:00:00"/>
    <x v="732"/>
    <n v="1422160"/>
    <n v="93844"/>
    <x v="7"/>
    <x v="2"/>
    <n v="14611516"/>
    <n v="0.93401321929454484"/>
  </r>
  <r>
    <s v="ODR4766704616t"/>
    <s v="C391075L"/>
    <x v="398"/>
    <s v="P973241"/>
    <n v="1537000"/>
    <n v="1"/>
    <n v="15370000"/>
    <n v="0"/>
    <n v="15370000"/>
    <n v="1"/>
    <n v="0"/>
    <n v="0"/>
    <n v="9"/>
    <d v="2021-08-14T00:00:00"/>
    <x v="733"/>
    <n v="15370000"/>
    <n v="1229600"/>
    <x v="3"/>
    <x v="9"/>
    <n v="14140400"/>
    <n v="0.92"/>
  </r>
  <r>
    <s v="ODR9421983001s"/>
    <s v="C374672L"/>
    <x v="360"/>
    <s v="P139709"/>
    <n v="1508000"/>
    <n v="1"/>
    <n v="15080000"/>
    <n v="0"/>
    <n v="15080000"/>
    <n v="1"/>
    <n v="0"/>
    <n v="0"/>
    <n v="1"/>
    <d v="2021-07-17T00:00:00"/>
    <x v="734"/>
    <n v="15080000"/>
    <n v="965120"/>
    <x v="2"/>
    <x v="2"/>
    <n v="14114880"/>
    <n v="0.93600000000000005"/>
  </r>
  <r>
    <s v="ODR4930133160e"/>
    <s v="C329646L"/>
    <x v="18"/>
    <s v="P258155"/>
    <n v="754000"/>
    <n v="2"/>
    <n v="15080000"/>
    <n v="0"/>
    <n v="15080000"/>
    <n v="1"/>
    <n v="1"/>
    <n v="0"/>
    <n v="1"/>
    <d v="2022-06-02T00:00:00"/>
    <x v="735"/>
    <n v="7540000"/>
    <n v="535340"/>
    <x v="8"/>
    <x v="2"/>
    <n v="14009320"/>
    <n v="0.92900000000000005"/>
  </r>
  <r>
    <s v="ODR2710025236p"/>
    <s v="C881371L"/>
    <x v="32"/>
    <s v="P205994"/>
    <n v="754000"/>
    <n v="2"/>
    <n v="15080000"/>
    <n v="0"/>
    <n v="15080000"/>
    <n v="1"/>
    <n v="0"/>
    <n v="0"/>
    <n v="7"/>
    <d v="2022-07-12T00:00:00"/>
    <x v="736"/>
    <n v="7540000"/>
    <n v="505180"/>
    <x v="7"/>
    <x v="4"/>
    <n v="14069640"/>
    <n v="0.93300000000000005"/>
  </r>
  <r>
    <s v="ODR1610284856r"/>
    <s v="C223799L"/>
    <x v="386"/>
    <s v="P770541"/>
    <n v="1507942"/>
    <n v="1"/>
    <n v="15079400"/>
    <n v="0"/>
    <n v="15079400"/>
    <n v="1"/>
    <n v="0"/>
    <n v="0"/>
    <n v="4"/>
    <d v="2021-11-22T00:00:00"/>
    <x v="514"/>
    <n v="17110000"/>
    <n v="1095040"/>
    <x v="1"/>
    <x v="1"/>
    <n v="13984360"/>
    <n v="0.92738172606337121"/>
  </r>
  <r>
    <s v="ODR4126423087x"/>
    <s v="C507440L"/>
    <x v="240"/>
    <s v="P770541"/>
    <n v="1507942"/>
    <n v="1"/>
    <n v="15079400"/>
    <n v="0"/>
    <n v="15079400"/>
    <n v="1"/>
    <n v="1"/>
    <n v="0"/>
    <n v="1"/>
    <d v="2021-10-10T00:00:00"/>
    <x v="514"/>
    <n v="17110000"/>
    <n v="1095040"/>
    <x v="1"/>
    <x v="2"/>
    <n v="13984360"/>
    <n v="0.92738172606337121"/>
  </r>
  <r>
    <s v="ODR7693005054a"/>
    <s v="C972737L"/>
    <x v="229"/>
    <s v="P501300"/>
    <n v="1502142"/>
    <n v="1"/>
    <n v="15021400"/>
    <n v="0"/>
    <n v="15021400"/>
    <n v="1"/>
    <n v="0"/>
    <n v="0"/>
    <n v="1"/>
    <d v="2021-07-21T00:00:00"/>
    <x v="737"/>
    <n v="15021400"/>
    <n v="946328"/>
    <x v="9"/>
    <x v="2"/>
    <n v="14075072"/>
    <n v="0.93700134474815933"/>
  </r>
  <r>
    <s v="ODR3450873239i"/>
    <s v="C814229L"/>
    <x v="200"/>
    <s v="P776045"/>
    <n v="747620"/>
    <n v="2"/>
    <n v="14952400"/>
    <n v="0"/>
    <n v="14952400"/>
    <n v="1"/>
    <n v="1"/>
    <n v="0"/>
    <n v="1"/>
    <d v="2021-07-13T00:00:00"/>
    <x v="738"/>
    <n v="7476200"/>
    <n v="657894"/>
    <x v="2"/>
    <x v="2"/>
    <n v="13636612"/>
    <n v="0.9120015515903801"/>
  </r>
  <r>
    <s v="ODR7235873053g"/>
    <s v="C996508L"/>
    <x v="210"/>
    <s v="P968632"/>
    <n v="1480160"/>
    <n v="1"/>
    <n v="14801600"/>
    <n v="0"/>
    <n v="14801600"/>
    <n v="1"/>
    <n v="0"/>
    <n v="0"/>
    <n v="1"/>
    <d v="2021-07-10T00:00:00"/>
    <x v="739"/>
    <n v="14801600"/>
    <n v="1302510"/>
    <x v="1"/>
    <x v="2"/>
    <n v="13499090"/>
    <n v="0.91200208085612366"/>
  </r>
  <r>
    <s v="ODR2739471626h"/>
    <s v="C599590L"/>
    <x v="180"/>
    <s v="P490406"/>
    <n v="1473200"/>
    <n v="1"/>
    <n v="14732000"/>
    <n v="0"/>
    <n v="14732000"/>
    <n v="1"/>
    <n v="0"/>
    <n v="0"/>
    <n v="4"/>
    <d v="2021-10-21T00:00:00"/>
    <x v="740"/>
    <n v="14732000"/>
    <n v="1134360"/>
    <x v="9"/>
    <x v="1"/>
    <n v="13597640"/>
    <n v="0.92300027151778441"/>
  </r>
  <r>
    <s v="ODR9666029594l"/>
    <s v="C232436L"/>
    <x v="400"/>
    <s v="P103962"/>
    <n v="730742"/>
    <n v="2"/>
    <n v="14614800"/>
    <n v="0"/>
    <n v="14614800"/>
    <n v="1"/>
    <n v="1"/>
    <n v="0"/>
    <n v="1"/>
    <d v="2021-10-11T00:00:00"/>
    <x v="741"/>
    <n v="7307420"/>
    <n v="628430"/>
    <x v="4"/>
    <x v="2"/>
    <n v="13357940"/>
    <n v="0.91400087582450662"/>
  </r>
  <r>
    <s v="ODR8307775710n"/>
    <s v="C811785L"/>
    <x v="403"/>
    <s v="P378114"/>
    <n v="730742"/>
    <n v="2"/>
    <n v="14614800"/>
    <n v="0"/>
    <n v="14614800"/>
    <n v="1"/>
    <n v="1"/>
    <n v="1"/>
    <n v="1"/>
    <d v="2021-09-02T00:00:00"/>
    <x v="742"/>
    <n v="7307420"/>
    <n v="643046"/>
    <x v="4"/>
    <x v="2"/>
    <n v="13328708"/>
    <n v="0.9120007116074117"/>
  </r>
  <r>
    <s v="ODR8237007724y"/>
    <s v="C261243L"/>
    <x v="285"/>
    <s v="P939305"/>
    <n v="1450000"/>
    <n v="1"/>
    <n v="14500000"/>
    <n v="0"/>
    <n v="14500000"/>
    <n v="1"/>
    <n v="1"/>
    <n v="0"/>
    <n v="1"/>
    <d v="2021-12-16T00:00:00"/>
    <x v="743"/>
    <n v="14500000"/>
    <n v="942500"/>
    <x v="6"/>
    <x v="2"/>
    <n v="13557500"/>
    <n v="0.93500000000000005"/>
  </r>
  <r>
    <s v="ODR2711070461i"/>
    <s v="C378684L"/>
    <x v="289"/>
    <s v="P624876"/>
    <n v="1450000"/>
    <n v="1"/>
    <n v="14500000"/>
    <n v="0"/>
    <n v="14500000"/>
    <n v="1"/>
    <n v="1"/>
    <n v="1"/>
    <n v="1"/>
    <d v="2021-07-03T00:00:00"/>
    <x v="540"/>
    <n v="14500000"/>
    <n v="1261500"/>
    <x v="8"/>
    <x v="2"/>
    <n v="13238500"/>
    <n v="0.91300000000000003"/>
  </r>
  <r>
    <s v="ODR2191519794b"/>
    <s v="C755600L"/>
    <x v="87"/>
    <s v="P135808"/>
    <n v="1449942"/>
    <n v="1"/>
    <n v="14499400"/>
    <n v="0"/>
    <n v="14499400"/>
    <n v="1"/>
    <n v="0"/>
    <n v="0"/>
    <n v="1"/>
    <d v="2021-07-06T00:00:00"/>
    <x v="744"/>
    <n v="580"/>
    <n v="0"/>
    <x v="4"/>
    <x v="2"/>
    <n v="14499400"/>
    <n v="1"/>
  </r>
  <r>
    <s v="ODR1947850233t"/>
    <s v="C122065L"/>
    <x v="106"/>
    <s v="P928710"/>
    <n v="1421000"/>
    <n v="1"/>
    <n v="14210000"/>
    <n v="0"/>
    <n v="14210000"/>
    <n v="1"/>
    <n v="1"/>
    <n v="0"/>
    <n v="1"/>
    <d v="2021-11-05T00:00:00"/>
    <x v="745"/>
    <n v="14210000"/>
    <n v="852600"/>
    <x v="3"/>
    <x v="2"/>
    <n v="13357400"/>
    <n v="0.94"/>
  </r>
  <r>
    <s v="ODR5210234053b"/>
    <s v="C247380L"/>
    <x v="92"/>
    <s v="P544594"/>
    <n v="1421000"/>
    <n v="1"/>
    <n v="14210000"/>
    <n v="0"/>
    <n v="14210000"/>
    <n v="1"/>
    <n v="1"/>
    <n v="0"/>
    <n v="1"/>
    <d v="2022-06-02T00:00:00"/>
    <x v="746"/>
    <n v="14210000"/>
    <n v="895230"/>
    <x v="1"/>
    <x v="2"/>
    <n v="13314770"/>
    <n v="0.93700000000000006"/>
  </r>
  <r>
    <s v="ODR8208638481g"/>
    <s v="C805381L"/>
    <x v="262"/>
    <s v="P102776"/>
    <n v="1420942"/>
    <n v="1"/>
    <n v="14209400"/>
    <n v="0"/>
    <n v="14209400"/>
    <n v="1"/>
    <n v="1"/>
    <n v="0"/>
    <n v="3"/>
    <d v="2022-04-13T00:00:00"/>
    <x v="747"/>
    <n v="14209400"/>
    <n v="994642"/>
    <x v="9"/>
    <x v="3"/>
    <n v="13214758"/>
    <n v="0.93000112601517304"/>
  </r>
  <r>
    <s v="ODR1635629456x"/>
    <s v="C955726L"/>
    <x v="272"/>
    <s v="P596142"/>
    <n v="469800"/>
    <n v="3"/>
    <n v="14094000"/>
    <n v="0"/>
    <n v="14094000"/>
    <n v="1"/>
    <n v="0"/>
    <n v="0"/>
    <n v="1"/>
    <d v="2021-07-23T00:00:00"/>
    <x v="748"/>
    <n v="4698000"/>
    <n v="413424"/>
    <x v="10"/>
    <x v="2"/>
    <n v="12853728"/>
    <n v="0.91200000000000003"/>
  </r>
  <r>
    <s v="ODR5693560924x"/>
    <s v="C305209L"/>
    <x v="371"/>
    <s v="P795792"/>
    <n v="701800"/>
    <n v="2"/>
    <n v="14036000"/>
    <n v="0"/>
    <n v="14036000"/>
    <n v="1"/>
    <n v="1"/>
    <n v="1"/>
    <n v="10"/>
    <d v="2021-09-01T00:00:00"/>
    <x v="749"/>
    <n v="7018000"/>
    <n v="617584"/>
    <x v="8"/>
    <x v="11"/>
    <n v="12800832"/>
    <n v="0.91200000000000003"/>
  </r>
  <r>
    <s v="ODR7285687059x"/>
    <s v="C259604L"/>
    <x v="183"/>
    <s v="P141714"/>
    <n v="58000"/>
    <n v="24"/>
    <n v="13920000"/>
    <n v="0"/>
    <n v="13920000"/>
    <n v="1"/>
    <n v="0"/>
    <n v="0"/>
    <n v="1"/>
    <d v="2021-12-20T00:00:00"/>
    <x v="750"/>
    <n v="493000"/>
    <n v="35496"/>
    <x v="6"/>
    <x v="2"/>
    <n v="13068096"/>
    <n v="0.93879999999999997"/>
  </r>
  <r>
    <s v="ODR4691204111g"/>
    <s v="C400269L"/>
    <x v="125"/>
    <s v="P942842"/>
    <n v="1392000"/>
    <n v="1"/>
    <n v="13920000"/>
    <n v="0"/>
    <n v="13920000"/>
    <n v="1"/>
    <n v="1"/>
    <n v="1"/>
    <n v="1"/>
    <d v="2021-09-17T00:00:00"/>
    <x v="24"/>
    <n v="13920000"/>
    <n v="1197120"/>
    <x v="8"/>
    <x v="2"/>
    <n v="12722880"/>
    <n v="0.91400000000000003"/>
  </r>
  <r>
    <s v="ODR8370299897h"/>
    <s v="C968454L"/>
    <x v="94"/>
    <s v="P484584"/>
    <n v="1392000"/>
    <n v="1"/>
    <n v="13920000"/>
    <n v="0"/>
    <n v="13920000"/>
    <n v="1"/>
    <n v="0"/>
    <n v="0"/>
    <n v="1"/>
    <d v="2022-01-14T00:00:00"/>
    <x v="751"/>
    <n v="13920000"/>
    <n v="1127520"/>
    <x v="9"/>
    <x v="2"/>
    <n v="12792480"/>
    <n v="0.91900000000000004"/>
  </r>
  <r>
    <s v="ODR3306024765t"/>
    <s v="C814229L"/>
    <x v="138"/>
    <s v="P989513"/>
    <n v="1392000"/>
    <n v="1"/>
    <n v="13920000"/>
    <n v="0"/>
    <n v="13920000"/>
    <n v="1"/>
    <n v="1"/>
    <n v="1"/>
    <n v="1"/>
    <d v="2021-07-13T00:00:00"/>
    <x v="752"/>
    <n v="13920000"/>
    <n v="1044000"/>
    <x v="7"/>
    <x v="2"/>
    <n v="12876000"/>
    <n v="0.92500000000000004"/>
  </r>
  <r>
    <s v="ODR4329569561h"/>
    <s v="C254277L"/>
    <x v="7"/>
    <s v="P368996"/>
    <n v="1391942"/>
    <n v="1"/>
    <n v="13919400"/>
    <n v="0"/>
    <n v="13919400"/>
    <n v="1"/>
    <n v="0"/>
    <n v="0"/>
    <n v="4"/>
    <d v="2021-10-18T00:00:00"/>
    <x v="753"/>
    <n v="13919400"/>
    <n v="890822"/>
    <x v="14"/>
    <x v="1"/>
    <n v="13028578"/>
    <n v="0.93600140810667132"/>
  </r>
  <r>
    <s v="ODR1697356938p"/>
    <s v="C993393L"/>
    <x v="175"/>
    <s v="P519239"/>
    <n v="1391942"/>
    <n v="1"/>
    <n v="13919400"/>
    <n v="0"/>
    <n v="13919400"/>
    <n v="1"/>
    <n v="1"/>
    <n v="0"/>
    <n v="1"/>
    <d v="2021-07-28T00:00:00"/>
    <x v="754"/>
    <n v="13919400"/>
    <n v="1252740"/>
    <x v="14"/>
    <x v="2"/>
    <n v="12666660"/>
    <n v="0.91000043105306261"/>
  </r>
  <r>
    <s v="ODR7989203005j"/>
    <s v="C781213L"/>
    <x v="321"/>
    <s v="P858654"/>
    <n v="1391942"/>
    <n v="1"/>
    <n v="13919400"/>
    <n v="0"/>
    <n v="13919400"/>
    <n v="1"/>
    <n v="1"/>
    <n v="0"/>
    <n v="1"/>
    <d v="2021-08-23T00:00:00"/>
    <x v="755"/>
    <n v="13919400"/>
    <n v="1113540"/>
    <x v="14"/>
    <x v="2"/>
    <n v="12805860"/>
    <n v="0.92000086210612531"/>
  </r>
  <r>
    <s v="ODR7109788629z"/>
    <s v="C220760L"/>
    <x v="180"/>
    <s v="P100134"/>
    <n v="347710"/>
    <n v="4"/>
    <n v="13908400"/>
    <n v="0"/>
    <n v="13908400"/>
    <n v="1"/>
    <n v="0"/>
    <n v="0"/>
    <n v="4"/>
    <d v="2022-02-11T00:00:00"/>
    <x v="756"/>
    <n v="3477100"/>
    <n v="302470"/>
    <x v="7"/>
    <x v="1"/>
    <n v="12698520"/>
    <n v="0.9130108423686405"/>
  </r>
  <r>
    <s v="ODR4830743090q"/>
    <s v="C371644L"/>
    <x v="289"/>
    <s v="P900284"/>
    <n v="46342"/>
    <n v="30"/>
    <n v="13902600"/>
    <n v="0"/>
    <n v="13902600"/>
    <n v="1"/>
    <n v="0"/>
    <n v="0"/>
    <n v="1"/>
    <d v="2022-01-10T00:00:00"/>
    <x v="757"/>
    <n v="463420"/>
    <n v="27782"/>
    <x v="9"/>
    <x v="2"/>
    <n v="13069140"/>
    <n v="0.94005006257822277"/>
  </r>
  <r>
    <s v="ODR1548552085y"/>
    <s v="C134052L"/>
    <x v="104"/>
    <s v="P149702"/>
    <n v="463420"/>
    <n v="3"/>
    <n v="13902600"/>
    <n v="0"/>
    <n v="13902600"/>
    <n v="1"/>
    <n v="1"/>
    <n v="1"/>
    <n v="1"/>
    <d v="2022-08-13T00:00:00"/>
    <x v="758"/>
    <n v="4634200"/>
    <n v="393878"/>
    <x v="7"/>
    <x v="2"/>
    <n v="12720966"/>
    <n v="0.91500625782227785"/>
  </r>
  <r>
    <s v="ODR6643679657g"/>
    <s v="C894573L"/>
    <x v="126"/>
    <s v="P302016"/>
    <n v="1387940"/>
    <n v="1"/>
    <n v="13879400"/>
    <n v="0"/>
    <n v="13879400"/>
    <n v="1"/>
    <n v="1"/>
    <n v="1"/>
    <n v="1"/>
    <d v="2022-05-05T00:00:00"/>
    <x v="759"/>
    <n v="13879400"/>
    <n v="985420"/>
    <x v="3"/>
    <x v="2"/>
    <n v="12893980"/>
    <n v="0.9290012536564981"/>
  </r>
  <r>
    <s v="ODR1758170593v"/>
    <s v="C985612L"/>
    <x v="289"/>
    <s v="P690407"/>
    <n v="49242"/>
    <n v="28"/>
    <n v="13787800"/>
    <n v="0"/>
    <n v="13787800"/>
    <n v="1"/>
    <n v="0"/>
    <n v="0"/>
    <n v="1"/>
    <d v="2022-01-28T00:00:00"/>
    <x v="760"/>
    <n v="492420"/>
    <n v="42804"/>
    <x v="10"/>
    <x v="2"/>
    <n v="12589288"/>
    <n v="0.913074457128766"/>
  </r>
  <r>
    <s v="ODR8090254725e"/>
    <s v="C976924L"/>
    <x v="102"/>
    <s v="P505165"/>
    <n v="1363000"/>
    <n v="1"/>
    <n v="13630000"/>
    <n v="0"/>
    <n v="13630000"/>
    <n v="1"/>
    <n v="0"/>
    <n v="0"/>
    <n v="7"/>
    <d v="2022-07-08T00:00:00"/>
    <x v="761"/>
    <n v="13630000"/>
    <n v="1090400"/>
    <x v="6"/>
    <x v="4"/>
    <n v="12539600"/>
    <n v="0.92"/>
  </r>
  <r>
    <s v="ODR7844296802k"/>
    <s v="C405274L"/>
    <x v="24"/>
    <s v="P505165"/>
    <n v="1363000"/>
    <n v="1"/>
    <n v="13630000"/>
    <n v="0"/>
    <n v="13630000"/>
    <n v="1"/>
    <n v="1"/>
    <n v="0"/>
    <n v="1"/>
    <d v="2022-07-03T00:00:00"/>
    <x v="761"/>
    <n v="13630000"/>
    <n v="1090400"/>
    <x v="6"/>
    <x v="2"/>
    <n v="12539600"/>
    <n v="0.92"/>
  </r>
  <r>
    <s v="ODR9835339793x"/>
    <s v="C453517L"/>
    <x v="377"/>
    <s v="P682528"/>
    <n v="1355402"/>
    <n v="1"/>
    <n v="13554000"/>
    <n v="0"/>
    <n v="13554000"/>
    <n v="1"/>
    <n v="1"/>
    <n v="1"/>
    <n v="1"/>
    <d v="2021-08-14T00:00:00"/>
    <x v="762"/>
    <n v="13554000"/>
    <n v="1179200"/>
    <x v="2"/>
    <x v="2"/>
    <n v="12374800"/>
    <n v="0.91299985244208348"/>
  </r>
  <r>
    <s v="ODR8404831816n"/>
    <s v="C589918L"/>
    <x v="57"/>
    <s v="P682528"/>
    <n v="1355402"/>
    <n v="1"/>
    <n v="13554000"/>
    <n v="0"/>
    <n v="13554000"/>
    <n v="1"/>
    <n v="1"/>
    <n v="0"/>
    <n v="1"/>
    <d v="2021-08-20T00:00:00"/>
    <x v="762"/>
    <n v="13554000"/>
    <n v="1179200"/>
    <x v="2"/>
    <x v="2"/>
    <n v="12374800"/>
    <n v="0.91299985244208348"/>
  </r>
  <r>
    <s v="ODR8020698643a"/>
    <s v="C200313L"/>
    <x v="228"/>
    <s v="P682528"/>
    <n v="1355402"/>
    <n v="1"/>
    <n v="13554000"/>
    <n v="0"/>
    <n v="13554000"/>
    <n v="1"/>
    <n v="1"/>
    <n v="1"/>
    <n v="1"/>
    <d v="2021-07-17T00:00:00"/>
    <x v="762"/>
    <n v="13554000"/>
    <n v="1179200"/>
    <x v="2"/>
    <x v="2"/>
    <n v="12374800"/>
    <n v="0.91299985244208348"/>
  </r>
  <r>
    <s v="ODR9318502131k"/>
    <s v="C735927L"/>
    <x v="265"/>
    <s v="P738796"/>
    <n v="1343280"/>
    <n v="1"/>
    <n v="13432800"/>
    <n v="0"/>
    <n v="13432800"/>
    <n v="1"/>
    <n v="1"/>
    <n v="1"/>
    <n v="3"/>
    <d v="2021-11-11T00:00:00"/>
    <x v="763"/>
    <n v="10746200"/>
    <n v="881136"/>
    <x v="8"/>
    <x v="3"/>
    <n v="12551664"/>
    <n v="0.93440414507772018"/>
  </r>
  <r>
    <s v="ODR3657130378u"/>
    <s v="C861782L"/>
    <x v="209"/>
    <s v="P738796"/>
    <n v="1343280"/>
    <n v="1"/>
    <n v="13432800"/>
    <n v="0"/>
    <n v="13432800"/>
    <n v="1"/>
    <n v="0"/>
    <n v="0"/>
    <n v="7"/>
    <d v="2022-04-22T00:00:00"/>
    <x v="763"/>
    <n v="10746200"/>
    <n v="881136"/>
    <x v="8"/>
    <x v="4"/>
    <n v="12551664"/>
    <n v="0.93440414507772018"/>
  </r>
  <r>
    <s v="ODR5681324884x"/>
    <s v="C980973L"/>
    <x v="4"/>
    <s v="P504691"/>
    <n v="667000"/>
    <n v="2"/>
    <n v="13340000"/>
    <n v="0"/>
    <n v="13340000"/>
    <n v="1"/>
    <n v="0"/>
    <n v="0"/>
    <n v="4"/>
    <d v="2021-10-27T00:00:00"/>
    <x v="764"/>
    <n v="6670000"/>
    <n v="466900"/>
    <x v="2"/>
    <x v="1"/>
    <n v="12406200"/>
    <n v="0.93"/>
  </r>
  <r>
    <s v="ODR6477122111f"/>
    <s v="C500989L"/>
    <x v="25"/>
    <s v="P345711"/>
    <n v="666420"/>
    <n v="2"/>
    <n v="13328400"/>
    <n v="0"/>
    <n v="13328400"/>
    <n v="1"/>
    <n v="0"/>
    <n v="0"/>
    <n v="7"/>
    <d v="2022-07-02T00:00:00"/>
    <x v="765"/>
    <n v="6664200"/>
    <n v="559758"/>
    <x v="7"/>
    <x v="4"/>
    <n v="12208884"/>
    <n v="0.91600522193211487"/>
  </r>
  <r>
    <s v="ODR4803781204u"/>
    <s v="C500989L"/>
    <x v="212"/>
    <s v="P345711"/>
    <n v="666420"/>
    <n v="2"/>
    <n v="13328400"/>
    <n v="0"/>
    <n v="13328400"/>
    <n v="1"/>
    <n v="0"/>
    <n v="0"/>
    <n v="7"/>
    <d v="2022-07-02T00:00:00"/>
    <x v="765"/>
    <n v="6664200"/>
    <n v="559758"/>
    <x v="7"/>
    <x v="4"/>
    <n v="12208884"/>
    <n v="0.91600522193211487"/>
  </r>
  <r>
    <s v="ODR7906527136s"/>
    <s v="C500989L"/>
    <x v="72"/>
    <s v="P345711"/>
    <n v="666420"/>
    <n v="2"/>
    <n v="13328400"/>
    <n v="0"/>
    <n v="13328400"/>
    <n v="1"/>
    <n v="0"/>
    <n v="0"/>
    <n v="7"/>
    <d v="2022-07-02T00:00:00"/>
    <x v="765"/>
    <n v="6664200"/>
    <n v="559758"/>
    <x v="7"/>
    <x v="4"/>
    <n v="12208884"/>
    <n v="0.91600522193211487"/>
  </r>
  <r>
    <s v="ODR1539889376k"/>
    <s v="C500989L"/>
    <x v="33"/>
    <s v="P345711"/>
    <n v="666420"/>
    <n v="2"/>
    <n v="13328400"/>
    <n v="0"/>
    <n v="13328400"/>
    <n v="1"/>
    <n v="0"/>
    <n v="0"/>
    <n v="7"/>
    <d v="2022-07-02T00:00:00"/>
    <x v="765"/>
    <n v="6664200"/>
    <n v="559758"/>
    <x v="7"/>
    <x v="4"/>
    <n v="12208884"/>
    <n v="0.91600522193211487"/>
  </r>
  <r>
    <s v="ODR9200108121k"/>
    <s v="C500989L"/>
    <x v="100"/>
    <s v="P345711"/>
    <n v="666420"/>
    <n v="2"/>
    <n v="13328400"/>
    <n v="0"/>
    <n v="13328400"/>
    <n v="1"/>
    <n v="0"/>
    <n v="0"/>
    <n v="7"/>
    <d v="2022-07-02T00:00:00"/>
    <x v="765"/>
    <n v="6664200"/>
    <n v="559758"/>
    <x v="7"/>
    <x v="4"/>
    <n v="12208884"/>
    <n v="0.91600522193211487"/>
  </r>
  <r>
    <s v="ODR3716332767c"/>
    <s v="C849387L"/>
    <x v="167"/>
    <s v="P615046"/>
    <n v="1322400"/>
    <n v="1"/>
    <n v="13224000"/>
    <n v="0"/>
    <n v="13224000"/>
    <n v="1"/>
    <n v="1"/>
    <n v="0"/>
    <n v="1"/>
    <d v="2021-08-10T00:00:00"/>
    <x v="766"/>
    <n v="13224000"/>
    <n v="1071140"/>
    <x v="2"/>
    <x v="2"/>
    <n v="12152860"/>
    <n v="0.91900030248033882"/>
  </r>
  <r>
    <s v="ODR4064248676c"/>
    <s v="C849387L"/>
    <x v="115"/>
    <s v="P615046"/>
    <n v="1322400"/>
    <n v="1"/>
    <n v="13224000"/>
    <n v="0"/>
    <n v="13224000"/>
    <n v="1"/>
    <n v="1"/>
    <n v="0"/>
    <n v="3"/>
    <d v="2021-08-10T00:00:00"/>
    <x v="766"/>
    <n v="13224000"/>
    <n v="1071140"/>
    <x v="2"/>
    <x v="3"/>
    <n v="12152860"/>
    <n v="0.91900030248033882"/>
  </r>
  <r>
    <s v="ODR1200912919m"/>
    <s v="C943270L"/>
    <x v="266"/>
    <s v="P888679"/>
    <n v="1314686"/>
    <n v="1"/>
    <n v="13146900"/>
    <n v="0"/>
    <n v="13146900"/>
    <n v="1"/>
    <n v="1"/>
    <n v="0"/>
    <n v="1"/>
    <d v="2021-09-19T00:00:00"/>
    <x v="570"/>
    <n v="13146900"/>
    <n v="1064880"/>
    <x v="2"/>
    <x v="2"/>
    <n v="12082020"/>
    <n v="0.91900143760125963"/>
  </r>
  <r>
    <s v="ODR9884960429r"/>
    <s v="C232406L"/>
    <x v="250"/>
    <s v="P888679"/>
    <n v="1314686"/>
    <n v="1"/>
    <n v="13146900"/>
    <n v="0"/>
    <n v="13146900"/>
    <n v="1"/>
    <n v="1"/>
    <n v="0"/>
    <n v="1"/>
    <d v="2021-08-01T00:00:00"/>
    <x v="570"/>
    <n v="13146900"/>
    <n v="1064880"/>
    <x v="2"/>
    <x v="2"/>
    <n v="12082020"/>
    <n v="0.91900143760125963"/>
  </r>
  <r>
    <s v="ODR7346226739j"/>
    <s v="C943270L"/>
    <x v="95"/>
    <s v="P888679"/>
    <n v="1314686"/>
    <n v="1"/>
    <n v="13146900"/>
    <n v="0"/>
    <n v="13146900"/>
    <n v="1"/>
    <n v="1"/>
    <n v="0"/>
    <n v="1"/>
    <d v="2021-09-19T00:00:00"/>
    <x v="570"/>
    <n v="13146900"/>
    <n v="1064880"/>
    <x v="2"/>
    <x v="2"/>
    <n v="12082020"/>
    <n v="0.91900143760125963"/>
  </r>
  <r>
    <s v="ODR9451877307s"/>
    <s v="C827265L"/>
    <x v="279"/>
    <s v="P857748"/>
    <n v="1305000"/>
    <n v="1"/>
    <n v="13050000"/>
    <n v="0"/>
    <n v="13050000"/>
    <n v="1"/>
    <n v="0"/>
    <n v="0"/>
    <n v="1"/>
    <d v="2021-09-01T00:00:00"/>
    <x v="767"/>
    <n v="13050000"/>
    <n v="978750"/>
    <x v="9"/>
    <x v="2"/>
    <n v="12071250"/>
    <n v="0.92500000000000004"/>
  </r>
  <r>
    <s v="ODR6850358913t"/>
    <s v="C390416L"/>
    <x v="207"/>
    <s v="P847756"/>
    <n v="1282919"/>
    <n v="1"/>
    <n v="12829200"/>
    <n v="0"/>
    <n v="12829200"/>
    <n v="1"/>
    <n v="1"/>
    <n v="1"/>
    <n v="1"/>
    <d v="2021-09-27T00:00:00"/>
    <x v="341"/>
    <n v="18908000"/>
    <n v="1304650"/>
    <x v="1"/>
    <x v="2"/>
    <n v="11524550"/>
    <n v="0.89830620771365322"/>
  </r>
  <r>
    <s v="ODR8006075142a"/>
    <s v="C158367L"/>
    <x v="325"/>
    <s v="P293870"/>
    <n v="1281800"/>
    <n v="1"/>
    <n v="12818000"/>
    <n v="0"/>
    <n v="12818000"/>
    <n v="1"/>
    <n v="1"/>
    <n v="0"/>
    <n v="1"/>
    <d v="2021-07-16T00:00:00"/>
    <x v="768"/>
    <n v="11023500"/>
    <n v="925970"/>
    <x v="10"/>
    <x v="2"/>
    <n v="11892030"/>
    <n v="0.92776018099547508"/>
  </r>
  <r>
    <s v="ODR4590985995k"/>
    <s v="C204069L"/>
    <x v="398"/>
    <s v="P369792"/>
    <n v="1276000"/>
    <n v="1"/>
    <n v="12760000"/>
    <n v="0"/>
    <n v="12760000"/>
    <n v="1"/>
    <n v="0"/>
    <n v="0"/>
    <n v="1"/>
    <d v="2021-09-26T00:00:00"/>
    <x v="769"/>
    <n v="12760000"/>
    <n v="1110120"/>
    <x v="2"/>
    <x v="2"/>
    <n v="11649880"/>
    <n v="0.91300000000000003"/>
  </r>
  <r>
    <s v="ODR5904167626k"/>
    <s v="C378684L"/>
    <x v="308"/>
    <s v="P950869"/>
    <n v="1276000"/>
    <n v="1"/>
    <n v="12760000"/>
    <n v="0"/>
    <n v="12760000"/>
    <n v="1"/>
    <n v="0"/>
    <n v="0"/>
    <n v="4"/>
    <d v="2021-07-03T00:00:00"/>
    <x v="770"/>
    <n v="12760000"/>
    <n v="791120"/>
    <x v="7"/>
    <x v="1"/>
    <n v="11968880"/>
    <n v="0.93799999999999994"/>
  </r>
  <r>
    <s v="ODR5905066015s"/>
    <s v="C834363L"/>
    <x v="406"/>
    <s v="P353028"/>
    <n v="1275942"/>
    <n v="1"/>
    <n v="12759400"/>
    <n v="0"/>
    <n v="12759400"/>
    <n v="1"/>
    <n v="1"/>
    <n v="0"/>
    <n v="1"/>
    <d v="2021-07-11T00:00:00"/>
    <x v="292"/>
    <n v="11234600"/>
    <n v="707774"/>
    <x v="4"/>
    <x v="2"/>
    <n v="12051626"/>
    <n v="0.94452920983745314"/>
  </r>
  <r>
    <s v="ODR7724489376d"/>
    <s v="C387663L"/>
    <x v="264"/>
    <s v="P657942"/>
    <n v="1275420"/>
    <n v="1"/>
    <n v="12754200"/>
    <n v="0"/>
    <n v="12754200"/>
    <n v="1"/>
    <n v="0"/>
    <n v="0"/>
    <n v="13"/>
    <d v="2022-05-02T00:00:00"/>
    <x v="771"/>
    <n v="12754200"/>
    <n v="1084080"/>
    <x v="1"/>
    <x v="7"/>
    <n v="11670120"/>
    <n v="0.91500211694971068"/>
  </r>
  <r>
    <s v="ODR6218882442t"/>
    <s v="C583837L"/>
    <x v="163"/>
    <s v="P434577"/>
    <n v="635100"/>
    <n v="2"/>
    <n v="12702000"/>
    <n v="0"/>
    <n v="12702000"/>
    <n v="1"/>
    <n v="1"/>
    <n v="0"/>
    <n v="1"/>
    <d v="2021-07-24T00:00:00"/>
    <x v="327"/>
    <n v="6351000"/>
    <n v="482676"/>
    <x v="3"/>
    <x v="2"/>
    <n v="11736648"/>
    <n v="0.92400000000000004"/>
  </r>
  <r>
    <s v="ODR6946433635p"/>
    <s v="C175120L"/>
    <x v="270"/>
    <s v="P776371"/>
    <n v="1266720"/>
    <n v="1"/>
    <n v="12667200"/>
    <n v="0"/>
    <n v="12667200"/>
    <n v="1"/>
    <n v="1"/>
    <n v="0"/>
    <n v="1"/>
    <d v="2022-01-10T00:00:00"/>
    <x v="772"/>
    <n v="12667200"/>
    <n v="810666"/>
    <x v="9"/>
    <x v="2"/>
    <n v="11856534"/>
    <n v="0.93600274725274724"/>
  </r>
  <r>
    <s v="ODR8356255549x"/>
    <s v="C549224L"/>
    <x v="129"/>
    <s v="P192241"/>
    <n v="1256570"/>
    <n v="1"/>
    <n v="12565700"/>
    <n v="0"/>
    <n v="12565700"/>
    <n v="1"/>
    <n v="0"/>
    <n v="0"/>
    <n v="4"/>
    <d v="2022-03-12T00:00:00"/>
    <x v="773"/>
    <n v="12565700"/>
    <n v="1068070"/>
    <x v="1"/>
    <x v="1"/>
    <n v="11497630"/>
    <n v="0.9150011539349181"/>
  </r>
  <r>
    <s v="ODR1203782355j"/>
    <s v="C480851L"/>
    <x v="103"/>
    <s v="P700035"/>
    <n v="1249900"/>
    <n v="1"/>
    <n v="12499000"/>
    <n v="0"/>
    <n v="12499000"/>
    <n v="1"/>
    <n v="0"/>
    <n v="0"/>
    <n v="7"/>
    <d v="2022-07-25T00:00:00"/>
    <x v="774"/>
    <n v="12499000"/>
    <n v="1037390"/>
    <x v="1"/>
    <x v="4"/>
    <n v="11461610"/>
    <n v="0.91700216017281377"/>
  </r>
  <r>
    <s v="ODR8120243664t"/>
    <s v="C113767L"/>
    <x v="168"/>
    <s v="P875143"/>
    <n v="1247000"/>
    <n v="1"/>
    <n v="12470000"/>
    <n v="0"/>
    <n v="12470000"/>
    <n v="1"/>
    <n v="0"/>
    <n v="0"/>
    <n v="1"/>
    <d v="2021-11-15T00:00:00"/>
    <x v="775"/>
    <n v="12470000"/>
    <n v="997600"/>
    <x v="6"/>
    <x v="2"/>
    <n v="11472400"/>
    <n v="0.92"/>
  </r>
  <r>
    <s v="ODR3525699019d"/>
    <s v="C113767L"/>
    <x v="284"/>
    <s v="P875143"/>
    <n v="1247000"/>
    <n v="1"/>
    <n v="12470000"/>
    <n v="0"/>
    <n v="12470000"/>
    <n v="1"/>
    <n v="0"/>
    <n v="0"/>
    <n v="2"/>
    <d v="2021-11-15T00:00:00"/>
    <x v="775"/>
    <n v="12470000"/>
    <n v="997600"/>
    <x v="6"/>
    <x v="5"/>
    <n v="11472400"/>
    <n v="0.92"/>
  </r>
  <r>
    <s v="ODR9974787264k"/>
    <s v="C802541L"/>
    <x v="327"/>
    <s v="P875143"/>
    <n v="1247000"/>
    <n v="1"/>
    <n v="12470000"/>
    <n v="0"/>
    <n v="12470000"/>
    <n v="1"/>
    <n v="1"/>
    <n v="0"/>
    <n v="1"/>
    <d v="2022-01-10T00:00:00"/>
    <x v="775"/>
    <n v="12470000"/>
    <n v="997600"/>
    <x v="6"/>
    <x v="2"/>
    <n v="11472400"/>
    <n v="0.92"/>
  </r>
  <r>
    <s v="ODR9251260049u"/>
    <s v="C741634L"/>
    <x v="239"/>
    <s v="P505931"/>
    <n v="1237140"/>
    <n v="1"/>
    <n v="12371400"/>
    <n v="0"/>
    <n v="12371400"/>
    <n v="1"/>
    <n v="1"/>
    <n v="1"/>
    <n v="1"/>
    <d v="2021-07-09T00:00:00"/>
    <x v="776"/>
    <n v="11974100"/>
    <n v="1029730"/>
    <x v="1"/>
    <x v="2"/>
    <n v="11341670"/>
    <n v="0.91676528121312062"/>
  </r>
  <r>
    <s v="ODR3603962645n"/>
    <s v="C813361L"/>
    <x v="179"/>
    <s v="P289041"/>
    <n v="1218000"/>
    <n v="1"/>
    <n v="12180000"/>
    <n v="0"/>
    <n v="12180000"/>
    <n v="1"/>
    <n v="0"/>
    <n v="0"/>
    <n v="4"/>
    <d v="2021-09-14T00:00:00"/>
    <x v="777"/>
    <n v="12180000"/>
    <n v="864780"/>
    <x v="1"/>
    <x v="1"/>
    <n v="11315220"/>
    <n v="0.92900000000000005"/>
  </r>
  <r>
    <s v="ODR9060546361d"/>
    <s v="C185164L"/>
    <x v="0"/>
    <s v="P560106"/>
    <n v="1218000"/>
    <n v="1"/>
    <n v="12180000"/>
    <n v="0"/>
    <n v="12180000"/>
    <n v="1"/>
    <n v="1"/>
    <n v="0"/>
    <n v="1"/>
    <d v="2021-11-26T00:00:00"/>
    <x v="778"/>
    <n v="12180000"/>
    <n v="913500"/>
    <x v="8"/>
    <x v="2"/>
    <n v="11266500"/>
    <n v="0.92500000000000004"/>
  </r>
  <r>
    <s v="ODR7747556084o"/>
    <s v="C942158L"/>
    <x v="8"/>
    <s v="P560106"/>
    <n v="1218000"/>
    <n v="1"/>
    <n v="12180000"/>
    <n v="0"/>
    <n v="12180000"/>
    <n v="1"/>
    <n v="1"/>
    <n v="1"/>
    <n v="1"/>
    <d v="2021-11-21T00:00:00"/>
    <x v="778"/>
    <n v="12180000"/>
    <n v="913500"/>
    <x v="8"/>
    <x v="2"/>
    <n v="11266500"/>
    <n v="0.92500000000000004"/>
  </r>
  <r>
    <s v="ODR8156599176w"/>
    <s v="C657362L"/>
    <x v="67"/>
    <s v="P560106"/>
    <n v="1218000"/>
    <n v="1"/>
    <n v="12180000"/>
    <n v="0"/>
    <n v="12180000"/>
    <n v="1"/>
    <n v="0"/>
    <n v="0"/>
    <n v="4"/>
    <d v="2021-11-06T00:00:00"/>
    <x v="778"/>
    <n v="12180000"/>
    <n v="913500"/>
    <x v="8"/>
    <x v="1"/>
    <n v="11266500"/>
    <n v="0.92500000000000004"/>
  </r>
  <r>
    <s v="ODR9442622521r"/>
    <s v="C276960L"/>
    <x v="68"/>
    <s v="P560106"/>
    <n v="1218000"/>
    <n v="1"/>
    <n v="12180000"/>
    <n v="0"/>
    <n v="12180000"/>
    <n v="1"/>
    <n v="0"/>
    <n v="0"/>
    <n v="4"/>
    <d v="2021-11-20T00:00:00"/>
    <x v="778"/>
    <n v="12180000"/>
    <n v="913500"/>
    <x v="8"/>
    <x v="1"/>
    <n v="11266500"/>
    <n v="0.92500000000000004"/>
  </r>
  <r>
    <s v="ODR6372419257a"/>
    <s v="C893754L"/>
    <x v="371"/>
    <s v="P244416"/>
    <n v="1218000"/>
    <n v="1"/>
    <n v="12180000"/>
    <n v="0"/>
    <n v="12180000"/>
    <n v="1"/>
    <n v="1"/>
    <n v="0"/>
    <n v="1"/>
    <d v="2021-07-03T00:00:00"/>
    <x v="779"/>
    <n v="11019400"/>
    <n v="958682"/>
    <x v="4"/>
    <x v="2"/>
    <n v="11221318"/>
    <n v="0.92129047619047622"/>
  </r>
  <r>
    <s v="ODR1533446722u"/>
    <s v="C411258L"/>
    <x v="114"/>
    <s v="P855211"/>
    <n v="1218000"/>
    <n v="1"/>
    <n v="12180000"/>
    <n v="0"/>
    <n v="12180000"/>
    <n v="1"/>
    <n v="0"/>
    <n v="0"/>
    <n v="2"/>
    <d v="2021-09-17T00:00:00"/>
    <x v="52"/>
    <n v="1160"/>
    <n v="58"/>
    <x v="0"/>
    <x v="5"/>
    <n v="12179942"/>
    <n v="0.99999523809523805"/>
  </r>
  <r>
    <s v="ODR7903970121s"/>
    <s v="C893754L"/>
    <x v="247"/>
    <s v="P527104"/>
    <n v="403100"/>
    <n v="3"/>
    <n v="12093000"/>
    <n v="0"/>
    <n v="12093000"/>
    <n v="1"/>
    <n v="1"/>
    <n v="0"/>
    <n v="1"/>
    <d v="2021-07-03T00:00:00"/>
    <x v="780"/>
    <n v="4031000"/>
    <n v="310358"/>
    <x v="7"/>
    <x v="2"/>
    <n v="11161926"/>
    <n v="0.92300719424460431"/>
  </r>
  <r>
    <s v="ODR1149930133q"/>
    <s v="C879144L"/>
    <x v="309"/>
    <s v="P468366"/>
    <n v="120350"/>
    <n v="10"/>
    <n v="12035000"/>
    <n v="0"/>
    <n v="12035000"/>
    <n v="1"/>
    <n v="1"/>
    <n v="1"/>
    <n v="1"/>
    <d v="2021-11-09T00:00:00"/>
    <x v="781"/>
    <n v="1203500"/>
    <n v="80620"/>
    <x v="0"/>
    <x v="2"/>
    <n v="11228800"/>
    <n v="0.93301204819277106"/>
  </r>
  <r>
    <s v="ODR9805060537e"/>
    <s v="C127081L"/>
    <x v="349"/>
    <s v="P104316"/>
    <n v="400200"/>
    <n v="3"/>
    <n v="12006000"/>
    <n v="0"/>
    <n v="12006000"/>
    <n v="1"/>
    <n v="0"/>
    <n v="0"/>
    <n v="1"/>
    <d v="2022-04-22T00:00:00"/>
    <x v="782"/>
    <n v="2610000"/>
    <n v="227070"/>
    <x v="10"/>
    <x v="2"/>
    <n v="11324790"/>
    <n v="0.94326086956521737"/>
  </r>
  <r>
    <s v="ODR1380147486r"/>
    <s v="C479492L"/>
    <x v="351"/>
    <s v="P470236"/>
    <n v="400200"/>
    <n v="3"/>
    <n v="12006000"/>
    <n v="0"/>
    <n v="12006000"/>
    <n v="1"/>
    <n v="0"/>
    <n v="0"/>
    <n v="4"/>
    <d v="2022-05-19T00:00:00"/>
    <x v="783"/>
    <n v="4002000"/>
    <n v="272136"/>
    <x v="10"/>
    <x v="1"/>
    <n v="11189592"/>
    <n v="0.93200000000000005"/>
  </r>
  <r>
    <s v="ODR5304185439w"/>
    <s v="C610078L"/>
    <x v="201"/>
    <s v="P505931"/>
    <n v="1197410"/>
    <n v="1"/>
    <n v="11974100"/>
    <n v="0"/>
    <n v="11974100"/>
    <n v="1"/>
    <n v="1"/>
    <n v="1"/>
    <n v="1"/>
    <d v="2021-11-24T00:00:00"/>
    <x v="776"/>
    <n v="11974100"/>
    <n v="1029730"/>
    <x v="1"/>
    <x v="2"/>
    <n v="10944370"/>
    <n v="0.91400355767865649"/>
  </r>
  <r>
    <s v="ODR2648973871h"/>
    <s v="C994467L"/>
    <x v="17"/>
    <s v="P622378"/>
    <n v="1195902"/>
    <n v="1"/>
    <n v="11959000"/>
    <n v="0"/>
    <n v="11959000"/>
    <n v="1"/>
    <n v="1"/>
    <n v="1"/>
    <n v="7"/>
    <d v="2022-03-15T00:00:00"/>
    <x v="25"/>
    <n v="11959000"/>
    <n v="1076310"/>
    <x v="1"/>
    <x v="4"/>
    <n v="10882690"/>
    <n v="0.91"/>
  </r>
  <r>
    <s v="ODR9292200579z"/>
    <s v="C862535L"/>
    <x v="262"/>
    <s v="P622378"/>
    <n v="1195902"/>
    <n v="1"/>
    <n v="11959000"/>
    <n v="0"/>
    <n v="11959000"/>
    <n v="1"/>
    <n v="0"/>
    <n v="0"/>
    <n v="4"/>
    <d v="2022-05-18T00:00:00"/>
    <x v="25"/>
    <n v="11959000"/>
    <n v="1076310"/>
    <x v="1"/>
    <x v="1"/>
    <n v="10882690"/>
    <n v="0.91"/>
  </r>
  <r>
    <s v="ODR5447400588d"/>
    <s v="C481062L"/>
    <x v="403"/>
    <s v="P505931"/>
    <n v="1191204"/>
    <n v="1"/>
    <n v="11912000"/>
    <n v="0"/>
    <n v="11912000"/>
    <n v="1"/>
    <n v="1"/>
    <n v="1"/>
    <n v="1"/>
    <d v="2021-07-12T00:00:00"/>
    <x v="776"/>
    <n v="11974100"/>
    <n v="1029730"/>
    <x v="1"/>
    <x v="2"/>
    <n v="10882270"/>
    <n v="0.9135552384150436"/>
  </r>
  <r>
    <s v="ODR2239834134h"/>
    <s v="C876097L"/>
    <x v="273"/>
    <s v="P867231"/>
    <n v="118900"/>
    <n v="10"/>
    <n v="11890000"/>
    <n v="0"/>
    <n v="11890000"/>
    <n v="1"/>
    <n v="0"/>
    <n v="0"/>
    <n v="1"/>
    <d v="2021-07-12T00:00:00"/>
    <x v="784"/>
    <n v="1189000"/>
    <n v="105792"/>
    <x v="3"/>
    <x v="2"/>
    <n v="10832080"/>
    <n v="0.91102439024390247"/>
  </r>
  <r>
    <s v="ODR4918507034s"/>
    <s v="C489513L"/>
    <x v="165"/>
    <s v="P878123"/>
    <n v="1187550"/>
    <n v="1"/>
    <n v="11875500"/>
    <n v="0"/>
    <n v="11875500"/>
    <n v="1"/>
    <n v="1"/>
    <n v="1"/>
    <n v="1"/>
    <d v="2022-04-07T00:00:00"/>
    <x v="785"/>
    <n v="11875500"/>
    <n v="914370"/>
    <x v="9"/>
    <x v="2"/>
    <n v="10961130"/>
    <n v="0.92300366300366299"/>
  </r>
  <r>
    <s v="ODR3938981630x"/>
    <s v="C628603L"/>
    <x v="107"/>
    <s v="P475499"/>
    <n v="118320"/>
    <n v="10"/>
    <n v="11832000"/>
    <n v="0"/>
    <n v="11832000"/>
    <n v="1"/>
    <n v="0"/>
    <n v="0"/>
    <n v="1"/>
    <d v="2022-04-24T00:00:00"/>
    <x v="55"/>
    <n v="1183200"/>
    <n v="86362"/>
    <x v="5"/>
    <x v="2"/>
    <n v="10968380"/>
    <n v="0.92700980392156862"/>
  </r>
  <r>
    <s v="ODR1920158271m"/>
    <s v="C388719L"/>
    <x v="56"/>
    <s v="P993131"/>
    <n v="1176878"/>
    <n v="1"/>
    <n v="11768800"/>
    <n v="0"/>
    <n v="11768800"/>
    <n v="1"/>
    <n v="0"/>
    <n v="0"/>
    <n v="1"/>
    <d v="2022-05-24T00:00:00"/>
    <x v="786"/>
    <n v="11768800"/>
    <n v="800226"/>
    <x v="1"/>
    <x v="2"/>
    <n v="10968574"/>
    <n v="0.93200445245054719"/>
  </r>
  <r>
    <s v="ODR6528959657c"/>
    <s v="C374672L"/>
    <x v="312"/>
    <s v="P410642"/>
    <n v="1174500"/>
    <n v="1"/>
    <n v="11745000"/>
    <n v="0"/>
    <n v="11745000"/>
    <n v="1"/>
    <n v="1"/>
    <n v="0"/>
    <n v="1"/>
    <d v="2021-07-17T00:00:00"/>
    <x v="787"/>
    <n v="11745000"/>
    <n v="716416"/>
    <x v="7"/>
    <x v="2"/>
    <n v="11028584"/>
    <n v="0.93900246913580243"/>
  </r>
  <r>
    <s v="ODR2170535242n"/>
    <s v="C360482L"/>
    <x v="308"/>
    <s v="P505931"/>
    <n v="1172180"/>
    <n v="1"/>
    <n v="11721800"/>
    <n v="0"/>
    <n v="11721800"/>
    <n v="1"/>
    <n v="0"/>
    <n v="0"/>
    <n v="4"/>
    <d v="2021-12-12T00:00:00"/>
    <x v="776"/>
    <n v="11974100"/>
    <n v="1029730"/>
    <x v="1"/>
    <x v="1"/>
    <n v="10692070"/>
    <n v="0.91215257042433751"/>
  </r>
  <r>
    <s v="ODR1147600911l"/>
    <s v="C864005L"/>
    <x v="273"/>
    <s v="P674924"/>
    <n v="1166032"/>
    <n v="1"/>
    <n v="11660300"/>
    <n v="0"/>
    <n v="11660300"/>
    <n v="1"/>
    <n v="0"/>
    <n v="0"/>
    <n v="12"/>
    <d v="2021-07-25T00:00:00"/>
    <x v="495"/>
    <n v="11362200"/>
    <n v="965758"/>
    <x v="1"/>
    <x v="12"/>
    <n v="10694542"/>
    <n v="0.91717554436849824"/>
  </r>
  <r>
    <s v="ODR9460051221q"/>
    <s v="C888201L"/>
    <x v="163"/>
    <s v="P674924"/>
    <n v="1166032"/>
    <n v="1"/>
    <n v="11660300"/>
    <n v="0"/>
    <n v="11660300"/>
    <n v="1"/>
    <n v="0"/>
    <n v="0"/>
    <n v="8"/>
    <d v="2021-07-06T00:00:00"/>
    <x v="495"/>
    <n v="11362200"/>
    <n v="965758"/>
    <x v="1"/>
    <x v="8"/>
    <n v="10694542"/>
    <n v="0.91717554436849824"/>
  </r>
  <r>
    <s v="ODR2508304534u"/>
    <s v="C214255L"/>
    <x v="250"/>
    <s v="P910200"/>
    <n v="1160000"/>
    <n v="1"/>
    <n v="11600000"/>
    <n v="0"/>
    <n v="11600000"/>
    <n v="1"/>
    <n v="1"/>
    <n v="1"/>
    <n v="3"/>
    <d v="2021-10-28T00:00:00"/>
    <x v="90"/>
    <n v="11837800"/>
    <n v="875974"/>
    <x v="1"/>
    <x v="3"/>
    <n v="10724026"/>
    <n v="0.924485"/>
  </r>
  <r>
    <s v="ODR6318620265i"/>
    <s v="C893754L"/>
    <x v="334"/>
    <s v="P910200"/>
    <n v="1160000"/>
    <n v="1"/>
    <n v="11600000"/>
    <n v="0"/>
    <n v="11600000"/>
    <n v="1"/>
    <n v="1"/>
    <n v="1"/>
    <n v="1"/>
    <d v="2021-07-03T00:00:00"/>
    <x v="90"/>
    <n v="11837800"/>
    <n v="875974"/>
    <x v="1"/>
    <x v="2"/>
    <n v="10724026"/>
    <n v="0.924485"/>
  </r>
  <r>
    <s v="ODR8793551877c"/>
    <s v="C362680L"/>
    <x v="108"/>
    <s v="P910200"/>
    <n v="1160000"/>
    <n v="1"/>
    <n v="11600000"/>
    <n v="0"/>
    <n v="11600000"/>
    <n v="1"/>
    <n v="1"/>
    <n v="0"/>
    <n v="2"/>
    <d v="2022-02-21T00:00:00"/>
    <x v="90"/>
    <n v="11837800"/>
    <n v="875974"/>
    <x v="1"/>
    <x v="5"/>
    <n v="10724026"/>
    <n v="0.924485"/>
  </r>
  <r>
    <s v="ODR4040343667g"/>
    <s v="C544288L"/>
    <x v="111"/>
    <s v="P910200"/>
    <n v="1160000"/>
    <n v="1"/>
    <n v="11600000"/>
    <n v="0"/>
    <n v="11600000"/>
    <n v="1"/>
    <n v="1"/>
    <n v="1"/>
    <n v="4"/>
    <d v="2022-02-02T00:00:00"/>
    <x v="90"/>
    <n v="11837800"/>
    <n v="875974"/>
    <x v="1"/>
    <x v="1"/>
    <n v="10724026"/>
    <n v="0.924485"/>
  </r>
  <r>
    <s v="ODR1769879521q"/>
    <s v="C717221L"/>
    <x v="353"/>
    <s v="P800680"/>
    <n v="580000"/>
    <n v="2"/>
    <n v="11600000"/>
    <n v="0"/>
    <n v="11600000"/>
    <n v="1"/>
    <n v="0"/>
    <n v="0"/>
    <n v="1"/>
    <d v="2021-07-13T00:00:00"/>
    <x v="788"/>
    <n v="2900"/>
    <n v="174"/>
    <x v="0"/>
    <x v="2"/>
    <n v="11599652"/>
    <n v="0.99997000000000003"/>
  </r>
  <r>
    <s v="ODR1456527343p"/>
    <s v="C658145L"/>
    <x v="42"/>
    <s v="P855211"/>
    <n v="580000"/>
    <n v="2"/>
    <n v="11600000"/>
    <n v="0"/>
    <n v="11600000"/>
    <n v="1"/>
    <n v="0"/>
    <n v="0"/>
    <n v="1"/>
    <d v="2021-07-13T00:00:00"/>
    <x v="52"/>
    <n v="1160"/>
    <n v="58"/>
    <x v="0"/>
    <x v="2"/>
    <n v="11599884"/>
    <n v="0.99999000000000005"/>
  </r>
  <r>
    <s v="ODR8948339887l"/>
    <s v="C547850L"/>
    <x v="354"/>
    <s v="P800680"/>
    <n v="580000"/>
    <n v="2"/>
    <n v="11600000"/>
    <n v="0"/>
    <n v="11600000"/>
    <n v="1"/>
    <n v="0"/>
    <n v="0"/>
    <n v="1"/>
    <d v="2021-09-07T00:00:00"/>
    <x v="788"/>
    <n v="2900"/>
    <n v="174"/>
    <x v="0"/>
    <x v="2"/>
    <n v="11599652"/>
    <n v="0.99997000000000003"/>
  </r>
  <r>
    <s v="ODR3380952914s"/>
    <s v="C128609L"/>
    <x v="0"/>
    <s v="P383378"/>
    <n v="290000"/>
    <n v="4"/>
    <n v="11600000"/>
    <n v="0"/>
    <n v="11600000"/>
    <n v="1"/>
    <n v="0"/>
    <n v="0"/>
    <n v="4"/>
    <d v="2021-11-23T00:00:00"/>
    <x v="49"/>
    <n v="2900000"/>
    <n v="217500"/>
    <x v="7"/>
    <x v="1"/>
    <n v="10730000"/>
    <n v="0.92500000000000004"/>
  </r>
  <r>
    <s v="ODR4798462838e"/>
    <s v="C756954L"/>
    <x v="57"/>
    <s v="P376580"/>
    <n v="1154200"/>
    <n v="1"/>
    <n v="11542000"/>
    <n v="0"/>
    <n v="11542000"/>
    <n v="1"/>
    <n v="1"/>
    <n v="0"/>
    <n v="1"/>
    <d v="2021-07-24T00:00:00"/>
    <x v="789"/>
    <n v="11542000"/>
    <n v="819482"/>
    <x v="14"/>
    <x v="2"/>
    <n v="10722518"/>
    <n v="0.92900000000000005"/>
  </r>
  <r>
    <s v="ODR8977037931e"/>
    <s v="C895872L"/>
    <x v="228"/>
    <s v="P376580"/>
    <n v="1154200"/>
    <n v="1"/>
    <n v="11542000"/>
    <n v="0"/>
    <n v="11542000"/>
    <n v="1"/>
    <n v="1"/>
    <n v="0"/>
    <n v="1"/>
    <d v="2021-08-26T00:00:00"/>
    <x v="789"/>
    <n v="11542000"/>
    <n v="819482"/>
    <x v="14"/>
    <x v="2"/>
    <n v="10722518"/>
    <n v="0.92900000000000005"/>
  </r>
  <r>
    <s v="ODR7650302165j"/>
    <s v="C396754L"/>
    <x v="144"/>
    <s v="P376580"/>
    <n v="1154200"/>
    <n v="1"/>
    <n v="11542000"/>
    <n v="0"/>
    <n v="11542000"/>
    <n v="1"/>
    <n v="0"/>
    <n v="0"/>
    <n v="1"/>
    <d v="2021-08-20T00:00:00"/>
    <x v="789"/>
    <n v="11542000"/>
    <n v="819482"/>
    <x v="14"/>
    <x v="2"/>
    <n v="10722518"/>
    <n v="0.92900000000000005"/>
  </r>
  <r>
    <s v="ODR7463770075d"/>
    <s v="C142320L"/>
    <x v="170"/>
    <s v="P376580"/>
    <n v="1154200"/>
    <n v="1"/>
    <n v="11542000"/>
    <n v="0"/>
    <n v="11542000"/>
    <n v="1"/>
    <n v="1"/>
    <n v="0"/>
    <n v="1"/>
    <d v="2021-08-23T00:00:00"/>
    <x v="789"/>
    <n v="11542000"/>
    <n v="819482"/>
    <x v="14"/>
    <x v="2"/>
    <n v="10722518"/>
    <n v="0.92900000000000005"/>
  </r>
  <r>
    <s v="ODR2045488373u"/>
    <s v="C773779L"/>
    <x v="130"/>
    <s v="P456808"/>
    <n v="1154200"/>
    <n v="1"/>
    <n v="11542000"/>
    <n v="0"/>
    <n v="11542000"/>
    <n v="1"/>
    <n v="1"/>
    <n v="0"/>
    <n v="4"/>
    <d v="2022-08-02T00:00:00"/>
    <x v="790"/>
    <n v="11542000"/>
    <n v="957986"/>
    <x v="14"/>
    <x v="1"/>
    <n v="10584014"/>
    <n v="0.91700000000000004"/>
  </r>
  <r>
    <s v="ODR7557230205j"/>
    <s v="C287856L"/>
    <x v="395"/>
    <s v="P628256"/>
    <n v="1154142"/>
    <n v="1"/>
    <n v="11541400"/>
    <n v="0"/>
    <n v="11541400"/>
    <n v="1"/>
    <n v="1"/>
    <n v="0"/>
    <n v="1"/>
    <d v="2022-06-16T00:00:00"/>
    <x v="50"/>
    <n v="11541400"/>
    <n v="888676"/>
    <x v="1"/>
    <x v="2"/>
    <n v="10652724"/>
    <n v="0.92300102240629389"/>
  </r>
  <r>
    <s v="ODR5106308650n"/>
    <s v="C560023L"/>
    <x v="105"/>
    <s v="P628256"/>
    <n v="1153620"/>
    <n v="1"/>
    <n v="11536200"/>
    <n v="0"/>
    <n v="11536200"/>
    <n v="1"/>
    <n v="0"/>
    <n v="0"/>
    <n v="4"/>
    <d v="2022-08-10T00:00:00"/>
    <x v="50"/>
    <n v="11541400"/>
    <n v="888676"/>
    <x v="1"/>
    <x v="1"/>
    <n v="10647524"/>
    <n v="0.92296631473102064"/>
  </r>
  <r>
    <s v="ODR9257191720o"/>
    <s v="C240610L"/>
    <x v="66"/>
    <s v="P628256"/>
    <n v="1153620"/>
    <n v="1"/>
    <n v="11536200"/>
    <n v="0"/>
    <n v="11536200"/>
    <n v="1"/>
    <n v="1"/>
    <n v="0"/>
    <n v="1"/>
    <d v="2022-08-24T00:00:00"/>
    <x v="50"/>
    <n v="11541400"/>
    <n v="888676"/>
    <x v="1"/>
    <x v="2"/>
    <n v="10647524"/>
    <n v="0.92296631473102064"/>
  </r>
  <r>
    <s v="ODR5818670453t"/>
    <s v="C757933L"/>
    <x v="232"/>
    <s v="P718952"/>
    <n v="576230"/>
    <n v="2"/>
    <n v="11524600"/>
    <n v="0"/>
    <n v="11524600"/>
    <n v="1"/>
    <n v="1"/>
    <n v="0"/>
    <n v="1"/>
    <d v="2021-10-27T00:00:00"/>
    <x v="791"/>
    <n v="5762300"/>
    <n v="432158"/>
    <x v="0"/>
    <x v="2"/>
    <n v="10660284"/>
    <n v="0.92500251635631603"/>
  </r>
  <r>
    <s v="ODR5699982021k"/>
    <s v="C532629L"/>
    <x v="337"/>
    <s v="P736713"/>
    <n v="1148400"/>
    <n v="1"/>
    <n v="11484000"/>
    <n v="0"/>
    <n v="11484000"/>
    <n v="1"/>
    <n v="0"/>
    <n v="0"/>
    <n v="1"/>
    <d v="2021-07-08T00:00:00"/>
    <x v="792"/>
    <n v="11837800"/>
    <n v="1006180"/>
    <x v="1"/>
    <x v="2"/>
    <n v="10477820"/>
    <n v="0.91238418669453147"/>
  </r>
  <r>
    <s v="ODR3814969847w"/>
    <s v="C527600L"/>
    <x v="37"/>
    <s v="P738796"/>
    <n v="1141788"/>
    <n v="1"/>
    <n v="11417900"/>
    <n v="0"/>
    <n v="11417900"/>
    <n v="1"/>
    <n v="0"/>
    <n v="0"/>
    <n v="6"/>
    <d v="2022-07-19T00:00:00"/>
    <x v="763"/>
    <n v="10746200"/>
    <n v="881136"/>
    <x v="8"/>
    <x v="6"/>
    <n v="10536764"/>
    <n v="0.92282854115029911"/>
  </r>
  <r>
    <s v="ODR7296803135c"/>
    <s v="C943270L"/>
    <x v="270"/>
    <s v="P891969"/>
    <n v="1140686"/>
    <n v="1"/>
    <n v="11406900"/>
    <n v="0"/>
    <n v="11406900"/>
    <n v="1"/>
    <n v="1"/>
    <n v="0"/>
    <n v="1"/>
    <d v="2021-09-19T00:00:00"/>
    <x v="793"/>
    <n v="11406900"/>
    <n v="707194"/>
    <x v="2"/>
    <x v="2"/>
    <n v="10699706"/>
    <n v="0.93800296311881404"/>
  </r>
  <r>
    <s v="ODR1892991692u"/>
    <s v="C790532L"/>
    <x v="67"/>
    <s v="P609053"/>
    <n v="1139700"/>
    <n v="1"/>
    <n v="11397000"/>
    <n v="0"/>
    <n v="11397000"/>
    <n v="1"/>
    <n v="1"/>
    <n v="1"/>
    <n v="1"/>
    <d v="2021-11-26T00:00:00"/>
    <x v="794"/>
    <n v="11397000"/>
    <n v="1002940"/>
    <x v="9"/>
    <x v="2"/>
    <n v="10394060"/>
    <n v="0.91199964903044661"/>
  </r>
  <r>
    <s v="ODR7042410401e"/>
    <s v="C825985L"/>
    <x v="388"/>
    <s v="P828295"/>
    <n v="1136800"/>
    <n v="1"/>
    <n v="11368000"/>
    <n v="0"/>
    <n v="11368000"/>
    <n v="1"/>
    <n v="0"/>
    <n v="0"/>
    <n v="7"/>
    <d v="2022-05-16T00:00:00"/>
    <x v="795"/>
    <n v="11368000"/>
    <n v="761656"/>
    <x v="8"/>
    <x v="4"/>
    <n v="10606344"/>
    <n v="0.93300000000000005"/>
  </r>
  <r>
    <s v="ODR5729466633t"/>
    <s v="C996508L"/>
    <x v="221"/>
    <s v="P674924"/>
    <n v="1136220"/>
    <n v="1"/>
    <n v="11362200"/>
    <n v="0"/>
    <n v="11362200"/>
    <n v="1"/>
    <n v="1"/>
    <n v="1"/>
    <n v="1"/>
    <d v="2021-07-10T00:00:00"/>
    <x v="495"/>
    <n v="11362200"/>
    <n v="965758"/>
    <x v="1"/>
    <x v="2"/>
    <n v="10396442"/>
    <n v="0.91500255232261363"/>
  </r>
  <r>
    <s v="ODR9567789850a"/>
    <s v="C996508L"/>
    <x v="377"/>
    <s v="P674924"/>
    <n v="1136220"/>
    <n v="1"/>
    <n v="11362200"/>
    <n v="0"/>
    <n v="11362200"/>
    <n v="1"/>
    <n v="1"/>
    <n v="0"/>
    <n v="1"/>
    <d v="2021-07-10T00:00:00"/>
    <x v="495"/>
    <n v="11362200"/>
    <n v="965758"/>
    <x v="1"/>
    <x v="2"/>
    <n v="10396442"/>
    <n v="0.91500255232261363"/>
  </r>
  <r>
    <s v="ODR7750298068w"/>
    <s v="C741634L"/>
    <x v="383"/>
    <s v="P674924"/>
    <n v="1136220"/>
    <n v="1"/>
    <n v="11362200"/>
    <n v="0"/>
    <n v="11362200"/>
    <n v="1"/>
    <n v="1"/>
    <n v="0"/>
    <n v="1"/>
    <d v="2021-07-09T00:00:00"/>
    <x v="495"/>
    <n v="11362200"/>
    <n v="965758"/>
    <x v="1"/>
    <x v="2"/>
    <n v="10396442"/>
    <n v="0.91500255232261363"/>
  </r>
  <r>
    <s v="ODR3544551322p"/>
    <s v="C845035L"/>
    <x v="81"/>
    <s v="P177940"/>
    <n v="226200"/>
    <n v="5"/>
    <n v="11310000"/>
    <n v="0"/>
    <n v="11310000"/>
    <n v="1"/>
    <n v="1"/>
    <n v="1"/>
    <n v="1"/>
    <d v="2021-07-11T00:00:00"/>
    <x v="531"/>
    <n v="2262000"/>
    <n v="162864"/>
    <x v="2"/>
    <x v="2"/>
    <n v="10495680"/>
    <n v="0.92800000000000005"/>
  </r>
  <r>
    <s v="ODR6636673380r"/>
    <s v="C426604L"/>
    <x v="298"/>
    <s v="P964844"/>
    <n v="1130942"/>
    <n v="1"/>
    <n v="11309400"/>
    <n v="0"/>
    <n v="11309400"/>
    <n v="1"/>
    <n v="1"/>
    <n v="0"/>
    <n v="1"/>
    <d v="2021-11-08T00:00:00"/>
    <x v="796"/>
    <n v="11309400"/>
    <n v="678542"/>
    <x v="2"/>
    <x v="2"/>
    <n v="10630858"/>
    <n v="0.94000194528445369"/>
  </r>
  <r>
    <s v="ODR6104632754m"/>
    <s v="C593068L"/>
    <x v="212"/>
    <s v="P255913"/>
    <n v="1130130"/>
    <n v="1"/>
    <n v="11301300"/>
    <n v="0"/>
    <n v="11301300"/>
    <n v="1"/>
    <n v="0"/>
    <n v="0"/>
    <n v="4"/>
    <d v="2022-08-21T00:00:00"/>
    <x v="797"/>
    <n v="11301300"/>
    <n v="949286"/>
    <x v="1"/>
    <x v="1"/>
    <n v="10352014"/>
    <n v="0.91600205286117531"/>
  </r>
  <r>
    <s v="ODR4137491899t"/>
    <s v="C627128L"/>
    <x v="240"/>
    <s v="P598688"/>
    <n v="111360"/>
    <n v="10"/>
    <n v="11136000"/>
    <n v="0"/>
    <n v="11136000"/>
    <n v="1"/>
    <n v="1"/>
    <n v="0"/>
    <n v="11"/>
    <d v="2021-09-14T00:00:00"/>
    <x v="798"/>
    <n v="1113600"/>
    <n v="89088"/>
    <x v="10"/>
    <x v="10"/>
    <n v="10245120"/>
    <n v="0.92"/>
  </r>
  <r>
    <s v="ODR7172972884w"/>
    <s v="C488097L"/>
    <x v="402"/>
    <s v="P293870"/>
    <n v="1102348"/>
    <n v="1"/>
    <n v="11023500"/>
    <n v="0"/>
    <n v="11023500"/>
    <n v="1"/>
    <n v="1"/>
    <n v="0"/>
    <n v="1"/>
    <d v="2021-07-13T00:00:00"/>
    <x v="768"/>
    <n v="11023500"/>
    <n v="925970"/>
    <x v="10"/>
    <x v="2"/>
    <n v="10097530"/>
    <n v="0.91600036286116027"/>
  </r>
  <r>
    <s v="ODR1261999226u"/>
    <s v="C522216L"/>
    <x v="307"/>
    <s v="P237215"/>
    <n v="551000"/>
    <n v="2"/>
    <n v="11020000"/>
    <n v="0"/>
    <n v="11020000"/>
    <n v="1"/>
    <n v="1"/>
    <n v="0"/>
    <n v="1"/>
    <d v="2022-05-12T00:00:00"/>
    <x v="799"/>
    <n v="5510000"/>
    <n v="352640"/>
    <x v="7"/>
    <x v="2"/>
    <n v="10314720"/>
    <n v="0.93600000000000005"/>
  </r>
  <r>
    <s v="ODR8068157041b"/>
    <s v="C129961L"/>
    <x v="298"/>
    <s v="P926871"/>
    <n v="1099100"/>
    <n v="1"/>
    <n v="10991000"/>
    <n v="0"/>
    <n v="10991000"/>
    <n v="1"/>
    <n v="1"/>
    <n v="0"/>
    <n v="1"/>
    <d v="2022-02-09T00:00:00"/>
    <x v="800"/>
    <n v="10991000"/>
    <n v="879280"/>
    <x v="7"/>
    <x v="2"/>
    <n v="10111720"/>
    <n v="0.92"/>
  </r>
  <r>
    <s v="ODR4884556313c"/>
    <s v="C969119L"/>
    <x v="254"/>
    <s v="P681479"/>
    <n v="1099100"/>
    <n v="1"/>
    <n v="10991000"/>
    <n v="0"/>
    <n v="10991000"/>
    <n v="1"/>
    <n v="1"/>
    <n v="0"/>
    <n v="1"/>
    <d v="2021-11-16T00:00:00"/>
    <x v="801"/>
    <n v="10991000"/>
    <n v="857298"/>
    <x v="7"/>
    <x v="2"/>
    <n v="10133702"/>
    <n v="0.92200000000000004"/>
  </r>
  <r>
    <s v="ODR3221261024i"/>
    <s v="C725037L"/>
    <x v="363"/>
    <s v="P656714"/>
    <n v="1096200"/>
    <n v="1"/>
    <n v="10962000"/>
    <n v="0"/>
    <n v="10962000"/>
    <n v="1"/>
    <n v="0"/>
    <n v="0"/>
    <n v="7"/>
    <d v="2022-06-20T00:00:00"/>
    <x v="802"/>
    <n v="10962000"/>
    <n v="745416"/>
    <x v="4"/>
    <x v="4"/>
    <n v="10216584"/>
    <n v="0.93200000000000005"/>
  </r>
  <r>
    <s v="ODR1723401119z"/>
    <s v="C790408L"/>
    <x v="385"/>
    <s v="P308235"/>
    <n v="109620"/>
    <n v="10"/>
    <n v="10962000"/>
    <n v="0"/>
    <n v="10962000"/>
    <n v="1"/>
    <n v="0"/>
    <n v="0"/>
    <n v="1"/>
    <d v="2021-11-01T00:00:00"/>
    <x v="803"/>
    <n v="1096200"/>
    <n v="92046"/>
    <x v="7"/>
    <x v="2"/>
    <n v="10041540"/>
    <n v="0.91603174603174609"/>
  </r>
  <r>
    <s v="ODR4309449157w"/>
    <s v="C477884L"/>
    <x v="271"/>
    <s v="P314147"/>
    <n v="1096142"/>
    <n v="1"/>
    <n v="10961400"/>
    <n v="0"/>
    <n v="10961400"/>
    <n v="1"/>
    <n v="1"/>
    <n v="1"/>
    <n v="1"/>
    <d v="2022-01-01T00:00:00"/>
    <x v="804"/>
    <n v="10961400"/>
    <n v="953636"/>
    <x v="9"/>
    <x v="2"/>
    <n v="10007764"/>
    <n v="0.91300052912949081"/>
  </r>
  <r>
    <s v="ODR4803284056q"/>
    <s v="C689707L"/>
    <x v="225"/>
    <s v="P510276"/>
    <n v="1096142"/>
    <n v="1"/>
    <n v="10961400"/>
    <n v="0"/>
    <n v="10961400"/>
    <n v="1"/>
    <n v="0"/>
    <n v="0"/>
    <n v="7"/>
    <d v="2022-04-13T00:00:00"/>
    <x v="805"/>
    <n v="10961400"/>
    <n v="701510"/>
    <x v="9"/>
    <x v="4"/>
    <n v="10259890"/>
    <n v="0.93600178809276191"/>
  </r>
  <r>
    <s v="ODR3915561384n"/>
    <s v="C961402L"/>
    <x v="369"/>
    <s v="P951406"/>
    <n v="1087500"/>
    <n v="1"/>
    <n v="10875000"/>
    <n v="0"/>
    <n v="10875000"/>
    <n v="1"/>
    <n v="1"/>
    <n v="1"/>
    <n v="1"/>
    <d v="2022-05-19T00:00:00"/>
    <x v="611"/>
    <n v="10875000"/>
    <n v="815596"/>
    <x v="1"/>
    <x v="2"/>
    <n v="10059404"/>
    <n v="0.92500266666666664"/>
  </r>
  <r>
    <s v="ODR8759711433k"/>
    <s v="C601564L"/>
    <x v="171"/>
    <s v="P951406"/>
    <n v="1087500"/>
    <n v="1"/>
    <n v="10875000"/>
    <n v="0"/>
    <n v="10875000"/>
    <n v="1"/>
    <n v="0"/>
    <n v="0"/>
    <n v="1"/>
    <d v="2022-02-07T00:00:00"/>
    <x v="611"/>
    <n v="10875000"/>
    <n v="815596"/>
    <x v="1"/>
    <x v="2"/>
    <n v="10059404"/>
    <n v="0.92500266666666664"/>
  </r>
  <r>
    <s v="ODR3188269494q"/>
    <s v="C745016L"/>
    <x v="292"/>
    <s v="P833097"/>
    <n v="1078742"/>
    <n v="1"/>
    <n v="10787400"/>
    <n v="0"/>
    <n v="10787400"/>
    <n v="1"/>
    <n v="1"/>
    <n v="1"/>
    <n v="1"/>
    <d v="2021-07-23T00:00:00"/>
    <x v="806"/>
    <n v="10787400"/>
    <n v="711950"/>
    <x v="9"/>
    <x v="2"/>
    <n v="10075450"/>
    <n v="0.93400170569367968"/>
  </r>
  <r>
    <s v="ODR4096158264j"/>
    <s v="C922594L"/>
    <x v="397"/>
    <s v="P334177"/>
    <n v="1078742"/>
    <n v="1"/>
    <n v="10787400"/>
    <n v="0"/>
    <n v="10787400"/>
    <n v="1"/>
    <n v="0"/>
    <n v="0"/>
    <n v="4"/>
    <d v="2021-12-04T00:00:00"/>
    <x v="283"/>
    <n v="10787400"/>
    <n v="927710"/>
    <x v="4"/>
    <x v="1"/>
    <n v="9859690"/>
    <n v="0.91400059328475813"/>
  </r>
  <r>
    <s v="ODR4123849947s"/>
    <s v="C529160L"/>
    <x v="127"/>
    <s v="P421498"/>
    <n v="1075900"/>
    <n v="1"/>
    <n v="10759000"/>
    <n v="0"/>
    <n v="10759000"/>
    <n v="1"/>
    <n v="1"/>
    <n v="0"/>
    <n v="1"/>
    <d v="2021-09-23T00:00:00"/>
    <x v="807"/>
    <n v="10764800"/>
    <n v="904220"/>
    <x v="1"/>
    <x v="2"/>
    <n v="9854780"/>
    <n v="0.91595687331536391"/>
  </r>
  <r>
    <s v="ODR9561028609n"/>
    <s v="C166968L"/>
    <x v="360"/>
    <s v="P770634"/>
    <n v="1061400"/>
    <n v="1"/>
    <n v="10614000"/>
    <n v="0"/>
    <n v="10614000"/>
    <n v="1"/>
    <n v="0"/>
    <n v="0"/>
    <n v="1"/>
    <d v="2021-07-26T00:00:00"/>
    <x v="188"/>
    <n v="10614000"/>
    <n v="934032"/>
    <x v="10"/>
    <x v="2"/>
    <n v="9679968"/>
    <n v="0.91200000000000003"/>
  </r>
  <r>
    <s v="ODR7919869405s"/>
    <s v="C732158L"/>
    <x v="259"/>
    <s v="P248304"/>
    <n v="1061400"/>
    <n v="1"/>
    <n v="10614000"/>
    <n v="0"/>
    <n v="10614000"/>
    <n v="1"/>
    <n v="0"/>
    <n v="0"/>
    <n v="4"/>
    <d v="2022-03-23T00:00:00"/>
    <x v="808"/>
    <n v="10614000"/>
    <n v="636840"/>
    <x v="10"/>
    <x v="1"/>
    <n v="9977160"/>
    <n v="0.94"/>
  </r>
  <r>
    <s v="ODR6799315868b"/>
    <s v="C373784L"/>
    <x v="340"/>
    <s v="P216296"/>
    <n v="1059776"/>
    <n v="1"/>
    <n v="10597800"/>
    <n v="0"/>
    <n v="10597800"/>
    <n v="1"/>
    <n v="1"/>
    <n v="0"/>
    <n v="3"/>
    <d v="2022-01-18T00:00:00"/>
    <x v="809"/>
    <n v="10597800"/>
    <n v="678252"/>
    <x v="2"/>
    <x v="3"/>
    <n v="9919548"/>
    <n v="0.93600067938628773"/>
  </r>
  <r>
    <s v="ODR5180977290v"/>
    <s v="C781213L"/>
    <x v="150"/>
    <s v="P303710"/>
    <n v="522000"/>
    <n v="2"/>
    <n v="10440000"/>
    <n v="0"/>
    <n v="10440000"/>
    <n v="1"/>
    <n v="1"/>
    <n v="0"/>
    <n v="1"/>
    <d v="2021-08-23T00:00:00"/>
    <x v="810"/>
    <n v="5220000"/>
    <n v="433260"/>
    <x v="10"/>
    <x v="2"/>
    <n v="9573480"/>
    <n v="0.91700000000000004"/>
  </r>
  <r>
    <s v="ODR5928297183w"/>
    <s v="C698097L"/>
    <x v="355"/>
    <s v="P210596"/>
    <n v="1044000"/>
    <n v="1"/>
    <n v="10440000"/>
    <n v="0"/>
    <n v="10440000"/>
    <n v="1"/>
    <n v="1"/>
    <n v="0"/>
    <n v="1"/>
    <d v="2021-07-15T00:00:00"/>
    <x v="51"/>
    <n v="10440000"/>
    <n v="699480"/>
    <x v="3"/>
    <x v="2"/>
    <n v="9740520"/>
    <n v="0.93300000000000005"/>
  </r>
  <r>
    <s v="ODR9056449188a"/>
    <s v="C419376L"/>
    <x v="375"/>
    <s v="P713443"/>
    <n v="1044000"/>
    <n v="1"/>
    <n v="10440000"/>
    <n v="0"/>
    <n v="10440000"/>
    <n v="1"/>
    <n v="1"/>
    <n v="1"/>
    <n v="4"/>
    <d v="2021-09-15T00:00:00"/>
    <x v="811"/>
    <n v="10440000"/>
    <n v="762120"/>
    <x v="0"/>
    <x v="1"/>
    <n v="9677880"/>
    <n v="0.92700000000000005"/>
  </r>
  <r>
    <s v="ODR7250472568i"/>
    <s v="C410033L"/>
    <x v="10"/>
    <s v="P713443"/>
    <n v="1044000"/>
    <n v="1"/>
    <n v="10440000"/>
    <n v="0"/>
    <n v="10440000"/>
    <n v="1"/>
    <n v="0"/>
    <n v="0"/>
    <n v="4"/>
    <d v="2021-09-12T00:00:00"/>
    <x v="811"/>
    <n v="10440000"/>
    <n v="762120"/>
    <x v="0"/>
    <x v="1"/>
    <n v="9677880"/>
    <n v="0.92700000000000005"/>
  </r>
  <r>
    <s v="ODR7542092620n"/>
    <s v="C814229L"/>
    <x v="326"/>
    <s v="P878609"/>
    <n v="1044000"/>
    <n v="1"/>
    <n v="10440000"/>
    <n v="0"/>
    <n v="10440000"/>
    <n v="1"/>
    <n v="1"/>
    <n v="0"/>
    <n v="1"/>
    <d v="2021-07-13T00:00:00"/>
    <x v="812"/>
    <n v="10440000"/>
    <n v="762120"/>
    <x v="7"/>
    <x v="2"/>
    <n v="9677880"/>
    <n v="0.92700000000000005"/>
  </r>
  <r>
    <s v="ODR1623048722c"/>
    <s v="C522216L"/>
    <x v="224"/>
    <s v="P576253"/>
    <n v="522000"/>
    <n v="2"/>
    <n v="10440000"/>
    <n v="0"/>
    <n v="10440000"/>
    <n v="1"/>
    <n v="1"/>
    <n v="0"/>
    <n v="1"/>
    <d v="2022-05-12T00:00:00"/>
    <x v="813"/>
    <n v="5220000"/>
    <n v="412380"/>
    <x v="7"/>
    <x v="2"/>
    <n v="9615240"/>
    <n v="0.92100000000000004"/>
  </r>
  <r>
    <s v="ODR9096463547w"/>
    <s v="C814229L"/>
    <x v="243"/>
    <s v="P419592"/>
    <n v="1044000"/>
    <n v="1"/>
    <n v="10440000"/>
    <n v="0"/>
    <n v="10440000"/>
    <n v="1"/>
    <n v="1"/>
    <n v="0"/>
    <n v="1"/>
    <d v="2021-07-13T00:00:00"/>
    <x v="814"/>
    <n v="10440000"/>
    <n v="856080"/>
    <x v="7"/>
    <x v="2"/>
    <n v="9583920"/>
    <n v="0.91800000000000004"/>
  </r>
  <r>
    <s v="ODR8450648803y"/>
    <s v="C356966L"/>
    <x v="401"/>
    <s v="P748974"/>
    <n v="348000"/>
    <n v="3"/>
    <n v="10440000"/>
    <n v="0"/>
    <n v="10440000"/>
    <n v="1"/>
    <n v="1"/>
    <n v="0"/>
    <n v="1"/>
    <d v="2022-04-22T00:00:00"/>
    <x v="815"/>
    <n v="2634940"/>
    <n v="221328"/>
    <x v="7"/>
    <x v="2"/>
    <n v="9776016"/>
    <n v="0.93640000000000001"/>
  </r>
  <r>
    <s v="ODR8423781873t"/>
    <s v="C399101L"/>
    <x v="296"/>
    <s v="P779004"/>
    <n v="345100"/>
    <n v="3"/>
    <n v="10353000"/>
    <n v="0"/>
    <n v="10353000"/>
    <n v="1"/>
    <n v="1"/>
    <n v="0"/>
    <n v="1"/>
    <d v="2021-07-14T00:00:00"/>
    <x v="816"/>
    <n v="3393000"/>
    <n v="298584"/>
    <x v="8"/>
    <x v="2"/>
    <n v="9457248"/>
    <n v="0.9134789915966387"/>
  </r>
  <r>
    <s v="ODR7356210417r"/>
    <s v="C842885L"/>
    <x v="155"/>
    <s v="P227752"/>
    <n v="342200"/>
    <n v="3"/>
    <n v="10266000"/>
    <n v="0"/>
    <n v="10266000"/>
    <n v="1"/>
    <n v="1"/>
    <n v="1"/>
    <n v="1"/>
    <d v="2021-10-07T00:00:00"/>
    <x v="817"/>
    <n v="3422000"/>
    <n v="253228"/>
    <x v="7"/>
    <x v="2"/>
    <n v="9506316"/>
    <n v="0.92600000000000005"/>
  </r>
  <r>
    <s v="ODR6561296678u"/>
    <s v="C213949L"/>
    <x v="233"/>
    <s v="P614325"/>
    <n v="1026542"/>
    <n v="1"/>
    <n v="10265400"/>
    <n v="0"/>
    <n v="10265400"/>
    <n v="1"/>
    <n v="1"/>
    <n v="0"/>
    <n v="1"/>
    <d v="2021-10-17T00:00:00"/>
    <x v="818"/>
    <n v="10265400"/>
    <n v="810956"/>
    <x v="9"/>
    <x v="2"/>
    <n v="9454444"/>
    <n v="0.92100103259493049"/>
  </r>
  <r>
    <s v="ODR5505432606q"/>
    <s v="C741634L"/>
    <x v="318"/>
    <s v="P468750"/>
    <n v="1024686"/>
    <n v="1"/>
    <n v="10246900"/>
    <n v="0"/>
    <n v="10246900"/>
    <n v="1"/>
    <n v="1"/>
    <n v="0"/>
    <n v="1"/>
    <d v="2021-07-09T00:00:00"/>
    <x v="819"/>
    <n v="10246900"/>
    <n v="809448"/>
    <x v="2"/>
    <x v="2"/>
    <n v="9437452"/>
    <n v="0.92100557241702363"/>
  </r>
  <r>
    <s v="ODR6275151449a"/>
    <s v="C871729L"/>
    <x v="239"/>
    <s v="P795879"/>
    <n v="1017900"/>
    <n v="1"/>
    <n v="10179000"/>
    <n v="0"/>
    <n v="10179000"/>
    <n v="1"/>
    <n v="1"/>
    <n v="0"/>
    <n v="1"/>
    <d v="2021-09-24T00:00:00"/>
    <x v="820"/>
    <n v="10179000"/>
    <n v="681964"/>
    <x v="9"/>
    <x v="2"/>
    <n v="9497036"/>
    <n v="0.93300284900284902"/>
  </r>
  <r>
    <s v="ODR8282670714s"/>
    <s v="C745016L"/>
    <x v="1"/>
    <s v="P867309"/>
    <n v="1017900"/>
    <n v="1"/>
    <n v="10179000"/>
    <n v="0"/>
    <n v="10179000"/>
    <n v="1"/>
    <n v="1"/>
    <n v="1"/>
    <n v="1"/>
    <d v="2021-07-23T00:00:00"/>
    <x v="821"/>
    <n v="10179000"/>
    <n v="814320"/>
    <x v="9"/>
    <x v="2"/>
    <n v="9364680"/>
    <n v="0.92"/>
  </r>
  <r>
    <s v="ODR2499287766s"/>
    <s v="C766565L"/>
    <x v="25"/>
    <s v="P936810"/>
    <n v="1015000"/>
    <n v="1"/>
    <n v="10150000"/>
    <n v="0"/>
    <n v="10150000"/>
    <n v="1"/>
    <n v="1"/>
    <n v="0"/>
    <n v="7"/>
    <d v="2022-04-04T00:00:00"/>
    <x v="822"/>
    <n v="10150000"/>
    <n v="852600"/>
    <x v="8"/>
    <x v="4"/>
    <n v="9297400"/>
    <n v="0.91600000000000004"/>
  </r>
  <r>
    <s v="ODR2382784418l"/>
    <s v="C850633L"/>
    <x v="344"/>
    <s v="P900471"/>
    <n v="1009200"/>
    <n v="1"/>
    <n v="10092000"/>
    <n v="0"/>
    <n v="10092000"/>
    <n v="1"/>
    <n v="1"/>
    <n v="0"/>
    <n v="1"/>
    <d v="2021-12-20T00:00:00"/>
    <x v="652"/>
    <n v="10092000"/>
    <n v="686256"/>
    <x v="8"/>
    <x v="2"/>
    <n v="9405744"/>
    <n v="0.93200000000000005"/>
  </r>
  <r>
    <s v="ODR2390697264t"/>
    <s v="C465263L"/>
    <x v="158"/>
    <s v="P900471"/>
    <n v="1009200"/>
    <n v="1"/>
    <n v="10092000"/>
    <n v="0"/>
    <n v="10092000"/>
    <n v="1"/>
    <n v="0"/>
    <n v="0"/>
    <n v="1"/>
    <d v="2022-02-01T00:00:00"/>
    <x v="652"/>
    <n v="10092000"/>
    <n v="686256"/>
    <x v="8"/>
    <x v="2"/>
    <n v="9405744"/>
    <n v="0.93200000000000005"/>
  </r>
  <r>
    <s v="ODR4249072033m"/>
    <s v="C337702L"/>
    <x v="182"/>
    <s v="P900471"/>
    <n v="1009200"/>
    <n v="1"/>
    <n v="10092000"/>
    <n v="0"/>
    <n v="10092000"/>
    <n v="1"/>
    <n v="0"/>
    <n v="0"/>
    <n v="1"/>
    <d v="2022-02-05T00:00:00"/>
    <x v="652"/>
    <n v="10092000"/>
    <n v="686256"/>
    <x v="8"/>
    <x v="2"/>
    <n v="9405744"/>
    <n v="0.93200000000000005"/>
  </r>
  <r>
    <s v="ODR7339409410v"/>
    <s v="C724832L"/>
    <x v="290"/>
    <s v="P900471"/>
    <n v="1009200"/>
    <n v="1"/>
    <n v="10092000"/>
    <n v="0"/>
    <n v="10092000"/>
    <n v="1"/>
    <n v="1"/>
    <n v="0"/>
    <n v="1"/>
    <d v="2022-02-15T00:00:00"/>
    <x v="652"/>
    <n v="10092000"/>
    <n v="686256"/>
    <x v="8"/>
    <x v="2"/>
    <n v="9405744"/>
    <n v="0.93200000000000005"/>
  </r>
  <r>
    <s v="ODR1197959625d"/>
    <s v="C695592L"/>
    <x v="193"/>
    <s v="P525763"/>
    <n v="997600"/>
    <n v="1"/>
    <n v="9976000"/>
    <n v="0"/>
    <n v="9976000"/>
    <n v="1"/>
    <n v="1"/>
    <n v="1"/>
    <n v="8"/>
    <d v="2021-07-13T00:00:00"/>
    <x v="823"/>
    <n v="9976000"/>
    <n v="847960"/>
    <x v="2"/>
    <x v="8"/>
    <n v="9128040"/>
    <n v="0.91500000000000004"/>
  </r>
  <r>
    <s v="ODR4295019119n"/>
    <s v="C969315L"/>
    <x v="374"/>
    <s v="P525763"/>
    <n v="997600"/>
    <n v="1"/>
    <n v="9976000"/>
    <n v="0"/>
    <n v="9976000"/>
    <n v="1"/>
    <n v="1"/>
    <n v="1"/>
    <n v="1"/>
    <d v="2021-07-09T00:00:00"/>
    <x v="823"/>
    <n v="9976000"/>
    <n v="847960"/>
    <x v="2"/>
    <x v="2"/>
    <n v="9128040"/>
    <n v="0.91500000000000004"/>
  </r>
  <r>
    <s v="ODR3005231715f"/>
    <s v="C410639L"/>
    <x v="231"/>
    <s v="P525763"/>
    <n v="997600"/>
    <n v="1"/>
    <n v="9976000"/>
    <n v="0"/>
    <n v="9976000"/>
    <n v="1"/>
    <n v="0"/>
    <n v="0"/>
    <n v="8"/>
    <d v="2021-09-14T00:00:00"/>
    <x v="823"/>
    <n v="9976000"/>
    <n v="847960"/>
    <x v="2"/>
    <x v="8"/>
    <n v="9128040"/>
    <n v="0.91500000000000004"/>
  </r>
  <r>
    <s v="ODR1593394563w"/>
    <s v="C609115L"/>
    <x v="169"/>
    <s v="P701301"/>
    <n v="142100"/>
    <n v="7"/>
    <n v="9947000"/>
    <n v="0"/>
    <n v="9947000"/>
    <n v="1"/>
    <n v="1"/>
    <n v="0"/>
    <n v="1"/>
    <d v="2021-12-12T00:00:00"/>
    <x v="824"/>
    <n v="1421000"/>
    <n v="109388"/>
    <x v="8"/>
    <x v="2"/>
    <n v="9181284"/>
    <n v="0.92302040816326536"/>
  </r>
  <r>
    <s v="ODR8567031390m"/>
    <s v="C296643L"/>
    <x v="332"/>
    <s v="P154158"/>
    <n v="986000"/>
    <n v="1"/>
    <n v="9860000"/>
    <n v="0"/>
    <n v="9860000"/>
    <n v="1"/>
    <n v="1"/>
    <n v="0"/>
    <n v="1"/>
    <d v="2022-05-08T00:00:00"/>
    <x v="825"/>
    <n v="9860000"/>
    <n v="759220"/>
    <x v="8"/>
    <x v="2"/>
    <n v="9100780"/>
    <n v="0.92300000000000004"/>
  </r>
  <r>
    <s v="ODR6927282882q"/>
    <s v="C822501L"/>
    <x v="112"/>
    <s v="P984088"/>
    <n v="986000"/>
    <n v="1"/>
    <n v="9860000"/>
    <n v="0"/>
    <n v="9860000"/>
    <n v="1"/>
    <n v="1"/>
    <n v="0"/>
    <n v="1"/>
    <d v="2022-03-25T00:00:00"/>
    <x v="826"/>
    <n v="9860000"/>
    <n v="670480"/>
    <x v="11"/>
    <x v="2"/>
    <n v="9189520"/>
    <n v="0.93200000000000005"/>
  </r>
  <r>
    <s v="ODR4559640514e"/>
    <s v="C232383L"/>
    <x v="273"/>
    <s v="P118859"/>
    <n v="985942"/>
    <n v="1"/>
    <n v="9859420"/>
    <n v="0"/>
    <n v="9859420"/>
    <n v="1"/>
    <n v="0"/>
    <n v="0"/>
    <n v="9"/>
    <d v="2021-07-04T00:00:00"/>
    <x v="827"/>
    <n v="9859420"/>
    <n v="640842"/>
    <x v="14"/>
    <x v="9"/>
    <n v="9218578"/>
    <n v="0.93500205894464383"/>
  </r>
  <r>
    <s v="ODR4681265841r"/>
    <s v="C358924L"/>
    <x v="48"/>
    <s v="P502432"/>
    <n v="985942"/>
    <n v="1"/>
    <n v="9859420"/>
    <n v="0"/>
    <n v="9859420"/>
    <n v="1"/>
    <n v="1"/>
    <n v="1"/>
    <n v="1"/>
    <d v="2021-07-15T00:00:00"/>
    <x v="828"/>
    <n v="9859420"/>
    <n v="828182"/>
    <x v="14"/>
    <x v="2"/>
    <n v="9031238"/>
    <n v="0.91600094123183717"/>
  </r>
  <r>
    <s v="ODR1306444234s"/>
    <s v="C204382L"/>
    <x v="221"/>
    <s v="P349342"/>
    <n v="985942"/>
    <n v="1"/>
    <n v="9859420"/>
    <n v="0"/>
    <n v="9859420"/>
    <n v="1"/>
    <n v="1"/>
    <n v="0"/>
    <n v="1"/>
    <d v="2021-07-28T00:00:00"/>
    <x v="829"/>
    <n v="9859420"/>
    <n v="778882"/>
    <x v="14"/>
    <x v="2"/>
    <n v="9080538"/>
    <n v="0.92100123536678624"/>
  </r>
  <r>
    <s v="ODR9529168272a"/>
    <s v="C191638L"/>
    <x v="169"/>
    <s v="P661017"/>
    <n v="982520"/>
    <n v="1"/>
    <n v="9825200"/>
    <n v="0"/>
    <n v="9825200"/>
    <n v="1"/>
    <n v="0"/>
    <n v="0"/>
    <n v="1"/>
    <d v="2021-12-05T00:00:00"/>
    <x v="830"/>
    <n v="9825200"/>
    <n v="648440"/>
    <x v="7"/>
    <x v="2"/>
    <n v="9176760"/>
    <n v="0.93400236127508851"/>
  </r>
  <r>
    <s v="ODR1177732378v"/>
    <s v="C378684L"/>
    <x v="289"/>
    <s v="P661017"/>
    <n v="982520"/>
    <n v="1"/>
    <n v="9825200"/>
    <n v="0"/>
    <n v="9825200"/>
    <n v="1"/>
    <n v="1"/>
    <n v="0"/>
    <n v="1"/>
    <d v="2021-07-03T00:00:00"/>
    <x v="830"/>
    <n v="9825200"/>
    <n v="648440"/>
    <x v="7"/>
    <x v="2"/>
    <n v="9176760"/>
    <n v="0.93400236127508851"/>
  </r>
  <r>
    <s v="ODR8610692917e"/>
    <s v="C113767L"/>
    <x v="344"/>
    <s v="P722399"/>
    <n v="980200"/>
    <n v="1"/>
    <n v="9802000"/>
    <n v="0"/>
    <n v="9802000"/>
    <n v="1"/>
    <n v="1"/>
    <n v="0"/>
    <n v="1"/>
    <d v="2021-11-15T00:00:00"/>
    <x v="831"/>
    <n v="8821800"/>
    <n v="758640"/>
    <x v="6"/>
    <x v="2"/>
    <n v="9043360"/>
    <n v="0.92260355029585794"/>
  </r>
  <r>
    <s v="ODR3749939082a"/>
    <s v="C773779L"/>
    <x v="105"/>
    <s v="P912645"/>
    <n v="980200"/>
    <n v="1"/>
    <n v="9802000"/>
    <n v="0"/>
    <n v="9802000"/>
    <n v="1"/>
    <n v="1"/>
    <n v="0"/>
    <n v="4"/>
    <d v="2022-08-02T00:00:00"/>
    <x v="832"/>
    <n v="9802000"/>
    <n v="803764"/>
    <x v="14"/>
    <x v="1"/>
    <n v="8998236"/>
    <n v="0.91800000000000004"/>
  </r>
  <r>
    <s v="ODR2588305537s"/>
    <s v="C227974L"/>
    <x v="407"/>
    <s v="P954541"/>
    <n v="980142"/>
    <n v="1"/>
    <n v="9801420"/>
    <n v="0"/>
    <n v="9801420"/>
    <n v="1"/>
    <n v="1"/>
    <n v="1"/>
    <n v="1"/>
    <d v="2021-07-08T00:00:00"/>
    <x v="833"/>
    <n v="9801420"/>
    <n v="617468"/>
    <x v="4"/>
    <x v="2"/>
    <n v="9183952"/>
    <n v="0.93700218947866742"/>
  </r>
  <r>
    <s v="ODR6432552152w"/>
    <s v="C623383L"/>
    <x v="75"/>
    <s v="P170108"/>
    <n v="979620"/>
    <n v="1"/>
    <n v="9796200"/>
    <n v="0"/>
    <n v="9796200"/>
    <n v="1"/>
    <n v="1"/>
    <n v="0"/>
    <n v="4"/>
    <d v="2021-10-06T00:00:00"/>
    <x v="834"/>
    <n v="9796200"/>
    <n v="695478"/>
    <x v="1"/>
    <x v="1"/>
    <n v="9100722"/>
    <n v="0.92900532859680285"/>
  </r>
  <r>
    <s v="ODR3914618505z"/>
    <s v="C690725L"/>
    <x v="139"/>
    <s v="P170108"/>
    <n v="979620"/>
    <n v="1"/>
    <n v="9796200"/>
    <n v="0"/>
    <n v="9796200"/>
    <n v="1"/>
    <n v="0"/>
    <n v="0"/>
    <n v="4"/>
    <d v="2022-05-04T00:00:00"/>
    <x v="834"/>
    <n v="9796200"/>
    <n v="695478"/>
    <x v="1"/>
    <x v="1"/>
    <n v="9100722"/>
    <n v="0.92900532859680285"/>
  </r>
  <r>
    <s v="ODR7415892699n"/>
    <s v="C308989L"/>
    <x v="299"/>
    <s v="P115955"/>
    <n v="976720"/>
    <n v="1"/>
    <n v="9767200"/>
    <n v="0"/>
    <n v="9767200"/>
    <n v="1"/>
    <n v="1"/>
    <n v="0"/>
    <n v="3"/>
    <d v="2022-02-18T00:00:00"/>
    <x v="835"/>
    <n v="9767200"/>
    <n v="771574"/>
    <x v="9"/>
    <x v="3"/>
    <n v="8995626"/>
    <n v="0.92100356294536823"/>
  </r>
  <r>
    <s v="ODR6296590941f"/>
    <s v="C483469L"/>
    <x v="275"/>
    <s v="P664665"/>
    <n v="488360"/>
    <n v="2"/>
    <n v="9767200"/>
    <n v="0"/>
    <n v="9767200"/>
    <n v="1"/>
    <n v="1"/>
    <n v="1"/>
    <n v="1"/>
    <d v="2021-07-26T00:00:00"/>
    <x v="836"/>
    <n v="4883600"/>
    <n v="410176"/>
    <x v="0"/>
    <x v="2"/>
    <n v="8946848"/>
    <n v="0.91600950118764846"/>
  </r>
  <r>
    <s v="ODR6031561471r"/>
    <s v="C239306L"/>
    <x v="360"/>
    <s v="P664665"/>
    <n v="488360"/>
    <n v="2"/>
    <n v="9767200"/>
    <n v="0"/>
    <n v="9767200"/>
    <n v="1"/>
    <n v="1"/>
    <n v="1"/>
    <n v="1"/>
    <d v="2021-07-21T00:00:00"/>
    <x v="836"/>
    <n v="4883600"/>
    <n v="410176"/>
    <x v="0"/>
    <x v="2"/>
    <n v="8946848"/>
    <n v="0.91600950118764846"/>
  </r>
  <r>
    <s v="ODR8689623486d"/>
    <s v="C972737L"/>
    <x v="389"/>
    <s v="P286419"/>
    <n v="974400"/>
    <n v="1"/>
    <n v="9744000"/>
    <n v="0"/>
    <n v="9744000"/>
    <n v="1"/>
    <n v="1"/>
    <n v="1"/>
    <n v="1"/>
    <d v="2021-07-21T00:00:00"/>
    <x v="837"/>
    <n v="9744000"/>
    <n v="633360"/>
    <x v="9"/>
    <x v="2"/>
    <n v="9110640"/>
    <n v="0.93500000000000005"/>
  </r>
  <r>
    <s v="ODR7170585256u"/>
    <s v="C900915L"/>
    <x v="169"/>
    <s v="P692763"/>
    <n v="974400"/>
    <n v="1"/>
    <n v="9744000"/>
    <n v="0"/>
    <n v="9744000"/>
    <n v="1"/>
    <n v="1"/>
    <n v="1"/>
    <n v="1"/>
    <d v="2021-09-15T00:00:00"/>
    <x v="838"/>
    <n v="9744000"/>
    <n v="584640"/>
    <x v="9"/>
    <x v="2"/>
    <n v="9159360"/>
    <n v="0.94"/>
  </r>
  <r>
    <s v="ODR2905321219c"/>
    <s v="C972737L"/>
    <x v="276"/>
    <s v="P286419"/>
    <n v="974400"/>
    <n v="1"/>
    <n v="9744000"/>
    <n v="0"/>
    <n v="9744000"/>
    <n v="1"/>
    <n v="1"/>
    <n v="0"/>
    <n v="1"/>
    <d v="2021-07-21T00:00:00"/>
    <x v="837"/>
    <n v="9744000"/>
    <n v="633360"/>
    <x v="9"/>
    <x v="2"/>
    <n v="9110640"/>
    <n v="0.93500000000000005"/>
  </r>
  <r>
    <s v="ODR7466179525b"/>
    <s v="C790532L"/>
    <x v="49"/>
    <s v="P540895"/>
    <n v="970050"/>
    <n v="1"/>
    <n v="9700500"/>
    <n v="0"/>
    <n v="9700500"/>
    <n v="1"/>
    <n v="0"/>
    <n v="0"/>
    <n v="4"/>
    <d v="2021-11-26T00:00:00"/>
    <x v="839"/>
    <n v="9700500"/>
    <n v="708122"/>
    <x v="9"/>
    <x v="1"/>
    <n v="8992378"/>
    <n v="0.92700149476831095"/>
  </r>
  <r>
    <s v="ODR2919345584c"/>
    <s v="C196051L"/>
    <x v="350"/>
    <s v="P744942"/>
    <n v="966860"/>
    <n v="1"/>
    <n v="9668600"/>
    <n v="0"/>
    <n v="9668600"/>
    <n v="1"/>
    <n v="0"/>
    <n v="0"/>
    <n v="1"/>
    <d v="2021-07-28T00:00:00"/>
    <x v="840"/>
    <n v="9668600"/>
    <n v="802488"/>
    <x v="1"/>
    <x v="2"/>
    <n v="8866112"/>
    <n v="0.91700059988002403"/>
  </r>
  <r>
    <s v="ODR4734435079s"/>
    <s v="C363835L"/>
    <x v="73"/>
    <s v="P375872"/>
    <n v="962800"/>
    <n v="1"/>
    <n v="9628000"/>
    <n v="0"/>
    <n v="9628000"/>
    <n v="1"/>
    <n v="0"/>
    <n v="0"/>
    <n v="4"/>
    <d v="2022-05-24T00:00:00"/>
    <x v="841"/>
    <n v="9628000"/>
    <n v="856892"/>
    <x v="2"/>
    <x v="1"/>
    <n v="8771108"/>
    <n v="0.91100000000000003"/>
  </r>
  <r>
    <s v="ODR9568376125y"/>
    <s v="C337184L"/>
    <x v="287"/>
    <s v="P146818"/>
    <n v="478500"/>
    <n v="2"/>
    <n v="9570000"/>
    <n v="0"/>
    <n v="9570000"/>
    <n v="1"/>
    <n v="0"/>
    <n v="0"/>
    <n v="4"/>
    <d v="2022-01-04T00:00:00"/>
    <x v="842"/>
    <n v="4785000"/>
    <n v="358846"/>
    <x v="2"/>
    <x v="1"/>
    <n v="8852308"/>
    <n v="0.92500606060606061"/>
  </r>
  <r>
    <s v="ODR1200987737j"/>
    <s v="C720280L"/>
    <x v="318"/>
    <s v="P589695"/>
    <n v="957000"/>
    <n v="1"/>
    <n v="9570000"/>
    <n v="0"/>
    <n v="9570000"/>
    <n v="1"/>
    <n v="0"/>
    <n v="0"/>
    <n v="4"/>
    <d v="2021-12-28T00:00:00"/>
    <x v="843"/>
    <n v="9570000"/>
    <n v="717750"/>
    <x v="3"/>
    <x v="1"/>
    <n v="8852250"/>
    <n v="0.92500000000000004"/>
  </r>
  <r>
    <s v="ODR5272224032t"/>
    <s v="C212002L"/>
    <x v="215"/>
    <s v="P846112"/>
    <n v="957000"/>
    <n v="1"/>
    <n v="9570000"/>
    <n v="0"/>
    <n v="9570000"/>
    <n v="1"/>
    <n v="0"/>
    <n v="0"/>
    <n v="1"/>
    <d v="2022-01-06T00:00:00"/>
    <x v="844"/>
    <n v="9570000"/>
    <n v="698610"/>
    <x v="9"/>
    <x v="2"/>
    <n v="8871390"/>
    <n v="0.92700000000000005"/>
  </r>
  <r>
    <s v="ODR5927726820c"/>
    <s v="C255724L"/>
    <x v="408"/>
    <s v="P236490"/>
    <n v="957000"/>
    <n v="1"/>
    <n v="9570000"/>
    <n v="0"/>
    <n v="9570000"/>
    <n v="1"/>
    <n v="0"/>
    <n v="0"/>
    <n v="1"/>
    <d v="2021-07-09T00:00:00"/>
    <x v="845"/>
    <n v="9570000"/>
    <n v="612480"/>
    <x v="4"/>
    <x v="2"/>
    <n v="8957520"/>
    <n v="0.93600000000000005"/>
  </r>
  <r>
    <s v="ODR6852227182g"/>
    <s v="C872421L"/>
    <x v="357"/>
    <s v="P887380"/>
    <n v="19140"/>
    <n v="50"/>
    <n v="9570000"/>
    <n v="0"/>
    <n v="9570000"/>
    <n v="1"/>
    <n v="1"/>
    <n v="1"/>
    <n v="1"/>
    <d v="2021-08-25T00:00:00"/>
    <x v="846"/>
    <n v="191400"/>
    <n v="17226"/>
    <x v="11"/>
    <x v="2"/>
    <n v="8708700"/>
    <n v="0.91"/>
  </r>
  <r>
    <s v="ODR1137425622e"/>
    <s v="C872421L"/>
    <x v="362"/>
    <s v="P887380"/>
    <n v="19140"/>
    <n v="50"/>
    <n v="9570000"/>
    <n v="0"/>
    <n v="9570000"/>
    <n v="1"/>
    <n v="1"/>
    <n v="1"/>
    <n v="1"/>
    <d v="2021-08-25T00:00:00"/>
    <x v="846"/>
    <n v="191400"/>
    <n v="17226"/>
    <x v="11"/>
    <x v="2"/>
    <n v="8708700"/>
    <n v="0.91"/>
  </r>
  <r>
    <s v="ODR6144323116p"/>
    <s v="C360295L"/>
    <x v="148"/>
    <s v="P849120"/>
    <n v="955840"/>
    <n v="1"/>
    <n v="9558400"/>
    <n v="0"/>
    <n v="9558400"/>
    <n v="1"/>
    <n v="1"/>
    <n v="1"/>
    <n v="3"/>
    <d v="2022-01-12T00:00:00"/>
    <x v="847"/>
    <n v="9558400"/>
    <n v="735962"/>
    <x v="9"/>
    <x v="3"/>
    <n v="8822438"/>
    <n v="0.92300364077669905"/>
  </r>
  <r>
    <s v="ODR7188486659n"/>
    <s v="C872421L"/>
    <x v="232"/>
    <s v="P765136"/>
    <n v="18850"/>
    <n v="50"/>
    <n v="9425000"/>
    <n v="0"/>
    <n v="9425000"/>
    <n v="1"/>
    <n v="1"/>
    <n v="1"/>
    <n v="1"/>
    <d v="2021-08-25T00:00:00"/>
    <x v="848"/>
    <n v="188500"/>
    <n v="12818"/>
    <x v="11"/>
    <x v="2"/>
    <n v="8784100"/>
    <n v="0.93200000000000005"/>
  </r>
  <r>
    <s v="ODR2293599882u"/>
    <s v="C886572L"/>
    <x v="227"/>
    <s v="P594703"/>
    <n v="939600"/>
    <n v="1"/>
    <n v="9396000"/>
    <n v="0"/>
    <n v="9396000"/>
    <n v="1"/>
    <n v="1"/>
    <n v="0"/>
    <n v="1"/>
    <d v="2021-07-09T00:00:00"/>
    <x v="849"/>
    <n v="9396000"/>
    <n v="676512"/>
    <x v="7"/>
    <x v="2"/>
    <n v="8719488"/>
    <n v="0.92800000000000005"/>
  </r>
  <r>
    <s v="ODR7259039961y"/>
    <s v="C886572L"/>
    <x v="221"/>
    <s v="P594703"/>
    <n v="939600"/>
    <n v="1"/>
    <n v="9396000"/>
    <n v="0"/>
    <n v="9396000"/>
    <n v="1"/>
    <n v="1"/>
    <n v="1"/>
    <n v="1"/>
    <d v="2021-07-09T00:00:00"/>
    <x v="849"/>
    <n v="9396000"/>
    <n v="676512"/>
    <x v="7"/>
    <x v="2"/>
    <n v="8719488"/>
    <n v="0.92800000000000005"/>
  </r>
  <r>
    <s v="ODR3979572623d"/>
    <s v="C374672L"/>
    <x v="334"/>
    <s v="P541340"/>
    <n v="939600"/>
    <n v="1"/>
    <n v="9396000"/>
    <n v="0"/>
    <n v="9396000"/>
    <n v="1"/>
    <n v="1"/>
    <n v="0"/>
    <n v="1"/>
    <d v="2021-07-17T00:00:00"/>
    <x v="850"/>
    <n v="9396000"/>
    <n v="620136"/>
    <x v="7"/>
    <x v="2"/>
    <n v="8775864"/>
    <n v="0.93400000000000005"/>
  </r>
  <r>
    <s v="ODR6031501931q"/>
    <s v="C426604L"/>
    <x v="288"/>
    <s v="P404687"/>
    <n v="939542"/>
    <n v="1"/>
    <n v="9395420"/>
    <n v="0"/>
    <n v="9395420"/>
    <n v="1"/>
    <n v="0"/>
    <n v="0"/>
    <n v="1"/>
    <d v="2021-11-08T00:00:00"/>
    <x v="851"/>
    <n v="9395420"/>
    <n v="742226"/>
    <x v="9"/>
    <x v="2"/>
    <n v="8653194"/>
    <n v="0.92100129637631956"/>
  </r>
  <r>
    <s v="ODR1286487019l"/>
    <s v="C301066L"/>
    <x v="304"/>
    <s v="P505307"/>
    <n v="936062"/>
    <n v="1"/>
    <n v="9360620"/>
    <n v="0"/>
    <n v="9360620"/>
    <n v="1"/>
    <n v="1"/>
    <n v="1"/>
    <n v="1"/>
    <d v="2022-03-13T00:00:00"/>
    <x v="852"/>
    <n v="9360620"/>
    <n v="795644"/>
    <x v="3"/>
    <x v="2"/>
    <n v="8564976"/>
    <n v="0.91500092942561495"/>
  </r>
  <r>
    <s v="ODR1943850457r"/>
    <s v="C942237L"/>
    <x v="403"/>
    <s v="P914543"/>
    <n v="464000"/>
    <n v="2"/>
    <n v="9280000"/>
    <n v="0"/>
    <n v="9280000"/>
    <n v="1"/>
    <n v="0"/>
    <n v="0"/>
    <n v="8"/>
    <d v="2021-09-11T00:00:00"/>
    <x v="853"/>
    <n v="4640000"/>
    <n v="315520"/>
    <x v="7"/>
    <x v="8"/>
    <n v="8648960"/>
    <n v="0.93200000000000005"/>
  </r>
  <r>
    <s v="ODR5792609992x"/>
    <s v="C792683L"/>
    <x v="22"/>
    <s v="P747087"/>
    <n v="927942"/>
    <n v="1"/>
    <n v="9279420"/>
    <n v="0"/>
    <n v="9279420"/>
    <n v="1"/>
    <n v="1"/>
    <n v="0"/>
    <n v="1"/>
    <d v="2022-05-23T00:00:00"/>
    <x v="854"/>
    <n v="9047420"/>
    <n v="778070"/>
    <x v="4"/>
    <x v="2"/>
    <n v="8501350"/>
    <n v="0.91615100943808991"/>
  </r>
  <r>
    <s v="ODR3160891340m"/>
    <s v="C831683L"/>
    <x v="110"/>
    <s v="P504355"/>
    <n v="463942"/>
    <n v="2"/>
    <n v="9278840"/>
    <n v="0"/>
    <n v="9278840"/>
    <n v="1"/>
    <n v="1"/>
    <n v="1"/>
    <n v="11"/>
    <d v="2021-07-03T00:00:00"/>
    <x v="855"/>
    <n v="4579100"/>
    <n v="343418"/>
    <x v="3"/>
    <x v="10"/>
    <n v="8592004"/>
    <n v="0.92597824728091016"/>
  </r>
  <r>
    <s v="ODR7265453437n"/>
    <s v="C807552L"/>
    <x v="319"/>
    <s v="P862377"/>
    <n v="921330"/>
    <n v="1"/>
    <n v="9213300"/>
    <n v="0"/>
    <n v="9213300"/>
    <n v="1"/>
    <n v="1"/>
    <n v="1"/>
    <n v="1"/>
    <d v="2021-12-18T00:00:00"/>
    <x v="856"/>
    <n v="9213300"/>
    <n v="718620"/>
    <x v="3"/>
    <x v="2"/>
    <n v="8494680"/>
    <n v="0.92200188857412657"/>
  </r>
  <r>
    <s v="ODR1119282607l"/>
    <s v="C192625L"/>
    <x v="206"/>
    <s v="P146984"/>
    <n v="919300"/>
    <n v="1"/>
    <n v="9193000"/>
    <n v="0"/>
    <n v="9193000"/>
    <n v="1"/>
    <n v="0"/>
    <n v="0"/>
    <n v="8"/>
    <d v="2021-07-27T00:00:00"/>
    <x v="857"/>
    <n v="9193000"/>
    <n v="671060"/>
    <x v="1"/>
    <x v="8"/>
    <n v="8521940"/>
    <n v="0.92700315457413252"/>
  </r>
  <r>
    <s v="ODR3253298181w"/>
    <s v="C435752L"/>
    <x v="64"/>
    <s v="P782582"/>
    <n v="904800"/>
    <n v="1"/>
    <n v="9048000"/>
    <n v="0"/>
    <n v="9048000"/>
    <n v="1"/>
    <n v="1"/>
    <n v="1"/>
    <n v="1"/>
    <d v="2021-11-05T00:00:00"/>
    <x v="858"/>
    <n v="9048000"/>
    <n v="787176"/>
    <x v="10"/>
    <x v="2"/>
    <n v="8260824"/>
    <n v="0.91300000000000003"/>
  </r>
  <r>
    <s v="ODR3901901375g"/>
    <s v="C940999L"/>
    <x v="193"/>
    <s v="P782582"/>
    <n v="904800"/>
    <n v="1"/>
    <n v="9048000"/>
    <n v="0"/>
    <n v="9048000"/>
    <n v="1"/>
    <n v="0"/>
    <n v="0"/>
    <n v="8"/>
    <d v="2021-07-19T00:00:00"/>
    <x v="858"/>
    <n v="9048000"/>
    <n v="787176"/>
    <x v="10"/>
    <x v="8"/>
    <n v="8260824"/>
    <n v="0.91300000000000003"/>
  </r>
  <r>
    <s v="ODR8279910836s"/>
    <s v="C872595L"/>
    <x v="276"/>
    <s v="P167095"/>
    <n v="899000"/>
    <n v="1"/>
    <n v="8990000"/>
    <n v="0"/>
    <n v="8990000"/>
    <n v="1"/>
    <n v="1"/>
    <n v="1"/>
    <n v="1"/>
    <d v="2021-07-05T00:00:00"/>
    <x v="859"/>
    <n v="8990000"/>
    <n v="611320"/>
    <x v="3"/>
    <x v="2"/>
    <n v="8378680"/>
    <n v="0.93200000000000005"/>
  </r>
  <r>
    <s v="ODR9439085138p"/>
    <s v="C814229L"/>
    <x v="120"/>
    <s v="P866332"/>
    <n v="899000"/>
    <n v="1"/>
    <n v="8990000"/>
    <n v="0"/>
    <n v="8990000"/>
    <n v="1"/>
    <n v="1"/>
    <n v="0"/>
    <n v="1"/>
    <d v="2021-07-13T00:00:00"/>
    <x v="860"/>
    <n v="8990000"/>
    <n v="800110"/>
    <x v="3"/>
    <x v="2"/>
    <n v="8189890"/>
    <n v="0.91100000000000003"/>
  </r>
  <r>
    <s v="ODR7894790180i"/>
    <s v="C567307L"/>
    <x v="280"/>
    <s v="P358912"/>
    <n v="899000"/>
    <n v="1"/>
    <n v="8990000"/>
    <n v="0"/>
    <n v="8990000"/>
    <n v="1"/>
    <n v="1"/>
    <n v="0"/>
    <n v="1"/>
    <d v="2021-09-07T00:00:00"/>
    <x v="108"/>
    <n v="8091000"/>
    <n v="606796"/>
    <x v="6"/>
    <x v="2"/>
    <n v="8383204"/>
    <n v="0.93250322580645162"/>
  </r>
  <r>
    <s v="ODR9936739968b"/>
    <s v="C485693L"/>
    <x v="297"/>
    <s v="P454002"/>
    <n v="896680"/>
    <n v="1"/>
    <n v="8966800"/>
    <n v="0"/>
    <n v="8966800"/>
    <n v="1"/>
    <n v="1"/>
    <n v="0"/>
    <n v="1"/>
    <d v="2021-07-02T00:00:00"/>
    <x v="861"/>
    <n v="8966800"/>
    <n v="708354"/>
    <x v="2"/>
    <x v="2"/>
    <n v="8258446"/>
    <n v="0.92100258732212159"/>
  </r>
  <r>
    <s v="ODR9962764910c"/>
    <s v="C577176L"/>
    <x v="52"/>
    <s v="P341170"/>
    <n v="446600"/>
    <n v="2"/>
    <n v="8932000"/>
    <n v="0"/>
    <n v="8932000"/>
    <n v="1"/>
    <n v="0"/>
    <n v="0"/>
    <n v="1"/>
    <d v="2022-06-01T00:00:00"/>
    <x v="125"/>
    <n v="4321000"/>
    <n v="345680"/>
    <x v="3"/>
    <x v="2"/>
    <n v="8240640"/>
    <n v="0.92259740259740264"/>
  </r>
  <r>
    <s v="ODR2337891809l"/>
    <s v="C851620L"/>
    <x v="197"/>
    <s v="P370891"/>
    <n v="35380"/>
    <n v="25"/>
    <n v="8845000"/>
    <n v="0"/>
    <n v="8845000"/>
    <n v="1"/>
    <n v="0"/>
    <n v="0"/>
    <n v="1"/>
    <d v="2021-10-06T00:00:00"/>
    <x v="862"/>
    <n v="353800"/>
    <n v="25462"/>
    <x v="5"/>
    <x v="2"/>
    <n v="8208450"/>
    <n v="0.92803278688524593"/>
  </r>
  <r>
    <s v="ODR4150726008f"/>
    <s v="C710795L"/>
    <x v="1"/>
    <s v="P722399"/>
    <n v="882180"/>
    <n v="1"/>
    <n v="8821800"/>
    <n v="0"/>
    <n v="8821800"/>
    <n v="1"/>
    <n v="0"/>
    <n v="0"/>
    <n v="2"/>
    <d v="2021-11-10T00:00:00"/>
    <x v="831"/>
    <n v="8821800"/>
    <n v="758640"/>
    <x v="6"/>
    <x v="5"/>
    <n v="8063160"/>
    <n v="0.91400394477317559"/>
  </r>
  <r>
    <s v="ODR7352766540k"/>
    <s v="C485693L"/>
    <x v="211"/>
    <s v="P760224"/>
    <n v="881600"/>
    <n v="1"/>
    <n v="8816000"/>
    <n v="0"/>
    <n v="8816000"/>
    <n v="1"/>
    <n v="1"/>
    <n v="0"/>
    <n v="1"/>
    <d v="2021-07-02T00:00:00"/>
    <x v="863"/>
    <n v="8816000"/>
    <n v="599488"/>
    <x v="2"/>
    <x v="2"/>
    <n v="8216512"/>
    <n v="0.93200000000000005"/>
  </r>
  <r>
    <s v="ODR1745879070b"/>
    <s v="C283866L"/>
    <x v="231"/>
    <s v="P334698"/>
    <n v="440800"/>
    <n v="2"/>
    <n v="8816000"/>
    <n v="0"/>
    <n v="8816000"/>
    <n v="1"/>
    <n v="1"/>
    <n v="0"/>
    <n v="4"/>
    <d v="2021-07-18T00:00:00"/>
    <x v="864"/>
    <n v="4408000"/>
    <n v="317376"/>
    <x v="8"/>
    <x v="1"/>
    <n v="8181248"/>
    <n v="0.92800000000000005"/>
  </r>
  <r>
    <s v="ODR3839531177f"/>
    <s v="C593262L"/>
    <x v="155"/>
    <s v="P524798"/>
    <n v="870000"/>
    <n v="1"/>
    <n v="8700000"/>
    <n v="0"/>
    <n v="8700000"/>
    <n v="1"/>
    <n v="1"/>
    <n v="0"/>
    <n v="1"/>
    <d v="2021-11-13T00:00:00"/>
    <x v="865"/>
    <n v="8700000"/>
    <n v="600300"/>
    <x v="2"/>
    <x v="2"/>
    <n v="8099700"/>
    <n v="0.93100000000000005"/>
  </r>
  <r>
    <s v="ODR5160669150n"/>
    <s v="C857523L"/>
    <x v="37"/>
    <s v="P441981"/>
    <n v="435000"/>
    <n v="2"/>
    <n v="8700000"/>
    <n v="0"/>
    <n v="8700000"/>
    <n v="1"/>
    <n v="1"/>
    <n v="0"/>
    <n v="1"/>
    <d v="2022-07-24T00:00:00"/>
    <x v="866"/>
    <n v="4350000"/>
    <n v="374100"/>
    <x v="10"/>
    <x v="2"/>
    <n v="7951800"/>
    <n v="0.91400000000000003"/>
  </r>
  <r>
    <s v="ODR3203918205z"/>
    <s v="C214255L"/>
    <x v="149"/>
    <s v="P743730"/>
    <n v="435000"/>
    <n v="2"/>
    <n v="8700000"/>
    <n v="0"/>
    <n v="8700000"/>
    <n v="1"/>
    <n v="1"/>
    <n v="1"/>
    <n v="10"/>
    <d v="2021-10-28T00:00:00"/>
    <x v="867"/>
    <n v="4350000"/>
    <n v="278400"/>
    <x v="7"/>
    <x v="11"/>
    <n v="8143200"/>
    <n v="0.93600000000000005"/>
  </r>
  <r>
    <s v="ODR9021316010a"/>
    <s v="C128609L"/>
    <x v="3"/>
    <s v="P383378"/>
    <n v="290000"/>
    <n v="3"/>
    <n v="8700000"/>
    <n v="0"/>
    <n v="8700000"/>
    <n v="1"/>
    <n v="0"/>
    <n v="0"/>
    <n v="4"/>
    <d v="2021-11-23T00:00:00"/>
    <x v="49"/>
    <n v="2900000"/>
    <n v="217500"/>
    <x v="7"/>
    <x v="1"/>
    <n v="8047500"/>
    <n v="0.92500000000000004"/>
  </r>
  <r>
    <s v="ODR8807527363g"/>
    <s v="C711954L"/>
    <x v="52"/>
    <s v="P656200"/>
    <n v="869942"/>
    <n v="1"/>
    <n v="8699420"/>
    <n v="0"/>
    <n v="8699420"/>
    <n v="1"/>
    <n v="1"/>
    <n v="0"/>
    <n v="1"/>
    <d v="2022-06-24T00:00:00"/>
    <x v="868"/>
    <n v="8699420"/>
    <n v="782942"/>
    <x v="9"/>
    <x v="2"/>
    <n v="7916478"/>
    <n v="0.91000066671111413"/>
  </r>
  <r>
    <s v="ODR2335972761c"/>
    <s v="C531212L"/>
    <x v="329"/>
    <s v="P307738"/>
    <n v="869942"/>
    <n v="1"/>
    <n v="8699420"/>
    <n v="0"/>
    <n v="8699420"/>
    <n v="1"/>
    <n v="0"/>
    <n v="0"/>
    <n v="4"/>
    <d v="2021-11-23T00:00:00"/>
    <x v="869"/>
    <n v="8699420"/>
    <n v="765542"/>
    <x v="7"/>
    <x v="1"/>
    <n v="7933878"/>
    <n v="0.91200080005333684"/>
  </r>
  <r>
    <s v="ODR8480896042x"/>
    <s v="C499302L"/>
    <x v="28"/>
    <s v="P377349"/>
    <n v="434420"/>
    <n v="2"/>
    <n v="8688400"/>
    <n v="0"/>
    <n v="8688400"/>
    <n v="1"/>
    <n v="0"/>
    <n v="0"/>
    <n v="4"/>
    <d v="2022-07-13T00:00:00"/>
    <x v="870"/>
    <n v="4344200"/>
    <n v="317086"/>
    <x v="7"/>
    <x v="1"/>
    <n v="8054228"/>
    <n v="0.92700934579439254"/>
  </r>
  <r>
    <s v="ODR7210912106q"/>
    <s v="C949082L"/>
    <x v="18"/>
    <s v="P414864"/>
    <n v="434420"/>
    <n v="2"/>
    <n v="8688400"/>
    <n v="0"/>
    <n v="8688400"/>
    <n v="1"/>
    <n v="0"/>
    <n v="0"/>
    <n v="4"/>
    <d v="2022-06-21T00:00:00"/>
    <x v="871"/>
    <n v="4344200"/>
    <n v="338836"/>
    <x v="7"/>
    <x v="1"/>
    <n v="8010728"/>
    <n v="0.92200267022696925"/>
  </r>
  <r>
    <s v="ODR9720426432g"/>
    <s v="C353600L"/>
    <x v="271"/>
    <s v="P611179"/>
    <n v="57710"/>
    <n v="15"/>
    <n v="8656500"/>
    <n v="0"/>
    <n v="8656500"/>
    <n v="1"/>
    <n v="1"/>
    <n v="1"/>
    <n v="1"/>
    <d v="2021-08-23T00:00:00"/>
    <x v="872"/>
    <n v="577100"/>
    <n v="42688"/>
    <x v="13"/>
    <x v="2"/>
    <n v="8016180"/>
    <n v="0.92603015075376882"/>
  </r>
  <r>
    <s v="ODR9493450668k"/>
    <s v="C713173L"/>
    <x v="39"/>
    <s v="P505303"/>
    <n v="864200"/>
    <n v="1"/>
    <n v="8642000"/>
    <n v="0"/>
    <n v="8642000"/>
    <n v="1"/>
    <n v="1"/>
    <n v="1"/>
    <n v="7"/>
    <d v="2022-02-16T00:00:00"/>
    <x v="873"/>
    <n v="8642000"/>
    <n v="622224"/>
    <x v="2"/>
    <x v="4"/>
    <n v="8019776"/>
    <n v="0.92800000000000005"/>
  </r>
  <r>
    <s v="ODR6526053002y"/>
    <s v="C248407L"/>
    <x v="179"/>
    <s v="P235070"/>
    <n v="432100"/>
    <n v="2"/>
    <n v="8642000"/>
    <n v="0"/>
    <n v="8642000"/>
    <n v="1"/>
    <n v="1"/>
    <n v="1"/>
    <n v="1"/>
    <d v="2022-03-22T00:00:00"/>
    <x v="874"/>
    <n v="4321000"/>
    <n v="263552"/>
    <x v="7"/>
    <x v="2"/>
    <n v="8114896"/>
    <n v="0.93900671140939596"/>
  </r>
  <r>
    <s v="ODR9566127082m"/>
    <s v="C870711L"/>
    <x v="365"/>
    <s v="P943195"/>
    <n v="863040"/>
    <n v="1"/>
    <n v="8630400"/>
    <n v="0"/>
    <n v="8630400"/>
    <n v="1"/>
    <n v="1"/>
    <n v="0"/>
    <n v="1"/>
    <d v="2021-11-20T00:00:00"/>
    <x v="875"/>
    <n v="8630400"/>
    <n v="621354"/>
    <x v="9"/>
    <x v="2"/>
    <n v="8009046"/>
    <n v="0.92800403225806449"/>
  </r>
  <r>
    <s v="ODR4395076915l"/>
    <s v="C170103L"/>
    <x v="372"/>
    <s v="P819909"/>
    <n v="858400"/>
    <n v="1"/>
    <n v="8584000"/>
    <n v="0"/>
    <n v="8584000"/>
    <n v="1"/>
    <n v="0"/>
    <n v="0"/>
    <n v="9"/>
    <d v="2021-07-03T00:00:00"/>
    <x v="876"/>
    <n v="8584000"/>
    <n v="695304"/>
    <x v="7"/>
    <x v="9"/>
    <n v="7888696"/>
    <n v="0.91900000000000004"/>
  </r>
  <r>
    <s v="ODR8046962152r"/>
    <s v="C462915L"/>
    <x v="223"/>
    <s v="P799927"/>
    <n v="214020"/>
    <n v="4"/>
    <n v="8560800"/>
    <n v="0"/>
    <n v="8560800"/>
    <n v="1"/>
    <n v="1"/>
    <n v="1"/>
    <n v="1"/>
    <d v="2022-03-01T00:00:00"/>
    <x v="877"/>
    <n v="2140200"/>
    <n v="162632"/>
    <x v="7"/>
    <x v="2"/>
    <n v="7910272"/>
    <n v="0.92401084010840107"/>
  </r>
  <r>
    <s v="ODR6567136216h"/>
    <s v="C541864L"/>
    <x v="254"/>
    <s v="P839934"/>
    <n v="855326"/>
    <n v="1"/>
    <n v="8553260"/>
    <n v="0"/>
    <n v="8553260"/>
    <n v="1"/>
    <n v="0"/>
    <n v="0"/>
    <n v="4"/>
    <d v="2022-03-22T00:00:00"/>
    <x v="878"/>
    <n v="8552100"/>
    <n v="590092"/>
    <x v="3"/>
    <x v="1"/>
    <n v="7963168"/>
    <n v="0.93100969688750257"/>
  </r>
  <r>
    <s v="ODR7576060474j"/>
    <s v="C588794L"/>
    <x v="157"/>
    <s v="P839934"/>
    <n v="855210"/>
    <n v="1"/>
    <n v="8552100"/>
    <n v="0"/>
    <n v="8552100"/>
    <n v="1"/>
    <n v="1"/>
    <n v="1"/>
    <n v="3"/>
    <d v="2021-10-10T00:00:00"/>
    <x v="878"/>
    <n v="8552100"/>
    <n v="590092"/>
    <x v="3"/>
    <x v="3"/>
    <n v="7962008"/>
    <n v="0.93100033909799929"/>
  </r>
  <r>
    <s v="ODR2249204468m"/>
    <s v="C717559L"/>
    <x v="105"/>
    <s v="P504908"/>
    <n v="284200"/>
    <n v="3"/>
    <n v="8526000"/>
    <n v="0"/>
    <n v="8526000"/>
    <n v="1"/>
    <n v="0"/>
    <n v="0"/>
    <n v="1"/>
    <d v="2022-08-16T00:00:00"/>
    <x v="122"/>
    <n v="2842000"/>
    <n v="204624"/>
    <x v="10"/>
    <x v="2"/>
    <n v="7912128"/>
    <n v="0.92800000000000005"/>
  </r>
  <r>
    <s v="ODR4648191918s"/>
    <s v="C718846L"/>
    <x v="265"/>
    <s v="P126143"/>
    <n v="852600"/>
    <n v="1"/>
    <n v="8526000"/>
    <n v="0"/>
    <n v="8526000"/>
    <n v="1"/>
    <n v="0"/>
    <n v="0"/>
    <n v="1"/>
    <d v="2021-12-27T00:00:00"/>
    <x v="879"/>
    <n v="8526000"/>
    <n v="528612"/>
    <x v="6"/>
    <x v="2"/>
    <n v="7997388"/>
    <n v="0.93799999999999994"/>
  </r>
  <r>
    <s v="ODR7909617676i"/>
    <s v="C972737L"/>
    <x v="13"/>
    <s v="P126143"/>
    <n v="852600"/>
    <n v="1"/>
    <n v="8526000"/>
    <n v="0"/>
    <n v="8526000"/>
    <n v="1"/>
    <n v="1"/>
    <n v="1"/>
    <n v="1"/>
    <d v="2021-07-21T00:00:00"/>
    <x v="879"/>
    <n v="8526000"/>
    <n v="528612"/>
    <x v="6"/>
    <x v="2"/>
    <n v="7997388"/>
    <n v="0.93799999999999994"/>
  </r>
  <r>
    <s v="ODR7236303145h"/>
    <s v="C845064L"/>
    <x v="282"/>
    <s v="P194864"/>
    <n v="845640"/>
    <n v="1"/>
    <n v="8456400"/>
    <n v="0"/>
    <n v="8456400"/>
    <n v="1"/>
    <n v="1"/>
    <n v="0"/>
    <n v="1"/>
    <d v="2021-07-16T00:00:00"/>
    <x v="880"/>
    <n v="8456400"/>
    <n v="693390"/>
    <x v="7"/>
    <x v="2"/>
    <n v="7763010"/>
    <n v="0.9180041152263374"/>
  </r>
  <r>
    <s v="ODR2521468913p"/>
    <s v="C855079L"/>
    <x v="85"/>
    <s v="P630615"/>
    <n v="843900"/>
    <n v="1"/>
    <n v="8439000"/>
    <n v="0"/>
    <n v="8439000"/>
    <n v="1"/>
    <n v="0"/>
    <n v="0"/>
    <n v="7"/>
    <d v="2022-06-12T00:00:00"/>
    <x v="881"/>
    <n v="8439000"/>
    <n v="531628"/>
    <x v="13"/>
    <x v="4"/>
    <n v="7907372"/>
    <n v="0.93700343642611683"/>
  </r>
  <r>
    <s v="ODR5249893764o"/>
    <s v="C500766L"/>
    <x v="103"/>
    <s v="P420946"/>
    <n v="842160"/>
    <n v="1"/>
    <n v="8421600"/>
    <n v="0"/>
    <n v="8421600"/>
    <n v="1"/>
    <n v="1"/>
    <n v="0"/>
    <n v="1"/>
    <d v="2021-08-07T00:00:00"/>
    <x v="882"/>
    <n v="7771420"/>
    <n v="528438"/>
    <x v="2"/>
    <x v="2"/>
    <n v="7893162"/>
    <n v="0.93725206611570244"/>
  </r>
  <r>
    <s v="ODR1182050040h"/>
    <s v="C474741L"/>
    <x v="293"/>
    <s v="P292265"/>
    <n v="841000"/>
    <n v="1"/>
    <n v="8410000"/>
    <n v="0"/>
    <n v="8410000"/>
    <n v="1"/>
    <n v="0"/>
    <n v="0"/>
    <n v="4"/>
    <d v="2022-01-27T00:00:00"/>
    <x v="883"/>
    <n v="8410000"/>
    <n v="630750"/>
    <x v="6"/>
    <x v="1"/>
    <n v="7779250"/>
    <n v="0.92500000000000004"/>
  </r>
  <r>
    <s v="ODR3330060665z"/>
    <s v="C802541L"/>
    <x v="289"/>
    <s v="P292265"/>
    <n v="841000"/>
    <n v="1"/>
    <n v="8410000"/>
    <n v="0"/>
    <n v="8410000"/>
    <n v="1"/>
    <n v="1"/>
    <n v="0"/>
    <n v="1"/>
    <d v="2022-01-10T00:00:00"/>
    <x v="883"/>
    <n v="8410000"/>
    <n v="630750"/>
    <x v="6"/>
    <x v="2"/>
    <n v="7779250"/>
    <n v="0.92500000000000004"/>
  </r>
  <r>
    <s v="ODR5903855603h"/>
    <s v="C215074L"/>
    <x v="329"/>
    <s v="P292265"/>
    <n v="841000"/>
    <n v="1"/>
    <n v="8410000"/>
    <n v="0"/>
    <n v="8410000"/>
    <n v="1"/>
    <n v="0"/>
    <n v="0"/>
    <n v="4"/>
    <d v="2021-09-13T00:00:00"/>
    <x v="883"/>
    <n v="8410000"/>
    <n v="630750"/>
    <x v="6"/>
    <x v="1"/>
    <n v="7779250"/>
    <n v="0.92500000000000004"/>
  </r>
  <r>
    <s v="ODR7394652942z"/>
    <s v="C875936L"/>
    <x v="138"/>
    <s v="P292265"/>
    <n v="841000"/>
    <n v="1"/>
    <n v="8410000"/>
    <n v="0"/>
    <n v="8410000"/>
    <n v="1"/>
    <n v="1"/>
    <n v="1"/>
    <n v="4"/>
    <d v="2021-10-07T00:00:00"/>
    <x v="883"/>
    <n v="8410000"/>
    <n v="630750"/>
    <x v="6"/>
    <x v="1"/>
    <n v="7779250"/>
    <n v="0.92500000000000004"/>
  </r>
  <r>
    <s v="ODR5696956584p"/>
    <s v="C972704L"/>
    <x v="150"/>
    <s v="P130155"/>
    <n v="841000"/>
    <n v="1"/>
    <n v="8410000"/>
    <n v="0"/>
    <n v="8410000"/>
    <n v="1"/>
    <n v="1"/>
    <n v="0"/>
    <n v="1"/>
    <d v="2022-02-10T00:00:00"/>
    <x v="123"/>
    <n v="7569000"/>
    <n v="454140"/>
    <x v="6"/>
    <x v="2"/>
    <n v="7955860"/>
    <n v="0.94599999999999995"/>
  </r>
  <r>
    <s v="ODR3659302338o"/>
    <s v="C263041L"/>
    <x v="190"/>
    <s v="P292265"/>
    <n v="841000"/>
    <n v="1"/>
    <n v="8410000"/>
    <n v="0"/>
    <n v="8410000"/>
    <n v="1"/>
    <n v="1"/>
    <n v="0"/>
    <n v="4"/>
    <d v="2021-12-23T00:00:00"/>
    <x v="883"/>
    <n v="8410000"/>
    <n v="630750"/>
    <x v="6"/>
    <x v="1"/>
    <n v="7779250"/>
    <n v="0.92500000000000004"/>
  </r>
  <r>
    <s v="ODR6553386739t"/>
    <s v="C455788L"/>
    <x v="376"/>
    <s v="P827294"/>
    <n v="841000"/>
    <n v="1"/>
    <n v="8410000"/>
    <n v="0"/>
    <n v="8410000"/>
    <n v="1"/>
    <n v="1"/>
    <n v="1"/>
    <n v="1"/>
    <d v="2021-07-12T00:00:00"/>
    <x v="884"/>
    <n v="8410000"/>
    <n v="580290"/>
    <x v="9"/>
    <x v="2"/>
    <n v="7829710"/>
    <n v="0.93100000000000005"/>
  </r>
  <r>
    <s v="ODR6857809646c"/>
    <s v="C968002L"/>
    <x v="347"/>
    <s v="P951914"/>
    <n v="841000"/>
    <n v="1"/>
    <n v="8410000"/>
    <n v="0"/>
    <n v="8410000"/>
    <n v="1"/>
    <n v="0"/>
    <n v="0"/>
    <n v="1"/>
    <d v="2021-12-22T00:00:00"/>
    <x v="885"/>
    <n v="8410000"/>
    <n v="689620"/>
    <x v="9"/>
    <x v="2"/>
    <n v="7720380"/>
    <n v="0.91800000000000004"/>
  </r>
  <r>
    <s v="ODR5300785952g"/>
    <s v="C968002L"/>
    <x v="339"/>
    <s v="P907309"/>
    <n v="841000"/>
    <n v="1"/>
    <n v="8410000"/>
    <n v="0"/>
    <n v="8410000"/>
    <n v="1"/>
    <n v="1"/>
    <n v="1"/>
    <n v="1"/>
    <d v="2021-12-22T00:00:00"/>
    <x v="886"/>
    <n v="8410000"/>
    <n v="647570"/>
    <x v="9"/>
    <x v="2"/>
    <n v="7762430"/>
    <n v="0.92300000000000004"/>
  </r>
  <r>
    <s v="ODR8360181018x"/>
    <s v="C324691L"/>
    <x v="232"/>
    <s v="P885091"/>
    <n v="841000"/>
    <n v="1"/>
    <n v="8410000"/>
    <n v="0"/>
    <n v="8410000"/>
    <n v="1"/>
    <n v="1"/>
    <n v="0"/>
    <n v="1"/>
    <d v="2021-10-03T00:00:00"/>
    <x v="887"/>
    <n v="8410000"/>
    <n v="571880"/>
    <x v="7"/>
    <x v="2"/>
    <n v="7838120"/>
    <n v="0.93200000000000005"/>
  </r>
  <r>
    <s v="ODR6915068564q"/>
    <s v="C234773L"/>
    <x v="186"/>
    <s v="P885091"/>
    <n v="841000"/>
    <n v="1"/>
    <n v="8410000"/>
    <n v="0"/>
    <n v="8410000"/>
    <n v="1"/>
    <n v="0"/>
    <n v="0"/>
    <n v="1"/>
    <d v="2021-07-06T00:00:00"/>
    <x v="887"/>
    <n v="8410000"/>
    <n v="571880"/>
    <x v="7"/>
    <x v="2"/>
    <n v="7838120"/>
    <n v="0.93200000000000005"/>
  </r>
  <r>
    <s v="ODR3405336780m"/>
    <s v="C382868L"/>
    <x v="321"/>
    <s v="P582180"/>
    <n v="841000"/>
    <n v="1"/>
    <n v="8410000"/>
    <n v="0"/>
    <n v="8410000"/>
    <n v="1"/>
    <n v="1"/>
    <n v="1"/>
    <n v="1"/>
    <d v="2021-07-07T00:00:00"/>
    <x v="711"/>
    <n v="8410000"/>
    <n v="529830"/>
    <x v="7"/>
    <x v="2"/>
    <n v="7880170"/>
    <n v="0.93700000000000006"/>
  </r>
  <r>
    <s v="ODR5239901905m"/>
    <s v="C680479L"/>
    <x v="266"/>
    <s v="P885091"/>
    <n v="841000"/>
    <n v="1"/>
    <n v="8410000"/>
    <n v="0"/>
    <n v="8410000"/>
    <n v="1"/>
    <n v="1"/>
    <n v="1"/>
    <n v="4"/>
    <d v="2021-12-20T00:00:00"/>
    <x v="887"/>
    <n v="8410000"/>
    <n v="571880"/>
    <x v="7"/>
    <x v="1"/>
    <n v="7838120"/>
    <n v="0.93200000000000005"/>
  </r>
  <r>
    <s v="ODR8788685290u"/>
    <s v="C374672L"/>
    <x v="23"/>
    <s v="P463583"/>
    <n v="841000"/>
    <n v="1"/>
    <n v="8410000"/>
    <n v="0"/>
    <n v="8410000"/>
    <n v="1"/>
    <n v="1"/>
    <n v="1"/>
    <n v="1"/>
    <d v="2021-07-17T00:00:00"/>
    <x v="713"/>
    <n v="8410000"/>
    <n v="756900"/>
    <x v="7"/>
    <x v="2"/>
    <n v="7653100"/>
    <n v="0.91"/>
  </r>
  <r>
    <s v="ODR1838248620x"/>
    <s v="C363466L"/>
    <x v="82"/>
    <s v="P844269"/>
    <n v="836128"/>
    <n v="1"/>
    <n v="8361280"/>
    <n v="0"/>
    <n v="8361280"/>
    <n v="1"/>
    <n v="0"/>
    <n v="0"/>
    <n v="4"/>
    <d v="2021-11-24T00:00:00"/>
    <x v="888"/>
    <n v="8361280"/>
    <n v="710674"/>
    <x v="2"/>
    <x v="1"/>
    <n v="7650606"/>
    <n v="0.91500416204217538"/>
  </r>
  <r>
    <s v="ODR6872261017m"/>
    <s v="C927175L"/>
    <x v="72"/>
    <s v="P567276"/>
    <n v="822150"/>
    <n v="1"/>
    <n v="8221500"/>
    <n v="0"/>
    <n v="8221500"/>
    <n v="1"/>
    <n v="1"/>
    <n v="1"/>
    <n v="1"/>
    <d v="2022-08-13T00:00:00"/>
    <x v="889"/>
    <n v="8221500"/>
    <n v="715256"/>
    <x v="14"/>
    <x v="2"/>
    <n v="7506244"/>
    <n v="0.91300176366843033"/>
  </r>
  <r>
    <s v="ODR7727152355k"/>
    <s v="C919450L"/>
    <x v="219"/>
    <s v="P757318"/>
    <n v="51040"/>
    <n v="16"/>
    <n v="8166400"/>
    <n v="0"/>
    <n v="8166400"/>
    <n v="1"/>
    <n v="0"/>
    <n v="0"/>
    <n v="4"/>
    <d v="2021-10-07T00:00:00"/>
    <x v="890"/>
    <n v="649020"/>
    <n v="47328"/>
    <x v="11"/>
    <x v="1"/>
    <n v="7409152"/>
    <n v="0.90727272727272723"/>
  </r>
  <r>
    <s v="ODR3726701269q"/>
    <s v="C562441L"/>
    <x v="126"/>
    <s v="P782582"/>
    <n v="814320"/>
    <n v="1"/>
    <n v="8143200"/>
    <n v="0"/>
    <n v="8143200"/>
    <n v="1"/>
    <n v="0"/>
    <n v="0"/>
    <n v="7"/>
    <d v="2022-05-26T00:00:00"/>
    <x v="858"/>
    <n v="9048000"/>
    <n v="787176"/>
    <x v="10"/>
    <x v="4"/>
    <n v="7356024"/>
    <n v="0.90333333333333332"/>
  </r>
  <r>
    <s v="ODR3836860928y"/>
    <s v="C525405L"/>
    <x v="235"/>
    <s v="P351814"/>
    <n v="406000"/>
    <n v="2"/>
    <n v="8120000"/>
    <n v="0"/>
    <n v="8120000"/>
    <n v="1"/>
    <n v="1"/>
    <n v="1"/>
    <n v="1"/>
    <d v="2021-07-24T00:00:00"/>
    <x v="891"/>
    <n v="4060000"/>
    <n v="263900"/>
    <x v="6"/>
    <x v="2"/>
    <n v="7592200"/>
    <n v="0.93500000000000005"/>
  </r>
  <r>
    <s v="ODR7922354374j"/>
    <s v="C980973L"/>
    <x v="160"/>
    <s v="P451684"/>
    <n v="812000"/>
    <n v="1"/>
    <n v="8120000"/>
    <n v="0"/>
    <n v="8120000"/>
    <n v="1"/>
    <n v="0"/>
    <n v="0"/>
    <n v="4"/>
    <d v="2021-10-27T00:00:00"/>
    <x v="892"/>
    <n v="8120000"/>
    <n v="600880"/>
    <x v="9"/>
    <x v="1"/>
    <n v="7519120"/>
    <n v="0.92600000000000005"/>
  </r>
  <r>
    <s v="ODR1131476208d"/>
    <s v="C356814L"/>
    <x v="4"/>
    <s v="P358912"/>
    <n v="809100"/>
    <n v="1"/>
    <n v="8091000"/>
    <n v="0"/>
    <n v="8091000"/>
    <n v="1"/>
    <n v="0"/>
    <n v="0"/>
    <n v="1"/>
    <d v="2021-11-13T00:00:00"/>
    <x v="108"/>
    <n v="8091000"/>
    <n v="606796"/>
    <x v="6"/>
    <x v="2"/>
    <n v="7484204"/>
    <n v="0.92500358422939066"/>
  </r>
  <r>
    <s v="ODR9872950252w"/>
    <s v="C385951L"/>
    <x v="8"/>
    <s v="P358912"/>
    <n v="809100"/>
    <n v="1"/>
    <n v="8091000"/>
    <n v="0"/>
    <n v="8091000"/>
    <n v="1"/>
    <n v="0"/>
    <n v="0"/>
    <n v="1"/>
    <d v="2021-09-25T00:00:00"/>
    <x v="108"/>
    <n v="8091000"/>
    <n v="606796"/>
    <x v="6"/>
    <x v="2"/>
    <n v="7484204"/>
    <n v="0.92500358422939066"/>
  </r>
  <r>
    <s v="ODR5846929706b"/>
    <s v="C402794L"/>
    <x v="166"/>
    <s v="P527104"/>
    <n v="403100"/>
    <n v="2"/>
    <n v="8062000"/>
    <n v="0"/>
    <n v="8062000"/>
    <n v="1"/>
    <n v="1"/>
    <n v="1"/>
    <n v="1"/>
    <d v="2022-03-25T00:00:00"/>
    <x v="780"/>
    <n v="4031000"/>
    <n v="310358"/>
    <x v="7"/>
    <x v="2"/>
    <n v="7441284"/>
    <n v="0.92300719424460431"/>
  </r>
  <r>
    <s v="ODR3803801453w"/>
    <s v="C363012L"/>
    <x v="36"/>
    <s v="P280671"/>
    <n v="403100"/>
    <n v="2"/>
    <n v="8062000"/>
    <n v="0"/>
    <n v="8062000"/>
    <n v="1"/>
    <n v="1"/>
    <n v="0"/>
    <n v="1"/>
    <d v="2022-04-16T00:00:00"/>
    <x v="893"/>
    <n v="4031000"/>
    <n v="314418"/>
    <x v="7"/>
    <x v="2"/>
    <n v="7433164"/>
    <n v="0.92200000000000004"/>
  </r>
  <r>
    <s v="ODR7499278851t"/>
    <s v="C143684L"/>
    <x v="387"/>
    <s v="P886627"/>
    <n v="801618"/>
    <n v="1"/>
    <n v="8016180"/>
    <n v="0"/>
    <n v="8016180"/>
    <n v="1"/>
    <n v="1"/>
    <n v="0"/>
    <n v="1"/>
    <d v="2021-07-05T00:00:00"/>
    <x v="894"/>
    <n v="7957600"/>
    <n v="557032"/>
    <x v="2"/>
    <x v="2"/>
    <n v="7459148"/>
    <n v="0.93051154040952178"/>
  </r>
  <r>
    <s v="ODR5784892657u"/>
    <s v="C859189L"/>
    <x v="200"/>
    <s v="P136796"/>
    <n v="400200"/>
    <n v="2"/>
    <n v="8004000"/>
    <n v="0"/>
    <n v="8004000"/>
    <n v="1"/>
    <n v="1"/>
    <n v="1"/>
    <n v="1"/>
    <d v="2021-10-07T00:00:00"/>
    <x v="110"/>
    <n v="2610000"/>
    <n v="161820"/>
    <x v="10"/>
    <x v="2"/>
    <n v="7680360"/>
    <n v="0.95956521739130429"/>
  </r>
  <r>
    <s v="ODR7164040402u"/>
    <s v="C815092L"/>
    <x v="353"/>
    <s v="P707435"/>
    <n v="400200"/>
    <n v="2"/>
    <n v="8004000"/>
    <n v="0"/>
    <n v="8004000"/>
    <n v="1"/>
    <n v="0"/>
    <n v="0"/>
    <n v="4"/>
    <d v="2021-07-08T00:00:00"/>
    <x v="155"/>
    <n v="3190000"/>
    <n v="277530"/>
    <x v="10"/>
    <x v="1"/>
    <n v="7448940"/>
    <n v="0.93065217391304345"/>
  </r>
  <r>
    <s v="ODR4104587136c"/>
    <s v="C120098L"/>
    <x v="369"/>
    <s v="P470236"/>
    <n v="400200"/>
    <n v="2"/>
    <n v="8004000"/>
    <n v="0"/>
    <n v="8004000"/>
    <n v="1"/>
    <n v="0"/>
    <n v="0"/>
    <n v="1"/>
    <d v="2022-05-21T00:00:00"/>
    <x v="783"/>
    <n v="4002000"/>
    <n v="272136"/>
    <x v="10"/>
    <x v="2"/>
    <n v="7459728"/>
    <n v="0.93200000000000005"/>
  </r>
  <r>
    <s v="ODR7831338689x"/>
    <s v="C827569L"/>
    <x v="291"/>
    <s v="P202781"/>
    <n v="400200"/>
    <n v="2"/>
    <n v="8004000"/>
    <n v="0"/>
    <n v="8004000"/>
    <n v="1"/>
    <n v="1"/>
    <n v="1"/>
    <n v="1"/>
    <d v="2022-02-06T00:00:00"/>
    <x v="189"/>
    <n v="4002000"/>
    <n v="288144"/>
    <x v="10"/>
    <x v="2"/>
    <n v="7427712"/>
    <n v="0.92800000000000005"/>
  </r>
  <r>
    <s v="ODR8503498561k"/>
    <s v="C252035L"/>
    <x v="196"/>
    <s v="P202781"/>
    <n v="400200"/>
    <n v="2"/>
    <n v="8004000"/>
    <n v="0"/>
    <n v="8004000"/>
    <n v="1"/>
    <n v="1"/>
    <n v="1"/>
    <n v="1"/>
    <d v="2022-04-11T00:00:00"/>
    <x v="189"/>
    <n v="4002000"/>
    <n v="288144"/>
    <x v="10"/>
    <x v="2"/>
    <n v="7427712"/>
    <n v="0.92800000000000005"/>
  </r>
  <r>
    <s v="ODR9176560565h"/>
    <s v="C479492L"/>
    <x v="336"/>
    <s v="P202781"/>
    <n v="400200"/>
    <n v="2"/>
    <n v="8004000"/>
    <n v="0"/>
    <n v="8004000"/>
    <n v="1"/>
    <n v="0"/>
    <n v="0"/>
    <n v="7"/>
    <d v="2022-05-19T00:00:00"/>
    <x v="189"/>
    <n v="4002000"/>
    <n v="288144"/>
    <x v="10"/>
    <x v="4"/>
    <n v="7427712"/>
    <n v="0.92800000000000005"/>
  </r>
  <r>
    <s v="ODR3584520090k"/>
    <s v="C170103L"/>
    <x v="184"/>
    <s v="P964158"/>
    <n v="800400"/>
    <n v="1"/>
    <n v="8004000"/>
    <n v="0"/>
    <n v="8004000"/>
    <n v="1"/>
    <n v="1"/>
    <n v="1"/>
    <n v="8"/>
    <d v="2021-07-03T00:00:00"/>
    <x v="895"/>
    <n v="8004000"/>
    <n v="672336"/>
    <x v="7"/>
    <x v="8"/>
    <n v="7331664"/>
    <n v="0.91600000000000004"/>
  </r>
  <r>
    <s v="ODR1701859986j"/>
    <s v="C766077L"/>
    <x v="396"/>
    <s v="P809837"/>
    <n v="800342"/>
    <n v="1"/>
    <n v="8003420"/>
    <n v="0"/>
    <n v="8003420"/>
    <n v="1"/>
    <n v="1"/>
    <n v="1"/>
    <n v="1"/>
    <d v="2022-04-21T00:00:00"/>
    <x v="896"/>
    <n v="8003420"/>
    <n v="480182"/>
    <x v="9"/>
    <x v="2"/>
    <n v="7523238"/>
    <n v="0.9400028987607798"/>
  </r>
  <r>
    <s v="ODR6571969837j"/>
    <s v="C881086L"/>
    <x v="188"/>
    <s v="P268690"/>
    <n v="800110"/>
    <n v="1"/>
    <n v="8001100"/>
    <n v="0"/>
    <n v="8001100"/>
    <n v="1"/>
    <n v="0"/>
    <n v="0"/>
    <n v="1"/>
    <d v="2021-10-09T00:00:00"/>
    <x v="897"/>
    <n v="8001100"/>
    <n v="672046"/>
    <x v="2"/>
    <x v="2"/>
    <n v="7329054"/>
    <n v="0.91600579920260961"/>
  </r>
  <r>
    <s v="ODR4917163518b"/>
    <s v="C547681L"/>
    <x v="282"/>
    <s v="P268690"/>
    <n v="800110"/>
    <n v="1"/>
    <n v="8001100"/>
    <n v="0"/>
    <n v="8001100"/>
    <n v="1"/>
    <n v="1"/>
    <n v="1"/>
    <n v="1"/>
    <d v="2021-09-04T00:00:00"/>
    <x v="897"/>
    <n v="8001100"/>
    <n v="672046"/>
    <x v="2"/>
    <x v="2"/>
    <n v="7329054"/>
    <n v="0.91600579920260961"/>
  </r>
  <r>
    <s v="ODR1916950284d"/>
    <s v="C404192L"/>
    <x v="371"/>
    <s v="P125242"/>
    <n v="799240"/>
    <n v="1"/>
    <n v="7992400"/>
    <n v="0"/>
    <n v="7992400"/>
    <n v="1"/>
    <n v="1"/>
    <n v="1"/>
    <n v="1"/>
    <d v="2021-07-06T00:00:00"/>
    <x v="898"/>
    <n v="7992400"/>
    <n v="639392"/>
    <x v="2"/>
    <x v="2"/>
    <n v="7353008"/>
    <n v="0.92"/>
  </r>
  <r>
    <s v="ODR6794955509e"/>
    <s v="C344343L"/>
    <x v="184"/>
    <s v="P472870"/>
    <n v="797500"/>
    <n v="1"/>
    <n v="7975000"/>
    <n v="0"/>
    <n v="7975000"/>
    <n v="1"/>
    <n v="1"/>
    <n v="1"/>
    <n v="1"/>
    <d v="2021-07-26T00:00:00"/>
    <x v="899"/>
    <n v="7975000"/>
    <n v="645946"/>
    <x v="8"/>
    <x v="2"/>
    <n v="7329054"/>
    <n v="0.91900363636363636"/>
  </r>
  <r>
    <s v="ODR5871066528p"/>
    <s v="C944877L"/>
    <x v="171"/>
    <s v="P658046"/>
    <n v="797500"/>
    <n v="1"/>
    <n v="7975000"/>
    <n v="0"/>
    <n v="7975000"/>
    <n v="1"/>
    <n v="1"/>
    <n v="0"/>
    <n v="3"/>
    <d v="2022-05-21T00:00:00"/>
    <x v="900"/>
    <n v="7975000"/>
    <n v="542300"/>
    <x v="9"/>
    <x v="3"/>
    <n v="7432700"/>
    <n v="0.93200000000000005"/>
  </r>
  <r>
    <s v="ODR7787591833e"/>
    <s v="C924102L"/>
    <x v="314"/>
    <s v="P886627"/>
    <n v="795760"/>
    <n v="1"/>
    <n v="7957600"/>
    <n v="0"/>
    <n v="7957600"/>
    <n v="1"/>
    <n v="1"/>
    <n v="1"/>
    <n v="1"/>
    <d v="2021-11-26T00:00:00"/>
    <x v="894"/>
    <n v="7957600"/>
    <n v="557032"/>
    <x v="2"/>
    <x v="2"/>
    <n v="7400568"/>
    <n v="0.93"/>
  </r>
  <r>
    <s v="ODR4995015852g"/>
    <s v="C715337L"/>
    <x v="214"/>
    <s v="P801523"/>
    <n v="791700"/>
    <n v="1"/>
    <n v="7917000"/>
    <n v="0"/>
    <n v="7917000"/>
    <n v="1"/>
    <n v="0"/>
    <n v="0"/>
    <n v="4"/>
    <d v="2022-06-11T00:00:00"/>
    <x v="901"/>
    <n v="7917000"/>
    <n v="609580"/>
    <x v="10"/>
    <x v="1"/>
    <n v="7307420"/>
    <n v="0.92300366300366299"/>
  </r>
  <r>
    <s v="ODR4054232505a"/>
    <s v="C678301L"/>
    <x v="92"/>
    <s v="P801523"/>
    <n v="791700"/>
    <n v="1"/>
    <n v="7917000"/>
    <n v="0"/>
    <n v="7917000"/>
    <n v="1"/>
    <n v="0"/>
    <n v="0"/>
    <n v="4"/>
    <d v="2022-06-01T00:00:00"/>
    <x v="901"/>
    <n v="7917000"/>
    <n v="609580"/>
    <x v="10"/>
    <x v="1"/>
    <n v="7307420"/>
    <n v="0.92300366300366299"/>
  </r>
  <r>
    <s v="ODR9468376982u"/>
    <s v="C127184L"/>
    <x v="244"/>
    <s v="P801523"/>
    <n v="791700"/>
    <n v="1"/>
    <n v="7917000"/>
    <n v="0"/>
    <n v="7917000"/>
    <n v="1"/>
    <n v="0"/>
    <n v="0"/>
    <n v="7"/>
    <d v="2022-04-09T00:00:00"/>
    <x v="901"/>
    <n v="7917000"/>
    <n v="609580"/>
    <x v="10"/>
    <x v="4"/>
    <n v="7307420"/>
    <n v="0.92300366300366299"/>
  </r>
  <r>
    <s v="ODR5327708226r"/>
    <s v="C539086L"/>
    <x v="261"/>
    <s v="P801523"/>
    <n v="791700"/>
    <n v="1"/>
    <n v="7917000"/>
    <n v="0"/>
    <n v="7917000"/>
    <n v="1"/>
    <n v="0"/>
    <n v="0"/>
    <n v="7"/>
    <d v="2022-04-19T00:00:00"/>
    <x v="901"/>
    <n v="7917000"/>
    <n v="609580"/>
    <x v="10"/>
    <x v="4"/>
    <n v="7307420"/>
    <n v="0.92300366300366299"/>
  </r>
  <r>
    <s v="ODR5564750600u"/>
    <s v="C551481L"/>
    <x v="86"/>
    <s v="P739824"/>
    <n v="788800"/>
    <n v="1"/>
    <n v="7888000"/>
    <n v="0"/>
    <n v="7888000"/>
    <n v="1"/>
    <n v="0"/>
    <n v="0"/>
    <n v="1"/>
    <d v="2021-11-12T00:00:00"/>
    <x v="902"/>
    <n v="7888000"/>
    <n v="599488"/>
    <x v="2"/>
    <x v="2"/>
    <n v="7288512"/>
    <n v="0.92400000000000004"/>
  </r>
  <r>
    <s v="ODR5002798500y"/>
    <s v="C492850L"/>
    <x v="400"/>
    <s v="P423636"/>
    <n v="394400"/>
    <n v="2"/>
    <n v="7888000"/>
    <n v="0"/>
    <n v="7888000"/>
    <n v="1"/>
    <n v="1"/>
    <n v="1"/>
    <n v="4"/>
    <d v="2021-07-09T00:00:00"/>
    <x v="903"/>
    <n v="3944000"/>
    <n v="287912"/>
    <x v="6"/>
    <x v="1"/>
    <n v="7312176"/>
    <n v="0.92700000000000005"/>
  </r>
  <r>
    <s v="ODR7971748303v"/>
    <s v="C559933L"/>
    <x v="102"/>
    <s v="P734358"/>
    <n v="787350"/>
    <n v="1"/>
    <n v="7873500"/>
    <n v="0"/>
    <n v="7873500"/>
    <n v="1"/>
    <n v="1"/>
    <n v="0"/>
    <n v="1"/>
    <d v="2022-07-02T00:00:00"/>
    <x v="904"/>
    <n v="7873500"/>
    <n v="708586"/>
    <x v="9"/>
    <x v="2"/>
    <n v="7164914"/>
    <n v="0.91000368324125225"/>
  </r>
  <r>
    <s v="ODR2815762228d"/>
    <s v="C913874L"/>
    <x v="51"/>
    <s v="P707435"/>
    <n v="261000"/>
    <n v="3"/>
    <n v="7830000"/>
    <n v="0"/>
    <n v="7830000"/>
    <n v="1"/>
    <n v="1"/>
    <n v="1"/>
    <n v="1"/>
    <d v="2022-06-05T00:00:00"/>
    <x v="155"/>
    <n v="3190000"/>
    <n v="277530"/>
    <x v="10"/>
    <x v="2"/>
    <n v="6997410"/>
    <n v="0.89366666666666672"/>
  </r>
  <r>
    <s v="ODR9774636778m"/>
    <s v="C512759L"/>
    <x v="40"/>
    <s v="P707435"/>
    <n v="261000"/>
    <n v="3"/>
    <n v="7830000"/>
    <n v="0"/>
    <n v="7830000"/>
    <n v="1"/>
    <n v="0"/>
    <n v="0"/>
    <n v="7"/>
    <d v="2022-06-25T00:00:00"/>
    <x v="155"/>
    <n v="3190000"/>
    <n v="277530"/>
    <x v="10"/>
    <x v="4"/>
    <n v="6997410"/>
    <n v="0.89366666666666672"/>
  </r>
  <r>
    <s v="ODR7433749788f"/>
    <s v="C427924L"/>
    <x v="73"/>
    <s v="P505181"/>
    <n v="783000"/>
    <n v="1"/>
    <n v="7830000"/>
    <n v="0"/>
    <n v="7830000"/>
    <n v="1"/>
    <n v="1"/>
    <n v="1"/>
    <n v="1"/>
    <d v="2022-07-04T00:00:00"/>
    <x v="905"/>
    <n v="7830000"/>
    <n v="469800"/>
    <x v="1"/>
    <x v="2"/>
    <n v="7360200"/>
    <n v="0.94"/>
  </r>
  <r>
    <s v="ODR6121320161e"/>
    <s v="C206125L"/>
    <x v="375"/>
    <s v="P869132"/>
    <n v="156600"/>
    <n v="5"/>
    <n v="7830000"/>
    <n v="0"/>
    <n v="7830000"/>
    <n v="1"/>
    <n v="0"/>
    <n v="0"/>
    <n v="1"/>
    <d v="2021-08-19T00:00:00"/>
    <x v="906"/>
    <n v="1174500"/>
    <n v="77488"/>
    <x v="8"/>
    <x v="2"/>
    <n v="7442560"/>
    <n v="0.95051851851851854"/>
  </r>
  <r>
    <s v="ODR7126189507c"/>
    <s v="C485419L"/>
    <x v="374"/>
    <s v="P934275"/>
    <n v="783000"/>
    <n v="1"/>
    <n v="7830000"/>
    <n v="0"/>
    <n v="7830000"/>
    <n v="1"/>
    <n v="1"/>
    <n v="1"/>
    <n v="1"/>
    <d v="2021-08-04T00:00:00"/>
    <x v="907"/>
    <n v="7830000"/>
    <n v="532440"/>
    <x v="8"/>
    <x v="2"/>
    <n v="7297560"/>
    <n v="0.93200000000000005"/>
  </r>
  <r>
    <s v="ODR7677022323e"/>
    <s v="C826406L"/>
    <x v="69"/>
    <s v="P573192"/>
    <n v="783000"/>
    <n v="1"/>
    <n v="7830000"/>
    <n v="0"/>
    <n v="7830000"/>
    <n v="1"/>
    <n v="0"/>
    <n v="0"/>
    <n v="4"/>
    <d v="2022-05-04T00:00:00"/>
    <x v="908"/>
    <n v="7830000"/>
    <n v="642060"/>
    <x v="8"/>
    <x v="1"/>
    <n v="7187940"/>
    <n v="0.91800000000000004"/>
  </r>
  <r>
    <s v="ODR9780774067p"/>
    <s v="C816989L"/>
    <x v="253"/>
    <s v="P430433"/>
    <n v="261000"/>
    <n v="3"/>
    <n v="7830000"/>
    <n v="0"/>
    <n v="7830000"/>
    <n v="1"/>
    <n v="0"/>
    <n v="0"/>
    <n v="5"/>
    <d v="2022-02-03T00:00:00"/>
    <x v="909"/>
    <n v="2610000"/>
    <n v="221850"/>
    <x v="7"/>
    <x v="0"/>
    <n v="7164450"/>
    <n v="0.91500000000000004"/>
  </r>
  <r>
    <s v="ODR9488386008y"/>
    <s v="C299959L"/>
    <x v="150"/>
    <s v="P446518"/>
    <n v="782942"/>
    <n v="1"/>
    <n v="7829420"/>
    <n v="0"/>
    <n v="7829420"/>
    <n v="1"/>
    <n v="0"/>
    <n v="0"/>
    <n v="4"/>
    <d v="2021-10-25T00:00:00"/>
    <x v="910"/>
    <n v="7829420"/>
    <n v="618512"/>
    <x v="2"/>
    <x v="1"/>
    <n v="7210908"/>
    <n v="0.92100155567079045"/>
  </r>
  <r>
    <s v="ODR6256200625x"/>
    <s v="C141629L"/>
    <x v="257"/>
    <s v="P938702"/>
    <n v="777142"/>
    <n v="1"/>
    <n v="7771420"/>
    <n v="0"/>
    <n v="7771420"/>
    <n v="1"/>
    <n v="1"/>
    <n v="0"/>
    <n v="7"/>
    <d v="2021-10-11T00:00:00"/>
    <x v="911"/>
    <n v="4663200"/>
    <n v="401012"/>
    <x v="7"/>
    <x v="4"/>
    <n v="7370408"/>
    <n v="0.948399134263751"/>
  </r>
  <r>
    <s v="ODR2975358159y"/>
    <s v="C363012L"/>
    <x v="348"/>
    <s v="P505249"/>
    <n v="775344"/>
    <n v="1"/>
    <n v="7753440"/>
    <n v="0"/>
    <n v="7753440"/>
    <n v="1"/>
    <n v="1"/>
    <n v="0"/>
    <n v="1"/>
    <d v="2022-04-16T00:00:00"/>
    <x v="912"/>
    <n v="7847400"/>
    <n v="478674"/>
    <x v="3"/>
    <x v="2"/>
    <n v="7274766"/>
    <n v="0.93826301615798924"/>
  </r>
  <r>
    <s v="ODR6523441088n"/>
    <s v="C225030L"/>
    <x v="217"/>
    <s v="P505249"/>
    <n v="775344"/>
    <n v="1"/>
    <n v="7753440"/>
    <n v="0"/>
    <n v="7753440"/>
    <n v="1"/>
    <n v="1"/>
    <n v="0"/>
    <n v="1"/>
    <d v="2022-05-05T00:00:00"/>
    <x v="912"/>
    <n v="7847400"/>
    <n v="478674"/>
    <x v="3"/>
    <x v="2"/>
    <n v="7274766"/>
    <n v="0.93826301615798924"/>
  </r>
  <r>
    <s v="ODR6875990282f"/>
    <s v="C413536L"/>
    <x v="284"/>
    <s v="P445316"/>
    <n v="768500"/>
    <n v="1"/>
    <n v="7685000"/>
    <n v="0"/>
    <n v="7685000"/>
    <n v="1"/>
    <n v="1"/>
    <n v="1"/>
    <n v="1"/>
    <d v="2021-11-01T00:00:00"/>
    <x v="913"/>
    <n v="7685000"/>
    <n v="622456"/>
    <x v="9"/>
    <x v="2"/>
    <n v="7062544"/>
    <n v="0.9190037735849057"/>
  </r>
  <r>
    <s v="ODR2333179604v"/>
    <s v="C401539L"/>
    <x v="129"/>
    <s v="P326272"/>
    <n v="379900"/>
    <n v="2"/>
    <n v="7598000"/>
    <n v="0"/>
    <n v="7598000"/>
    <n v="1"/>
    <n v="1"/>
    <n v="1"/>
    <n v="1"/>
    <d v="2022-03-19T00:00:00"/>
    <x v="914"/>
    <n v="3799000"/>
    <n v="319116"/>
    <x v="7"/>
    <x v="2"/>
    <n v="6959768"/>
    <n v="0.91600000000000004"/>
  </r>
  <r>
    <s v="ODR7759061136b"/>
    <s v="C978174L"/>
    <x v="178"/>
    <s v="P777433"/>
    <n v="756900"/>
    <n v="1"/>
    <n v="7569000"/>
    <n v="0"/>
    <n v="7569000"/>
    <n v="1"/>
    <n v="0"/>
    <n v="0"/>
    <n v="4"/>
    <d v="2021-10-20T00:00:00"/>
    <x v="915"/>
    <n v="7569000"/>
    <n v="597922"/>
    <x v="9"/>
    <x v="1"/>
    <n v="6971078"/>
    <n v="0.92100383141762454"/>
  </r>
  <r>
    <s v="ODR5701110015l"/>
    <s v="C761951L"/>
    <x v="209"/>
    <s v="P185040"/>
    <n v="377638"/>
    <n v="2"/>
    <n v="7552760"/>
    <n v="0"/>
    <n v="7552760"/>
    <n v="1"/>
    <n v="1"/>
    <n v="0"/>
    <n v="1"/>
    <d v="2022-01-11T00:00:00"/>
    <x v="916"/>
    <n v="3776380"/>
    <n v="332282"/>
    <x v="3"/>
    <x v="2"/>
    <n v="6888196"/>
    <n v="0.9120104438642298"/>
  </r>
  <r>
    <s v="ODR1593804227j"/>
    <s v="C969315L"/>
    <x v="115"/>
    <s v="P766142"/>
    <n v="754000"/>
    <n v="1"/>
    <n v="7540000"/>
    <n v="0"/>
    <n v="7540000"/>
    <n v="1"/>
    <n v="1"/>
    <n v="0"/>
    <n v="1"/>
    <d v="2021-07-09T00:00:00"/>
    <x v="917"/>
    <n v="7250000"/>
    <n v="500250"/>
    <x v="1"/>
    <x v="2"/>
    <n v="7039750"/>
    <n v="0.93365384615384617"/>
  </r>
  <r>
    <s v="ODR7024040319z"/>
    <s v="C972737L"/>
    <x v="110"/>
    <s v="P451060"/>
    <n v="751100"/>
    <n v="1"/>
    <n v="7511000"/>
    <n v="0"/>
    <n v="7511000"/>
    <n v="1"/>
    <n v="1"/>
    <n v="0"/>
    <n v="1"/>
    <d v="2021-07-21T00:00:00"/>
    <x v="918"/>
    <n v="7511000"/>
    <n v="473164"/>
    <x v="2"/>
    <x v="2"/>
    <n v="7037836"/>
    <n v="0.93700386100386102"/>
  </r>
  <r>
    <s v="ODR8883144921a"/>
    <s v="C972737L"/>
    <x v="164"/>
    <s v="P451060"/>
    <n v="751100"/>
    <n v="1"/>
    <n v="7511000"/>
    <n v="0"/>
    <n v="7511000"/>
    <n v="1"/>
    <n v="1"/>
    <n v="0"/>
    <n v="1"/>
    <d v="2021-07-21T00:00:00"/>
    <x v="918"/>
    <n v="7511000"/>
    <n v="473164"/>
    <x v="2"/>
    <x v="2"/>
    <n v="7037836"/>
    <n v="0.93700386100386102"/>
  </r>
  <r>
    <s v="ODR5299424941d"/>
    <s v="C172885L"/>
    <x v="137"/>
    <s v="P451060"/>
    <n v="751100"/>
    <n v="1"/>
    <n v="7511000"/>
    <n v="0"/>
    <n v="7511000"/>
    <n v="1"/>
    <n v="1"/>
    <n v="1"/>
    <n v="1"/>
    <d v="2021-09-22T00:00:00"/>
    <x v="918"/>
    <n v="7511000"/>
    <n v="473164"/>
    <x v="2"/>
    <x v="2"/>
    <n v="7037836"/>
    <n v="0.93700386100386102"/>
  </r>
  <r>
    <s v="ODR2567929282r"/>
    <s v="C279368L"/>
    <x v="50"/>
    <s v="P932250"/>
    <n v="748200"/>
    <n v="1"/>
    <n v="7482000"/>
    <n v="0"/>
    <n v="7482000"/>
    <n v="1"/>
    <n v="0"/>
    <n v="0"/>
    <n v="4"/>
    <d v="2022-03-24T00:00:00"/>
    <x v="919"/>
    <n v="7482000"/>
    <n v="613524"/>
    <x v="10"/>
    <x v="1"/>
    <n v="6868476"/>
    <n v="0.91800000000000004"/>
  </r>
  <r>
    <s v="ODR2992311485m"/>
    <s v="C676303L"/>
    <x v="7"/>
    <s v="P782578"/>
    <n v="748200"/>
    <n v="1"/>
    <n v="7482000"/>
    <n v="0"/>
    <n v="7482000"/>
    <n v="1"/>
    <n v="0"/>
    <n v="0"/>
    <n v="4"/>
    <d v="2021-10-20T00:00:00"/>
    <x v="920"/>
    <n v="7482000"/>
    <n v="650934"/>
    <x v="6"/>
    <x v="1"/>
    <n v="6831066"/>
    <n v="0.91300000000000003"/>
  </r>
  <r>
    <s v="ODR7768819651z"/>
    <s v="C235021L"/>
    <x v="125"/>
    <s v="P782578"/>
    <n v="748200"/>
    <n v="1"/>
    <n v="7482000"/>
    <n v="0"/>
    <n v="7482000"/>
    <n v="1"/>
    <n v="0"/>
    <n v="0"/>
    <n v="4"/>
    <d v="2021-09-07T00:00:00"/>
    <x v="920"/>
    <n v="7482000"/>
    <n v="650934"/>
    <x v="6"/>
    <x v="1"/>
    <n v="6831066"/>
    <n v="0.91300000000000003"/>
  </r>
  <r>
    <s v="ODR5448250151y"/>
    <s v="C834363L"/>
    <x v="354"/>
    <s v="P776045"/>
    <n v="747620"/>
    <n v="1"/>
    <n v="7476200"/>
    <n v="0"/>
    <n v="7476200"/>
    <n v="1"/>
    <n v="1"/>
    <n v="1"/>
    <n v="1"/>
    <d v="2021-07-11T00:00:00"/>
    <x v="738"/>
    <n v="7476200"/>
    <n v="657894"/>
    <x v="2"/>
    <x v="2"/>
    <n v="6818306"/>
    <n v="0.9120015515903801"/>
  </r>
  <r>
    <s v="ODR5318994413g"/>
    <s v="C154828L"/>
    <x v="233"/>
    <s v="P118967"/>
    <n v="742400"/>
    <n v="1"/>
    <n v="7424000"/>
    <n v="0"/>
    <n v="7424000"/>
    <n v="1"/>
    <n v="1"/>
    <n v="1"/>
    <n v="1"/>
    <d v="2021-07-12T00:00:00"/>
    <x v="921"/>
    <n v="7308000"/>
    <n v="657720"/>
    <x v="2"/>
    <x v="2"/>
    <n v="6766280"/>
    <n v="0.91140624999999997"/>
  </r>
  <r>
    <s v="ODR5601086309w"/>
    <s v="C263779L"/>
    <x v="316"/>
    <s v="P645865"/>
    <n v="742400"/>
    <n v="1"/>
    <n v="7424000"/>
    <n v="0"/>
    <n v="7424000"/>
    <n v="1"/>
    <n v="1"/>
    <n v="1"/>
    <n v="8"/>
    <d v="2021-08-18T00:00:00"/>
    <x v="922"/>
    <n v="7424000"/>
    <n v="460288"/>
    <x v="10"/>
    <x v="8"/>
    <n v="6963712"/>
    <n v="0.93799999999999994"/>
  </r>
  <r>
    <s v="ODR5252067851r"/>
    <s v="C199121L"/>
    <x v="184"/>
    <s v="P841380"/>
    <n v="742400"/>
    <n v="1"/>
    <n v="7424000"/>
    <n v="0"/>
    <n v="7424000"/>
    <n v="1"/>
    <n v="0"/>
    <n v="0"/>
    <n v="1"/>
    <d v="2021-07-28T00:00:00"/>
    <x v="923"/>
    <n v="7424000"/>
    <n v="549376"/>
    <x v="9"/>
    <x v="2"/>
    <n v="6874624"/>
    <n v="0.92600000000000005"/>
  </r>
  <r>
    <s v="ODR7259575816m"/>
    <s v="C381049L"/>
    <x v="176"/>
    <s v="P766142"/>
    <n v="741124"/>
    <n v="1"/>
    <n v="7411240"/>
    <n v="0"/>
    <n v="7411240"/>
    <n v="1"/>
    <n v="1"/>
    <n v="0"/>
    <n v="1"/>
    <d v="2022-03-05T00:00:00"/>
    <x v="917"/>
    <n v="7250000"/>
    <n v="500250"/>
    <x v="1"/>
    <x v="2"/>
    <n v="6910990"/>
    <n v="0.93250117389262799"/>
  </r>
  <r>
    <s v="ODR3282318841k"/>
    <s v="C483469L"/>
    <x v="211"/>
    <s v="P771768"/>
    <n v="732656"/>
    <n v="1"/>
    <n v="7326560"/>
    <n v="0"/>
    <n v="7326560"/>
    <n v="1"/>
    <n v="1"/>
    <n v="0"/>
    <n v="1"/>
    <d v="2021-07-26T00:00:00"/>
    <x v="924"/>
    <n v="7326560"/>
    <n v="542126"/>
    <x v="1"/>
    <x v="2"/>
    <n v="6784434"/>
    <n v="0.92600538315389491"/>
  </r>
  <r>
    <s v="ODR8788581494y"/>
    <s v="C166968L"/>
    <x v="46"/>
    <s v="P313043"/>
    <n v="730800"/>
    <n v="1"/>
    <n v="7308000"/>
    <n v="0"/>
    <n v="7308000"/>
    <n v="1"/>
    <n v="1"/>
    <n v="1"/>
    <n v="1"/>
    <d v="2021-07-26T00:00:00"/>
    <x v="925"/>
    <n v="7308000"/>
    <n v="504252"/>
    <x v="10"/>
    <x v="2"/>
    <n v="6803748"/>
    <n v="0.93100000000000005"/>
  </r>
  <r>
    <s v="ODR5693663165u"/>
    <s v="C264023L"/>
    <x v="252"/>
    <s v="P504580"/>
    <n v="728480"/>
    <n v="1"/>
    <n v="7284800"/>
    <n v="0"/>
    <n v="7284800"/>
    <n v="1"/>
    <n v="1"/>
    <n v="0"/>
    <n v="1"/>
    <d v="2022-02-15T00:00:00"/>
    <x v="926"/>
    <n v="7112540"/>
    <n v="433840"/>
    <x v="3"/>
    <x v="2"/>
    <n v="6850960"/>
    <n v="0.94044585987261142"/>
  </r>
  <r>
    <s v="ODR4516200686j"/>
    <s v="C413709L"/>
    <x v="9"/>
    <s v="P213060"/>
    <n v="728248"/>
    <n v="1"/>
    <n v="7282480"/>
    <n v="0"/>
    <n v="7282480"/>
    <n v="1"/>
    <n v="0"/>
    <n v="0"/>
    <n v="4"/>
    <d v="2021-11-07T00:00:00"/>
    <x v="927"/>
    <n v="7282480"/>
    <n v="502454"/>
    <x v="10"/>
    <x v="1"/>
    <n v="6780026"/>
    <n v="0.93100509716470214"/>
  </r>
  <r>
    <s v="ODR5367302609r"/>
    <s v="C972737L"/>
    <x v="246"/>
    <s v="P159796"/>
    <n v="725000"/>
    <n v="1"/>
    <n v="7250000"/>
    <n v="0"/>
    <n v="7250000"/>
    <n v="1"/>
    <n v="1"/>
    <n v="0"/>
    <n v="1"/>
    <d v="2021-07-21T00:00:00"/>
    <x v="928"/>
    <n v="7250000"/>
    <n v="442250"/>
    <x v="2"/>
    <x v="2"/>
    <n v="6807750"/>
    <n v="0.93899999999999995"/>
  </r>
  <r>
    <s v="ODR4125649552c"/>
    <s v="C975587L"/>
    <x v="53"/>
    <s v="P218603"/>
    <n v="362500"/>
    <n v="2"/>
    <n v="7250000"/>
    <n v="0"/>
    <n v="7250000"/>
    <n v="1"/>
    <n v="1"/>
    <n v="0"/>
    <n v="4"/>
    <d v="2021-09-28T00:00:00"/>
    <x v="929"/>
    <n v="3625000"/>
    <n v="315346"/>
    <x v="2"/>
    <x v="1"/>
    <n v="6619308"/>
    <n v="0.91300800000000004"/>
  </r>
  <r>
    <s v="ODR5362634614d"/>
    <s v="C975587L"/>
    <x v="180"/>
    <s v="P218603"/>
    <n v="362500"/>
    <n v="2"/>
    <n v="7250000"/>
    <n v="0"/>
    <n v="7250000"/>
    <n v="1"/>
    <n v="0"/>
    <n v="0"/>
    <n v="4"/>
    <d v="2021-09-28T00:00:00"/>
    <x v="929"/>
    <n v="3625000"/>
    <n v="315346"/>
    <x v="2"/>
    <x v="1"/>
    <n v="6619308"/>
    <n v="0.91300800000000004"/>
  </r>
  <r>
    <s v="ODR6996903752k"/>
    <s v="C975587L"/>
    <x v="111"/>
    <s v="P218603"/>
    <n v="362500"/>
    <n v="2"/>
    <n v="7250000"/>
    <n v="0"/>
    <n v="7250000"/>
    <n v="1"/>
    <n v="0"/>
    <n v="0"/>
    <n v="4"/>
    <d v="2021-09-28T00:00:00"/>
    <x v="929"/>
    <n v="3625000"/>
    <n v="315346"/>
    <x v="2"/>
    <x v="1"/>
    <n v="6619308"/>
    <n v="0.91300800000000004"/>
  </r>
  <r>
    <s v="ODR3161473754z"/>
    <s v="C891008L"/>
    <x v="405"/>
    <s v="P469054"/>
    <n v="725000"/>
    <n v="1"/>
    <n v="7250000"/>
    <n v="0"/>
    <n v="7250000"/>
    <n v="1"/>
    <n v="1"/>
    <n v="1"/>
    <n v="1"/>
    <d v="2021-08-03T00:00:00"/>
    <x v="930"/>
    <n v="7250000"/>
    <n v="493000"/>
    <x v="10"/>
    <x v="2"/>
    <n v="6757000"/>
    <n v="0.93200000000000005"/>
  </r>
  <r>
    <s v="ODR3759723056q"/>
    <s v="C481253L"/>
    <x v="158"/>
    <s v="P766142"/>
    <n v="725000"/>
    <n v="1"/>
    <n v="7250000"/>
    <n v="0"/>
    <n v="7250000"/>
    <n v="1"/>
    <n v="1"/>
    <n v="0"/>
    <n v="1"/>
    <d v="2021-07-26T00:00:00"/>
    <x v="917"/>
    <n v="7250000"/>
    <n v="500250"/>
    <x v="1"/>
    <x v="2"/>
    <n v="6749750"/>
    <n v="0.93100000000000005"/>
  </r>
  <r>
    <s v="ODR8239006570j"/>
    <s v="C382697L"/>
    <x v="53"/>
    <s v="P766142"/>
    <n v="725000"/>
    <n v="1"/>
    <n v="7250000"/>
    <n v="0"/>
    <n v="7250000"/>
    <n v="1"/>
    <n v="1"/>
    <n v="1"/>
    <n v="1"/>
    <d v="2022-02-01T00:00:00"/>
    <x v="917"/>
    <n v="7250000"/>
    <n v="500250"/>
    <x v="1"/>
    <x v="2"/>
    <n v="6749750"/>
    <n v="0.93100000000000005"/>
  </r>
  <r>
    <s v="ODR4407919993n"/>
    <s v="C481253L"/>
    <x v="290"/>
    <s v="P766142"/>
    <n v="725000"/>
    <n v="1"/>
    <n v="7250000"/>
    <n v="0"/>
    <n v="7250000"/>
    <n v="1"/>
    <n v="1"/>
    <n v="1"/>
    <n v="1"/>
    <d v="2021-07-26T00:00:00"/>
    <x v="917"/>
    <n v="7250000"/>
    <n v="500250"/>
    <x v="1"/>
    <x v="2"/>
    <n v="6749750"/>
    <n v="0.93100000000000005"/>
  </r>
  <r>
    <s v="ODR7898362149x"/>
    <s v="C242737L"/>
    <x v="41"/>
    <s v="P402404"/>
    <n v="725000"/>
    <n v="1"/>
    <n v="7250000"/>
    <n v="0"/>
    <n v="7250000"/>
    <n v="1"/>
    <n v="0"/>
    <n v="0"/>
    <n v="1"/>
    <d v="2022-05-20T00:00:00"/>
    <x v="931"/>
    <n v="7250000"/>
    <n v="493000"/>
    <x v="8"/>
    <x v="2"/>
    <n v="6757000"/>
    <n v="0.93200000000000005"/>
  </r>
  <r>
    <s v="ODR6094210955t"/>
    <s v="C215074L"/>
    <x v="319"/>
    <s v="P531621"/>
    <n v="145000"/>
    <n v="5"/>
    <n v="7250000"/>
    <n v="0"/>
    <n v="7250000"/>
    <n v="1"/>
    <n v="1"/>
    <n v="1"/>
    <n v="4"/>
    <d v="2021-09-13T00:00:00"/>
    <x v="233"/>
    <n v="1450000"/>
    <n v="118900"/>
    <x v="0"/>
    <x v="1"/>
    <n v="6655500"/>
    <n v="0.91800000000000004"/>
  </r>
  <r>
    <s v="ODR4753536525h"/>
    <s v="C844249L"/>
    <x v="51"/>
    <s v="P475505"/>
    <n v="362500"/>
    <n v="2"/>
    <n v="7250000"/>
    <n v="0"/>
    <n v="7250000"/>
    <n v="1"/>
    <n v="1"/>
    <n v="0"/>
    <n v="1"/>
    <d v="2022-03-19T00:00:00"/>
    <x v="932"/>
    <n v="3625000"/>
    <n v="257346"/>
    <x v="7"/>
    <x v="2"/>
    <n v="6735308"/>
    <n v="0.92900799999999994"/>
  </r>
  <r>
    <s v="ODR4210669075c"/>
    <s v="C885565L"/>
    <x v="165"/>
    <s v="P546485"/>
    <n v="725000"/>
    <n v="1"/>
    <n v="7250000"/>
    <n v="0"/>
    <n v="7250000"/>
    <n v="1"/>
    <n v="0"/>
    <n v="0"/>
    <n v="7"/>
    <d v="2021-09-10T00:00:00"/>
    <x v="933"/>
    <n v="7250000"/>
    <n v="442250"/>
    <x v="7"/>
    <x v="4"/>
    <n v="6807750"/>
    <n v="0.93899999999999995"/>
  </r>
  <r>
    <s v="ODR6645746300i"/>
    <s v="C149325L"/>
    <x v="279"/>
    <s v="P792491"/>
    <n v="718620"/>
    <n v="1"/>
    <n v="7186200"/>
    <n v="0"/>
    <n v="7186200"/>
    <n v="1"/>
    <n v="1"/>
    <n v="1"/>
    <n v="1"/>
    <d v="2021-07-06T00:00:00"/>
    <x v="934"/>
    <n v="5750700"/>
    <n v="488766"/>
    <x v="2"/>
    <x v="2"/>
    <n v="6697434"/>
    <n v="0.93198547215496363"/>
  </r>
  <r>
    <s v="ODR1474569283v"/>
    <s v="C545190L"/>
    <x v="350"/>
    <s v="P564043"/>
    <n v="55100"/>
    <n v="13"/>
    <n v="7163000"/>
    <n v="0"/>
    <n v="7163000"/>
    <n v="1"/>
    <n v="1"/>
    <n v="1"/>
    <n v="11"/>
    <d v="2021-07-26T00:00:00"/>
    <x v="935"/>
    <n v="551000"/>
    <n v="33060"/>
    <x v="0"/>
    <x v="10"/>
    <n v="6733220"/>
    <n v="0.94"/>
  </r>
  <r>
    <s v="ODR9200907433b"/>
    <s v="C267397L"/>
    <x v="232"/>
    <s v="P698616"/>
    <n v="356700"/>
    <n v="2"/>
    <n v="7134000"/>
    <n v="0"/>
    <n v="7134000"/>
    <n v="1"/>
    <n v="0"/>
    <n v="0"/>
    <n v="4"/>
    <d v="2021-10-08T00:00:00"/>
    <x v="936"/>
    <n v="3567000"/>
    <n v="281764"/>
    <x v="14"/>
    <x v="1"/>
    <n v="6570472"/>
    <n v="0.92100813008130078"/>
  </r>
  <r>
    <s v="ODR6402813498r"/>
    <s v="C297208L"/>
    <x v="135"/>
    <s v="P504580"/>
    <n v="711254"/>
    <n v="1"/>
    <n v="7112540"/>
    <n v="0"/>
    <n v="7112540"/>
    <n v="1"/>
    <n v="1"/>
    <n v="1"/>
    <n v="1"/>
    <d v="2022-05-11T00:00:00"/>
    <x v="926"/>
    <n v="7112540"/>
    <n v="433840"/>
    <x v="3"/>
    <x v="2"/>
    <n v="6678700"/>
    <n v="0.93900350648291608"/>
  </r>
  <r>
    <s v="ODR3558616201p"/>
    <s v="C205273L"/>
    <x v="260"/>
    <s v="P504580"/>
    <n v="711254"/>
    <n v="1"/>
    <n v="7112540"/>
    <n v="0"/>
    <n v="7112540"/>
    <n v="1"/>
    <n v="1"/>
    <n v="0"/>
    <n v="1"/>
    <d v="2021-09-10T00:00:00"/>
    <x v="926"/>
    <n v="7112540"/>
    <n v="433840"/>
    <x v="3"/>
    <x v="2"/>
    <n v="6678700"/>
    <n v="0.93900350648291608"/>
  </r>
  <r>
    <s v="ODR7484810495v"/>
    <s v="C643883L"/>
    <x v="91"/>
    <s v="P504580"/>
    <n v="711254"/>
    <n v="1"/>
    <n v="7112540"/>
    <n v="0"/>
    <n v="7112540"/>
    <n v="1"/>
    <n v="0"/>
    <n v="0"/>
    <n v="7"/>
    <d v="2021-11-17T00:00:00"/>
    <x v="926"/>
    <n v="7112540"/>
    <n v="433840"/>
    <x v="3"/>
    <x v="4"/>
    <n v="6678700"/>
    <n v="0.93900350648291608"/>
  </r>
  <r>
    <s v="ODR1971275453a"/>
    <s v="C861468L"/>
    <x v="135"/>
    <s v="P452488"/>
    <n v="707600"/>
    <n v="1"/>
    <n v="7076000"/>
    <n v="0"/>
    <n v="7076000"/>
    <n v="1"/>
    <n v="1"/>
    <n v="0"/>
    <n v="1"/>
    <d v="2021-08-19T00:00:00"/>
    <x v="937"/>
    <n v="7917000"/>
    <n v="585858"/>
    <x v="2"/>
    <x v="2"/>
    <n v="6490142"/>
    <n v="0.91720491803278692"/>
  </r>
  <r>
    <s v="ODR4720810138i"/>
    <s v="C907159L"/>
    <x v="66"/>
    <s v="P599197"/>
    <n v="351306"/>
    <n v="2"/>
    <n v="7026120"/>
    <n v="0"/>
    <n v="7026120"/>
    <n v="1"/>
    <n v="0"/>
    <n v="0"/>
    <n v="1"/>
    <d v="2022-03-26T00:00:00"/>
    <x v="938"/>
    <n v="3513060"/>
    <n v="238844"/>
    <x v="7"/>
    <x v="2"/>
    <n v="6548432"/>
    <n v="0.93201254746574214"/>
  </r>
  <r>
    <s v="ODR5279817661g"/>
    <s v="C992621L"/>
    <x v="182"/>
    <s v="P963316"/>
    <n v="701800"/>
    <n v="1"/>
    <n v="7018000"/>
    <n v="0"/>
    <n v="7018000"/>
    <n v="1"/>
    <n v="1"/>
    <n v="0"/>
    <n v="4"/>
    <d v="2021-11-17T00:00:00"/>
    <x v="939"/>
    <n v="7018000"/>
    <n v="610566"/>
    <x v="2"/>
    <x v="1"/>
    <n v="6407434"/>
    <n v="0.91300000000000003"/>
  </r>
  <r>
    <s v="ODR4922373158j"/>
    <s v="C177843L"/>
    <x v="373"/>
    <s v="P795792"/>
    <n v="701800"/>
    <n v="1"/>
    <n v="7018000"/>
    <n v="0"/>
    <n v="7018000"/>
    <n v="1"/>
    <n v="1"/>
    <n v="1"/>
    <n v="11"/>
    <d v="2021-07-12T00:00:00"/>
    <x v="749"/>
    <n v="7018000"/>
    <n v="617584"/>
    <x v="8"/>
    <x v="10"/>
    <n v="6400416"/>
    <n v="0.91200000000000003"/>
  </r>
  <r>
    <s v="ODR7821211057c"/>
    <s v="C177843L"/>
    <x v="337"/>
    <s v="P795792"/>
    <n v="701800"/>
    <n v="1"/>
    <n v="7018000"/>
    <n v="0"/>
    <n v="7018000"/>
    <n v="1"/>
    <n v="1"/>
    <n v="0"/>
    <n v="10"/>
    <d v="2021-07-12T00:00:00"/>
    <x v="749"/>
    <n v="7018000"/>
    <n v="617584"/>
    <x v="8"/>
    <x v="11"/>
    <n v="6400416"/>
    <n v="0.91200000000000003"/>
  </r>
  <r>
    <s v="ODR6321183042u"/>
    <s v="C141629L"/>
    <x v="257"/>
    <s v="P110552"/>
    <n v="348000"/>
    <n v="2"/>
    <n v="6960000"/>
    <n v="0"/>
    <n v="6960000"/>
    <n v="1"/>
    <n v="0"/>
    <n v="0"/>
    <n v="7"/>
    <d v="2021-10-11T00:00:00"/>
    <x v="940"/>
    <n v="3480000"/>
    <n v="229680"/>
    <x v="6"/>
    <x v="4"/>
    <n v="6500640"/>
    <n v="0.93400000000000005"/>
  </r>
  <r>
    <s v="ODR2258116345s"/>
    <s v="C541439L"/>
    <x v="378"/>
    <s v="P651526"/>
    <n v="348000"/>
    <n v="2"/>
    <n v="6960000"/>
    <n v="0"/>
    <n v="6960000"/>
    <n v="1"/>
    <n v="1"/>
    <n v="1"/>
    <n v="1"/>
    <d v="2021-08-12T00:00:00"/>
    <x v="941"/>
    <n v="3480000"/>
    <n v="254040"/>
    <x v="8"/>
    <x v="2"/>
    <n v="6451920"/>
    <n v="0.92700000000000005"/>
  </r>
  <r>
    <s v="ODR9347649567w"/>
    <s v="C119111L"/>
    <x v="258"/>
    <s v="P799988"/>
    <n v="348000"/>
    <n v="2"/>
    <n v="6960000"/>
    <n v="0"/>
    <n v="6960000"/>
    <n v="1"/>
    <n v="1"/>
    <n v="1"/>
    <n v="7"/>
    <d v="2022-03-07T00:00:00"/>
    <x v="942"/>
    <n v="3480000"/>
    <n v="295800"/>
    <x v="8"/>
    <x v="4"/>
    <n v="6368400"/>
    <n v="0.91500000000000004"/>
  </r>
  <r>
    <s v="ODR6201970587g"/>
    <s v="C143684L"/>
    <x v="325"/>
    <s v="P729061"/>
    <n v="696000"/>
    <n v="1"/>
    <n v="6960000"/>
    <n v="0"/>
    <n v="6960000"/>
    <n v="1"/>
    <n v="1"/>
    <n v="0"/>
    <n v="1"/>
    <d v="2021-07-05T00:00:00"/>
    <x v="943"/>
    <n v="6960000"/>
    <n v="501120"/>
    <x v="7"/>
    <x v="2"/>
    <n v="6458880"/>
    <n v="0.92800000000000005"/>
  </r>
  <r>
    <s v="ODR4724385335n"/>
    <s v="C477884L"/>
    <x v="246"/>
    <s v="P650552"/>
    <n v="696000"/>
    <n v="1"/>
    <n v="6960000"/>
    <n v="0"/>
    <n v="6960000"/>
    <n v="1"/>
    <n v="1"/>
    <n v="0"/>
    <n v="1"/>
    <d v="2022-01-01T00:00:00"/>
    <x v="944"/>
    <n v="6960000"/>
    <n v="501120"/>
    <x v="7"/>
    <x v="2"/>
    <n v="6458880"/>
    <n v="0.92800000000000005"/>
  </r>
  <r>
    <s v="ODR3653488220a"/>
    <s v="C287400L"/>
    <x v="368"/>
    <s v="P612273"/>
    <n v="348000"/>
    <n v="2"/>
    <n v="6960000"/>
    <n v="0"/>
    <n v="6960000"/>
    <n v="1"/>
    <n v="0"/>
    <n v="0"/>
    <n v="1"/>
    <d v="2022-03-27T00:00:00"/>
    <x v="945"/>
    <n v="3480000"/>
    <n v="267960"/>
    <x v="7"/>
    <x v="2"/>
    <n v="6424080"/>
    <n v="0.92300000000000004"/>
  </r>
  <r>
    <s v="ODR1253487187y"/>
    <s v="C811261L"/>
    <x v="251"/>
    <s v="P679783"/>
    <n v="696000"/>
    <n v="1"/>
    <n v="6960000"/>
    <n v="0"/>
    <n v="6960000"/>
    <n v="1"/>
    <n v="1"/>
    <n v="1"/>
    <n v="1"/>
    <d v="2021-08-26T00:00:00"/>
    <x v="946"/>
    <n v="6960000"/>
    <n v="445440"/>
    <x v="7"/>
    <x v="2"/>
    <n v="6514560"/>
    <n v="0.93600000000000005"/>
  </r>
  <r>
    <s v="ODR3217228530j"/>
    <s v="C711764L"/>
    <x v="339"/>
    <s v="P356064"/>
    <n v="695942"/>
    <n v="1"/>
    <n v="6959420"/>
    <n v="0"/>
    <n v="6959420"/>
    <n v="1"/>
    <n v="0"/>
    <n v="0"/>
    <n v="4"/>
    <d v="2021-12-09T00:00:00"/>
    <x v="947"/>
    <n v="4906800"/>
    <n v="299280"/>
    <x v="3"/>
    <x v="1"/>
    <n v="6660140"/>
    <n v="0.95699641636803068"/>
  </r>
  <r>
    <s v="ODR7403128013y"/>
    <s v="C841484L"/>
    <x v="29"/>
    <s v="P710253"/>
    <n v="690200"/>
    <n v="1"/>
    <n v="6902000"/>
    <n v="0"/>
    <n v="6902000"/>
    <n v="1"/>
    <n v="1"/>
    <n v="1"/>
    <n v="4"/>
    <d v="2021-08-15T00:00:00"/>
    <x v="948"/>
    <n v="6902000"/>
    <n v="510748"/>
    <x v="10"/>
    <x v="1"/>
    <n v="6391252"/>
    <n v="0.92600000000000005"/>
  </r>
  <r>
    <s v="ODR9981050727a"/>
    <s v="C587654L"/>
    <x v="186"/>
    <s v="P558272"/>
    <n v="690200"/>
    <n v="1"/>
    <n v="6902000"/>
    <n v="0"/>
    <n v="6902000"/>
    <n v="1"/>
    <n v="1"/>
    <n v="1"/>
    <n v="4"/>
    <d v="2021-10-22T00:00:00"/>
    <x v="949"/>
    <n v="6902000"/>
    <n v="455532"/>
    <x v="8"/>
    <x v="1"/>
    <n v="6446468"/>
    <n v="0.93400000000000005"/>
  </r>
  <r>
    <s v="ODR2141250355d"/>
    <s v="C932902L"/>
    <x v="228"/>
    <s v="P315685"/>
    <n v="690200"/>
    <n v="1"/>
    <n v="6902000"/>
    <n v="0"/>
    <n v="6902000"/>
    <n v="1"/>
    <n v="0"/>
    <n v="0"/>
    <n v="9"/>
    <d v="2021-08-14T00:00:00"/>
    <x v="950"/>
    <n v="6902000"/>
    <n v="579768"/>
    <x v="9"/>
    <x v="9"/>
    <n v="6322232"/>
    <n v="0.91600000000000004"/>
  </r>
  <r>
    <s v="ODR2497124410z"/>
    <s v="C538863L"/>
    <x v="175"/>
    <s v="P642957"/>
    <n v="345100"/>
    <n v="2"/>
    <n v="6902000"/>
    <n v="0"/>
    <n v="6902000"/>
    <n v="1"/>
    <n v="1"/>
    <n v="1"/>
    <n v="1"/>
    <d v="2021-07-14T00:00:00"/>
    <x v="951"/>
    <n v="2716140"/>
    <n v="162922"/>
    <x v="7"/>
    <x v="2"/>
    <n v="6576156"/>
    <n v="0.95278991596638651"/>
  </r>
  <r>
    <s v="ODR7281890022g"/>
    <s v="C863131L"/>
    <x v="346"/>
    <s v="P106821"/>
    <n v="690200"/>
    <n v="1"/>
    <n v="6902000"/>
    <n v="0"/>
    <n v="6902000"/>
    <n v="1"/>
    <n v="1"/>
    <n v="1"/>
    <n v="1"/>
    <d v="2021-09-21T00:00:00"/>
    <x v="952"/>
    <n v="6902000"/>
    <n v="545258"/>
    <x v="7"/>
    <x v="2"/>
    <n v="6356742"/>
    <n v="0.92100000000000004"/>
  </r>
  <r>
    <s v="ODR3530930897z"/>
    <s v="C508875L"/>
    <x v="348"/>
    <s v="P121025"/>
    <n v="689330"/>
    <n v="1"/>
    <n v="6893300"/>
    <n v="0"/>
    <n v="6893300"/>
    <n v="1"/>
    <n v="1"/>
    <n v="1"/>
    <n v="4"/>
    <d v="2022-04-23T00:00:00"/>
    <x v="28"/>
    <n v="6893300"/>
    <n v="544562"/>
    <x v="9"/>
    <x v="1"/>
    <n v="6348738"/>
    <n v="0.92100126209507782"/>
  </r>
  <r>
    <s v="ODR6388246907z"/>
    <s v="C546633L"/>
    <x v="138"/>
    <s v="P516066"/>
    <n v="26390"/>
    <n v="26"/>
    <n v="6861400"/>
    <n v="0"/>
    <n v="6861400"/>
    <n v="1"/>
    <n v="0"/>
    <n v="0"/>
    <n v="1"/>
    <d v="2022-01-09T00:00:00"/>
    <x v="953"/>
    <n v="252300"/>
    <n v="22678"/>
    <x v="11"/>
    <x v="2"/>
    <n v="6271772"/>
    <n v="0.91406593406593406"/>
  </r>
  <r>
    <s v="ODR6920776013s"/>
    <s v="C121623L"/>
    <x v="344"/>
    <s v="P981842"/>
    <n v="684980"/>
    <n v="1"/>
    <n v="6849800"/>
    <n v="0"/>
    <n v="6849800"/>
    <n v="1"/>
    <n v="0"/>
    <n v="0"/>
    <n v="1"/>
    <d v="2021-12-15T00:00:00"/>
    <x v="954"/>
    <n v="6849800"/>
    <n v="417832"/>
    <x v="14"/>
    <x v="2"/>
    <n v="6431968"/>
    <n v="0.9390008467400508"/>
  </r>
  <r>
    <s v="ODR8375337022r"/>
    <s v="C529046L"/>
    <x v="265"/>
    <s v="P981842"/>
    <n v="684980"/>
    <n v="1"/>
    <n v="6849800"/>
    <n v="0"/>
    <n v="6849800"/>
    <n v="1"/>
    <n v="1"/>
    <n v="0"/>
    <n v="4"/>
    <d v="2021-10-01T00:00:00"/>
    <x v="954"/>
    <n v="6849800"/>
    <n v="417832"/>
    <x v="14"/>
    <x v="1"/>
    <n v="6431968"/>
    <n v="0.9390008467400508"/>
  </r>
  <r>
    <s v="ODR5192907019j"/>
    <s v="C683241L"/>
    <x v="31"/>
    <s v="P754047"/>
    <n v="228230"/>
    <n v="3"/>
    <n v="6846900"/>
    <n v="0"/>
    <n v="6846900"/>
    <n v="1"/>
    <n v="0"/>
    <n v="0"/>
    <n v="1"/>
    <d v="2022-07-11T00:00:00"/>
    <x v="955"/>
    <n v="2282300"/>
    <n v="143782"/>
    <x v="2"/>
    <x v="2"/>
    <n v="6415554"/>
    <n v="0.93700127064803052"/>
  </r>
  <r>
    <s v="ODR9237981641v"/>
    <s v="C971900L"/>
    <x v="350"/>
    <s v="P545356"/>
    <n v="684400"/>
    <n v="1"/>
    <n v="6844000"/>
    <n v="0"/>
    <n v="6844000"/>
    <n v="1"/>
    <n v="0"/>
    <n v="0"/>
    <n v="9"/>
    <d v="2021-07-22T00:00:00"/>
    <x v="956"/>
    <n v="6844000"/>
    <n v="602272"/>
    <x v="9"/>
    <x v="9"/>
    <n v="6241728"/>
    <n v="0.91200000000000003"/>
  </r>
  <r>
    <s v="ODR1959152538q"/>
    <s v="C298804L"/>
    <x v="98"/>
    <s v="P795792"/>
    <n v="680920"/>
    <n v="1"/>
    <n v="6809200"/>
    <n v="0"/>
    <n v="6809200"/>
    <n v="1"/>
    <n v="1"/>
    <n v="1"/>
    <n v="1"/>
    <d v="2021-10-21T00:00:00"/>
    <x v="749"/>
    <n v="7018000"/>
    <n v="617584"/>
    <x v="8"/>
    <x v="2"/>
    <n v="6191616"/>
    <n v="0.90930153321976148"/>
  </r>
  <r>
    <s v="ODR6449455984t"/>
    <s v="C773779L"/>
    <x v="312"/>
    <s v="P409617"/>
    <n v="675990"/>
    <n v="1"/>
    <n v="6759900"/>
    <n v="0"/>
    <n v="6759900"/>
    <n v="1"/>
    <n v="1"/>
    <n v="0"/>
    <n v="4"/>
    <d v="2022-08-02T00:00:00"/>
    <x v="957"/>
    <n v="6759900"/>
    <n v="473164"/>
    <x v="2"/>
    <x v="1"/>
    <n v="6286736"/>
    <n v="0.93000429000428997"/>
  </r>
  <r>
    <s v="ODR4605768189a"/>
    <s v="C934120L"/>
    <x v="154"/>
    <s v="P749454"/>
    <n v="675700"/>
    <n v="1"/>
    <n v="6757000"/>
    <n v="0"/>
    <n v="6757000"/>
    <n v="1"/>
    <n v="0"/>
    <n v="0"/>
    <n v="8"/>
    <d v="2021-07-04T00:00:00"/>
    <x v="958"/>
    <n v="6757000"/>
    <n v="466204"/>
    <x v="9"/>
    <x v="8"/>
    <n v="6290796"/>
    <n v="0.9310042918454936"/>
  </r>
  <r>
    <s v="ODR9396039688u"/>
    <s v="C360482L"/>
    <x v="189"/>
    <s v="P822284"/>
    <n v="670248"/>
    <n v="1"/>
    <n v="6702480"/>
    <n v="0"/>
    <n v="6702480"/>
    <n v="1"/>
    <n v="1"/>
    <n v="0"/>
    <n v="4"/>
    <d v="2021-12-12T00:00:00"/>
    <x v="959"/>
    <n v="6702480"/>
    <n v="489230"/>
    <x v="2"/>
    <x v="1"/>
    <n v="6213250"/>
    <n v="0.92700761509172724"/>
  </r>
  <r>
    <s v="ODR5764056569m"/>
    <s v="C526737L"/>
    <x v="280"/>
    <s v="P188488"/>
    <n v="667000"/>
    <n v="1"/>
    <n v="6670000"/>
    <n v="0"/>
    <n v="6670000"/>
    <n v="1"/>
    <n v="1"/>
    <n v="0"/>
    <n v="1"/>
    <d v="2021-09-24T00:00:00"/>
    <x v="960"/>
    <n v="6670000"/>
    <n v="506920"/>
    <x v="2"/>
    <x v="2"/>
    <n v="6163080"/>
    <n v="0.92400000000000004"/>
  </r>
  <r>
    <s v="ODR9750743702q"/>
    <s v="C914093L"/>
    <x v="349"/>
    <s v="P108199"/>
    <n v="82940"/>
    <n v="8"/>
    <n v="6635200"/>
    <n v="0"/>
    <n v="6635200"/>
    <n v="1"/>
    <n v="0"/>
    <n v="0"/>
    <n v="5"/>
    <d v="2021-07-04T00:00:00"/>
    <x v="961"/>
    <n v="829400"/>
    <n v="62176"/>
    <x v="5"/>
    <x v="0"/>
    <n v="6137792"/>
    <n v="0.92503496503496507"/>
  </r>
  <r>
    <s v="ODR4879460047a"/>
    <s v="C203164L"/>
    <x v="183"/>
    <s v="P919937"/>
    <n v="661200"/>
    <n v="1"/>
    <n v="6612000"/>
    <n v="0"/>
    <n v="6612000"/>
    <n v="1"/>
    <n v="0"/>
    <n v="0"/>
    <n v="4"/>
    <d v="2021-10-25T00:00:00"/>
    <x v="962"/>
    <n v="6612000"/>
    <n v="416556"/>
    <x v="7"/>
    <x v="1"/>
    <n v="6195444"/>
    <n v="0.93700000000000006"/>
  </r>
  <r>
    <s v="ODR4988574569f"/>
    <s v="C283866L"/>
    <x v="357"/>
    <s v="P545511"/>
    <n v="219820"/>
    <n v="3"/>
    <n v="6594600"/>
    <n v="0"/>
    <n v="6594600"/>
    <n v="1"/>
    <n v="0"/>
    <n v="0"/>
    <n v="4"/>
    <d v="2021-07-18T00:00:00"/>
    <x v="963"/>
    <n v="2198200"/>
    <n v="175856"/>
    <x v="14"/>
    <x v="1"/>
    <n v="6067032"/>
    <n v="0.92"/>
  </r>
  <r>
    <s v="ODR9776656771w"/>
    <s v="C283866L"/>
    <x v="207"/>
    <s v="P545511"/>
    <n v="219820"/>
    <n v="3"/>
    <n v="6594600"/>
    <n v="0"/>
    <n v="6594600"/>
    <n v="1"/>
    <n v="1"/>
    <n v="0"/>
    <n v="4"/>
    <d v="2021-07-18T00:00:00"/>
    <x v="963"/>
    <n v="2198200"/>
    <n v="175856"/>
    <x v="14"/>
    <x v="1"/>
    <n v="6067032"/>
    <n v="0.92"/>
  </r>
  <r>
    <s v="ODR8431024567c"/>
    <s v="C203164L"/>
    <x v="265"/>
    <s v="P356228"/>
    <n v="658300"/>
    <n v="1"/>
    <n v="6583000"/>
    <n v="0"/>
    <n v="6583000"/>
    <n v="1"/>
    <n v="0"/>
    <n v="0"/>
    <n v="4"/>
    <d v="2021-10-25T00:00:00"/>
    <x v="964"/>
    <n v="6583000"/>
    <n v="460810"/>
    <x v="7"/>
    <x v="1"/>
    <n v="6122190"/>
    <n v="0.93"/>
  </r>
  <r>
    <s v="ODR7329071725w"/>
    <s v="C784668L"/>
    <x v="2"/>
    <s v="P324711"/>
    <n v="43500"/>
    <n v="15"/>
    <n v="6525000"/>
    <n v="0"/>
    <n v="6525000"/>
    <n v="1"/>
    <n v="1"/>
    <n v="1"/>
    <n v="1"/>
    <d v="2021-07-26T00:00:00"/>
    <x v="965"/>
    <n v="435000"/>
    <n v="29986"/>
    <x v="5"/>
    <x v="2"/>
    <n v="6075210"/>
    <n v="0.93106666666666671"/>
  </r>
  <r>
    <s v="ODR9268410257j"/>
    <s v="C713657L"/>
    <x v="337"/>
    <s v="P699417"/>
    <n v="217500"/>
    <n v="3"/>
    <n v="6525000"/>
    <n v="0"/>
    <n v="6525000"/>
    <n v="1"/>
    <n v="0"/>
    <n v="0"/>
    <n v="1"/>
    <d v="2021-08-19T00:00:00"/>
    <x v="966"/>
    <n v="2175000"/>
    <n v="184846"/>
    <x v="7"/>
    <x v="2"/>
    <n v="5970462"/>
    <n v="0.91501333333333335"/>
  </r>
  <r>
    <s v="ODR2428214719h"/>
    <s v="C407670L"/>
    <x v="230"/>
    <s v="P757885"/>
    <n v="217442"/>
    <n v="3"/>
    <n v="6523260"/>
    <n v="0"/>
    <n v="6523260"/>
    <n v="1"/>
    <n v="0"/>
    <n v="0"/>
    <n v="9"/>
    <d v="2021-09-19T00:00:00"/>
    <x v="967"/>
    <n v="2174420"/>
    <n v="147842"/>
    <x v="8"/>
    <x v="9"/>
    <n v="6079734"/>
    <n v="0.93200853560949581"/>
  </r>
  <r>
    <s v="ODR7074423099d"/>
    <s v="C212997L"/>
    <x v="0"/>
    <s v="P505225"/>
    <n v="19140"/>
    <n v="34"/>
    <n v="6507600"/>
    <n v="0"/>
    <n v="6507600"/>
    <n v="1"/>
    <n v="1"/>
    <n v="0"/>
    <n v="1"/>
    <d v="2021-11-15T00:00:00"/>
    <x v="968"/>
    <n v="191400"/>
    <n v="12006"/>
    <x v="9"/>
    <x v="2"/>
    <n v="6099396"/>
    <n v="0.93727272727272726"/>
  </r>
  <r>
    <s v="ODR1632741038o"/>
    <s v="C902527L"/>
    <x v="316"/>
    <s v="P351473"/>
    <n v="649600"/>
    <n v="1"/>
    <n v="6496000"/>
    <n v="0"/>
    <n v="6496000"/>
    <n v="1"/>
    <n v="1"/>
    <n v="1"/>
    <n v="1"/>
    <d v="2021-08-27T00:00:00"/>
    <x v="969"/>
    <n v="6496000"/>
    <n v="396256"/>
    <x v="3"/>
    <x v="2"/>
    <n v="6099744"/>
    <n v="0.93899999999999995"/>
  </r>
  <r>
    <s v="ODR3093984129s"/>
    <s v="C315116L"/>
    <x v="408"/>
    <s v="P351473"/>
    <n v="649600"/>
    <n v="1"/>
    <n v="6496000"/>
    <n v="0"/>
    <n v="6496000"/>
    <n v="1"/>
    <n v="1"/>
    <n v="0"/>
    <n v="1"/>
    <d v="2021-07-10T00:00:00"/>
    <x v="969"/>
    <n v="6496000"/>
    <n v="396256"/>
    <x v="3"/>
    <x v="2"/>
    <n v="6099744"/>
    <n v="0.93899999999999995"/>
  </r>
  <r>
    <s v="ODR5970304953j"/>
    <s v="C890814L"/>
    <x v="88"/>
    <s v="P950527"/>
    <n v="649600"/>
    <n v="1"/>
    <n v="6496000"/>
    <n v="0"/>
    <n v="6496000"/>
    <n v="1"/>
    <n v="1"/>
    <n v="1"/>
    <n v="1"/>
    <d v="2022-05-20T00:00:00"/>
    <x v="57"/>
    <n v="6496000"/>
    <n v="480704"/>
    <x v="3"/>
    <x v="2"/>
    <n v="6015296"/>
    <n v="0.92600000000000005"/>
  </r>
  <r>
    <s v="ODR4676865850t"/>
    <s v="C712032L"/>
    <x v="230"/>
    <s v="P475978"/>
    <n v="324626"/>
    <n v="2"/>
    <n v="6492520"/>
    <n v="0"/>
    <n v="6492520"/>
    <n v="1"/>
    <n v="1"/>
    <n v="1"/>
    <n v="1"/>
    <d v="2021-09-11T00:00:00"/>
    <x v="970"/>
    <n v="1159420"/>
    <n v="103182"/>
    <x v="7"/>
    <x v="2"/>
    <n v="6286156"/>
    <n v="0.96821511524030734"/>
  </r>
  <r>
    <s v="ODR8334767623b"/>
    <s v="C432990L"/>
    <x v="88"/>
    <s v="P256641"/>
    <n v="322016"/>
    <n v="2"/>
    <n v="6440320"/>
    <n v="0"/>
    <n v="6440320"/>
    <n v="1"/>
    <n v="0"/>
    <n v="0"/>
    <n v="1"/>
    <d v="2022-07-19T00:00:00"/>
    <x v="971"/>
    <n v="3220160"/>
    <n v="244702"/>
    <x v="7"/>
    <x v="2"/>
    <n v="5950916"/>
    <n v="0.92400936599423633"/>
  </r>
  <r>
    <s v="ODR5518300200y"/>
    <s v="C886643L"/>
    <x v="29"/>
    <s v="P794286"/>
    <n v="641132"/>
    <n v="1"/>
    <n v="6411320"/>
    <n v="0"/>
    <n v="6411320"/>
    <n v="1"/>
    <n v="0"/>
    <n v="0"/>
    <n v="4"/>
    <d v="2022-08-19T00:00:00"/>
    <x v="972"/>
    <n v="6351000"/>
    <n v="425488"/>
    <x v="7"/>
    <x v="1"/>
    <n v="5985832"/>
    <n v="0.93363488330016287"/>
  </r>
  <r>
    <s v="ODR9598479944g"/>
    <s v="C287376L"/>
    <x v="71"/>
    <s v="P966750"/>
    <n v="641132"/>
    <n v="1"/>
    <n v="6411320"/>
    <n v="0"/>
    <n v="6411320"/>
    <n v="1"/>
    <n v="0"/>
    <n v="0"/>
    <n v="1"/>
    <d v="2022-05-28T00:00:00"/>
    <x v="973"/>
    <n v="6351000"/>
    <n v="438190"/>
    <x v="7"/>
    <x v="2"/>
    <n v="5973130"/>
    <n v="0.931653700018093"/>
  </r>
  <r>
    <s v="ODR8443934363t"/>
    <s v="C186002L"/>
    <x v="35"/>
    <s v="P794286"/>
    <n v="641132"/>
    <n v="1"/>
    <n v="6411320"/>
    <n v="0"/>
    <n v="6411320"/>
    <n v="1"/>
    <n v="0"/>
    <n v="0"/>
    <n v="4"/>
    <d v="2022-07-25T00:00:00"/>
    <x v="972"/>
    <n v="6351000"/>
    <n v="425488"/>
    <x v="7"/>
    <x v="1"/>
    <n v="5985832"/>
    <n v="0.93363488330016287"/>
  </r>
  <r>
    <s v="ODR1398794211a"/>
    <s v="C954117L"/>
    <x v="213"/>
    <s v="P330997"/>
    <n v="640900"/>
    <n v="1"/>
    <n v="6409000"/>
    <n v="0"/>
    <n v="6409000"/>
    <n v="1"/>
    <n v="0"/>
    <n v="0"/>
    <n v="4"/>
    <d v="2022-01-18T00:00:00"/>
    <x v="974"/>
    <n v="6409000"/>
    <n v="551174"/>
    <x v="9"/>
    <x v="1"/>
    <n v="5857826"/>
    <n v="0.91400000000000003"/>
  </r>
  <r>
    <s v="ODR7129896616d"/>
    <s v="C509023L"/>
    <x v="346"/>
    <s v="P820784"/>
    <n v="638000"/>
    <n v="1"/>
    <n v="6380000"/>
    <n v="0"/>
    <n v="6380000"/>
    <n v="1"/>
    <n v="1"/>
    <n v="0"/>
    <n v="1"/>
    <d v="2021-12-17T00:00:00"/>
    <x v="975"/>
    <n v="6380000"/>
    <n v="574200"/>
    <x v="10"/>
    <x v="2"/>
    <n v="5805800"/>
    <n v="0.91"/>
  </r>
  <r>
    <s v="ODR3982692975u"/>
    <s v="C509023L"/>
    <x v="347"/>
    <s v="P820784"/>
    <n v="638000"/>
    <n v="1"/>
    <n v="6380000"/>
    <n v="0"/>
    <n v="6380000"/>
    <n v="1"/>
    <n v="0"/>
    <n v="0"/>
    <n v="1"/>
    <d v="2021-12-17T00:00:00"/>
    <x v="975"/>
    <n v="6380000"/>
    <n v="574200"/>
    <x v="10"/>
    <x v="2"/>
    <n v="5805800"/>
    <n v="0.91"/>
  </r>
  <r>
    <s v="ODR9871865638v"/>
    <s v="C271531L"/>
    <x v="391"/>
    <s v="P810382"/>
    <n v="638000"/>
    <n v="1"/>
    <n v="6380000"/>
    <n v="0"/>
    <n v="6380000"/>
    <n v="1"/>
    <n v="1"/>
    <n v="0"/>
    <n v="1"/>
    <d v="2021-07-03T00:00:00"/>
    <x v="976"/>
    <n v="6380000"/>
    <n v="427460"/>
    <x v="9"/>
    <x v="2"/>
    <n v="5952540"/>
    <n v="0.93300000000000005"/>
  </r>
  <r>
    <s v="ODR8582918579r"/>
    <s v="C298406L"/>
    <x v="291"/>
    <s v="P768785"/>
    <n v="319000"/>
    <n v="2"/>
    <n v="6380000"/>
    <n v="0"/>
    <n v="6380000"/>
    <n v="1"/>
    <n v="0"/>
    <n v="0"/>
    <n v="1"/>
    <d v="2021-08-21T00:00:00"/>
    <x v="977"/>
    <n v="3190000"/>
    <n v="200970"/>
    <x v="9"/>
    <x v="2"/>
    <n v="5978060"/>
    <n v="0.93700000000000006"/>
  </r>
  <r>
    <s v="ODR6517589168v"/>
    <s v="C676393L"/>
    <x v="340"/>
    <s v="P181682"/>
    <n v="638000"/>
    <n v="1"/>
    <n v="6380000"/>
    <n v="0"/>
    <n v="6380000"/>
    <n v="1"/>
    <n v="0"/>
    <n v="0"/>
    <n v="4"/>
    <d v="2021-07-27T00:00:00"/>
    <x v="208"/>
    <n v="580"/>
    <n v="0"/>
    <x v="0"/>
    <x v="1"/>
    <n v="6380000"/>
    <n v="1"/>
  </r>
  <r>
    <s v="ODR6042279718i"/>
    <s v="C764205L"/>
    <x v="115"/>
    <s v="P583069"/>
    <n v="635100"/>
    <n v="1"/>
    <n v="6351000"/>
    <n v="0"/>
    <n v="6351000"/>
    <n v="1"/>
    <n v="0"/>
    <n v="0"/>
    <n v="4"/>
    <d v="2021-09-09T00:00:00"/>
    <x v="978"/>
    <n v="6351000"/>
    <n v="419166"/>
    <x v="7"/>
    <x v="1"/>
    <n v="5931834"/>
    <n v="0.93400000000000005"/>
  </r>
  <r>
    <s v="ODR2734228943v"/>
    <s v="C392662L"/>
    <x v="278"/>
    <s v="P583069"/>
    <n v="635100"/>
    <n v="1"/>
    <n v="6351000"/>
    <n v="0"/>
    <n v="6351000"/>
    <n v="1"/>
    <n v="0"/>
    <n v="0"/>
    <n v="4"/>
    <d v="2021-09-07T00:00:00"/>
    <x v="978"/>
    <n v="6351000"/>
    <n v="419166"/>
    <x v="7"/>
    <x v="1"/>
    <n v="5931834"/>
    <n v="0.93400000000000005"/>
  </r>
  <r>
    <s v="ODR7690358732g"/>
    <s v="C796218L"/>
    <x v="283"/>
    <s v="P319549"/>
    <n v="635100"/>
    <n v="1"/>
    <n v="6351000"/>
    <n v="0"/>
    <n v="6351000"/>
    <n v="1"/>
    <n v="0"/>
    <n v="0"/>
    <n v="4"/>
    <d v="2021-07-13T00:00:00"/>
    <x v="979"/>
    <n v="6351000"/>
    <n v="552508"/>
    <x v="7"/>
    <x v="1"/>
    <n v="5798492"/>
    <n v="0.91300456621004566"/>
  </r>
  <r>
    <s v="ODR2112209116j"/>
    <s v="C781213L"/>
    <x v="94"/>
    <s v="P319549"/>
    <n v="635100"/>
    <n v="1"/>
    <n v="6351000"/>
    <n v="0"/>
    <n v="6351000"/>
    <n v="1"/>
    <n v="1"/>
    <n v="0"/>
    <n v="1"/>
    <d v="2021-08-23T00:00:00"/>
    <x v="979"/>
    <n v="6351000"/>
    <n v="552508"/>
    <x v="7"/>
    <x v="2"/>
    <n v="5798492"/>
    <n v="0.91300456621004566"/>
  </r>
  <r>
    <s v="ODR7303300326y"/>
    <s v="C850185L"/>
    <x v="12"/>
    <s v="P966750"/>
    <n v="635100"/>
    <n v="1"/>
    <n v="6351000"/>
    <n v="0"/>
    <n v="6351000"/>
    <n v="1"/>
    <n v="0"/>
    <n v="0"/>
    <n v="4"/>
    <d v="2022-05-07T00:00:00"/>
    <x v="973"/>
    <n v="6351000"/>
    <n v="438190"/>
    <x v="7"/>
    <x v="1"/>
    <n v="5912810"/>
    <n v="0.93100456621004568"/>
  </r>
  <r>
    <s v="ODR3550375105t"/>
    <s v="C451930L"/>
    <x v="264"/>
    <s v="P794286"/>
    <n v="635100"/>
    <n v="1"/>
    <n v="6351000"/>
    <n v="0"/>
    <n v="6351000"/>
    <n v="1"/>
    <n v="0"/>
    <n v="0"/>
    <n v="7"/>
    <d v="2022-05-13T00:00:00"/>
    <x v="972"/>
    <n v="6351000"/>
    <n v="425488"/>
    <x v="7"/>
    <x v="4"/>
    <n v="5925512"/>
    <n v="0.93300456621004568"/>
  </r>
  <r>
    <s v="ODR3792090070d"/>
    <s v="C552222L"/>
    <x v="351"/>
    <s v="P966750"/>
    <n v="635100"/>
    <n v="1"/>
    <n v="6351000"/>
    <n v="0"/>
    <n v="6351000"/>
    <n v="1"/>
    <n v="0"/>
    <n v="0"/>
    <n v="7"/>
    <d v="2022-05-04T00:00:00"/>
    <x v="973"/>
    <n v="6351000"/>
    <n v="438190"/>
    <x v="7"/>
    <x v="4"/>
    <n v="5912810"/>
    <n v="0.93100456621004568"/>
  </r>
  <r>
    <s v="ODR6301368319r"/>
    <s v="C624297L"/>
    <x v="366"/>
    <s v="P966750"/>
    <n v="635100"/>
    <n v="1"/>
    <n v="6351000"/>
    <n v="0"/>
    <n v="6351000"/>
    <n v="1"/>
    <n v="1"/>
    <n v="1"/>
    <n v="1"/>
    <d v="2022-06-13T00:00:00"/>
    <x v="973"/>
    <n v="6351000"/>
    <n v="438190"/>
    <x v="7"/>
    <x v="2"/>
    <n v="5912810"/>
    <n v="0.93100456621004568"/>
  </r>
  <r>
    <s v="ODR2585684118h"/>
    <s v="C460493L"/>
    <x v="47"/>
    <s v="P794286"/>
    <n v="635100"/>
    <n v="1"/>
    <n v="6351000"/>
    <n v="0"/>
    <n v="6351000"/>
    <n v="1"/>
    <n v="1"/>
    <n v="1"/>
    <n v="1"/>
    <d v="2021-11-15T00:00:00"/>
    <x v="972"/>
    <n v="6351000"/>
    <n v="425488"/>
    <x v="7"/>
    <x v="2"/>
    <n v="5925512"/>
    <n v="0.93300456621004568"/>
  </r>
  <r>
    <s v="ODR6287959125e"/>
    <s v="C773779L"/>
    <x v="312"/>
    <s v="P301191"/>
    <n v="633360"/>
    <n v="1"/>
    <n v="6333600"/>
    <n v="0"/>
    <n v="6333600"/>
    <n v="1"/>
    <n v="1"/>
    <n v="1"/>
    <n v="4"/>
    <d v="2022-08-02T00:00:00"/>
    <x v="980"/>
    <n v="6333600"/>
    <n v="481342"/>
    <x v="3"/>
    <x v="1"/>
    <n v="5852258"/>
    <n v="0.92400183150183146"/>
  </r>
  <r>
    <s v="ODR2045136970h"/>
    <s v="C137982L"/>
    <x v="14"/>
    <s v="P349636"/>
    <n v="632200"/>
    <n v="1"/>
    <n v="6322000"/>
    <n v="0"/>
    <n v="6322000"/>
    <n v="1"/>
    <n v="0"/>
    <n v="0"/>
    <n v="7"/>
    <d v="2022-04-02T00:00:00"/>
    <x v="981"/>
    <n v="6322000"/>
    <n v="455184"/>
    <x v="3"/>
    <x v="4"/>
    <n v="5866816"/>
    <n v="0.92800000000000005"/>
  </r>
  <r>
    <s v="ODR6220343334e"/>
    <s v="C126124L"/>
    <x v="349"/>
    <s v="P349636"/>
    <n v="632200"/>
    <n v="1"/>
    <n v="6322000"/>
    <n v="0"/>
    <n v="6322000"/>
    <n v="1"/>
    <n v="0"/>
    <n v="0"/>
    <n v="4"/>
    <d v="2021-07-04T00:00:00"/>
    <x v="981"/>
    <n v="6322000"/>
    <n v="455184"/>
    <x v="3"/>
    <x v="1"/>
    <n v="5866816"/>
    <n v="0.92800000000000005"/>
  </r>
  <r>
    <s v="ODR3759744764b"/>
    <s v="C156665L"/>
    <x v="244"/>
    <s v="P349636"/>
    <n v="632200"/>
    <n v="1"/>
    <n v="6322000"/>
    <n v="0"/>
    <n v="6322000"/>
    <n v="1"/>
    <n v="0"/>
    <n v="0"/>
    <n v="1"/>
    <d v="2022-03-22T00:00:00"/>
    <x v="981"/>
    <n v="6322000"/>
    <n v="455184"/>
    <x v="3"/>
    <x v="2"/>
    <n v="5866816"/>
    <n v="0.92800000000000005"/>
  </r>
  <r>
    <s v="ODR1842060519j"/>
    <s v="C156665L"/>
    <x v="261"/>
    <s v="P349636"/>
    <n v="632200"/>
    <n v="1"/>
    <n v="6322000"/>
    <n v="0"/>
    <n v="6322000"/>
    <n v="1"/>
    <n v="0"/>
    <n v="0"/>
    <n v="1"/>
    <d v="2022-03-22T00:00:00"/>
    <x v="981"/>
    <n v="6322000"/>
    <n v="455184"/>
    <x v="3"/>
    <x v="2"/>
    <n v="5866816"/>
    <n v="0.92800000000000005"/>
  </r>
  <r>
    <s v="ODR8031667481r"/>
    <s v="C440374L"/>
    <x v="249"/>
    <s v="P813711"/>
    <n v="632200"/>
    <n v="1"/>
    <n v="6322000"/>
    <n v="0"/>
    <n v="6322000"/>
    <n v="1"/>
    <n v="0"/>
    <n v="0"/>
    <n v="4"/>
    <d v="2021-10-02T00:00:00"/>
    <x v="982"/>
    <n v="6322000"/>
    <n v="455184"/>
    <x v="1"/>
    <x v="1"/>
    <n v="5866816"/>
    <n v="0.92800000000000005"/>
  </r>
  <r>
    <s v="ODR4078618807q"/>
    <s v="C972704L"/>
    <x v="290"/>
    <s v="P972044"/>
    <n v="632200"/>
    <n v="1"/>
    <n v="6322000"/>
    <n v="0"/>
    <n v="6322000"/>
    <n v="1"/>
    <n v="1"/>
    <n v="1"/>
    <n v="1"/>
    <d v="2022-02-10T00:00:00"/>
    <x v="983"/>
    <n v="6322000"/>
    <n v="486794"/>
    <x v="6"/>
    <x v="2"/>
    <n v="5835206"/>
    <n v="0.92300000000000004"/>
  </r>
  <r>
    <s v="ODR4410358351k"/>
    <s v="C766353L"/>
    <x v="366"/>
    <s v="P962189"/>
    <n v="632200"/>
    <n v="1"/>
    <n v="6322000"/>
    <n v="0"/>
    <n v="6322000"/>
    <n v="1"/>
    <n v="1"/>
    <n v="0"/>
    <n v="4"/>
    <d v="2022-04-20T00:00:00"/>
    <x v="984"/>
    <n v="6322000"/>
    <n v="442540"/>
    <x v="14"/>
    <x v="1"/>
    <n v="5879460"/>
    <n v="0.93"/>
  </r>
  <r>
    <s v="ODR2151877214e"/>
    <s v="C833283L"/>
    <x v="78"/>
    <s v="P349636"/>
    <n v="632142"/>
    <n v="1"/>
    <n v="6321420"/>
    <n v="0"/>
    <n v="6321420"/>
    <n v="1"/>
    <n v="0"/>
    <n v="0"/>
    <n v="1"/>
    <d v="2022-06-14T00:00:00"/>
    <x v="981"/>
    <n v="6322000"/>
    <n v="455184"/>
    <x v="3"/>
    <x v="2"/>
    <n v="5866236"/>
    <n v="0.92799339388934765"/>
  </r>
  <r>
    <s v="ODR6851339941m"/>
    <s v="C218770L"/>
    <x v="399"/>
    <s v="P902203"/>
    <n v="632142"/>
    <n v="1"/>
    <n v="6321420"/>
    <n v="0"/>
    <n v="6321420"/>
    <n v="1"/>
    <n v="1"/>
    <n v="1"/>
    <n v="1"/>
    <d v="2021-08-09T00:00:00"/>
    <x v="985"/>
    <n v="6321420"/>
    <n v="417194"/>
    <x v="9"/>
    <x v="2"/>
    <n v="5904226"/>
    <n v="0.93400311955225246"/>
  </r>
  <r>
    <s v="ODR6093803508d"/>
    <s v="C745297L"/>
    <x v="131"/>
    <s v="P902203"/>
    <n v="632142"/>
    <n v="1"/>
    <n v="6321420"/>
    <n v="0"/>
    <n v="6321420"/>
    <n v="1"/>
    <n v="0"/>
    <n v="0"/>
    <n v="1"/>
    <d v="2022-04-24T00:00:00"/>
    <x v="985"/>
    <n v="6321420"/>
    <n v="417194"/>
    <x v="9"/>
    <x v="2"/>
    <n v="5904226"/>
    <n v="0.93400311955225246"/>
  </r>
  <r>
    <s v="ODR6759447866n"/>
    <s v="C203840L"/>
    <x v="392"/>
    <s v="P408307"/>
    <n v="630750"/>
    <n v="1"/>
    <n v="6307500"/>
    <n v="0"/>
    <n v="6307500"/>
    <n v="1"/>
    <n v="1"/>
    <n v="0"/>
    <n v="1"/>
    <d v="2022-05-20T00:00:00"/>
    <x v="986"/>
    <n v="6307500"/>
    <n v="479370"/>
    <x v="9"/>
    <x v="2"/>
    <n v="5828130"/>
    <n v="0.92400000000000004"/>
  </r>
  <r>
    <s v="ODR5394283270p"/>
    <s v="C923240L"/>
    <x v="329"/>
    <s v="P326167"/>
    <n v="125280"/>
    <n v="5"/>
    <n v="6264000"/>
    <n v="0"/>
    <n v="6264000"/>
    <n v="1"/>
    <n v="1"/>
    <n v="1"/>
    <n v="1"/>
    <d v="2022-01-04T00:00:00"/>
    <x v="987"/>
    <n v="1252800"/>
    <n v="83926"/>
    <x v="5"/>
    <x v="2"/>
    <n v="5844370"/>
    <n v="0.93300925925925926"/>
  </r>
  <r>
    <s v="ODR7135240358k"/>
    <s v="C510816L"/>
    <x v="13"/>
    <s v="P151672"/>
    <n v="52142"/>
    <n v="12"/>
    <n v="6257040"/>
    <n v="0"/>
    <n v="6257040"/>
    <n v="1"/>
    <n v="0"/>
    <n v="0"/>
    <n v="1"/>
    <d v="2022-04-14T00:00:00"/>
    <x v="988"/>
    <n v="521420"/>
    <n v="46400"/>
    <x v="8"/>
    <x v="2"/>
    <n v="5700240"/>
    <n v="0.91101223581757507"/>
  </r>
  <r>
    <s v="ODR9206801709i"/>
    <s v="C774835L"/>
    <x v="40"/>
    <s v="P746319"/>
    <n v="309720"/>
    <n v="2"/>
    <n v="6194400"/>
    <n v="0"/>
    <n v="6194400"/>
    <n v="1"/>
    <n v="1"/>
    <n v="1"/>
    <n v="1"/>
    <d v="2021-10-12T00:00:00"/>
    <x v="989"/>
    <n v="3097200"/>
    <n v="275616"/>
    <x v="8"/>
    <x v="2"/>
    <n v="5643168"/>
    <n v="0.91101123595505618"/>
  </r>
  <r>
    <s v="ODR4146003198h"/>
    <s v="C895064L"/>
    <x v="156"/>
    <s v="P655918"/>
    <n v="153700"/>
    <n v="4"/>
    <n v="6148000"/>
    <n v="0"/>
    <n v="6148000"/>
    <n v="1"/>
    <n v="1"/>
    <n v="1"/>
    <n v="1"/>
    <d v="2021-11-18T00:00:00"/>
    <x v="990"/>
    <n v="1537000"/>
    <n v="116812"/>
    <x v="8"/>
    <x v="2"/>
    <n v="5680752"/>
    <n v="0.92400000000000004"/>
  </r>
  <r>
    <s v="ODR9722571591z"/>
    <s v="C992247L"/>
    <x v="387"/>
    <s v="P596467"/>
    <n v="612248"/>
    <n v="1"/>
    <n v="6122480"/>
    <n v="0"/>
    <n v="6122480"/>
    <n v="1"/>
    <n v="1"/>
    <n v="1"/>
    <n v="1"/>
    <d v="2022-03-12T00:00:00"/>
    <x v="991"/>
    <n v="6122480"/>
    <n v="544852"/>
    <x v="1"/>
    <x v="2"/>
    <n v="5577628"/>
    <n v="0.91100795755968167"/>
  </r>
  <r>
    <s v="ODR4973602667s"/>
    <s v="C551324L"/>
    <x v="329"/>
    <s v="P353798"/>
    <n v="609000"/>
    <n v="1"/>
    <n v="6090000"/>
    <n v="0"/>
    <n v="6090000"/>
    <n v="1"/>
    <n v="0"/>
    <n v="0"/>
    <n v="4"/>
    <d v="2021-12-08T00:00:00"/>
    <x v="992"/>
    <n v="6090000"/>
    <n v="505470"/>
    <x v="8"/>
    <x v="1"/>
    <n v="5584530"/>
    <n v="0.91700000000000004"/>
  </r>
  <r>
    <s v="ODR2853623906s"/>
    <s v="C941200L"/>
    <x v="372"/>
    <s v="P439626"/>
    <n v="609000"/>
    <n v="1"/>
    <n v="6090000"/>
    <n v="0"/>
    <n v="6090000"/>
    <n v="1"/>
    <n v="1"/>
    <n v="1"/>
    <n v="1"/>
    <d v="2021-07-12T00:00:00"/>
    <x v="993"/>
    <n v="6090000"/>
    <n v="517650"/>
    <x v="9"/>
    <x v="2"/>
    <n v="5572350"/>
    <n v="0.91500000000000004"/>
  </r>
  <r>
    <s v="ODR7899883660s"/>
    <s v="C958287L"/>
    <x v="227"/>
    <s v="P920036"/>
    <n v="608942"/>
    <n v="1"/>
    <n v="6089420"/>
    <n v="0"/>
    <n v="6089420"/>
    <n v="1"/>
    <n v="1"/>
    <n v="0"/>
    <n v="1"/>
    <d v="2021-07-15T00:00:00"/>
    <x v="994"/>
    <n v="6089420"/>
    <n v="438422"/>
    <x v="9"/>
    <x v="2"/>
    <n v="5650998"/>
    <n v="0.92800266692065914"/>
  </r>
  <r>
    <s v="ODR5949616290w"/>
    <s v="C972737L"/>
    <x v="384"/>
    <s v="P471274"/>
    <n v="608942"/>
    <n v="1"/>
    <n v="6089420"/>
    <n v="0"/>
    <n v="6089420"/>
    <n v="1"/>
    <n v="1"/>
    <n v="1"/>
    <n v="1"/>
    <d v="2021-07-21T00:00:00"/>
    <x v="995"/>
    <n v="6089420"/>
    <n v="499322"/>
    <x v="9"/>
    <x v="2"/>
    <n v="5590098"/>
    <n v="0.91800171444899514"/>
  </r>
  <r>
    <s v="ODR3761152716g"/>
    <s v="C165059L"/>
    <x v="8"/>
    <s v="P471274"/>
    <n v="608942"/>
    <n v="1"/>
    <n v="6089420"/>
    <n v="0"/>
    <n v="6089420"/>
    <n v="1"/>
    <n v="0"/>
    <n v="0"/>
    <n v="4"/>
    <d v="2021-11-25T00:00:00"/>
    <x v="995"/>
    <n v="6089420"/>
    <n v="499322"/>
    <x v="9"/>
    <x v="1"/>
    <n v="5590098"/>
    <n v="0.91800171444899514"/>
  </r>
  <r>
    <s v="ODR4816728365p"/>
    <s v="C455662L"/>
    <x v="301"/>
    <s v="P654537"/>
    <n v="606390"/>
    <n v="1"/>
    <n v="6063900"/>
    <n v="0"/>
    <n v="6063900"/>
    <n v="1"/>
    <n v="1"/>
    <n v="1"/>
    <n v="1"/>
    <d v="2022-06-09T00:00:00"/>
    <x v="996"/>
    <n v="6496000"/>
    <n v="487200"/>
    <x v="2"/>
    <x v="2"/>
    <n v="5576700"/>
    <n v="0.91965566714490676"/>
  </r>
  <r>
    <s v="ODR2356071118w"/>
    <s v="C615063L"/>
    <x v="304"/>
    <s v="P874899"/>
    <n v="602910"/>
    <n v="1"/>
    <n v="6029100"/>
    <n v="0"/>
    <n v="6029100"/>
    <n v="1"/>
    <n v="1"/>
    <n v="1"/>
    <n v="1"/>
    <d v="2022-03-11T00:00:00"/>
    <x v="997"/>
    <n v="6029100"/>
    <n v="373752"/>
    <x v="8"/>
    <x v="2"/>
    <n v="5655348"/>
    <n v="0.93800865800865796"/>
  </r>
  <r>
    <s v="ODR6943654203z"/>
    <s v="C143245L"/>
    <x v="65"/>
    <s v="P679912"/>
    <n v="600300"/>
    <n v="1"/>
    <n v="6003000"/>
    <n v="0"/>
    <n v="6003000"/>
    <n v="1"/>
    <n v="1"/>
    <n v="0"/>
    <n v="1"/>
    <d v="2022-04-10T00:00:00"/>
    <x v="998"/>
    <n v="6003000"/>
    <n v="474208"/>
    <x v="9"/>
    <x v="2"/>
    <n v="5528792"/>
    <n v="0.92100483091787444"/>
  </r>
  <r>
    <s v="ODR8908421927z"/>
    <s v="C171718L"/>
    <x v="235"/>
    <s v="P517130"/>
    <n v="597400"/>
    <n v="1"/>
    <n v="5974000"/>
    <n v="0"/>
    <n v="5974000"/>
    <n v="1"/>
    <n v="1"/>
    <n v="1"/>
    <n v="8"/>
    <d v="2021-09-16T00:00:00"/>
    <x v="999"/>
    <n v="5974000"/>
    <n v="436102"/>
    <x v="2"/>
    <x v="8"/>
    <n v="5537898"/>
    <n v="0.92700000000000005"/>
  </r>
  <r>
    <s v="ODR5817409802f"/>
    <s v="C985354L"/>
    <x v="303"/>
    <s v="P513964"/>
    <n v="597400"/>
    <n v="1"/>
    <n v="5974000"/>
    <n v="0"/>
    <n v="5974000"/>
    <n v="1"/>
    <n v="1"/>
    <n v="1"/>
    <n v="4"/>
    <d v="2021-10-02T00:00:00"/>
    <x v="1000"/>
    <n v="5974000"/>
    <n v="483894"/>
    <x v="10"/>
    <x v="1"/>
    <n v="5490106"/>
    <n v="0.91900000000000004"/>
  </r>
  <r>
    <s v="ODR4119487602r"/>
    <s v="C139500L"/>
    <x v="269"/>
    <s v="P433145"/>
    <n v="597400"/>
    <n v="1"/>
    <n v="5974000"/>
    <n v="0"/>
    <n v="5974000"/>
    <n v="1"/>
    <n v="0"/>
    <n v="0"/>
    <n v="1"/>
    <d v="2022-01-14T00:00:00"/>
    <x v="1001"/>
    <n v="5974000"/>
    <n v="358440"/>
    <x v="10"/>
    <x v="2"/>
    <n v="5615560"/>
    <n v="0.94"/>
  </r>
  <r>
    <s v="ODR6576264183l"/>
    <s v="C525405L"/>
    <x v="138"/>
    <s v="P433145"/>
    <n v="597400"/>
    <n v="1"/>
    <n v="5974000"/>
    <n v="0"/>
    <n v="5974000"/>
    <n v="1"/>
    <n v="1"/>
    <n v="1"/>
    <n v="1"/>
    <d v="2021-07-24T00:00:00"/>
    <x v="1001"/>
    <n v="5974000"/>
    <n v="358440"/>
    <x v="10"/>
    <x v="2"/>
    <n v="5615560"/>
    <n v="0.94"/>
  </r>
  <r>
    <s v="ODR1156540507x"/>
    <s v="C654928L"/>
    <x v="1"/>
    <s v="P287260"/>
    <n v="596240"/>
    <n v="1"/>
    <n v="5962400"/>
    <n v="0"/>
    <n v="5962400"/>
    <n v="1"/>
    <n v="0"/>
    <n v="0"/>
    <n v="1"/>
    <d v="2021-11-10T00:00:00"/>
    <x v="1002"/>
    <n v="5962400"/>
    <n v="512720"/>
    <x v="7"/>
    <x v="2"/>
    <n v="5449680"/>
    <n v="0.91400778210116729"/>
  </r>
  <r>
    <s v="ODR2289571974n"/>
    <s v="C348900L"/>
    <x v="408"/>
    <s v="P634260"/>
    <n v="594500"/>
    <n v="1"/>
    <n v="5945000"/>
    <n v="0"/>
    <n v="5945000"/>
    <n v="1"/>
    <n v="0"/>
    <n v="0"/>
    <n v="9"/>
    <d v="2021-07-07T00:00:00"/>
    <x v="1003"/>
    <n v="5945000"/>
    <n v="362616"/>
    <x v="0"/>
    <x v="9"/>
    <n v="5582384"/>
    <n v="0.93900487804878052"/>
  </r>
  <r>
    <s v="ODR7214818353b"/>
    <s v="C774677L"/>
    <x v="53"/>
    <s v="P978525"/>
    <n v="591600"/>
    <n v="1"/>
    <n v="5916000"/>
    <n v="0"/>
    <n v="5916000"/>
    <n v="1"/>
    <n v="0"/>
    <n v="0"/>
    <n v="1"/>
    <d v="2022-02-01T00:00:00"/>
    <x v="1004"/>
    <n v="5916000"/>
    <n v="414120"/>
    <x v="8"/>
    <x v="2"/>
    <n v="5501880"/>
    <n v="0.93"/>
  </r>
  <r>
    <s v="ODR6688084416w"/>
    <s v="C914093L"/>
    <x v="7"/>
    <s v="P495211"/>
    <n v="4930"/>
    <n v="120"/>
    <n v="5916000"/>
    <n v="0"/>
    <n v="5916000"/>
    <n v="1"/>
    <n v="0"/>
    <n v="0"/>
    <n v="4"/>
    <d v="2021-07-04T00:00:00"/>
    <x v="67"/>
    <n v="49300"/>
    <n v="3712"/>
    <x v="11"/>
    <x v="1"/>
    <n v="5470560"/>
    <n v="0.92470588235294116"/>
  </r>
  <r>
    <s v="ODR2253207596m"/>
    <s v="C555245L"/>
    <x v="392"/>
    <s v="P139810"/>
    <n v="197142"/>
    <n v="3"/>
    <n v="5914260"/>
    <n v="0"/>
    <n v="5914260"/>
    <n v="1"/>
    <n v="1"/>
    <n v="0"/>
    <n v="1"/>
    <d v="2021-08-06T00:00:00"/>
    <x v="1005"/>
    <n v="1971420"/>
    <n v="157702"/>
    <x v="5"/>
    <x v="2"/>
    <n v="5441154"/>
    <n v="0.92000588408355399"/>
  </r>
  <r>
    <s v="ODR5108494616y"/>
    <s v="C354444L"/>
    <x v="351"/>
    <s v="P139810"/>
    <n v="197142"/>
    <n v="3"/>
    <n v="5914260"/>
    <n v="0"/>
    <n v="5914260"/>
    <n v="1"/>
    <n v="1"/>
    <n v="0"/>
    <n v="7"/>
    <d v="2022-05-26T00:00:00"/>
    <x v="1005"/>
    <n v="1971420"/>
    <n v="157702"/>
    <x v="5"/>
    <x v="4"/>
    <n v="5441154"/>
    <n v="0.92000588408355399"/>
  </r>
  <r>
    <s v="ODR3887020294q"/>
    <s v="C786292L"/>
    <x v="18"/>
    <s v="P573156"/>
    <n v="589570"/>
    <n v="1"/>
    <n v="5895700"/>
    <n v="0"/>
    <n v="5895700"/>
    <n v="1"/>
    <n v="1"/>
    <n v="0"/>
    <n v="7"/>
    <d v="2021-11-02T00:00:00"/>
    <x v="1006"/>
    <n v="5895700"/>
    <n v="377290"/>
    <x v="6"/>
    <x v="4"/>
    <n v="5518410"/>
    <n v="0.9360059026069848"/>
  </r>
  <r>
    <s v="ODR8002421828e"/>
    <s v="C525405L"/>
    <x v="218"/>
    <s v="P184427"/>
    <n v="587540"/>
    <n v="1"/>
    <n v="5875400"/>
    <n v="0"/>
    <n v="5875400"/>
    <n v="1"/>
    <n v="1"/>
    <n v="1"/>
    <n v="1"/>
    <d v="2021-07-24T00:00:00"/>
    <x v="1007"/>
    <n v="5875400"/>
    <n v="522870"/>
    <x v="2"/>
    <x v="2"/>
    <n v="5352530"/>
    <n v="0.91100691016781832"/>
  </r>
  <r>
    <s v="ODR7191278980n"/>
    <s v="C206125L"/>
    <x v="238"/>
    <s v="P869132"/>
    <n v="117450"/>
    <n v="5"/>
    <n v="5872500"/>
    <n v="0"/>
    <n v="5872500"/>
    <n v="1"/>
    <n v="1"/>
    <n v="1"/>
    <n v="15"/>
    <d v="2021-08-19T00:00:00"/>
    <x v="906"/>
    <n v="1174500"/>
    <n v="77488"/>
    <x v="8"/>
    <x v="14"/>
    <n v="5485060"/>
    <n v="0.93402469135802468"/>
  </r>
  <r>
    <s v="ODR4578631921n"/>
    <s v="C720917L"/>
    <x v="118"/>
    <s v="P629434"/>
    <n v="580000"/>
    <n v="1"/>
    <n v="5800000"/>
    <n v="0"/>
    <n v="5800000"/>
    <n v="1"/>
    <n v="1"/>
    <n v="0"/>
    <n v="1"/>
    <d v="2021-07-06T00:00:00"/>
    <x v="1008"/>
    <n v="5800000"/>
    <n v="522000"/>
    <x v="8"/>
    <x v="2"/>
    <n v="5278000"/>
    <n v="0.91"/>
  </r>
  <r>
    <s v="ODR1157009449l"/>
    <s v="C529046L"/>
    <x v="134"/>
    <s v="P450455"/>
    <n v="580000"/>
    <n v="1"/>
    <n v="5800000"/>
    <n v="0"/>
    <n v="5800000"/>
    <n v="1"/>
    <n v="0"/>
    <n v="0"/>
    <n v="1"/>
    <d v="2021-10-01T00:00:00"/>
    <x v="1009"/>
    <n v="5800000"/>
    <n v="382800"/>
    <x v="9"/>
    <x v="2"/>
    <n v="5417200"/>
    <n v="0.93400000000000005"/>
  </r>
  <r>
    <s v="ODR7600686982e"/>
    <s v="C240527L"/>
    <x v="119"/>
    <s v="P624971"/>
    <n v="580000"/>
    <n v="1"/>
    <n v="5800000"/>
    <n v="0"/>
    <n v="5800000"/>
    <n v="1"/>
    <n v="1"/>
    <n v="0"/>
    <n v="1"/>
    <d v="2022-07-06T00:00:00"/>
    <x v="1010"/>
    <n v="5800000"/>
    <n v="394400"/>
    <x v="9"/>
    <x v="2"/>
    <n v="5405600"/>
    <n v="0.93200000000000005"/>
  </r>
  <r>
    <s v="ODR7299364586e"/>
    <s v="C717221L"/>
    <x v="201"/>
    <s v="P800680"/>
    <n v="580000"/>
    <n v="1"/>
    <n v="5800000"/>
    <n v="0"/>
    <n v="5800000"/>
    <n v="1"/>
    <n v="0"/>
    <n v="0"/>
    <n v="1"/>
    <d v="2021-07-13T00:00:00"/>
    <x v="788"/>
    <n v="2900"/>
    <n v="174"/>
    <x v="0"/>
    <x v="2"/>
    <n v="5799826"/>
    <n v="0.99997000000000003"/>
  </r>
  <r>
    <s v="ODR8284773314p"/>
    <s v="C676393L"/>
    <x v="385"/>
    <s v="P800680"/>
    <n v="580000"/>
    <n v="1"/>
    <n v="5800000"/>
    <n v="0"/>
    <n v="5800000"/>
    <n v="1"/>
    <n v="0"/>
    <n v="0"/>
    <n v="1"/>
    <d v="2021-07-27T00:00:00"/>
    <x v="788"/>
    <n v="2900"/>
    <n v="174"/>
    <x v="0"/>
    <x v="2"/>
    <n v="5799826"/>
    <n v="0.99997000000000003"/>
  </r>
  <r>
    <s v="ODR2252529194g"/>
    <s v="C191766L"/>
    <x v="331"/>
    <s v="P452041"/>
    <n v="72500"/>
    <n v="8"/>
    <n v="5800000"/>
    <n v="0"/>
    <n v="5800000"/>
    <n v="1"/>
    <n v="1"/>
    <n v="1"/>
    <n v="7"/>
    <d v="2021-07-05T00:00:00"/>
    <x v="1011"/>
    <n v="725000"/>
    <n v="49996"/>
    <x v="0"/>
    <x v="4"/>
    <n v="5400032"/>
    <n v="0.93103999999999998"/>
  </r>
  <r>
    <s v="ODR6088837474i"/>
    <s v="C258631L"/>
    <x v="7"/>
    <s v="P134165"/>
    <n v="579942"/>
    <n v="1"/>
    <n v="5799420"/>
    <n v="0"/>
    <n v="5799420"/>
    <n v="1"/>
    <n v="0"/>
    <n v="0"/>
    <n v="4"/>
    <d v="2021-10-25T00:00:00"/>
    <x v="1012"/>
    <n v="5799420"/>
    <n v="394342"/>
    <x v="10"/>
    <x v="1"/>
    <n v="5405078"/>
    <n v="0.93200320032003203"/>
  </r>
  <r>
    <s v="ODR1433563896q"/>
    <s v="C357173L"/>
    <x v="130"/>
    <s v="P591586"/>
    <n v="579942"/>
    <n v="1"/>
    <n v="5799420"/>
    <n v="0"/>
    <n v="5799420"/>
    <n v="1"/>
    <n v="1"/>
    <n v="1"/>
    <n v="1"/>
    <d v="2022-08-01T00:00:00"/>
    <x v="1013"/>
    <n v="5799420"/>
    <n v="458142"/>
    <x v="3"/>
    <x v="2"/>
    <n v="5341278"/>
    <n v="0.92100210021002105"/>
  </r>
  <r>
    <s v="ODR8334906972t"/>
    <s v="C656885L"/>
    <x v="104"/>
    <s v="P379465"/>
    <n v="579942"/>
    <n v="1"/>
    <n v="5799420"/>
    <n v="0"/>
    <n v="5799420"/>
    <n v="1"/>
    <n v="1"/>
    <n v="1"/>
    <n v="1"/>
    <d v="2022-01-20T00:00:00"/>
    <x v="1014"/>
    <n v="5799420"/>
    <n v="434942"/>
    <x v="3"/>
    <x v="2"/>
    <n v="5364478"/>
    <n v="0.92500250025002495"/>
  </r>
  <r>
    <s v="ODR5766842701v"/>
    <s v="C382393L"/>
    <x v="288"/>
    <s v="P528017"/>
    <n v="579942"/>
    <n v="1"/>
    <n v="5799420"/>
    <n v="0"/>
    <n v="5799420"/>
    <n v="1"/>
    <n v="0"/>
    <n v="0"/>
    <n v="1"/>
    <d v="2022-01-24T00:00:00"/>
    <x v="1015"/>
    <n v="7250000"/>
    <n v="471250"/>
    <x v="7"/>
    <x v="2"/>
    <n v="5328170"/>
    <n v="0.91874187418741871"/>
  </r>
  <r>
    <s v="ODR3231620065l"/>
    <s v="C972737L"/>
    <x v="236"/>
    <s v="P210137"/>
    <n v="579420"/>
    <n v="1"/>
    <n v="5794200"/>
    <n v="0"/>
    <n v="5794200"/>
    <n v="1"/>
    <n v="1"/>
    <n v="0"/>
    <n v="1"/>
    <d v="2021-07-21T00:00:00"/>
    <x v="1016"/>
    <n v="5794200"/>
    <n v="440336"/>
    <x v="10"/>
    <x v="2"/>
    <n v="5353864"/>
    <n v="0.92400400400400395"/>
  </r>
  <r>
    <s v="ODR8795647396s"/>
    <s v="C377488L"/>
    <x v="394"/>
    <s v="P948525"/>
    <n v="579420"/>
    <n v="1"/>
    <n v="5794200"/>
    <n v="0"/>
    <n v="5794200"/>
    <n v="1"/>
    <n v="1"/>
    <n v="1"/>
    <n v="1"/>
    <d v="2022-07-19T00:00:00"/>
    <x v="1017"/>
    <n v="5794200"/>
    <n v="475078"/>
    <x v="5"/>
    <x v="2"/>
    <n v="5319122"/>
    <n v="0.91800800800800797"/>
  </r>
  <r>
    <s v="ODR4308908186b"/>
    <s v="C289178L"/>
    <x v="11"/>
    <s v="P506768"/>
    <n v="11542"/>
    <n v="50"/>
    <n v="5771000"/>
    <n v="0"/>
    <n v="5771000"/>
    <n v="1"/>
    <n v="0"/>
    <n v="0"/>
    <n v="1"/>
    <d v="2022-05-11T00:00:00"/>
    <x v="1018"/>
    <n v="98600"/>
    <n v="8642"/>
    <x v="11"/>
    <x v="2"/>
    <n v="5338900"/>
    <n v="0.92512562814070354"/>
  </r>
  <r>
    <s v="ODR3782057512b"/>
    <s v="C289178L"/>
    <x v="224"/>
    <s v="P506768"/>
    <n v="11542"/>
    <n v="50"/>
    <n v="5771000"/>
    <n v="0"/>
    <n v="5771000"/>
    <n v="1"/>
    <n v="0"/>
    <n v="0"/>
    <n v="1"/>
    <d v="2022-05-11T00:00:00"/>
    <x v="1018"/>
    <n v="98600"/>
    <n v="8642"/>
    <x v="11"/>
    <x v="2"/>
    <n v="5338900"/>
    <n v="0.92512562814070354"/>
  </r>
  <r>
    <s v="ODR2930986331i"/>
    <s v="C969541L"/>
    <x v="373"/>
    <s v="P953248"/>
    <n v="574200"/>
    <n v="1"/>
    <n v="5742000"/>
    <n v="0"/>
    <n v="5742000"/>
    <n v="1"/>
    <n v="1"/>
    <n v="1"/>
    <n v="1"/>
    <d v="2021-08-05T00:00:00"/>
    <x v="1019"/>
    <n v="5742000"/>
    <n v="424908"/>
    <x v="3"/>
    <x v="2"/>
    <n v="5317092"/>
    <n v="0.92600000000000005"/>
  </r>
  <r>
    <s v="ODR8297660205y"/>
    <s v="C175928L"/>
    <x v="38"/>
    <s v="P467533"/>
    <n v="2870"/>
    <n v="200"/>
    <n v="5740840"/>
    <n v="0"/>
    <n v="5740840"/>
    <n v="1"/>
    <n v="0"/>
    <n v="0"/>
    <n v="5"/>
    <d v="2022-05-13T00:00:00"/>
    <x v="1020"/>
    <n v="287042"/>
    <n v="2378"/>
    <x v="5"/>
    <x v="0"/>
    <n v="5265240"/>
    <n v="0.91715498080420288"/>
  </r>
  <r>
    <s v="ODR8563662676g"/>
    <s v="C199971L"/>
    <x v="249"/>
    <s v="P951333"/>
    <n v="572460"/>
    <n v="1"/>
    <n v="5724600"/>
    <n v="0"/>
    <n v="5724600"/>
    <n v="1"/>
    <n v="1"/>
    <n v="1"/>
    <n v="1"/>
    <d v="2021-10-24T00:00:00"/>
    <x v="1021"/>
    <n v="5724600"/>
    <n v="435058"/>
    <x v="0"/>
    <x v="2"/>
    <n v="5289542"/>
    <n v="0.92400202634245188"/>
  </r>
  <r>
    <s v="ODR6999330115v"/>
    <s v="C278013L"/>
    <x v="208"/>
    <s v="P678246"/>
    <n v="571300"/>
    <n v="1"/>
    <n v="5713000"/>
    <n v="0"/>
    <n v="5713000"/>
    <n v="1"/>
    <n v="0"/>
    <n v="0"/>
    <n v="4"/>
    <d v="2021-10-25T00:00:00"/>
    <x v="1022"/>
    <n v="5713000"/>
    <n v="508428"/>
    <x v="7"/>
    <x v="1"/>
    <n v="5204572"/>
    <n v="0.911005076142132"/>
  </r>
  <r>
    <s v="ODR1186704055t"/>
    <s v="C897819L"/>
    <x v="299"/>
    <s v="P504512"/>
    <n v="571300"/>
    <n v="1"/>
    <n v="5713000"/>
    <n v="0"/>
    <n v="5713000"/>
    <n v="1"/>
    <n v="1"/>
    <n v="1"/>
    <n v="1"/>
    <d v="2021-08-06T00:00:00"/>
    <x v="1023"/>
    <n v="5713000"/>
    <n v="388484"/>
    <x v="7"/>
    <x v="2"/>
    <n v="5324516"/>
    <n v="0.93200000000000005"/>
  </r>
  <r>
    <s v="ODR1202472297v"/>
    <s v="C617766L"/>
    <x v="75"/>
    <s v="P505169"/>
    <n v="571300"/>
    <n v="1"/>
    <n v="5713000"/>
    <n v="0"/>
    <n v="5713000"/>
    <n v="1"/>
    <n v="0"/>
    <n v="0"/>
    <n v="4"/>
    <d v="2022-07-20T00:00:00"/>
    <x v="1024"/>
    <n v="5713000"/>
    <n v="462724"/>
    <x v="7"/>
    <x v="1"/>
    <n v="5250276"/>
    <n v="0.919005076142132"/>
  </r>
  <r>
    <s v="ODR9613122691y"/>
    <s v="C816773L"/>
    <x v="56"/>
    <s v="P177278"/>
    <n v="568400"/>
    <n v="1"/>
    <n v="5684000"/>
    <n v="0"/>
    <n v="5684000"/>
    <n v="1"/>
    <n v="1"/>
    <n v="1"/>
    <n v="1"/>
    <d v="2022-05-12T00:00:00"/>
    <x v="149"/>
    <n v="5684000"/>
    <n v="409248"/>
    <x v="3"/>
    <x v="2"/>
    <n v="5274752"/>
    <n v="0.92800000000000005"/>
  </r>
  <r>
    <s v="ODR5882804065k"/>
    <s v="C566964L"/>
    <x v="36"/>
    <s v="P177278"/>
    <n v="568400"/>
    <n v="1"/>
    <n v="5684000"/>
    <n v="0"/>
    <n v="5684000"/>
    <n v="1"/>
    <n v="1"/>
    <n v="0"/>
    <n v="1"/>
    <d v="2022-03-14T00:00:00"/>
    <x v="149"/>
    <n v="5684000"/>
    <n v="409248"/>
    <x v="3"/>
    <x v="2"/>
    <n v="5274752"/>
    <n v="0.92800000000000005"/>
  </r>
  <r>
    <s v="ODR1992225112w"/>
    <s v="C671304L"/>
    <x v="19"/>
    <s v="P665332"/>
    <n v="568400"/>
    <n v="1"/>
    <n v="5684000"/>
    <n v="0"/>
    <n v="5684000"/>
    <n v="1"/>
    <n v="0"/>
    <n v="0"/>
    <n v="1"/>
    <d v="2022-05-24T00:00:00"/>
    <x v="1025"/>
    <n v="5684000"/>
    <n v="437668"/>
    <x v="5"/>
    <x v="2"/>
    <n v="5246332"/>
    <n v="0.92300000000000004"/>
  </r>
  <r>
    <s v="ODR5181036712g"/>
    <s v="C832673L"/>
    <x v="340"/>
    <s v="P802005"/>
    <n v="282750"/>
    <n v="2"/>
    <n v="5655000"/>
    <n v="0"/>
    <n v="5655000"/>
    <n v="1"/>
    <n v="1"/>
    <n v="1"/>
    <n v="1"/>
    <d v="2022-02-10T00:00:00"/>
    <x v="1026"/>
    <n v="3770000"/>
    <n v="294060"/>
    <x v="7"/>
    <x v="2"/>
    <n v="5066880"/>
    <n v="0.89600000000000002"/>
  </r>
  <r>
    <s v="ODR5280447773b"/>
    <s v="C823922L"/>
    <x v="269"/>
    <s v="P829021"/>
    <n v="188442"/>
    <n v="3"/>
    <n v="5653260"/>
    <n v="0"/>
    <n v="5653260"/>
    <n v="1"/>
    <n v="0"/>
    <n v="0"/>
    <n v="4"/>
    <d v="2022-01-15T00:00:00"/>
    <x v="1027"/>
    <n v="1884420"/>
    <n v="148828"/>
    <x v="6"/>
    <x v="1"/>
    <n v="5206776"/>
    <n v="0.92102185287780858"/>
  </r>
  <r>
    <s v="ODR1620781301n"/>
    <s v="C601525L"/>
    <x v="38"/>
    <s v="P163740"/>
    <n v="564630"/>
    <n v="1"/>
    <n v="5646300"/>
    <n v="0"/>
    <n v="5646300"/>
    <n v="1"/>
    <n v="1"/>
    <n v="0"/>
    <n v="1"/>
    <d v="2022-01-09T00:00:00"/>
    <x v="1028"/>
    <n v="5799420"/>
    <n v="521942"/>
    <x v="2"/>
    <x v="2"/>
    <n v="5124358"/>
    <n v="0.90756034925526452"/>
  </r>
  <r>
    <s v="ODR5620518254c"/>
    <s v="C432709L"/>
    <x v="103"/>
    <s v="P379182"/>
    <n v="562600"/>
    <n v="1"/>
    <n v="5626000"/>
    <n v="0"/>
    <n v="5626000"/>
    <n v="1"/>
    <n v="1"/>
    <n v="0"/>
    <n v="1"/>
    <d v="2022-05-10T00:00:00"/>
    <x v="59"/>
    <n v="5626000"/>
    <n v="343186"/>
    <x v="9"/>
    <x v="2"/>
    <n v="5282814"/>
    <n v="0.93899999999999995"/>
  </r>
  <r>
    <s v="ODR9965979576e"/>
    <s v="C158864L"/>
    <x v="8"/>
    <s v="P495026"/>
    <n v="280720"/>
    <n v="2"/>
    <n v="5614400"/>
    <n v="0"/>
    <n v="5614400"/>
    <n v="1"/>
    <n v="1"/>
    <n v="1"/>
    <n v="1"/>
    <d v="2021-11-12T00:00:00"/>
    <x v="1029"/>
    <n v="2807200"/>
    <n v="193662"/>
    <x v="14"/>
    <x v="2"/>
    <n v="5227076"/>
    <n v="0.93101239669421487"/>
  </r>
  <r>
    <s v="ODR4930037296n"/>
    <s v="C671684L"/>
    <x v="76"/>
    <s v="P838611"/>
    <n v="558830"/>
    <n v="1"/>
    <n v="5588300"/>
    <n v="0"/>
    <n v="5588300"/>
    <n v="1"/>
    <n v="1"/>
    <n v="0"/>
    <n v="1"/>
    <d v="2022-06-04T00:00:00"/>
    <x v="1030"/>
    <n v="5219420"/>
    <n v="339242"/>
    <x v="9"/>
    <x v="2"/>
    <n v="5249058"/>
    <n v="0.9392942397509082"/>
  </r>
  <r>
    <s v="ODR4865225973z"/>
    <s v="C993898L"/>
    <x v="369"/>
    <s v="P477231"/>
    <n v="556800"/>
    <n v="1"/>
    <n v="5568000"/>
    <n v="0"/>
    <n v="5568000"/>
    <n v="1"/>
    <n v="1"/>
    <n v="1"/>
    <n v="1"/>
    <d v="2021-10-26T00:00:00"/>
    <x v="1031"/>
    <n v="5568000"/>
    <n v="445440"/>
    <x v="6"/>
    <x v="2"/>
    <n v="5122560"/>
    <n v="0.92"/>
  </r>
  <r>
    <s v="ODR1691822256o"/>
    <s v="C143245L"/>
    <x v="38"/>
    <s v="P343443"/>
    <n v="278400"/>
    <n v="2"/>
    <n v="5568000"/>
    <n v="0"/>
    <n v="5568000"/>
    <n v="1"/>
    <n v="1"/>
    <n v="0"/>
    <n v="1"/>
    <d v="2022-04-10T00:00:00"/>
    <x v="1032"/>
    <n v="2784000"/>
    <n v="228288"/>
    <x v="6"/>
    <x v="2"/>
    <n v="5111424"/>
    <n v="0.91800000000000004"/>
  </r>
  <r>
    <s v="ODR8998978064x"/>
    <s v="C812780L"/>
    <x v="317"/>
    <s v="P829472"/>
    <n v="556742"/>
    <n v="1"/>
    <n v="5567420"/>
    <n v="0"/>
    <n v="5567420"/>
    <n v="1"/>
    <n v="1"/>
    <n v="0"/>
    <n v="1"/>
    <d v="2021-07-24T00:00:00"/>
    <x v="1033"/>
    <n v="5567420"/>
    <n v="350726"/>
    <x v="9"/>
    <x v="2"/>
    <n v="5216694"/>
    <n v="0.93700385456818414"/>
  </r>
  <r>
    <s v="ODR7776684730w"/>
    <s v="C937013L"/>
    <x v="304"/>
    <s v="P756886"/>
    <n v="551000"/>
    <n v="1"/>
    <n v="5510000"/>
    <n v="0"/>
    <n v="5510000"/>
    <n v="1"/>
    <n v="1"/>
    <n v="1"/>
    <n v="5"/>
    <d v="2022-03-22T00:00:00"/>
    <x v="1034"/>
    <n v="5510000"/>
    <n v="347130"/>
    <x v="10"/>
    <x v="0"/>
    <n v="5162870"/>
    <n v="0.93700000000000006"/>
  </r>
  <r>
    <s v="ODR3217798347m"/>
    <s v="C773779L"/>
    <x v="54"/>
    <s v="P618464"/>
    <n v="551000"/>
    <n v="1"/>
    <n v="5510000"/>
    <n v="0"/>
    <n v="5510000"/>
    <n v="1"/>
    <n v="1"/>
    <n v="1"/>
    <n v="4"/>
    <d v="2022-08-02T00:00:00"/>
    <x v="1035"/>
    <n v="5510000"/>
    <n v="468350"/>
    <x v="14"/>
    <x v="1"/>
    <n v="5041650"/>
    <n v="0.91500000000000004"/>
  </r>
  <r>
    <s v="ODR5126899828t"/>
    <s v="C613160L"/>
    <x v="286"/>
    <s v="P504729"/>
    <n v="275500"/>
    <n v="2"/>
    <n v="5510000"/>
    <n v="0"/>
    <n v="5510000"/>
    <n v="1"/>
    <n v="1"/>
    <n v="1"/>
    <n v="1"/>
    <d v="2021-11-18T00:00:00"/>
    <x v="1036"/>
    <n v="2755000"/>
    <n v="170810"/>
    <x v="9"/>
    <x v="2"/>
    <n v="5168380"/>
    <n v="0.93799999999999994"/>
  </r>
  <r>
    <s v="ODR3678161872a"/>
    <s v="C680487L"/>
    <x v="119"/>
    <s v="P872958"/>
    <n v="551000"/>
    <n v="1"/>
    <n v="5510000"/>
    <n v="0"/>
    <n v="5510000"/>
    <n v="1"/>
    <n v="0"/>
    <n v="0"/>
    <n v="4"/>
    <d v="2022-07-16T00:00:00"/>
    <x v="91"/>
    <n v="5510000"/>
    <n v="385700"/>
    <x v="7"/>
    <x v="1"/>
    <n v="5124300"/>
    <n v="0.93"/>
  </r>
  <r>
    <s v="ODR5785362248e"/>
    <s v="C680487L"/>
    <x v="80"/>
    <s v="P872958"/>
    <n v="551000"/>
    <n v="1"/>
    <n v="5510000"/>
    <n v="0"/>
    <n v="5510000"/>
    <n v="1"/>
    <n v="0"/>
    <n v="0"/>
    <n v="7"/>
    <d v="2022-07-16T00:00:00"/>
    <x v="91"/>
    <n v="5510000"/>
    <n v="385700"/>
    <x v="7"/>
    <x v="4"/>
    <n v="5124300"/>
    <n v="0.93"/>
  </r>
  <r>
    <s v="ODR3428112374o"/>
    <s v="C189009L"/>
    <x v="272"/>
    <s v="P265639"/>
    <n v="550420"/>
    <n v="1"/>
    <n v="5504200"/>
    <n v="0"/>
    <n v="5504200"/>
    <n v="1"/>
    <n v="0"/>
    <n v="0"/>
    <n v="1"/>
    <d v="2021-07-02T00:00:00"/>
    <x v="1037"/>
    <n v="5504200"/>
    <n v="401766"/>
    <x v="7"/>
    <x v="2"/>
    <n v="5102434"/>
    <n v="0.92700737618545836"/>
  </r>
  <r>
    <s v="ODR1252159342o"/>
    <s v="C283866L"/>
    <x v="198"/>
    <s v="P265639"/>
    <n v="550420"/>
    <n v="1"/>
    <n v="5504200"/>
    <n v="0"/>
    <n v="5504200"/>
    <n v="1"/>
    <n v="0"/>
    <n v="0"/>
    <n v="9"/>
    <d v="2021-07-18T00:00:00"/>
    <x v="1037"/>
    <n v="5504200"/>
    <n v="401766"/>
    <x v="7"/>
    <x v="9"/>
    <n v="5102434"/>
    <n v="0.92700737618545836"/>
  </r>
  <r>
    <s v="ODR7814006620h"/>
    <s v="C189009L"/>
    <x v="292"/>
    <s v="P265639"/>
    <n v="550420"/>
    <n v="1"/>
    <n v="5504200"/>
    <n v="0"/>
    <n v="5504200"/>
    <n v="1"/>
    <n v="1"/>
    <n v="1"/>
    <n v="1"/>
    <d v="2021-07-02T00:00:00"/>
    <x v="1037"/>
    <n v="5504200"/>
    <n v="401766"/>
    <x v="7"/>
    <x v="2"/>
    <n v="5102434"/>
    <n v="0.92700737618545836"/>
  </r>
  <r>
    <s v="ODR7712688333u"/>
    <s v="C982843L"/>
    <x v="305"/>
    <s v="P219650"/>
    <n v="549840"/>
    <n v="1"/>
    <n v="5498400"/>
    <n v="0"/>
    <n v="5498400"/>
    <n v="1"/>
    <n v="1"/>
    <n v="1"/>
    <n v="1"/>
    <d v="2022-02-19T00:00:00"/>
    <x v="1038"/>
    <n v="5498400"/>
    <n v="494856"/>
    <x v="7"/>
    <x v="2"/>
    <n v="5003544"/>
    <n v="0.91"/>
  </r>
  <r>
    <s v="ODR8466779476w"/>
    <s v="C180533L"/>
    <x v="216"/>
    <s v="P297754"/>
    <n v="548100"/>
    <n v="1"/>
    <n v="5481000"/>
    <n v="0"/>
    <n v="5481000"/>
    <n v="1"/>
    <n v="0"/>
    <n v="0"/>
    <n v="1"/>
    <d v="2021-08-23T00:00:00"/>
    <x v="1039"/>
    <n v="5481000"/>
    <n v="361746"/>
    <x v="1"/>
    <x v="2"/>
    <n v="5119254"/>
    <n v="0.93400000000000005"/>
  </r>
  <r>
    <s v="ODR3686621949m"/>
    <s v="C286214L"/>
    <x v="353"/>
    <s v="P308235"/>
    <n v="109620"/>
    <n v="5"/>
    <n v="5481000"/>
    <n v="0"/>
    <n v="5481000"/>
    <n v="1"/>
    <n v="0"/>
    <n v="0"/>
    <n v="1"/>
    <d v="2021-11-28T00:00:00"/>
    <x v="803"/>
    <n v="1096200"/>
    <n v="92046"/>
    <x v="7"/>
    <x v="2"/>
    <n v="5020770"/>
    <n v="0.91603174603174609"/>
  </r>
  <r>
    <s v="ODR3001629699n"/>
    <s v="C383753L"/>
    <x v="27"/>
    <s v="P987831"/>
    <n v="545200"/>
    <n v="1"/>
    <n v="5452000"/>
    <n v="0"/>
    <n v="5452000"/>
    <n v="1"/>
    <n v="1"/>
    <n v="0"/>
    <n v="7"/>
    <d v="2021-10-18T00:00:00"/>
    <x v="58"/>
    <n v="5452000"/>
    <n v="490680"/>
    <x v="3"/>
    <x v="4"/>
    <n v="4961320"/>
    <n v="0.91"/>
  </r>
  <r>
    <s v="ODR3941829055r"/>
    <s v="C218482L"/>
    <x v="363"/>
    <s v="P987831"/>
    <n v="545200"/>
    <n v="1"/>
    <n v="5452000"/>
    <n v="0"/>
    <n v="5452000"/>
    <n v="1"/>
    <n v="1"/>
    <n v="1"/>
    <n v="1"/>
    <d v="2022-07-08T00:00:00"/>
    <x v="58"/>
    <n v="5452000"/>
    <n v="490680"/>
    <x v="3"/>
    <x v="2"/>
    <n v="4961320"/>
    <n v="0.91"/>
  </r>
  <r>
    <s v="ODR7260231135o"/>
    <s v="C114463L"/>
    <x v="210"/>
    <s v="P194039"/>
    <n v="271614"/>
    <n v="2"/>
    <n v="5432280"/>
    <n v="0"/>
    <n v="5432280"/>
    <n v="1"/>
    <n v="0"/>
    <n v="0"/>
    <n v="1"/>
    <d v="2021-08-08T00:00:00"/>
    <x v="1040"/>
    <n v="2716140"/>
    <n v="165648"/>
    <x v="7"/>
    <x v="2"/>
    <n v="5100984"/>
    <n v="0.93901345291479821"/>
  </r>
  <r>
    <s v="ODR2025850163h"/>
    <s v="C603530L"/>
    <x v="110"/>
    <s v="P869828"/>
    <n v="539400"/>
    <n v="1"/>
    <n v="5394000"/>
    <n v="0"/>
    <n v="5394000"/>
    <n v="1"/>
    <n v="1"/>
    <n v="1"/>
    <n v="1"/>
    <d v="2021-07-28T00:00:00"/>
    <x v="1041"/>
    <n v="5394000"/>
    <n v="356004"/>
    <x v="10"/>
    <x v="2"/>
    <n v="5037996"/>
    <n v="0.93400000000000005"/>
  </r>
  <r>
    <s v="ODR2396113780z"/>
    <s v="C232406L"/>
    <x v="145"/>
    <s v="P533392"/>
    <n v="538182"/>
    <n v="1"/>
    <n v="5381820"/>
    <n v="0"/>
    <n v="5381820"/>
    <n v="1"/>
    <n v="1"/>
    <n v="1"/>
    <n v="1"/>
    <d v="2021-08-01T00:00:00"/>
    <x v="1042"/>
    <n v="5381820"/>
    <n v="371316"/>
    <x v="2"/>
    <x v="2"/>
    <n v="5010504"/>
    <n v="0.93100549628192697"/>
  </r>
  <r>
    <s v="ODR3986742674j"/>
    <s v="C613677L"/>
    <x v="238"/>
    <s v="P841002"/>
    <n v="536500"/>
    <n v="1"/>
    <n v="5365000"/>
    <n v="0"/>
    <n v="5365000"/>
    <n v="1"/>
    <n v="1"/>
    <n v="1"/>
    <n v="1"/>
    <d v="2021-10-14T00:00:00"/>
    <x v="1043"/>
    <n v="5365000"/>
    <n v="477456"/>
    <x v="9"/>
    <x v="2"/>
    <n v="4887544"/>
    <n v="0.91100540540540542"/>
  </r>
  <r>
    <s v="ODR8810050296e"/>
    <s v="C678257L"/>
    <x v="205"/>
    <s v="P505243"/>
    <n v="533600"/>
    <n v="1"/>
    <n v="5336000"/>
    <n v="0"/>
    <n v="5336000"/>
    <n v="1"/>
    <n v="1"/>
    <n v="1"/>
    <n v="11"/>
    <d v="2021-07-23T00:00:00"/>
    <x v="1044"/>
    <n v="4930000"/>
    <n v="359890"/>
    <x v="2"/>
    <x v="10"/>
    <n v="4976110"/>
    <n v="0.93255434782608693"/>
  </r>
  <r>
    <s v="ODR4762647438p"/>
    <s v="C756592L"/>
    <x v="165"/>
    <s v="P204602"/>
    <n v="533020"/>
    <n v="1"/>
    <n v="5330200"/>
    <n v="0"/>
    <n v="5330200"/>
    <n v="1"/>
    <n v="0"/>
    <n v="0"/>
    <n v="1"/>
    <d v="2022-04-15T00:00:00"/>
    <x v="1045"/>
    <n v="5330200"/>
    <n v="405072"/>
    <x v="14"/>
    <x v="2"/>
    <n v="4925128"/>
    <n v="0.92400435255712732"/>
  </r>
  <r>
    <s v="ODR2680204172k"/>
    <s v="C756592L"/>
    <x v="348"/>
    <s v="P204602"/>
    <n v="533020"/>
    <n v="1"/>
    <n v="5330200"/>
    <n v="0"/>
    <n v="5330200"/>
    <n v="1"/>
    <n v="0"/>
    <n v="0"/>
    <n v="1"/>
    <d v="2022-04-15T00:00:00"/>
    <x v="1045"/>
    <n v="5330200"/>
    <n v="405072"/>
    <x v="14"/>
    <x v="2"/>
    <n v="4925128"/>
    <n v="0.92400435255712732"/>
  </r>
  <r>
    <s v="ODR4916550830c"/>
    <s v="C650820L"/>
    <x v="244"/>
    <s v="P204602"/>
    <n v="533020"/>
    <n v="1"/>
    <n v="5330200"/>
    <n v="0"/>
    <n v="5330200"/>
    <n v="1"/>
    <n v="1"/>
    <n v="0"/>
    <n v="7"/>
    <d v="2022-03-21T00:00:00"/>
    <x v="1045"/>
    <n v="5330200"/>
    <n v="405072"/>
    <x v="14"/>
    <x v="4"/>
    <n v="4925128"/>
    <n v="0.92400435255712732"/>
  </r>
  <r>
    <s v="ODR5051573264i"/>
    <s v="C875936L"/>
    <x v="190"/>
    <s v="P204602"/>
    <n v="533020"/>
    <n v="1"/>
    <n v="5330200"/>
    <n v="0"/>
    <n v="5330200"/>
    <n v="1"/>
    <n v="1"/>
    <n v="0"/>
    <n v="4"/>
    <d v="2021-10-07T00:00:00"/>
    <x v="1045"/>
    <n v="5330200"/>
    <n v="405072"/>
    <x v="14"/>
    <x v="1"/>
    <n v="4925128"/>
    <n v="0.92400435255712732"/>
  </r>
  <r>
    <s v="ODR3992461826r"/>
    <s v="C978174L"/>
    <x v="59"/>
    <s v="P871469"/>
    <n v="532440"/>
    <n v="1"/>
    <n v="5324400"/>
    <n v="0"/>
    <n v="5324400"/>
    <n v="1"/>
    <n v="1"/>
    <n v="1"/>
    <n v="4"/>
    <d v="2021-10-20T00:00:00"/>
    <x v="1046"/>
    <n v="5324400"/>
    <n v="372708"/>
    <x v="9"/>
    <x v="1"/>
    <n v="4951692"/>
    <n v="0.93"/>
  </r>
  <r>
    <s v="ODR7820043415q"/>
    <s v="C654029L"/>
    <x v="17"/>
    <s v="P512223"/>
    <n v="532382"/>
    <n v="1"/>
    <n v="5323820"/>
    <n v="0"/>
    <n v="5323820"/>
    <n v="1"/>
    <n v="0"/>
    <n v="0"/>
    <n v="7"/>
    <d v="2022-03-19T00:00:00"/>
    <x v="1047"/>
    <n v="5323820"/>
    <n v="361978"/>
    <x v="7"/>
    <x v="4"/>
    <n v="4961842"/>
    <n v="0.93200784399172021"/>
  </r>
  <r>
    <s v="ODR2597834232e"/>
    <s v="C654029L"/>
    <x v="348"/>
    <s v="P512223"/>
    <n v="532382"/>
    <n v="1"/>
    <n v="5323820"/>
    <n v="0"/>
    <n v="5323820"/>
    <n v="1"/>
    <n v="0"/>
    <n v="0"/>
    <n v="4"/>
    <d v="2022-03-19T00:00:00"/>
    <x v="1047"/>
    <n v="5323820"/>
    <n v="361978"/>
    <x v="7"/>
    <x v="1"/>
    <n v="4961842"/>
    <n v="0.93200784399172021"/>
  </r>
  <r>
    <s v="ODR2019494543a"/>
    <s v="C654029L"/>
    <x v="122"/>
    <s v="P512223"/>
    <n v="532382"/>
    <n v="1"/>
    <n v="5323820"/>
    <n v="0"/>
    <n v="5323820"/>
    <n v="1"/>
    <n v="0"/>
    <n v="0"/>
    <n v="4"/>
    <d v="2022-03-19T00:00:00"/>
    <x v="1047"/>
    <n v="5323820"/>
    <n v="361978"/>
    <x v="7"/>
    <x v="1"/>
    <n v="4961842"/>
    <n v="0.93200784399172021"/>
  </r>
  <r>
    <s v="ODR5132389344d"/>
    <s v="C210337L"/>
    <x v="37"/>
    <s v="P997843"/>
    <n v="531280"/>
    <n v="1"/>
    <n v="5312800"/>
    <n v="0"/>
    <n v="5312800"/>
    <n v="1"/>
    <n v="0"/>
    <n v="0"/>
    <n v="1"/>
    <d v="2022-06-26T00:00:00"/>
    <x v="63"/>
    <n v="5312800"/>
    <n v="371896"/>
    <x v="3"/>
    <x v="2"/>
    <n v="4940904"/>
    <n v="0.93"/>
  </r>
  <r>
    <s v="ODR7456043521w"/>
    <s v="C791023L"/>
    <x v="333"/>
    <s v="P804717"/>
    <n v="527800"/>
    <n v="1"/>
    <n v="5278000"/>
    <n v="0"/>
    <n v="5278000"/>
    <n v="1"/>
    <n v="1"/>
    <n v="0"/>
    <n v="4"/>
    <d v="2021-11-02T00:00:00"/>
    <x v="1048"/>
    <n v="5278000"/>
    <n v="422240"/>
    <x v="6"/>
    <x v="1"/>
    <n v="4855760"/>
    <n v="0.92"/>
  </r>
  <r>
    <s v="ODR5182150526q"/>
    <s v="C259981L"/>
    <x v="151"/>
    <s v="P674096"/>
    <n v="527510"/>
    <n v="1"/>
    <n v="5275100"/>
    <n v="0"/>
    <n v="5275100"/>
    <n v="1"/>
    <n v="0"/>
    <n v="0"/>
    <n v="1"/>
    <d v="2021-09-01T00:00:00"/>
    <x v="1049"/>
    <n v="5275100"/>
    <n v="432506"/>
    <x v="6"/>
    <x v="2"/>
    <n v="4842594"/>
    <n v="0.91800989554700385"/>
  </r>
  <r>
    <s v="ODR7417895049v"/>
    <s v="C325085L"/>
    <x v="123"/>
    <s v="P782727"/>
    <n v="526640"/>
    <n v="1"/>
    <n v="5266400"/>
    <n v="0"/>
    <n v="5266400"/>
    <n v="1"/>
    <n v="0"/>
    <n v="0"/>
    <n v="4"/>
    <d v="2022-03-04T00:00:00"/>
    <x v="1050"/>
    <n v="5266400"/>
    <n v="352814"/>
    <x v="9"/>
    <x v="1"/>
    <n v="4913586"/>
    <n v="0.9330066079295154"/>
  </r>
  <r>
    <s v="ODR8790552604r"/>
    <s v="C203164L"/>
    <x v="267"/>
    <s v="P356228"/>
    <n v="526640"/>
    <n v="1"/>
    <n v="5266400"/>
    <n v="0"/>
    <n v="5266400"/>
    <n v="1"/>
    <n v="0"/>
    <n v="0"/>
    <n v="4"/>
    <d v="2021-10-25T00:00:00"/>
    <x v="964"/>
    <n v="6583000"/>
    <n v="460810"/>
    <x v="7"/>
    <x v="1"/>
    <n v="4805590"/>
    <n v="0.91249999999999998"/>
  </r>
  <r>
    <s v="ODR3083580747m"/>
    <s v="C203164L"/>
    <x v="342"/>
    <s v="P356228"/>
    <n v="526640"/>
    <n v="1"/>
    <n v="5266400"/>
    <n v="0"/>
    <n v="5266400"/>
    <n v="1"/>
    <n v="0"/>
    <n v="0"/>
    <n v="4"/>
    <d v="2021-10-25T00:00:00"/>
    <x v="964"/>
    <n v="6583000"/>
    <n v="460810"/>
    <x v="7"/>
    <x v="1"/>
    <n v="4805590"/>
    <n v="0.91249999999999998"/>
  </r>
  <r>
    <s v="ODR5264955821v"/>
    <s v="C127144L"/>
    <x v="267"/>
    <s v="P648324"/>
    <n v="524900"/>
    <n v="1"/>
    <n v="5249000"/>
    <n v="0"/>
    <n v="5249000"/>
    <n v="1"/>
    <n v="1"/>
    <n v="1"/>
    <n v="1"/>
    <d v="2021-09-13T00:00:00"/>
    <x v="1051"/>
    <n v="5249000"/>
    <n v="425140"/>
    <x v="8"/>
    <x v="2"/>
    <n v="4823860"/>
    <n v="0.91900552486187848"/>
  </r>
  <r>
    <s v="ODR7408300905b"/>
    <s v="C123513L"/>
    <x v="88"/>
    <s v="P976431"/>
    <n v="524320"/>
    <n v="1"/>
    <n v="5243200"/>
    <n v="0"/>
    <n v="5243200"/>
    <n v="1"/>
    <n v="1"/>
    <n v="0"/>
    <n v="1"/>
    <d v="2022-07-08T00:00:00"/>
    <x v="1052"/>
    <n v="5260600"/>
    <n v="431346"/>
    <x v="1"/>
    <x v="2"/>
    <n v="4811854"/>
    <n v="0.91773230088495572"/>
  </r>
  <r>
    <s v="ODR1244716282j"/>
    <s v="C415016L"/>
    <x v="164"/>
    <s v="P667294"/>
    <n v="522000"/>
    <n v="1"/>
    <n v="5220000"/>
    <n v="0"/>
    <n v="5220000"/>
    <n v="1"/>
    <n v="1"/>
    <n v="1"/>
    <n v="3"/>
    <d v="2021-11-19T00:00:00"/>
    <x v="1053"/>
    <n v="3654000"/>
    <n v="310590"/>
    <x v="10"/>
    <x v="3"/>
    <n v="4909410"/>
    <n v="0.9405"/>
  </r>
  <r>
    <s v="ODR8017344206d"/>
    <s v="C192819L"/>
    <x v="297"/>
    <s v="P303710"/>
    <n v="522000"/>
    <n v="1"/>
    <n v="5220000"/>
    <n v="0"/>
    <n v="5220000"/>
    <n v="1"/>
    <n v="1"/>
    <n v="1"/>
    <n v="1"/>
    <d v="2022-02-06T00:00:00"/>
    <x v="810"/>
    <n v="5220000"/>
    <n v="433260"/>
    <x v="10"/>
    <x v="2"/>
    <n v="4786740"/>
    <n v="0.91700000000000004"/>
  </r>
  <r>
    <s v="ODR7345302555x"/>
    <s v="C813665L"/>
    <x v="394"/>
    <s v="P136796"/>
    <n v="261000"/>
    <n v="2"/>
    <n v="5220000"/>
    <n v="0"/>
    <n v="5220000"/>
    <n v="1"/>
    <n v="0"/>
    <n v="0"/>
    <n v="6"/>
    <d v="2022-07-20T00:00:00"/>
    <x v="110"/>
    <n v="2610000"/>
    <n v="161820"/>
    <x v="10"/>
    <x v="6"/>
    <n v="4896360"/>
    <n v="0.93799999999999994"/>
  </r>
  <r>
    <s v="ODR4973368433j"/>
    <s v="C432709L"/>
    <x v="101"/>
    <s v="P667294"/>
    <n v="522000"/>
    <n v="1"/>
    <n v="5220000"/>
    <n v="0"/>
    <n v="5220000"/>
    <n v="1"/>
    <n v="1"/>
    <n v="1"/>
    <n v="1"/>
    <d v="2022-05-10T00:00:00"/>
    <x v="1053"/>
    <n v="3654000"/>
    <n v="310590"/>
    <x v="10"/>
    <x v="2"/>
    <n v="4909410"/>
    <n v="0.9405"/>
  </r>
  <r>
    <s v="ODR3677578794p"/>
    <s v="C787211L"/>
    <x v="62"/>
    <s v="P104316"/>
    <n v="261000"/>
    <n v="2"/>
    <n v="5220000"/>
    <n v="0"/>
    <n v="5220000"/>
    <n v="1"/>
    <n v="0"/>
    <n v="0"/>
    <n v="1"/>
    <d v="2022-06-22T00:00:00"/>
    <x v="782"/>
    <n v="2610000"/>
    <n v="227070"/>
    <x v="10"/>
    <x v="2"/>
    <n v="4765860"/>
    <n v="0.91300000000000003"/>
  </r>
  <r>
    <s v="ODR1195781621v"/>
    <s v="C527055L"/>
    <x v="74"/>
    <s v="P707435"/>
    <n v="261000"/>
    <n v="2"/>
    <n v="5220000"/>
    <n v="0"/>
    <n v="5220000"/>
    <n v="1"/>
    <n v="0"/>
    <n v="0"/>
    <n v="1"/>
    <d v="2022-07-16T00:00:00"/>
    <x v="155"/>
    <n v="3190000"/>
    <n v="277530"/>
    <x v="10"/>
    <x v="2"/>
    <n v="4664940"/>
    <n v="0.89366666666666672"/>
  </r>
  <r>
    <s v="ODR6433951493n"/>
    <s v="C838592L"/>
    <x v="80"/>
    <s v="P470236"/>
    <n v="261000"/>
    <n v="2"/>
    <n v="5220000"/>
    <n v="0"/>
    <n v="5220000"/>
    <n v="1"/>
    <n v="1"/>
    <n v="1"/>
    <n v="1"/>
    <d v="2022-07-04T00:00:00"/>
    <x v="783"/>
    <n v="4002000"/>
    <n v="272136"/>
    <x v="10"/>
    <x v="2"/>
    <n v="4675728"/>
    <n v="0.89573333333333338"/>
  </r>
  <r>
    <s v="ODR6134347086i"/>
    <s v="C900279L"/>
    <x v="24"/>
    <s v="P470236"/>
    <n v="261000"/>
    <n v="2"/>
    <n v="5220000"/>
    <n v="0"/>
    <n v="5220000"/>
    <n v="1"/>
    <n v="1"/>
    <n v="0"/>
    <n v="1"/>
    <d v="2022-04-25T00:00:00"/>
    <x v="783"/>
    <n v="4002000"/>
    <n v="272136"/>
    <x v="10"/>
    <x v="2"/>
    <n v="4675728"/>
    <n v="0.89573333333333338"/>
  </r>
  <r>
    <s v="ODR8293728983z"/>
    <s v="C619834L"/>
    <x v="31"/>
    <s v="P707435"/>
    <n v="261000"/>
    <n v="2"/>
    <n v="5220000"/>
    <n v="0"/>
    <n v="5220000"/>
    <n v="1"/>
    <n v="0"/>
    <n v="0"/>
    <n v="7"/>
    <d v="2022-07-23T00:00:00"/>
    <x v="155"/>
    <n v="3190000"/>
    <n v="277530"/>
    <x v="10"/>
    <x v="4"/>
    <n v="4664940"/>
    <n v="0.89366666666666672"/>
  </r>
  <r>
    <s v="ODR2073637400w"/>
    <s v="C581597L"/>
    <x v="100"/>
    <s v="P707435"/>
    <n v="261000"/>
    <n v="2"/>
    <n v="5220000"/>
    <n v="0"/>
    <n v="5220000"/>
    <n v="1"/>
    <n v="1"/>
    <n v="0"/>
    <n v="1"/>
    <d v="2022-07-02T00:00:00"/>
    <x v="155"/>
    <n v="3190000"/>
    <n v="277530"/>
    <x v="10"/>
    <x v="2"/>
    <n v="4664940"/>
    <n v="0.89366666666666672"/>
  </r>
  <r>
    <s v="ODR9148963667y"/>
    <s v="C691189L"/>
    <x v="21"/>
    <s v="P470236"/>
    <n v="261000"/>
    <n v="2"/>
    <n v="5220000"/>
    <n v="0"/>
    <n v="5220000"/>
    <n v="1"/>
    <n v="0"/>
    <n v="0"/>
    <n v="1"/>
    <d v="2022-06-21T00:00:00"/>
    <x v="783"/>
    <n v="4002000"/>
    <n v="272136"/>
    <x v="10"/>
    <x v="2"/>
    <n v="4675728"/>
    <n v="0.89573333333333338"/>
  </r>
  <r>
    <s v="ODR8735354562y"/>
    <s v="C916534L"/>
    <x v="86"/>
    <s v="P707435"/>
    <n v="261000"/>
    <n v="2"/>
    <n v="5220000"/>
    <n v="0"/>
    <n v="5220000"/>
    <n v="1"/>
    <n v="1"/>
    <n v="1"/>
    <n v="1"/>
    <d v="2022-07-17T00:00:00"/>
    <x v="155"/>
    <n v="3190000"/>
    <n v="277530"/>
    <x v="10"/>
    <x v="2"/>
    <n v="4664940"/>
    <n v="0.89366666666666672"/>
  </r>
  <r>
    <s v="ODR4033631575n"/>
    <s v="C306430L"/>
    <x v="20"/>
    <s v="P470236"/>
    <n v="261000"/>
    <n v="2"/>
    <n v="5220000"/>
    <n v="0"/>
    <n v="5220000"/>
    <n v="1"/>
    <n v="1"/>
    <n v="1"/>
    <n v="1"/>
    <d v="2022-06-20T00:00:00"/>
    <x v="783"/>
    <n v="4002000"/>
    <n v="272136"/>
    <x v="10"/>
    <x v="2"/>
    <n v="4675728"/>
    <n v="0.89573333333333338"/>
  </r>
  <r>
    <s v="ODR7111626702a"/>
    <s v="C880722L"/>
    <x v="109"/>
    <s v="P722865"/>
    <n v="522000"/>
    <n v="1"/>
    <n v="5220000"/>
    <n v="0"/>
    <n v="5220000"/>
    <n v="1"/>
    <n v="1"/>
    <n v="1"/>
    <n v="1"/>
    <d v="2022-01-06T00:00:00"/>
    <x v="1054"/>
    <n v="5220000"/>
    <n v="349740"/>
    <x v="10"/>
    <x v="2"/>
    <n v="4870260"/>
    <n v="0.93300000000000005"/>
  </r>
  <r>
    <s v="ODR5670823393u"/>
    <s v="C940154L"/>
    <x v="73"/>
    <s v="P707435"/>
    <n v="261000"/>
    <n v="2"/>
    <n v="5220000"/>
    <n v="0"/>
    <n v="5220000"/>
    <n v="1"/>
    <n v="1"/>
    <n v="1"/>
    <n v="1"/>
    <d v="2022-03-17T00:00:00"/>
    <x v="155"/>
    <n v="3190000"/>
    <n v="277530"/>
    <x v="10"/>
    <x v="2"/>
    <n v="4664940"/>
    <n v="0.89366666666666672"/>
  </r>
  <r>
    <s v="ODR1367525868l"/>
    <s v="C624730L"/>
    <x v="83"/>
    <s v="P786707"/>
    <n v="261000"/>
    <n v="2"/>
    <n v="5220000"/>
    <n v="0"/>
    <n v="5220000"/>
    <n v="1"/>
    <n v="0"/>
    <n v="0"/>
    <n v="1"/>
    <d v="2021-07-13T00:00:00"/>
    <x v="1055"/>
    <n v="2610000"/>
    <n v="234900"/>
    <x v="6"/>
    <x v="2"/>
    <n v="4750200"/>
    <n v="0.91"/>
  </r>
  <r>
    <s v="ODR3270991331n"/>
    <s v="C494548L"/>
    <x v="363"/>
    <s v="P254865"/>
    <n v="174000"/>
    <n v="3"/>
    <n v="5220000"/>
    <n v="0"/>
    <n v="5220000"/>
    <n v="1"/>
    <n v="0"/>
    <n v="0"/>
    <n v="1"/>
    <d v="2022-07-15T00:00:00"/>
    <x v="1056"/>
    <n v="1740000"/>
    <n v="104400"/>
    <x v="9"/>
    <x v="2"/>
    <n v="4906800"/>
    <n v="0.94"/>
  </r>
  <r>
    <s v="ODR5041477286k"/>
    <s v="C157544L"/>
    <x v="93"/>
    <s v="P497470"/>
    <n v="522000"/>
    <n v="1"/>
    <n v="5220000"/>
    <n v="0"/>
    <n v="5220000"/>
    <n v="1"/>
    <n v="0"/>
    <n v="0"/>
    <n v="13"/>
    <d v="2021-11-18T00:00:00"/>
    <x v="60"/>
    <n v="5220000"/>
    <n v="459360"/>
    <x v="0"/>
    <x v="7"/>
    <n v="4760640"/>
    <n v="0.91200000000000003"/>
  </r>
  <r>
    <s v="ODR7890056695j"/>
    <s v="C157544L"/>
    <x v="124"/>
    <s v="P497470"/>
    <n v="522000"/>
    <n v="1"/>
    <n v="5220000"/>
    <n v="0"/>
    <n v="5220000"/>
    <n v="1"/>
    <n v="0"/>
    <n v="0"/>
    <n v="2"/>
    <d v="2021-11-18T00:00:00"/>
    <x v="60"/>
    <n v="5220000"/>
    <n v="459360"/>
    <x v="0"/>
    <x v="5"/>
    <n v="4760640"/>
    <n v="0.91200000000000003"/>
  </r>
  <r>
    <s v="ODR4056537155c"/>
    <s v="C954205L"/>
    <x v="147"/>
    <s v="P800680"/>
    <n v="522000"/>
    <n v="1"/>
    <n v="5220000"/>
    <n v="0"/>
    <n v="5220000"/>
    <n v="1"/>
    <n v="0"/>
    <n v="0"/>
    <n v="1"/>
    <d v="2022-03-21T00:00:00"/>
    <x v="788"/>
    <n v="2900"/>
    <n v="174"/>
    <x v="0"/>
    <x v="2"/>
    <n v="5219826"/>
    <n v="0.99996666666666667"/>
  </r>
  <r>
    <s v="ODR8610221158d"/>
    <s v="C697518L"/>
    <x v="92"/>
    <s v="P576253"/>
    <n v="522000"/>
    <n v="1"/>
    <n v="5220000"/>
    <n v="0"/>
    <n v="5220000"/>
    <n v="1"/>
    <n v="0"/>
    <n v="0"/>
    <n v="7"/>
    <d v="2022-06-06T00:00:00"/>
    <x v="813"/>
    <n v="5220000"/>
    <n v="412380"/>
    <x v="7"/>
    <x v="4"/>
    <n v="4807620"/>
    <n v="0.92100000000000004"/>
  </r>
  <r>
    <s v="ODR8147053655t"/>
    <s v="C243149L"/>
    <x v="11"/>
    <s v="P423136"/>
    <n v="522000"/>
    <n v="1"/>
    <n v="5220000"/>
    <n v="0"/>
    <n v="5220000"/>
    <n v="1"/>
    <n v="0"/>
    <n v="0"/>
    <n v="1"/>
    <d v="2021-11-16T00:00:00"/>
    <x v="1057"/>
    <n v="5220000"/>
    <n v="386280"/>
    <x v="7"/>
    <x v="2"/>
    <n v="4833720"/>
    <n v="0.92600000000000005"/>
  </r>
  <r>
    <s v="ODR4260561635h"/>
    <s v="C249842L"/>
    <x v="388"/>
    <s v="P576253"/>
    <n v="522000"/>
    <n v="1"/>
    <n v="5220000"/>
    <n v="0"/>
    <n v="5220000"/>
    <n v="1"/>
    <n v="0"/>
    <n v="0"/>
    <n v="7"/>
    <d v="2022-05-03T00:00:00"/>
    <x v="813"/>
    <n v="5220000"/>
    <n v="412380"/>
    <x v="7"/>
    <x v="4"/>
    <n v="4807620"/>
    <n v="0.92100000000000004"/>
  </r>
  <r>
    <s v="ODR4455584127m"/>
    <s v="C680487L"/>
    <x v="363"/>
    <s v="P423136"/>
    <n v="522000"/>
    <n v="1"/>
    <n v="5220000"/>
    <n v="0"/>
    <n v="5220000"/>
    <n v="1"/>
    <n v="1"/>
    <n v="0"/>
    <n v="4"/>
    <d v="2022-07-16T00:00:00"/>
    <x v="1057"/>
    <n v="5220000"/>
    <n v="386280"/>
    <x v="7"/>
    <x v="1"/>
    <n v="4833720"/>
    <n v="0.92600000000000005"/>
  </r>
  <r>
    <s v="ODR1985384461l"/>
    <s v="C665146L"/>
    <x v="99"/>
    <s v="P423136"/>
    <n v="522000"/>
    <n v="1"/>
    <n v="5220000"/>
    <n v="0"/>
    <n v="5220000"/>
    <n v="1"/>
    <n v="0"/>
    <n v="0"/>
    <n v="4"/>
    <d v="2022-06-27T00:00:00"/>
    <x v="1057"/>
    <n v="5220000"/>
    <n v="386280"/>
    <x v="7"/>
    <x v="1"/>
    <n v="4833720"/>
    <n v="0.92600000000000005"/>
  </r>
  <r>
    <s v="ODR3342338362a"/>
    <s v="C650240L"/>
    <x v="197"/>
    <s v="P573715"/>
    <n v="521942"/>
    <n v="1"/>
    <n v="5219420"/>
    <n v="0"/>
    <n v="5219420"/>
    <n v="1"/>
    <n v="0"/>
    <n v="0"/>
    <n v="1"/>
    <d v="2021-10-02T00:00:00"/>
    <x v="1058"/>
    <n v="5219420"/>
    <n v="407102"/>
    <x v="7"/>
    <x v="2"/>
    <n v="4812318"/>
    <n v="0.92200244471607962"/>
  </r>
  <r>
    <s v="ODR9423942238i"/>
    <s v="C493516L"/>
    <x v="164"/>
    <s v="P615309"/>
    <n v="173942"/>
    <n v="3"/>
    <n v="5218260"/>
    <n v="0"/>
    <n v="5218260"/>
    <n v="1"/>
    <n v="1"/>
    <n v="1"/>
    <n v="1"/>
    <d v="2022-01-26T00:00:00"/>
    <x v="1059"/>
    <n v="1739420"/>
    <n v="109562"/>
    <x v="9"/>
    <x v="2"/>
    <n v="4889574"/>
    <n v="0.93701233744581525"/>
  </r>
  <r>
    <s v="ODR7536599179b"/>
    <s v="C644653L"/>
    <x v="293"/>
    <s v="P251714"/>
    <n v="521710"/>
    <n v="1"/>
    <n v="5217100"/>
    <n v="0"/>
    <n v="5217100"/>
    <n v="1"/>
    <n v="1"/>
    <n v="1"/>
    <n v="4"/>
    <d v="2022-01-26T00:00:00"/>
    <x v="1060"/>
    <n v="5217100"/>
    <n v="365168"/>
    <x v="7"/>
    <x v="1"/>
    <n v="4851932"/>
    <n v="0.93000555864369094"/>
  </r>
  <r>
    <s v="ODR3292518248n"/>
    <s v="C872183L"/>
    <x v="104"/>
    <s v="P619707"/>
    <n v="521420"/>
    <n v="1"/>
    <n v="5214200"/>
    <n v="0"/>
    <n v="5214200"/>
    <n v="1"/>
    <n v="1"/>
    <n v="0"/>
    <n v="1"/>
    <d v="2022-08-22T00:00:00"/>
    <x v="1061"/>
    <n v="5214200"/>
    <n v="396256"/>
    <x v="1"/>
    <x v="2"/>
    <n v="4817944"/>
    <n v="0.92400444938820914"/>
  </r>
  <r>
    <s v="ODR4178866833f"/>
    <s v="C115129L"/>
    <x v="82"/>
    <s v="P164925"/>
    <n v="521420"/>
    <n v="1"/>
    <n v="5214200"/>
    <n v="0"/>
    <n v="5214200"/>
    <n v="1"/>
    <n v="0"/>
    <n v="0"/>
    <n v="4"/>
    <d v="2021-11-15T00:00:00"/>
    <x v="1062"/>
    <n v="5214200"/>
    <n v="427518"/>
    <x v="9"/>
    <x v="1"/>
    <n v="4786682"/>
    <n v="0.91800889877641823"/>
  </r>
  <r>
    <s v="ODR2426165135r"/>
    <s v="C287376L"/>
    <x v="358"/>
    <s v="P444337"/>
    <n v="260420"/>
    <n v="2"/>
    <n v="5208400"/>
    <n v="0"/>
    <n v="5208400"/>
    <n v="1"/>
    <n v="1"/>
    <n v="1"/>
    <n v="1"/>
    <d v="2022-05-28T00:00:00"/>
    <x v="1063"/>
    <n v="2604200"/>
    <n v="221328"/>
    <x v="7"/>
    <x v="2"/>
    <n v="4765744"/>
    <n v="0.91501113585746108"/>
  </r>
  <r>
    <s v="ODR2592965720c"/>
    <s v="C290034L"/>
    <x v="300"/>
    <s v="P702289"/>
    <n v="519680"/>
    <n v="1"/>
    <n v="5196800"/>
    <n v="0"/>
    <n v="5196800"/>
    <n v="1"/>
    <n v="1"/>
    <n v="1"/>
    <n v="1"/>
    <d v="2022-02-12T00:00:00"/>
    <x v="1064"/>
    <n v="5196800"/>
    <n v="467712"/>
    <x v="9"/>
    <x v="2"/>
    <n v="4729088"/>
    <n v="0.91"/>
  </r>
  <r>
    <s v="ODR4881467823x"/>
    <s v="C492932L"/>
    <x v="49"/>
    <s v="P963185"/>
    <n v="516780"/>
    <n v="1"/>
    <n v="5167800"/>
    <n v="0"/>
    <n v="5167800"/>
    <n v="1"/>
    <n v="1"/>
    <n v="0"/>
    <n v="1"/>
    <d v="2021-11-23T00:00:00"/>
    <x v="1065"/>
    <n v="5167800"/>
    <n v="459882"/>
    <x v="6"/>
    <x v="2"/>
    <n v="4707918"/>
    <n v="0.91101010101010105"/>
  </r>
  <r>
    <s v="ODR7858351105d"/>
    <s v="C451085L"/>
    <x v="71"/>
    <s v="P495402"/>
    <n v="516200"/>
    <n v="1"/>
    <n v="5162000"/>
    <n v="0"/>
    <n v="5162000"/>
    <n v="1"/>
    <n v="1"/>
    <n v="1"/>
    <n v="3"/>
    <d v="2021-10-03T00:00:00"/>
    <x v="1066"/>
    <n v="5162000"/>
    <n v="371664"/>
    <x v="6"/>
    <x v="3"/>
    <n v="4790336"/>
    <n v="0.92800000000000005"/>
  </r>
  <r>
    <s v="ODR9784785574j"/>
    <s v="C451085L"/>
    <x v="21"/>
    <s v="P495402"/>
    <n v="516200"/>
    <n v="1"/>
    <n v="5162000"/>
    <n v="0"/>
    <n v="5162000"/>
    <n v="1"/>
    <n v="1"/>
    <n v="0"/>
    <n v="4"/>
    <d v="2021-10-03T00:00:00"/>
    <x v="1066"/>
    <n v="5162000"/>
    <n v="371664"/>
    <x v="6"/>
    <x v="1"/>
    <n v="4790336"/>
    <n v="0.92800000000000005"/>
  </r>
  <r>
    <s v="ODR7515359176b"/>
    <s v="C396208L"/>
    <x v="228"/>
    <s v="P835707"/>
    <n v="170810"/>
    <n v="3"/>
    <n v="5124300"/>
    <n v="0"/>
    <n v="5124300"/>
    <n v="1"/>
    <n v="0"/>
    <n v="0"/>
    <n v="1"/>
    <d v="2021-08-14T00:00:00"/>
    <x v="1067"/>
    <n v="1708100"/>
    <n v="133226"/>
    <x v="7"/>
    <x v="2"/>
    <n v="4724622"/>
    <n v="0.92200339558573852"/>
  </r>
  <r>
    <s v="ODR5170526041h"/>
    <s v="C913727L"/>
    <x v="17"/>
    <s v="P544140"/>
    <n v="510400"/>
    <n v="1"/>
    <n v="5104000"/>
    <n v="0"/>
    <n v="5104000"/>
    <n v="1"/>
    <n v="1"/>
    <n v="1"/>
    <n v="1"/>
    <d v="2022-04-06T00:00:00"/>
    <x v="1068"/>
    <n v="5104000"/>
    <n v="413424"/>
    <x v="10"/>
    <x v="2"/>
    <n v="4690576"/>
    <n v="0.91900000000000004"/>
  </r>
  <r>
    <s v="ODR6283155707z"/>
    <s v="C538250L"/>
    <x v="144"/>
    <s v="P664665"/>
    <n v="510400"/>
    <n v="1"/>
    <n v="5104000"/>
    <n v="0"/>
    <n v="5104000"/>
    <n v="1"/>
    <n v="1"/>
    <n v="0"/>
    <n v="1"/>
    <d v="2021-08-15T00:00:00"/>
    <x v="836"/>
    <n v="4883600"/>
    <n v="410176"/>
    <x v="0"/>
    <x v="2"/>
    <n v="4693824"/>
    <n v="0.91963636363636359"/>
  </r>
  <r>
    <s v="ODR6147199229l"/>
    <s v="C725830L"/>
    <x v="213"/>
    <s v="P619109"/>
    <n v="510400"/>
    <n v="1"/>
    <n v="5104000"/>
    <n v="0"/>
    <n v="5104000"/>
    <n v="1"/>
    <n v="1"/>
    <n v="1"/>
    <n v="1"/>
    <d v="2022-01-20T00:00:00"/>
    <x v="1069"/>
    <n v="5104000"/>
    <n v="326656"/>
    <x v="7"/>
    <x v="2"/>
    <n v="4777344"/>
    <n v="0.93600000000000005"/>
  </r>
  <r>
    <s v="ODR4896666354o"/>
    <s v="C579794L"/>
    <x v="276"/>
    <s v="P497269"/>
    <n v="254910"/>
    <n v="2"/>
    <n v="5098200"/>
    <n v="0"/>
    <n v="5098200"/>
    <n v="1"/>
    <n v="1"/>
    <n v="1"/>
    <n v="1"/>
    <d v="2021-07-07T00:00:00"/>
    <x v="1070"/>
    <n v="2549100"/>
    <n v="191168"/>
    <x v="12"/>
    <x v="2"/>
    <n v="4715864"/>
    <n v="0.9250056882821388"/>
  </r>
  <r>
    <s v="ODR7716779388q"/>
    <s v="C137118L"/>
    <x v="195"/>
    <s v="P794442"/>
    <n v="169650"/>
    <n v="3"/>
    <n v="5089500"/>
    <n v="0"/>
    <n v="5089500"/>
    <n v="1"/>
    <n v="0"/>
    <n v="0"/>
    <n v="1"/>
    <d v="2022-04-05T00:00:00"/>
    <x v="1071"/>
    <n v="1696500"/>
    <n v="147552"/>
    <x v="3"/>
    <x v="2"/>
    <n v="4646844"/>
    <n v="0.91302564102564099"/>
  </r>
  <r>
    <s v="ODR2203355041o"/>
    <s v="C448037L"/>
    <x v="2"/>
    <s v="P657840"/>
    <n v="508660"/>
    <n v="1"/>
    <n v="5086600"/>
    <n v="0"/>
    <n v="5086600"/>
    <n v="1"/>
    <n v="0"/>
    <n v="0"/>
    <n v="4"/>
    <d v="2021-11-15T00:00:00"/>
    <x v="1072"/>
    <n v="63800"/>
    <n v="4060"/>
    <x v="14"/>
    <x v="1"/>
    <n v="5082540"/>
    <n v="0.99920182440136829"/>
  </r>
  <r>
    <s v="ODR9808204983b"/>
    <s v="C784668L"/>
    <x v="283"/>
    <s v="P302251"/>
    <n v="507500"/>
    <n v="1"/>
    <n v="5075000"/>
    <n v="0"/>
    <n v="5075000"/>
    <n v="1"/>
    <n v="0"/>
    <n v="0"/>
    <n v="4"/>
    <d v="2021-07-26T00:00:00"/>
    <x v="1073"/>
    <n v="5075000"/>
    <n v="456750"/>
    <x v="9"/>
    <x v="1"/>
    <n v="4618250"/>
    <n v="0.91"/>
  </r>
  <r>
    <s v="ODR1163392611q"/>
    <s v="C623383L"/>
    <x v="149"/>
    <s v="P302251"/>
    <n v="507500"/>
    <n v="1"/>
    <n v="5075000"/>
    <n v="0"/>
    <n v="5075000"/>
    <n v="1"/>
    <n v="1"/>
    <n v="1"/>
    <n v="4"/>
    <d v="2021-10-06T00:00:00"/>
    <x v="1073"/>
    <n v="5075000"/>
    <n v="456750"/>
    <x v="9"/>
    <x v="1"/>
    <n v="4618250"/>
    <n v="0.91"/>
  </r>
  <r>
    <s v="ODR5296464382z"/>
    <s v="C191766L"/>
    <x v="121"/>
    <s v="P452041"/>
    <n v="72500"/>
    <n v="7"/>
    <n v="5075000"/>
    <n v="0"/>
    <n v="5075000"/>
    <n v="1"/>
    <n v="0"/>
    <n v="0"/>
    <n v="7"/>
    <d v="2021-07-05T00:00:00"/>
    <x v="1011"/>
    <n v="725000"/>
    <n v="49996"/>
    <x v="0"/>
    <x v="4"/>
    <n v="4725028"/>
    <n v="0.93103999999999998"/>
  </r>
  <r>
    <s v="ODR1606736741p"/>
    <s v="C441523L"/>
    <x v="333"/>
    <s v="P416084"/>
    <n v="504600"/>
    <n v="1"/>
    <n v="5046000"/>
    <n v="0"/>
    <n v="5046000"/>
    <n v="1"/>
    <n v="1"/>
    <n v="1"/>
    <n v="1"/>
    <d v="2022-01-21T00:00:00"/>
    <x v="1074"/>
    <n v="5046000"/>
    <n v="302760"/>
    <x v="8"/>
    <x v="2"/>
    <n v="4743240"/>
    <n v="0.94"/>
  </r>
  <r>
    <s v="ODR3327079592o"/>
    <s v="C712908L"/>
    <x v="268"/>
    <s v="P197519"/>
    <n v="25230"/>
    <n v="20"/>
    <n v="5046000"/>
    <n v="0"/>
    <n v="5046000"/>
    <n v="1"/>
    <n v="1"/>
    <n v="1"/>
    <n v="1"/>
    <d v="2021-08-03T00:00:00"/>
    <x v="225"/>
    <n v="240700"/>
    <n v="14442"/>
    <x v="11"/>
    <x v="2"/>
    <n v="4757160"/>
    <n v="0.94275862068965521"/>
  </r>
  <r>
    <s v="ODR8969672397c"/>
    <s v="C331164L"/>
    <x v="98"/>
    <s v="P250019"/>
    <n v="500250"/>
    <n v="1"/>
    <n v="5002500"/>
    <n v="0"/>
    <n v="5002500"/>
    <n v="1"/>
    <n v="1"/>
    <n v="1"/>
    <n v="1"/>
    <d v="2022-01-17T00:00:00"/>
    <x v="1075"/>
    <n v="5002500"/>
    <n v="360180"/>
    <x v="9"/>
    <x v="2"/>
    <n v="4642320"/>
    <n v="0.92800000000000005"/>
  </r>
  <r>
    <s v="ODR3350433964i"/>
    <s v="C985354L"/>
    <x v="319"/>
    <s v="P115727"/>
    <n v="497640"/>
    <n v="1"/>
    <n v="4976400"/>
    <n v="0"/>
    <n v="4976400"/>
    <n v="1"/>
    <n v="1"/>
    <n v="0"/>
    <n v="3"/>
    <d v="2021-10-02T00:00:00"/>
    <x v="1076"/>
    <n v="4976400"/>
    <n v="393124"/>
    <x v="2"/>
    <x v="3"/>
    <n v="4583276"/>
    <n v="0.92100233100233098"/>
  </r>
  <r>
    <s v="ODR8603707864w"/>
    <s v="C570821L"/>
    <x v="130"/>
    <s v="P844361"/>
    <n v="496944"/>
    <n v="1"/>
    <n v="4969440"/>
    <n v="0"/>
    <n v="4969440"/>
    <n v="1"/>
    <n v="0"/>
    <n v="0"/>
    <n v="7"/>
    <d v="2022-07-05T00:00:00"/>
    <x v="1077"/>
    <n v="4969440"/>
    <n v="387614"/>
    <x v="2"/>
    <x v="4"/>
    <n v="4581826"/>
    <n v="0.92200046685340808"/>
  </r>
  <r>
    <s v="ODR3928132504z"/>
    <s v="C975587L"/>
    <x v="397"/>
    <s v="P505636"/>
    <n v="61770"/>
    <n v="8"/>
    <n v="4941600"/>
    <n v="0"/>
    <n v="4941600"/>
    <n v="1"/>
    <n v="0"/>
    <n v="0"/>
    <n v="4"/>
    <d v="2021-09-28T00:00:00"/>
    <x v="1078"/>
    <n v="527800"/>
    <n v="36366"/>
    <x v="11"/>
    <x v="1"/>
    <n v="4650672"/>
    <n v="0.94112676056338029"/>
  </r>
  <r>
    <s v="ODR4242120730m"/>
    <s v="C975587L"/>
    <x v="347"/>
    <s v="P505636"/>
    <n v="61770"/>
    <n v="8"/>
    <n v="4941600"/>
    <n v="0"/>
    <n v="4941600"/>
    <n v="1"/>
    <n v="0"/>
    <n v="0"/>
    <n v="4"/>
    <d v="2021-09-28T00:00:00"/>
    <x v="1078"/>
    <n v="527800"/>
    <n v="36366"/>
    <x v="11"/>
    <x v="1"/>
    <n v="4650672"/>
    <n v="0.94112676056338029"/>
  </r>
  <r>
    <s v="ODR1837087962w"/>
    <s v="C942292L"/>
    <x v="300"/>
    <s v="P505243"/>
    <n v="493000"/>
    <n v="1"/>
    <n v="4930000"/>
    <n v="0"/>
    <n v="4930000"/>
    <n v="1"/>
    <n v="1"/>
    <n v="1"/>
    <n v="1"/>
    <d v="2021-08-16T00:00:00"/>
    <x v="1044"/>
    <n v="4930000"/>
    <n v="359890"/>
    <x v="2"/>
    <x v="2"/>
    <n v="4570110"/>
    <n v="0.92700000000000005"/>
  </r>
  <r>
    <s v="ODR5119400051t"/>
    <s v="C438982L"/>
    <x v="386"/>
    <s v="P763231"/>
    <n v="493000"/>
    <n v="1"/>
    <n v="4930000"/>
    <n v="0"/>
    <n v="4930000"/>
    <n v="1"/>
    <n v="0"/>
    <n v="0"/>
    <n v="1"/>
    <d v="2021-11-12T00:00:00"/>
    <x v="1079"/>
    <n v="4930000"/>
    <n v="409190"/>
    <x v="10"/>
    <x v="2"/>
    <n v="4520810"/>
    <n v="0.91700000000000004"/>
  </r>
  <r>
    <s v="ODR8297172943x"/>
    <s v="C404912L"/>
    <x v="110"/>
    <s v="P414014"/>
    <n v="493000"/>
    <n v="1"/>
    <n v="4930000"/>
    <n v="0"/>
    <n v="4930000"/>
    <n v="1"/>
    <n v="1"/>
    <n v="1"/>
    <n v="4"/>
    <d v="2022-01-16T00:00:00"/>
    <x v="158"/>
    <n v="4930000"/>
    <n v="428910"/>
    <x v="6"/>
    <x v="1"/>
    <n v="4501090"/>
    <n v="0.91300000000000003"/>
  </r>
  <r>
    <s v="ODR1521766998h"/>
    <s v="C404912L"/>
    <x v="299"/>
    <s v="P414014"/>
    <n v="493000"/>
    <n v="1"/>
    <n v="4930000"/>
    <n v="0"/>
    <n v="4930000"/>
    <n v="1"/>
    <n v="0"/>
    <n v="0"/>
    <n v="1"/>
    <d v="2022-01-16T00:00:00"/>
    <x v="158"/>
    <n v="4930000"/>
    <n v="428910"/>
    <x v="6"/>
    <x v="2"/>
    <n v="4501090"/>
    <n v="0.91300000000000003"/>
  </r>
  <r>
    <s v="ODR2317129853h"/>
    <s v="C404912L"/>
    <x v="147"/>
    <s v="P414014"/>
    <n v="493000"/>
    <n v="1"/>
    <n v="4930000"/>
    <n v="0"/>
    <n v="4930000"/>
    <n v="1"/>
    <n v="0"/>
    <n v="0"/>
    <n v="4"/>
    <d v="2022-01-16T00:00:00"/>
    <x v="158"/>
    <n v="4930000"/>
    <n v="428910"/>
    <x v="6"/>
    <x v="1"/>
    <n v="4501090"/>
    <n v="0.91300000000000003"/>
  </r>
  <r>
    <s v="ODR2571936981l"/>
    <s v="C492850L"/>
    <x v="213"/>
    <s v="P697647"/>
    <n v="493000"/>
    <n v="1"/>
    <n v="4930000"/>
    <n v="0"/>
    <n v="4930000"/>
    <n v="1"/>
    <n v="0"/>
    <n v="0"/>
    <n v="4"/>
    <d v="2021-07-09T00:00:00"/>
    <x v="1080"/>
    <n v="4930000"/>
    <n v="384540"/>
    <x v="6"/>
    <x v="1"/>
    <n v="4545460"/>
    <n v="0.92200000000000004"/>
  </r>
  <r>
    <s v="ODR8373210955c"/>
    <s v="C143684L"/>
    <x v="160"/>
    <s v="P684541"/>
    <n v="493000"/>
    <n v="1"/>
    <n v="4930000"/>
    <n v="0"/>
    <n v="4930000"/>
    <n v="1"/>
    <n v="0"/>
    <n v="0"/>
    <n v="1"/>
    <d v="2021-07-05T00:00:00"/>
    <x v="1081"/>
    <n v="4930000"/>
    <n v="354960"/>
    <x v="7"/>
    <x v="2"/>
    <n v="4575040"/>
    <n v="0.92800000000000005"/>
  </r>
  <r>
    <s v="ODR5369218855r"/>
    <s v="C585651L"/>
    <x v="214"/>
    <s v="P216427"/>
    <n v="493000"/>
    <n v="1"/>
    <n v="4930000"/>
    <n v="0"/>
    <n v="4930000"/>
    <n v="1"/>
    <n v="1"/>
    <n v="0"/>
    <n v="7"/>
    <d v="2021-07-23T00:00:00"/>
    <x v="1082"/>
    <n v="4930000"/>
    <n v="389470"/>
    <x v="7"/>
    <x v="4"/>
    <n v="4540530"/>
    <n v="0.92100000000000004"/>
  </r>
  <r>
    <s v="ODR6338414223j"/>
    <s v="C464051L"/>
    <x v="162"/>
    <s v="P216427"/>
    <n v="493000"/>
    <n v="1"/>
    <n v="4930000"/>
    <n v="0"/>
    <n v="4930000"/>
    <n v="1"/>
    <n v="0"/>
    <n v="0"/>
    <n v="1"/>
    <d v="2022-05-06T00:00:00"/>
    <x v="1082"/>
    <n v="4930000"/>
    <n v="389470"/>
    <x v="7"/>
    <x v="2"/>
    <n v="4540530"/>
    <n v="0.92100000000000004"/>
  </r>
  <r>
    <s v="ODR7652022443p"/>
    <s v="C141121L"/>
    <x v="101"/>
    <s v="P874325"/>
    <n v="493000"/>
    <n v="1"/>
    <n v="4930000"/>
    <n v="0"/>
    <n v="4930000"/>
    <n v="1"/>
    <n v="1"/>
    <n v="0"/>
    <n v="7"/>
    <d v="2022-06-19T00:00:00"/>
    <x v="102"/>
    <n v="4930000"/>
    <n v="359890"/>
    <x v="7"/>
    <x v="4"/>
    <n v="4570110"/>
    <n v="0.92700000000000005"/>
  </r>
  <r>
    <s v="ODR9869077454u"/>
    <s v="C854425L"/>
    <x v="52"/>
    <s v="P874325"/>
    <n v="493000"/>
    <n v="1"/>
    <n v="4930000"/>
    <n v="0"/>
    <n v="4930000"/>
    <n v="1"/>
    <n v="0"/>
    <n v="0"/>
    <n v="1"/>
    <d v="2022-06-19T00:00:00"/>
    <x v="102"/>
    <n v="4930000"/>
    <n v="359890"/>
    <x v="7"/>
    <x v="2"/>
    <n v="4570110"/>
    <n v="0.92700000000000005"/>
  </r>
  <r>
    <s v="ODR1272738514u"/>
    <s v="C948604L"/>
    <x v="85"/>
    <s v="P102780"/>
    <n v="493000"/>
    <n v="1"/>
    <n v="4930000"/>
    <n v="0"/>
    <n v="4930000"/>
    <n v="1"/>
    <n v="0"/>
    <n v="0"/>
    <n v="4"/>
    <d v="2022-06-22T00:00:00"/>
    <x v="1083"/>
    <n v="4930000"/>
    <n v="350030"/>
    <x v="7"/>
    <x v="1"/>
    <n v="4579970"/>
    <n v="0.92900000000000005"/>
  </r>
  <r>
    <s v="ODR2581164631e"/>
    <s v="C360501L"/>
    <x v="77"/>
    <s v="P975815"/>
    <n v="493000"/>
    <n v="1"/>
    <n v="4930000"/>
    <n v="0"/>
    <n v="4930000"/>
    <n v="1"/>
    <n v="1"/>
    <n v="0"/>
    <n v="1"/>
    <d v="2022-07-10T00:00:00"/>
    <x v="68"/>
    <n v="4930000"/>
    <n v="330310"/>
    <x v="7"/>
    <x v="2"/>
    <n v="4599690"/>
    <n v="0.93300000000000005"/>
  </r>
  <r>
    <s v="ODR8823486451z"/>
    <s v="C420873L"/>
    <x v="20"/>
    <s v="P874325"/>
    <n v="493000"/>
    <n v="1"/>
    <n v="4930000"/>
    <n v="0"/>
    <n v="4930000"/>
    <n v="1"/>
    <n v="1"/>
    <n v="0"/>
    <n v="4"/>
    <d v="2022-06-22T00:00:00"/>
    <x v="102"/>
    <n v="4930000"/>
    <n v="359890"/>
    <x v="7"/>
    <x v="1"/>
    <n v="4570110"/>
    <n v="0.92700000000000005"/>
  </r>
  <r>
    <s v="ODR3370854968x"/>
    <s v="C554024L"/>
    <x v="359"/>
    <s v="P209243"/>
    <n v="492420"/>
    <n v="1"/>
    <n v="4924200"/>
    <n v="0"/>
    <n v="4924200"/>
    <n v="1"/>
    <n v="0"/>
    <n v="0"/>
    <n v="1"/>
    <d v="2022-05-09T00:00:00"/>
    <x v="1084"/>
    <n v="4924200"/>
    <n v="364356"/>
    <x v="7"/>
    <x v="2"/>
    <n v="4559844"/>
    <n v="0.92600706713780923"/>
  </r>
  <r>
    <s v="ODR2647013955g"/>
    <s v="C317777L"/>
    <x v="343"/>
    <s v="P356064"/>
    <n v="490680"/>
    <n v="1"/>
    <n v="4906800"/>
    <n v="0"/>
    <n v="4906800"/>
    <n v="1"/>
    <n v="1"/>
    <n v="1"/>
    <n v="1"/>
    <d v="2021-12-06T00:00:00"/>
    <x v="947"/>
    <n v="4906800"/>
    <n v="299280"/>
    <x v="3"/>
    <x v="2"/>
    <n v="4607520"/>
    <n v="0.93900709219858158"/>
  </r>
  <r>
    <s v="ODR9011638978r"/>
    <s v="C860360L"/>
    <x v="365"/>
    <s v="P356064"/>
    <n v="490680"/>
    <n v="1"/>
    <n v="4906800"/>
    <n v="0"/>
    <n v="4906800"/>
    <n v="1"/>
    <n v="1"/>
    <n v="0"/>
    <n v="1"/>
    <d v="2021-09-09T00:00:00"/>
    <x v="947"/>
    <n v="4906800"/>
    <n v="299280"/>
    <x v="3"/>
    <x v="2"/>
    <n v="4607520"/>
    <n v="0.93900709219858158"/>
  </r>
  <r>
    <s v="ODR2108929009c"/>
    <s v="C866250L"/>
    <x v="109"/>
    <s v="P318881"/>
    <n v="490100"/>
    <n v="1"/>
    <n v="4901000"/>
    <n v="0"/>
    <n v="4901000"/>
    <n v="1"/>
    <n v="0"/>
    <n v="0"/>
    <n v="4"/>
    <d v="2022-03-27T00:00:00"/>
    <x v="1085"/>
    <n v="4901000"/>
    <n v="347942"/>
    <x v="7"/>
    <x v="1"/>
    <n v="4553058"/>
    <n v="0.92900591715976333"/>
  </r>
  <r>
    <s v="ODR6337314984t"/>
    <s v="C308277L"/>
    <x v="65"/>
    <s v="P730475"/>
    <n v="488418"/>
    <n v="1"/>
    <n v="4884180"/>
    <n v="0"/>
    <n v="4884180"/>
    <n v="1"/>
    <n v="0"/>
    <n v="0"/>
    <n v="4"/>
    <d v="2022-07-26T00:00:00"/>
    <x v="1086"/>
    <n v="4884180"/>
    <n v="434652"/>
    <x v="1"/>
    <x v="1"/>
    <n v="4449528"/>
    <n v="0.91100819380121123"/>
  </r>
  <r>
    <s v="ODR3837561516n"/>
    <s v="C840399L"/>
    <x v="273"/>
    <s v="P664665"/>
    <n v="488360"/>
    <n v="1"/>
    <n v="4883600"/>
    <n v="0"/>
    <n v="4883600"/>
    <n v="1"/>
    <n v="1"/>
    <n v="0"/>
    <n v="1"/>
    <d v="2021-07-02T00:00:00"/>
    <x v="836"/>
    <n v="4883600"/>
    <n v="410176"/>
    <x v="0"/>
    <x v="2"/>
    <n v="4473424"/>
    <n v="0.91600950118764846"/>
  </r>
  <r>
    <s v="ODR7306539029z"/>
    <s v="C404192L"/>
    <x v="87"/>
    <s v="P664665"/>
    <n v="488360"/>
    <n v="1"/>
    <n v="4883600"/>
    <n v="0"/>
    <n v="4883600"/>
    <n v="1"/>
    <n v="1"/>
    <n v="0"/>
    <n v="1"/>
    <d v="2021-07-06T00:00:00"/>
    <x v="836"/>
    <n v="4883600"/>
    <n v="410176"/>
    <x v="0"/>
    <x v="2"/>
    <n v="4473424"/>
    <n v="0.91600950118764846"/>
  </r>
  <r>
    <s v="ODR7946088554o"/>
    <s v="C646010L"/>
    <x v="167"/>
    <s v="P664665"/>
    <n v="488360"/>
    <n v="1"/>
    <n v="4883600"/>
    <n v="0"/>
    <n v="4883600"/>
    <n v="1"/>
    <n v="1"/>
    <n v="1"/>
    <n v="12"/>
    <d v="2021-08-06T00:00:00"/>
    <x v="836"/>
    <n v="4883600"/>
    <n v="410176"/>
    <x v="0"/>
    <x v="12"/>
    <n v="4473424"/>
    <n v="0.91600950118764846"/>
  </r>
  <r>
    <s v="ODR3344822955n"/>
    <s v="C543327L"/>
    <x v="237"/>
    <s v="P664665"/>
    <n v="488360"/>
    <n v="1"/>
    <n v="4883600"/>
    <n v="0"/>
    <n v="4883600"/>
    <n v="1"/>
    <n v="1"/>
    <n v="0"/>
    <n v="1"/>
    <d v="2021-07-13T00:00:00"/>
    <x v="836"/>
    <n v="4883600"/>
    <n v="410176"/>
    <x v="0"/>
    <x v="2"/>
    <n v="4473424"/>
    <n v="0.91600950118764846"/>
  </r>
  <r>
    <s v="ODR6323139897g"/>
    <s v="C352487L"/>
    <x v="274"/>
    <s v="P664665"/>
    <n v="488360"/>
    <n v="1"/>
    <n v="4883600"/>
    <n v="0"/>
    <n v="4883600"/>
    <n v="1"/>
    <n v="1"/>
    <n v="0"/>
    <n v="1"/>
    <d v="2021-07-24T00:00:00"/>
    <x v="836"/>
    <n v="4883600"/>
    <n v="410176"/>
    <x v="0"/>
    <x v="2"/>
    <n v="4473424"/>
    <n v="0.91600950118764846"/>
  </r>
  <r>
    <s v="ODR1538033065h"/>
    <s v="C694973L"/>
    <x v="48"/>
    <s v="P664665"/>
    <n v="488360"/>
    <n v="1"/>
    <n v="4883600"/>
    <n v="0"/>
    <n v="4883600"/>
    <n v="1"/>
    <n v="1"/>
    <n v="0"/>
    <n v="1"/>
    <d v="2021-07-05T00:00:00"/>
    <x v="836"/>
    <n v="4883600"/>
    <n v="410176"/>
    <x v="0"/>
    <x v="2"/>
    <n v="4473424"/>
    <n v="0.91600950118764846"/>
  </r>
  <r>
    <s v="ODR5557404873t"/>
    <s v="C243200L"/>
    <x v="184"/>
    <s v="P664665"/>
    <n v="488360"/>
    <n v="1"/>
    <n v="4883600"/>
    <n v="0"/>
    <n v="4883600"/>
    <n v="1"/>
    <n v="1"/>
    <n v="0"/>
    <n v="1"/>
    <d v="2021-07-21T00:00:00"/>
    <x v="836"/>
    <n v="4883600"/>
    <n v="410176"/>
    <x v="0"/>
    <x v="2"/>
    <n v="4473424"/>
    <n v="0.91600950118764846"/>
  </r>
  <r>
    <s v="ODR3504440657i"/>
    <s v="C375595L"/>
    <x v="234"/>
    <s v="P664665"/>
    <n v="488360"/>
    <n v="1"/>
    <n v="4883600"/>
    <n v="0"/>
    <n v="4883600"/>
    <n v="1"/>
    <n v="1"/>
    <n v="1"/>
    <n v="1"/>
    <d v="2021-07-15T00:00:00"/>
    <x v="836"/>
    <n v="4883600"/>
    <n v="410176"/>
    <x v="0"/>
    <x v="2"/>
    <n v="4473424"/>
    <n v="0.91600950118764846"/>
  </r>
  <r>
    <s v="ODR6475829019i"/>
    <s v="C848613L"/>
    <x v="227"/>
    <s v="P664665"/>
    <n v="488360"/>
    <n v="1"/>
    <n v="4883600"/>
    <n v="0"/>
    <n v="4883600"/>
    <n v="1"/>
    <n v="1"/>
    <n v="0"/>
    <n v="1"/>
    <d v="2021-07-07T00:00:00"/>
    <x v="836"/>
    <n v="4883600"/>
    <n v="410176"/>
    <x v="0"/>
    <x v="2"/>
    <n v="4473424"/>
    <n v="0.91600950118764846"/>
  </r>
  <r>
    <s v="ODR4239223130m"/>
    <s v="C485693L"/>
    <x v="152"/>
    <s v="P664665"/>
    <n v="488360"/>
    <n v="1"/>
    <n v="4883600"/>
    <n v="0"/>
    <n v="4883600"/>
    <n v="1"/>
    <n v="1"/>
    <n v="0"/>
    <n v="1"/>
    <d v="2021-07-02T00:00:00"/>
    <x v="836"/>
    <n v="4883600"/>
    <n v="410176"/>
    <x v="0"/>
    <x v="2"/>
    <n v="4473424"/>
    <n v="0.91600950118764846"/>
  </r>
  <r>
    <s v="ODR9334581106k"/>
    <s v="C485693L"/>
    <x v="378"/>
    <s v="P664665"/>
    <n v="488360"/>
    <n v="1"/>
    <n v="4883600"/>
    <n v="0"/>
    <n v="4883600"/>
    <n v="1"/>
    <n v="1"/>
    <n v="0"/>
    <n v="1"/>
    <d v="2021-07-02T00:00:00"/>
    <x v="836"/>
    <n v="4883600"/>
    <n v="410176"/>
    <x v="0"/>
    <x v="2"/>
    <n v="4473424"/>
    <n v="0.91600950118764846"/>
  </r>
  <r>
    <s v="ODR6841041526t"/>
    <s v="C888201L"/>
    <x v="81"/>
    <s v="P664665"/>
    <n v="488360"/>
    <n v="1"/>
    <n v="4883600"/>
    <n v="0"/>
    <n v="4883600"/>
    <n v="1"/>
    <n v="1"/>
    <n v="1"/>
    <n v="8"/>
    <d v="2021-07-06T00:00:00"/>
    <x v="836"/>
    <n v="4883600"/>
    <n v="410176"/>
    <x v="0"/>
    <x v="8"/>
    <n v="4473424"/>
    <n v="0.91600950118764846"/>
  </r>
  <r>
    <s v="ODR9540839183u"/>
    <s v="C182986L"/>
    <x v="292"/>
    <s v="P664665"/>
    <n v="488360"/>
    <n v="1"/>
    <n v="4883600"/>
    <n v="0"/>
    <n v="4883600"/>
    <n v="1"/>
    <n v="1"/>
    <n v="0"/>
    <n v="1"/>
    <d v="2021-07-04T00:00:00"/>
    <x v="836"/>
    <n v="4883600"/>
    <n v="410176"/>
    <x v="0"/>
    <x v="2"/>
    <n v="4473424"/>
    <n v="0.91600950118764846"/>
  </r>
  <r>
    <s v="ODR7032455114h"/>
    <s v="C897819L"/>
    <x v="242"/>
    <s v="P664665"/>
    <n v="488360"/>
    <n v="1"/>
    <n v="4883600"/>
    <n v="0"/>
    <n v="4883600"/>
    <n v="1"/>
    <n v="1"/>
    <n v="0"/>
    <n v="1"/>
    <d v="2021-08-06T00:00:00"/>
    <x v="836"/>
    <n v="4883600"/>
    <n v="410176"/>
    <x v="0"/>
    <x v="2"/>
    <n v="4473424"/>
    <n v="0.91600950118764846"/>
  </r>
  <r>
    <s v="ODR3003350064m"/>
    <s v="C485693L"/>
    <x v="337"/>
    <s v="P664665"/>
    <n v="488360"/>
    <n v="1"/>
    <n v="4883600"/>
    <n v="0"/>
    <n v="4883600"/>
    <n v="1"/>
    <n v="1"/>
    <n v="0"/>
    <n v="1"/>
    <d v="2021-07-02T00:00:00"/>
    <x v="836"/>
    <n v="4883600"/>
    <n v="410176"/>
    <x v="0"/>
    <x v="2"/>
    <n v="4473424"/>
    <n v="0.91600950118764846"/>
  </r>
  <r>
    <s v="ODR4233390777h"/>
    <s v="C826722L"/>
    <x v="299"/>
    <s v="P456314"/>
    <n v="243600"/>
    <n v="2"/>
    <n v="4872000"/>
    <n v="0"/>
    <n v="4872000"/>
    <n v="1"/>
    <n v="1"/>
    <n v="0"/>
    <n v="1"/>
    <d v="2022-02-22T00:00:00"/>
    <x v="1087"/>
    <n v="2436000"/>
    <n v="153468"/>
    <x v="8"/>
    <x v="2"/>
    <n v="4565064"/>
    <n v="0.93700000000000006"/>
  </r>
  <r>
    <s v="ODR8703520092h"/>
    <s v="C735448L"/>
    <x v="91"/>
    <s v="P981044"/>
    <n v="487200"/>
    <n v="1"/>
    <n v="4872000"/>
    <n v="0"/>
    <n v="4872000"/>
    <n v="1"/>
    <n v="1"/>
    <n v="0"/>
    <n v="1"/>
    <d v="2022-06-06T00:00:00"/>
    <x v="1088"/>
    <n v="4872000"/>
    <n v="389760"/>
    <x v="0"/>
    <x v="2"/>
    <n v="4482240"/>
    <n v="0.92"/>
  </r>
  <r>
    <s v="ODR8573259278i"/>
    <s v="C649688L"/>
    <x v="285"/>
    <s v="P781618"/>
    <n v="242440"/>
    <n v="2"/>
    <n v="4848800"/>
    <n v="0"/>
    <n v="4848800"/>
    <n v="1"/>
    <n v="1"/>
    <n v="0"/>
    <n v="1"/>
    <d v="2021-11-26T00:00:00"/>
    <x v="1089"/>
    <n v="2424400"/>
    <n v="208452"/>
    <x v="8"/>
    <x v="2"/>
    <n v="4431896"/>
    <n v="0.91401913875598084"/>
  </r>
  <r>
    <s v="ODR5683014084m"/>
    <s v="C404192L"/>
    <x v="160"/>
    <s v="P922879"/>
    <n v="481400"/>
    <n v="1"/>
    <n v="4814000"/>
    <n v="0"/>
    <n v="4814000"/>
    <n v="1"/>
    <n v="1"/>
    <n v="1"/>
    <n v="1"/>
    <d v="2021-07-06T00:00:00"/>
    <x v="1090"/>
    <n v="4814000"/>
    <n v="414004"/>
    <x v="10"/>
    <x v="2"/>
    <n v="4399996"/>
    <n v="0.91400000000000003"/>
  </r>
  <r>
    <s v="ODR4926660158t"/>
    <s v="C533914L"/>
    <x v="130"/>
    <s v="P794286"/>
    <n v="480878"/>
    <n v="1"/>
    <n v="4808780"/>
    <n v="0"/>
    <n v="4808780"/>
    <n v="1"/>
    <n v="1"/>
    <n v="1"/>
    <n v="4"/>
    <d v="2022-08-07T00:00:00"/>
    <x v="972"/>
    <n v="6351000"/>
    <n v="425488"/>
    <x v="7"/>
    <x v="1"/>
    <n v="4383292"/>
    <n v="0.91151851405138107"/>
  </r>
  <r>
    <s v="ODR8005194571n"/>
    <s v="C773779L"/>
    <x v="105"/>
    <s v="P285804"/>
    <n v="480878"/>
    <n v="1"/>
    <n v="4808780"/>
    <n v="0"/>
    <n v="4808780"/>
    <n v="1"/>
    <n v="1"/>
    <n v="1"/>
    <n v="4"/>
    <d v="2022-08-02T00:00:00"/>
    <x v="1091"/>
    <n v="6351000"/>
    <n v="400084"/>
    <x v="7"/>
    <x v="1"/>
    <n v="4408696"/>
    <n v="0.9168013508623809"/>
  </r>
  <r>
    <s v="ODR8749135605l"/>
    <s v="C844341L"/>
    <x v="170"/>
    <s v="P757616"/>
    <n v="480530"/>
    <n v="1"/>
    <n v="4805300"/>
    <n v="0"/>
    <n v="4805300"/>
    <n v="1"/>
    <n v="1"/>
    <n v="1"/>
    <n v="1"/>
    <d v="2021-08-04T00:00:00"/>
    <x v="1092"/>
    <n v="4805300"/>
    <n v="341156"/>
    <x v="2"/>
    <x v="2"/>
    <n v="4464144"/>
    <n v="0.92900422450211229"/>
  </r>
  <r>
    <s v="ODR1287222568a"/>
    <s v="C266096L"/>
    <x v="46"/>
    <s v="P270878"/>
    <n v="119828"/>
    <n v="4"/>
    <n v="4793120"/>
    <n v="0"/>
    <n v="4793120"/>
    <n v="1"/>
    <n v="1"/>
    <n v="1"/>
    <n v="1"/>
    <d v="2021-09-09T00:00:00"/>
    <x v="98"/>
    <n v="1198280"/>
    <n v="77836"/>
    <x v="13"/>
    <x v="2"/>
    <n v="4481776"/>
    <n v="0.9350435624394966"/>
  </r>
  <r>
    <s v="ODR3098753685y"/>
    <s v="C875936L"/>
    <x v="329"/>
    <s v="P864196"/>
    <n v="478500"/>
    <n v="1"/>
    <n v="4785000"/>
    <n v="0"/>
    <n v="4785000"/>
    <n v="1"/>
    <n v="1"/>
    <n v="0"/>
    <n v="4"/>
    <d v="2021-10-07T00:00:00"/>
    <x v="1093"/>
    <n v="4785000"/>
    <n v="330136"/>
    <x v="9"/>
    <x v="1"/>
    <n v="4454864"/>
    <n v="0.93100606060606061"/>
  </r>
  <r>
    <s v="ODR2165093093q"/>
    <s v="C551324L"/>
    <x v="148"/>
    <s v="P252423"/>
    <n v="473280"/>
    <n v="1"/>
    <n v="4732800"/>
    <n v="0"/>
    <n v="4732800"/>
    <n v="1"/>
    <n v="1"/>
    <n v="1"/>
    <n v="4"/>
    <d v="2021-12-08T00:00:00"/>
    <x v="1094"/>
    <n v="4732800"/>
    <n v="317086"/>
    <x v="10"/>
    <x v="1"/>
    <n v="4415714"/>
    <n v="0.93300245098039214"/>
  </r>
  <r>
    <s v="ODR5725024387f"/>
    <s v="C404192L"/>
    <x v="270"/>
    <s v="P225262"/>
    <n v="14790"/>
    <n v="32"/>
    <n v="4732800"/>
    <n v="0"/>
    <n v="4732800"/>
    <n v="1"/>
    <n v="1"/>
    <n v="0"/>
    <n v="1"/>
    <d v="2021-07-06T00:00:00"/>
    <x v="1095"/>
    <n v="147900"/>
    <n v="12992"/>
    <x v="5"/>
    <x v="2"/>
    <n v="4317056"/>
    <n v="0.912156862745098"/>
  </r>
  <r>
    <s v="ODR6421342795b"/>
    <s v="C673184L"/>
    <x v="352"/>
    <s v="P440872"/>
    <n v="472700"/>
    <n v="1"/>
    <n v="4727000"/>
    <n v="0"/>
    <n v="4727000"/>
    <n v="1"/>
    <n v="0"/>
    <n v="0"/>
    <n v="1"/>
    <d v="2021-07-01T00:00:00"/>
    <x v="1096"/>
    <n v="4727000"/>
    <n v="321436"/>
    <x v="10"/>
    <x v="2"/>
    <n v="4405564"/>
    <n v="0.93200000000000005"/>
  </r>
  <r>
    <s v="ODR6783374346i"/>
    <s v="C589059L"/>
    <x v="225"/>
    <s v="P596142"/>
    <n v="469800"/>
    <n v="1"/>
    <n v="4698000"/>
    <n v="0"/>
    <n v="4698000"/>
    <n v="1"/>
    <n v="0"/>
    <n v="0"/>
    <n v="7"/>
    <d v="2022-05-06T00:00:00"/>
    <x v="748"/>
    <n v="4698000"/>
    <n v="413424"/>
    <x v="10"/>
    <x v="4"/>
    <n v="4284576"/>
    <n v="0.91200000000000003"/>
  </r>
  <r>
    <s v="ODR3919949843b"/>
    <s v="C536052L"/>
    <x v="256"/>
    <s v="P844813"/>
    <n v="469800"/>
    <n v="1"/>
    <n v="4698000"/>
    <n v="0"/>
    <n v="4698000"/>
    <n v="1"/>
    <n v="1"/>
    <n v="0"/>
    <n v="1"/>
    <d v="2022-03-19T00:00:00"/>
    <x v="1097"/>
    <n v="4698000"/>
    <n v="300672"/>
    <x v="7"/>
    <x v="2"/>
    <n v="4397328"/>
    <n v="0.93600000000000005"/>
  </r>
  <r>
    <s v="ODR8387380972k"/>
    <s v="C865251L"/>
    <x v="277"/>
    <s v="P759170"/>
    <n v="156136"/>
    <n v="3"/>
    <n v="4684080"/>
    <n v="0"/>
    <n v="4684080"/>
    <n v="1"/>
    <n v="1"/>
    <n v="1"/>
    <n v="12"/>
    <d v="2021-08-09T00:00:00"/>
    <x v="1098"/>
    <n v="1561360"/>
    <n v="107706"/>
    <x v="3"/>
    <x v="12"/>
    <n v="4360962"/>
    <n v="0.9310178306092125"/>
  </r>
  <r>
    <s v="ODR5987883066z"/>
    <s v="C314803L"/>
    <x v="103"/>
    <s v="P563852"/>
    <n v="468408"/>
    <n v="1"/>
    <n v="4684080"/>
    <n v="0"/>
    <n v="4684080"/>
    <n v="1"/>
    <n v="1"/>
    <n v="1"/>
    <n v="1"/>
    <d v="2021-11-01T00:00:00"/>
    <x v="1099"/>
    <n v="4684080"/>
    <n v="327874"/>
    <x v="7"/>
    <x v="2"/>
    <n v="4356206"/>
    <n v="0.93000247647350176"/>
  </r>
  <r>
    <s v="ODR2195752620f"/>
    <s v="C319814L"/>
    <x v="69"/>
    <s v="P176270"/>
    <n v="468408"/>
    <n v="1"/>
    <n v="4684080"/>
    <n v="0"/>
    <n v="4684080"/>
    <n v="1"/>
    <n v="0"/>
    <n v="0"/>
    <n v="1"/>
    <d v="2022-07-07T00:00:00"/>
    <x v="1100"/>
    <n v="3513060"/>
    <n v="231826"/>
    <x v="7"/>
    <x v="2"/>
    <n v="4452254"/>
    <n v="0.95050767706785533"/>
  </r>
  <r>
    <s v="ODR3654668110b"/>
    <s v="C319814L"/>
    <x v="24"/>
    <s v="P176270"/>
    <n v="468408"/>
    <n v="1"/>
    <n v="4684080"/>
    <n v="0"/>
    <n v="4684080"/>
    <n v="1"/>
    <n v="1"/>
    <n v="0"/>
    <n v="1"/>
    <d v="2022-07-07T00:00:00"/>
    <x v="1100"/>
    <n v="3513060"/>
    <n v="231826"/>
    <x v="7"/>
    <x v="2"/>
    <n v="4452254"/>
    <n v="0.95050767706785533"/>
  </r>
  <r>
    <s v="ODR1696944752g"/>
    <s v="C314803L"/>
    <x v="90"/>
    <s v="P563852"/>
    <n v="468408"/>
    <n v="1"/>
    <n v="4684080"/>
    <n v="0"/>
    <n v="4684080"/>
    <n v="1"/>
    <n v="0"/>
    <n v="0"/>
    <n v="1"/>
    <d v="2021-11-01T00:00:00"/>
    <x v="1099"/>
    <n v="4684080"/>
    <n v="327874"/>
    <x v="7"/>
    <x v="2"/>
    <n v="4356206"/>
    <n v="0.93000247647350176"/>
  </r>
  <r>
    <s v="ODR9620902318t"/>
    <s v="C702933L"/>
    <x v="320"/>
    <s v="P377260"/>
    <n v="466784"/>
    <n v="1"/>
    <n v="4667840"/>
    <n v="0"/>
    <n v="4667840"/>
    <n v="1"/>
    <n v="0"/>
    <n v="0"/>
    <n v="4"/>
    <d v="2021-12-13T00:00:00"/>
    <x v="1101"/>
    <n v="4667840"/>
    <n v="359368"/>
    <x v="2"/>
    <x v="1"/>
    <n v="4308472"/>
    <n v="0.92301192842942348"/>
  </r>
  <r>
    <s v="ODR4406844955y"/>
    <s v="C467150L"/>
    <x v="378"/>
    <s v="P198356"/>
    <n v="232000"/>
    <n v="2"/>
    <n v="4640000"/>
    <n v="0"/>
    <n v="4640000"/>
    <n v="1"/>
    <n v="1"/>
    <n v="1"/>
    <n v="1"/>
    <d v="2021-08-25T00:00:00"/>
    <x v="1102"/>
    <n v="2320000"/>
    <n v="155440"/>
    <x v="3"/>
    <x v="2"/>
    <n v="4329120"/>
    <n v="0.93300000000000005"/>
  </r>
  <r>
    <s v="ODR8071475054m"/>
    <s v="C385693L"/>
    <x v="248"/>
    <s v="P990495"/>
    <n v="232000"/>
    <n v="2"/>
    <n v="4640000"/>
    <n v="0"/>
    <n v="4640000"/>
    <n v="1"/>
    <n v="0"/>
    <n v="0"/>
    <n v="12"/>
    <d v="2021-09-02T00:00:00"/>
    <x v="190"/>
    <n v="2320000"/>
    <n v="204160"/>
    <x v="6"/>
    <x v="12"/>
    <n v="4231680"/>
    <n v="0.91200000000000003"/>
  </r>
  <r>
    <s v="ODR7626349958s"/>
    <s v="C811261L"/>
    <x v="228"/>
    <s v="P720293"/>
    <n v="464000"/>
    <n v="1"/>
    <n v="4640000"/>
    <n v="0"/>
    <n v="4640000"/>
    <n v="1"/>
    <n v="1"/>
    <n v="1"/>
    <n v="1"/>
    <d v="2021-08-26T00:00:00"/>
    <x v="1103"/>
    <n v="4640000"/>
    <n v="338720"/>
    <x v="8"/>
    <x v="2"/>
    <n v="4301280"/>
    <n v="0.92700000000000005"/>
  </r>
  <r>
    <s v="ODR8736076356q"/>
    <s v="C628245L"/>
    <x v="135"/>
    <s v="P727256"/>
    <n v="464000"/>
    <n v="1"/>
    <n v="4640000"/>
    <n v="0"/>
    <n v="4640000"/>
    <n v="1"/>
    <n v="1"/>
    <n v="1"/>
    <n v="1"/>
    <d v="2022-04-12T00:00:00"/>
    <x v="1104"/>
    <n v="4640000"/>
    <n v="385120"/>
    <x v="7"/>
    <x v="2"/>
    <n v="4254880"/>
    <n v="0.91700000000000004"/>
  </r>
  <r>
    <s v="ODR3569455102r"/>
    <s v="C919468L"/>
    <x v="113"/>
    <s v="P279357"/>
    <n v="464000"/>
    <n v="1"/>
    <n v="4640000"/>
    <n v="0"/>
    <n v="4640000"/>
    <n v="1"/>
    <n v="1"/>
    <n v="1"/>
    <n v="1"/>
    <d v="2022-02-23T00:00:00"/>
    <x v="1105"/>
    <n v="4640000"/>
    <n v="283040"/>
    <x v="7"/>
    <x v="2"/>
    <n v="4356960"/>
    <n v="0.93899999999999995"/>
  </r>
  <r>
    <s v="ODR6772792747q"/>
    <s v="C958287L"/>
    <x v="335"/>
    <s v="P713234"/>
    <n v="464000"/>
    <n v="1"/>
    <n v="4640000"/>
    <n v="0"/>
    <n v="4640000"/>
    <n v="1"/>
    <n v="1"/>
    <n v="0"/>
    <n v="1"/>
    <d v="2021-07-15T00:00:00"/>
    <x v="1106"/>
    <n v="4640000"/>
    <n v="343360"/>
    <x v="7"/>
    <x v="2"/>
    <n v="4296640"/>
    <n v="0.92600000000000005"/>
  </r>
  <r>
    <s v="ODR7804255702q"/>
    <s v="C617345L"/>
    <x v="95"/>
    <s v="P279357"/>
    <n v="464000"/>
    <n v="1"/>
    <n v="4640000"/>
    <n v="0"/>
    <n v="4640000"/>
    <n v="1"/>
    <n v="1"/>
    <n v="1"/>
    <n v="1"/>
    <d v="2022-02-01T00:00:00"/>
    <x v="1105"/>
    <n v="4640000"/>
    <n v="283040"/>
    <x v="7"/>
    <x v="2"/>
    <n v="4356960"/>
    <n v="0.93899999999999995"/>
  </r>
  <r>
    <s v="ODR6225739642y"/>
    <s v="C607972L"/>
    <x v="195"/>
    <s v="P713234"/>
    <n v="464000"/>
    <n v="1"/>
    <n v="4640000"/>
    <n v="0"/>
    <n v="4640000"/>
    <n v="1"/>
    <n v="1"/>
    <n v="1"/>
    <n v="1"/>
    <d v="2022-02-27T00:00:00"/>
    <x v="1106"/>
    <n v="4640000"/>
    <n v="343360"/>
    <x v="7"/>
    <x v="2"/>
    <n v="4296640"/>
    <n v="0.92600000000000005"/>
  </r>
  <r>
    <s v="ODR5459592313i"/>
    <s v="C978527L"/>
    <x v="65"/>
    <s v="P401585"/>
    <n v="464000"/>
    <n v="1"/>
    <n v="4640000"/>
    <n v="0"/>
    <n v="4640000"/>
    <n v="1"/>
    <n v="1"/>
    <n v="1"/>
    <n v="4"/>
    <d v="2022-01-03T00:00:00"/>
    <x v="1107"/>
    <n v="4640000"/>
    <n v="287680"/>
    <x v="7"/>
    <x v="1"/>
    <n v="4352320"/>
    <n v="0.93799999999999994"/>
  </r>
  <r>
    <s v="ODR1942538488m"/>
    <s v="C869172L"/>
    <x v="176"/>
    <s v="P229579"/>
    <n v="464000"/>
    <n v="1"/>
    <n v="4640000"/>
    <n v="0"/>
    <n v="4640000"/>
    <n v="1"/>
    <n v="1"/>
    <n v="1"/>
    <n v="1"/>
    <d v="2022-01-20T00:00:00"/>
    <x v="1108"/>
    <n v="4640000"/>
    <n v="361920"/>
    <x v="7"/>
    <x v="2"/>
    <n v="4278080"/>
    <n v="0.92200000000000004"/>
  </r>
  <r>
    <s v="ODR5694840484c"/>
    <s v="C749538L"/>
    <x v="98"/>
    <s v="P401585"/>
    <n v="464000"/>
    <n v="1"/>
    <n v="4640000"/>
    <n v="0"/>
    <n v="4640000"/>
    <n v="1"/>
    <n v="1"/>
    <n v="1"/>
    <n v="1"/>
    <d v="2022-03-13T00:00:00"/>
    <x v="1107"/>
    <n v="4640000"/>
    <n v="287680"/>
    <x v="7"/>
    <x v="2"/>
    <n v="4352320"/>
    <n v="0.93799999999999994"/>
  </r>
  <r>
    <s v="ODR6629635076p"/>
    <s v="C742231L"/>
    <x v="380"/>
    <s v="P279357"/>
    <n v="464000"/>
    <n v="1"/>
    <n v="4640000"/>
    <n v="0"/>
    <n v="4640000"/>
    <n v="1"/>
    <n v="0"/>
    <n v="0"/>
    <n v="1"/>
    <d v="2022-03-08T00:00:00"/>
    <x v="1105"/>
    <n v="4640000"/>
    <n v="283040"/>
    <x v="7"/>
    <x v="2"/>
    <n v="4356960"/>
    <n v="0.93899999999999995"/>
  </r>
  <r>
    <s v="ODR7547904222y"/>
    <s v="C502254L"/>
    <x v="151"/>
    <s v="P208328"/>
    <n v="464000"/>
    <n v="1"/>
    <n v="4640000"/>
    <n v="0"/>
    <n v="4640000"/>
    <n v="1"/>
    <n v="0"/>
    <n v="0"/>
    <n v="7"/>
    <d v="2022-03-12T00:00:00"/>
    <x v="1109"/>
    <n v="4640000"/>
    <n v="399040"/>
    <x v="7"/>
    <x v="4"/>
    <n v="4240960"/>
    <n v="0.91400000000000003"/>
  </r>
  <r>
    <s v="ODR5864566323o"/>
    <s v="C860548L"/>
    <x v="349"/>
    <s v="P713234"/>
    <n v="464000"/>
    <n v="1"/>
    <n v="4640000"/>
    <n v="0"/>
    <n v="4640000"/>
    <n v="1"/>
    <n v="1"/>
    <n v="1"/>
    <n v="1"/>
    <d v="2022-04-27T00:00:00"/>
    <x v="1106"/>
    <n v="4640000"/>
    <n v="343360"/>
    <x v="7"/>
    <x v="2"/>
    <n v="4296640"/>
    <n v="0.92600000000000005"/>
  </r>
  <r>
    <s v="ODR7929625105o"/>
    <s v="C836809L"/>
    <x v="131"/>
    <s v="P537345"/>
    <n v="464000"/>
    <n v="1"/>
    <n v="4640000"/>
    <n v="0"/>
    <n v="4640000"/>
    <n v="1"/>
    <n v="1"/>
    <n v="1"/>
    <n v="1"/>
    <d v="2022-04-27T00:00:00"/>
    <x v="1110"/>
    <n v="4640000"/>
    <n v="408320"/>
    <x v="7"/>
    <x v="2"/>
    <n v="4231680"/>
    <n v="0.91200000000000003"/>
  </r>
  <r>
    <s v="ODR8318602493w"/>
    <s v="C688872L"/>
    <x v="294"/>
    <s v="P114375"/>
    <n v="232000"/>
    <n v="2"/>
    <n v="4640000"/>
    <n v="0"/>
    <n v="4640000"/>
    <n v="1"/>
    <n v="0"/>
    <n v="0"/>
    <n v="4"/>
    <d v="2021-09-07T00:00:00"/>
    <x v="1111"/>
    <n v="2320000"/>
    <n v="153120"/>
    <x v="7"/>
    <x v="1"/>
    <n v="4333760"/>
    <n v="0.93400000000000005"/>
  </r>
  <r>
    <s v="ODR2032898188w"/>
    <s v="C370534L"/>
    <x v="79"/>
    <s v="P713234"/>
    <n v="464000"/>
    <n v="1"/>
    <n v="4640000"/>
    <n v="0"/>
    <n v="4640000"/>
    <n v="1"/>
    <n v="1"/>
    <n v="1"/>
    <n v="1"/>
    <d v="2022-05-22T00:00:00"/>
    <x v="1106"/>
    <n v="4640000"/>
    <n v="343360"/>
    <x v="7"/>
    <x v="2"/>
    <n v="4296640"/>
    <n v="0.92600000000000005"/>
  </r>
  <r>
    <s v="ODR6583055195m"/>
    <s v="C890325L"/>
    <x v="147"/>
    <s v="P663928"/>
    <n v="464000"/>
    <n v="1"/>
    <n v="4640000"/>
    <n v="0"/>
    <n v="4640000"/>
    <n v="1"/>
    <n v="0"/>
    <n v="0"/>
    <n v="7"/>
    <d v="2022-05-02T00:00:00"/>
    <x v="1112"/>
    <n v="4640000"/>
    <n v="417600"/>
    <x v="7"/>
    <x v="4"/>
    <n v="4222400"/>
    <n v="0.91"/>
  </r>
  <r>
    <s v="ODR5562991131y"/>
    <s v="C460610L"/>
    <x v="392"/>
    <s v="P229579"/>
    <n v="464000"/>
    <n v="1"/>
    <n v="4640000"/>
    <n v="0"/>
    <n v="4640000"/>
    <n v="1"/>
    <n v="0"/>
    <n v="0"/>
    <n v="4"/>
    <d v="2022-05-16T00:00:00"/>
    <x v="1108"/>
    <n v="4640000"/>
    <n v="361920"/>
    <x v="7"/>
    <x v="1"/>
    <n v="4278080"/>
    <n v="0.92200000000000004"/>
  </r>
  <r>
    <s v="ODR9278022818o"/>
    <s v="C536378L"/>
    <x v="261"/>
    <s v="P563852"/>
    <n v="464000"/>
    <n v="1"/>
    <n v="4640000"/>
    <n v="0"/>
    <n v="4640000"/>
    <n v="1"/>
    <n v="1"/>
    <n v="1"/>
    <n v="1"/>
    <d v="2022-04-25T00:00:00"/>
    <x v="1099"/>
    <n v="4684080"/>
    <n v="327874"/>
    <x v="7"/>
    <x v="2"/>
    <n v="4312126"/>
    <n v="0.92933750000000004"/>
  </r>
  <r>
    <s v="ODR1298921605b"/>
    <s v="C670896L"/>
    <x v="185"/>
    <s v="P602715"/>
    <n v="464000"/>
    <n v="1"/>
    <n v="4640000"/>
    <n v="0"/>
    <n v="4640000"/>
    <n v="1"/>
    <n v="1"/>
    <n v="1"/>
    <n v="1"/>
    <d v="2022-03-12T00:00:00"/>
    <x v="1113"/>
    <n v="4640000"/>
    <n v="320160"/>
    <x v="7"/>
    <x v="2"/>
    <n v="4319840"/>
    <n v="0.93100000000000005"/>
  </r>
  <r>
    <s v="ODR1240810411q"/>
    <s v="C373791L"/>
    <x v="196"/>
    <s v="P713234"/>
    <n v="464000"/>
    <n v="1"/>
    <n v="4640000"/>
    <n v="0"/>
    <n v="4640000"/>
    <n v="1"/>
    <n v="1"/>
    <n v="1"/>
    <n v="1"/>
    <d v="2022-04-22T00:00:00"/>
    <x v="1106"/>
    <n v="4640000"/>
    <n v="343360"/>
    <x v="7"/>
    <x v="2"/>
    <n v="4296640"/>
    <n v="0.92600000000000005"/>
  </r>
  <r>
    <s v="ODR2204441816k"/>
    <s v="C735415L"/>
    <x v="393"/>
    <s v="P229579"/>
    <n v="464000"/>
    <n v="1"/>
    <n v="4640000"/>
    <n v="0"/>
    <n v="4640000"/>
    <n v="1"/>
    <n v="1"/>
    <n v="1"/>
    <n v="1"/>
    <d v="2022-02-14T00:00:00"/>
    <x v="1108"/>
    <n v="4640000"/>
    <n v="361920"/>
    <x v="7"/>
    <x v="2"/>
    <n v="4278080"/>
    <n v="0.92200000000000004"/>
  </r>
  <r>
    <s v="ODR2374990653u"/>
    <s v="C147249L"/>
    <x v="123"/>
    <s v="P563852"/>
    <n v="464000"/>
    <n v="1"/>
    <n v="4640000"/>
    <n v="0"/>
    <n v="4640000"/>
    <n v="1"/>
    <n v="1"/>
    <n v="1"/>
    <n v="1"/>
    <d v="2022-03-02T00:00:00"/>
    <x v="1099"/>
    <n v="4684080"/>
    <n v="327874"/>
    <x v="7"/>
    <x v="2"/>
    <n v="4312126"/>
    <n v="0.92933750000000004"/>
  </r>
  <r>
    <s v="ODR2989550992l"/>
    <s v="C839755L"/>
    <x v="127"/>
    <s v="P261639"/>
    <n v="463942"/>
    <n v="1"/>
    <n v="4639420"/>
    <n v="0"/>
    <n v="4639420"/>
    <n v="1"/>
    <n v="1"/>
    <n v="0"/>
    <n v="1"/>
    <d v="2021-12-28T00:00:00"/>
    <x v="1114"/>
    <n v="4639420"/>
    <n v="315462"/>
    <x v="9"/>
    <x v="2"/>
    <n v="4323958"/>
    <n v="0.93200400050006249"/>
  </r>
  <r>
    <s v="ODR1223442200k"/>
    <s v="C806665L"/>
    <x v="385"/>
    <s v="P765122"/>
    <n v="231942"/>
    <n v="2"/>
    <n v="4638840"/>
    <n v="0"/>
    <n v="4638840"/>
    <n v="1"/>
    <n v="0"/>
    <n v="0"/>
    <n v="1"/>
    <d v="2021-11-22T00:00:00"/>
    <x v="1115"/>
    <n v="2319420"/>
    <n v="192502"/>
    <x v="9"/>
    <x v="2"/>
    <n v="4253836"/>
    <n v="0.91700425106276573"/>
  </r>
  <r>
    <s v="ODR7100974477v"/>
    <s v="C686117L"/>
    <x v="345"/>
    <s v="P639318"/>
    <n v="231942"/>
    <n v="2"/>
    <n v="4638840"/>
    <n v="0"/>
    <n v="4638840"/>
    <n v="1"/>
    <n v="0"/>
    <n v="0"/>
    <n v="4"/>
    <d v="2021-12-03T00:00:00"/>
    <x v="1116"/>
    <n v="2319420"/>
    <n v="146102"/>
    <x v="9"/>
    <x v="1"/>
    <n v="4346636"/>
    <n v="0.9370092523130783"/>
  </r>
  <r>
    <s v="ODR6393048671x"/>
    <s v="C171924L"/>
    <x v="341"/>
    <s v="P304734"/>
    <n v="231942"/>
    <n v="2"/>
    <n v="4638840"/>
    <n v="0"/>
    <n v="4638840"/>
    <n v="1"/>
    <n v="0"/>
    <n v="0"/>
    <n v="4"/>
    <d v="2022-01-21T00:00:00"/>
    <x v="1117"/>
    <n v="2319420"/>
    <n v="160022"/>
    <x v="9"/>
    <x v="1"/>
    <n v="4318796"/>
    <n v="0.93100775193798446"/>
  </r>
  <r>
    <s v="ODR5892649472f"/>
    <s v="C210865L"/>
    <x v="243"/>
    <s v="P304734"/>
    <n v="231942"/>
    <n v="2"/>
    <n v="4638840"/>
    <n v="0"/>
    <n v="4638840"/>
    <n v="1"/>
    <n v="0"/>
    <n v="0"/>
    <n v="4"/>
    <d v="2022-02-18T00:00:00"/>
    <x v="1117"/>
    <n v="2319420"/>
    <n v="160022"/>
    <x v="9"/>
    <x v="1"/>
    <n v="4318796"/>
    <n v="0.93100775193798446"/>
  </r>
  <r>
    <s v="ODR6130660954x"/>
    <s v="C303166L"/>
    <x v="380"/>
    <s v="P826364"/>
    <n v="463710"/>
    <n v="1"/>
    <n v="4637100"/>
    <n v="0"/>
    <n v="4637100"/>
    <n v="1"/>
    <n v="1"/>
    <n v="0"/>
    <n v="1"/>
    <d v="2022-03-26T00:00:00"/>
    <x v="1118"/>
    <n v="3245970"/>
    <n v="243426"/>
    <x v="9"/>
    <x v="2"/>
    <n v="4393674"/>
    <n v="0.94750469043151975"/>
  </r>
  <r>
    <s v="ODR6932060037b"/>
    <s v="C812812L"/>
    <x v="105"/>
    <s v="P395976"/>
    <n v="463710"/>
    <n v="1"/>
    <n v="4637100"/>
    <n v="0"/>
    <n v="4637100"/>
    <n v="1"/>
    <n v="0"/>
    <n v="0"/>
    <n v="4"/>
    <d v="2022-06-16T00:00:00"/>
    <x v="1119"/>
    <n v="4637100"/>
    <n v="296728"/>
    <x v="9"/>
    <x v="1"/>
    <n v="4340372"/>
    <n v="0.93601000625390873"/>
  </r>
  <r>
    <s v="ODR8655763212r"/>
    <s v="C770029L"/>
    <x v="7"/>
    <s v="P152703"/>
    <n v="463710"/>
    <n v="1"/>
    <n v="4637100"/>
    <n v="0"/>
    <n v="4637100"/>
    <n v="1"/>
    <n v="1"/>
    <n v="0"/>
    <n v="1"/>
    <d v="2021-07-16T00:00:00"/>
    <x v="1120"/>
    <n v="4637100"/>
    <n v="366328"/>
    <x v="7"/>
    <x v="2"/>
    <n v="4270772"/>
    <n v="0.92100062539086924"/>
  </r>
  <r>
    <s v="ODR7313784933h"/>
    <s v="C213343L"/>
    <x v="306"/>
    <s v="P825553"/>
    <n v="463710"/>
    <n v="1"/>
    <n v="4637100"/>
    <n v="0"/>
    <n v="4637100"/>
    <n v="1"/>
    <n v="0"/>
    <n v="0"/>
    <n v="4"/>
    <d v="2021-12-27T00:00:00"/>
    <x v="75"/>
    <n v="4637100"/>
    <n v="389470"/>
    <x v="7"/>
    <x v="1"/>
    <n v="4247630"/>
    <n v="0.91601000625390872"/>
  </r>
  <r>
    <s v="ODR4244785965l"/>
    <s v="C863131L"/>
    <x v="211"/>
    <s v="P825553"/>
    <n v="463710"/>
    <n v="1"/>
    <n v="4637100"/>
    <n v="0"/>
    <n v="4637100"/>
    <n v="1"/>
    <n v="1"/>
    <n v="1"/>
    <n v="1"/>
    <d v="2021-09-21T00:00:00"/>
    <x v="75"/>
    <n v="4637100"/>
    <n v="389470"/>
    <x v="7"/>
    <x v="2"/>
    <n v="4247630"/>
    <n v="0.91601000625390872"/>
  </r>
  <r>
    <s v="ODR3638709970j"/>
    <s v="C368601L"/>
    <x v="30"/>
    <s v="P470836"/>
    <n v="463710"/>
    <n v="1"/>
    <n v="4637100"/>
    <n v="0"/>
    <n v="4637100"/>
    <n v="1"/>
    <n v="0"/>
    <n v="0"/>
    <n v="7"/>
    <d v="2022-05-04T00:00:00"/>
    <x v="1121"/>
    <n v="4637100"/>
    <n v="361688"/>
    <x v="7"/>
    <x v="4"/>
    <n v="4275412"/>
    <n v="0.92200125078173856"/>
  </r>
  <r>
    <s v="ODR1251050980v"/>
    <s v="C483318L"/>
    <x v="189"/>
    <s v="P293781"/>
    <n v="57942"/>
    <n v="8"/>
    <n v="4635360"/>
    <n v="0"/>
    <n v="4635360"/>
    <n v="1"/>
    <n v="1"/>
    <n v="1"/>
    <n v="1"/>
    <d v="2022-01-06T00:00:00"/>
    <x v="1122"/>
    <n v="609000"/>
    <n v="52954"/>
    <x v="9"/>
    <x v="2"/>
    <n v="4211728"/>
    <n v="0.90860860860860859"/>
  </r>
  <r>
    <s v="ODR9818081393b"/>
    <s v="C714124L"/>
    <x v="297"/>
    <s v="P778849"/>
    <n v="57942"/>
    <n v="8"/>
    <n v="4635360"/>
    <n v="0"/>
    <n v="4635360"/>
    <n v="1"/>
    <n v="0"/>
    <n v="0"/>
    <n v="1"/>
    <d v="2022-02-26T00:00:00"/>
    <x v="1123"/>
    <n v="579420"/>
    <n v="35322"/>
    <x v="9"/>
    <x v="2"/>
    <n v="4352784"/>
    <n v="0.93903903903903907"/>
  </r>
  <r>
    <s v="ODR9580199625r"/>
    <s v="C579669L"/>
    <x v="112"/>
    <s v="P627630"/>
    <n v="115884"/>
    <n v="4"/>
    <n v="4635360"/>
    <n v="0"/>
    <n v="4635360"/>
    <n v="1"/>
    <n v="0"/>
    <n v="0"/>
    <n v="1"/>
    <d v="2022-02-23T00:00:00"/>
    <x v="1124"/>
    <n v="1158840"/>
    <n v="104284"/>
    <x v="5"/>
    <x v="2"/>
    <n v="4218224"/>
    <n v="0.91001001001001003"/>
  </r>
  <r>
    <s v="ODR3665211523c"/>
    <s v="C907593L"/>
    <x v="175"/>
    <s v="P690503"/>
    <n v="463420"/>
    <n v="1"/>
    <n v="4634200"/>
    <n v="0"/>
    <n v="4634200"/>
    <n v="1"/>
    <n v="1"/>
    <n v="1"/>
    <n v="1"/>
    <d v="2021-07-06T00:00:00"/>
    <x v="1125"/>
    <n v="4634200"/>
    <n v="342896"/>
    <x v="0"/>
    <x v="2"/>
    <n v="4291304"/>
    <n v="0.92600750938673337"/>
  </r>
  <r>
    <s v="ODR9283133117m"/>
    <s v="C772704L"/>
    <x v="174"/>
    <s v="P863492"/>
    <n v="23142"/>
    <n v="20"/>
    <n v="4628400"/>
    <n v="0"/>
    <n v="4628400"/>
    <n v="1"/>
    <n v="1"/>
    <n v="0"/>
    <n v="1"/>
    <d v="2021-07-18T00:00:00"/>
    <x v="1126"/>
    <n v="231420"/>
    <n v="17574"/>
    <x v="9"/>
    <x v="2"/>
    <n v="4276920"/>
    <n v="0.9240601503759398"/>
  </r>
  <r>
    <s v="ODR3372581003i"/>
    <s v="C363500L"/>
    <x v="143"/>
    <s v="P469966"/>
    <n v="230550"/>
    <n v="2"/>
    <n v="4611000"/>
    <n v="0"/>
    <n v="4611000"/>
    <n v="1"/>
    <n v="0"/>
    <n v="0"/>
    <n v="9"/>
    <d v="2021-07-25T00:00:00"/>
    <x v="1127"/>
    <n v="2305500"/>
    <n v="191342"/>
    <x v="7"/>
    <x v="9"/>
    <n v="4228316"/>
    <n v="0.91700628930817607"/>
  </r>
  <r>
    <s v="ODR5030666367d"/>
    <s v="C514643L"/>
    <x v="143"/>
    <s v="P563405"/>
    <n v="459940"/>
    <n v="1"/>
    <n v="4599400"/>
    <n v="0"/>
    <n v="4599400"/>
    <n v="1"/>
    <n v="1"/>
    <n v="0"/>
    <n v="1"/>
    <d v="2021-07-25T00:00:00"/>
    <x v="1128"/>
    <n v="4599400"/>
    <n v="344926"/>
    <x v="3"/>
    <x v="2"/>
    <n v="4254474"/>
    <n v="0.92500630517023963"/>
  </r>
  <r>
    <s v="ODR6709566899l"/>
    <s v="C788509L"/>
    <x v="241"/>
    <s v="P646568"/>
    <n v="458896"/>
    <n v="1"/>
    <n v="4588960"/>
    <n v="0"/>
    <n v="4588960"/>
    <n v="1"/>
    <n v="1"/>
    <n v="0"/>
    <n v="1"/>
    <d v="2021-07-20T00:00:00"/>
    <x v="1129"/>
    <n v="4588960"/>
    <n v="380828"/>
    <x v="10"/>
    <x v="2"/>
    <n v="4208132"/>
    <n v="0.91701213346814969"/>
  </r>
  <r>
    <s v="ODR6909578255i"/>
    <s v="C643275L"/>
    <x v="313"/>
    <s v="P858554"/>
    <n v="458200"/>
    <n v="1"/>
    <n v="4582000"/>
    <n v="0"/>
    <n v="4582000"/>
    <n v="1"/>
    <n v="0"/>
    <n v="0"/>
    <n v="4"/>
    <d v="2021-09-28T00:00:00"/>
    <x v="1130"/>
    <n v="4123800"/>
    <n v="317492"/>
    <x v="6"/>
    <x v="1"/>
    <n v="4264508"/>
    <n v="0.93070886075949366"/>
  </r>
  <r>
    <s v="ODR4253935678s"/>
    <s v="C992621L"/>
    <x v="296"/>
    <s v="P194372"/>
    <n v="458200"/>
    <n v="1"/>
    <n v="4582000"/>
    <n v="0"/>
    <n v="4582000"/>
    <n v="1"/>
    <n v="0"/>
    <n v="0"/>
    <n v="4"/>
    <d v="2021-11-17T00:00:00"/>
    <x v="1131"/>
    <n v="4582000"/>
    <n v="339068"/>
    <x v="7"/>
    <x v="1"/>
    <n v="4242932"/>
    <n v="0.92600000000000005"/>
  </r>
  <r>
    <s v="ODR8347037480f"/>
    <s v="C143684L"/>
    <x v="218"/>
    <s v="P521903"/>
    <n v="458142"/>
    <n v="1"/>
    <n v="4581420"/>
    <n v="0"/>
    <n v="4581420"/>
    <n v="1"/>
    <n v="1"/>
    <n v="0"/>
    <n v="1"/>
    <d v="2021-07-05T00:00:00"/>
    <x v="1132"/>
    <n v="4581420"/>
    <n v="357338"/>
    <x v="9"/>
    <x v="2"/>
    <n v="4224082"/>
    <n v="0.92200278516267886"/>
  </r>
  <r>
    <s v="ODR3798907393f"/>
    <s v="C602850L"/>
    <x v="209"/>
    <s v="P688198"/>
    <n v="456750"/>
    <n v="1"/>
    <n v="4567500"/>
    <n v="0"/>
    <n v="4567500"/>
    <n v="1"/>
    <n v="1"/>
    <n v="0"/>
    <n v="1"/>
    <d v="2021-07-03T00:00:00"/>
    <x v="1133"/>
    <n v="4567500"/>
    <n v="388194"/>
    <x v="11"/>
    <x v="2"/>
    <n v="4179306"/>
    <n v="0.91500952380952383"/>
  </r>
  <r>
    <s v="ODR4525518987x"/>
    <s v="C772184L"/>
    <x v="406"/>
    <s v="P885003"/>
    <n v="455300"/>
    <n v="1"/>
    <n v="4553000"/>
    <n v="0"/>
    <n v="4553000"/>
    <n v="1"/>
    <n v="0"/>
    <n v="0"/>
    <n v="9"/>
    <d v="2021-09-22T00:00:00"/>
    <x v="1134"/>
    <n v="4553000"/>
    <n v="409770"/>
    <x v="1"/>
    <x v="9"/>
    <n v="4143230"/>
    <n v="0.91"/>
  </r>
  <r>
    <s v="ODR4481692296s"/>
    <s v="C913594L"/>
    <x v="67"/>
    <s v="P884353"/>
    <n v="454140"/>
    <n v="1"/>
    <n v="4541400"/>
    <n v="0"/>
    <n v="4541400"/>
    <n v="1"/>
    <n v="1"/>
    <n v="1"/>
    <n v="1"/>
    <d v="2021-11-27T00:00:00"/>
    <x v="1135"/>
    <n v="4541400"/>
    <n v="290638"/>
    <x v="10"/>
    <x v="2"/>
    <n v="4250762"/>
    <n v="0.93600255427841639"/>
  </r>
  <r>
    <s v="ODR7342883104r"/>
    <s v="C788509L"/>
    <x v="221"/>
    <s v="P272485"/>
    <n v="452400"/>
    <n v="1"/>
    <n v="4524000"/>
    <n v="0"/>
    <n v="4524000"/>
    <n v="1"/>
    <n v="1"/>
    <n v="0"/>
    <n v="1"/>
    <d v="2021-07-20T00:00:00"/>
    <x v="1136"/>
    <n v="4524000"/>
    <n v="339300"/>
    <x v="10"/>
    <x v="2"/>
    <n v="4184700"/>
    <n v="0.92500000000000004"/>
  </r>
  <r>
    <s v="ODR6174179442d"/>
    <s v="C446527L"/>
    <x v="226"/>
    <s v="P322129"/>
    <n v="452400"/>
    <n v="1"/>
    <n v="4524000"/>
    <n v="0"/>
    <n v="4524000"/>
    <n v="1"/>
    <n v="0"/>
    <n v="0"/>
    <n v="4"/>
    <d v="2022-05-11T00:00:00"/>
    <x v="1137"/>
    <n v="4524000"/>
    <n v="321204"/>
    <x v="6"/>
    <x v="1"/>
    <n v="4202796"/>
    <n v="0.92900000000000005"/>
  </r>
  <r>
    <s v="ODR5968986681n"/>
    <s v="C848357L"/>
    <x v="142"/>
    <s v="P504409"/>
    <n v="226200"/>
    <n v="2"/>
    <n v="4524000"/>
    <n v="0"/>
    <n v="4524000"/>
    <n v="1"/>
    <n v="1"/>
    <n v="0"/>
    <n v="1"/>
    <d v="2021-07-02T00:00:00"/>
    <x v="1138"/>
    <n v="2262000"/>
    <n v="135720"/>
    <x v="9"/>
    <x v="2"/>
    <n v="4252560"/>
    <n v="0.94"/>
  </r>
  <r>
    <s v="ODR9879018804i"/>
    <s v="C833467L"/>
    <x v="167"/>
    <s v="P995838"/>
    <n v="150800"/>
    <n v="3"/>
    <n v="4524000"/>
    <n v="0"/>
    <n v="4524000"/>
    <n v="1"/>
    <n v="0"/>
    <n v="0"/>
    <n v="1"/>
    <d v="2021-08-22T00:00:00"/>
    <x v="1139"/>
    <n v="1508000"/>
    <n v="105560"/>
    <x v="7"/>
    <x v="2"/>
    <n v="4207320"/>
    <n v="0.93"/>
  </r>
  <r>
    <s v="ODR6112574227g"/>
    <s v="C213587L"/>
    <x v="70"/>
    <s v="P731800"/>
    <n v="452342"/>
    <n v="1"/>
    <n v="4523420"/>
    <n v="0"/>
    <n v="4523420"/>
    <n v="1"/>
    <n v="1"/>
    <n v="0"/>
    <n v="1"/>
    <d v="2022-05-28T00:00:00"/>
    <x v="1140"/>
    <n v="3735200"/>
    <n v="287564"/>
    <x v="9"/>
    <x v="2"/>
    <n v="4235856"/>
    <n v="0.93642774714707011"/>
  </r>
  <r>
    <s v="ODR2563813901q"/>
    <s v="C283866L"/>
    <x v="188"/>
    <s v="P212275"/>
    <n v="150742"/>
    <n v="3"/>
    <n v="4522260"/>
    <n v="0"/>
    <n v="4522260"/>
    <n v="1"/>
    <n v="0"/>
    <n v="0"/>
    <n v="4"/>
    <d v="2021-07-18T00:00:00"/>
    <x v="1141"/>
    <n v="1667500"/>
    <n v="125048"/>
    <x v="6"/>
    <x v="1"/>
    <n v="4147116"/>
    <n v="0.91704501731435173"/>
  </r>
  <r>
    <s v="ODR8371307556a"/>
    <s v="C247805L"/>
    <x v="361"/>
    <s v="P173440"/>
    <n v="449500"/>
    <n v="1"/>
    <n v="4495000"/>
    <n v="0"/>
    <n v="4495000"/>
    <n v="1"/>
    <n v="1"/>
    <n v="1"/>
    <n v="1"/>
    <d v="2021-09-12T00:00:00"/>
    <x v="1142"/>
    <n v="4495000"/>
    <n v="328106"/>
    <x v="8"/>
    <x v="2"/>
    <n v="4166894"/>
    <n v="0.92700645161290318"/>
  </r>
  <r>
    <s v="ODR3071613229j"/>
    <s v="C379337L"/>
    <x v="197"/>
    <s v="P669129"/>
    <n v="448920"/>
    <n v="1"/>
    <n v="4489200"/>
    <n v="0"/>
    <n v="4489200"/>
    <n v="1"/>
    <n v="1"/>
    <n v="0"/>
    <n v="1"/>
    <d v="2021-10-28T00:00:00"/>
    <x v="1143"/>
    <n v="4489200"/>
    <n v="354612"/>
    <x v="10"/>
    <x v="2"/>
    <n v="4134588"/>
    <n v="0.92100775193798445"/>
  </r>
  <r>
    <s v="ODR8835182399j"/>
    <s v="C360482L"/>
    <x v="321"/>
    <s v="P512258"/>
    <n v="74530"/>
    <n v="6"/>
    <n v="4471800"/>
    <n v="0"/>
    <n v="4471800"/>
    <n v="1"/>
    <n v="1"/>
    <n v="1"/>
    <n v="4"/>
    <d v="2021-12-12T00:00:00"/>
    <x v="161"/>
    <n v="745300"/>
    <n v="49184"/>
    <x v="11"/>
    <x v="1"/>
    <n v="4176696"/>
    <n v="0.93400778210116731"/>
  </r>
  <r>
    <s v="ODR5497578001b"/>
    <s v="C281598L"/>
    <x v="323"/>
    <s v="P102648"/>
    <n v="446600"/>
    <n v="1"/>
    <n v="4466000"/>
    <n v="0"/>
    <n v="4466000"/>
    <n v="1"/>
    <n v="1"/>
    <n v="0"/>
    <n v="5"/>
    <d v="2021-08-18T00:00:00"/>
    <x v="1144"/>
    <n v="4466000"/>
    <n v="330484"/>
    <x v="10"/>
    <x v="0"/>
    <n v="4135516"/>
    <n v="0.92600000000000005"/>
  </r>
  <r>
    <s v="ODR9542313479l"/>
    <s v="C607344L"/>
    <x v="128"/>
    <s v="P341170"/>
    <n v="446600"/>
    <n v="1"/>
    <n v="4466000"/>
    <n v="0"/>
    <n v="4466000"/>
    <n v="1"/>
    <n v="1"/>
    <n v="1"/>
    <n v="1"/>
    <d v="2022-04-08T00:00:00"/>
    <x v="125"/>
    <n v="4321000"/>
    <n v="345680"/>
    <x v="3"/>
    <x v="2"/>
    <n v="4120320"/>
    <n v="0.92259740259740264"/>
  </r>
  <r>
    <s v="ODR3675282310s"/>
    <s v="C794985L"/>
    <x v="153"/>
    <s v="P341170"/>
    <n v="446600"/>
    <n v="1"/>
    <n v="4466000"/>
    <n v="0"/>
    <n v="4466000"/>
    <n v="1"/>
    <n v="0"/>
    <n v="0"/>
    <n v="6"/>
    <d v="2021-11-15T00:00:00"/>
    <x v="125"/>
    <n v="4321000"/>
    <n v="345680"/>
    <x v="3"/>
    <x v="6"/>
    <n v="4120320"/>
    <n v="0.92259740259740264"/>
  </r>
  <r>
    <s v="ODR6460912975o"/>
    <s v="C402823L"/>
    <x v="18"/>
    <s v="P341170"/>
    <n v="446600"/>
    <n v="1"/>
    <n v="4466000"/>
    <n v="0"/>
    <n v="4466000"/>
    <n v="1"/>
    <n v="0"/>
    <n v="0"/>
    <n v="7"/>
    <d v="2022-06-15T00:00:00"/>
    <x v="125"/>
    <n v="4321000"/>
    <n v="345680"/>
    <x v="3"/>
    <x v="4"/>
    <n v="4120320"/>
    <n v="0.92259740259740264"/>
  </r>
  <r>
    <s v="ODR1325822871m"/>
    <s v="C574874L"/>
    <x v="124"/>
    <s v="P905261"/>
    <n v="63742"/>
    <n v="7"/>
    <n v="4461940"/>
    <n v="0"/>
    <n v="4461940"/>
    <n v="1"/>
    <n v="0"/>
    <n v="0"/>
    <n v="7"/>
    <d v="2022-03-07T00:00:00"/>
    <x v="1145"/>
    <n v="637420"/>
    <n v="41412"/>
    <x v="9"/>
    <x v="4"/>
    <n v="4172056"/>
    <n v="0.93503184713375798"/>
  </r>
  <r>
    <s v="ODR2424369898l"/>
    <s v="C348605L"/>
    <x v="321"/>
    <s v="P763231"/>
    <n v="443700"/>
    <n v="1"/>
    <n v="4437000"/>
    <n v="0"/>
    <n v="4437000"/>
    <n v="1"/>
    <n v="1"/>
    <n v="0"/>
    <n v="1"/>
    <d v="2021-12-05T00:00:00"/>
    <x v="1079"/>
    <n v="4930000"/>
    <n v="409190"/>
    <x v="10"/>
    <x v="2"/>
    <n v="4027810"/>
    <n v="0.90777777777777779"/>
  </r>
  <r>
    <s v="ODR6009958525s"/>
    <s v="C113520L"/>
    <x v="338"/>
    <s v="P402840"/>
    <n v="443120"/>
    <n v="1"/>
    <n v="4431200"/>
    <n v="0"/>
    <n v="4431200"/>
    <n v="1"/>
    <n v="0"/>
    <n v="0"/>
    <n v="4"/>
    <d v="2021-12-11T00:00:00"/>
    <x v="1146"/>
    <n v="4431200"/>
    <n v="394342"/>
    <x v="9"/>
    <x v="1"/>
    <n v="4036858"/>
    <n v="0.91100785340314139"/>
  </r>
  <r>
    <s v="ODR2158224396h"/>
    <s v="C861081L"/>
    <x v="177"/>
    <s v="P955377"/>
    <n v="440800"/>
    <n v="1"/>
    <n v="4408000"/>
    <n v="0"/>
    <n v="4408000"/>
    <n v="1"/>
    <n v="1"/>
    <n v="1"/>
    <n v="1"/>
    <d v="2021-08-03T00:00:00"/>
    <x v="1147"/>
    <n v="4408000"/>
    <n v="264480"/>
    <x v="8"/>
    <x v="2"/>
    <n v="4143520"/>
    <n v="0.94"/>
  </r>
  <r>
    <s v="ODR2410475068u"/>
    <s v="C409316L"/>
    <x v="142"/>
    <s v="P418929"/>
    <n v="440800"/>
    <n v="1"/>
    <n v="4408000"/>
    <n v="0"/>
    <n v="4408000"/>
    <n v="1"/>
    <n v="1"/>
    <n v="1"/>
    <n v="1"/>
    <d v="2021-07-21T00:00:00"/>
    <x v="1148"/>
    <n v="4408000"/>
    <n v="290928"/>
    <x v="14"/>
    <x v="2"/>
    <n v="4117072"/>
    <n v="0.93400000000000005"/>
  </r>
  <r>
    <s v="ODR1871579656w"/>
    <s v="C596112L"/>
    <x v="76"/>
    <s v="P418929"/>
    <n v="440800"/>
    <n v="1"/>
    <n v="4408000"/>
    <n v="0"/>
    <n v="4408000"/>
    <n v="1"/>
    <n v="1"/>
    <n v="1"/>
    <n v="1"/>
    <d v="2022-07-02T00:00:00"/>
    <x v="1148"/>
    <n v="4408000"/>
    <n v="290928"/>
    <x v="14"/>
    <x v="2"/>
    <n v="4117072"/>
    <n v="0.93400000000000005"/>
  </r>
  <r>
    <s v="ODR7929893983r"/>
    <s v="C861081L"/>
    <x v="367"/>
    <s v="P198352"/>
    <n v="220400"/>
    <n v="2"/>
    <n v="4408000"/>
    <n v="0"/>
    <n v="4408000"/>
    <n v="1"/>
    <n v="1"/>
    <n v="0"/>
    <n v="1"/>
    <d v="2021-08-03T00:00:00"/>
    <x v="1149"/>
    <n v="2204000"/>
    <n v="147668"/>
    <x v="9"/>
    <x v="2"/>
    <n v="4112664"/>
    <n v="0.93300000000000005"/>
  </r>
  <r>
    <s v="ODR8476909355z"/>
    <s v="C162721L"/>
    <x v="108"/>
    <s v="P417575"/>
    <n v="439466"/>
    <n v="1"/>
    <n v="4394660"/>
    <n v="0"/>
    <n v="4394660"/>
    <n v="1"/>
    <n v="1"/>
    <n v="1"/>
    <n v="1"/>
    <d v="2021-07-26T00:00:00"/>
    <x v="1150"/>
    <n v="4394660"/>
    <n v="364704"/>
    <x v="8"/>
    <x v="2"/>
    <n v="4029956"/>
    <n v="0.91701201003035504"/>
  </r>
  <r>
    <s v="ODR4977561954n"/>
    <s v="C641048L"/>
    <x v="300"/>
    <s v="P690503"/>
    <n v="439002"/>
    <n v="1"/>
    <n v="4390020"/>
    <n v="0"/>
    <n v="4390020"/>
    <n v="1"/>
    <n v="1"/>
    <n v="1"/>
    <n v="4"/>
    <d v="2022-02-15T00:00:00"/>
    <x v="1125"/>
    <n v="4634200"/>
    <n v="342896"/>
    <x v="0"/>
    <x v="1"/>
    <n v="4047124"/>
    <n v="0.92189192759941874"/>
  </r>
  <r>
    <s v="ODR6951767085t"/>
    <s v="C382334L"/>
    <x v="230"/>
    <s v="P544948"/>
    <n v="438770"/>
    <n v="1"/>
    <n v="4387700"/>
    <n v="0"/>
    <n v="4387700"/>
    <n v="1"/>
    <n v="1"/>
    <n v="0"/>
    <n v="1"/>
    <d v="2021-09-05T00:00:00"/>
    <x v="1151"/>
    <n v="4387700"/>
    <n v="394864"/>
    <x v="10"/>
    <x v="2"/>
    <n v="3992836"/>
    <n v="0.91000660938532718"/>
  </r>
  <r>
    <s v="ODR7708062538s"/>
    <s v="C847221L"/>
    <x v="68"/>
    <s v="P596093"/>
    <n v="438770"/>
    <n v="1"/>
    <n v="4387700"/>
    <n v="0"/>
    <n v="4387700"/>
    <n v="1"/>
    <n v="1"/>
    <n v="1"/>
    <n v="1"/>
    <d v="2021-11-13T00:00:00"/>
    <x v="1152"/>
    <n v="2194140"/>
    <n v="179916"/>
    <x v="7"/>
    <x v="2"/>
    <n v="4207784"/>
    <n v="0.95899537343027097"/>
  </r>
  <r>
    <s v="ODR8906343991x"/>
    <s v="C539674L"/>
    <x v="232"/>
    <s v="P275179"/>
    <n v="437900"/>
    <n v="1"/>
    <n v="4379000"/>
    <n v="0"/>
    <n v="4379000"/>
    <n v="1"/>
    <n v="1"/>
    <n v="1"/>
    <n v="1"/>
    <d v="2021-09-12T00:00:00"/>
    <x v="1153"/>
    <n v="4379000"/>
    <n v="385352"/>
    <x v="9"/>
    <x v="2"/>
    <n v="3993648"/>
    <n v="0.91200000000000003"/>
  </r>
  <r>
    <s v="ODR3535642292t"/>
    <s v="C115129L"/>
    <x v="281"/>
    <s v="P557021"/>
    <n v="435000"/>
    <n v="1"/>
    <n v="4350000"/>
    <n v="0"/>
    <n v="4350000"/>
    <n v="1"/>
    <n v="0"/>
    <n v="0"/>
    <n v="4"/>
    <d v="2021-11-15T00:00:00"/>
    <x v="1154"/>
    <n v="4350000"/>
    <n v="334950"/>
    <x v="10"/>
    <x v="1"/>
    <n v="4015050"/>
    <n v="0.92300000000000004"/>
  </r>
  <r>
    <s v="ODR1153145615s"/>
    <s v="C191776L"/>
    <x v="29"/>
    <s v="P573882"/>
    <n v="435000"/>
    <n v="1"/>
    <n v="4350000"/>
    <n v="0"/>
    <n v="4350000"/>
    <n v="1"/>
    <n v="1"/>
    <n v="1"/>
    <n v="1"/>
    <d v="2022-02-27T00:00:00"/>
    <x v="1155"/>
    <n v="4350000"/>
    <n v="382800"/>
    <x v="6"/>
    <x v="2"/>
    <n v="3967200"/>
    <n v="0.91200000000000003"/>
  </r>
  <r>
    <s v="ODR3567638183y"/>
    <s v="C374672L"/>
    <x v="370"/>
    <s v="P511812"/>
    <n v="435000"/>
    <n v="1"/>
    <n v="4350000"/>
    <n v="0"/>
    <n v="4350000"/>
    <n v="1"/>
    <n v="1"/>
    <n v="0"/>
    <n v="1"/>
    <d v="2021-07-17T00:00:00"/>
    <x v="1156"/>
    <n v="4350000"/>
    <n v="287100"/>
    <x v="9"/>
    <x v="2"/>
    <n v="4062900"/>
    <n v="0.93400000000000005"/>
  </r>
  <r>
    <s v="ODR9385609420l"/>
    <s v="C374672L"/>
    <x v="236"/>
    <s v="P988211"/>
    <n v="435000"/>
    <n v="1"/>
    <n v="4350000"/>
    <n v="0"/>
    <n v="4350000"/>
    <n v="1"/>
    <n v="1"/>
    <n v="0"/>
    <n v="1"/>
    <d v="2021-07-17T00:00:00"/>
    <x v="1157"/>
    <n v="4350000"/>
    <n v="287100"/>
    <x v="9"/>
    <x v="2"/>
    <n v="4062900"/>
    <n v="0.93400000000000005"/>
  </r>
  <r>
    <s v="ODR9189442273y"/>
    <s v="C374672L"/>
    <x v="231"/>
    <s v="P266291"/>
    <n v="435000"/>
    <n v="1"/>
    <n v="4350000"/>
    <n v="0"/>
    <n v="4350000"/>
    <n v="1"/>
    <n v="1"/>
    <n v="0"/>
    <n v="1"/>
    <d v="2021-07-17T00:00:00"/>
    <x v="1158"/>
    <n v="4350000"/>
    <n v="291450"/>
    <x v="9"/>
    <x v="2"/>
    <n v="4058550"/>
    <n v="0.93300000000000005"/>
  </r>
  <r>
    <s v="ODR2800570602x"/>
    <s v="C848074L"/>
    <x v="37"/>
    <s v="P511812"/>
    <n v="435000"/>
    <n v="1"/>
    <n v="4350000"/>
    <n v="0"/>
    <n v="4350000"/>
    <n v="1"/>
    <n v="1"/>
    <n v="0"/>
    <n v="1"/>
    <d v="2022-06-03T00:00:00"/>
    <x v="1156"/>
    <n v="4350000"/>
    <n v="287100"/>
    <x v="9"/>
    <x v="2"/>
    <n v="4062900"/>
    <n v="0.93400000000000005"/>
  </r>
  <r>
    <s v="ODR5573410886o"/>
    <s v="C374672L"/>
    <x v="255"/>
    <s v="P928328"/>
    <n v="435000"/>
    <n v="1"/>
    <n v="4350000"/>
    <n v="0"/>
    <n v="4350000"/>
    <n v="1"/>
    <n v="1"/>
    <n v="0"/>
    <n v="1"/>
    <d v="2021-07-17T00:00:00"/>
    <x v="1159"/>
    <n v="4350000"/>
    <n v="330600"/>
    <x v="9"/>
    <x v="2"/>
    <n v="4019400"/>
    <n v="0.92400000000000004"/>
  </r>
  <r>
    <s v="ODR2013641442x"/>
    <s v="C563862L"/>
    <x v="88"/>
    <s v="P450890"/>
    <n v="435000"/>
    <n v="1"/>
    <n v="4350000"/>
    <n v="0"/>
    <n v="4350000"/>
    <n v="1"/>
    <n v="0"/>
    <n v="0"/>
    <n v="7"/>
    <d v="2022-07-21T00:00:00"/>
    <x v="1160"/>
    <n v="4350000"/>
    <n v="378450"/>
    <x v="9"/>
    <x v="4"/>
    <n v="3971550"/>
    <n v="0.91300000000000003"/>
  </r>
  <r>
    <s v="ODR4374616320x"/>
    <s v="C996508L"/>
    <x v="193"/>
    <s v="P792114"/>
    <n v="87000"/>
    <n v="5"/>
    <n v="4350000"/>
    <n v="0"/>
    <n v="4350000"/>
    <n v="1"/>
    <n v="1"/>
    <n v="0"/>
    <n v="1"/>
    <d v="2021-07-10T00:00:00"/>
    <x v="1161"/>
    <n v="739500"/>
    <n v="52490"/>
    <x v="5"/>
    <x v="2"/>
    <n v="4087550"/>
    <n v="0.93966666666666665"/>
  </r>
  <r>
    <s v="ODR7693023210w"/>
    <s v="C603530L"/>
    <x v="233"/>
    <s v="P393350"/>
    <n v="435000"/>
    <n v="1"/>
    <n v="4350000"/>
    <n v="0"/>
    <n v="4350000"/>
    <n v="1"/>
    <n v="1"/>
    <n v="0"/>
    <n v="1"/>
    <d v="2021-07-28T00:00:00"/>
    <x v="1162"/>
    <n v="4350000"/>
    <n v="369750"/>
    <x v="7"/>
    <x v="2"/>
    <n v="3980250"/>
    <n v="0.91500000000000004"/>
  </r>
  <r>
    <s v="ODR9745899630c"/>
    <s v="C139066L"/>
    <x v="39"/>
    <s v="P383565"/>
    <n v="435000"/>
    <n v="1"/>
    <n v="4350000"/>
    <n v="0"/>
    <n v="4350000"/>
    <n v="1"/>
    <n v="1"/>
    <n v="1"/>
    <n v="1"/>
    <d v="2022-03-25T00:00:00"/>
    <x v="1163"/>
    <n v="4350000"/>
    <n v="374100"/>
    <x v="7"/>
    <x v="2"/>
    <n v="3975900"/>
    <n v="0.91400000000000003"/>
  </r>
  <r>
    <s v="ODR4025498839m"/>
    <s v="C150251L"/>
    <x v="15"/>
    <s v="P194342"/>
    <n v="435000"/>
    <n v="1"/>
    <n v="4350000"/>
    <n v="0"/>
    <n v="4350000"/>
    <n v="1"/>
    <n v="1"/>
    <n v="1"/>
    <n v="1"/>
    <d v="2022-04-05T00:00:00"/>
    <x v="1164"/>
    <n v="4350000"/>
    <n v="304500"/>
    <x v="7"/>
    <x v="2"/>
    <n v="4045500"/>
    <n v="0.93"/>
  </r>
  <r>
    <s v="ODR5458304924s"/>
    <s v="C305124L"/>
    <x v="60"/>
    <s v="P546485"/>
    <n v="435000"/>
    <n v="1"/>
    <n v="4350000"/>
    <n v="0"/>
    <n v="4350000"/>
    <n v="1"/>
    <n v="1"/>
    <n v="1"/>
    <n v="1"/>
    <d v="2022-04-14T00:00:00"/>
    <x v="933"/>
    <n v="7250000"/>
    <n v="442250"/>
    <x v="7"/>
    <x v="2"/>
    <n v="3907750"/>
    <n v="0.89833333333333332"/>
  </r>
  <r>
    <s v="ODR9282546563c"/>
    <s v="C347383L"/>
    <x v="226"/>
    <s v="P546485"/>
    <n v="435000"/>
    <n v="1"/>
    <n v="4350000"/>
    <n v="0"/>
    <n v="4350000"/>
    <n v="1"/>
    <n v="1"/>
    <n v="0"/>
    <n v="1"/>
    <d v="2022-03-11T00:00:00"/>
    <x v="933"/>
    <n v="7250000"/>
    <n v="442250"/>
    <x v="7"/>
    <x v="2"/>
    <n v="3907750"/>
    <n v="0.89833333333333332"/>
  </r>
  <r>
    <s v="ODR6920071928y"/>
    <s v="C309123L"/>
    <x v="19"/>
    <s v="P773985"/>
    <n v="435000"/>
    <n v="1"/>
    <n v="4350000"/>
    <n v="0"/>
    <n v="4350000"/>
    <n v="1"/>
    <n v="0"/>
    <n v="0"/>
    <n v="1"/>
    <d v="2022-02-11T00:00:00"/>
    <x v="1165"/>
    <n v="4350000"/>
    <n v="356700"/>
    <x v="7"/>
    <x v="2"/>
    <n v="3993300"/>
    <n v="0.91800000000000004"/>
  </r>
  <r>
    <s v="ODR9038062638e"/>
    <s v="C869500L"/>
    <x v="187"/>
    <s v="P732797"/>
    <n v="86942"/>
    <n v="5"/>
    <n v="4347100"/>
    <n v="0"/>
    <n v="4347100"/>
    <n v="1"/>
    <n v="0"/>
    <n v="0"/>
    <n v="12"/>
    <d v="2021-08-11T00:00:00"/>
    <x v="1166"/>
    <n v="869420"/>
    <n v="66932"/>
    <x v="7"/>
    <x v="12"/>
    <n v="4012440"/>
    <n v="0.92301534356237491"/>
  </r>
  <r>
    <s v="ODR2973964586d"/>
    <s v="C162721L"/>
    <x v="222"/>
    <s v="P898726"/>
    <n v="434710"/>
    <n v="1"/>
    <n v="4347100"/>
    <n v="0"/>
    <n v="4347100"/>
    <n v="1"/>
    <n v="1"/>
    <n v="0"/>
    <n v="1"/>
    <d v="2021-07-26T00:00:00"/>
    <x v="1167"/>
    <n v="4347100"/>
    <n v="347768"/>
    <x v="7"/>
    <x v="2"/>
    <n v="3999332"/>
    <n v="0.92"/>
  </r>
  <r>
    <s v="ODR5839553844a"/>
    <s v="C158331L"/>
    <x v="37"/>
    <s v="P414864"/>
    <n v="434420"/>
    <n v="1"/>
    <n v="4344200"/>
    <n v="0"/>
    <n v="4344200"/>
    <n v="1"/>
    <n v="1"/>
    <n v="1"/>
    <n v="4"/>
    <d v="2022-07-16T00:00:00"/>
    <x v="871"/>
    <n v="4344200"/>
    <n v="338836"/>
    <x v="7"/>
    <x v="1"/>
    <n v="4005364"/>
    <n v="0.92200267022696925"/>
  </r>
  <r>
    <s v="ODR5419097364n"/>
    <s v="C687298L"/>
    <x v="62"/>
    <s v="P704549"/>
    <n v="434420"/>
    <n v="1"/>
    <n v="4344200"/>
    <n v="0"/>
    <n v="4344200"/>
    <n v="1"/>
    <n v="1"/>
    <n v="1"/>
    <n v="1"/>
    <d v="2022-06-09T00:00:00"/>
    <x v="1168"/>
    <n v="4344200"/>
    <n v="291044"/>
    <x v="7"/>
    <x v="2"/>
    <n v="4053156"/>
    <n v="0.93300400534045391"/>
  </r>
  <r>
    <s v="ODR9635588949q"/>
    <s v="C248905L"/>
    <x v="91"/>
    <s v="P533262"/>
    <n v="434420"/>
    <n v="1"/>
    <n v="4344200"/>
    <n v="0"/>
    <n v="4344200"/>
    <n v="1"/>
    <n v="1"/>
    <n v="0"/>
    <n v="3"/>
    <d v="2022-06-05T00:00:00"/>
    <x v="1169"/>
    <n v="4344200"/>
    <n v="295394"/>
    <x v="7"/>
    <x v="3"/>
    <n v="4048806"/>
    <n v="0.93200267022696925"/>
  </r>
  <r>
    <s v="ODR9951722059p"/>
    <s v="C118563L"/>
    <x v="21"/>
    <s v="P195130"/>
    <n v="434420"/>
    <n v="1"/>
    <n v="4344200"/>
    <n v="0"/>
    <n v="4344200"/>
    <n v="1"/>
    <n v="0"/>
    <n v="0"/>
    <n v="1"/>
    <d v="2022-06-07T00:00:00"/>
    <x v="1170"/>
    <n v="4344200"/>
    <n v="334486"/>
    <x v="7"/>
    <x v="2"/>
    <n v="4009714"/>
    <n v="0.9230040053404539"/>
  </r>
  <r>
    <s v="ODR5408182784x"/>
    <s v="C877563L"/>
    <x v="63"/>
    <s v="P996730"/>
    <n v="434420"/>
    <n v="1"/>
    <n v="4344200"/>
    <n v="0"/>
    <n v="4344200"/>
    <n v="1"/>
    <n v="0"/>
    <n v="0"/>
    <n v="1"/>
    <d v="2022-08-24T00:00:00"/>
    <x v="1171"/>
    <n v="4344200"/>
    <n v="317086"/>
    <x v="7"/>
    <x v="2"/>
    <n v="4027114"/>
    <n v="0.92700934579439254"/>
  </r>
  <r>
    <s v="ODR8336860327v"/>
    <s v="C877563L"/>
    <x v="120"/>
    <s v="P996730"/>
    <n v="434420"/>
    <n v="1"/>
    <n v="4344200"/>
    <n v="0"/>
    <n v="4344200"/>
    <n v="1"/>
    <n v="1"/>
    <n v="1"/>
    <n v="1"/>
    <d v="2022-08-24T00:00:00"/>
    <x v="1171"/>
    <n v="4344200"/>
    <n v="317086"/>
    <x v="7"/>
    <x v="2"/>
    <n v="4027114"/>
    <n v="0.92700934579439254"/>
  </r>
  <r>
    <s v="ODR3793504804u"/>
    <s v="C332699L"/>
    <x v="233"/>
    <s v="P760158"/>
    <n v="216920"/>
    <n v="2"/>
    <n v="4338400"/>
    <n v="0"/>
    <n v="4338400"/>
    <n v="1"/>
    <n v="0"/>
    <n v="0"/>
    <n v="4"/>
    <d v="2021-10-02T00:00:00"/>
    <x v="1172"/>
    <n v="2169200"/>
    <n v="151844"/>
    <x v="10"/>
    <x v="1"/>
    <n v="4034712"/>
    <n v="0.93"/>
  </r>
  <r>
    <s v="ODR6981320722q"/>
    <s v="C465805L"/>
    <x v="372"/>
    <s v="P978455"/>
    <n v="432854"/>
    <n v="1"/>
    <n v="4328540"/>
    <n v="0"/>
    <n v="4328540"/>
    <n v="1"/>
    <n v="1"/>
    <n v="0"/>
    <n v="1"/>
    <d v="2021-07-15T00:00:00"/>
    <x v="1173"/>
    <n v="4328540"/>
    <n v="281300"/>
    <x v="10"/>
    <x v="2"/>
    <n v="4047240"/>
    <n v="0.9350127294653624"/>
  </r>
  <r>
    <s v="ODR2391182905v"/>
    <s v="C605426L"/>
    <x v="275"/>
    <s v="P978455"/>
    <n v="432854"/>
    <n v="1"/>
    <n v="4328540"/>
    <n v="0"/>
    <n v="4328540"/>
    <n v="1"/>
    <n v="1"/>
    <n v="0"/>
    <n v="1"/>
    <d v="2021-07-11T00:00:00"/>
    <x v="1173"/>
    <n v="4328540"/>
    <n v="281300"/>
    <x v="10"/>
    <x v="2"/>
    <n v="4047240"/>
    <n v="0.9350127294653624"/>
  </r>
  <r>
    <s v="ODR1559577514u"/>
    <s v="C978527L"/>
    <x v="328"/>
    <s v="P933986"/>
    <n v="429200"/>
    <n v="1"/>
    <n v="4292000"/>
    <n v="0"/>
    <n v="4292000"/>
    <n v="1"/>
    <n v="0"/>
    <n v="0"/>
    <n v="4"/>
    <d v="2022-01-03T00:00:00"/>
    <x v="1174"/>
    <n v="4292000"/>
    <n v="321900"/>
    <x v="10"/>
    <x v="1"/>
    <n v="3970100"/>
    <n v="0.92500000000000004"/>
  </r>
  <r>
    <s v="ODR6996750988b"/>
    <s v="C333379L"/>
    <x v="256"/>
    <s v="P983938"/>
    <n v="429200"/>
    <n v="1"/>
    <n v="4292000"/>
    <n v="0"/>
    <n v="4292000"/>
    <n v="1"/>
    <n v="1"/>
    <n v="1"/>
    <n v="7"/>
    <d v="2022-03-14T00:00:00"/>
    <x v="1175"/>
    <n v="4292000"/>
    <n v="257520"/>
    <x v="6"/>
    <x v="4"/>
    <n v="4034480"/>
    <n v="0.94"/>
  </r>
  <r>
    <s v="ODR8114290934u"/>
    <s v="C561993L"/>
    <x v="62"/>
    <s v="P983938"/>
    <n v="429200"/>
    <n v="1"/>
    <n v="4292000"/>
    <n v="0"/>
    <n v="4292000"/>
    <n v="1"/>
    <n v="0"/>
    <n v="0"/>
    <n v="7"/>
    <d v="2022-05-10T00:00:00"/>
    <x v="1175"/>
    <n v="4292000"/>
    <n v="257520"/>
    <x v="6"/>
    <x v="4"/>
    <n v="4034480"/>
    <n v="0.94"/>
  </r>
  <r>
    <s v="ODR5408083051i"/>
    <s v="C461801L"/>
    <x v="121"/>
    <s v="P983938"/>
    <n v="429200"/>
    <n v="1"/>
    <n v="4292000"/>
    <n v="0"/>
    <n v="4292000"/>
    <n v="1"/>
    <n v="1"/>
    <n v="0"/>
    <n v="4"/>
    <d v="2022-04-08T00:00:00"/>
    <x v="1175"/>
    <n v="4292000"/>
    <n v="257520"/>
    <x v="6"/>
    <x v="1"/>
    <n v="4034480"/>
    <n v="0.94"/>
  </r>
  <r>
    <s v="ODR1713379951h"/>
    <s v="C603530L"/>
    <x v="316"/>
    <s v="P761917"/>
    <n v="429200"/>
    <n v="1"/>
    <n v="4292000"/>
    <n v="0"/>
    <n v="4292000"/>
    <n v="1"/>
    <n v="1"/>
    <n v="0"/>
    <n v="1"/>
    <d v="2021-07-28T00:00:00"/>
    <x v="1176"/>
    <n v="4292000"/>
    <n v="291856"/>
    <x v="9"/>
    <x v="2"/>
    <n v="4000144"/>
    <n v="0.93200000000000005"/>
  </r>
  <r>
    <s v="ODR1546542821l"/>
    <s v="C985957L"/>
    <x v="293"/>
    <s v="P841002"/>
    <n v="429200"/>
    <n v="1"/>
    <n v="4292000"/>
    <n v="0"/>
    <n v="4292000"/>
    <n v="1"/>
    <n v="0"/>
    <n v="0"/>
    <n v="1"/>
    <d v="2022-01-13T00:00:00"/>
    <x v="1043"/>
    <n v="5365000"/>
    <n v="477456"/>
    <x v="9"/>
    <x v="2"/>
    <n v="3814544"/>
    <n v="0.8887567567567568"/>
  </r>
  <r>
    <s v="ODR4714685213t"/>
    <s v="C890492L"/>
    <x v="268"/>
    <s v="P841002"/>
    <n v="429200"/>
    <n v="1"/>
    <n v="4292000"/>
    <n v="0"/>
    <n v="4292000"/>
    <n v="1"/>
    <n v="1"/>
    <n v="1"/>
    <n v="1"/>
    <d v="2022-01-25T00:00:00"/>
    <x v="1043"/>
    <n v="5365000"/>
    <n v="477456"/>
    <x v="9"/>
    <x v="2"/>
    <n v="3814544"/>
    <n v="0.8887567567567568"/>
  </r>
  <r>
    <s v="ODR3378122506c"/>
    <s v="C269004L"/>
    <x v="295"/>
    <s v="P841002"/>
    <n v="429200"/>
    <n v="1"/>
    <n v="4292000"/>
    <n v="0"/>
    <n v="4292000"/>
    <n v="1"/>
    <n v="1"/>
    <n v="0"/>
    <n v="1"/>
    <d v="2022-01-22T00:00:00"/>
    <x v="1043"/>
    <n v="5365000"/>
    <n v="477456"/>
    <x v="9"/>
    <x v="2"/>
    <n v="3814544"/>
    <n v="0.8887567567567568"/>
  </r>
  <r>
    <s v="ODR2563977058z"/>
    <s v="C763705L"/>
    <x v="10"/>
    <s v="P518083"/>
    <n v="427518"/>
    <n v="1"/>
    <n v="4275180"/>
    <n v="0"/>
    <n v="4275180"/>
    <n v="1"/>
    <n v="1"/>
    <n v="1"/>
    <n v="1"/>
    <d v="2021-09-17T00:00:00"/>
    <x v="1177"/>
    <n v="4275180"/>
    <n v="316332"/>
    <x v="8"/>
    <x v="2"/>
    <n v="3958848"/>
    <n v="0.92600732600732605"/>
  </r>
  <r>
    <s v="ODR9382854521e"/>
    <s v="C869172L"/>
    <x v="253"/>
    <s v="P458788"/>
    <n v="427170"/>
    <n v="1"/>
    <n v="4271700"/>
    <n v="0"/>
    <n v="4271700"/>
    <n v="1"/>
    <n v="1"/>
    <n v="0"/>
    <n v="1"/>
    <d v="2022-01-20T00:00:00"/>
    <x v="1178"/>
    <n v="4271700"/>
    <n v="345970"/>
    <x v="3"/>
    <x v="2"/>
    <n v="3925730"/>
    <n v="0.91900882552613716"/>
  </r>
  <r>
    <s v="ODR3054520060d"/>
    <s v="C770151L"/>
    <x v="183"/>
    <s v="P164775"/>
    <n v="424560"/>
    <n v="1"/>
    <n v="4245600"/>
    <n v="0"/>
    <n v="4245600"/>
    <n v="1"/>
    <n v="0"/>
    <n v="0"/>
    <n v="4"/>
    <d v="2021-07-25T00:00:00"/>
    <x v="1179"/>
    <n v="4245600"/>
    <n v="280198"/>
    <x v="9"/>
    <x v="1"/>
    <n v="3965402"/>
    <n v="0.93400273224043717"/>
  </r>
  <r>
    <s v="ODR2722541813h"/>
    <s v="C965864L"/>
    <x v="51"/>
    <s v="P309716"/>
    <n v="423342"/>
    <n v="1"/>
    <n v="4233420"/>
    <n v="0"/>
    <n v="4233420"/>
    <n v="1"/>
    <n v="0"/>
    <n v="0"/>
    <n v="1"/>
    <d v="2022-06-17T00:00:00"/>
    <x v="1180"/>
    <n v="2899420"/>
    <n v="240642"/>
    <x v="8"/>
    <x v="2"/>
    <n v="3992778"/>
    <n v="0.94315659679408137"/>
  </r>
  <r>
    <s v="ODR1923496450w"/>
    <s v="C394803L"/>
    <x v="400"/>
    <s v="P497435"/>
    <n v="26390"/>
    <n v="16"/>
    <n v="4222400"/>
    <n v="0"/>
    <n v="4222400"/>
    <n v="1"/>
    <n v="0"/>
    <n v="0"/>
    <n v="1"/>
    <d v="2021-10-08T00:00:00"/>
    <x v="1181"/>
    <n v="252300"/>
    <n v="17400"/>
    <x v="11"/>
    <x v="2"/>
    <n v="3944000"/>
    <n v="0.93406593406593408"/>
  </r>
  <r>
    <s v="ODR1383566289y"/>
    <s v="C404192L"/>
    <x v="49"/>
    <s v="P357201"/>
    <n v="420500"/>
    <n v="1"/>
    <n v="4205000"/>
    <n v="0"/>
    <n v="4205000"/>
    <n v="1"/>
    <n v="1"/>
    <n v="1"/>
    <n v="1"/>
    <d v="2021-07-06T00:00:00"/>
    <x v="1182"/>
    <n v="4205000"/>
    <n v="260710"/>
    <x v="10"/>
    <x v="2"/>
    <n v="3944290"/>
    <n v="0.93799999999999994"/>
  </r>
  <r>
    <s v="ODR4633925975t"/>
    <s v="C751410L"/>
    <x v="40"/>
    <s v="P673245"/>
    <n v="419630"/>
    <n v="1"/>
    <n v="4196300"/>
    <n v="0"/>
    <n v="4196300"/>
    <n v="1"/>
    <n v="1"/>
    <n v="0"/>
    <n v="1"/>
    <d v="2022-06-04T00:00:00"/>
    <x v="1183"/>
    <n v="4196300"/>
    <n v="318884"/>
    <x v="9"/>
    <x v="2"/>
    <n v="3877416"/>
    <n v="0.9240082930200415"/>
  </r>
  <r>
    <s v="ODR6892617702e"/>
    <s v="C784615L"/>
    <x v="364"/>
    <s v="P954748"/>
    <n v="41876"/>
    <n v="10"/>
    <n v="4187600"/>
    <n v="0"/>
    <n v="4187600"/>
    <n v="1"/>
    <n v="0"/>
    <n v="0"/>
    <n v="4"/>
    <d v="2021-12-11T00:00:00"/>
    <x v="1184"/>
    <n v="319000"/>
    <n v="28072"/>
    <x v="11"/>
    <x v="1"/>
    <n v="3906880"/>
    <n v="0.93296398891966759"/>
  </r>
  <r>
    <s v="ODR6161587775s"/>
    <s v="C857803L"/>
    <x v="237"/>
    <s v="P386885"/>
    <n v="37990"/>
    <n v="11"/>
    <n v="4178900"/>
    <n v="0"/>
    <n v="4178900"/>
    <n v="1"/>
    <n v="0"/>
    <n v="0"/>
    <n v="8"/>
    <d v="2021-07-15T00:00:00"/>
    <x v="1185"/>
    <n v="379900"/>
    <n v="30392"/>
    <x v="11"/>
    <x v="8"/>
    <n v="3844588"/>
    <n v="0.92"/>
  </r>
  <r>
    <s v="ODR5370519349j"/>
    <s v="C988804L"/>
    <x v="379"/>
    <s v="P996724"/>
    <n v="417600"/>
    <n v="1"/>
    <n v="4176000"/>
    <n v="0"/>
    <n v="4176000"/>
    <n v="1"/>
    <n v="1"/>
    <n v="1"/>
    <n v="1"/>
    <d v="2021-10-12T00:00:00"/>
    <x v="1186"/>
    <n v="4176000"/>
    <n v="283968"/>
    <x v="10"/>
    <x v="2"/>
    <n v="3892032"/>
    <n v="0.93200000000000005"/>
  </r>
  <r>
    <s v="ODR8316541092v"/>
    <s v="C437156L"/>
    <x v="377"/>
    <s v="P607215"/>
    <n v="417600"/>
    <n v="1"/>
    <n v="4176000"/>
    <n v="0"/>
    <n v="4176000"/>
    <n v="1"/>
    <n v="1"/>
    <n v="0"/>
    <n v="1"/>
    <d v="2021-08-22T00:00:00"/>
    <x v="1187"/>
    <n v="4176000"/>
    <n v="325728"/>
    <x v="3"/>
    <x v="2"/>
    <n v="3850272"/>
    <n v="0.92200000000000004"/>
  </r>
  <r>
    <s v="ODR2630253942b"/>
    <s v="C216058L"/>
    <x v="28"/>
    <s v="P846918"/>
    <n v="139200"/>
    <n v="3"/>
    <n v="4176000"/>
    <n v="0"/>
    <n v="4176000"/>
    <n v="1"/>
    <n v="0"/>
    <n v="0"/>
    <n v="1"/>
    <d v="2022-07-24T00:00:00"/>
    <x v="1188"/>
    <n v="1392000"/>
    <n v="112752"/>
    <x v="6"/>
    <x v="2"/>
    <n v="3837744"/>
    <n v="0.91900000000000004"/>
  </r>
  <r>
    <s v="ODR6802224892w"/>
    <s v="C729816L"/>
    <x v="405"/>
    <s v="P664665"/>
    <n v="139200"/>
    <n v="3"/>
    <n v="4176000"/>
    <n v="0"/>
    <n v="4176000"/>
    <n v="1"/>
    <n v="1"/>
    <n v="0"/>
    <n v="1"/>
    <d v="2021-07-21T00:00:00"/>
    <x v="836"/>
    <n v="4883600"/>
    <n v="410176"/>
    <x v="0"/>
    <x v="2"/>
    <n v="2945472"/>
    <n v="0.70533333333333337"/>
  </r>
  <r>
    <s v="ODR7941465123v"/>
    <s v="C816287L"/>
    <x v="369"/>
    <s v="P423958"/>
    <n v="208800"/>
    <n v="2"/>
    <n v="4176000"/>
    <n v="0"/>
    <n v="4176000"/>
    <n v="1"/>
    <n v="0"/>
    <n v="0"/>
    <n v="1"/>
    <d v="2022-05-18T00:00:00"/>
    <x v="1189"/>
    <n v="2262000"/>
    <n v="140244"/>
    <x v="7"/>
    <x v="2"/>
    <n v="3895512"/>
    <n v="0.93283333333333329"/>
  </r>
  <r>
    <s v="ODR4657488380y"/>
    <s v="C512943L"/>
    <x v="14"/>
    <s v="P859391"/>
    <n v="139200"/>
    <n v="3"/>
    <n v="4176000"/>
    <n v="0"/>
    <n v="4176000"/>
    <n v="1"/>
    <n v="1"/>
    <n v="1"/>
    <n v="1"/>
    <d v="2021-09-01T00:00:00"/>
    <x v="1190"/>
    <n v="1392000"/>
    <n v="104400"/>
    <x v="7"/>
    <x v="2"/>
    <n v="3862800"/>
    <n v="0.92500000000000004"/>
  </r>
  <r>
    <s v="ODR3192885816x"/>
    <s v="C636068L"/>
    <x v="269"/>
    <s v="P573715"/>
    <n v="417542"/>
    <n v="1"/>
    <n v="4175420"/>
    <n v="0"/>
    <n v="4175420"/>
    <n v="1"/>
    <n v="1"/>
    <n v="1"/>
    <n v="1"/>
    <d v="2022-01-26T00:00:00"/>
    <x v="1058"/>
    <n v="5219420"/>
    <n v="407102"/>
    <x v="7"/>
    <x v="2"/>
    <n v="3768318"/>
    <n v="0.90250034727045425"/>
  </r>
  <r>
    <s v="ODR4111691801w"/>
    <s v="C274315L"/>
    <x v="59"/>
    <s v="P666317"/>
    <n v="417310"/>
    <n v="1"/>
    <n v="4173100"/>
    <n v="0"/>
    <n v="4173100"/>
    <n v="1"/>
    <n v="0"/>
    <n v="0"/>
    <n v="4"/>
    <d v="2021-09-13T00:00:00"/>
    <x v="1191"/>
    <n v="4173100"/>
    <n v="271208"/>
    <x v="7"/>
    <x v="1"/>
    <n v="3901892"/>
    <n v="0.93501042390548994"/>
  </r>
  <r>
    <s v="ODR2217903438e"/>
    <s v="C864410L"/>
    <x v="137"/>
    <s v="P319315"/>
    <n v="417020"/>
    <n v="1"/>
    <n v="4170200"/>
    <n v="0"/>
    <n v="4170200"/>
    <n v="1"/>
    <n v="0"/>
    <n v="0"/>
    <n v="4"/>
    <d v="2021-11-15T00:00:00"/>
    <x v="1192"/>
    <n v="4170200"/>
    <n v="346086"/>
    <x v="9"/>
    <x v="1"/>
    <n v="3824114"/>
    <n v="0.91700973574408906"/>
  </r>
  <r>
    <s v="ODR4967932874u"/>
    <s v="C864410L"/>
    <x v="36"/>
    <s v="P877240"/>
    <n v="417020"/>
    <n v="1"/>
    <n v="4170200"/>
    <n v="0"/>
    <n v="4170200"/>
    <n v="1"/>
    <n v="1"/>
    <n v="0"/>
    <n v="7"/>
    <d v="2021-11-15T00:00:00"/>
    <x v="1193"/>
    <n v="4170200"/>
    <n v="283562"/>
    <x v="9"/>
    <x v="4"/>
    <n v="3886638"/>
    <n v="0.93200278164116834"/>
  </r>
  <r>
    <s v="ODR7299380062d"/>
    <s v="C316209L"/>
    <x v="38"/>
    <s v="P402840"/>
    <n v="415280"/>
    <n v="1"/>
    <n v="4152800"/>
    <n v="0"/>
    <n v="4152800"/>
    <n v="1"/>
    <n v="1"/>
    <n v="0"/>
    <n v="3"/>
    <d v="2022-05-26T00:00:00"/>
    <x v="1146"/>
    <n v="4431200"/>
    <n v="394342"/>
    <x v="9"/>
    <x v="3"/>
    <n v="3758458"/>
    <n v="0.90504189944134084"/>
  </r>
  <r>
    <s v="ODR3284665009k"/>
    <s v="C425987L"/>
    <x v="48"/>
    <s v="P504425"/>
    <n v="414700"/>
    <n v="1"/>
    <n v="4147000"/>
    <n v="0"/>
    <n v="4147000"/>
    <n v="1"/>
    <n v="1"/>
    <n v="0"/>
    <n v="1"/>
    <d v="2021-07-19T00:00:00"/>
    <x v="1194"/>
    <n v="4147000"/>
    <n v="356642"/>
    <x v="9"/>
    <x v="2"/>
    <n v="3790358"/>
    <n v="0.91400000000000003"/>
  </r>
  <r>
    <s v="ODR4278280889o"/>
    <s v="C453519L"/>
    <x v="369"/>
    <s v="P629836"/>
    <n v="413540"/>
    <n v="1"/>
    <n v="4135400"/>
    <n v="0"/>
    <n v="4135400"/>
    <n v="1"/>
    <n v="1"/>
    <n v="1"/>
    <n v="1"/>
    <d v="2022-05-01T00:00:00"/>
    <x v="1195"/>
    <n v="4135400"/>
    <n v="248124"/>
    <x v="12"/>
    <x v="2"/>
    <n v="3887276"/>
    <n v="0.94"/>
  </r>
  <r>
    <s v="ODR4081374234f"/>
    <s v="C213587L"/>
    <x v="226"/>
    <s v="P629836"/>
    <n v="413540"/>
    <n v="1"/>
    <n v="4135400"/>
    <n v="0"/>
    <n v="4135400"/>
    <n v="1"/>
    <n v="1"/>
    <n v="0"/>
    <n v="1"/>
    <d v="2022-05-28T00:00:00"/>
    <x v="1195"/>
    <n v="4135400"/>
    <n v="248124"/>
    <x v="12"/>
    <x v="2"/>
    <n v="3887276"/>
    <n v="0.94"/>
  </r>
  <r>
    <s v="ODR9588677269c"/>
    <s v="C350869L"/>
    <x v="24"/>
    <s v="P173440"/>
    <n v="412496"/>
    <n v="1"/>
    <n v="4124960"/>
    <n v="0"/>
    <n v="4124960"/>
    <n v="1"/>
    <n v="0"/>
    <n v="0"/>
    <n v="1"/>
    <d v="2022-07-04T00:00:00"/>
    <x v="1142"/>
    <n v="4495000"/>
    <n v="328106"/>
    <x v="8"/>
    <x v="2"/>
    <n v="3796854"/>
    <n v="0.92045838020247472"/>
  </r>
  <r>
    <s v="ODR3578131965b"/>
    <s v="C266788L"/>
    <x v="146"/>
    <s v="P632123"/>
    <n v="411800"/>
    <n v="1"/>
    <n v="4118000"/>
    <n v="0"/>
    <n v="4118000"/>
    <n v="1"/>
    <n v="1"/>
    <n v="1"/>
    <n v="4"/>
    <d v="2022-06-06T00:00:00"/>
    <x v="1196"/>
    <n v="4118000"/>
    <n v="345912"/>
    <x v="10"/>
    <x v="1"/>
    <n v="3772088"/>
    <n v="0.91600000000000004"/>
  </r>
  <r>
    <s v="ODR5092892781r"/>
    <s v="C393272L"/>
    <x v="166"/>
    <s v="P645340"/>
    <n v="411800"/>
    <n v="1"/>
    <n v="4118000"/>
    <n v="0"/>
    <n v="4118000"/>
    <n v="1"/>
    <n v="0"/>
    <n v="0"/>
    <n v="4"/>
    <d v="2022-03-02T00:00:00"/>
    <x v="1197"/>
    <n v="4118000"/>
    <n v="333558"/>
    <x v="3"/>
    <x v="1"/>
    <n v="3784442"/>
    <n v="0.91900000000000004"/>
  </r>
  <r>
    <s v="ODR2052932491a"/>
    <s v="C571352L"/>
    <x v="109"/>
    <s v="P631722"/>
    <n v="409422"/>
    <n v="1"/>
    <n v="4094220"/>
    <n v="0"/>
    <n v="4094220"/>
    <n v="1"/>
    <n v="1"/>
    <n v="1"/>
    <n v="1"/>
    <d v="2022-03-12T00:00:00"/>
    <x v="1198"/>
    <n v="4094220"/>
    <n v="315230"/>
    <x v="2"/>
    <x v="2"/>
    <n v="3778990"/>
    <n v="0.92300609151437885"/>
  </r>
  <r>
    <s v="ODR8624303928d"/>
    <s v="C790783L"/>
    <x v="388"/>
    <s v="P133080"/>
    <n v="407160"/>
    <n v="1"/>
    <n v="4071600"/>
    <n v="0"/>
    <n v="4071600"/>
    <n v="1"/>
    <n v="1"/>
    <n v="1"/>
    <n v="1"/>
    <d v="2021-09-21T00:00:00"/>
    <x v="1199"/>
    <n v="4071600"/>
    <n v="293132"/>
    <x v="6"/>
    <x v="2"/>
    <n v="3778468"/>
    <n v="0.92800569800569799"/>
  </r>
  <r>
    <s v="ODR9295329783f"/>
    <s v="C713425L"/>
    <x v="401"/>
    <s v="P788145"/>
    <n v="406000"/>
    <n v="1"/>
    <n v="4060000"/>
    <n v="0"/>
    <n v="4060000"/>
    <n v="1"/>
    <n v="0"/>
    <n v="0"/>
    <n v="1"/>
    <d v="2021-09-21T00:00:00"/>
    <x v="1200"/>
    <n v="4060000"/>
    <n v="304500"/>
    <x v="1"/>
    <x v="2"/>
    <n v="3755500"/>
    <n v="0.92500000000000004"/>
  </r>
  <r>
    <s v="ODR3430855209h"/>
    <s v="C374672L"/>
    <x v="205"/>
    <s v="P673855"/>
    <n v="406000"/>
    <n v="1"/>
    <n v="4060000"/>
    <n v="0"/>
    <n v="4060000"/>
    <n v="1"/>
    <n v="1"/>
    <n v="0"/>
    <n v="1"/>
    <d v="2021-07-17T00:00:00"/>
    <x v="1201"/>
    <n v="4060000"/>
    <n v="332920"/>
    <x v="9"/>
    <x v="2"/>
    <n v="3727080"/>
    <n v="0.91800000000000004"/>
  </r>
  <r>
    <s v="ODR1471175330o"/>
    <s v="C868378L"/>
    <x v="144"/>
    <s v="P898417"/>
    <n v="406000"/>
    <n v="1"/>
    <n v="4060000"/>
    <n v="0"/>
    <n v="4060000"/>
    <n v="1"/>
    <n v="0"/>
    <n v="0"/>
    <n v="9"/>
    <d v="2021-08-18T00:00:00"/>
    <x v="1202"/>
    <n v="4060000"/>
    <n v="353220"/>
    <x v="9"/>
    <x v="9"/>
    <n v="3706780"/>
    <n v="0.91300000000000003"/>
  </r>
  <r>
    <s v="ODR7565116662f"/>
    <s v="C374672L"/>
    <x v="373"/>
    <s v="P886999"/>
    <n v="406000"/>
    <n v="1"/>
    <n v="4060000"/>
    <n v="0"/>
    <n v="4060000"/>
    <n v="1"/>
    <n v="1"/>
    <n v="0"/>
    <n v="1"/>
    <d v="2021-07-17T00:00:00"/>
    <x v="1203"/>
    <n v="4060000"/>
    <n v="276080"/>
    <x v="9"/>
    <x v="2"/>
    <n v="3783920"/>
    <n v="0.93200000000000005"/>
  </r>
  <r>
    <s v="ODR2968474923o"/>
    <s v="C182629L"/>
    <x v="322"/>
    <s v="P837603"/>
    <n v="406000"/>
    <n v="1"/>
    <n v="4060000"/>
    <n v="0"/>
    <n v="4060000"/>
    <n v="1"/>
    <n v="1"/>
    <n v="1"/>
    <n v="1"/>
    <d v="2021-07-24T00:00:00"/>
    <x v="1204"/>
    <n v="4060000"/>
    <n v="276080"/>
    <x v="9"/>
    <x v="2"/>
    <n v="3783920"/>
    <n v="0.93200000000000005"/>
  </r>
  <r>
    <s v="ODR1605333682k"/>
    <s v="C374672L"/>
    <x v="265"/>
    <s v="P128276"/>
    <n v="406000"/>
    <n v="1"/>
    <n v="4060000"/>
    <n v="0"/>
    <n v="4060000"/>
    <n v="1"/>
    <n v="1"/>
    <n v="0"/>
    <n v="1"/>
    <d v="2021-07-17T00:00:00"/>
    <x v="1205"/>
    <n v="4060000"/>
    <n v="324800"/>
    <x v="9"/>
    <x v="2"/>
    <n v="3735200"/>
    <n v="0.92"/>
  </r>
  <r>
    <s v="ODR8971262001k"/>
    <s v="C910877L"/>
    <x v="110"/>
    <s v="P730840"/>
    <n v="406000"/>
    <n v="1"/>
    <n v="4060000"/>
    <n v="0"/>
    <n v="4060000"/>
    <n v="1"/>
    <n v="0"/>
    <n v="0"/>
    <n v="1"/>
    <d v="2022-01-19T00:00:00"/>
    <x v="1206"/>
    <n v="4060000"/>
    <n v="267960"/>
    <x v="9"/>
    <x v="2"/>
    <n v="3792040"/>
    <n v="0.93400000000000005"/>
  </r>
  <r>
    <s v="ODR2266317422p"/>
    <s v="C412936L"/>
    <x v="17"/>
    <s v="P964141"/>
    <n v="406000"/>
    <n v="1"/>
    <n v="4060000"/>
    <n v="0"/>
    <n v="4060000"/>
    <n v="1"/>
    <n v="0"/>
    <n v="0"/>
    <n v="1"/>
    <d v="2021-07-16T00:00:00"/>
    <x v="1207"/>
    <n v="4060000"/>
    <n v="308560"/>
    <x v="0"/>
    <x v="2"/>
    <n v="3751440"/>
    <n v="0.92400000000000004"/>
  </r>
  <r>
    <s v="ODR6904035318k"/>
    <s v="C996508L"/>
    <x v="275"/>
    <s v="P840720"/>
    <n v="81200"/>
    <n v="5"/>
    <n v="4060000"/>
    <n v="0"/>
    <n v="4060000"/>
    <n v="1"/>
    <n v="1"/>
    <n v="0"/>
    <n v="1"/>
    <d v="2021-07-10T00:00:00"/>
    <x v="1208"/>
    <n v="812000"/>
    <n v="71456"/>
    <x v="11"/>
    <x v="2"/>
    <n v="3702720"/>
    <n v="0.91200000000000003"/>
  </r>
  <r>
    <s v="ODR3192122891p"/>
    <s v="C126672L"/>
    <x v="343"/>
    <s v="P775971"/>
    <n v="406000"/>
    <n v="1"/>
    <n v="4060000"/>
    <n v="0"/>
    <n v="4060000"/>
    <n v="1"/>
    <n v="0"/>
    <n v="0"/>
    <n v="1"/>
    <d v="2021-12-18T00:00:00"/>
    <x v="1209"/>
    <n v="4060000"/>
    <n v="292320"/>
    <x v="7"/>
    <x v="2"/>
    <n v="3767680"/>
    <n v="0.92800000000000005"/>
  </r>
  <r>
    <s v="ODR4748220082x"/>
    <s v="C741634L"/>
    <x v="61"/>
    <s v="P295127"/>
    <n v="203000"/>
    <n v="2"/>
    <n v="4060000"/>
    <n v="0"/>
    <n v="4060000"/>
    <n v="1"/>
    <n v="1"/>
    <n v="1"/>
    <n v="1"/>
    <d v="2021-07-09T00:00:00"/>
    <x v="1210"/>
    <n v="2030000"/>
    <n v="178640"/>
    <x v="7"/>
    <x v="2"/>
    <n v="3702720"/>
    <n v="0.91200000000000003"/>
  </r>
  <r>
    <s v="ODR9796365084d"/>
    <s v="C892699L"/>
    <x v="5"/>
    <s v="P226235"/>
    <n v="406000"/>
    <n v="1"/>
    <n v="4060000"/>
    <n v="0"/>
    <n v="4060000"/>
    <n v="1"/>
    <n v="1"/>
    <n v="1"/>
    <n v="1"/>
    <d v="2021-12-10T00:00:00"/>
    <x v="1211"/>
    <n v="4060000"/>
    <n v="251720"/>
    <x v="7"/>
    <x v="2"/>
    <n v="3808280"/>
    <n v="0.93799999999999994"/>
  </r>
  <r>
    <s v="ODR5935374871t"/>
    <s v="C195614L"/>
    <x v="100"/>
    <s v="P660943"/>
    <n v="202942"/>
    <n v="2"/>
    <n v="4058840"/>
    <n v="0"/>
    <n v="4058840"/>
    <n v="1"/>
    <n v="1"/>
    <n v="0"/>
    <n v="1"/>
    <d v="2022-07-18T00:00:00"/>
    <x v="134"/>
    <n v="2029420"/>
    <n v="152192"/>
    <x v="6"/>
    <x v="2"/>
    <n v="3754456"/>
    <n v="0.92500714489854241"/>
  </r>
  <r>
    <s v="ODR5802459365i"/>
    <s v="C189483L"/>
    <x v="145"/>
    <s v="P333128"/>
    <n v="405710"/>
    <n v="1"/>
    <n v="4057100"/>
    <n v="0"/>
    <n v="4057100"/>
    <n v="1"/>
    <n v="1"/>
    <n v="0"/>
    <n v="1"/>
    <d v="2021-07-22T00:00:00"/>
    <x v="1212"/>
    <n v="4057100"/>
    <n v="263668"/>
    <x v="9"/>
    <x v="2"/>
    <n v="3793432"/>
    <n v="0.93501072194424584"/>
  </r>
  <r>
    <s v="ODR4186864844u"/>
    <s v="C528351L"/>
    <x v="26"/>
    <s v="P478155"/>
    <n v="405420"/>
    <n v="1"/>
    <n v="4054200"/>
    <n v="0"/>
    <n v="4054200"/>
    <n v="1"/>
    <n v="0"/>
    <n v="0"/>
    <n v="1"/>
    <d v="2022-06-09T00:00:00"/>
    <x v="1213"/>
    <n v="4054200"/>
    <n v="332398"/>
    <x v="10"/>
    <x v="2"/>
    <n v="3721802"/>
    <n v="0.91801144492131614"/>
  </r>
  <r>
    <s v="ODR4699160818x"/>
    <s v="C668516L"/>
    <x v="302"/>
    <s v="P348769"/>
    <n v="405420"/>
    <n v="1"/>
    <n v="4054200"/>
    <n v="0"/>
    <n v="4054200"/>
    <n v="1"/>
    <n v="1"/>
    <n v="1"/>
    <n v="1"/>
    <d v="2022-06-11T00:00:00"/>
    <x v="1214"/>
    <n v="4054200"/>
    <n v="255374"/>
    <x v="7"/>
    <x v="2"/>
    <n v="3798826"/>
    <n v="0.93701001430615161"/>
  </r>
  <r>
    <s v="ODR5157070723k"/>
    <s v="C945606L"/>
    <x v="285"/>
    <s v="P870886"/>
    <n v="405130"/>
    <n v="1"/>
    <n v="4051300"/>
    <n v="0"/>
    <n v="4051300"/>
    <n v="1"/>
    <n v="1"/>
    <n v="0"/>
    <n v="1"/>
    <d v="2021-12-14T00:00:00"/>
    <x v="1215"/>
    <n v="4010700"/>
    <n v="332862"/>
    <x v="2"/>
    <x v="2"/>
    <n v="3718438"/>
    <n v="0.91783822476735866"/>
  </r>
  <r>
    <s v="ODR5867571533v"/>
    <s v="C245316L"/>
    <x v="126"/>
    <s v="P121144"/>
    <n v="202420"/>
    <n v="2"/>
    <n v="4048400"/>
    <n v="0"/>
    <n v="4048400"/>
    <n v="1"/>
    <n v="1"/>
    <n v="0"/>
    <n v="1"/>
    <d v="2022-05-16T00:00:00"/>
    <x v="1216"/>
    <n v="2024200"/>
    <n v="178118"/>
    <x v="7"/>
    <x v="2"/>
    <n v="3692164"/>
    <n v="0.91200573065902579"/>
  </r>
  <r>
    <s v="ODR3616191030p"/>
    <s v="C960526L"/>
    <x v="361"/>
    <s v="P657864"/>
    <n v="403100"/>
    <n v="1"/>
    <n v="4031000"/>
    <n v="0"/>
    <n v="4031000"/>
    <n v="1"/>
    <n v="1"/>
    <n v="1"/>
    <n v="3"/>
    <d v="2021-09-24T00:00:00"/>
    <x v="1217"/>
    <n v="4031000"/>
    <n v="245862"/>
    <x v="7"/>
    <x v="3"/>
    <n v="3785138"/>
    <n v="0.93900719424460433"/>
  </r>
  <r>
    <s v="ODR4299217054h"/>
    <s v="C545786L"/>
    <x v="128"/>
    <s v="P215611"/>
    <n v="403100"/>
    <n v="1"/>
    <n v="4031000"/>
    <n v="0"/>
    <n v="4031000"/>
    <n v="1"/>
    <n v="0"/>
    <n v="0"/>
    <n v="1"/>
    <d v="2022-04-11T00:00:00"/>
    <x v="1218"/>
    <n v="4031000"/>
    <n v="342606"/>
    <x v="7"/>
    <x v="2"/>
    <n v="3688394"/>
    <n v="0.9150071942446043"/>
  </r>
  <r>
    <s v="ODR5258945639u"/>
    <s v="C298406L"/>
    <x v="287"/>
    <s v="P504571"/>
    <n v="403100"/>
    <n v="1"/>
    <n v="4031000"/>
    <n v="0"/>
    <n v="4031000"/>
    <n v="1"/>
    <n v="1"/>
    <n v="1"/>
    <n v="1"/>
    <d v="2021-08-21T00:00:00"/>
    <x v="1219"/>
    <n v="4031000"/>
    <n v="266046"/>
    <x v="7"/>
    <x v="2"/>
    <n v="3764954"/>
    <n v="0.93400000000000005"/>
  </r>
  <r>
    <s v="ODR3372377561w"/>
    <s v="C874790L"/>
    <x v="255"/>
    <s v="P527104"/>
    <n v="403100"/>
    <n v="1"/>
    <n v="4031000"/>
    <n v="0"/>
    <n v="4031000"/>
    <n v="1"/>
    <n v="0"/>
    <n v="0"/>
    <n v="7"/>
    <d v="2022-02-10T00:00:00"/>
    <x v="780"/>
    <n v="4031000"/>
    <n v="310358"/>
    <x v="7"/>
    <x v="4"/>
    <n v="3720642"/>
    <n v="0.92300719424460431"/>
  </r>
  <r>
    <s v="ODR2365956861y"/>
    <s v="C271561L"/>
    <x v="93"/>
    <s v="P633207"/>
    <n v="403100"/>
    <n v="1"/>
    <n v="4031000"/>
    <n v="0"/>
    <n v="4031000"/>
    <n v="1"/>
    <n v="0"/>
    <n v="0"/>
    <n v="7"/>
    <d v="2022-03-06T00:00:00"/>
    <x v="1220"/>
    <n v="4031000"/>
    <n v="298294"/>
    <x v="7"/>
    <x v="4"/>
    <n v="3732706"/>
    <n v="0.92600000000000005"/>
  </r>
  <r>
    <s v="ODR8834882481v"/>
    <s v="C685247L"/>
    <x v="124"/>
    <s v="P633207"/>
    <n v="403100"/>
    <n v="1"/>
    <n v="4031000"/>
    <n v="0"/>
    <n v="4031000"/>
    <n v="1"/>
    <n v="0"/>
    <n v="0"/>
    <n v="1"/>
    <d v="2022-03-17T00:00:00"/>
    <x v="1220"/>
    <n v="4031000"/>
    <n v="298294"/>
    <x v="7"/>
    <x v="2"/>
    <n v="3732706"/>
    <n v="0.92600000000000005"/>
  </r>
  <r>
    <s v="ODR1631307151n"/>
    <s v="C699837L"/>
    <x v="43"/>
    <s v="P140542"/>
    <n v="403100"/>
    <n v="1"/>
    <n v="4031000"/>
    <n v="0"/>
    <n v="4031000"/>
    <n v="1"/>
    <n v="1"/>
    <n v="1"/>
    <n v="1"/>
    <d v="2022-01-27T00:00:00"/>
    <x v="653"/>
    <n v="4031000"/>
    <n v="342606"/>
    <x v="7"/>
    <x v="2"/>
    <n v="3688394"/>
    <n v="0.9150071942446043"/>
  </r>
  <r>
    <s v="ODR2739452780a"/>
    <s v="C318908L"/>
    <x v="381"/>
    <s v="P527104"/>
    <n v="403100"/>
    <n v="1"/>
    <n v="4031000"/>
    <n v="0"/>
    <n v="4031000"/>
    <n v="1"/>
    <n v="0"/>
    <n v="0"/>
    <n v="1"/>
    <d v="2022-04-04T00:00:00"/>
    <x v="780"/>
    <n v="4031000"/>
    <n v="310358"/>
    <x v="7"/>
    <x v="2"/>
    <n v="3720642"/>
    <n v="0.92300719424460431"/>
  </r>
  <r>
    <s v="ODR7946942922o"/>
    <s v="C360321L"/>
    <x v="396"/>
    <s v="P140542"/>
    <n v="403100"/>
    <n v="1"/>
    <n v="4031000"/>
    <n v="0"/>
    <n v="4031000"/>
    <n v="1"/>
    <n v="1"/>
    <n v="1"/>
    <n v="1"/>
    <d v="2022-03-22T00:00:00"/>
    <x v="653"/>
    <n v="4031000"/>
    <n v="342606"/>
    <x v="7"/>
    <x v="2"/>
    <n v="3688394"/>
    <n v="0.9150071942446043"/>
  </r>
  <r>
    <s v="ODR7262799637a"/>
    <s v="C754495L"/>
    <x v="133"/>
    <s v="P633207"/>
    <n v="403100"/>
    <n v="1"/>
    <n v="4031000"/>
    <n v="0"/>
    <n v="4031000"/>
    <n v="1"/>
    <n v="0"/>
    <n v="0"/>
    <n v="1"/>
    <d v="2021-07-11T00:00:00"/>
    <x v="1220"/>
    <n v="4031000"/>
    <n v="298294"/>
    <x v="7"/>
    <x v="2"/>
    <n v="3732706"/>
    <n v="0.92600000000000005"/>
  </r>
  <r>
    <s v="ODR9955971177q"/>
    <s v="C370534L"/>
    <x v="127"/>
    <s v="P787667"/>
    <n v="403100"/>
    <n v="1"/>
    <n v="4031000"/>
    <n v="0"/>
    <n v="4031000"/>
    <n v="1"/>
    <n v="1"/>
    <n v="1"/>
    <n v="1"/>
    <d v="2022-05-22T00:00:00"/>
    <x v="1221"/>
    <n v="4031000"/>
    <n v="306356"/>
    <x v="7"/>
    <x v="2"/>
    <n v="3724644"/>
    <n v="0.92400000000000004"/>
  </r>
  <r>
    <s v="ODR4311531716z"/>
    <s v="C378820L"/>
    <x v="225"/>
    <s v="P633207"/>
    <n v="403100"/>
    <n v="1"/>
    <n v="4031000"/>
    <n v="0"/>
    <n v="4031000"/>
    <n v="1"/>
    <n v="0"/>
    <n v="0"/>
    <n v="4"/>
    <d v="2022-05-12T00:00:00"/>
    <x v="1220"/>
    <n v="4031000"/>
    <n v="298294"/>
    <x v="7"/>
    <x v="1"/>
    <n v="3732706"/>
    <n v="0.92600000000000005"/>
  </r>
  <r>
    <s v="ODR1430981890i"/>
    <s v="C116160L"/>
    <x v="336"/>
    <s v="P650191"/>
    <n v="403100"/>
    <n v="1"/>
    <n v="4031000"/>
    <n v="0"/>
    <n v="4031000"/>
    <n v="1"/>
    <n v="0"/>
    <n v="0"/>
    <n v="1"/>
    <d v="2022-05-05T00:00:00"/>
    <x v="1222"/>
    <n v="4031000"/>
    <n v="290232"/>
    <x v="7"/>
    <x v="2"/>
    <n v="3740768"/>
    <n v="0.92800000000000005"/>
  </r>
  <r>
    <s v="ODR6790574594t"/>
    <s v="C956206L"/>
    <x v="153"/>
    <s v="P891517"/>
    <n v="403100"/>
    <n v="1"/>
    <n v="4031000"/>
    <n v="0"/>
    <n v="4031000"/>
    <n v="1"/>
    <n v="0"/>
    <n v="0"/>
    <n v="7"/>
    <d v="2022-04-15T00:00:00"/>
    <x v="1223"/>
    <n v="4031000"/>
    <n v="334544"/>
    <x v="7"/>
    <x v="4"/>
    <n v="3696456"/>
    <n v="0.91700719424460431"/>
  </r>
  <r>
    <s v="ODR3407173585y"/>
    <s v="C213152L"/>
    <x v="41"/>
    <s v="P140542"/>
    <n v="403100"/>
    <n v="1"/>
    <n v="4031000"/>
    <n v="0"/>
    <n v="4031000"/>
    <n v="1"/>
    <n v="1"/>
    <n v="0"/>
    <n v="3"/>
    <d v="2022-03-23T00:00:00"/>
    <x v="653"/>
    <n v="4031000"/>
    <n v="342606"/>
    <x v="7"/>
    <x v="3"/>
    <n v="3688394"/>
    <n v="0.9150071942446043"/>
  </r>
  <r>
    <s v="ODR9989082613a"/>
    <s v="C864846L"/>
    <x v="262"/>
    <s v="P650191"/>
    <n v="403100"/>
    <n v="1"/>
    <n v="4031000"/>
    <n v="0"/>
    <n v="4031000"/>
    <n v="1"/>
    <n v="1"/>
    <n v="0"/>
    <n v="1"/>
    <d v="2021-11-08T00:00:00"/>
    <x v="1222"/>
    <n v="4031000"/>
    <n v="290232"/>
    <x v="7"/>
    <x v="2"/>
    <n v="3740768"/>
    <n v="0.92800000000000005"/>
  </r>
  <r>
    <s v="ODR2604470987j"/>
    <s v="C881371L"/>
    <x v="73"/>
    <s v="P633207"/>
    <n v="403100"/>
    <n v="1"/>
    <n v="4031000"/>
    <n v="0"/>
    <n v="4031000"/>
    <n v="1"/>
    <n v="0"/>
    <n v="0"/>
    <n v="7"/>
    <d v="2022-07-12T00:00:00"/>
    <x v="1220"/>
    <n v="4031000"/>
    <n v="298294"/>
    <x v="7"/>
    <x v="4"/>
    <n v="3732706"/>
    <n v="0.92600000000000005"/>
  </r>
  <r>
    <s v="ODR9539666339n"/>
    <s v="C149387L"/>
    <x v="273"/>
    <s v="P707435"/>
    <n v="400200"/>
    <n v="1"/>
    <n v="4002000"/>
    <n v="0"/>
    <n v="4002000"/>
    <n v="1"/>
    <n v="1"/>
    <n v="1"/>
    <n v="1"/>
    <d v="2021-07-21T00:00:00"/>
    <x v="155"/>
    <n v="3190000"/>
    <n v="277530"/>
    <x v="10"/>
    <x v="2"/>
    <n v="3724470"/>
    <n v="0.93065217391304345"/>
  </r>
  <r>
    <s v="ODR5741030587k"/>
    <s v="C248469L"/>
    <x v="174"/>
    <s v="P236646"/>
    <n v="400200"/>
    <n v="1"/>
    <n v="4002000"/>
    <n v="0"/>
    <n v="4002000"/>
    <n v="1"/>
    <n v="1"/>
    <n v="0"/>
    <n v="1"/>
    <d v="2021-07-20T00:00:00"/>
    <x v="1224"/>
    <n v="4002000"/>
    <n v="256128"/>
    <x v="10"/>
    <x v="2"/>
    <n v="3745872"/>
    <n v="0.93600000000000005"/>
  </r>
  <r>
    <s v="ODR1475230603o"/>
    <s v="C604951L"/>
    <x v="382"/>
    <s v="P202781"/>
    <n v="400200"/>
    <n v="1"/>
    <n v="4002000"/>
    <n v="0"/>
    <n v="4002000"/>
    <n v="1"/>
    <n v="1"/>
    <n v="0"/>
    <n v="1"/>
    <d v="2021-09-19T00:00:00"/>
    <x v="189"/>
    <n v="4002000"/>
    <n v="288144"/>
    <x v="10"/>
    <x v="2"/>
    <n v="3713856"/>
    <n v="0.92800000000000005"/>
  </r>
  <r>
    <s v="ODR8694679003i"/>
    <s v="C545162L"/>
    <x v="143"/>
    <s v="P470236"/>
    <n v="400200"/>
    <n v="1"/>
    <n v="4002000"/>
    <n v="0"/>
    <n v="4002000"/>
    <n v="1"/>
    <n v="1"/>
    <n v="0"/>
    <n v="1"/>
    <d v="2021-07-19T00:00:00"/>
    <x v="783"/>
    <n v="4002000"/>
    <n v="272136"/>
    <x v="10"/>
    <x v="2"/>
    <n v="3729864"/>
    <n v="0.93200000000000005"/>
  </r>
  <r>
    <s v="ODR1819120804d"/>
    <s v="C425949L"/>
    <x v="389"/>
    <s v="P470236"/>
    <n v="400200"/>
    <n v="1"/>
    <n v="4002000"/>
    <n v="0"/>
    <n v="4002000"/>
    <n v="1"/>
    <n v="1"/>
    <n v="1"/>
    <n v="1"/>
    <d v="2021-08-08T00:00:00"/>
    <x v="783"/>
    <n v="4002000"/>
    <n v="272136"/>
    <x v="10"/>
    <x v="2"/>
    <n v="3729864"/>
    <n v="0.93200000000000005"/>
  </r>
  <r>
    <s v="ODR9669707464n"/>
    <s v="C592986L"/>
    <x v="375"/>
    <s v="P703287"/>
    <n v="400200"/>
    <n v="1"/>
    <n v="4002000"/>
    <n v="0"/>
    <n v="4002000"/>
    <n v="1"/>
    <n v="1"/>
    <n v="1"/>
    <n v="1"/>
    <d v="2021-10-04T00:00:00"/>
    <x v="1225"/>
    <n v="4002000"/>
    <n v="292146"/>
    <x v="10"/>
    <x v="2"/>
    <n v="3709854"/>
    <n v="0.92700000000000005"/>
  </r>
  <r>
    <s v="ODR7871599685b"/>
    <s v="C985407L"/>
    <x v="344"/>
    <s v="P236646"/>
    <n v="400200"/>
    <n v="1"/>
    <n v="4002000"/>
    <n v="0"/>
    <n v="4002000"/>
    <n v="1"/>
    <n v="1"/>
    <n v="1"/>
    <n v="1"/>
    <d v="2021-12-12T00:00:00"/>
    <x v="1224"/>
    <n v="4002000"/>
    <n v="256128"/>
    <x v="10"/>
    <x v="2"/>
    <n v="3745872"/>
    <n v="0.93600000000000005"/>
  </r>
  <r>
    <s v="ODR6882237180p"/>
    <s v="C191651L"/>
    <x v="376"/>
    <s v="P202781"/>
    <n v="400200"/>
    <n v="1"/>
    <n v="4002000"/>
    <n v="0"/>
    <n v="4002000"/>
    <n v="1"/>
    <n v="1"/>
    <n v="1"/>
    <n v="1"/>
    <d v="2021-07-13T00:00:00"/>
    <x v="189"/>
    <n v="4002000"/>
    <n v="288144"/>
    <x v="10"/>
    <x v="2"/>
    <n v="3713856"/>
    <n v="0.92800000000000005"/>
  </r>
  <r>
    <s v="ODR2698140325j"/>
    <s v="C487379L"/>
    <x v="238"/>
    <s v="P236646"/>
    <n v="400200"/>
    <n v="1"/>
    <n v="4002000"/>
    <n v="0"/>
    <n v="4002000"/>
    <n v="1"/>
    <n v="1"/>
    <n v="1"/>
    <n v="1"/>
    <d v="2021-10-25T00:00:00"/>
    <x v="1224"/>
    <n v="4002000"/>
    <n v="256128"/>
    <x v="10"/>
    <x v="2"/>
    <n v="3745872"/>
    <n v="0.93600000000000005"/>
  </r>
  <r>
    <s v="ODR6508660341n"/>
    <s v="C200501L"/>
    <x v="87"/>
    <s v="P236646"/>
    <n v="400200"/>
    <n v="1"/>
    <n v="4002000"/>
    <n v="0"/>
    <n v="4002000"/>
    <n v="1"/>
    <n v="1"/>
    <n v="1"/>
    <n v="1"/>
    <d v="2021-08-14T00:00:00"/>
    <x v="1224"/>
    <n v="4002000"/>
    <n v="256128"/>
    <x v="10"/>
    <x v="2"/>
    <n v="3745872"/>
    <n v="0.93600000000000005"/>
  </r>
  <r>
    <s v="ODR5946769432g"/>
    <s v="C553033L"/>
    <x v="167"/>
    <s v="P236646"/>
    <n v="400200"/>
    <n v="1"/>
    <n v="4002000"/>
    <n v="0"/>
    <n v="4002000"/>
    <n v="1"/>
    <n v="0"/>
    <n v="0"/>
    <n v="1"/>
    <d v="2021-08-23T00:00:00"/>
    <x v="1224"/>
    <n v="4002000"/>
    <n v="256128"/>
    <x v="10"/>
    <x v="2"/>
    <n v="3745872"/>
    <n v="0.93600000000000005"/>
  </r>
  <r>
    <s v="ODR2343268072i"/>
    <s v="C221507L"/>
    <x v="192"/>
    <s v="P470236"/>
    <n v="400200"/>
    <n v="1"/>
    <n v="4002000"/>
    <n v="0"/>
    <n v="4002000"/>
    <n v="1"/>
    <n v="0"/>
    <n v="0"/>
    <n v="9"/>
    <d v="2021-09-17T00:00:00"/>
    <x v="783"/>
    <n v="4002000"/>
    <n v="272136"/>
    <x v="10"/>
    <x v="9"/>
    <n v="3729864"/>
    <n v="0.93200000000000005"/>
  </r>
  <r>
    <s v="ODR1432592547x"/>
    <s v="C247915L"/>
    <x v="199"/>
    <s v="P236646"/>
    <n v="400200"/>
    <n v="1"/>
    <n v="4002000"/>
    <n v="0"/>
    <n v="4002000"/>
    <n v="1"/>
    <n v="1"/>
    <n v="1"/>
    <n v="1"/>
    <d v="2021-10-25T00:00:00"/>
    <x v="1224"/>
    <n v="4002000"/>
    <n v="256128"/>
    <x v="10"/>
    <x v="2"/>
    <n v="3745872"/>
    <n v="0.93600000000000005"/>
  </r>
  <r>
    <s v="ODR7744681821a"/>
    <s v="C307212L"/>
    <x v="315"/>
    <s v="P236646"/>
    <n v="400200"/>
    <n v="1"/>
    <n v="4002000"/>
    <n v="0"/>
    <n v="4002000"/>
    <n v="1"/>
    <n v="1"/>
    <n v="0"/>
    <n v="1"/>
    <d v="2021-08-10T00:00:00"/>
    <x v="1224"/>
    <n v="4002000"/>
    <n v="256128"/>
    <x v="10"/>
    <x v="2"/>
    <n v="3745872"/>
    <n v="0.93600000000000005"/>
  </r>
  <r>
    <s v="ODR5775169844f"/>
    <s v="C580970L"/>
    <x v="317"/>
    <s v="P236646"/>
    <n v="400200"/>
    <n v="1"/>
    <n v="4002000"/>
    <n v="0"/>
    <n v="4002000"/>
    <n v="1"/>
    <n v="1"/>
    <n v="1"/>
    <n v="1"/>
    <d v="2021-09-21T00:00:00"/>
    <x v="1224"/>
    <n v="4002000"/>
    <n v="256128"/>
    <x v="10"/>
    <x v="2"/>
    <n v="3745872"/>
    <n v="0.93600000000000005"/>
  </r>
  <r>
    <s v="ODR3926386132f"/>
    <s v="C576765L"/>
    <x v="205"/>
    <s v="P470236"/>
    <n v="400200"/>
    <n v="1"/>
    <n v="4002000"/>
    <n v="0"/>
    <n v="4002000"/>
    <n v="1"/>
    <n v="1"/>
    <n v="1"/>
    <n v="1"/>
    <d v="2021-10-22T00:00:00"/>
    <x v="783"/>
    <n v="4002000"/>
    <n v="272136"/>
    <x v="10"/>
    <x v="2"/>
    <n v="3729864"/>
    <n v="0.93200000000000005"/>
  </r>
  <r>
    <s v="ODR9676420233p"/>
    <s v="C198663L"/>
    <x v="184"/>
    <s v="P470236"/>
    <n v="400200"/>
    <n v="1"/>
    <n v="4002000"/>
    <n v="0"/>
    <n v="4002000"/>
    <n v="1"/>
    <n v="0"/>
    <n v="0"/>
    <n v="9"/>
    <d v="2021-07-04T00:00:00"/>
    <x v="783"/>
    <n v="4002000"/>
    <n v="272136"/>
    <x v="10"/>
    <x v="9"/>
    <n v="3729864"/>
    <n v="0.93200000000000005"/>
  </r>
  <r>
    <s v="ODR8521417304z"/>
    <s v="C333086L"/>
    <x v="142"/>
    <s v="P470236"/>
    <n v="400200"/>
    <n v="1"/>
    <n v="4002000"/>
    <n v="0"/>
    <n v="4002000"/>
    <n v="1"/>
    <n v="1"/>
    <n v="1"/>
    <n v="1"/>
    <d v="2021-07-23T00:00:00"/>
    <x v="783"/>
    <n v="4002000"/>
    <n v="272136"/>
    <x v="10"/>
    <x v="2"/>
    <n v="3729864"/>
    <n v="0.93200000000000005"/>
  </r>
  <r>
    <s v="ODR6802502073l"/>
    <s v="C814447L"/>
    <x v="172"/>
    <s v="P202781"/>
    <n v="400200"/>
    <n v="1"/>
    <n v="4002000"/>
    <n v="0"/>
    <n v="4002000"/>
    <n v="1"/>
    <n v="1"/>
    <n v="1"/>
    <n v="1"/>
    <d v="2021-07-09T00:00:00"/>
    <x v="189"/>
    <n v="4002000"/>
    <n v="288144"/>
    <x v="10"/>
    <x v="2"/>
    <n v="3713856"/>
    <n v="0.92800000000000005"/>
  </r>
  <r>
    <s v="ODR9995077663x"/>
    <s v="C351295L"/>
    <x v="227"/>
    <s v="P136796"/>
    <n v="400200"/>
    <n v="1"/>
    <n v="4002000"/>
    <n v="0"/>
    <n v="4002000"/>
    <n v="1"/>
    <n v="1"/>
    <n v="1"/>
    <n v="1"/>
    <d v="2021-07-04T00:00:00"/>
    <x v="110"/>
    <n v="2610000"/>
    <n v="161820"/>
    <x v="10"/>
    <x v="2"/>
    <n v="3840180"/>
    <n v="0.95956521739130429"/>
  </r>
  <r>
    <s v="ODR1182920461i"/>
    <s v="C405771L"/>
    <x v="152"/>
    <s v="P470236"/>
    <n v="400200"/>
    <n v="1"/>
    <n v="4002000"/>
    <n v="0"/>
    <n v="4002000"/>
    <n v="1"/>
    <n v="1"/>
    <n v="1"/>
    <n v="1"/>
    <d v="2021-07-06T00:00:00"/>
    <x v="783"/>
    <n v="4002000"/>
    <n v="272136"/>
    <x v="10"/>
    <x v="2"/>
    <n v="3729864"/>
    <n v="0.93200000000000005"/>
  </r>
  <r>
    <s v="ODR4581460838j"/>
    <s v="C248469L"/>
    <x v="407"/>
    <s v="P202781"/>
    <n v="400200"/>
    <n v="1"/>
    <n v="4002000"/>
    <n v="0"/>
    <n v="4002000"/>
    <n v="1"/>
    <n v="0"/>
    <n v="0"/>
    <n v="1"/>
    <d v="2021-07-20T00:00:00"/>
    <x v="189"/>
    <n v="4002000"/>
    <n v="288144"/>
    <x v="10"/>
    <x v="2"/>
    <n v="3713856"/>
    <n v="0.92800000000000005"/>
  </r>
  <r>
    <s v="ODR8438937164x"/>
    <s v="C236335L"/>
    <x v="370"/>
    <s v="P236646"/>
    <n v="400200"/>
    <n v="1"/>
    <n v="4002000"/>
    <n v="0"/>
    <n v="4002000"/>
    <n v="1"/>
    <n v="1"/>
    <n v="1"/>
    <n v="1"/>
    <d v="2021-09-12T00:00:00"/>
    <x v="1224"/>
    <n v="4002000"/>
    <n v="256128"/>
    <x v="10"/>
    <x v="2"/>
    <n v="3745872"/>
    <n v="0.93600000000000005"/>
  </r>
  <r>
    <s v="ODR6234827809l"/>
    <s v="C505925L"/>
    <x v="338"/>
    <s v="P470236"/>
    <n v="400200"/>
    <n v="1"/>
    <n v="4002000"/>
    <n v="0"/>
    <n v="4002000"/>
    <n v="1"/>
    <n v="1"/>
    <n v="0"/>
    <n v="1"/>
    <d v="2021-12-22T00:00:00"/>
    <x v="783"/>
    <n v="4002000"/>
    <n v="272136"/>
    <x v="10"/>
    <x v="2"/>
    <n v="3729864"/>
    <n v="0.93200000000000005"/>
  </r>
  <r>
    <s v="ODR6365240158x"/>
    <s v="C713207L"/>
    <x v="57"/>
    <s v="P707435"/>
    <n v="400200"/>
    <n v="1"/>
    <n v="4002000"/>
    <n v="0"/>
    <n v="4002000"/>
    <n v="1"/>
    <n v="0"/>
    <n v="0"/>
    <n v="1"/>
    <d v="2021-08-27T00:00:00"/>
    <x v="155"/>
    <n v="3190000"/>
    <n v="277530"/>
    <x v="10"/>
    <x v="2"/>
    <n v="3724470"/>
    <n v="0.93065217391304345"/>
  </r>
  <r>
    <s v="ODR6278477150i"/>
    <s v="C118068L"/>
    <x v="216"/>
    <s v="P202781"/>
    <n v="400200"/>
    <n v="1"/>
    <n v="4002000"/>
    <n v="0"/>
    <n v="4002000"/>
    <n v="1"/>
    <n v="0"/>
    <n v="0"/>
    <n v="9"/>
    <d v="2021-08-09T00:00:00"/>
    <x v="189"/>
    <n v="4002000"/>
    <n v="288144"/>
    <x v="10"/>
    <x v="9"/>
    <n v="3713856"/>
    <n v="0.92800000000000005"/>
  </r>
  <r>
    <s v="ODR2227559266n"/>
    <s v="C166448L"/>
    <x v="356"/>
    <s v="P470236"/>
    <n v="400200"/>
    <n v="1"/>
    <n v="4002000"/>
    <n v="0"/>
    <n v="4002000"/>
    <n v="1"/>
    <n v="1"/>
    <n v="1"/>
    <n v="1"/>
    <d v="2021-08-05T00:00:00"/>
    <x v="783"/>
    <n v="4002000"/>
    <n v="272136"/>
    <x v="10"/>
    <x v="2"/>
    <n v="3729864"/>
    <n v="0.93200000000000005"/>
  </r>
  <r>
    <s v="ODR9976240876s"/>
    <s v="C239306L"/>
    <x v="177"/>
    <s v="P202781"/>
    <n v="400200"/>
    <n v="1"/>
    <n v="4002000"/>
    <n v="0"/>
    <n v="4002000"/>
    <n v="1"/>
    <n v="1"/>
    <n v="1"/>
    <n v="1"/>
    <d v="2021-07-21T00:00:00"/>
    <x v="189"/>
    <n v="4002000"/>
    <n v="288144"/>
    <x v="10"/>
    <x v="2"/>
    <n v="3713856"/>
    <n v="0.92800000000000005"/>
  </r>
  <r>
    <s v="ODR7510211540m"/>
    <s v="C230401L"/>
    <x v="384"/>
    <s v="P707435"/>
    <n v="400200"/>
    <n v="1"/>
    <n v="4002000"/>
    <n v="0"/>
    <n v="4002000"/>
    <n v="1"/>
    <n v="1"/>
    <n v="1"/>
    <n v="1"/>
    <d v="2021-08-22T00:00:00"/>
    <x v="155"/>
    <n v="3190000"/>
    <n v="277530"/>
    <x v="10"/>
    <x v="2"/>
    <n v="3724470"/>
    <n v="0.93065217391304345"/>
  </r>
  <r>
    <s v="ODR5975275466a"/>
    <s v="C673861L"/>
    <x v="378"/>
    <s v="P236646"/>
    <n v="400200"/>
    <n v="1"/>
    <n v="4002000"/>
    <n v="0"/>
    <n v="4002000"/>
    <n v="1"/>
    <n v="1"/>
    <n v="0"/>
    <n v="1"/>
    <d v="2021-08-01T00:00:00"/>
    <x v="1224"/>
    <n v="4002000"/>
    <n v="256128"/>
    <x v="10"/>
    <x v="2"/>
    <n v="3745872"/>
    <n v="0.93600000000000005"/>
  </r>
  <r>
    <s v="ODR5175128471b"/>
    <s v="C191651L"/>
    <x v="371"/>
    <s v="P202781"/>
    <n v="400200"/>
    <n v="1"/>
    <n v="4002000"/>
    <n v="0"/>
    <n v="4002000"/>
    <n v="1"/>
    <n v="1"/>
    <n v="1"/>
    <n v="1"/>
    <d v="2021-07-13T00:00:00"/>
    <x v="189"/>
    <n v="4002000"/>
    <n v="288144"/>
    <x v="10"/>
    <x v="2"/>
    <n v="3713856"/>
    <n v="0.92800000000000005"/>
  </r>
  <r>
    <s v="ODR8056078712y"/>
    <s v="C286374L"/>
    <x v="318"/>
    <s v="P470236"/>
    <n v="400200"/>
    <n v="1"/>
    <n v="4002000"/>
    <n v="0"/>
    <n v="4002000"/>
    <n v="1"/>
    <n v="1"/>
    <n v="1"/>
    <n v="1"/>
    <d v="2021-12-04T00:00:00"/>
    <x v="783"/>
    <n v="4002000"/>
    <n v="272136"/>
    <x v="10"/>
    <x v="2"/>
    <n v="3729864"/>
    <n v="0.93200000000000005"/>
  </r>
  <r>
    <s v="ODR2579336155b"/>
    <s v="C491617L"/>
    <x v="145"/>
    <s v="P236646"/>
    <n v="400200"/>
    <n v="1"/>
    <n v="4002000"/>
    <n v="0"/>
    <n v="4002000"/>
    <n v="1"/>
    <n v="1"/>
    <n v="1"/>
    <n v="1"/>
    <d v="2021-09-27T00:00:00"/>
    <x v="1224"/>
    <n v="4002000"/>
    <n v="256128"/>
    <x v="10"/>
    <x v="2"/>
    <n v="3745872"/>
    <n v="0.93600000000000005"/>
  </r>
  <r>
    <s v="ODR5031018656r"/>
    <s v="C149914L"/>
    <x v="279"/>
    <s v="P202781"/>
    <n v="400200"/>
    <n v="1"/>
    <n v="4002000"/>
    <n v="0"/>
    <n v="4002000"/>
    <n v="1"/>
    <n v="1"/>
    <n v="1"/>
    <n v="1"/>
    <d v="2021-09-07T00:00:00"/>
    <x v="189"/>
    <n v="4002000"/>
    <n v="288144"/>
    <x v="10"/>
    <x v="2"/>
    <n v="3713856"/>
    <n v="0.92800000000000005"/>
  </r>
  <r>
    <s v="ODR3665057201r"/>
    <s v="C991995L"/>
    <x v="181"/>
    <s v="P470236"/>
    <n v="400200"/>
    <n v="1"/>
    <n v="4002000"/>
    <n v="0"/>
    <n v="4002000"/>
    <n v="1"/>
    <n v="1"/>
    <n v="0"/>
    <n v="1"/>
    <d v="2021-09-09T00:00:00"/>
    <x v="783"/>
    <n v="4002000"/>
    <n v="272136"/>
    <x v="10"/>
    <x v="2"/>
    <n v="3729864"/>
    <n v="0.93200000000000005"/>
  </r>
  <r>
    <s v="ODR9784923274r"/>
    <s v="C991995L"/>
    <x v="125"/>
    <s v="P470236"/>
    <n v="400200"/>
    <n v="1"/>
    <n v="4002000"/>
    <n v="0"/>
    <n v="4002000"/>
    <n v="1"/>
    <n v="1"/>
    <n v="1"/>
    <n v="1"/>
    <d v="2021-09-09T00:00:00"/>
    <x v="783"/>
    <n v="4002000"/>
    <n v="272136"/>
    <x v="10"/>
    <x v="2"/>
    <n v="3729864"/>
    <n v="0.93200000000000005"/>
  </r>
  <r>
    <s v="ODR4750443192f"/>
    <s v="C717679L"/>
    <x v="218"/>
    <s v="P894504"/>
    <n v="400200"/>
    <n v="1"/>
    <n v="4002000"/>
    <n v="0"/>
    <n v="4002000"/>
    <n v="1"/>
    <n v="1"/>
    <n v="1"/>
    <n v="1"/>
    <d v="2021-10-13T00:00:00"/>
    <x v="1226"/>
    <n v="4002000"/>
    <n v="272136"/>
    <x v="10"/>
    <x v="2"/>
    <n v="3729864"/>
    <n v="0.93200000000000005"/>
  </r>
  <r>
    <s v="ODR9915060277o"/>
    <s v="C199781L"/>
    <x v="188"/>
    <s v="P703287"/>
    <n v="400200"/>
    <n v="1"/>
    <n v="4002000"/>
    <n v="0"/>
    <n v="4002000"/>
    <n v="1"/>
    <n v="1"/>
    <n v="1"/>
    <n v="1"/>
    <d v="2021-10-25T00:00:00"/>
    <x v="1225"/>
    <n v="4002000"/>
    <n v="292146"/>
    <x v="10"/>
    <x v="2"/>
    <n v="3709854"/>
    <n v="0.92700000000000005"/>
  </r>
  <r>
    <s v="ODR5454458069y"/>
    <s v="C199781L"/>
    <x v="207"/>
    <s v="P703287"/>
    <n v="400200"/>
    <n v="1"/>
    <n v="4002000"/>
    <n v="0"/>
    <n v="4002000"/>
    <n v="1"/>
    <n v="1"/>
    <n v="0"/>
    <n v="1"/>
    <d v="2021-10-25T00:00:00"/>
    <x v="1225"/>
    <n v="4002000"/>
    <n v="292146"/>
    <x v="10"/>
    <x v="2"/>
    <n v="3709854"/>
    <n v="0.92700000000000005"/>
  </r>
  <r>
    <s v="ODR2768033433r"/>
    <s v="C767768L"/>
    <x v="208"/>
    <s v="P703287"/>
    <n v="400200"/>
    <n v="1"/>
    <n v="4002000"/>
    <n v="0"/>
    <n v="4002000"/>
    <n v="1"/>
    <n v="1"/>
    <n v="1"/>
    <n v="1"/>
    <d v="2021-10-13T00:00:00"/>
    <x v="1225"/>
    <n v="4002000"/>
    <n v="292146"/>
    <x v="10"/>
    <x v="2"/>
    <n v="3709854"/>
    <n v="0.92700000000000005"/>
  </r>
  <r>
    <s v="ODR3285794522a"/>
    <s v="C451085L"/>
    <x v="186"/>
    <s v="P707435"/>
    <n v="400200"/>
    <n v="1"/>
    <n v="4002000"/>
    <n v="0"/>
    <n v="4002000"/>
    <n v="1"/>
    <n v="1"/>
    <n v="1"/>
    <n v="4"/>
    <d v="2021-10-03T00:00:00"/>
    <x v="155"/>
    <n v="3190000"/>
    <n v="277530"/>
    <x v="10"/>
    <x v="1"/>
    <n v="3724470"/>
    <n v="0.93065217391304345"/>
  </r>
  <r>
    <s v="ODR2099011629x"/>
    <s v="C228201L"/>
    <x v="311"/>
    <s v="P236646"/>
    <n v="400200"/>
    <n v="1"/>
    <n v="4002000"/>
    <n v="0"/>
    <n v="4002000"/>
    <n v="1"/>
    <n v="1"/>
    <n v="1"/>
    <n v="1"/>
    <d v="2021-10-01T00:00:00"/>
    <x v="1224"/>
    <n v="4002000"/>
    <n v="256128"/>
    <x v="10"/>
    <x v="2"/>
    <n v="3745872"/>
    <n v="0.93600000000000005"/>
  </r>
  <r>
    <s v="ODR6709054237g"/>
    <s v="C804945L"/>
    <x v="365"/>
    <s v="P136796"/>
    <n v="400200"/>
    <n v="1"/>
    <n v="4002000"/>
    <n v="0"/>
    <n v="4002000"/>
    <n v="1"/>
    <n v="0"/>
    <n v="0"/>
    <n v="4"/>
    <d v="2021-11-11T00:00:00"/>
    <x v="110"/>
    <n v="2610000"/>
    <n v="161820"/>
    <x v="10"/>
    <x v="1"/>
    <n v="3840180"/>
    <n v="0.95956521739130429"/>
  </r>
  <r>
    <s v="ODR7686917852d"/>
    <s v="C802941L"/>
    <x v="330"/>
    <s v="P202781"/>
    <n v="400200"/>
    <n v="1"/>
    <n v="4002000"/>
    <n v="0"/>
    <n v="4002000"/>
    <n v="1"/>
    <n v="1"/>
    <n v="0"/>
    <n v="1"/>
    <d v="2021-10-25T00:00:00"/>
    <x v="189"/>
    <n v="4002000"/>
    <n v="288144"/>
    <x v="10"/>
    <x v="2"/>
    <n v="3713856"/>
    <n v="0.92800000000000005"/>
  </r>
  <r>
    <s v="ODR4629627640k"/>
    <s v="C887943L"/>
    <x v="320"/>
    <s v="P707435"/>
    <n v="400200"/>
    <n v="1"/>
    <n v="4002000"/>
    <n v="0"/>
    <n v="4002000"/>
    <n v="1"/>
    <n v="1"/>
    <n v="1"/>
    <n v="1"/>
    <d v="2021-12-11T00:00:00"/>
    <x v="155"/>
    <n v="3190000"/>
    <n v="277530"/>
    <x v="10"/>
    <x v="2"/>
    <n v="3724470"/>
    <n v="0.93065217391304345"/>
  </r>
  <r>
    <s v="ODR9218934419d"/>
    <s v="C207844L"/>
    <x v="173"/>
    <s v="P202781"/>
    <n v="400200"/>
    <n v="1"/>
    <n v="4002000"/>
    <n v="0"/>
    <n v="4002000"/>
    <n v="1"/>
    <n v="1"/>
    <n v="1"/>
    <n v="1"/>
    <d v="2021-12-17T00:00:00"/>
    <x v="189"/>
    <n v="4002000"/>
    <n v="288144"/>
    <x v="10"/>
    <x v="2"/>
    <n v="3713856"/>
    <n v="0.92800000000000005"/>
  </r>
  <r>
    <s v="ODR3391938777f"/>
    <s v="C485693L"/>
    <x v="134"/>
    <s v="P707435"/>
    <n v="400200"/>
    <n v="1"/>
    <n v="4002000"/>
    <n v="0"/>
    <n v="4002000"/>
    <n v="1"/>
    <n v="1"/>
    <n v="1"/>
    <n v="1"/>
    <d v="2021-07-02T00:00:00"/>
    <x v="155"/>
    <n v="3190000"/>
    <n v="277530"/>
    <x v="10"/>
    <x v="2"/>
    <n v="3724470"/>
    <n v="0.93065217391304345"/>
  </r>
  <r>
    <s v="ODR8857736329x"/>
    <s v="C366090L"/>
    <x v="324"/>
    <s v="P202781"/>
    <n v="400200"/>
    <n v="1"/>
    <n v="4002000"/>
    <n v="0"/>
    <n v="4002000"/>
    <n v="1"/>
    <n v="1"/>
    <n v="1"/>
    <n v="1"/>
    <d v="2021-12-26T00:00:00"/>
    <x v="189"/>
    <n v="4002000"/>
    <n v="288144"/>
    <x v="10"/>
    <x v="2"/>
    <n v="3713856"/>
    <n v="0.92800000000000005"/>
  </r>
  <r>
    <s v="ODR4378531872r"/>
    <s v="C603214L"/>
    <x v="306"/>
    <s v="P202781"/>
    <n v="400200"/>
    <n v="1"/>
    <n v="4002000"/>
    <n v="0"/>
    <n v="4002000"/>
    <n v="1"/>
    <n v="0"/>
    <n v="0"/>
    <n v="4"/>
    <d v="2021-12-12T00:00:00"/>
    <x v="189"/>
    <n v="4002000"/>
    <n v="288144"/>
    <x v="10"/>
    <x v="1"/>
    <n v="3713856"/>
    <n v="0.92800000000000005"/>
  </r>
  <r>
    <s v="ODR2560740364j"/>
    <s v="C863827L"/>
    <x v="326"/>
    <s v="P470236"/>
    <n v="400200"/>
    <n v="1"/>
    <n v="4002000"/>
    <n v="0"/>
    <n v="4002000"/>
    <n v="1"/>
    <n v="1"/>
    <n v="1"/>
    <n v="1"/>
    <d v="2021-12-20T00:00:00"/>
    <x v="783"/>
    <n v="4002000"/>
    <n v="272136"/>
    <x v="10"/>
    <x v="2"/>
    <n v="3729864"/>
    <n v="0.93200000000000005"/>
  </r>
  <r>
    <s v="ODR8201085804s"/>
    <s v="C670128L"/>
    <x v="339"/>
    <s v="P202781"/>
    <n v="400200"/>
    <n v="1"/>
    <n v="4002000"/>
    <n v="0"/>
    <n v="4002000"/>
    <n v="1"/>
    <n v="1"/>
    <n v="1"/>
    <n v="1"/>
    <d v="2021-12-01T00:00:00"/>
    <x v="189"/>
    <n v="4002000"/>
    <n v="288144"/>
    <x v="10"/>
    <x v="2"/>
    <n v="3713856"/>
    <n v="0.92800000000000005"/>
  </r>
  <r>
    <s v="ODR5126654058r"/>
    <s v="C979577L"/>
    <x v="285"/>
    <s v="P703287"/>
    <n v="400200"/>
    <n v="1"/>
    <n v="4002000"/>
    <n v="0"/>
    <n v="4002000"/>
    <n v="1"/>
    <n v="1"/>
    <n v="1"/>
    <n v="1"/>
    <d v="2021-12-17T00:00:00"/>
    <x v="1225"/>
    <n v="4002000"/>
    <n v="292146"/>
    <x v="10"/>
    <x v="2"/>
    <n v="3709854"/>
    <n v="0.92700000000000005"/>
  </r>
  <r>
    <s v="ODR2150735949w"/>
    <s v="C875370L"/>
    <x v="286"/>
    <s v="P703287"/>
    <n v="400200"/>
    <n v="1"/>
    <n v="4002000"/>
    <n v="0"/>
    <n v="4002000"/>
    <n v="1"/>
    <n v="1"/>
    <n v="1"/>
    <n v="1"/>
    <d v="2021-12-15T00:00:00"/>
    <x v="1225"/>
    <n v="4002000"/>
    <n v="292146"/>
    <x v="10"/>
    <x v="2"/>
    <n v="3709854"/>
    <n v="0.92700000000000005"/>
  </r>
  <r>
    <s v="ODR3900538606n"/>
    <s v="C319389L"/>
    <x v="265"/>
    <s v="P202781"/>
    <n v="400200"/>
    <n v="1"/>
    <n v="4002000"/>
    <n v="0"/>
    <n v="4002000"/>
    <n v="1"/>
    <n v="0"/>
    <n v="0"/>
    <n v="4"/>
    <d v="2021-12-09T00:00:00"/>
    <x v="189"/>
    <n v="4002000"/>
    <n v="288144"/>
    <x v="10"/>
    <x v="1"/>
    <n v="3713856"/>
    <n v="0.92800000000000005"/>
  </r>
  <r>
    <s v="ODR6146972806x"/>
    <s v="C734552L"/>
    <x v="266"/>
    <s v="P236646"/>
    <n v="400200"/>
    <n v="1"/>
    <n v="4002000"/>
    <n v="0"/>
    <n v="4002000"/>
    <n v="1"/>
    <n v="0"/>
    <n v="0"/>
    <n v="4"/>
    <d v="2021-12-27T00:00:00"/>
    <x v="1224"/>
    <n v="4002000"/>
    <n v="256128"/>
    <x v="10"/>
    <x v="1"/>
    <n v="3745872"/>
    <n v="0.93600000000000005"/>
  </r>
  <r>
    <s v="ODR9670890951a"/>
    <s v="C693623L"/>
    <x v="191"/>
    <s v="P707435"/>
    <n v="400200"/>
    <n v="1"/>
    <n v="4002000"/>
    <n v="0"/>
    <n v="4002000"/>
    <n v="1"/>
    <n v="1"/>
    <n v="1"/>
    <n v="1"/>
    <d v="2022-03-05T00:00:00"/>
    <x v="155"/>
    <n v="3190000"/>
    <n v="277530"/>
    <x v="10"/>
    <x v="2"/>
    <n v="3724470"/>
    <n v="0.93065217391304345"/>
  </r>
  <r>
    <s v="ODR5692295933n"/>
    <s v="C746446L"/>
    <x v="128"/>
    <s v="P707435"/>
    <n v="400200"/>
    <n v="1"/>
    <n v="4002000"/>
    <n v="0"/>
    <n v="4002000"/>
    <n v="1"/>
    <n v="1"/>
    <n v="1"/>
    <n v="1"/>
    <d v="2022-04-03T00:00:00"/>
    <x v="155"/>
    <n v="3190000"/>
    <n v="277530"/>
    <x v="10"/>
    <x v="2"/>
    <n v="3724470"/>
    <n v="0.93065217391304345"/>
  </r>
  <r>
    <s v="ODR4714588298s"/>
    <s v="C475783L"/>
    <x v="135"/>
    <s v="P104316"/>
    <n v="400200"/>
    <n v="1"/>
    <n v="4002000"/>
    <n v="0"/>
    <n v="4002000"/>
    <n v="1"/>
    <n v="0"/>
    <n v="0"/>
    <n v="4"/>
    <d v="2022-05-01T00:00:00"/>
    <x v="782"/>
    <n v="2610000"/>
    <n v="227070"/>
    <x v="10"/>
    <x v="1"/>
    <n v="3774930"/>
    <n v="0.94326086956521737"/>
  </r>
  <r>
    <s v="ODR6242020316d"/>
    <s v="C242882L"/>
    <x v="211"/>
    <s v="P470236"/>
    <n v="400200"/>
    <n v="1"/>
    <n v="4002000"/>
    <n v="0"/>
    <n v="4002000"/>
    <n v="1"/>
    <n v="0"/>
    <n v="0"/>
    <n v="4"/>
    <d v="2022-01-24T00:00:00"/>
    <x v="783"/>
    <n v="4002000"/>
    <n v="272136"/>
    <x v="10"/>
    <x v="1"/>
    <n v="3729864"/>
    <n v="0.93200000000000005"/>
  </r>
  <r>
    <s v="ODR3988495306t"/>
    <s v="C242882L"/>
    <x v="287"/>
    <s v="P470236"/>
    <n v="400200"/>
    <n v="1"/>
    <n v="4002000"/>
    <n v="0"/>
    <n v="4002000"/>
    <n v="1"/>
    <n v="0"/>
    <n v="0"/>
    <n v="4"/>
    <d v="2022-01-24T00:00:00"/>
    <x v="783"/>
    <n v="4002000"/>
    <n v="272136"/>
    <x v="10"/>
    <x v="1"/>
    <n v="3729864"/>
    <n v="0.93200000000000005"/>
  </r>
  <r>
    <s v="ODR2491287376n"/>
    <s v="C577018L"/>
    <x v="268"/>
    <s v="P470236"/>
    <n v="400200"/>
    <n v="1"/>
    <n v="4002000"/>
    <n v="0"/>
    <n v="4002000"/>
    <n v="1"/>
    <n v="1"/>
    <n v="1"/>
    <n v="1"/>
    <d v="2022-01-09T00:00:00"/>
    <x v="783"/>
    <n v="4002000"/>
    <n v="272136"/>
    <x v="10"/>
    <x v="2"/>
    <n v="3729864"/>
    <n v="0.93200000000000005"/>
  </r>
  <r>
    <s v="ODR6904881794s"/>
    <s v="C375470L"/>
    <x v="189"/>
    <s v="P202781"/>
    <n v="400200"/>
    <n v="1"/>
    <n v="4002000"/>
    <n v="0"/>
    <n v="4002000"/>
    <n v="1"/>
    <n v="1"/>
    <n v="1"/>
    <n v="1"/>
    <d v="2022-01-16T00:00:00"/>
    <x v="189"/>
    <n v="4002000"/>
    <n v="288144"/>
    <x v="10"/>
    <x v="2"/>
    <n v="3713856"/>
    <n v="0.92800000000000005"/>
  </r>
  <r>
    <s v="ODR8695663777p"/>
    <s v="C242882L"/>
    <x v="270"/>
    <s v="P470236"/>
    <n v="400200"/>
    <n v="1"/>
    <n v="4002000"/>
    <n v="0"/>
    <n v="4002000"/>
    <n v="1"/>
    <n v="0"/>
    <n v="0"/>
    <n v="4"/>
    <d v="2022-01-24T00:00:00"/>
    <x v="783"/>
    <n v="4002000"/>
    <n v="272136"/>
    <x v="10"/>
    <x v="1"/>
    <n v="3729864"/>
    <n v="0.93200000000000005"/>
  </r>
  <r>
    <s v="ODR9180332060v"/>
    <s v="C917631L"/>
    <x v="246"/>
    <s v="P470236"/>
    <n v="400200"/>
    <n v="1"/>
    <n v="4002000"/>
    <n v="0"/>
    <n v="4002000"/>
    <n v="1"/>
    <n v="0"/>
    <n v="0"/>
    <n v="4"/>
    <d v="2022-01-06T00:00:00"/>
    <x v="783"/>
    <n v="4002000"/>
    <n v="272136"/>
    <x v="10"/>
    <x v="1"/>
    <n v="3729864"/>
    <n v="0.93200000000000005"/>
  </r>
  <r>
    <s v="ODR6384222821u"/>
    <s v="C305512L"/>
    <x v="327"/>
    <s v="P136796"/>
    <n v="400200"/>
    <n v="1"/>
    <n v="4002000"/>
    <n v="0"/>
    <n v="4002000"/>
    <n v="1"/>
    <n v="1"/>
    <n v="1"/>
    <n v="1"/>
    <d v="2022-01-21T00:00:00"/>
    <x v="110"/>
    <n v="2610000"/>
    <n v="161820"/>
    <x v="10"/>
    <x v="2"/>
    <n v="3840180"/>
    <n v="0.95956521739130429"/>
  </r>
  <r>
    <s v="ODR7787509578o"/>
    <s v="C837184L"/>
    <x v="341"/>
    <s v="P202781"/>
    <n v="400200"/>
    <n v="1"/>
    <n v="4002000"/>
    <n v="0"/>
    <n v="4002000"/>
    <n v="1"/>
    <n v="1"/>
    <n v="1"/>
    <n v="1"/>
    <d v="2022-01-28T00:00:00"/>
    <x v="189"/>
    <n v="4002000"/>
    <n v="288144"/>
    <x v="10"/>
    <x v="2"/>
    <n v="3713856"/>
    <n v="0.92800000000000005"/>
  </r>
  <r>
    <s v="ODR7146464871i"/>
    <s v="C746876L"/>
    <x v="342"/>
    <s v="P136796"/>
    <n v="400200"/>
    <n v="1"/>
    <n v="4002000"/>
    <n v="0"/>
    <n v="4002000"/>
    <n v="1"/>
    <n v="0"/>
    <n v="0"/>
    <n v="4"/>
    <d v="2022-01-28T00:00:00"/>
    <x v="110"/>
    <n v="2610000"/>
    <n v="161820"/>
    <x v="10"/>
    <x v="1"/>
    <n v="3840180"/>
    <n v="0.95956521739130429"/>
  </r>
  <r>
    <s v="ODR2529258479i"/>
    <s v="C749236L"/>
    <x v="158"/>
    <s v="P470236"/>
    <n v="400200"/>
    <n v="1"/>
    <n v="4002000"/>
    <n v="0"/>
    <n v="4002000"/>
    <n v="1"/>
    <n v="0"/>
    <n v="0"/>
    <n v="4"/>
    <d v="2022-02-25T00:00:00"/>
    <x v="783"/>
    <n v="4002000"/>
    <n v="272136"/>
    <x v="10"/>
    <x v="1"/>
    <n v="3729864"/>
    <n v="0.93200000000000005"/>
  </r>
  <r>
    <s v="ODR4002144691x"/>
    <s v="C409050L"/>
    <x v="368"/>
    <s v="P236646"/>
    <n v="400200"/>
    <n v="1"/>
    <n v="4002000"/>
    <n v="0"/>
    <n v="4002000"/>
    <n v="1"/>
    <n v="1"/>
    <n v="1"/>
    <n v="1"/>
    <d v="2022-01-19T00:00:00"/>
    <x v="1224"/>
    <n v="4002000"/>
    <n v="256128"/>
    <x v="10"/>
    <x v="2"/>
    <n v="3745872"/>
    <n v="0.93600000000000005"/>
  </r>
  <r>
    <s v="ODR1999652385d"/>
    <s v="C349467L"/>
    <x v="53"/>
    <s v="P202781"/>
    <n v="400200"/>
    <n v="1"/>
    <n v="4002000"/>
    <n v="0"/>
    <n v="4002000"/>
    <n v="1"/>
    <n v="0"/>
    <n v="0"/>
    <n v="4"/>
    <d v="2022-02-21T00:00:00"/>
    <x v="189"/>
    <n v="4002000"/>
    <n v="288144"/>
    <x v="10"/>
    <x v="1"/>
    <n v="3713856"/>
    <n v="0.92800000000000005"/>
  </r>
  <r>
    <s v="ODR2607597503q"/>
    <s v="C430739L"/>
    <x v="251"/>
    <s v="P470236"/>
    <n v="400200"/>
    <n v="1"/>
    <n v="4002000"/>
    <n v="0"/>
    <n v="4002000"/>
    <n v="1"/>
    <n v="0"/>
    <n v="0"/>
    <n v="4"/>
    <d v="2022-02-02T00:00:00"/>
    <x v="783"/>
    <n v="4002000"/>
    <n v="272136"/>
    <x v="10"/>
    <x v="1"/>
    <n v="3729864"/>
    <n v="0.93200000000000005"/>
  </r>
  <r>
    <s v="ODR6331993301u"/>
    <s v="C702867L"/>
    <x v="334"/>
    <s v="P202781"/>
    <n v="400200"/>
    <n v="1"/>
    <n v="4002000"/>
    <n v="0"/>
    <n v="4002000"/>
    <n v="1"/>
    <n v="1"/>
    <n v="0"/>
    <n v="1"/>
    <d v="2022-02-09T00:00:00"/>
    <x v="189"/>
    <n v="4002000"/>
    <n v="288144"/>
    <x v="10"/>
    <x v="2"/>
    <n v="3713856"/>
    <n v="0.92800000000000005"/>
  </r>
  <r>
    <s v="ODR9222999687q"/>
    <s v="C430739L"/>
    <x v="252"/>
    <s v="P470236"/>
    <n v="400200"/>
    <n v="1"/>
    <n v="4002000"/>
    <n v="0"/>
    <n v="4002000"/>
    <n v="1"/>
    <n v="1"/>
    <n v="1"/>
    <n v="4"/>
    <d v="2022-02-02T00:00:00"/>
    <x v="783"/>
    <n v="4002000"/>
    <n v="272136"/>
    <x v="10"/>
    <x v="1"/>
    <n v="3729864"/>
    <n v="0.93200000000000005"/>
  </r>
  <r>
    <s v="ODR5485101318a"/>
    <s v="C505505L"/>
    <x v="300"/>
    <s v="P470236"/>
    <n v="400200"/>
    <n v="1"/>
    <n v="4002000"/>
    <n v="0"/>
    <n v="4002000"/>
    <n v="1"/>
    <n v="1"/>
    <n v="1"/>
    <n v="1"/>
    <d v="2022-02-24T00:00:00"/>
    <x v="783"/>
    <n v="4002000"/>
    <n v="272136"/>
    <x v="10"/>
    <x v="2"/>
    <n v="3729864"/>
    <n v="0.93200000000000005"/>
  </r>
  <r>
    <s v="ODR9834069021l"/>
    <s v="C917631L"/>
    <x v="55"/>
    <s v="P470236"/>
    <n v="400200"/>
    <n v="1"/>
    <n v="4002000"/>
    <n v="0"/>
    <n v="4002000"/>
    <n v="1"/>
    <n v="0"/>
    <n v="0"/>
    <n v="4"/>
    <d v="2022-01-06T00:00:00"/>
    <x v="783"/>
    <n v="4002000"/>
    <n v="272136"/>
    <x v="10"/>
    <x v="1"/>
    <n v="3729864"/>
    <n v="0.93200000000000005"/>
  </r>
  <r>
    <s v="ODR1290063205z"/>
    <s v="C942480L"/>
    <x v="299"/>
    <s v="P236646"/>
    <n v="400200"/>
    <n v="1"/>
    <n v="4002000"/>
    <n v="0"/>
    <n v="4002000"/>
    <n v="1"/>
    <n v="1"/>
    <n v="1"/>
    <n v="1"/>
    <d v="2022-02-24T00:00:00"/>
    <x v="1224"/>
    <n v="4002000"/>
    <n v="256128"/>
    <x v="10"/>
    <x v="2"/>
    <n v="3745872"/>
    <n v="0.93600000000000005"/>
  </r>
  <r>
    <s v="ODR8916336556f"/>
    <s v="C167482L"/>
    <x v="96"/>
    <s v="P395322"/>
    <n v="400200"/>
    <n v="1"/>
    <n v="4002000"/>
    <n v="0"/>
    <n v="4002000"/>
    <n v="1"/>
    <n v="0"/>
    <n v="0"/>
    <n v="4"/>
    <d v="2022-02-17T00:00:00"/>
    <x v="1227"/>
    <n v="3401700"/>
    <n v="207466"/>
    <x v="10"/>
    <x v="1"/>
    <n v="3794534"/>
    <n v="0.94815942028985511"/>
  </r>
  <r>
    <s v="ODR9152316157s"/>
    <s v="C379450L"/>
    <x v="245"/>
    <s v="P707435"/>
    <n v="400200"/>
    <n v="1"/>
    <n v="4002000"/>
    <n v="0"/>
    <n v="4002000"/>
    <n v="1"/>
    <n v="0"/>
    <n v="0"/>
    <n v="1"/>
    <d v="2022-02-02T00:00:00"/>
    <x v="155"/>
    <n v="3190000"/>
    <n v="277530"/>
    <x v="10"/>
    <x v="2"/>
    <n v="3724470"/>
    <n v="0.93065217391304345"/>
  </r>
  <r>
    <s v="ODR8361179369f"/>
    <s v="C727310L"/>
    <x v="113"/>
    <s v="P470236"/>
    <n v="400200"/>
    <n v="1"/>
    <n v="4002000"/>
    <n v="0"/>
    <n v="4002000"/>
    <n v="1"/>
    <n v="1"/>
    <n v="1"/>
    <n v="1"/>
    <d v="2022-02-27T00:00:00"/>
    <x v="783"/>
    <n v="4002000"/>
    <n v="272136"/>
    <x v="10"/>
    <x v="2"/>
    <n v="3729864"/>
    <n v="0.93200000000000005"/>
  </r>
  <r>
    <s v="ODR2938193278b"/>
    <s v="C821363L"/>
    <x v="335"/>
    <s v="P202781"/>
    <n v="400200"/>
    <n v="1"/>
    <n v="4002000"/>
    <n v="0"/>
    <n v="4002000"/>
    <n v="1"/>
    <n v="1"/>
    <n v="0"/>
    <n v="1"/>
    <d v="2022-02-23T00:00:00"/>
    <x v="189"/>
    <n v="4002000"/>
    <n v="288144"/>
    <x v="10"/>
    <x v="2"/>
    <n v="3713856"/>
    <n v="0.92800000000000005"/>
  </r>
  <r>
    <s v="ODR8995591664i"/>
    <s v="C306419L"/>
    <x v="298"/>
    <s v="P470236"/>
    <n v="400200"/>
    <n v="1"/>
    <n v="4002000"/>
    <n v="0"/>
    <n v="4002000"/>
    <n v="1"/>
    <n v="0"/>
    <n v="0"/>
    <n v="1"/>
    <d v="2022-02-21T00:00:00"/>
    <x v="783"/>
    <n v="4002000"/>
    <n v="272136"/>
    <x v="10"/>
    <x v="2"/>
    <n v="3729864"/>
    <n v="0.93200000000000005"/>
  </r>
  <r>
    <s v="ODR8229766863y"/>
    <s v="C732178L"/>
    <x v="95"/>
    <s v="P236646"/>
    <n v="400200"/>
    <n v="1"/>
    <n v="4002000"/>
    <n v="0"/>
    <n v="4002000"/>
    <n v="1"/>
    <n v="1"/>
    <n v="1"/>
    <n v="1"/>
    <d v="2022-02-18T00:00:00"/>
    <x v="1224"/>
    <n v="4002000"/>
    <n v="256128"/>
    <x v="10"/>
    <x v="2"/>
    <n v="3745872"/>
    <n v="0.93600000000000005"/>
  </r>
  <r>
    <s v="ODR3561657337m"/>
    <s v="C839869L"/>
    <x v="253"/>
    <s v="P707435"/>
    <n v="400200"/>
    <n v="1"/>
    <n v="4002000"/>
    <n v="0"/>
    <n v="4002000"/>
    <n v="1"/>
    <n v="0"/>
    <n v="0"/>
    <n v="1"/>
    <d v="2022-02-25T00:00:00"/>
    <x v="155"/>
    <n v="3190000"/>
    <n v="277530"/>
    <x v="10"/>
    <x v="2"/>
    <n v="3724470"/>
    <n v="0.93065217391304345"/>
  </r>
  <r>
    <s v="ODR2155035654k"/>
    <s v="C758391L"/>
    <x v="329"/>
    <s v="P470236"/>
    <n v="400200"/>
    <n v="1"/>
    <n v="4002000"/>
    <n v="0"/>
    <n v="4002000"/>
    <n v="1"/>
    <n v="0"/>
    <n v="0"/>
    <n v="4"/>
    <d v="2022-01-12T00:00:00"/>
    <x v="783"/>
    <n v="4002000"/>
    <n v="272136"/>
    <x v="10"/>
    <x v="1"/>
    <n v="3729864"/>
    <n v="0.93200000000000005"/>
  </r>
  <r>
    <s v="ODR5715436692b"/>
    <s v="C812198L"/>
    <x v="333"/>
    <s v="P236646"/>
    <n v="400200"/>
    <n v="1"/>
    <n v="4002000"/>
    <n v="0"/>
    <n v="4002000"/>
    <n v="1"/>
    <n v="1"/>
    <n v="1"/>
    <n v="1"/>
    <d v="2022-02-21T00:00:00"/>
    <x v="1224"/>
    <n v="4002000"/>
    <n v="256128"/>
    <x v="10"/>
    <x v="2"/>
    <n v="3745872"/>
    <n v="0.93600000000000005"/>
  </r>
  <r>
    <s v="ODR6838003017q"/>
    <s v="C409862L"/>
    <x v="195"/>
    <s v="P236646"/>
    <n v="400200"/>
    <n v="1"/>
    <n v="4002000"/>
    <n v="0"/>
    <n v="4002000"/>
    <n v="1"/>
    <n v="0"/>
    <n v="0"/>
    <n v="7"/>
    <d v="2022-04-27T00:00:00"/>
    <x v="1224"/>
    <n v="4002000"/>
    <n v="256128"/>
    <x v="10"/>
    <x v="4"/>
    <n v="3745872"/>
    <n v="0.93600000000000005"/>
  </r>
  <r>
    <s v="ODR5456183055f"/>
    <s v="C919265L"/>
    <x v="171"/>
    <s v="P470236"/>
    <n v="400200"/>
    <n v="1"/>
    <n v="4002000"/>
    <n v="0"/>
    <n v="4002000"/>
    <n v="1"/>
    <n v="1"/>
    <n v="1"/>
    <n v="1"/>
    <d v="2022-05-27T00:00:00"/>
    <x v="783"/>
    <n v="4002000"/>
    <n v="272136"/>
    <x v="10"/>
    <x v="2"/>
    <n v="3729864"/>
    <n v="0.93200000000000005"/>
  </r>
  <r>
    <s v="ODR2797990728d"/>
    <s v="C364393L"/>
    <x v="254"/>
    <s v="P470236"/>
    <n v="400200"/>
    <n v="1"/>
    <n v="4002000"/>
    <n v="0"/>
    <n v="4002000"/>
    <n v="1"/>
    <n v="0"/>
    <n v="0"/>
    <n v="1"/>
    <d v="2022-03-12T00:00:00"/>
    <x v="783"/>
    <n v="4002000"/>
    <n v="272136"/>
    <x v="10"/>
    <x v="2"/>
    <n v="3729864"/>
    <n v="0.93200000000000005"/>
  </r>
  <r>
    <s v="ODR7554489508h"/>
    <s v="C543153L"/>
    <x v="247"/>
    <s v="P470236"/>
    <n v="400200"/>
    <n v="1"/>
    <n v="4002000"/>
    <n v="0"/>
    <n v="4002000"/>
    <n v="1"/>
    <n v="1"/>
    <n v="0"/>
    <n v="1"/>
    <d v="2022-03-04T00:00:00"/>
    <x v="783"/>
    <n v="4002000"/>
    <n v="272136"/>
    <x v="10"/>
    <x v="2"/>
    <n v="3729864"/>
    <n v="0.93200000000000005"/>
  </r>
  <r>
    <s v="ODR2718315774f"/>
    <s v="C569230L"/>
    <x v="176"/>
    <s v="P470236"/>
    <n v="400200"/>
    <n v="1"/>
    <n v="4002000"/>
    <n v="0"/>
    <n v="4002000"/>
    <n v="1"/>
    <n v="1"/>
    <n v="0"/>
    <n v="3"/>
    <d v="2022-02-01T00:00:00"/>
    <x v="783"/>
    <n v="4002000"/>
    <n v="272136"/>
    <x v="10"/>
    <x v="3"/>
    <n v="3729864"/>
    <n v="0.93200000000000005"/>
  </r>
  <r>
    <s v="ODR7550165106r"/>
    <s v="C364393L"/>
    <x v="39"/>
    <s v="P470236"/>
    <n v="400200"/>
    <n v="1"/>
    <n v="4002000"/>
    <n v="0"/>
    <n v="4002000"/>
    <n v="1"/>
    <n v="1"/>
    <n v="0"/>
    <n v="1"/>
    <d v="2022-03-12T00:00:00"/>
    <x v="783"/>
    <n v="4002000"/>
    <n v="272136"/>
    <x v="10"/>
    <x v="2"/>
    <n v="3729864"/>
    <n v="0.93200000000000005"/>
  </r>
  <r>
    <s v="ODR4011681307w"/>
    <s v="C197331L"/>
    <x v="355"/>
    <s v="P236646"/>
    <n v="400200"/>
    <n v="1"/>
    <n v="4002000"/>
    <n v="0"/>
    <n v="4002000"/>
    <n v="1"/>
    <n v="1"/>
    <n v="1"/>
    <n v="1"/>
    <d v="2022-03-23T00:00:00"/>
    <x v="1224"/>
    <n v="4002000"/>
    <n v="256128"/>
    <x v="10"/>
    <x v="2"/>
    <n v="3745872"/>
    <n v="0.93600000000000005"/>
  </r>
  <r>
    <s v="ODR3345115151a"/>
    <s v="C615777L"/>
    <x v="151"/>
    <s v="P104316"/>
    <n v="400200"/>
    <n v="1"/>
    <n v="4002000"/>
    <n v="0"/>
    <n v="4002000"/>
    <n v="1"/>
    <n v="1"/>
    <n v="1"/>
    <n v="1"/>
    <d v="2022-04-25T00:00:00"/>
    <x v="782"/>
    <n v="2610000"/>
    <n v="227070"/>
    <x v="10"/>
    <x v="2"/>
    <n v="3774930"/>
    <n v="0.94326086956521737"/>
  </r>
  <r>
    <s v="ODR7992610503r"/>
    <s v="C601204L"/>
    <x v="13"/>
    <s v="P470236"/>
    <n v="400200"/>
    <n v="1"/>
    <n v="4002000"/>
    <n v="0"/>
    <n v="4002000"/>
    <n v="1"/>
    <n v="0"/>
    <n v="0"/>
    <n v="1"/>
    <d v="2022-04-28T00:00:00"/>
    <x v="783"/>
    <n v="4002000"/>
    <n v="272136"/>
    <x v="10"/>
    <x v="2"/>
    <n v="3729864"/>
    <n v="0.93200000000000005"/>
  </r>
  <r>
    <s v="ODR4067409090f"/>
    <s v="C577894L"/>
    <x v="14"/>
    <s v="P104316"/>
    <n v="400200"/>
    <n v="1"/>
    <n v="4002000"/>
    <n v="0"/>
    <n v="4002000"/>
    <n v="1"/>
    <n v="1"/>
    <n v="1"/>
    <n v="1"/>
    <d v="2022-04-22T00:00:00"/>
    <x v="782"/>
    <n v="2610000"/>
    <n v="227070"/>
    <x v="10"/>
    <x v="2"/>
    <n v="3774930"/>
    <n v="0.94326086956521737"/>
  </r>
  <r>
    <s v="ODR5078189223l"/>
    <s v="C849015L"/>
    <x v="165"/>
    <s v="P104316"/>
    <n v="400200"/>
    <n v="1"/>
    <n v="4002000"/>
    <n v="0"/>
    <n v="4002000"/>
    <n v="1"/>
    <n v="1"/>
    <n v="0"/>
    <n v="1"/>
    <d v="2022-04-01T00:00:00"/>
    <x v="782"/>
    <n v="2610000"/>
    <n v="227070"/>
    <x v="10"/>
    <x v="2"/>
    <n v="3774930"/>
    <n v="0.94326086956521737"/>
  </r>
  <r>
    <s v="ODR3927362819m"/>
    <s v="C864684L"/>
    <x v="381"/>
    <s v="P104316"/>
    <n v="400200"/>
    <n v="1"/>
    <n v="4002000"/>
    <n v="0"/>
    <n v="4002000"/>
    <n v="1"/>
    <n v="0"/>
    <n v="0"/>
    <n v="1"/>
    <d v="2022-04-04T00:00:00"/>
    <x v="782"/>
    <n v="2610000"/>
    <n v="227070"/>
    <x v="10"/>
    <x v="2"/>
    <n v="3774930"/>
    <n v="0.94326086956521737"/>
  </r>
  <r>
    <s v="ODR5158596416n"/>
    <s v="C370584L"/>
    <x v="396"/>
    <s v="P104316"/>
    <n v="400200"/>
    <n v="1"/>
    <n v="4002000"/>
    <n v="0"/>
    <n v="4002000"/>
    <n v="1"/>
    <n v="0"/>
    <n v="0"/>
    <n v="4"/>
    <d v="2022-04-01T00:00:00"/>
    <x v="782"/>
    <n v="2610000"/>
    <n v="227070"/>
    <x v="10"/>
    <x v="1"/>
    <n v="3774930"/>
    <n v="0.94326086956521737"/>
  </r>
  <r>
    <s v="ODR7807249826e"/>
    <s v="C926482L"/>
    <x v="131"/>
    <s v="P470236"/>
    <n v="400200"/>
    <n v="1"/>
    <n v="4002000"/>
    <n v="0"/>
    <n v="4002000"/>
    <n v="1"/>
    <n v="1"/>
    <n v="1"/>
    <n v="1"/>
    <d v="2022-04-08T00:00:00"/>
    <x v="783"/>
    <n v="4002000"/>
    <n v="272136"/>
    <x v="10"/>
    <x v="2"/>
    <n v="3729864"/>
    <n v="0.93200000000000005"/>
  </r>
  <r>
    <s v="ODR6210471050r"/>
    <s v="C781833L"/>
    <x v="133"/>
    <s v="P202781"/>
    <n v="400200"/>
    <n v="1"/>
    <n v="4002000"/>
    <n v="0"/>
    <n v="4002000"/>
    <n v="1"/>
    <n v="0"/>
    <n v="0"/>
    <n v="4"/>
    <d v="2022-04-24T00:00:00"/>
    <x v="189"/>
    <n v="4002000"/>
    <n v="288144"/>
    <x v="10"/>
    <x v="1"/>
    <n v="3713856"/>
    <n v="0.92800000000000005"/>
  </r>
  <r>
    <s v="ODR5402481372k"/>
    <s v="C931263L"/>
    <x v="294"/>
    <s v="P202781"/>
    <n v="400200"/>
    <n v="1"/>
    <n v="4002000"/>
    <n v="0"/>
    <n v="4002000"/>
    <n v="1"/>
    <n v="0"/>
    <n v="0"/>
    <n v="4"/>
    <d v="2022-01-27T00:00:00"/>
    <x v="189"/>
    <n v="4002000"/>
    <n v="288144"/>
    <x v="10"/>
    <x v="1"/>
    <n v="3713856"/>
    <n v="0.92800000000000005"/>
  </r>
  <r>
    <s v="ODR1360980097f"/>
    <s v="C358152L"/>
    <x v="182"/>
    <s v="P236646"/>
    <n v="400200"/>
    <n v="1"/>
    <n v="4002000"/>
    <n v="0"/>
    <n v="4002000"/>
    <n v="1"/>
    <n v="1"/>
    <n v="1"/>
    <n v="1"/>
    <d v="2022-02-24T00:00:00"/>
    <x v="1224"/>
    <n v="4002000"/>
    <n v="256128"/>
    <x v="10"/>
    <x v="2"/>
    <n v="3745872"/>
    <n v="0.93600000000000005"/>
  </r>
  <r>
    <s v="ODR1650170870q"/>
    <s v="C275052L"/>
    <x v="122"/>
    <s v="P202781"/>
    <n v="400200"/>
    <n v="1"/>
    <n v="4002000"/>
    <n v="0"/>
    <n v="4002000"/>
    <n v="1"/>
    <n v="1"/>
    <n v="1"/>
    <n v="1"/>
    <d v="2022-01-04T00:00:00"/>
    <x v="189"/>
    <n v="4002000"/>
    <n v="288144"/>
    <x v="10"/>
    <x v="2"/>
    <n v="3713856"/>
    <n v="0.92800000000000005"/>
  </r>
  <r>
    <s v="ODR6574980646s"/>
    <s v="C862094L"/>
    <x v="127"/>
    <s v="P202781"/>
    <n v="400200"/>
    <n v="1"/>
    <n v="4002000"/>
    <n v="0"/>
    <n v="4002000"/>
    <n v="1"/>
    <n v="0"/>
    <n v="0"/>
    <n v="1"/>
    <d v="2022-05-13T00:00:00"/>
    <x v="189"/>
    <n v="4002000"/>
    <n v="288144"/>
    <x v="10"/>
    <x v="2"/>
    <n v="3713856"/>
    <n v="0.92800000000000005"/>
  </r>
  <r>
    <s v="ODR5797420822r"/>
    <s v="C455118L"/>
    <x v="226"/>
    <s v="P707435"/>
    <n v="400200"/>
    <n v="1"/>
    <n v="4002000"/>
    <n v="0"/>
    <n v="4002000"/>
    <n v="1"/>
    <n v="1"/>
    <n v="1"/>
    <n v="1"/>
    <d v="2022-05-28T00:00:00"/>
    <x v="155"/>
    <n v="3190000"/>
    <n v="277530"/>
    <x v="10"/>
    <x v="2"/>
    <n v="3724470"/>
    <n v="0.93065217391304345"/>
  </r>
  <r>
    <s v="ODR9197788022x"/>
    <s v="C763103L"/>
    <x v="19"/>
    <s v="P104316"/>
    <n v="400200"/>
    <n v="1"/>
    <n v="4002000"/>
    <n v="0"/>
    <n v="4002000"/>
    <n v="1"/>
    <n v="1"/>
    <n v="1"/>
    <n v="1"/>
    <d v="2022-05-24T00:00:00"/>
    <x v="782"/>
    <n v="2610000"/>
    <n v="227070"/>
    <x v="10"/>
    <x v="2"/>
    <n v="3774930"/>
    <n v="0.94326086956521737"/>
  </r>
  <r>
    <s v="ODR9545888752p"/>
    <s v="C866875L"/>
    <x v="12"/>
    <s v="P104316"/>
    <n v="400200"/>
    <n v="1"/>
    <n v="4002000"/>
    <n v="0"/>
    <n v="4002000"/>
    <n v="1"/>
    <n v="1"/>
    <n v="0"/>
    <n v="1"/>
    <d v="2022-05-17T00:00:00"/>
    <x v="782"/>
    <n v="2610000"/>
    <n v="227070"/>
    <x v="10"/>
    <x v="2"/>
    <n v="3774930"/>
    <n v="0.94326086956521737"/>
  </r>
  <r>
    <s v="ODR9649665921k"/>
    <s v="C940970L"/>
    <x v="224"/>
    <s v="P104316"/>
    <n v="400200"/>
    <n v="1"/>
    <n v="4002000"/>
    <n v="0"/>
    <n v="4002000"/>
    <n v="1"/>
    <n v="0"/>
    <n v="0"/>
    <n v="7"/>
    <d v="2022-05-18T00:00:00"/>
    <x v="782"/>
    <n v="2610000"/>
    <n v="227070"/>
    <x v="10"/>
    <x v="4"/>
    <n v="3774930"/>
    <n v="0.94326086956521737"/>
  </r>
  <r>
    <s v="ODR2269641787k"/>
    <s v="C490081L"/>
    <x v="388"/>
    <s v="P202781"/>
    <n v="400200"/>
    <n v="1"/>
    <n v="4002000"/>
    <n v="0"/>
    <n v="4002000"/>
    <n v="1"/>
    <n v="1"/>
    <n v="1"/>
    <n v="1"/>
    <d v="2022-05-09T00:00:00"/>
    <x v="189"/>
    <n v="4002000"/>
    <n v="288144"/>
    <x v="10"/>
    <x v="2"/>
    <n v="3713856"/>
    <n v="0.92800000000000005"/>
  </r>
  <r>
    <s v="ODR3133372305y"/>
    <s v="C820507L"/>
    <x v="264"/>
    <s v="P470236"/>
    <n v="400200"/>
    <n v="1"/>
    <n v="4002000"/>
    <n v="0"/>
    <n v="4002000"/>
    <n v="1"/>
    <n v="0"/>
    <n v="0"/>
    <n v="1"/>
    <d v="2022-05-07T00:00:00"/>
    <x v="783"/>
    <n v="4002000"/>
    <n v="272136"/>
    <x v="10"/>
    <x v="2"/>
    <n v="3729864"/>
    <n v="0.93200000000000005"/>
  </r>
  <r>
    <s v="ODR6568425431b"/>
    <s v="C176332L"/>
    <x v="139"/>
    <s v="P707435"/>
    <n v="400200"/>
    <n v="1"/>
    <n v="4002000"/>
    <n v="0"/>
    <n v="4002000"/>
    <n v="1"/>
    <n v="0"/>
    <n v="0"/>
    <n v="7"/>
    <d v="2022-05-06T00:00:00"/>
    <x v="155"/>
    <n v="3190000"/>
    <n v="277530"/>
    <x v="10"/>
    <x v="4"/>
    <n v="3724470"/>
    <n v="0.93065217391304345"/>
  </r>
  <r>
    <s v="ODR6236607297h"/>
    <s v="C917760L"/>
    <x v="295"/>
    <s v="P703287"/>
    <n v="400200"/>
    <n v="1"/>
    <n v="4002000"/>
    <n v="0"/>
    <n v="4002000"/>
    <n v="1"/>
    <n v="1"/>
    <n v="0"/>
    <n v="1"/>
    <d v="2022-01-12T00:00:00"/>
    <x v="1225"/>
    <n v="4002000"/>
    <n v="292146"/>
    <x v="10"/>
    <x v="2"/>
    <n v="3709854"/>
    <n v="0.92700000000000005"/>
  </r>
  <r>
    <s v="ODR3562691891k"/>
    <s v="C877022L"/>
    <x v="290"/>
    <s v="P202781"/>
    <n v="400200"/>
    <n v="1"/>
    <n v="4002000"/>
    <n v="0"/>
    <n v="4002000"/>
    <n v="1"/>
    <n v="1"/>
    <n v="1"/>
    <n v="1"/>
    <d v="2022-02-02T00:00:00"/>
    <x v="189"/>
    <n v="4002000"/>
    <n v="288144"/>
    <x v="10"/>
    <x v="2"/>
    <n v="3713856"/>
    <n v="0.92800000000000005"/>
  </r>
  <r>
    <s v="ODR1149010175i"/>
    <s v="C850251L"/>
    <x v="132"/>
    <s v="P707435"/>
    <n v="400200"/>
    <n v="1"/>
    <n v="4002000"/>
    <n v="0"/>
    <n v="4002000"/>
    <n v="1"/>
    <n v="1"/>
    <n v="1"/>
    <n v="1"/>
    <d v="2022-05-22T00:00:00"/>
    <x v="155"/>
    <n v="3190000"/>
    <n v="277530"/>
    <x v="10"/>
    <x v="2"/>
    <n v="3724470"/>
    <n v="0.93065217391304345"/>
  </r>
  <r>
    <s v="ODR7145328329n"/>
    <s v="C541149L"/>
    <x v="202"/>
    <s v="P470236"/>
    <n v="400200"/>
    <n v="1"/>
    <n v="4002000"/>
    <n v="0"/>
    <n v="4002000"/>
    <n v="1"/>
    <n v="0"/>
    <n v="0"/>
    <n v="4"/>
    <d v="2022-01-05T00:00:00"/>
    <x v="783"/>
    <n v="4002000"/>
    <n v="272136"/>
    <x v="10"/>
    <x v="1"/>
    <n v="3729864"/>
    <n v="0.93200000000000005"/>
  </r>
  <r>
    <s v="ODR7229285616e"/>
    <s v="C569230L"/>
    <x v="243"/>
    <s v="P470236"/>
    <n v="400200"/>
    <n v="1"/>
    <n v="4002000"/>
    <n v="0"/>
    <n v="4002000"/>
    <n v="1"/>
    <n v="1"/>
    <n v="0"/>
    <n v="1"/>
    <d v="2022-02-01T00:00:00"/>
    <x v="783"/>
    <n v="4002000"/>
    <n v="272136"/>
    <x v="10"/>
    <x v="2"/>
    <n v="3729864"/>
    <n v="0.93200000000000005"/>
  </r>
  <r>
    <s v="ODR9773773402h"/>
    <s v="C289731L"/>
    <x v="166"/>
    <s v="P707435"/>
    <n v="400200"/>
    <n v="1"/>
    <n v="4002000"/>
    <n v="0"/>
    <n v="4002000"/>
    <n v="1"/>
    <n v="1"/>
    <n v="1"/>
    <n v="1"/>
    <d v="2022-03-22T00:00:00"/>
    <x v="155"/>
    <n v="3190000"/>
    <n v="277530"/>
    <x v="10"/>
    <x v="2"/>
    <n v="3724470"/>
    <n v="0.93065217391304345"/>
  </r>
  <r>
    <s v="ODR4617255549d"/>
    <s v="C730593L"/>
    <x v="401"/>
    <s v="P202781"/>
    <n v="400200"/>
    <n v="1"/>
    <n v="4002000"/>
    <n v="0"/>
    <n v="4002000"/>
    <n v="1"/>
    <n v="0"/>
    <n v="0"/>
    <n v="1"/>
    <d v="2022-05-08T00:00:00"/>
    <x v="189"/>
    <n v="4002000"/>
    <n v="288144"/>
    <x v="10"/>
    <x v="2"/>
    <n v="3713856"/>
    <n v="0.92800000000000005"/>
  </r>
  <r>
    <s v="ODR5888540254n"/>
    <s v="C431005L"/>
    <x v="203"/>
    <s v="P470236"/>
    <n v="400200"/>
    <n v="1"/>
    <n v="4002000"/>
    <n v="0"/>
    <n v="4002000"/>
    <n v="1"/>
    <n v="0"/>
    <n v="0"/>
    <n v="4"/>
    <d v="2022-01-22T00:00:00"/>
    <x v="783"/>
    <n v="4002000"/>
    <n v="272136"/>
    <x v="10"/>
    <x v="1"/>
    <n v="3729864"/>
    <n v="0.93200000000000005"/>
  </r>
  <r>
    <s v="ODR7724174747d"/>
    <s v="C735964L"/>
    <x v="179"/>
    <s v="P470236"/>
    <n v="400200"/>
    <n v="1"/>
    <n v="4002000"/>
    <n v="0"/>
    <n v="4002000"/>
    <n v="1"/>
    <n v="0"/>
    <n v="0"/>
    <n v="4"/>
    <d v="2022-03-11T00:00:00"/>
    <x v="783"/>
    <n v="4002000"/>
    <n v="272136"/>
    <x v="10"/>
    <x v="1"/>
    <n v="3729864"/>
    <n v="0.93200000000000005"/>
  </r>
  <r>
    <s v="ODR5868946552e"/>
    <s v="C563099L"/>
    <x v="332"/>
    <s v="P202781"/>
    <n v="400200"/>
    <n v="1"/>
    <n v="4002000"/>
    <n v="0"/>
    <n v="4002000"/>
    <n v="1"/>
    <n v="1"/>
    <n v="1"/>
    <n v="1"/>
    <d v="2022-05-12T00:00:00"/>
    <x v="189"/>
    <n v="4002000"/>
    <n v="288144"/>
    <x v="10"/>
    <x v="2"/>
    <n v="3713856"/>
    <n v="0.92800000000000005"/>
  </r>
  <r>
    <s v="ODR9596788425v"/>
    <s v="C853288L"/>
    <x v="213"/>
    <s v="P703287"/>
    <n v="400200"/>
    <n v="1"/>
    <n v="4002000"/>
    <n v="0"/>
    <n v="4002000"/>
    <n v="1"/>
    <n v="0"/>
    <n v="0"/>
    <n v="4"/>
    <d v="2022-01-28T00:00:00"/>
    <x v="1225"/>
    <n v="4002000"/>
    <n v="292146"/>
    <x v="10"/>
    <x v="1"/>
    <n v="3709854"/>
    <n v="0.92700000000000005"/>
  </r>
  <r>
    <s v="ODR3443554923d"/>
    <s v="C153551L"/>
    <x v="108"/>
    <s v="P470236"/>
    <n v="400200"/>
    <n v="1"/>
    <n v="4002000"/>
    <n v="0"/>
    <n v="4002000"/>
    <n v="1"/>
    <n v="1"/>
    <n v="1"/>
    <n v="1"/>
    <d v="2022-02-26T00:00:00"/>
    <x v="783"/>
    <n v="4002000"/>
    <n v="272136"/>
    <x v="10"/>
    <x v="2"/>
    <n v="3729864"/>
    <n v="0.93200000000000005"/>
  </r>
  <r>
    <s v="ODR7559505569k"/>
    <s v="C228470L"/>
    <x v="393"/>
    <s v="P104316"/>
    <n v="400200"/>
    <n v="1"/>
    <n v="4002000"/>
    <n v="0"/>
    <n v="4002000"/>
    <n v="1"/>
    <n v="0"/>
    <n v="0"/>
    <n v="7"/>
    <d v="2022-05-28T00:00:00"/>
    <x v="782"/>
    <n v="2610000"/>
    <n v="227070"/>
    <x v="10"/>
    <x v="4"/>
    <n v="3774930"/>
    <n v="0.94326086956521737"/>
  </r>
  <r>
    <s v="ODR9605966951n"/>
    <s v="C653184L"/>
    <x v="296"/>
    <s v="P703287"/>
    <n v="400200"/>
    <n v="1"/>
    <n v="4002000"/>
    <n v="0"/>
    <n v="4002000"/>
    <n v="1"/>
    <n v="1"/>
    <n v="0"/>
    <n v="1"/>
    <d v="2022-01-25T00:00:00"/>
    <x v="1225"/>
    <n v="4002000"/>
    <n v="292146"/>
    <x v="10"/>
    <x v="2"/>
    <n v="3709854"/>
    <n v="0.92700000000000005"/>
  </r>
  <r>
    <s v="ODR8547134647n"/>
    <s v="C513079L"/>
    <x v="305"/>
    <s v="P202781"/>
    <n v="400200"/>
    <n v="1"/>
    <n v="4002000"/>
    <n v="0"/>
    <n v="4002000"/>
    <n v="1"/>
    <n v="1"/>
    <n v="1"/>
    <n v="1"/>
    <d v="2022-02-09T00:00:00"/>
    <x v="189"/>
    <n v="4002000"/>
    <n v="288144"/>
    <x v="10"/>
    <x v="2"/>
    <n v="3713856"/>
    <n v="0.92800000000000005"/>
  </r>
  <r>
    <s v="ODR8905185172x"/>
    <s v="C927578L"/>
    <x v="123"/>
    <s v="P470236"/>
    <n v="400200"/>
    <n v="1"/>
    <n v="4002000"/>
    <n v="0"/>
    <n v="4002000"/>
    <n v="1"/>
    <n v="1"/>
    <n v="0"/>
    <n v="1"/>
    <d v="2022-03-10T00:00:00"/>
    <x v="783"/>
    <n v="4002000"/>
    <n v="272136"/>
    <x v="10"/>
    <x v="2"/>
    <n v="3729864"/>
    <n v="0.93200000000000005"/>
  </r>
  <r>
    <s v="ODR8181723576l"/>
    <s v="C162721L"/>
    <x v="209"/>
    <s v="P202781"/>
    <n v="400200"/>
    <n v="1"/>
    <n v="4002000"/>
    <n v="0"/>
    <n v="4002000"/>
    <n v="1"/>
    <n v="1"/>
    <n v="1"/>
    <n v="1"/>
    <d v="2021-07-26T00:00:00"/>
    <x v="189"/>
    <n v="4002000"/>
    <n v="288144"/>
    <x v="10"/>
    <x v="2"/>
    <n v="3713856"/>
    <n v="0.92800000000000005"/>
  </r>
  <r>
    <s v="ODR8836229464v"/>
    <s v="C153430L"/>
    <x v="190"/>
    <s v="P236646"/>
    <n v="400200"/>
    <n v="1"/>
    <n v="4002000"/>
    <n v="0"/>
    <n v="4002000"/>
    <n v="1"/>
    <n v="0"/>
    <n v="0"/>
    <n v="4"/>
    <d v="2022-01-27T00:00:00"/>
    <x v="1224"/>
    <n v="4002000"/>
    <n v="256128"/>
    <x v="10"/>
    <x v="1"/>
    <n v="3745872"/>
    <n v="0.93600000000000005"/>
  </r>
  <r>
    <s v="ODR2189659554j"/>
    <s v="C854773L"/>
    <x v="180"/>
    <s v="P625909"/>
    <n v="400200"/>
    <n v="1"/>
    <n v="4002000"/>
    <n v="0"/>
    <n v="4002000"/>
    <n v="1"/>
    <n v="0"/>
    <n v="0"/>
    <n v="4"/>
    <d v="2022-02-22T00:00:00"/>
    <x v="1228"/>
    <n v="4002000"/>
    <n v="292146"/>
    <x v="10"/>
    <x v="1"/>
    <n v="3709854"/>
    <n v="0.92700000000000005"/>
  </r>
  <r>
    <s v="ODR2279072645k"/>
    <s v="C967540L"/>
    <x v="129"/>
    <s v="P470236"/>
    <n v="400200"/>
    <n v="1"/>
    <n v="4002000"/>
    <n v="0"/>
    <n v="4002000"/>
    <n v="1"/>
    <n v="1"/>
    <n v="0"/>
    <n v="1"/>
    <d v="2022-03-07T00:00:00"/>
    <x v="783"/>
    <n v="4002000"/>
    <n v="272136"/>
    <x v="10"/>
    <x v="2"/>
    <n v="3729864"/>
    <n v="0.93200000000000005"/>
  </r>
  <r>
    <s v="ODR8007945022c"/>
    <s v="C452972L"/>
    <x v="153"/>
    <s v="P202781"/>
    <n v="400200"/>
    <n v="1"/>
    <n v="4002000"/>
    <n v="0"/>
    <n v="4002000"/>
    <n v="1"/>
    <n v="0"/>
    <n v="0"/>
    <n v="7"/>
    <d v="2022-04-21T00:00:00"/>
    <x v="189"/>
    <n v="4002000"/>
    <n v="288144"/>
    <x v="10"/>
    <x v="4"/>
    <n v="3713856"/>
    <n v="0.92800000000000005"/>
  </r>
  <r>
    <s v="ODR7793343449y"/>
    <s v="C254201L"/>
    <x v="41"/>
    <s v="P707435"/>
    <n v="400200"/>
    <n v="1"/>
    <n v="4002000"/>
    <n v="0"/>
    <n v="4002000"/>
    <n v="1"/>
    <n v="0"/>
    <n v="0"/>
    <n v="7"/>
    <d v="2022-05-15T00:00:00"/>
    <x v="155"/>
    <n v="3190000"/>
    <n v="277530"/>
    <x v="10"/>
    <x v="4"/>
    <n v="3724470"/>
    <n v="0.93065217391304345"/>
  </r>
  <r>
    <s v="ODR7788856933j"/>
    <s v="C853288L"/>
    <x v="5"/>
    <s v="P703287"/>
    <n v="400200"/>
    <n v="1"/>
    <n v="4002000"/>
    <n v="0"/>
    <n v="4002000"/>
    <n v="1"/>
    <n v="1"/>
    <n v="0"/>
    <n v="4"/>
    <d v="2022-01-28T00:00:00"/>
    <x v="1225"/>
    <n v="4002000"/>
    <n v="292146"/>
    <x v="10"/>
    <x v="1"/>
    <n v="3709854"/>
    <n v="0.92700000000000005"/>
  </r>
  <r>
    <s v="ODR8375298259j"/>
    <s v="C313074L"/>
    <x v="111"/>
    <s v="P202781"/>
    <n v="400200"/>
    <n v="1"/>
    <n v="4002000"/>
    <n v="0"/>
    <n v="4002000"/>
    <n v="1"/>
    <n v="1"/>
    <n v="1"/>
    <n v="1"/>
    <d v="2022-02-08T00:00:00"/>
    <x v="189"/>
    <n v="4002000"/>
    <n v="288144"/>
    <x v="10"/>
    <x v="2"/>
    <n v="3713856"/>
    <n v="0.92800000000000005"/>
  </r>
  <r>
    <s v="ODR1864528098n"/>
    <s v="C506825L"/>
    <x v="16"/>
    <s v="P703287"/>
    <n v="400200"/>
    <n v="1"/>
    <n v="4002000"/>
    <n v="0"/>
    <n v="4002000"/>
    <n v="1"/>
    <n v="1"/>
    <n v="1"/>
    <n v="1"/>
    <d v="2021-07-10T00:00:00"/>
    <x v="1225"/>
    <n v="4002000"/>
    <n v="292146"/>
    <x v="10"/>
    <x v="2"/>
    <n v="3709854"/>
    <n v="0.92700000000000005"/>
  </r>
  <r>
    <s v="ODR3584238203e"/>
    <s v="C344605L"/>
    <x v="262"/>
    <s v="P202781"/>
    <n v="400200"/>
    <n v="1"/>
    <n v="4002000"/>
    <n v="0"/>
    <n v="4002000"/>
    <n v="1"/>
    <n v="0"/>
    <n v="0"/>
    <n v="7"/>
    <d v="2022-05-23T00:00:00"/>
    <x v="189"/>
    <n v="4002000"/>
    <n v="288144"/>
    <x v="10"/>
    <x v="4"/>
    <n v="3713856"/>
    <n v="0.92800000000000005"/>
  </r>
  <r>
    <s v="ODR4115039954h"/>
    <s v="C792683L"/>
    <x v="73"/>
    <s v="P856998"/>
    <n v="400200"/>
    <n v="1"/>
    <n v="4002000"/>
    <n v="0"/>
    <n v="4002000"/>
    <n v="1"/>
    <n v="1"/>
    <n v="1"/>
    <n v="1"/>
    <d v="2022-05-23T00:00:00"/>
    <x v="1229"/>
    <n v="4002000"/>
    <n v="308154"/>
    <x v="6"/>
    <x v="2"/>
    <n v="3693846"/>
    <n v="0.92300000000000004"/>
  </r>
  <r>
    <s v="ODR9749989350a"/>
    <s v="C287376L"/>
    <x v="139"/>
    <s v="P338156"/>
    <n v="400200"/>
    <n v="1"/>
    <n v="4002000"/>
    <n v="0"/>
    <n v="4002000"/>
    <n v="1"/>
    <n v="1"/>
    <n v="1"/>
    <n v="1"/>
    <d v="2022-05-28T00:00:00"/>
    <x v="1230"/>
    <n v="4002000"/>
    <n v="356178"/>
    <x v="7"/>
    <x v="2"/>
    <n v="3645822"/>
    <n v="0.91100000000000003"/>
  </r>
  <r>
    <s v="ODR8531043822l"/>
    <s v="C807487L"/>
    <x v="79"/>
    <s v="P396169"/>
    <n v="400142"/>
    <n v="1"/>
    <n v="4001420"/>
    <n v="0"/>
    <n v="4001420"/>
    <n v="1"/>
    <n v="0"/>
    <n v="0"/>
    <n v="5"/>
    <d v="2021-11-26T00:00:00"/>
    <x v="128"/>
    <n v="3769420"/>
    <n v="256302"/>
    <x v="3"/>
    <x v="0"/>
    <n v="3745118"/>
    <n v="0.93594723873025076"/>
  </r>
  <r>
    <s v="ODR6705481571l"/>
    <s v="C131997L"/>
    <x v="388"/>
    <s v="P505418"/>
    <n v="400142"/>
    <n v="1"/>
    <n v="4001420"/>
    <n v="0"/>
    <n v="4001420"/>
    <n v="1"/>
    <n v="1"/>
    <n v="0"/>
    <n v="1"/>
    <d v="2022-05-18T00:00:00"/>
    <x v="1231"/>
    <n v="4001420"/>
    <n v="276080"/>
    <x v="3"/>
    <x v="2"/>
    <n v="3725340"/>
    <n v="0.93100449340484126"/>
  </r>
  <r>
    <s v="ODR7800295190t"/>
    <s v="C389857L"/>
    <x v="262"/>
    <s v="P505418"/>
    <n v="400142"/>
    <n v="1"/>
    <n v="4001420"/>
    <n v="0"/>
    <n v="4001420"/>
    <n v="1"/>
    <n v="1"/>
    <n v="0"/>
    <n v="1"/>
    <d v="2021-08-24T00:00:00"/>
    <x v="1231"/>
    <n v="4001420"/>
    <n v="276080"/>
    <x v="3"/>
    <x v="2"/>
    <n v="3725340"/>
    <n v="0.93100449340484126"/>
  </r>
  <r>
    <s v="ODR8381633615w"/>
    <s v="C406498L"/>
    <x v="311"/>
    <s v="P440933"/>
    <n v="399620"/>
    <n v="1"/>
    <n v="3996200"/>
    <n v="0"/>
    <n v="3996200"/>
    <n v="1"/>
    <n v="0"/>
    <n v="0"/>
    <n v="4"/>
    <d v="2021-10-25T00:00:00"/>
    <x v="1232"/>
    <n v="3996200"/>
    <n v="255722"/>
    <x v="9"/>
    <x v="1"/>
    <n v="3740478"/>
    <n v="0.9360087082728592"/>
  </r>
  <r>
    <s v="ODR6967404444a"/>
    <s v="C955962L"/>
    <x v="343"/>
    <s v="P870040"/>
    <n v="399040"/>
    <n v="1"/>
    <n v="3990400"/>
    <n v="0"/>
    <n v="3990400"/>
    <n v="1"/>
    <n v="0"/>
    <n v="0"/>
    <n v="4"/>
    <d v="2021-12-25T00:00:00"/>
    <x v="1233"/>
    <n v="3990400"/>
    <n v="347130"/>
    <x v="9"/>
    <x v="1"/>
    <n v="3643270"/>
    <n v="0.91300872093023255"/>
  </r>
  <r>
    <s v="ODR2799460208z"/>
    <s v="C555100L"/>
    <x v="346"/>
    <s v="P387683"/>
    <n v="399040"/>
    <n v="1"/>
    <n v="3990400"/>
    <n v="0"/>
    <n v="3990400"/>
    <n v="1"/>
    <n v="1"/>
    <n v="0"/>
    <n v="1"/>
    <d v="2021-12-19T00:00:00"/>
    <x v="1234"/>
    <n v="3990400"/>
    <n v="351132"/>
    <x v="9"/>
    <x v="2"/>
    <n v="3639268"/>
    <n v="0.91200581395348834"/>
  </r>
  <r>
    <s v="ODR1519285300k"/>
    <s v="C306006L"/>
    <x v="166"/>
    <s v="P547834"/>
    <n v="399040"/>
    <n v="1"/>
    <n v="3990400"/>
    <n v="0"/>
    <n v="3990400"/>
    <n v="1"/>
    <n v="1"/>
    <n v="0"/>
    <n v="1"/>
    <d v="2022-03-23T00:00:00"/>
    <x v="1235"/>
    <n v="3990400"/>
    <n v="323176"/>
    <x v="9"/>
    <x v="2"/>
    <n v="3667224"/>
    <n v="0.91901162790697677"/>
  </r>
  <r>
    <s v="ODR5888203333f"/>
    <s v="C524286L"/>
    <x v="99"/>
    <s v="P803301"/>
    <n v="397880"/>
    <n v="1"/>
    <n v="3978800"/>
    <n v="0"/>
    <n v="3978800"/>
    <n v="1"/>
    <n v="1"/>
    <n v="1"/>
    <n v="1"/>
    <d v="2021-08-11T00:00:00"/>
    <x v="126"/>
    <n v="3978800"/>
    <n v="270512"/>
    <x v="3"/>
    <x v="2"/>
    <n v="3708288"/>
    <n v="0.93201166180758022"/>
  </r>
  <r>
    <s v="ODR9197802701d"/>
    <s v="C143684L"/>
    <x v="376"/>
    <s v="P912809"/>
    <n v="397300"/>
    <n v="1"/>
    <n v="3973000"/>
    <n v="0"/>
    <n v="3973000"/>
    <n v="1"/>
    <n v="1"/>
    <n v="0"/>
    <n v="1"/>
    <d v="2021-07-05T00:00:00"/>
    <x v="1236"/>
    <n v="3973000"/>
    <n v="242324"/>
    <x v="7"/>
    <x v="2"/>
    <n v="3730676"/>
    <n v="0.93900729927007298"/>
  </r>
  <r>
    <s v="ODR4112133295j"/>
    <s v="C830897L"/>
    <x v="48"/>
    <s v="P797760"/>
    <n v="397300"/>
    <n v="1"/>
    <n v="3973000"/>
    <n v="0"/>
    <n v="3973000"/>
    <n v="1"/>
    <n v="1"/>
    <n v="1"/>
    <n v="1"/>
    <d v="2021-07-12T00:00:00"/>
    <x v="1237"/>
    <n v="3973000"/>
    <n v="313838"/>
    <x v="7"/>
    <x v="2"/>
    <n v="3659162"/>
    <n v="0.92100729927007297"/>
  </r>
  <r>
    <s v="ODR8880360233q"/>
    <s v="C926914L"/>
    <x v="258"/>
    <s v="P880103"/>
    <n v="397184"/>
    <n v="1"/>
    <n v="3971840"/>
    <n v="0"/>
    <n v="3971840"/>
    <n v="1"/>
    <n v="1"/>
    <n v="0"/>
    <n v="7"/>
    <d v="2022-03-14T00:00:00"/>
    <x v="1238"/>
    <n v="3971840"/>
    <n v="337560"/>
    <x v="6"/>
    <x v="4"/>
    <n v="3634280"/>
    <n v="0.91501168224299068"/>
  </r>
  <r>
    <s v="ODR5430135271l"/>
    <s v="C630030L"/>
    <x v="261"/>
    <s v="P880103"/>
    <n v="397184"/>
    <n v="1"/>
    <n v="3971840"/>
    <n v="0"/>
    <n v="3971840"/>
    <n v="1"/>
    <n v="0"/>
    <n v="0"/>
    <n v="7"/>
    <d v="2021-09-15T00:00:00"/>
    <x v="1238"/>
    <n v="3971840"/>
    <n v="337560"/>
    <x v="6"/>
    <x v="4"/>
    <n v="3634280"/>
    <n v="0.91501168224299068"/>
  </r>
  <r>
    <s v="ODR1883295754c"/>
    <s v="C370659L"/>
    <x v="144"/>
    <s v="P487968"/>
    <n v="394400"/>
    <n v="1"/>
    <n v="3944000"/>
    <n v="0"/>
    <n v="3944000"/>
    <n v="1"/>
    <n v="1"/>
    <n v="0"/>
    <n v="1"/>
    <d v="2021-08-05T00:00:00"/>
    <x v="1239"/>
    <n v="3944000"/>
    <n v="276080"/>
    <x v="10"/>
    <x v="2"/>
    <n v="3667920"/>
    <n v="0.93"/>
  </r>
  <r>
    <s v="ODR2638324229l"/>
    <s v="C969315L"/>
    <x v="310"/>
    <s v="P755612"/>
    <n v="394400"/>
    <n v="1"/>
    <n v="3944000"/>
    <n v="0"/>
    <n v="3944000"/>
    <n v="1"/>
    <n v="1"/>
    <n v="1"/>
    <n v="1"/>
    <d v="2021-07-09T00:00:00"/>
    <x v="1240"/>
    <n v="3944000"/>
    <n v="244528"/>
    <x v="3"/>
    <x v="2"/>
    <n v="3699472"/>
    <n v="0.93799999999999994"/>
  </r>
  <r>
    <s v="ODR8926542719t"/>
    <s v="C725776L"/>
    <x v="354"/>
    <s v="P243089"/>
    <n v="98600"/>
    <n v="4"/>
    <n v="3944000"/>
    <n v="0"/>
    <n v="3944000"/>
    <n v="1"/>
    <n v="0"/>
    <n v="0"/>
    <n v="1"/>
    <d v="2021-11-03T00:00:00"/>
    <x v="1241"/>
    <n v="986000"/>
    <n v="60146"/>
    <x v="7"/>
    <x v="2"/>
    <n v="3703416"/>
    <n v="0.93899999999999995"/>
  </r>
  <r>
    <s v="ODR3567898312c"/>
    <s v="C282235L"/>
    <x v="323"/>
    <s v="P178407"/>
    <n v="394400"/>
    <n v="1"/>
    <n v="3944000"/>
    <n v="0"/>
    <n v="3944000"/>
    <n v="1"/>
    <n v="1"/>
    <n v="1"/>
    <n v="1"/>
    <d v="2021-12-26T00:00:00"/>
    <x v="1242"/>
    <n v="3944000"/>
    <n v="260304"/>
    <x v="7"/>
    <x v="2"/>
    <n v="3683696"/>
    <n v="0.93400000000000005"/>
  </r>
  <r>
    <s v="ODR6159715560f"/>
    <s v="C450527L"/>
    <x v="234"/>
    <s v="P545689"/>
    <n v="394168"/>
    <n v="1"/>
    <n v="3941680"/>
    <n v="0"/>
    <n v="3941680"/>
    <n v="1"/>
    <n v="1"/>
    <n v="1"/>
    <n v="1"/>
    <d v="2021-07-25T00:00:00"/>
    <x v="1243"/>
    <n v="3941680"/>
    <n v="327120"/>
    <x v="7"/>
    <x v="2"/>
    <n v="3614560"/>
    <n v="0.91701000588581516"/>
  </r>
  <r>
    <s v="ODR6862944468z"/>
    <s v="C937189L"/>
    <x v="23"/>
    <s v="P260175"/>
    <n v="78242"/>
    <n v="5"/>
    <n v="3912100"/>
    <n v="0"/>
    <n v="3912100"/>
    <n v="1"/>
    <n v="1"/>
    <n v="1"/>
    <n v="1"/>
    <d v="2022-04-13T00:00:00"/>
    <x v="1244"/>
    <n v="962800"/>
    <n v="61596"/>
    <x v="5"/>
    <x v="2"/>
    <n v="3604120"/>
    <n v="0.92127501853224614"/>
  </r>
  <r>
    <s v="ODR9580247943n"/>
    <s v="C506457L"/>
    <x v="257"/>
    <s v="P356360"/>
    <n v="385700"/>
    <n v="1"/>
    <n v="3857000"/>
    <n v="0"/>
    <n v="3857000"/>
    <n v="1"/>
    <n v="0"/>
    <n v="0"/>
    <n v="7"/>
    <d v="2022-03-16T00:00:00"/>
    <x v="1245"/>
    <n v="3857000"/>
    <n v="339416"/>
    <x v="0"/>
    <x v="4"/>
    <n v="3517584"/>
    <n v="0.91200000000000003"/>
  </r>
  <r>
    <s v="ODR2594421858m"/>
    <s v="C542850L"/>
    <x v="68"/>
    <s v="P994010"/>
    <n v="384192"/>
    <n v="1"/>
    <n v="3841920"/>
    <n v="0"/>
    <n v="3841920"/>
    <n v="1"/>
    <n v="0"/>
    <n v="0"/>
    <n v="2"/>
    <d v="2021-11-19T00:00:00"/>
    <x v="1246"/>
    <n v="3841920"/>
    <n v="280430"/>
    <x v="9"/>
    <x v="5"/>
    <n v="3561490"/>
    <n v="0.92700785024154586"/>
  </r>
  <r>
    <s v="ODR3523499046z"/>
    <s v="C904890L"/>
    <x v="381"/>
    <s v="P119057"/>
    <n v="383670"/>
    <n v="1"/>
    <n v="3836700"/>
    <n v="0"/>
    <n v="3836700"/>
    <n v="1"/>
    <n v="0"/>
    <n v="0"/>
    <n v="1"/>
    <d v="2022-04-05T00:00:00"/>
    <x v="1247"/>
    <n v="3836700"/>
    <n v="249342"/>
    <x v="3"/>
    <x v="2"/>
    <n v="3587358"/>
    <n v="0.93501133786848067"/>
  </r>
  <r>
    <s v="ODR1363985182e"/>
    <s v="C723722L"/>
    <x v="18"/>
    <s v="P829337"/>
    <n v="382800"/>
    <n v="1"/>
    <n v="3828000"/>
    <n v="0"/>
    <n v="3828000"/>
    <n v="1"/>
    <n v="1"/>
    <n v="0"/>
    <n v="1"/>
    <d v="2022-05-03T00:00:00"/>
    <x v="1248"/>
    <n v="3828000"/>
    <n v="302412"/>
    <x v="10"/>
    <x v="2"/>
    <n v="3525588"/>
    <n v="0.92100000000000004"/>
  </r>
  <r>
    <s v="ODR9620817242n"/>
    <s v="C535620L"/>
    <x v="138"/>
    <s v="P678309"/>
    <n v="382742"/>
    <n v="1"/>
    <n v="3827420"/>
    <n v="0"/>
    <n v="3827420"/>
    <n v="1"/>
    <n v="1"/>
    <n v="1"/>
    <n v="1"/>
    <d v="2022-01-05T00:00:00"/>
    <x v="99"/>
    <n v="3587300"/>
    <n v="261870"/>
    <x v="9"/>
    <x v="2"/>
    <n v="3565550"/>
    <n v="0.9315805425064404"/>
  </r>
  <r>
    <s v="ODR3105785267e"/>
    <s v="C203164L"/>
    <x v="148"/>
    <s v="P596008"/>
    <n v="382742"/>
    <n v="1"/>
    <n v="3827420"/>
    <n v="0"/>
    <n v="3827420"/>
    <n v="1"/>
    <n v="0"/>
    <n v="0"/>
    <n v="4"/>
    <d v="2021-10-25T00:00:00"/>
    <x v="1249"/>
    <n v="3827420"/>
    <n v="344462"/>
    <x v="7"/>
    <x v="1"/>
    <n v="3482958"/>
    <n v="0.9100015153811184"/>
  </r>
  <r>
    <s v="ODR2533392549b"/>
    <s v="C203164L"/>
    <x v="190"/>
    <s v="P596008"/>
    <n v="382742"/>
    <n v="1"/>
    <n v="3827420"/>
    <n v="0"/>
    <n v="3827420"/>
    <n v="1"/>
    <n v="0"/>
    <n v="0"/>
    <n v="4"/>
    <d v="2021-10-25T00:00:00"/>
    <x v="1249"/>
    <n v="3827420"/>
    <n v="344462"/>
    <x v="7"/>
    <x v="1"/>
    <n v="3482958"/>
    <n v="0.9100015153811184"/>
  </r>
  <r>
    <s v="ODR6586740671v"/>
    <s v="C137924L"/>
    <x v="45"/>
    <s v="P288016"/>
    <n v="379900"/>
    <n v="1"/>
    <n v="3799000"/>
    <n v="0"/>
    <n v="3799000"/>
    <n v="1"/>
    <n v="1"/>
    <n v="1"/>
    <n v="1"/>
    <d v="2022-03-16T00:00:00"/>
    <x v="1250"/>
    <n v="3799000"/>
    <n v="254504"/>
    <x v="7"/>
    <x v="2"/>
    <n v="3544496"/>
    <n v="0.93300763358778627"/>
  </r>
  <r>
    <s v="ODR4230505810y"/>
    <s v="C741634L"/>
    <x v="16"/>
    <s v="P652660"/>
    <n v="379900"/>
    <n v="1"/>
    <n v="3799000"/>
    <n v="0"/>
    <n v="3799000"/>
    <n v="1"/>
    <n v="1"/>
    <n v="1"/>
    <n v="1"/>
    <d v="2021-07-09T00:00:00"/>
    <x v="1251"/>
    <n v="3799000"/>
    <n v="246906"/>
    <x v="7"/>
    <x v="2"/>
    <n v="3552094"/>
    <n v="0.93500763358778627"/>
  </r>
  <r>
    <s v="ODR1295786486o"/>
    <s v="C607344L"/>
    <x v="393"/>
    <s v="P185040"/>
    <n v="377638"/>
    <n v="1"/>
    <n v="3776380"/>
    <n v="0"/>
    <n v="3776380"/>
    <n v="1"/>
    <n v="1"/>
    <n v="1"/>
    <n v="1"/>
    <d v="2022-04-08T00:00:00"/>
    <x v="916"/>
    <n v="3776380"/>
    <n v="332282"/>
    <x v="3"/>
    <x v="2"/>
    <n v="3444098"/>
    <n v="0.9120104438642298"/>
  </r>
  <r>
    <s v="ODR9008135070e"/>
    <s v="C215074L"/>
    <x v="156"/>
    <s v="P185040"/>
    <n v="377580"/>
    <n v="1"/>
    <n v="3775800"/>
    <n v="0"/>
    <n v="3775800"/>
    <n v="1"/>
    <n v="0"/>
    <n v="0"/>
    <n v="4"/>
    <d v="2021-09-13T00:00:00"/>
    <x v="916"/>
    <n v="3776380"/>
    <n v="332282"/>
    <x v="3"/>
    <x v="1"/>
    <n v="3443518"/>
    <n v="0.91199692780337938"/>
  </r>
  <r>
    <s v="ODR2540304029l"/>
    <s v="C713972L"/>
    <x v="363"/>
    <s v="P504861"/>
    <n v="377000"/>
    <n v="1"/>
    <n v="3770000"/>
    <n v="0"/>
    <n v="3770000"/>
    <n v="1"/>
    <n v="0"/>
    <n v="0"/>
    <n v="7"/>
    <d v="2022-01-01T00:00:00"/>
    <x v="1252"/>
    <n v="3770000"/>
    <n v="320450"/>
    <x v="1"/>
    <x v="4"/>
    <n v="3449550"/>
    <n v="0.91500000000000004"/>
  </r>
  <r>
    <s v="ODR8045649455u"/>
    <s v="C678436L"/>
    <x v="365"/>
    <s v="P253081"/>
    <n v="377000"/>
    <n v="1"/>
    <n v="3770000"/>
    <n v="0"/>
    <n v="3770000"/>
    <n v="1"/>
    <n v="1"/>
    <n v="0"/>
    <n v="1"/>
    <d v="2021-11-08T00:00:00"/>
    <x v="1253"/>
    <n v="3770000"/>
    <n v="327990"/>
    <x v="8"/>
    <x v="2"/>
    <n v="3442010"/>
    <n v="0.91300000000000003"/>
  </r>
  <r>
    <s v="ODR6672508338n"/>
    <s v="C518128L"/>
    <x v="339"/>
    <s v="P253081"/>
    <n v="377000"/>
    <n v="1"/>
    <n v="3770000"/>
    <n v="0"/>
    <n v="3770000"/>
    <n v="1"/>
    <n v="1"/>
    <n v="0"/>
    <n v="1"/>
    <d v="2021-12-08T00:00:00"/>
    <x v="1253"/>
    <n v="3770000"/>
    <n v="327990"/>
    <x v="8"/>
    <x v="2"/>
    <n v="3442010"/>
    <n v="0.91300000000000003"/>
  </r>
  <r>
    <s v="ODR6775496624f"/>
    <s v="C112258L"/>
    <x v="248"/>
    <s v="P476808"/>
    <n v="377000"/>
    <n v="1"/>
    <n v="3770000"/>
    <n v="0"/>
    <n v="3770000"/>
    <n v="1"/>
    <n v="0"/>
    <n v="0"/>
    <n v="9"/>
    <d v="2021-09-06T00:00:00"/>
    <x v="1254"/>
    <n v="3770000"/>
    <n v="271440"/>
    <x v="9"/>
    <x v="9"/>
    <n v="3498560"/>
    <n v="0.92800000000000005"/>
  </r>
  <r>
    <s v="ODR6080922529q"/>
    <s v="C190131L"/>
    <x v="328"/>
    <s v="P460847"/>
    <n v="377000"/>
    <n v="1"/>
    <n v="3770000"/>
    <n v="0"/>
    <n v="3770000"/>
    <n v="1"/>
    <n v="1"/>
    <n v="0"/>
    <n v="1"/>
    <d v="2021-12-15T00:00:00"/>
    <x v="1255"/>
    <n v="3770000"/>
    <n v="316680"/>
    <x v="9"/>
    <x v="2"/>
    <n v="3453320"/>
    <n v="0.91600000000000004"/>
  </r>
  <r>
    <s v="ODR2496660682b"/>
    <s v="C696203L"/>
    <x v="223"/>
    <s v="P368222"/>
    <n v="377000"/>
    <n v="1"/>
    <n v="3770000"/>
    <n v="0"/>
    <n v="3770000"/>
    <n v="1"/>
    <n v="0"/>
    <n v="0"/>
    <n v="4"/>
    <d v="2022-01-15T00:00:00"/>
    <x v="1256"/>
    <n v="3770000"/>
    <n v="305370"/>
    <x v="9"/>
    <x v="1"/>
    <n v="3464630"/>
    <n v="0.91900000000000004"/>
  </r>
  <r>
    <s v="ODR4046176329e"/>
    <s v="C115129L"/>
    <x v="93"/>
    <s v="P368222"/>
    <n v="377000"/>
    <n v="1"/>
    <n v="3770000"/>
    <n v="0"/>
    <n v="3770000"/>
    <n v="1"/>
    <n v="0"/>
    <n v="0"/>
    <n v="7"/>
    <d v="2021-11-15T00:00:00"/>
    <x v="1256"/>
    <n v="3770000"/>
    <n v="305370"/>
    <x v="9"/>
    <x v="4"/>
    <n v="3464630"/>
    <n v="0.91900000000000004"/>
  </r>
  <r>
    <s v="ODR1932051551v"/>
    <s v="C422171L"/>
    <x v="13"/>
    <s v="P653362"/>
    <n v="377000"/>
    <n v="1"/>
    <n v="3770000"/>
    <n v="0"/>
    <n v="3770000"/>
    <n v="1"/>
    <n v="1"/>
    <n v="0"/>
    <n v="7"/>
    <d v="2022-04-22T00:00:00"/>
    <x v="1257"/>
    <n v="3770000"/>
    <n v="252590"/>
    <x v="9"/>
    <x v="4"/>
    <n v="3517410"/>
    <n v="0.93300000000000005"/>
  </r>
  <r>
    <s v="ODR9615242992u"/>
    <s v="C883317L"/>
    <x v="244"/>
    <s v="P143931"/>
    <n v="377000"/>
    <n v="1"/>
    <n v="3770000"/>
    <n v="0"/>
    <n v="3770000"/>
    <n v="1"/>
    <n v="0"/>
    <n v="0"/>
    <n v="5"/>
    <d v="2021-11-05T00:00:00"/>
    <x v="1258"/>
    <n v="3770000"/>
    <n v="233740"/>
    <x v="9"/>
    <x v="0"/>
    <n v="3536260"/>
    <n v="0.93799999999999994"/>
  </r>
  <r>
    <s v="ODR6987823139z"/>
    <s v="C709820L"/>
    <x v="303"/>
    <s v="P494258"/>
    <n v="377000"/>
    <n v="1"/>
    <n v="3770000"/>
    <n v="0"/>
    <n v="3770000"/>
    <n v="1"/>
    <n v="0"/>
    <n v="0"/>
    <n v="4"/>
    <d v="2021-10-10T00:00:00"/>
    <x v="1259"/>
    <n v="3770000"/>
    <n v="245050"/>
    <x v="0"/>
    <x v="1"/>
    <n v="3524950"/>
    <n v="0.93500000000000005"/>
  </r>
  <r>
    <s v="ODR1174219603x"/>
    <s v="C920542L"/>
    <x v="157"/>
    <s v="P654052"/>
    <n v="377000"/>
    <n v="1"/>
    <n v="3770000"/>
    <n v="0"/>
    <n v="3770000"/>
    <n v="1"/>
    <n v="1"/>
    <n v="1"/>
    <n v="1"/>
    <d v="2021-11-01T00:00:00"/>
    <x v="1260"/>
    <n v="3770000"/>
    <n v="301600"/>
    <x v="7"/>
    <x v="2"/>
    <n v="3468400"/>
    <n v="0.92"/>
  </r>
  <r>
    <s v="ODR5451209833b"/>
    <s v="C504457L"/>
    <x v="191"/>
    <s v="P153488"/>
    <n v="377000"/>
    <n v="1"/>
    <n v="3770000"/>
    <n v="0"/>
    <n v="3770000"/>
    <n v="1"/>
    <n v="1"/>
    <n v="0"/>
    <n v="1"/>
    <d v="2022-03-12T00:00:00"/>
    <x v="1261"/>
    <n v="3770000"/>
    <n v="245050"/>
    <x v="7"/>
    <x v="2"/>
    <n v="3524950"/>
    <n v="0.93500000000000005"/>
  </r>
  <r>
    <s v="ODR1220196733t"/>
    <s v="C441523L"/>
    <x v="327"/>
    <s v="P798326"/>
    <n v="377000"/>
    <n v="1"/>
    <n v="3770000"/>
    <n v="0"/>
    <n v="3770000"/>
    <n v="1"/>
    <n v="1"/>
    <n v="1"/>
    <n v="1"/>
    <d v="2022-01-21T00:00:00"/>
    <x v="1262"/>
    <n v="3770000"/>
    <n v="312910"/>
    <x v="7"/>
    <x v="2"/>
    <n v="3457090"/>
    <n v="0.91700000000000004"/>
  </r>
  <r>
    <s v="ODR9333621013g"/>
    <s v="C291019L"/>
    <x v="249"/>
    <s v="P702734"/>
    <n v="377000"/>
    <n v="1"/>
    <n v="3770000"/>
    <n v="0"/>
    <n v="3770000"/>
    <n v="1"/>
    <n v="0"/>
    <n v="0"/>
    <n v="4"/>
    <d v="2022-02-14T00:00:00"/>
    <x v="1263"/>
    <n v="3770000"/>
    <n v="282750"/>
    <x v="7"/>
    <x v="1"/>
    <n v="3487250"/>
    <n v="0.92500000000000004"/>
  </r>
  <r>
    <s v="ODR3254124057c"/>
    <s v="C547456L"/>
    <x v="245"/>
    <s v="P582225"/>
    <n v="377000"/>
    <n v="1"/>
    <n v="3770000"/>
    <n v="0"/>
    <n v="3770000"/>
    <n v="1"/>
    <n v="1"/>
    <n v="0"/>
    <n v="1"/>
    <d v="2022-02-04T00:00:00"/>
    <x v="1264"/>
    <n v="2854760"/>
    <n v="182700"/>
    <x v="7"/>
    <x v="2"/>
    <n v="3587300"/>
    <n v="0.95153846153846156"/>
  </r>
  <r>
    <s v="ODR5496800020r"/>
    <s v="C616555L"/>
    <x v="297"/>
    <s v="P107333"/>
    <n v="377000"/>
    <n v="1"/>
    <n v="3770000"/>
    <n v="0"/>
    <n v="3770000"/>
    <n v="1"/>
    <n v="1"/>
    <n v="0"/>
    <n v="1"/>
    <d v="2022-02-13T00:00:00"/>
    <x v="1265"/>
    <n v="3770000"/>
    <n v="331760"/>
    <x v="7"/>
    <x v="2"/>
    <n v="3438240"/>
    <n v="0.91200000000000003"/>
  </r>
  <r>
    <s v="ODR5803904815f"/>
    <s v="C502254L"/>
    <x v="136"/>
    <s v="P702734"/>
    <n v="377000"/>
    <n v="1"/>
    <n v="3770000"/>
    <n v="0"/>
    <n v="3770000"/>
    <n v="1"/>
    <n v="0"/>
    <n v="0"/>
    <n v="7"/>
    <d v="2022-03-12T00:00:00"/>
    <x v="1263"/>
    <n v="3770000"/>
    <n v="282750"/>
    <x v="7"/>
    <x v="4"/>
    <n v="3487250"/>
    <n v="0.92500000000000004"/>
  </r>
  <r>
    <s v="ODR9147730637d"/>
    <s v="C716226L"/>
    <x v="40"/>
    <s v="P821188"/>
    <n v="377000"/>
    <n v="1"/>
    <n v="3770000"/>
    <n v="0"/>
    <n v="3770000"/>
    <n v="1"/>
    <n v="1"/>
    <n v="1"/>
    <n v="1"/>
    <d v="2022-06-28T00:00:00"/>
    <x v="1266"/>
    <n v="3770000"/>
    <n v="294060"/>
    <x v="7"/>
    <x v="2"/>
    <n v="3475940"/>
    <n v="0.92200000000000004"/>
  </r>
  <r>
    <s v="ODR8282671653j"/>
    <s v="C454802L"/>
    <x v="202"/>
    <s v="P650393"/>
    <n v="377000"/>
    <n v="1"/>
    <n v="3770000"/>
    <n v="0"/>
    <n v="3770000"/>
    <n v="1"/>
    <n v="1"/>
    <n v="1"/>
    <n v="1"/>
    <d v="2022-01-18T00:00:00"/>
    <x v="1267"/>
    <n v="3770000"/>
    <n v="312910"/>
    <x v="7"/>
    <x v="2"/>
    <n v="3457090"/>
    <n v="0.91700000000000004"/>
  </r>
  <r>
    <s v="ODR1767735187h"/>
    <s v="C142435L"/>
    <x v="351"/>
    <s v="P396169"/>
    <n v="376942"/>
    <n v="1"/>
    <n v="3769420"/>
    <n v="0"/>
    <n v="3769420"/>
    <n v="1"/>
    <n v="1"/>
    <n v="0"/>
    <n v="7"/>
    <d v="2021-10-05T00:00:00"/>
    <x v="128"/>
    <n v="3769420"/>
    <n v="256302"/>
    <x v="3"/>
    <x v="4"/>
    <n v="3513118"/>
    <n v="0.93200492383443612"/>
  </r>
  <r>
    <s v="ODR1327729148r"/>
    <s v="C670551L"/>
    <x v="284"/>
    <s v="P660875"/>
    <n v="376942"/>
    <n v="1"/>
    <n v="3769420"/>
    <n v="0"/>
    <n v="3769420"/>
    <n v="1"/>
    <n v="0"/>
    <n v="0"/>
    <n v="4"/>
    <d v="2021-09-14T00:00:00"/>
    <x v="1268"/>
    <n v="3769420"/>
    <n v="263842"/>
    <x v="8"/>
    <x v="1"/>
    <n v="3505578"/>
    <n v="0.9300046160947838"/>
  </r>
  <r>
    <s v="ODR4947190048t"/>
    <s v="C738725L"/>
    <x v="202"/>
    <s v="P660875"/>
    <n v="376942"/>
    <n v="1"/>
    <n v="3769420"/>
    <n v="0"/>
    <n v="3769420"/>
    <n v="1"/>
    <n v="1"/>
    <n v="1"/>
    <n v="1"/>
    <d v="2021-08-27T00:00:00"/>
    <x v="1268"/>
    <n v="3769420"/>
    <n v="263842"/>
    <x v="8"/>
    <x v="2"/>
    <n v="3505578"/>
    <n v="0.9300046160947838"/>
  </r>
  <r>
    <s v="ODR7982232811j"/>
    <s v="C684985L"/>
    <x v="198"/>
    <s v="P649604"/>
    <n v="376188"/>
    <n v="1"/>
    <n v="3761880"/>
    <n v="0"/>
    <n v="3761880"/>
    <n v="1"/>
    <n v="1"/>
    <n v="1"/>
    <n v="3"/>
    <d v="2021-07-07T00:00:00"/>
    <x v="1269"/>
    <n v="3761880"/>
    <n v="293422"/>
    <x v="12"/>
    <x v="3"/>
    <n v="3468458"/>
    <n v="0.92200123342584028"/>
  </r>
  <r>
    <s v="ODR6418433291i"/>
    <s v="C170228L"/>
    <x v="330"/>
    <s v="P199555"/>
    <n v="375608"/>
    <n v="1"/>
    <n v="3756080"/>
    <n v="0"/>
    <n v="3756080"/>
    <n v="1"/>
    <n v="1"/>
    <n v="1"/>
    <n v="1"/>
    <d v="2021-09-14T00:00:00"/>
    <x v="1270"/>
    <n v="3246260"/>
    <n v="249922"/>
    <x v="7"/>
    <x v="2"/>
    <n v="3506158"/>
    <n v="0.93346201358863501"/>
  </r>
  <r>
    <s v="ODR7633265913h"/>
    <s v="C723100L"/>
    <x v="1"/>
    <s v="P289866"/>
    <n v="374100"/>
    <n v="1"/>
    <n v="3741000"/>
    <n v="0"/>
    <n v="3741000"/>
    <n v="1"/>
    <n v="1"/>
    <n v="1"/>
    <n v="1"/>
    <d v="2021-11-03T00:00:00"/>
    <x v="1271"/>
    <n v="3741000"/>
    <n v="284316"/>
    <x v="10"/>
    <x v="2"/>
    <n v="3456684"/>
    <n v="0.92400000000000004"/>
  </r>
  <r>
    <s v="ODR6471954540a"/>
    <s v="C995819L"/>
    <x v="25"/>
    <s v="P783680"/>
    <n v="374100"/>
    <n v="1"/>
    <n v="3741000"/>
    <n v="0"/>
    <n v="3741000"/>
    <n v="1"/>
    <n v="1"/>
    <n v="0"/>
    <n v="3"/>
    <d v="2022-07-21T00:00:00"/>
    <x v="1272"/>
    <n v="3741000"/>
    <n v="265582"/>
    <x v="10"/>
    <x v="3"/>
    <n v="3475418"/>
    <n v="0.92900775193798446"/>
  </r>
  <r>
    <s v="ODR7922048561m"/>
    <s v="C955839L"/>
    <x v="207"/>
    <s v="P841300"/>
    <n v="374100"/>
    <n v="1"/>
    <n v="3741000"/>
    <n v="0"/>
    <n v="3741000"/>
    <n v="1"/>
    <n v="0"/>
    <n v="0"/>
    <n v="4"/>
    <d v="2021-10-06T00:00:00"/>
    <x v="1273"/>
    <n v="3741000"/>
    <n v="258100"/>
    <x v="9"/>
    <x v="1"/>
    <n v="3482900"/>
    <n v="0.93100775193798446"/>
  </r>
  <r>
    <s v="ODR8570387683j"/>
    <s v="C509242L"/>
    <x v="217"/>
    <s v="P534675"/>
    <n v="374100"/>
    <n v="1"/>
    <n v="3741000"/>
    <n v="0"/>
    <n v="3741000"/>
    <n v="1"/>
    <n v="1"/>
    <n v="0"/>
    <n v="1"/>
    <d v="2022-05-28T00:00:00"/>
    <x v="1274"/>
    <n v="3741000"/>
    <n v="231942"/>
    <x v="7"/>
    <x v="2"/>
    <n v="3509058"/>
    <n v="0.93799999999999994"/>
  </r>
  <r>
    <s v="ODR3194954911m"/>
    <s v="C468569L"/>
    <x v="109"/>
    <s v="P731800"/>
    <n v="373520"/>
    <n v="1"/>
    <n v="3735200"/>
    <n v="0"/>
    <n v="3735200"/>
    <n v="1"/>
    <n v="1"/>
    <n v="0"/>
    <n v="1"/>
    <d v="2022-02-15T00:00:00"/>
    <x v="1140"/>
    <n v="3735200"/>
    <n v="287564"/>
    <x v="9"/>
    <x v="2"/>
    <n v="3447636"/>
    <n v="0.9230124223602485"/>
  </r>
  <r>
    <s v="ODR6710655360r"/>
    <s v="C475876L"/>
    <x v="328"/>
    <s v="P692301"/>
    <n v="373520"/>
    <n v="1"/>
    <n v="3735200"/>
    <n v="0"/>
    <n v="3735200"/>
    <n v="1"/>
    <n v="1"/>
    <n v="1"/>
    <n v="1"/>
    <d v="2022-01-27T00:00:00"/>
    <x v="1275"/>
    <n v="3735200"/>
    <n v="302528"/>
    <x v="7"/>
    <x v="2"/>
    <n v="3432672"/>
    <n v="0.91900621118012427"/>
  </r>
  <r>
    <s v="ODR9892447152l"/>
    <s v="C805886L"/>
    <x v="396"/>
    <s v="P387638"/>
    <n v="373230"/>
    <n v="1"/>
    <n v="3732300"/>
    <n v="0"/>
    <n v="3732300"/>
    <n v="1"/>
    <n v="0"/>
    <n v="0"/>
    <n v="1"/>
    <d v="2022-04-13T00:00:00"/>
    <x v="1276"/>
    <n v="3732300"/>
    <n v="302296"/>
    <x v="0"/>
    <x v="2"/>
    <n v="3430004"/>
    <n v="0.91900543900543896"/>
  </r>
  <r>
    <s v="ODR5784437302m"/>
    <s v="C177534L"/>
    <x v="269"/>
    <s v="P520349"/>
    <n v="371780"/>
    <n v="1"/>
    <n v="3717800"/>
    <n v="0"/>
    <n v="3717800"/>
    <n v="1"/>
    <n v="1"/>
    <n v="1"/>
    <n v="1"/>
    <d v="2021-07-10T00:00:00"/>
    <x v="1277"/>
    <n v="3717800"/>
    <n v="256476"/>
    <x v="9"/>
    <x v="2"/>
    <n v="3461324"/>
    <n v="0.93101404056162251"/>
  </r>
  <r>
    <s v="ODR2342285045g"/>
    <s v="C992621L"/>
    <x v="215"/>
    <s v="P355737"/>
    <n v="371200"/>
    <n v="1"/>
    <n v="3712000"/>
    <n v="0"/>
    <n v="3712000"/>
    <n v="1"/>
    <n v="0"/>
    <n v="0"/>
    <n v="4"/>
    <d v="2021-11-17T00:00:00"/>
    <x v="1278"/>
    <n v="3712000"/>
    <n v="256128"/>
    <x v="2"/>
    <x v="1"/>
    <n v="3455872"/>
    <n v="0.93100000000000005"/>
  </r>
  <r>
    <s v="ODR5304802022b"/>
    <s v="C893754L"/>
    <x v="94"/>
    <s v="P355737"/>
    <n v="371200"/>
    <n v="1"/>
    <n v="3712000"/>
    <n v="0"/>
    <n v="3712000"/>
    <n v="1"/>
    <n v="1"/>
    <n v="0"/>
    <n v="2"/>
    <d v="2021-07-03T00:00:00"/>
    <x v="1278"/>
    <n v="3712000"/>
    <n v="256128"/>
    <x v="2"/>
    <x v="5"/>
    <n v="3455872"/>
    <n v="0.93100000000000005"/>
  </r>
  <r>
    <s v="ODR7559328550w"/>
    <s v="C404192L"/>
    <x v="158"/>
    <s v="P355737"/>
    <n v="371200"/>
    <n v="1"/>
    <n v="3712000"/>
    <n v="0"/>
    <n v="3712000"/>
    <n v="1"/>
    <n v="1"/>
    <n v="0"/>
    <n v="1"/>
    <d v="2021-07-06T00:00:00"/>
    <x v="1278"/>
    <n v="3712000"/>
    <n v="256128"/>
    <x v="2"/>
    <x v="2"/>
    <n v="3455872"/>
    <n v="0.93100000000000005"/>
  </r>
  <r>
    <s v="ODR1933006951c"/>
    <s v="C333323L"/>
    <x v="234"/>
    <s v="P316230"/>
    <n v="92800"/>
    <n v="4"/>
    <n v="3712000"/>
    <n v="0"/>
    <n v="3712000"/>
    <n v="1"/>
    <n v="1"/>
    <n v="1"/>
    <n v="1"/>
    <d v="2021-07-11T00:00:00"/>
    <x v="1279"/>
    <n v="928000"/>
    <n v="68672"/>
    <x v="8"/>
    <x v="2"/>
    <n v="3437312"/>
    <n v="0.92600000000000005"/>
  </r>
  <r>
    <s v="ODR5489136125m"/>
    <s v="C992621L"/>
    <x v="340"/>
    <s v="P697680"/>
    <n v="371200"/>
    <n v="1"/>
    <n v="3712000"/>
    <n v="0"/>
    <n v="3712000"/>
    <n v="1"/>
    <n v="0"/>
    <n v="0"/>
    <n v="4"/>
    <d v="2021-11-17T00:00:00"/>
    <x v="1280"/>
    <n v="3712000"/>
    <n v="311808"/>
    <x v="8"/>
    <x v="1"/>
    <n v="3400192"/>
    <n v="0.91600000000000004"/>
  </r>
  <r>
    <s v="ODR3868605424y"/>
    <s v="C839319L"/>
    <x v="369"/>
    <s v="P106653"/>
    <n v="185600"/>
    <n v="2"/>
    <n v="3712000"/>
    <n v="0"/>
    <n v="3712000"/>
    <n v="1"/>
    <n v="1"/>
    <n v="1"/>
    <n v="1"/>
    <d v="2021-11-02T00:00:00"/>
    <x v="1281"/>
    <n v="1484800"/>
    <n v="130616"/>
    <x v="8"/>
    <x v="2"/>
    <n v="3450768"/>
    <n v="0.92962500000000003"/>
  </r>
  <r>
    <s v="ODR1830335960k"/>
    <s v="C547048L"/>
    <x v="358"/>
    <s v="P672992"/>
    <n v="371200"/>
    <n v="1"/>
    <n v="3712000"/>
    <n v="0"/>
    <n v="3712000"/>
    <n v="1"/>
    <n v="1"/>
    <n v="0"/>
    <n v="1"/>
    <d v="2022-01-23T00:00:00"/>
    <x v="1282"/>
    <n v="3712000"/>
    <n v="259840"/>
    <x v="8"/>
    <x v="2"/>
    <n v="3452160"/>
    <n v="0.93"/>
  </r>
  <r>
    <s v="ODR7388011644f"/>
    <s v="C503253L"/>
    <x v="126"/>
    <s v="P697680"/>
    <n v="371200"/>
    <n v="1"/>
    <n v="3712000"/>
    <n v="0"/>
    <n v="3712000"/>
    <n v="1"/>
    <n v="1"/>
    <n v="0"/>
    <n v="1"/>
    <d v="2021-07-22T00:00:00"/>
    <x v="1280"/>
    <n v="3712000"/>
    <n v="311808"/>
    <x v="8"/>
    <x v="2"/>
    <n v="3400192"/>
    <n v="0.91600000000000004"/>
  </r>
  <r>
    <s v="ODR6537190911m"/>
    <s v="C546814L"/>
    <x v="30"/>
    <s v="P697680"/>
    <n v="371200"/>
    <n v="1"/>
    <n v="3712000"/>
    <n v="0"/>
    <n v="3712000"/>
    <n v="1"/>
    <n v="0"/>
    <n v="0"/>
    <n v="1"/>
    <d v="2021-11-02T00:00:00"/>
    <x v="1280"/>
    <n v="3712000"/>
    <n v="311808"/>
    <x v="8"/>
    <x v="2"/>
    <n v="3400192"/>
    <n v="0.91600000000000004"/>
  </r>
  <r>
    <s v="ODR6310245921g"/>
    <s v="C547048L"/>
    <x v="34"/>
    <s v="P672992"/>
    <n v="371200"/>
    <n v="1"/>
    <n v="3712000"/>
    <n v="0"/>
    <n v="3712000"/>
    <n v="1"/>
    <n v="1"/>
    <n v="0"/>
    <n v="1"/>
    <d v="2022-01-23T00:00:00"/>
    <x v="1282"/>
    <n v="3712000"/>
    <n v="259840"/>
    <x v="8"/>
    <x v="2"/>
    <n v="3452160"/>
    <n v="0.93"/>
  </r>
  <r>
    <s v="ODR7534492576x"/>
    <s v="C586692L"/>
    <x v="238"/>
    <s v="P490699"/>
    <n v="371200"/>
    <n v="1"/>
    <n v="3712000"/>
    <n v="0"/>
    <n v="3712000"/>
    <n v="1"/>
    <n v="1"/>
    <n v="1"/>
    <n v="4"/>
    <d v="2021-10-28T00:00:00"/>
    <x v="1283"/>
    <n v="3712000"/>
    <n v="282112"/>
    <x v="7"/>
    <x v="1"/>
    <n v="3429888"/>
    <n v="0.92400000000000004"/>
  </r>
  <r>
    <s v="ODR8028036352n"/>
    <s v="C674615L"/>
    <x v="374"/>
    <s v="P706884"/>
    <n v="185600"/>
    <n v="2"/>
    <n v="3712000"/>
    <n v="0"/>
    <n v="3712000"/>
    <n v="1"/>
    <n v="1"/>
    <n v="1"/>
    <n v="8"/>
    <d v="2021-08-20T00:00:00"/>
    <x v="1284"/>
    <n v="1856000"/>
    <n v="113216"/>
    <x v="7"/>
    <x v="8"/>
    <n v="3485568"/>
    <n v="0.93899999999999995"/>
  </r>
  <r>
    <s v="ODR3329212007o"/>
    <s v="C885913L"/>
    <x v="366"/>
    <s v="P372560"/>
    <n v="369750"/>
    <n v="1"/>
    <n v="3697500"/>
    <n v="0"/>
    <n v="3697500"/>
    <n v="1"/>
    <n v="1"/>
    <n v="0"/>
    <n v="1"/>
    <d v="2022-06-16T00:00:00"/>
    <x v="1285"/>
    <n v="3697500"/>
    <n v="273586"/>
    <x v="9"/>
    <x v="2"/>
    <n v="3423914"/>
    <n v="0.92600784313725493"/>
  </r>
  <r>
    <s v="ODR9487029451g"/>
    <s v="C871706L"/>
    <x v="259"/>
    <s v="P894301"/>
    <n v="369750"/>
    <n v="1"/>
    <n v="3697500"/>
    <n v="0"/>
    <n v="3697500"/>
    <n v="1"/>
    <n v="1"/>
    <n v="1"/>
    <n v="1"/>
    <d v="2022-03-27T00:00:00"/>
    <x v="1286"/>
    <n v="3697500"/>
    <n v="281010"/>
    <x v="7"/>
    <x v="2"/>
    <n v="3416490"/>
    <n v="0.92400000000000004"/>
  </r>
  <r>
    <s v="ODR1481252122d"/>
    <s v="C555100L"/>
    <x v="308"/>
    <s v="P140828"/>
    <n v="368880"/>
    <n v="1"/>
    <n v="3688800"/>
    <n v="0"/>
    <n v="3688800"/>
    <n v="1"/>
    <n v="1"/>
    <n v="1"/>
    <n v="1"/>
    <d v="2021-12-19T00:00:00"/>
    <x v="1287"/>
    <n v="3688800"/>
    <n v="295104"/>
    <x v="9"/>
    <x v="2"/>
    <n v="3393696"/>
    <n v="0.92"/>
  </r>
  <r>
    <s v="ODR2546675031v"/>
    <s v="C899610L"/>
    <x v="256"/>
    <s v="P504692"/>
    <n v="367488"/>
    <n v="1"/>
    <n v="3674880"/>
    <n v="0"/>
    <n v="3674880"/>
    <n v="1"/>
    <n v="0"/>
    <n v="0"/>
    <n v="7"/>
    <d v="2021-12-25T00:00:00"/>
    <x v="1288"/>
    <n v="3674880"/>
    <n v="330716"/>
    <x v="3"/>
    <x v="4"/>
    <n v="3344164"/>
    <n v="0.91000631313131308"/>
  </r>
  <r>
    <s v="ODR5593889767b"/>
    <s v="C529046L"/>
    <x v="114"/>
    <s v="P504692"/>
    <n v="367488"/>
    <n v="1"/>
    <n v="3674880"/>
    <n v="0"/>
    <n v="3674880"/>
    <n v="1"/>
    <n v="1"/>
    <n v="0"/>
    <n v="7"/>
    <d v="2021-10-01T00:00:00"/>
    <x v="1288"/>
    <n v="3674880"/>
    <n v="330716"/>
    <x v="3"/>
    <x v="4"/>
    <n v="3344164"/>
    <n v="0.91000631313131308"/>
  </r>
  <r>
    <s v="ODR4962885043w"/>
    <s v="C181793L"/>
    <x v="9"/>
    <s v="P713424"/>
    <n v="367140"/>
    <n v="1"/>
    <n v="3671400"/>
    <n v="0"/>
    <n v="3671400"/>
    <n v="1"/>
    <n v="1"/>
    <n v="1"/>
    <n v="1"/>
    <d v="2021-11-05T00:00:00"/>
    <x v="1289"/>
    <n v="3671400"/>
    <n v="253286"/>
    <x v="9"/>
    <x v="2"/>
    <n v="3418114"/>
    <n v="0.93101105845181675"/>
  </r>
  <r>
    <s v="ODR7043208835w"/>
    <s v="C989089L"/>
    <x v="239"/>
    <s v="P101081"/>
    <n v="365400"/>
    <n v="1"/>
    <n v="3654000"/>
    <n v="0"/>
    <n v="3654000"/>
    <n v="1"/>
    <n v="1"/>
    <n v="1"/>
    <n v="1"/>
    <d v="2021-08-01T00:00:00"/>
    <x v="1290"/>
    <n v="3654000"/>
    <n v="277704"/>
    <x v="10"/>
    <x v="2"/>
    <n v="3376296"/>
    <n v="0.92400000000000004"/>
  </r>
  <r>
    <s v="ODR2048865100h"/>
    <s v="C283866L"/>
    <x v="81"/>
    <s v="P707431"/>
    <n v="365400"/>
    <n v="1"/>
    <n v="3654000"/>
    <n v="0"/>
    <n v="3654000"/>
    <n v="1"/>
    <n v="0"/>
    <n v="0"/>
    <n v="8"/>
    <d v="2021-07-18T00:00:00"/>
    <x v="1291"/>
    <n v="3654000"/>
    <n v="314244"/>
    <x v="10"/>
    <x v="8"/>
    <n v="3339756"/>
    <n v="0.91400000000000003"/>
  </r>
  <r>
    <s v="ODR3476952589f"/>
    <s v="C691329L"/>
    <x v="314"/>
    <s v="P303710"/>
    <n v="365400"/>
    <n v="1"/>
    <n v="3654000"/>
    <n v="0"/>
    <n v="3654000"/>
    <n v="1"/>
    <n v="1"/>
    <n v="0"/>
    <n v="1"/>
    <d v="2021-12-10T00:00:00"/>
    <x v="810"/>
    <n v="5220000"/>
    <n v="433260"/>
    <x v="10"/>
    <x v="2"/>
    <n v="3220740"/>
    <n v="0.88142857142857145"/>
  </r>
  <r>
    <s v="ODR3748588747r"/>
    <s v="C712908L"/>
    <x v="287"/>
    <s v="P235292"/>
    <n v="12180"/>
    <n v="30"/>
    <n v="3654000"/>
    <n v="0"/>
    <n v="3654000"/>
    <n v="1"/>
    <n v="1"/>
    <n v="1"/>
    <n v="1"/>
    <d v="2021-08-03T00:00:00"/>
    <x v="1292"/>
    <n v="127600"/>
    <n v="9918"/>
    <x v="11"/>
    <x v="2"/>
    <n v="3356460"/>
    <n v="0.91857142857142859"/>
  </r>
  <r>
    <s v="ODR8180021389p"/>
    <s v="C405772L"/>
    <x v="12"/>
    <s v="P203524"/>
    <n v="365342"/>
    <n v="1"/>
    <n v="3653420"/>
    <n v="0"/>
    <n v="3653420"/>
    <n v="1"/>
    <n v="0"/>
    <n v="0"/>
    <n v="1"/>
    <d v="2022-05-02T00:00:00"/>
    <x v="1293"/>
    <n v="3653420"/>
    <n v="288608"/>
    <x v="14"/>
    <x v="2"/>
    <n v="3364812"/>
    <n v="0.92100333386251787"/>
  </r>
  <r>
    <s v="ODR9289807211z"/>
    <s v="C664917L"/>
    <x v="287"/>
    <s v="P894024"/>
    <n v="364240"/>
    <n v="1"/>
    <n v="3642400"/>
    <n v="0"/>
    <n v="3642400"/>
    <n v="1"/>
    <n v="1"/>
    <n v="0"/>
    <n v="1"/>
    <d v="2021-11-08T00:00:00"/>
    <x v="1294"/>
    <n v="4553000"/>
    <n v="309604"/>
    <x v="9"/>
    <x v="2"/>
    <n v="3332796"/>
    <n v="0.91500000000000004"/>
  </r>
  <r>
    <s v="ODR3998711031r"/>
    <s v="C773779L"/>
    <x v="130"/>
    <s v="P707319"/>
    <n v="363950"/>
    <n v="1"/>
    <n v="3639500"/>
    <n v="0"/>
    <n v="3639500"/>
    <n v="1"/>
    <n v="1"/>
    <n v="1"/>
    <n v="4"/>
    <d v="2022-08-02T00:00:00"/>
    <x v="1295"/>
    <n v="3639500"/>
    <n v="291160"/>
    <x v="10"/>
    <x v="1"/>
    <n v="3348340"/>
    <n v="0.92"/>
  </r>
  <r>
    <s v="ODR8082524095v"/>
    <s v="C812812L"/>
    <x v="358"/>
    <s v="P505115"/>
    <n v="363834"/>
    <n v="1"/>
    <n v="3638340"/>
    <n v="0"/>
    <n v="3638340"/>
    <n v="1"/>
    <n v="0"/>
    <n v="0"/>
    <n v="4"/>
    <d v="2022-06-16T00:00:00"/>
    <x v="1296"/>
    <n v="3638340"/>
    <n v="287390"/>
    <x v="10"/>
    <x v="1"/>
    <n v="3350950"/>
    <n v="0.92101068069504222"/>
  </r>
  <r>
    <s v="ODR4092121153z"/>
    <s v="C924610L"/>
    <x v="360"/>
    <s v="P451789"/>
    <n v="362500"/>
    <n v="1"/>
    <n v="3625000"/>
    <n v="0"/>
    <n v="3625000"/>
    <n v="1"/>
    <n v="0"/>
    <n v="0"/>
    <n v="12"/>
    <d v="2021-08-10T00:00:00"/>
    <x v="1297"/>
    <n v="3625000"/>
    <n v="308096"/>
    <x v="7"/>
    <x v="12"/>
    <n v="3316904"/>
    <n v="0.91500800000000004"/>
  </r>
  <r>
    <s v="ODR8680483582y"/>
    <s v="C268424L"/>
    <x v="8"/>
    <s v="P909783"/>
    <n v="360180"/>
    <n v="1"/>
    <n v="3601800"/>
    <n v="0"/>
    <n v="3601800"/>
    <n v="1"/>
    <n v="1"/>
    <n v="0"/>
    <n v="1"/>
    <d v="2021-11-02T00:00:00"/>
    <x v="1298"/>
    <n v="3601800"/>
    <n v="302528"/>
    <x v="10"/>
    <x v="2"/>
    <n v="3299272"/>
    <n v="0.91600644122383257"/>
  </r>
  <r>
    <s v="ODR1955139254z"/>
    <s v="C674615L"/>
    <x v="170"/>
    <s v="P348472"/>
    <n v="359600"/>
    <n v="1"/>
    <n v="3596000"/>
    <n v="0"/>
    <n v="3596000"/>
    <n v="1"/>
    <n v="1"/>
    <n v="1"/>
    <n v="8"/>
    <d v="2021-08-20T00:00:00"/>
    <x v="1299"/>
    <n v="3596000"/>
    <n v="262508"/>
    <x v="10"/>
    <x v="8"/>
    <n v="3333492"/>
    <n v="0.92700000000000005"/>
  </r>
  <r>
    <s v="ODR6517565911g"/>
    <s v="C499993L"/>
    <x v="258"/>
    <s v="P348472"/>
    <n v="359600"/>
    <n v="1"/>
    <n v="3596000"/>
    <n v="0"/>
    <n v="3596000"/>
    <n v="1"/>
    <n v="0"/>
    <n v="0"/>
    <n v="7"/>
    <d v="2022-03-15T00:00:00"/>
    <x v="1299"/>
    <n v="3596000"/>
    <n v="262508"/>
    <x v="10"/>
    <x v="4"/>
    <n v="3333492"/>
    <n v="0.92700000000000005"/>
  </r>
  <r>
    <s v="ODR6548315621n"/>
    <s v="C917454L"/>
    <x v="339"/>
    <s v="P616077"/>
    <n v="359600"/>
    <n v="1"/>
    <n v="3596000"/>
    <n v="0"/>
    <n v="3596000"/>
    <n v="1"/>
    <n v="1"/>
    <n v="0"/>
    <n v="1"/>
    <d v="2021-11-01T00:00:00"/>
    <x v="1300"/>
    <n v="3596000"/>
    <n v="269700"/>
    <x v="1"/>
    <x v="2"/>
    <n v="3326300"/>
    <n v="0.92500000000000004"/>
  </r>
  <r>
    <s v="ODR2312193221l"/>
    <s v="C634209L"/>
    <x v="53"/>
    <s v="P380707"/>
    <n v="359600"/>
    <n v="1"/>
    <n v="3596000"/>
    <n v="0"/>
    <n v="3596000"/>
    <n v="1"/>
    <n v="1"/>
    <n v="1"/>
    <n v="1"/>
    <d v="2022-02-19T00:00:00"/>
    <x v="1301"/>
    <n v="3596000"/>
    <n v="248124"/>
    <x v="9"/>
    <x v="2"/>
    <n v="3347876"/>
    <n v="0.93100000000000005"/>
  </r>
  <r>
    <s v="ODR1961812067a"/>
    <s v="C533411L"/>
    <x v="222"/>
    <s v="P585010"/>
    <n v="359136"/>
    <n v="1"/>
    <n v="3591360"/>
    <n v="0"/>
    <n v="3591360"/>
    <n v="1"/>
    <n v="0"/>
    <n v="0"/>
    <n v="8"/>
    <d v="2021-08-26T00:00:00"/>
    <x v="1302"/>
    <n v="3591360"/>
    <n v="308850"/>
    <x v="10"/>
    <x v="8"/>
    <n v="3282510"/>
    <n v="0.91400193798449614"/>
  </r>
  <r>
    <s v="ODR5913222487s"/>
    <s v="C247409L"/>
    <x v="307"/>
    <s v="P578899"/>
    <n v="359020"/>
    <n v="1"/>
    <n v="3590200"/>
    <n v="0"/>
    <n v="3590200"/>
    <n v="1"/>
    <n v="1"/>
    <n v="1"/>
    <n v="1"/>
    <d v="2022-05-23T00:00:00"/>
    <x v="130"/>
    <n v="3578600"/>
    <n v="311286"/>
    <x v="3"/>
    <x v="2"/>
    <n v="3278914"/>
    <n v="0.91329563812600967"/>
  </r>
  <r>
    <s v="ODR9301946223k"/>
    <s v="C203175L"/>
    <x v="40"/>
    <s v="P578899"/>
    <n v="359020"/>
    <n v="1"/>
    <n v="3590200"/>
    <n v="0"/>
    <n v="3590200"/>
    <n v="1"/>
    <n v="0"/>
    <n v="0"/>
    <n v="7"/>
    <d v="2022-06-14T00:00:00"/>
    <x v="130"/>
    <n v="3578600"/>
    <n v="311286"/>
    <x v="3"/>
    <x v="4"/>
    <n v="3278914"/>
    <n v="0.91329563812600967"/>
  </r>
  <r>
    <s v="ODR7879261969h"/>
    <s v="C415003L"/>
    <x v="151"/>
    <s v="P330414"/>
    <n v="358730"/>
    <n v="1"/>
    <n v="3587300"/>
    <n v="0"/>
    <n v="3587300"/>
    <n v="1"/>
    <n v="0"/>
    <n v="0"/>
    <n v="7"/>
    <d v="2022-04-06T00:00:00"/>
    <x v="1303"/>
    <n v="3827420"/>
    <n v="275558"/>
    <x v="9"/>
    <x v="4"/>
    <n v="3311742"/>
    <n v="0.92318512530315278"/>
  </r>
  <r>
    <s v="ODR2150633747t"/>
    <s v="C283866L"/>
    <x v="193"/>
    <s v="P443595"/>
    <n v="357454"/>
    <n v="1"/>
    <n v="3574540"/>
    <n v="0"/>
    <n v="3574540"/>
    <n v="1"/>
    <n v="1"/>
    <n v="1"/>
    <n v="9"/>
    <d v="2021-07-18T00:00:00"/>
    <x v="1304"/>
    <n v="3574540"/>
    <n v="314534"/>
    <x v="7"/>
    <x v="9"/>
    <n v="3260006"/>
    <n v="0.91200713938017197"/>
  </r>
  <r>
    <s v="ODR4323033125x"/>
    <s v="C409981L"/>
    <x v="171"/>
    <s v="P175257"/>
    <n v="9860"/>
    <n v="36"/>
    <n v="3549600"/>
    <n v="0"/>
    <n v="3549600"/>
    <n v="1"/>
    <n v="1"/>
    <n v="1"/>
    <n v="1"/>
    <d v="2022-01-03T00:00:00"/>
    <x v="1305"/>
    <n v="102660"/>
    <n v="7656"/>
    <x v="5"/>
    <x v="2"/>
    <n v="3273984"/>
    <n v="0.9223529411764706"/>
  </r>
  <r>
    <s v="ODR9011935614h"/>
    <s v="C390206L"/>
    <x v="99"/>
    <s v="P475499"/>
    <n v="118320"/>
    <n v="3"/>
    <n v="3549600"/>
    <n v="0"/>
    <n v="3549600"/>
    <n v="1"/>
    <n v="1"/>
    <n v="1"/>
    <n v="4"/>
    <d v="2021-07-13T00:00:00"/>
    <x v="55"/>
    <n v="1183200"/>
    <n v="86362"/>
    <x v="5"/>
    <x v="1"/>
    <n v="3290514"/>
    <n v="0.92700980392156862"/>
  </r>
  <r>
    <s v="ODR1199127091i"/>
    <s v="C398847L"/>
    <x v="71"/>
    <s v="P846002"/>
    <n v="354090"/>
    <n v="1"/>
    <n v="3540900"/>
    <n v="0"/>
    <n v="3540900"/>
    <n v="1"/>
    <n v="0"/>
    <n v="0"/>
    <n v="5"/>
    <d v="2022-07-14T00:00:00"/>
    <x v="1306"/>
    <n v="3540900"/>
    <n v="233682"/>
    <x v="5"/>
    <x v="0"/>
    <n v="3307218"/>
    <n v="0.93400491400491403"/>
  </r>
  <r>
    <s v="ODR2504837700r"/>
    <s v="C819324L"/>
    <x v="235"/>
    <s v="P213998"/>
    <n v="353568"/>
    <n v="1"/>
    <n v="3535680"/>
    <n v="0"/>
    <n v="3535680"/>
    <n v="1"/>
    <n v="0"/>
    <n v="0"/>
    <n v="8"/>
    <d v="2021-09-03T00:00:00"/>
    <x v="1307"/>
    <n v="3535680"/>
    <n v="212106"/>
    <x v="7"/>
    <x v="8"/>
    <n v="3323574"/>
    <n v="0.940009842519685"/>
  </r>
  <r>
    <s v="ODR4217504932e"/>
    <s v="C819324L"/>
    <x v="391"/>
    <s v="P213998"/>
    <n v="353568"/>
    <n v="1"/>
    <n v="3535680"/>
    <n v="0"/>
    <n v="3535680"/>
    <n v="1"/>
    <n v="0"/>
    <n v="0"/>
    <n v="8"/>
    <d v="2021-09-03T00:00:00"/>
    <x v="1307"/>
    <n v="3535680"/>
    <n v="212106"/>
    <x v="7"/>
    <x v="8"/>
    <n v="3323574"/>
    <n v="0.940009842519685"/>
  </r>
  <r>
    <s v="ODR9450675428k"/>
    <s v="C819324L"/>
    <x v="145"/>
    <s v="P213998"/>
    <n v="353568"/>
    <n v="1"/>
    <n v="3535680"/>
    <n v="0"/>
    <n v="3535680"/>
    <n v="1"/>
    <n v="0"/>
    <n v="0"/>
    <n v="9"/>
    <d v="2021-09-03T00:00:00"/>
    <x v="1307"/>
    <n v="3535680"/>
    <n v="212106"/>
    <x v="7"/>
    <x v="9"/>
    <n v="3323574"/>
    <n v="0.940009842519685"/>
  </r>
  <r>
    <s v="ODR6351488528g"/>
    <s v="C560989L"/>
    <x v="357"/>
    <s v="P449125"/>
    <n v="353568"/>
    <n v="1"/>
    <n v="3535680"/>
    <n v="0"/>
    <n v="3535680"/>
    <n v="1"/>
    <n v="0"/>
    <n v="0"/>
    <n v="4"/>
    <d v="2021-10-13T00:00:00"/>
    <x v="1308"/>
    <n v="1159420"/>
    <n v="84622"/>
    <x v="7"/>
    <x v="1"/>
    <n v="3451058"/>
    <n v="0.97606627296587922"/>
  </r>
  <r>
    <s v="ODR1797997091a"/>
    <s v="C215074L"/>
    <x v="219"/>
    <s v="P449125"/>
    <n v="353568"/>
    <n v="1"/>
    <n v="3535680"/>
    <n v="0"/>
    <n v="3535680"/>
    <n v="1"/>
    <n v="0"/>
    <n v="0"/>
    <n v="4"/>
    <d v="2021-09-13T00:00:00"/>
    <x v="1308"/>
    <n v="1159420"/>
    <n v="84622"/>
    <x v="7"/>
    <x v="1"/>
    <n v="3451058"/>
    <n v="0.97606627296587922"/>
  </r>
  <r>
    <s v="ODR3525419907w"/>
    <s v="C374672L"/>
    <x v="118"/>
    <s v="P451831"/>
    <n v="352350"/>
    <n v="1"/>
    <n v="3523500"/>
    <n v="0"/>
    <n v="3523500"/>
    <n v="1"/>
    <n v="1"/>
    <n v="0"/>
    <n v="1"/>
    <d v="2021-07-17T00:00:00"/>
    <x v="1309"/>
    <n v="3523500"/>
    <n v="274804"/>
    <x v="7"/>
    <x v="2"/>
    <n v="3248696"/>
    <n v="0.92200823045267488"/>
  </r>
  <r>
    <s v="ODR5111862873v"/>
    <s v="C138822L"/>
    <x v="406"/>
    <s v="P221875"/>
    <n v="351190"/>
    <n v="1"/>
    <n v="3511900"/>
    <n v="0"/>
    <n v="3511900"/>
    <n v="1"/>
    <n v="1"/>
    <n v="1"/>
    <n v="1"/>
    <d v="2021-08-16T00:00:00"/>
    <x v="1310"/>
    <n v="3511900"/>
    <n v="263378"/>
    <x v="2"/>
    <x v="2"/>
    <n v="3248522"/>
    <n v="0.92500412881915772"/>
  </r>
  <r>
    <s v="ODR6552165149l"/>
    <s v="C986224L"/>
    <x v="199"/>
    <s v="P462042"/>
    <n v="351016"/>
    <n v="1"/>
    <n v="3510160"/>
    <n v="0"/>
    <n v="3510160"/>
    <n v="1"/>
    <n v="0"/>
    <n v="0"/>
    <n v="4"/>
    <d v="2021-07-01T00:00:00"/>
    <x v="1311"/>
    <n v="3510160"/>
    <n v="252706"/>
    <x v="7"/>
    <x v="1"/>
    <n v="3257454"/>
    <n v="0.92800727032385988"/>
  </r>
  <r>
    <s v="ODR4026527860o"/>
    <s v="C729377L"/>
    <x v="370"/>
    <s v="P504709"/>
    <n v="351016"/>
    <n v="1"/>
    <n v="3510160"/>
    <n v="0"/>
    <n v="3510160"/>
    <n v="1"/>
    <n v="1"/>
    <n v="1"/>
    <n v="1"/>
    <d v="2021-09-15T00:00:00"/>
    <x v="1312"/>
    <n v="3510160"/>
    <n v="301832"/>
    <x v="7"/>
    <x v="2"/>
    <n v="3208328"/>
    <n v="0.91401189689358886"/>
  </r>
  <r>
    <s v="ODR2577031737k"/>
    <s v="C394799L"/>
    <x v="277"/>
    <s v="P462042"/>
    <n v="351016"/>
    <n v="1"/>
    <n v="3510160"/>
    <n v="0"/>
    <n v="3510160"/>
    <n v="1"/>
    <n v="1"/>
    <n v="1"/>
    <n v="1"/>
    <d v="2021-09-07T00:00:00"/>
    <x v="1311"/>
    <n v="3510160"/>
    <n v="252706"/>
    <x v="7"/>
    <x v="2"/>
    <n v="3257454"/>
    <n v="0.92800727032385988"/>
  </r>
  <r>
    <s v="ODR2094010841n"/>
    <s v="C602518L"/>
    <x v="81"/>
    <s v="P504363"/>
    <n v="350900"/>
    <n v="1"/>
    <n v="3509000"/>
    <n v="0"/>
    <n v="3509000"/>
    <n v="1"/>
    <n v="1"/>
    <n v="1"/>
    <n v="1"/>
    <d v="2021-07-01T00:00:00"/>
    <x v="1313"/>
    <n v="3509000"/>
    <n v="280720"/>
    <x v="9"/>
    <x v="2"/>
    <n v="3228280"/>
    <n v="0.92"/>
  </r>
  <r>
    <s v="ODR9026814815s"/>
    <s v="C418606L"/>
    <x v="294"/>
    <s v="P887205"/>
    <n v="350320"/>
    <n v="1"/>
    <n v="3503200"/>
    <n v="0"/>
    <n v="3503200"/>
    <n v="1"/>
    <n v="1"/>
    <n v="1"/>
    <n v="1"/>
    <d v="2022-01-03T00:00:00"/>
    <x v="1314"/>
    <n v="3503200"/>
    <n v="297772"/>
    <x v="9"/>
    <x v="2"/>
    <n v="3205428"/>
    <n v="0.91500000000000004"/>
  </r>
  <r>
    <s v="ODR1869202844p"/>
    <s v="C776900L"/>
    <x v="337"/>
    <s v="P707569"/>
    <n v="69600"/>
    <n v="5"/>
    <n v="3480000"/>
    <n v="0"/>
    <n v="3480000"/>
    <n v="1"/>
    <n v="0"/>
    <n v="0"/>
    <n v="1"/>
    <d v="2021-08-08T00:00:00"/>
    <x v="1315"/>
    <n v="696000"/>
    <n v="42456"/>
    <x v="10"/>
    <x v="2"/>
    <n v="3267720"/>
    <n v="0.93899999999999995"/>
  </r>
  <r>
    <s v="ODR5902138005f"/>
    <s v="C929625L"/>
    <x v="271"/>
    <s v="P437214"/>
    <n v="348000"/>
    <n v="1"/>
    <n v="3480000"/>
    <n v="0"/>
    <n v="3480000"/>
    <n v="1"/>
    <n v="1"/>
    <n v="1"/>
    <n v="1"/>
    <d v="2022-01-14T00:00:00"/>
    <x v="1316"/>
    <n v="2992800"/>
    <n v="200506"/>
    <x v="10"/>
    <x v="2"/>
    <n v="3279494"/>
    <n v="0.94238333333333335"/>
  </r>
  <r>
    <s v="ODR7538929921t"/>
    <s v="C230351L"/>
    <x v="382"/>
    <s v="P489854"/>
    <n v="17400"/>
    <n v="20"/>
    <n v="3480000"/>
    <n v="0"/>
    <n v="3480000"/>
    <n v="1"/>
    <n v="1"/>
    <n v="1"/>
    <n v="1"/>
    <d v="2021-09-28T00:00:00"/>
    <x v="1317"/>
    <n v="174000"/>
    <n v="13398"/>
    <x v="13"/>
    <x v="2"/>
    <n v="3212040"/>
    <n v="0.92300000000000004"/>
  </r>
  <r>
    <s v="ODR6344726145u"/>
    <s v="C474500L"/>
    <x v="361"/>
    <s v="P871784"/>
    <n v="174000"/>
    <n v="2"/>
    <n v="3480000"/>
    <n v="0"/>
    <n v="3480000"/>
    <n v="1"/>
    <n v="1"/>
    <n v="1"/>
    <n v="1"/>
    <d v="2021-08-20T00:00:00"/>
    <x v="1318"/>
    <n v="1740000"/>
    <n v="113100"/>
    <x v="6"/>
    <x v="2"/>
    <n v="3253800"/>
    <n v="0.93500000000000005"/>
  </r>
  <r>
    <s v="ODR2507471356w"/>
    <s v="C727528L"/>
    <x v="184"/>
    <s v="P500879"/>
    <n v="348000"/>
    <n v="1"/>
    <n v="3480000"/>
    <n v="0"/>
    <n v="3480000"/>
    <n v="1"/>
    <n v="1"/>
    <n v="0"/>
    <n v="1"/>
    <d v="2021-07-16T00:00:00"/>
    <x v="1319"/>
    <n v="3480000"/>
    <n v="299280"/>
    <x v="6"/>
    <x v="2"/>
    <n v="3180720"/>
    <n v="0.91400000000000003"/>
  </r>
  <r>
    <s v="ODR7815262778z"/>
    <s v="C275940L"/>
    <x v="178"/>
    <s v="P500879"/>
    <n v="348000"/>
    <n v="1"/>
    <n v="3480000"/>
    <n v="0"/>
    <n v="3480000"/>
    <n v="1"/>
    <n v="0"/>
    <n v="0"/>
    <n v="1"/>
    <d v="2021-10-10T00:00:00"/>
    <x v="1319"/>
    <n v="3480000"/>
    <n v="299280"/>
    <x v="6"/>
    <x v="2"/>
    <n v="3180720"/>
    <n v="0.91400000000000003"/>
  </r>
  <r>
    <s v="ODR3116640349i"/>
    <s v="C545418L"/>
    <x v="282"/>
    <s v="P500879"/>
    <n v="348000"/>
    <n v="1"/>
    <n v="3480000"/>
    <n v="0"/>
    <n v="3480000"/>
    <n v="1"/>
    <n v="1"/>
    <n v="0"/>
    <n v="1"/>
    <d v="2021-10-06T00:00:00"/>
    <x v="1319"/>
    <n v="3480000"/>
    <n v="299280"/>
    <x v="6"/>
    <x v="2"/>
    <n v="3180720"/>
    <n v="0.91400000000000003"/>
  </r>
  <r>
    <s v="ODR2658214062d"/>
    <s v="C137906L"/>
    <x v="42"/>
    <s v="P500879"/>
    <n v="348000"/>
    <n v="1"/>
    <n v="3480000"/>
    <n v="0"/>
    <n v="3480000"/>
    <n v="1"/>
    <n v="1"/>
    <n v="0"/>
    <n v="1"/>
    <d v="2021-11-03T00:00:00"/>
    <x v="1319"/>
    <n v="3480000"/>
    <n v="299280"/>
    <x v="6"/>
    <x v="2"/>
    <n v="3180720"/>
    <n v="0.91400000000000003"/>
  </r>
  <r>
    <s v="ODR5276683716d"/>
    <s v="C924458L"/>
    <x v="165"/>
    <s v="P110552"/>
    <n v="348000"/>
    <n v="1"/>
    <n v="3480000"/>
    <n v="0"/>
    <n v="3480000"/>
    <n v="1"/>
    <n v="0"/>
    <n v="0"/>
    <n v="7"/>
    <d v="2021-10-03T00:00:00"/>
    <x v="940"/>
    <n v="3480000"/>
    <n v="229680"/>
    <x v="6"/>
    <x v="4"/>
    <n v="3250320"/>
    <n v="0.93400000000000005"/>
  </r>
  <r>
    <s v="ODR3043926025j"/>
    <s v="C310610L"/>
    <x v="34"/>
    <s v="P871784"/>
    <n v="174000"/>
    <n v="2"/>
    <n v="3480000"/>
    <n v="0"/>
    <n v="3480000"/>
    <n v="1"/>
    <n v="1"/>
    <n v="0"/>
    <n v="1"/>
    <d v="2022-04-18T00:00:00"/>
    <x v="1318"/>
    <n v="1740000"/>
    <n v="113100"/>
    <x v="6"/>
    <x v="2"/>
    <n v="3253800"/>
    <n v="0.93500000000000005"/>
  </r>
  <r>
    <s v="ODR9704285559i"/>
    <s v="C263339L"/>
    <x v="35"/>
    <s v="P651526"/>
    <n v="348000"/>
    <n v="1"/>
    <n v="3480000"/>
    <n v="0"/>
    <n v="3480000"/>
    <n v="1"/>
    <n v="0"/>
    <n v="0"/>
    <n v="1"/>
    <d v="2022-03-28T00:00:00"/>
    <x v="941"/>
    <n v="3480000"/>
    <n v="254040"/>
    <x v="8"/>
    <x v="2"/>
    <n v="3225960"/>
    <n v="0.92700000000000005"/>
  </r>
  <r>
    <s v="ODR2180612842z"/>
    <s v="C196853L"/>
    <x v="294"/>
    <s v="P467262"/>
    <n v="43500"/>
    <n v="8"/>
    <n v="3480000"/>
    <n v="0"/>
    <n v="3480000"/>
    <n v="1"/>
    <n v="1"/>
    <n v="0"/>
    <n v="1"/>
    <d v="2022-01-11T00:00:00"/>
    <x v="1320"/>
    <n v="400200"/>
    <n v="27202"/>
    <x v="14"/>
    <x v="2"/>
    <n v="3262384"/>
    <n v="0.93746666666666667"/>
  </r>
  <r>
    <s v="ODR1635270279n"/>
    <s v="C619471L"/>
    <x v="143"/>
    <s v="P805830"/>
    <n v="348000"/>
    <n v="1"/>
    <n v="3480000"/>
    <n v="0"/>
    <n v="3480000"/>
    <n v="1"/>
    <n v="0"/>
    <n v="0"/>
    <n v="9"/>
    <d v="2021-07-02T00:00:00"/>
    <x v="1321"/>
    <n v="3480000"/>
    <n v="240120"/>
    <x v="9"/>
    <x v="9"/>
    <n v="3239880"/>
    <n v="0.93100000000000005"/>
  </r>
  <r>
    <s v="ODR8659325560b"/>
    <s v="C569932L"/>
    <x v="163"/>
    <s v="P805830"/>
    <n v="348000"/>
    <n v="1"/>
    <n v="3480000"/>
    <n v="0"/>
    <n v="3480000"/>
    <n v="1"/>
    <n v="0"/>
    <n v="0"/>
    <n v="9"/>
    <d v="2021-07-04T00:00:00"/>
    <x v="1321"/>
    <n v="3480000"/>
    <n v="240120"/>
    <x v="9"/>
    <x v="9"/>
    <n v="3239880"/>
    <n v="0.93100000000000005"/>
  </r>
  <r>
    <s v="ODR3109137691e"/>
    <s v="C569932L"/>
    <x v="408"/>
    <s v="P805830"/>
    <n v="348000"/>
    <n v="1"/>
    <n v="3480000"/>
    <n v="0"/>
    <n v="3480000"/>
    <n v="1"/>
    <n v="1"/>
    <n v="0"/>
    <n v="1"/>
    <d v="2021-07-04T00:00:00"/>
    <x v="1321"/>
    <n v="3480000"/>
    <n v="240120"/>
    <x v="9"/>
    <x v="2"/>
    <n v="3239880"/>
    <n v="0.93100000000000005"/>
  </r>
  <r>
    <s v="ODR5535572730n"/>
    <s v="C948176L"/>
    <x v="222"/>
    <s v="P982810"/>
    <n v="348000"/>
    <n v="1"/>
    <n v="3480000"/>
    <n v="0"/>
    <n v="3480000"/>
    <n v="1"/>
    <n v="0"/>
    <n v="0"/>
    <n v="12"/>
    <d v="2021-08-18T00:00:00"/>
    <x v="1322"/>
    <n v="3480000"/>
    <n v="288840"/>
    <x v="9"/>
    <x v="12"/>
    <n v="3191160"/>
    <n v="0.91700000000000004"/>
  </r>
  <r>
    <s v="ODR5523490544a"/>
    <s v="C569932L"/>
    <x v="175"/>
    <s v="P805830"/>
    <n v="348000"/>
    <n v="1"/>
    <n v="3480000"/>
    <n v="0"/>
    <n v="3480000"/>
    <n v="1"/>
    <n v="0"/>
    <n v="0"/>
    <n v="8"/>
    <d v="2021-07-04T00:00:00"/>
    <x v="1321"/>
    <n v="3480000"/>
    <n v="240120"/>
    <x v="9"/>
    <x v="8"/>
    <n v="3239880"/>
    <n v="0.93100000000000005"/>
  </r>
  <r>
    <s v="ODR4096921178b"/>
    <s v="C157544L"/>
    <x v="349"/>
    <s v="P753586"/>
    <n v="348000"/>
    <n v="1"/>
    <n v="3480000"/>
    <n v="0"/>
    <n v="3480000"/>
    <n v="1"/>
    <n v="0"/>
    <n v="0"/>
    <n v="5"/>
    <d v="2021-11-18T00:00:00"/>
    <x v="101"/>
    <n v="3480000"/>
    <n v="219240"/>
    <x v="0"/>
    <x v="0"/>
    <n v="3260760"/>
    <n v="0.93700000000000006"/>
  </r>
  <r>
    <s v="ODR3950152842h"/>
    <s v="C270275L"/>
    <x v="162"/>
    <s v="P702184"/>
    <n v="174000"/>
    <n v="2"/>
    <n v="3480000"/>
    <n v="0"/>
    <n v="3480000"/>
    <n v="1"/>
    <n v="0"/>
    <n v="0"/>
    <n v="7"/>
    <d v="2021-11-25T00:00:00"/>
    <x v="1323"/>
    <n v="1740000"/>
    <n v="127020"/>
    <x v="0"/>
    <x v="4"/>
    <n v="3225960"/>
    <n v="0.92700000000000005"/>
  </r>
  <r>
    <s v="ODR1463296966i"/>
    <s v="C511061L"/>
    <x v="52"/>
    <s v="P400640"/>
    <n v="348000"/>
    <n v="1"/>
    <n v="3480000"/>
    <n v="0"/>
    <n v="3480000"/>
    <n v="1"/>
    <n v="1"/>
    <n v="1"/>
    <n v="7"/>
    <d v="2022-05-17T00:00:00"/>
    <x v="707"/>
    <n v="3480000"/>
    <n v="295800"/>
    <x v="0"/>
    <x v="4"/>
    <n v="3184200"/>
    <n v="0.91500000000000004"/>
  </r>
  <r>
    <s v="ODR9915681952k"/>
    <s v="C474548L"/>
    <x v="327"/>
    <s v="P425645"/>
    <n v="69600"/>
    <n v="5"/>
    <n v="3480000"/>
    <n v="0"/>
    <n v="3480000"/>
    <n v="1"/>
    <n v="1"/>
    <n v="1"/>
    <n v="1"/>
    <d v="2021-08-10T00:00:00"/>
    <x v="1324"/>
    <n v="696000"/>
    <n v="57768"/>
    <x v="11"/>
    <x v="2"/>
    <n v="3191160"/>
    <n v="0.91700000000000004"/>
  </r>
  <r>
    <s v="ODR7948832494u"/>
    <s v="C177843L"/>
    <x v="350"/>
    <s v="P733455"/>
    <n v="174000"/>
    <n v="2"/>
    <n v="3480000"/>
    <n v="0"/>
    <n v="3480000"/>
    <n v="1"/>
    <n v="1"/>
    <n v="0"/>
    <n v="1"/>
    <d v="2021-07-12T00:00:00"/>
    <x v="1325"/>
    <n v="1740000"/>
    <n v="133980"/>
    <x v="7"/>
    <x v="2"/>
    <n v="3212040"/>
    <n v="0.92300000000000004"/>
  </r>
  <r>
    <s v="ODR4842429160h"/>
    <s v="C143684L"/>
    <x v="181"/>
    <s v="P482878"/>
    <n v="348000"/>
    <n v="1"/>
    <n v="3480000"/>
    <n v="0"/>
    <n v="3480000"/>
    <n v="1"/>
    <n v="1"/>
    <n v="0"/>
    <n v="1"/>
    <d v="2021-07-05T00:00:00"/>
    <x v="1326"/>
    <n v="3480000"/>
    <n v="250560"/>
    <x v="7"/>
    <x v="2"/>
    <n v="3229440"/>
    <n v="0.92800000000000005"/>
  </r>
  <r>
    <s v="ODR9870680397c"/>
    <s v="C684117L"/>
    <x v="102"/>
    <s v="P453076"/>
    <n v="348000"/>
    <n v="1"/>
    <n v="3480000"/>
    <n v="0"/>
    <n v="3480000"/>
    <n v="1"/>
    <n v="1"/>
    <n v="0"/>
    <n v="1"/>
    <d v="2022-05-06T00:00:00"/>
    <x v="1327"/>
    <n v="2634940"/>
    <n v="197606"/>
    <x v="7"/>
    <x v="2"/>
    <n v="3282394"/>
    <n v="0.9432166666666667"/>
  </r>
  <r>
    <s v="ODR2691102498s"/>
    <s v="C332046L"/>
    <x v="283"/>
    <s v="P761307"/>
    <n v="347942"/>
    <n v="1"/>
    <n v="3479420"/>
    <n v="0"/>
    <n v="3479420"/>
    <n v="1"/>
    <n v="1"/>
    <n v="1"/>
    <n v="3"/>
    <d v="2021-10-17T00:00:00"/>
    <x v="1328"/>
    <n v="3479420"/>
    <n v="208742"/>
    <x v="6"/>
    <x v="3"/>
    <n v="3270678"/>
    <n v="0.94000666777796305"/>
  </r>
  <r>
    <s v="ODR2724246765c"/>
    <s v="C934429L"/>
    <x v="365"/>
    <s v="P115658"/>
    <n v="347942"/>
    <n v="1"/>
    <n v="3479420"/>
    <n v="0"/>
    <n v="3479420"/>
    <n v="1"/>
    <n v="1"/>
    <n v="0"/>
    <n v="1"/>
    <d v="2021-11-26T00:00:00"/>
    <x v="1329"/>
    <n v="3479420"/>
    <n v="278342"/>
    <x v="7"/>
    <x v="2"/>
    <n v="3201078"/>
    <n v="0.92000333388898148"/>
  </r>
  <r>
    <s v="ODR7663483735w"/>
    <s v="C936078L"/>
    <x v="305"/>
    <s v="P440762"/>
    <n v="173942"/>
    <n v="2"/>
    <n v="3478840"/>
    <n v="0"/>
    <n v="3478840"/>
    <n v="1"/>
    <n v="1"/>
    <n v="1"/>
    <n v="1"/>
    <d v="2022-02-01T00:00:00"/>
    <x v="1330"/>
    <n v="1739420"/>
    <n v="142622"/>
    <x v="9"/>
    <x v="2"/>
    <n v="3193596"/>
    <n v="0.91800600200066684"/>
  </r>
  <r>
    <s v="ODR7900603068n"/>
    <s v="C292887L"/>
    <x v="272"/>
    <s v="P311180"/>
    <n v="115942"/>
    <n v="3"/>
    <n v="3478260"/>
    <n v="0"/>
    <n v="3478260"/>
    <n v="1"/>
    <n v="0"/>
    <n v="0"/>
    <n v="1"/>
    <d v="2021-07-03T00:00:00"/>
    <x v="1331"/>
    <n v="1159420"/>
    <n v="74182"/>
    <x v="9"/>
    <x v="2"/>
    <n v="3255714"/>
    <n v="0.93601800900450227"/>
  </r>
  <r>
    <s v="ODR8304510252j"/>
    <s v="C441288L"/>
    <x v="364"/>
    <s v="P318963"/>
    <n v="115942"/>
    <n v="3"/>
    <n v="3478260"/>
    <n v="0"/>
    <n v="3478260"/>
    <n v="1"/>
    <n v="1"/>
    <n v="1"/>
    <n v="1"/>
    <d v="2021-10-05T00:00:00"/>
    <x v="1332"/>
    <n v="2377420"/>
    <n v="202072"/>
    <x v="7"/>
    <x v="2"/>
    <n v="2872044"/>
    <n v="0.82571285642821413"/>
  </r>
  <r>
    <s v="ODR8712226077o"/>
    <s v="C497410L"/>
    <x v="199"/>
    <s v="P389798"/>
    <n v="347710"/>
    <n v="1"/>
    <n v="3477100"/>
    <n v="0"/>
    <n v="3477100"/>
    <n v="1"/>
    <n v="1"/>
    <n v="0"/>
    <n v="1"/>
    <d v="2021-10-17T00:00:00"/>
    <x v="1333"/>
    <n v="1159420"/>
    <n v="81142"/>
    <x v="9"/>
    <x v="2"/>
    <n v="3395958"/>
    <n v="0.97666388657214342"/>
  </r>
  <r>
    <s v="ODR4109708047b"/>
    <s v="C448722L"/>
    <x v="96"/>
    <s v="P756365"/>
    <n v="347710"/>
    <n v="1"/>
    <n v="3477100"/>
    <n v="0"/>
    <n v="3477100"/>
    <n v="1"/>
    <n v="0"/>
    <n v="0"/>
    <n v="5"/>
    <d v="2021-11-19T00:00:00"/>
    <x v="1334"/>
    <n v="3477100"/>
    <n v="278168"/>
    <x v="7"/>
    <x v="0"/>
    <n v="3198932"/>
    <n v="0.92"/>
  </r>
  <r>
    <s v="ODR3556279579q"/>
    <s v="C406317L"/>
    <x v="0"/>
    <s v="P700081"/>
    <n v="43442"/>
    <n v="8"/>
    <n v="3475360"/>
    <n v="0"/>
    <n v="3475360"/>
    <n v="1"/>
    <n v="1"/>
    <n v="0"/>
    <n v="1"/>
    <d v="2021-11-27T00:00:00"/>
    <x v="1335"/>
    <n v="434420"/>
    <n v="36018"/>
    <x v="10"/>
    <x v="2"/>
    <n v="3187216"/>
    <n v="0.9170894526034713"/>
  </r>
  <r>
    <s v="ODR8649689250o"/>
    <s v="C802022L"/>
    <x v="140"/>
    <s v="P619306"/>
    <n v="347420"/>
    <n v="1"/>
    <n v="3474200"/>
    <n v="0"/>
    <n v="3474200"/>
    <n v="1"/>
    <n v="0"/>
    <n v="0"/>
    <n v="1"/>
    <d v="2022-06-08T00:00:00"/>
    <x v="1336"/>
    <n v="3474200"/>
    <n v="215354"/>
    <x v="1"/>
    <x v="2"/>
    <n v="3258846"/>
    <n v="0.93801335559265442"/>
  </r>
  <r>
    <s v="ODR1477593362p"/>
    <s v="C972737L"/>
    <x v="240"/>
    <s v="P602409"/>
    <n v="173710"/>
    <n v="2"/>
    <n v="3474200"/>
    <n v="0"/>
    <n v="3474200"/>
    <n v="1"/>
    <n v="1"/>
    <n v="0"/>
    <n v="1"/>
    <d v="2021-07-21T00:00:00"/>
    <x v="1337"/>
    <n v="1737100"/>
    <n v="135488"/>
    <x v="9"/>
    <x v="2"/>
    <n v="3203224"/>
    <n v="0.92200333889816366"/>
  </r>
  <r>
    <s v="ODR6985257508b"/>
    <s v="C665048L"/>
    <x v="163"/>
    <s v="P646108"/>
    <n v="346550"/>
    <n v="1"/>
    <n v="3465500"/>
    <n v="0"/>
    <n v="3465500"/>
    <n v="1"/>
    <n v="0"/>
    <n v="0"/>
    <n v="9"/>
    <d v="2021-07-03T00:00:00"/>
    <x v="1338"/>
    <n v="3465500"/>
    <n v="266800"/>
    <x v="7"/>
    <x v="9"/>
    <n v="3198700"/>
    <n v="0.92301255230125523"/>
  </r>
  <r>
    <s v="ODR5871114932r"/>
    <s v="C593821L"/>
    <x v="306"/>
    <s v="P779004"/>
    <n v="345100"/>
    <n v="1"/>
    <n v="3451000"/>
    <n v="0"/>
    <n v="3451000"/>
    <n v="1"/>
    <n v="1"/>
    <n v="1"/>
    <n v="3"/>
    <d v="2021-07-06T00:00:00"/>
    <x v="816"/>
    <n v="3393000"/>
    <n v="298584"/>
    <x v="8"/>
    <x v="3"/>
    <n v="3152416"/>
    <n v="0.9134789915966387"/>
  </r>
  <r>
    <s v="ODR4796708124b"/>
    <s v="C565920L"/>
    <x v="270"/>
    <s v="P656037"/>
    <n v="345100"/>
    <n v="1"/>
    <n v="3451000"/>
    <n v="0"/>
    <n v="3451000"/>
    <n v="1"/>
    <n v="1"/>
    <n v="0"/>
    <n v="3"/>
    <d v="2021-09-12T00:00:00"/>
    <x v="1339"/>
    <n v="3393000"/>
    <n v="206944"/>
    <x v="8"/>
    <x v="3"/>
    <n v="3244056"/>
    <n v="0.94003361344537817"/>
  </r>
  <r>
    <s v="ODR1178648863m"/>
    <s v="C215074L"/>
    <x v="342"/>
    <s v="P399362"/>
    <n v="345100"/>
    <n v="1"/>
    <n v="3451000"/>
    <n v="0"/>
    <n v="3451000"/>
    <n v="1"/>
    <n v="1"/>
    <n v="1"/>
    <n v="4"/>
    <d v="2021-09-13T00:00:00"/>
    <x v="1340"/>
    <n v="3393000"/>
    <n v="271440"/>
    <x v="8"/>
    <x v="1"/>
    <n v="3179560"/>
    <n v="0.92134453781512604"/>
  </r>
  <r>
    <s v="ODR9725283000p"/>
    <s v="C711121L"/>
    <x v="256"/>
    <s v="P399362"/>
    <n v="345100"/>
    <n v="1"/>
    <n v="3451000"/>
    <n v="0"/>
    <n v="3451000"/>
    <n v="1"/>
    <n v="1"/>
    <n v="1"/>
    <n v="1"/>
    <d v="2022-03-17T00:00:00"/>
    <x v="1340"/>
    <n v="3393000"/>
    <n v="271440"/>
    <x v="8"/>
    <x v="2"/>
    <n v="3179560"/>
    <n v="0.92134453781512604"/>
  </r>
  <r>
    <s v="ODR6511045608i"/>
    <s v="C565920L"/>
    <x v="124"/>
    <s v="P656037"/>
    <n v="345100"/>
    <n v="1"/>
    <n v="3451000"/>
    <n v="0"/>
    <n v="3451000"/>
    <n v="1"/>
    <n v="1"/>
    <n v="0"/>
    <n v="3"/>
    <d v="2021-09-12T00:00:00"/>
    <x v="1339"/>
    <n v="3393000"/>
    <n v="206944"/>
    <x v="8"/>
    <x v="3"/>
    <n v="3244056"/>
    <n v="0.94003361344537817"/>
  </r>
  <r>
    <s v="ODR7427131566q"/>
    <s v="C565920L"/>
    <x v="261"/>
    <s v="P656037"/>
    <n v="345100"/>
    <n v="1"/>
    <n v="3451000"/>
    <n v="0"/>
    <n v="3451000"/>
    <n v="1"/>
    <n v="1"/>
    <n v="1"/>
    <n v="3"/>
    <d v="2021-09-12T00:00:00"/>
    <x v="1339"/>
    <n v="3393000"/>
    <n v="206944"/>
    <x v="8"/>
    <x v="3"/>
    <n v="3244056"/>
    <n v="0.94003361344537817"/>
  </r>
  <r>
    <s v="ODR6322957976d"/>
    <s v="C191776L"/>
    <x v="128"/>
    <s v="P689194"/>
    <n v="344462"/>
    <n v="1"/>
    <n v="3444620"/>
    <n v="0"/>
    <n v="3444620"/>
    <n v="1"/>
    <n v="1"/>
    <n v="1"/>
    <n v="1"/>
    <d v="2022-02-27T00:00:00"/>
    <x v="1341"/>
    <n v="3444620"/>
    <n v="310010"/>
    <x v="1"/>
    <x v="2"/>
    <n v="3134610"/>
    <n v="0.91000168378514901"/>
  </r>
  <r>
    <s v="ODR5218219747l"/>
    <s v="C317585L"/>
    <x v="122"/>
    <s v="P689194"/>
    <n v="344462"/>
    <n v="1"/>
    <n v="3444620"/>
    <n v="0"/>
    <n v="3444620"/>
    <n v="1"/>
    <n v="0"/>
    <n v="0"/>
    <n v="4"/>
    <d v="2022-04-25T00:00:00"/>
    <x v="1341"/>
    <n v="3444620"/>
    <n v="310010"/>
    <x v="1"/>
    <x v="1"/>
    <n v="3134610"/>
    <n v="0.91000168378514901"/>
  </r>
  <r>
    <s v="ODR4187764267l"/>
    <s v="C596609L"/>
    <x v="251"/>
    <s v="P262133"/>
    <n v="342490"/>
    <n v="1"/>
    <n v="3424900"/>
    <n v="0"/>
    <n v="3424900"/>
    <n v="1"/>
    <n v="1"/>
    <n v="0"/>
    <n v="1"/>
    <d v="2022-02-01T00:00:00"/>
    <x v="1342"/>
    <n v="3424900"/>
    <n v="232870"/>
    <x v="2"/>
    <x v="2"/>
    <n v="3192030"/>
    <n v="0.93200677392040643"/>
  </r>
  <r>
    <s v="ODR3228000863e"/>
    <s v="C244357L"/>
    <x v="7"/>
    <s v="P201274"/>
    <n v="342200"/>
    <n v="1"/>
    <n v="3422000"/>
    <n v="0"/>
    <n v="3422000"/>
    <n v="1"/>
    <n v="1"/>
    <n v="0"/>
    <n v="1"/>
    <d v="2021-09-22T00:00:00"/>
    <x v="1343"/>
    <n v="3422000"/>
    <n v="246384"/>
    <x v="8"/>
    <x v="2"/>
    <n v="3175616"/>
    <n v="0.92800000000000005"/>
  </r>
  <r>
    <s v="ODR8004195844v"/>
    <s v="C269965L"/>
    <x v="204"/>
    <s v="P110969"/>
    <n v="342200"/>
    <n v="1"/>
    <n v="3422000"/>
    <n v="0"/>
    <n v="3422000"/>
    <n v="1"/>
    <n v="1"/>
    <n v="1"/>
    <n v="1"/>
    <d v="2021-07-09T00:00:00"/>
    <x v="1344"/>
    <n v="3422000"/>
    <n v="246384"/>
    <x v="8"/>
    <x v="2"/>
    <n v="3175616"/>
    <n v="0.92800000000000005"/>
  </r>
  <r>
    <s v="ODR7186818106g"/>
    <s v="C481253L"/>
    <x v="194"/>
    <s v="P138368"/>
    <n v="342200"/>
    <n v="1"/>
    <n v="3422000"/>
    <n v="0"/>
    <n v="3422000"/>
    <n v="1"/>
    <n v="1"/>
    <n v="1"/>
    <n v="1"/>
    <d v="2021-07-26T00:00:00"/>
    <x v="1345"/>
    <n v="3422000"/>
    <n v="208742"/>
    <x v="8"/>
    <x v="2"/>
    <n v="3213258"/>
    <n v="0.93899999999999995"/>
  </r>
  <r>
    <s v="ODR5793528303a"/>
    <s v="C646470L"/>
    <x v="46"/>
    <s v="P201274"/>
    <n v="342200"/>
    <n v="1"/>
    <n v="3422000"/>
    <n v="0"/>
    <n v="3422000"/>
    <n v="1"/>
    <n v="1"/>
    <n v="1"/>
    <n v="1"/>
    <d v="2021-09-09T00:00:00"/>
    <x v="1343"/>
    <n v="3422000"/>
    <n v="246384"/>
    <x v="8"/>
    <x v="2"/>
    <n v="3175616"/>
    <n v="0.92800000000000005"/>
  </r>
  <r>
    <s v="ODR9690524348w"/>
    <s v="C751424L"/>
    <x v="288"/>
    <s v="P110969"/>
    <n v="342200"/>
    <n v="1"/>
    <n v="3422000"/>
    <n v="0"/>
    <n v="3422000"/>
    <n v="1"/>
    <n v="0"/>
    <n v="0"/>
    <n v="4"/>
    <d v="2021-11-16T00:00:00"/>
    <x v="1344"/>
    <n v="3422000"/>
    <n v="246384"/>
    <x v="8"/>
    <x v="1"/>
    <n v="3175616"/>
    <n v="0.92800000000000005"/>
  </r>
  <r>
    <s v="ODR5253861328r"/>
    <s v="C175618L"/>
    <x v="386"/>
    <s v="P578752"/>
    <n v="342200"/>
    <n v="1"/>
    <n v="3422000"/>
    <n v="0"/>
    <n v="3422000"/>
    <n v="1"/>
    <n v="1"/>
    <n v="0"/>
    <n v="1"/>
    <d v="2021-11-08T00:00:00"/>
    <x v="1346"/>
    <n v="3422000"/>
    <n v="304558"/>
    <x v="7"/>
    <x v="2"/>
    <n v="3117442"/>
    <n v="0.91100000000000003"/>
  </r>
  <r>
    <s v="ODR1402018247j"/>
    <s v="C903932L"/>
    <x v="281"/>
    <s v="P471425"/>
    <n v="342200"/>
    <n v="1"/>
    <n v="3422000"/>
    <n v="0"/>
    <n v="3422000"/>
    <n v="1"/>
    <n v="1"/>
    <n v="1"/>
    <n v="1"/>
    <d v="2021-11-02T00:00:00"/>
    <x v="1347"/>
    <n v="3422000"/>
    <n v="212164"/>
    <x v="7"/>
    <x v="2"/>
    <n v="3209836"/>
    <n v="0.93799999999999994"/>
  </r>
  <r>
    <s v="ODR6258620292j"/>
    <s v="C630111L"/>
    <x v="310"/>
    <s v="P395322"/>
    <n v="340170"/>
    <n v="1"/>
    <n v="3401700"/>
    <n v="0"/>
    <n v="3401700"/>
    <n v="1"/>
    <n v="1"/>
    <n v="1"/>
    <n v="1"/>
    <d v="2021-09-21T00:00:00"/>
    <x v="1227"/>
    <n v="3401700"/>
    <n v="207466"/>
    <x v="10"/>
    <x v="2"/>
    <n v="3194234"/>
    <n v="0.93901108269394717"/>
  </r>
  <r>
    <s v="ODR3945913974h"/>
    <s v="C483469L"/>
    <x v="164"/>
    <s v="P677068"/>
    <n v="336922"/>
    <n v="1"/>
    <n v="3369220"/>
    <n v="0"/>
    <n v="3369220"/>
    <n v="1"/>
    <n v="1"/>
    <n v="1"/>
    <n v="1"/>
    <d v="2021-07-26T00:00:00"/>
    <x v="1348"/>
    <n v="3369220"/>
    <n v="249284"/>
    <x v="1"/>
    <x v="2"/>
    <n v="3119936"/>
    <n v="0.92601136168015152"/>
  </r>
  <r>
    <s v="ODR3221751484r"/>
    <s v="C271531L"/>
    <x v="223"/>
    <s v="P677068"/>
    <n v="336922"/>
    <n v="1"/>
    <n v="3369220"/>
    <n v="0"/>
    <n v="3369220"/>
    <n v="1"/>
    <n v="1"/>
    <n v="0"/>
    <n v="1"/>
    <d v="2021-07-03T00:00:00"/>
    <x v="1348"/>
    <n v="3369220"/>
    <n v="249284"/>
    <x v="1"/>
    <x v="2"/>
    <n v="3119936"/>
    <n v="0.92601136168015152"/>
  </r>
  <r>
    <s v="ODR4869226957k"/>
    <s v="C985354L"/>
    <x v="155"/>
    <s v="P388345"/>
    <n v="336400"/>
    <n v="1"/>
    <n v="3364000"/>
    <n v="0"/>
    <n v="3364000"/>
    <n v="1"/>
    <n v="1"/>
    <n v="1"/>
    <n v="3"/>
    <d v="2021-10-02T00:00:00"/>
    <x v="1349"/>
    <n v="3364000"/>
    <n v="215296"/>
    <x v="8"/>
    <x v="3"/>
    <n v="3148704"/>
    <n v="0.93600000000000005"/>
  </r>
  <r>
    <s v="ODR5189526155a"/>
    <s v="C127259L"/>
    <x v="82"/>
    <s v="P964389"/>
    <n v="168200"/>
    <n v="2"/>
    <n v="3364000"/>
    <n v="0"/>
    <n v="3364000"/>
    <n v="1"/>
    <n v="1"/>
    <n v="1"/>
    <n v="1"/>
    <d v="2021-09-14T00:00:00"/>
    <x v="1350"/>
    <n v="1682000"/>
    <n v="100920"/>
    <x v="8"/>
    <x v="2"/>
    <n v="3162160"/>
    <n v="0.94"/>
  </r>
  <r>
    <s v="ODR1818991755r"/>
    <s v="C160662L"/>
    <x v="334"/>
    <s v="P654599"/>
    <n v="336400"/>
    <n v="1"/>
    <n v="3364000"/>
    <n v="0"/>
    <n v="3364000"/>
    <n v="1"/>
    <n v="0"/>
    <n v="0"/>
    <n v="1"/>
    <d v="2022-02-14T00:00:00"/>
    <x v="1351"/>
    <n v="3364000"/>
    <n v="232116"/>
    <x v="8"/>
    <x v="2"/>
    <n v="3131884"/>
    <n v="0.93100000000000005"/>
  </r>
  <r>
    <s v="ODR6886712009i"/>
    <s v="C876359L"/>
    <x v="119"/>
    <s v="P654599"/>
    <n v="336400"/>
    <n v="1"/>
    <n v="3364000"/>
    <n v="0"/>
    <n v="3364000"/>
    <n v="1"/>
    <n v="1"/>
    <n v="1"/>
    <n v="1"/>
    <d v="2022-07-28T00:00:00"/>
    <x v="1351"/>
    <n v="3364000"/>
    <n v="232116"/>
    <x v="8"/>
    <x v="2"/>
    <n v="3131884"/>
    <n v="0.93100000000000005"/>
  </r>
  <r>
    <s v="ODR6141434592a"/>
    <s v="C223799L"/>
    <x v="353"/>
    <s v="P115324"/>
    <n v="84100"/>
    <n v="4"/>
    <n v="3364000"/>
    <n v="0"/>
    <n v="3364000"/>
    <n v="1"/>
    <n v="0"/>
    <n v="0"/>
    <n v="4"/>
    <d v="2021-11-22T00:00:00"/>
    <x v="1352"/>
    <n v="841000"/>
    <n v="59682"/>
    <x v="11"/>
    <x v="1"/>
    <n v="3125272"/>
    <n v="0.92903448275862066"/>
  </r>
  <r>
    <s v="ODR2187686503v"/>
    <s v="C247649L"/>
    <x v="324"/>
    <s v="P115324"/>
    <n v="84100"/>
    <n v="4"/>
    <n v="3364000"/>
    <n v="0"/>
    <n v="3364000"/>
    <n v="1"/>
    <n v="0"/>
    <n v="0"/>
    <n v="4"/>
    <d v="2021-12-05T00:00:00"/>
    <x v="1352"/>
    <n v="841000"/>
    <n v="59682"/>
    <x v="11"/>
    <x v="1"/>
    <n v="3125272"/>
    <n v="0.92903448275862066"/>
  </r>
  <r>
    <s v="ODR7028580805i"/>
    <s v="C878727L"/>
    <x v="182"/>
    <s v="P921027"/>
    <n v="336342"/>
    <n v="1"/>
    <n v="3363420"/>
    <n v="0"/>
    <n v="3363420"/>
    <n v="1"/>
    <n v="1"/>
    <n v="0"/>
    <n v="1"/>
    <d v="2022-02-15T00:00:00"/>
    <x v="1353"/>
    <n v="3363420"/>
    <n v="262334"/>
    <x v="3"/>
    <x v="2"/>
    <n v="3101086"/>
    <n v="0.92200379375754438"/>
  </r>
  <r>
    <s v="ODR6653892280o"/>
    <s v="C136210L"/>
    <x v="137"/>
    <s v="P973411"/>
    <n v="335762"/>
    <n v="1"/>
    <n v="3357620"/>
    <n v="0"/>
    <n v="3357620"/>
    <n v="1"/>
    <n v="0"/>
    <n v="0"/>
    <n v="4"/>
    <d v="2021-09-21T00:00:00"/>
    <x v="1354"/>
    <n v="3357620"/>
    <n v="281996"/>
    <x v="3"/>
    <x v="1"/>
    <n v="3075624"/>
    <n v="0.91601312834686477"/>
  </r>
  <r>
    <s v="ODR9855135991l"/>
    <s v="C431468L"/>
    <x v="185"/>
    <s v="P326260"/>
    <n v="333500"/>
    <n v="1"/>
    <n v="3335000"/>
    <n v="0"/>
    <n v="3335000"/>
    <n v="1"/>
    <n v="0"/>
    <n v="0"/>
    <n v="4"/>
    <d v="2022-03-09T00:00:00"/>
    <x v="1355"/>
    <n v="3335000"/>
    <n v="226780"/>
    <x v="9"/>
    <x v="1"/>
    <n v="3108220"/>
    <n v="0.93200000000000005"/>
  </r>
  <r>
    <s v="ODR4416416587g"/>
    <s v="C902626L"/>
    <x v="129"/>
    <s v="P222813"/>
    <n v="333500"/>
    <n v="1"/>
    <n v="3335000"/>
    <n v="0"/>
    <n v="3335000"/>
    <n v="1"/>
    <n v="1"/>
    <n v="0"/>
    <n v="1"/>
    <d v="2022-03-09T00:00:00"/>
    <x v="1356"/>
    <n v="3335000"/>
    <n v="253460"/>
    <x v="9"/>
    <x v="2"/>
    <n v="3081540"/>
    <n v="0.92400000000000004"/>
  </r>
  <r>
    <s v="ODR9568414299o"/>
    <s v="C136210L"/>
    <x v="176"/>
    <s v="P989217"/>
    <n v="165880"/>
    <n v="2"/>
    <n v="3317600"/>
    <n v="0"/>
    <n v="3317600"/>
    <n v="1"/>
    <n v="0"/>
    <n v="0"/>
    <n v="7"/>
    <d v="2021-09-21T00:00:00"/>
    <x v="1357"/>
    <n v="1658800"/>
    <n v="109446"/>
    <x v="3"/>
    <x v="4"/>
    <n v="3098708"/>
    <n v="0.93402097902097903"/>
  </r>
  <r>
    <s v="ODR8844570814k"/>
    <s v="C804277L"/>
    <x v="110"/>
    <s v="P598076"/>
    <n v="110200"/>
    <n v="3"/>
    <n v="3306000"/>
    <n v="0"/>
    <n v="3306000"/>
    <n v="1"/>
    <n v="1"/>
    <n v="0"/>
    <n v="1"/>
    <d v="2022-01-02T00:00:00"/>
    <x v="1358"/>
    <n v="1734200"/>
    <n v="124816"/>
    <x v="7"/>
    <x v="2"/>
    <n v="2931552"/>
    <n v="0.88673684210526316"/>
  </r>
  <r>
    <s v="ODR3965421650h"/>
    <s v="C403379L"/>
    <x v="86"/>
    <s v="P405111"/>
    <n v="329556"/>
    <n v="1"/>
    <n v="3295560"/>
    <n v="0"/>
    <n v="3295560"/>
    <n v="1"/>
    <n v="1"/>
    <n v="0"/>
    <n v="1"/>
    <d v="2022-07-28T00:00:00"/>
    <x v="1359"/>
    <n v="2998600"/>
    <n v="233856"/>
    <x v="1"/>
    <x v="2"/>
    <n v="3061704"/>
    <n v="0.92903907074973602"/>
  </r>
  <r>
    <s v="ODR9353183383r"/>
    <s v="C127916L"/>
    <x v="302"/>
    <s v="P689194"/>
    <n v="329498"/>
    <n v="1"/>
    <n v="3294980"/>
    <n v="0"/>
    <n v="3294980"/>
    <n v="1"/>
    <n v="1"/>
    <n v="1"/>
    <n v="1"/>
    <d v="2021-12-13T00:00:00"/>
    <x v="1341"/>
    <n v="3444620"/>
    <n v="310010"/>
    <x v="1"/>
    <x v="2"/>
    <n v="2984970"/>
    <n v="0.90591445168104212"/>
  </r>
  <r>
    <s v="ODR1481057990j"/>
    <s v="C413128L"/>
    <x v="119"/>
    <s v="P689194"/>
    <n v="329498"/>
    <n v="1"/>
    <n v="3294980"/>
    <n v="0"/>
    <n v="3294980"/>
    <n v="1"/>
    <n v="1"/>
    <n v="1"/>
    <n v="1"/>
    <d v="2022-07-25T00:00:00"/>
    <x v="1341"/>
    <n v="3444620"/>
    <n v="310010"/>
    <x v="1"/>
    <x v="2"/>
    <n v="2984970"/>
    <n v="0.90591445168104212"/>
  </r>
  <r>
    <s v="ODR3885444662n"/>
    <s v="C331093L"/>
    <x v="309"/>
    <s v="P408158"/>
    <n v="329440"/>
    <n v="1"/>
    <n v="3294400"/>
    <n v="0"/>
    <n v="3294400"/>
    <n v="1"/>
    <n v="0"/>
    <n v="0"/>
    <n v="1"/>
    <d v="2021-11-08T00:00:00"/>
    <x v="1360"/>
    <n v="3294400"/>
    <n v="204218"/>
    <x v="1"/>
    <x v="2"/>
    <n v="3090182"/>
    <n v="0.93801056338028166"/>
  </r>
  <r>
    <s v="ODR7257645706n"/>
    <s v="C782899L"/>
    <x v="182"/>
    <s v="P304481"/>
    <n v="329440"/>
    <n v="1"/>
    <n v="3294400"/>
    <n v="0"/>
    <n v="3294400"/>
    <n v="1"/>
    <n v="1"/>
    <n v="0"/>
    <n v="1"/>
    <d v="2021-12-09T00:00:00"/>
    <x v="1361"/>
    <n v="3294400"/>
    <n v="256940"/>
    <x v="9"/>
    <x v="2"/>
    <n v="3037460"/>
    <n v="0.92200704225352115"/>
  </r>
  <r>
    <s v="ODR2077415141i"/>
    <s v="C367336L"/>
    <x v="2"/>
    <s v="P707431"/>
    <n v="328860"/>
    <n v="1"/>
    <n v="3288600"/>
    <n v="0"/>
    <n v="3288600"/>
    <n v="1"/>
    <n v="1"/>
    <n v="1"/>
    <n v="1"/>
    <d v="2021-11-27T00:00:00"/>
    <x v="1291"/>
    <n v="3654000"/>
    <n v="314244"/>
    <x v="10"/>
    <x v="2"/>
    <n v="2974356"/>
    <n v="0.9044444444444445"/>
  </r>
  <r>
    <s v="ODR6820678530g"/>
    <s v="C888281L"/>
    <x v="99"/>
    <s v="P436970"/>
    <n v="328280"/>
    <n v="1"/>
    <n v="3282800"/>
    <n v="0"/>
    <n v="3282800"/>
    <n v="1"/>
    <n v="1"/>
    <n v="0"/>
    <n v="4"/>
    <d v="2022-06-05T00:00:00"/>
    <x v="1362"/>
    <n v="3282800"/>
    <n v="288840"/>
    <x v="9"/>
    <x v="1"/>
    <n v="2993960"/>
    <n v="0.91201413427561839"/>
  </r>
  <r>
    <s v="ODR6277966848w"/>
    <s v="C902080L"/>
    <x v="176"/>
    <s v="P641317"/>
    <n v="327700"/>
    <n v="1"/>
    <n v="3277000"/>
    <n v="0"/>
    <n v="3277000"/>
    <n v="1"/>
    <n v="1"/>
    <n v="1"/>
    <n v="1"/>
    <d v="2021-11-28T00:00:00"/>
    <x v="1363"/>
    <n v="3277000"/>
    <n v="271962"/>
    <x v="2"/>
    <x v="2"/>
    <n v="3005038"/>
    <n v="0.91700884955752215"/>
  </r>
  <r>
    <s v="ODR3367767629n"/>
    <s v="C283866L"/>
    <x v="234"/>
    <s v="P503383"/>
    <n v="109040"/>
    <n v="3"/>
    <n v="3271200"/>
    <n v="0"/>
    <n v="3271200"/>
    <n v="1"/>
    <n v="0"/>
    <n v="0"/>
    <n v="9"/>
    <d v="2021-07-18T00:00:00"/>
    <x v="1364"/>
    <n v="1090400"/>
    <n v="82824"/>
    <x v="9"/>
    <x v="9"/>
    <n v="3022728"/>
    <n v="0.92404255319148931"/>
  </r>
  <r>
    <s v="ODR7872814802j"/>
    <s v="C283866L"/>
    <x v="193"/>
    <s v="P503383"/>
    <n v="109040"/>
    <n v="3"/>
    <n v="3271200"/>
    <n v="0"/>
    <n v="3271200"/>
    <n v="1"/>
    <n v="0"/>
    <n v="0"/>
    <n v="9"/>
    <d v="2021-07-18T00:00:00"/>
    <x v="1364"/>
    <n v="1090400"/>
    <n v="82824"/>
    <x v="9"/>
    <x v="9"/>
    <n v="3022728"/>
    <n v="0.92404255319148931"/>
  </r>
  <r>
    <s v="ODR5363377612x"/>
    <s v="C283300L"/>
    <x v="408"/>
    <s v="P922939"/>
    <n v="326250"/>
    <n v="1"/>
    <n v="3262500"/>
    <n v="0"/>
    <n v="3262500"/>
    <n v="1"/>
    <n v="1"/>
    <n v="1"/>
    <n v="1"/>
    <d v="2021-07-11T00:00:00"/>
    <x v="1365"/>
    <n v="3262500"/>
    <n v="212048"/>
    <x v="8"/>
    <x v="2"/>
    <n v="3050452"/>
    <n v="0.93500444444444442"/>
  </r>
  <r>
    <s v="ODR9587968063c"/>
    <s v="C700972L"/>
    <x v="390"/>
    <s v="P922939"/>
    <n v="326250"/>
    <n v="1"/>
    <n v="3262500"/>
    <n v="0"/>
    <n v="3262500"/>
    <n v="1"/>
    <n v="1"/>
    <n v="1"/>
    <n v="1"/>
    <d v="2021-07-24T00:00:00"/>
    <x v="1365"/>
    <n v="3262500"/>
    <n v="212048"/>
    <x v="8"/>
    <x v="2"/>
    <n v="3050452"/>
    <n v="0.93500444444444442"/>
  </r>
  <r>
    <s v="ODR7379706713s"/>
    <s v="C219599L"/>
    <x v="372"/>
    <s v="P922939"/>
    <n v="326250"/>
    <n v="1"/>
    <n v="3262500"/>
    <n v="0"/>
    <n v="3262500"/>
    <n v="1"/>
    <n v="1"/>
    <n v="1"/>
    <n v="1"/>
    <d v="2021-07-09T00:00:00"/>
    <x v="1365"/>
    <n v="3262500"/>
    <n v="212048"/>
    <x v="8"/>
    <x v="2"/>
    <n v="3050452"/>
    <n v="0.93500444444444442"/>
  </r>
  <r>
    <s v="ODR1987595268t"/>
    <s v="C993393L"/>
    <x v="227"/>
    <s v="P922939"/>
    <n v="326250"/>
    <n v="1"/>
    <n v="3262500"/>
    <n v="0"/>
    <n v="3262500"/>
    <n v="1"/>
    <n v="1"/>
    <n v="1"/>
    <n v="1"/>
    <d v="2021-07-28T00:00:00"/>
    <x v="1365"/>
    <n v="3262500"/>
    <n v="212048"/>
    <x v="8"/>
    <x v="2"/>
    <n v="3050452"/>
    <n v="0.93500444444444442"/>
  </r>
  <r>
    <s v="ODR9696901607d"/>
    <s v="C888813L"/>
    <x v="404"/>
    <s v="P922939"/>
    <n v="326250"/>
    <n v="1"/>
    <n v="3262500"/>
    <n v="0"/>
    <n v="3262500"/>
    <n v="1"/>
    <n v="1"/>
    <n v="1"/>
    <n v="1"/>
    <d v="2021-09-17T00:00:00"/>
    <x v="1365"/>
    <n v="3262500"/>
    <n v="212048"/>
    <x v="8"/>
    <x v="2"/>
    <n v="3050452"/>
    <n v="0.93500444444444442"/>
  </r>
  <r>
    <s v="ODR8298608696c"/>
    <s v="C955839L"/>
    <x v="218"/>
    <s v="P922939"/>
    <n v="326250"/>
    <n v="1"/>
    <n v="3262500"/>
    <n v="0"/>
    <n v="3262500"/>
    <n v="1"/>
    <n v="0"/>
    <n v="0"/>
    <n v="4"/>
    <d v="2021-10-06T00:00:00"/>
    <x v="1365"/>
    <n v="3262500"/>
    <n v="212048"/>
    <x v="8"/>
    <x v="1"/>
    <n v="3050452"/>
    <n v="0.93500444444444442"/>
  </r>
  <r>
    <s v="ODR2021959440x"/>
    <s v="C678257L"/>
    <x v="240"/>
    <s v="P922939"/>
    <n v="326250"/>
    <n v="1"/>
    <n v="3262500"/>
    <n v="0"/>
    <n v="3262500"/>
    <n v="1"/>
    <n v="1"/>
    <n v="1"/>
    <n v="1"/>
    <d v="2021-07-23T00:00:00"/>
    <x v="1365"/>
    <n v="3262500"/>
    <n v="212048"/>
    <x v="8"/>
    <x v="2"/>
    <n v="3050452"/>
    <n v="0.93500444444444442"/>
  </r>
  <r>
    <s v="ODR4434885981a"/>
    <s v="C872920L"/>
    <x v="201"/>
    <s v="P172406"/>
    <n v="326250"/>
    <n v="1"/>
    <n v="3262500"/>
    <n v="0"/>
    <n v="3262500"/>
    <n v="1"/>
    <n v="1"/>
    <n v="0"/>
    <n v="1"/>
    <d v="2021-09-18T00:00:00"/>
    <x v="1366"/>
    <n v="3262500"/>
    <n v="287100"/>
    <x v="8"/>
    <x v="2"/>
    <n v="2975400"/>
    <n v="0.91200000000000003"/>
  </r>
  <r>
    <s v="ODR7777100588c"/>
    <s v="C946451L"/>
    <x v="198"/>
    <s v="P147937"/>
    <n v="325380"/>
    <n v="1"/>
    <n v="3253800"/>
    <n v="0"/>
    <n v="3253800"/>
    <n v="1"/>
    <n v="1"/>
    <n v="0"/>
    <n v="1"/>
    <d v="2021-07-18T00:00:00"/>
    <x v="1367"/>
    <n v="3253800"/>
    <n v="286288"/>
    <x v="10"/>
    <x v="2"/>
    <n v="2967512"/>
    <n v="0.91201426024955434"/>
  </r>
  <r>
    <s v="ODR1871882567n"/>
    <s v="C933325L"/>
    <x v="2"/>
    <s v="P635177"/>
    <n v="325380"/>
    <n v="1"/>
    <n v="3253800"/>
    <n v="0"/>
    <n v="3253800"/>
    <n v="1"/>
    <n v="0"/>
    <n v="0"/>
    <n v="4"/>
    <d v="2021-11-12T00:00:00"/>
    <x v="1368"/>
    <n v="3253800"/>
    <n v="221212"/>
    <x v="9"/>
    <x v="1"/>
    <n v="3032588"/>
    <n v="0.93201426024955436"/>
  </r>
  <r>
    <s v="ODR1926012040q"/>
    <s v="C118268L"/>
    <x v="196"/>
    <s v="P885558"/>
    <n v="81200"/>
    <n v="4"/>
    <n v="3248000"/>
    <n v="0"/>
    <n v="3248000"/>
    <n v="1"/>
    <n v="1"/>
    <n v="1"/>
    <n v="1"/>
    <d v="2022-02-20T00:00:00"/>
    <x v="1369"/>
    <n v="812000"/>
    <n v="52780"/>
    <x v="6"/>
    <x v="2"/>
    <n v="3036880"/>
    <n v="0.93500000000000005"/>
  </r>
  <r>
    <s v="ODR9692805563w"/>
    <s v="C604453L"/>
    <x v="374"/>
    <s v="P708827"/>
    <n v="324800"/>
    <n v="1"/>
    <n v="3248000"/>
    <n v="0"/>
    <n v="3248000"/>
    <n v="1"/>
    <n v="0"/>
    <n v="0"/>
    <n v="1"/>
    <d v="2021-08-02T00:00:00"/>
    <x v="1370"/>
    <n v="2030000"/>
    <n v="131950"/>
    <x v="9"/>
    <x v="2"/>
    <n v="3116050"/>
    <n v="0.95937499999999998"/>
  </r>
  <r>
    <s v="ODR6589473306w"/>
    <s v="C933620L"/>
    <x v="274"/>
    <s v="P203618"/>
    <n v="324626"/>
    <n v="1"/>
    <n v="3246260"/>
    <n v="0"/>
    <n v="3246260"/>
    <n v="1"/>
    <n v="1"/>
    <n v="1"/>
    <n v="1"/>
    <d v="2021-07-16T00:00:00"/>
    <x v="1371"/>
    <n v="1159420"/>
    <n v="95062"/>
    <x v="7"/>
    <x v="2"/>
    <n v="3151198"/>
    <n v="0.97071645524388062"/>
  </r>
  <r>
    <s v="ODR4251262541e"/>
    <s v="C882579L"/>
    <x v="340"/>
    <s v="P868339"/>
    <n v="322770"/>
    <n v="1"/>
    <n v="3227700"/>
    <n v="0"/>
    <n v="3227700"/>
    <n v="1"/>
    <n v="1"/>
    <n v="1"/>
    <n v="1"/>
    <d v="2022-02-25T00:00:00"/>
    <x v="1372"/>
    <n v="2908120"/>
    <n v="212280"/>
    <x v="3"/>
    <x v="2"/>
    <n v="3015420"/>
    <n v="0.93423180592991917"/>
  </r>
  <r>
    <s v="ODR2196843926m"/>
    <s v="C296844L"/>
    <x v="250"/>
    <s v="P741997"/>
    <n v="321842"/>
    <n v="1"/>
    <n v="3218420"/>
    <n v="0"/>
    <n v="3218420"/>
    <n v="1"/>
    <n v="1"/>
    <n v="1"/>
    <n v="1"/>
    <d v="2022-02-21T00:00:00"/>
    <x v="1373"/>
    <n v="3218420"/>
    <n v="251024"/>
    <x v="10"/>
    <x v="2"/>
    <n v="2967396"/>
    <n v="0.92200396467832046"/>
  </r>
  <r>
    <s v="ODR4187531353a"/>
    <s v="C588707L"/>
    <x v="229"/>
    <s v="P243136"/>
    <n v="80330"/>
    <n v="4"/>
    <n v="3213200"/>
    <n v="0"/>
    <n v="3213200"/>
    <n v="1"/>
    <n v="0"/>
    <n v="0"/>
    <n v="12"/>
    <d v="2021-08-15T00:00:00"/>
    <x v="1374"/>
    <n v="803300"/>
    <n v="57014"/>
    <x v="14"/>
    <x v="12"/>
    <n v="2985144"/>
    <n v="0.92902527075812269"/>
  </r>
  <r>
    <s v="ODR5183576224b"/>
    <s v="C378684L"/>
    <x v="276"/>
    <s v="P575883"/>
    <n v="319232"/>
    <n v="1"/>
    <n v="3192320"/>
    <n v="0"/>
    <n v="3192320"/>
    <n v="1"/>
    <n v="1"/>
    <n v="0"/>
    <n v="1"/>
    <d v="2021-07-03T00:00:00"/>
    <x v="1375"/>
    <n v="3192320"/>
    <n v="248994"/>
    <x v="7"/>
    <x v="2"/>
    <n v="2943326"/>
    <n v="0.92200218023255809"/>
  </r>
  <r>
    <s v="ODR9157758849w"/>
    <s v="C581717L"/>
    <x v="229"/>
    <s v="P152412"/>
    <n v="319000"/>
    <n v="1"/>
    <n v="3190000"/>
    <n v="0"/>
    <n v="3190000"/>
    <n v="1"/>
    <n v="1"/>
    <n v="1"/>
    <n v="1"/>
    <d v="2021-08-06T00:00:00"/>
    <x v="1376"/>
    <n v="3190000"/>
    <n v="239250"/>
    <x v="10"/>
    <x v="2"/>
    <n v="2950750"/>
    <n v="0.92500000000000004"/>
  </r>
  <r>
    <s v="ODR7001509973u"/>
    <s v="C185244L"/>
    <x v="391"/>
    <s v="P152412"/>
    <n v="319000"/>
    <n v="1"/>
    <n v="3190000"/>
    <n v="0"/>
    <n v="3190000"/>
    <n v="1"/>
    <n v="1"/>
    <n v="1"/>
    <n v="1"/>
    <d v="2021-09-20T00:00:00"/>
    <x v="1376"/>
    <n v="3190000"/>
    <n v="239250"/>
    <x v="10"/>
    <x v="2"/>
    <n v="2950750"/>
    <n v="0.92500000000000004"/>
  </r>
  <r>
    <s v="ODR7986346136s"/>
    <s v="C942290L"/>
    <x v="58"/>
    <s v="P152412"/>
    <n v="319000"/>
    <n v="1"/>
    <n v="3190000"/>
    <n v="0"/>
    <n v="3190000"/>
    <n v="1"/>
    <n v="1"/>
    <n v="1"/>
    <n v="1"/>
    <d v="2021-11-19T00:00:00"/>
    <x v="1376"/>
    <n v="3190000"/>
    <n v="239250"/>
    <x v="10"/>
    <x v="2"/>
    <n v="2950750"/>
    <n v="0.92500000000000004"/>
  </r>
  <r>
    <s v="ODR4532685860y"/>
    <s v="C474287L"/>
    <x v="380"/>
    <s v="P388555"/>
    <n v="319000"/>
    <n v="1"/>
    <n v="3190000"/>
    <n v="0"/>
    <n v="3190000"/>
    <n v="1"/>
    <n v="1"/>
    <n v="1"/>
    <n v="1"/>
    <d v="2022-03-16T00:00:00"/>
    <x v="1377"/>
    <n v="3190000"/>
    <n v="223300"/>
    <x v="1"/>
    <x v="2"/>
    <n v="2966700"/>
    <n v="0.93"/>
  </r>
  <r>
    <s v="ODR1757134393f"/>
    <s v="C458563L"/>
    <x v="101"/>
    <s v="P354988"/>
    <n v="319000"/>
    <n v="1"/>
    <n v="3190000"/>
    <n v="0"/>
    <n v="3190000"/>
    <n v="1"/>
    <n v="1"/>
    <n v="1"/>
    <n v="1"/>
    <d v="2022-06-13T00:00:00"/>
    <x v="1378"/>
    <n v="3190000"/>
    <n v="236060"/>
    <x v="6"/>
    <x v="2"/>
    <n v="2953940"/>
    <n v="0.92600000000000005"/>
  </r>
  <r>
    <s v="ODR1699757985y"/>
    <s v="C525405L"/>
    <x v="298"/>
    <s v="P644690"/>
    <n v="319000"/>
    <n v="1"/>
    <n v="3190000"/>
    <n v="0"/>
    <n v="3190000"/>
    <n v="1"/>
    <n v="1"/>
    <n v="1"/>
    <n v="1"/>
    <d v="2021-07-24T00:00:00"/>
    <x v="1379"/>
    <n v="3190000"/>
    <n v="271150"/>
    <x v="14"/>
    <x v="2"/>
    <n v="2918850"/>
    <n v="0.91500000000000004"/>
  </r>
  <r>
    <s v="ODR8789930929j"/>
    <s v="C771769L"/>
    <x v="97"/>
    <s v="P785193"/>
    <n v="319000"/>
    <n v="1"/>
    <n v="3190000"/>
    <n v="0"/>
    <n v="3190000"/>
    <n v="1"/>
    <n v="1"/>
    <n v="1"/>
    <n v="12"/>
    <d v="2021-07-26T00:00:00"/>
    <x v="1380"/>
    <n v="3190000"/>
    <n v="207350"/>
    <x v="9"/>
    <x v="12"/>
    <n v="2982650"/>
    <n v="0.93500000000000005"/>
  </r>
  <r>
    <s v="ODR5278507990c"/>
    <s v="C738725L"/>
    <x v="188"/>
    <s v="P323280"/>
    <n v="319000"/>
    <n v="1"/>
    <n v="3190000"/>
    <n v="0"/>
    <n v="3190000"/>
    <n v="1"/>
    <n v="1"/>
    <n v="0"/>
    <n v="1"/>
    <d v="2021-08-27T00:00:00"/>
    <x v="1381"/>
    <n v="3190000"/>
    <n v="210540"/>
    <x v="9"/>
    <x v="2"/>
    <n v="2979460"/>
    <n v="0.93400000000000005"/>
  </r>
  <r>
    <s v="ODR4131667491s"/>
    <s v="C755472L"/>
    <x v="327"/>
    <s v="P158272"/>
    <n v="319000"/>
    <n v="1"/>
    <n v="3190000"/>
    <n v="0"/>
    <n v="3190000"/>
    <n v="1"/>
    <n v="0"/>
    <n v="0"/>
    <n v="4"/>
    <d v="2022-01-09T00:00:00"/>
    <x v="1382"/>
    <n v="3190000"/>
    <n v="204160"/>
    <x v="9"/>
    <x v="1"/>
    <n v="2985840"/>
    <n v="0.93600000000000005"/>
  </r>
  <r>
    <s v="ODR4612798856v"/>
    <s v="C723603L"/>
    <x v="400"/>
    <s v="P562355"/>
    <n v="31900"/>
    <n v="10"/>
    <n v="3190000"/>
    <n v="0"/>
    <n v="3190000"/>
    <n v="1"/>
    <n v="1"/>
    <n v="1"/>
    <n v="1"/>
    <d v="2021-10-16T00:00:00"/>
    <x v="1383"/>
    <n v="319000"/>
    <n v="23896"/>
    <x v="5"/>
    <x v="2"/>
    <n v="2951040"/>
    <n v="0.92509090909090907"/>
  </r>
  <r>
    <s v="ODR3891282608p"/>
    <s v="C499796L"/>
    <x v="141"/>
    <s v="P289599"/>
    <n v="319000"/>
    <n v="1"/>
    <n v="3190000"/>
    <n v="0"/>
    <n v="3190000"/>
    <n v="1"/>
    <n v="1"/>
    <n v="1"/>
    <n v="1"/>
    <d v="2022-04-06T00:00:00"/>
    <x v="1384"/>
    <n v="3190000"/>
    <n v="213730"/>
    <x v="7"/>
    <x v="2"/>
    <n v="2976270"/>
    <n v="0.93300000000000005"/>
  </r>
  <r>
    <s v="ODR8712313427t"/>
    <s v="C555478L"/>
    <x v="132"/>
    <s v="P969298"/>
    <n v="319000"/>
    <n v="1"/>
    <n v="3190000"/>
    <n v="0"/>
    <n v="3190000"/>
    <n v="1"/>
    <n v="1"/>
    <n v="1"/>
    <n v="1"/>
    <d v="2022-05-17T00:00:00"/>
    <x v="1385"/>
    <n v="3190000"/>
    <n v="248820"/>
    <x v="7"/>
    <x v="2"/>
    <n v="2941180"/>
    <n v="0.92200000000000004"/>
  </r>
  <r>
    <s v="ODR6936642575v"/>
    <s v="C820267L"/>
    <x v="74"/>
    <s v="P391092"/>
    <n v="319000"/>
    <n v="1"/>
    <n v="3190000"/>
    <n v="0"/>
    <n v="3190000"/>
    <n v="1"/>
    <n v="0"/>
    <n v="0"/>
    <n v="4"/>
    <d v="2022-07-05T00:00:00"/>
    <x v="1386"/>
    <n v="3190000"/>
    <n v="252010"/>
    <x v="7"/>
    <x v="1"/>
    <n v="2937990"/>
    <n v="0.92100000000000004"/>
  </r>
  <r>
    <s v="ODR4309719237n"/>
    <s v="C477884L"/>
    <x v="108"/>
    <s v="P917318"/>
    <n v="319000"/>
    <n v="1"/>
    <n v="3190000"/>
    <n v="0"/>
    <n v="3190000"/>
    <n v="1"/>
    <n v="1"/>
    <n v="0"/>
    <n v="1"/>
    <d v="2022-01-01T00:00:00"/>
    <x v="1387"/>
    <n v="3190000"/>
    <n v="248820"/>
    <x v="7"/>
    <x v="2"/>
    <n v="2941180"/>
    <n v="0.92200000000000004"/>
  </r>
  <r>
    <s v="ODR3585524796v"/>
    <s v="C197356L"/>
    <x v="313"/>
    <s v="P983676"/>
    <n v="318942"/>
    <n v="1"/>
    <n v="3189420"/>
    <n v="0"/>
    <n v="3189420"/>
    <n v="1"/>
    <n v="1"/>
    <n v="1"/>
    <n v="1"/>
    <d v="2021-11-08T00:00:00"/>
    <x v="1388"/>
    <n v="3189420"/>
    <n v="210482"/>
    <x v="9"/>
    <x v="2"/>
    <n v="2978938"/>
    <n v="0.93400618294235316"/>
  </r>
  <r>
    <s v="ODR9710089606m"/>
    <s v="C869011L"/>
    <x v="191"/>
    <s v="P475869"/>
    <n v="318942"/>
    <n v="1"/>
    <n v="3189420"/>
    <n v="0"/>
    <n v="3189420"/>
    <n v="1"/>
    <n v="1"/>
    <n v="1"/>
    <n v="1"/>
    <d v="2022-03-28T00:00:00"/>
    <x v="1389"/>
    <n v="3189420"/>
    <n v="236002"/>
    <x v="0"/>
    <x v="2"/>
    <n v="2953418"/>
    <n v="0.92600472813238766"/>
  </r>
  <r>
    <s v="ODR8345096796n"/>
    <s v="C855073L"/>
    <x v="53"/>
    <s v="P475869"/>
    <n v="318942"/>
    <n v="1"/>
    <n v="3189420"/>
    <n v="0"/>
    <n v="3189420"/>
    <n v="1"/>
    <n v="1"/>
    <n v="1"/>
    <n v="1"/>
    <d v="2021-10-06T00:00:00"/>
    <x v="1389"/>
    <n v="3189420"/>
    <n v="236002"/>
    <x v="0"/>
    <x v="2"/>
    <n v="2953418"/>
    <n v="0.92600472813238766"/>
  </r>
  <r>
    <s v="ODR3632693322n"/>
    <s v="C365512L"/>
    <x v="244"/>
    <s v="P475869"/>
    <n v="318942"/>
    <n v="1"/>
    <n v="3189420"/>
    <n v="0"/>
    <n v="3189420"/>
    <n v="1"/>
    <n v="1"/>
    <n v="1"/>
    <n v="1"/>
    <d v="2022-04-02T00:00:00"/>
    <x v="1389"/>
    <n v="3189420"/>
    <n v="236002"/>
    <x v="0"/>
    <x v="2"/>
    <n v="2953418"/>
    <n v="0.92600472813238766"/>
  </r>
  <r>
    <s v="ODR6014668938v"/>
    <s v="C222231L"/>
    <x v="108"/>
    <s v="P475869"/>
    <n v="318942"/>
    <n v="1"/>
    <n v="3189420"/>
    <n v="0"/>
    <n v="3189420"/>
    <n v="1"/>
    <n v="1"/>
    <n v="1"/>
    <n v="1"/>
    <d v="2022-02-01T00:00:00"/>
    <x v="1389"/>
    <n v="3189420"/>
    <n v="236002"/>
    <x v="0"/>
    <x v="2"/>
    <n v="2953418"/>
    <n v="0.92600472813238766"/>
  </r>
  <r>
    <s v="ODR3376372310i"/>
    <s v="C568016L"/>
    <x v="129"/>
    <s v="P475869"/>
    <n v="318942"/>
    <n v="1"/>
    <n v="3189420"/>
    <n v="0"/>
    <n v="3189420"/>
    <n v="1"/>
    <n v="0"/>
    <n v="0"/>
    <n v="1"/>
    <d v="2022-03-24T00:00:00"/>
    <x v="1389"/>
    <n v="3189420"/>
    <n v="236002"/>
    <x v="0"/>
    <x v="2"/>
    <n v="2953418"/>
    <n v="0.92600472813238766"/>
  </r>
  <r>
    <s v="ODR1479074906n"/>
    <s v="C482428L"/>
    <x v="157"/>
    <s v="P854817"/>
    <n v="318710"/>
    <n v="1"/>
    <n v="3187100"/>
    <n v="0"/>
    <n v="3187100"/>
    <n v="1"/>
    <n v="1"/>
    <n v="1"/>
    <n v="3"/>
    <d v="2021-10-26T00:00:00"/>
    <x v="1390"/>
    <n v="1159420"/>
    <n v="83462"/>
    <x v="9"/>
    <x v="3"/>
    <n v="3103638"/>
    <n v="0.97381255686988166"/>
  </r>
  <r>
    <s v="ODR5201013955u"/>
    <s v="C482428L"/>
    <x v="186"/>
    <s v="P962586"/>
    <n v="318710"/>
    <n v="1"/>
    <n v="3187100"/>
    <n v="0"/>
    <n v="3187100"/>
    <n v="1"/>
    <n v="1"/>
    <n v="0"/>
    <n v="1"/>
    <d v="2021-10-26T00:00:00"/>
    <x v="1391"/>
    <n v="1159420"/>
    <n v="102022"/>
    <x v="9"/>
    <x v="2"/>
    <n v="3085078"/>
    <n v="0.96798908098271153"/>
  </r>
  <r>
    <s v="ODR6722426543t"/>
    <s v="C875936L"/>
    <x v="353"/>
    <s v="P842311"/>
    <n v="318710"/>
    <n v="1"/>
    <n v="3187100"/>
    <n v="0"/>
    <n v="3187100"/>
    <n v="1"/>
    <n v="0"/>
    <n v="0"/>
    <n v="4"/>
    <d v="2021-10-07T00:00:00"/>
    <x v="1392"/>
    <n v="3187100"/>
    <n v="280430"/>
    <x v="9"/>
    <x v="1"/>
    <n v="2906670"/>
    <n v="0.91201091901728848"/>
  </r>
  <r>
    <s v="ODR8528701224u"/>
    <s v="C222341L"/>
    <x v="61"/>
    <s v="P267000"/>
    <n v="9860"/>
    <n v="32"/>
    <n v="3155200"/>
    <n v="0"/>
    <n v="3155200"/>
    <n v="1"/>
    <n v="0"/>
    <n v="0"/>
    <n v="4"/>
    <d v="2021-11-20T00:00:00"/>
    <x v="1393"/>
    <n v="98600"/>
    <n v="7250"/>
    <x v="5"/>
    <x v="1"/>
    <n v="2923200"/>
    <n v="0.92647058823529416"/>
  </r>
  <r>
    <s v="ODR7656006846p"/>
    <s v="C853582L"/>
    <x v="280"/>
    <s v="P890236"/>
    <n v="313200"/>
    <n v="1"/>
    <n v="3132000"/>
    <n v="0"/>
    <n v="3132000"/>
    <n v="1"/>
    <n v="1"/>
    <n v="1"/>
    <n v="1"/>
    <d v="2021-10-16T00:00:00"/>
    <x v="1394"/>
    <n v="3132000"/>
    <n v="203580"/>
    <x v="10"/>
    <x v="2"/>
    <n v="2928420"/>
    <n v="0.93500000000000005"/>
  </r>
  <r>
    <s v="ODR7637296836z"/>
    <s v="C878612L"/>
    <x v="99"/>
    <s v="P178536"/>
    <n v="156600"/>
    <n v="2"/>
    <n v="3132000"/>
    <n v="0"/>
    <n v="3132000"/>
    <n v="1"/>
    <n v="1"/>
    <n v="0"/>
    <n v="1"/>
    <d v="2022-05-21T00:00:00"/>
    <x v="1395"/>
    <n v="1566000"/>
    <n v="129978"/>
    <x v="6"/>
    <x v="2"/>
    <n v="2872044"/>
    <n v="0.91700000000000004"/>
  </r>
  <r>
    <s v="ODR9341700575k"/>
    <s v="C738725L"/>
    <x v="30"/>
    <s v="P587286"/>
    <n v="156542"/>
    <n v="2"/>
    <n v="3130840"/>
    <n v="0"/>
    <n v="3130840"/>
    <n v="1"/>
    <n v="0"/>
    <n v="0"/>
    <n v="1"/>
    <d v="2021-08-27T00:00:00"/>
    <x v="1396"/>
    <n v="1565420"/>
    <n v="126788"/>
    <x v="9"/>
    <x v="2"/>
    <n v="2877264"/>
    <n v="0.91900703964431274"/>
  </r>
  <r>
    <s v="ODR7719728401n"/>
    <s v="C395036L"/>
    <x v="285"/>
    <s v="P738924"/>
    <n v="26042"/>
    <n v="12"/>
    <n v="3125040"/>
    <n v="0"/>
    <n v="3125040"/>
    <n v="1"/>
    <n v="1"/>
    <n v="0"/>
    <n v="1"/>
    <d v="2021-12-02T00:00:00"/>
    <x v="1397"/>
    <n v="202420"/>
    <n v="15370"/>
    <x v="0"/>
    <x v="2"/>
    <n v="2940600"/>
    <n v="0.94097995545657021"/>
  </r>
  <r>
    <s v="ODR3005442235a"/>
    <s v="C843783L"/>
    <x v="174"/>
    <s v="P767594"/>
    <n v="312446"/>
    <n v="1"/>
    <n v="3124460"/>
    <n v="0"/>
    <n v="3124460"/>
    <n v="1"/>
    <n v="0"/>
    <n v="0"/>
    <n v="9"/>
    <d v="2021-08-04T00:00:00"/>
    <x v="1398"/>
    <n v="3124460"/>
    <n v="237452"/>
    <x v="7"/>
    <x v="9"/>
    <n v="2887008"/>
    <n v="0.92400222758492667"/>
  </r>
  <r>
    <s v="ODR4558093244s"/>
    <s v="C355284L"/>
    <x v="389"/>
    <s v="P621393"/>
    <n v="312446"/>
    <n v="1"/>
    <n v="3124460"/>
    <n v="0"/>
    <n v="3124460"/>
    <n v="1"/>
    <n v="1"/>
    <n v="1"/>
    <n v="1"/>
    <d v="2021-08-24T00:00:00"/>
    <x v="1399"/>
    <n v="3124460"/>
    <n v="187456"/>
    <x v="7"/>
    <x v="2"/>
    <n v="2937004"/>
    <n v="0.94000371264154448"/>
  </r>
  <r>
    <s v="ODR1161254042f"/>
    <s v="C355284L"/>
    <x v="316"/>
    <s v="P621393"/>
    <n v="312446"/>
    <n v="1"/>
    <n v="3124460"/>
    <n v="0"/>
    <n v="3124460"/>
    <n v="1"/>
    <n v="1"/>
    <n v="0"/>
    <n v="1"/>
    <d v="2021-08-24T00:00:00"/>
    <x v="1399"/>
    <n v="3124460"/>
    <n v="187456"/>
    <x v="7"/>
    <x v="2"/>
    <n v="2937004"/>
    <n v="0.94000371264154448"/>
  </r>
  <r>
    <s v="ODR9503151885n"/>
    <s v="C948816L"/>
    <x v="172"/>
    <s v="P324294"/>
    <n v="312446"/>
    <n v="1"/>
    <n v="3124460"/>
    <n v="0"/>
    <n v="3124460"/>
    <n v="1"/>
    <n v="1"/>
    <n v="1"/>
    <n v="1"/>
    <d v="2021-07-26T00:00:00"/>
    <x v="1400"/>
    <n v="3915000"/>
    <n v="274050"/>
    <x v="7"/>
    <x v="2"/>
    <n v="2850410"/>
    <n v="0.91228884351215889"/>
  </r>
  <r>
    <s v="ODR6525255765z"/>
    <s v="C143684L"/>
    <x v="275"/>
    <s v="P887142"/>
    <n v="312446"/>
    <n v="1"/>
    <n v="3124460"/>
    <n v="0"/>
    <n v="3124460"/>
    <n v="1"/>
    <n v="1"/>
    <n v="0"/>
    <n v="1"/>
    <d v="2021-07-05T00:00:00"/>
    <x v="1401"/>
    <n v="3124460"/>
    <n v="215586"/>
    <x v="7"/>
    <x v="2"/>
    <n v="2908874"/>
    <n v="0.93100055689623162"/>
  </r>
  <r>
    <s v="ODR7388003179i"/>
    <s v="C807265L"/>
    <x v="144"/>
    <s v="P845624"/>
    <n v="312446"/>
    <n v="1"/>
    <n v="3124460"/>
    <n v="0"/>
    <n v="3124460"/>
    <n v="1"/>
    <n v="1"/>
    <n v="0"/>
    <n v="1"/>
    <d v="2021-08-14T00:00:00"/>
    <x v="1402"/>
    <n v="3124460"/>
    <n v="209322"/>
    <x v="7"/>
    <x v="2"/>
    <n v="2915138"/>
    <n v="0.93300538333023941"/>
  </r>
  <r>
    <s v="ODR9817763925d"/>
    <s v="C170801L"/>
    <x v="170"/>
    <s v="P887142"/>
    <n v="312446"/>
    <n v="1"/>
    <n v="3124460"/>
    <n v="0"/>
    <n v="3124460"/>
    <n v="1"/>
    <n v="0"/>
    <n v="0"/>
    <n v="1"/>
    <d v="2021-08-18T00:00:00"/>
    <x v="1401"/>
    <n v="3124460"/>
    <n v="215586"/>
    <x v="7"/>
    <x v="2"/>
    <n v="2908874"/>
    <n v="0.93100055689623162"/>
  </r>
  <r>
    <s v="ODR2019817383i"/>
    <s v="C726270L"/>
    <x v="371"/>
    <s v="P389700"/>
    <n v="312446"/>
    <n v="1"/>
    <n v="3124460"/>
    <n v="0"/>
    <n v="3124460"/>
    <n v="1"/>
    <n v="1"/>
    <n v="0"/>
    <n v="1"/>
    <d v="2021-08-06T00:00:00"/>
    <x v="1403"/>
    <n v="3124460"/>
    <n v="271788"/>
    <x v="7"/>
    <x v="2"/>
    <n v="2852672"/>
    <n v="0.91301280861332834"/>
  </r>
  <r>
    <s v="ODR1428469028o"/>
    <s v="C420548L"/>
    <x v="404"/>
    <s v="P284951"/>
    <n v="312446"/>
    <n v="1"/>
    <n v="3124460"/>
    <n v="0"/>
    <n v="3124460"/>
    <n v="1"/>
    <n v="1"/>
    <n v="1"/>
    <n v="1"/>
    <d v="2021-09-06T00:00:00"/>
    <x v="1404"/>
    <n v="3124460"/>
    <n v="199926"/>
    <x v="7"/>
    <x v="2"/>
    <n v="2924534"/>
    <n v="0.93601262298125121"/>
  </r>
  <r>
    <s v="ODR6884663797s"/>
    <s v="C420956L"/>
    <x v="236"/>
    <s v="P435245"/>
    <n v="312446"/>
    <n v="1"/>
    <n v="3124460"/>
    <n v="0"/>
    <n v="3124460"/>
    <n v="1"/>
    <n v="1"/>
    <n v="1"/>
    <n v="1"/>
    <d v="2021-08-11T00:00:00"/>
    <x v="1405"/>
    <n v="3124460"/>
    <n v="278052"/>
    <x v="7"/>
    <x v="2"/>
    <n v="2846408"/>
    <n v="0.91100798217932055"/>
  </r>
  <r>
    <s v="ODR4826115393d"/>
    <s v="C511866L"/>
    <x v="279"/>
    <s v="P594912"/>
    <n v="312446"/>
    <n v="1"/>
    <n v="3124460"/>
    <n v="0"/>
    <n v="3124460"/>
    <n v="1"/>
    <n v="1"/>
    <n v="1"/>
    <n v="1"/>
    <d v="2021-09-19T00:00:00"/>
    <x v="1406"/>
    <n v="3124460"/>
    <n v="206190"/>
    <x v="7"/>
    <x v="2"/>
    <n v="2918270"/>
    <n v="0.93400779654724342"/>
  </r>
  <r>
    <s v="ODR3432707958o"/>
    <s v="C192004L"/>
    <x v="218"/>
    <s v="P594912"/>
    <n v="312446"/>
    <n v="1"/>
    <n v="3124460"/>
    <n v="0"/>
    <n v="3124460"/>
    <n v="1"/>
    <n v="1"/>
    <n v="1"/>
    <n v="1"/>
    <d v="2021-10-10T00:00:00"/>
    <x v="1406"/>
    <n v="3124460"/>
    <n v="206190"/>
    <x v="7"/>
    <x v="2"/>
    <n v="2918270"/>
    <n v="0.93400779654724342"/>
  </r>
  <r>
    <s v="ODR6257388987e"/>
    <s v="C112258L"/>
    <x v="188"/>
    <s v="P900885"/>
    <n v="312446"/>
    <n v="1"/>
    <n v="3124460"/>
    <n v="0"/>
    <n v="3124460"/>
    <n v="1"/>
    <n v="0"/>
    <n v="0"/>
    <n v="1"/>
    <d v="2021-09-06T00:00:00"/>
    <x v="1407"/>
    <n v="3124460"/>
    <n v="190588"/>
    <x v="7"/>
    <x v="2"/>
    <n v="2933872"/>
    <n v="0.93900129942454058"/>
  </r>
  <r>
    <s v="ODR6034183408s"/>
    <s v="C370732L"/>
    <x v="406"/>
    <s v="P657059"/>
    <n v="312446"/>
    <n v="1"/>
    <n v="3124460"/>
    <n v="0"/>
    <n v="3124460"/>
    <n v="1"/>
    <n v="0"/>
    <n v="0"/>
    <n v="9"/>
    <d v="2021-09-09T00:00:00"/>
    <x v="1408"/>
    <n v="3124460"/>
    <n v="231188"/>
    <x v="7"/>
    <x v="9"/>
    <n v="2893272"/>
    <n v="0.92600705401893446"/>
  </r>
  <r>
    <s v="ODR6461428314m"/>
    <s v="C349922L"/>
    <x v="378"/>
    <s v="P239597"/>
    <n v="311750"/>
    <n v="1"/>
    <n v="3117500"/>
    <n v="0"/>
    <n v="3117500"/>
    <n v="1"/>
    <n v="0"/>
    <n v="0"/>
    <n v="9"/>
    <d v="2021-08-17T00:00:00"/>
    <x v="1409"/>
    <n v="3117500"/>
    <n v="243136"/>
    <x v="7"/>
    <x v="9"/>
    <n v="2874364"/>
    <n v="0.92200930232558143"/>
  </r>
  <r>
    <s v="ODR2216889280l"/>
    <s v="C150198L"/>
    <x v="44"/>
    <s v="P353776"/>
    <n v="51910"/>
    <n v="6"/>
    <n v="3114600"/>
    <n v="0"/>
    <n v="3114600"/>
    <n v="1"/>
    <n v="0"/>
    <n v="0"/>
    <n v="4"/>
    <d v="2022-05-13T00:00:00"/>
    <x v="1410"/>
    <n v="519100"/>
    <n v="34220"/>
    <x v="5"/>
    <x v="1"/>
    <n v="2909280"/>
    <n v="0.93407821229050281"/>
  </r>
  <r>
    <s v="ODR5198303947o"/>
    <s v="C719704L"/>
    <x v="20"/>
    <s v="P793938"/>
    <n v="103530"/>
    <n v="3"/>
    <n v="3105900"/>
    <n v="0"/>
    <n v="3105900"/>
    <n v="1"/>
    <n v="0"/>
    <n v="0"/>
    <n v="4"/>
    <d v="2022-06-18T00:00:00"/>
    <x v="1411"/>
    <n v="1035300"/>
    <n v="67280"/>
    <x v="9"/>
    <x v="1"/>
    <n v="2904060"/>
    <n v="0.93501400560224091"/>
  </r>
  <r>
    <s v="ODR2833750085i"/>
    <s v="C575719L"/>
    <x v="147"/>
    <s v="P201274"/>
    <n v="309720"/>
    <n v="1"/>
    <n v="3097200"/>
    <n v="0"/>
    <n v="3097200"/>
    <n v="1"/>
    <n v="0"/>
    <n v="0"/>
    <n v="1"/>
    <d v="2022-05-01T00:00:00"/>
    <x v="1343"/>
    <n v="3422000"/>
    <n v="246384"/>
    <x v="8"/>
    <x v="2"/>
    <n v="2850816"/>
    <n v="0.92044943820224723"/>
  </r>
  <r>
    <s v="ODR6367888735u"/>
    <s v="C185112L"/>
    <x v="224"/>
    <s v="P201274"/>
    <n v="309720"/>
    <n v="1"/>
    <n v="3097200"/>
    <n v="0"/>
    <n v="3097200"/>
    <n v="1"/>
    <n v="1"/>
    <n v="0"/>
    <n v="1"/>
    <d v="2021-09-17T00:00:00"/>
    <x v="1343"/>
    <n v="3422000"/>
    <n v="246384"/>
    <x v="8"/>
    <x v="2"/>
    <n v="2850816"/>
    <n v="0.92044943820224723"/>
  </r>
  <r>
    <s v="ODR4594437260w"/>
    <s v="C288152L"/>
    <x v="51"/>
    <s v="P429085"/>
    <n v="308908"/>
    <n v="1"/>
    <n v="3089080"/>
    <n v="0"/>
    <n v="3089080"/>
    <n v="1"/>
    <n v="1"/>
    <n v="1"/>
    <n v="1"/>
    <d v="2022-03-17T00:00:00"/>
    <x v="1412"/>
    <n v="3089080"/>
    <n v="277994"/>
    <x v="6"/>
    <x v="2"/>
    <n v="2811086"/>
    <n v="0.91000751032669924"/>
  </r>
  <r>
    <s v="ODR2730862185u"/>
    <s v="C956638L"/>
    <x v="204"/>
    <s v="P504701"/>
    <n v="153700"/>
    <n v="2"/>
    <n v="3074000"/>
    <n v="0"/>
    <n v="3074000"/>
    <n v="1"/>
    <n v="1"/>
    <n v="0"/>
    <n v="1"/>
    <d v="2021-11-05T00:00:00"/>
    <x v="1413"/>
    <n v="1537000"/>
    <n v="129108"/>
    <x v="7"/>
    <x v="2"/>
    <n v="2815784"/>
    <n v="0.91600000000000004"/>
  </r>
  <r>
    <s v="ODR4552361125e"/>
    <s v="C418640L"/>
    <x v="397"/>
    <s v="P433768"/>
    <n v="307110"/>
    <n v="1"/>
    <n v="3071100"/>
    <n v="0"/>
    <n v="3071100"/>
    <n v="1"/>
    <n v="1"/>
    <n v="0"/>
    <n v="1"/>
    <d v="2021-12-20T00:00:00"/>
    <x v="1414"/>
    <n v="3071100"/>
    <n v="236466"/>
    <x v="9"/>
    <x v="2"/>
    <n v="2834634"/>
    <n v="0.92300283286118978"/>
  </r>
  <r>
    <s v="ODR1682997027c"/>
    <s v="C487528L"/>
    <x v="300"/>
    <s v="P172095"/>
    <n v="153120"/>
    <n v="2"/>
    <n v="3062400"/>
    <n v="0"/>
    <n v="3062400"/>
    <n v="1"/>
    <n v="1"/>
    <n v="1"/>
    <n v="3"/>
    <d v="2022-02-22T00:00:00"/>
    <x v="1415"/>
    <n v="1531200"/>
    <n v="124004"/>
    <x v="8"/>
    <x v="3"/>
    <n v="2814392"/>
    <n v="0.91901515151515156"/>
  </r>
  <r>
    <s v="ODR4458642551d"/>
    <s v="C242356L"/>
    <x v="186"/>
    <s v="P221302"/>
    <n v="304500"/>
    <n v="1"/>
    <n v="3045000"/>
    <n v="0"/>
    <n v="3045000"/>
    <n v="1"/>
    <n v="1"/>
    <n v="1"/>
    <n v="1"/>
    <d v="2021-10-05T00:00:00"/>
    <x v="1416"/>
    <n v="3045000"/>
    <n v="216166"/>
    <x v="13"/>
    <x v="2"/>
    <n v="2828834"/>
    <n v="0.92900952380952384"/>
  </r>
  <r>
    <s v="ODR8321058535h"/>
    <s v="C287698L"/>
    <x v="120"/>
    <s v="P221302"/>
    <n v="304500"/>
    <n v="1"/>
    <n v="3045000"/>
    <n v="0"/>
    <n v="3045000"/>
    <n v="1"/>
    <n v="1"/>
    <n v="0"/>
    <n v="1"/>
    <d v="2022-08-23T00:00:00"/>
    <x v="1416"/>
    <n v="3045000"/>
    <n v="216166"/>
    <x v="13"/>
    <x v="2"/>
    <n v="2828834"/>
    <n v="0.92900952380952384"/>
  </r>
  <r>
    <s v="ODR5141036450p"/>
    <s v="C191766L"/>
    <x v="98"/>
    <s v="P291178"/>
    <n v="304500"/>
    <n v="1"/>
    <n v="3045000"/>
    <n v="0"/>
    <n v="3045000"/>
    <n v="1"/>
    <n v="1"/>
    <n v="1"/>
    <n v="7"/>
    <d v="2021-07-05T00:00:00"/>
    <x v="1417"/>
    <n v="3045000"/>
    <n v="182700"/>
    <x v="14"/>
    <x v="4"/>
    <n v="2862300"/>
    <n v="0.94"/>
  </r>
  <r>
    <s v="ODR4064885983x"/>
    <s v="C779646L"/>
    <x v="161"/>
    <s v="P700907"/>
    <n v="150800"/>
    <n v="2"/>
    <n v="3016000"/>
    <n v="0"/>
    <n v="3016000"/>
    <n v="1"/>
    <n v="0"/>
    <n v="0"/>
    <n v="4"/>
    <d v="2021-09-19T00:00:00"/>
    <x v="172"/>
    <n v="1508000"/>
    <n v="98020"/>
    <x v="6"/>
    <x v="1"/>
    <n v="2819960"/>
    <n v="0.93500000000000005"/>
  </r>
  <r>
    <s v="ODR8532226424e"/>
    <s v="C751329L"/>
    <x v="201"/>
    <s v="P700907"/>
    <n v="150800"/>
    <n v="2"/>
    <n v="3016000"/>
    <n v="0"/>
    <n v="3016000"/>
    <n v="1"/>
    <n v="1"/>
    <n v="0"/>
    <n v="1"/>
    <d v="2021-09-12T00:00:00"/>
    <x v="172"/>
    <n v="1508000"/>
    <n v="98020"/>
    <x v="6"/>
    <x v="2"/>
    <n v="2819960"/>
    <n v="0.93500000000000005"/>
  </r>
  <r>
    <s v="ODR2386752252p"/>
    <s v="C776499L"/>
    <x v="336"/>
    <s v="P196930"/>
    <n v="301600"/>
    <n v="1"/>
    <n v="3016000"/>
    <n v="0"/>
    <n v="3016000"/>
    <n v="1"/>
    <n v="1"/>
    <n v="1"/>
    <n v="1"/>
    <d v="2021-09-22T00:00:00"/>
    <x v="1418"/>
    <n v="3016000"/>
    <n v="256360"/>
    <x v="9"/>
    <x v="2"/>
    <n v="2759640"/>
    <n v="0.91500000000000004"/>
  </r>
  <r>
    <s v="ODR9387126191t"/>
    <s v="C673184L"/>
    <x v="272"/>
    <s v="P724671"/>
    <n v="301600"/>
    <n v="1"/>
    <n v="3016000"/>
    <n v="0"/>
    <n v="3016000"/>
    <n v="1"/>
    <n v="0"/>
    <n v="0"/>
    <n v="1"/>
    <d v="2021-07-01T00:00:00"/>
    <x v="1419"/>
    <n v="3016000"/>
    <n v="238264"/>
    <x v="0"/>
    <x v="2"/>
    <n v="2777736"/>
    <n v="0.92100000000000004"/>
  </r>
  <r>
    <s v="ODR9381215026s"/>
    <s v="C713972L"/>
    <x v="55"/>
    <s v="P907149"/>
    <n v="301600"/>
    <n v="1"/>
    <n v="3016000"/>
    <n v="0"/>
    <n v="3016000"/>
    <n v="1"/>
    <n v="0"/>
    <n v="0"/>
    <n v="4"/>
    <d v="2022-01-01T00:00:00"/>
    <x v="1420"/>
    <n v="3016000"/>
    <n v="223184"/>
    <x v="7"/>
    <x v="1"/>
    <n v="2792816"/>
    <n v="0.92600000000000005"/>
  </r>
  <r>
    <s v="ODR7544283803w"/>
    <s v="C999472L"/>
    <x v="41"/>
    <s v="P390553"/>
    <n v="150742"/>
    <n v="2"/>
    <n v="3014840"/>
    <n v="0"/>
    <n v="3014840"/>
    <n v="1"/>
    <n v="0"/>
    <n v="0"/>
    <n v="1"/>
    <d v="2021-07-20T00:00:00"/>
    <x v="1421"/>
    <n v="1507420"/>
    <n v="119074"/>
    <x v="14"/>
    <x v="2"/>
    <n v="2776692"/>
    <n v="0.92100808003078105"/>
  </r>
  <r>
    <s v="ODR6510593206r"/>
    <s v="C751652L"/>
    <x v="52"/>
    <s v="P356001"/>
    <n v="300730"/>
    <n v="1"/>
    <n v="3007300"/>
    <n v="0"/>
    <n v="3007300"/>
    <n v="1"/>
    <n v="0"/>
    <n v="0"/>
    <n v="1"/>
    <d v="2021-11-20T00:00:00"/>
    <x v="1422"/>
    <n v="3007300"/>
    <n v="180438"/>
    <x v="8"/>
    <x v="2"/>
    <n v="2826862"/>
    <n v="0.94"/>
  </r>
  <r>
    <s v="ODR2417200930b"/>
    <s v="C550002L"/>
    <x v="362"/>
    <s v="P566146"/>
    <n v="298700"/>
    <n v="1"/>
    <n v="2987000"/>
    <n v="0"/>
    <n v="2987000"/>
    <n v="1"/>
    <n v="1"/>
    <n v="1"/>
    <n v="1"/>
    <d v="2021-09-28T00:00:00"/>
    <x v="1423"/>
    <n v="2539240"/>
    <n v="177712"/>
    <x v="10"/>
    <x v="2"/>
    <n v="2809288"/>
    <n v="0.94050485436893205"/>
  </r>
  <r>
    <s v="ODR9357308310q"/>
    <s v="C436261L"/>
    <x v="275"/>
    <s v="P844218"/>
    <n v="298700"/>
    <n v="1"/>
    <n v="2987000"/>
    <n v="0"/>
    <n v="2987000"/>
    <n v="1"/>
    <n v="1"/>
    <n v="1"/>
    <n v="1"/>
    <d v="2021-07-25T00:00:00"/>
    <x v="1424"/>
    <n v="2987000"/>
    <n v="188152"/>
    <x v="8"/>
    <x v="2"/>
    <n v="2798848"/>
    <n v="0.93700970873786404"/>
  </r>
  <r>
    <s v="ODR4327980965r"/>
    <s v="C985354L"/>
    <x v="191"/>
    <s v="P512258"/>
    <n v="74530"/>
    <n v="4"/>
    <n v="2981200"/>
    <n v="0"/>
    <n v="2981200"/>
    <n v="1"/>
    <n v="0"/>
    <n v="0"/>
    <n v="4"/>
    <d v="2021-10-02T00:00:00"/>
    <x v="161"/>
    <n v="745300"/>
    <n v="49184"/>
    <x v="11"/>
    <x v="1"/>
    <n v="2784464"/>
    <n v="0.93400778210116731"/>
  </r>
  <r>
    <s v="ODR6692867711w"/>
    <s v="C148697L"/>
    <x v="88"/>
    <s v="P996314"/>
    <n v="296960"/>
    <n v="1"/>
    <n v="2969600"/>
    <n v="0"/>
    <n v="2969600"/>
    <n v="1"/>
    <n v="0"/>
    <n v="0"/>
    <n v="1"/>
    <d v="2022-07-16T00:00:00"/>
    <x v="1425"/>
    <n v="2969600"/>
    <n v="231594"/>
    <x v="6"/>
    <x v="2"/>
    <n v="2738006"/>
    <n v="0.92201171874999999"/>
  </r>
  <r>
    <s v="ODR7284523157a"/>
    <s v="C301035L"/>
    <x v="36"/>
    <s v="P593051"/>
    <n v="147900"/>
    <n v="2"/>
    <n v="2958000"/>
    <n v="0"/>
    <n v="2958000"/>
    <n v="1"/>
    <n v="0"/>
    <n v="0"/>
    <n v="7"/>
    <d v="2022-07-21T00:00:00"/>
    <x v="1426"/>
    <n v="1479000"/>
    <n v="127194"/>
    <x v="6"/>
    <x v="4"/>
    <n v="2703612"/>
    <n v="0.91400000000000003"/>
  </r>
  <r>
    <s v="ODR7414644485k"/>
    <s v="C549364L"/>
    <x v="85"/>
    <s v="P575871"/>
    <n v="147900"/>
    <n v="2"/>
    <n v="2958000"/>
    <n v="0"/>
    <n v="2958000"/>
    <n v="1"/>
    <n v="0"/>
    <n v="0"/>
    <n v="1"/>
    <d v="2022-06-17T00:00:00"/>
    <x v="1427"/>
    <n v="1479000"/>
    <n v="106488"/>
    <x v="9"/>
    <x v="2"/>
    <n v="2745024"/>
    <n v="0.92800000000000005"/>
  </r>
  <r>
    <s v="ODR1807750013b"/>
    <s v="C838657L"/>
    <x v="131"/>
    <s v="P512258"/>
    <n v="73733"/>
    <n v="4"/>
    <n v="2949300"/>
    <n v="0"/>
    <n v="2949300"/>
    <n v="1"/>
    <n v="0"/>
    <n v="0"/>
    <n v="4"/>
    <d v="2022-01-13T00:00:00"/>
    <x v="161"/>
    <n v="745300"/>
    <n v="49184"/>
    <x v="11"/>
    <x v="1"/>
    <n v="2752564"/>
    <n v="0.93329400196656831"/>
  </r>
  <r>
    <s v="ODR5616777474v"/>
    <s v="C833467L"/>
    <x v="170"/>
    <s v="P635777"/>
    <n v="98020"/>
    <n v="3"/>
    <n v="2940600"/>
    <n v="0"/>
    <n v="2940600"/>
    <n v="1"/>
    <n v="0"/>
    <n v="0"/>
    <n v="1"/>
    <d v="2021-08-22T00:00:00"/>
    <x v="1428"/>
    <n v="980200"/>
    <n v="67628"/>
    <x v="0"/>
    <x v="2"/>
    <n v="2737716"/>
    <n v="0.93100591715976333"/>
  </r>
  <r>
    <s v="ODR7287111231j"/>
    <s v="C119869L"/>
    <x v="88"/>
    <s v="P568561"/>
    <n v="292900"/>
    <n v="1"/>
    <n v="2929000"/>
    <n v="0"/>
    <n v="2929000"/>
    <n v="1"/>
    <n v="1"/>
    <n v="1"/>
    <n v="4"/>
    <d v="2022-07-03T00:00:00"/>
    <x v="1429"/>
    <n v="2929000"/>
    <n v="246036"/>
    <x v="10"/>
    <x v="1"/>
    <n v="2682964"/>
    <n v="0.91600000000000004"/>
  </r>
  <r>
    <s v="ODR5413655806o"/>
    <s v="C215074L"/>
    <x v="281"/>
    <s v="P868339"/>
    <n v="290812"/>
    <n v="1"/>
    <n v="2908120"/>
    <n v="0"/>
    <n v="2908120"/>
    <n v="1"/>
    <n v="0"/>
    <n v="0"/>
    <n v="4"/>
    <d v="2021-09-13T00:00:00"/>
    <x v="1372"/>
    <n v="2908120"/>
    <n v="212280"/>
    <x v="3"/>
    <x v="1"/>
    <n v="2695840"/>
    <n v="0.92700438771439964"/>
  </r>
  <r>
    <s v="ODR7746825452x"/>
    <s v="C741634L"/>
    <x v="250"/>
    <s v="P534877"/>
    <n v="58058"/>
    <n v="5"/>
    <n v="2902900"/>
    <n v="0"/>
    <n v="2902900"/>
    <n v="1"/>
    <n v="1"/>
    <n v="1"/>
    <n v="1"/>
    <d v="2021-07-09T00:00:00"/>
    <x v="113"/>
    <n v="580580"/>
    <n v="43500"/>
    <x v="5"/>
    <x v="2"/>
    <n v="2685400"/>
    <n v="0.92507492507492506"/>
  </r>
  <r>
    <s v="ODR7147709579w"/>
    <s v="C717221L"/>
    <x v="258"/>
    <s v="P855211"/>
    <n v="290058"/>
    <n v="1"/>
    <n v="2900580"/>
    <n v="0"/>
    <n v="2900580"/>
    <n v="1"/>
    <n v="0"/>
    <n v="0"/>
    <n v="1"/>
    <d v="2021-07-13T00:00:00"/>
    <x v="52"/>
    <n v="1160"/>
    <n v="58"/>
    <x v="0"/>
    <x v="2"/>
    <n v="2900522"/>
    <n v="0.99998000399920017"/>
  </r>
  <r>
    <s v="ODR8788547079d"/>
    <s v="C550990L"/>
    <x v="398"/>
    <s v="P224384"/>
    <n v="145000"/>
    <n v="2"/>
    <n v="2900000"/>
    <n v="0"/>
    <n v="2900000"/>
    <n v="1"/>
    <n v="1"/>
    <n v="1"/>
    <n v="1"/>
    <d v="2021-09-16T00:00:00"/>
    <x v="202"/>
    <n v="1305000"/>
    <n v="84796"/>
    <x v="6"/>
    <x v="2"/>
    <n v="2730408"/>
    <n v="0.94152000000000002"/>
  </r>
  <r>
    <s v="ODR9802165001a"/>
    <s v="C417984L"/>
    <x v="169"/>
    <s v="P904043"/>
    <n v="145000"/>
    <n v="2"/>
    <n v="2900000"/>
    <n v="0"/>
    <n v="2900000"/>
    <n v="1"/>
    <n v="1"/>
    <n v="1"/>
    <n v="1"/>
    <d v="2021-12-27T00:00:00"/>
    <x v="1430"/>
    <n v="1450000"/>
    <n v="117450"/>
    <x v="6"/>
    <x v="2"/>
    <n v="2665100"/>
    <n v="0.91900000000000004"/>
  </r>
  <r>
    <s v="ODR7920345766f"/>
    <s v="C122490L"/>
    <x v="142"/>
    <s v="P224384"/>
    <n v="145000"/>
    <n v="2"/>
    <n v="2900000"/>
    <n v="0"/>
    <n v="2900000"/>
    <n v="1"/>
    <n v="1"/>
    <n v="1"/>
    <n v="1"/>
    <d v="2021-07-25T00:00:00"/>
    <x v="202"/>
    <n v="1305000"/>
    <n v="84796"/>
    <x v="6"/>
    <x v="2"/>
    <n v="2730408"/>
    <n v="0.94152000000000002"/>
  </r>
  <r>
    <s v="ODR8969003625b"/>
    <s v="C845303L"/>
    <x v="152"/>
    <s v="P904043"/>
    <n v="145000"/>
    <n v="2"/>
    <n v="2900000"/>
    <n v="0"/>
    <n v="2900000"/>
    <n v="1"/>
    <n v="0"/>
    <n v="0"/>
    <n v="1"/>
    <d v="2021-07-15T00:00:00"/>
    <x v="1430"/>
    <n v="1450000"/>
    <n v="117450"/>
    <x v="6"/>
    <x v="2"/>
    <n v="2665100"/>
    <n v="0.91900000000000004"/>
  </r>
  <r>
    <s v="ODR9498401955s"/>
    <s v="C139722L"/>
    <x v="370"/>
    <s v="P904043"/>
    <n v="145000"/>
    <n v="2"/>
    <n v="2900000"/>
    <n v="0"/>
    <n v="2900000"/>
    <n v="1"/>
    <n v="1"/>
    <n v="1"/>
    <n v="1"/>
    <d v="2021-09-21T00:00:00"/>
    <x v="1430"/>
    <n v="1450000"/>
    <n v="117450"/>
    <x v="6"/>
    <x v="2"/>
    <n v="2665100"/>
    <n v="0.91900000000000004"/>
  </r>
  <r>
    <s v="ODR1157061964b"/>
    <s v="C706324L"/>
    <x v="249"/>
    <s v="P315784"/>
    <n v="290000"/>
    <n v="1"/>
    <n v="2900000"/>
    <n v="0"/>
    <n v="2900000"/>
    <n v="1"/>
    <n v="1"/>
    <n v="1"/>
    <n v="1"/>
    <d v="2022-03-24T00:00:00"/>
    <x v="1431"/>
    <n v="2900000"/>
    <n v="174000"/>
    <x v="6"/>
    <x v="2"/>
    <n v="2726000"/>
    <n v="0.94"/>
  </r>
  <r>
    <s v="ODR9207505918t"/>
    <s v="C558736L"/>
    <x v="252"/>
    <s v="P330495"/>
    <n v="290000"/>
    <n v="1"/>
    <n v="2900000"/>
    <n v="0"/>
    <n v="2900000"/>
    <n v="1"/>
    <n v="1"/>
    <n v="0"/>
    <n v="1"/>
    <d v="2022-02-27T00:00:00"/>
    <x v="1432"/>
    <n v="2900000"/>
    <n v="217500"/>
    <x v="6"/>
    <x v="2"/>
    <n v="2682500"/>
    <n v="0.92500000000000004"/>
  </r>
  <r>
    <s v="ODR5931068708a"/>
    <s v="C318171L"/>
    <x v="254"/>
    <s v="P224384"/>
    <n v="145000"/>
    <n v="2"/>
    <n v="2900000"/>
    <n v="0"/>
    <n v="2900000"/>
    <n v="1"/>
    <n v="0"/>
    <n v="0"/>
    <n v="1"/>
    <d v="2022-03-09T00:00:00"/>
    <x v="202"/>
    <n v="1305000"/>
    <n v="84796"/>
    <x v="6"/>
    <x v="2"/>
    <n v="2730408"/>
    <n v="0.94152000000000002"/>
  </r>
  <r>
    <s v="ODR7167509416n"/>
    <s v="C198678L"/>
    <x v="247"/>
    <s v="P224384"/>
    <n v="145000"/>
    <n v="2"/>
    <n v="2900000"/>
    <n v="0"/>
    <n v="2900000"/>
    <n v="1"/>
    <n v="0"/>
    <n v="0"/>
    <n v="1"/>
    <d v="2022-03-10T00:00:00"/>
    <x v="202"/>
    <n v="1305000"/>
    <n v="84796"/>
    <x v="6"/>
    <x v="2"/>
    <n v="2730408"/>
    <n v="0.94152000000000002"/>
  </r>
  <r>
    <s v="ODR6408451242z"/>
    <s v="C371673L"/>
    <x v="260"/>
    <s v="P315784"/>
    <n v="290000"/>
    <n v="1"/>
    <n v="2900000"/>
    <n v="0"/>
    <n v="2900000"/>
    <n v="1"/>
    <n v="1"/>
    <n v="1"/>
    <n v="1"/>
    <d v="2022-04-03T00:00:00"/>
    <x v="1431"/>
    <n v="2900000"/>
    <n v="174000"/>
    <x v="6"/>
    <x v="2"/>
    <n v="2726000"/>
    <n v="0.94"/>
  </r>
  <r>
    <s v="ODR7767048497v"/>
    <s v="C116575L"/>
    <x v="381"/>
    <s v="P904043"/>
    <n v="145000"/>
    <n v="2"/>
    <n v="2900000"/>
    <n v="0"/>
    <n v="2900000"/>
    <n v="1"/>
    <n v="1"/>
    <n v="1"/>
    <n v="1"/>
    <d v="2022-04-28T00:00:00"/>
    <x v="1430"/>
    <n v="1450000"/>
    <n v="117450"/>
    <x v="6"/>
    <x v="2"/>
    <n v="2665100"/>
    <n v="0.91900000000000004"/>
  </r>
  <r>
    <s v="ODR9211185916v"/>
    <s v="C464900L"/>
    <x v="162"/>
    <s v="P315784"/>
    <n v="290000"/>
    <n v="1"/>
    <n v="2900000"/>
    <n v="0"/>
    <n v="2900000"/>
    <n v="1"/>
    <n v="1"/>
    <n v="0"/>
    <n v="1"/>
    <d v="2022-05-15T00:00:00"/>
    <x v="1431"/>
    <n v="2900000"/>
    <n v="174000"/>
    <x v="6"/>
    <x v="2"/>
    <n v="2726000"/>
    <n v="0.94"/>
  </r>
  <r>
    <s v="ODR5286709230m"/>
    <s v="C593574L"/>
    <x v="392"/>
    <s v="P315784"/>
    <n v="290000"/>
    <n v="1"/>
    <n v="2900000"/>
    <n v="0"/>
    <n v="2900000"/>
    <n v="1"/>
    <n v="1"/>
    <n v="0"/>
    <n v="1"/>
    <d v="2022-05-08T00:00:00"/>
    <x v="1431"/>
    <n v="2900000"/>
    <n v="174000"/>
    <x v="6"/>
    <x v="2"/>
    <n v="2726000"/>
    <n v="0.94"/>
  </r>
  <r>
    <s v="ODR4959949563r"/>
    <s v="C558736L"/>
    <x v="137"/>
    <s v="P576603"/>
    <n v="290000"/>
    <n v="1"/>
    <n v="2900000"/>
    <n v="0"/>
    <n v="2900000"/>
    <n v="1"/>
    <n v="1"/>
    <n v="1"/>
    <n v="3"/>
    <d v="2022-02-27T00:00:00"/>
    <x v="1433"/>
    <n v="2900000"/>
    <n v="223300"/>
    <x v="6"/>
    <x v="3"/>
    <n v="2676700"/>
    <n v="0.92300000000000004"/>
  </r>
  <r>
    <s v="ODR9764454661b"/>
    <s v="C667472L"/>
    <x v="47"/>
    <s v="P315784"/>
    <n v="290000"/>
    <n v="1"/>
    <n v="2900000"/>
    <n v="0"/>
    <n v="2900000"/>
    <n v="1"/>
    <n v="1"/>
    <n v="1"/>
    <n v="4"/>
    <d v="2022-06-23T00:00:00"/>
    <x v="1431"/>
    <n v="2900000"/>
    <n v="174000"/>
    <x v="6"/>
    <x v="1"/>
    <n v="2726000"/>
    <n v="0.94"/>
  </r>
  <r>
    <s v="ODR7668955451h"/>
    <s v="C626822L"/>
    <x v="40"/>
    <s v="P315784"/>
    <n v="290000"/>
    <n v="1"/>
    <n v="2900000"/>
    <n v="0"/>
    <n v="2900000"/>
    <n v="1"/>
    <n v="1"/>
    <n v="0"/>
    <n v="1"/>
    <d v="2022-06-04T00:00:00"/>
    <x v="1431"/>
    <n v="2900000"/>
    <n v="174000"/>
    <x v="6"/>
    <x v="2"/>
    <n v="2726000"/>
    <n v="0.94"/>
  </r>
  <r>
    <s v="ODR4671042028r"/>
    <s v="C749600L"/>
    <x v="84"/>
    <s v="P315784"/>
    <n v="290000"/>
    <n v="1"/>
    <n v="2900000"/>
    <n v="0"/>
    <n v="2900000"/>
    <n v="1"/>
    <n v="1"/>
    <n v="1"/>
    <n v="1"/>
    <d v="2022-06-24T00:00:00"/>
    <x v="1431"/>
    <n v="2900000"/>
    <n v="174000"/>
    <x v="6"/>
    <x v="2"/>
    <n v="2726000"/>
    <n v="0.94"/>
  </r>
  <r>
    <s v="ODR4168298675m"/>
    <s v="C510277L"/>
    <x v="5"/>
    <s v="P773475"/>
    <n v="290000"/>
    <n v="1"/>
    <n v="2900000"/>
    <n v="0"/>
    <n v="2900000"/>
    <n v="1"/>
    <n v="1"/>
    <n v="1"/>
    <n v="1"/>
    <d v="2021-10-09T00:00:00"/>
    <x v="1434"/>
    <n v="2900000"/>
    <n v="232000"/>
    <x v="6"/>
    <x v="2"/>
    <n v="2668000"/>
    <n v="0.92"/>
  </r>
  <r>
    <s v="ODR5342751759c"/>
    <s v="C153475L"/>
    <x v="313"/>
    <s v="P259500"/>
    <n v="145000"/>
    <n v="2"/>
    <n v="2900000"/>
    <n v="0"/>
    <n v="2900000"/>
    <n v="1"/>
    <n v="1"/>
    <n v="0"/>
    <n v="1"/>
    <d v="2021-07-09T00:00:00"/>
    <x v="1435"/>
    <n v="1450000"/>
    <n v="102950"/>
    <x v="8"/>
    <x v="2"/>
    <n v="2694100"/>
    <n v="0.92900000000000005"/>
  </r>
  <r>
    <s v="ODR9227817116a"/>
    <s v="C345434L"/>
    <x v="232"/>
    <s v="P259500"/>
    <n v="145000"/>
    <n v="2"/>
    <n v="2900000"/>
    <n v="0"/>
    <n v="2900000"/>
    <n v="1"/>
    <n v="0"/>
    <n v="0"/>
    <n v="4"/>
    <d v="2021-07-07T00:00:00"/>
    <x v="1435"/>
    <n v="1450000"/>
    <n v="102950"/>
    <x v="8"/>
    <x v="1"/>
    <n v="2694100"/>
    <n v="0.92900000000000005"/>
  </r>
  <r>
    <s v="ODR9707468382e"/>
    <s v="C747623L"/>
    <x v="15"/>
    <s v="P756799"/>
    <n v="145000"/>
    <n v="2"/>
    <n v="2900000"/>
    <n v="0"/>
    <n v="2900000"/>
    <n v="1"/>
    <n v="1"/>
    <n v="0"/>
    <n v="1"/>
    <d v="2022-04-20T00:00:00"/>
    <x v="1436"/>
    <n v="1450000"/>
    <n v="89900"/>
    <x v="8"/>
    <x v="2"/>
    <n v="2720200"/>
    <n v="0.93799999999999994"/>
  </r>
  <r>
    <s v="ODR4770774688d"/>
    <s v="C404036L"/>
    <x v="324"/>
    <s v="P282256"/>
    <n v="290000"/>
    <n v="1"/>
    <n v="2900000"/>
    <n v="0"/>
    <n v="2900000"/>
    <n v="1"/>
    <n v="1"/>
    <n v="1"/>
    <n v="1"/>
    <d v="2021-07-17T00:00:00"/>
    <x v="1437"/>
    <n v="2900000"/>
    <n v="211700"/>
    <x v="14"/>
    <x v="2"/>
    <n v="2688300"/>
    <n v="0.92700000000000005"/>
  </r>
  <r>
    <s v="ODR1943163142t"/>
    <s v="C904399L"/>
    <x v="44"/>
    <s v="P282256"/>
    <n v="290000"/>
    <n v="1"/>
    <n v="2900000"/>
    <n v="0"/>
    <n v="2900000"/>
    <n v="1"/>
    <n v="1"/>
    <n v="0"/>
    <n v="1"/>
    <d v="2022-05-16T00:00:00"/>
    <x v="1437"/>
    <n v="2900000"/>
    <n v="211700"/>
    <x v="14"/>
    <x v="2"/>
    <n v="2688300"/>
    <n v="0.92700000000000005"/>
  </r>
  <r>
    <s v="ODR4608890068x"/>
    <s v="C756592L"/>
    <x v="60"/>
    <s v="P282256"/>
    <n v="290000"/>
    <n v="1"/>
    <n v="2900000"/>
    <n v="0"/>
    <n v="2900000"/>
    <n v="1"/>
    <n v="1"/>
    <n v="0"/>
    <n v="1"/>
    <d v="2022-04-15T00:00:00"/>
    <x v="1437"/>
    <n v="2900000"/>
    <n v="211700"/>
    <x v="14"/>
    <x v="2"/>
    <n v="2688300"/>
    <n v="0.92700000000000005"/>
  </r>
  <r>
    <s v="ODR5190776656o"/>
    <s v="C563742L"/>
    <x v="356"/>
    <s v="P906116"/>
    <n v="290000"/>
    <n v="1"/>
    <n v="2900000"/>
    <n v="0"/>
    <n v="2900000"/>
    <n v="1"/>
    <n v="1"/>
    <n v="0"/>
    <n v="1"/>
    <d v="2021-08-02T00:00:00"/>
    <x v="1438"/>
    <n v="2900000"/>
    <n v="200100"/>
    <x v="9"/>
    <x v="2"/>
    <n v="2699900"/>
    <n v="0.93100000000000005"/>
  </r>
  <r>
    <s v="ODR9635116086u"/>
    <s v="C247649L"/>
    <x v="359"/>
    <s v="P409025"/>
    <n v="145000"/>
    <n v="2"/>
    <n v="2900000"/>
    <n v="0"/>
    <n v="2900000"/>
    <n v="1"/>
    <n v="0"/>
    <n v="0"/>
    <n v="4"/>
    <d v="2021-12-05T00:00:00"/>
    <x v="1439"/>
    <n v="1450000"/>
    <n v="104400"/>
    <x v="9"/>
    <x v="1"/>
    <n v="2691200"/>
    <n v="0.92800000000000005"/>
  </r>
  <r>
    <s v="ODR7582069833u"/>
    <s v="C804461L"/>
    <x v="153"/>
    <s v="P706543"/>
    <n v="290000"/>
    <n v="1"/>
    <n v="2900000"/>
    <n v="0"/>
    <n v="2900000"/>
    <n v="1"/>
    <n v="1"/>
    <n v="1"/>
    <n v="1"/>
    <d v="2021-09-02T00:00:00"/>
    <x v="1440"/>
    <n v="2900000"/>
    <n v="194300"/>
    <x v="9"/>
    <x v="2"/>
    <n v="2705700"/>
    <n v="0.93300000000000005"/>
  </r>
  <r>
    <s v="ODR2918467622l"/>
    <s v="C732924L"/>
    <x v="289"/>
    <s v="P664265"/>
    <n v="290000"/>
    <n v="1"/>
    <n v="2900000"/>
    <n v="0"/>
    <n v="2900000"/>
    <n v="1"/>
    <n v="0"/>
    <n v="0"/>
    <n v="4"/>
    <d v="2022-01-04T00:00:00"/>
    <x v="1441"/>
    <n v="1450000"/>
    <n v="94250"/>
    <x v="0"/>
    <x v="1"/>
    <n v="2805750"/>
    <n v="0.96750000000000003"/>
  </r>
  <r>
    <s v="ODR7284845043q"/>
    <s v="C717221L"/>
    <x v="304"/>
    <s v="P855211"/>
    <n v="290000"/>
    <n v="1"/>
    <n v="2900000"/>
    <n v="0"/>
    <n v="2900000"/>
    <n v="1"/>
    <n v="0"/>
    <n v="0"/>
    <n v="4"/>
    <d v="2021-07-13T00:00:00"/>
    <x v="52"/>
    <n v="1160"/>
    <n v="58"/>
    <x v="0"/>
    <x v="1"/>
    <n v="2899942"/>
    <n v="0.99997999999999998"/>
  </r>
  <r>
    <s v="ODR3138293832w"/>
    <s v="C994467L"/>
    <x v="392"/>
    <s v="P450226"/>
    <n v="290000"/>
    <n v="1"/>
    <n v="2900000"/>
    <n v="0"/>
    <n v="2900000"/>
    <n v="1"/>
    <n v="0"/>
    <n v="0"/>
    <n v="7"/>
    <d v="2022-03-15T00:00:00"/>
    <x v="1442"/>
    <n v="2900000"/>
    <n v="217500"/>
    <x v="0"/>
    <x v="4"/>
    <n v="2682500"/>
    <n v="0.92500000000000004"/>
  </r>
  <r>
    <s v="ODR3536157363s"/>
    <s v="C994467L"/>
    <x v="126"/>
    <s v="P450226"/>
    <n v="290000"/>
    <n v="1"/>
    <n v="2900000"/>
    <n v="0"/>
    <n v="2900000"/>
    <n v="1"/>
    <n v="0"/>
    <n v="0"/>
    <n v="7"/>
    <d v="2022-03-15T00:00:00"/>
    <x v="1442"/>
    <n v="2900000"/>
    <n v="217500"/>
    <x v="0"/>
    <x v="4"/>
    <n v="2682500"/>
    <n v="0.92500000000000004"/>
  </r>
  <r>
    <s v="ODR2919448661t"/>
    <s v="C698097L"/>
    <x v="85"/>
    <s v="P450226"/>
    <n v="290000"/>
    <n v="1"/>
    <n v="2900000"/>
    <n v="0"/>
    <n v="2900000"/>
    <n v="1"/>
    <n v="1"/>
    <n v="1"/>
    <n v="1"/>
    <d v="2021-07-15T00:00:00"/>
    <x v="1442"/>
    <n v="2900000"/>
    <n v="217500"/>
    <x v="0"/>
    <x v="2"/>
    <n v="2682500"/>
    <n v="0.92500000000000004"/>
  </r>
  <r>
    <s v="ODR7643594873q"/>
    <s v="C139855L"/>
    <x v="340"/>
    <s v="P985716"/>
    <n v="58000"/>
    <n v="5"/>
    <n v="2900000"/>
    <n v="0"/>
    <n v="2900000"/>
    <n v="1"/>
    <n v="1"/>
    <n v="1"/>
    <n v="1"/>
    <d v="2021-07-09T00:00:00"/>
    <x v="1443"/>
    <n v="580000"/>
    <n v="35960"/>
    <x v="5"/>
    <x v="2"/>
    <n v="2720200"/>
    <n v="0.93799999999999994"/>
  </r>
  <r>
    <s v="ODR2110047894l"/>
    <s v="C139855L"/>
    <x v="158"/>
    <s v="P985716"/>
    <n v="58000"/>
    <n v="5"/>
    <n v="2900000"/>
    <n v="0"/>
    <n v="2900000"/>
    <n v="1"/>
    <n v="1"/>
    <n v="1"/>
    <n v="1"/>
    <d v="2021-07-09T00:00:00"/>
    <x v="1443"/>
    <n v="580000"/>
    <n v="35960"/>
    <x v="5"/>
    <x v="2"/>
    <n v="2720200"/>
    <n v="0.93799999999999994"/>
  </r>
  <r>
    <s v="ODR2608680914n"/>
    <s v="C741634L"/>
    <x v="251"/>
    <s v="P534877"/>
    <n v="58000"/>
    <n v="5"/>
    <n v="2900000"/>
    <n v="0"/>
    <n v="2900000"/>
    <n v="1"/>
    <n v="1"/>
    <n v="1"/>
    <n v="1"/>
    <d v="2021-07-09T00:00:00"/>
    <x v="113"/>
    <n v="580580"/>
    <n v="43500"/>
    <x v="5"/>
    <x v="2"/>
    <n v="2682500"/>
    <n v="0.92500000000000004"/>
  </r>
  <r>
    <s v="ODR8263797009j"/>
    <s v="C741634L"/>
    <x v="334"/>
    <s v="P534877"/>
    <n v="58000"/>
    <n v="5"/>
    <n v="2900000"/>
    <n v="0"/>
    <n v="2900000"/>
    <n v="1"/>
    <n v="1"/>
    <n v="1"/>
    <n v="1"/>
    <d v="2021-07-09T00:00:00"/>
    <x v="113"/>
    <n v="580580"/>
    <n v="43500"/>
    <x v="5"/>
    <x v="2"/>
    <n v="2682500"/>
    <n v="0.92500000000000004"/>
  </r>
  <r>
    <s v="ODR8341950358y"/>
    <s v="C741634L"/>
    <x v="252"/>
    <s v="P534877"/>
    <n v="58000"/>
    <n v="5"/>
    <n v="2900000"/>
    <n v="0"/>
    <n v="2900000"/>
    <n v="1"/>
    <n v="1"/>
    <n v="1"/>
    <n v="1"/>
    <d v="2021-07-09T00:00:00"/>
    <x v="113"/>
    <n v="580580"/>
    <n v="43500"/>
    <x v="5"/>
    <x v="2"/>
    <n v="2682500"/>
    <n v="0.92500000000000004"/>
  </r>
  <r>
    <s v="ODR3739569946c"/>
    <s v="C741634L"/>
    <x v="300"/>
    <s v="P534877"/>
    <n v="58000"/>
    <n v="5"/>
    <n v="2900000"/>
    <n v="0"/>
    <n v="2900000"/>
    <n v="1"/>
    <n v="1"/>
    <n v="1"/>
    <n v="1"/>
    <d v="2021-07-09T00:00:00"/>
    <x v="113"/>
    <n v="580580"/>
    <n v="43500"/>
    <x v="5"/>
    <x v="2"/>
    <n v="2682500"/>
    <n v="0.92500000000000004"/>
  </r>
  <r>
    <s v="ODR9974110537t"/>
    <s v="C741634L"/>
    <x v="55"/>
    <s v="P534877"/>
    <n v="58000"/>
    <n v="5"/>
    <n v="2900000"/>
    <n v="0"/>
    <n v="2900000"/>
    <n v="1"/>
    <n v="1"/>
    <n v="1"/>
    <n v="1"/>
    <d v="2021-07-09T00:00:00"/>
    <x v="113"/>
    <n v="580580"/>
    <n v="43500"/>
    <x v="5"/>
    <x v="2"/>
    <n v="2682500"/>
    <n v="0.92500000000000004"/>
  </r>
  <r>
    <s v="ODR9309418630u"/>
    <s v="C139135L"/>
    <x v="299"/>
    <s v="P534877"/>
    <n v="58000"/>
    <n v="5"/>
    <n v="2900000"/>
    <n v="0"/>
    <n v="2900000"/>
    <n v="1"/>
    <n v="1"/>
    <n v="1"/>
    <n v="1"/>
    <d v="2022-02-17T00:00:00"/>
    <x v="113"/>
    <n v="580580"/>
    <n v="43500"/>
    <x v="5"/>
    <x v="2"/>
    <n v="2682500"/>
    <n v="0.92500000000000004"/>
  </r>
  <r>
    <s v="ODR2567915830z"/>
    <s v="C139135L"/>
    <x v="96"/>
    <s v="P534877"/>
    <n v="58000"/>
    <n v="5"/>
    <n v="2900000"/>
    <n v="0"/>
    <n v="2900000"/>
    <n v="1"/>
    <n v="1"/>
    <n v="1"/>
    <n v="1"/>
    <d v="2022-02-17T00:00:00"/>
    <x v="113"/>
    <n v="580580"/>
    <n v="43500"/>
    <x v="5"/>
    <x v="2"/>
    <n v="2682500"/>
    <n v="0.92500000000000004"/>
  </r>
  <r>
    <s v="ODR9764734428c"/>
    <s v="C139855L"/>
    <x v="108"/>
    <s v="P985716"/>
    <n v="58000"/>
    <n v="5"/>
    <n v="2900000"/>
    <n v="0"/>
    <n v="2900000"/>
    <n v="1"/>
    <n v="1"/>
    <n v="0"/>
    <n v="1"/>
    <d v="2021-07-09T00:00:00"/>
    <x v="1443"/>
    <n v="580000"/>
    <n v="35960"/>
    <x v="5"/>
    <x v="2"/>
    <n v="2720200"/>
    <n v="0.93799999999999994"/>
  </r>
  <r>
    <s v="ODR2907047616j"/>
    <s v="C852354L"/>
    <x v="194"/>
    <s v="P273006"/>
    <n v="290000"/>
    <n v="1"/>
    <n v="2900000"/>
    <n v="0"/>
    <n v="2900000"/>
    <n v="1"/>
    <n v="1"/>
    <n v="1"/>
    <n v="1"/>
    <d v="2021-10-14T00:00:00"/>
    <x v="1444"/>
    <n v="2900000"/>
    <n v="188500"/>
    <x v="7"/>
    <x v="2"/>
    <n v="2711500"/>
    <n v="0.93500000000000005"/>
  </r>
  <r>
    <s v="ODR8385292541z"/>
    <s v="C404192L"/>
    <x v="67"/>
    <s v="P388115"/>
    <n v="290000"/>
    <n v="1"/>
    <n v="2900000"/>
    <n v="0"/>
    <n v="2900000"/>
    <n v="1"/>
    <n v="1"/>
    <n v="1"/>
    <n v="1"/>
    <d v="2021-07-06T00:00:00"/>
    <x v="1445"/>
    <n v="2900000"/>
    <n v="185600"/>
    <x v="7"/>
    <x v="2"/>
    <n v="2714400"/>
    <n v="0.93600000000000005"/>
  </r>
  <r>
    <s v="ODR6216170930j"/>
    <s v="C690363L"/>
    <x v="77"/>
    <s v="P144828"/>
    <n v="289942"/>
    <n v="1"/>
    <n v="2899420"/>
    <n v="0"/>
    <n v="2899420"/>
    <n v="1"/>
    <n v="0"/>
    <n v="0"/>
    <n v="4"/>
    <d v="2022-07-19T00:00:00"/>
    <x v="1446"/>
    <n v="2899420"/>
    <n v="229042"/>
    <x v="10"/>
    <x v="1"/>
    <n v="2670378"/>
    <n v="0.92100420084016799"/>
  </r>
  <r>
    <s v="ODR2613422339v"/>
    <s v="C820997L"/>
    <x v="87"/>
    <s v="P617883"/>
    <n v="289942"/>
    <n v="1"/>
    <n v="2899420"/>
    <n v="0"/>
    <n v="2899420"/>
    <n v="1"/>
    <n v="1"/>
    <n v="1"/>
    <n v="1"/>
    <d v="2021-08-17T00:00:00"/>
    <x v="1447"/>
    <n v="2899420"/>
    <n v="234842"/>
    <x v="9"/>
    <x v="2"/>
    <n v="2664578"/>
    <n v="0.91900380076015198"/>
  </r>
  <r>
    <s v="ODR8815861186k"/>
    <s v="C720927L"/>
    <x v="192"/>
    <s v="P716883"/>
    <n v="289710"/>
    <n v="1"/>
    <n v="2897100"/>
    <n v="0"/>
    <n v="2897100"/>
    <n v="1"/>
    <n v="1"/>
    <n v="1"/>
    <n v="1"/>
    <d v="2021-07-17T00:00:00"/>
    <x v="1448"/>
    <n v="2897100"/>
    <n v="199868"/>
    <x v="9"/>
    <x v="2"/>
    <n v="2697232"/>
    <n v="0.93101101101101102"/>
  </r>
  <r>
    <s v="ODR1380406866u"/>
    <s v="C162721L"/>
    <x v="194"/>
    <s v="P947714"/>
    <n v="289710"/>
    <n v="1"/>
    <n v="2897100"/>
    <n v="0"/>
    <n v="2897100"/>
    <n v="1"/>
    <n v="1"/>
    <n v="1"/>
    <n v="1"/>
    <d v="2021-07-26T00:00:00"/>
    <x v="1449"/>
    <n v="2897100"/>
    <n v="217268"/>
    <x v="9"/>
    <x v="2"/>
    <n v="2679832"/>
    <n v="0.92500500500500504"/>
  </r>
  <r>
    <s v="ODR1562747515f"/>
    <s v="C229632L"/>
    <x v="298"/>
    <s v="P449985"/>
    <n v="289710"/>
    <n v="1"/>
    <n v="2897100"/>
    <n v="0"/>
    <n v="2897100"/>
    <n v="1"/>
    <n v="1"/>
    <n v="0"/>
    <n v="1"/>
    <d v="2021-07-07T00:00:00"/>
    <x v="1450"/>
    <n v="2897100"/>
    <n v="202768"/>
    <x v="9"/>
    <x v="2"/>
    <n v="2694332"/>
    <n v="0.93001001001001005"/>
  </r>
  <r>
    <s v="ODR7263049401p"/>
    <s v="C791023L"/>
    <x v="333"/>
    <s v="P774208"/>
    <n v="289710"/>
    <n v="1"/>
    <n v="2897100"/>
    <n v="0"/>
    <n v="2897100"/>
    <n v="1"/>
    <n v="0"/>
    <n v="0"/>
    <n v="4"/>
    <d v="2021-11-02T00:00:00"/>
    <x v="1451"/>
    <n v="2897100"/>
    <n v="211468"/>
    <x v="9"/>
    <x v="1"/>
    <n v="2685632"/>
    <n v="0.927007007007007"/>
  </r>
  <r>
    <s v="ODR8372275213j"/>
    <s v="C219387L"/>
    <x v="195"/>
    <s v="P504452"/>
    <n v="289710"/>
    <n v="1"/>
    <n v="2897100"/>
    <n v="0"/>
    <n v="2897100"/>
    <n v="1"/>
    <n v="1"/>
    <n v="0"/>
    <n v="1"/>
    <d v="2021-07-05T00:00:00"/>
    <x v="1452"/>
    <n v="2897100"/>
    <n v="225968"/>
    <x v="9"/>
    <x v="2"/>
    <n v="2671132"/>
    <n v="0.922002002002002"/>
  </r>
  <r>
    <s v="ODR5091428572i"/>
    <s v="C738725L"/>
    <x v="22"/>
    <s v="P784487"/>
    <n v="289710"/>
    <n v="1"/>
    <n v="2897100"/>
    <n v="0"/>
    <n v="2897100"/>
    <n v="1"/>
    <n v="1"/>
    <n v="0"/>
    <n v="1"/>
    <d v="2021-08-27T00:00:00"/>
    <x v="1453"/>
    <n v="2897100"/>
    <n v="173826"/>
    <x v="9"/>
    <x v="2"/>
    <n v="2723274"/>
    <n v="0.94"/>
  </r>
  <r>
    <s v="ODR2938498569s"/>
    <s v="C890940L"/>
    <x v="213"/>
    <s v="P985716"/>
    <n v="57942"/>
    <n v="5"/>
    <n v="2897100"/>
    <n v="0"/>
    <n v="2897100"/>
    <n v="1"/>
    <n v="1"/>
    <n v="1"/>
    <n v="1"/>
    <d v="2021-09-28T00:00:00"/>
    <x v="1443"/>
    <n v="580000"/>
    <n v="35960"/>
    <x v="5"/>
    <x v="2"/>
    <n v="2717300"/>
    <n v="0.93793793793793789"/>
  </r>
  <r>
    <s v="ODR5373158637y"/>
    <s v="C187532L"/>
    <x v="190"/>
    <s v="P985716"/>
    <n v="57942"/>
    <n v="5"/>
    <n v="2897100"/>
    <n v="0"/>
    <n v="2897100"/>
    <n v="1"/>
    <n v="1"/>
    <n v="0"/>
    <n v="1"/>
    <d v="2022-01-28T00:00:00"/>
    <x v="1443"/>
    <n v="580000"/>
    <n v="35960"/>
    <x v="5"/>
    <x v="2"/>
    <n v="2717300"/>
    <n v="0.93793793793793789"/>
  </r>
  <r>
    <s v="ODR5299046926x"/>
    <s v="C846752L"/>
    <x v="94"/>
    <s v="P665615"/>
    <n v="287738"/>
    <n v="1"/>
    <n v="2877380"/>
    <n v="0"/>
    <n v="2877380"/>
    <n v="1"/>
    <n v="1"/>
    <n v="1"/>
    <n v="1"/>
    <d v="2022-01-19T00:00:00"/>
    <x v="1454"/>
    <n v="2877380"/>
    <n v="201376"/>
    <x v="0"/>
    <x v="2"/>
    <n v="2676004"/>
    <n v="0.93001411005845591"/>
  </r>
  <r>
    <s v="ODR6439830372q"/>
    <s v="C534379L"/>
    <x v="3"/>
    <s v="P280100"/>
    <n v="5742"/>
    <n v="50"/>
    <n v="2871000"/>
    <n v="0"/>
    <n v="2871000"/>
    <n v="1"/>
    <n v="1"/>
    <n v="1"/>
    <n v="1"/>
    <d v="2021-10-26T00:00:00"/>
    <x v="1455"/>
    <n v="57420"/>
    <n v="4118"/>
    <x v="9"/>
    <x v="2"/>
    <n v="2665100"/>
    <n v="0.92828282828282827"/>
  </r>
  <r>
    <s v="ODR6449595024f"/>
    <s v="C146757L"/>
    <x v="13"/>
    <s v="P145849"/>
    <n v="287100"/>
    <n v="1"/>
    <n v="2871000"/>
    <n v="0"/>
    <n v="2871000"/>
    <n v="1"/>
    <n v="0"/>
    <n v="0"/>
    <n v="1"/>
    <d v="2022-04-08T00:00:00"/>
    <x v="1456"/>
    <n v="2871000"/>
    <n v="175102"/>
    <x v="0"/>
    <x v="2"/>
    <n v="2695898"/>
    <n v="0.93901010101010096"/>
  </r>
  <r>
    <s v="ODR1371912803u"/>
    <s v="C872421L"/>
    <x v="118"/>
    <s v="P887380"/>
    <n v="19140"/>
    <n v="15"/>
    <n v="2871000"/>
    <n v="0"/>
    <n v="2871000"/>
    <n v="1"/>
    <n v="1"/>
    <n v="1"/>
    <n v="1"/>
    <d v="2021-08-25T00:00:00"/>
    <x v="846"/>
    <n v="191400"/>
    <n v="17226"/>
    <x v="11"/>
    <x v="2"/>
    <n v="2612610"/>
    <n v="0.91"/>
  </r>
  <r>
    <s v="ODR2217002783y"/>
    <s v="C818990L"/>
    <x v="152"/>
    <s v="P228863"/>
    <n v="287100"/>
    <n v="1"/>
    <n v="2871000"/>
    <n v="0"/>
    <n v="2871000"/>
    <n v="1"/>
    <n v="1"/>
    <n v="1"/>
    <n v="3"/>
    <d v="2021-07-05T00:00:00"/>
    <x v="1457"/>
    <n v="2871000"/>
    <n v="203812"/>
    <x v="7"/>
    <x v="3"/>
    <n v="2667188"/>
    <n v="0.92901010101010106"/>
  </r>
  <r>
    <s v="ODR3582761082m"/>
    <s v="C226151L"/>
    <x v="318"/>
    <s v="P272667"/>
    <n v="287100"/>
    <n v="1"/>
    <n v="2871000"/>
    <n v="0"/>
    <n v="2871000"/>
    <n v="1"/>
    <n v="1"/>
    <n v="1"/>
    <n v="3"/>
    <d v="2021-07-04T00:00:00"/>
    <x v="1458"/>
    <n v="2296800"/>
    <n v="156136"/>
    <x v="7"/>
    <x v="3"/>
    <n v="2714864"/>
    <n v="0.94561616161616158"/>
  </r>
  <r>
    <s v="ODR3638131694t"/>
    <s v="C848357L"/>
    <x v="252"/>
    <s v="P337369"/>
    <n v="287100"/>
    <n v="1"/>
    <n v="2871000"/>
    <n v="0"/>
    <n v="2871000"/>
    <n v="1"/>
    <n v="1"/>
    <n v="1"/>
    <n v="1"/>
    <d v="2021-07-02T00:00:00"/>
    <x v="1459"/>
    <n v="2871000"/>
    <n v="189486"/>
    <x v="7"/>
    <x v="2"/>
    <n v="2681514"/>
    <n v="0.93400000000000005"/>
  </r>
  <r>
    <s v="ODR7530862993p"/>
    <s v="C242838L"/>
    <x v="112"/>
    <s v="P186925"/>
    <n v="287100"/>
    <n v="1"/>
    <n v="2871000"/>
    <n v="0"/>
    <n v="2871000"/>
    <n v="1"/>
    <n v="1"/>
    <n v="1"/>
    <n v="3"/>
    <d v="2022-04-04T00:00:00"/>
    <x v="1460"/>
    <n v="2871000"/>
    <n v="212454"/>
    <x v="7"/>
    <x v="3"/>
    <n v="2658546"/>
    <n v="0.92600000000000005"/>
  </r>
  <r>
    <s v="ODR2689738362l"/>
    <s v="C729877L"/>
    <x v="267"/>
    <s v="P978942"/>
    <n v="287042"/>
    <n v="1"/>
    <n v="2870420"/>
    <n v="0"/>
    <n v="2870420"/>
    <n v="1"/>
    <n v="1"/>
    <n v="0"/>
    <n v="1"/>
    <d v="2021-07-27T00:00:00"/>
    <x v="1461"/>
    <n v="2870420"/>
    <n v="238206"/>
    <x v="3"/>
    <x v="2"/>
    <n v="2632214"/>
    <n v="0.91701353808850272"/>
  </r>
  <r>
    <s v="ODR6777876022j"/>
    <s v="C191766L"/>
    <x v="255"/>
    <s v="P440374"/>
    <n v="285650"/>
    <n v="1"/>
    <n v="2856500"/>
    <n v="0"/>
    <n v="2856500"/>
    <n v="1"/>
    <n v="1"/>
    <n v="1"/>
    <n v="7"/>
    <d v="2021-07-05T00:00:00"/>
    <x v="1462"/>
    <n v="2856500"/>
    <n v="194242"/>
    <x v="14"/>
    <x v="4"/>
    <n v="2662258"/>
    <n v="0.93200000000000005"/>
  </r>
  <r>
    <s v="ODR3716165343d"/>
    <s v="C676102L"/>
    <x v="201"/>
    <s v="P255190"/>
    <n v="284200"/>
    <n v="1"/>
    <n v="2842000"/>
    <n v="0"/>
    <n v="2842000"/>
    <n v="1"/>
    <n v="1"/>
    <n v="1"/>
    <n v="1"/>
    <d v="2021-09-21T00:00:00"/>
    <x v="1463"/>
    <n v="2842000"/>
    <n v="181888"/>
    <x v="10"/>
    <x v="2"/>
    <n v="2660112"/>
    <n v="0.93600000000000005"/>
  </r>
  <r>
    <s v="ODR5905306600i"/>
    <s v="C130483L"/>
    <x v="120"/>
    <s v="P505099"/>
    <n v="284200"/>
    <n v="1"/>
    <n v="2842000"/>
    <n v="0"/>
    <n v="2842000"/>
    <n v="1"/>
    <n v="1"/>
    <n v="1"/>
    <n v="1"/>
    <d v="2022-08-25T00:00:00"/>
    <x v="1464"/>
    <n v="2842000"/>
    <n v="210308"/>
    <x v="10"/>
    <x v="2"/>
    <n v="2631692"/>
    <n v="0.92600000000000005"/>
  </r>
  <r>
    <s v="ODR6703891191m"/>
    <s v="C693637L"/>
    <x v="106"/>
    <s v="P505099"/>
    <n v="284200"/>
    <n v="1"/>
    <n v="2842000"/>
    <n v="0"/>
    <n v="2842000"/>
    <n v="1"/>
    <n v="1"/>
    <n v="1"/>
    <n v="1"/>
    <d v="2022-08-07T00:00:00"/>
    <x v="1464"/>
    <n v="2842000"/>
    <n v="210308"/>
    <x v="10"/>
    <x v="2"/>
    <n v="2631692"/>
    <n v="0.92600000000000005"/>
  </r>
  <r>
    <s v="ODR1678048130b"/>
    <s v="C441237L"/>
    <x v="81"/>
    <s v="P279242"/>
    <n v="284200"/>
    <n v="1"/>
    <n v="2842000"/>
    <n v="0"/>
    <n v="2842000"/>
    <n v="1"/>
    <n v="1"/>
    <n v="1"/>
    <n v="1"/>
    <d v="2021-07-19T00:00:00"/>
    <x v="1465"/>
    <n v="2842000"/>
    <n v="187572"/>
    <x v="3"/>
    <x v="2"/>
    <n v="2654428"/>
    <n v="0.93400000000000005"/>
  </r>
  <r>
    <s v="ODR6929857442i"/>
    <s v="C587876L"/>
    <x v="370"/>
    <s v="P723969"/>
    <n v="284200"/>
    <n v="1"/>
    <n v="2842000"/>
    <n v="0"/>
    <n v="2842000"/>
    <n v="1"/>
    <n v="1"/>
    <n v="0"/>
    <n v="1"/>
    <d v="2021-09-09T00:00:00"/>
    <x v="1466"/>
    <n v="2842000"/>
    <n v="255780"/>
    <x v="8"/>
    <x v="2"/>
    <n v="2586220"/>
    <n v="0.91"/>
  </r>
  <r>
    <s v="ODR6267461589i"/>
    <s v="C242250L"/>
    <x v="381"/>
    <s v="P950245"/>
    <n v="71050"/>
    <n v="4"/>
    <n v="2842000"/>
    <n v="0"/>
    <n v="2842000"/>
    <n v="1"/>
    <n v="0"/>
    <n v="0"/>
    <n v="1"/>
    <d v="2022-02-03T00:00:00"/>
    <x v="1467"/>
    <n v="710500"/>
    <n v="61770"/>
    <x v="8"/>
    <x v="2"/>
    <n v="2594920"/>
    <n v="0.91306122448979588"/>
  </r>
  <r>
    <s v="ODR6100352275q"/>
    <s v="C603530L"/>
    <x v="303"/>
    <s v="P114549"/>
    <n v="284200"/>
    <n v="1"/>
    <n v="2842000"/>
    <n v="0"/>
    <n v="2842000"/>
    <n v="1"/>
    <n v="1"/>
    <n v="0"/>
    <n v="1"/>
    <d v="2021-07-28T00:00:00"/>
    <x v="1468"/>
    <n v="2842000"/>
    <n v="198940"/>
    <x v="9"/>
    <x v="2"/>
    <n v="2643060"/>
    <n v="0.93"/>
  </r>
  <r>
    <s v="ODR2489037450s"/>
    <s v="C693442L"/>
    <x v="277"/>
    <s v="P201233"/>
    <n v="284142"/>
    <n v="1"/>
    <n v="2841420"/>
    <n v="0"/>
    <n v="2841420"/>
    <n v="1"/>
    <n v="1"/>
    <n v="1"/>
    <n v="1"/>
    <d v="2021-09-24T00:00:00"/>
    <x v="1469"/>
    <n v="2841420"/>
    <n v="235828"/>
    <x v="9"/>
    <x v="2"/>
    <n v="2605592"/>
    <n v="0.91700347009593797"/>
  </r>
  <r>
    <s v="ODR4969249837y"/>
    <s v="C230249L"/>
    <x v="403"/>
    <s v="P526181"/>
    <n v="283620"/>
    <n v="1"/>
    <n v="2836200"/>
    <n v="0"/>
    <n v="2836200"/>
    <n v="1"/>
    <n v="1"/>
    <n v="0"/>
    <n v="1"/>
    <d v="2021-09-09T00:00:00"/>
    <x v="1470"/>
    <n v="2836200"/>
    <n v="181482"/>
    <x v="9"/>
    <x v="2"/>
    <n v="2654718"/>
    <n v="0.93601226993865028"/>
  </r>
  <r>
    <s v="ODR6186986467x"/>
    <s v="C475513L"/>
    <x v="125"/>
    <s v="P938289"/>
    <n v="283214"/>
    <n v="1"/>
    <n v="2832140"/>
    <n v="0"/>
    <n v="2832140"/>
    <n v="1"/>
    <n v="1"/>
    <n v="1"/>
    <n v="1"/>
    <d v="2021-09-25T00:00:00"/>
    <x v="1471"/>
    <n v="2832140"/>
    <n v="181250"/>
    <x v="7"/>
    <x v="2"/>
    <n v="2650890"/>
    <n v="0.93600245750563182"/>
  </r>
  <r>
    <s v="ODR8158370989o"/>
    <s v="C288707L"/>
    <x v="161"/>
    <s v="P155072"/>
    <n v="283214"/>
    <n v="1"/>
    <n v="2832140"/>
    <n v="0"/>
    <n v="2832140"/>
    <n v="1"/>
    <n v="0"/>
    <n v="0"/>
    <n v="4"/>
    <d v="2021-10-25T00:00:00"/>
    <x v="1472"/>
    <n v="2832140"/>
    <n v="252010"/>
    <x v="7"/>
    <x v="1"/>
    <n v="2580130"/>
    <n v="0.91101781691583039"/>
  </r>
  <r>
    <s v="ODR1340623823w"/>
    <s v="C331049L"/>
    <x v="215"/>
    <s v="P822880"/>
    <n v="141404"/>
    <n v="2"/>
    <n v="2828080"/>
    <n v="0"/>
    <n v="2828080"/>
    <n v="1"/>
    <n v="1"/>
    <n v="0"/>
    <n v="1"/>
    <d v="2022-01-02T00:00:00"/>
    <x v="1473"/>
    <n v="1414040"/>
    <n v="114492"/>
    <x v="7"/>
    <x v="2"/>
    <n v="2599096"/>
    <n v="0.91903199343724362"/>
  </r>
  <r>
    <s v="ODR8433118485f"/>
    <s v="C714613L"/>
    <x v="158"/>
    <s v="P234062"/>
    <n v="282750"/>
    <n v="1"/>
    <n v="2827500"/>
    <n v="0"/>
    <n v="2827500"/>
    <n v="1"/>
    <n v="1"/>
    <n v="0"/>
    <n v="1"/>
    <d v="2022-02-26T00:00:00"/>
    <x v="1474"/>
    <n v="2827500"/>
    <n v="206364"/>
    <x v="7"/>
    <x v="2"/>
    <n v="2621136"/>
    <n v="0.92701538461538457"/>
  </r>
  <r>
    <s v="ODR5552124467b"/>
    <s v="C584267L"/>
    <x v="44"/>
    <s v="P764762"/>
    <n v="282750"/>
    <n v="1"/>
    <n v="2827500"/>
    <n v="0"/>
    <n v="2827500"/>
    <n v="1"/>
    <n v="1"/>
    <n v="1"/>
    <n v="1"/>
    <d v="2022-04-16T00:00:00"/>
    <x v="198"/>
    <n v="3770000"/>
    <n v="229970"/>
    <x v="7"/>
    <x v="2"/>
    <n v="2597530"/>
    <n v="0.91866666666666663"/>
  </r>
  <r>
    <s v="ODR1816613080t"/>
    <s v="C508330L"/>
    <x v="263"/>
    <s v="P998662"/>
    <n v="281300"/>
    <n v="1"/>
    <n v="2813000"/>
    <n v="0"/>
    <n v="2813000"/>
    <n v="1"/>
    <n v="1"/>
    <n v="1"/>
    <n v="3"/>
    <d v="2022-07-16T00:00:00"/>
    <x v="1475"/>
    <n v="2813000"/>
    <n v="174406"/>
    <x v="10"/>
    <x v="3"/>
    <n v="2638594"/>
    <n v="0.93799999999999994"/>
  </r>
  <r>
    <s v="ODR2778354640m"/>
    <s v="C163985L"/>
    <x v="286"/>
    <s v="P495026"/>
    <n v="280720"/>
    <n v="1"/>
    <n v="2807200"/>
    <n v="0"/>
    <n v="2807200"/>
    <n v="1"/>
    <n v="0"/>
    <n v="0"/>
    <n v="4"/>
    <d v="2021-12-18T00:00:00"/>
    <x v="1029"/>
    <n v="2807200"/>
    <n v="193662"/>
    <x v="14"/>
    <x v="1"/>
    <n v="2613538"/>
    <n v="0.93101239669421487"/>
  </r>
  <r>
    <s v="ODR4766676703j"/>
    <s v="C960411L"/>
    <x v="266"/>
    <s v="P495026"/>
    <n v="280720"/>
    <n v="1"/>
    <n v="2807200"/>
    <n v="0"/>
    <n v="2807200"/>
    <n v="1"/>
    <n v="0"/>
    <n v="0"/>
    <n v="4"/>
    <d v="2021-12-05T00:00:00"/>
    <x v="1029"/>
    <n v="2807200"/>
    <n v="193662"/>
    <x v="14"/>
    <x v="1"/>
    <n v="2613538"/>
    <n v="0.93101239669421487"/>
  </r>
  <r>
    <s v="ODR5915254286b"/>
    <s v="C551259L"/>
    <x v="322"/>
    <s v="P903738"/>
    <n v="279270"/>
    <n v="1"/>
    <n v="2792700"/>
    <n v="0"/>
    <n v="2792700"/>
    <n v="1"/>
    <n v="1"/>
    <n v="1"/>
    <n v="4"/>
    <d v="2021-12-10T00:00:00"/>
    <x v="1476"/>
    <n v="2792700"/>
    <n v="212222"/>
    <x v="10"/>
    <x v="1"/>
    <n v="2580478"/>
    <n v="0.92400830737279338"/>
  </r>
  <r>
    <s v="ODR1997163444z"/>
    <s v="C978527L"/>
    <x v="55"/>
    <s v="P983274"/>
    <n v="279270"/>
    <n v="1"/>
    <n v="2792700"/>
    <n v="0"/>
    <n v="2792700"/>
    <n v="1"/>
    <n v="1"/>
    <n v="0"/>
    <n v="4"/>
    <d v="2022-01-03T00:00:00"/>
    <x v="96"/>
    <n v="2792700"/>
    <n v="201028"/>
    <x v="6"/>
    <x v="1"/>
    <n v="2591672"/>
    <n v="0.92801661474558672"/>
  </r>
  <r>
    <s v="ODR4934669429q"/>
    <s v="C978527L"/>
    <x v="113"/>
    <s v="P983274"/>
    <n v="279270"/>
    <n v="1"/>
    <n v="2792700"/>
    <n v="0"/>
    <n v="2792700"/>
    <n v="1"/>
    <n v="1"/>
    <n v="1"/>
    <n v="4"/>
    <d v="2022-01-03T00:00:00"/>
    <x v="96"/>
    <n v="2792700"/>
    <n v="201028"/>
    <x v="6"/>
    <x v="1"/>
    <n v="2591672"/>
    <n v="0.92801661474558672"/>
  </r>
  <r>
    <s v="ODR3114368176c"/>
    <s v="C727522L"/>
    <x v="14"/>
    <s v="P983274"/>
    <n v="279270"/>
    <n v="1"/>
    <n v="2792700"/>
    <n v="0"/>
    <n v="2792700"/>
    <n v="1"/>
    <n v="0"/>
    <n v="0"/>
    <n v="7"/>
    <d v="2022-01-28T00:00:00"/>
    <x v="96"/>
    <n v="2792700"/>
    <n v="201028"/>
    <x v="6"/>
    <x v="4"/>
    <n v="2591672"/>
    <n v="0.92801661474558672"/>
  </r>
  <r>
    <s v="ODR2950104781l"/>
    <s v="C819397L"/>
    <x v="351"/>
    <s v="P983274"/>
    <n v="279270"/>
    <n v="1"/>
    <n v="2792700"/>
    <n v="0"/>
    <n v="2792700"/>
    <n v="1"/>
    <n v="0"/>
    <n v="0"/>
    <n v="4"/>
    <d v="2022-04-05T00:00:00"/>
    <x v="96"/>
    <n v="2792700"/>
    <n v="201028"/>
    <x v="6"/>
    <x v="1"/>
    <n v="2591672"/>
    <n v="0.92801661474558672"/>
  </r>
  <r>
    <s v="ODR9761077850q"/>
    <s v="C515315L"/>
    <x v="263"/>
    <s v="P983274"/>
    <n v="279270"/>
    <n v="1"/>
    <n v="2792700"/>
    <n v="0"/>
    <n v="2792700"/>
    <n v="1"/>
    <n v="1"/>
    <n v="1"/>
    <n v="4"/>
    <d v="2022-07-11T00:00:00"/>
    <x v="96"/>
    <n v="2792700"/>
    <n v="201028"/>
    <x v="6"/>
    <x v="1"/>
    <n v="2591672"/>
    <n v="0.92801661474558672"/>
  </r>
  <r>
    <s v="ODR4387990457w"/>
    <s v="C112612L"/>
    <x v="115"/>
    <s v="P527323"/>
    <n v="278400"/>
    <n v="1"/>
    <n v="2784000"/>
    <n v="0"/>
    <n v="2784000"/>
    <n v="1"/>
    <n v="1"/>
    <n v="1"/>
    <n v="1"/>
    <d v="2021-09-17T00:00:00"/>
    <x v="1477"/>
    <n v="2784000"/>
    <n v="167040"/>
    <x v="6"/>
    <x v="2"/>
    <n v="2616960"/>
    <n v="0.94"/>
  </r>
  <r>
    <s v="ODR4522549590g"/>
    <s v="C120526L"/>
    <x v="153"/>
    <s v="P343443"/>
    <n v="278400"/>
    <n v="1"/>
    <n v="2784000"/>
    <n v="0"/>
    <n v="2784000"/>
    <n v="1"/>
    <n v="1"/>
    <n v="0"/>
    <n v="1"/>
    <d v="2021-09-10T00:00:00"/>
    <x v="1032"/>
    <n v="2784000"/>
    <n v="228288"/>
    <x v="6"/>
    <x v="2"/>
    <n v="2555712"/>
    <n v="0.91800000000000004"/>
  </r>
  <r>
    <s v="ODR6680819285p"/>
    <s v="C961131L"/>
    <x v="376"/>
    <s v="P511683"/>
    <n v="278400"/>
    <n v="1"/>
    <n v="2784000"/>
    <n v="0"/>
    <n v="2784000"/>
    <n v="1"/>
    <n v="1"/>
    <n v="1"/>
    <n v="8"/>
    <d v="2021-07-23T00:00:00"/>
    <x v="1478"/>
    <n v="2784000"/>
    <n v="211584"/>
    <x v="14"/>
    <x v="8"/>
    <n v="2572416"/>
    <n v="0.92400000000000004"/>
  </r>
  <r>
    <s v="ODR7400843183k"/>
    <s v="C214255L"/>
    <x v="241"/>
    <s v="P473268"/>
    <n v="139200"/>
    <n v="2"/>
    <n v="2784000"/>
    <n v="0"/>
    <n v="2784000"/>
    <n v="1"/>
    <n v="1"/>
    <n v="1"/>
    <n v="10"/>
    <d v="2021-10-28T00:00:00"/>
    <x v="1479"/>
    <n v="1392000"/>
    <n v="96048"/>
    <x v="9"/>
    <x v="11"/>
    <n v="2591904"/>
    <n v="0.93100000000000005"/>
  </r>
  <r>
    <s v="ODR5808010897p"/>
    <s v="C170839L"/>
    <x v="266"/>
    <s v="P457442"/>
    <n v="9280"/>
    <n v="30"/>
    <n v="2784000"/>
    <n v="0"/>
    <n v="2784000"/>
    <n v="1"/>
    <n v="1"/>
    <n v="1"/>
    <n v="1"/>
    <d v="2021-12-21T00:00:00"/>
    <x v="1480"/>
    <n v="92800"/>
    <n v="6032"/>
    <x v="11"/>
    <x v="2"/>
    <n v="2603040"/>
    <n v="0.93500000000000005"/>
  </r>
  <r>
    <s v="ODR4422166177b"/>
    <s v="C136210L"/>
    <x v="190"/>
    <s v="P468376"/>
    <n v="139142"/>
    <n v="2"/>
    <n v="2782840"/>
    <n v="0"/>
    <n v="2782840"/>
    <n v="1"/>
    <n v="1"/>
    <n v="0"/>
    <n v="4"/>
    <d v="2021-09-21T00:00:00"/>
    <x v="1481"/>
    <n v="1391420"/>
    <n v="84854"/>
    <x v="9"/>
    <x v="1"/>
    <n v="2613132"/>
    <n v="0.93901625677365574"/>
  </r>
  <r>
    <s v="ODR8832152547z"/>
    <s v="C773709L"/>
    <x v="353"/>
    <s v="P395083"/>
    <n v="92742"/>
    <n v="3"/>
    <n v="2782260"/>
    <n v="0"/>
    <n v="2782260"/>
    <n v="1"/>
    <n v="0"/>
    <n v="0"/>
    <n v="12"/>
    <d v="2021-11-08T00:00:00"/>
    <x v="1482"/>
    <n v="927420"/>
    <n v="74182"/>
    <x v="14"/>
    <x v="12"/>
    <n v="2559714"/>
    <n v="0.92001250781738586"/>
  </r>
  <r>
    <s v="ODR1586541469q"/>
    <s v="C773709L"/>
    <x v="385"/>
    <s v="P395083"/>
    <n v="92742"/>
    <n v="3"/>
    <n v="2782260"/>
    <n v="0"/>
    <n v="2782260"/>
    <n v="1"/>
    <n v="1"/>
    <n v="1"/>
    <n v="1"/>
    <d v="2021-11-08T00:00:00"/>
    <x v="1482"/>
    <n v="927420"/>
    <n v="74182"/>
    <x v="14"/>
    <x v="2"/>
    <n v="2559714"/>
    <n v="0.92001250781738586"/>
  </r>
  <r>
    <s v="ODR3087447746b"/>
    <s v="C846643L"/>
    <x v="400"/>
    <s v="P822412"/>
    <n v="69310"/>
    <n v="4"/>
    <n v="2772400"/>
    <n v="0"/>
    <n v="2772400"/>
    <n v="1"/>
    <n v="1"/>
    <n v="0"/>
    <n v="1"/>
    <d v="2021-10-15T00:00:00"/>
    <x v="1483"/>
    <n v="693100"/>
    <n v="43616"/>
    <x v="13"/>
    <x v="2"/>
    <n v="2597936"/>
    <n v="0.93707112970711293"/>
  </r>
  <r>
    <s v="ODR4559110298c"/>
    <s v="C159812L"/>
    <x v="199"/>
    <s v="P605963"/>
    <n v="276660"/>
    <n v="1"/>
    <n v="2766600"/>
    <n v="0"/>
    <n v="2766600"/>
    <n v="1"/>
    <n v="1"/>
    <n v="1"/>
    <n v="1"/>
    <d v="2021-10-02T00:00:00"/>
    <x v="1484"/>
    <n v="2766600"/>
    <n v="240642"/>
    <x v="14"/>
    <x v="2"/>
    <n v="2525958"/>
    <n v="0.91301886792452835"/>
  </r>
  <r>
    <s v="ODR6098102424p"/>
    <s v="C561668L"/>
    <x v="367"/>
    <s v="P317054"/>
    <n v="276660"/>
    <n v="1"/>
    <n v="2766600"/>
    <n v="0"/>
    <n v="2766600"/>
    <n v="1"/>
    <n v="1"/>
    <n v="0"/>
    <n v="1"/>
    <d v="2021-08-08T00:00:00"/>
    <x v="1485"/>
    <n v="2766600"/>
    <n v="193662"/>
    <x v="14"/>
    <x v="2"/>
    <n v="2572938"/>
    <n v="0.93"/>
  </r>
  <r>
    <s v="ODR7940961872n"/>
    <s v="C791372L"/>
    <x v="140"/>
    <s v="P206181"/>
    <n v="276080"/>
    <n v="1"/>
    <n v="2760800"/>
    <n v="0"/>
    <n v="2760800"/>
    <n v="1"/>
    <n v="1"/>
    <n v="0"/>
    <n v="1"/>
    <d v="2022-06-06T00:00:00"/>
    <x v="1486"/>
    <n v="2760800"/>
    <n v="234668"/>
    <x v="9"/>
    <x v="2"/>
    <n v="2526132"/>
    <n v="0.91500000000000004"/>
  </r>
  <r>
    <s v="ODR7549941219v"/>
    <s v="C900915L"/>
    <x v="357"/>
    <s v="P478437"/>
    <n v="275500"/>
    <n v="1"/>
    <n v="2755000"/>
    <n v="0"/>
    <n v="2755000"/>
    <n v="1"/>
    <n v="1"/>
    <n v="0"/>
    <n v="1"/>
    <d v="2021-09-15T00:00:00"/>
    <x v="1487"/>
    <n v="2755000"/>
    <n v="203870"/>
    <x v="9"/>
    <x v="2"/>
    <n v="2551130"/>
    <n v="0.92600000000000005"/>
  </r>
  <r>
    <s v="ODR1825618674p"/>
    <s v="C942248L"/>
    <x v="360"/>
    <s v="P185337"/>
    <n v="55042"/>
    <n v="5"/>
    <n v="2752100"/>
    <n v="0"/>
    <n v="2752100"/>
    <n v="1"/>
    <n v="0"/>
    <n v="0"/>
    <n v="1"/>
    <d v="2021-08-17T00:00:00"/>
    <x v="1488"/>
    <n v="550420"/>
    <n v="46226"/>
    <x v="9"/>
    <x v="2"/>
    <n v="2520970"/>
    <n v="0.91601685985247627"/>
  </r>
  <r>
    <s v="ODR9675331050r"/>
    <s v="C242328L"/>
    <x v="136"/>
    <s v="P560382"/>
    <n v="55042"/>
    <n v="5"/>
    <n v="2752100"/>
    <n v="0"/>
    <n v="2752100"/>
    <n v="1"/>
    <n v="0"/>
    <n v="0"/>
    <n v="1"/>
    <d v="2022-04-19T00:00:00"/>
    <x v="1489"/>
    <n v="550420"/>
    <n v="42920"/>
    <x v="9"/>
    <x v="2"/>
    <n v="2537500"/>
    <n v="0.92202318229715485"/>
  </r>
  <r>
    <s v="ODR9626781139p"/>
    <s v="C415020L"/>
    <x v="303"/>
    <s v="P510509"/>
    <n v="274920"/>
    <n v="1"/>
    <n v="2749200"/>
    <n v="0"/>
    <n v="2749200"/>
    <n v="1"/>
    <n v="0"/>
    <n v="0"/>
    <n v="10"/>
    <d v="2021-10-14T00:00:00"/>
    <x v="1490"/>
    <n v="2783420"/>
    <n v="183686"/>
    <x v="1"/>
    <x v="11"/>
    <n v="2565514"/>
    <n v="0.93318565400843878"/>
  </r>
  <r>
    <s v="ODR9028266350e"/>
    <s v="C955474L"/>
    <x v="158"/>
    <s v="P616244"/>
    <n v="273760"/>
    <n v="1"/>
    <n v="2737600"/>
    <n v="0"/>
    <n v="2737600"/>
    <n v="1"/>
    <n v="1"/>
    <n v="1"/>
    <n v="1"/>
    <d v="2022-02-15T00:00:00"/>
    <x v="1491"/>
    <n v="2737600"/>
    <n v="177944"/>
    <x v="9"/>
    <x v="2"/>
    <n v="2559656"/>
    <n v="0.93500000000000005"/>
  </r>
  <r>
    <s v="ODR5903677889r"/>
    <s v="C260177L"/>
    <x v="296"/>
    <s v="P616244"/>
    <n v="273760"/>
    <n v="1"/>
    <n v="2737600"/>
    <n v="0"/>
    <n v="2737600"/>
    <n v="1"/>
    <n v="1"/>
    <n v="1"/>
    <n v="1"/>
    <d v="2022-01-13T00:00:00"/>
    <x v="1491"/>
    <n v="2737600"/>
    <n v="177944"/>
    <x v="9"/>
    <x v="2"/>
    <n v="2559656"/>
    <n v="0.93500000000000005"/>
  </r>
  <r>
    <s v="ODR7356468801t"/>
    <s v="C375534L"/>
    <x v="193"/>
    <s v="P781618"/>
    <n v="272600"/>
    <n v="1"/>
    <n v="2726000"/>
    <n v="0"/>
    <n v="2726000"/>
    <n v="1"/>
    <n v="1"/>
    <n v="1"/>
    <n v="1"/>
    <d v="2021-07-01T00:00:00"/>
    <x v="1089"/>
    <n v="2424400"/>
    <n v="208452"/>
    <x v="8"/>
    <x v="2"/>
    <n v="2517548"/>
    <n v="0.92353191489361697"/>
  </r>
  <r>
    <s v="ODR8080016252p"/>
    <s v="C892040L"/>
    <x v="382"/>
    <s v="P680396"/>
    <n v="271614"/>
    <n v="1"/>
    <n v="2716140"/>
    <n v="0"/>
    <n v="2716140"/>
    <n v="1"/>
    <n v="1"/>
    <n v="1"/>
    <n v="1"/>
    <d v="2021-09-01T00:00:00"/>
    <x v="1492"/>
    <n v="2716140"/>
    <n v="214542"/>
    <x v="7"/>
    <x v="2"/>
    <n v="2501598"/>
    <n v="0.92101217168481742"/>
  </r>
  <r>
    <s v="ODR5633827258n"/>
    <s v="C817108L"/>
    <x v="379"/>
    <s v="P378119"/>
    <n v="271614"/>
    <n v="1"/>
    <n v="2716140"/>
    <n v="0"/>
    <n v="2716140"/>
    <n v="1"/>
    <n v="1"/>
    <n v="1"/>
    <n v="1"/>
    <d v="2021-10-09T00:00:00"/>
    <x v="1493"/>
    <n v="2716140"/>
    <n v="162922"/>
    <x v="7"/>
    <x v="2"/>
    <n v="2553218"/>
    <n v="0.94001708306641041"/>
  </r>
  <r>
    <s v="ODR5015341061l"/>
    <s v="C420548L"/>
    <x v="117"/>
    <s v="P300808"/>
    <n v="271614"/>
    <n v="1"/>
    <n v="2716140"/>
    <n v="0"/>
    <n v="2716140"/>
    <n v="1"/>
    <n v="1"/>
    <n v="1"/>
    <n v="1"/>
    <d v="2021-09-06T00:00:00"/>
    <x v="1494"/>
    <n v="2716140"/>
    <n v="211816"/>
    <x v="7"/>
    <x v="2"/>
    <n v="2504324"/>
    <n v="0.92201580183642962"/>
  </r>
  <r>
    <s v="ODR2919982650o"/>
    <s v="C501413L"/>
    <x v="216"/>
    <s v="P680396"/>
    <n v="271614"/>
    <n v="1"/>
    <n v="2716140"/>
    <n v="0"/>
    <n v="2716140"/>
    <n v="1"/>
    <n v="1"/>
    <n v="0"/>
    <n v="1"/>
    <d v="2021-08-23T00:00:00"/>
    <x v="1492"/>
    <n v="2716140"/>
    <n v="214542"/>
    <x v="7"/>
    <x v="2"/>
    <n v="2501598"/>
    <n v="0.92101217168481742"/>
  </r>
  <r>
    <s v="ODR3985647478n"/>
    <s v="C314047L"/>
    <x v="177"/>
    <s v="P642957"/>
    <n v="271614"/>
    <n v="1"/>
    <n v="2716140"/>
    <n v="0"/>
    <n v="2716140"/>
    <n v="1"/>
    <n v="1"/>
    <n v="0"/>
    <n v="1"/>
    <d v="2021-08-12T00:00:00"/>
    <x v="951"/>
    <n v="2716140"/>
    <n v="162922"/>
    <x v="7"/>
    <x v="2"/>
    <n v="2553218"/>
    <n v="0.94001708306641041"/>
  </r>
  <r>
    <s v="ODR7260621712j"/>
    <s v="C216846L"/>
    <x v="399"/>
    <s v="P680396"/>
    <n v="271614"/>
    <n v="1"/>
    <n v="2716140"/>
    <n v="0"/>
    <n v="2716140"/>
    <n v="1"/>
    <n v="1"/>
    <n v="0"/>
    <n v="1"/>
    <d v="2021-08-08T00:00:00"/>
    <x v="1492"/>
    <n v="2716140"/>
    <n v="214542"/>
    <x v="7"/>
    <x v="2"/>
    <n v="2501598"/>
    <n v="0.92101217168481742"/>
  </r>
  <r>
    <s v="ODR9629024730m"/>
    <s v="C239306L"/>
    <x v="367"/>
    <s v="P831496"/>
    <n v="271614"/>
    <n v="1"/>
    <n v="2716140"/>
    <n v="0"/>
    <n v="2716140"/>
    <n v="1"/>
    <n v="1"/>
    <n v="0"/>
    <n v="1"/>
    <d v="2021-07-21T00:00:00"/>
    <x v="1495"/>
    <n v="2716140"/>
    <n v="217268"/>
    <x v="7"/>
    <x v="2"/>
    <n v="2498872"/>
    <n v="0.92000854153320522"/>
  </r>
  <r>
    <s v="ODR5143430972g"/>
    <s v="C206666L"/>
    <x v="248"/>
    <s v="P996823"/>
    <n v="271614"/>
    <n v="1"/>
    <n v="2716140"/>
    <n v="0"/>
    <n v="2716140"/>
    <n v="1"/>
    <n v="1"/>
    <n v="1"/>
    <n v="1"/>
    <d v="2021-09-17T00:00:00"/>
    <x v="1496"/>
    <n v="2716140"/>
    <n v="217268"/>
    <x v="7"/>
    <x v="2"/>
    <n v="2498872"/>
    <n v="0.92000854153320522"/>
  </r>
  <r>
    <s v="ODR4444148796a"/>
    <s v="C439639L"/>
    <x v="57"/>
    <s v="P346967"/>
    <n v="270338"/>
    <n v="1"/>
    <n v="2703380"/>
    <n v="0"/>
    <n v="2703380"/>
    <n v="1"/>
    <n v="1"/>
    <n v="1"/>
    <n v="1"/>
    <d v="2021-08-28T00:00:00"/>
    <x v="1497"/>
    <n v="1732750"/>
    <n v="103936"/>
    <x v="7"/>
    <x v="2"/>
    <n v="2599444"/>
    <n v="0.96155331473932637"/>
  </r>
  <r>
    <s v="ODR3946636513u"/>
    <s v="C645152L"/>
    <x v="282"/>
    <s v="P920155"/>
    <n v="269700"/>
    <n v="1"/>
    <n v="2697000"/>
    <n v="0"/>
    <n v="2697000"/>
    <n v="1"/>
    <n v="1"/>
    <n v="0"/>
    <n v="1"/>
    <d v="2021-10-26T00:00:00"/>
    <x v="1498"/>
    <n v="2697000"/>
    <n v="231942"/>
    <x v="9"/>
    <x v="2"/>
    <n v="2465058"/>
    <n v="0.91400000000000003"/>
  </r>
  <r>
    <s v="ODR9969862530a"/>
    <s v="C325659L"/>
    <x v="66"/>
    <s v="P419656"/>
    <n v="89842"/>
    <n v="3"/>
    <n v="2695260"/>
    <n v="0"/>
    <n v="2695260"/>
    <n v="1"/>
    <n v="1"/>
    <n v="1"/>
    <n v="4"/>
    <d v="2022-08-15T00:00:00"/>
    <x v="1499"/>
    <n v="898420"/>
    <n v="67338"/>
    <x v="14"/>
    <x v="1"/>
    <n v="2493246"/>
    <n v="0.92504841833440932"/>
  </r>
  <r>
    <s v="ODR2560544563o"/>
    <s v="C355402L"/>
    <x v="319"/>
    <s v="P801755"/>
    <n v="269120"/>
    <n v="1"/>
    <n v="2691200"/>
    <n v="0"/>
    <n v="2691200"/>
    <n v="1"/>
    <n v="1"/>
    <n v="1"/>
    <n v="1"/>
    <d v="2021-12-07T00:00:00"/>
    <x v="1500"/>
    <n v="2691200"/>
    <n v="172202"/>
    <x v="9"/>
    <x v="2"/>
    <n v="2518998"/>
    <n v="0.9360129310344828"/>
  </r>
  <r>
    <s v="ODR5187061057z"/>
    <s v="C468569L"/>
    <x v="95"/>
    <s v="P801755"/>
    <n v="269120"/>
    <n v="1"/>
    <n v="2691200"/>
    <n v="0"/>
    <n v="2691200"/>
    <n v="1"/>
    <n v="1"/>
    <n v="0"/>
    <n v="1"/>
    <d v="2022-02-15T00:00:00"/>
    <x v="1500"/>
    <n v="2691200"/>
    <n v="172202"/>
    <x v="9"/>
    <x v="2"/>
    <n v="2518998"/>
    <n v="0.9360129310344828"/>
  </r>
  <r>
    <s v="ODR3466068296e"/>
    <s v="C840032L"/>
    <x v="285"/>
    <s v="P151867"/>
    <n v="268540"/>
    <n v="1"/>
    <n v="2685400"/>
    <n v="0"/>
    <n v="2685400"/>
    <n v="1"/>
    <n v="0"/>
    <n v="0"/>
    <n v="4"/>
    <d v="2021-12-17T00:00:00"/>
    <x v="1501"/>
    <n v="2668000"/>
    <n v="234784"/>
    <x v="1"/>
    <x v="1"/>
    <n v="2450616"/>
    <n v="0.9125701943844492"/>
  </r>
  <r>
    <s v="ODR4790238464j"/>
    <s v="C608133L"/>
    <x v="306"/>
    <s v="P891260"/>
    <n v="267960"/>
    <n v="1"/>
    <n v="2679600"/>
    <n v="0"/>
    <n v="2679600"/>
    <n v="1"/>
    <n v="1"/>
    <n v="0"/>
    <n v="1"/>
    <d v="2021-10-20T00:00:00"/>
    <x v="1502"/>
    <n v="2679600"/>
    <n v="160776"/>
    <x v="14"/>
    <x v="2"/>
    <n v="2518824"/>
    <n v="0.94"/>
  </r>
  <r>
    <s v="ODR6894696424t"/>
    <s v="C712752L"/>
    <x v="391"/>
    <s v="P913842"/>
    <n v="133400"/>
    <n v="2"/>
    <n v="2668000"/>
    <n v="0"/>
    <n v="2668000"/>
    <n v="1"/>
    <n v="1"/>
    <n v="1"/>
    <n v="3"/>
    <d v="2021-09-23T00:00:00"/>
    <x v="1503"/>
    <n v="1334000"/>
    <n v="80040"/>
    <x v="8"/>
    <x v="3"/>
    <n v="2507920"/>
    <n v="0.94"/>
  </r>
  <r>
    <s v="ODR4512770029g"/>
    <s v="C366574L"/>
    <x v="40"/>
    <s v="P513146"/>
    <n v="266800"/>
    <n v="1"/>
    <n v="2668000"/>
    <n v="0"/>
    <n v="2668000"/>
    <n v="1"/>
    <n v="1"/>
    <n v="0"/>
    <n v="1"/>
    <d v="2022-06-19T00:00:00"/>
    <x v="1504"/>
    <n v="2668000"/>
    <n v="205436"/>
    <x v="14"/>
    <x v="2"/>
    <n v="2462564"/>
    <n v="0.92300000000000004"/>
  </r>
  <r>
    <s v="ODR4776731553v"/>
    <s v="C631140L"/>
    <x v="72"/>
    <s v="P557143"/>
    <n v="133342"/>
    <n v="2"/>
    <n v="2666840"/>
    <n v="0"/>
    <n v="2666840"/>
    <n v="1"/>
    <n v="1"/>
    <n v="0"/>
    <n v="1"/>
    <d v="2021-09-12T00:00:00"/>
    <x v="1505"/>
    <n v="1333420"/>
    <n v="86652"/>
    <x v="3"/>
    <x v="2"/>
    <n v="2493536"/>
    <n v="0.93501522401043935"/>
  </r>
  <r>
    <s v="ODR1132131859d"/>
    <s v="C800136L"/>
    <x v="135"/>
    <s v="P557705"/>
    <n v="264480"/>
    <n v="1"/>
    <n v="2644800"/>
    <n v="0"/>
    <n v="2644800"/>
    <n v="1"/>
    <n v="1"/>
    <n v="0"/>
    <n v="1"/>
    <d v="2022-05-04T00:00:00"/>
    <x v="1506"/>
    <n v="2644800"/>
    <n v="224808"/>
    <x v="8"/>
    <x v="2"/>
    <n v="2419992"/>
    <n v="0.91500000000000004"/>
  </r>
  <r>
    <s v="ODR2950375838j"/>
    <s v="C130909L"/>
    <x v="56"/>
    <s v="P557705"/>
    <n v="264480"/>
    <n v="1"/>
    <n v="2644800"/>
    <n v="0"/>
    <n v="2644800"/>
    <n v="1"/>
    <n v="1"/>
    <n v="0"/>
    <n v="1"/>
    <d v="2022-06-05T00:00:00"/>
    <x v="1506"/>
    <n v="2644800"/>
    <n v="224808"/>
    <x v="8"/>
    <x v="2"/>
    <n v="2419992"/>
    <n v="0.91500000000000004"/>
  </r>
  <r>
    <s v="ODR2576121900r"/>
    <s v="C527307L"/>
    <x v="303"/>
    <s v="P606727"/>
    <n v="66120"/>
    <n v="4"/>
    <n v="2644800"/>
    <n v="0"/>
    <n v="2644800"/>
    <n v="1"/>
    <n v="0"/>
    <n v="0"/>
    <n v="4"/>
    <d v="2021-10-04T00:00:00"/>
    <x v="1507"/>
    <n v="580"/>
    <n v="0"/>
    <x v="5"/>
    <x v="1"/>
    <n v="2644800"/>
    <n v="1"/>
  </r>
  <r>
    <s v="ODR9503266754g"/>
    <s v="C580181L"/>
    <x v="186"/>
    <s v="P824717"/>
    <n v="263900"/>
    <n v="1"/>
    <n v="2639000"/>
    <n v="0"/>
    <n v="2639000"/>
    <n v="1"/>
    <n v="1"/>
    <n v="0"/>
    <n v="1"/>
    <d v="2021-10-20T00:00:00"/>
    <x v="1508"/>
    <n v="2639000"/>
    <n v="226954"/>
    <x v="14"/>
    <x v="2"/>
    <n v="2412046"/>
    <n v="0.91400000000000003"/>
  </r>
  <r>
    <s v="ODR9838650951k"/>
    <s v="C584636L"/>
    <x v="58"/>
    <s v="P468142"/>
    <n v="263494"/>
    <n v="1"/>
    <n v="2634940"/>
    <n v="0"/>
    <n v="2634940"/>
    <n v="1"/>
    <n v="0"/>
    <n v="0"/>
    <n v="4"/>
    <d v="2021-11-17T00:00:00"/>
    <x v="1509"/>
    <n v="2634940"/>
    <n v="192328"/>
    <x v="7"/>
    <x v="1"/>
    <n v="2442612"/>
    <n v="0.92700858463570324"/>
  </r>
  <r>
    <s v="ODR3888294753z"/>
    <s v="C268849L"/>
    <x v="74"/>
    <s v="P502421"/>
    <n v="263436"/>
    <n v="1"/>
    <n v="2634360"/>
    <n v="0"/>
    <n v="2634360"/>
    <n v="1"/>
    <n v="1"/>
    <n v="0"/>
    <n v="1"/>
    <d v="2022-01-26T00:00:00"/>
    <x v="1510"/>
    <n v="2634360"/>
    <n v="165938"/>
    <x v="8"/>
    <x v="2"/>
    <n v="2468422"/>
    <n v="0.93701012769704972"/>
  </r>
  <r>
    <s v="ODR6351738772j"/>
    <s v="C534088L"/>
    <x v="308"/>
    <s v="P817214"/>
    <n v="261000"/>
    <n v="1"/>
    <n v="2610000"/>
    <n v="0"/>
    <n v="2610000"/>
    <n v="1"/>
    <n v="1"/>
    <n v="1"/>
    <n v="1"/>
    <d v="2021-12-26T00:00:00"/>
    <x v="1511"/>
    <n v="2610000"/>
    <n v="229680"/>
    <x v="10"/>
    <x v="2"/>
    <n v="2380320"/>
    <n v="0.91200000000000003"/>
  </r>
  <r>
    <s v="ODR6270099443s"/>
    <s v="C831157L"/>
    <x v="212"/>
    <s v="P707435"/>
    <n v="261000"/>
    <n v="1"/>
    <n v="2610000"/>
    <n v="0"/>
    <n v="2610000"/>
    <n v="1"/>
    <n v="1"/>
    <n v="1"/>
    <n v="1"/>
    <d v="2022-08-14T00:00:00"/>
    <x v="155"/>
    <n v="3190000"/>
    <n v="277530"/>
    <x v="10"/>
    <x v="2"/>
    <n v="2332470"/>
    <n v="0.89366666666666672"/>
  </r>
  <r>
    <s v="ODR6351829404c"/>
    <s v="C749092L"/>
    <x v="65"/>
    <s v="P136796"/>
    <n v="261000"/>
    <n v="1"/>
    <n v="2610000"/>
    <n v="0"/>
    <n v="2610000"/>
    <n v="1"/>
    <n v="1"/>
    <n v="1"/>
    <n v="1"/>
    <d v="2022-07-04T00:00:00"/>
    <x v="110"/>
    <n v="2610000"/>
    <n v="161820"/>
    <x v="10"/>
    <x v="2"/>
    <n v="2448180"/>
    <n v="0.93799999999999994"/>
  </r>
  <r>
    <s v="ODR2575493134y"/>
    <s v="C796218L"/>
    <x v="45"/>
    <s v="P832136"/>
    <n v="261000"/>
    <n v="1"/>
    <n v="2610000"/>
    <n v="0"/>
    <n v="2610000"/>
    <n v="1"/>
    <n v="0"/>
    <n v="0"/>
    <n v="1"/>
    <d v="2021-07-13T00:00:00"/>
    <x v="1512"/>
    <n v="2610000"/>
    <n v="161820"/>
    <x v="10"/>
    <x v="2"/>
    <n v="2448180"/>
    <n v="0.93799999999999994"/>
  </r>
  <r>
    <s v="ODR8026705773r"/>
    <s v="C240853L"/>
    <x v="359"/>
    <s v="P136796"/>
    <n v="261000"/>
    <n v="1"/>
    <n v="2610000"/>
    <n v="0"/>
    <n v="2610000"/>
    <n v="1"/>
    <n v="0"/>
    <n v="0"/>
    <n v="7"/>
    <d v="2022-06-02T00:00:00"/>
    <x v="110"/>
    <n v="2610000"/>
    <n v="161820"/>
    <x v="10"/>
    <x v="4"/>
    <n v="2448180"/>
    <n v="0.93799999999999994"/>
  </r>
  <r>
    <s v="ODR8779070194x"/>
    <s v="C339933L"/>
    <x v="75"/>
    <s v="P136796"/>
    <n v="261000"/>
    <n v="1"/>
    <n v="2610000"/>
    <n v="0"/>
    <n v="2610000"/>
    <n v="1"/>
    <n v="1"/>
    <n v="1"/>
    <n v="1"/>
    <d v="2022-07-05T00:00:00"/>
    <x v="110"/>
    <n v="2610000"/>
    <n v="161820"/>
    <x v="10"/>
    <x v="2"/>
    <n v="2448180"/>
    <n v="0.93799999999999994"/>
  </r>
  <r>
    <s v="ODR4901545743d"/>
    <s v="C815278L"/>
    <x v="312"/>
    <s v="P707435"/>
    <n v="261000"/>
    <n v="1"/>
    <n v="2610000"/>
    <n v="0"/>
    <n v="2610000"/>
    <n v="1"/>
    <n v="1"/>
    <n v="1"/>
    <n v="1"/>
    <d v="2022-08-28T00:00:00"/>
    <x v="155"/>
    <n v="3190000"/>
    <n v="277530"/>
    <x v="10"/>
    <x v="2"/>
    <n v="2332470"/>
    <n v="0.89366666666666672"/>
  </r>
  <r>
    <s v="ODR4982032428g"/>
    <s v="C813665L"/>
    <x v="27"/>
    <s v="P136796"/>
    <n v="261000"/>
    <n v="1"/>
    <n v="2610000"/>
    <n v="0"/>
    <n v="2610000"/>
    <n v="1"/>
    <n v="0"/>
    <n v="0"/>
    <n v="2"/>
    <d v="2022-07-20T00:00:00"/>
    <x v="110"/>
    <n v="2610000"/>
    <n v="161820"/>
    <x v="10"/>
    <x v="5"/>
    <n v="2448180"/>
    <n v="0.93799999999999994"/>
  </r>
  <r>
    <s v="ODR4490226168v"/>
    <s v="C837241L"/>
    <x v="301"/>
    <s v="P104316"/>
    <n v="261000"/>
    <n v="1"/>
    <n v="2610000"/>
    <n v="0"/>
    <n v="2610000"/>
    <n v="1"/>
    <n v="0"/>
    <n v="0"/>
    <n v="1"/>
    <d v="2022-06-11T00:00:00"/>
    <x v="782"/>
    <n v="2610000"/>
    <n v="227070"/>
    <x v="10"/>
    <x v="2"/>
    <n v="2382930"/>
    <n v="0.91300000000000003"/>
  </r>
  <r>
    <s v="ODR7214894833j"/>
    <s v="C452344L"/>
    <x v="366"/>
    <s v="P104316"/>
    <n v="261000"/>
    <n v="1"/>
    <n v="2610000"/>
    <n v="0"/>
    <n v="2610000"/>
    <n v="1"/>
    <n v="0"/>
    <n v="0"/>
    <n v="1"/>
    <d v="2022-06-01T00:00:00"/>
    <x v="782"/>
    <n v="2610000"/>
    <n v="227070"/>
    <x v="10"/>
    <x v="2"/>
    <n v="2382930"/>
    <n v="0.91300000000000003"/>
  </r>
  <r>
    <s v="ODR8941721966u"/>
    <s v="C744751L"/>
    <x v="47"/>
    <s v="P104316"/>
    <n v="261000"/>
    <n v="1"/>
    <n v="2610000"/>
    <n v="0"/>
    <n v="2610000"/>
    <n v="1"/>
    <n v="1"/>
    <n v="1"/>
    <n v="1"/>
    <d v="2022-06-19T00:00:00"/>
    <x v="782"/>
    <n v="2610000"/>
    <n v="227070"/>
    <x v="10"/>
    <x v="2"/>
    <n v="2382930"/>
    <n v="0.91300000000000003"/>
  </r>
  <r>
    <s v="ODR7952204591z"/>
    <s v="C575300L"/>
    <x v="302"/>
    <s v="P707435"/>
    <n v="261000"/>
    <n v="1"/>
    <n v="2610000"/>
    <n v="0"/>
    <n v="2610000"/>
    <n v="1"/>
    <n v="0"/>
    <n v="0"/>
    <n v="1"/>
    <d v="2022-06-20T00:00:00"/>
    <x v="155"/>
    <n v="3190000"/>
    <n v="277530"/>
    <x v="10"/>
    <x v="2"/>
    <n v="2332470"/>
    <n v="0.89366666666666672"/>
  </r>
  <r>
    <s v="ODR1433760326w"/>
    <s v="C531952L"/>
    <x v="56"/>
    <s v="P707435"/>
    <n v="261000"/>
    <n v="1"/>
    <n v="2610000"/>
    <n v="0"/>
    <n v="2610000"/>
    <n v="1"/>
    <n v="0"/>
    <n v="0"/>
    <n v="6"/>
    <d v="2022-06-16T00:00:00"/>
    <x v="155"/>
    <n v="3190000"/>
    <n v="277530"/>
    <x v="10"/>
    <x v="6"/>
    <n v="2332470"/>
    <n v="0.89366666666666672"/>
  </r>
  <r>
    <s v="ODR8736259536e"/>
    <s v="C327193L"/>
    <x v="140"/>
    <s v="P136796"/>
    <n v="261000"/>
    <n v="1"/>
    <n v="2610000"/>
    <n v="0"/>
    <n v="2610000"/>
    <n v="1"/>
    <n v="1"/>
    <n v="1"/>
    <n v="1"/>
    <d v="2022-06-11T00:00:00"/>
    <x v="110"/>
    <n v="2610000"/>
    <n v="161820"/>
    <x v="10"/>
    <x v="2"/>
    <n v="2448180"/>
    <n v="0.93799999999999994"/>
  </r>
  <r>
    <s v="ODR6169982657a"/>
    <s v="C208711L"/>
    <x v="121"/>
    <s v="P707435"/>
    <n v="261000"/>
    <n v="1"/>
    <n v="2610000"/>
    <n v="0"/>
    <n v="2610000"/>
    <n v="1"/>
    <n v="1"/>
    <n v="0"/>
    <n v="1"/>
    <d v="2022-06-14T00:00:00"/>
    <x v="155"/>
    <n v="3190000"/>
    <n v="277530"/>
    <x v="10"/>
    <x v="2"/>
    <n v="2332470"/>
    <n v="0.89366666666666672"/>
  </r>
  <r>
    <s v="ODR6380976679n"/>
    <s v="C831192L"/>
    <x v="395"/>
    <s v="P136796"/>
    <n v="261000"/>
    <n v="1"/>
    <n v="2610000"/>
    <n v="0"/>
    <n v="2610000"/>
    <n v="1"/>
    <n v="1"/>
    <n v="1"/>
    <n v="1"/>
    <d v="2022-06-18T00:00:00"/>
    <x v="110"/>
    <n v="2610000"/>
    <n v="161820"/>
    <x v="10"/>
    <x v="2"/>
    <n v="2448180"/>
    <n v="0.93799999999999994"/>
  </r>
  <r>
    <s v="ODR3524114901r"/>
    <s v="C775266L"/>
    <x v="84"/>
    <s v="P136796"/>
    <n v="261000"/>
    <n v="1"/>
    <n v="2610000"/>
    <n v="0"/>
    <n v="2610000"/>
    <n v="1"/>
    <n v="0"/>
    <n v="0"/>
    <n v="1"/>
    <d v="2022-06-17T00:00:00"/>
    <x v="110"/>
    <n v="2610000"/>
    <n v="161820"/>
    <x v="10"/>
    <x v="2"/>
    <n v="2448180"/>
    <n v="0.93799999999999994"/>
  </r>
  <r>
    <s v="ODR7101015741j"/>
    <s v="C322236L"/>
    <x v="103"/>
    <s v="P136796"/>
    <n v="261000"/>
    <n v="1"/>
    <n v="2610000"/>
    <n v="0"/>
    <n v="2610000"/>
    <n v="1"/>
    <n v="1"/>
    <n v="0"/>
    <n v="1"/>
    <d v="2022-07-24T00:00:00"/>
    <x v="110"/>
    <n v="2610000"/>
    <n v="161820"/>
    <x v="10"/>
    <x v="2"/>
    <n v="2448180"/>
    <n v="0.93799999999999994"/>
  </r>
  <r>
    <s v="ODR1399534001x"/>
    <s v="C738648L"/>
    <x v="363"/>
    <s v="P470236"/>
    <n v="261000"/>
    <n v="1"/>
    <n v="2610000"/>
    <n v="0"/>
    <n v="2610000"/>
    <n v="1"/>
    <n v="1"/>
    <n v="0"/>
    <n v="1"/>
    <d v="2022-03-08T00:00:00"/>
    <x v="783"/>
    <n v="4002000"/>
    <n v="272136"/>
    <x v="10"/>
    <x v="2"/>
    <n v="2337864"/>
    <n v="0.89573333333333338"/>
  </r>
  <r>
    <s v="ODR3129658286i"/>
    <s v="C854263L"/>
    <x v="71"/>
    <s v="P470236"/>
    <n v="261000"/>
    <n v="1"/>
    <n v="2610000"/>
    <n v="0"/>
    <n v="2610000"/>
    <n v="1"/>
    <n v="0"/>
    <n v="0"/>
    <n v="4"/>
    <d v="2022-07-25T00:00:00"/>
    <x v="783"/>
    <n v="4002000"/>
    <n v="272136"/>
    <x v="10"/>
    <x v="1"/>
    <n v="2337864"/>
    <n v="0.89573333333333338"/>
  </r>
  <r>
    <s v="ODR2053504841v"/>
    <s v="C765760L"/>
    <x v="119"/>
    <s v="P136796"/>
    <n v="261000"/>
    <n v="1"/>
    <n v="2610000"/>
    <n v="0"/>
    <n v="2610000"/>
    <n v="1"/>
    <n v="1"/>
    <n v="1"/>
    <n v="1"/>
    <d v="2022-07-16T00:00:00"/>
    <x v="110"/>
    <n v="2610000"/>
    <n v="161820"/>
    <x v="10"/>
    <x v="2"/>
    <n v="2448180"/>
    <n v="0.93799999999999994"/>
  </r>
  <r>
    <s v="ODR2024320475p"/>
    <s v="C976390L"/>
    <x v="69"/>
    <s v="P470236"/>
    <n v="261000"/>
    <n v="1"/>
    <n v="2610000"/>
    <n v="0"/>
    <n v="2610000"/>
    <n v="1"/>
    <n v="1"/>
    <n v="1"/>
    <n v="1"/>
    <d v="2022-07-10T00:00:00"/>
    <x v="783"/>
    <n v="4002000"/>
    <n v="272136"/>
    <x v="10"/>
    <x v="2"/>
    <n v="2337864"/>
    <n v="0.89573333333333338"/>
  </r>
  <r>
    <s v="ODR5018002608t"/>
    <s v="C278469L"/>
    <x v="32"/>
    <s v="P136796"/>
    <n v="261000"/>
    <n v="1"/>
    <n v="2610000"/>
    <n v="0"/>
    <n v="2610000"/>
    <n v="1"/>
    <n v="1"/>
    <n v="1"/>
    <n v="1"/>
    <d v="2021-11-13T00:00:00"/>
    <x v="110"/>
    <n v="2610000"/>
    <n v="161820"/>
    <x v="10"/>
    <x v="2"/>
    <n v="2448180"/>
    <n v="0.93799999999999994"/>
  </r>
  <r>
    <s v="ODR5743578645q"/>
    <s v="C220203L"/>
    <x v="36"/>
    <s v="P707435"/>
    <n v="261000"/>
    <n v="1"/>
    <n v="2610000"/>
    <n v="0"/>
    <n v="2610000"/>
    <n v="1"/>
    <n v="1"/>
    <n v="1"/>
    <n v="1"/>
    <d v="2022-07-08T00:00:00"/>
    <x v="155"/>
    <n v="3190000"/>
    <n v="277530"/>
    <x v="10"/>
    <x v="2"/>
    <n v="2332470"/>
    <n v="0.89366666666666672"/>
  </r>
  <r>
    <s v="ODR2606038562a"/>
    <s v="C348449L"/>
    <x v="22"/>
    <s v="P707435"/>
    <n v="261000"/>
    <n v="1"/>
    <n v="2610000"/>
    <n v="0"/>
    <n v="2610000"/>
    <n v="1"/>
    <n v="0"/>
    <n v="0"/>
    <n v="7"/>
    <d v="2022-07-07T00:00:00"/>
    <x v="155"/>
    <n v="3190000"/>
    <n v="277530"/>
    <x v="10"/>
    <x v="4"/>
    <n v="2332470"/>
    <n v="0.89366666666666672"/>
  </r>
  <r>
    <s v="ODR8456758327q"/>
    <s v="C665419L"/>
    <x v="33"/>
    <s v="P707435"/>
    <n v="261000"/>
    <n v="1"/>
    <n v="2610000"/>
    <n v="0"/>
    <n v="2610000"/>
    <n v="1"/>
    <n v="1"/>
    <n v="1"/>
    <n v="1"/>
    <d v="2022-07-06T00:00:00"/>
    <x v="155"/>
    <n v="3190000"/>
    <n v="277530"/>
    <x v="10"/>
    <x v="2"/>
    <n v="2332470"/>
    <n v="0.89366666666666672"/>
  </r>
  <r>
    <s v="ODR1905858665e"/>
    <s v="C573426L"/>
    <x v="70"/>
    <s v="P707435"/>
    <n v="261000"/>
    <n v="1"/>
    <n v="2610000"/>
    <n v="0"/>
    <n v="2610000"/>
    <n v="1"/>
    <n v="1"/>
    <n v="1"/>
    <n v="1"/>
    <d v="2022-07-07T00:00:00"/>
    <x v="155"/>
    <n v="3190000"/>
    <n v="277530"/>
    <x v="10"/>
    <x v="2"/>
    <n v="2332470"/>
    <n v="0.89366666666666672"/>
  </r>
  <r>
    <s v="ODR1476891203b"/>
    <s v="C406990L"/>
    <x v="398"/>
    <s v="P957127"/>
    <n v="261000"/>
    <n v="1"/>
    <n v="2610000"/>
    <n v="0"/>
    <n v="2610000"/>
    <n v="1"/>
    <n v="0"/>
    <n v="0"/>
    <n v="12"/>
    <d v="2021-09-12T00:00:00"/>
    <x v="1513"/>
    <n v="2610000"/>
    <n v="216630"/>
    <x v="1"/>
    <x v="12"/>
    <n v="2393370"/>
    <n v="0.91700000000000004"/>
  </r>
  <r>
    <s v="ODR6526437198o"/>
    <s v="C121106L"/>
    <x v="160"/>
    <s v="P904043"/>
    <n v="130500"/>
    <n v="2"/>
    <n v="2610000"/>
    <n v="0"/>
    <n v="2610000"/>
    <n v="1"/>
    <n v="1"/>
    <n v="1"/>
    <n v="1"/>
    <d v="2021-07-04T00:00:00"/>
    <x v="1430"/>
    <n v="1450000"/>
    <n v="117450"/>
    <x v="6"/>
    <x v="2"/>
    <n v="2375100"/>
    <n v="0.91"/>
  </r>
  <r>
    <s v="ODR2640394512z"/>
    <s v="C145737L"/>
    <x v="154"/>
    <s v="P786707"/>
    <n v="261000"/>
    <n v="1"/>
    <n v="2610000"/>
    <n v="0"/>
    <n v="2610000"/>
    <n v="1"/>
    <n v="0"/>
    <n v="0"/>
    <n v="1"/>
    <d v="2021-07-08T00:00:00"/>
    <x v="1055"/>
    <n v="2610000"/>
    <n v="234900"/>
    <x v="6"/>
    <x v="2"/>
    <n v="2375100"/>
    <n v="0.91"/>
  </r>
  <r>
    <s v="ODR2333820453e"/>
    <s v="C223458L"/>
    <x v="228"/>
    <s v="P234177"/>
    <n v="261000"/>
    <n v="1"/>
    <n v="2610000"/>
    <n v="0"/>
    <n v="2610000"/>
    <n v="1"/>
    <n v="0"/>
    <n v="0"/>
    <n v="1"/>
    <d v="2021-08-10T00:00:00"/>
    <x v="1514"/>
    <n v="2610000"/>
    <n v="190530"/>
    <x v="6"/>
    <x v="2"/>
    <n v="2419470"/>
    <n v="0.92700000000000005"/>
  </r>
  <r>
    <s v="ODR8890182152n"/>
    <s v="C459010L"/>
    <x v="177"/>
    <s v="P234177"/>
    <n v="261000"/>
    <n v="1"/>
    <n v="2610000"/>
    <n v="0"/>
    <n v="2610000"/>
    <n v="1"/>
    <n v="1"/>
    <n v="1"/>
    <n v="1"/>
    <d v="2021-08-05T00:00:00"/>
    <x v="1514"/>
    <n v="2610000"/>
    <n v="190530"/>
    <x v="6"/>
    <x v="2"/>
    <n v="2419470"/>
    <n v="0.92700000000000005"/>
  </r>
  <r>
    <s v="ODR1471655806j"/>
    <s v="C324310L"/>
    <x v="399"/>
    <s v="P234177"/>
    <n v="261000"/>
    <n v="1"/>
    <n v="2610000"/>
    <n v="0"/>
    <n v="2610000"/>
    <n v="1"/>
    <n v="1"/>
    <n v="1"/>
    <n v="1"/>
    <d v="2021-08-01T00:00:00"/>
    <x v="1514"/>
    <n v="2610000"/>
    <n v="190530"/>
    <x v="6"/>
    <x v="2"/>
    <n v="2419470"/>
    <n v="0.92700000000000005"/>
  </r>
  <r>
    <s v="ODR2128446753n"/>
    <s v="C223672L"/>
    <x v="81"/>
    <s v="P786707"/>
    <n v="261000"/>
    <n v="1"/>
    <n v="2610000"/>
    <n v="0"/>
    <n v="2610000"/>
    <n v="1"/>
    <n v="0"/>
    <n v="0"/>
    <n v="1"/>
    <d v="2021-07-14T00:00:00"/>
    <x v="1055"/>
    <n v="2610000"/>
    <n v="234900"/>
    <x v="6"/>
    <x v="2"/>
    <n v="2375100"/>
    <n v="0.91"/>
  </r>
  <r>
    <s v="ODR6810449537s"/>
    <s v="C461208L"/>
    <x v="292"/>
    <s v="P786707"/>
    <n v="261000"/>
    <n v="1"/>
    <n v="2610000"/>
    <n v="0"/>
    <n v="2610000"/>
    <n v="1"/>
    <n v="1"/>
    <n v="1"/>
    <n v="1"/>
    <d v="2021-07-23T00:00:00"/>
    <x v="1055"/>
    <n v="2610000"/>
    <n v="234900"/>
    <x v="6"/>
    <x v="2"/>
    <n v="2375100"/>
    <n v="0.91"/>
  </r>
  <r>
    <s v="ODR7251111322i"/>
    <s v="C400107L"/>
    <x v="385"/>
    <s v="P347238"/>
    <n v="261000"/>
    <n v="1"/>
    <n v="2610000"/>
    <n v="0"/>
    <n v="2610000"/>
    <n v="1"/>
    <n v="1"/>
    <n v="0"/>
    <n v="1"/>
    <d v="2021-11-11T00:00:00"/>
    <x v="1515"/>
    <n v="2479500"/>
    <n v="161124"/>
    <x v="6"/>
    <x v="2"/>
    <n v="2448876"/>
    <n v="0.93826666666666669"/>
  </r>
  <r>
    <s v="ODR6726330348g"/>
    <s v="C223672L"/>
    <x v="175"/>
    <s v="P786707"/>
    <n v="261000"/>
    <n v="1"/>
    <n v="2610000"/>
    <n v="0"/>
    <n v="2610000"/>
    <n v="1"/>
    <n v="1"/>
    <n v="1"/>
    <n v="1"/>
    <d v="2021-07-14T00:00:00"/>
    <x v="1055"/>
    <n v="2610000"/>
    <n v="234900"/>
    <x v="6"/>
    <x v="2"/>
    <n v="2375100"/>
    <n v="0.91"/>
  </r>
  <r>
    <s v="ODR4697010970p"/>
    <s v="C512385L"/>
    <x v="337"/>
    <s v="P234177"/>
    <n v="261000"/>
    <n v="1"/>
    <n v="2610000"/>
    <n v="0"/>
    <n v="2610000"/>
    <n v="1"/>
    <n v="1"/>
    <n v="0"/>
    <n v="1"/>
    <d v="2021-08-12T00:00:00"/>
    <x v="1514"/>
    <n v="2610000"/>
    <n v="190530"/>
    <x v="6"/>
    <x v="2"/>
    <n v="2419470"/>
    <n v="0.92700000000000005"/>
  </r>
  <r>
    <s v="ODR4866812327z"/>
    <s v="C281010L"/>
    <x v="321"/>
    <s v="P227866"/>
    <n v="261000"/>
    <n v="1"/>
    <n v="2610000"/>
    <n v="0"/>
    <n v="2610000"/>
    <n v="1"/>
    <n v="1"/>
    <n v="1"/>
    <n v="1"/>
    <d v="2021-12-02T00:00:00"/>
    <x v="1516"/>
    <n v="2479500"/>
    <n v="220632"/>
    <x v="6"/>
    <x v="2"/>
    <n v="2389368"/>
    <n v="0.91546666666666665"/>
  </r>
  <r>
    <s v="ODR2407805692t"/>
    <s v="C468516L"/>
    <x v="158"/>
    <s v="P667382"/>
    <n v="261000"/>
    <n v="1"/>
    <n v="2610000"/>
    <n v="0"/>
    <n v="2610000"/>
    <n v="1"/>
    <n v="0"/>
    <n v="0"/>
    <n v="4"/>
    <d v="2022-02-03T00:00:00"/>
    <x v="1517"/>
    <n v="2610000"/>
    <n v="211410"/>
    <x v="6"/>
    <x v="1"/>
    <n v="2398590"/>
    <n v="0.91900000000000004"/>
  </r>
  <r>
    <s v="ODR8518347756l"/>
    <s v="C336567L"/>
    <x v="251"/>
    <s v="P422173"/>
    <n v="261000"/>
    <n v="1"/>
    <n v="2610000"/>
    <n v="0"/>
    <n v="2610000"/>
    <n v="1"/>
    <n v="0"/>
    <n v="0"/>
    <n v="1"/>
    <d v="2022-02-03T00:00:00"/>
    <x v="1518"/>
    <n v="2610000"/>
    <n v="200970"/>
    <x v="6"/>
    <x v="2"/>
    <n v="2409030"/>
    <n v="0.92300000000000004"/>
  </r>
  <r>
    <s v="ODR9776252514t"/>
    <s v="C523551L"/>
    <x v="33"/>
    <s v="P811390"/>
    <n v="261000"/>
    <n v="1"/>
    <n v="2610000"/>
    <n v="0"/>
    <n v="2610000"/>
    <n v="1"/>
    <n v="0"/>
    <n v="0"/>
    <n v="1"/>
    <d v="2022-07-12T00:00:00"/>
    <x v="1519"/>
    <n v="2610000"/>
    <n v="216630"/>
    <x v="6"/>
    <x v="2"/>
    <n v="2393370"/>
    <n v="0.91700000000000004"/>
  </r>
  <r>
    <s v="ODR5765030115v"/>
    <s v="C631417L"/>
    <x v="393"/>
    <s v="P811390"/>
    <n v="261000"/>
    <n v="1"/>
    <n v="2610000"/>
    <n v="0"/>
    <n v="2610000"/>
    <n v="1"/>
    <n v="0"/>
    <n v="0"/>
    <n v="7"/>
    <d v="2022-03-07T00:00:00"/>
    <x v="1519"/>
    <n v="2610000"/>
    <n v="216630"/>
    <x v="6"/>
    <x v="4"/>
    <n v="2393370"/>
    <n v="0.91700000000000004"/>
  </r>
  <r>
    <s v="ODR9059879950y"/>
    <s v="C814555L"/>
    <x v="29"/>
    <s v="P361163"/>
    <n v="261000"/>
    <n v="1"/>
    <n v="2610000"/>
    <n v="0"/>
    <n v="2610000"/>
    <n v="1"/>
    <n v="1"/>
    <n v="0"/>
    <n v="3"/>
    <d v="2022-05-24T00:00:00"/>
    <x v="1520"/>
    <n v="2610000"/>
    <n v="221850"/>
    <x v="8"/>
    <x v="3"/>
    <n v="2388150"/>
    <n v="0.91500000000000004"/>
  </r>
  <r>
    <s v="ODR8342456000g"/>
    <s v="C628905L"/>
    <x v="75"/>
    <s v="P798963"/>
    <n v="261000"/>
    <n v="1"/>
    <n v="2610000"/>
    <n v="0"/>
    <n v="2610000"/>
    <n v="1"/>
    <n v="1"/>
    <n v="1"/>
    <n v="3"/>
    <d v="2021-11-07T00:00:00"/>
    <x v="1521"/>
    <n v="1566000"/>
    <n v="139374"/>
    <x v="8"/>
    <x v="3"/>
    <n v="2470626"/>
    <n v="0.9466"/>
  </r>
  <r>
    <s v="ODR5651247050s"/>
    <s v="C814555L"/>
    <x v="312"/>
    <s v="P259978"/>
    <n v="261000"/>
    <n v="1"/>
    <n v="2610000"/>
    <n v="0"/>
    <n v="2610000"/>
    <n v="1"/>
    <n v="1"/>
    <n v="1"/>
    <n v="3"/>
    <d v="2022-05-24T00:00:00"/>
    <x v="1522"/>
    <n v="2610000"/>
    <n v="221850"/>
    <x v="8"/>
    <x v="3"/>
    <n v="2388150"/>
    <n v="0.91500000000000004"/>
  </r>
  <r>
    <s v="ODR7539944337z"/>
    <s v="C413469L"/>
    <x v="63"/>
    <s v="P362060"/>
    <n v="130500"/>
    <n v="2"/>
    <n v="2610000"/>
    <n v="0"/>
    <n v="2610000"/>
    <n v="1"/>
    <n v="0"/>
    <n v="0"/>
    <n v="1"/>
    <d v="2022-06-09T00:00:00"/>
    <x v="1523"/>
    <n v="1333420"/>
    <n v="82650"/>
    <x v="8"/>
    <x v="2"/>
    <n v="2444700"/>
    <n v="0.93666666666666665"/>
  </r>
  <r>
    <s v="ODR1987223958k"/>
    <s v="C413469L"/>
    <x v="120"/>
    <s v="P362060"/>
    <n v="130500"/>
    <n v="2"/>
    <n v="2610000"/>
    <n v="0"/>
    <n v="2610000"/>
    <n v="1"/>
    <n v="0"/>
    <n v="0"/>
    <n v="4"/>
    <d v="2022-06-09T00:00:00"/>
    <x v="1523"/>
    <n v="1333420"/>
    <n v="82650"/>
    <x v="8"/>
    <x v="1"/>
    <n v="2444700"/>
    <n v="0.93666666666666665"/>
  </r>
  <r>
    <s v="ODR7542676204r"/>
    <s v="C741634L"/>
    <x v="10"/>
    <s v="P821353"/>
    <n v="261000"/>
    <n v="1"/>
    <n v="2610000"/>
    <n v="0"/>
    <n v="2610000"/>
    <n v="1"/>
    <n v="1"/>
    <n v="1"/>
    <n v="1"/>
    <d v="2021-07-09T00:00:00"/>
    <x v="1524"/>
    <n v="2610000"/>
    <n v="156600"/>
    <x v="9"/>
    <x v="2"/>
    <n v="2453400"/>
    <n v="0.94"/>
  </r>
  <r>
    <s v="ODR3445378208l"/>
    <s v="C806347L"/>
    <x v="168"/>
    <s v="P448337"/>
    <n v="130500"/>
    <n v="2"/>
    <n v="2610000"/>
    <n v="0"/>
    <n v="2610000"/>
    <n v="1"/>
    <n v="1"/>
    <n v="1"/>
    <n v="1"/>
    <d v="2021-12-10T00:00:00"/>
    <x v="1525"/>
    <n v="1305000"/>
    <n v="82186"/>
    <x v="7"/>
    <x v="2"/>
    <n v="2445628"/>
    <n v="0.9370222222222222"/>
  </r>
  <r>
    <s v="ODR5492417915l"/>
    <s v="C849967L"/>
    <x v="150"/>
    <s v="P432408"/>
    <n v="261000"/>
    <n v="1"/>
    <n v="2610000"/>
    <n v="0"/>
    <n v="2610000"/>
    <n v="1"/>
    <n v="0"/>
    <n v="0"/>
    <n v="4"/>
    <d v="2021-07-02T00:00:00"/>
    <x v="1526"/>
    <n v="2610000"/>
    <n v="229680"/>
    <x v="7"/>
    <x v="1"/>
    <n v="2380320"/>
    <n v="0.91200000000000003"/>
  </r>
  <r>
    <s v="ODR8959107217z"/>
    <s v="C849967L"/>
    <x v="182"/>
    <s v="P432408"/>
    <n v="261000"/>
    <n v="1"/>
    <n v="2610000"/>
    <n v="0"/>
    <n v="2610000"/>
    <n v="1"/>
    <n v="1"/>
    <n v="1"/>
    <n v="4"/>
    <d v="2021-07-02T00:00:00"/>
    <x v="1526"/>
    <n v="2610000"/>
    <n v="229680"/>
    <x v="7"/>
    <x v="1"/>
    <n v="2380320"/>
    <n v="0.91200000000000003"/>
  </r>
  <r>
    <s v="ODR8269450394g"/>
    <s v="C866259L"/>
    <x v="140"/>
    <s v="P624990"/>
    <n v="261000"/>
    <n v="1"/>
    <n v="2610000"/>
    <n v="0"/>
    <n v="2610000"/>
    <n v="1"/>
    <n v="0"/>
    <n v="0"/>
    <n v="7"/>
    <d v="2022-06-04T00:00:00"/>
    <x v="1527"/>
    <n v="2610000"/>
    <n v="190530"/>
    <x v="7"/>
    <x v="4"/>
    <n v="2419470"/>
    <n v="0.92700000000000005"/>
  </r>
  <r>
    <s v="ODR4588033519e"/>
    <s v="C791179L"/>
    <x v="111"/>
    <s v="P620186"/>
    <n v="260942"/>
    <n v="1"/>
    <n v="2609420"/>
    <n v="0"/>
    <n v="2609420"/>
    <n v="1"/>
    <n v="1"/>
    <n v="0"/>
    <n v="1"/>
    <d v="2022-02-04T00:00:00"/>
    <x v="1528"/>
    <n v="2609420"/>
    <n v="161762"/>
    <x v="9"/>
    <x v="2"/>
    <n v="2447658"/>
    <n v="0.93800844632140479"/>
  </r>
  <r>
    <s v="ODR9864649803y"/>
    <s v="C162721L"/>
    <x v="113"/>
    <s v="P379242"/>
    <n v="86942"/>
    <n v="3"/>
    <n v="2608260"/>
    <n v="0"/>
    <n v="2608260"/>
    <n v="1"/>
    <n v="1"/>
    <n v="0"/>
    <n v="1"/>
    <d v="2021-07-26T00:00:00"/>
    <x v="1529"/>
    <n v="869420"/>
    <n v="54752"/>
    <x v="9"/>
    <x v="2"/>
    <n v="2444004"/>
    <n v="0.93702468312208143"/>
  </r>
  <r>
    <s v="ODR5822628122p"/>
    <s v="C167007L"/>
    <x v="292"/>
    <s v="P641587"/>
    <n v="52142"/>
    <n v="5"/>
    <n v="2607100"/>
    <n v="0"/>
    <n v="2607100"/>
    <n v="1"/>
    <n v="1"/>
    <n v="0"/>
    <n v="1"/>
    <d v="2021-07-26T00:00:00"/>
    <x v="1530"/>
    <n v="521420"/>
    <n v="39092"/>
    <x v="8"/>
    <x v="2"/>
    <n v="2411640"/>
    <n v="0.92502780867630696"/>
  </r>
  <r>
    <s v="ODR4531289379s"/>
    <s v="C336822L"/>
    <x v="25"/>
    <s v="P577535"/>
    <n v="260710"/>
    <n v="1"/>
    <n v="2607100"/>
    <n v="0"/>
    <n v="2607100"/>
    <n v="1"/>
    <n v="1"/>
    <n v="0"/>
    <n v="4"/>
    <d v="2022-08-04T00:00:00"/>
    <x v="1531"/>
    <n v="2607100"/>
    <n v="195518"/>
    <x v="9"/>
    <x v="1"/>
    <n v="2411582"/>
    <n v="0.92500556173526138"/>
  </r>
  <r>
    <s v="ODR5106386973k"/>
    <s v="C781710L"/>
    <x v="90"/>
    <s v="P813413"/>
    <n v="260710"/>
    <n v="1"/>
    <n v="2607100"/>
    <n v="0"/>
    <n v="2607100"/>
    <n v="1"/>
    <n v="1"/>
    <n v="0"/>
    <n v="1"/>
    <d v="2021-11-23T00:00:00"/>
    <x v="1532"/>
    <n v="2607100"/>
    <n v="156426"/>
    <x v="9"/>
    <x v="2"/>
    <n v="2450674"/>
    <n v="0.94"/>
  </r>
  <r>
    <s v="ODR2957437548i"/>
    <s v="C434444L"/>
    <x v="154"/>
    <s v="P526005"/>
    <n v="257868"/>
    <n v="1"/>
    <n v="2578680"/>
    <n v="0"/>
    <n v="2578680"/>
    <n v="1"/>
    <n v="1"/>
    <n v="0"/>
    <n v="1"/>
    <d v="2021-07-13T00:00:00"/>
    <x v="1533"/>
    <n v="2578680"/>
    <n v="167562"/>
    <x v="10"/>
    <x v="2"/>
    <n v="2411118"/>
    <n v="0.93502024291497976"/>
  </r>
  <r>
    <s v="ODR9422882974b"/>
    <s v="C866995L"/>
    <x v="304"/>
    <s v="P616244"/>
    <n v="256650"/>
    <n v="1"/>
    <n v="2566500"/>
    <n v="0"/>
    <n v="2566500"/>
    <n v="1"/>
    <n v="1"/>
    <n v="1"/>
    <n v="1"/>
    <d v="2022-03-01T00:00:00"/>
    <x v="1491"/>
    <n v="2737600"/>
    <n v="177944"/>
    <x v="9"/>
    <x v="2"/>
    <n v="2388556"/>
    <n v="0.93066666666666664"/>
  </r>
  <r>
    <s v="ODR6037625978n"/>
    <s v="C995819L"/>
    <x v="76"/>
    <s v="P547814"/>
    <n v="127600"/>
    <n v="2"/>
    <n v="2552000"/>
    <n v="0"/>
    <n v="2552000"/>
    <n v="1"/>
    <n v="1"/>
    <n v="0"/>
    <n v="3"/>
    <d v="2022-07-21T00:00:00"/>
    <x v="1534"/>
    <n v="1276000"/>
    <n v="89320"/>
    <x v="6"/>
    <x v="3"/>
    <n v="2373360"/>
    <n v="0.93"/>
  </r>
  <r>
    <s v="ODR1441255567m"/>
    <s v="C649461L"/>
    <x v="187"/>
    <s v="P773860"/>
    <n v="127600"/>
    <n v="2"/>
    <n v="2552000"/>
    <n v="0"/>
    <n v="2552000"/>
    <n v="1"/>
    <n v="1"/>
    <n v="1"/>
    <n v="1"/>
    <d v="2021-07-21T00:00:00"/>
    <x v="1535"/>
    <n v="1276000"/>
    <n v="80388"/>
    <x v="8"/>
    <x v="2"/>
    <n v="2391224"/>
    <n v="0.93700000000000006"/>
  </r>
  <r>
    <s v="ODR1954071718d"/>
    <s v="C862302L"/>
    <x v="93"/>
    <s v="P605927"/>
    <n v="63800"/>
    <n v="4"/>
    <n v="2552000"/>
    <n v="0"/>
    <n v="2552000"/>
    <n v="1"/>
    <n v="0"/>
    <n v="0"/>
    <n v="1"/>
    <d v="2022-01-24T00:00:00"/>
    <x v="1536"/>
    <n v="638000"/>
    <n v="53592"/>
    <x v="8"/>
    <x v="2"/>
    <n v="2337632"/>
    <n v="0.91600000000000004"/>
  </r>
  <r>
    <s v="ODR9776501030a"/>
    <s v="C414142L"/>
    <x v="130"/>
    <s v="P784023"/>
    <n v="255200"/>
    <n v="1"/>
    <n v="2552000"/>
    <n v="0"/>
    <n v="2552000"/>
    <n v="1"/>
    <n v="1"/>
    <n v="1"/>
    <n v="3"/>
    <d v="2022-08-09T00:00:00"/>
    <x v="1537"/>
    <n v="2552000"/>
    <n v="227128"/>
    <x v="8"/>
    <x v="3"/>
    <n v="2324872"/>
    <n v="0.91100000000000003"/>
  </r>
  <r>
    <s v="ODR9993289293e"/>
    <s v="C417245L"/>
    <x v="28"/>
    <s v="P365336"/>
    <n v="255200"/>
    <n v="1"/>
    <n v="2552000"/>
    <n v="0"/>
    <n v="2552000"/>
    <n v="1"/>
    <n v="0"/>
    <n v="0"/>
    <n v="7"/>
    <d v="2022-07-26T00:00:00"/>
    <x v="1538"/>
    <n v="2552000"/>
    <n v="188848"/>
    <x v="9"/>
    <x v="4"/>
    <n v="2363152"/>
    <n v="0.92600000000000005"/>
  </r>
  <r>
    <s v="ODR6976658264i"/>
    <s v="C861468L"/>
    <x v="126"/>
    <s v="P885797"/>
    <n v="127542"/>
    <n v="2"/>
    <n v="2550840"/>
    <n v="0"/>
    <n v="2550840"/>
    <n v="1"/>
    <n v="1"/>
    <n v="0"/>
    <n v="1"/>
    <d v="2021-08-19T00:00:00"/>
    <x v="1539"/>
    <n v="1275420"/>
    <n v="91814"/>
    <x v="5"/>
    <x v="2"/>
    <n v="2367212"/>
    <n v="0.92801273306048204"/>
  </r>
  <r>
    <s v="ODR6792892783g"/>
    <s v="C631869L"/>
    <x v="390"/>
    <s v="P497269"/>
    <n v="254910"/>
    <n v="1"/>
    <n v="2549100"/>
    <n v="0"/>
    <n v="2549100"/>
    <n v="1"/>
    <n v="0"/>
    <n v="0"/>
    <n v="9"/>
    <d v="2021-07-07T00:00:00"/>
    <x v="1070"/>
    <n v="2549100"/>
    <n v="191168"/>
    <x v="12"/>
    <x v="9"/>
    <n v="2357932"/>
    <n v="0.9250056882821388"/>
  </r>
  <r>
    <s v="ODR4687789276e"/>
    <s v="C534503L"/>
    <x v="124"/>
    <s v="P504961"/>
    <n v="253982"/>
    <n v="1"/>
    <n v="2539820"/>
    <n v="0"/>
    <n v="2539820"/>
    <n v="1"/>
    <n v="1"/>
    <n v="0"/>
    <n v="1"/>
    <d v="2022-03-21T00:00:00"/>
    <x v="1540"/>
    <n v="2539820"/>
    <n v="165068"/>
    <x v="10"/>
    <x v="2"/>
    <n v="2374752"/>
    <n v="0.93500799269239554"/>
  </r>
  <r>
    <s v="ODR8722075182i"/>
    <s v="C302068L"/>
    <x v="116"/>
    <s v="P497940"/>
    <n v="36250"/>
    <n v="7"/>
    <n v="2537500"/>
    <n v="0"/>
    <n v="2537500"/>
    <n v="1"/>
    <n v="0"/>
    <n v="0"/>
    <n v="1"/>
    <d v="2022-03-09T00:00:00"/>
    <x v="1541"/>
    <n v="362500"/>
    <n v="24650"/>
    <x v="14"/>
    <x v="2"/>
    <n v="2364950"/>
    <n v="0.93200000000000005"/>
  </r>
  <r>
    <s v="ODR8699875735j"/>
    <s v="C996508L"/>
    <x v="220"/>
    <s v="P811297"/>
    <n v="252300"/>
    <n v="1"/>
    <n v="2523000"/>
    <n v="0"/>
    <n v="2523000"/>
    <n v="1"/>
    <n v="0"/>
    <n v="0"/>
    <n v="1"/>
    <d v="2021-07-10T00:00:00"/>
    <x v="1542"/>
    <n v="2523000"/>
    <n v="189196"/>
    <x v="2"/>
    <x v="2"/>
    <n v="2333804"/>
    <n v="0.92501149425287355"/>
  </r>
  <r>
    <s v="ODR8950651036y"/>
    <s v="C541943L"/>
    <x v="241"/>
    <s v="P238790"/>
    <n v="252300"/>
    <n v="1"/>
    <n v="2523000"/>
    <n v="0"/>
    <n v="2523000"/>
    <n v="1"/>
    <n v="1"/>
    <n v="1"/>
    <n v="1"/>
    <d v="2021-07-21T00:00:00"/>
    <x v="1543"/>
    <n v="2523000"/>
    <n v="196794"/>
    <x v="2"/>
    <x v="2"/>
    <n v="2326206"/>
    <n v="0.92200000000000004"/>
  </r>
  <r>
    <s v="ODR4936370730h"/>
    <s v="C681607L"/>
    <x v="45"/>
    <s v="P698028"/>
    <n v="42050"/>
    <n v="6"/>
    <n v="2523000"/>
    <n v="0"/>
    <n v="2523000"/>
    <n v="1"/>
    <n v="1"/>
    <n v="1"/>
    <n v="1"/>
    <d v="2022-03-15T00:00:00"/>
    <x v="1544"/>
    <n v="403100"/>
    <n v="29000"/>
    <x v="11"/>
    <x v="2"/>
    <n v="2349000"/>
    <n v="0.93103448275862066"/>
  </r>
  <r>
    <s v="ODR9626731729h"/>
    <s v="C171592L"/>
    <x v="258"/>
    <s v="P625189"/>
    <n v="50460"/>
    <n v="5"/>
    <n v="2523000"/>
    <n v="0"/>
    <n v="2523000"/>
    <n v="1"/>
    <n v="1"/>
    <n v="1"/>
    <n v="1"/>
    <d v="2021-08-07T00:00:00"/>
    <x v="1545"/>
    <n v="504600"/>
    <n v="40832"/>
    <x v="11"/>
    <x v="2"/>
    <n v="2318840"/>
    <n v="0.91908045977011499"/>
  </r>
  <r>
    <s v="ODR7203451324z"/>
    <s v="C373144L"/>
    <x v="211"/>
    <s v="P197821"/>
    <n v="125280"/>
    <n v="2"/>
    <n v="2505600"/>
    <n v="0"/>
    <n v="2505600"/>
    <n v="1"/>
    <n v="1"/>
    <n v="0"/>
    <n v="3"/>
    <d v="2022-01-02T00:00:00"/>
    <x v="183"/>
    <n v="1252800"/>
    <n v="77662"/>
    <x v="5"/>
    <x v="3"/>
    <n v="2350276"/>
    <n v="0.93800925925925926"/>
  </r>
  <r>
    <s v="ODR1562600840f"/>
    <s v="C241633L"/>
    <x v="110"/>
    <s v="P286786"/>
    <n v="250270"/>
    <n v="1"/>
    <n v="2502700"/>
    <n v="0"/>
    <n v="2502700"/>
    <n v="1"/>
    <n v="1"/>
    <n v="1"/>
    <n v="1"/>
    <d v="2022-01-09T00:00:00"/>
    <x v="1546"/>
    <n v="2241700"/>
    <n v="152424"/>
    <x v="1"/>
    <x v="2"/>
    <n v="2350276"/>
    <n v="0.9390961761297798"/>
  </r>
  <r>
    <s v="ODR1329335056b"/>
    <s v="C474548L"/>
    <x v="57"/>
    <s v="P396098"/>
    <n v="83404"/>
    <n v="3"/>
    <n v="2502120"/>
    <n v="0"/>
    <n v="2502120"/>
    <n v="1"/>
    <n v="1"/>
    <n v="1"/>
    <n v="1"/>
    <d v="2021-08-10T00:00:00"/>
    <x v="1547"/>
    <n v="342200"/>
    <n v="27666"/>
    <x v="0"/>
    <x v="2"/>
    <n v="2419122"/>
    <n v="0.96682892906815021"/>
  </r>
  <r>
    <s v="ODR5431105185c"/>
    <s v="C420781L"/>
    <x v="31"/>
    <s v="P197609"/>
    <n v="249400"/>
    <n v="1"/>
    <n v="2494000"/>
    <n v="0"/>
    <n v="2494000"/>
    <n v="1"/>
    <n v="1"/>
    <n v="0"/>
    <n v="1"/>
    <d v="2022-07-28T00:00:00"/>
    <x v="1548"/>
    <n v="2494000"/>
    <n v="202014"/>
    <x v="8"/>
    <x v="2"/>
    <n v="2291986"/>
    <n v="0.91900000000000004"/>
  </r>
  <r>
    <s v="ODR8718346296m"/>
    <s v="C849740L"/>
    <x v="125"/>
    <s v="P799062"/>
    <n v="124584"/>
    <n v="2"/>
    <n v="2491680"/>
    <n v="0"/>
    <n v="2491680"/>
    <n v="1"/>
    <n v="0"/>
    <n v="0"/>
    <n v="4"/>
    <d v="2021-07-20T00:00:00"/>
    <x v="1549"/>
    <n v="1245840"/>
    <n v="89668"/>
    <x v="9"/>
    <x v="1"/>
    <n v="2312344"/>
    <n v="0.92802607076350097"/>
  </r>
  <r>
    <s v="ODR3858053614i"/>
    <s v="C987789L"/>
    <x v="341"/>
    <s v="P838057"/>
    <n v="248994"/>
    <n v="1"/>
    <n v="2489940"/>
    <n v="0"/>
    <n v="2489940"/>
    <n v="1"/>
    <n v="1"/>
    <n v="1"/>
    <n v="1"/>
    <d v="2022-01-23T00:00:00"/>
    <x v="93"/>
    <n v="2523000"/>
    <n v="163966"/>
    <x v="1"/>
    <x v="2"/>
    <n v="2325974"/>
    <n v="0.93414861402282789"/>
  </r>
  <r>
    <s v="ODR6797225528u"/>
    <s v="C417708L"/>
    <x v="251"/>
    <s v="P716922"/>
    <n v="248820"/>
    <n v="1"/>
    <n v="2488200"/>
    <n v="0"/>
    <n v="2488200"/>
    <n v="1"/>
    <n v="1"/>
    <n v="0"/>
    <n v="1"/>
    <d v="2022-02-14T00:00:00"/>
    <x v="1550"/>
    <n v="2488200"/>
    <n v="181598"/>
    <x v="8"/>
    <x v="2"/>
    <n v="2306602"/>
    <n v="0.92701631701631704"/>
  </r>
  <r>
    <s v="ODR3022302803g"/>
    <s v="C417708L"/>
    <x v="245"/>
    <s v="P716922"/>
    <n v="248820"/>
    <n v="1"/>
    <n v="2488200"/>
    <n v="0"/>
    <n v="2488200"/>
    <n v="1"/>
    <n v="1"/>
    <n v="0"/>
    <n v="1"/>
    <d v="2022-02-14T00:00:00"/>
    <x v="1550"/>
    <n v="2488200"/>
    <n v="181598"/>
    <x v="8"/>
    <x v="2"/>
    <n v="2306602"/>
    <n v="0.92701631701631704"/>
  </r>
  <r>
    <s v="ODR1999877776x"/>
    <s v="C637883L"/>
    <x v="50"/>
    <s v="P716922"/>
    <n v="248820"/>
    <n v="1"/>
    <n v="2488200"/>
    <n v="0"/>
    <n v="2488200"/>
    <n v="1"/>
    <n v="1"/>
    <n v="0"/>
    <n v="1"/>
    <d v="2022-03-13T00:00:00"/>
    <x v="1550"/>
    <n v="2488200"/>
    <n v="181598"/>
    <x v="8"/>
    <x v="2"/>
    <n v="2306602"/>
    <n v="0.92701631701631704"/>
  </r>
  <r>
    <s v="ODR7704618853j"/>
    <s v="C525405L"/>
    <x v="159"/>
    <s v="P347238"/>
    <n v="247950"/>
    <n v="1"/>
    <n v="2479500"/>
    <n v="0"/>
    <n v="2479500"/>
    <n v="1"/>
    <n v="1"/>
    <n v="0"/>
    <n v="1"/>
    <d v="2021-07-24T00:00:00"/>
    <x v="1515"/>
    <n v="2479500"/>
    <n v="161124"/>
    <x v="6"/>
    <x v="2"/>
    <n v="2318376"/>
    <n v="0.93501754385964908"/>
  </r>
  <r>
    <s v="ODR8481804789h"/>
    <s v="C901461L"/>
    <x v="197"/>
    <s v="P227866"/>
    <n v="247950"/>
    <n v="1"/>
    <n v="2479500"/>
    <n v="0"/>
    <n v="2479500"/>
    <n v="1"/>
    <n v="1"/>
    <n v="0"/>
    <n v="1"/>
    <d v="2021-10-04T00:00:00"/>
    <x v="1516"/>
    <n v="2479500"/>
    <n v="220632"/>
    <x v="6"/>
    <x v="2"/>
    <n v="2258868"/>
    <n v="0.91101754385964917"/>
  </r>
  <r>
    <s v="ODR1723200177y"/>
    <s v="C714340L"/>
    <x v="331"/>
    <s v="P899811"/>
    <n v="247138"/>
    <n v="1"/>
    <n v="2471380"/>
    <n v="0"/>
    <n v="2471380"/>
    <n v="1"/>
    <n v="1"/>
    <n v="0"/>
    <n v="1"/>
    <d v="2022-01-06T00:00:00"/>
    <x v="1551"/>
    <n v="2471380"/>
    <n v="202652"/>
    <x v="1"/>
    <x v="2"/>
    <n v="2268728"/>
    <n v="0.91800046937338653"/>
  </r>
  <r>
    <s v="ODR6841356038m"/>
    <s v="C509023L"/>
    <x v="325"/>
    <s v="P123682"/>
    <n v="123250"/>
    <n v="2"/>
    <n v="2465000"/>
    <n v="0"/>
    <n v="2465000"/>
    <n v="1"/>
    <n v="0"/>
    <n v="0"/>
    <n v="1"/>
    <d v="2021-12-17T00:00:00"/>
    <x v="1552"/>
    <n v="1232500"/>
    <n v="96106"/>
    <x v="8"/>
    <x v="2"/>
    <n v="2272788"/>
    <n v="0.92202352941176469"/>
  </r>
  <r>
    <s v="ODR6149921127f"/>
    <s v="C780896L"/>
    <x v="273"/>
    <s v="P447878"/>
    <n v="24650"/>
    <n v="10"/>
    <n v="2465000"/>
    <n v="0"/>
    <n v="2465000"/>
    <n v="1"/>
    <n v="1"/>
    <n v="1"/>
    <n v="1"/>
    <d v="2021-07-21T00:00:00"/>
    <x v="170"/>
    <n v="246500"/>
    <n v="19952"/>
    <x v="11"/>
    <x v="2"/>
    <n v="2265480"/>
    <n v="0.91905882352941182"/>
  </r>
  <r>
    <s v="ODR8807486387l"/>
    <s v="C595846L"/>
    <x v="197"/>
    <s v="P983623"/>
    <n v="24650"/>
    <n v="10"/>
    <n v="2465000"/>
    <n v="0"/>
    <n v="2465000"/>
    <n v="1"/>
    <n v="1"/>
    <n v="0"/>
    <n v="1"/>
    <d v="2021-10-12T00:00:00"/>
    <x v="1553"/>
    <n v="246500"/>
    <n v="16762"/>
    <x v="11"/>
    <x v="2"/>
    <n v="2297380"/>
    <n v="0.93200000000000005"/>
  </r>
  <r>
    <s v="ODR6515158916g"/>
    <s v="C603530L"/>
    <x v="237"/>
    <s v="P139004"/>
    <n v="246442"/>
    <n v="1"/>
    <n v="2464420"/>
    <n v="0"/>
    <n v="2464420"/>
    <n v="1"/>
    <n v="1"/>
    <n v="0"/>
    <n v="1"/>
    <d v="2021-07-28T00:00:00"/>
    <x v="1554"/>
    <n v="2464420"/>
    <n v="179858"/>
    <x v="7"/>
    <x v="2"/>
    <n v="2284562"/>
    <n v="0.92701812191103794"/>
  </r>
  <r>
    <s v="ODR6955385969s"/>
    <s v="C636191L"/>
    <x v="83"/>
    <s v="P150168"/>
    <n v="246442"/>
    <n v="1"/>
    <n v="2464420"/>
    <n v="0"/>
    <n v="2464420"/>
    <n v="1"/>
    <n v="1"/>
    <n v="0"/>
    <n v="1"/>
    <d v="2021-07-09T00:00:00"/>
    <x v="1555"/>
    <n v="2464420"/>
    <n v="174928"/>
    <x v="7"/>
    <x v="2"/>
    <n v="2289492"/>
    <n v="0.92901859261002584"/>
  </r>
  <r>
    <s v="ODR9102531012q"/>
    <s v="C456281L"/>
    <x v="9"/>
    <s v="P913675"/>
    <n v="244760"/>
    <n v="1"/>
    <n v="2447600"/>
    <n v="0"/>
    <n v="2447600"/>
    <n v="1"/>
    <n v="0"/>
    <n v="0"/>
    <n v="4"/>
    <d v="2021-11-16T00:00:00"/>
    <x v="1556"/>
    <n v="255200"/>
    <n v="20880"/>
    <x v="14"/>
    <x v="1"/>
    <n v="2426720"/>
    <n v="0.99146919431279623"/>
  </r>
  <r>
    <s v="ODR6640490840o"/>
    <s v="C205939L"/>
    <x v="150"/>
    <s v="P913675"/>
    <n v="244760"/>
    <n v="1"/>
    <n v="2447600"/>
    <n v="0"/>
    <n v="2447600"/>
    <n v="1"/>
    <n v="0"/>
    <n v="0"/>
    <n v="4"/>
    <d v="2022-02-10T00:00:00"/>
    <x v="1556"/>
    <n v="255200"/>
    <n v="20880"/>
    <x v="14"/>
    <x v="1"/>
    <n v="2426720"/>
    <n v="0.99146919431279623"/>
  </r>
  <r>
    <s v="ODR4338911817m"/>
    <s v="C948713L"/>
    <x v="315"/>
    <s v="P147289"/>
    <n v="244296"/>
    <n v="1"/>
    <n v="2442960"/>
    <n v="0"/>
    <n v="2442960"/>
    <n v="1"/>
    <n v="1"/>
    <n v="1"/>
    <n v="1"/>
    <d v="2021-08-06T00:00:00"/>
    <x v="1557"/>
    <n v="3016000"/>
    <n v="199056"/>
    <x v="7"/>
    <x v="2"/>
    <n v="2243904"/>
    <n v="0.91851851851851851"/>
  </r>
  <r>
    <s v="ODR8919877590d"/>
    <s v="C199888L"/>
    <x v="317"/>
    <s v="P147289"/>
    <n v="244296"/>
    <n v="1"/>
    <n v="2442960"/>
    <n v="0"/>
    <n v="2442960"/>
    <n v="1"/>
    <n v="1"/>
    <n v="0"/>
    <n v="16"/>
    <d v="2021-09-23T00:00:00"/>
    <x v="1557"/>
    <n v="3016000"/>
    <n v="199056"/>
    <x v="7"/>
    <x v="13"/>
    <n v="2243904"/>
    <n v="0.91851851851851851"/>
  </r>
  <r>
    <s v="ODR4664724714c"/>
    <s v="C736830L"/>
    <x v="142"/>
    <s v="P147289"/>
    <n v="244296"/>
    <n v="1"/>
    <n v="2442960"/>
    <n v="0"/>
    <n v="2442960"/>
    <n v="1"/>
    <n v="1"/>
    <n v="1"/>
    <n v="1"/>
    <d v="2021-07-21T00:00:00"/>
    <x v="1557"/>
    <n v="3016000"/>
    <n v="199056"/>
    <x v="7"/>
    <x v="2"/>
    <n v="2243904"/>
    <n v="0.91851851851851851"/>
  </r>
  <r>
    <s v="ODR5716814693l"/>
    <s v="C509772L"/>
    <x v="178"/>
    <s v="P147289"/>
    <n v="244296"/>
    <n v="1"/>
    <n v="2442960"/>
    <n v="0"/>
    <n v="2442960"/>
    <n v="1"/>
    <n v="1"/>
    <n v="1"/>
    <n v="1"/>
    <d v="2021-10-02T00:00:00"/>
    <x v="1557"/>
    <n v="3016000"/>
    <n v="199056"/>
    <x v="7"/>
    <x v="2"/>
    <n v="2243904"/>
    <n v="0.91851851851851851"/>
  </r>
  <r>
    <s v="ODR7053863000w"/>
    <s v="C203164L"/>
    <x v="364"/>
    <s v="P405758"/>
    <n v="243600"/>
    <n v="1"/>
    <n v="2436000"/>
    <n v="0"/>
    <n v="2436000"/>
    <n v="1"/>
    <n v="0"/>
    <n v="0"/>
    <n v="4"/>
    <d v="2021-10-25T00:00:00"/>
    <x v="1558"/>
    <n v="2094960"/>
    <n v="131950"/>
    <x v="10"/>
    <x v="1"/>
    <n v="2304050"/>
    <n v="0.9458333333333333"/>
  </r>
  <r>
    <s v="ODR8927316241f"/>
    <s v="C996448L"/>
    <x v="365"/>
    <s v="P888526"/>
    <n v="243600"/>
    <n v="1"/>
    <n v="2436000"/>
    <n v="0"/>
    <n v="2436000"/>
    <n v="1"/>
    <n v="1"/>
    <n v="1"/>
    <n v="1"/>
    <d v="2021-10-20T00:00:00"/>
    <x v="1559"/>
    <n v="2436000"/>
    <n v="219240"/>
    <x v="6"/>
    <x v="2"/>
    <n v="2216760"/>
    <n v="0.91"/>
  </r>
  <r>
    <s v="ODR8043718933w"/>
    <s v="C996448L"/>
    <x v="325"/>
    <s v="P888526"/>
    <n v="243600"/>
    <n v="1"/>
    <n v="2436000"/>
    <n v="0"/>
    <n v="2436000"/>
    <n v="1"/>
    <n v="1"/>
    <n v="1"/>
    <n v="1"/>
    <d v="2021-10-20T00:00:00"/>
    <x v="1559"/>
    <n v="2436000"/>
    <n v="219240"/>
    <x v="6"/>
    <x v="2"/>
    <n v="2216760"/>
    <n v="0.91"/>
  </r>
  <r>
    <s v="ODR5948921170n"/>
    <s v="C214319L"/>
    <x v="347"/>
    <s v="P134557"/>
    <n v="243600"/>
    <n v="1"/>
    <n v="2436000"/>
    <n v="0"/>
    <n v="2436000"/>
    <n v="1"/>
    <n v="1"/>
    <n v="1"/>
    <n v="1"/>
    <d v="2021-12-12T00:00:00"/>
    <x v="1560"/>
    <n v="2436000"/>
    <n v="168084"/>
    <x v="6"/>
    <x v="2"/>
    <n v="2267916"/>
    <n v="0.93100000000000005"/>
  </r>
  <r>
    <s v="ODR6997252810r"/>
    <s v="C355709L"/>
    <x v="60"/>
    <s v="P888526"/>
    <n v="243600"/>
    <n v="1"/>
    <n v="2436000"/>
    <n v="0"/>
    <n v="2436000"/>
    <n v="1"/>
    <n v="0"/>
    <n v="0"/>
    <n v="1"/>
    <d v="2022-04-10T00:00:00"/>
    <x v="1559"/>
    <n v="2436000"/>
    <n v="219240"/>
    <x v="6"/>
    <x v="2"/>
    <n v="2216760"/>
    <n v="0.91"/>
  </r>
  <r>
    <s v="ODR8846971510u"/>
    <s v="C118268L"/>
    <x v="301"/>
    <s v="P885558"/>
    <n v="81200"/>
    <n v="3"/>
    <n v="2436000"/>
    <n v="0"/>
    <n v="2436000"/>
    <n v="1"/>
    <n v="1"/>
    <n v="0"/>
    <n v="1"/>
    <d v="2022-02-20T00:00:00"/>
    <x v="1369"/>
    <n v="812000"/>
    <n v="52780"/>
    <x v="6"/>
    <x v="2"/>
    <n v="2277660"/>
    <n v="0.93500000000000005"/>
  </r>
  <r>
    <s v="ODR4395714218i"/>
    <s v="C686513L"/>
    <x v="56"/>
    <s v="P343074"/>
    <n v="121800"/>
    <n v="2"/>
    <n v="2436000"/>
    <n v="0"/>
    <n v="2436000"/>
    <n v="1"/>
    <n v="1"/>
    <n v="0"/>
    <n v="1"/>
    <d v="2022-06-16T00:00:00"/>
    <x v="1561"/>
    <n v="1740000"/>
    <n v="128760"/>
    <x v="6"/>
    <x v="2"/>
    <n v="2178480"/>
    <n v="0.89428571428571424"/>
  </r>
  <r>
    <s v="ODR1897832624b"/>
    <s v="C509164L"/>
    <x v="324"/>
    <s v="P514715"/>
    <n v="243600"/>
    <n v="1"/>
    <n v="2436000"/>
    <n v="0"/>
    <n v="2436000"/>
    <n v="1"/>
    <n v="1"/>
    <n v="1"/>
    <n v="1"/>
    <d v="2021-07-15T00:00:00"/>
    <x v="1562"/>
    <n v="2436000"/>
    <n v="172956"/>
    <x v="8"/>
    <x v="2"/>
    <n v="2263044"/>
    <n v="0.92900000000000005"/>
  </r>
  <r>
    <s v="ODR4780322299i"/>
    <s v="C875125L"/>
    <x v="252"/>
    <s v="P113963"/>
    <n v="243600"/>
    <n v="1"/>
    <n v="2436000"/>
    <n v="0"/>
    <n v="2436000"/>
    <n v="1"/>
    <n v="1"/>
    <n v="1"/>
    <n v="1"/>
    <d v="2022-02-04T00:00:00"/>
    <x v="1563"/>
    <n v="2436000"/>
    <n v="182700"/>
    <x v="8"/>
    <x v="2"/>
    <n v="2253300"/>
    <n v="0.92500000000000004"/>
  </r>
  <r>
    <s v="ODR5211561369m"/>
    <s v="C238230L"/>
    <x v="88"/>
    <s v="P113625"/>
    <n v="243600"/>
    <n v="1"/>
    <n v="2436000"/>
    <n v="0"/>
    <n v="2436000"/>
    <n v="1"/>
    <n v="0"/>
    <n v="0"/>
    <n v="4"/>
    <d v="2022-07-08T00:00:00"/>
    <x v="1564"/>
    <n v="2436000"/>
    <n v="199752"/>
    <x v="14"/>
    <x v="1"/>
    <n v="2236248"/>
    <n v="0.91800000000000004"/>
  </r>
  <r>
    <s v="ODR7754671496r"/>
    <s v="C238230L"/>
    <x v="71"/>
    <s v="P113625"/>
    <n v="243600"/>
    <n v="1"/>
    <n v="2436000"/>
    <n v="0"/>
    <n v="2436000"/>
    <n v="1"/>
    <n v="1"/>
    <n v="1"/>
    <n v="4"/>
    <d v="2022-07-08T00:00:00"/>
    <x v="1564"/>
    <n v="2436000"/>
    <n v="199752"/>
    <x v="14"/>
    <x v="1"/>
    <n v="2236248"/>
    <n v="0.91800000000000004"/>
  </r>
  <r>
    <s v="ODR5425546135q"/>
    <s v="C872680L"/>
    <x v="31"/>
    <s v="P113625"/>
    <n v="243600"/>
    <n v="1"/>
    <n v="2436000"/>
    <n v="0"/>
    <n v="2436000"/>
    <n v="1"/>
    <n v="1"/>
    <n v="1"/>
    <n v="1"/>
    <d v="2022-03-13T00:00:00"/>
    <x v="1564"/>
    <n v="2436000"/>
    <n v="199752"/>
    <x v="14"/>
    <x v="2"/>
    <n v="2236248"/>
    <n v="0.91800000000000004"/>
  </r>
  <r>
    <s v="ODR6016016023n"/>
    <s v="C898787L"/>
    <x v="170"/>
    <s v="P504548"/>
    <n v="243600"/>
    <n v="1"/>
    <n v="2436000"/>
    <n v="0"/>
    <n v="2436000"/>
    <n v="1"/>
    <n v="1"/>
    <n v="1"/>
    <n v="1"/>
    <d v="2021-08-14T00:00:00"/>
    <x v="1565"/>
    <n v="2436000"/>
    <n v="209496"/>
    <x v="9"/>
    <x v="2"/>
    <n v="2226504"/>
    <n v="0.91400000000000003"/>
  </r>
  <r>
    <s v="ODR8618952928n"/>
    <s v="C269732L"/>
    <x v="260"/>
    <s v="P581513"/>
    <n v="243600"/>
    <n v="1"/>
    <n v="2436000"/>
    <n v="0"/>
    <n v="2436000"/>
    <n v="1"/>
    <n v="1"/>
    <n v="1"/>
    <n v="1"/>
    <d v="2021-09-23T00:00:00"/>
    <x v="1566"/>
    <n v="2436000"/>
    <n v="197316"/>
    <x v="9"/>
    <x v="2"/>
    <n v="2238684"/>
    <n v="0.91900000000000004"/>
  </r>
  <r>
    <s v="ODR6521263368t"/>
    <s v="C514998L"/>
    <x v="312"/>
    <s v="P628602"/>
    <n v="243600"/>
    <n v="1"/>
    <n v="2436000"/>
    <n v="0"/>
    <n v="2436000"/>
    <n v="1"/>
    <n v="1"/>
    <n v="0"/>
    <n v="4"/>
    <d v="2022-08-06T00:00:00"/>
    <x v="1567"/>
    <n v="2436000"/>
    <n v="148596"/>
    <x v="9"/>
    <x v="1"/>
    <n v="2287404"/>
    <n v="0.93899999999999995"/>
  </r>
  <r>
    <s v="ODR8705898719z"/>
    <s v="C516797L"/>
    <x v="224"/>
    <s v="P350243"/>
    <n v="243600"/>
    <n v="1"/>
    <n v="2436000"/>
    <n v="0"/>
    <n v="2436000"/>
    <n v="1"/>
    <n v="1"/>
    <n v="0"/>
    <n v="1"/>
    <d v="2022-05-05T00:00:00"/>
    <x v="1568"/>
    <n v="2436000"/>
    <n v="153468"/>
    <x v="9"/>
    <x v="2"/>
    <n v="2282532"/>
    <n v="0.93700000000000006"/>
  </r>
  <r>
    <s v="ODR8544824299z"/>
    <s v="C773779L"/>
    <x v="72"/>
    <s v="P711805"/>
    <n v="243600"/>
    <n v="1"/>
    <n v="2436000"/>
    <n v="0"/>
    <n v="2436000"/>
    <n v="1"/>
    <n v="1"/>
    <n v="1"/>
    <n v="4"/>
    <d v="2022-08-02T00:00:00"/>
    <x v="1569"/>
    <n v="2436000"/>
    <n v="190008"/>
    <x v="9"/>
    <x v="1"/>
    <n v="2245992"/>
    <n v="0.92200000000000004"/>
  </r>
  <r>
    <s v="ODR1438450196z"/>
    <s v="C469380L"/>
    <x v="26"/>
    <s v="P875648"/>
    <n v="243600"/>
    <n v="1"/>
    <n v="2436000"/>
    <n v="0"/>
    <n v="2436000"/>
    <n v="1"/>
    <n v="1"/>
    <n v="0"/>
    <n v="7"/>
    <d v="2022-06-15T00:00:00"/>
    <x v="1570"/>
    <n v="2436000"/>
    <n v="202188"/>
    <x v="9"/>
    <x v="4"/>
    <n v="2233812"/>
    <n v="0.91700000000000004"/>
  </r>
  <r>
    <s v="ODR3780890476y"/>
    <s v="C505120L"/>
    <x v="146"/>
    <s v="P119010"/>
    <n v="243600"/>
    <n v="1"/>
    <n v="2436000"/>
    <n v="0"/>
    <n v="2436000"/>
    <n v="1"/>
    <n v="0"/>
    <n v="0"/>
    <n v="4"/>
    <d v="2022-06-08T00:00:00"/>
    <x v="1571"/>
    <n v="2436000"/>
    <n v="202188"/>
    <x v="9"/>
    <x v="1"/>
    <n v="2233812"/>
    <n v="0.91700000000000004"/>
  </r>
  <r>
    <s v="ODR5188604191x"/>
    <s v="C712908L"/>
    <x v="158"/>
    <s v="P235292"/>
    <n v="12180"/>
    <n v="20"/>
    <n v="2436000"/>
    <n v="0"/>
    <n v="2436000"/>
    <n v="1"/>
    <n v="0"/>
    <n v="0"/>
    <n v="1"/>
    <d v="2021-08-03T00:00:00"/>
    <x v="1292"/>
    <n v="127600"/>
    <n v="9918"/>
    <x v="11"/>
    <x v="2"/>
    <n v="2237640"/>
    <n v="0.91857142857142859"/>
  </r>
  <r>
    <s v="ODR1282466816i"/>
    <s v="C287848L"/>
    <x v="333"/>
    <s v="P235292"/>
    <n v="12180"/>
    <n v="20"/>
    <n v="2436000"/>
    <n v="0"/>
    <n v="2436000"/>
    <n v="1"/>
    <n v="1"/>
    <n v="1"/>
    <n v="1"/>
    <d v="2021-08-27T00:00:00"/>
    <x v="1292"/>
    <n v="127600"/>
    <n v="9918"/>
    <x v="11"/>
    <x v="2"/>
    <n v="2237640"/>
    <n v="0.91857142857142859"/>
  </r>
  <r>
    <s v="ODR9391872006a"/>
    <s v="C712908L"/>
    <x v="203"/>
    <s v="P235292"/>
    <n v="12180"/>
    <n v="20"/>
    <n v="2436000"/>
    <n v="0"/>
    <n v="2436000"/>
    <n v="1"/>
    <n v="1"/>
    <n v="1"/>
    <n v="1"/>
    <d v="2021-08-03T00:00:00"/>
    <x v="1292"/>
    <n v="127600"/>
    <n v="9918"/>
    <x v="11"/>
    <x v="2"/>
    <n v="2237640"/>
    <n v="0.91857142857142859"/>
  </r>
  <r>
    <s v="ODR8290279917s"/>
    <s v="C742109L"/>
    <x v="254"/>
    <s v="P780645"/>
    <n v="243542"/>
    <n v="1"/>
    <n v="2435420"/>
    <n v="0"/>
    <n v="2435420"/>
    <n v="1"/>
    <n v="1"/>
    <n v="1"/>
    <n v="1"/>
    <d v="2022-03-15T00:00:00"/>
    <x v="1572"/>
    <n v="2435420"/>
    <n v="160718"/>
    <x v="14"/>
    <x v="2"/>
    <n v="2274702"/>
    <n v="0.93400809716599187"/>
  </r>
  <r>
    <s v="ODR7891884905n"/>
    <s v="C814229L"/>
    <x v="64"/>
    <s v="P926685"/>
    <n v="243542"/>
    <n v="1"/>
    <n v="2435420"/>
    <n v="0"/>
    <n v="2435420"/>
    <n v="1"/>
    <n v="1"/>
    <n v="0"/>
    <n v="1"/>
    <d v="2021-07-13T00:00:00"/>
    <x v="1573"/>
    <n v="2435420"/>
    <n v="155846"/>
    <x v="9"/>
    <x v="2"/>
    <n v="2279574"/>
    <n v="0.93600857346987376"/>
  </r>
  <r>
    <s v="ODR8845021540e"/>
    <s v="C386328L"/>
    <x v="288"/>
    <s v="P365619"/>
    <n v="243252"/>
    <n v="1"/>
    <n v="2432520"/>
    <n v="0"/>
    <n v="2432520"/>
    <n v="1"/>
    <n v="1"/>
    <n v="0"/>
    <n v="4"/>
    <d v="2021-07-24T00:00:00"/>
    <x v="1574"/>
    <n v="2432520"/>
    <n v="218892"/>
    <x v="6"/>
    <x v="1"/>
    <n v="2213628"/>
    <n v="0.91001430615164525"/>
  </r>
  <r>
    <s v="ODR5370380383s"/>
    <s v="C418656L"/>
    <x v="297"/>
    <s v="P365619"/>
    <n v="243252"/>
    <n v="1"/>
    <n v="2432520"/>
    <n v="0"/>
    <n v="2432520"/>
    <n v="1"/>
    <n v="0"/>
    <n v="0"/>
    <n v="4"/>
    <d v="2022-02-08T00:00:00"/>
    <x v="1574"/>
    <n v="2432520"/>
    <n v="218892"/>
    <x v="6"/>
    <x v="1"/>
    <n v="2213628"/>
    <n v="0.91001430615164525"/>
  </r>
  <r>
    <s v="ODR9166492831c"/>
    <s v="C853853L"/>
    <x v="42"/>
    <s v="P242143"/>
    <n v="40542"/>
    <n v="6"/>
    <n v="2432520"/>
    <n v="0"/>
    <n v="2432520"/>
    <n v="1"/>
    <n v="1"/>
    <n v="0"/>
    <n v="1"/>
    <d v="2021-07-10T00:00:00"/>
    <x v="1575"/>
    <n v="405420"/>
    <n v="24708"/>
    <x v="8"/>
    <x v="2"/>
    <n v="2284272"/>
    <n v="0.93905579399141625"/>
  </r>
  <r>
    <s v="ODR7310972164x"/>
    <s v="C829183L"/>
    <x v="388"/>
    <s v="P512258"/>
    <n v="80910"/>
    <n v="3"/>
    <n v="2427300"/>
    <n v="0"/>
    <n v="2427300"/>
    <n v="1"/>
    <n v="0"/>
    <n v="0"/>
    <n v="7"/>
    <d v="2022-05-27T00:00:00"/>
    <x v="161"/>
    <n v="745300"/>
    <n v="49184"/>
    <x v="11"/>
    <x v="4"/>
    <n v="2279748"/>
    <n v="0.93921146953405021"/>
  </r>
  <r>
    <s v="ODR8763414612n"/>
    <s v="C133037L"/>
    <x v="397"/>
    <s v="P781618"/>
    <n v="242440"/>
    <n v="1"/>
    <n v="2424400"/>
    <n v="0"/>
    <n v="2424400"/>
    <n v="1"/>
    <n v="1"/>
    <n v="1"/>
    <n v="1"/>
    <d v="2021-12-28T00:00:00"/>
    <x v="1089"/>
    <n v="2424400"/>
    <n v="208452"/>
    <x v="8"/>
    <x v="2"/>
    <n v="2215948"/>
    <n v="0.91401913875598084"/>
  </r>
  <r>
    <s v="ODR9823502053l"/>
    <s v="C469190L"/>
    <x v="138"/>
    <s v="P781618"/>
    <n v="242440"/>
    <n v="1"/>
    <n v="2424400"/>
    <n v="0"/>
    <n v="2424400"/>
    <n v="1"/>
    <n v="0"/>
    <n v="0"/>
    <n v="5"/>
    <d v="2021-07-21T00:00:00"/>
    <x v="1089"/>
    <n v="2424400"/>
    <n v="208452"/>
    <x v="8"/>
    <x v="0"/>
    <n v="2215948"/>
    <n v="0.91401913875598084"/>
  </r>
  <r>
    <s v="ODR4817735571i"/>
    <s v="C469190L"/>
    <x v="203"/>
    <s v="P781618"/>
    <n v="242440"/>
    <n v="1"/>
    <n v="2424400"/>
    <n v="0"/>
    <n v="2424400"/>
    <n v="1"/>
    <n v="1"/>
    <n v="1"/>
    <n v="1"/>
    <d v="2021-07-21T00:00:00"/>
    <x v="1089"/>
    <n v="2424400"/>
    <n v="208452"/>
    <x v="8"/>
    <x v="2"/>
    <n v="2215948"/>
    <n v="0.91401913875598084"/>
  </r>
  <r>
    <s v="ODR4505528710j"/>
    <s v="C823189L"/>
    <x v="92"/>
    <s v="P760156"/>
    <n v="242150"/>
    <n v="1"/>
    <n v="2421500"/>
    <n v="0"/>
    <n v="2421500"/>
    <n v="1"/>
    <n v="1"/>
    <n v="0"/>
    <n v="1"/>
    <d v="2021-07-16T00:00:00"/>
    <x v="1576"/>
    <n v="2421500"/>
    <n v="169476"/>
    <x v="8"/>
    <x v="2"/>
    <n v="2252024"/>
    <n v="0.9300119760479042"/>
  </r>
  <r>
    <s v="ODR7697089016k"/>
    <s v="C603038L"/>
    <x v="268"/>
    <s v="P117695"/>
    <n v="241280"/>
    <n v="1"/>
    <n v="2412800"/>
    <n v="0"/>
    <n v="2412800"/>
    <n v="1"/>
    <n v="1"/>
    <n v="1"/>
    <n v="1"/>
    <d v="2022-01-02T00:00:00"/>
    <x v="1577"/>
    <n v="2412800"/>
    <n v="214716"/>
    <x v="7"/>
    <x v="2"/>
    <n v="2198084"/>
    <n v="0.91100961538461533"/>
  </r>
  <r>
    <s v="ODR1846683947g"/>
    <s v="C539850L"/>
    <x v="271"/>
    <s v="P841453"/>
    <n v="241280"/>
    <n v="1"/>
    <n v="2412800"/>
    <n v="0"/>
    <n v="2412800"/>
    <n v="1"/>
    <n v="1"/>
    <n v="1"/>
    <n v="4"/>
    <d v="2022-01-14T00:00:00"/>
    <x v="1578"/>
    <n v="2412800"/>
    <n v="183338"/>
    <x v="7"/>
    <x v="1"/>
    <n v="2229462"/>
    <n v="0.92401442307692305"/>
  </r>
  <r>
    <s v="ODR2693582038f"/>
    <s v="C908342L"/>
    <x v="390"/>
    <s v="P622474"/>
    <n v="240700"/>
    <n v="1"/>
    <n v="2407000"/>
    <n v="0"/>
    <n v="2407000"/>
    <n v="1"/>
    <n v="1"/>
    <n v="0"/>
    <n v="1"/>
    <d v="2021-07-07T00:00:00"/>
    <x v="1579"/>
    <n v="5800000"/>
    <n v="371200"/>
    <x v="1"/>
    <x v="2"/>
    <n v="2035800"/>
    <n v="0.8457831325301205"/>
  </r>
  <r>
    <s v="ODR1975098394b"/>
    <s v="C332643L"/>
    <x v="392"/>
    <s v="P708258"/>
    <n v="239540"/>
    <n v="1"/>
    <n v="2395400"/>
    <n v="0"/>
    <n v="2395400"/>
    <n v="1"/>
    <n v="1"/>
    <n v="0"/>
    <n v="1"/>
    <d v="2022-05-24T00:00:00"/>
    <x v="1580"/>
    <n v="2395400"/>
    <n v="213150"/>
    <x v="3"/>
    <x v="2"/>
    <n v="2182250"/>
    <n v="0.91101694915254239"/>
  </r>
  <r>
    <s v="ODR6002495143x"/>
    <s v="C475398L"/>
    <x v="401"/>
    <s v="P708258"/>
    <n v="239540"/>
    <n v="1"/>
    <n v="2395400"/>
    <n v="0"/>
    <n v="2395400"/>
    <n v="1"/>
    <n v="0"/>
    <n v="0"/>
    <n v="4"/>
    <d v="2022-04-06T00:00:00"/>
    <x v="1580"/>
    <n v="2395400"/>
    <n v="213150"/>
    <x v="3"/>
    <x v="1"/>
    <n v="2182250"/>
    <n v="0.91101694915254239"/>
  </r>
  <r>
    <s v="ODR5158626333y"/>
    <s v="C643176L"/>
    <x v="369"/>
    <s v="P774986"/>
    <n v="239250"/>
    <n v="1"/>
    <n v="2392500"/>
    <n v="0"/>
    <n v="2392500"/>
    <n v="1"/>
    <n v="0"/>
    <n v="0"/>
    <n v="4"/>
    <d v="2022-05-06T00:00:00"/>
    <x v="1581"/>
    <n v="2392500"/>
    <n v="181830"/>
    <x v="9"/>
    <x v="1"/>
    <n v="2210670"/>
    <n v="0.92400000000000004"/>
  </r>
  <r>
    <s v="ODR7499799481g"/>
    <s v="C216179L"/>
    <x v="117"/>
    <s v="P673853"/>
    <n v="239134"/>
    <n v="1"/>
    <n v="2391340"/>
    <n v="0"/>
    <n v="2391340"/>
    <n v="1"/>
    <n v="0"/>
    <n v="0"/>
    <n v="12"/>
    <d v="2021-09-21T00:00:00"/>
    <x v="1582"/>
    <n v="2813000"/>
    <n v="188442"/>
    <x v="10"/>
    <x v="12"/>
    <n v="2202898"/>
    <n v="0.92119815668202765"/>
  </r>
  <r>
    <s v="ODR6020557872p"/>
    <s v="C169455L"/>
    <x v="123"/>
    <s v="P642212"/>
    <n v="238380"/>
    <n v="1"/>
    <n v="2383800"/>
    <n v="0"/>
    <n v="2383800"/>
    <n v="1"/>
    <n v="0"/>
    <n v="0"/>
    <n v="4"/>
    <d v="2022-03-24T00:00:00"/>
    <x v="1583"/>
    <n v="2383800"/>
    <n v="200216"/>
    <x v="3"/>
    <x v="1"/>
    <n v="2183584"/>
    <n v="0.91600973236009731"/>
  </r>
  <r>
    <s v="ODR6781434745b"/>
    <s v="C674489L"/>
    <x v="24"/>
    <s v="P539895"/>
    <n v="237800"/>
    <n v="1"/>
    <n v="2378000"/>
    <n v="0"/>
    <n v="2378000"/>
    <n v="1"/>
    <n v="1"/>
    <n v="1"/>
    <n v="1"/>
    <d v="2022-07-06T00:00:00"/>
    <x v="1584"/>
    <n v="2378000"/>
    <n v="171216"/>
    <x v="9"/>
    <x v="2"/>
    <n v="2206784"/>
    <n v="0.92800000000000005"/>
  </r>
  <r>
    <s v="ODR9117449238u"/>
    <s v="C949560L"/>
    <x v="106"/>
    <s v="P180374"/>
    <n v="237800"/>
    <n v="1"/>
    <n v="2378000"/>
    <n v="0"/>
    <n v="2378000"/>
    <n v="1"/>
    <n v="1"/>
    <n v="0"/>
    <n v="4"/>
    <d v="2022-08-02T00:00:00"/>
    <x v="1585"/>
    <n v="2378000"/>
    <n v="178350"/>
    <x v="9"/>
    <x v="1"/>
    <n v="2199650"/>
    <n v="0.92500000000000004"/>
  </r>
  <r>
    <s v="ODR4078601163j"/>
    <s v="C251997L"/>
    <x v="341"/>
    <s v="P196625"/>
    <n v="237220"/>
    <n v="1"/>
    <n v="2372200"/>
    <n v="0"/>
    <n v="2372200"/>
    <n v="1"/>
    <n v="1"/>
    <n v="1"/>
    <n v="1"/>
    <d v="2021-10-28T00:00:00"/>
    <x v="1586"/>
    <n v="2372200"/>
    <n v="154164"/>
    <x v="14"/>
    <x v="2"/>
    <n v="2218036"/>
    <n v="0.93501222493887526"/>
  </r>
  <r>
    <s v="ODR4503771916c"/>
    <s v="C251997L"/>
    <x v="223"/>
    <s v="P196625"/>
    <n v="237220"/>
    <n v="1"/>
    <n v="2372200"/>
    <n v="0"/>
    <n v="2372200"/>
    <n v="1"/>
    <n v="1"/>
    <n v="1"/>
    <n v="1"/>
    <d v="2021-10-28T00:00:00"/>
    <x v="1586"/>
    <n v="2372200"/>
    <n v="154164"/>
    <x v="14"/>
    <x v="2"/>
    <n v="2218036"/>
    <n v="0.93501222493887526"/>
  </r>
  <r>
    <s v="ODR9672522174e"/>
    <s v="C746973L"/>
    <x v="62"/>
    <s v="P475499"/>
    <n v="118320"/>
    <n v="2"/>
    <n v="2366400"/>
    <n v="0"/>
    <n v="2366400"/>
    <n v="1"/>
    <n v="0"/>
    <n v="0"/>
    <n v="1"/>
    <d v="2021-07-11T00:00:00"/>
    <x v="55"/>
    <n v="1183200"/>
    <n v="86362"/>
    <x v="5"/>
    <x v="2"/>
    <n v="2193676"/>
    <n v="0.92700980392156862"/>
  </r>
  <r>
    <s v="ODR6361991201g"/>
    <s v="C796755L"/>
    <x v="92"/>
    <s v="P820716"/>
    <n v="236060"/>
    <n v="1"/>
    <n v="2360600"/>
    <n v="0"/>
    <n v="2360600"/>
    <n v="1"/>
    <n v="0"/>
    <n v="0"/>
    <n v="1"/>
    <d v="2022-06-22T00:00:00"/>
    <x v="1587"/>
    <n v="2360600"/>
    <n v="210076"/>
    <x v="6"/>
    <x v="2"/>
    <n v="2150524"/>
    <n v="0.91100737100737106"/>
  </r>
  <r>
    <s v="ODR7445803475g"/>
    <s v="C170667L"/>
    <x v="178"/>
    <s v="P341007"/>
    <n v="78300"/>
    <n v="3"/>
    <n v="2349000"/>
    <n v="0"/>
    <n v="2349000"/>
    <n v="1"/>
    <n v="0"/>
    <n v="0"/>
    <n v="1"/>
    <d v="2021-10-25T00:00:00"/>
    <x v="1588"/>
    <n v="783000"/>
    <n v="60262"/>
    <x v="10"/>
    <x v="2"/>
    <n v="2168214"/>
    <n v="0.92303703703703699"/>
  </r>
  <r>
    <s v="ODR2595896651f"/>
    <s v="C374672L"/>
    <x v="300"/>
    <s v="P989804"/>
    <n v="234900"/>
    <n v="1"/>
    <n v="2349000"/>
    <n v="0"/>
    <n v="2349000"/>
    <n v="1"/>
    <n v="1"/>
    <n v="0"/>
    <n v="1"/>
    <d v="2021-07-17T00:00:00"/>
    <x v="1589"/>
    <n v="2349000"/>
    <n v="169128"/>
    <x v="7"/>
    <x v="2"/>
    <n v="2179872"/>
    <n v="0.92800000000000005"/>
  </r>
  <r>
    <s v="ODR4943401234q"/>
    <s v="C618088L"/>
    <x v="83"/>
    <s v="P505321"/>
    <n v="233160"/>
    <n v="1"/>
    <n v="2331600"/>
    <n v="0"/>
    <n v="2331600"/>
    <n v="1"/>
    <n v="1"/>
    <n v="1"/>
    <n v="1"/>
    <d v="2021-07-02T00:00:00"/>
    <x v="1590"/>
    <n v="2331600"/>
    <n v="202826"/>
    <x v="1"/>
    <x v="2"/>
    <n v="2128774"/>
    <n v="0.9130099502487562"/>
  </r>
  <r>
    <s v="ODR3291322368r"/>
    <s v="C833467L"/>
    <x v="167"/>
    <s v="P699947"/>
    <n v="232812"/>
    <n v="1"/>
    <n v="2328120"/>
    <n v="0"/>
    <n v="2328120"/>
    <n v="1"/>
    <n v="1"/>
    <n v="0"/>
    <n v="1"/>
    <d v="2021-08-22T00:00:00"/>
    <x v="1591"/>
    <n v="2328120"/>
    <n v="195518"/>
    <x v="12"/>
    <x v="2"/>
    <n v="2132602"/>
    <n v="0.91601893373193821"/>
  </r>
  <r>
    <s v="ODR9516463686o"/>
    <s v="C123091L"/>
    <x v="158"/>
    <s v="P689586"/>
    <n v="232406"/>
    <n v="1"/>
    <n v="2324060"/>
    <n v="0"/>
    <n v="2324060"/>
    <n v="1"/>
    <n v="1"/>
    <n v="1"/>
    <n v="1"/>
    <d v="2022-02-05T00:00:00"/>
    <x v="1592"/>
    <n v="2314200"/>
    <n v="141114"/>
    <x v="3"/>
    <x v="2"/>
    <n v="2182946"/>
    <n v="0.93928125779885197"/>
  </r>
  <r>
    <s v="ODR3280523196u"/>
    <s v="C892614L"/>
    <x v="300"/>
    <s v="P689586"/>
    <n v="232406"/>
    <n v="1"/>
    <n v="2324060"/>
    <n v="0"/>
    <n v="2324060"/>
    <n v="1"/>
    <n v="1"/>
    <n v="0"/>
    <n v="1"/>
    <d v="2022-02-08T00:00:00"/>
    <x v="1592"/>
    <n v="2314200"/>
    <n v="141114"/>
    <x v="3"/>
    <x v="2"/>
    <n v="2182946"/>
    <n v="0.93928125779885197"/>
  </r>
  <r>
    <s v="ODR6301443764i"/>
    <s v="C724475L"/>
    <x v="55"/>
    <s v="P689586"/>
    <n v="232406"/>
    <n v="1"/>
    <n v="2324060"/>
    <n v="0"/>
    <n v="2324060"/>
    <n v="1"/>
    <n v="1"/>
    <n v="0"/>
    <n v="1"/>
    <d v="2022-02-19T00:00:00"/>
    <x v="1592"/>
    <n v="2314200"/>
    <n v="141114"/>
    <x v="3"/>
    <x v="2"/>
    <n v="2182946"/>
    <n v="0.93928125779885197"/>
  </r>
  <r>
    <s v="ODR9751216606b"/>
    <s v="C178431L"/>
    <x v="366"/>
    <s v="P689586"/>
    <n v="232406"/>
    <n v="1"/>
    <n v="2324060"/>
    <n v="0"/>
    <n v="2324060"/>
    <n v="1"/>
    <n v="0"/>
    <n v="0"/>
    <n v="1"/>
    <d v="2022-03-17T00:00:00"/>
    <x v="1592"/>
    <n v="2314200"/>
    <n v="141114"/>
    <x v="3"/>
    <x v="2"/>
    <n v="2182946"/>
    <n v="0.93928125779885197"/>
  </r>
  <r>
    <s v="ODR4854873049k"/>
    <s v="C197481L"/>
    <x v="305"/>
    <s v="P689586"/>
    <n v="232406"/>
    <n v="1"/>
    <n v="2324060"/>
    <n v="0"/>
    <n v="2324060"/>
    <n v="1"/>
    <n v="1"/>
    <n v="1"/>
    <n v="1"/>
    <d v="2022-02-01T00:00:00"/>
    <x v="1592"/>
    <n v="2314200"/>
    <n v="141114"/>
    <x v="3"/>
    <x v="2"/>
    <n v="2182946"/>
    <n v="0.93928125779885197"/>
  </r>
  <r>
    <s v="ODR4213967442r"/>
    <s v="C594019L"/>
    <x v="379"/>
    <s v="P823656"/>
    <n v="232000"/>
    <n v="1"/>
    <n v="2320000"/>
    <n v="0"/>
    <n v="2320000"/>
    <n v="1"/>
    <n v="1"/>
    <n v="1"/>
    <n v="1"/>
    <d v="2021-10-28T00:00:00"/>
    <x v="1593"/>
    <n v="2320000"/>
    <n v="183280"/>
    <x v="6"/>
    <x v="2"/>
    <n v="2136720"/>
    <n v="0.92100000000000004"/>
  </r>
  <r>
    <s v="ODR2206852974n"/>
    <s v="C525405L"/>
    <x v="389"/>
    <s v="P823656"/>
    <n v="232000"/>
    <n v="1"/>
    <n v="2320000"/>
    <n v="0"/>
    <n v="2320000"/>
    <n v="1"/>
    <n v="1"/>
    <n v="1"/>
    <n v="1"/>
    <d v="2021-07-24T00:00:00"/>
    <x v="1593"/>
    <n v="2320000"/>
    <n v="183280"/>
    <x v="6"/>
    <x v="2"/>
    <n v="2136720"/>
    <n v="0.92100000000000004"/>
  </r>
  <r>
    <s v="ODR4096325483y"/>
    <s v="C781404L"/>
    <x v="375"/>
    <s v="P823656"/>
    <n v="232000"/>
    <n v="1"/>
    <n v="2320000"/>
    <n v="0"/>
    <n v="2320000"/>
    <n v="1"/>
    <n v="1"/>
    <n v="0"/>
    <n v="1"/>
    <d v="2021-10-05T00:00:00"/>
    <x v="1593"/>
    <n v="2320000"/>
    <n v="183280"/>
    <x v="6"/>
    <x v="2"/>
    <n v="2136720"/>
    <n v="0.92100000000000004"/>
  </r>
  <r>
    <s v="ODR6981875758p"/>
    <s v="C737831L"/>
    <x v="59"/>
    <s v="P999157"/>
    <n v="232000"/>
    <n v="1"/>
    <n v="2320000"/>
    <n v="0"/>
    <n v="2320000"/>
    <n v="1"/>
    <n v="0"/>
    <n v="0"/>
    <n v="1"/>
    <d v="2021-10-23T00:00:00"/>
    <x v="1594"/>
    <n v="2320000"/>
    <n v="187920"/>
    <x v="6"/>
    <x v="2"/>
    <n v="2132080"/>
    <n v="0.91900000000000004"/>
  </r>
  <r>
    <s v="ODR6478666765z"/>
    <s v="C737831L"/>
    <x v="199"/>
    <s v="P659949"/>
    <n v="232000"/>
    <n v="1"/>
    <n v="2320000"/>
    <n v="0"/>
    <n v="2320000"/>
    <n v="1"/>
    <n v="1"/>
    <n v="1"/>
    <n v="1"/>
    <d v="2021-10-23T00:00:00"/>
    <x v="1595"/>
    <n v="2320000"/>
    <n v="141520"/>
    <x v="6"/>
    <x v="2"/>
    <n v="2178480"/>
    <n v="0.93899999999999995"/>
  </r>
  <r>
    <s v="ODR2933813767a"/>
    <s v="C170658L"/>
    <x v="156"/>
    <s v="P961919"/>
    <n v="232000"/>
    <n v="1"/>
    <n v="2320000"/>
    <n v="0"/>
    <n v="2320000"/>
    <n v="1"/>
    <n v="1"/>
    <n v="1"/>
    <n v="10"/>
    <d v="2021-11-06T00:00:00"/>
    <x v="163"/>
    <n v="2320000"/>
    <n v="146160"/>
    <x v="6"/>
    <x v="11"/>
    <n v="2173840"/>
    <n v="0.93700000000000006"/>
  </r>
  <r>
    <s v="ODR1332378507q"/>
    <s v="C402534L"/>
    <x v="144"/>
    <s v="P823656"/>
    <n v="232000"/>
    <n v="1"/>
    <n v="2320000"/>
    <n v="0"/>
    <n v="2320000"/>
    <n v="1"/>
    <n v="1"/>
    <n v="1"/>
    <n v="1"/>
    <d v="2021-08-06T00:00:00"/>
    <x v="1593"/>
    <n v="2320000"/>
    <n v="183280"/>
    <x v="6"/>
    <x v="2"/>
    <n v="2136720"/>
    <n v="0.92100000000000004"/>
  </r>
  <r>
    <s v="ODR5098617534l"/>
    <s v="C865419L"/>
    <x v="402"/>
    <s v="P823656"/>
    <n v="232000"/>
    <n v="1"/>
    <n v="2320000"/>
    <n v="0"/>
    <n v="2320000"/>
    <n v="1"/>
    <n v="1"/>
    <n v="1"/>
    <n v="1"/>
    <d v="2021-08-24T00:00:00"/>
    <x v="1593"/>
    <n v="2320000"/>
    <n v="183280"/>
    <x v="6"/>
    <x v="2"/>
    <n v="2136720"/>
    <n v="0.92100000000000004"/>
  </r>
  <r>
    <s v="ODR1911394920n"/>
    <s v="C144948L"/>
    <x v="373"/>
    <s v="P823656"/>
    <n v="232000"/>
    <n v="1"/>
    <n v="2320000"/>
    <n v="0"/>
    <n v="2320000"/>
    <n v="1"/>
    <n v="1"/>
    <n v="1"/>
    <n v="1"/>
    <d v="2021-08-12T00:00:00"/>
    <x v="1593"/>
    <n v="2320000"/>
    <n v="183280"/>
    <x v="6"/>
    <x v="2"/>
    <n v="2136720"/>
    <n v="0.92100000000000004"/>
  </r>
  <r>
    <s v="ODR2103268545d"/>
    <s v="C912653L"/>
    <x v="145"/>
    <s v="P823656"/>
    <n v="232000"/>
    <n v="1"/>
    <n v="2320000"/>
    <n v="0"/>
    <n v="2320000"/>
    <n v="1"/>
    <n v="1"/>
    <n v="1"/>
    <n v="1"/>
    <d v="2021-07-25T00:00:00"/>
    <x v="1593"/>
    <n v="2320000"/>
    <n v="183280"/>
    <x v="6"/>
    <x v="2"/>
    <n v="2136720"/>
    <n v="0.92100000000000004"/>
  </r>
  <r>
    <s v="ODR4878498895r"/>
    <s v="C268482L"/>
    <x v="181"/>
    <s v="P823656"/>
    <n v="232000"/>
    <n v="1"/>
    <n v="2320000"/>
    <n v="0"/>
    <n v="2320000"/>
    <n v="1"/>
    <n v="1"/>
    <n v="1"/>
    <n v="1"/>
    <d v="2021-09-12T00:00:00"/>
    <x v="1593"/>
    <n v="2320000"/>
    <n v="183280"/>
    <x v="6"/>
    <x v="2"/>
    <n v="2136720"/>
    <n v="0.92100000000000004"/>
  </r>
  <r>
    <s v="ODR6672711385k"/>
    <s v="C732744L"/>
    <x v="46"/>
    <s v="P961919"/>
    <n v="232000"/>
    <n v="1"/>
    <n v="2320000"/>
    <n v="0"/>
    <n v="2320000"/>
    <n v="1"/>
    <n v="1"/>
    <n v="1"/>
    <n v="4"/>
    <d v="2021-09-21T00:00:00"/>
    <x v="163"/>
    <n v="2320000"/>
    <n v="146160"/>
    <x v="6"/>
    <x v="1"/>
    <n v="2173840"/>
    <n v="0.93700000000000006"/>
  </r>
  <r>
    <s v="ODR8860942683y"/>
    <s v="C835947L"/>
    <x v="240"/>
    <s v="P961919"/>
    <n v="232000"/>
    <n v="1"/>
    <n v="2320000"/>
    <n v="0"/>
    <n v="2320000"/>
    <n v="1"/>
    <n v="1"/>
    <n v="1"/>
    <n v="1"/>
    <d v="2021-10-11T00:00:00"/>
    <x v="163"/>
    <n v="2320000"/>
    <n v="146160"/>
    <x v="6"/>
    <x v="2"/>
    <n v="2173840"/>
    <n v="0.93700000000000006"/>
  </r>
  <r>
    <s v="ODR2111711322q"/>
    <s v="C201592L"/>
    <x v="362"/>
    <s v="P961919"/>
    <n v="232000"/>
    <n v="1"/>
    <n v="2320000"/>
    <n v="0"/>
    <n v="2320000"/>
    <n v="1"/>
    <n v="1"/>
    <n v="1"/>
    <n v="1"/>
    <d v="2021-08-05T00:00:00"/>
    <x v="163"/>
    <n v="2320000"/>
    <n v="146160"/>
    <x v="6"/>
    <x v="2"/>
    <n v="2173840"/>
    <n v="0.93700000000000006"/>
  </r>
  <r>
    <s v="ODR2069869424q"/>
    <s v="C516599L"/>
    <x v="212"/>
    <s v="P567342"/>
    <n v="232000"/>
    <n v="1"/>
    <n v="2320000"/>
    <n v="0"/>
    <n v="2320000"/>
    <n v="1"/>
    <n v="1"/>
    <n v="0"/>
    <n v="1"/>
    <d v="2022-01-10T00:00:00"/>
    <x v="1596"/>
    <n v="2204000"/>
    <n v="160892"/>
    <x v="6"/>
    <x v="2"/>
    <n v="2159108"/>
    <n v="0.93064999999999998"/>
  </r>
  <r>
    <s v="ODR1158464487p"/>
    <s v="C556985L"/>
    <x v="171"/>
    <s v="P420664"/>
    <n v="232000"/>
    <n v="1"/>
    <n v="2320000"/>
    <n v="0"/>
    <n v="2320000"/>
    <n v="1"/>
    <n v="1"/>
    <n v="0"/>
    <n v="1"/>
    <d v="2022-05-26T00:00:00"/>
    <x v="1597"/>
    <n v="2320000"/>
    <n v="171680"/>
    <x v="6"/>
    <x v="2"/>
    <n v="2148320"/>
    <n v="0.92600000000000005"/>
  </r>
  <r>
    <s v="ODR7161445091k"/>
    <s v="C556363L"/>
    <x v="355"/>
    <s v="P420664"/>
    <n v="232000"/>
    <n v="1"/>
    <n v="2320000"/>
    <n v="0"/>
    <n v="2320000"/>
    <n v="1"/>
    <n v="1"/>
    <n v="1"/>
    <n v="1"/>
    <d v="2021-10-24T00:00:00"/>
    <x v="1597"/>
    <n v="2320000"/>
    <n v="171680"/>
    <x v="6"/>
    <x v="2"/>
    <n v="2148320"/>
    <n v="0.92600000000000005"/>
  </r>
  <r>
    <s v="ODR3038647583g"/>
    <s v="C679223L"/>
    <x v="107"/>
    <s v="P358041"/>
    <n v="232000"/>
    <n v="1"/>
    <n v="2320000"/>
    <n v="0"/>
    <n v="2320000"/>
    <n v="1"/>
    <n v="0"/>
    <n v="0"/>
    <n v="1"/>
    <d v="2022-02-20T00:00:00"/>
    <x v="1598"/>
    <n v="2320000"/>
    <n v="162400"/>
    <x v="6"/>
    <x v="2"/>
    <n v="2157600"/>
    <n v="0.93"/>
  </r>
  <r>
    <s v="ODR3270857959v"/>
    <s v="C487094L"/>
    <x v="74"/>
    <s v="P536105"/>
    <n v="232000"/>
    <n v="1"/>
    <n v="2320000"/>
    <n v="0"/>
    <n v="2320000"/>
    <n v="1"/>
    <n v="0"/>
    <n v="0"/>
    <n v="1"/>
    <d v="2022-01-25T00:00:00"/>
    <x v="1599"/>
    <n v="2320000"/>
    <n v="201840"/>
    <x v="6"/>
    <x v="2"/>
    <n v="2118160"/>
    <n v="0.91300000000000003"/>
  </r>
  <r>
    <s v="ODR6640822052x"/>
    <s v="C617345L"/>
    <x v="39"/>
    <s v="P900096"/>
    <n v="58000"/>
    <n v="4"/>
    <n v="2320000"/>
    <n v="0"/>
    <n v="2320000"/>
    <n v="1"/>
    <n v="1"/>
    <n v="1"/>
    <n v="1"/>
    <d v="2022-02-01T00:00:00"/>
    <x v="1600"/>
    <n v="580000"/>
    <n v="45820"/>
    <x v="8"/>
    <x v="2"/>
    <n v="2136720"/>
    <n v="0.92100000000000004"/>
  </r>
  <r>
    <s v="ODR5360835335q"/>
    <s v="C729711L"/>
    <x v="259"/>
    <s v="P153743"/>
    <n v="232000"/>
    <n v="1"/>
    <n v="2320000"/>
    <n v="0"/>
    <n v="2320000"/>
    <n v="1"/>
    <n v="1"/>
    <n v="0"/>
    <n v="4"/>
    <d v="2022-02-03T00:00:00"/>
    <x v="1601"/>
    <n v="2320000"/>
    <n v="204160"/>
    <x v="8"/>
    <x v="1"/>
    <n v="2115840"/>
    <n v="0.91200000000000003"/>
  </r>
  <r>
    <s v="ODR5525184853w"/>
    <s v="C720927L"/>
    <x v="59"/>
    <s v="P480430"/>
    <n v="232000"/>
    <n v="1"/>
    <n v="2320000"/>
    <n v="0"/>
    <n v="2320000"/>
    <n v="1"/>
    <n v="1"/>
    <n v="0"/>
    <n v="1"/>
    <d v="2021-07-17T00:00:00"/>
    <x v="1602"/>
    <n v="2320000"/>
    <n v="164720"/>
    <x v="14"/>
    <x v="2"/>
    <n v="2155280"/>
    <n v="0.92900000000000005"/>
  </r>
  <r>
    <s v="ODR5379296718t"/>
    <s v="C707817L"/>
    <x v="364"/>
    <s v="P809730"/>
    <n v="232000"/>
    <n v="1"/>
    <n v="2320000"/>
    <n v="0"/>
    <n v="2320000"/>
    <n v="1"/>
    <n v="0"/>
    <n v="0"/>
    <n v="4"/>
    <d v="2021-12-11T00:00:00"/>
    <x v="1603"/>
    <n v="2320000"/>
    <n v="139200"/>
    <x v="9"/>
    <x v="1"/>
    <n v="2180800"/>
    <n v="0.94"/>
  </r>
  <r>
    <s v="ODR3331651518p"/>
    <s v="C456801L"/>
    <x v="323"/>
    <s v="P461750"/>
    <n v="232000"/>
    <n v="1"/>
    <n v="2320000"/>
    <n v="0"/>
    <n v="2320000"/>
    <n v="1"/>
    <n v="1"/>
    <n v="0"/>
    <n v="1"/>
    <d v="2021-12-06T00:00:00"/>
    <x v="1604"/>
    <n v="2320000"/>
    <n v="187920"/>
    <x v="9"/>
    <x v="2"/>
    <n v="2132080"/>
    <n v="0.91900000000000004"/>
  </r>
  <r>
    <s v="ODR2788889891w"/>
    <s v="C892699L"/>
    <x v="326"/>
    <s v="P837951"/>
    <n v="232000"/>
    <n v="1"/>
    <n v="2320000"/>
    <n v="0"/>
    <n v="2320000"/>
    <n v="1"/>
    <n v="1"/>
    <n v="0"/>
    <n v="1"/>
    <d v="2021-12-10T00:00:00"/>
    <x v="1605"/>
    <n v="2320000"/>
    <n v="171680"/>
    <x v="9"/>
    <x v="2"/>
    <n v="2148320"/>
    <n v="0.92600000000000005"/>
  </r>
  <r>
    <s v="ODR8053378461s"/>
    <s v="C821173L"/>
    <x v="157"/>
    <s v="P419070"/>
    <n v="116000"/>
    <n v="2"/>
    <n v="2320000"/>
    <n v="0"/>
    <n v="2320000"/>
    <n v="1"/>
    <n v="0"/>
    <n v="0"/>
    <n v="2"/>
    <d v="2021-11-15T00:00:00"/>
    <x v="94"/>
    <n v="1160000"/>
    <n v="104400"/>
    <x v="0"/>
    <x v="5"/>
    <n v="2111200"/>
    <n v="0.91"/>
  </r>
  <r>
    <s v="ODR1701725132a"/>
    <s v="C810915L"/>
    <x v="314"/>
    <s v="P664265"/>
    <n v="232000"/>
    <n v="1"/>
    <n v="2320000"/>
    <n v="0"/>
    <n v="2320000"/>
    <n v="1"/>
    <n v="1"/>
    <n v="1"/>
    <n v="1"/>
    <d v="2021-12-16T00:00:00"/>
    <x v="1441"/>
    <n v="1450000"/>
    <n v="94250"/>
    <x v="0"/>
    <x v="2"/>
    <n v="2225750"/>
    <n v="0.95937499999999998"/>
  </r>
  <r>
    <s v="ODR6628368625n"/>
    <s v="C983438L"/>
    <x v="11"/>
    <s v="P718246"/>
    <n v="116000"/>
    <n v="2"/>
    <n v="2320000"/>
    <n v="0"/>
    <n v="2320000"/>
    <n v="1"/>
    <n v="1"/>
    <n v="0"/>
    <n v="1"/>
    <d v="2022-03-11T00:00:00"/>
    <x v="1606"/>
    <n v="1160000"/>
    <n v="75400"/>
    <x v="0"/>
    <x v="2"/>
    <n v="2169200"/>
    <n v="0.93500000000000005"/>
  </r>
  <r>
    <s v="ODR4067241928x"/>
    <s v="C914093L"/>
    <x v="339"/>
    <s v="P181349"/>
    <n v="46400"/>
    <n v="5"/>
    <n v="2320000"/>
    <n v="0"/>
    <n v="2320000"/>
    <n v="1"/>
    <n v="1"/>
    <n v="1"/>
    <n v="1"/>
    <d v="2021-07-04T00:00:00"/>
    <x v="1607"/>
    <n v="464000"/>
    <n v="38048"/>
    <x v="11"/>
    <x v="2"/>
    <n v="2129760"/>
    <n v="0.91800000000000004"/>
  </r>
  <r>
    <s v="ODR4315812420u"/>
    <s v="C139855L"/>
    <x v="290"/>
    <s v="P985716"/>
    <n v="58000"/>
    <n v="4"/>
    <n v="2320000"/>
    <n v="0"/>
    <n v="2320000"/>
    <n v="1"/>
    <n v="1"/>
    <n v="1"/>
    <n v="1"/>
    <d v="2021-07-09T00:00:00"/>
    <x v="1443"/>
    <n v="580000"/>
    <n v="35960"/>
    <x v="5"/>
    <x v="2"/>
    <n v="2176160"/>
    <n v="0.93799999999999994"/>
  </r>
  <r>
    <s v="ODR5647543114m"/>
    <s v="C252303L"/>
    <x v="343"/>
    <s v="P142308"/>
    <n v="231942"/>
    <n v="1"/>
    <n v="2319420"/>
    <n v="0"/>
    <n v="2319420"/>
    <n v="1"/>
    <n v="1"/>
    <n v="1"/>
    <n v="1"/>
    <d v="2021-09-21T00:00:00"/>
    <x v="1608"/>
    <n v="2319420"/>
    <n v="204102"/>
    <x v="6"/>
    <x v="2"/>
    <n v="2115318"/>
    <n v="0.91200300075018759"/>
  </r>
  <r>
    <s v="ODR5742656402g"/>
    <s v="C939704L"/>
    <x v="250"/>
    <s v="P772342"/>
    <n v="231942"/>
    <n v="1"/>
    <n v="2319420"/>
    <n v="0"/>
    <n v="2319420"/>
    <n v="1"/>
    <n v="1"/>
    <n v="1"/>
    <n v="1"/>
    <d v="2022-02-09T00:00:00"/>
    <x v="1609"/>
    <n v="2319420"/>
    <n v="192502"/>
    <x v="8"/>
    <x v="2"/>
    <n v="2126918"/>
    <n v="0.91700425106276573"/>
  </r>
  <r>
    <s v="ODR7437074618w"/>
    <s v="C915276L"/>
    <x v="332"/>
    <s v="P747071"/>
    <n v="231942"/>
    <n v="1"/>
    <n v="2319420"/>
    <n v="0"/>
    <n v="2319420"/>
    <n v="1"/>
    <n v="1"/>
    <n v="1"/>
    <n v="1"/>
    <d v="2021-12-22T00:00:00"/>
    <x v="1610"/>
    <n v="2319420"/>
    <n v="201782"/>
    <x v="14"/>
    <x v="2"/>
    <n v="2117638"/>
    <n v="0.91300325081270317"/>
  </r>
  <r>
    <s v="ODR1235151817h"/>
    <s v="C738725L"/>
    <x v="230"/>
    <s v="P279098"/>
    <n v="231942"/>
    <n v="1"/>
    <n v="2319420"/>
    <n v="0"/>
    <n v="2319420"/>
    <n v="1"/>
    <n v="1"/>
    <n v="0"/>
    <n v="1"/>
    <d v="2021-08-27T00:00:00"/>
    <x v="1611"/>
    <n v="2319420"/>
    <n v="187862"/>
    <x v="9"/>
    <x v="2"/>
    <n v="2131558"/>
    <n v="0.9190047511877969"/>
  </r>
  <r>
    <s v="ODR8572723112g"/>
    <s v="C611418L"/>
    <x v="314"/>
    <s v="P639318"/>
    <n v="231942"/>
    <n v="1"/>
    <n v="2319420"/>
    <n v="0"/>
    <n v="2319420"/>
    <n v="1"/>
    <n v="1"/>
    <n v="1"/>
    <n v="1"/>
    <d v="2021-12-22T00:00:00"/>
    <x v="1116"/>
    <n v="2319420"/>
    <n v="146102"/>
    <x v="9"/>
    <x v="2"/>
    <n v="2173318"/>
    <n v="0.9370092523130783"/>
  </r>
  <r>
    <s v="ODR8081198683k"/>
    <s v="C355168L"/>
    <x v="309"/>
    <s v="P778246"/>
    <n v="231942"/>
    <n v="1"/>
    <n v="2319420"/>
    <n v="0"/>
    <n v="2319420"/>
    <n v="1"/>
    <n v="0"/>
    <n v="0"/>
    <n v="12"/>
    <d v="2021-11-18T00:00:00"/>
    <x v="1612"/>
    <n v="2319420"/>
    <n v="148422"/>
    <x v="9"/>
    <x v="12"/>
    <n v="2170998"/>
    <n v="0.93600900225056261"/>
  </r>
  <r>
    <s v="ODR6553234271h"/>
    <s v="C639016L"/>
    <x v="354"/>
    <s v="P528036"/>
    <n v="231942"/>
    <n v="1"/>
    <n v="2319420"/>
    <n v="0"/>
    <n v="2319420"/>
    <n v="1"/>
    <n v="1"/>
    <n v="1"/>
    <n v="1"/>
    <d v="2021-08-28T00:00:00"/>
    <x v="1613"/>
    <n v="1739420"/>
    <n v="146102"/>
    <x v="9"/>
    <x v="2"/>
    <n v="2173318"/>
    <n v="0.9370092523130783"/>
  </r>
  <r>
    <s v="ODR6379977466p"/>
    <s v="C312106L"/>
    <x v="285"/>
    <s v="P556912"/>
    <n v="231942"/>
    <n v="1"/>
    <n v="2319420"/>
    <n v="0"/>
    <n v="2319420"/>
    <n v="1"/>
    <n v="1"/>
    <n v="0"/>
    <n v="1"/>
    <d v="2021-12-06T00:00:00"/>
    <x v="1614"/>
    <n v="2319420"/>
    <n v="143782"/>
    <x v="9"/>
    <x v="2"/>
    <n v="2175638"/>
    <n v="0.93800950237559388"/>
  </r>
  <r>
    <s v="ODR7678718029p"/>
    <s v="C729143L"/>
    <x v="267"/>
    <s v="P701151"/>
    <n v="231942"/>
    <n v="1"/>
    <n v="2319420"/>
    <n v="0"/>
    <n v="2319420"/>
    <n v="1"/>
    <n v="1"/>
    <n v="0"/>
    <n v="1"/>
    <d v="2021-07-18T00:00:00"/>
    <x v="1615"/>
    <n v="2319420"/>
    <n v="155382"/>
    <x v="9"/>
    <x v="2"/>
    <n v="2164038"/>
    <n v="0.93300825206301574"/>
  </r>
  <r>
    <s v="ODR7259865037a"/>
    <s v="C243874L"/>
    <x v="340"/>
    <s v="P304734"/>
    <n v="231942"/>
    <n v="1"/>
    <n v="2319420"/>
    <n v="0"/>
    <n v="2319420"/>
    <n v="1"/>
    <n v="1"/>
    <n v="1"/>
    <n v="1"/>
    <d v="2022-01-11T00:00:00"/>
    <x v="1117"/>
    <n v="2319420"/>
    <n v="160022"/>
    <x v="9"/>
    <x v="2"/>
    <n v="2159398"/>
    <n v="0.93100775193798446"/>
  </r>
  <r>
    <s v="ODR6953241799y"/>
    <s v="C162721L"/>
    <x v="247"/>
    <s v="P592090"/>
    <n v="231942"/>
    <n v="1"/>
    <n v="2319420"/>
    <n v="0"/>
    <n v="2319420"/>
    <n v="1"/>
    <n v="1"/>
    <n v="0"/>
    <n v="1"/>
    <d v="2021-07-26T00:00:00"/>
    <x v="1616"/>
    <n v="2319420"/>
    <n v="143782"/>
    <x v="9"/>
    <x v="2"/>
    <n v="2175638"/>
    <n v="0.93800950237559388"/>
  </r>
  <r>
    <s v="ODR2630056340g"/>
    <s v="C179670L"/>
    <x v="120"/>
    <s v="P408177"/>
    <n v="231942"/>
    <n v="1"/>
    <n v="2319420"/>
    <n v="0"/>
    <n v="2319420"/>
    <n v="1"/>
    <n v="0"/>
    <n v="0"/>
    <n v="4"/>
    <d v="2022-08-17T00:00:00"/>
    <x v="1617"/>
    <n v="2319420"/>
    <n v="197142"/>
    <x v="9"/>
    <x v="1"/>
    <n v="2122278"/>
    <n v="0.91500375093773445"/>
  </r>
  <r>
    <s v="ODR2147228674y"/>
    <s v="C411331L"/>
    <x v="344"/>
    <s v="P198252"/>
    <n v="231942"/>
    <n v="1"/>
    <n v="2319420"/>
    <n v="0"/>
    <n v="2319420"/>
    <n v="1"/>
    <n v="1"/>
    <n v="0"/>
    <n v="1"/>
    <d v="2021-07-19T00:00:00"/>
    <x v="1618"/>
    <n v="2319420"/>
    <n v="194822"/>
    <x v="7"/>
    <x v="2"/>
    <n v="2124598"/>
    <n v="0.91600400100025003"/>
  </r>
  <r>
    <s v="ODR3948470498g"/>
    <s v="C202990L"/>
    <x v="186"/>
    <s v="P920632"/>
    <n v="115942"/>
    <n v="2"/>
    <n v="2318840"/>
    <n v="0"/>
    <n v="2318840"/>
    <n v="1"/>
    <n v="0"/>
    <n v="0"/>
    <n v="1"/>
    <d v="2021-10-28T00:00:00"/>
    <x v="1619"/>
    <n v="1159420"/>
    <n v="73022"/>
    <x v="3"/>
    <x v="2"/>
    <n v="2172796"/>
    <n v="0.93701850925462726"/>
  </r>
  <r>
    <s v="ODR4527039876d"/>
    <s v="C700565L"/>
    <x v="224"/>
    <s v="P359488"/>
    <n v="115942"/>
    <n v="2"/>
    <n v="2318840"/>
    <n v="0"/>
    <n v="2318840"/>
    <n v="1"/>
    <n v="0"/>
    <n v="0"/>
    <n v="1"/>
    <d v="2022-05-20T00:00:00"/>
    <x v="1620"/>
    <n v="1159420"/>
    <n v="85782"/>
    <x v="14"/>
    <x v="2"/>
    <n v="2147276"/>
    <n v="0.92601300650325158"/>
  </r>
  <r>
    <s v="ODR2976494355m"/>
    <s v="C215298L"/>
    <x v="362"/>
    <s v="P557054"/>
    <n v="115942"/>
    <n v="2"/>
    <n v="2318840"/>
    <n v="0"/>
    <n v="2318840"/>
    <n v="1"/>
    <n v="0"/>
    <n v="0"/>
    <n v="1"/>
    <d v="2021-10-21T00:00:00"/>
    <x v="156"/>
    <n v="1159420"/>
    <n v="74182"/>
    <x v="0"/>
    <x v="2"/>
    <n v="2170476"/>
    <n v="0.93601800900450227"/>
  </r>
  <r>
    <s v="ODR9210560966y"/>
    <s v="C386951L"/>
    <x v="55"/>
    <s v="P557054"/>
    <n v="115942"/>
    <n v="2"/>
    <n v="2318840"/>
    <n v="0"/>
    <n v="2318840"/>
    <n v="1"/>
    <n v="1"/>
    <n v="1"/>
    <n v="1"/>
    <d v="2022-02-04T00:00:00"/>
    <x v="156"/>
    <n v="1159420"/>
    <n v="74182"/>
    <x v="0"/>
    <x v="2"/>
    <n v="2170476"/>
    <n v="0.93601800900450227"/>
  </r>
  <r>
    <s v="ODR6441181111y"/>
    <s v="C983372L"/>
    <x v="185"/>
    <s v="P838951"/>
    <n v="115942"/>
    <n v="2"/>
    <n v="2318840"/>
    <n v="0"/>
    <n v="2318840"/>
    <n v="1"/>
    <n v="0"/>
    <n v="0"/>
    <n v="1"/>
    <d v="2022-03-18T00:00:00"/>
    <x v="1621"/>
    <n v="1159420"/>
    <n v="90422"/>
    <x v="0"/>
    <x v="2"/>
    <n v="2137996"/>
    <n v="0.92201100550275139"/>
  </r>
  <r>
    <s v="ODR6131776820f"/>
    <s v="C934798L"/>
    <x v="117"/>
    <s v="P329247"/>
    <n v="231710"/>
    <n v="1"/>
    <n v="2317100"/>
    <n v="0"/>
    <n v="2317100"/>
    <n v="1"/>
    <n v="0"/>
    <n v="0"/>
    <n v="1"/>
    <d v="2021-09-28T00:00:00"/>
    <x v="1622"/>
    <n v="2317100"/>
    <n v="189950"/>
    <x v="9"/>
    <x v="2"/>
    <n v="2127150"/>
    <n v="0.91802252816020025"/>
  </r>
  <r>
    <s v="ODR2390313107h"/>
    <s v="C969315L"/>
    <x v="342"/>
    <s v="P454528"/>
    <n v="231710"/>
    <n v="1"/>
    <n v="2317100"/>
    <n v="0"/>
    <n v="2317100"/>
    <n v="1"/>
    <n v="1"/>
    <n v="0"/>
    <n v="1"/>
    <d v="2021-07-09T00:00:00"/>
    <x v="1623"/>
    <n v="2317100"/>
    <n v="199230"/>
    <x v="9"/>
    <x v="2"/>
    <n v="2117870"/>
    <n v="0.91401752190237795"/>
  </r>
  <r>
    <s v="ODR9941505252j"/>
    <s v="C422663L"/>
    <x v="253"/>
    <s v="P969028"/>
    <n v="231710"/>
    <n v="1"/>
    <n v="2317100"/>
    <n v="0"/>
    <n v="2317100"/>
    <n v="1"/>
    <n v="0"/>
    <n v="0"/>
    <n v="1"/>
    <d v="2022-02-14T00:00:00"/>
    <x v="1624"/>
    <n v="2317100"/>
    <n v="178408"/>
    <x v="9"/>
    <x v="2"/>
    <n v="2138692"/>
    <n v="0.92300375469336671"/>
  </r>
  <r>
    <s v="ODR5871112153w"/>
    <s v="C738725L"/>
    <x v="29"/>
    <s v="P282392"/>
    <n v="231710"/>
    <n v="1"/>
    <n v="2317100"/>
    <n v="0"/>
    <n v="2317100"/>
    <n v="1"/>
    <n v="1"/>
    <n v="0"/>
    <n v="1"/>
    <d v="2021-08-27T00:00:00"/>
    <x v="1625"/>
    <n v="2317100"/>
    <n v="203870"/>
    <x v="9"/>
    <x v="2"/>
    <n v="2113230"/>
    <n v="0.9120150187734668"/>
  </r>
  <r>
    <s v="ODR3674645377y"/>
    <s v="C681745L"/>
    <x v="107"/>
    <s v="P671598"/>
    <n v="231710"/>
    <n v="1"/>
    <n v="2317100"/>
    <n v="0"/>
    <n v="2317100"/>
    <n v="1"/>
    <n v="1"/>
    <n v="1"/>
    <n v="1"/>
    <d v="2022-02-04T00:00:00"/>
    <x v="1626"/>
    <n v="2317100"/>
    <n v="208510"/>
    <x v="9"/>
    <x v="2"/>
    <n v="2108590"/>
    <n v="0.91001251564455565"/>
  </r>
  <r>
    <s v="ODR4387981741w"/>
    <s v="C157094L"/>
    <x v="80"/>
    <s v="P805677"/>
    <n v="231710"/>
    <n v="1"/>
    <n v="2317100"/>
    <n v="0"/>
    <n v="2317100"/>
    <n v="1"/>
    <n v="1"/>
    <n v="0"/>
    <n v="1"/>
    <d v="2022-07-10T00:00:00"/>
    <x v="1627"/>
    <n v="2317100"/>
    <n v="208510"/>
    <x v="9"/>
    <x v="2"/>
    <n v="2108590"/>
    <n v="0.91001251564455565"/>
  </r>
  <r>
    <s v="ODR8850812124f"/>
    <s v="C118321L"/>
    <x v="66"/>
    <s v="P862989"/>
    <n v="231710"/>
    <n v="1"/>
    <n v="2317100"/>
    <n v="0"/>
    <n v="2317100"/>
    <n v="1"/>
    <n v="1"/>
    <n v="0"/>
    <n v="4"/>
    <d v="2022-08-11T00:00:00"/>
    <x v="1628"/>
    <n v="2317100"/>
    <n v="166808"/>
    <x v="9"/>
    <x v="1"/>
    <n v="2150292"/>
    <n v="0.92801001251564452"/>
  </r>
  <r>
    <s v="ODR3407855442u"/>
    <s v="C551324L"/>
    <x v="345"/>
    <s v="P442630"/>
    <n v="231710"/>
    <n v="1"/>
    <n v="2317100"/>
    <n v="0"/>
    <n v="2317100"/>
    <n v="1"/>
    <n v="0"/>
    <n v="0"/>
    <n v="4"/>
    <d v="2021-12-08T00:00:00"/>
    <x v="1629"/>
    <n v="2317100"/>
    <n v="180728"/>
    <x v="12"/>
    <x v="1"/>
    <n v="2136372"/>
    <n v="0.92200250312891119"/>
  </r>
  <r>
    <s v="ODR7058420806c"/>
    <s v="C551324L"/>
    <x v="308"/>
    <s v="P442630"/>
    <n v="231710"/>
    <n v="1"/>
    <n v="2317100"/>
    <n v="0"/>
    <n v="2317100"/>
    <n v="1"/>
    <n v="1"/>
    <n v="1"/>
    <n v="3"/>
    <d v="2021-12-08T00:00:00"/>
    <x v="1629"/>
    <n v="2317100"/>
    <n v="180728"/>
    <x v="12"/>
    <x v="3"/>
    <n v="2136372"/>
    <n v="0.92200250312891119"/>
  </r>
  <r>
    <s v="ODR6237763902w"/>
    <s v="C914093L"/>
    <x v="375"/>
    <s v="P120746"/>
    <n v="231710"/>
    <n v="1"/>
    <n v="2317100"/>
    <n v="0"/>
    <n v="2317100"/>
    <n v="1"/>
    <n v="1"/>
    <n v="0"/>
    <n v="1"/>
    <d v="2021-07-04T00:00:00"/>
    <x v="1630"/>
    <n v="2317100"/>
    <n v="199230"/>
    <x v="7"/>
    <x v="2"/>
    <n v="2117870"/>
    <n v="0.91401752190237795"/>
  </r>
  <r>
    <s v="ODR4994335319t"/>
    <s v="C645518L"/>
    <x v="379"/>
    <s v="P689586"/>
    <n v="231362"/>
    <n v="1"/>
    <n v="2313620"/>
    <n v="0"/>
    <n v="2313620"/>
    <n v="1"/>
    <n v="0"/>
    <n v="0"/>
    <n v="4"/>
    <d v="2021-09-22T00:00:00"/>
    <x v="1592"/>
    <n v="2314200"/>
    <n v="141114"/>
    <x v="3"/>
    <x v="1"/>
    <n v="2172506"/>
    <n v="0.9390072699924793"/>
  </r>
  <r>
    <s v="ODR2284936406b"/>
    <s v="C485200L"/>
    <x v="42"/>
    <s v="P689586"/>
    <n v="231362"/>
    <n v="1"/>
    <n v="2313620"/>
    <n v="0"/>
    <n v="2313620"/>
    <n v="1"/>
    <n v="1"/>
    <n v="1"/>
    <n v="1"/>
    <d v="2021-11-25T00:00:00"/>
    <x v="1592"/>
    <n v="2314200"/>
    <n v="141114"/>
    <x v="3"/>
    <x v="2"/>
    <n v="2172506"/>
    <n v="0.9390072699924793"/>
  </r>
  <r>
    <s v="ODR7133713502k"/>
    <s v="C115156L"/>
    <x v="23"/>
    <s v="P135979"/>
    <n v="115420"/>
    <n v="2"/>
    <n v="2308400"/>
    <n v="0"/>
    <n v="2308400"/>
    <n v="1"/>
    <n v="1"/>
    <n v="0"/>
    <n v="1"/>
    <d v="2022-04-27T00:00:00"/>
    <x v="1631"/>
    <n v="1154200"/>
    <n v="96918"/>
    <x v="6"/>
    <x v="2"/>
    <n v="2114564"/>
    <n v="0.91603015075376881"/>
  </r>
  <r>
    <s v="ODR1512174738t"/>
    <s v="C964914L"/>
    <x v="70"/>
    <s v="P131747"/>
    <n v="76850"/>
    <n v="3"/>
    <n v="2305500"/>
    <n v="0"/>
    <n v="2305500"/>
    <n v="1"/>
    <n v="1"/>
    <n v="1"/>
    <n v="1"/>
    <d v="2022-04-12T00:00:00"/>
    <x v="1632"/>
    <n v="519680"/>
    <n v="39962"/>
    <x v="6"/>
    <x v="2"/>
    <n v="2185614"/>
    <n v="0.94799999999999995"/>
  </r>
  <r>
    <s v="ODR3825418901p"/>
    <s v="C894196L"/>
    <x v="273"/>
    <s v="P930623"/>
    <n v="230550"/>
    <n v="1"/>
    <n v="2305500"/>
    <n v="0"/>
    <n v="2305500"/>
    <n v="1"/>
    <n v="0"/>
    <n v="0"/>
    <n v="8"/>
    <d v="2021-07-28T00:00:00"/>
    <x v="1633"/>
    <n v="2305500"/>
    <n v="159036"/>
    <x v="7"/>
    <x v="8"/>
    <n v="2146464"/>
    <n v="0.93101886792452826"/>
  </r>
  <r>
    <s v="ODR4776589680i"/>
    <s v="C165936L"/>
    <x v="356"/>
    <s v="P930623"/>
    <n v="230550"/>
    <n v="1"/>
    <n v="2305500"/>
    <n v="0"/>
    <n v="2305500"/>
    <n v="1"/>
    <n v="1"/>
    <n v="1"/>
    <n v="1"/>
    <d v="2021-08-11T00:00:00"/>
    <x v="1633"/>
    <n v="2305500"/>
    <n v="159036"/>
    <x v="7"/>
    <x v="2"/>
    <n v="2146464"/>
    <n v="0.93101886792452826"/>
  </r>
  <r>
    <s v="ODR8867694919p"/>
    <s v="C551324L"/>
    <x v="183"/>
    <s v="P114901"/>
    <n v="230260"/>
    <n v="1"/>
    <n v="2302600"/>
    <n v="0"/>
    <n v="2302600"/>
    <n v="1"/>
    <n v="0"/>
    <n v="0"/>
    <n v="4"/>
    <d v="2021-12-08T00:00:00"/>
    <x v="1634"/>
    <n v="2302600"/>
    <n v="158862"/>
    <x v="12"/>
    <x v="1"/>
    <n v="2143738"/>
    <n v="0.93100755667506296"/>
  </r>
  <r>
    <s v="ODR3201318343e"/>
    <s v="C771769L"/>
    <x v="142"/>
    <s v="P348595"/>
    <n v="229100"/>
    <n v="1"/>
    <n v="2291000"/>
    <n v="0"/>
    <n v="2291000"/>
    <n v="1"/>
    <n v="1"/>
    <n v="1"/>
    <n v="12"/>
    <d v="2021-07-26T00:00:00"/>
    <x v="1635"/>
    <n v="2291000"/>
    <n v="142042"/>
    <x v="8"/>
    <x v="12"/>
    <n v="2148958"/>
    <n v="0.93799999999999994"/>
  </r>
  <r>
    <s v="ODR1731632107g"/>
    <s v="C111808L"/>
    <x v="127"/>
    <s v="P776156"/>
    <n v="229100"/>
    <n v="1"/>
    <n v="2291000"/>
    <n v="0"/>
    <n v="2291000"/>
    <n v="1"/>
    <n v="1"/>
    <n v="0"/>
    <n v="1"/>
    <d v="2022-05-23T00:00:00"/>
    <x v="137"/>
    <n v="1832800"/>
    <n v="111766"/>
    <x v="8"/>
    <x v="2"/>
    <n v="2179234"/>
    <n v="0.95121518987341769"/>
  </r>
  <r>
    <s v="ODR1255510794n"/>
    <s v="C846307L"/>
    <x v="160"/>
    <s v="P517579"/>
    <n v="28420"/>
    <n v="8"/>
    <n v="2273600"/>
    <n v="0"/>
    <n v="2273600"/>
    <n v="1"/>
    <n v="1"/>
    <n v="1"/>
    <n v="1"/>
    <d v="2021-11-09T00:00:00"/>
    <x v="1636"/>
    <n v="284200"/>
    <n v="19604"/>
    <x v="14"/>
    <x v="2"/>
    <n v="2116768"/>
    <n v="0.93102040816326526"/>
  </r>
  <r>
    <s v="ODR5772931478j"/>
    <s v="C823189L"/>
    <x v="195"/>
    <s v="P120552"/>
    <n v="227070"/>
    <n v="1"/>
    <n v="2270700"/>
    <n v="0"/>
    <n v="2270700"/>
    <n v="1"/>
    <n v="1"/>
    <n v="0"/>
    <n v="1"/>
    <d v="2021-07-16T00:00:00"/>
    <x v="1637"/>
    <n v="2270700"/>
    <n v="172550"/>
    <x v="8"/>
    <x v="2"/>
    <n v="2098150"/>
    <n v="0.92401021711366538"/>
  </r>
  <r>
    <s v="ODR1776103542h"/>
    <s v="C398448L"/>
    <x v="268"/>
    <s v="P689586"/>
    <n v="226316"/>
    <n v="1"/>
    <n v="2263160"/>
    <n v="0"/>
    <n v="2263160"/>
    <n v="1"/>
    <n v="1"/>
    <n v="1"/>
    <n v="1"/>
    <d v="2022-01-12T00:00:00"/>
    <x v="1592"/>
    <n v="2314200"/>
    <n v="141114"/>
    <x v="3"/>
    <x v="2"/>
    <n v="2122046"/>
    <n v="0.93764736032803686"/>
  </r>
  <r>
    <s v="ODR2256048406l"/>
    <s v="C578500L"/>
    <x v="89"/>
    <s v="P177940"/>
    <n v="226200"/>
    <n v="1"/>
    <n v="2262000"/>
    <n v="0"/>
    <n v="2262000"/>
    <n v="1"/>
    <n v="1"/>
    <n v="1"/>
    <n v="1"/>
    <d v="2021-07-21T00:00:00"/>
    <x v="531"/>
    <n v="2262000"/>
    <n v="162864"/>
    <x v="2"/>
    <x v="2"/>
    <n v="2099136"/>
    <n v="0.92800000000000005"/>
  </r>
  <r>
    <s v="ODR5193029868s"/>
    <s v="C649500L"/>
    <x v="97"/>
    <s v="P828133"/>
    <n v="226200"/>
    <n v="1"/>
    <n v="2262000"/>
    <n v="0"/>
    <n v="2262000"/>
    <n v="1"/>
    <n v="1"/>
    <n v="1"/>
    <n v="1"/>
    <d v="2021-07-12T00:00:00"/>
    <x v="1638"/>
    <n v="2262000"/>
    <n v="142506"/>
    <x v="10"/>
    <x v="2"/>
    <n v="2119494"/>
    <n v="0.93700000000000006"/>
  </r>
  <r>
    <s v="ODR8519459799p"/>
    <s v="C659113L"/>
    <x v="193"/>
    <s v="P681316"/>
    <n v="113100"/>
    <n v="2"/>
    <n v="2262000"/>
    <n v="0"/>
    <n v="2262000"/>
    <n v="1"/>
    <n v="1"/>
    <n v="1"/>
    <n v="1"/>
    <d v="2021-07-15T00:00:00"/>
    <x v="1639"/>
    <n v="1131000"/>
    <n v="90480"/>
    <x v="6"/>
    <x v="2"/>
    <n v="2081040"/>
    <n v="0.92"/>
  </r>
  <r>
    <s v="ODR3553727564a"/>
    <s v="C789607L"/>
    <x v="277"/>
    <s v="P938447"/>
    <n v="226200"/>
    <n v="1"/>
    <n v="2262000"/>
    <n v="0"/>
    <n v="2262000"/>
    <n v="1"/>
    <n v="1"/>
    <n v="1"/>
    <n v="1"/>
    <d v="2021-09-24T00:00:00"/>
    <x v="1640"/>
    <n v="2262000"/>
    <n v="183222"/>
    <x v="6"/>
    <x v="2"/>
    <n v="2078778"/>
    <n v="0.91900000000000004"/>
  </r>
  <r>
    <s v="ODR5410010319i"/>
    <s v="C182986L"/>
    <x v="191"/>
    <s v="P517579"/>
    <n v="22620"/>
    <n v="10"/>
    <n v="2262000"/>
    <n v="0"/>
    <n v="2262000"/>
    <n v="1"/>
    <n v="1"/>
    <n v="0"/>
    <n v="1"/>
    <d v="2021-07-04T00:00:00"/>
    <x v="1636"/>
    <n v="284200"/>
    <n v="19604"/>
    <x v="14"/>
    <x v="2"/>
    <n v="2065960"/>
    <n v="0.91333333333333333"/>
  </r>
  <r>
    <s v="ODR7021611810o"/>
    <s v="C630421L"/>
    <x v="291"/>
    <s v="P916706"/>
    <n v="113100"/>
    <n v="2"/>
    <n v="2262000"/>
    <n v="0"/>
    <n v="2262000"/>
    <n v="1"/>
    <n v="1"/>
    <n v="1"/>
    <n v="1"/>
    <d v="2022-02-19T00:00:00"/>
    <x v="1641"/>
    <n v="1508000"/>
    <n v="120640"/>
    <x v="7"/>
    <x v="2"/>
    <n v="2020720"/>
    <n v="0.89333333333333331"/>
  </r>
  <r>
    <s v="ODR7324532109q"/>
    <s v="C283648L"/>
    <x v="164"/>
    <s v="P304553"/>
    <n v="225620"/>
    <n v="1"/>
    <n v="2256200"/>
    <n v="0"/>
    <n v="2256200"/>
    <n v="1"/>
    <n v="1"/>
    <n v="1"/>
    <n v="1"/>
    <d v="2022-01-16T00:00:00"/>
    <x v="1642"/>
    <n v="2256200"/>
    <n v="191748"/>
    <x v="8"/>
    <x v="2"/>
    <n v="2064452"/>
    <n v="0.91501285347043704"/>
  </r>
  <r>
    <s v="ODR5724542571a"/>
    <s v="C180092L"/>
    <x v="334"/>
    <s v="P564521"/>
    <n v="225620"/>
    <n v="1"/>
    <n v="2256200"/>
    <n v="0"/>
    <n v="2256200"/>
    <n v="1"/>
    <n v="1"/>
    <n v="1"/>
    <n v="1"/>
    <d v="2022-02-10T00:00:00"/>
    <x v="1643"/>
    <n v="2256200"/>
    <n v="182700"/>
    <x v="14"/>
    <x v="2"/>
    <n v="2073500"/>
    <n v="0.91902313624678666"/>
  </r>
  <r>
    <s v="ODR5648970611w"/>
    <s v="C305773L"/>
    <x v="4"/>
    <s v="P532247"/>
    <n v="112694"/>
    <n v="2"/>
    <n v="2253880"/>
    <n v="0"/>
    <n v="2253880"/>
    <n v="1"/>
    <n v="1"/>
    <n v="0"/>
    <n v="1"/>
    <d v="2021-11-07T00:00:00"/>
    <x v="1644"/>
    <n v="1270200"/>
    <n v="81258"/>
    <x v="12"/>
    <x v="2"/>
    <n v="2091364"/>
    <n v="0.92789500772002054"/>
  </r>
  <r>
    <s v="ODR4575484797m"/>
    <s v="C749547L"/>
    <x v="85"/>
    <s v="P731656"/>
    <n v="225156"/>
    <n v="1"/>
    <n v="2251560"/>
    <n v="0"/>
    <n v="2251560"/>
    <n v="1"/>
    <n v="1"/>
    <n v="1"/>
    <n v="1"/>
    <d v="2021-11-24T00:00:00"/>
    <x v="1645"/>
    <n v="2251560"/>
    <n v="177828"/>
    <x v="3"/>
    <x v="2"/>
    <n v="2073732"/>
    <n v="0.92102009273570329"/>
  </r>
  <r>
    <s v="ODR1554071639a"/>
    <s v="C531144L"/>
    <x v="323"/>
    <s v="P965987"/>
    <n v="22504"/>
    <n v="10"/>
    <n v="2250400"/>
    <n v="0"/>
    <n v="2250400"/>
    <n v="1"/>
    <n v="1"/>
    <n v="1"/>
    <n v="3"/>
    <d v="2021-12-10T00:00:00"/>
    <x v="147"/>
    <n v="266800"/>
    <n v="18908"/>
    <x v="11"/>
    <x v="3"/>
    <n v="2061320"/>
    <n v="0.91597938144329893"/>
  </r>
  <r>
    <s v="ODR9165410739t"/>
    <s v="C552458L"/>
    <x v="116"/>
    <s v="P286786"/>
    <n v="224170"/>
    <n v="1"/>
    <n v="2241700"/>
    <n v="0"/>
    <n v="2241700"/>
    <n v="1"/>
    <n v="1"/>
    <n v="1"/>
    <n v="1"/>
    <d v="2021-10-24T00:00:00"/>
    <x v="1546"/>
    <n v="2241700"/>
    <n v="152424"/>
    <x v="1"/>
    <x v="2"/>
    <n v="2089276"/>
    <n v="0.93200517464424326"/>
  </r>
  <r>
    <s v="ODR3366155794p"/>
    <s v="C239306L"/>
    <x v="384"/>
    <s v="P210130"/>
    <n v="111940"/>
    <n v="2"/>
    <n v="2238800"/>
    <n v="0"/>
    <n v="2238800"/>
    <n v="1"/>
    <n v="1"/>
    <n v="1"/>
    <n v="1"/>
    <d v="2021-07-21T00:00:00"/>
    <x v="1646"/>
    <n v="1119400"/>
    <n v="98484"/>
    <x v="6"/>
    <x v="2"/>
    <n v="2041832"/>
    <n v="0.91202072538860102"/>
  </r>
  <r>
    <s v="ODR2799911650y"/>
    <s v="C120985L"/>
    <x v="261"/>
    <s v="P512258"/>
    <n v="74530"/>
    <n v="3"/>
    <n v="2235900"/>
    <n v="0"/>
    <n v="2235900"/>
    <n v="1"/>
    <n v="0"/>
    <n v="0"/>
    <n v="7"/>
    <d v="2021-11-27T00:00:00"/>
    <x v="161"/>
    <n v="745300"/>
    <n v="49184"/>
    <x v="11"/>
    <x v="4"/>
    <n v="2088348"/>
    <n v="0.93400778210116731"/>
  </r>
  <r>
    <s v="ODR9011793048v"/>
    <s v="C585410L"/>
    <x v="402"/>
    <s v="P658058"/>
    <n v="223300"/>
    <n v="1"/>
    <n v="2233000"/>
    <n v="0"/>
    <n v="2233000"/>
    <n v="1"/>
    <n v="1"/>
    <n v="1"/>
    <n v="1"/>
    <d v="2021-08-26T00:00:00"/>
    <x v="1647"/>
    <n v="2233000"/>
    <n v="154048"/>
    <x v="14"/>
    <x v="2"/>
    <n v="2078952"/>
    <n v="0.93101298701298696"/>
  </r>
  <r>
    <s v="ODR5322608927x"/>
    <s v="C525405L"/>
    <x v="198"/>
    <s v="P569845"/>
    <n v="223300"/>
    <n v="1"/>
    <n v="2233000"/>
    <n v="0"/>
    <n v="2233000"/>
    <n v="1"/>
    <n v="1"/>
    <n v="1"/>
    <n v="1"/>
    <d v="2021-07-24T00:00:00"/>
    <x v="1648"/>
    <n v="2233000"/>
    <n v="167446"/>
    <x v="9"/>
    <x v="2"/>
    <n v="2065554"/>
    <n v="0.92501298701298706"/>
  </r>
  <r>
    <s v="ODR1413374742p"/>
    <s v="C404142L"/>
    <x v="168"/>
    <s v="P759375"/>
    <n v="223300"/>
    <n v="1"/>
    <n v="2233000"/>
    <n v="0"/>
    <n v="2233000"/>
    <n v="1"/>
    <n v="1"/>
    <n v="1"/>
    <n v="4"/>
    <d v="2021-11-08T00:00:00"/>
    <x v="1649"/>
    <n v="2233000"/>
    <n v="138446"/>
    <x v="0"/>
    <x v="1"/>
    <n v="2094554"/>
    <n v="0.93799999999999994"/>
  </r>
  <r>
    <s v="ODR5984955210b"/>
    <s v="C284729L"/>
    <x v="327"/>
    <s v="P920311"/>
    <n v="55680"/>
    <n v="4"/>
    <n v="2227200"/>
    <n v="0"/>
    <n v="2227200"/>
    <n v="1"/>
    <n v="1"/>
    <n v="1"/>
    <n v="1"/>
    <d v="2022-01-10T00:00:00"/>
    <x v="1650"/>
    <n v="1058500"/>
    <n v="87812"/>
    <x v="0"/>
    <x v="2"/>
    <n v="1875952"/>
    <n v="0.84229166666666666"/>
  </r>
  <r>
    <s v="ODR2164985858l"/>
    <s v="C698317L"/>
    <x v="171"/>
    <s v="P512258"/>
    <n v="73733"/>
    <n v="3"/>
    <n v="2211980"/>
    <n v="0"/>
    <n v="2211980"/>
    <n v="1"/>
    <n v="0"/>
    <n v="0"/>
    <n v="4"/>
    <d v="2021-12-14T00:00:00"/>
    <x v="161"/>
    <n v="745300"/>
    <n v="49184"/>
    <x v="11"/>
    <x v="1"/>
    <n v="2064428"/>
    <n v="0.93329415275002492"/>
  </r>
  <r>
    <s v="ODR2227111097h"/>
    <s v="C787631L"/>
    <x v="49"/>
    <s v="P403582"/>
    <n v="220980"/>
    <n v="1"/>
    <n v="2209800"/>
    <n v="0"/>
    <n v="2209800"/>
    <n v="1"/>
    <n v="1"/>
    <n v="1"/>
    <n v="1"/>
    <d v="2021-11-13T00:00:00"/>
    <x v="1651"/>
    <n v="2209800"/>
    <n v="194416"/>
    <x v="14"/>
    <x v="2"/>
    <n v="2015384"/>
    <n v="0.91202099737532805"/>
  </r>
  <r>
    <s v="ODR4440705720t"/>
    <s v="C744100L"/>
    <x v="386"/>
    <s v="P334155"/>
    <n v="220922"/>
    <n v="1"/>
    <n v="2209220"/>
    <n v="0"/>
    <n v="2209220"/>
    <n v="1"/>
    <n v="1"/>
    <n v="0"/>
    <n v="1"/>
    <d v="2021-11-27T00:00:00"/>
    <x v="1652"/>
    <n v="2209220"/>
    <n v="185542"/>
    <x v="3"/>
    <x v="2"/>
    <n v="2023678"/>
    <n v="0.91601470202152802"/>
  </r>
  <r>
    <s v="ODR5364005327c"/>
    <s v="C186186L"/>
    <x v="290"/>
    <s v="P334155"/>
    <n v="220922"/>
    <n v="1"/>
    <n v="2209220"/>
    <n v="0"/>
    <n v="2209220"/>
    <n v="1"/>
    <n v="1"/>
    <n v="1"/>
    <n v="1"/>
    <d v="2022-02-15T00:00:00"/>
    <x v="1652"/>
    <n v="2209220"/>
    <n v="185542"/>
    <x v="3"/>
    <x v="2"/>
    <n v="2023678"/>
    <n v="0.91601470202152802"/>
  </r>
  <r>
    <s v="ODR9864740303q"/>
    <s v="C963219L"/>
    <x v="205"/>
    <s v="P659949"/>
    <n v="220400"/>
    <n v="1"/>
    <n v="2204000"/>
    <n v="0"/>
    <n v="2204000"/>
    <n v="1"/>
    <n v="1"/>
    <n v="1"/>
    <n v="1"/>
    <d v="2021-10-05T00:00:00"/>
    <x v="1595"/>
    <n v="2320000"/>
    <n v="141520"/>
    <x v="6"/>
    <x v="2"/>
    <n v="2062480"/>
    <n v="0.9357894736842105"/>
  </r>
  <r>
    <s v="ODR4268633599r"/>
    <s v="C293498L"/>
    <x v="357"/>
    <s v="P999157"/>
    <n v="220400"/>
    <n v="1"/>
    <n v="2204000"/>
    <n v="0"/>
    <n v="2204000"/>
    <n v="1"/>
    <n v="1"/>
    <n v="1"/>
    <n v="1"/>
    <d v="2021-10-12T00:00:00"/>
    <x v="1594"/>
    <n v="2320000"/>
    <n v="187920"/>
    <x v="6"/>
    <x v="2"/>
    <n v="2016080"/>
    <n v="0.91473684210526318"/>
  </r>
  <r>
    <s v="ODR2369179961u"/>
    <s v="C196616L"/>
    <x v="208"/>
    <s v="P999157"/>
    <n v="220400"/>
    <n v="1"/>
    <n v="2204000"/>
    <n v="0"/>
    <n v="2204000"/>
    <n v="1"/>
    <n v="1"/>
    <n v="1"/>
    <n v="1"/>
    <d v="2021-10-15T00:00:00"/>
    <x v="1594"/>
    <n v="2320000"/>
    <n v="187920"/>
    <x v="6"/>
    <x v="2"/>
    <n v="2016080"/>
    <n v="0.91473684210526318"/>
  </r>
  <r>
    <s v="ODR3296916930x"/>
    <s v="C451226L"/>
    <x v="233"/>
    <s v="P567342"/>
    <n v="220400"/>
    <n v="1"/>
    <n v="2204000"/>
    <n v="0"/>
    <n v="2204000"/>
    <n v="1"/>
    <n v="1"/>
    <n v="1"/>
    <n v="1"/>
    <d v="2021-10-05T00:00:00"/>
    <x v="1596"/>
    <n v="2204000"/>
    <n v="160892"/>
    <x v="6"/>
    <x v="2"/>
    <n v="2043108"/>
    <n v="0.92700000000000005"/>
  </r>
  <r>
    <s v="ODR9252695659t"/>
    <s v="C140150L"/>
    <x v="283"/>
    <s v="P579577"/>
    <n v="220400"/>
    <n v="1"/>
    <n v="2204000"/>
    <n v="0"/>
    <n v="2204000"/>
    <n v="1"/>
    <n v="1"/>
    <n v="1"/>
    <n v="1"/>
    <d v="2021-08-20T00:00:00"/>
    <x v="1653"/>
    <n v="2204000"/>
    <n v="141056"/>
    <x v="8"/>
    <x v="2"/>
    <n v="2062944"/>
    <n v="0.93600000000000005"/>
  </r>
  <r>
    <s v="ODR5386140395g"/>
    <s v="C531144L"/>
    <x v="338"/>
    <s v="P996636"/>
    <n v="22040"/>
    <n v="10"/>
    <n v="2204000"/>
    <n v="0"/>
    <n v="2204000"/>
    <n v="1"/>
    <n v="1"/>
    <n v="0"/>
    <n v="3"/>
    <d v="2021-12-10T00:00:00"/>
    <x v="1654"/>
    <n v="220400"/>
    <n v="19372"/>
    <x v="11"/>
    <x v="3"/>
    <n v="2010280"/>
    <n v="0.91210526315789475"/>
  </r>
  <r>
    <s v="ODR4592275032s"/>
    <s v="C949083L"/>
    <x v="153"/>
    <s v="P986099"/>
    <n v="110142"/>
    <n v="2"/>
    <n v="2202840"/>
    <n v="0"/>
    <n v="2202840"/>
    <n v="1"/>
    <n v="0"/>
    <n v="0"/>
    <n v="13"/>
    <d v="2021-11-08T00:00:00"/>
    <x v="205"/>
    <n v="1101420"/>
    <n v="67164"/>
    <x v="12"/>
    <x v="7"/>
    <n v="2068512"/>
    <n v="0.93902053712480249"/>
  </r>
  <r>
    <s v="ODR5993795597w"/>
    <s v="C360250L"/>
    <x v="109"/>
    <s v="P846596"/>
    <n v="219820"/>
    <n v="1"/>
    <n v="2198200"/>
    <n v="0"/>
    <n v="2198200"/>
    <n v="1"/>
    <n v="1"/>
    <n v="1"/>
    <n v="1"/>
    <d v="2022-03-17T00:00:00"/>
    <x v="1655"/>
    <n v="2198200"/>
    <n v="191226"/>
    <x v="1"/>
    <x v="2"/>
    <n v="2006974"/>
    <n v="0.91300791556728234"/>
  </r>
  <r>
    <s v="ODR1130362205c"/>
    <s v="C702126L"/>
    <x v="115"/>
    <s v="P545511"/>
    <n v="219820"/>
    <n v="1"/>
    <n v="2198200"/>
    <n v="0"/>
    <n v="2198200"/>
    <n v="1"/>
    <n v="1"/>
    <n v="0"/>
    <n v="1"/>
    <d v="2021-09-23T00:00:00"/>
    <x v="963"/>
    <n v="2198200"/>
    <n v="175856"/>
    <x v="14"/>
    <x v="2"/>
    <n v="2022344"/>
    <n v="0.92"/>
  </r>
  <r>
    <s v="ODR2045096052i"/>
    <s v="C576889L"/>
    <x v="408"/>
    <s v="P870079"/>
    <n v="219762"/>
    <n v="1"/>
    <n v="2197620"/>
    <n v="0"/>
    <n v="2197620"/>
    <n v="1"/>
    <n v="1"/>
    <n v="1"/>
    <n v="1"/>
    <d v="2021-07-04T00:00:00"/>
    <x v="1656"/>
    <n v="2197620"/>
    <n v="149408"/>
    <x v="10"/>
    <x v="2"/>
    <n v="2048212"/>
    <n v="0.93201372393771442"/>
  </r>
  <r>
    <s v="ODR2238818375v"/>
    <s v="C139143L"/>
    <x v="393"/>
    <s v="P846596"/>
    <n v="219762"/>
    <n v="1"/>
    <n v="2197620"/>
    <n v="0"/>
    <n v="2197620"/>
    <n v="1"/>
    <n v="1"/>
    <n v="0"/>
    <n v="1"/>
    <d v="2022-05-16T00:00:00"/>
    <x v="1655"/>
    <n v="2198200"/>
    <n v="191226"/>
    <x v="1"/>
    <x v="2"/>
    <n v="2006394"/>
    <n v="0.91298495645288991"/>
  </r>
  <r>
    <s v="ODR5958659717v"/>
    <s v="C815209L"/>
    <x v="35"/>
    <s v="P932773"/>
    <n v="218950"/>
    <n v="1"/>
    <n v="2189500"/>
    <n v="0"/>
    <n v="2189500"/>
    <n v="1"/>
    <n v="1"/>
    <n v="1"/>
    <n v="4"/>
    <d v="2022-07-16T00:00:00"/>
    <x v="132"/>
    <n v="2189500"/>
    <n v="157644"/>
    <x v="3"/>
    <x v="1"/>
    <n v="2031856"/>
    <n v="0.92800000000000005"/>
  </r>
  <r>
    <s v="ODR1514648402f"/>
    <s v="C263996L"/>
    <x v="154"/>
    <s v="P673102"/>
    <n v="218950"/>
    <n v="1"/>
    <n v="2189500"/>
    <n v="0"/>
    <n v="2189500"/>
    <n v="1"/>
    <n v="1"/>
    <n v="1"/>
    <n v="1"/>
    <d v="2021-07-13T00:00:00"/>
    <x v="1657"/>
    <n v="2189500"/>
    <n v="194822"/>
    <x v="7"/>
    <x v="2"/>
    <n v="1994678"/>
    <n v="0.9110198675496689"/>
  </r>
  <r>
    <s v="ODR8969064153p"/>
    <s v="C818614L"/>
    <x v="242"/>
    <s v="P389473"/>
    <n v="218950"/>
    <n v="1"/>
    <n v="2189500"/>
    <n v="0"/>
    <n v="2189500"/>
    <n v="1"/>
    <n v="1"/>
    <n v="1"/>
    <n v="1"/>
    <d v="2021-08-07T00:00:00"/>
    <x v="1658"/>
    <n v="1095040"/>
    <n v="70064"/>
    <x v="7"/>
    <x v="2"/>
    <n v="2119436"/>
    <n v="0.96799999999999997"/>
  </r>
  <r>
    <s v="ODR6333270251f"/>
    <s v="C534714L"/>
    <x v="90"/>
    <s v="P749888"/>
    <n v="72500"/>
    <n v="3"/>
    <n v="2175000"/>
    <n v="0"/>
    <n v="2175000"/>
    <n v="1"/>
    <n v="1"/>
    <n v="1"/>
    <n v="1"/>
    <d v="2022-07-12T00:00:00"/>
    <x v="1659"/>
    <n v="695420"/>
    <n v="47270"/>
    <x v="10"/>
    <x v="2"/>
    <n v="2033190"/>
    <n v="0.93479999999999996"/>
  </r>
  <r>
    <s v="ODR7180058664w"/>
    <s v="C970697L"/>
    <x v="84"/>
    <s v="P380619"/>
    <n v="108750"/>
    <n v="2"/>
    <n v="2175000"/>
    <n v="0"/>
    <n v="2175000"/>
    <n v="1"/>
    <n v="0"/>
    <n v="0"/>
    <n v="1"/>
    <d v="2022-06-26T00:00:00"/>
    <x v="1660"/>
    <n v="1087500"/>
    <n v="68498"/>
    <x v="13"/>
    <x v="2"/>
    <n v="2038004"/>
    <n v="0.93701333333333336"/>
  </r>
  <r>
    <s v="ODR8616998834r"/>
    <s v="C893754L"/>
    <x v="59"/>
    <s v="P280656"/>
    <n v="72500"/>
    <n v="3"/>
    <n v="2175000"/>
    <n v="0"/>
    <n v="2175000"/>
    <n v="1"/>
    <n v="0"/>
    <n v="0"/>
    <n v="4"/>
    <d v="2021-07-03T00:00:00"/>
    <x v="1661"/>
    <n v="725000"/>
    <n v="57246"/>
    <x v="8"/>
    <x v="1"/>
    <n v="2003262"/>
    <n v="0.92103999999999997"/>
  </r>
  <r>
    <s v="ODR3951879323t"/>
    <s v="C976222L"/>
    <x v="100"/>
    <s v="P326506"/>
    <n v="72500"/>
    <n v="3"/>
    <n v="2175000"/>
    <n v="0"/>
    <n v="2175000"/>
    <n v="1"/>
    <n v="1"/>
    <n v="1"/>
    <n v="1"/>
    <d v="2022-03-10T00:00:00"/>
    <x v="1662"/>
    <n v="869420"/>
    <n v="53882"/>
    <x v="8"/>
    <x v="2"/>
    <n v="2013354"/>
    <n v="0.92567999999999995"/>
  </r>
  <r>
    <s v="ODR5113302514w"/>
    <s v="C983849L"/>
    <x v="179"/>
    <s v="P645170"/>
    <n v="36250"/>
    <n v="6"/>
    <n v="2175000"/>
    <n v="0"/>
    <n v="2175000"/>
    <n v="1"/>
    <n v="1"/>
    <n v="1"/>
    <n v="1"/>
    <d v="2021-10-07T00:00:00"/>
    <x v="191"/>
    <n v="377000"/>
    <n v="24476"/>
    <x v="8"/>
    <x v="2"/>
    <n v="2028144"/>
    <n v="0.93247999999999998"/>
  </r>
  <r>
    <s v="ODR2712552307v"/>
    <s v="C934957L"/>
    <x v="346"/>
    <s v="P375491"/>
    <n v="217500"/>
    <n v="1"/>
    <n v="2175000"/>
    <n v="0"/>
    <n v="2175000"/>
    <n v="1"/>
    <n v="0"/>
    <n v="0"/>
    <n v="4"/>
    <d v="2021-12-20T00:00:00"/>
    <x v="1663"/>
    <n v="2175000"/>
    <n v="145696"/>
    <x v="14"/>
    <x v="1"/>
    <n v="2029304"/>
    <n v="0.93301333333333336"/>
  </r>
  <r>
    <s v="ODR5643583283u"/>
    <s v="C934957L"/>
    <x v="397"/>
    <s v="P375491"/>
    <n v="217500"/>
    <n v="1"/>
    <n v="2175000"/>
    <n v="0"/>
    <n v="2175000"/>
    <n v="1"/>
    <n v="0"/>
    <n v="0"/>
    <n v="4"/>
    <d v="2021-12-20T00:00:00"/>
    <x v="1663"/>
    <n v="2175000"/>
    <n v="145696"/>
    <x v="14"/>
    <x v="1"/>
    <n v="2029304"/>
    <n v="0.93301333333333336"/>
  </r>
  <r>
    <s v="ODR2655786618a"/>
    <s v="C934957L"/>
    <x v="347"/>
    <s v="P375491"/>
    <n v="217500"/>
    <n v="1"/>
    <n v="2175000"/>
    <n v="0"/>
    <n v="2175000"/>
    <n v="1"/>
    <n v="0"/>
    <n v="0"/>
    <n v="4"/>
    <d v="2021-12-20T00:00:00"/>
    <x v="1663"/>
    <n v="2175000"/>
    <n v="145696"/>
    <x v="14"/>
    <x v="1"/>
    <n v="2029304"/>
    <n v="0.93301333333333336"/>
  </r>
  <r>
    <s v="ODR8953164395i"/>
    <s v="C431390L"/>
    <x v="133"/>
    <s v="P375491"/>
    <n v="217500"/>
    <n v="1"/>
    <n v="2175000"/>
    <n v="0"/>
    <n v="2175000"/>
    <n v="1"/>
    <n v="1"/>
    <n v="0"/>
    <n v="4"/>
    <d v="2022-01-28T00:00:00"/>
    <x v="1663"/>
    <n v="2175000"/>
    <n v="145696"/>
    <x v="14"/>
    <x v="1"/>
    <n v="2029304"/>
    <n v="0.93301333333333336"/>
  </r>
  <r>
    <s v="ODR9361626477e"/>
    <s v="C401196L"/>
    <x v="187"/>
    <s v="P379777"/>
    <n v="217500"/>
    <n v="1"/>
    <n v="2175000"/>
    <n v="0"/>
    <n v="2175000"/>
    <n v="1"/>
    <n v="1"/>
    <n v="0"/>
    <n v="1"/>
    <d v="2021-08-13T00:00:00"/>
    <x v="1664"/>
    <n v="2175000"/>
    <n v="160950"/>
    <x v="9"/>
    <x v="2"/>
    <n v="2014050"/>
    <n v="0.92600000000000005"/>
  </r>
  <r>
    <s v="ODR3357592006t"/>
    <s v="C508903L"/>
    <x v="204"/>
    <s v="P572454"/>
    <n v="217500"/>
    <n v="1"/>
    <n v="2175000"/>
    <n v="0"/>
    <n v="2175000"/>
    <n v="1"/>
    <n v="1"/>
    <n v="1"/>
    <n v="10"/>
    <d v="2021-11-22T00:00:00"/>
    <x v="1665"/>
    <n v="2175000"/>
    <n v="158746"/>
    <x v="9"/>
    <x v="11"/>
    <n v="2016254"/>
    <n v="0.92701333333333336"/>
  </r>
  <r>
    <s v="ODR3011045788n"/>
    <s v="C982253L"/>
    <x v="172"/>
    <s v="P379777"/>
    <n v="217500"/>
    <n v="1"/>
    <n v="2175000"/>
    <n v="0"/>
    <n v="2175000"/>
    <n v="1"/>
    <n v="0"/>
    <n v="0"/>
    <n v="1"/>
    <d v="2021-07-13T00:00:00"/>
    <x v="1664"/>
    <n v="2175000"/>
    <n v="160950"/>
    <x v="9"/>
    <x v="2"/>
    <n v="2014050"/>
    <n v="0.92600000000000005"/>
  </r>
  <r>
    <s v="ODR3215283111b"/>
    <s v="C762859L"/>
    <x v="152"/>
    <s v="P379777"/>
    <n v="217500"/>
    <n v="1"/>
    <n v="2175000"/>
    <n v="0"/>
    <n v="2175000"/>
    <n v="1"/>
    <n v="1"/>
    <n v="1"/>
    <n v="1"/>
    <d v="2021-07-03T00:00:00"/>
    <x v="1664"/>
    <n v="2175000"/>
    <n v="160950"/>
    <x v="9"/>
    <x v="2"/>
    <n v="2014050"/>
    <n v="0.92600000000000005"/>
  </r>
  <r>
    <s v="ODR6432548201e"/>
    <s v="C743360L"/>
    <x v="407"/>
    <s v="P379777"/>
    <n v="217500"/>
    <n v="1"/>
    <n v="2175000"/>
    <n v="0"/>
    <n v="2175000"/>
    <n v="1"/>
    <n v="0"/>
    <n v="0"/>
    <n v="1"/>
    <d v="2021-07-23T00:00:00"/>
    <x v="1664"/>
    <n v="2175000"/>
    <n v="160950"/>
    <x v="9"/>
    <x v="2"/>
    <n v="2014050"/>
    <n v="0.92600000000000005"/>
  </r>
  <r>
    <s v="ODR7785800522t"/>
    <s v="C610215L"/>
    <x v="53"/>
    <s v="P980218"/>
    <n v="217500"/>
    <n v="1"/>
    <n v="2175000"/>
    <n v="0"/>
    <n v="2175000"/>
    <n v="1"/>
    <n v="1"/>
    <n v="0"/>
    <n v="1"/>
    <d v="2022-02-12T00:00:00"/>
    <x v="1666"/>
    <n v="2175000"/>
    <n v="187050"/>
    <x v="7"/>
    <x v="2"/>
    <n v="1987950"/>
    <n v="0.91400000000000003"/>
  </r>
  <r>
    <s v="ODR3341030172a"/>
    <s v="C901490L"/>
    <x v="317"/>
    <s v="P757885"/>
    <n v="217442"/>
    <n v="1"/>
    <n v="2174420"/>
    <n v="0"/>
    <n v="2174420"/>
    <n v="1"/>
    <n v="1"/>
    <n v="0"/>
    <n v="1"/>
    <d v="2021-09-23T00:00:00"/>
    <x v="967"/>
    <n v="2174420"/>
    <n v="147842"/>
    <x v="8"/>
    <x v="2"/>
    <n v="2026578"/>
    <n v="0.93200853560949581"/>
  </r>
  <r>
    <s v="ODR2650284594l"/>
    <s v="C263779L"/>
    <x v="248"/>
    <s v="P894743"/>
    <n v="217442"/>
    <n v="1"/>
    <n v="2174420"/>
    <n v="0"/>
    <n v="2174420"/>
    <n v="1"/>
    <n v="1"/>
    <n v="1"/>
    <n v="9"/>
    <d v="2021-08-18T00:00:00"/>
    <x v="1667"/>
    <n v="580"/>
    <n v="0"/>
    <x v="8"/>
    <x v="9"/>
    <n v="2174420"/>
    <n v="1"/>
  </r>
  <r>
    <s v="ODR1838712142d"/>
    <s v="C676393L"/>
    <x v="352"/>
    <s v="P757885"/>
    <n v="217442"/>
    <n v="1"/>
    <n v="2174420"/>
    <n v="0"/>
    <n v="2174420"/>
    <n v="1"/>
    <n v="0"/>
    <n v="0"/>
    <n v="9"/>
    <d v="2021-07-27T00:00:00"/>
    <x v="967"/>
    <n v="2174420"/>
    <n v="147842"/>
    <x v="8"/>
    <x v="9"/>
    <n v="2026578"/>
    <n v="0.93200853560949581"/>
  </r>
  <r>
    <s v="ODR6330717064b"/>
    <s v="C837047L"/>
    <x v="406"/>
    <s v="P757885"/>
    <n v="217442"/>
    <n v="1"/>
    <n v="2174420"/>
    <n v="0"/>
    <n v="2174420"/>
    <n v="1"/>
    <n v="1"/>
    <n v="1"/>
    <n v="1"/>
    <d v="2021-09-03T00:00:00"/>
    <x v="967"/>
    <n v="2174420"/>
    <n v="147842"/>
    <x v="8"/>
    <x v="2"/>
    <n v="2026578"/>
    <n v="0.93200853560949581"/>
  </r>
  <r>
    <s v="ODR7158826433g"/>
    <s v="C263779L"/>
    <x v="403"/>
    <s v="P894743"/>
    <n v="217442"/>
    <n v="1"/>
    <n v="2174420"/>
    <n v="0"/>
    <n v="2174420"/>
    <n v="1"/>
    <n v="1"/>
    <n v="0"/>
    <n v="8"/>
    <d v="2021-08-18T00:00:00"/>
    <x v="1667"/>
    <n v="580"/>
    <n v="0"/>
    <x v="8"/>
    <x v="8"/>
    <n v="2174420"/>
    <n v="1"/>
  </r>
  <r>
    <s v="ODR8353861867t"/>
    <s v="C876819L"/>
    <x v="374"/>
    <s v="P768811"/>
    <n v="216920"/>
    <n v="1"/>
    <n v="2169200"/>
    <n v="0"/>
    <n v="2169200"/>
    <n v="1"/>
    <n v="1"/>
    <n v="1"/>
    <n v="1"/>
    <d v="2021-08-03T00:00:00"/>
    <x v="1668"/>
    <n v="2169200"/>
    <n v="166982"/>
    <x v="10"/>
    <x v="2"/>
    <n v="2002218"/>
    <n v="0.92302139037433151"/>
  </r>
  <r>
    <s v="ODR4066244719i"/>
    <s v="C989089L"/>
    <x v="210"/>
    <s v="P826609"/>
    <n v="216920"/>
    <n v="1"/>
    <n v="2169200"/>
    <n v="0"/>
    <n v="2169200"/>
    <n v="1"/>
    <n v="1"/>
    <n v="0"/>
    <n v="1"/>
    <d v="2021-08-01T00:00:00"/>
    <x v="1669"/>
    <n v="2169200"/>
    <n v="134444"/>
    <x v="10"/>
    <x v="2"/>
    <n v="2034756"/>
    <n v="0.93802139037433152"/>
  </r>
  <r>
    <s v="ODR4613125590f"/>
    <s v="C795284L"/>
    <x v="337"/>
    <s v="P332483"/>
    <n v="216920"/>
    <n v="1"/>
    <n v="2169200"/>
    <n v="0"/>
    <n v="2169200"/>
    <n v="1"/>
    <n v="1"/>
    <n v="1"/>
    <n v="1"/>
    <d v="2021-08-21T00:00:00"/>
    <x v="1670"/>
    <n v="2169200"/>
    <n v="153990"/>
    <x v="9"/>
    <x v="2"/>
    <n v="2015210"/>
    <n v="0.92901069518716572"/>
  </r>
  <r>
    <s v="ODR5994382623q"/>
    <s v="C795284L"/>
    <x v="242"/>
    <s v="P831108"/>
    <n v="27086"/>
    <n v="8"/>
    <n v="2166880"/>
    <n v="0"/>
    <n v="2166880"/>
    <n v="1"/>
    <n v="1"/>
    <n v="1"/>
    <n v="1"/>
    <d v="2021-08-21T00:00:00"/>
    <x v="1671"/>
    <n v="270860"/>
    <n v="16240"/>
    <x v="9"/>
    <x v="2"/>
    <n v="2036960"/>
    <n v="0.94004282655246252"/>
  </r>
  <r>
    <s v="ODR4088902900d"/>
    <s v="C875032L"/>
    <x v="358"/>
    <s v="P375306"/>
    <n v="216340"/>
    <n v="1"/>
    <n v="2163400"/>
    <n v="0"/>
    <n v="2163400"/>
    <n v="1"/>
    <n v="1"/>
    <n v="1"/>
    <n v="1"/>
    <d v="2022-03-25T00:00:00"/>
    <x v="1672"/>
    <n v="2163400"/>
    <n v="177364"/>
    <x v="6"/>
    <x v="2"/>
    <n v="1986036"/>
    <n v="0.91801608579088467"/>
  </r>
  <r>
    <s v="ODR3173275503z"/>
    <s v="C933998L"/>
    <x v="392"/>
    <s v="P953841"/>
    <n v="215528"/>
    <n v="1"/>
    <n v="2155280"/>
    <n v="0"/>
    <n v="2155280"/>
    <n v="1"/>
    <n v="1"/>
    <n v="0"/>
    <n v="1"/>
    <d v="2021-09-04T00:00:00"/>
    <x v="1673"/>
    <n v="2155280"/>
    <n v="170230"/>
    <x v="8"/>
    <x v="2"/>
    <n v="1985050"/>
    <n v="0.92101722282023679"/>
  </r>
  <r>
    <s v="ODR5704634188z"/>
    <s v="C287848L"/>
    <x v="204"/>
    <s v="P782370"/>
    <n v="214890"/>
    <n v="1"/>
    <n v="2148900"/>
    <n v="0"/>
    <n v="2148900"/>
    <n v="1"/>
    <n v="1"/>
    <n v="1"/>
    <n v="1"/>
    <d v="2021-08-27T00:00:00"/>
    <x v="1674"/>
    <n v="2148900"/>
    <n v="178350"/>
    <x v="6"/>
    <x v="2"/>
    <n v="1970550"/>
    <n v="0.917004048582996"/>
  </r>
  <r>
    <s v="ODR3754285340w"/>
    <s v="C587850L"/>
    <x v="305"/>
    <s v="P505326"/>
    <n v="214600"/>
    <n v="1"/>
    <n v="2146000"/>
    <n v="0"/>
    <n v="2146000"/>
    <n v="1"/>
    <n v="1"/>
    <n v="1"/>
    <n v="1"/>
    <d v="2021-12-17T00:00:00"/>
    <x v="1675"/>
    <n v="2146000"/>
    <n v="156658"/>
    <x v="2"/>
    <x v="2"/>
    <n v="1989342"/>
    <n v="0.92700000000000005"/>
  </r>
  <r>
    <s v="ODR7978212435a"/>
    <s v="C615231L"/>
    <x v="405"/>
    <s v="P579281"/>
    <n v="214600"/>
    <n v="1"/>
    <n v="2146000"/>
    <n v="0"/>
    <n v="2146000"/>
    <n v="1"/>
    <n v="1"/>
    <n v="1"/>
    <n v="1"/>
    <d v="2021-08-10T00:00:00"/>
    <x v="117"/>
    <n v="2146000"/>
    <n v="165242"/>
    <x v="8"/>
    <x v="2"/>
    <n v="1980758"/>
    <n v="0.92300000000000004"/>
  </r>
  <r>
    <s v="ODR1760143797r"/>
    <s v="C531144L"/>
    <x v="146"/>
    <s v="P316002"/>
    <n v="214600"/>
    <n v="1"/>
    <n v="2146000"/>
    <n v="0"/>
    <n v="2146000"/>
    <n v="1"/>
    <n v="1"/>
    <n v="1"/>
    <n v="3"/>
    <d v="2021-12-10T00:00:00"/>
    <x v="1676"/>
    <n v="2146000"/>
    <n v="175972"/>
    <x v="8"/>
    <x v="3"/>
    <n v="1970028"/>
    <n v="0.91800000000000004"/>
  </r>
  <r>
    <s v="ODR6877762545v"/>
    <s v="C435019L"/>
    <x v="55"/>
    <s v="P119011"/>
    <n v="214310"/>
    <n v="1"/>
    <n v="2143100"/>
    <n v="0"/>
    <n v="2143100"/>
    <n v="1"/>
    <n v="1"/>
    <n v="0"/>
    <n v="1"/>
    <d v="2022-02-10T00:00:00"/>
    <x v="1677"/>
    <n v="2143100"/>
    <n v="145696"/>
    <x v="9"/>
    <x v="2"/>
    <n v="1997404"/>
    <n v="0.93201623815967527"/>
  </r>
  <r>
    <s v="ODR4409481476c"/>
    <s v="C362779L"/>
    <x v="71"/>
    <s v="P253170"/>
    <n v="213440"/>
    <n v="1"/>
    <n v="2134400"/>
    <n v="0"/>
    <n v="2134400"/>
    <n v="1"/>
    <n v="0"/>
    <n v="0"/>
    <n v="1"/>
    <d v="2022-07-07T00:00:00"/>
    <x v="1678"/>
    <n v="2134400"/>
    <n v="174986"/>
    <x v="8"/>
    <x v="2"/>
    <n v="1959414"/>
    <n v="0.91801630434782611"/>
  </r>
  <r>
    <s v="ODR8204750423d"/>
    <s v="C346553L"/>
    <x v="272"/>
    <s v="P943518"/>
    <n v="212976"/>
    <n v="1"/>
    <n v="2129760"/>
    <n v="0"/>
    <n v="2129760"/>
    <n v="1"/>
    <n v="1"/>
    <n v="1"/>
    <n v="1"/>
    <d v="2021-07-11T00:00:00"/>
    <x v="1679"/>
    <n v="2129760"/>
    <n v="153294"/>
    <x v="8"/>
    <x v="2"/>
    <n v="1976466"/>
    <n v="0.9280228758169935"/>
  </r>
  <r>
    <s v="ODR9191812049k"/>
    <s v="C359917L"/>
    <x v="229"/>
    <s v="P920311"/>
    <n v="105850"/>
    <n v="2"/>
    <n v="2117000"/>
    <n v="0"/>
    <n v="2117000"/>
    <n v="1"/>
    <n v="1"/>
    <n v="1"/>
    <n v="1"/>
    <d v="2021-08-21T00:00:00"/>
    <x v="1650"/>
    <n v="1058500"/>
    <n v="87812"/>
    <x v="0"/>
    <x v="2"/>
    <n v="1941376"/>
    <n v="0.91704109589041094"/>
  </r>
  <r>
    <s v="ODR6450553306t"/>
    <s v="C955839L"/>
    <x v="240"/>
    <s v="P417317"/>
    <n v="211700"/>
    <n v="1"/>
    <n v="2117000"/>
    <n v="0"/>
    <n v="2117000"/>
    <n v="1"/>
    <n v="0"/>
    <n v="0"/>
    <n v="4"/>
    <d v="2021-10-06T00:00:00"/>
    <x v="1680"/>
    <n v="2117000"/>
    <n v="158746"/>
    <x v="0"/>
    <x v="1"/>
    <n v="1958254"/>
    <n v="0.92501369863013694"/>
  </r>
  <r>
    <s v="ODR7964954444m"/>
    <s v="C955839L"/>
    <x v="200"/>
    <s v="P417317"/>
    <n v="211700"/>
    <n v="1"/>
    <n v="2117000"/>
    <n v="0"/>
    <n v="2117000"/>
    <n v="1"/>
    <n v="0"/>
    <n v="0"/>
    <n v="1"/>
    <d v="2021-10-06T00:00:00"/>
    <x v="1680"/>
    <n v="2117000"/>
    <n v="158746"/>
    <x v="0"/>
    <x v="2"/>
    <n v="1958254"/>
    <n v="0.92501369863013694"/>
  </r>
  <r>
    <s v="ODR2183757178q"/>
    <s v="C955839L"/>
    <x v="208"/>
    <s v="P417317"/>
    <n v="211700"/>
    <n v="1"/>
    <n v="2117000"/>
    <n v="0"/>
    <n v="2117000"/>
    <n v="1"/>
    <n v="0"/>
    <n v="0"/>
    <n v="4"/>
    <d v="2021-10-06T00:00:00"/>
    <x v="1680"/>
    <n v="2117000"/>
    <n v="158746"/>
    <x v="0"/>
    <x v="1"/>
    <n v="1958254"/>
    <n v="0.92501369863013694"/>
  </r>
  <r>
    <s v="ODR4254230297c"/>
    <s v="C955839L"/>
    <x v="330"/>
    <s v="P417317"/>
    <n v="211700"/>
    <n v="1"/>
    <n v="2117000"/>
    <n v="0"/>
    <n v="2117000"/>
    <n v="1"/>
    <n v="0"/>
    <n v="0"/>
    <n v="4"/>
    <d v="2021-10-06T00:00:00"/>
    <x v="1680"/>
    <n v="2117000"/>
    <n v="158746"/>
    <x v="0"/>
    <x v="1"/>
    <n v="1958254"/>
    <n v="0.92501369863013694"/>
  </r>
  <r>
    <s v="ODR7640097769r"/>
    <s v="C394968L"/>
    <x v="123"/>
    <s v="P953841"/>
    <n v="211410"/>
    <n v="1"/>
    <n v="2114100"/>
    <n v="0"/>
    <n v="2114100"/>
    <n v="1"/>
    <n v="1"/>
    <n v="0"/>
    <n v="1"/>
    <d v="2022-03-26T00:00:00"/>
    <x v="1673"/>
    <n v="2155280"/>
    <n v="170230"/>
    <x v="8"/>
    <x v="2"/>
    <n v="1943870"/>
    <n v="0.91947873799725655"/>
  </r>
  <r>
    <s v="ODR6260303018g"/>
    <s v="C704215L"/>
    <x v="277"/>
    <s v="P400485"/>
    <n v="209496"/>
    <n v="1"/>
    <n v="2094960"/>
    <n v="0"/>
    <n v="2094960"/>
    <n v="1"/>
    <n v="1"/>
    <n v="1"/>
    <n v="1"/>
    <d v="2021-07-06T00:00:00"/>
    <x v="1681"/>
    <n v="2094960"/>
    <n v="175972"/>
    <x v="10"/>
    <x v="2"/>
    <n v="1918988"/>
    <n v="0.91600221483942412"/>
  </r>
  <r>
    <s v="ODR9264732834j"/>
    <s v="C139201L"/>
    <x v="163"/>
    <s v="P279529"/>
    <n v="208800"/>
    <n v="1"/>
    <n v="2088000"/>
    <n v="0"/>
    <n v="2088000"/>
    <n v="1"/>
    <n v="1"/>
    <n v="1"/>
    <n v="1"/>
    <d v="2021-07-18T00:00:00"/>
    <x v="1682"/>
    <n v="2088000"/>
    <n v="156600"/>
    <x v="2"/>
    <x v="2"/>
    <n v="1931400"/>
    <n v="0.92500000000000004"/>
  </r>
  <r>
    <s v="ODR7519194768n"/>
    <s v="C203164L"/>
    <x v="169"/>
    <s v="P987096"/>
    <n v="208800"/>
    <n v="1"/>
    <n v="2088000"/>
    <n v="0"/>
    <n v="2088000"/>
    <n v="1"/>
    <n v="0"/>
    <n v="0"/>
    <n v="4"/>
    <d v="2021-10-25T00:00:00"/>
    <x v="1683"/>
    <n v="2088000"/>
    <n v="139896"/>
    <x v="10"/>
    <x v="1"/>
    <n v="1948104"/>
    <n v="0.93300000000000005"/>
  </r>
  <r>
    <s v="ODR7628801331d"/>
    <s v="C245614L"/>
    <x v="115"/>
    <s v="P382314"/>
    <n v="208800"/>
    <n v="1"/>
    <n v="2088000"/>
    <n v="0"/>
    <n v="2088000"/>
    <n v="1"/>
    <n v="1"/>
    <n v="0"/>
    <n v="4"/>
    <d v="2021-07-21T00:00:00"/>
    <x v="1684"/>
    <n v="2088000"/>
    <n v="177480"/>
    <x v="10"/>
    <x v="1"/>
    <n v="1910520"/>
    <n v="0.91500000000000004"/>
  </r>
  <r>
    <s v="ODR7219158008e"/>
    <s v="C912380L"/>
    <x v="162"/>
    <s v="P505708"/>
    <n v="208800"/>
    <n v="1"/>
    <n v="2088000"/>
    <n v="0"/>
    <n v="2088000"/>
    <n v="1"/>
    <n v="1"/>
    <n v="1"/>
    <n v="1"/>
    <d v="2022-05-22T00:00:00"/>
    <x v="1685"/>
    <n v="2088000"/>
    <n v="144072"/>
    <x v="10"/>
    <x v="2"/>
    <n v="1943928"/>
    <n v="0.93100000000000005"/>
  </r>
  <r>
    <s v="ODR8222361760m"/>
    <s v="C792410L"/>
    <x v="279"/>
    <s v="P452759"/>
    <n v="69600"/>
    <n v="3"/>
    <n v="2088000"/>
    <n v="0"/>
    <n v="2088000"/>
    <n v="1"/>
    <n v="1"/>
    <n v="1"/>
    <n v="1"/>
    <d v="2021-07-09T00:00:00"/>
    <x v="1686"/>
    <n v="591600"/>
    <n v="44950"/>
    <x v="6"/>
    <x v="2"/>
    <n v="1953150"/>
    <n v="0.93541666666666667"/>
  </r>
  <r>
    <s v="ODR6291731630z"/>
    <s v="C962578L"/>
    <x v="270"/>
    <s v="P420664"/>
    <n v="208800"/>
    <n v="1"/>
    <n v="2088000"/>
    <n v="0"/>
    <n v="2088000"/>
    <n v="1"/>
    <n v="1"/>
    <n v="0"/>
    <n v="1"/>
    <d v="2022-01-11T00:00:00"/>
    <x v="1597"/>
    <n v="2320000"/>
    <n v="171680"/>
    <x v="6"/>
    <x v="2"/>
    <n v="1916320"/>
    <n v="0.9177777777777778"/>
  </r>
  <r>
    <s v="ODR6607019312y"/>
    <s v="C962578L"/>
    <x v="335"/>
    <s v="P420664"/>
    <n v="208800"/>
    <n v="1"/>
    <n v="2088000"/>
    <n v="0"/>
    <n v="2088000"/>
    <n v="1"/>
    <n v="1"/>
    <n v="1"/>
    <n v="1"/>
    <d v="2022-01-11T00:00:00"/>
    <x v="1597"/>
    <n v="2320000"/>
    <n v="171680"/>
    <x v="6"/>
    <x v="2"/>
    <n v="1916320"/>
    <n v="0.9177777777777778"/>
  </r>
  <r>
    <s v="ODR8113107467y"/>
    <s v="C423193L"/>
    <x v="179"/>
    <s v="P549712"/>
    <n v="69600"/>
    <n v="3"/>
    <n v="2088000"/>
    <n v="0"/>
    <n v="2088000"/>
    <n v="1"/>
    <n v="1"/>
    <n v="1"/>
    <n v="1"/>
    <d v="2022-02-03T00:00:00"/>
    <x v="1687"/>
    <n v="696000"/>
    <n v="57072"/>
    <x v="6"/>
    <x v="2"/>
    <n v="1916784"/>
    <n v="0.91800000000000004"/>
  </r>
  <r>
    <s v="ODR7903575688p"/>
    <s v="C765265L"/>
    <x v="277"/>
    <s v="P397283"/>
    <n v="208800"/>
    <n v="1"/>
    <n v="2088000"/>
    <n v="0"/>
    <n v="2088000"/>
    <n v="1"/>
    <n v="1"/>
    <n v="1"/>
    <n v="1"/>
    <d v="2021-09-15T00:00:00"/>
    <x v="1688"/>
    <n v="2088000"/>
    <n v="146160"/>
    <x v="8"/>
    <x v="2"/>
    <n v="1941840"/>
    <n v="0.93"/>
  </r>
  <r>
    <s v="ODR9732399727l"/>
    <s v="C136210L"/>
    <x v="308"/>
    <s v="P316230"/>
    <n v="104400"/>
    <n v="2"/>
    <n v="2088000"/>
    <n v="0"/>
    <n v="2088000"/>
    <n v="1"/>
    <n v="0"/>
    <n v="0"/>
    <n v="4"/>
    <d v="2021-09-21T00:00:00"/>
    <x v="1279"/>
    <n v="928000"/>
    <n v="68672"/>
    <x v="8"/>
    <x v="1"/>
    <n v="1950656"/>
    <n v="0.93422222222222218"/>
  </r>
  <r>
    <s v="ODR6607107008n"/>
    <s v="C848357L"/>
    <x v="88"/>
    <s v="P247190"/>
    <n v="208800"/>
    <n v="1"/>
    <n v="2088000"/>
    <n v="0"/>
    <n v="2088000"/>
    <n v="1"/>
    <n v="1"/>
    <n v="0"/>
    <n v="1"/>
    <d v="2021-07-02T00:00:00"/>
    <x v="1689"/>
    <n v="2088000"/>
    <n v="150336"/>
    <x v="8"/>
    <x v="2"/>
    <n v="1937664"/>
    <n v="0.92800000000000005"/>
  </r>
  <r>
    <s v="ODR1301358748v"/>
    <s v="C188809L"/>
    <x v="146"/>
    <s v="P425645"/>
    <n v="69600"/>
    <n v="3"/>
    <n v="2088000"/>
    <n v="0"/>
    <n v="2088000"/>
    <n v="1"/>
    <n v="1"/>
    <n v="1"/>
    <n v="1"/>
    <d v="2021-07-12T00:00:00"/>
    <x v="1324"/>
    <n v="696000"/>
    <n v="57768"/>
    <x v="11"/>
    <x v="2"/>
    <n v="1914696"/>
    <n v="0.91700000000000004"/>
  </r>
  <r>
    <s v="ODR1828751467g"/>
    <s v="C349501L"/>
    <x v="198"/>
    <s v="P830104"/>
    <n v="69542"/>
    <n v="3"/>
    <n v="2086260"/>
    <n v="0"/>
    <n v="2086260"/>
    <n v="1"/>
    <n v="1"/>
    <n v="0"/>
    <n v="1"/>
    <d v="2021-07-02T00:00:00"/>
    <x v="1690"/>
    <n v="695420"/>
    <n v="45878"/>
    <x v="0"/>
    <x v="2"/>
    <n v="1948626"/>
    <n v="0.93402835696413677"/>
  </r>
  <r>
    <s v="ODR2147069565c"/>
    <s v="C333472L"/>
    <x v="398"/>
    <s v="P242143"/>
    <n v="52142"/>
    <n v="4"/>
    <n v="2085680"/>
    <n v="0"/>
    <n v="2085680"/>
    <n v="1"/>
    <n v="0"/>
    <n v="0"/>
    <n v="1"/>
    <d v="2021-09-01T00:00:00"/>
    <x v="1575"/>
    <n v="405420"/>
    <n v="24708"/>
    <x v="8"/>
    <x v="2"/>
    <n v="1986848"/>
    <n v="0.95261401557285874"/>
  </r>
  <r>
    <s v="ODR8310537863z"/>
    <s v="C654626L"/>
    <x v="80"/>
    <s v="P562441"/>
    <n v="207582"/>
    <n v="1"/>
    <n v="2075820"/>
    <n v="0"/>
    <n v="2075820"/>
    <n v="1"/>
    <n v="1"/>
    <n v="1"/>
    <n v="3"/>
    <d v="2022-07-04T00:00:00"/>
    <x v="1691"/>
    <n v="2075820"/>
    <n v="147378"/>
    <x v="2"/>
    <x v="3"/>
    <n v="1928442"/>
    <n v="0.92900251466890194"/>
  </r>
  <r>
    <s v="ODR8932889819o"/>
    <s v="C438346L"/>
    <x v="101"/>
    <s v="P724596"/>
    <n v="103762"/>
    <n v="2"/>
    <n v="2075240"/>
    <n v="0"/>
    <n v="2075240"/>
    <n v="1"/>
    <n v="1"/>
    <n v="0"/>
    <n v="1"/>
    <d v="2022-06-13T00:00:00"/>
    <x v="1692"/>
    <n v="1037620"/>
    <n v="78822"/>
    <x v="8"/>
    <x v="2"/>
    <n v="1917596"/>
    <n v="0.92403577417551708"/>
  </r>
  <r>
    <s v="ODR6944598433z"/>
    <s v="C139855L"/>
    <x v="204"/>
    <s v="P605612"/>
    <n v="207350"/>
    <n v="1"/>
    <n v="2073500"/>
    <n v="0"/>
    <n v="2073500"/>
    <n v="1"/>
    <n v="1"/>
    <n v="1"/>
    <n v="1"/>
    <d v="2021-07-09T00:00:00"/>
    <x v="1693"/>
    <n v="2073500"/>
    <n v="182468"/>
    <x v="0"/>
    <x v="2"/>
    <n v="1891032"/>
    <n v="0.91200000000000003"/>
  </r>
  <r>
    <s v="ODR6293602337x"/>
    <s v="C283648L"/>
    <x v="26"/>
    <s v="P304553"/>
    <n v="207060"/>
    <n v="1"/>
    <n v="2070600"/>
    <n v="0"/>
    <n v="2070600"/>
    <n v="1"/>
    <n v="1"/>
    <n v="0"/>
    <n v="1"/>
    <d v="2022-01-16T00:00:00"/>
    <x v="1642"/>
    <n v="2256200"/>
    <n v="191748"/>
    <x v="8"/>
    <x v="2"/>
    <n v="1878852"/>
    <n v="0.90739495798319325"/>
  </r>
  <r>
    <s v="ODR5334340994g"/>
    <s v="C452564L"/>
    <x v="341"/>
    <s v="P724421"/>
    <n v="206190"/>
    <n v="1"/>
    <n v="2061900"/>
    <n v="0"/>
    <n v="2061900"/>
    <n v="1"/>
    <n v="1"/>
    <n v="0"/>
    <n v="1"/>
    <d v="2022-01-28T00:00:00"/>
    <x v="1694"/>
    <n v="2061900"/>
    <n v="144304"/>
    <x v="8"/>
    <x v="2"/>
    <n v="1917596"/>
    <n v="0.93001406469760906"/>
  </r>
  <r>
    <s v="ODR7950042497b"/>
    <s v="C266569L"/>
    <x v="279"/>
    <s v="P221815"/>
    <n v="205900"/>
    <n v="1"/>
    <n v="2059000"/>
    <n v="0"/>
    <n v="2059000"/>
    <n v="1"/>
    <n v="1"/>
    <n v="1"/>
    <n v="1"/>
    <d v="2021-09-20T00:00:00"/>
    <x v="1695"/>
    <n v="2059000"/>
    <n v="150278"/>
    <x v="3"/>
    <x v="2"/>
    <n v="1908722"/>
    <n v="0.92701408450704226"/>
  </r>
  <r>
    <s v="ODR7018736995d"/>
    <s v="C115461L"/>
    <x v="121"/>
    <s v="P772306"/>
    <n v="205900"/>
    <n v="1"/>
    <n v="2059000"/>
    <n v="0"/>
    <n v="2059000"/>
    <n v="1"/>
    <n v="1"/>
    <n v="1"/>
    <n v="1"/>
    <d v="2022-06-15T00:00:00"/>
    <x v="1696"/>
    <n v="2059000"/>
    <n v="174986"/>
    <x v="7"/>
    <x v="2"/>
    <n v="1884014"/>
    <n v="0.91501408450704225"/>
  </r>
  <r>
    <s v="ODR6221365470e"/>
    <s v="C388624L"/>
    <x v="79"/>
    <s v="P659592"/>
    <n v="204102"/>
    <n v="1"/>
    <n v="2041020"/>
    <n v="0"/>
    <n v="2041020"/>
    <n v="1"/>
    <n v="1"/>
    <n v="1"/>
    <n v="1"/>
    <d v="2022-05-27T00:00:00"/>
    <x v="1697"/>
    <n v="1944160"/>
    <n v="151612"/>
    <x v="1"/>
    <x v="2"/>
    <n v="1889408"/>
    <n v="0.92571753339016771"/>
  </r>
  <r>
    <s v="ODR2281881574n"/>
    <s v="C444944L"/>
    <x v="41"/>
    <s v="P221815"/>
    <n v="203870"/>
    <n v="1"/>
    <n v="2038700"/>
    <n v="0"/>
    <n v="2038700"/>
    <n v="1"/>
    <n v="1"/>
    <n v="1"/>
    <n v="1"/>
    <d v="2022-05-10T00:00:00"/>
    <x v="1695"/>
    <n v="2059000"/>
    <n v="150278"/>
    <x v="3"/>
    <x v="2"/>
    <n v="1888422"/>
    <n v="0.92628733997155055"/>
  </r>
  <r>
    <s v="ODR5607517943f"/>
    <s v="C735613L"/>
    <x v="378"/>
    <s v="P437509"/>
    <n v="101848"/>
    <n v="2"/>
    <n v="2036960"/>
    <n v="0"/>
    <n v="2036960"/>
    <n v="1"/>
    <n v="1"/>
    <n v="1"/>
    <n v="1"/>
    <d v="2021-08-25T00:00:00"/>
    <x v="1698"/>
    <n v="1018480"/>
    <n v="70238"/>
    <x v="13"/>
    <x v="2"/>
    <n v="1896484"/>
    <n v="0.93103644646924832"/>
  </r>
  <r>
    <s v="ODR2137881058y"/>
    <s v="C880300L"/>
    <x v="293"/>
    <s v="P608109"/>
    <n v="203000"/>
    <n v="1"/>
    <n v="2030000"/>
    <n v="0"/>
    <n v="2030000"/>
    <n v="1"/>
    <n v="1"/>
    <n v="1"/>
    <n v="1"/>
    <d v="2021-11-07T00:00:00"/>
    <x v="1699"/>
    <n v="1725500"/>
    <n v="122496"/>
    <x v="10"/>
    <x v="2"/>
    <n v="1907504"/>
    <n v="0.93965714285714286"/>
  </r>
  <r>
    <s v="ODR9448270918t"/>
    <s v="C670878L"/>
    <x v="249"/>
    <s v="P760722"/>
    <n v="203000"/>
    <n v="1"/>
    <n v="2030000"/>
    <n v="0"/>
    <n v="2030000"/>
    <n v="1"/>
    <n v="0"/>
    <n v="0"/>
    <n v="4"/>
    <d v="2022-03-15T00:00:00"/>
    <x v="1700"/>
    <n v="1160000"/>
    <n v="97440"/>
    <x v="10"/>
    <x v="1"/>
    <n v="1932560"/>
    <n v="0.95199999999999996"/>
  </r>
  <r>
    <s v="ODR5022859762n"/>
    <s v="C614463L"/>
    <x v="309"/>
    <s v="P482094"/>
    <n v="203000"/>
    <n v="1"/>
    <n v="2030000"/>
    <n v="0"/>
    <n v="2030000"/>
    <n v="1"/>
    <n v="1"/>
    <n v="1"/>
    <n v="1"/>
    <d v="2021-11-17T00:00:00"/>
    <x v="1701"/>
    <n v="2030000"/>
    <n v="142100"/>
    <x v="6"/>
    <x v="2"/>
    <n v="1887900"/>
    <n v="0.93"/>
  </r>
  <r>
    <s v="ODR6489329649o"/>
    <s v="C487094L"/>
    <x v="328"/>
    <s v="P111337"/>
    <n v="203000"/>
    <n v="1"/>
    <n v="2030000"/>
    <n v="0"/>
    <n v="2030000"/>
    <n v="1"/>
    <n v="1"/>
    <n v="0"/>
    <n v="1"/>
    <d v="2022-01-25T00:00:00"/>
    <x v="159"/>
    <n v="2030000"/>
    <n v="129920"/>
    <x v="6"/>
    <x v="2"/>
    <n v="1900080"/>
    <n v="0.93600000000000005"/>
  </r>
  <r>
    <s v="ODR3477103291t"/>
    <s v="C435496L"/>
    <x v="255"/>
    <s v="P649274"/>
    <n v="203000"/>
    <n v="1"/>
    <n v="2030000"/>
    <n v="0"/>
    <n v="2030000"/>
    <n v="1"/>
    <n v="1"/>
    <n v="1"/>
    <n v="1"/>
    <d v="2021-08-27T00:00:00"/>
    <x v="1702"/>
    <n v="2030000"/>
    <n v="121800"/>
    <x v="6"/>
    <x v="2"/>
    <n v="1908200"/>
    <n v="0.94"/>
  </r>
  <r>
    <s v="ODR2391882405d"/>
    <s v="C835137L"/>
    <x v="85"/>
    <s v="P809775"/>
    <n v="203000"/>
    <n v="1"/>
    <n v="2030000"/>
    <n v="0"/>
    <n v="2030000"/>
    <n v="1"/>
    <n v="0"/>
    <n v="0"/>
    <n v="7"/>
    <d v="2021-07-22T00:00:00"/>
    <x v="1703"/>
    <n v="2030000"/>
    <n v="131950"/>
    <x v="6"/>
    <x v="4"/>
    <n v="1898050"/>
    <n v="0.93500000000000005"/>
  </r>
  <r>
    <s v="ODR8532355916u"/>
    <s v="C670792L"/>
    <x v="143"/>
    <s v="P794915"/>
    <n v="203000"/>
    <n v="1"/>
    <n v="2030000"/>
    <n v="0"/>
    <n v="2030000"/>
    <n v="1"/>
    <n v="0"/>
    <n v="0"/>
    <n v="9"/>
    <d v="2021-07-21T00:00:00"/>
    <x v="1704"/>
    <n v="2030000"/>
    <n v="129920"/>
    <x v="8"/>
    <x v="9"/>
    <n v="1900080"/>
    <n v="0.93600000000000005"/>
  </r>
  <r>
    <s v="ODR6258193064n"/>
    <s v="C726644L"/>
    <x v="183"/>
    <s v="P707471"/>
    <n v="203000"/>
    <n v="1"/>
    <n v="2030000"/>
    <n v="0"/>
    <n v="2030000"/>
    <n v="1"/>
    <n v="1"/>
    <n v="1"/>
    <n v="1"/>
    <d v="2021-11-20T00:00:00"/>
    <x v="1705"/>
    <n v="2030000"/>
    <n v="125860"/>
    <x v="8"/>
    <x v="2"/>
    <n v="1904140"/>
    <n v="0.93799999999999994"/>
  </r>
  <r>
    <s v="ODR9041507817c"/>
    <s v="C782053L"/>
    <x v="48"/>
    <s v="P389466"/>
    <n v="203000"/>
    <n v="1"/>
    <n v="2030000"/>
    <n v="0"/>
    <n v="2030000"/>
    <n v="1"/>
    <n v="1"/>
    <n v="0"/>
    <n v="1"/>
    <d v="2021-07-20T00:00:00"/>
    <x v="1706"/>
    <n v="2030000"/>
    <n v="168490"/>
    <x v="8"/>
    <x v="2"/>
    <n v="1861510"/>
    <n v="0.91700000000000004"/>
  </r>
  <r>
    <s v="ODR6873120717k"/>
    <s v="C241302L"/>
    <x v="271"/>
    <s v="P616707"/>
    <n v="203000"/>
    <n v="1"/>
    <n v="2030000"/>
    <n v="0"/>
    <n v="2030000"/>
    <n v="1"/>
    <n v="1"/>
    <n v="1"/>
    <n v="1"/>
    <d v="2021-12-06T00:00:00"/>
    <x v="1707"/>
    <n v="2030000"/>
    <n v="160370"/>
    <x v="8"/>
    <x v="2"/>
    <n v="1869630"/>
    <n v="0.92100000000000004"/>
  </r>
  <r>
    <s v="ODR1373974128b"/>
    <s v="C629570L"/>
    <x v="43"/>
    <s v="P695484"/>
    <n v="203000"/>
    <n v="1"/>
    <n v="2030000"/>
    <n v="0"/>
    <n v="2030000"/>
    <n v="1"/>
    <n v="1"/>
    <n v="1"/>
    <n v="1"/>
    <d v="2021-10-04T00:00:00"/>
    <x v="1708"/>
    <n v="2030000"/>
    <n v="164430"/>
    <x v="8"/>
    <x v="2"/>
    <n v="1865570"/>
    <n v="0.91900000000000004"/>
  </r>
  <r>
    <s v="ODR4419914657x"/>
    <s v="C868076L"/>
    <x v="264"/>
    <s v="P723969"/>
    <n v="203000"/>
    <n v="1"/>
    <n v="2030000"/>
    <n v="0"/>
    <n v="2030000"/>
    <n v="1"/>
    <n v="1"/>
    <n v="1"/>
    <n v="1"/>
    <d v="2022-05-11T00:00:00"/>
    <x v="1466"/>
    <n v="2842000"/>
    <n v="255780"/>
    <x v="8"/>
    <x v="2"/>
    <n v="1774220"/>
    <n v="0.874"/>
  </r>
  <r>
    <s v="ODR8809579525q"/>
    <s v="C950260L"/>
    <x v="105"/>
    <s v="P985656"/>
    <n v="203000"/>
    <n v="1"/>
    <n v="2030000"/>
    <n v="0"/>
    <n v="2030000"/>
    <n v="1"/>
    <n v="1"/>
    <n v="1"/>
    <n v="1"/>
    <d v="2022-08-24T00:00:00"/>
    <x v="1709"/>
    <n v="2030000"/>
    <n v="162400"/>
    <x v="8"/>
    <x v="2"/>
    <n v="1867600"/>
    <n v="0.92"/>
  </r>
  <r>
    <s v="ODR1954485899y"/>
    <s v="C174885L"/>
    <x v="111"/>
    <s v="P786145"/>
    <n v="203000"/>
    <n v="1"/>
    <n v="2030000"/>
    <n v="0"/>
    <n v="2030000"/>
    <n v="1"/>
    <n v="1"/>
    <n v="1"/>
    <n v="1"/>
    <d v="2022-02-13T00:00:00"/>
    <x v="1710"/>
    <n v="2030000"/>
    <n v="168490"/>
    <x v="8"/>
    <x v="2"/>
    <n v="1861510"/>
    <n v="0.91700000000000004"/>
  </r>
  <r>
    <s v="ODR4719755673s"/>
    <s v="C127471L"/>
    <x v="364"/>
    <s v="P919011"/>
    <n v="203000"/>
    <n v="1"/>
    <n v="2030000"/>
    <n v="0"/>
    <n v="2030000"/>
    <n v="1"/>
    <n v="1"/>
    <n v="0"/>
    <n v="1"/>
    <d v="2021-07-14T00:00:00"/>
    <x v="1711"/>
    <n v="2030000"/>
    <n v="166460"/>
    <x v="14"/>
    <x v="2"/>
    <n v="1863540"/>
    <n v="0.91800000000000004"/>
  </r>
  <r>
    <s v="ODR8835522931m"/>
    <s v="C465391L"/>
    <x v="181"/>
    <s v="P708827"/>
    <n v="203000"/>
    <n v="1"/>
    <n v="2030000"/>
    <n v="0"/>
    <n v="2030000"/>
    <n v="1"/>
    <n v="0"/>
    <n v="0"/>
    <n v="9"/>
    <d v="2021-07-28T00:00:00"/>
    <x v="1370"/>
    <n v="2030000"/>
    <n v="131950"/>
    <x v="9"/>
    <x v="9"/>
    <n v="1898050"/>
    <n v="0.93500000000000005"/>
  </r>
  <r>
    <s v="ODR3898821788u"/>
    <s v="C284236L"/>
    <x v="46"/>
    <s v="P708827"/>
    <n v="203000"/>
    <n v="1"/>
    <n v="2030000"/>
    <n v="0"/>
    <n v="2030000"/>
    <n v="1"/>
    <n v="0"/>
    <n v="0"/>
    <n v="4"/>
    <d v="2021-09-03T00:00:00"/>
    <x v="1370"/>
    <n v="2030000"/>
    <n v="131950"/>
    <x v="9"/>
    <x v="1"/>
    <n v="1898050"/>
    <n v="0.93500000000000005"/>
  </r>
  <r>
    <s v="ODR9145488083v"/>
    <s v="C510154L"/>
    <x v="394"/>
    <s v="P738030"/>
    <n v="203000"/>
    <n v="1"/>
    <n v="2030000"/>
    <n v="0"/>
    <n v="2030000"/>
    <n v="1"/>
    <n v="0"/>
    <n v="0"/>
    <n v="7"/>
    <d v="2022-07-17T00:00:00"/>
    <x v="1712"/>
    <n v="2030000"/>
    <n v="170520"/>
    <x v="9"/>
    <x v="4"/>
    <n v="1859480"/>
    <n v="0.91600000000000004"/>
  </r>
  <r>
    <s v="ODR6450819803b"/>
    <s v="C520887L"/>
    <x v="148"/>
    <s v="P271202"/>
    <n v="40600"/>
    <n v="5"/>
    <n v="2030000"/>
    <n v="0"/>
    <n v="2030000"/>
    <n v="1"/>
    <n v="1"/>
    <n v="1"/>
    <n v="1"/>
    <d v="2021-09-23T00:00:00"/>
    <x v="1713"/>
    <n v="406000"/>
    <n v="36134"/>
    <x v="5"/>
    <x v="2"/>
    <n v="1849330"/>
    <n v="0.91100000000000003"/>
  </r>
  <r>
    <s v="ODR6335210609q"/>
    <s v="C124053L"/>
    <x v="296"/>
    <s v="P271202"/>
    <n v="40600"/>
    <n v="5"/>
    <n v="2030000"/>
    <n v="0"/>
    <n v="2030000"/>
    <n v="1"/>
    <n v="1"/>
    <n v="1"/>
    <n v="1"/>
    <d v="2022-01-21T00:00:00"/>
    <x v="1713"/>
    <n v="406000"/>
    <n v="36134"/>
    <x v="5"/>
    <x v="2"/>
    <n v="1849330"/>
    <n v="0.91100000000000003"/>
  </r>
  <r>
    <s v="ODR6507054255d"/>
    <s v="C738783L"/>
    <x v="180"/>
    <s v="P271202"/>
    <n v="40600"/>
    <n v="5"/>
    <n v="2030000"/>
    <n v="0"/>
    <n v="2030000"/>
    <n v="1"/>
    <n v="1"/>
    <n v="0"/>
    <n v="1"/>
    <d v="2022-02-27T00:00:00"/>
    <x v="1713"/>
    <n v="406000"/>
    <n v="36134"/>
    <x v="5"/>
    <x v="2"/>
    <n v="1849330"/>
    <n v="0.91100000000000003"/>
  </r>
  <r>
    <s v="ODR7641818174r"/>
    <s v="C124053L"/>
    <x v="5"/>
    <s v="P271202"/>
    <n v="40600"/>
    <n v="5"/>
    <n v="2030000"/>
    <n v="0"/>
    <n v="2030000"/>
    <n v="1"/>
    <n v="1"/>
    <n v="1"/>
    <n v="1"/>
    <d v="2022-01-21T00:00:00"/>
    <x v="1713"/>
    <n v="406000"/>
    <n v="36134"/>
    <x v="5"/>
    <x v="2"/>
    <n v="1849330"/>
    <n v="0.91100000000000003"/>
  </r>
  <r>
    <s v="ODR7024834656e"/>
    <s v="C180508L"/>
    <x v="301"/>
    <s v="P767008"/>
    <n v="203000"/>
    <n v="1"/>
    <n v="2030000"/>
    <n v="0"/>
    <n v="2030000"/>
    <n v="1"/>
    <n v="0"/>
    <n v="0"/>
    <n v="1"/>
    <d v="2022-06-18T00:00:00"/>
    <x v="1714"/>
    <n v="2030000"/>
    <n v="182700"/>
    <x v="7"/>
    <x v="2"/>
    <n v="1847300"/>
    <n v="0.91"/>
  </r>
  <r>
    <s v="ODR3676193830t"/>
    <s v="C746995L"/>
    <x v="308"/>
    <s v="P285945"/>
    <n v="202942"/>
    <n v="1"/>
    <n v="2029420"/>
    <n v="0"/>
    <n v="2029420"/>
    <n v="1"/>
    <n v="1"/>
    <n v="1"/>
    <n v="1"/>
    <d v="2021-07-25T00:00:00"/>
    <x v="1715"/>
    <n v="1928500"/>
    <n v="169708"/>
    <x v="6"/>
    <x v="2"/>
    <n v="1859712"/>
    <n v="0.91637610745927411"/>
  </r>
  <r>
    <s v="ODR9111984260e"/>
    <s v="C352450L"/>
    <x v="340"/>
    <s v="P276191"/>
    <n v="202942"/>
    <n v="1"/>
    <n v="2029420"/>
    <n v="0"/>
    <n v="2029420"/>
    <n v="1"/>
    <n v="1"/>
    <n v="1"/>
    <n v="1"/>
    <d v="2022-02-09T00:00:00"/>
    <x v="1716"/>
    <n v="2029420"/>
    <n v="148132"/>
    <x v="6"/>
    <x v="2"/>
    <n v="1881288"/>
    <n v="0.92700771649042579"/>
  </r>
  <r>
    <s v="ODR3929237633r"/>
    <s v="C374186L"/>
    <x v="259"/>
    <s v="P285945"/>
    <n v="202942"/>
    <n v="1"/>
    <n v="2029420"/>
    <n v="0"/>
    <n v="2029420"/>
    <n v="1"/>
    <n v="1"/>
    <n v="1"/>
    <n v="1"/>
    <d v="2022-03-05T00:00:00"/>
    <x v="1715"/>
    <n v="1928500"/>
    <n v="169708"/>
    <x v="6"/>
    <x v="2"/>
    <n v="1859712"/>
    <n v="0.91637610745927411"/>
  </r>
  <r>
    <s v="ODR7275726114a"/>
    <s v="C741634L"/>
    <x v="295"/>
    <s v="P285945"/>
    <n v="202942"/>
    <n v="1"/>
    <n v="2029420"/>
    <n v="0"/>
    <n v="2029420"/>
    <n v="1"/>
    <n v="1"/>
    <n v="1"/>
    <n v="1"/>
    <d v="2021-07-09T00:00:00"/>
    <x v="1715"/>
    <n v="1928500"/>
    <n v="169708"/>
    <x v="6"/>
    <x v="2"/>
    <n v="1859712"/>
    <n v="0.91637610745927411"/>
  </r>
  <r>
    <s v="ODR4016181529p"/>
    <s v="C679812L"/>
    <x v="146"/>
    <s v="P276191"/>
    <n v="202942"/>
    <n v="1"/>
    <n v="2029420"/>
    <n v="0"/>
    <n v="2029420"/>
    <n v="1"/>
    <n v="1"/>
    <n v="0"/>
    <n v="1"/>
    <d v="2022-06-19T00:00:00"/>
    <x v="1716"/>
    <n v="2029420"/>
    <n v="148132"/>
    <x v="6"/>
    <x v="2"/>
    <n v="1881288"/>
    <n v="0.92700771649042579"/>
  </r>
  <r>
    <s v="ODR9933370766d"/>
    <s v="C754752L"/>
    <x v="243"/>
    <s v="P285945"/>
    <n v="202942"/>
    <n v="1"/>
    <n v="2029420"/>
    <n v="0"/>
    <n v="2029420"/>
    <n v="1"/>
    <n v="0"/>
    <n v="0"/>
    <n v="4"/>
    <d v="2022-01-24T00:00:00"/>
    <x v="1715"/>
    <n v="1928500"/>
    <n v="169708"/>
    <x v="6"/>
    <x v="1"/>
    <n v="1859712"/>
    <n v="0.91637610745927411"/>
  </r>
  <r>
    <s v="ODR5119185042g"/>
    <s v="C875936L"/>
    <x v="156"/>
    <s v="P747811"/>
    <n v="202942"/>
    <n v="1"/>
    <n v="2029420"/>
    <n v="0"/>
    <n v="2029420"/>
    <n v="1"/>
    <n v="0"/>
    <n v="0"/>
    <n v="4"/>
    <d v="2021-10-07T00:00:00"/>
    <x v="1717"/>
    <n v="2029420"/>
    <n v="140012"/>
    <x v="9"/>
    <x v="1"/>
    <n v="1889408"/>
    <n v="0.93100885967419267"/>
  </r>
  <r>
    <s v="ODR9617079724r"/>
    <s v="C791023L"/>
    <x v="319"/>
    <s v="P410654"/>
    <n v="202942"/>
    <n v="1"/>
    <n v="2029420"/>
    <n v="0"/>
    <n v="2029420"/>
    <n v="1"/>
    <n v="1"/>
    <n v="1"/>
    <n v="4"/>
    <d v="2021-11-02T00:00:00"/>
    <x v="1718"/>
    <n v="2029420"/>
    <n v="133922"/>
    <x v="7"/>
    <x v="1"/>
    <n v="1895498"/>
    <n v="0.93400971706201774"/>
  </r>
  <r>
    <s v="ODR6809019115y"/>
    <s v="C281787L"/>
    <x v="284"/>
    <s v="P796621"/>
    <n v="202942"/>
    <n v="1"/>
    <n v="2029420"/>
    <n v="0"/>
    <n v="2029420"/>
    <n v="1"/>
    <n v="1"/>
    <n v="0"/>
    <n v="1"/>
    <d v="2021-11-09T00:00:00"/>
    <x v="1719"/>
    <n v="2029420"/>
    <n v="162342"/>
    <x v="7"/>
    <x v="2"/>
    <n v="1867078"/>
    <n v="0.92000571591883396"/>
  </r>
  <r>
    <s v="ODR5312939931q"/>
    <s v="C432780L"/>
    <x v="159"/>
    <s v="P499423"/>
    <n v="202855"/>
    <n v="1"/>
    <n v="2028550"/>
    <n v="0"/>
    <n v="2028550"/>
    <n v="1"/>
    <n v="1"/>
    <n v="1"/>
    <n v="1"/>
    <d v="2021-11-13T00:00:00"/>
    <x v="1720"/>
    <n v="2028550"/>
    <n v="158224"/>
    <x v="9"/>
    <x v="2"/>
    <n v="1870326"/>
    <n v="0.92200142959256615"/>
  </r>
  <r>
    <s v="ODR5157926536s"/>
    <s v="C406756L"/>
    <x v="278"/>
    <s v="P381119"/>
    <n v="202855"/>
    <n v="1"/>
    <n v="2028550"/>
    <n v="0"/>
    <n v="2028550"/>
    <n v="1"/>
    <n v="1"/>
    <n v="0"/>
    <n v="1"/>
    <d v="2021-09-03T00:00:00"/>
    <x v="1721"/>
    <n v="2028550"/>
    <n v="139954"/>
    <x v="9"/>
    <x v="2"/>
    <n v="1888596"/>
    <n v="0.93100786275911362"/>
  </r>
  <r>
    <s v="ODR5422013426y"/>
    <s v="C555783L"/>
    <x v="406"/>
    <s v="P985828"/>
    <n v="202855"/>
    <n v="1"/>
    <n v="2028550"/>
    <n v="0"/>
    <n v="2028550"/>
    <n v="1"/>
    <n v="1"/>
    <n v="0"/>
    <n v="1"/>
    <d v="2021-08-27T00:00:00"/>
    <x v="1722"/>
    <n v="2028550"/>
    <n v="172376"/>
    <x v="9"/>
    <x v="2"/>
    <n v="1856174"/>
    <n v="0.91502501786990709"/>
  </r>
  <r>
    <s v="ODR5989640004u"/>
    <s v="C342826L"/>
    <x v="154"/>
    <s v="P203217"/>
    <n v="202710"/>
    <n v="1"/>
    <n v="2027100"/>
    <n v="0"/>
    <n v="2027100"/>
    <n v="1"/>
    <n v="1"/>
    <n v="1"/>
    <n v="1"/>
    <d v="2021-07-20T00:00:00"/>
    <x v="1723"/>
    <n v="2027100"/>
    <n v="166170"/>
    <x v="12"/>
    <x v="2"/>
    <n v="1860930"/>
    <n v="0.91802575107296136"/>
  </r>
  <r>
    <s v="ODR9182600096d"/>
    <s v="C416934L"/>
    <x v="229"/>
    <s v="P203217"/>
    <n v="202710"/>
    <n v="1"/>
    <n v="2027100"/>
    <n v="0"/>
    <n v="2027100"/>
    <n v="1"/>
    <n v="1"/>
    <n v="1"/>
    <n v="1"/>
    <d v="2021-08-28T00:00:00"/>
    <x v="1723"/>
    <n v="2027100"/>
    <n v="166170"/>
    <x v="12"/>
    <x v="2"/>
    <n v="1860930"/>
    <n v="0.91802575107296136"/>
  </r>
  <r>
    <s v="ODR7567082007g"/>
    <s v="C875194L"/>
    <x v="89"/>
    <s v="P484258"/>
    <n v="202188"/>
    <n v="1"/>
    <n v="2021880"/>
    <n v="0"/>
    <n v="2021880"/>
    <n v="1"/>
    <n v="1"/>
    <n v="1"/>
    <n v="1"/>
    <d v="2021-07-21T00:00:00"/>
    <x v="1724"/>
    <n v="2021880"/>
    <n v="145522"/>
    <x v="12"/>
    <x v="2"/>
    <n v="1876358"/>
    <n v="0.92802639127940334"/>
  </r>
  <r>
    <s v="ODR8075648660k"/>
    <s v="C576952L"/>
    <x v="114"/>
    <s v="P625189"/>
    <n v="50460"/>
    <n v="4"/>
    <n v="2018400"/>
    <n v="0"/>
    <n v="2018400"/>
    <n v="1"/>
    <n v="1"/>
    <n v="1"/>
    <n v="7"/>
    <d v="2021-12-18T00:00:00"/>
    <x v="1545"/>
    <n v="504600"/>
    <n v="40832"/>
    <x v="11"/>
    <x v="4"/>
    <n v="1855072"/>
    <n v="0.91908045977011499"/>
  </r>
  <r>
    <s v="ODR8770192431r"/>
    <s v="C787096L"/>
    <x v="223"/>
    <s v="P919433"/>
    <n v="40310"/>
    <n v="5"/>
    <n v="2015500"/>
    <n v="0"/>
    <n v="2015500"/>
    <n v="1"/>
    <n v="1"/>
    <n v="0"/>
    <n v="1"/>
    <d v="2022-03-09T00:00:00"/>
    <x v="1725"/>
    <n v="403100"/>
    <n v="25346"/>
    <x v="0"/>
    <x v="2"/>
    <n v="1888770"/>
    <n v="0.93712230215827341"/>
  </r>
  <r>
    <s v="ODR7645681382u"/>
    <s v="C880793L"/>
    <x v="87"/>
    <s v="P978198"/>
    <n v="201550"/>
    <n v="1"/>
    <n v="2015500"/>
    <n v="0"/>
    <n v="2015500"/>
    <n v="1"/>
    <n v="1"/>
    <n v="1"/>
    <n v="1"/>
    <d v="2021-07-25T00:00:00"/>
    <x v="1726"/>
    <n v="1008040"/>
    <n v="83636"/>
    <x v="7"/>
    <x v="2"/>
    <n v="1931864"/>
    <n v="0.95850359712230215"/>
  </r>
  <r>
    <s v="ODR9420442176x"/>
    <s v="C162721L"/>
    <x v="187"/>
    <s v="P477619"/>
    <n v="200100"/>
    <n v="1"/>
    <n v="2001000"/>
    <n v="0"/>
    <n v="2001000"/>
    <n v="1"/>
    <n v="1"/>
    <n v="1"/>
    <n v="1"/>
    <d v="2021-07-26T00:00:00"/>
    <x v="1727"/>
    <n v="579420"/>
    <n v="41122"/>
    <x v="6"/>
    <x v="2"/>
    <n v="1959878"/>
    <n v="0.97944927536231885"/>
  </r>
  <r>
    <s v="ODR1483465358p"/>
    <s v="C792602L"/>
    <x v="192"/>
    <s v="P733199"/>
    <n v="200100"/>
    <n v="1"/>
    <n v="2001000"/>
    <n v="0"/>
    <n v="2001000"/>
    <n v="1"/>
    <n v="1"/>
    <n v="1"/>
    <n v="1"/>
    <d v="2021-09-21T00:00:00"/>
    <x v="1728"/>
    <n v="2001000"/>
    <n v="126034"/>
    <x v="6"/>
    <x v="2"/>
    <n v="1874966"/>
    <n v="0.93701449275362314"/>
  </r>
  <r>
    <s v="ODR2764956170s"/>
    <s v="C776904L"/>
    <x v="383"/>
    <s v="P389982"/>
    <n v="200100"/>
    <n v="1"/>
    <n v="2001000"/>
    <n v="0"/>
    <n v="2001000"/>
    <n v="1"/>
    <n v="1"/>
    <n v="1"/>
    <n v="1"/>
    <d v="2021-08-17T00:00:00"/>
    <x v="1729"/>
    <n v="2001000"/>
    <n v="160080"/>
    <x v="6"/>
    <x v="2"/>
    <n v="1840920"/>
    <n v="0.92"/>
  </r>
  <r>
    <s v="ODR4210365937j"/>
    <s v="C481253L"/>
    <x v="230"/>
    <s v="P122842"/>
    <n v="200100"/>
    <n v="1"/>
    <n v="2001000"/>
    <n v="0"/>
    <n v="2001000"/>
    <n v="1"/>
    <n v="1"/>
    <n v="1"/>
    <n v="1"/>
    <d v="2021-07-26T00:00:00"/>
    <x v="1730"/>
    <n v="2001000"/>
    <n v="178060"/>
    <x v="14"/>
    <x v="2"/>
    <n v="1822940"/>
    <n v="0.91101449275362323"/>
  </r>
  <r>
    <s v="ODR3345159741f"/>
    <s v="C418133L"/>
    <x v="181"/>
    <s v="P612729"/>
    <n v="200100"/>
    <n v="1"/>
    <n v="2001000"/>
    <n v="0"/>
    <n v="2001000"/>
    <n v="1"/>
    <n v="0"/>
    <n v="0"/>
    <n v="12"/>
    <d v="2021-09-24T00:00:00"/>
    <x v="1731"/>
    <n v="2001000"/>
    <n v="178060"/>
    <x v="14"/>
    <x v="12"/>
    <n v="1822940"/>
    <n v="0.91101449275362323"/>
  </r>
  <r>
    <s v="ODR7355754983l"/>
    <s v="C756100L"/>
    <x v="386"/>
    <s v="P394827"/>
    <n v="200100"/>
    <n v="1"/>
    <n v="2001000"/>
    <n v="0"/>
    <n v="2001000"/>
    <n v="1"/>
    <n v="0"/>
    <n v="0"/>
    <n v="1"/>
    <d v="2021-11-14T00:00:00"/>
    <x v="1732"/>
    <n v="2001000"/>
    <n v="164082"/>
    <x v="9"/>
    <x v="2"/>
    <n v="1836918"/>
    <n v="0.91800000000000004"/>
  </r>
  <r>
    <s v="ODR8315989172p"/>
    <s v="C716182L"/>
    <x v="390"/>
    <s v="P507033"/>
    <n v="66700"/>
    <n v="3"/>
    <n v="2001000"/>
    <n v="0"/>
    <n v="2001000"/>
    <n v="1"/>
    <n v="0"/>
    <n v="0"/>
    <n v="1"/>
    <d v="2021-07-26T00:00:00"/>
    <x v="1733"/>
    <n v="667000"/>
    <n v="44022"/>
    <x v="7"/>
    <x v="2"/>
    <n v="1868934"/>
    <n v="0.93400000000000005"/>
  </r>
  <r>
    <s v="ODR3109839879g"/>
    <s v="C673068L"/>
    <x v="316"/>
    <s v="P874651"/>
    <n v="199520"/>
    <n v="1"/>
    <n v="1995200"/>
    <n v="0"/>
    <n v="1995200"/>
    <n v="1"/>
    <n v="1"/>
    <n v="0"/>
    <n v="1"/>
    <d v="2021-07-02T00:00:00"/>
    <x v="1734"/>
    <n v="1995200"/>
    <n v="145638"/>
    <x v="8"/>
    <x v="2"/>
    <n v="1849562"/>
    <n v="0.92700581395348836"/>
  </r>
  <r>
    <s v="ODR5281704280j"/>
    <s v="C709150L"/>
    <x v="160"/>
    <s v="P218218"/>
    <n v="24940"/>
    <n v="8"/>
    <n v="1995200"/>
    <n v="0"/>
    <n v="1995200"/>
    <n v="1"/>
    <n v="1"/>
    <n v="1"/>
    <n v="1"/>
    <d v="2021-11-16T00:00:00"/>
    <x v="1735"/>
    <n v="249400"/>
    <n v="16414"/>
    <x v="12"/>
    <x v="2"/>
    <n v="1863888"/>
    <n v="0.93418604651162795"/>
  </r>
  <r>
    <s v="ODR5898138066z"/>
    <s v="C387916L"/>
    <x v="383"/>
    <s v="P420026"/>
    <n v="99470"/>
    <n v="2"/>
    <n v="1989400"/>
    <n v="0"/>
    <n v="1989400"/>
    <n v="1"/>
    <n v="1"/>
    <n v="1"/>
    <n v="1"/>
    <d v="2021-08-11T00:00:00"/>
    <x v="1736"/>
    <n v="994700"/>
    <n v="79576"/>
    <x v="7"/>
    <x v="2"/>
    <n v="1830248"/>
    <n v="0.92"/>
  </r>
  <r>
    <s v="ODR7703695815n"/>
    <s v="C132322L"/>
    <x v="345"/>
    <s v="P458837"/>
    <n v="198882"/>
    <n v="1"/>
    <n v="1988820"/>
    <n v="0"/>
    <n v="1988820"/>
    <n v="1"/>
    <n v="1"/>
    <n v="0"/>
    <n v="4"/>
    <d v="2021-12-03T00:00:00"/>
    <x v="1737"/>
    <n v="1988820"/>
    <n v="147146"/>
    <x v="6"/>
    <x v="1"/>
    <n v="1841674"/>
    <n v="0.92601341498979295"/>
  </r>
  <r>
    <s v="ODR9006686416u"/>
    <s v="C282625L"/>
    <x v="372"/>
    <s v="P552089"/>
    <n v="198360"/>
    <n v="1"/>
    <n v="1983600"/>
    <n v="0"/>
    <n v="1983600"/>
    <n v="1"/>
    <n v="1"/>
    <n v="0"/>
    <n v="1"/>
    <d v="2021-07-09T00:00:00"/>
    <x v="1738"/>
    <n v="1983600"/>
    <n v="140824"/>
    <x v="3"/>
    <x v="2"/>
    <n v="1842776"/>
    <n v="0.92900584795321639"/>
  </r>
  <r>
    <s v="ODR2238196208a"/>
    <s v="C959285L"/>
    <x v="190"/>
    <s v="P485201"/>
    <n v="99180"/>
    <n v="2"/>
    <n v="1983600"/>
    <n v="0"/>
    <n v="1983600"/>
    <n v="1"/>
    <n v="0"/>
    <n v="0"/>
    <n v="4"/>
    <d v="2021-08-14T00:00:00"/>
    <x v="1739"/>
    <n v="991800"/>
    <n v="75342"/>
    <x v="12"/>
    <x v="1"/>
    <n v="1832916"/>
    <n v="0.92403508771929821"/>
  </r>
  <r>
    <s v="ODR6867568541n"/>
    <s v="C297614L"/>
    <x v="131"/>
    <s v="P745476"/>
    <n v="49590"/>
    <n v="4"/>
    <n v="1983600"/>
    <n v="0"/>
    <n v="1983600"/>
    <n v="1"/>
    <n v="0"/>
    <n v="0"/>
    <n v="5"/>
    <d v="2022-04-02T00:00:00"/>
    <x v="1740"/>
    <n v="495900"/>
    <n v="34162"/>
    <x v="5"/>
    <x v="0"/>
    <n v="1846952"/>
    <n v="0.93111111111111111"/>
  </r>
  <r>
    <s v="ODR6913545518t"/>
    <s v="C976924L"/>
    <x v="102"/>
    <s v="P515465"/>
    <n v="198128"/>
    <n v="1"/>
    <n v="1981280"/>
    <n v="0"/>
    <n v="1981280"/>
    <n v="1"/>
    <n v="0"/>
    <n v="0"/>
    <n v="1"/>
    <d v="2022-07-08T00:00:00"/>
    <x v="1741"/>
    <n v="2001000"/>
    <n v="152076"/>
    <x v="3"/>
    <x v="2"/>
    <n v="1829204"/>
    <n v="0.92324355971896954"/>
  </r>
  <r>
    <s v="ODR8231528962j"/>
    <s v="C805381L"/>
    <x v="332"/>
    <s v="P515465"/>
    <n v="198128"/>
    <n v="1"/>
    <n v="1981280"/>
    <n v="0"/>
    <n v="1981280"/>
    <n v="1"/>
    <n v="1"/>
    <n v="1"/>
    <n v="3"/>
    <d v="2022-04-13T00:00:00"/>
    <x v="1741"/>
    <n v="2001000"/>
    <n v="152076"/>
    <x v="3"/>
    <x v="3"/>
    <n v="1829204"/>
    <n v="0.92324355971896954"/>
  </r>
  <r>
    <s v="ODR7688419934q"/>
    <s v="C658999L"/>
    <x v="71"/>
    <s v="P645684"/>
    <n v="197780"/>
    <n v="1"/>
    <n v="1977800"/>
    <n v="0"/>
    <n v="1977800"/>
    <n v="1"/>
    <n v="1"/>
    <n v="0"/>
    <n v="7"/>
    <d v="2022-06-02T00:00:00"/>
    <x v="1742"/>
    <n v="1977800"/>
    <n v="152250"/>
    <x v="9"/>
    <x v="4"/>
    <n v="1825550"/>
    <n v="0.92302052785923749"/>
  </r>
  <r>
    <s v="ODR9930638903m"/>
    <s v="C656414L"/>
    <x v="271"/>
    <s v="P265329"/>
    <n v="98600"/>
    <n v="2"/>
    <n v="1972000"/>
    <n v="0"/>
    <n v="1972000"/>
    <n v="1"/>
    <n v="1"/>
    <n v="0"/>
    <n v="5"/>
    <d v="2022-01-04T00:00:00"/>
    <x v="1743"/>
    <n v="986000"/>
    <n v="75922"/>
    <x v="6"/>
    <x v="0"/>
    <n v="1820156"/>
    <n v="0.92300000000000004"/>
  </r>
  <r>
    <s v="ODR9589580030p"/>
    <s v="C359192L"/>
    <x v="121"/>
    <s v="P449647"/>
    <n v="197200"/>
    <n v="1"/>
    <n v="1972000"/>
    <n v="0"/>
    <n v="1972000"/>
    <n v="1"/>
    <n v="1"/>
    <n v="0"/>
    <n v="1"/>
    <d v="2022-06-20T00:00:00"/>
    <x v="1744"/>
    <n v="1972000"/>
    <n v="149872"/>
    <x v="8"/>
    <x v="2"/>
    <n v="1822128"/>
    <n v="0.92400000000000004"/>
  </r>
  <r>
    <s v="ODR9857189099r"/>
    <s v="C879247L"/>
    <x v="307"/>
    <s v="P731668"/>
    <n v="197200"/>
    <n v="1"/>
    <n v="1972000"/>
    <n v="0"/>
    <n v="1972000"/>
    <n v="1"/>
    <n v="1"/>
    <n v="0"/>
    <n v="1"/>
    <d v="2022-05-11T00:00:00"/>
    <x v="1745"/>
    <n v="1972000"/>
    <n v="149872"/>
    <x v="9"/>
    <x v="2"/>
    <n v="1822128"/>
    <n v="0.92400000000000004"/>
  </r>
  <r>
    <s v="ODR7958549146z"/>
    <s v="C969588L"/>
    <x v="214"/>
    <s v="P139810"/>
    <n v="197142"/>
    <n v="1"/>
    <n v="1971420"/>
    <n v="0"/>
    <n v="1971420"/>
    <n v="1"/>
    <n v="1"/>
    <n v="0"/>
    <n v="1"/>
    <d v="2022-05-07T00:00:00"/>
    <x v="1005"/>
    <n v="1971420"/>
    <n v="157702"/>
    <x v="5"/>
    <x v="2"/>
    <n v="1813718"/>
    <n v="0.92000588408355399"/>
  </r>
  <r>
    <s v="ODR4747498161x"/>
    <s v="C354444L"/>
    <x v="358"/>
    <s v="P139810"/>
    <n v="197142"/>
    <n v="1"/>
    <n v="1971420"/>
    <n v="0"/>
    <n v="1971420"/>
    <n v="1"/>
    <n v="0"/>
    <n v="0"/>
    <n v="7"/>
    <d v="2022-05-26T00:00:00"/>
    <x v="1005"/>
    <n v="1971420"/>
    <n v="157702"/>
    <x v="5"/>
    <x v="4"/>
    <n v="1813718"/>
    <n v="0.92000588408355399"/>
  </r>
  <r>
    <s v="ODR9127027327r"/>
    <s v="C354444L"/>
    <x v="359"/>
    <s v="P139810"/>
    <n v="197142"/>
    <n v="1"/>
    <n v="1971420"/>
    <n v="0"/>
    <n v="1971420"/>
    <n v="1"/>
    <n v="1"/>
    <n v="0"/>
    <n v="7"/>
    <d v="2022-05-26T00:00:00"/>
    <x v="1005"/>
    <n v="1971420"/>
    <n v="157702"/>
    <x v="5"/>
    <x v="4"/>
    <n v="1813718"/>
    <n v="0.92000588408355399"/>
  </r>
  <r>
    <s v="ODR4655712788k"/>
    <s v="C253715L"/>
    <x v="192"/>
    <s v="P292328"/>
    <n v="197142"/>
    <n v="1"/>
    <n v="1971420"/>
    <n v="0"/>
    <n v="1971420"/>
    <n v="1"/>
    <n v="0"/>
    <n v="0"/>
    <n v="1"/>
    <d v="2021-09-21T00:00:00"/>
    <x v="1746"/>
    <n v="1971420"/>
    <n v="130094"/>
    <x v="7"/>
    <x v="2"/>
    <n v="1841326"/>
    <n v="0.93401000294204173"/>
  </r>
  <r>
    <s v="ODR4561934119e"/>
    <s v="C150653L"/>
    <x v="21"/>
    <s v="P970355"/>
    <n v="196910"/>
    <n v="1"/>
    <n v="1969100"/>
    <n v="0"/>
    <n v="1969100"/>
    <n v="1"/>
    <n v="1"/>
    <n v="1"/>
    <n v="1"/>
    <d v="2022-06-07T00:00:00"/>
    <x v="1747"/>
    <n v="1887900"/>
    <n v="154802"/>
    <x v="12"/>
    <x v="2"/>
    <n v="1814298"/>
    <n v="0.92138438880706919"/>
  </r>
  <r>
    <s v="ODR3268749481p"/>
    <s v="C698317L"/>
    <x v="24"/>
    <s v="P557788"/>
    <n v="196910"/>
    <n v="1"/>
    <n v="1969100"/>
    <n v="0"/>
    <n v="1969100"/>
    <n v="1"/>
    <n v="0"/>
    <n v="0"/>
    <n v="4"/>
    <d v="2021-12-14T00:00:00"/>
    <x v="1748"/>
    <n v="1969100"/>
    <n v="118146"/>
    <x v="5"/>
    <x v="1"/>
    <n v="1850954"/>
    <n v="0.94"/>
  </r>
  <r>
    <s v="ODR5821511058m"/>
    <s v="C383377L"/>
    <x v="297"/>
    <s v="P230156"/>
    <n v="196620"/>
    <n v="1"/>
    <n v="1966200"/>
    <n v="0"/>
    <n v="1966200"/>
    <n v="1"/>
    <n v="1"/>
    <n v="1"/>
    <n v="1"/>
    <d v="2022-02-24T00:00:00"/>
    <x v="1749"/>
    <n v="1946480"/>
    <n v="161530"/>
    <x v="3"/>
    <x v="2"/>
    <n v="1804670"/>
    <n v="0.91784660766961657"/>
  </r>
  <r>
    <s v="ODR6043759996x"/>
    <s v="C374672L"/>
    <x v="191"/>
    <s v="P329329"/>
    <n v="196620"/>
    <n v="1"/>
    <n v="1966200"/>
    <n v="0"/>
    <n v="1966200"/>
    <n v="1"/>
    <n v="1"/>
    <n v="1"/>
    <n v="1"/>
    <d v="2021-07-17T00:00:00"/>
    <x v="1750"/>
    <n v="1966200"/>
    <n v="117972"/>
    <x v="9"/>
    <x v="2"/>
    <n v="1848228"/>
    <n v="0.94"/>
  </r>
  <r>
    <s v="ODR6218770594c"/>
    <s v="C183230L"/>
    <x v="70"/>
    <s v="P702147"/>
    <n v="196330"/>
    <n v="1"/>
    <n v="1963300"/>
    <n v="0"/>
    <n v="1963300"/>
    <n v="1"/>
    <n v="0"/>
    <n v="0"/>
    <n v="7"/>
    <d v="2021-12-17T00:00:00"/>
    <x v="1751"/>
    <n v="1963300"/>
    <n v="135430"/>
    <x v="7"/>
    <x v="4"/>
    <n v="1827870"/>
    <n v="0.93101920236336777"/>
  </r>
  <r>
    <s v="ODR3663913561i"/>
    <s v="C477686L"/>
    <x v="276"/>
    <s v="P282908"/>
    <n v="195750"/>
    <n v="1"/>
    <n v="1957500"/>
    <n v="0"/>
    <n v="1957500"/>
    <n v="1"/>
    <n v="1"/>
    <n v="0"/>
    <n v="1"/>
    <d v="2021-07-09T00:00:00"/>
    <x v="1752"/>
    <n v="1957500"/>
    <n v="152656"/>
    <x v="6"/>
    <x v="2"/>
    <n v="1804844"/>
    <n v="0.92201481481481484"/>
  </r>
  <r>
    <s v="ODR4221892689q"/>
    <s v="C816576L"/>
    <x v="189"/>
    <s v="P527836"/>
    <n v="195170"/>
    <n v="1"/>
    <n v="1951700"/>
    <n v="0"/>
    <n v="1951700"/>
    <n v="1"/>
    <n v="1"/>
    <n v="1"/>
    <n v="1"/>
    <d v="2021-10-02T00:00:00"/>
    <x v="1753"/>
    <n v="1951700"/>
    <n v="142448"/>
    <x v="7"/>
    <x v="2"/>
    <n v="1809252"/>
    <n v="0.92701337295690933"/>
  </r>
  <r>
    <s v="ODR6215096148v"/>
    <s v="C491588L"/>
    <x v="92"/>
    <s v="P505119"/>
    <n v="194300"/>
    <n v="1"/>
    <n v="1943000"/>
    <n v="0"/>
    <n v="1943000"/>
    <n v="1"/>
    <n v="0"/>
    <n v="0"/>
    <n v="7"/>
    <d v="2022-06-07T00:00:00"/>
    <x v="1754"/>
    <n v="1943000"/>
    <n v="169012"/>
    <x v="9"/>
    <x v="4"/>
    <n v="1773988"/>
    <n v="0.91301492537313433"/>
  </r>
  <r>
    <s v="ODR9358294278v"/>
    <s v="C113061L"/>
    <x v="179"/>
    <s v="P396055"/>
    <n v="194242"/>
    <n v="1"/>
    <n v="1942420"/>
    <n v="0"/>
    <n v="1942420"/>
    <n v="1"/>
    <n v="1"/>
    <n v="0"/>
    <n v="1"/>
    <d v="2021-07-20T00:00:00"/>
    <x v="1755"/>
    <n v="1942420"/>
    <n v="132066"/>
    <x v="14"/>
    <x v="2"/>
    <n v="1810354"/>
    <n v="0.93200955509107197"/>
  </r>
  <r>
    <s v="ODR9043048322w"/>
    <s v="C288152L"/>
    <x v="104"/>
    <s v="P879344"/>
    <n v="193140"/>
    <n v="1"/>
    <n v="1931400"/>
    <n v="0"/>
    <n v="1931400"/>
    <n v="1"/>
    <n v="1"/>
    <n v="0"/>
    <n v="1"/>
    <d v="2022-03-17T00:00:00"/>
    <x v="1756"/>
    <n v="1931400"/>
    <n v="135198"/>
    <x v="6"/>
    <x v="2"/>
    <n v="1796202"/>
    <n v="0.93"/>
  </r>
  <r>
    <s v="ODR2327978112u"/>
    <s v="C288152L"/>
    <x v="262"/>
    <s v="P879344"/>
    <n v="193140"/>
    <n v="1"/>
    <n v="1931400"/>
    <n v="0"/>
    <n v="1931400"/>
    <n v="1"/>
    <n v="1"/>
    <n v="0"/>
    <n v="1"/>
    <d v="2022-03-17T00:00:00"/>
    <x v="1756"/>
    <n v="1931400"/>
    <n v="135198"/>
    <x v="6"/>
    <x v="2"/>
    <n v="1796202"/>
    <n v="0.93"/>
  </r>
  <r>
    <s v="ODR2502322405k"/>
    <s v="C525405L"/>
    <x v="232"/>
    <s v="P131358"/>
    <n v="192850"/>
    <n v="1"/>
    <n v="1928500"/>
    <n v="0"/>
    <n v="1928500"/>
    <n v="1"/>
    <n v="1"/>
    <n v="0"/>
    <n v="1"/>
    <d v="2021-07-24T00:00:00"/>
    <x v="1757"/>
    <n v="1928500"/>
    <n v="140766"/>
    <x v="6"/>
    <x v="2"/>
    <n v="1787734"/>
    <n v="0.9270075187969925"/>
  </r>
  <r>
    <s v="ODR5049245938c"/>
    <s v="C183230L"/>
    <x v="30"/>
    <s v="P285945"/>
    <n v="192850"/>
    <n v="1"/>
    <n v="1928500"/>
    <n v="0"/>
    <n v="1928500"/>
    <n v="1"/>
    <n v="0"/>
    <n v="0"/>
    <n v="7"/>
    <d v="2021-12-17T00:00:00"/>
    <x v="1715"/>
    <n v="1928500"/>
    <n v="169708"/>
    <x v="6"/>
    <x v="4"/>
    <n v="1758792"/>
    <n v="0.91200000000000003"/>
  </r>
  <r>
    <s v="ODR9584112257y"/>
    <s v="C509023L"/>
    <x v="113"/>
    <s v="P929795"/>
    <n v="192850"/>
    <n v="1"/>
    <n v="1928500"/>
    <n v="0"/>
    <n v="1928500"/>
    <n v="1"/>
    <n v="0"/>
    <n v="0"/>
    <n v="1"/>
    <d v="2021-12-17T00:00:00"/>
    <x v="1758"/>
    <n v="1928500"/>
    <n v="160022"/>
    <x v="14"/>
    <x v="2"/>
    <n v="1768478"/>
    <n v="0.91702255639097741"/>
  </r>
  <r>
    <s v="ODR4424270836m"/>
    <s v="C327703L"/>
    <x v="398"/>
    <s v="P940197"/>
    <n v="192850"/>
    <n v="1"/>
    <n v="1928500"/>
    <n v="0"/>
    <n v="1928500"/>
    <n v="1"/>
    <n v="1"/>
    <n v="0"/>
    <n v="1"/>
    <d v="2021-08-13T00:00:00"/>
    <x v="1759"/>
    <n v="1928500"/>
    <n v="152308"/>
    <x v="7"/>
    <x v="2"/>
    <n v="1776192"/>
    <n v="0.92102255639097741"/>
  </r>
  <r>
    <s v="ODR8517014354a"/>
    <s v="C761435L"/>
    <x v="330"/>
    <s v="P607429"/>
    <n v="192560"/>
    <n v="1"/>
    <n v="1925600"/>
    <n v="0"/>
    <n v="1925600"/>
    <n v="1"/>
    <n v="1"/>
    <n v="1"/>
    <n v="1"/>
    <d v="2021-10-05T00:00:00"/>
    <x v="1760"/>
    <n v="1548020"/>
    <n v="131544"/>
    <x v="2"/>
    <x v="2"/>
    <n v="1794056"/>
    <n v="0.93168674698795184"/>
  </r>
  <r>
    <s v="ODR5799584143k"/>
    <s v="C923763L"/>
    <x v="136"/>
    <s v="P504980"/>
    <n v="192270"/>
    <n v="1"/>
    <n v="1922700"/>
    <n v="0"/>
    <n v="1922700"/>
    <n v="1"/>
    <n v="0"/>
    <n v="0"/>
    <n v="7"/>
    <d v="2022-04-08T00:00:00"/>
    <x v="1761"/>
    <n v="1922700"/>
    <n v="115362"/>
    <x v="10"/>
    <x v="4"/>
    <n v="1807338"/>
    <n v="0.94"/>
  </r>
  <r>
    <s v="ODR9399055214e"/>
    <s v="C756271L"/>
    <x v="89"/>
    <s v="P429462"/>
    <n v="191400"/>
    <n v="1"/>
    <n v="1914000"/>
    <n v="0"/>
    <n v="1914000"/>
    <n v="1"/>
    <n v="1"/>
    <n v="1"/>
    <n v="1"/>
    <d v="2021-07-04T00:00:00"/>
    <x v="1762"/>
    <n v="1914000"/>
    <n v="155034"/>
    <x v="9"/>
    <x v="2"/>
    <n v="1758966"/>
    <n v="0.91900000000000004"/>
  </r>
  <r>
    <s v="ODR4759166740c"/>
    <s v="C833021L"/>
    <x v="210"/>
    <s v="P612684"/>
    <n v="191400"/>
    <n v="1"/>
    <n v="1914000"/>
    <n v="0"/>
    <n v="1914000"/>
    <n v="1"/>
    <n v="1"/>
    <n v="1"/>
    <n v="1"/>
    <d v="2021-08-05T00:00:00"/>
    <x v="1763"/>
    <n v="1914000"/>
    <n v="128238"/>
    <x v="9"/>
    <x v="2"/>
    <n v="1785762"/>
    <n v="0.93300000000000005"/>
  </r>
  <r>
    <s v="ODR4939203764y"/>
    <s v="C770151L"/>
    <x v="201"/>
    <s v="P642750"/>
    <n v="191400"/>
    <n v="1"/>
    <n v="1914000"/>
    <n v="0"/>
    <n v="1914000"/>
    <n v="1"/>
    <n v="0"/>
    <n v="0"/>
    <n v="10"/>
    <d v="2021-07-25T00:00:00"/>
    <x v="1764"/>
    <n v="1914000"/>
    <n v="162690"/>
    <x v="9"/>
    <x v="11"/>
    <n v="1751310"/>
    <n v="0.91500000000000004"/>
  </r>
  <r>
    <s v="ODR5986083104q"/>
    <s v="C890940L"/>
    <x v="329"/>
    <s v="P274768"/>
    <n v="9570"/>
    <n v="20"/>
    <n v="1914000"/>
    <n v="0"/>
    <n v="1914000"/>
    <n v="1"/>
    <n v="1"/>
    <n v="1"/>
    <n v="3"/>
    <d v="2021-09-28T00:00:00"/>
    <x v="173"/>
    <n v="95700"/>
    <n v="6090"/>
    <x v="11"/>
    <x v="3"/>
    <n v="1792200"/>
    <n v="0.9363636363636364"/>
  </r>
  <r>
    <s v="ODR6987640370u"/>
    <s v="C493263L"/>
    <x v="126"/>
    <s v="P267479"/>
    <n v="95700"/>
    <n v="2"/>
    <n v="1914000"/>
    <n v="0"/>
    <n v="1914000"/>
    <n v="1"/>
    <n v="0"/>
    <n v="0"/>
    <n v="4"/>
    <d v="2022-01-04T00:00:00"/>
    <x v="1765"/>
    <n v="957000"/>
    <n v="62176"/>
    <x v="11"/>
    <x v="1"/>
    <n v="1789648"/>
    <n v="0.93503030303030299"/>
  </r>
  <r>
    <s v="ODR5348264203s"/>
    <s v="C144554L"/>
    <x v="114"/>
    <s v="P961238"/>
    <n v="191342"/>
    <n v="1"/>
    <n v="1913420"/>
    <n v="0"/>
    <n v="1913420"/>
    <n v="1"/>
    <n v="0"/>
    <n v="0"/>
    <n v="7"/>
    <d v="2022-03-13T00:00:00"/>
    <x v="1766"/>
    <n v="1850200"/>
    <n v="144304"/>
    <x v="6"/>
    <x v="4"/>
    <n v="1769116"/>
    <n v="0.92458320703243402"/>
  </r>
  <r>
    <s v="ODR6462288237o"/>
    <s v="C257934L"/>
    <x v="169"/>
    <s v="P318683"/>
    <n v="191110"/>
    <n v="1"/>
    <n v="1911100"/>
    <n v="0"/>
    <n v="1911100"/>
    <n v="1"/>
    <n v="1"/>
    <n v="1"/>
    <n v="1"/>
    <d v="2021-12-09T00:00:00"/>
    <x v="1767"/>
    <n v="1508000"/>
    <n v="126672"/>
    <x v="14"/>
    <x v="2"/>
    <n v="1784428"/>
    <n v="0.93371775417298941"/>
  </r>
  <r>
    <s v="ODR7073220923e"/>
    <s v="C630314L"/>
    <x v="273"/>
    <s v="P770531"/>
    <n v="191110"/>
    <n v="1"/>
    <n v="1911100"/>
    <n v="0"/>
    <n v="1911100"/>
    <n v="1"/>
    <n v="1"/>
    <n v="0"/>
    <n v="1"/>
    <d v="2021-07-01T00:00:00"/>
    <x v="1768"/>
    <n v="1911100"/>
    <n v="116522"/>
    <x v="9"/>
    <x v="2"/>
    <n v="1794578"/>
    <n v="0.93902883156297423"/>
  </r>
  <r>
    <s v="ODR1483283480b"/>
    <s v="C557314L"/>
    <x v="177"/>
    <s v="P834352"/>
    <n v="191110"/>
    <n v="1"/>
    <n v="1911100"/>
    <n v="0"/>
    <n v="1911100"/>
    <n v="1"/>
    <n v="1"/>
    <n v="1"/>
    <n v="1"/>
    <d v="2021-08-13T00:00:00"/>
    <x v="1769"/>
    <n v="1911100"/>
    <n v="156658"/>
    <x v="9"/>
    <x v="2"/>
    <n v="1754442"/>
    <n v="0.91802731411229133"/>
  </r>
  <r>
    <s v="ODR9769363338o"/>
    <s v="C330986L"/>
    <x v="362"/>
    <s v="P562906"/>
    <n v="191110"/>
    <n v="1"/>
    <n v="1911100"/>
    <n v="0"/>
    <n v="1911100"/>
    <n v="1"/>
    <n v="1"/>
    <n v="0"/>
    <n v="1"/>
    <d v="2021-10-20T00:00:00"/>
    <x v="1770"/>
    <n v="1911100"/>
    <n v="158572"/>
    <x v="9"/>
    <x v="2"/>
    <n v="1752528"/>
    <n v="0.91702579666160855"/>
  </r>
  <r>
    <s v="ODR5109016507w"/>
    <s v="C763722L"/>
    <x v="324"/>
    <s v="P178123"/>
    <n v="191110"/>
    <n v="1"/>
    <n v="1911100"/>
    <n v="0"/>
    <n v="1911100"/>
    <n v="1"/>
    <n v="1"/>
    <n v="1"/>
    <n v="1"/>
    <d v="2021-11-15T00:00:00"/>
    <x v="1771"/>
    <n v="1911100"/>
    <n v="170056"/>
    <x v="9"/>
    <x v="2"/>
    <n v="1741044"/>
    <n v="0.91101669195751134"/>
  </r>
  <r>
    <s v="ODR8947227303p"/>
    <s v="C876106L"/>
    <x v="293"/>
    <s v="P447878"/>
    <n v="27260"/>
    <n v="7"/>
    <n v="1908200"/>
    <n v="0"/>
    <n v="1908200"/>
    <n v="1"/>
    <n v="1"/>
    <n v="1"/>
    <n v="1"/>
    <d v="2022-01-15T00:00:00"/>
    <x v="170"/>
    <n v="246500"/>
    <n v="19952"/>
    <x v="11"/>
    <x v="2"/>
    <n v="1768536"/>
    <n v="0.92680851063829783"/>
  </r>
  <r>
    <s v="ODR6845062832k"/>
    <s v="C415088L"/>
    <x v="216"/>
    <s v="P386885"/>
    <n v="37990"/>
    <n v="5"/>
    <n v="1899500"/>
    <n v="0"/>
    <n v="1899500"/>
    <n v="1"/>
    <n v="1"/>
    <n v="1"/>
    <n v="8"/>
    <d v="2021-08-15T00:00:00"/>
    <x v="1185"/>
    <n v="379900"/>
    <n v="30392"/>
    <x v="11"/>
    <x v="8"/>
    <n v="1747540"/>
    <n v="0.92"/>
  </r>
  <r>
    <s v="ODR5487671566a"/>
    <s v="C849054L"/>
    <x v="106"/>
    <s v="P387555"/>
    <n v="189660"/>
    <n v="1"/>
    <n v="1896600"/>
    <n v="0"/>
    <n v="1896600"/>
    <n v="1"/>
    <n v="0"/>
    <n v="0"/>
    <n v="1"/>
    <d v="2021-11-04T00:00:00"/>
    <x v="1772"/>
    <n v="1896600"/>
    <n v="157412"/>
    <x v="0"/>
    <x v="2"/>
    <n v="1739188"/>
    <n v="0.91700305810397553"/>
  </r>
  <r>
    <s v="ODR3391401316g"/>
    <s v="C261295L"/>
    <x v="278"/>
    <s v="P919215"/>
    <n v="189544"/>
    <n v="1"/>
    <n v="1895440"/>
    <n v="0"/>
    <n v="1895440"/>
    <n v="1"/>
    <n v="0"/>
    <n v="0"/>
    <n v="4"/>
    <d v="2021-09-26T00:00:00"/>
    <x v="1773"/>
    <n v="1895440"/>
    <n v="162980"/>
    <x v="10"/>
    <x v="1"/>
    <n v="1732460"/>
    <n v="0.91401468788249696"/>
  </r>
  <r>
    <s v="ODR4554556354o"/>
    <s v="C550002L"/>
    <x v="282"/>
    <s v="P919215"/>
    <n v="189544"/>
    <n v="1"/>
    <n v="1895440"/>
    <n v="0"/>
    <n v="1895440"/>
    <n v="1"/>
    <n v="1"/>
    <n v="1"/>
    <n v="1"/>
    <d v="2021-09-28T00:00:00"/>
    <x v="1773"/>
    <n v="1895440"/>
    <n v="162980"/>
    <x v="10"/>
    <x v="2"/>
    <n v="1732460"/>
    <n v="0.91401468788249696"/>
  </r>
  <r>
    <s v="ODR6044193785m"/>
    <s v="C634177L"/>
    <x v="353"/>
    <s v="P648650"/>
    <n v="189486"/>
    <n v="1"/>
    <n v="1894860"/>
    <n v="0"/>
    <n v="1894860"/>
    <n v="1"/>
    <n v="0"/>
    <n v="0"/>
    <n v="1"/>
    <d v="2021-11-21T00:00:00"/>
    <x v="1774"/>
    <n v="1894860"/>
    <n v="147784"/>
    <x v="6"/>
    <x v="2"/>
    <n v="1747076"/>
    <n v="0.92200795837159477"/>
  </r>
  <r>
    <s v="ODR4177189462j"/>
    <s v="C454810L"/>
    <x v="394"/>
    <s v="P648650"/>
    <n v="189486"/>
    <n v="1"/>
    <n v="1894860"/>
    <n v="0"/>
    <n v="1894860"/>
    <n v="1"/>
    <n v="1"/>
    <n v="1"/>
    <n v="1"/>
    <d v="2022-07-07T00:00:00"/>
    <x v="1774"/>
    <n v="1894860"/>
    <n v="147784"/>
    <x v="6"/>
    <x v="2"/>
    <n v="1747076"/>
    <n v="0.92200795837159477"/>
  </r>
  <r>
    <s v="ODR2372171766t"/>
    <s v="C934224L"/>
    <x v="132"/>
    <s v="P648650"/>
    <n v="189486"/>
    <n v="1"/>
    <n v="1894860"/>
    <n v="0"/>
    <n v="1894860"/>
    <n v="1"/>
    <n v="1"/>
    <n v="0"/>
    <n v="1"/>
    <d v="2022-05-08T00:00:00"/>
    <x v="1774"/>
    <n v="1894860"/>
    <n v="147784"/>
    <x v="6"/>
    <x v="2"/>
    <n v="1747076"/>
    <n v="0.92200795837159477"/>
  </r>
  <r>
    <s v="ODR4746925644v"/>
    <s v="C253783L"/>
    <x v="147"/>
    <s v="P504777"/>
    <n v="189022"/>
    <n v="1"/>
    <n v="1890220"/>
    <n v="0"/>
    <n v="1890220"/>
    <n v="1"/>
    <n v="1"/>
    <n v="0"/>
    <n v="1"/>
    <d v="2022-05-04T00:00:00"/>
    <x v="1775"/>
    <n v="1890220"/>
    <n v="145522"/>
    <x v="10"/>
    <x v="2"/>
    <n v="1744698"/>
    <n v="0.9230131942313593"/>
  </r>
  <r>
    <s v="ODR8486429488w"/>
    <s v="C773860L"/>
    <x v="307"/>
    <s v="P504777"/>
    <n v="189022"/>
    <n v="1"/>
    <n v="1890220"/>
    <n v="0"/>
    <n v="1890220"/>
    <n v="1"/>
    <n v="0"/>
    <n v="0"/>
    <n v="7"/>
    <d v="2022-05-19T00:00:00"/>
    <x v="1775"/>
    <n v="1890220"/>
    <n v="145522"/>
    <x v="10"/>
    <x v="4"/>
    <n v="1744698"/>
    <n v="0.9230131942313593"/>
  </r>
  <r>
    <s v="ODR3519424552c"/>
    <s v="C284081L"/>
    <x v="64"/>
    <s v="P970355"/>
    <n v="188790"/>
    <n v="1"/>
    <n v="1887900"/>
    <n v="0"/>
    <n v="1887900"/>
    <n v="1"/>
    <n v="1"/>
    <n v="1"/>
    <n v="1"/>
    <d v="2021-10-26T00:00:00"/>
    <x v="1747"/>
    <n v="1887900"/>
    <n v="154802"/>
    <x v="12"/>
    <x v="2"/>
    <n v="1733098"/>
    <n v="0.91800307219662058"/>
  </r>
  <r>
    <s v="ODR5980692966g"/>
    <s v="C525405L"/>
    <x v="201"/>
    <s v="P756519"/>
    <n v="188790"/>
    <n v="1"/>
    <n v="1887900"/>
    <n v="0"/>
    <n v="1887900"/>
    <n v="1"/>
    <n v="1"/>
    <n v="0"/>
    <n v="1"/>
    <d v="2021-07-24T00:00:00"/>
    <x v="1776"/>
    <n v="1887900"/>
    <n v="115130"/>
    <x v="12"/>
    <x v="2"/>
    <n v="1772770"/>
    <n v="0.93901689708141323"/>
  </r>
  <r>
    <s v="ODR8861776124a"/>
    <s v="C985354L"/>
    <x v="282"/>
    <s v="P559249"/>
    <n v="188500"/>
    <n v="1"/>
    <n v="1885000"/>
    <n v="0"/>
    <n v="1885000"/>
    <n v="1"/>
    <n v="1"/>
    <n v="0"/>
    <n v="3"/>
    <d v="2021-10-02T00:00:00"/>
    <x v="1777"/>
    <n v="1885000"/>
    <n v="163966"/>
    <x v="3"/>
    <x v="3"/>
    <n v="1721034"/>
    <n v="0.91301538461538456"/>
  </r>
  <r>
    <s v="ODR9235306274r"/>
    <s v="C436261L"/>
    <x v="129"/>
    <s v="P700907"/>
    <n v="188500"/>
    <n v="1"/>
    <n v="1885000"/>
    <n v="0"/>
    <n v="1885000"/>
    <n v="1"/>
    <n v="1"/>
    <n v="1"/>
    <n v="1"/>
    <d v="2021-07-25T00:00:00"/>
    <x v="172"/>
    <n v="1508000"/>
    <n v="98020"/>
    <x v="6"/>
    <x v="2"/>
    <n v="1786980"/>
    <n v="0.94799999999999995"/>
  </r>
  <r>
    <s v="ODR9350651753e"/>
    <s v="C120985L"/>
    <x v="257"/>
    <s v="P842526"/>
    <n v="46980"/>
    <n v="4"/>
    <n v="1879200"/>
    <n v="0"/>
    <n v="1879200"/>
    <n v="1"/>
    <n v="0"/>
    <n v="0"/>
    <n v="7"/>
    <d v="2021-11-27T00:00:00"/>
    <x v="1778"/>
    <n v="478500"/>
    <n v="30102"/>
    <x v="11"/>
    <x v="4"/>
    <n v="1758792"/>
    <n v="0.93592592592592594"/>
  </r>
  <r>
    <s v="ODR3229554077s"/>
    <s v="C390206L"/>
    <x v="34"/>
    <s v="P948478"/>
    <n v="93502"/>
    <n v="2"/>
    <n v="1870050"/>
    <n v="0"/>
    <n v="1870050"/>
    <n v="1"/>
    <n v="0"/>
    <n v="0"/>
    <n v="4"/>
    <d v="2021-07-13T00:00:00"/>
    <x v="1779"/>
    <n v="935024"/>
    <n v="61654"/>
    <x v="5"/>
    <x v="1"/>
    <n v="1746742"/>
    <n v="0.93406165610545178"/>
  </r>
  <r>
    <s v="ODR3540467799c"/>
    <s v="C698317L"/>
    <x v="246"/>
    <s v="P996588"/>
    <n v="46690"/>
    <n v="4"/>
    <n v="1867600"/>
    <n v="0"/>
    <n v="1867600"/>
    <n v="1"/>
    <n v="0"/>
    <n v="0"/>
    <n v="4"/>
    <d v="2021-12-14T00:00:00"/>
    <x v="1780"/>
    <n v="466900"/>
    <n v="29406"/>
    <x v="11"/>
    <x v="1"/>
    <n v="1749976"/>
    <n v="0.93701863354037263"/>
  </r>
  <r>
    <s v="ODR4020351152t"/>
    <s v="C698317L"/>
    <x v="179"/>
    <s v="P996588"/>
    <n v="46690"/>
    <n v="4"/>
    <n v="1867600"/>
    <n v="0"/>
    <n v="1867600"/>
    <n v="1"/>
    <n v="1"/>
    <n v="1"/>
    <n v="4"/>
    <d v="2021-12-14T00:00:00"/>
    <x v="1780"/>
    <n v="466900"/>
    <n v="29406"/>
    <x v="11"/>
    <x v="1"/>
    <n v="1749976"/>
    <n v="0.93701863354037263"/>
  </r>
  <r>
    <s v="ODR5124977654v"/>
    <s v="C884211L"/>
    <x v="89"/>
    <s v="P142315"/>
    <n v="186122"/>
    <n v="1"/>
    <n v="1861220"/>
    <n v="0"/>
    <n v="1861220"/>
    <n v="1"/>
    <n v="1"/>
    <n v="1"/>
    <n v="1"/>
    <d v="2021-07-14T00:00:00"/>
    <x v="1781"/>
    <n v="1095040"/>
    <n v="78822"/>
    <x v="7"/>
    <x v="2"/>
    <n v="1782398"/>
    <n v="0.95765035836709256"/>
  </r>
  <r>
    <s v="ODR7273732154j"/>
    <s v="C446232L"/>
    <x v="205"/>
    <s v="P231554"/>
    <n v="186122"/>
    <n v="1"/>
    <n v="1861220"/>
    <n v="0"/>
    <n v="1861220"/>
    <n v="1"/>
    <n v="1"/>
    <n v="1"/>
    <n v="1"/>
    <d v="2021-10-08T00:00:00"/>
    <x v="1782"/>
    <n v="1861220"/>
    <n v="122786"/>
    <x v="7"/>
    <x v="2"/>
    <n v="1738434"/>
    <n v="0.93402929261452161"/>
  </r>
  <r>
    <s v="ODR2729136330k"/>
    <s v="C691738L"/>
    <x v="407"/>
    <s v="P124587"/>
    <n v="186122"/>
    <n v="1"/>
    <n v="1861220"/>
    <n v="0"/>
    <n v="1861220"/>
    <n v="1"/>
    <n v="1"/>
    <n v="0"/>
    <n v="3"/>
    <d v="2021-07-05T00:00:00"/>
    <x v="1783"/>
    <n v="1861220"/>
    <n v="126556"/>
    <x v="7"/>
    <x v="3"/>
    <n v="1734664"/>
    <n v="0.93200373948270487"/>
  </r>
  <r>
    <s v="ODR4597506603w"/>
    <s v="C939912L"/>
    <x v="338"/>
    <s v="P136050"/>
    <n v="185600"/>
    <n v="1"/>
    <n v="1856000"/>
    <n v="0"/>
    <n v="1856000"/>
    <n v="1"/>
    <n v="1"/>
    <n v="1"/>
    <n v="1"/>
    <d v="2021-12-19T00:00:00"/>
    <x v="1784"/>
    <n v="1856000"/>
    <n v="115072"/>
    <x v="13"/>
    <x v="2"/>
    <n v="1740928"/>
    <n v="0.93799999999999994"/>
  </r>
  <r>
    <s v="ODR7798716088y"/>
    <s v="C242356L"/>
    <x v="208"/>
    <s v="P136050"/>
    <n v="185600"/>
    <n v="1"/>
    <n v="1856000"/>
    <n v="0"/>
    <n v="1856000"/>
    <n v="1"/>
    <n v="0"/>
    <n v="0"/>
    <n v="1"/>
    <d v="2021-10-05T00:00:00"/>
    <x v="1784"/>
    <n v="1856000"/>
    <n v="115072"/>
    <x v="13"/>
    <x v="2"/>
    <n v="1740928"/>
    <n v="0.93799999999999994"/>
  </r>
  <r>
    <s v="ODR2643201058s"/>
    <s v="C563349L"/>
    <x v="282"/>
    <s v="P136050"/>
    <n v="185600"/>
    <n v="1"/>
    <n v="1856000"/>
    <n v="0"/>
    <n v="1856000"/>
    <n v="1"/>
    <n v="1"/>
    <n v="1"/>
    <n v="1"/>
    <d v="2021-09-09T00:00:00"/>
    <x v="1784"/>
    <n v="1856000"/>
    <n v="115072"/>
    <x v="13"/>
    <x v="2"/>
    <n v="1740928"/>
    <n v="0.93799999999999994"/>
  </r>
  <r>
    <s v="ODR9918693534n"/>
    <s v="C374672L"/>
    <x v="379"/>
    <s v="P656257"/>
    <n v="185600"/>
    <n v="1"/>
    <n v="1856000"/>
    <n v="0"/>
    <n v="1856000"/>
    <n v="1"/>
    <n v="0"/>
    <n v="0"/>
    <n v="4"/>
    <d v="2021-07-17T00:00:00"/>
    <x v="1785"/>
    <n v="1856000"/>
    <n v="115072"/>
    <x v="8"/>
    <x v="1"/>
    <n v="1740928"/>
    <n v="0.93799999999999994"/>
  </r>
  <r>
    <s v="ODR2000419482e"/>
    <s v="C311476L"/>
    <x v="309"/>
    <s v="P939539"/>
    <n v="185600"/>
    <n v="1"/>
    <n v="1856000"/>
    <n v="0"/>
    <n v="1856000"/>
    <n v="1"/>
    <n v="0"/>
    <n v="0"/>
    <n v="5"/>
    <d v="2021-11-20T00:00:00"/>
    <x v="1786"/>
    <n v="1856000"/>
    <n v="142912"/>
    <x v="8"/>
    <x v="0"/>
    <n v="1713088"/>
    <n v="0.92300000000000004"/>
  </r>
  <r>
    <s v="ODR9015117435a"/>
    <s v="C113061L"/>
    <x v="328"/>
    <s v="P810552"/>
    <n v="185600"/>
    <n v="1"/>
    <n v="1856000"/>
    <n v="0"/>
    <n v="1856000"/>
    <n v="1"/>
    <n v="1"/>
    <n v="1"/>
    <n v="1"/>
    <d v="2021-07-20T00:00:00"/>
    <x v="1787"/>
    <n v="1856000"/>
    <n v="141056"/>
    <x v="8"/>
    <x v="2"/>
    <n v="1714944"/>
    <n v="0.92400000000000004"/>
  </r>
  <r>
    <s v="ODR6647434513a"/>
    <s v="C875187L"/>
    <x v="249"/>
    <s v="P367824"/>
    <n v="185600"/>
    <n v="1"/>
    <n v="1856000"/>
    <n v="0"/>
    <n v="1856000"/>
    <n v="1"/>
    <n v="1"/>
    <n v="0"/>
    <n v="1"/>
    <d v="2022-03-25T00:00:00"/>
    <x v="1788"/>
    <n v="1682000"/>
    <n v="114376"/>
    <x v="8"/>
    <x v="2"/>
    <n v="1741624"/>
    <n v="0.93837499999999996"/>
  </r>
  <r>
    <s v="ODR9508367587i"/>
    <s v="C945602L"/>
    <x v="45"/>
    <s v="P225723"/>
    <n v="185600"/>
    <n v="1"/>
    <n v="1856000"/>
    <n v="0"/>
    <n v="1856000"/>
    <n v="1"/>
    <n v="1"/>
    <n v="1"/>
    <n v="1"/>
    <d v="2022-03-08T00:00:00"/>
    <x v="1789"/>
    <n v="1856000"/>
    <n v="159616"/>
    <x v="8"/>
    <x v="2"/>
    <n v="1696384"/>
    <n v="0.91400000000000003"/>
  </r>
  <r>
    <s v="ODR4757207767v"/>
    <s v="C720917L"/>
    <x v="151"/>
    <s v="P681934"/>
    <n v="92800"/>
    <n v="2"/>
    <n v="1856000"/>
    <n v="0"/>
    <n v="1856000"/>
    <n v="1"/>
    <n v="1"/>
    <n v="0"/>
    <n v="1"/>
    <d v="2021-07-06T00:00:00"/>
    <x v="1790"/>
    <n v="928000"/>
    <n v="64032"/>
    <x v="8"/>
    <x v="2"/>
    <n v="1727936"/>
    <n v="0.93100000000000005"/>
  </r>
  <r>
    <s v="ODR3642776075t"/>
    <s v="C504884L"/>
    <x v="141"/>
    <s v="P575528"/>
    <n v="92800"/>
    <n v="2"/>
    <n v="1856000"/>
    <n v="0"/>
    <n v="1856000"/>
    <n v="1"/>
    <n v="1"/>
    <n v="1"/>
    <n v="1"/>
    <d v="2021-12-25T00:00:00"/>
    <x v="1791"/>
    <n v="928000"/>
    <n v="56608"/>
    <x v="8"/>
    <x v="2"/>
    <n v="1742784"/>
    <n v="0.93899999999999995"/>
  </r>
  <r>
    <s v="ODR7046731561a"/>
    <s v="C284316L"/>
    <x v="162"/>
    <s v="P656257"/>
    <n v="185600"/>
    <n v="1"/>
    <n v="1856000"/>
    <n v="0"/>
    <n v="1856000"/>
    <n v="1"/>
    <n v="1"/>
    <n v="1"/>
    <n v="1"/>
    <d v="2022-05-17T00:00:00"/>
    <x v="1785"/>
    <n v="1856000"/>
    <n v="115072"/>
    <x v="8"/>
    <x v="2"/>
    <n v="1740928"/>
    <n v="0.93799999999999994"/>
  </r>
  <r>
    <s v="ODR1773153550x"/>
    <s v="C407736L"/>
    <x v="263"/>
    <s v="P656257"/>
    <n v="185600"/>
    <n v="1"/>
    <n v="1856000"/>
    <n v="0"/>
    <n v="1856000"/>
    <n v="1"/>
    <n v="1"/>
    <n v="1"/>
    <n v="1"/>
    <d v="2021-07-08T00:00:00"/>
    <x v="1785"/>
    <n v="1856000"/>
    <n v="115072"/>
    <x v="8"/>
    <x v="2"/>
    <n v="1740928"/>
    <n v="0.93799999999999994"/>
  </r>
  <r>
    <s v="ODR3015220006t"/>
    <s v="C143092L"/>
    <x v="153"/>
    <s v="P876056"/>
    <n v="185600"/>
    <n v="1"/>
    <n v="1856000"/>
    <n v="0"/>
    <n v="1856000"/>
    <n v="1"/>
    <n v="1"/>
    <n v="0"/>
    <n v="1"/>
    <d v="2022-04-20T00:00:00"/>
    <x v="1792"/>
    <n v="1856000"/>
    <n v="135488"/>
    <x v="8"/>
    <x v="2"/>
    <n v="1720512"/>
    <n v="0.92700000000000005"/>
  </r>
  <r>
    <s v="ODR4924304752k"/>
    <s v="C431390L"/>
    <x v="270"/>
    <s v="P404818"/>
    <n v="185600"/>
    <n v="1"/>
    <n v="1856000"/>
    <n v="0"/>
    <n v="1856000"/>
    <n v="1"/>
    <n v="0"/>
    <n v="0"/>
    <n v="4"/>
    <d v="2022-01-28T00:00:00"/>
    <x v="1793"/>
    <n v="1856000"/>
    <n v="137344"/>
    <x v="14"/>
    <x v="1"/>
    <n v="1718656"/>
    <n v="0.92600000000000005"/>
  </r>
  <r>
    <s v="ODR4326196885e"/>
    <s v="C528073L"/>
    <x v="398"/>
    <s v="P285635"/>
    <n v="185600"/>
    <n v="1"/>
    <n v="1856000"/>
    <n v="0"/>
    <n v="1856000"/>
    <n v="1"/>
    <n v="0"/>
    <n v="0"/>
    <n v="1"/>
    <d v="2021-09-05T00:00:00"/>
    <x v="1794"/>
    <n v="1856000"/>
    <n v="144768"/>
    <x v="9"/>
    <x v="2"/>
    <n v="1711232"/>
    <n v="0.92200000000000004"/>
  </r>
  <r>
    <s v="ODR3999410035n"/>
    <s v="C850822L"/>
    <x v="274"/>
    <s v="P319066"/>
    <n v="185600"/>
    <n v="1"/>
    <n v="1856000"/>
    <n v="0"/>
    <n v="1856000"/>
    <n v="1"/>
    <n v="1"/>
    <n v="0"/>
    <n v="1"/>
    <d v="2021-07-09T00:00:00"/>
    <x v="1795"/>
    <n v="1856000"/>
    <n v="144768"/>
    <x v="9"/>
    <x v="2"/>
    <n v="1711232"/>
    <n v="0.92200000000000004"/>
  </r>
  <r>
    <s v="ODR4928077795x"/>
    <s v="C672640L"/>
    <x v="371"/>
    <s v="P554192"/>
    <n v="185600"/>
    <n v="1"/>
    <n v="1856000"/>
    <n v="0"/>
    <n v="1856000"/>
    <n v="1"/>
    <n v="1"/>
    <n v="0"/>
    <n v="1"/>
    <d v="2021-09-17T00:00:00"/>
    <x v="1796"/>
    <n v="1856000"/>
    <n v="144768"/>
    <x v="9"/>
    <x v="2"/>
    <n v="1711232"/>
    <n v="0.92200000000000004"/>
  </r>
  <r>
    <s v="ODR7322110842x"/>
    <s v="C741634L"/>
    <x v="246"/>
    <s v="P704157"/>
    <n v="185600"/>
    <n v="1"/>
    <n v="1856000"/>
    <n v="0"/>
    <n v="1856000"/>
    <n v="1"/>
    <n v="1"/>
    <n v="0"/>
    <n v="1"/>
    <d v="2021-07-09T00:00:00"/>
    <x v="1797"/>
    <n v="1856000"/>
    <n v="142912"/>
    <x v="9"/>
    <x v="2"/>
    <n v="1713088"/>
    <n v="0.92300000000000004"/>
  </r>
  <r>
    <s v="ODR8402214509o"/>
    <s v="C219918L"/>
    <x v="187"/>
    <s v="P392030"/>
    <n v="185600"/>
    <n v="1"/>
    <n v="1856000"/>
    <n v="0"/>
    <n v="1856000"/>
    <n v="1"/>
    <n v="1"/>
    <n v="1"/>
    <n v="1"/>
    <d v="2021-08-16T00:00:00"/>
    <x v="1798"/>
    <n v="1856000"/>
    <n v="141056"/>
    <x v="0"/>
    <x v="2"/>
    <n v="1714944"/>
    <n v="0.92400000000000004"/>
  </r>
  <r>
    <s v="ODR4114425142d"/>
    <s v="C727457L"/>
    <x v="154"/>
    <s v="P568444"/>
    <n v="18560"/>
    <n v="10"/>
    <n v="1856000"/>
    <n v="0"/>
    <n v="1856000"/>
    <n v="1"/>
    <n v="0"/>
    <n v="0"/>
    <n v="1"/>
    <d v="2021-07-28T00:00:00"/>
    <x v="1799"/>
    <n v="174000"/>
    <n v="15660"/>
    <x v="11"/>
    <x v="2"/>
    <n v="1699400"/>
    <n v="0.91562500000000002"/>
  </r>
  <r>
    <s v="ODR6195023373i"/>
    <s v="C188809L"/>
    <x v="381"/>
    <s v="P819988"/>
    <n v="92800"/>
    <n v="2"/>
    <n v="1856000"/>
    <n v="0"/>
    <n v="1856000"/>
    <n v="1"/>
    <n v="1"/>
    <n v="1"/>
    <n v="1"/>
    <d v="2021-07-12T00:00:00"/>
    <x v="1800"/>
    <n v="928000"/>
    <n v="80736"/>
    <x v="11"/>
    <x v="2"/>
    <n v="1694528"/>
    <n v="0.91300000000000003"/>
  </r>
  <r>
    <s v="ODR2413765752j"/>
    <s v="C140324L"/>
    <x v="306"/>
    <s v="P948303"/>
    <n v="92800"/>
    <n v="2"/>
    <n v="1856000"/>
    <n v="0"/>
    <n v="1856000"/>
    <n v="1"/>
    <n v="1"/>
    <n v="0"/>
    <n v="1"/>
    <d v="2021-12-23T00:00:00"/>
    <x v="1801"/>
    <n v="1160000"/>
    <n v="93960"/>
    <x v="5"/>
    <x v="2"/>
    <n v="1668080"/>
    <n v="0.89875000000000005"/>
  </r>
  <r>
    <s v="ODR9763434766j"/>
    <s v="C143684L"/>
    <x v="141"/>
    <s v="P388569"/>
    <n v="18560"/>
    <n v="10"/>
    <n v="1856000"/>
    <n v="0"/>
    <n v="1856000"/>
    <n v="1"/>
    <n v="0"/>
    <n v="0"/>
    <n v="5"/>
    <d v="2021-07-05T00:00:00"/>
    <x v="1802"/>
    <n v="185600"/>
    <n v="12412"/>
    <x v="5"/>
    <x v="0"/>
    <n v="1731880"/>
    <n v="0.93312499999999998"/>
  </r>
  <r>
    <s v="ODR1415323257g"/>
    <s v="C621738L"/>
    <x v="38"/>
    <s v="P818221"/>
    <n v="92800"/>
    <n v="2"/>
    <n v="1856000"/>
    <n v="0"/>
    <n v="1856000"/>
    <n v="1"/>
    <n v="1"/>
    <n v="0"/>
    <n v="1"/>
    <d v="2022-06-27T00:00:00"/>
    <x v="1803"/>
    <n v="927420"/>
    <n v="68614"/>
    <x v="7"/>
    <x v="2"/>
    <n v="1718772"/>
    <n v="0.92606250000000001"/>
  </r>
  <r>
    <s v="ODR9951855111s"/>
    <s v="C896131L"/>
    <x v="191"/>
    <s v="P753425"/>
    <n v="185542"/>
    <n v="1"/>
    <n v="1855420"/>
    <n v="0"/>
    <n v="1855420"/>
    <n v="1"/>
    <n v="1"/>
    <n v="1"/>
    <n v="1"/>
    <d v="2022-03-05T00:00:00"/>
    <x v="1804"/>
    <n v="1855420"/>
    <n v="137286"/>
    <x v="3"/>
    <x v="2"/>
    <n v="1718134"/>
    <n v="0.92600812753985617"/>
  </r>
  <r>
    <s v="ODR9657230054f"/>
    <s v="C824702L"/>
    <x v="302"/>
    <s v="P133089"/>
    <n v="185542"/>
    <n v="1"/>
    <n v="1855420"/>
    <n v="0"/>
    <n v="1855420"/>
    <n v="1"/>
    <n v="1"/>
    <n v="0"/>
    <n v="1"/>
    <d v="2022-03-16T00:00:00"/>
    <x v="1805"/>
    <n v="1855420"/>
    <n v="133574"/>
    <x v="9"/>
    <x v="2"/>
    <n v="1721846"/>
    <n v="0.92800875273522976"/>
  </r>
  <r>
    <s v="ODR6280616285e"/>
    <s v="C300246L"/>
    <x v="247"/>
    <s v="P395083"/>
    <n v="92742"/>
    <n v="2"/>
    <n v="1854840"/>
    <n v="0"/>
    <n v="1854840"/>
    <n v="1"/>
    <n v="0"/>
    <n v="0"/>
    <n v="1"/>
    <d v="2022-03-22T00:00:00"/>
    <x v="1482"/>
    <n v="927420"/>
    <n v="74182"/>
    <x v="14"/>
    <x v="2"/>
    <n v="1706476"/>
    <n v="0.92001250781738586"/>
  </r>
  <r>
    <s v="ODR2618758245r"/>
    <s v="C535715L"/>
    <x v="301"/>
    <s v="P498064"/>
    <n v="92684"/>
    <n v="2"/>
    <n v="1853680"/>
    <n v="0"/>
    <n v="1853680"/>
    <n v="1"/>
    <n v="0"/>
    <n v="0"/>
    <n v="1"/>
    <d v="2022-06-28T00:00:00"/>
    <x v="1806"/>
    <n v="926840"/>
    <n v="71340"/>
    <x v="9"/>
    <x v="2"/>
    <n v="1711000"/>
    <n v="0.92302878598247806"/>
  </r>
  <r>
    <s v="ODR1539237640q"/>
    <s v="C904633L"/>
    <x v="226"/>
    <s v="P124794"/>
    <n v="185310"/>
    <n v="1"/>
    <n v="1853100"/>
    <n v="0"/>
    <n v="1853100"/>
    <n v="1"/>
    <n v="0"/>
    <n v="0"/>
    <n v="1"/>
    <d v="2022-05-19T00:00:00"/>
    <x v="1807"/>
    <n v="1853100"/>
    <n v="161182"/>
    <x v="9"/>
    <x v="2"/>
    <n v="1691918"/>
    <n v="0.91302034428794987"/>
  </r>
  <r>
    <s v="ODR1614485582x"/>
    <s v="C136210L"/>
    <x v="189"/>
    <s v="P505636"/>
    <n v="61770"/>
    <n v="3"/>
    <n v="1853100"/>
    <n v="0"/>
    <n v="1853100"/>
    <n v="1"/>
    <n v="1"/>
    <n v="1"/>
    <n v="3"/>
    <d v="2021-09-21T00:00:00"/>
    <x v="1078"/>
    <n v="527800"/>
    <n v="36366"/>
    <x v="11"/>
    <x v="3"/>
    <n v="1744002"/>
    <n v="0.94112676056338029"/>
  </r>
  <r>
    <s v="ODR3448841753a"/>
    <s v="C136210L"/>
    <x v="326"/>
    <s v="P616386"/>
    <n v="185020"/>
    <n v="1"/>
    <n v="1850200"/>
    <n v="0"/>
    <n v="1850200"/>
    <n v="1"/>
    <n v="0"/>
    <n v="0"/>
    <n v="4"/>
    <d v="2021-09-21T00:00:00"/>
    <x v="1808"/>
    <n v="1850200"/>
    <n v="116522"/>
    <x v="6"/>
    <x v="1"/>
    <n v="1733678"/>
    <n v="0.93702194357366775"/>
  </r>
  <r>
    <s v="ODR7641199401l"/>
    <s v="C425404L"/>
    <x v="366"/>
    <s v="P961238"/>
    <n v="185020"/>
    <n v="1"/>
    <n v="1850200"/>
    <n v="0"/>
    <n v="1850200"/>
    <n v="1"/>
    <n v="1"/>
    <n v="1"/>
    <n v="1"/>
    <d v="2022-06-08T00:00:00"/>
    <x v="1766"/>
    <n v="1850200"/>
    <n v="144304"/>
    <x v="6"/>
    <x v="2"/>
    <n v="1705896"/>
    <n v="0.92200626959247645"/>
  </r>
  <r>
    <s v="ODR6302201075n"/>
    <s v="C201035L"/>
    <x v="308"/>
    <s v="P681916"/>
    <n v="185020"/>
    <n v="1"/>
    <n v="1850200"/>
    <n v="0"/>
    <n v="1850200"/>
    <n v="1"/>
    <n v="1"/>
    <n v="1"/>
    <n v="2"/>
    <d v="2021-12-21T00:00:00"/>
    <x v="1809"/>
    <n v="1850200"/>
    <n v="155382"/>
    <x v="14"/>
    <x v="5"/>
    <n v="1694818"/>
    <n v="0.91601880877742947"/>
  </r>
  <r>
    <s v="ODR3471513496e"/>
    <s v="C588523L"/>
    <x v="84"/>
    <s v="P259514"/>
    <n v="185020"/>
    <n v="1"/>
    <n v="1850200"/>
    <n v="0"/>
    <n v="1850200"/>
    <n v="1"/>
    <n v="0"/>
    <n v="0"/>
    <n v="7"/>
    <d v="2021-11-17T00:00:00"/>
    <x v="1810"/>
    <n v="1850200"/>
    <n v="160950"/>
    <x v="7"/>
    <x v="4"/>
    <n v="1689250"/>
    <n v="0.9130094043887147"/>
  </r>
  <r>
    <s v="ODR4361701772i"/>
    <s v="C309247L"/>
    <x v="392"/>
    <s v="P667889"/>
    <n v="184788"/>
    <n v="1"/>
    <n v="1847880"/>
    <n v="0"/>
    <n v="1847880"/>
    <n v="1"/>
    <n v="0"/>
    <n v="0"/>
    <n v="1"/>
    <d v="2022-05-08T00:00:00"/>
    <x v="1811"/>
    <n v="1847880"/>
    <n v="129340"/>
    <x v="10"/>
    <x v="2"/>
    <n v="1718540"/>
    <n v="0.93000627746390463"/>
  </r>
  <r>
    <s v="ODR1211996326b"/>
    <s v="C958287L"/>
    <x v="402"/>
    <s v="P326257"/>
    <n v="184440"/>
    <n v="1"/>
    <n v="1844400"/>
    <n v="0"/>
    <n v="1844400"/>
    <n v="1"/>
    <n v="1"/>
    <n v="0"/>
    <n v="1"/>
    <d v="2021-07-15T00:00:00"/>
    <x v="1812"/>
    <n v="1844400"/>
    <n v="154918"/>
    <x v="0"/>
    <x v="2"/>
    <n v="1689482"/>
    <n v="0.91600628930817607"/>
  </r>
  <r>
    <s v="ODR3656851031a"/>
    <s v="C821592L"/>
    <x v="82"/>
    <s v="P171657"/>
    <n v="184440"/>
    <n v="1"/>
    <n v="1844400"/>
    <n v="0"/>
    <n v="1844400"/>
    <n v="1"/>
    <n v="0"/>
    <n v="0"/>
    <n v="1"/>
    <d v="2021-11-01T00:00:00"/>
    <x v="136"/>
    <n v="1844400"/>
    <n v="130906"/>
    <x v="0"/>
    <x v="2"/>
    <n v="1713494"/>
    <n v="0.9290251572327044"/>
  </r>
  <r>
    <s v="ODR9178230530h"/>
    <s v="C354503L"/>
    <x v="150"/>
    <s v="P171657"/>
    <n v="184440"/>
    <n v="1"/>
    <n v="1844400"/>
    <n v="0"/>
    <n v="1844400"/>
    <n v="1"/>
    <n v="0"/>
    <n v="0"/>
    <n v="4"/>
    <d v="2022-02-07T00:00:00"/>
    <x v="136"/>
    <n v="1844400"/>
    <n v="130906"/>
    <x v="0"/>
    <x v="1"/>
    <n v="1713494"/>
    <n v="0.9290251572327044"/>
  </r>
  <r>
    <s v="ODR8858517957p"/>
    <s v="C838910L"/>
    <x v="182"/>
    <s v="P171657"/>
    <n v="184440"/>
    <n v="1"/>
    <n v="1844400"/>
    <n v="0"/>
    <n v="1844400"/>
    <n v="1"/>
    <n v="1"/>
    <n v="1"/>
    <n v="4"/>
    <d v="2022-02-01T00:00:00"/>
    <x v="136"/>
    <n v="1844400"/>
    <n v="130906"/>
    <x v="0"/>
    <x v="1"/>
    <n v="1713494"/>
    <n v="0.9290251572327044"/>
  </r>
  <r>
    <s v="ODR4204552206q"/>
    <s v="C573345L"/>
    <x v="351"/>
    <s v="P171657"/>
    <n v="184440"/>
    <n v="1"/>
    <n v="1844400"/>
    <n v="0"/>
    <n v="1844400"/>
    <n v="1"/>
    <n v="1"/>
    <n v="1"/>
    <n v="1"/>
    <d v="2021-07-14T00:00:00"/>
    <x v="136"/>
    <n v="1844400"/>
    <n v="130906"/>
    <x v="0"/>
    <x v="2"/>
    <n v="1713494"/>
    <n v="0.9290251572327044"/>
  </r>
  <r>
    <s v="ODR2659537191h"/>
    <s v="C208795L"/>
    <x v="238"/>
    <s v="P447157"/>
    <n v="182857"/>
    <n v="1"/>
    <n v="1828570"/>
    <n v="0"/>
    <n v="1828570"/>
    <n v="1"/>
    <n v="1"/>
    <n v="1"/>
    <n v="1"/>
    <d v="2021-10-12T00:00:00"/>
    <x v="1813"/>
    <n v="1828570"/>
    <n v="153584"/>
    <x v="12"/>
    <x v="2"/>
    <n v="1674986"/>
    <n v="0.91600868438178462"/>
  </r>
  <r>
    <s v="ODR3981283933g"/>
    <s v="C840710L"/>
    <x v="391"/>
    <s v="P672852"/>
    <n v="182857"/>
    <n v="1"/>
    <n v="1828570"/>
    <n v="0"/>
    <n v="1828570"/>
    <n v="1"/>
    <n v="1"/>
    <n v="1"/>
    <n v="1"/>
    <d v="2021-09-01T00:00:00"/>
    <x v="1814"/>
    <n v="1828570"/>
    <n v="138968"/>
    <x v="12"/>
    <x v="2"/>
    <n v="1689602"/>
    <n v="0.92400181562641848"/>
  </r>
  <r>
    <s v="ODR1139009608g"/>
    <s v="C452735L"/>
    <x v="293"/>
    <s v="P811804"/>
    <n v="182700"/>
    <n v="1"/>
    <n v="1827000"/>
    <n v="0"/>
    <n v="1827000"/>
    <n v="1"/>
    <n v="1"/>
    <n v="1"/>
    <n v="1"/>
    <d v="2021-11-03T00:00:00"/>
    <x v="1815"/>
    <n v="1827000"/>
    <n v="131544"/>
    <x v="2"/>
    <x v="2"/>
    <n v="1695456"/>
    <n v="0.92800000000000005"/>
  </r>
  <r>
    <s v="ODR5794707741o"/>
    <s v="C712752L"/>
    <x v="236"/>
    <s v="P184059"/>
    <n v="182700"/>
    <n v="1"/>
    <n v="1827000"/>
    <n v="0"/>
    <n v="1827000"/>
    <n v="1"/>
    <n v="1"/>
    <n v="0"/>
    <n v="1"/>
    <d v="2021-09-23T00:00:00"/>
    <x v="1816"/>
    <n v="1827000"/>
    <n v="149814"/>
    <x v="8"/>
    <x v="2"/>
    <n v="1677186"/>
    <n v="0.91800000000000004"/>
  </r>
  <r>
    <s v="ODR9303754394z"/>
    <s v="C421227L"/>
    <x v="176"/>
    <s v="P844198"/>
    <n v="182700"/>
    <n v="1"/>
    <n v="1827000"/>
    <n v="0"/>
    <n v="1827000"/>
    <n v="1"/>
    <n v="1"/>
    <n v="1"/>
    <n v="1"/>
    <d v="2022-03-25T00:00:00"/>
    <x v="1817"/>
    <n v="1827000"/>
    <n v="111418"/>
    <x v="8"/>
    <x v="2"/>
    <n v="1715582"/>
    <n v="0.93901587301587297"/>
  </r>
  <r>
    <s v="ODR6203927286n"/>
    <s v="C388256L"/>
    <x v="365"/>
    <s v="P905844"/>
    <n v="182700"/>
    <n v="1"/>
    <n v="1827000"/>
    <n v="0"/>
    <n v="1827000"/>
    <n v="1"/>
    <n v="1"/>
    <n v="1"/>
    <n v="1"/>
    <d v="2021-11-04T00:00:00"/>
    <x v="1818"/>
    <n v="1827000"/>
    <n v="111418"/>
    <x v="14"/>
    <x v="2"/>
    <n v="1715582"/>
    <n v="0.93901587301587297"/>
  </r>
  <r>
    <s v="ODR5035496047t"/>
    <s v="C130579L"/>
    <x v="112"/>
    <s v="P857849"/>
    <n v="182700"/>
    <n v="1"/>
    <n v="1827000"/>
    <n v="0"/>
    <n v="1827000"/>
    <n v="1"/>
    <n v="1"/>
    <n v="0"/>
    <n v="1"/>
    <d v="2022-04-16T00:00:00"/>
    <x v="1819"/>
    <n v="1827000"/>
    <n v="160776"/>
    <x v="14"/>
    <x v="2"/>
    <n v="1666224"/>
    <n v="0.91200000000000003"/>
  </r>
  <r>
    <s v="ODR2707063176y"/>
    <s v="C885565L"/>
    <x v="322"/>
    <s v="P556422"/>
    <n v="182700"/>
    <n v="1"/>
    <n v="1827000"/>
    <n v="0"/>
    <n v="1827000"/>
    <n v="1"/>
    <n v="1"/>
    <n v="1"/>
    <n v="1"/>
    <d v="2021-09-10T00:00:00"/>
    <x v="1820"/>
    <n v="1827000"/>
    <n v="153468"/>
    <x v="7"/>
    <x v="2"/>
    <n v="1673532"/>
    <n v="0.91600000000000004"/>
  </r>
  <r>
    <s v="ODR7258845551m"/>
    <s v="C759123L"/>
    <x v="166"/>
    <s v="P610802"/>
    <n v="26042"/>
    <n v="7"/>
    <n v="1822940"/>
    <n v="0"/>
    <n v="1822940"/>
    <n v="1"/>
    <n v="1"/>
    <n v="1"/>
    <n v="1"/>
    <d v="2022-03-10T00:00:00"/>
    <x v="1821"/>
    <n v="260420"/>
    <n v="18444"/>
    <x v="8"/>
    <x v="2"/>
    <n v="1693832"/>
    <n v="0.92917594654788416"/>
  </r>
  <r>
    <s v="ODR9986003432z"/>
    <s v="C885565L"/>
    <x v="68"/>
    <s v="P626363"/>
    <n v="181192"/>
    <n v="1"/>
    <n v="1811920"/>
    <n v="0"/>
    <n v="1811920"/>
    <n v="1"/>
    <n v="0"/>
    <n v="0"/>
    <n v="4"/>
    <d v="2021-09-10T00:00:00"/>
    <x v="1822"/>
    <n v="1811920"/>
    <n v="110490"/>
    <x v="10"/>
    <x v="1"/>
    <n v="1701430"/>
    <n v="0.93902048655569781"/>
  </r>
  <r>
    <s v="ODR1537811556n"/>
    <s v="C310022L"/>
    <x v="179"/>
    <s v="P630072"/>
    <n v="90480"/>
    <n v="2"/>
    <n v="1809600"/>
    <n v="0"/>
    <n v="1809600"/>
    <n v="1"/>
    <n v="1"/>
    <n v="0"/>
    <n v="1"/>
    <d v="2021-11-12T00:00:00"/>
    <x v="1823"/>
    <n v="904800"/>
    <n v="70528"/>
    <x v="9"/>
    <x v="2"/>
    <n v="1668544"/>
    <n v="0.92205128205128206"/>
  </r>
  <r>
    <s v="ODR9186589402h"/>
    <s v="C193600L"/>
    <x v="130"/>
    <s v="P431941"/>
    <n v="180264"/>
    <n v="1"/>
    <n v="1802640"/>
    <n v="0"/>
    <n v="1802640"/>
    <n v="1"/>
    <n v="0"/>
    <n v="0"/>
    <n v="2"/>
    <d v="2022-08-09T00:00:00"/>
    <x v="1824"/>
    <n v="1802640"/>
    <n v="154976"/>
    <x v="5"/>
    <x v="5"/>
    <n v="1647664"/>
    <n v="0.91402831402831408"/>
  </r>
  <r>
    <s v="ODR5812964416h"/>
    <s v="C967906L"/>
    <x v="395"/>
    <s v="P806951"/>
    <n v="179974"/>
    <n v="1"/>
    <n v="1799740"/>
    <n v="0"/>
    <n v="1799740"/>
    <n v="1"/>
    <n v="1"/>
    <n v="1"/>
    <n v="1"/>
    <d v="2022-06-01T00:00:00"/>
    <x v="1825"/>
    <n v="1799740"/>
    <n v="140360"/>
    <x v="9"/>
    <x v="2"/>
    <n v="1659380"/>
    <n v="0.92201095713825332"/>
  </r>
  <r>
    <s v="ODR2703834263t"/>
    <s v="C137975L"/>
    <x v="323"/>
    <s v="P297170"/>
    <n v="179800"/>
    <n v="1"/>
    <n v="1798000"/>
    <n v="0"/>
    <n v="1798000"/>
    <n v="1"/>
    <n v="1"/>
    <n v="0"/>
    <n v="1"/>
    <d v="2021-12-16T00:00:00"/>
    <x v="1826"/>
    <n v="1798000"/>
    <n v="149234"/>
    <x v="8"/>
    <x v="2"/>
    <n v="1648766"/>
    <n v="0.91700000000000004"/>
  </r>
  <r>
    <s v="ODR7078873147h"/>
    <s v="C418081L"/>
    <x v="331"/>
    <s v="P199375"/>
    <n v="89900"/>
    <n v="2"/>
    <n v="1798000"/>
    <n v="0"/>
    <n v="1798000"/>
    <n v="1"/>
    <n v="0"/>
    <n v="0"/>
    <n v="4"/>
    <d v="2022-06-03T00:00:00"/>
    <x v="1827"/>
    <n v="899000"/>
    <n v="59334"/>
    <x v="7"/>
    <x v="1"/>
    <n v="1679332"/>
    <n v="0.93400000000000005"/>
  </r>
  <r>
    <s v="ODR9735625486f"/>
    <s v="C370700L"/>
    <x v="54"/>
    <s v="P829067"/>
    <n v="89842"/>
    <n v="2"/>
    <n v="1796840"/>
    <n v="0"/>
    <n v="1796840"/>
    <n v="1"/>
    <n v="1"/>
    <n v="1"/>
    <n v="4"/>
    <d v="2022-08-04T00:00:00"/>
    <x v="1828"/>
    <n v="962800"/>
    <n v="83752"/>
    <x v="5"/>
    <x v="1"/>
    <n v="1629336"/>
    <n v="0.90677856681730151"/>
  </r>
  <r>
    <s v="ODR7672016661y"/>
    <s v="C995819L"/>
    <x v="120"/>
    <s v="P115324"/>
    <n v="89204"/>
    <n v="2"/>
    <n v="1784080"/>
    <n v="0"/>
    <n v="1784080"/>
    <n v="1"/>
    <n v="0"/>
    <n v="0"/>
    <n v="7"/>
    <d v="2022-07-21T00:00:00"/>
    <x v="1352"/>
    <n v="841000"/>
    <n v="59682"/>
    <x v="11"/>
    <x v="4"/>
    <n v="1664716"/>
    <n v="0.93309492847854358"/>
  </r>
  <r>
    <s v="ODR2238486863f"/>
    <s v="C730690L"/>
    <x v="161"/>
    <s v="P621889"/>
    <n v="177364"/>
    <n v="1"/>
    <n v="1773640"/>
    <n v="0"/>
    <n v="1773640"/>
    <n v="1"/>
    <n v="1"/>
    <n v="0"/>
    <n v="1"/>
    <d v="2021-10-22T00:00:00"/>
    <x v="1829"/>
    <n v="1773640"/>
    <n v="127658"/>
    <x v="8"/>
    <x v="2"/>
    <n v="1645982"/>
    <n v="0.92802485284499669"/>
  </r>
  <r>
    <s v="ODR2825081741u"/>
    <s v="C513828L"/>
    <x v="278"/>
    <s v="P872873"/>
    <n v="176900"/>
    <n v="1"/>
    <n v="1769000"/>
    <n v="0"/>
    <n v="1769000"/>
    <n v="1"/>
    <n v="0"/>
    <n v="0"/>
    <n v="1"/>
    <d v="2021-09-17T00:00:00"/>
    <x v="1830"/>
    <n v="1769000"/>
    <n v="152134"/>
    <x v="6"/>
    <x v="2"/>
    <n v="1616866"/>
    <n v="0.91400000000000003"/>
  </r>
  <r>
    <s v="ODR4976326379u"/>
    <s v="C529841L"/>
    <x v="359"/>
    <s v="P476267"/>
    <n v="88450"/>
    <n v="2"/>
    <n v="1769000"/>
    <n v="0"/>
    <n v="1769000"/>
    <n v="1"/>
    <n v="1"/>
    <n v="0"/>
    <n v="1"/>
    <d v="2022-06-16T00:00:00"/>
    <x v="1831"/>
    <n v="884500"/>
    <n v="75168"/>
    <x v="14"/>
    <x v="2"/>
    <n v="1618664"/>
    <n v="0.91501639344262298"/>
  </r>
  <r>
    <s v="ODR8030659201g"/>
    <s v="C737717L"/>
    <x v="43"/>
    <s v="P247963"/>
    <n v="176900"/>
    <n v="1"/>
    <n v="1769000"/>
    <n v="0"/>
    <n v="1769000"/>
    <n v="1"/>
    <n v="0"/>
    <n v="0"/>
    <n v="13"/>
    <d v="2022-03-01T00:00:00"/>
    <x v="1832"/>
    <n v="1769000"/>
    <n v="114956"/>
    <x v="9"/>
    <x v="7"/>
    <n v="1654044"/>
    <n v="0.935016393442623"/>
  </r>
  <r>
    <s v="ODR4751659131l"/>
    <s v="C954904L"/>
    <x v="90"/>
    <s v="P880632"/>
    <n v="176610"/>
    <n v="1"/>
    <n v="1766100"/>
    <n v="0"/>
    <n v="1766100"/>
    <n v="1"/>
    <n v="1"/>
    <n v="0"/>
    <n v="1"/>
    <d v="2022-07-22T00:00:00"/>
    <x v="1833"/>
    <n v="1766100"/>
    <n v="105966"/>
    <x v="8"/>
    <x v="2"/>
    <n v="1660134"/>
    <n v="0.94"/>
  </r>
  <r>
    <s v="ODR2768683837i"/>
    <s v="C150653L"/>
    <x v="30"/>
    <s v="P756519"/>
    <n v="176436"/>
    <n v="1"/>
    <n v="1764360"/>
    <n v="0"/>
    <n v="1764360"/>
    <n v="1"/>
    <n v="1"/>
    <n v="1"/>
    <n v="1"/>
    <d v="2022-06-07T00:00:00"/>
    <x v="1776"/>
    <n v="1887900"/>
    <n v="115130"/>
    <x v="12"/>
    <x v="2"/>
    <n v="1649230"/>
    <n v="0.93474687705456938"/>
  </r>
  <r>
    <s v="ODR6195885039h"/>
    <s v="C773013L"/>
    <x v="104"/>
    <s v="P204422"/>
    <n v="87406"/>
    <n v="2"/>
    <n v="1748120"/>
    <n v="0"/>
    <n v="1748120"/>
    <n v="1"/>
    <n v="0"/>
    <n v="0"/>
    <n v="5"/>
    <d v="2022-07-06T00:00:00"/>
    <x v="100"/>
    <n v="874060"/>
    <n v="58522"/>
    <x v="5"/>
    <x v="0"/>
    <n v="1631076"/>
    <n v="0.93304578633045787"/>
  </r>
  <r>
    <s v="ODR5401649205m"/>
    <s v="C319070L"/>
    <x v="333"/>
    <s v="P534877"/>
    <n v="58058"/>
    <n v="3"/>
    <n v="1741740"/>
    <n v="0"/>
    <n v="1741740"/>
    <n v="1"/>
    <n v="1"/>
    <n v="1"/>
    <n v="1"/>
    <d v="2022-01-10T00:00:00"/>
    <x v="113"/>
    <n v="580580"/>
    <n v="43500"/>
    <x v="5"/>
    <x v="2"/>
    <n v="1611240"/>
    <n v="0.92507492507492506"/>
  </r>
  <r>
    <s v="ODR5275665660r"/>
    <s v="C981219L"/>
    <x v="274"/>
    <s v="P651613"/>
    <n v="174000"/>
    <n v="1"/>
    <n v="1740000"/>
    <n v="0"/>
    <n v="1740000"/>
    <n v="1"/>
    <n v="0"/>
    <n v="0"/>
    <n v="8"/>
    <d v="2021-07-25T00:00:00"/>
    <x v="1834"/>
    <n v="1740000"/>
    <n v="109620"/>
    <x v="10"/>
    <x v="8"/>
    <n v="1630380"/>
    <n v="0.93700000000000006"/>
  </r>
  <r>
    <s v="ODR5556165841v"/>
    <s v="C563349L"/>
    <x v="125"/>
    <s v="P469590"/>
    <n v="174000"/>
    <n v="1"/>
    <n v="1740000"/>
    <n v="0"/>
    <n v="1740000"/>
    <n v="1"/>
    <n v="1"/>
    <n v="1"/>
    <n v="1"/>
    <d v="2021-09-09T00:00:00"/>
    <x v="1835"/>
    <n v="1740000"/>
    <n v="133980"/>
    <x v="13"/>
    <x v="2"/>
    <n v="1606020"/>
    <n v="0.92300000000000004"/>
  </r>
  <r>
    <s v="ODR8315342594m"/>
    <s v="C760531L"/>
    <x v="337"/>
    <s v="P469590"/>
    <n v="174000"/>
    <n v="1"/>
    <n v="1740000"/>
    <n v="0"/>
    <n v="1740000"/>
    <n v="1"/>
    <n v="1"/>
    <n v="1"/>
    <n v="12"/>
    <d v="2021-08-23T00:00:00"/>
    <x v="1835"/>
    <n v="1740000"/>
    <n v="133980"/>
    <x v="13"/>
    <x v="12"/>
    <n v="1606020"/>
    <n v="0.92300000000000004"/>
  </r>
  <r>
    <s v="ODR5567243145f"/>
    <s v="C343220L"/>
    <x v="246"/>
    <s v="P408955"/>
    <n v="174000"/>
    <n v="1"/>
    <n v="1740000"/>
    <n v="0"/>
    <n v="1740000"/>
    <n v="1"/>
    <n v="1"/>
    <n v="1"/>
    <n v="1"/>
    <d v="2021-10-04T00:00:00"/>
    <x v="1836"/>
    <n v="1740000"/>
    <n v="121800"/>
    <x v="1"/>
    <x v="2"/>
    <n v="1618200"/>
    <n v="0.93"/>
  </r>
  <r>
    <s v="ODR2509651867u"/>
    <s v="C814366L"/>
    <x v="298"/>
    <s v="P408955"/>
    <n v="174000"/>
    <n v="1"/>
    <n v="1740000"/>
    <n v="0"/>
    <n v="1740000"/>
    <n v="1"/>
    <n v="1"/>
    <n v="0"/>
    <n v="1"/>
    <d v="2021-12-07T00:00:00"/>
    <x v="1836"/>
    <n v="1740000"/>
    <n v="121800"/>
    <x v="1"/>
    <x v="2"/>
    <n v="1618200"/>
    <n v="0.93"/>
  </r>
  <r>
    <s v="ODR3793267822w"/>
    <s v="C696835L"/>
    <x v="198"/>
    <s v="P578132"/>
    <n v="174000"/>
    <n v="1"/>
    <n v="1740000"/>
    <n v="0"/>
    <n v="1740000"/>
    <n v="1"/>
    <n v="1"/>
    <n v="1"/>
    <n v="1"/>
    <d v="2021-09-07T00:00:00"/>
    <x v="1837"/>
    <n v="1305000"/>
    <n v="97846"/>
    <x v="6"/>
    <x v="2"/>
    <n v="1642154"/>
    <n v="0.94376666666666664"/>
  </r>
  <r>
    <s v="ODR4981807619y"/>
    <s v="C160191L"/>
    <x v="238"/>
    <s v="P343074"/>
    <n v="174000"/>
    <n v="1"/>
    <n v="1740000"/>
    <n v="0"/>
    <n v="1740000"/>
    <n v="1"/>
    <n v="1"/>
    <n v="1"/>
    <n v="1"/>
    <d v="2021-10-28T00:00:00"/>
    <x v="1561"/>
    <n v="1740000"/>
    <n v="128760"/>
    <x v="6"/>
    <x v="2"/>
    <n v="1611240"/>
    <n v="0.92600000000000005"/>
  </r>
  <r>
    <s v="ODR2560749181p"/>
    <s v="C173821L"/>
    <x v="274"/>
    <s v="P549805"/>
    <n v="87000"/>
    <n v="2"/>
    <n v="1740000"/>
    <n v="0"/>
    <n v="1740000"/>
    <n v="1"/>
    <n v="1"/>
    <n v="0"/>
    <n v="1"/>
    <d v="2021-07-16T00:00:00"/>
    <x v="1838"/>
    <n v="870000"/>
    <n v="54810"/>
    <x v="6"/>
    <x v="2"/>
    <n v="1630380"/>
    <n v="0.93700000000000006"/>
  </r>
  <r>
    <s v="ODR1980477221h"/>
    <s v="C159964L"/>
    <x v="405"/>
    <s v="P343074"/>
    <n v="174000"/>
    <n v="1"/>
    <n v="1740000"/>
    <n v="0"/>
    <n v="1740000"/>
    <n v="1"/>
    <n v="1"/>
    <n v="1"/>
    <n v="1"/>
    <d v="2021-08-21T00:00:00"/>
    <x v="1561"/>
    <n v="1740000"/>
    <n v="128760"/>
    <x v="6"/>
    <x v="2"/>
    <n v="1611240"/>
    <n v="0.92600000000000005"/>
  </r>
  <r>
    <s v="ODR7166517066i"/>
    <s v="C732052L"/>
    <x v="356"/>
    <s v="P343074"/>
    <n v="174000"/>
    <n v="1"/>
    <n v="1740000"/>
    <n v="0"/>
    <n v="1740000"/>
    <n v="1"/>
    <n v="1"/>
    <n v="1"/>
    <n v="1"/>
    <d v="2021-07-16T00:00:00"/>
    <x v="1561"/>
    <n v="1740000"/>
    <n v="128760"/>
    <x v="6"/>
    <x v="2"/>
    <n v="1611240"/>
    <n v="0.92600000000000005"/>
  </r>
  <r>
    <s v="ODR3281185164s"/>
    <s v="C734482L"/>
    <x v="222"/>
    <s v="P343074"/>
    <n v="174000"/>
    <n v="1"/>
    <n v="1740000"/>
    <n v="0"/>
    <n v="1740000"/>
    <n v="1"/>
    <n v="1"/>
    <n v="1"/>
    <n v="1"/>
    <d v="2021-08-12T00:00:00"/>
    <x v="1561"/>
    <n v="1740000"/>
    <n v="128760"/>
    <x v="6"/>
    <x v="2"/>
    <n v="1611240"/>
    <n v="0.92600000000000005"/>
  </r>
  <r>
    <s v="ODR2347493834r"/>
    <s v="C120887L"/>
    <x v="318"/>
    <s v="P343074"/>
    <n v="174000"/>
    <n v="1"/>
    <n v="1740000"/>
    <n v="0"/>
    <n v="1740000"/>
    <n v="1"/>
    <n v="1"/>
    <n v="1"/>
    <n v="1"/>
    <d v="2021-07-01T00:00:00"/>
    <x v="1561"/>
    <n v="1740000"/>
    <n v="128760"/>
    <x v="6"/>
    <x v="2"/>
    <n v="1611240"/>
    <n v="0.92600000000000005"/>
  </r>
  <r>
    <s v="ODR5584870152u"/>
    <s v="C550636L"/>
    <x v="230"/>
    <s v="P578132"/>
    <n v="174000"/>
    <n v="1"/>
    <n v="1740000"/>
    <n v="0"/>
    <n v="1740000"/>
    <n v="1"/>
    <n v="1"/>
    <n v="1"/>
    <n v="1"/>
    <d v="2021-08-23T00:00:00"/>
    <x v="1837"/>
    <n v="1305000"/>
    <n v="97846"/>
    <x v="6"/>
    <x v="2"/>
    <n v="1642154"/>
    <n v="0.94376666666666664"/>
  </r>
  <r>
    <s v="ODR8885424588e"/>
    <s v="C550002L"/>
    <x v="310"/>
    <s v="P479241"/>
    <n v="58000"/>
    <n v="3"/>
    <n v="1740000"/>
    <n v="0"/>
    <n v="1740000"/>
    <n v="1"/>
    <n v="1"/>
    <n v="1"/>
    <n v="1"/>
    <d v="2021-09-28T00:00:00"/>
    <x v="1839"/>
    <n v="580000"/>
    <n v="37700"/>
    <x v="6"/>
    <x v="2"/>
    <n v="1626900"/>
    <n v="0.93500000000000005"/>
  </r>
  <r>
    <s v="ODR7678275180e"/>
    <s v="C977542L"/>
    <x v="352"/>
    <s v="P871784"/>
    <n v="174000"/>
    <n v="1"/>
    <n v="1740000"/>
    <n v="0"/>
    <n v="1740000"/>
    <n v="1"/>
    <n v="1"/>
    <n v="1"/>
    <n v="1"/>
    <d v="2021-09-07T00:00:00"/>
    <x v="1318"/>
    <n v="1740000"/>
    <n v="113100"/>
    <x v="6"/>
    <x v="2"/>
    <n v="1626900"/>
    <n v="0.93500000000000005"/>
  </r>
  <r>
    <s v="ODR9271181476u"/>
    <s v="C527232L"/>
    <x v="189"/>
    <s v="P343074"/>
    <n v="174000"/>
    <n v="1"/>
    <n v="1740000"/>
    <n v="0"/>
    <n v="1740000"/>
    <n v="1"/>
    <n v="1"/>
    <n v="1"/>
    <n v="1"/>
    <d v="2021-08-13T00:00:00"/>
    <x v="1561"/>
    <n v="1740000"/>
    <n v="128760"/>
    <x v="6"/>
    <x v="2"/>
    <n v="1611240"/>
    <n v="0.92600000000000005"/>
  </r>
  <r>
    <s v="ODR4179208285z"/>
    <s v="C527463L"/>
    <x v="93"/>
    <s v="P766364"/>
    <n v="87000"/>
    <n v="2"/>
    <n v="1740000"/>
    <n v="0"/>
    <n v="1740000"/>
    <n v="1"/>
    <n v="0"/>
    <n v="0"/>
    <n v="7"/>
    <d v="2022-03-19T00:00:00"/>
    <x v="1840"/>
    <n v="696000"/>
    <n v="61248"/>
    <x v="6"/>
    <x v="4"/>
    <n v="1617504"/>
    <n v="0.92959999999999998"/>
  </r>
  <r>
    <s v="ODR8134212125z"/>
    <s v="C430651L"/>
    <x v="72"/>
    <s v="P578132"/>
    <n v="174000"/>
    <n v="1"/>
    <n v="1740000"/>
    <n v="0"/>
    <n v="1740000"/>
    <n v="1"/>
    <n v="1"/>
    <n v="1"/>
    <n v="1"/>
    <d v="2022-08-10T00:00:00"/>
    <x v="1837"/>
    <n v="1305000"/>
    <n v="97846"/>
    <x v="6"/>
    <x v="2"/>
    <n v="1642154"/>
    <n v="0.94376666666666664"/>
  </r>
  <r>
    <s v="ODR8572785553z"/>
    <s v="C438910L"/>
    <x v="90"/>
    <s v="P578132"/>
    <n v="174000"/>
    <n v="1"/>
    <n v="1740000"/>
    <n v="0"/>
    <n v="1740000"/>
    <n v="1"/>
    <n v="1"/>
    <n v="1"/>
    <n v="1"/>
    <d v="2022-07-02T00:00:00"/>
    <x v="1837"/>
    <n v="1305000"/>
    <n v="97846"/>
    <x v="6"/>
    <x v="2"/>
    <n v="1642154"/>
    <n v="0.94376666666666664"/>
  </r>
  <r>
    <s v="ODR7642555613w"/>
    <s v="C598964L"/>
    <x v="91"/>
    <s v="P578132"/>
    <n v="174000"/>
    <n v="1"/>
    <n v="1740000"/>
    <n v="0"/>
    <n v="1740000"/>
    <n v="1"/>
    <n v="0"/>
    <n v="0"/>
    <n v="1"/>
    <d v="2022-01-07T00:00:00"/>
    <x v="1837"/>
    <n v="1305000"/>
    <n v="97846"/>
    <x v="6"/>
    <x v="2"/>
    <n v="1642154"/>
    <n v="0.94376666666666664"/>
  </r>
  <r>
    <s v="ODR6051012163c"/>
    <s v="C514321L"/>
    <x v="209"/>
    <s v="P354362"/>
    <n v="87000"/>
    <n v="2"/>
    <n v="1740000"/>
    <n v="0"/>
    <n v="1740000"/>
    <n v="1"/>
    <n v="1"/>
    <n v="1"/>
    <n v="1"/>
    <d v="2022-03-04T00:00:00"/>
    <x v="1841"/>
    <n v="870000"/>
    <n v="52200"/>
    <x v="6"/>
    <x v="2"/>
    <n v="1635600"/>
    <n v="0.94"/>
  </r>
  <r>
    <s v="ODR3795836061q"/>
    <s v="C972075L"/>
    <x v="134"/>
    <s v="P858902"/>
    <n v="87000"/>
    <n v="2"/>
    <n v="1740000"/>
    <n v="0"/>
    <n v="1740000"/>
    <n v="1"/>
    <n v="1"/>
    <n v="0"/>
    <n v="1"/>
    <d v="2021-11-20T00:00:00"/>
    <x v="1842"/>
    <n v="870000"/>
    <n v="74820"/>
    <x v="8"/>
    <x v="2"/>
    <n v="1590360"/>
    <n v="0.91400000000000003"/>
  </r>
  <r>
    <s v="ODR9798296157u"/>
    <s v="C309123L"/>
    <x v="348"/>
    <s v="P742529"/>
    <n v="174000"/>
    <n v="1"/>
    <n v="1740000"/>
    <n v="0"/>
    <n v="1740000"/>
    <n v="1"/>
    <n v="1"/>
    <n v="0"/>
    <n v="1"/>
    <d v="2022-02-11T00:00:00"/>
    <x v="1843"/>
    <n v="1740000"/>
    <n v="133980"/>
    <x v="8"/>
    <x v="2"/>
    <n v="1606020"/>
    <n v="0.92300000000000004"/>
  </r>
  <r>
    <s v="ODR2807173290a"/>
    <s v="C741725L"/>
    <x v="72"/>
    <s v="P984617"/>
    <n v="174000"/>
    <n v="1"/>
    <n v="1740000"/>
    <n v="0"/>
    <n v="1740000"/>
    <n v="1"/>
    <n v="0"/>
    <n v="0"/>
    <n v="4"/>
    <d v="2022-08-25T00:00:00"/>
    <x v="1844"/>
    <n v="1740000"/>
    <n v="154860"/>
    <x v="8"/>
    <x v="1"/>
    <n v="1585140"/>
    <n v="0.91100000000000003"/>
  </r>
  <r>
    <s v="ODR7481879718q"/>
    <s v="C902927L"/>
    <x v="62"/>
    <s v="P983901"/>
    <n v="87000"/>
    <n v="2"/>
    <n v="1740000"/>
    <n v="0"/>
    <n v="1740000"/>
    <n v="1"/>
    <n v="1"/>
    <n v="1"/>
    <n v="1"/>
    <d v="2022-06-25T00:00:00"/>
    <x v="1845"/>
    <n v="870000"/>
    <n v="60900"/>
    <x v="8"/>
    <x v="2"/>
    <n v="1618200"/>
    <n v="0.93"/>
  </r>
  <r>
    <s v="ODR4146488162v"/>
    <s v="C618250L"/>
    <x v="56"/>
    <s v="P284073"/>
    <n v="87000"/>
    <n v="2"/>
    <n v="1740000"/>
    <n v="0"/>
    <n v="1740000"/>
    <n v="1"/>
    <n v="1"/>
    <n v="0"/>
    <n v="1"/>
    <d v="2022-05-14T00:00:00"/>
    <x v="1846"/>
    <n v="870000"/>
    <n v="56550"/>
    <x v="14"/>
    <x v="2"/>
    <n v="1626900"/>
    <n v="0.93500000000000005"/>
  </r>
  <r>
    <s v="ODR2221653324p"/>
    <s v="C819478L"/>
    <x v="390"/>
    <s v="P869468"/>
    <n v="87000"/>
    <n v="2"/>
    <n v="1740000"/>
    <n v="0"/>
    <n v="1740000"/>
    <n v="1"/>
    <n v="0"/>
    <n v="0"/>
    <n v="1"/>
    <d v="2021-07-21T00:00:00"/>
    <x v="1847"/>
    <n v="870000"/>
    <n v="74820"/>
    <x v="9"/>
    <x v="2"/>
    <n v="1590360"/>
    <n v="0.91400000000000003"/>
  </r>
  <r>
    <s v="ODR5005556346q"/>
    <s v="C323746L"/>
    <x v="83"/>
    <s v="P895362"/>
    <n v="87000"/>
    <n v="2"/>
    <n v="1740000"/>
    <n v="0"/>
    <n v="1740000"/>
    <n v="1"/>
    <n v="0"/>
    <n v="0"/>
    <n v="1"/>
    <d v="2021-07-19T00:00:00"/>
    <x v="1848"/>
    <n v="870000"/>
    <n v="59160"/>
    <x v="9"/>
    <x v="2"/>
    <n v="1621680"/>
    <n v="0.93200000000000005"/>
  </r>
  <r>
    <s v="ODR1391808187s"/>
    <s v="C404192L"/>
    <x v="214"/>
    <s v="P235473"/>
    <n v="58000"/>
    <n v="3"/>
    <n v="1740000"/>
    <n v="0"/>
    <n v="1740000"/>
    <n v="1"/>
    <n v="1"/>
    <n v="1"/>
    <n v="3"/>
    <d v="2021-07-06T00:00:00"/>
    <x v="1849"/>
    <n v="580000"/>
    <n v="34800"/>
    <x v="9"/>
    <x v="3"/>
    <n v="1635600"/>
    <n v="0.94"/>
  </r>
  <r>
    <s v="ODR2980485662e"/>
    <s v="C788999L"/>
    <x v="116"/>
    <s v="P595078"/>
    <n v="174000"/>
    <n v="1"/>
    <n v="1740000"/>
    <n v="0"/>
    <n v="1740000"/>
    <n v="1"/>
    <n v="1"/>
    <n v="1"/>
    <n v="1"/>
    <d v="2021-11-01T00:00:00"/>
    <x v="1850"/>
    <n v="1740000"/>
    <n v="127020"/>
    <x v="9"/>
    <x v="2"/>
    <n v="1612980"/>
    <n v="0.92700000000000005"/>
  </r>
  <r>
    <s v="ODR4333118870t"/>
    <s v="C676102L"/>
    <x v="23"/>
    <s v="P373632"/>
    <n v="174000"/>
    <n v="1"/>
    <n v="1740000"/>
    <n v="0"/>
    <n v="1740000"/>
    <n v="1"/>
    <n v="1"/>
    <n v="0"/>
    <n v="3"/>
    <d v="2021-09-21T00:00:00"/>
    <x v="1851"/>
    <n v="1740000"/>
    <n v="147900"/>
    <x v="9"/>
    <x v="3"/>
    <n v="1592100"/>
    <n v="0.91500000000000004"/>
  </r>
  <r>
    <s v="ODR9155874119j"/>
    <s v="C159556L"/>
    <x v="84"/>
    <s v="P254865"/>
    <n v="174000"/>
    <n v="1"/>
    <n v="1740000"/>
    <n v="0"/>
    <n v="1740000"/>
    <n v="1"/>
    <n v="1"/>
    <n v="0"/>
    <n v="1"/>
    <d v="2022-06-09T00:00:00"/>
    <x v="1056"/>
    <n v="1740000"/>
    <n v="104400"/>
    <x v="9"/>
    <x v="2"/>
    <n v="1635600"/>
    <n v="0.94"/>
  </r>
  <r>
    <s v="ODR6109035950g"/>
    <s v="C170700L"/>
    <x v="73"/>
    <s v="P771502"/>
    <n v="174000"/>
    <n v="1"/>
    <n v="1740000"/>
    <n v="0"/>
    <n v="1740000"/>
    <n v="1"/>
    <n v="1"/>
    <n v="1"/>
    <n v="7"/>
    <d v="2022-07-19T00:00:00"/>
    <x v="1852"/>
    <n v="1740000"/>
    <n v="151380"/>
    <x v="9"/>
    <x v="4"/>
    <n v="1588620"/>
    <n v="0.91300000000000003"/>
  </r>
  <r>
    <s v="ODR7145733321w"/>
    <s v="C310729L"/>
    <x v="265"/>
    <s v="P707930"/>
    <n v="87000"/>
    <n v="2"/>
    <n v="1740000"/>
    <n v="0"/>
    <n v="1740000"/>
    <n v="1"/>
    <n v="1"/>
    <n v="1"/>
    <n v="3"/>
    <d v="2021-10-14T00:00:00"/>
    <x v="1853"/>
    <n v="870000"/>
    <n v="73080"/>
    <x v="0"/>
    <x v="3"/>
    <n v="1593840"/>
    <n v="0.91600000000000004"/>
  </r>
  <r>
    <s v="ODR3567841772x"/>
    <s v="C374672L"/>
    <x v="244"/>
    <s v="P982769"/>
    <n v="17400"/>
    <n v="10"/>
    <n v="1740000"/>
    <n v="0"/>
    <n v="1740000"/>
    <n v="1"/>
    <n v="1"/>
    <n v="1"/>
    <n v="1"/>
    <d v="2021-07-17T00:00:00"/>
    <x v="1854"/>
    <n v="174000"/>
    <n v="14790"/>
    <x v="11"/>
    <x v="2"/>
    <n v="1592100"/>
    <n v="0.91500000000000004"/>
  </r>
  <r>
    <s v="ODR7148543964s"/>
    <s v="C374672L"/>
    <x v="291"/>
    <s v="P982769"/>
    <n v="17400"/>
    <n v="10"/>
    <n v="1740000"/>
    <n v="0"/>
    <n v="1740000"/>
    <n v="1"/>
    <n v="1"/>
    <n v="1"/>
    <n v="1"/>
    <d v="2021-07-17T00:00:00"/>
    <x v="1854"/>
    <n v="174000"/>
    <n v="14790"/>
    <x v="11"/>
    <x v="2"/>
    <n v="1592100"/>
    <n v="0.91500000000000004"/>
  </r>
  <r>
    <s v="ODR6554589489g"/>
    <s v="C890308L"/>
    <x v="393"/>
    <s v="P140624"/>
    <n v="43500"/>
    <n v="4"/>
    <n v="1740000"/>
    <n v="0"/>
    <n v="1740000"/>
    <n v="1"/>
    <n v="0"/>
    <n v="0"/>
    <n v="1"/>
    <d v="2021-12-27T00:00:00"/>
    <x v="1855"/>
    <n v="533600"/>
    <n v="42688"/>
    <x v="11"/>
    <x v="2"/>
    <n v="1569248"/>
    <n v="0.90186666666666671"/>
  </r>
  <r>
    <s v="ODR4831721559u"/>
    <s v="C683691L"/>
    <x v="128"/>
    <s v="P534877"/>
    <n v="58000"/>
    <n v="3"/>
    <n v="1740000"/>
    <n v="0"/>
    <n v="1740000"/>
    <n v="1"/>
    <n v="1"/>
    <n v="1"/>
    <n v="1"/>
    <d v="2022-03-13T00:00:00"/>
    <x v="113"/>
    <n v="580580"/>
    <n v="43500"/>
    <x v="5"/>
    <x v="2"/>
    <n v="1609500"/>
    <n v="0.92500000000000004"/>
  </r>
  <r>
    <s v="ODR6755099088p"/>
    <s v="C741634L"/>
    <x v="249"/>
    <s v="P985716"/>
    <n v="58000"/>
    <n v="3"/>
    <n v="1740000"/>
    <n v="0"/>
    <n v="1740000"/>
    <n v="1"/>
    <n v="1"/>
    <n v="1"/>
    <n v="1"/>
    <d v="2021-07-09T00:00:00"/>
    <x v="1443"/>
    <n v="580000"/>
    <n v="35960"/>
    <x v="5"/>
    <x v="2"/>
    <n v="1632120"/>
    <n v="0.93799999999999994"/>
  </r>
  <r>
    <s v="ODR3446701241d"/>
    <s v="C835970L"/>
    <x v="223"/>
    <s v="P534877"/>
    <n v="58000"/>
    <n v="3"/>
    <n v="1740000"/>
    <n v="0"/>
    <n v="1740000"/>
    <n v="1"/>
    <n v="1"/>
    <n v="1"/>
    <n v="1"/>
    <d v="2022-02-25T00:00:00"/>
    <x v="113"/>
    <n v="580580"/>
    <n v="43500"/>
    <x v="5"/>
    <x v="2"/>
    <n v="1609500"/>
    <n v="0.92500000000000004"/>
  </r>
  <r>
    <s v="ODR7107922528s"/>
    <s v="C683691L"/>
    <x v="195"/>
    <s v="P534877"/>
    <n v="58000"/>
    <n v="3"/>
    <n v="1740000"/>
    <n v="0"/>
    <n v="1740000"/>
    <n v="1"/>
    <n v="1"/>
    <n v="1"/>
    <n v="1"/>
    <d v="2022-03-13T00:00:00"/>
    <x v="113"/>
    <n v="580580"/>
    <n v="43500"/>
    <x v="5"/>
    <x v="2"/>
    <n v="1609500"/>
    <n v="0.92500000000000004"/>
  </r>
  <r>
    <s v="ODR3081928251o"/>
    <s v="C741634L"/>
    <x v="387"/>
    <s v="P985716"/>
    <n v="58000"/>
    <n v="3"/>
    <n v="1740000"/>
    <n v="0"/>
    <n v="1740000"/>
    <n v="1"/>
    <n v="1"/>
    <n v="1"/>
    <n v="1"/>
    <d v="2021-07-09T00:00:00"/>
    <x v="1443"/>
    <n v="580000"/>
    <n v="35960"/>
    <x v="5"/>
    <x v="2"/>
    <n v="1632120"/>
    <n v="0.93799999999999994"/>
  </r>
  <r>
    <s v="ODR3438007289k"/>
    <s v="C835970L"/>
    <x v="254"/>
    <s v="P534877"/>
    <n v="58000"/>
    <n v="3"/>
    <n v="1740000"/>
    <n v="0"/>
    <n v="1740000"/>
    <n v="1"/>
    <n v="0"/>
    <n v="0"/>
    <n v="4"/>
    <d v="2022-02-25T00:00:00"/>
    <x v="113"/>
    <n v="580580"/>
    <n v="43500"/>
    <x v="5"/>
    <x v="1"/>
    <n v="1609500"/>
    <n v="0.92500000000000004"/>
  </r>
  <r>
    <s v="ODR9950442989c"/>
    <s v="C683691L"/>
    <x v="255"/>
    <s v="P534877"/>
    <n v="58000"/>
    <n v="3"/>
    <n v="1740000"/>
    <n v="0"/>
    <n v="1740000"/>
    <n v="1"/>
    <n v="1"/>
    <n v="1"/>
    <n v="1"/>
    <d v="2022-03-13T00:00:00"/>
    <x v="113"/>
    <n v="580580"/>
    <n v="43500"/>
    <x v="5"/>
    <x v="2"/>
    <n v="1609500"/>
    <n v="0.92500000000000004"/>
  </r>
  <r>
    <s v="ODR9179747257w"/>
    <s v="C139135L"/>
    <x v="176"/>
    <s v="P534877"/>
    <n v="58000"/>
    <n v="3"/>
    <n v="1740000"/>
    <n v="0"/>
    <n v="1740000"/>
    <n v="1"/>
    <n v="1"/>
    <n v="1"/>
    <n v="1"/>
    <d v="2022-02-17T00:00:00"/>
    <x v="113"/>
    <n v="580580"/>
    <n v="43500"/>
    <x v="5"/>
    <x v="2"/>
    <n v="1609500"/>
    <n v="0.92500000000000004"/>
  </r>
  <r>
    <s v="ODR3921799517q"/>
    <s v="C741634L"/>
    <x v="114"/>
    <s v="P534877"/>
    <n v="58000"/>
    <n v="3"/>
    <n v="1740000"/>
    <n v="0"/>
    <n v="1740000"/>
    <n v="1"/>
    <n v="1"/>
    <n v="1"/>
    <n v="1"/>
    <d v="2021-07-09T00:00:00"/>
    <x v="113"/>
    <n v="580580"/>
    <n v="43500"/>
    <x v="5"/>
    <x v="2"/>
    <n v="1609500"/>
    <n v="0.92500000000000004"/>
  </r>
  <r>
    <s v="ODR3111140067e"/>
    <s v="C534632L"/>
    <x v="39"/>
    <s v="P534877"/>
    <n v="58000"/>
    <n v="3"/>
    <n v="1740000"/>
    <n v="0"/>
    <n v="1740000"/>
    <n v="1"/>
    <n v="1"/>
    <n v="1"/>
    <n v="1"/>
    <d v="2022-03-14T00:00:00"/>
    <x v="113"/>
    <n v="580580"/>
    <n v="43500"/>
    <x v="5"/>
    <x v="2"/>
    <n v="1609500"/>
    <n v="0.92500000000000004"/>
  </r>
  <r>
    <s v="ODR6945599653l"/>
    <s v="C534632L"/>
    <x v="98"/>
    <s v="P534877"/>
    <n v="58000"/>
    <n v="3"/>
    <n v="1740000"/>
    <n v="0"/>
    <n v="1740000"/>
    <n v="1"/>
    <n v="1"/>
    <n v="1"/>
    <n v="1"/>
    <d v="2022-03-14T00:00:00"/>
    <x v="113"/>
    <n v="580580"/>
    <n v="43500"/>
    <x v="5"/>
    <x v="2"/>
    <n v="1609500"/>
    <n v="0.92500000000000004"/>
  </r>
  <r>
    <s v="ODR4621289372f"/>
    <s v="C844500L"/>
    <x v="45"/>
    <s v="P534877"/>
    <n v="58000"/>
    <n v="3"/>
    <n v="1740000"/>
    <n v="0"/>
    <n v="1740000"/>
    <n v="1"/>
    <n v="1"/>
    <n v="0"/>
    <n v="1"/>
    <d v="2022-03-14T00:00:00"/>
    <x v="113"/>
    <n v="580580"/>
    <n v="43500"/>
    <x v="5"/>
    <x v="2"/>
    <n v="1609500"/>
    <n v="0.92500000000000004"/>
  </r>
  <r>
    <s v="ODR2426599825o"/>
    <s v="C114466L"/>
    <x v="355"/>
    <s v="P534877"/>
    <n v="58000"/>
    <n v="3"/>
    <n v="1740000"/>
    <n v="0"/>
    <n v="1740000"/>
    <n v="1"/>
    <n v="1"/>
    <n v="0"/>
    <n v="1"/>
    <d v="2021-09-20T00:00:00"/>
    <x v="113"/>
    <n v="580580"/>
    <n v="43500"/>
    <x v="5"/>
    <x v="2"/>
    <n v="1609500"/>
    <n v="0.92500000000000004"/>
  </r>
  <r>
    <s v="ODR1557946807u"/>
    <s v="C683691L"/>
    <x v="17"/>
    <s v="P534877"/>
    <n v="58000"/>
    <n v="3"/>
    <n v="1740000"/>
    <n v="0"/>
    <n v="1740000"/>
    <n v="1"/>
    <n v="1"/>
    <n v="1"/>
    <n v="1"/>
    <d v="2022-03-13T00:00:00"/>
    <x v="113"/>
    <n v="580580"/>
    <n v="43500"/>
    <x v="5"/>
    <x v="2"/>
    <n v="1609500"/>
    <n v="0.92500000000000004"/>
  </r>
  <r>
    <s v="ODR1477069808j"/>
    <s v="C683691L"/>
    <x v="118"/>
    <s v="P534877"/>
    <n v="58000"/>
    <n v="3"/>
    <n v="1740000"/>
    <n v="0"/>
    <n v="1740000"/>
    <n v="1"/>
    <n v="0"/>
    <n v="0"/>
    <n v="1"/>
    <d v="2022-03-13T00:00:00"/>
    <x v="113"/>
    <n v="580580"/>
    <n v="43500"/>
    <x v="5"/>
    <x v="2"/>
    <n v="1609500"/>
    <n v="0.92500000000000004"/>
  </r>
  <r>
    <s v="ODR5208001180q"/>
    <s v="C145094L"/>
    <x v="307"/>
    <s v="P489406"/>
    <n v="58000"/>
    <n v="3"/>
    <n v="1740000"/>
    <n v="0"/>
    <n v="1740000"/>
    <n v="1"/>
    <n v="1"/>
    <n v="1"/>
    <n v="1"/>
    <d v="2022-04-26T00:00:00"/>
    <x v="176"/>
    <n v="580000"/>
    <n v="51040"/>
    <x v="5"/>
    <x v="2"/>
    <n v="1586880"/>
    <n v="0.91200000000000003"/>
  </r>
  <r>
    <s v="ODR6296188284p"/>
    <s v="C683691L"/>
    <x v="136"/>
    <s v="P534877"/>
    <n v="58000"/>
    <n v="3"/>
    <n v="1740000"/>
    <n v="0"/>
    <n v="1740000"/>
    <n v="1"/>
    <n v="1"/>
    <n v="1"/>
    <n v="1"/>
    <d v="2022-03-13T00:00:00"/>
    <x v="113"/>
    <n v="580580"/>
    <n v="43500"/>
    <x v="5"/>
    <x v="2"/>
    <n v="1609500"/>
    <n v="0.92500000000000004"/>
  </r>
  <r>
    <s v="ODR4262933014e"/>
    <s v="C259981L"/>
    <x v="103"/>
    <s v="P489406"/>
    <n v="58000"/>
    <n v="3"/>
    <n v="1740000"/>
    <n v="0"/>
    <n v="1740000"/>
    <n v="1"/>
    <n v="1"/>
    <n v="1"/>
    <n v="1"/>
    <d v="2021-09-01T00:00:00"/>
    <x v="176"/>
    <n v="580000"/>
    <n v="51040"/>
    <x v="5"/>
    <x v="2"/>
    <n v="1586880"/>
    <n v="0.91200000000000003"/>
  </r>
  <r>
    <s v="ODR5088108223v"/>
    <s v="C133315L"/>
    <x v="100"/>
    <s v="P534877"/>
    <n v="58000"/>
    <n v="3"/>
    <n v="1740000"/>
    <n v="0"/>
    <n v="1740000"/>
    <n v="1"/>
    <n v="1"/>
    <n v="1"/>
    <n v="1"/>
    <d v="2022-07-27T00:00:00"/>
    <x v="113"/>
    <n v="580580"/>
    <n v="43500"/>
    <x v="5"/>
    <x v="2"/>
    <n v="1609500"/>
    <n v="0.92500000000000004"/>
  </r>
  <r>
    <s v="ODR9784785681d"/>
    <s v="C675024L"/>
    <x v="179"/>
    <s v="P534877"/>
    <n v="58000"/>
    <n v="3"/>
    <n v="1740000"/>
    <n v="0"/>
    <n v="1740000"/>
    <n v="1"/>
    <n v="1"/>
    <n v="1"/>
    <n v="1"/>
    <d v="2021-09-26T00:00:00"/>
    <x v="113"/>
    <n v="580580"/>
    <n v="43500"/>
    <x v="5"/>
    <x v="2"/>
    <n v="1609500"/>
    <n v="0.92500000000000004"/>
  </r>
  <r>
    <s v="ODR2747671378z"/>
    <s v="C177455L"/>
    <x v="90"/>
    <s v="P534877"/>
    <n v="58000"/>
    <n v="3"/>
    <n v="1740000"/>
    <n v="0"/>
    <n v="1740000"/>
    <n v="1"/>
    <n v="1"/>
    <n v="1"/>
    <n v="1"/>
    <d v="2021-11-05T00:00:00"/>
    <x v="113"/>
    <n v="580580"/>
    <n v="43500"/>
    <x v="5"/>
    <x v="2"/>
    <n v="1609500"/>
    <n v="0.92500000000000004"/>
  </r>
  <r>
    <s v="ODR2226021080r"/>
    <s v="C675024L"/>
    <x v="185"/>
    <s v="P534877"/>
    <n v="58000"/>
    <n v="3"/>
    <n v="1740000"/>
    <n v="0"/>
    <n v="1740000"/>
    <n v="1"/>
    <n v="1"/>
    <n v="1"/>
    <n v="1"/>
    <d v="2021-09-26T00:00:00"/>
    <x v="113"/>
    <n v="580580"/>
    <n v="43500"/>
    <x v="5"/>
    <x v="2"/>
    <n v="1609500"/>
    <n v="0.92500000000000004"/>
  </r>
  <r>
    <s v="ODR8007640064j"/>
    <s v="C259981L"/>
    <x v="263"/>
    <s v="P489406"/>
    <n v="58000"/>
    <n v="3"/>
    <n v="1740000"/>
    <n v="0"/>
    <n v="1740000"/>
    <n v="1"/>
    <n v="1"/>
    <n v="1"/>
    <n v="1"/>
    <d v="2021-09-01T00:00:00"/>
    <x v="176"/>
    <n v="580000"/>
    <n v="51040"/>
    <x v="5"/>
    <x v="2"/>
    <n v="1586880"/>
    <n v="0.91200000000000003"/>
  </r>
  <r>
    <s v="ODR8101378039u"/>
    <s v="C996508L"/>
    <x v="129"/>
    <s v="P534877"/>
    <n v="58000"/>
    <n v="3"/>
    <n v="1740000"/>
    <n v="0"/>
    <n v="1740000"/>
    <n v="1"/>
    <n v="1"/>
    <n v="1"/>
    <n v="1"/>
    <d v="2021-07-10T00:00:00"/>
    <x v="113"/>
    <n v="580580"/>
    <n v="43500"/>
    <x v="5"/>
    <x v="2"/>
    <n v="1609500"/>
    <n v="0.92500000000000004"/>
  </r>
  <r>
    <s v="ODR8226278569c"/>
    <s v="C830977L"/>
    <x v="70"/>
    <s v="P489406"/>
    <n v="58000"/>
    <n v="3"/>
    <n v="1740000"/>
    <n v="0"/>
    <n v="1740000"/>
    <n v="1"/>
    <n v="1"/>
    <n v="1"/>
    <n v="1"/>
    <d v="2022-05-26T00:00:00"/>
    <x v="176"/>
    <n v="580000"/>
    <n v="51040"/>
    <x v="5"/>
    <x v="2"/>
    <n v="1586880"/>
    <n v="0.91200000000000003"/>
  </r>
  <r>
    <s v="ODR7702808812j"/>
    <s v="C886812L"/>
    <x v="120"/>
    <s v="P489406"/>
    <n v="58000"/>
    <n v="3"/>
    <n v="1740000"/>
    <n v="0"/>
    <n v="1740000"/>
    <n v="1"/>
    <n v="1"/>
    <n v="1"/>
    <n v="1"/>
    <d v="2021-08-03T00:00:00"/>
    <x v="176"/>
    <n v="580000"/>
    <n v="51040"/>
    <x v="5"/>
    <x v="2"/>
    <n v="1586880"/>
    <n v="0.91200000000000003"/>
  </r>
  <r>
    <s v="ODR7450863630i"/>
    <s v="C259981L"/>
    <x v="18"/>
    <s v="P489406"/>
    <n v="58000"/>
    <n v="3"/>
    <n v="1740000"/>
    <n v="0"/>
    <n v="1740000"/>
    <n v="1"/>
    <n v="1"/>
    <n v="0"/>
    <n v="1"/>
    <d v="2021-09-01T00:00:00"/>
    <x v="176"/>
    <n v="580000"/>
    <n v="51040"/>
    <x v="5"/>
    <x v="2"/>
    <n v="1586880"/>
    <n v="0.91200000000000003"/>
  </r>
  <r>
    <s v="ODR4407763036g"/>
    <s v="C710076L"/>
    <x v="73"/>
    <s v="P534877"/>
    <n v="58000"/>
    <n v="3"/>
    <n v="1740000"/>
    <n v="0"/>
    <n v="1740000"/>
    <n v="1"/>
    <n v="1"/>
    <n v="1"/>
    <n v="1"/>
    <d v="2022-07-10T00:00:00"/>
    <x v="113"/>
    <n v="580580"/>
    <n v="43500"/>
    <x v="5"/>
    <x v="2"/>
    <n v="1609500"/>
    <n v="0.92500000000000004"/>
  </r>
  <r>
    <s v="ODR9037318491p"/>
    <s v="C840493L"/>
    <x v="341"/>
    <s v="P114375"/>
    <n v="174000"/>
    <n v="1"/>
    <n v="1740000"/>
    <n v="0"/>
    <n v="1740000"/>
    <n v="1"/>
    <n v="1"/>
    <n v="1"/>
    <n v="1"/>
    <d v="2022-01-04T00:00:00"/>
    <x v="1111"/>
    <n v="2320000"/>
    <n v="153120"/>
    <x v="7"/>
    <x v="2"/>
    <n v="1586880"/>
    <n v="0.91200000000000003"/>
  </r>
  <r>
    <s v="ODR7553514643z"/>
    <s v="C948148L"/>
    <x v="309"/>
    <s v="P242563"/>
    <n v="173942"/>
    <n v="1"/>
    <n v="1739420"/>
    <n v="0"/>
    <n v="1739420"/>
    <n v="1"/>
    <n v="1"/>
    <n v="1"/>
    <n v="1"/>
    <d v="2021-11-26T00:00:00"/>
    <x v="1856"/>
    <n v="1739420"/>
    <n v="104342"/>
    <x v="10"/>
    <x v="2"/>
    <n v="1635078"/>
    <n v="0.94001333777925977"/>
  </r>
  <r>
    <s v="ODR1145541340r"/>
    <s v="C809029L"/>
    <x v="7"/>
    <s v="P428453"/>
    <n v="173942"/>
    <n v="1"/>
    <n v="1739420"/>
    <n v="0"/>
    <n v="1739420"/>
    <n v="1"/>
    <n v="1"/>
    <n v="1"/>
    <n v="1"/>
    <d v="2021-08-08T00:00:00"/>
    <x v="1857"/>
    <n v="1739420"/>
    <n v="130442"/>
    <x v="9"/>
    <x v="2"/>
    <n v="1608978"/>
    <n v="0.92500833611203737"/>
  </r>
  <r>
    <s v="ODR8631606431j"/>
    <s v="C447442L"/>
    <x v="405"/>
    <s v="P783271"/>
    <n v="173942"/>
    <n v="1"/>
    <n v="1739420"/>
    <n v="0"/>
    <n v="1739420"/>
    <n v="1"/>
    <n v="0"/>
    <n v="0"/>
    <n v="8"/>
    <d v="2021-08-07T00:00:00"/>
    <x v="1858"/>
    <n v="1739420"/>
    <n v="147842"/>
    <x v="9"/>
    <x v="8"/>
    <n v="1591578"/>
    <n v="0.91500500166722243"/>
  </r>
  <r>
    <s v="ODR4625590154l"/>
    <s v="C814229L"/>
    <x v="402"/>
    <s v="P244817"/>
    <n v="173942"/>
    <n v="1"/>
    <n v="1739420"/>
    <n v="0"/>
    <n v="1739420"/>
    <n v="1"/>
    <n v="1"/>
    <n v="0"/>
    <n v="1"/>
    <d v="2021-07-13T00:00:00"/>
    <x v="1859"/>
    <n v="1739420"/>
    <n v="140882"/>
    <x v="9"/>
    <x v="2"/>
    <n v="1598538"/>
    <n v="0.91900633544514843"/>
  </r>
  <r>
    <s v="ODR5556116828s"/>
    <s v="C943918L"/>
    <x v="208"/>
    <s v="P719734"/>
    <n v="173942"/>
    <n v="1"/>
    <n v="1739420"/>
    <n v="0"/>
    <n v="1739420"/>
    <n v="1"/>
    <n v="1"/>
    <n v="1"/>
    <n v="1"/>
    <d v="2021-10-19T00:00:00"/>
    <x v="1860"/>
    <n v="1739420"/>
    <n v="130442"/>
    <x v="9"/>
    <x v="2"/>
    <n v="1608978"/>
    <n v="0.92500833611203737"/>
  </r>
  <r>
    <s v="ODR5977136964u"/>
    <s v="C827330L"/>
    <x v="358"/>
    <s v="P230438"/>
    <n v="173942"/>
    <n v="1"/>
    <n v="1739420"/>
    <n v="0"/>
    <n v="1739420"/>
    <n v="1"/>
    <n v="1"/>
    <n v="0"/>
    <n v="1"/>
    <d v="2022-05-18T00:00:00"/>
    <x v="1861"/>
    <n v="1159420"/>
    <n v="88102"/>
    <x v="9"/>
    <x v="2"/>
    <n v="1651318"/>
    <n v="0.94934978326108699"/>
  </r>
  <r>
    <s v="ODR2067101149w"/>
    <s v="C170264L"/>
    <x v="150"/>
    <s v="P485064"/>
    <n v="173942"/>
    <n v="1"/>
    <n v="1739420"/>
    <n v="0"/>
    <n v="1739420"/>
    <n v="1"/>
    <n v="0"/>
    <n v="0"/>
    <n v="5"/>
    <d v="2021-11-25T00:00:00"/>
    <x v="1862"/>
    <n v="1739420"/>
    <n v="137402"/>
    <x v="9"/>
    <x v="0"/>
    <n v="1602018"/>
    <n v="0.92100700233411137"/>
  </r>
  <r>
    <s v="ODR6728379402u"/>
    <s v="C340065L"/>
    <x v="15"/>
    <s v="P915921"/>
    <n v="173942"/>
    <n v="1"/>
    <n v="1739420"/>
    <n v="0"/>
    <n v="1739420"/>
    <n v="1"/>
    <n v="1"/>
    <n v="1"/>
    <n v="1"/>
    <d v="2021-10-22T00:00:00"/>
    <x v="1863"/>
    <n v="1739420"/>
    <n v="118262"/>
    <x v="9"/>
    <x v="2"/>
    <n v="1621158"/>
    <n v="0.93201067022340778"/>
  </r>
  <r>
    <s v="ODR5284162078v"/>
    <s v="C162721L"/>
    <x v="132"/>
    <s v="P989867"/>
    <n v="173942"/>
    <n v="1"/>
    <n v="1739420"/>
    <n v="0"/>
    <n v="1739420"/>
    <n v="1"/>
    <n v="1"/>
    <n v="0"/>
    <n v="1"/>
    <d v="2021-07-26T00:00:00"/>
    <x v="1864"/>
    <n v="1739420"/>
    <n v="109562"/>
    <x v="9"/>
    <x v="2"/>
    <n v="1629858"/>
    <n v="0.93701233744581525"/>
  </r>
  <r>
    <s v="ODR8634212092z"/>
    <s v="C154448L"/>
    <x v="101"/>
    <s v="P657518"/>
    <n v="173942"/>
    <n v="1"/>
    <n v="1739420"/>
    <n v="0"/>
    <n v="1739420"/>
    <n v="1"/>
    <n v="1"/>
    <n v="1"/>
    <n v="3"/>
    <d v="2022-05-02T00:00:00"/>
    <x v="1865"/>
    <n v="1739420"/>
    <n v="144362"/>
    <x v="9"/>
    <x v="3"/>
    <n v="1595058"/>
    <n v="0.91700566855618537"/>
  </r>
  <r>
    <s v="ODR9426115325m"/>
    <s v="C803470L"/>
    <x v="56"/>
    <s v="P148209"/>
    <n v="173942"/>
    <n v="1"/>
    <n v="1739420"/>
    <n v="0"/>
    <n v="1739420"/>
    <n v="1"/>
    <n v="0"/>
    <n v="0"/>
    <n v="1"/>
    <d v="2021-10-25T00:00:00"/>
    <x v="1866"/>
    <n v="1739420"/>
    <n v="153062"/>
    <x v="9"/>
    <x v="2"/>
    <n v="1586358"/>
    <n v="0.9120040013337779"/>
  </r>
  <r>
    <s v="ODR3456854907a"/>
    <s v="C738812L"/>
    <x v="63"/>
    <s v="P477439"/>
    <n v="173942"/>
    <n v="1"/>
    <n v="1739420"/>
    <n v="0"/>
    <n v="1739420"/>
    <n v="1"/>
    <n v="0"/>
    <n v="0"/>
    <n v="1"/>
    <d v="2022-08-22T00:00:00"/>
    <x v="1867"/>
    <n v="1739420"/>
    <n v="146102"/>
    <x v="9"/>
    <x v="2"/>
    <n v="1593318"/>
    <n v="0.9160053351117039"/>
  </r>
  <r>
    <s v="ODR7957261630h"/>
    <s v="C977688L"/>
    <x v="134"/>
    <s v="P823585"/>
    <n v="173942"/>
    <n v="1"/>
    <n v="1739420"/>
    <n v="0"/>
    <n v="1739420"/>
    <n v="1"/>
    <n v="0"/>
    <n v="0"/>
    <n v="4"/>
    <d v="2021-12-10T00:00:00"/>
    <x v="1868"/>
    <n v="1739420"/>
    <n v="126962"/>
    <x v="7"/>
    <x v="1"/>
    <n v="1612458"/>
    <n v="0.92700900300100031"/>
  </r>
  <r>
    <s v="ODR6439260038y"/>
    <s v="C118399L"/>
    <x v="231"/>
    <s v="P163157"/>
    <n v="86942"/>
    <n v="2"/>
    <n v="1738840"/>
    <n v="0"/>
    <n v="1738840"/>
    <n v="1"/>
    <n v="0"/>
    <n v="0"/>
    <n v="8"/>
    <d v="2021-09-18T00:00:00"/>
    <x v="1869"/>
    <n v="869420"/>
    <n v="69542"/>
    <x v="10"/>
    <x v="8"/>
    <n v="1599756"/>
    <n v="0.92001334222815212"/>
  </r>
  <r>
    <s v="ODR9115619694d"/>
    <s v="C355195L"/>
    <x v="114"/>
    <s v="P326506"/>
    <n v="86942"/>
    <n v="2"/>
    <n v="1738840"/>
    <n v="0"/>
    <n v="1738840"/>
    <n v="1"/>
    <n v="1"/>
    <n v="1"/>
    <n v="1"/>
    <d v="2022-03-15T00:00:00"/>
    <x v="1662"/>
    <n v="869420"/>
    <n v="53882"/>
    <x v="8"/>
    <x v="2"/>
    <n v="1631076"/>
    <n v="0.93802535023348899"/>
  </r>
  <r>
    <s v="ODR5045590282p"/>
    <s v="C324759L"/>
    <x v="75"/>
    <s v="P966160"/>
    <n v="86942"/>
    <n v="2"/>
    <n v="1738840"/>
    <n v="0"/>
    <n v="1738840"/>
    <n v="1"/>
    <n v="0"/>
    <n v="0"/>
    <n v="1"/>
    <d v="2022-07-04T00:00:00"/>
    <x v="1870"/>
    <n v="869420"/>
    <n v="71282"/>
    <x v="9"/>
    <x v="2"/>
    <n v="1596276"/>
    <n v="0.91801200800533689"/>
  </r>
  <r>
    <s v="ODR4038291777x"/>
    <s v="C144323L"/>
    <x v="206"/>
    <s v="P768335"/>
    <n v="86942"/>
    <n v="2"/>
    <n v="1738840"/>
    <n v="0"/>
    <n v="1738840"/>
    <n v="1"/>
    <n v="0"/>
    <n v="0"/>
    <n v="1"/>
    <d v="2021-07-11T00:00:00"/>
    <x v="1871"/>
    <n v="869420"/>
    <n v="63452"/>
    <x v="7"/>
    <x v="2"/>
    <n v="1611936"/>
    <n v="0.92701801200800538"/>
  </r>
  <r>
    <s v="ODR7066732953f"/>
    <s v="C259981L"/>
    <x v="7"/>
    <s v="P130180"/>
    <n v="57942"/>
    <n v="3"/>
    <n v="1738260"/>
    <n v="0"/>
    <n v="1738260"/>
    <n v="1"/>
    <n v="1"/>
    <n v="1"/>
    <n v="1"/>
    <d v="2021-09-01T00:00:00"/>
    <x v="210"/>
    <n v="579420"/>
    <n v="34742"/>
    <x v="5"/>
    <x v="2"/>
    <n v="1634034"/>
    <n v="0.94004004004004005"/>
  </r>
  <r>
    <s v="ODR4553388074c"/>
    <s v="C166327L"/>
    <x v="46"/>
    <s v="P130180"/>
    <n v="57942"/>
    <n v="3"/>
    <n v="1738260"/>
    <n v="0"/>
    <n v="1738260"/>
    <n v="1"/>
    <n v="1"/>
    <n v="1"/>
    <n v="1"/>
    <d v="2021-09-05T00:00:00"/>
    <x v="210"/>
    <n v="579420"/>
    <n v="34742"/>
    <x v="5"/>
    <x v="2"/>
    <n v="1634034"/>
    <n v="0.94004004004004005"/>
  </r>
  <r>
    <s v="ODR8140461486k"/>
    <s v="C669321L"/>
    <x v="362"/>
    <s v="P130180"/>
    <n v="57942"/>
    <n v="3"/>
    <n v="1738260"/>
    <n v="0"/>
    <n v="1738260"/>
    <n v="1"/>
    <n v="1"/>
    <n v="1"/>
    <n v="1"/>
    <d v="2021-08-12T00:00:00"/>
    <x v="210"/>
    <n v="579420"/>
    <n v="34742"/>
    <x v="5"/>
    <x v="2"/>
    <n v="1634034"/>
    <n v="0.94004004004004005"/>
  </r>
  <r>
    <s v="ODR4181569606y"/>
    <s v="C319070L"/>
    <x v="288"/>
    <s v="P534877"/>
    <n v="57942"/>
    <n v="3"/>
    <n v="1738260"/>
    <n v="0"/>
    <n v="1738260"/>
    <n v="1"/>
    <n v="1"/>
    <n v="1"/>
    <n v="1"/>
    <d v="2022-01-10T00:00:00"/>
    <x v="113"/>
    <n v="580580"/>
    <n v="43500"/>
    <x v="5"/>
    <x v="2"/>
    <n v="1607760"/>
    <n v="0.92492492492492495"/>
  </r>
  <r>
    <s v="ODR2955500177r"/>
    <s v="C319070L"/>
    <x v="215"/>
    <s v="P534877"/>
    <n v="57942"/>
    <n v="3"/>
    <n v="1738260"/>
    <n v="0"/>
    <n v="1738260"/>
    <n v="1"/>
    <n v="1"/>
    <n v="1"/>
    <n v="1"/>
    <d v="2022-01-10T00:00:00"/>
    <x v="113"/>
    <n v="580580"/>
    <n v="43500"/>
    <x v="5"/>
    <x v="2"/>
    <n v="1607760"/>
    <n v="0.92492492492492495"/>
  </r>
  <r>
    <s v="ODR6091750874a"/>
    <s v="C989030L"/>
    <x v="97"/>
    <s v="P804496"/>
    <n v="173768"/>
    <n v="1"/>
    <n v="1737680"/>
    <n v="0"/>
    <n v="1737680"/>
    <n v="1"/>
    <n v="1"/>
    <n v="1"/>
    <n v="1"/>
    <d v="2021-07-06T00:00:00"/>
    <x v="1872"/>
    <n v="1737680"/>
    <n v="149408"/>
    <x v="7"/>
    <x v="2"/>
    <n v="1588272"/>
    <n v="0.91401869158878501"/>
  </r>
  <r>
    <s v="ODR8266714833c"/>
    <s v="C989030L"/>
    <x v="81"/>
    <s v="P804496"/>
    <n v="173768"/>
    <n v="1"/>
    <n v="1737680"/>
    <n v="0"/>
    <n v="1737680"/>
    <n v="1"/>
    <n v="1"/>
    <n v="1"/>
    <n v="1"/>
    <d v="2021-07-06T00:00:00"/>
    <x v="1872"/>
    <n v="1737680"/>
    <n v="149408"/>
    <x v="7"/>
    <x v="2"/>
    <n v="1588272"/>
    <n v="0.91401869158878501"/>
  </r>
  <r>
    <s v="ODR2146514472p"/>
    <s v="C319891L"/>
    <x v="382"/>
    <s v="P152985"/>
    <n v="173710"/>
    <n v="1"/>
    <n v="1737100"/>
    <n v="0"/>
    <n v="1737100"/>
    <n v="1"/>
    <n v="1"/>
    <n v="1"/>
    <n v="1"/>
    <d v="2021-08-28T00:00:00"/>
    <x v="1873"/>
    <n v="1159420"/>
    <n v="95062"/>
    <x v="9"/>
    <x v="2"/>
    <n v="1642038"/>
    <n v="0.94527545909849753"/>
  </r>
  <r>
    <s v="ODR3043728031o"/>
    <s v="C118043L"/>
    <x v="379"/>
    <s v="P690326"/>
    <n v="173710"/>
    <n v="1"/>
    <n v="1737100"/>
    <n v="0"/>
    <n v="1737100"/>
    <n v="1"/>
    <n v="0"/>
    <n v="0"/>
    <n v="4"/>
    <d v="2021-10-19T00:00:00"/>
    <x v="1874"/>
    <n v="1737100"/>
    <n v="105908"/>
    <x v="9"/>
    <x v="1"/>
    <n v="1631192"/>
    <n v="0.93903171953255427"/>
  </r>
  <r>
    <s v="ODR1415489435q"/>
    <s v="C935675L"/>
    <x v="310"/>
    <s v="P696424"/>
    <n v="173710"/>
    <n v="1"/>
    <n v="1737100"/>
    <n v="0"/>
    <n v="1737100"/>
    <n v="1"/>
    <n v="1"/>
    <n v="1"/>
    <n v="1"/>
    <d v="2021-09-09T00:00:00"/>
    <x v="1875"/>
    <n v="1737100"/>
    <n v="154570"/>
    <x v="9"/>
    <x v="2"/>
    <n v="1582530"/>
    <n v="0.91101836393989988"/>
  </r>
  <r>
    <s v="ODR3575777167t"/>
    <s v="C436261L"/>
    <x v="352"/>
    <s v="P958462"/>
    <n v="173710"/>
    <n v="1"/>
    <n v="1737100"/>
    <n v="0"/>
    <n v="1737100"/>
    <n v="1"/>
    <n v="1"/>
    <n v="1"/>
    <n v="1"/>
    <d v="2021-07-25T00:00:00"/>
    <x v="1876"/>
    <n v="1159420"/>
    <n v="73022"/>
    <x v="9"/>
    <x v="2"/>
    <n v="1664078"/>
    <n v="0.95796327212020038"/>
  </r>
  <r>
    <s v="ODR9606833771v"/>
    <s v="C454136L"/>
    <x v="280"/>
    <s v="P602409"/>
    <n v="173710"/>
    <n v="1"/>
    <n v="1737100"/>
    <n v="0"/>
    <n v="1737100"/>
    <n v="1"/>
    <n v="1"/>
    <n v="0"/>
    <n v="1"/>
    <d v="2021-08-20T00:00:00"/>
    <x v="1337"/>
    <n v="1737100"/>
    <n v="135488"/>
    <x v="9"/>
    <x v="2"/>
    <n v="1601612"/>
    <n v="0.92200333889816366"/>
  </r>
  <r>
    <s v="ODR3039673554g"/>
    <s v="C119187L"/>
    <x v="281"/>
    <s v="P503720"/>
    <n v="86710"/>
    <n v="2"/>
    <n v="1734200"/>
    <n v="0"/>
    <n v="1734200"/>
    <n v="1"/>
    <n v="1"/>
    <n v="0"/>
    <n v="1"/>
    <d v="2021-09-24T00:00:00"/>
    <x v="1877"/>
    <n v="867100"/>
    <n v="71050"/>
    <x v="6"/>
    <x v="2"/>
    <n v="1592100"/>
    <n v="0.91806020066889638"/>
  </r>
  <r>
    <s v="ODR6120800225l"/>
    <s v="C560000L"/>
    <x v="116"/>
    <s v="P655338"/>
    <n v="173420"/>
    <n v="1"/>
    <n v="1734200"/>
    <n v="0"/>
    <n v="1734200"/>
    <n v="1"/>
    <n v="0"/>
    <n v="0"/>
    <n v="7"/>
    <d v="2021-10-06T00:00:00"/>
    <x v="1878"/>
    <n v="1734200"/>
    <n v="133516"/>
    <x v="6"/>
    <x v="4"/>
    <n v="1600684"/>
    <n v="0.92301003344481602"/>
  </r>
  <r>
    <s v="ODR7049006722a"/>
    <s v="C325445L"/>
    <x v="133"/>
    <s v="P607459"/>
    <n v="173420"/>
    <n v="1"/>
    <n v="1734200"/>
    <n v="0"/>
    <n v="1734200"/>
    <n v="1"/>
    <n v="1"/>
    <n v="1"/>
    <n v="1"/>
    <d v="2021-07-09T00:00:00"/>
    <x v="1879"/>
    <n v="1734200"/>
    <n v="110954"/>
    <x v="6"/>
    <x v="2"/>
    <n v="1623246"/>
    <n v="0.93602006688963213"/>
  </r>
  <r>
    <s v="ODR9728943528x"/>
    <s v="C146418L"/>
    <x v="173"/>
    <s v="P135284"/>
    <n v="173420"/>
    <n v="1"/>
    <n v="1734200"/>
    <n v="0"/>
    <n v="1734200"/>
    <n v="1"/>
    <n v="0"/>
    <n v="0"/>
    <n v="4"/>
    <d v="2021-12-05T00:00:00"/>
    <x v="1880"/>
    <n v="1734200"/>
    <n v="143898"/>
    <x v="7"/>
    <x v="1"/>
    <n v="1590302"/>
    <n v="0.91702341137123744"/>
  </r>
  <r>
    <s v="ODR8316276933u"/>
    <s v="C821812L"/>
    <x v="395"/>
    <s v="P763931"/>
    <n v="173420"/>
    <n v="1"/>
    <n v="1734200"/>
    <n v="0"/>
    <n v="1734200"/>
    <n v="1"/>
    <n v="1"/>
    <n v="0"/>
    <n v="4"/>
    <d v="2022-06-06T00:00:00"/>
    <x v="1881"/>
    <n v="1734200"/>
    <n v="147378"/>
    <x v="7"/>
    <x v="1"/>
    <n v="1586822"/>
    <n v="0.91501672240802678"/>
  </r>
  <r>
    <s v="ODR8078856058z"/>
    <s v="C353600L"/>
    <x v="101"/>
    <s v="P611179"/>
    <n v="57710"/>
    <n v="3"/>
    <n v="1731300"/>
    <n v="0"/>
    <n v="1731300"/>
    <n v="1"/>
    <n v="1"/>
    <n v="1"/>
    <n v="1"/>
    <d v="2021-08-23T00:00:00"/>
    <x v="872"/>
    <n v="577100"/>
    <n v="42688"/>
    <x v="13"/>
    <x v="2"/>
    <n v="1603236"/>
    <n v="0.92603015075376882"/>
  </r>
  <r>
    <s v="ODR7487769838y"/>
    <s v="C504470L"/>
    <x v="128"/>
    <s v="P952401"/>
    <n v="172840"/>
    <n v="1"/>
    <n v="1728400"/>
    <n v="0"/>
    <n v="1728400"/>
    <n v="1"/>
    <n v="0"/>
    <n v="0"/>
    <n v="7"/>
    <d v="2022-04-11T00:00:00"/>
    <x v="1882"/>
    <n v="1728400"/>
    <n v="107126"/>
    <x v="14"/>
    <x v="4"/>
    <n v="1621274"/>
    <n v="0.93802013422818797"/>
  </r>
  <r>
    <s v="ODR8780888018r"/>
    <s v="C431390L"/>
    <x v="94"/>
    <s v="P404818"/>
    <n v="172840"/>
    <n v="1"/>
    <n v="1728400"/>
    <n v="0"/>
    <n v="1728400"/>
    <n v="1"/>
    <n v="0"/>
    <n v="0"/>
    <n v="4"/>
    <d v="2022-01-28T00:00:00"/>
    <x v="1793"/>
    <n v="1856000"/>
    <n v="137344"/>
    <x v="14"/>
    <x v="1"/>
    <n v="1591056"/>
    <n v="0.92053691275167782"/>
  </r>
  <r>
    <s v="ODR7329537606i"/>
    <s v="C114871L"/>
    <x v="300"/>
    <s v="P952401"/>
    <n v="172840"/>
    <n v="1"/>
    <n v="1728400"/>
    <n v="0"/>
    <n v="1728400"/>
    <n v="1"/>
    <n v="1"/>
    <n v="1"/>
    <n v="1"/>
    <d v="2022-02-17T00:00:00"/>
    <x v="1882"/>
    <n v="1728400"/>
    <n v="107126"/>
    <x v="14"/>
    <x v="2"/>
    <n v="1621274"/>
    <n v="0.93802013422818797"/>
  </r>
  <r>
    <s v="ODR8597869796n"/>
    <s v="C701690L"/>
    <x v="225"/>
    <s v="P952401"/>
    <n v="172840"/>
    <n v="1"/>
    <n v="1728400"/>
    <n v="0"/>
    <n v="1728400"/>
    <n v="1"/>
    <n v="1"/>
    <n v="0"/>
    <n v="7"/>
    <d v="2022-05-06T00:00:00"/>
    <x v="1882"/>
    <n v="1728400"/>
    <n v="107126"/>
    <x v="14"/>
    <x v="4"/>
    <n v="1621274"/>
    <n v="0.93802013422818797"/>
  </r>
  <r>
    <s v="ODR3946609140q"/>
    <s v="C985354L"/>
    <x v="364"/>
    <s v="P172630"/>
    <n v="172550"/>
    <n v="1"/>
    <n v="1725500"/>
    <n v="0"/>
    <n v="1725500"/>
    <n v="1"/>
    <n v="1"/>
    <n v="1"/>
    <n v="4"/>
    <d v="2021-10-02T00:00:00"/>
    <x v="1883"/>
    <n v="1725500"/>
    <n v="117334"/>
    <x v="8"/>
    <x v="1"/>
    <n v="1608166"/>
    <n v="0.93200000000000005"/>
  </r>
  <r>
    <s v="ODR9060303488e"/>
    <s v="C139855L"/>
    <x v="155"/>
    <s v="P534798"/>
    <n v="172260"/>
    <n v="1"/>
    <n v="1722600"/>
    <n v="0"/>
    <n v="1722600"/>
    <n v="1"/>
    <n v="1"/>
    <n v="0"/>
    <n v="1"/>
    <d v="2021-07-09T00:00:00"/>
    <x v="1884"/>
    <n v="1722600"/>
    <n v="113680"/>
    <x v="3"/>
    <x v="2"/>
    <n v="1608920"/>
    <n v="0.93400673400673395"/>
  </r>
  <r>
    <s v="ODR6891419203n"/>
    <s v="C875936L"/>
    <x v="385"/>
    <s v="P932314"/>
    <n v="170752"/>
    <n v="1"/>
    <n v="1707520"/>
    <n v="0"/>
    <n v="1707520"/>
    <n v="1"/>
    <n v="0"/>
    <n v="0"/>
    <n v="4"/>
    <d v="2021-10-07T00:00:00"/>
    <x v="1885"/>
    <n v="1707520"/>
    <n v="121220"/>
    <x v="10"/>
    <x v="1"/>
    <n v="1586300"/>
    <n v="0.92900815217391308"/>
  </r>
  <r>
    <s v="ODR7928224098a"/>
    <s v="C845990L"/>
    <x v="159"/>
    <s v="P517579"/>
    <n v="28420"/>
    <n v="6"/>
    <n v="1705200"/>
    <n v="0"/>
    <n v="1705200"/>
    <n v="1"/>
    <n v="1"/>
    <n v="1"/>
    <n v="1"/>
    <d v="2021-09-07T00:00:00"/>
    <x v="1636"/>
    <n v="284200"/>
    <n v="19604"/>
    <x v="14"/>
    <x v="2"/>
    <n v="1587576"/>
    <n v="0.93102040816326526"/>
  </r>
  <r>
    <s v="ODR5771710689j"/>
    <s v="C211924L"/>
    <x v="233"/>
    <s v="P813351"/>
    <n v="56840"/>
    <n v="3"/>
    <n v="1705200"/>
    <n v="0"/>
    <n v="1705200"/>
    <n v="1"/>
    <n v="1"/>
    <n v="1"/>
    <n v="1"/>
    <d v="2021-10-25T00:00:00"/>
    <x v="1886"/>
    <n v="568400"/>
    <n v="38628"/>
    <x v="12"/>
    <x v="2"/>
    <n v="1589316"/>
    <n v="0.93204081632653057"/>
  </r>
  <r>
    <s v="ODR6593987331u"/>
    <s v="C922594L"/>
    <x v="190"/>
    <s v="P490465"/>
    <n v="56550"/>
    <n v="3"/>
    <n v="1696500"/>
    <n v="0"/>
    <n v="1696500"/>
    <n v="1"/>
    <n v="1"/>
    <n v="1"/>
    <n v="3"/>
    <d v="2021-12-04T00:00:00"/>
    <x v="1887"/>
    <n v="565500"/>
    <n v="49764"/>
    <x v="11"/>
    <x v="3"/>
    <n v="1547208"/>
    <n v="0.91200000000000003"/>
  </r>
  <r>
    <s v="ODR9542489071h"/>
    <s v="C279241L"/>
    <x v="217"/>
    <s v="P680404"/>
    <n v="168200"/>
    <n v="1"/>
    <n v="1682000"/>
    <n v="0"/>
    <n v="1682000"/>
    <n v="1"/>
    <n v="0"/>
    <n v="0"/>
    <n v="4"/>
    <d v="2021-09-25T00:00:00"/>
    <x v="1888"/>
    <n v="1429700"/>
    <n v="85782"/>
    <x v="10"/>
    <x v="1"/>
    <n v="1596218"/>
    <n v="0.94899999999999995"/>
  </r>
  <r>
    <s v="ODR1141049636k"/>
    <s v="C149895L"/>
    <x v="69"/>
    <s v="P298754"/>
    <n v="84100"/>
    <n v="2"/>
    <n v="1682000"/>
    <n v="0"/>
    <n v="1682000"/>
    <n v="1"/>
    <n v="1"/>
    <n v="0"/>
    <n v="1"/>
    <d v="2022-07-20T00:00:00"/>
    <x v="1889"/>
    <n v="841000"/>
    <n v="59682"/>
    <x v="13"/>
    <x v="2"/>
    <n v="1562636"/>
    <n v="0.92903448275862066"/>
  </r>
  <r>
    <s v="ODR7231844762d"/>
    <s v="C782053L"/>
    <x v="274"/>
    <s v="P367824"/>
    <n v="168200"/>
    <n v="1"/>
    <n v="1682000"/>
    <n v="0"/>
    <n v="1682000"/>
    <n v="1"/>
    <n v="1"/>
    <n v="1"/>
    <n v="1"/>
    <d v="2021-07-20T00:00:00"/>
    <x v="1788"/>
    <n v="1682000"/>
    <n v="114376"/>
    <x v="8"/>
    <x v="2"/>
    <n v="1567624"/>
    <n v="0.93200000000000005"/>
  </r>
  <r>
    <s v="ODR7236346910p"/>
    <s v="C566303L"/>
    <x v="97"/>
    <s v="P367824"/>
    <n v="168200"/>
    <n v="1"/>
    <n v="1682000"/>
    <n v="0"/>
    <n v="1682000"/>
    <n v="1"/>
    <n v="1"/>
    <n v="1"/>
    <n v="1"/>
    <d v="2021-07-12T00:00:00"/>
    <x v="1788"/>
    <n v="1682000"/>
    <n v="114376"/>
    <x v="8"/>
    <x v="2"/>
    <n v="1567624"/>
    <n v="0.93200000000000005"/>
  </r>
  <r>
    <s v="ODR5115727907p"/>
    <s v="C481253L"/>
    <x v="222"/>
    <s v="P512707"/>
    <n v="16820"/>
    <n v="10"/>
    <n v="1682000"/>
    <n v="0"/>
    <n v="1682000"/>
    <n v="1"/>
    <n v="1"/>
    <n v="1"/>
    <n v="1"/>
    <d v="2021-07-26T00:00:00"/>
    <x v="1890"/>
    <n v="156600"/>
    <n v="12992"/>
    <x v="11"/>
    <x v="2"/>
    <n v="1552080"/>
    <n v="0.9227586206896552"/>
  </r>
  <r>
    <s v="ODR4812535197c"/>
    <s v="C914272L"/>
    <x v="208"/>
    <s v="P512707"/>
    <n v="16820"/>
    <n v="10"/>
    <n v="1682000"/>
    <n v="0"/>
    <n v="1682000"/>
    <n v="1"/>
    <n v="1"/>
    <n v="1"/>
    <n v="1"/>
    <d v="2021-10-21T00:00:00"/>
    <x v="1890"/>
    <n v="156600"/>
    <n v="12992"/>
    <x v="11"/>
    <x v="2"/>
    <n v="1552080"/>
    <n v="0.9227586206896552"/>
  </r>
  <r>
    <s v="ODR6779621889f"/>
    <s v="C223799L"/>
    <x v="385"/>
    <s v="P115324"/>
    <n v="84100"/>
    <n v="2"/>
    <n v="1682000"/>
    <n v="0"/>
    <n v="1682000"/>
    <n v="1"/>
    <n v="0"/>
    <n v="0"/>
    <n v="4"/>
    <d v="2021-11-22T00:00:00"/>
    <x v="1352"/>
    <n v="841000"/>
    <n v="59682"/>
    <x v="11"/>
    <x v="1"/>
    <n v="1562636"/>
    <n v="0.92903448275862066"/>
  </r>
  <r>
    <s v="ODR6029907764i"/>
    <s v="C223799L"/>
    <x v="4"/>
    <s v="P115324"/>
    <n v="84100"/>
    <n v="2"/>
    <n v="1682000"/>
    <n v="0"/>
    <n v="1682000"/>
    <n v="1"/>
    <n v="0"/>
    <n v="0"/>
    <n v="4"/>
    <d v="2021-11-22T00:00:00"/>
    <x v="1352"/>
    <n v="841000"/>
    <n v="59682"/>
    <x v="11"/>
    <x v="1"/>
    <n v="1562636"/>
    <n v="0.92903448275862066"/>
  </r>
  <r>
    <s v="ODR7689195270t"/>
    <s v="C164598L"/>
    <x v="61"/>
    <s v="P502965"/>
    <n v="168142"/>
    <n v="1"/>
    <n v="1681420"/>
    <n v="0"/>
    <n v="1681420"/>
    <n v="1"/>
    <n v="1"/>
    <n v="0"/>
    <n v="1"/>
    <d v="2021-10-23T00:00:00"/>
    <x v="1891"/>
    <n v="1681420"/>
    <n v="147958"/>
    <x v="14"/>
    <x v="2"/>
    <n v="1533462"/>
    <n v="0.91200413935839941"/>
  </r>
  <r>
    <s v="ODR1531968023g"/>
    <s v="C476999L"/>
    <x v="336"/>
    <s v="P504505"/>
    <n v="167620"/>
    <n v="1"/>
    <n v="1676200"/>
    <n v="0"/>
    <n v="1676200"/>
    <n v="1"/>
    <n v="1"/>
    <n v="1"/>
    <n v="1"/>
    <d v="2022-03-14T00:00:00"/>
    <x v="1892"/>
    <n v="1676200"/>
    <n v="140766"/>
    <x v="8"/>
    <x v="2"/>
    <n v="1535434"/>
    <n v="0.91602076124567477"/>
  </r>
  <r>
    <s v="ODR7624680809z"/>
    <s v="C792410L"/>
    <x v="272"/>
    <s v="P452759"/>
    <n v="55680"/>
    <n v="3"/>
    <n v="1670400"/>
    <n v="0"/>
    <n v="1670400"/>
    <n v="1"/>
    <n v="1"/>
    <n v="1"/>
    <n v="1"/>
    <d v="2021-07-09T00:00:00"/>
    <x v="1686"/>
    <n v="591600"/>
    <n v="44950"/>
    <x v="6"/>
    <x v="2"/>
    <n v="1535550"/>
    <n v="0.91927083333333337"/>
  </r>
  <r>
    <s v="ODR3361400664f"/>
    <s v="C931640L"/>
    <x v="314"/>
    <s v="P345530"/>
    <n v="167040"/>
    <n v="1"/>
    <n v="1670400"/>
    <n v="0"/>
    <n v="1670400"/>
    <n v="1"/>
    <n v="1"/>
    <n v="1"/>
    <n v="1"/>
    <d v="2021-12-14T00:00:00"/>
    <x v="1893"/>
    <n v="1670400"/>
    <n v="101848"/>
    <x v="8"/>
    <x v="2"/>
    <n v="1568552"/>
    <n v="0.93902777777777779"/>
  </r>
  <r>
    <s v="ODR8618664092m"/>
    <s v="C629303L"/>
    <x v="251"/>
    <s v="P446106"/>
    <n v="8352"/>
    <n v="20"/>
    <n v="1670400"/>
    <n v="0"/>
    <n v="1670400"/>
    <n v="1"/>
    <n v="1"/>
    <n v="0"/>
    <n v="1"/>
    <d v="2022-02-04T00:00:00"/>
    <x v="1894"/>
    <n v="83520"/>
    <n v="6322"/>
    <x v="11"/>
    <x v="2"/>
    <n v="1543960"/>
    <n v="0.9243055555555556"/>
  </r>
  <r>
    <s v="ODR8368607631s"/>
    <s v="C883838L"/>
    <x v="245"/>
    <s v="P568444"/>
    <n v="18560"/>
    <n v="9"/>
    <n v="1670400"/>
    <n v="0"/>
    <n v="1670400"/>
    <n v="1"/>
    <n v="1"/>
    <n v="0"/>
    <n v="1"/>
    <d v="2022-02-26T00:00:00"/>
    <x v="1799"/>
    <n v="174000"/>
    <n v="15660"/>
    <x v="11"/>
    <x v="2"/>
    <n v="1529460"/>
    <n v="0.91562500000000002"/>
  </r>
  <r>
    <s v="ODR5382228305t"/>
    <s v="C629303L"/>
    <x v="113"/>
    <s v="P446106"/>
    <n v="8352"/>
    <n v="20"/>
    <n v="1670400"/>
    <n v="0"/>
    <n v="1670400"/>
    <n v="1"/>
    <n v="1"/>
    <n v="0"/>
    <n v="1"/>
    <d v="2022-02-04T00:00:00"/>
    <x v="1894"/>
    <n v="83520"/>
    <n v="6322"/>
    <x v="11"/>
    <x v="2"/>
    <n v="1543960"/>
    <n v="0.9243055555555556"/>
  </r>
  <r>
    <s v="ODR5359346756k"/>
    <s v="C629303L"/>
    <x v="380"/>
    <s v="P446106"/>
    <n v="8352"/>
    <n v="20"/>
    <n v="1670400"/>
    <n v="0"/>
    <n v="1670400"/>
    <n v="1"/>
    <n v="1"/>
    <n v="0"/>
    <n v="1"/>
    <d v="2022-02-04T00:00:00"/>
    <x v="1894"/>
    <n v="83520"/>
    <n v="6322"/>
    <x v="11"/>
    <x v="2"/>
    <n v="1543960"/>
    <n v="0.9243055555555556"/>
  </r>
  <r>
    <s v="ODR9743998786g"/>
    <s v="C189167L"/>
    <x v="31"/>
    <s v="P632194"/>
    <n v="166866"/>
    <n v="1"/>
    <n v="1668660"/>
    <n v="0"/>
    <n v="1668660"/>
    <n v="1"/>
    <n v="1"/>
    <n v="1"/>
    <n v="1"/>
    <d v="2022-04-20T00:00:00"/>
    <x v="1895"/>
    <n v="1653000"/>
    <n v="130558"/>
    <x v="7"/>
    <x v="2"/>
    <n v="1538102"/>
    <n v="0.92175877650330207"/>
  </r>
  <r>
    <s v="ODR9965694383m"/>
    <s v="C389393L"/>
    <x v="216"/>
    <s v="P786303"/>
    <n v="166750"/>
    <n v="1"/>
    <n v="1667500"/>
    <n v="0"/>
    <n v="1667500"/>
    <n v="1"/>
    <n v="1"/>
    <n v="1"/>
    <n v="1"/>
    <d v="2021-08-09T00:00:00"/>
    <x v="1896"/>
    <n v="1667500"/>
    <n v="140070"/>
    <x v="6"/>
    <x v="2"/>
    <n v="1527430"/>
    <n v="0.91600000000000004"/>
  </r>
  <r>
    <s v="ODR1941776827y"/>
    <s v="C164598L"/>
    <x v="325"/>
    <s v="P431389"/>
    <n v="166460"/>
    <n v="1"/>
    <n v="1664600"/>
    <n v="0"/>
    <n v="1664600"/>
    <n v="1"/>
    <n v="1"/>
    <n v="1"/>
    <n v="1"/>
    <d v="2021-10-23T00:00:00"/>
    <x v="1897"/>
    <n v="1664600"/>
    <n v="128122"/>
    <x v="14"/>
    <x v="2"/>
    <n v="1536478"/>
    <n v="0.92303135888501742"/>
  </r>
  <r>
    <s v="ODR5081223437g"/>
    <s v="C905299L"/>
    <x v="211"/>
    <s v="P530695"/>
    <n v="165764"/>
    <n v="1"/>
    <n v="1657640"/>
    <n v="0"/>
    <n v="1657640"/>
    <n v="1"/>
    <n v="1"/>
    <n v="0"/>
    <n v="1"/>
    <d v="2022-01-06T00:00:00"/>
    <x v="1898"/>
    <n v="1657640"/>
    <n v="101094"/>
    <x v="6"/>
    <x v="2"/>
    <n v="1556546"/>
    <n v="0.93901329601119665"/>
  </r>
  <r>
    <s v="ODR5650676228i"/>
    <s v="C413943L"/>
    <x v="137"/>
    <s v="P205993"/>
    <n v="165300"/>
    <n v="1"/>
    <n v="1653000"/>
    <n v="0"/>
    <n v="1653000"/>
    <n v="1"/>
    <n v="1"/>
    <n v="1"/>
    <n v="1"/>
    <d v="2022-03-04T00:00:00"/>
    <x v="1899"/>
    <n v="1653000"/>
    <n v="135546"/>
    <x v="8"/>
    <x v="2"/>
    <n v="1517454"/>
    <n v="0.91800000000000004"/>
  </r>
  <r>
    <s v="ODR8967263092q"/>
    <s v="C477975L"/>
    <x v="210"/>
    <s v="P904519"/>
    <n v="165300"/>
    <n v="1"/>
    <n v="1653000"/>
    <n v="0"/>
    <n v="1653000"/>
    <n v="1"/>
    <n v="1"/>
    <n v="1"/>
    <n v="10"/>
    <d v="2021-08-21T00:00:00"/>
    <x v="1900"/>
    <n v="1653000"/>
    <n v="112404"/>
    <x v="0"/>
    <x v="11"/>
    <n v="1540596"/>
    <n v="0.93200000000000005"/>
  </r>
  <r>
    <s v="ODR6088794425x"/>
    <s v="C969876L"/>
    <x v="230"/>
    <s v="P904519"/>
    <n v="165300"/>
    <n v="1"/>
    <n v="1653000"/>
    <n v="0"/>
    <n v="1653000"/>
    <n v="1"/>
    <n v="1"/>
    <n v="1"/>
    <n v="10"/>
    <d v="2021-09-19T00:00:00"/>
    <x v="1900"/>
    <n v="1653000"/>
    <n v="112404"/>
    <x v="0"/>
    <x v="11"/>
    <n v="1540596"/>
    <n v="0.93200000000000005"/>
  </r>
  <r>
    <s v="ODR3907785201j"/>
    <s v="C481253L"/>
    <x v="228"/>
    <s v="P380903"/>
    <n v="16530"/>
    <n v="10"/>
    <n v="1653000"/>
    <n v="0"/>
    <n v="1653000"/>
    <n v="1"/>
    <n v="1"/>
    <n v="0"/>
    <n v="1"/>
    <d v="2021-07-26T00:00:00"/>
    <x v="1901"/>
    <n v="165300"/>
    <n v="14848"/>
    <x v="11"/>
    <x v="2"/>
    <n v="1504520"/>
    <n v="0.91017543859649119"/>
  </r>
  <r>
    <s v="ODR4051997329v"/>
    <s v="C485693L"/>
    <x v="58"/>
    <s v="P162593"/>
    <n v="33060"/>
    <n v="5"/>
    <n v="1653000"/>
    <n v="0"/>
    <n v="1653000"/>
    <n v="1"/>
    <n v="1"/>
    <n v="1"/>
    <n v="1"/>
    <d v="2021-07-02T00:00:00"/>
    <x v="1902"/>
    <n v="330600"/>
    <n v="20126"/>
    <x v="11"/>
    <x v="2"/>
    <n v="1552370"/>
    <n v="0.93912280701754391"/>
  </r>
  <r>
    <s v="ODR3562718654l"/>
    <s v="C724739L"/>
    <x v="241"/>
    <s v="P950804"/>
    <n v="165300"/>
    <n v="1"/>
    <n v="1653000"/>
    <n v="0"/>
    <n v="1653000"/>
    <n v="1"/>
    <n v="1"/>
    <n v="0"/>
    <n v="1"/>
    <d v="2021-10-11T00:00:00"/>
    <x v="1903"/>
    <n v="1653000"/>
    <n v="125628"/>
    <x v="7"/>
    <x v="2"/>
    <n v="1527372"/>
    <n v="0.92400000000000004"/>
  </r>
  <r>
    <s v="ODR5547528149w"/>
    <s v="C203966L"/>
    <x v="345"/>
    <s v="P853825"/>
    <n v="165300"/>
    <n v="1"/>
    <n v="1653000"/>
    <n v="0"/>
    <n v="1653000"/>
    <n v="1"/>
    <n v="1"/>
    <n v="1"/>
    <n v="1"/>
    <d v="2021-12-05T00:00:00"/>
    <x v="1904"/>
    <n v="1653000"/>
    <n v="128934"/>
    <x v="7"/>
    <x v="2"/>
    <n v="1524066"/>
    <n v="0.92200000000000004"/>
  </r>
  <r>
    <s v="ODR9243905033t"/>
    <s v="C155618L"/>
    <x v="402"/>
    <s v="P184089"/>
    <n v="54520"/>
    <n v="3"/>
    <n v="1635600"/>
    <n v="0"/>
    <n v="1635600"/>
    <n v="1"/>
    <n v="1"/>
    <n v="0"/>
    <n v="1"/>
    <d v="2021-08-24T00:00:00"/>
    <x v="1905"/>
    <n v="783000"/>
    <n v="52432"/>
    <x v="3"/>
    <x v="2"/>
    <n v="1478304"/>
    <n v="0.9038297872340425"/>
  </r>
  <r>
    <s v="ODR8666953061y"/>
    <s v="C922594L"/>
    <x v="306"/>
    <s v="P359151"/>
    <n v="54520"/>
    <n v="3"/>
    <n v="1635600"/>
    <n v="0"/>
    <n v="1635600"/>
    <n v="1"/>
    <n v="0"/>
    <n v="0"/>
    <n v="4"/>
    <d v="2021-12-04T00:00:00"/>
    <x v="1906"/>
    <n v="545200"/>
    <n v="43616"/>
    <x v="11"/>
    <x v="1"/>
    <n v="1504752"/>
    <n v="0.92"/>
  </r>
  <r>
    <s v="ODR7777307631z"/>
    <s v="C922594L"/>
    <x v="345"/>
    <s v="P359151"/>
    <n v="54520"/>
    <n v="3"/>
    <n v="1635600"/>
    <n v="0"/>
    <n v="1635600"/>
    <n v="1"/>
    <n v="0"/>
    <n v="0"/>
    <n v="4"/>
    <d v="2021-12-04T00:00:00"/>
    <x v="1906"/>
    <n v="545200"/>
    <n v="43616"/>
    <x v="11"/>
    <x v="1"/>
    <n v="1504752"/>
    <n v="0.92"/>
  </r>
  <r>
    <s v="ODR7897911744p"/>
    <s v="C922594L"/>
    <x v="308"/>
    <s v="P359151"/>
    <n v="54520"/>
    <n v="3"/>
    <n v="1635600"/>
    <n v="0"/>
    <n v="1635600"/>
    <n v="1"/>
    <n v="1"/>
    <n v="0"/>
    <n v="4"/>
    <d v="2021-12-04T00:00:00"/>
    <x v="1906"/>
    <n v="545200"/>
    <n v="43616"/>
    <x v="11"/>
    <x v="1"/>
    <n v="1504752"/>
    <n v="0.92"/>
  </r>
  <r>
    <s v="ODR8117239741w"/>
    <s v="C279695L"/>
    <x v="175"/>
    <s v="P264591"/>
    <n v="162400"/>
    <n v="1"/>
    <n v="1624000"/>
    <n v="0"/>
    <n v="1624000"/>
    <n v="1"/>
    <n v="0"/>
    <n v="0"/>
    <n v="9"/>
    <d v="2021-07-24T00:00:00"/>
    <x v="1907"/>
    <n v="1461600"/>
    <n v="106662"/>
    <x v="10"/>
    <x v="9"/>
    <n v="1517338"/>
    <n v="0.93432142857142852"/>
  </r>
  <r>
    <s v="ODR4567669119b"/>
    <s v="C689062L"/>
    <x v="340"/>
    <s v="P264591"/>
    <n v="162400"/>
    <n v="1"/>
    <n v="1624000"/>
    <n v="0"/>
    <n v="1624000"/>
    <n v="1"/>
    <n v="0"/>
    <n v="0"/>
    <n v="4"/>
    <d v="2022-02-12T00:00:00"/>
    <x v="1907"/>
    <n v="1461600"/>
    <n v="106662"/>
    <x v="10"/>
    <x v="1"/>
    <n v="1517338"/>
    <n v="0.93432142857142852"/>
  </r>
  <r>
    <s v="ODR5995966529i"/>
    <s v="C476508L"/>
    <x v="87"/>
    <s v="P885558"/>
    <n v="81200"/>
    <n v="2"/>
    <n v="1624000"/>
    <n v="0"/>
    <n v="1624000"/>
    <n v="1"/>
    <n v="1"/>
    <n v="0"/>
    <n v="1"/>
    <d v="2021-08-19T00:00:00"/>
    <x v="1369"/>
    <n v="812000"/>
    <n v="52780"/>
    <x v="6"/>
    <x v="2"/>
    <n v="1518440"/>
    <n v="0.93500000000000005"/>
  </r>
  <r>
    <s v="ODR1910151670u"/>
    <s v="C426893L"/>
    <x v="236"/>
    <s v="P993153"/>
    <n v="32480"/>
    <n v="5"/>
    <n v="1624000"/>
    <n v="0"/>
    <n v="1624000"/>
    <n v="1"/>
    <n v="1"/>
    <n v="1"/>
    <n v="1"/>
    <d v="2021-09-22T00:00:00"/>
    <x v="1908"/>
    <n v="324800"/>
    <n v="25636"/>
    <x v="6"/>
    <x v="2"/>
    <n v="1495820"/>
    <n v="0.92107142857142854"/>
  </r>
  <r>
    <s v="ODR1149666725n"/>
    <s v="C637564L"/>
    <x v="130"/>
    <s v="P872485"/>
    <n v="162400"/>
    <n v="1"/>
    <n v="1624000"/>
    <n v="0"/>
    <n v="1624000"/>
    <n v="1"/>
    <n v="1"/>
    <n v="1"/>
    <n v="1"/>
    <d v="2022-08-11T00:00:00"/>
    <x v="1909"/>
    <n v="1624000"/>
    <n v="128296"/>
    <x v="6"/>
    <x v="2"/>
    <n v="1495704"/>
    <n v="0.92100000000000004"/>
  </r>
  <r>
    <s v="ODR9639246715h"/>
    <s v="C601425L"/>
    <x v="359"/>
    <s v="P832721"/>
    <n v="81200"/>
    <n v="2"/>
    <n v="1624000"/>
    <n v="0"/>
    <n v="1624000"/>
    <n v="1"/>
    <n v="0"/>
    <n v="0"/>
    <n v="7"/>
    <d v="2022-06-13T00:00:00"/>
    <x v="1910"/>
    <n v="812000"/>
    <n v="52780"/>
    <x v="8"/>
    <x v="4"/>
    <n v="1518440"/>
    <n v="0.93500000000000005"/>
  </r>
  <r>
    <s v="ODR1285928303f"/>
    <s v="C289850L"/>
    <x v="131"/>
    <s v="P214490"/>
    <n v="162400"/>
    <n v="1"/>
    <n v="1624000"/>
    <n v="0"/>
    <n v="1624000"/>
    <n v="1"/>
    <n v="1"/>
    <n v="1"/>
    <n v="1"/>
    <d v="2022-04-16T00:00:00"/>
    <x v="1911"/>
    <n v="1624000"/>
    <n v="128296"/>
    <x v="8"/>
    <x v="2"/>
    <n v="1495704"/>
    <n v="0.92100000000000004"/>
  </r>
  <r>
    <s v="ODR9727789745u"/>
    <s v="C189126L"/>
    <x v="122"/>
    <s v="P214490"/>
    <n v="162400"/>
    <n v="1"/>
    <n v="1624000"/>
    <n v="0"/>
    <n v="1624000"/>
    <n v="1"/>
    <n v="1"/>
    <n v="0"/>
    <n v="1"/>
    <d v="2022-05-01T00:00:00"/>
    <x v="1911"/>
    <n v="1624000"/>
    <n v="128296"/>
    <x v="8"/>
    <x v="2"/>
    <n v="1495704"/>
    <n v="0.92100000000000004"/>
  </r>
  <r>
    <s v="ODR6252152850p"/>
    <s v="C773952L"/>
    <x v="42"/>
    <s v="P113726"/>
    <n v="162400"/>
    <n v="1"/>
    <n v="1624000"/>
    <n v="0"/>
    <n v="1624000"/>
    <n v="1"/>
    <n v="1"/>
    <n v="1"/>
    <n v="1"/>
    <d v="2021-09-10T00:00:00"/>
    <x v="1912"/>
    <n v="1624000"/>
    <n v="131544"/>
    <x v="14"/>
    <x v="2"/>
    <n v="1492456"/>
    <n v="0.91900000000000004"/>
  </r>
  <r>
    <s v="ODR9340744823k"/>
    <s v="C206269L"/>
    <x v="304"/>
    <s v="P709059"/>
    <n v="162400"/>
    <n v="1"/>
    <n v="1624000"/>
    <n v="0"/>
    <n v="1624000"/>
    <n v="1"/>
    <n v="0"/>
    <n v="0"/>
    <n v="4"/>
    <d v="2022-03-13T00:00:00"/>
    <x v="1913"/>
    <n v="1624000"/>
    <n v="102312"/>
    <x v="14"/>
    <x v="1"/>
    <n v="1521688"/>
    <n v="0.93700000000000006"/>
  </r>
  <r>
    <s v="ODR4243324561g"/>
    <s v="C734683L"/>
    <x v="261"/>
    <s v="P897820"/>
    <n v="162400"/>
    <n v="1"/>
    <n v="1624000"/>
    <n v="0"/>
    <n v="1624000"/>
    <n v="1"/>
    <n v="1"/>
    <n v="1"/>
    <n v="1"/>
    <d v="2022-04-16T00:00:00"/>
    <x v="1914"/>
    <n v="1624000"/>
    <n v="133168"/>
    <x v="14"/>
    <x v="2"/>
    <n v="1490832"/>
    <n v="0.91800000000000004"/>
  </r>
  <r>
    <s v="ODR7115479663h"/>
    <s v="C980032L"/>
    <x v="220"/>
    <s v="P148077"/>
    <n v="162400"/>
    <n v="1"/>
    <n v="1624000"/>
    <n v="0"/>
    <n v="1624000"/>
    <n v="1"/>
    <n v="0"/>
    <n v="0"/>
    <n v="1"/>
    <d v="2021-08-18T00:00:00"/>
    <x v="1915"/>
    <n v="1624000"/>
    <n v="129920"/>
    <x v="9"/>
    <x v="2"/>
    <n v="1494080"/>
    <n v="0.92"/>
  </r>
  <r>
    <s v="ODR4560476891c"/>
    <s v="C573345L"/>
    <x v="376"/>
    <s v="P121796"/>
    <n v="162400"/>
    <n v="1"/>
    <n v="1624000"/>
    <n v="0"/>
    <n v="1624000"/>
    <n v="1"/>
    <n v="1"/>
    <n v="1"/>
    <n v="1"/>
    <d v="2021-07-14T00:00:00"/>
    <x v="1916"/>
    <n v="1475520"/>
    <n v="128354"/>
    <x v="0"/>
    <x v="2"/>
    <n v="1495646"/>
    <n v="0.92096428571428568"/>
  </r>
  <r>
    <s v="ODR6513964178q"/>
    <s v="C334923L"/>
    <x v="111"/>
    <s v="P510251"/>
    <n v="162400"/>
    <n v="1"/>
    <n v="1624000"/>
    <n v="0"/>
    <n v="1624000"/>
    <n v="1"/>
    <n v="1"/>
    <n v="1"/>
    <n v="1"/>
    <d v="2022-02-23T00:00:00"/>
    <x v="1917"/>
    <n v="1624000"/>
    <n v="142912"/>
    <x v="7"/>
    <x v="2"/>
    <n v="1481088"/>
    <n v="0.91200000000000003"/>
  </r>
  <r>
    <s v="ODR1631252215p"/>
    <s v="C573345L"/>
    <x v="74"/>
    <s v="P830436"/>
    <n v="162284"/>
    <n v="1"/>
    <n v="1622840"/>
    <n v="0"/>
    <n v="1622840"/>
    <n v="1"/>
    <n v="1"/>
    <n v="1"/>
    <n v="1"/>
    <d v="2021-07-14T00:00:00"/>
    <x v="1918"/>
    <n v="1622840"/>
    <n v="131428"/>
    <x v="0"/>
    <x v="2"/>
    <n v="1491412"/>
    <n v="0.91901358112937814"/>
  </r>
  <r>
    <s v="ODR7665542208n"/>
    <s v="C972737L"/>
    <x v="342"/>
    <s v="P636330"/>
    <n v="162226"/>
    <n v="1"/>
    <n v="1622260"/>
    <n v="0"/>
    <n v="1622260"/>
    <n v="1"/>
    <n v="1"/>
    <n v="1"/>
    <n v="1"/>
    <d v="2021-07-21T00:00:00"/>
    <x v="1919"/>
    <n v="1622260"/>
    <n v="108634"/>
    <x v="14"/>
    <x v="2"/>
    <n v="1513626"/>
    <n v="0.9330353950661423"/>
  </r>
  <r>
    <s v="ODR7173660999d"/>
    <s v="C872421L"/>
    <x v="99"/>
    <s v="P932046"/>
    <n v="162110"/>
    <n v="1"/>
    <n v="1621100"/>
    <n v="0"/>
    <n v="1621100"/>
    <n v="1"/>
    <n v="1"/>
    <n v="1"/>
    <n v="1"/>
    <d v="2021-08-25T00:00:00"/>
    <x v="1920"/>
    <n v="1652420"/>
    <n v="138794"/>
    <x v="8"/>
    <x v="2"/>
    <n v="1482306"/>
    <n v="0.91438282647584979"/>
  </r>
  <r>
    <s v="ODR4210683929j"/>
    <s v="C742339L"/>
    <x v="377"/>
    <s v="P769514"/>
    <n v="162110"/>
    <n v="1"/>
    <n v="1621100"/>
    <n v="0"/>
    <n v="1621100"/>
    <n v="1"/>
    <n v="0"/>
    <n v="0"/>
    <n v="8"/>
    <d v="2021-08-04T00:00:00"/>
    <x v="1921"/>
    <n v="1621100"/>
    <n v="105328"/>
    <x v="14"/>
    <x v="8"/>
    <n v="1515772"/>
    <n v="0.93502683363148476"/>
  </r>
  <r>
    <s v="ODR8162042243p"/>
    <s v="C662698L"/>
    <x v="147"/>
    <s v="P548795"/>
    <n v="162110"/>
    <n v="1"/>
    <n v="1621100"/>
    <n v="0"/>
    <n v="1621100"/>
    <n v="1"/>
    <n v="1"/>
    <n v="0"/>
    <n v="1"/>
    <d v="2022-05-06T00:00:00"/>
    <x v="1922"/>
    <n v="1621100"/>
    <n v="113448"/>
    <x v="9"/>
    <x v="2"/>
    <n v="1507652"/>
    <n v="0.93001788908765648"/>
  </r>
  <r>
    <s v="ODR9650380250b"/>
    <s v="C887845L"/>
    <x v="288"/>
    <s v="P747406"/>
    <n v="162110"/>
    <n v="1"/>
    <n v="1621100"/>
    <n v="0"/>
    <n v="1621100"/>
    <n v="1"/>
    <n v="1"/>
    <n v="1"/>
    <n v="1"/>
    <d v="2021-07-06T00:00:00"/>
    <x v="1923"/>
    <n v="1621100"/>
    <n v="129688"/>
    <x v="12"/>
    <x v="2"/>
    <n v="1491412"/>
    <n v="0.92"/>
  </r>
  <r>
    <s v="ODR4669983647g"/>
    <s v="C887845L"/>
    <x v="268"/>
    <s v="P747406"/>
    <n v="162110"/>
    <n v="1"/>
    <n v="1621100"/>
    <n v="0"/>
    <n v="1621100"/>
    <n v="1"/>
    <n v="1"/>
    <n v="0"/>
    <n v="1"/>
    <d v="2021-07-06T00:00:00"/>
    <x v="1923"/>
    <n v="1621100"/>
    <n v="129688"/>
    <x v="12"/>
    <x v="2"/>
    <n v="1491412"/>
    <n v="0.92"/>
  </r>
  <r>
    <s v="ODR5442441916v"/>
    <s v="C177843L"/>
    <x v="378"/>
    <s v="P951813"/>
    <n v="20242"/>
    <n v="8"/>
    <n v="1619360"/>
    <n v="0"/>
    <n v="1619360"/>
    <n v="1"/>
    <n v="1"/>
    <n v="0"/>
    <n v="1"/>
    <d v="2021-07-12T00:00:00"/>
    <x v="1924"/>
    <n v="202420"/>
    <n v="12528"/>
    <x v="9"/>
    <x v="2"/>
    <n v="1519136"/>
    <n v="0.93810888252148994"/>
  </r>
  <r>
    <s v="ODR3905394843n"/>
    <s v="C838657L"/>
    <x v="84"/>
    <s v="P512258"/>
    <n v="80910"/>
    <n v="2"/>
    <n v="1618200"/>
    <n v="0"/>
    <n v="1618200"/>
    <n v="1"/>
    <n v="0"/>
    <n v="0"/>
    <n v="7"/>
    <d v="2022-01-13T00:00:00"/>
    <x v="161"/>
    <n v="745300"/>
    <n v="49184"/>
    <x v="11"/>
    <x v="4"/>
    <n v="1519832"/>
    <n v="0.93921146953405021"/>
  </r>
  <r>
    <s v="ODR1412242595a"/>
    <s v="C698317L"/>
    <x v="36"/>
    <s v="P512258"/>
    <n v="80910"/>
    <n v="2"/>
    <n v="1618200"/>
    <n v="0"/>
    <n v="1618200"/>
    <n v="1"/>
    <n v="0"/>
    <n v="0"/>
    <n v="4"/>
    <d v="2021-12-14T00:00:00"/>
    <x v="161"/>
    <n v="745300"/>
    <n v="49184"/>
    <x v="11"/>
    <x v="1"/>
    <n v="1519832"/>
    <n v="0.93921146953405021"/>
  </r>
  <r>
    <s v="ODR7764971141r"/>
    <s v="C838657L"/>
    <x v="86"/>
    <s v="P512258"/>
    <n v="80910"/>
    <n v="2"/>
    <n v="1618200"/>
    <n v="0"/>
    <n v="1618200"/>
    <n v="1"/>
    <n v="0"/>
    <n v="0"/>
    <n v="4"/>
    <d v="2022-01-13T00:00:00"/>
    <x v="161"/>
    <n v="745300"/>
    <n v="49184"/>
    <x v="11"/>
    <x v="1"/>
    <n v="1519832"/>
    <n v="0.93921146953405021"/>
  </r>
  <r>
    <s v="ODR1726293149y"/>
    <s v="C255099L"/>
    <x v="395"/>
    <s v="P749616"/>
    <n v="161762"/>
    <n v="1"/>
    <n v="1617620"/>
    <n v="0"/>
    <n v="1617620"/>
    <n v="1"/>
    <n v="0"/>
    <n v="0"/>
    <n v="7"/>
    <d v="2022-06-10T00:00:00"/>
    <x v="1925"/>
    <n v="1740000"/>
    <n v="149640"/>
    <x v="2"/>
    <x v="4"/>
    <n v="1467980"/>
    <n v="0.90749372534958772"/>
  </r>
  <r>
    <s v="ODR7831630511o"/>
    <s v="C422949L"/>
    <x v="266"/>
    <s v="P293298"/>
    <n v="161298"/>
    <n v="1"/>
    <n v="1612980"/>
    <n v="0"/>
    <n v="1612980"/>
    <n v="1"/>
    <n v="1"/>
    <n v="0"/>
    <n v="1"/>
    <d v="2021-12-09T00:00:00"/>
    <x v="1926"/>
    <n v="1612980"/>
    <n v="127368"/>
    <x v="12"/>
    <x v="2"/>
    <n v="1485612"/>
    <n v="0.92103559870550167"/>
  </r>
  <r>
    <s v="ODR8967381467v"/>
    <s v="C574921L"/>
    <x v="260"/>
    <s v="P724734"/>
    <n v="161182"/>
    <n v="1"/>
    <n v="1611820"/>
    <n v="0"/>
    <n v="1611820"/>
    <n v="1"/>
    <n v="1"/>
    <n v="1"/>
    <n v="1"/>
    <d v="2021-09-25T00:00:00"/>
    <x v="1927"/>
    <n v="1611820"/>
    <n v="103124"/>
    <x v="0"/>
    <x v="2"/>
    <n v="1508696"/>
    <n v="0.93602015113350123"/>
  </r>
  <r>
    <s v="ODR8230789475w"/>
    <s v="C843559L"/>
    <x v="118"/>
    <s v="P724734"/>
    <n v="161182"/>
    <n v="1"/>
    <n v="1611820"/>
    <n v="0"/>
    <n v="1611820"/>
    <n v="1"/>
    <n v="1"/>
    <n v="0"/>
    <n v="1"/>
    <d v="2021-10-05T00:00:00"/>
    <x v="1927"/>
    <n v="1611820"/>
    <n v="103124"/>
    <x v="0"/>
    <x v="2"/>
    <n v="1508696"/>
    <n v="0.93602015113350123"/>
  </r>
  <r>
    <s v="ODR5971933014d"/>
    <s v="C986058L"/>
    <x v="198"/>
    <s v="P243136"/>
    <n v="80330"/>
    <n v="2"/>
    <n v="1606600"/>
    <n v="0"/>
    <n v="1606600"/>
    <n v="1"/>
    <n v="1"/>
    <n v="1"/>
    <n v="1"/>
    <d v="2021-09-28T00:00:00"/>
    <x v="1374"/>
    <n v="803300"/>
    <n v="57014"/>
    <x v="14"/>
    <x v="2"/>
    <n v="1492572"/>
    <n v="0.92902527075812269"/>
  </r>
  <r>
    <s v="ODR5367728733r"/>
    <s v="C720927L"/>
    <x v="373"/>
    <s v="P243136"/>
    <n v="80330"/>
    <n v="2"/>
    <n v="1606600"/>
    <n v="0"/>
    <n v="1606600"/>
    <n v="1"/>
    <n v="0"/>
    <n v="0"/>
    <n v="12"/>
    <d v="2021-07-17T00:00:00"/>
    <x v="1374"/>
    <n v="803300"/>
    <n v="57014"/>
    <x v="14"/>
    <x v="12"/>
    <n v="1492572"/>
    <n v="0.92902527075812269"/>
  </r>
  <r>
    <s v="ODR1444005543v"/>
    <s v="C330571L"/>
    <x v="41"/>
    <s v="P460079"/>
    <n v="160370"/>
    <n v="1"/>
    <n v="1603700"/>
    <n v="0"/>
    <n v="1603700"/>
    <n v="1"/>
    <n v="0"/>
    <n v="0"/>
    <n v="4"/>
    <d v="2022-01-21T00:00:00"/>
    <x v="1928"/>
    <n v="1603700"/>
    <n v="105792"/>
    <x v="9"/>
    <x v="1"/>
    <n v="1497908"/>
    <n v="0.93403254972875227"/>
  </r>
  <r>
    <s v="ODR9422782070g"/>
    <s v="C712032L"/>
    <x v="60"/>
    <s v="P449430"/>
    <n v="80040"/>
    <n v="2"/>
    <n v="1600800"/>
    <n v="0"/>
    <n v="1600800"/>
    <n v="1"/>
    <n v="1"/>
    <n v="1"/>
    <n v="1"/>
    <d v="2021-09-11T00:00:00"/>
    <x v="1929"/>
    <n v="800400"/>
    <n v="53592"/>
    <x v="8"/>
    <x v="2"/>
    <n v="1493616"/>
    <n v="0.93304347826086953"/>
  </r>
  <r>
    <s v="ODR6403014974l"/>
    <s v="C115470L"/>
    <x v="214"/>
    <s v="P594075"/>
    <n v="160080"/>
    <n v="1"/>
    <n v="1600800"/>
    <n v="0"/>
    <n v="1600800"/>
    <n v="1"/>
    <n v="0"/>
    <n v="0"/>
    <n v="7"/>
    <d v="2022-06-11T00:00:00"/>
    <x v="1930"/>
    <n v="1600800"/>
    <n v="108808"/>
    <x v="0"/>
    <x v="4"/>
    <n v="1491992"/>
    <n v="0.93202898550724633"/>
  </r>
  <r>
    <s v="ODR6130920021y"/>
    <s v="C643275L"/>
    <x v="250"/>
    <s v="P594075"/>
    <n v="160080"/>
    <n v="1"/>
    <n v="1600800"/>
    <n v="0"/>
    <n v="1600800"/>
    <n v="1"/>
    <n v="1"/>
    <n v="1"/>
    <n v="4"/>
    <d v="2021-09-28T00:00:00"/>
    <x v="1930"/>
    <n v="1600800"/>
    <n v="108808"/>
    <x v="0"/>
    <x v="1"/>
    <n v="1491992"/>
    <n v="0.93202898550724633"/>
  </r>
  <r>
    <s v="ODR6365114718d"/>
    <s v="C407728L"/>
    <x v="219"/>
    <s v="P444930"/>
    <n v="159790"/>
    <n v="1"/>
    <n v="1597900"/>
    <n v="0"/>
    <n v="1597900"/>
    <n v="1"/>
    <n v="1"/>
    <n v="1"/>
    <n v="1"/>
    <d v="2021-10-27T00:00:00"/>
    <x v="193"/>
    <n v="1597900"/>
    <n v="95874"/>
    <x v="6"/>
    <x v="2"/>
    <n v="1502026"/>
    <n v="0.94"/>
  </r>
  <r>
    <s v="ODR6860141642d"/>
    <s v="C117972L"/>
    <x v="315"/>
    <s v="P314259"/>
    <n v="79750"/>
    <n v="2"/>
    <n v="1595000"/>
    <n v="0"/>
    <n v="1595000"/>
    <n v="1"/>
    <n v="1"/>
    <n v="0"/>
    <n v="1"/>
    <d v="2021-07-08T00:00:00"/>
    <x v="1931"/>
    <n v="797500"/>
    <n v="64554"/>
    <x v="3"/>
    <x v="2"/>
    <n v="1465892"/>
    <n v="0.91905454545454546"/>
  </r>
  <r>
    <s v="ODR3591590545r"/>
    <s v="C913444L"/>
    <x v="275"/>
    <s v="P314259"/>
    <n v="79750"/>
    <n v="2"/>
    <n v="1595000"/>
    <n v="0"/>
    <n v="1595000"/>
    <n v="1"/>
    <n v="1"/>
    <n v="1"/>
    <n v="1"/>
    <d v="2021-07-15T00:00:00"/>
    <x v="1931"/>
    <n v="797500"/>
    <n v="64554"/>
    <x v="3"/>
    <x v="2"/>
    <n v="1465892"/>
    <n v="0.91905454545454546"/>
  </r>
  <r>
    <s v="ODR7290078208t"/>
    <s v="C505515L"/>
    <x v="152"/>
    <s v="P314259"/>
    <n v="79750"/>
    <n v="2"/>
    <n v="1595000"/>
    <n v="0"/>
    <n v="1595000"/>
    <n v="1"/>
    <n v="1"/>
    <n v="1"/>
    <n v="1"/>
    <d v="2021-07-28T00:00:00"/>
    <x v="1931"/>
    <n v="797500"/>
    <n v="64554"/>
    <x v="3"/>
    <x v="2"/>
    <n v="1465892"/>
    <n v="0.91905454545454546"/>
  </r>
  <r>
    <s v="ODR6414760104f"/>
    <s v="C120112L"/>
    <x v="383"/>
    <s v="P314259"/>
    <n v="79750"/>
    <n v="2"/>
    <n v="1595000"/>
    <n v="0"/>
    <n v="1595000"/>
    <n v="1"/>
    <n v="0"/>
    <n v="0"/>
    <n v="1"/>
    <d v="2021-08-13T00:00:00"/>
    <x v="1931"/>
    <n v="797500"/>
    <n v="64554"/>
    <x v="3"/>
    <x v="2"/>
    <n v="1465892"/>
    <n v="0.91905454545454546"/>
  </r>
  <r>
    <s v="ODR3296525562w"/>
    <s v="C895286L"/>
    <x v="382"/>
    <s v="P851255"/>
    <n v="159500"/>
    <n v="1"/>
    <n v="1595000"/>
    <n v="0"/>
    <n v="1595000"/>
    <n v="1"/>
    <n v="1"/>
    <n v="1"/>
    <n v="1"/>
    <d v="2021-07-16T00:00:00"/>
    <x v="1932"/>
    <n v="1595000"/>
    <n v="100456"/>
    <x v="6"/>
    <x v="2"/>
    <n v="1494544"/>
    <n v="0.93701818181818186"/>
  </r>
  <r>
    <s v="ODR4281246201h"/>
    <s v="C895286L"/>
    <x v="350"/>
    <s v="P851255"/>
    <n v="159500"/>
    <n v="1"/>
    <n v="1595000"/>
    <n v="0"/>
    <n v="1595000"/>
    <n v="1"/>
    <n v="1"/>
    <n v="1"/>
    <n v="1"/>
    <d v="2021-07-16T00:00:00"/>
    <x v="1932"/>
    <n v="1595000"/>
    <n v="100456"/>
    <x v="6"/>
    <x v="2"/>
    <n v="1494544"/>
    <n v="0.93701818181818186"/>
  </r>
  <r>
    <s v="ODR1217611672v"/>
    <s v="C701732L"/>
    <x v="338"/>
    <s v="P851255"/>
    <n v="159500"/>
    <n v="1"/>
    <n v="1595000"/>
    <n v="0"/>
    <n v="1595000"/>
    <n v="1"/>
    <n v="1"/>
    <n v="1"/>
    <n v="1"/>
    <d v="2021-12-03T00:00:00"/>
    <x v="1932"/>
    <n v="1595000"/>
    <n v="100456"/>
    <x v="6"/>
    <x v="2"/>
    <n v="1494544"/>
    <n v="0.93701818181818186"/>
  </r>
  <r>
    <s v="ODR1786845519e"/>
    <s v="C273843L"/>
    <x v="195"/>
    <s v="P608322"/>
    <n v="159500"/>
    <n v="1"/>
    <n v="1595000"/>
    <n v="0"/>
    <n v="1595000"/>
    <n v="1"/>
    <n v="1"/>
    <n v="1"/>
    <n v="1"/>
    <d v="2022-04-20T00:00:00"/>
    <x v="1933"/>
    <n v="1350240"/>
    <n v="97208"/>
    <x v="6"/>
    <x v="2"/>
    <n v="1497792"/>
    <n v="0.93905454545454548"/>
  </r>
  <r>
    <s v="ODR3241165894m"/>
    <s v="C341015L"/>
    <x v="75"/>
    <s v="P320550"/>
    <n v="159500"/>
    <n v="1"/>
    <n v="1595000"/>
    <n v="0"/>
    <n v="1595000"/>
    <n v="1"/>
    <n v="1"/>
    <n v="1"/>
    <n v="7"/>
    <d v="2022-06-18T00:00:00"/>
    <x v="1934"/>
    <n v="1595000"/>
    <n v="97266"/>
    <x v="6"/>
    <x v="4"/>
    <n v="1497734"/>
    <n v="0.93901818181818186"/>
  </r>
  <r>
    <s v="ODR8625214919t"/>
    <s v="C341015L"/>
    <x v="52"/>
    <s v="P320550"/>
    <n v="159500"/>
    <n v="1"/>
    <n v="1595000"/>
    <n v="0"/>
    <n v="1595000"/>
    <n v="1"/>
    <n v="0"/>
    <n v="0"/>
    <n v="13"/>
    <d v="2022-06-18T00:00:00"/>
    <x v="1934"/>
    <n v="1595000"/>
    <n v="97266"/>
    <x v="6"/>
    <x v="7"/>
    <n v="1497734"/>
    <n v="0.93901818181818186"/>
  </r>
  <r>
    <s v="ODR1116457650x"/>
    <s v="C517907L"/>
    <x v="63"/>
    <s v="P320550"/>
    <n v="159500"/>
    <n v="1"/>
    <n v="1595000"/>
    <n v="0"/>
    <n v="1595000"/>
    <n v="1"/>
    <n v="1"/>
    <n v="1"/>
    <n v="1"/>
    <d v="2022-08-15T00:00:00"/>
    <x v="1934"/>
    <n v="1595000"/>
    <n v="97266"/>
    <x v="6"/>
    <x v="2"/>
    <n v="1497734"/>
    <n v="0.93901818181818186"/>
  </r>
  <r>
    <s v="ODR5248522535t"/>
    <s v="C908490L"/>
    <x v="144"/>
    <s v="P373484"/>
    <n v="159500"/>
    <n v="1"/>
    <n v="1595000"/>
    <n v="0"/>
    <n v="1595000"/>
    <n v="1"/>
    <n v="1"/>
    <n v="1"/>
    <n v="1"/>
    <d v="2021-08-28T00:00:00"/>
    <x v="1935"/>
    <n v="1595000"/>
    <n v="98890"/>
    <x v="12"/>
    <x v="2"/>
    <n v="1496110"/>
    <n v="0.93799999999999994"/>
  </r>
  <r>
    <s v="ODR5173666738v"/>
    <s v="C481253L"/>
    <x v="59"/>
    <s v="P194795"/>
    <n v="3190"/>
    <n v="50"/>
    <n v="1595000"/>
    <n v="0"/>
    <n v="1595000"/>
    <n v="1"/>
    <n v="1"/>
    <n v="1"/>
    <n v="1"/>
    <d v="2021-07-26T00:00:00"/>
    <x v="1936"/>
    <n v="31900"/>
    <n v="2610"/>
    <x v="11"/>
    <x v="2"/>
    <n v="1464500"/>
    <n v="0.91818181818181821"/>
  </r>
  <r>
    <s v="ODR1706912486n"/>
    <s v="C481253L"/>
    <x v="280"/>
    <s v="P194795"/>
    <n v="3190"/>
    <n v="50"/>
    <n v="1595000"/>
    <n v="0"/>
    <n v="1595000"/>
    <n v="1"/>
    <n v="1"/>
    <n v="1"/>
    <n v="1"/>
    <d v="2021-07-26T00:00:00"/>
    <x v="1936"/>
    <n v="31900"/>
    <n v="2610"/>
    <x v="11"/>
    <x v="2"/>
    <n v="1464500"/>
    <n v="0.91818181818181821"/>
  </r>
  <r>
    <s v="ODR9508267806t"/>
    <s v="C673858L"/>
    <x v="379"/>
    <s v="P562355"/>
    <n v="31900"/>
    <n v="5"/>
    <n v="1595000"/>
    <n v="0"/>
    <n v="1595000"/>
    <n v="1"/>
    <n v="0"/>
    <n v="0"/>
    <n v="4"/>
    <d v="2021-09-03T00:00:00"/>
    <x v="1383"/>
    <n v="319000"/>
    <n v="23896"/>
    <x v="5"/>
    <x v="1"/>
    <n v="1475520"/>
    <n v="0.92509090909090907"/>
  </r>
  <r>
    <s v="ODR4101331843z"/>
    <s v="C931803L"/>
    <x v="373"/>
    <s v="P811364"/>
    <n v="159500"/>
    <n v="1"/>
    <n v="1595000"/>
    <n v="0"/>
    <n v="1595000"/>
    <n v="1"/>
    <n v="1"/>
    <n v="1"/>
    <n v="1"/>
    <d v="2021-08-07T00:00:00"/>
    <x v="1937"/>
    <n v="1356040"/>
    <n v="86768"/>
    <x v="7"/>
    <x v="2"/>
    <n v="1508232"/>
    <n v="0.9456"/>
  </r>
  <r>
    <s v="ODR1942091849n"/>
    <s v="C515428L"/>
    <x v="229"/>
    <s v="P466910"/>
    <n v="159500"/>
    <n v="1"/>
    <n v="1595000"/>
    <n v="0"/>
    <n v="1595000"/>
    <n v="1"/>
    <n v="1"/>
    <n v="1"/>
    <n v="1"/>
    <d v="2021-08-22T00:00:00"/>
    <x v="1938"/>
    <n v="797500"/>
    <n v="70934"/>
    <x v="7"/>
    <x v="2"/>
    <n v="1524066"/>
    <n v="0.95552727272727278"/>
  </r>
  <r>
    <s v="ODR8434452258j"/>
    <s v="C259604L"/>
    <x v="183"/>
    <s v="P100885"/>
    <n v="79692"/>
    <n v="2"/>
    <n v="1593840"/>
    <n v="0"/>
    <n v="1593840"/>
    <n v="1"/>
    <n v="1"/>
    <n v="1"/>
    <n v="1"/>
    <d v="2021-12-20T00:00:00"/>
    <x v="1939"/>
    <n v="796920"/>
    <n v="53360"/>
    <x v="10"/>
    <x v="2"/>
    <n v="1487120"/>
    <n v="0.93304221251819508"/>
  </r>
  <r>
    <s v="ODR5750337229h"/>
    <s v="C412936L"/>
    <x v="223"/>
    <s v="P496204"/>
    <n v="52780"/>
    <n v="3"/>
    <n v="1583400"/>
    <n v="0"/>
    <n v="1583400"/>
    <n v="1"/>
    <n v="1"/>
    <n v="0"/>
    <n v="1"/>
    <d v="2021-07-16T00:00:00"/>
    <x v="1940"/>
    <n v="527800"/>
    <n v="35322"/>
    <x v="8"/>
    <x v="2"/>
    <n v="1477434"/>
    <n v="0.93307692307692303"/>
  </r>
  <r>
    <s v="ODR2531211023i"/>
    <s v="C985354L"/>
    <x v="295"/>
    <s v="P635238"/>
    <n v="157528"/>
    <n v="1"/>
    <n v="1575280"/>
    <n v="0"/>
    <n v="1575280"/>
    <n v="1"/>
    <n v="1"/>
    <n v="1"/>
    <n v="1"/>
    <d v="2021-10-02T00:00:00"/>
    <x v="1941"/>
    <n v="1575280"/>
    <n v="108692"/>
    <x v="7"/>
    <x v="2"/>
    <n v="1466588"/>
    <n v="0.9310014727540501"/>
  </r>
  <r>
    <s v="ODR5172489518w"/>
    <s v="C220444L"/>
    <x v="284"/>
    <s v="P766552"/>
    <n v="156600"/>
    <n v="1"/>
    <n v="1566000"/>
    <n v="0"/>
    <n v="1566000"/>
    <n v="1"/>
    <n v="1"/>
    <n v="1"/>
    <n v="1"/>
    <d v="2021-08-02T00:00:00"/>
    <x v="1942"/>
    <n v="1479000"/>
    <n v="90190"/>
    <x v="10"/>
    <x v="2"/>
    <n v="1475810"/>
    <n v="0.94240740740740736"/>
  </r>
  <r>
    <s v="ODR7734832577d"/>
    <s v="C747459L"/>
    <x v="220"/>
    <s v="P489854"/>
    <n v="17400"/>
    <n v="9"/>
    <n v="1566000"/>
    <n v="0"/>
    <n v="1566000"/>
    <n v="1"/>
    <n v="1"/>
    <n v="1"/>
    <n v="1"/>
    <d v="2021-08-07T00:00:00"/>
    <x v="1317"/>
    <n v="174000"/>
    <n v="13398"/>
    <x v="13"/>
    <x v="2"/>
    <n v="1445418"/>
    <n v="0.92300000000000004"/>
  </r>
  <r>
    <s v="ODR6143693075q"/>
    <s v="C579215L"/>
    <x v="95"/>
    <s v="P580534"/>
    <n v="156600"/>
    <n v="1"/>
    <n v="1566000"/>
    <n v="0"/>
    <n v="1566000"/>
    <n v="1"/>
    <n v="0"/>
    <n v="0"/>
    <n v="2"/>
    <d v="2022-02-12T00:00:00"/>
    <x v="1943"/>
    <n v="1566000"/>
    <n v="106488"/>
    <x v="6"/>
    <x v="5"/>
    <n v="1459512"/>
    <n v="0.93200000000000005"/>
  </r>
  <r>
    <s v="ODR2599905283n"/>
    <s v="C579215L"/>
    <x v="253"/>
    <s v="P580534"/>
    <n v="156600"/>
    <n v="1"/>
    <n v="1566000"/>
    <n v="0"/>
    <n v="1566000"/>
    <n v="1"/>
    <n v="1"/>
    <n v="1"/>
    <n v="2"/>
    <d v="2022-02-12T00:00:00"/>
    <x v="1943"/>
    <n v="1566000"/>
    <n v="106488"/>
    <x v="6"/>
    <x v="5"/>
    <n v="1459512"/>
    <n v="0.93200000000000005"/>
  </r>
  <r>
    <s v="ODR8468467532k"/>
    <s v="C966663L"/>
    <x v="305"/>
    <s v="P580534"/>
    <n v="156600"/>
    <n v="1"/>
    <n v="1566000"/>
    <n v="0"/>
    <n v="1566000"/>
    <n v="1"/>
    <n v="1"/>
    <n v="1"/>
    <n v="1"/>
    <d v="2022-02-23T00:00:00"/>
    <x v="1943"/>
    <n v="1566000"/>
    <n v="106488"/>
    <x v="6"/>
    <x v="2"/>
    <n v="1459512"/>
    <n v="0.93200000000000005"/>
  </r>
  <r>
    <s v="ODR1357025191q"/>
    <s v="C527394L"/>
    <x v="198"/>
    <s v="P764200"/>
    <n v="156600"/>
    <n v="1"/>
    <n v="1566000"/>
    <n v="0"/>
    <n v="1566000"/>
    <n v="1"/>
    <n v="1"/>
    <n v="0"/>
    <n v="1"/>
    <d v="2021-09-14T00:00:00"/>
    <x v="1944"/>
    <n v="1566000"/>
    <n v="117450"/>
    <x v="8"/>
    <x v="2"/>
    <n v="1448550"/>
    <n v="0.92500000000000004"/>
  </r>
  <r>
    <s v="ODR3771688784d"/>
    <s v="C263110L"/>
    <x v="366"/>
    <s v="P183544"/>
    <n v="156600"/>
    <n v="1"/>
    <n v="1566000"/>
    <n v="0"/>
    <n v="1566000"/>
    <n v="1"/>
    <n v="1"/>
    <n v="1"/>
    <n v="3"/>
    <d v="2022-05-26T00:00:00"/>
    <x v="1945"/>
    <n v="1174500"/>
    <n v="93960"/>
    <x v="8"/>
    <x v="3"/>
    <n v="1472040"/>
    <n v="0.94"/>
  </r>
  <r>
    <s v="ODR5080226844d"/>
    <s v="C631361L"/>
    <x v="103"/>
    <s v="P826388"/>
    <n v="156600"/>
    <n v="1"/>
    <n v="1566000"/>
    <n v="0"/>
    <n v="1566000"/>
    <n v="1"/>
    <n v="1"/>
    <n v="0"/>
    <n v="1"/>
    <d v="2021-07-15T00:00:00"/>
    <x v="1946"/>
    <n v="1566000"/>
    <n v="134676"/>
    <x v="14"/>
    <x v="2"/>
    <n v="1431324"/>
    <n v="0.91400000000000003"/>
  </r>
  <r>
    <s v="ODR3118684023j"/>
    <s v="C690107L"/>
    <x v="291"/>
    <s v="P364174"/>
    <n v="156600"/>
    <n v="1"/>
    <n v="1566000"/>
    <n v="0"/>
    <n v="1566000"/>
    <n v="1"/>
    <n v="1"/>
    <n v="0"/>
    <n v="1"/>
    <d v="2022-02-22T00:00:00"/>
    <x v="1947"/>
    <n v="1566000"/>
    <n v="97092"/>
    <x v="12"/>
    <x v="2"/>
    <n v="1468908"/>
    <n v="0.93799999999999994"/>
  </r>
  <r>
    <s v="ODR4913507412x"/>
    <s v="C642828L"/>
    <x v="6"/>
    <s v="P577811"/>
    <n v="156600"/>
    <n v="1"/>
    <n v="1566000"/>
    <n v="0"/>
    <n v="1566000"/>
    <n v="1"/>
    <n v="1"/>
    <n v="0"/>
    <n v="1"/>
    <d v="2021-08-14T00:00:00"/>
    <x v="1948"/>
    <n v="1566000"/>
    <n v="108054"/>
    <x v="11"/>
    <x v="2"/>
    <n v="1457946"/>
    <n v="0.93100000000000005"/>
  </r>
  <r>
    <s v="ODR7072700084x"/>
    <s v="C825216L"/>
    <x v="174"/>
    <s v="P128365"/>
    <n v="156542"/>
    <n v="1"/>
    <n v="1565420"/>
    <n v="0"/>
    <n v="1565420"/>
    <n v="1"/>
    <n v="1"/>
    <n v="1"/>
    <n v="1"/>
    <d v="2021-07-10T00:00:00"/>
    <x v="1949"/>
    <n v="1565420"/>
    <n v="120524"/>
    <x v="8"/>
    <x v="2"/>
    <n v="1444896"/>
    <n v="0.92300852167469438"/>
  </r>
  <r>
    <s v="ODR7168416714r"/>
    <s v="C649461L"/>
    <x v="407"/>
    <s v="P783124"/>
    <n v="156542"/>
    <n v="1"/>
    <n v="1565420"/>
    <n v="0"/>
    <n v="1565420"/>
    <n v="1"/>
    <n v="1"/>
    <n v="0"/>
    <n v="1"/>
    <d v="2021-07-21T00:00:00"/>
    <x v="1950"/>
    <n v="1565420"/>
    <n v="134618"/>
    <x v="8"/>
    <x v="2"/>
    <n v="1430802"/>
    <n v="0.91400518710633571"/>
  </r>
  <r>
    <s v="ODR1544459283v"/>
    <s v="C215028L"/>
    <x v="173"/>
    <s v="P918949"/>
    <n v="156542"/>
    <n v="1"/>
    <n v="1565420"/>
    <n v="0"/>
    <n v="1565420"/>
    <n v="1"/>
    <n v="1"/>
    <n v="0"/>
    <n v="1"/>
    <d v="2021-12-05T00:00:00"/>
    <x v="1951"/>
    <n v="1565420"/>
    <n v="125222"/>
    <x v="14"/>
    <x v="2"/>
    <n v="1440198"/>
    <n v="0.92000741015190812"/>
  </r>
  <r>
    <s v="ODR8344001190l"/>
    <s v="C972737L"/>
    <x v="326"/>
    <s v="P102799"/>
    <n v="156542"/>
    <n v="1"/>
    <n v="1565420"/>
    <n v="0"/>
    <n v="1565420"/>
    <n v="1"/>
    <n v="1"/>
    <n v="0"/>
    <n v="1"/>
    <d v="2021-07-21T00:00:00"/>
    <x v="1952"/>
    <n v="1565420"/>
    <n v="137750"/>
    <x v="14"/>
    <x v="2"/>
    <n v="1427670"/>
    <n v="0.91200444609114484"/>
  </r>
  <r>
    <s v="ODR8879871293s"/>
    <s v="C274315L"/>
    <x v="375"/>
    <s v="P202743"/>
    <n v="156542"/>
    <n v="1"/>
    <n v="1565420"/>
    <n v="0"/>
    <n v="1565420"/>
    <n v="1"/>
    <n v="1"/>
    <n v="1"/>
    <n v="4"/>
    <d v="2021-09-13T00:00:00"/>
    <x v="1953"/>
    <n v="1565420"/>
    <n v="98600"/>
    <x v="9"/>
    <x v="1"/>
    <n v="1466820"/>
    <n v="0.93701370878102996"/>
  </r>
  <r>
    <s v="ODR4354513924l"/>
    <s v="C374672L"/>
    <x v="217"/>
    <s v="P636413"/>
    <n v="156542"/>
    <n v="1"/>
    <n v="1565420"/>
    <n v="0"/>
    <n v="1565420"/>
    <n v="1"/>
    <n v="1"/>
    <n v="0"/>
    <n v="1"/>
    <d v="2021-07-17T00:00:00"/>
    <x v="1954"/>
    <n v="1565420"/>
    <n v="98600"/>
    <x v="9"/>
    <x v="2"/>
    <n v="1466820"/>
    <n v="0.93701370878102996"/>
  </r>
  <r>
    <s v="ODR2518729280t"/>
    <s v="C210771L"/>
    <x v="263"/>
    <s v="P139241"/>
    <n v="156542"/>
    <n v="1"/>
    <n v="1565420"/>
    <n v="0"/>
    <n v="1565420"/>
    <n v="1"/>
    <n v="1"/>
    <n v="0"/>
    <n v="1"/>
    <d v="2022-07-04T00:00:00"/>
    <x v="1955"/>
    <n v="1565420"/>
    <n v="125222"/>
    <x v="9"/>
    <x v="2"/>
    <n v="1440198"/>
    <n v="0.92000741015190812"/>
  </r>
  <r>
    <s v="ODR9391290614x"/>
    <s v="C813844L"/>
    <x v="311"/>
    <s v="P242143"/>
    <n v="52142"/>
    <n v="3"/>
    <n v="1564260"/>
    <n v="0"/>
    <n v="1564260"/>
    <n v="1"/>
    <n v="1"/>
    <n v="1"/>
    <n v="1"/>
    <d v="2021-08-05T00:00:00"/>
    <x v="1575"/>
    <n v="405420"/>
    <n v="24708"/>
    <x v="8"/>
    <x v="2"/>
    <n v="1490136"/>
    <n v="0.95261401557285874"/>
  </r>
  <r>
    <s v="ODR8134332653p"/>
    <s v="C827195L"/>
    <x v="135"/>
    <s v="P253776"/>
    <n v="52142"/>
    <n v="3"/>
    <n v="1564260"/>
    <n v="0"/>
    <n v="1564260"/>
    <n v="1"/>
    <n v="1"/>
    <n v="0"/>
    <n v="1"/>
    <d v="2022-05-23T00:00:00"/>
    <x v="1956"/>
    <n v="521420"/>
    <n v="40658"/>
    <x v="5"/>
    <x v="2"/>
    <n v="1442286"/>
    <n v="0.92202447163515022"/>
  </r>
  <r>
    <s v="ODR3687719004r"/>
    <s v="C414773L"/>
    <x v="38"/>
    <s v="P708097"/>
    <n v="156310"/>
    <n v="1"/>
    <n v="1563100"/>
    <n v="0"/>
    <n v="1563100"/>
    <n v="1"/>
    <n v="0"/>
    <n v="0"/>
    <n v="1"/>
    <d v="2022-06-16T00:00:00"/>
    <x v="1957"/>
    <n v="1563100"/>
    <n v="118784"/>
    <x v="14"/>
    <x v="2"/>
    <n v="1444316"/>
    <n v="0.92400742115027834"/>
  </r>
  <r>
    <s v="ODR4096758350j"/>
    <s v="C595892L"/>
    <x v="109"/>
    <s v="P600664"/>
    <n v="78010"/>
    <n v="2"/>
    <n v="1560200"/>
    <n v="0"/>
    <n v="1560200"/>
    <n v="1"/>
    <n v="1"/>
    <n v="1"/>
    <n v="1"/>
    <d v="2021-10-18T00:00:00"/>
    <x v="1958"/>
    <n v="780100"/>
    <n v="50692"/>
    <x v="14"/>
    <x v="2"/>
    <n v="1458816"/>
    <n v="0.93501858736059484"/>
  </r>
  <r>
    <s v="ODR9954756532g"/>
    <s v="C194207L"/>
    <x v="64"/>
    <s v="P188145"/>
    <n v="156020"/>
    <n v="1"/>
    <n v="1560200"/>
    <n v="0"/>
    <n v="1560200"/>
    <n v="1"/>
    <n v="1"/>
    <n v="1"/>
    <n v="1"/>
    <d v="2021-11-28T00:00:00"/>
    <x v="1959"/>
    <n v="1560200"/>
    <n v="115420"/>
    <x v="0"/>
    <x v="2"/>
    <n v="1444780"/>
    <n v="0.92602230483271375"/>
  </r>
  <r>
    <s v="ODR8035551702q"/>
    <s v="C245955L"/>
    <x v="214"/>
    <s v="P258090"/>
    <n v="154860"/>
    <n v="1"/>
    <n v="1548600"/>
    <n v="0"/>
    <n v="1548600"/>
    <n v="1"/>
    <n v="1"/>
    <n v="1"/>
    <n v="1"/>
    <d v="2021-07-23T00:00:00"/>
    <x v="1960"/>
    <n v="1548600"/>
    <n v="92916"/>
    <x v="8"/>
    <x v="2"/>
    <n v="1455684"/>
    <n v="0.94"/>
  </r>
  <r>
    <s v="ODR4251189690d"/>
    <s v="C179018L"/>
    <x v="363"/>
    <s v="P371728"/>
    <n v="51620"/>
    <n v="3"/>
    <n v="1548600"/>
    <n v="0"/>
    <n v="1548600"/>
    <n v="1"/>
    <n v="1"/>
    <n v="1"/>
    <n v="1"/>
    <d v="2021-07-14T00:00:00"/>
    <x v="1961"/>
    <n v="516200"/>
    <n v="35090"/>
    <x v="12"/>
    <x v="2"/>
    <n v="1443330"/>
    <n v="0.93202247191011234"/>
  </r>
  <r>
    <s v="ODR9793100468r"/>
    <s v="C650808L"/>
    <x v="25"/>
    <s v="P270938"/>
    <n v="154280"/>
    <n v="1"/>
    <n v="1542800"/>
    <n v="0"/>
    <n v="1542800"/>
    <n v="1"/>
    <n v="1"/>
    <n v="1"/>
    <n v="1"/>
    <d v="2022-08-09T00:00:00"/>
    <x v="1962"/>
    <n v="1623420"/>
    <n v="120118"/>
    <x v="6"/>
    <x v="2"/>
    <n v="1422682"/>
    <n v="0.92214285714285715"/>
  </r>
  <r>
    <s v="ODR8197266796d"/>
    <s v="C811269L"/>
    <x v="138"/>
    <s v="P837757"/>
    <n v="154280"/>
    <n v="1"/>
    <n v="1542800"/>
    <n v="0"/>
    <n v="1542800"/>
    <n v="1"/>
    <n v="1"/>
    <n v="0"/>
    <n v="1"/>
    <d v="2021-11-07T00:00:00"/>
    <x v="1963"/>
    <n v="1542800"/>
    <n v="128006"/>
    <x v="0"/>
    <x v="2"/>
    <n v="1414794"/>
    <n v="0.91703007518796997"/>
  </r>
  <r>
    <s v="ODR9596598506k"/>
    <s v="C865004L"/>
    <x v="172"/>
    <s v="P410777"/>
    <n v="154280"/>
    <n v="1"/>
    <n v="1542800"/>
    <n v="0"/>
    <n v="1542800"/>
    <n v="1"/>
    <n v="1"/>
    <n v="1"/>
    <n v="1"/>
    <d v="2021-07-11T00:00:00"/>
    <x v="1964"/>
    <n v="1542800"/>
    <n v="121858"/>
    <x v="12"/>
    <x v="2"/>
    <n v="1420942"/>
    <n v="0.92101503759398495"/>
  </r>
  <r>
    <s v="ODR7332507489m"/>
    <s v="C162721L"/>
    <x v="215"/>
    <s v="P519866"/>
    <n v="153700"/>
    <n v="1"/>
    <n v="1537000"/>
    <n v="0"/>
    <n v="1537000"/>
    <n v="1"/>
    <n v="1"/>
    <n v="1"/>
    <n v="1"/>
    <d v="2021-07-26T00:00:00"/>
    <x v="1965"/>
    <n v="980200"/>
    <n v="59740"/>
    <x v="1"/>
    <x v="2"/>
    <n v="1477260"/>
    <n v="0.9611320754716981"/>
  </r>
  <r>
    <s v="ODR9325231108i"/>
    <s v="C423010L"/>
    <x v="150"/>
    <s v="P519866"/>
    <n v="153700"/>
    <n v="1"/>
    <n v="1537000"/>
    <n v="0"/>
    <n v="1537000"/>
    <n v="1"/>
    <n v="0"/>
    <n v="0"/>
    <n v="4"/>
    <d v="2022-02-09T00:00:00"/>
    <x v="1965"/>
    <n v="980200"/>
    <n v="59740"/>
    <x v="1"/>
    <x v="1"/>
    <n v="1477260"/>
    <n v="0.9611320754716981"/>
  </r>
  <r>
    <s v="ODR2534529950f"/>
    <s v="C328972L"/>
    <x v="1"/>
    <s v="P944228"/>
    <n v="153700"/>
    <n v="1"/>
    <n v="1537000"/>
    <n v="0"/>
    <n v="1537000"/>
    <n v="1"/>
    <n v="1"/>
    <n v="1"/>
    <n v="1"/>
    <d v="2021-11-10T00:00:00"/>
    <x v="1966"/>
    <n v="1537000"/>
    <n v="112172"/>
    <x v="14"/>
    <x v="2"/>
    <n v="1424828"/>
    <n v="0.92701886792452826"/>
  </r>
  <r>
    <s v="ODR5375223826f"/>
    <s v="C731348L"/>
    <x v="100"/>
    <s v="P515210"/>
    <n v="153700"/>
    <n v="1"/>
    <n v="1537000"/>
    <n v="0"/>
    <n v="1537000"/>
    <n v="1"/>
    <n v="1"/>
    <n v="1"/>
    <n v="1"/>
    <d v="2022-07-10T00:00:00"/>
    <x v="1967"/>
    <n v="1537000"/>
    <n v="135256"/>
    <x v="0"/>
    <x v="2"/>
    <n v="1401744"/>
    <n v="0.91200000000000003"/>
  </r>
  <r>
    <s v="ODR2021142848j"/>
    <s v="C943932L"/>
    <x v="146"/>
    <s v="P894360"/>
    <n v="153410"/>
    <n v="1"/>
    <n v="1534100"/>
    <n v="0"/>
    <n v="1534100"/>
    <n v="1"/>
    <n v="1"/>
    <n v="1"/>
    <n v="1"/>
    <d v="2022-03-22T00:00:00"/>
    <x v="1968"/>
    <n v="1450000"/>
    <n v="88450"/>
    <x v="3"/>
    <x v="2"/>
    <n v="1445650"/>
    <n v="0.94234404536862004"/>
  </r>
  <r>
    <s v="ODR3501952203l"/>
    <s v="C459460L"/>
    <x v="165"/>
    <s v="P568444"/>
    <n v="19140"/>
    <n v="8"/>
    <n v="1531200"/>
    <n v="0"/>
    <n v="1531200"/>
    <n v="1"/>
    <n v="1"/>
    <n v="1"/>
    <n v="1"/>
    <d v="2021-10-16T00:00:00"/>
    <x v="1799"/>
    <n v="174000"/>
    <n v="15660"/>
    <x v="11"/>
    <x v="2"/>
    <n v="1405920"/>
    <n v="0.91818181818181821"/>
  </r>
  <r>
    <s v="ODR7958432800n"/>
    <s v="C407885L"/>
    <x v="206"/>
    <s v="P728204"/>
    <n v="152830"/>
    <n v="1"/>
    <n v="1528300"/>
    <n v="0"/>
    <n v="1528300"/>
    <n v="1"/>
    <n v="1"/>
    <n v="1"/>
    <n v="1"/>
    <d v="2021-07-24T00:00:00"/>
    <x v="1969"/>
    <n v="1528300"/>
    <n v="132936"/>
    <x v="3"/>
    <x v="2"/>
    <n v="1395364"/>
    <n v="0.91301707779886143"/>
  </r>
  <r>
    <s v="ODR3716727107p"/>
    <s v="C980590L"/>
    <x v="144"/>
    <s v="P386885"/>
    <n v="37990"/>
    <n v="4"/>
    <n v="1519600"/>
    <n v="0"/>
    <n v="1519600"/>
    <n v="1"/>
    <n v="1"/>
    <n v="1"/>
    <n v="1"/>
    <d v="2021-08-22T00:00:00"/>
    <x v="1185"/>
    <n v="379900"/>
    <n v="30392"/>
    <x v="11"/>
    <x v="2"/>
    <n v="1398032"/>
    <n v="0.92"/>
  </r>
  <r>
    <s v="ODR7087138540c"/>
    <s v="C274315L"/>
    <x v="400"/>
    <s v="P283439"/>
    <n v="151960"/>
    <n v="1"/>
    <n v="1519600"/>
    <n v="0"/>
    <n v="1519600"/>
    <n v="1"/>
    <n v="1"/>
    <n v="1"/>
    <n v="4"/>
    <d v="2021-09-13T00:00:00"/>
    <x v="1970"/>
    <n v="1899500"/>
    <n v="148132"/>
    <x v="7"/>
    <x v="1"/>
    <n v="1371468"/>
    <n v="0.90251908396946567"/>
  </r>
  <r>
    <s v="ODR9652138549n"/>
    <s v="C417708L"/>
    <x v="252"/>
    <s v="P647071"/>
    <n v="151554"/>
    <n v="1"/>
    <n v="1515540"/>
    <n v="0"/>
    <n v="1515540"/>
    <n v="1"/>
    <n v="1"/>
    <n v="1"/>
    <n v="1"/>
    <d v="2022-02-14T00:00:00"/>
    <x v="1971"/>
    <n v="1515540"/>
    <n v="92394"/>
    <x v="14"/>
    <x v="2"/>
    <n v="1423146"/>
    <n v="0.93903559127439729"/>
  </r>
  <r>
    <s v="ODR7887294140a"/>
    <s v="C113448L"/>
    <x v="55"/>
    <s v="P625189"/>
    <n v="50460"/>
    <n v="3"/>
    <n v="1513800"/>
    <n v="0"/>
    <n v="1513800"/>
    <n v="1"/>
    <n v="1"/>
    <n v="1"/>
    <n v="4"/>
    <d v="2022-02-25T00:00:00"/>
    <x v="1545"/>
    <n v="504600"/>
    <n v="40832"/>
    <x v="11"/>
    <x v="1"/>
    <n v="1391304"/>
    <n v="0.91908045977011499"/>
  </r>
  <r>
    <s v="ODR3492875482h"/>
    <s v="C576952L"/>
    <x v="132"/>
    <s v="P625189"/>
    <n v="50460"/>
    <n v="3"/>
    <n v="1513800"/>
    <n v="0"/>
    <n v="1513800"/>
    <n v="1"/>
    <n v="1"/>
    <n v="1"/>
    <n v="4"/>
    <d v="2021-12-18T00:00:00"/>
    <x v="1545"/>
    <n v="504600"/>
    <n v="40832"/>
    <x v="11"/>
    <x v="1"/>
    <n v="1391304"/>
    <n v="0.91908045977011499"/>
  </r>
  <r>
    <s v="ODR9647212357f"/>
    <s v="C127811L"/>
    <x v="55"/>
    <s v="P121640"/>
    <n v="150800"/>
    <n v="1"/>
    <n v="1508000"/>
    <n v="0"/>
    <n v="1508000"/>
    <n v="1"/>
    <n v="0"/>
    <n v="0"/>
    <n v="1"/>
    <d v="2022-02-28T00:00:00"/>
    <x v="1972"/>
    <n v="1508000"/>
    <n v="102544"/>
    <x v="2"/>
    <x v="2"/>
    <n v="1405456"/>
    <n v="0.93200000000000005"/>
  </r>
  <r>
    <s v="ODR7458508466b"/>
    <s v="C457804L"/>
    <x v="383"/>
    <s v="P433571"/>
    <n v="150800"/>
    <n v="1"/>
    <n v="1508000"/>
    <n v="0"/>
    <n v="1508000"/>
    <n v="1"/>
    <n v="1"/>
    <n v="1"/>
    <n v="1"/>
    <d v="2021-08-10T00:00:00"/>
    <x v="1973"/>
    <n v="1508000"/>
    <n v="108576"/>
    <x v="10"/>
    <x v="2"/>
    <n v="1399424"/>
    <n v="0.92800000000000005"/>
  </r>
  <r>
    <s v="ODR3066028638t"/>
    <s v="C392983L"/>
    <x v="220"/>
    <s v="P218664"/>
    <n v="150800"/>
    <n v="1"/>
    <n v="1508000"/>
    <n v="0"/>
    <n v="1508000"/>
    <n v="1"/>
    <n v="1"/>
    <n v="1"/>
    <n v="8"/>
    <d v="2021-08-09T00:00:00"/>
    <x v="1974"/>
    <n v="1508000"/>
    <n v="111592"/>
    <x v="10"/>
    <x v="8"/>
    <n v="1396408"/>
    <n v="0.92600000000000005"/>
  </r>
  <r>
    <s v="ODR9625975571x"/>
    <s v="C574921L"/>
    <x v="64"/>
    <s v="P700907"/>
    <n v="150800"/>
    <n v="1"/>
    <n v="1508000"/>
    <n v="0"/>
    <n v="1508000"/>
    <n v="1"/>
    <n v="1"/>
    <n v="0"/>
    <n v="1"/>
    <d v="2021-09-25T00:00:00"/>
    <x v="172"/>
    <n v="1508000"/>
    <n v="98020"/>
    <x v="6"/>
    <x v="2"/>
    <n v="1409980"/>
    <n v="0.93500000000000005"/>
  </r>
  <r>
    <s v="ODR4828704642g"/>
    <s v="C885078L"/>
    <x v="157"/>
    <s v="P700907"/>
    <n v="150800"/>
    <n v="1"/>
    <n v="1508000"/>
    <n v="0"/>
    <n v="1508000"/>
    <n v="1"/>
    <n v="0"/>
    <n v="0"/>
    <n v="1"/>
    <d v="2021-07-25T00:00:00"/>
    <x v="172"/>
    <n v="1508000"/>
    <n v="98020"/>
    <x v="6"/>
    <x v="2"/>
    <n v="1409980"/>
    <n v="0.93500000000000005"/>
  </r>
  <r>
    <s v="ODR5874776033w"/>
    <s v="C268391L"/>
    <x v="218"/>
    <s v="P700907"/>
    <n v="150800"/>
    <n v="1"/>
    <n v="1508000"/>
    <n v="0"/>
    <n v="1508000"/>
    <n v="1"/>
    <n v="1"/>
    <n v="0"/>
    <n v="3"/>
    <d v="2021-08-06T00:00:00"/>
    <x v="172"/>
    <n v="1508000"/>
    <n v="98020"/>
    <x v="6"/>
    <x v="3"/>
    <n v="1409980"/>
    <n v="0.93500000000000005"/>
  </r>
  <r>
    <s v="ODR8114973463m"/>
    <s v="C525405L"/>
    <x v="186"/>
    <s v="P700907"/>
    <n v="150800"/>
    <n v="1"/>
    <n v="1508000"/>
    <n v="0"/>
    <n v="1508000"/>
    <n v="1"/>
    <n v="1"/>
    <n v="1"/>
    <n v="1"/>
    <d v="2021-07-24T00:00:00"/>
    <x v="172"/>
    <n v="1508000"/>
    <n v="98020"/>
    <x v="6"/>
    <x v="2"/>
    <n v="1409980"/>
    <n v="0.93500000000000005"/>
  </r>
  <r>
    <s v="ODR8041658704m"/>
    <s v="C461689L"/>
    <x v="124"/>
    <s v="P179348"/>
    <n v="150800"/>
    <n v="1"/>
    <n v="1508000"/>
    <n v="0"/>
    <n v="1508000"/>
    <n v="1"/>
    <n v="1"/>
    <n v="0"/>
    <n v="1"/>
    <d v="2022-03-07T00:00:00"/>
    <x v="1975"/>
    <n v="1508000"/>
    <n v="108576"/>
    <x v="6"/>
    <x v="2"/>
    <n v="1399424"/>
    <n v="0.92800000000000005"/>
  </r>
  <r>
    <s v="ODR7911201386h"/>
    <s v="C831560L"/>
    <x v="302"/>
    <s v="P179348"/>
    <n v="150800"/>
    <n v="1"/>
    <n v="1508000"/>
    <n v="0"/>
    <n v="1508000"/>
    <n v="1"/>
    <n v="1"/>
    <n v="0"/>
    <n v="1"/>
    <d v="2021-07-06T00:00:00"/>
    <x v="1975"/>
    <n v="1508000"/>
    <n v="108576"/>
    <x v="6"/>
    <x v="2"/>
    <n v="1399424"/>
    <n v="0.92800000000000005"/>
  </r>
  <r>
    <s v="ODR3319109937e"/>
    <s v="C374672L"/>
    <x v="253"/>
    <s v="P645170"/>
    <n v="37700"/>
    <n v="4"/>
    <n v="1508000"/>
    <n v="0"/>
    <n v="1508000"/>
    <n v="1"/>
    <n v="1"/>
    <n v="1"/>
    <n v="1"/>
    <d v="2021-07-17T00:00:00"/>
    <x v="191"/>
    <n v="377000"/>
    <n v="24476"/>
    <x v="8"/>
    <x v="2"/>
    <n v="1410096"/>
    <n v="0.93507692307692303"/>
  </r>
  <r>
    <s v="ODR2826825812s"/>
    <s v="C230531L"/>
    <x v="315"/>
    <s v="P502773"/>
    <n v="150800"/>
    <n v="1"/>
    <n v="1508000"/>
    <n v="0"/>
    <n v="1508000"/>
    <n v="1"/>
    <n v="0"/>
    <n v="0"/>
    <n v="9"/>
    <d v="2021-08-12T00:00:00"/>
    <x v="1976"/>
    <n v="1508000"/>
    <n v="104052"/>
    <x v="9"/>
    <x v="9"/>
    <n v="1403948"/>
    <n v="0.93100000000000005"/>
  </r>
  <r>
    <s v="ODR9140873664e"/>
    <s v="C484957L"/>
    <x v="405"/>
    <s v="P196668"/>
    <n v="150800"/>
    <n v="1"/>
    <n v="1508000"/>
    <n v="0"/>
    <n v="1508000"/>
    <n v="1"/>
    <n v="1"/>
    <n v="0"/>
    <n v="1"/>
    <d v="2021-07-28T00:00:00"/>
    <x v="1977"/>
    <n v="1508000"/>
    <n v="122148"/>
    <x v="7"/>
    <x v="2"/>
    <n v="1385852"/>
    <n v="0.91900000000000004"/>
  </r>
  <r>
    <s v="ODR6823378266j"/>
    <s v="C215461L"/>
    <x v="314"/>
    <s v="P797538"/>
    <n v="150800"/>
    <n v="1"/>
    <n v="1508000"/>
    <n v="0"/>
    <n v="1508000"/>
    <n v="1"/>
    <n v="1"/>
    <n v="1"/>
    <n v="1"/>
    <d v="2021-12-06T00:00:00"/>
    <x v="1978"/>
    <n v="1508000"/>
    <n v="99528"/>
    <x v="7"/>
    <x v="2"/>
    <n v="1408472"/>
    <n v="0.93400000000000005"/>
  </r>
  <r>
    <s v="ODR7260451961m"/>
    <s v="C676393L"/>
    <x v="286"/>
    <s v="P822858"/>
    <n v="150800"/>
    <n v="1"/>
    <n v="1508000"/>
    <n v="0"/>
    <n v="1508000"/>
    <n v="1"/>
    <n v="0"/>
    <n v="0"/>
    <n v="1"/>
    <d v="2021-07-27T00:00:00"/>
    <x v="1979"/>
    <n v="1508000"/>
    <n v="107068"/>
    <x v="7"/>
    <x v="2"/>
    <n v="1400932"/>
    <n v="0.92900000000000005"/>
  </r>
  <r>
    <s v="ODR7343399511r"/>
    <s v="C164613L"/>
    <x v="117"/>
    <s v="P849639"/>
    <n v="150742"/>
    <n v="1"/>
    <n v="1507420"/>
    <n v="0"/>
    <n v="1507420"/>
    <n v="1"/>
    <n v="1"/>
    <n v="1"/>
    <n v="1"/>
    <d v="2021-08-03T00:00:00"/>
    <x v="1980"/>
    <n v="1507420"/>
    <n v="102486"/>
    <x v="6"/>
    <x v="2"/>
    <n v="1404934"/>
    <n v="0.93201231242785687"/>
  </r>
  <r>
    <s v="ODR9326792990m"/>
    <s v="C980063L"/>
    <x v="390"/>
    <s v="P849639"/>
    <n v="150742"/>
    <n v="1"/>
    <n v="1507420"/>
    <n v="0"/>
    <n v="1507420"/>
    <n v="1"/>
    <n v="1"/>
    <n v="0"/>
    <n v="1"/>
    <d v="2021-07-04T00:00:00"/>
    <x v="1980"/>
    <n v="1507420"/>
    <n v="102486"/>
    <x v="6"/>
    <x v="2"/>
    <n v="1404934"/>
    <n v="0.93201231242785687"/>
  </r>
  <r>
    <s v="ODR5011997755s"/>
    <s v="C937948L"/>
    <x v="15"/>
    <s v="P849639"/>
    <n v="150742"/>
    <n v="1"/>
    <n v="1507420"/>
    <n v="0"/>
    <n v="1507420"/>
    <n v="1"/>
    <n v="0"/>
    <n v="0"/>
    <n v="1"/>
    <d v="2021-11-25T00:00:00"/>
    <x v="1980"/>
    <n v="1507420"/>
    <n v="102486"/>
    <x v="6"/>
    <x v="2"/>
    <n v="1404934"/>
    <n v="0.93201231242785687"/>
  </r>
  <r>
    <s v="ODR3892767465m"/>
    <s v="C357709L"/>
    <x v="211"/>
    <s v="P948350"/>
    <n v="150742"/>
    <n v="1"/>
    <n v="1507420"/>
    <n v="0"/>
    <n v="1507420"/>
    <n v="1"/>
    <n v="1"/>
    <n v="1"/>
    <n v="1"/>
    <d v="2021-09-26T00:00:00"/>
    <x v="1981"/>
    <n v="1507420"/>
    <n v="93438"/>
    <x v="8"/>
    <x v="2"/>
    <n v="1413982"/>
    <n v="0.93801462100808009"/>
  </r>
  <r>
    <s v="ODR4302710469a"/>
    <s v="C848357L"/>
    <x v="22"/>
    <s v="P840906"/>
    <n v="150742"/>
    <n v="1"/>
    <n v="1507420"/>
    <n v="0"/>
    <n v="1507420"/>
    <n v="1"/>
    <n v="1"/>
    <n v="0"/>
    <n v="3"/>
    <d v="2021-07-02T00:00:00"/>
    <x v="1982"/>
    <n v="1507420"/>
    <n v="96454"/>
    <x v="8"/>
    <x v="3"/>
    <n v="1410966"/>
    <n v="0.93601385148133898"/>
  </r>
  <r>
    <s v="ODR8439144666w"/>
    <s v="C411376L"/>
    <x v="331"/>
    <s v="P127173"/>
    <n v="75342"/>
    <n v="2"/>
    <n v="1506840"/>
    <n v="0"/>
    <n v="1506840"/>
    <n v="1"/>
    <n v="0"/>
    <n v="0"/>
    <n v="4"/>
    <d v="2022-06-28T00:00:00"/>
    <x v="1983"/>
    <n v="725000"/>
    <n v="54346"/>
    <x v="6"/>
    <x v="1"/>
    <n v="1398148"/>
    <n v="0.92786759045419553"/>
  </r>
  <r>
    <s v="ODR5821288690x"/>
    <s v="C642828L"/>
    <x v="114"/>
    <s v="P890500"/>
    <n v="150510"/>
    <n v="1"/>
    <n v="1505100"/>
    <n v="0"/>
    <n v="1505100"/>
    <n v="1"/>
    <n v="1"/>
    <n v="1"/>
    <n v="1"/>
    <d v="2021-08-14T00:00:00"/>
    <x v="1984"/>
    <n v="1505100"/>
    <n v="117392"/>
    <x v="13"/>
    <x v="2"/>
    <n v="1387708"/>
    <n v="0.92200385356454717"/>
  </r>
  <r>
    <s v="ODR1991734399a"/>
    <s v="C530632L"/>
    <x v="335"/>
    <s v="P238203"/>
    <n v="150510"/>
    <n v="1"/>
    <n v="1505100"/>
    <n v="0"/>
    <n v="1505100"/>
    <n v="1"/>
    <n v="1"/>
    <n v="0"/>
    <n v="3"/>
    <d v="2021-12-02T00:00:00"/>
    <x v="1985"/>
    <n v="1505100"/>
    <n v="124874"/>
    <x v="12"/>
    <x v="3"/>
    <n v="1380226"/>
    <n v="0.91703275529865125"/>
  </r>
  <r>
    <s v="ODR6839528071z"/>
    <s v="C331799L"/>
    <x v="210"/>
    <s v="P778308"/>
    <n v="150220"/>
    <n v="1"/>
    <n v="1502200"/>
    <n v="0"/>
    <n v="1502200"/>
    <n v="1"/>
    <n v="1"/>
    <n v="1"/>
    <n v="1"/>
    <d v="2021-08-26T00:00:00"/>
    <x v="1986"/>
    <n v="1502200"/>
    <n v="130674"/>
    <x v="6"/>
    <x v="2"/>
    <n v="1371526"/>
    <n v="0.91301158301158303"/>
  </r>
  <r>
    <s v="ODR1873600364i"/>
    <s v="C943785L"/>
    <x v="140"/>
    <s v="P533532"/>
    <n v="75110"/>
    <n v="2"/>
    <n v="1502200"/>
    <n v="0"/>
    <n v="1502200"/>
    <n v="1"/>
    <n v="1"/>
    <n v="0"/>
    <n v="1"/>
    <d v="2022-06-24T00:00:00"/>
    <x v="1987"/>
    <n v="751100"/>
    <n v="55564"/>
    <x v="6"/>
    <x v="2"/>
    <n v="1391072"/>
    <n v="0.92602316602316603"/>
  </r>
  <r>
    <s v="ODR8737228211i"/>
    <s v="C299981L"/>
    <x v="28"/>
    <s v="P630183"/>
    <n v="149292"/>
    <n v="1"/>
    <n v="1492920"/>
    <n v="0"/>
    <n v="1492920"/>
    <n v="1"/>
    <n v="1"/>
    <n v="1"/>
    <n v="1"/>
    <d v="2022-07-03T00:00:00"/>
    <x v="1988"/>
    <n v="1508000"/>
    <n v="120640"/>
    <x v="3"/>
    <x v="2"/>
    <n v="1372280"/>
    <n v="0.91919191919191923"/>
  </r>
  <r>
    <s v="ODR1351791655c"/>
    <s v="C202398L"/>
    <x v="104"/>
    <s v="P300869"/>
    <n v="149292"/>
    <n v="1"/>
    <n v="1492920"/>
    <n v="0"/>
    <n v="1492920"/>
    <n v="1"/>
    <n v="0"/>
    <n v="0"/>
    <n v="4"/>
    <d v="2022-08-18T00:00:00"/>
    <x v="1989"/>
    <n v="1492920"/>
    <n v="91060"/>
    <x v="8"/>
    <x v="1"/>
    <n v="1401860"/>
    <n v="0.93900543900543898"/>
  </r>
  <r>
    <s v="ODR6795534812a"/>
    <s v="C935666L"/>
    <x v="204"/>
    <s v="P512258"/>
    <n v="74530"/>
    <n v="2"/>
    <n v="1490600"/>
    <n v="0"/>
    <n v="1490600"/>
    <n v="1"/>
    <n v="1"/>
    <n v="1"/>
    <n v="1"/>
    <d v="2021-07-07T00:00:00"/>
    <x v="161"/>
    <n v="745300"/>
    <n v="49184"/>
    <x v="11"/>
    <x v="2"/>
    <n v="1392232"/>
    <n v="0.93400778210116731"/>
  </r>
  <r>
    <s v="ODR5308915770r"/>
    <s v="C267935L"/>
    <x v="173"/>
    <s v="P512258"/>
    <n v="74530"/>
    <n v="2"/>
    <n v="1490600"/>
    <n v="0"/>
    <n v="1490600"/>
    <n v="1"/>
    <n v="0"/>
    <n v="0"/>
    <n v="4"/>
    <d v="2021-12-13T00:00:00"/>
    <x v="161"/>
    <n v="745300"/>
    <n v="49184"/>
    <x v="11"/>
    <x v="1"/>
    <n v="1392232"/>
    <n v="0.93400778210116731"/>
  </r>
  <r>
    <s v="ODR2672938339g"/>
    <s v="C363466L"/>
    <x v="267"/>
    <s v="P512258"/>
    <n v="74530"/>
    <n v="2"/>
    <n v="1490600"/>
    <n v="0"/>
    <n v="1490600"/>
    <n v="1"/>
    <n v="0"/>
    <n v="0"/>
    <n v="4"/>
    <d v="2021-11-24T00:00:00"/>
    <x v="161"/>
    <n v="745300"/>
    <n v="49184"/>
    <x v="11"/>
    <x v="1"/>
    <n v="1392232"/>
    <n v="0.93400778210116731"/>
  </r>
  <r>
    <s v="ODR6759901213g"/>
    <s v="C120985L"/>
    <x v="128"/>
    <s v="P512258"/>
    <n v="74530"/>
    <n v="2"/>
    <n v="1490600"/>
    <n v="0"/>
    <n v="1490600"/>
    <n v="1"/>
    <n v="0"/>
    <n v="0"/>
    <n v="7"/>
    <d v="2021-11-27T00:00:00"/>
    <x v="161"/>
    <n v="745300"/>
    <n v="49184"/>
    <x v="11"/>
    <x v="4"/>
    <n v="1392232"/>
    <n v="0.93400778210116731"/>
  </r>
  <r>
    <s v="ODR8341898238v"/>
    <s v="C120985L"/>
    <x v="124"/>
    <s v="P512258"/>
    <n v="74530"/>
    <n v="2"/>
    <n v="1490600"/>
    <n v="0"/>
    <n v="1490600"/>
    <n v="1"/>
    <n v="1"/>
    <n v="1"/>
    <n v="7"/>
    <d v="2021-11-27T00:00:00"/>
    <x v="161"/>
    <n v="745300"/>
    <n v="49184"/>
    <x v="11"/>
    <x v="4"/>
    <n v="1392232"/>
    <n v="0.93400778210116731"/>
  </r>
  <r>
    <s v="ODR2848901972j"/>
    <s v="C371126L"/>
    <x v="349"/>
    <s v="P512258"/>
    <n v="74530"/>
    <n v="2"/>
    <n v="1490600"/>
    <n v="0"/>
    <n v="1490600"/>
    <n v="1"/>
    <n v="1"/>
    <n v="1"/>
    <n v="1"/>
    <d v="2022-04-14T00:00:00"/>
    <x v="161"/>
    <n v="745300"/>
    <n v="49184"/>
    <x v="11"/>
    <x v="2"/>
    <n v="1392232"/>
    <n v="0.93400778210116731"/>
  </r>
  <r>
    <s v="ODR8701610452l"/>
    <s v="C136681L"/>
    <x v="361"/>
    <s v="P568444"/>
    <n v="18560"/>
    <n v="8"/>
    <n v="1484800"/>
    <n v="0"/>
    <n v="1484800"/>
    <n v="1"/>
    <n v="1"/>
    <n v="1"/>
    <n v="1"/>
    <d v="2021-07-24T00:00:00"/>
    <x v="1799"/>
    <n v="174000"/>
    <n v="15660"/>
    <x v="11"/>
    <x v="2"/>
    <n v="1359520"/>
    <n v="0.91562500000000002"/>
  </r>
  <r>
    <s v="ODR8559699167j"/>
    <s v="C459460L"/>
    <x v="188"/>
    <s v="P568444"/>
    <n v="18560"/>
    <n v="8"/>
    <n v="1484800"/>
    <n v="0"/>
    <n v="1484800"/>
    <n v="1"/>
    <n v="1"/>
    <n v="1"/>
    <n v="1"/>
    <d v="2021-10-16T00:00:00"/>
    <x v="1799"/>
    <n v="174000"/>
    <n v="15660"/>
    <x v="11"/>
    <x v="2"/>
    <n v="1359520"/>
    <n v="0.91562500000000002"/>
  </r>
  <r>
    <s v="ODR4706937211n"/>
    <s v="C575072L"/>
    <x v="126"/>
    <s v="P606034"/>
    <n v="49300"/>
    <n v="3"/>
    <n v="1479000"/>
    <n v="0"/>
    <n v="1479000"/>
    <n v="1"/>
    <n v="1"/>
    <n v="0"/>
    <n v="1"/>
    <d v="2022-05-17T00:00:00"/>
    <x v="1990"/>
    <n v="493000"/>
    <n v="40426"/>
    <x v="6"/>
    <x v="2"/>
    <n v="1357722"/>
    <n v="0.91800000000000004"/>
  </r>
  <r>
    <s v="ODR1172856108w"/>
    <s v="C536383L"/>
    <x v="401"/>
    <s v="P593051"/>
    <n v="147900"/>
    <n v="1"/>
    <n v="1479000"/>
    <n v="0"/>
    <n v="1479000"/>
    <n v="1"/>
    <n v="1"/>
    <n v="1"/>
    <n v="1"/>
    <d v="2022-05-06T00:00:00"/>
    <x v="1426"/>
    <n v="1479000"/>
    <n v="127194"/>
    <x v="6"/>
    <x v="2"/>
    <n v="1351806"/>
    <n v="0.91400000000000003"/>
  </r>
  <r>
    <s v="ODR6421806194b"/>
    <s v="C937928L"/>
    <x v="189"/>
    <s v="P239830"/>
    <n v="147900"/>
    <n v="1"/>
    <n v="1479000"/>
    <n v="0"/>
    <n v="1479000"/>
    <n v="1"/>
    <n v="1"/>
    <n v="1"/>
    <n v="1"/>
    <d v="2022-01-15T00:00:00"/>
    <x v="1991"/>
    <n v="1479000"/>
    <n v="119770"/>
    <x v="14"/>
    <x v="2"/>
    <n v="1359230"/>
    <n v="0.9190196078431373"/>
  </r>
  <r>
    <s v="ODR1236520825o"/>
    <s v="C621883L"/>
    <x v="57"/>
    <s v="P923508"/>
    <n v="147900"/>
    <n v="1"/>
    <n v="1479000"/>
    <n v="0"/>
    <n v="1479000"/>
    <n v="1"/>
    <n v="1"/>
    <n v="1"/>
    <n v="1"/>
    <d v="2021-07-02T00:00:00"/>
    <x v="1992"/>
    <n v="1479000"/>
    <n v="112404"/>
    <x v="9"/>
    <x v="2"/>
    <n v="1366596"/>
    <n v="0.92400000000000004"/>
  </r>
  <r>
    <s v="ODR7120966770f"/>
    <s v="C777246L"/>
    <x v="206"/>
    <s v="P447878"/>
    <n v="24650"/>
    <n v="6"/>
    <n v="1479000"/>
    <n v="0"/>
    <n v="1479000"/>
    <n v="1"/>
    <n v="1"/>
    <n v="1"/>
    <n v="1"/>
    <d v="2021-07-27T00:00:00"/>
    <x v="170"/>
    <n v="246500"/>
    <n v="19952"/>
    <x v="11"/>
    <x v="2"/>
    <n v="1359288"/>
    <n v="0.91905882352941182"/>
  </r>
  <r>
    <s v="ODR6125366941a"/>
    <s v="C867446L"/>
    <x v="325"/>
    <s v="P323833"/>
    <n v="29580"/>
    <n v="5"/>
    <n v="1479000"/>
    <n v="0"/>
    <n v="1479000"/>
    <n v="1"/>
    <n v="0"/>
    <n v="0"/>
    <n v="4"/>
    <d v="2021-11-10T00:00:00"/>
    <x v="1993"/>
    <n v="295800"/>
    <n v="20996"/>
    <x v="11"/>
    <x v="1"/>
    <n v="1374020"/>
    <n v="0.92901960784313731"/>
  </r>
  <r>
    <s v="ODR5151989692h"/>
    <s v="C749859L"/>
    <x v="406"/>
    <s v="P415879"/>
    <n v="147668"/>
    <n v="1"/>
    <n v="1476680"/>
    <n v="0"/>
    <n v="1476680"/>
    <n v="1"/>
    <n v="0"/>
    <n v="0"/>
    <n v="8"/>
    <d v="2021-09-28T00:00:00"/>
    <x v="1994"/>
    <n v="1737100"/>
    <n v="130268"/>
    <x v="10"/>
    <x v="8"/>
    <n v="1346412"/>
    <n v="0.91178318931657498"/>
  </r>
  <r>
    <s v="ODR6619845636i"/>
    <s v="C900381L"/>
    <x v="344"/>
    <s v="P317437"/>
    <n v="147552"/>
    <n v="1"/>
    <n v="1475520"/>
    <n v="0"/>
    <n v="1475520"/>
    <n v="1"/>
    <n v="1"/>
    <n v="0"/>
    <n v="1"/>
    <d v="2021-12-17T00:00:00"/>
    <x v="1995"/>
    <n v="1475520"/>
    <n v="107706"/>
    <x v="0"/>
    <x v="2"/>
    <n v="1367814"/>
    <n v="0.92700471698113207"/>
  </r>
  <r>
    <s v="ODR6116195117g"/>
    <s v="C134281L"/>
    <x v="205"/>
    <s v="P121796"/>
    <n v="147552"/>
    <n v="1"/>
    <n v="1475520"/>
    <n v="0"/>
    <n v="1475520"/>
    <n v="1"/>
    <n v="1"/>
    <n v="1"/>
    <n v="1"/>
    <d v="2021-10-05T00:00:00"/>
    <x v="1916"/>
    <n v="1475520"/>
    <n v="128354"/>
    <x v="0"/>
    <x v="2"/>
    <n v="1347166"/>
    <n v="0.9130110062893082"/>
  </r>
  <r>
    <s v="ODR3727238086b"/>
    <s v="C499996L"/>
    <x v="197"/>
    <s v="P121796"/>
    <n v="147552"/>
    <n v="1"/>
    <n v="1475520"/>
    <n v="0"/>
    <n v="1475520"/>
    <n v="1"/>
    <n v="1"/>
    <n v="0"/>
    <n v="1"/>
    <d v="2021-10-18T00:00:00"/>
    <x v="1916"/>
    <n v="1475520"/>
    <n v="128354"/>
    <x v="0"/>
    <x v="2"/>
    <n v="1347166"/>
    <n v="0.9130110062893082"/>
  </r>
  <r>
    <s v="ODR3116036992f"/>
    <s v="C525405L"/>
    <x v="283"/>
    <s v="P121796"/>
    <n v="147552"/>
    <n v="1"/>
    <n v="1475520"/>
    <n v="0"/>
    <n v="1475520"/>
    <n v="1"/>
    <n v="1"/>
    <n v="1"/>
    <n v="1"/>
    <d v="2021-07-24T00:00:00"/>
    <x v="1916"/>
    <n v="1475520"/>
    <n v="128354"/>
    <x v="0"/>
    <x v="2"/>
    <n v="1347166"/>
    <n v="0.9130110062893082"/>
  </r>
  <r>
    <s v="ODR6418605472t"/>
    <s v="C573345L"/>
    <x v="80"/>
    <s v="P121796"/>
    <n v="147552"/>
    <n v="1"/>
    <n v="1475520"/>
    <n v="0"/>
    <n v="1475520"/>
    <n v="1"/>
    <n v="1"/>
    <n v="1"/>
    <n v="3"/>
    <d v="2021-07-14T00:00:00"/>
    <x v="1916"/>
    <n v="1475520"/>
    <n v="128354"/>
    <x v="0"/>
    <x v="3"/>
    <n v="1347166"/>
    <n v="0.9130110062893082"/>
  </r>
  <r>
    <s v="ODR1993859824x"/>
    <s v="C901131L"/>
    <x v="215"/>
    <s v="P337767"/>
    <n v="147494"/>
    <n v="1"/>
    <n v="1474940"/>
    <n v="0"/>
    <n v="1474940"/>
    <n v="1"/>
    <n v="1"/>
    <n v="0"/>
    <n v="1"/>
    <d v="2022-01-02T00:00:00"/>
    <x v="1996"/>
    <n v="1503360"/>
    <n v="114202"/>
    <x v="8"/>
    <x v="2"/>
    <n v="1360738"/>
    <n v="0.92257176563114429"/>
  </r>
  <r>
    <s v="ODR6809130684k"/>
    <s v="C838657L"/>
    <x v="135"/>
    <s v="P512258"/>
    <n v="73733"/>
    <n v="2"/>
    <n v="1474650"/>
    <n v="0"/>
    <n v="1474650"/>
    <n v="1"/>
    <n v="0"/>
    <n v="0"/>
    <n v="4"/>
    <d v="2022-01-13T00:00:00"/>
    <x v="161"/>
    <n v="745300"/>
    <n v="49184"/>
    <x v="11"/>
    <x v="1"/>
    <n v="1376282"/>
    <n v="0.93329400196656831"/>
  </r>
  <r>
    <s v="ODR8735168379b"/>
    <s v="C888223L"/>
    <x v="2"/>
    <s v="P963905"/>
    <n v="147030"/>
    <n v="1"/>
    <n v="1470300"/>
    <n v="0"/>
    <n v="1470300"/>
    <n v="1"/>
    <n v="1"/>
    <n v="0"/>
    <n v="1"/>
    <d v="2021-11-12T00:00:00"/>
    <x v="1997"/>
    <n v="1470300"/>
    <n v="114666"/>
    <x v="13"/>
    <x v="2"/>
    <n v="1355634"/>
    <n v="0.9220118343195266"/>
  </r>
  <r>
    <s v="ODR3875778258b"/>
    <s v="C510095L"/>
    <x v="164"/>
    <s v="P963905"/>
    <n v="147030"/>
    <n v="1"/>
    <n v="1470300"/>
    <n v="0"/>
    <n v="1470300"/>
    <n v="1"/>
    <n v="1"/>
    <n v="0"/>
    <n v="1"/>
    <d v="2022-01-25T00:00:00"/>
    <x v="1997"/>
    <n v="1470300"/>
    <n v="114666"/>
    <x v="13"/>
    <x v="2"/>
    <n v="1355634"/>
    <n v="0.9220118343195266"/>
  </r>
  <r>
    <s v="ODR3220349485k"/>
    <s v="C331799L"/>
    <x v="135"/>
    <s v="P832444"/>
    <n v="146914"/>
    <n v="1"/>
    <n v="1469140"/>
    <n v="0"/>
    <n v="1469140"/>
    <n v="1"/>
    <n v="1"/>
    <n v="0"/>
    <n v="1"/>
    <d v="2021-08-26T00:00:00"/>
    <x v="1998"/>
    <n v="1469140"/>
    <n v="95468"/>
    <x v="6"/>
    <x v="2"/>
    <n v="1373672"/>
    <n v="0.9350177654954599"/>
  </r>
  <r>
    <s v="ODR5991107315v"/>
    <s v="C356931L"/>
    <x v="102"/>
    <s v="P739386"/>
    <n v="146740"/>
    <n v="1"/>
    <n v="1467400"/>
    <n v="0"/>
    <n v="1467400"/>
    <n v="1"/>
    <n v="1"/>
    <n v="1"/>
    <n v="1"/>
    <d v="2022-07-04T00:00:00"/>
    <x v="1999"/>
    <n v="1467400"/>
    <n v="118842"/>
    <x v="10"/>
    <x v="2"/>
    <n v="1348558"/>
    <n v="0.91901185770750993"/>
  </r>
  <r>
    <s v="ODR9727197112e"/>
    <s v="C787582L"/>
    <x v="128"/>
    <s v="P695734"/>
    <n v="73370"/>
    <n v="2"/>
    <n v="1467400"/>
    <n v="0"/>
    <n v="1467400"/>
    <n v="1"/>
    <n v="1"/>
    <n v="0"/>
    <n v="1"/>
    <d v="2022-03-02T00:00:00"/>
    <x v="2000"/>
    <n v="733700"/>
    <n v="44022"/>
    <x v="8"/>
    <x v="2"/>
    <n v="1379356"/>
    <n v="0.94"/>
  </r>
  <r>
    <s v="ODR8405389798e"/>
    <s v="C901601L"/>
    <x v="368"/>
    <s v="P695734"/>
    <n v="73370"/>
    <n v="2"/>
    <n v="1467400"/>
    <n v="0"/>
    <n v="1467400"/>
    <n v="1"/>
    <n v="1"/>
    <n v="1"/>
    <n v="1"/>
    <d v="2022-04-04T00:00:00"/>
    <x v="2000"/>
    <n v="733700"/>
    <n v="44022"/>
    <x v="8"/>
    <x v="2"/>
    <n v="1379356"/>
    <n v="0.94"/>
  </r>
  <r>
    <s v="ODR5647661033q"/>
    <s v="C787582L"/>
    <x v="257"/>
    <s v="P695734"/>
    <n v="73370"/>
    <n v="2"/>
    <n v="1467400"/>
    <n v="0"/>
    <n v="1467400"/>
    <n v="1"/>
    <n v="1"/>
    <n v="1"/>
    <n v="1"/>
    <d v="2022-03-02T00:00:00"/>
    <x v="2000"/>
    <n v="733700"/>
    <n v="44022"/>
    <x v="8"/>
    <x v="2"/>
    <n v="1379356"/>
    <n v="0.94"/>
  </r>
  <r>
    <s v="ODR4306179147n"/>
    <s v="C993688L"/>
    <x v="129"/>
    <s v="P695734"/>
    <n v="73370"/>
    <n v="2"/>
    <n v="1467400"/>
    <n v="0"/>
    <n v="1467400"/>
    <n v="1"/>
    <n v="1"/>
    <n v="0"/>
    <n v="1"/>
    <d v="2022-03-16T00:00:00"/>
    <x v="2000"/>
    <n v="733700"/>
    <n v="44022"/>
    <x v="8"/>
    <x v="2"/>
    <n v="1379356"/>
    <n v="0.94"/>
  </r>
  <r>
    <s v="ODR2192211672b"/>
    <s v="C698097L"/>
    <x v="65"/>
    <s v="P646000"/>
    <n v="48894"/>
    <n v="3"/>
    <n v="1466820"/>
    <n v="0"/>
    <n v="1466820"/>
    <n v="1"/>
    <n v="1"/>
    <n v="1"/>
    <n v="1"/>
    <d v="2021-07-15T00:00:00"/>
    <x v="142"/>
    <n v="488940"/>
    <n v="30276"/>
    <x v="5"/>
    <x v="2"/>
    <n v="1375992"/>
    <n v="0.93807829181494662"/>
  </r>
  <r>
    <s v="ODR6570429156y"/>
    <s v="C118559L"/>
    <x v="29"/>
    <s v="P646000"/>
    <n v="48894"/>
    <n v="3"/>
    <n v="1466820"/>
    <n v="0"/>
    <n v="1466820"/>
    <n v="1"/>
    <n v="1"/>
    <n v="0"/>
    <n v="4"/>
    <d v="2021-11-26T00:00:00"/>
    <x v="142"/>
    <n v="488940"/>
    <n v="30276"/>
    <x v="5"/>
    <x v="1"/>
    <n v="1375992"/>
    <n v="0.93807829181494662"/>
  </r>
  <r>
    <s v="ODR8516754453d"/>
    <s v="C787008L"/>
    <x v="16"/>
    <s v="P122707"/>
    <n v="146450"/>
    <n v="1"/>
    <n v="1464500"/>
    <n v="0"/>
    <n v="1464500"/>
    <n v="1"/>
    <n v="1"/>
    <n v="1"/>
    <n v="1"/>
    <d v="2022-04-22T00:00:00"/>
    <x v="2001"/>
    <n v="1464500"/>
    <n v="90770"/>
    <x v="12"/>
    <x v="2"/>
    <n v="1373730"/>
    <n v="0.93801980198019796"/>
  </r>
  <r>
    <s v="ODR6557721867i"/>
    <s v="C314803L"/>
    <x v="263"/>
    <s v="P779511"/>
    <n v="146392"/>
    <n v="1"/>
    <n v="1463920"/>
    <n v="0"/>
    <n v="1463920"/>
    <n v="1"/>
    <n v="1"/>
    <n v="0"/>
    <n v="1"/>
    <d v="2021-11-01T00:00:00"/>
    <x v="2002"/>
    <n v="1450000"/>
    <n v="97150"/>
    <x v="7"/>
    <x v="2"/>
    <n v="1366770"/>
    <n v="0.93363708399366085"/>
  </r>
  <r>
    <s v="ODR5797016885w"/>
    <s v="C938243L"/>
    <x v="237"/>
    <s v="P206865"/>
    <n v="146160"/>
    <n v="1"/>
    <n v="1461600"/>
    <n v="0"/>
    <n v="1461600"/>
    <n v="1"/>
    <n v="0"/>
    <n v="0"/>
    <n v="9"/>
    <d v="2021-07-17T00:00:00"/>
    <x v="2003"/>
    <n v="1461600"/>
    <n v="125686"/>
    <x v="3"/>
    <x v="9"/>
    <n v="1335914"/>
    <n v="0.91400793650793655"/>
  </r>
  <r>
    <s v="ODR3614519631v"/>
    <s v="C483017L"/>
    <x v="36"/>
    <s v="P125701"/>
    <n v="48720"/>
    <n v="3"/>
    <n v="1461600"/>
    <n v="0"/>
    <n v="1461600"/>
    <n v="1"/>
    <n v="0"/>
    <n v="0"/>
    <n v="4"/>
    <d v="2022-06-24T00:00:00"/>
    <x v="220"/>
    <n v="487200"/>
    <n v="33118"/>
    <x v="0"/>
    <x v="1"/>
    <n v="1362246"/>
    <n v="0.93202380952380948"/>
  </r>
  <r>
    <s v="ODR8161602498r"/>
    <s v="C390206L"/>
    <x v="99"/>
    <s v="P125701"/>
    <n v="48720"/>
    <n v="3"/>
    <n v="1461600"/>
    <n v="0"/>
    <n v="1461600"/>
    <n v="1"/>
    <n v="0"/>
    <n v="0"/>
    <n v="4"/>
    <d v="2021-07-13T00:00:00"/>
    <x v="220"/>
    <n v="487200"/>
    <n v="33118"/>
    <x v="0"/>
    <x v="1"/>
    <n v="1362246"/>
    <n v="0.93202380952380948"/>
  </r>
  <r>
    <s v="ODR2170246683z"/>
    <s v="C464050L"/>
    <x v="228"/>
    <s v="P954492"/>
    <n v="145464"/>
    <n v="1"/>
    <n v="1454640"/>
    <n v="0"/>
    <n v="1454640"/>
    <n v="1"/>
    <n v="1"/>
    <n v="0"/>
    <n v="1"/>
    <d v="2021-07-25T00:00:00"/>
    <x v="2004"/>
    <n v="1454640"/>
    <n v="111998"/>
    <x v="10"/>
    <x v="2"/>
    <n v="1342642"/>
    <n v="0.92300637958532694"/>
  </r>
  <r>
    <s v="ODR2159041161i"/>
    <s v="C866999L"/>
    <x v="377"/>
    <s v="P994608"/>
    <n v="145116"/>
    <n v="1"/>
    <n v="1451160"/>
    <n v="0"/>
    <n v="1451160"/>
    <n v="1"/>
    <n v="0"/>
    <n v="0"/>
    <n v="1"/>
    <d v="2021-08-11T00:00:00"/>
    <x v="2005"/>
    <n v="1451160"/>
    <n v="111708"/>
    <x v="10"/>
    <x v="2"/>
    <n v="1339452"/>
    <n v="0.92302158273381296"/>
  </r>
  <r>
    <s v="ODR7707616321k"/>
    <s v="C596805L"/>
    <x v="174"/>
    <s v="P904043"/>
    <n v="145000"/>
    <n v="1"/>
    <n v="1450000"/>
    <n v="0"/>
    <n v="1450000"/>
    <n v="1"/>
    <n v="1"/>
    <n v="0"/>
    <n v="1"/>
    <d v="2021-08-15T00:00:00"/>
    <x v="1430"/>
    <n v="1450000"/>
    <n v="117450"/>
    <x v="6"/>
    <x v="2"/>
    <n v="1332550"/>
    <n v="0.91900000000000004"/>
  </r>
  <r>
    <s v="ODR8065272503v"/>
    <s v="C351708L"/>
    <x v="316"/>
    <s v="P904043"/>
    <n v="145000"/>
    <n v="1"/>
    <n v="1450000"/>
    <n v="0"/>
    <n v="1450000"/>
    <n v="1"/>
    <n v="1"/>
    <n v="1"/>
    <n v="1"/>
    <d v="2021-08-15T00:00:00"/>
    <x v="1430"/>
    <n v="1450000"/>
    <n v="117450"/>
    <x v="6"/>
    <x v="2"/>
    <n v="1332550"/>
    <n v="0.91900000000000004"/>
  </r>
  <r>
    <s v="ODR6518354979c"/>
    <s v="C662094L"/>
    <x v="167"/>
    <s v="P904043"/>
    <n v="145000"/>
    <n v="1"/>
    <n v="1450000"/>
    <n v="0"/>
    <n v="1450000"/>
    <n v="1"/>
    <n v="1"/>
    <n v="1"/>
    <n v="1"/>
    <d v="2021-08-16T00:00:00"/>
    <x v="1430"/>
    <n v="1450000"/>
    <n v="117450"/>
    <x v="6"/>
    <x v="2"/>
    <n v="1332550"/>
    <n v="0.91900000000000004"/>
  </r>
  <r>
    <s v="ODR1583267552k"/>
    <s v="C194185L"/>
    <x v="237"/>
    <s v="P224384"/>
    <n v="145000"/>
    <n v="1"/>
    <n v="1450000"/>
    <n v="0"/>
    <n v="1450000"/>
    <n v="1"/>
    <n v="1"/>
    <n v="1"/>
    <n v="1"/>
    <d v="2021-07-28T00:00:00"/>
    <x v="202"/>
    <n v="1305000"/>
    <n v="84796"/>
    <x v="6"/>
    <x v="2"/>
    <n v="1365204"/>
    <n v="0.94152000000000002"/>
  </r>
  <r>
    <s v="ODR3870155382l"/>
    <s v="C584166L"/>
    <x v="372"/>
    <s v="P224384"/>
    <n v="145000"/>
    <n v="1"/>
    <n v="1450000"/>
    <n v="0"/>
    <n v="1450000"/>
    <n v="1"/>
    <n v="1"/>
    <n v="1"/>
    <n v="1"/>
    <d v="2021-07-11T00:00:00"/>
    <x v="202"/>
    <n v="1305000"/>
    <n v="84796"/>
    <x v="6"/>
    <x v="2"/>
    <n v="1365204"/>
    <n v="0.94152000000000002"/>
  </r>
  <r>
    <s v="ODR2117611229n"/>
    <s v="C584166L"/>
    <x v="234"/>
    <s v="P224384"/>
    <n v="145000"/>
    <n v="1"/>
    <n v="1450000"/>
    <n v="0"/>
    <n v="1450000"/>
    <n v="1"/>
    <n v="1"/>
    <n v="1"/>
    <n v="1"/>
    <d v="2021-07-11T00:00:00"/>
    <x v="202"/>
    <n v="1305000"/>
    <n v="84796"/>
    <x v="6"/>
    <x v="2"/>
    <n v="1365204"/>
    <n v="0.94152000000000002"/>
  </r>
  <r>
    <s v="ODR6575292575c"/>
    <s v="C508080L"/>
    <x v="275"/>
    <s v="P904043"/>
    <n v="145000"/>
    <n v="1"/>
    <n v="1450000"/>
    <n v="0"/>
    <n v="1450000"/>
    <n v="1"/>
    <n v="1"/>
    <n v="0"/>
    <n v="1"/>
    <d v="2021-07-15T00:00:00"/>
    <x v="1430"/>
    <n v="1450000"/>
    <n v="117450"/>
    <x v="6"/>
    <x v="2"/>
    <n v="1332550"/>
    <n v="0.91900000000000004"/>
  </r>
  <r>
    <s v="ODR7914180623r"/>
    <s v="C508080L"/>
    <x v="221"/>
    <s v="P263754"/>
    <n v="145000"/>
    <n v="1"/>
    <n v="1450000"/>
    <n v="0"/>
    <n v="1450000"/>
    <n v="1"/>
    <n v="1"/>
    <n v="0"/>
    <n v="1"/>
    <d v="2021-07-15T00:00:00"/>
    <x v="2006"/>
    <n v="1450000"/>
    <n v="121800"/>
    <x v="6"/>
    <x v="2"/>
    <n v="1328200"/>
    <n v="0.91600000000000004"/>
  </r>
  <r>
    <s v="ODR3784792051e"/>
    <s v="C817593L"/>
    <x v="407"/>
    <s v="P904043"/>
    <n v="145000"/>
    <n v="1"/>
    <n v="1450000"/>
    <n v="0"/>
    <n v="1450000"/>
    <n v="1"/>
    <n v="1"/>
    <n v="1"/>
    <n v="1"/>
    <d v="2021-07-09T00:00:00"/>
    <x v="1430"/>
    <n v="1450000"/>
    <n v="117450"/>
    <x v="6"/>
    <x v="2"/>
    <n v="1332550"/>
    <n v="0.91900000000000004"/>
  </r>
  <r>
    <s v="ODR9143283753z"/>
    <s v="C176578L"/>
    <x v="377"/>
    <s v="P224384"/>
    <n v="145000"/>
    <n v="1"/>
    <n v="1450000"/>
    <n v="0"/>
    <n v="1450000"/>
    <n v="1"/>
    <n v="1"/>
    <n v="1"/>
    <n v="1"/>
    <d v="2021-08-23T00:00:00"/>
    <x v="202"/>
    <n v="1305000"/>
    <n v="84796"/>
    <x v="6"/>
    <x v="2"/>
    <n v="1365204"/>
    <n v="0.94152000000000002"/>
  </r>
  <r>
    <s v="ODR2122164675r"/>
    <s v="C485577L"/>
    <x v="229"/>
    <s v="P904043"/>
    <n v="145000"/>
    <n v="1"/>
    <n v="1450000"/>
    <n v="0"/>
    <n v="1450000"/>
    <n v="1"/>
    <n v="1"/>
    <n v="1"/>
    <n v="1"/>
    <d v="2021-07-25T00:00:00"/>
    <x v="1430"/>
    <n v="1450000"/>
    <n v="117450"/>
    <x v="6"/>
    <x v="2"/>
    <n v="1332550"/>
    <n v="0.91900000000000004"/>
  </r>
  <r>
    <s v="ODR9238306025r"/>
    <s v="C454739L"/>
    <x v="97"/>
    <s v="P904043"/>
    <n v="145000"/>
    <n v="1"/>
    <n v="1450000"/>
    <n v="0"/>
    <n v="1450000"/>
    <n v="1"/>
    <n v="1"/>
    <n v="1"/>
    <n v="1"/>
    <d v="2021-07-27T00:00:00"/>
    <x v="1430"/>
    <n v="1450000"/>
    <n v="117450"/>
    <x v="6"/>
    <x v="2"/>
    <n v="1332550"/>
    <n v="0.91900000000000004"/>
  </r>
  <r>
    <s v="ODR3556908303c"/>
    <s v="C699289L"/>
    <x v="378"/>
    <s v="P904043"/>
    <n v="145000"/>
    <n v="1"/>
    <n v="1450000"/>
    <n v="0"/>
    <n v="1450000"/>
    <n v="1"/>
    <n v="1"/>
    <n v="1"/>
    <n v="1"/>
    <d v="2021-08-12T00:00:00"/>
    <x v="1430"/>
    <n v="1450000"/>
    <n v="117450"/>
    <x v="6"/>
    <x v="2"/>
    <n v="1332550"/>
    <n v="0.91900000000000004"/>
  </r>
  <r>
    <s v="ODR3489581474w"/>
    <s v="C147101L"/>
    <x v="314"/>
    <s v="P904043"/>
    <n v="145000"/>
    <n v="1"/>
    <n v="1450000"/>
    <n v="0"/>
    <n v="1450000"/>
    <n v="1"/>
    <n v="1"/>
    <n v="1"/>
    <n v="1"/>
    <d v="2021-12-28T00:00:00"/>
    <x v="1430"/>
    <n v="1450000"/>
    <n v="117450"/>
    <x v="6"/>
    <x v="2"/>
    <n v="1332550"/>
    <n v="0.91900000000000004"/>
  </r>
  <r>
    <s v="ODR1512109289d"/>
    <s v="C454203L"/>
    <x v="403"/>
    <s v="P904043"/>
    <n v="145000"/>
    <n v="1"/>
    <n v="1450000"/>
    <n v="0"/>
    <n v="1450000"/>
    <n v="1"/>
    <n v="1"/>
    <n v="1"/>
    <n v="1"/>
    <d v="2021-09-12T00:00:00"/>
    <x v="1430"/>
    <n v="1450000"/>
    <n v="117450"/>
    <x v="6"/>
    <x v="2"/>
    <n v="1332550"/>
    <n v="0.91900000000000004"/>
  </r>
  <r>
    <s v="ODR2541540248g"/>
    <s v="C635740L"/>
    <x v="267"/>
    <s v="P904043"/>
    <n v="145000"/>
    <n v="1"/>
    <n v="1450000"/>
    <n v="0"/>
    <n v="1450000"/>
    <n v="1"/>
    <n v="0"/>
    <n v="0"/>
    <n v="4"/>
    <d v="2022-01-22T00:00:00"/>
    <x v="1430"/>
    <n v="1450000"/>
    <n v="117450"/>
    <x v="6"/>
    <x v="1"/>
    <n v="1332550"/>
    <n v="0.91900000000000004"/>
  </r>
  <r>
    <s v="ODR8188816917f"/>
    <s v="C131864L"/>
    <x v="37"/>
    <s v="P551274"/>
    <n v="145000"/>
    <n v="1"/>
    <n v="1450000"/>
    <n v="0"/>
    <n v="1450000"/>
    <n v="1"/>
    <n v="1"/>
    <n v="0"/>
    <n v="1"/>
    <d v="2022-06-16T00:00:00"/>
    <x v="2007"/>
    <n v="1450000"/>
    <n v="102950"/>
    <x v="6"/>
    <x v="2"/>
    <n v="1347050"/>
    <n v="0.92900000000000005"/>
  </r>
  <r>
    <s v="ODR9096731880i"/>
    <s v="C657141L"/>
    <x v="246"/>
    <s v="P904043"/>
    <n v="145000"/>
    <n v="1"/>
    <n v="1450000"/>
    <n v="0"/>
    <n v="1450000"/>
    <n v="1"/>
    <n v="1"/>
    <n v="1"/>
    <n v="1"/>
    <d v="2022-01-25T00:00:00"/>
    <x v="1430"/>
    <n v="1450000"/>
    <n v="117450"/>
    <x v="6"/>
    <x v="2"/>
    <n v="1332550"/>
    <n v="0.91900000000000004"/>
  </r>
  <r>
    <s v="ODR3137671607t"/>
    <s v="C796103L"/>
    <x v="94"/>
    <s v="P904043"/>
    <n v="145000"/>
    <n v="1"/>
    <n v="1450000"/>
    <n v="0"/>
    <n v="1450000"/>
    <n v="1"/>
    <n v="1"/>
    <n v="1"/>
    <n v="1"/>
    <d v="2021-07-09T00:00:00"/>
    <x v="1430"/>
    <n v="1450000"/>
    <n v="117450"/>
    <x v="6"/>
    <x v="2"/>
    <n v="1332550"/>
    <n v="0.91900000000000004"/>
  </r>
  <r>
    <s v="ODR6508885161y"/>
    <s v="C443586L"/>
    <x v="342"/>
    <s v="P597694"/>
    <n v="145000"/>
    <n v="1"/>
    <n v="1450000"/>
    <n v="0"/>
    <n v="1450000"/>
    <n v="1"/>
    <n v="0"/>
    <n v="0"/>
    <n v="1"/>
    <d v="2022-01-01T00:00:00"/>
    <x v="2008"/>
    <n v="1450000"/>
    <n v="92800"/>
    <x v="6"/>
    <x v="2"/>
    <n v="1357200"/>
    <n v="0.93600000000000005"/>
  </r>
  <r>
    <s v="ODR5475573681s"/>
    <s v="C318338L"/>
    <x v="250"/>
    <s v="P224384"/>
    <n v="145000"/>
    <n v="1"/>
    <n v="1450000"/>
    <n v="0"/>
    <n v="1450000"/>
    <n v="1"/>
    <n v="1"/>
    <n v="1"/>
    <n v="1"/>
    <d v="2022-02-23T00:00:00"/>
    <x v="202"/>
    <n v="1305000"/>
    <n v="84796"/>
    <x v="6"/>
    <x v="2"/>
    <n v="1365204"/>
    <n v="0.94152000000000002"/>
  </r>
  <r>
    <s v="ODR4495442898x"/>
    <s v="C686342L"/>
    <x v="334"/>
    <s v="P224384"/>
    <n v="145000"/>
    <n v="1"/>
    <n v="1450000"/>
    <n v="0"/>
    <n v="1450000"/>
    <n v="1"/>
    <n v="1"/>
    <n v="1"/>
    <n v="1"/>
    <d v="2022-02-16T00:00:00"/>
    <x v="202"/>
    <n v="1305000"/>
    <n v="84796"/>
    <x v="6"/>
    <x v="2"/>
    <n v="1365204"/>
    <n v="0.94152000000000002"/>
  </r>
  <r>
    <s v="ODR5586710566t"/>
    <s v="C683002L"/>
    <x v="223"/>
    <s v="P224384"/>
    <n v="145000"/>
    <n v="1"/>
    <n v="1450000"/>
    <n v="0"/>
    <n v="1450000"/>
    <n v="1"/>
    <n v="1"/>
    <n v="1"/>
    <n v="1"/>
    <d v="2022-03-08T00:00:00"/>
    <x v="202"/>
    <n v="1305000"/>
    <n v="84796"/>
    <x v="6"/>
    <x v="2"/>
    <n v="1365204"/>
    <n v="0.94152000000000002"/>
  </r>
  <r>
    <s v="ODR1271546982w"/>
    <s v="C956932L"/>
    <x v="380"/>
    <s v="P597694"/>
    <n v="145000"/>
    <n v="1"/>
    <n v="1450000"/>
    <n v="0"/>
    <n v="1450000"/>
    <n v="1"/>
    <n v="1"/>
    <n v="0"/>
    <n v="1"/>
    <d v="2022-03-01T00:00:00"/>
    <x v="2008"/>
    <n v="1450000"/>
    <n v="92800"/>
    <x v="6"/>
    <x v="2"/>
    <n v="1357200"/>
    <n v="0.93600000000000005"/>
  </r>
  <r>
    <s v="ODR8848790100a"/>
    <s v="C261650L"/>
    <x v="17"/>
    <s v="P904043"/>
    <n v="145000"/>
    <n v="1"/>
    <n v="1450000"/>
    <n v="0"/>
    <n v="1450000"/>
    <n v="1"/>
    <n v="1"/>
    <n v="1"/>
    <n v="1"/>
    <d v="2022-04-14T00:00:00"/>
    <x v="1430"/>
    <n v="1450000"/>
    <n v="117450"/>
    <x v="6"/>
    <x v="2"/>
    <n v="1332550"/>
    <n v="0.91900000000000004"/>
  </r>
  <r>
    <s v="ODR8628762089k"/>
    <s v="C559107L"/>
    <x v="396"/>
    <s v="P243305"/>
    <n v="72500"/>
    <n v="2"/>
    <n v="1450000"/>
    <n v="0"/>
    <n v="1450000"/>
    <n v="1"/>
    <n v="0"/>
    <n v="0"/>
    <n v="1"/>
    <d v="2021-12-13T00:00:00"/>
    <x v="2009"/>
    <n v="725000"/>
    <n v="50750"/>
    <x v="6"/>
    <x v="2"/>
    <n v="1348500"/>
    <n v="0.93"/>
  </r>
  <r>
    <s v="ODR9960372448o"/>
    <s v="C795421L"/>
    <x v="122"/>
    <s v="P904043"/>
    <n v="145000"/>
    <n v="1"/>
    <n v="1450000"/>
    <n v="0"/>
    <n v="1450000"/>
    <n v="1"/>
    <n v="1"/>
    <n v="1"/>
    <n v="1"/>
    <d v="2022-05-26T00:00:00"/>
    <x v="1430"/>
    <n v="1450000"/>
    <n v="117450"/>
    <x v="6"/>
    <x v="2"/>
    <n v="1332550"/>
    <n v="0.91900000000000004"/>
  </r>
  <r>
    <s v="ODR5416887091k"/>
    <s v="C450606L"/>
    <x v="127"/>
    <s v="P904043"/>
    <n v="145000"/>
    <n v="1"/>
    <n v="1450000"/>
    <n v="0"/>
    <n v="1450000"/>
    <n v="1"/>
    <n v="1"/>
    <n v="0"/>
    <n v="1"/>
    <d v="2022-05-19T00:00:00"/>
    <x v="1430"/>
    <n v="1450000"/>
    <n v="117450"/>
    <x v="6"/>
    <x v="2"/>
    <n v="1332550"/>
    <n v="0.91900000000000004"/>
  </r>
  <r>
    <s v="ODR6373554210q"/>
    <s v="C460966L"/>
    <x v="217"/>
    <s v="P224384"/>
    <n v="145000"/>
    <n v="1"/>
    <n v="1450000"/>
    <n v="0"/>
    <n v="1450000"/>
    <n v="1"/>
    <n v="1"/>
    <n v="0"/>
    <n v="1"/>
    <d v="2021-10-23T00:00:00"/>
    <x v="202"/>
    <n v="1305000"/>
    <n v="84796"/>
    <x v="6"/>
    <x v="2"/>
    <n v="1365204"/>
    <n v="0.94152000000000002"/>
  </r>
  <r>
    <s v="ODR6915144290b"/>
    <s v="C706324L"/>
    <x v="307"/>
    <s v="P904043"/>
    <n v="145000"/>
    <n v="1"/>
    <n v="1450000"/>
    <n v="0"/>
    <n v="1450000"/>
    <n v="1"/>
    <n v="1"/>
    <n v="1"/>
    <n v="1"/>
    <d v="2022-03-24T00:00:00"/>
    <x v="1430"/>
    <n v="1450000"/>
    <n v="117450"/>
    <x v="6"/>
    <x v="2"/>
    <n v="1332550"/>
    <n v="0.91900000000000004"/>
  </r>
  <r>
    <s v="ODR4175931452n"/>
    <s v="C683002L"/>
    <x v="27"/>
    <s v="P224384"/>
    <n v="145000"/>
    <n v="1"/>
    <n v="1450000"/>
    <n v="0"/>
    <n v="1450000"/>
    <n v="1"/>
    <n v="1"/>
    <n v="1"/>
    <n v="1"/>
    <d v="2022-03-08T00:00:00"/>
    <x v="202"/>
    <n v="1305000"/>
    <n v="84796"/>
    <x v="6"/>
    <x v="2"/>
    <n v="1365204"/>
    <n v="0.94152000000000002"/>
  </r>
  <r>
    <s v="ODR7945896794h"/>
    <s v="C979878L"/>
    <x v="166"/>
    <s v="P771328"/>
    <n v="145000"/>
    <n v="1"/>
    <n v="1450000"/>
    <n v="0"/>
    <n v="1450000"/>
    <n v="1"/>
    <n v="1"/>
    <n v="1"/>
    <n v="1"/>
    <d v="2022-03-13T00:00:00"/>
    <x v="2010"/>
    <n v="1305000"/>
    <n v="90016"/>
    <x v="6"/>
    <x v="2"/>
    <n v="1359984"/>
    <n v="0.93791999999999998"/>
  </r>
  <r>
    <s v="ODR5996319696l"/>
    <s v="C457308L"/>
    <x v="244"/>
    <s v="P904043"/>
    <n v="145000"/>
    <n v="1"/>
    <n v="1450000"/>
    <n v="0"/>
    <n v="1450000"/>
    <n v="1"/>
    <n v="1"/>
    <n v="1"/>
    <n v="1"/>
    <d v="2022-04-21T00:00:00"/>
    <x v="1430"/>
    <n v="1450000"/>
    <n v="117450"/>
    <x v="6"/>
    <x v="2"/>
    <n v="1332550"/>
    <n v="0.91900000000000004"/>
  </r>
  <r>
    <s v="ODR1490313745b"/>
    <s v="C491779L"/>
    <x v="119"/>
    <s v="P224384"/>
    <n v="145000"/>
    <n v="1"/>
    <n v="1450000"/>
    <n v="0"/>
    <n v="1450000"/>
    <n v="1"/>
    <n v="1"/>
    <n v="0"/>
    <n v="1"/>
    <d v="2022-06-23T00:00:00"/>
    <x v="202"/>
    <n v="1305000"/>
    <n v="84796"/>
    <x v="6"/>
    <x v="2"/>
    <n v="1365204"/>
    <n v="0.94152000000000002"/>
  </r>
  <r>
    <s v="ODR2596441221o"/>
    <s v="C902805L"/>
    <x v="203"/>
    <s v="P224384"/>
    <n v="145000"/>
    <n v="1"/>
    <n v="1450000"/>
    <n v="0"/>
    <n v="1450000"/>
    <n v="1"/>
    <n v="1"/>
    <n v="1"/>
    <n v="1"/>
    <d v="2022-01-22T00:00:00"/>
    <x v="202"/>
    <n v="1305000"/>
    <n v="84796"/>
    <x v="6"/>
    <x v="2"/>
    <n v="1365204"/>
    <n v="0.94152000000000002"/>
  </r>
  <r>
    <s v="ODR3099038464i"/>
    <s v="C520646L"/>
    <x v="180"/>
    <s v="P224384"/>
    <n v="145000"/>
    <n v="1"/>
    <n v="1450000"/>
    <n v="0"/>
    <n v="1450000"/>
    <n v="1"/>
    <n v="1"/>
    <n v="1"/>
    <n v="1"/>
    <d v="2022-02-27T00:00:00"/>
    <x v="202"/>
    <n v="1305000"/>
    <n v="84796"/>
    <x v="6"/>
    <x v="2"/>
    <n v="1365204"/>
    <n v="0.94152000000000002"/>
  </r>
  <r>
    <s v="ODR1852875502d"/>
    <s v="C165124L"/>
    <x v="41"/>
    <s v="P904043"/>
    <n v="145000"/>
    <n v="1"/>
    <n v="1450000"/>
    <n v="0"/>
    <n v="1450000"/>
    <n v="1"/>
    <n v="1"/>
    <n v="1"/>
    <n v="1"/>
    <d v="2022-04-01T00:00:00"/>
    <x v="1430"/>
    <n v="1450000"/>
    <n v="117450"/>
    <x v="6"/>
    <x v="2"/>
    <n v="1332550"/>
    <n v="0.91900000000000004"/>
  </r>
  <r>
    <s v="ODR7359090253f"/>
    <s v="C450606L"/>
    <x v="20"/>
    <s v="P224384"/>
    <n v="145000"/>
    <n v="1"/>
    <n v="1450000"/>
    <n v="0"/>
    <n v="1450000"/>
    <n v="1"/>
    <n v="1"/>
    <n v="0"/>
    <n v="1"/>
    <d v="2022-05-19T00:00:00"/>
    <x v="202"/>
    <n v="1305000"/>
    <n v="84796"/>
    <x v="6"/>
    <x v="2"/>
    <n v="1365204"/>
    <n v="0.94152000000000002"/>
  </r>
  <r>
    <s v="ODR7599753840w"/>
    <s v="C231044L"/>
    <x v="376"/>
    <s v="P756799"/>
    <n v="145000"/>
    <n v="1"/>
    <n v="1450000"/>
    <n v="0"/>
    <n v="1450000"/>
    <n v="1"/>
    <n v="1"/>
    <n v="1"/>
    <n v="1"/>
    <d v="2021-07-28T00:00:00"/>
    <x v="1436"/>
    <n v="1450000"/>
    <n v="89900"/>
    <x v="8"/>
    <x v="2"/>
    <n v="1360100"/>
    <n v="0.93799999999999994"/>
  </r>
  <r>
    <s v="ODR7578354049r"/>
    <s v="C925922L"/>
    <x v="154"/>
    <s v="P151972"/>
    <n v="145000"/>
    <n v="1"/>
    <n v="1450000"/>
    <n v="0"/>
    <n v="1450000"/>
    <n v="1"/>
    <n v="1"/>
    <n v="1"/>
    <n v="1"/>
    <d v="2021-07-23T00:00:00"/>
    <x v="2011"/>
    <n v="1450000"/>
    <n v="102950"/>
    <x v="8"/>
    <x v="2"/>
    <n v="1347050"/>
    <n v="0.92900000000000005"/>
  </r>
  <r>
    <s v="ODR6221730658j"/>
    <s v="C670144L"/>
    <x v="318"/>
    <s v="P756799"/>
    <n v="145000"/>
    <n v="1"/>
    <n v="1450000"/>
    <n v="0"/>
    <n v="1450000"/>
    <n v="1"/>
    <n v="1"/>
    <n v="1"/>
    <n v="1"/>
    <d v="2021-08-17T00:00:00"/>
    <x v="1436"/>
    <n v="1450000"/>
    <n v="89900"/>
    <x v="8"/>
    <x v="2"/>
    <n v="1360100"/>
    <n v="0.93799999999999994"/>
  </r>
  <r>
    <s v="ODR2246674299s"/>
    <s v="C823189L"/>
    <x v="281"/>
    <s v="P504431"/>
    <n v="145000"/>
    <n v="1"/>
    <n v="1450000"/>
    <n v="0"/>
    <n v="1450000"/>
    <n v="1"/>
    <n v="1"/>
    <n v="1"/>
    <n v="1"/>
    <d v="2021-07-16T00:00:00"/>
    <x v="2012"/>
    <n v="1450000"/>
    <n v="105850"/>
    <x v="8"/>
    <x v="2"/>
    <n v="1344150"/>
    <n v="0.92700000000000005"/>
  </r>
  <r>
    <s v="ODR4923793801p"/>
    <s v="C684090L"/>
    <x v="241"/>
    <s v="P504431"/>
    <n v="145000"/>
    <n v="1"/>
    <n v="1450000"/>
    <n v="0"/>
    <n v="1450000"/>
    <n v="1"/>
    <n v="1"/>
    <n v="0"/>
    <n v="1"/>
    <d v="2021-10-23T00:00:00"/>
    <x v="2012"/>
    <n v="1450000"/>
    <n v="105850"/>
    <x v="8"/>
    <x v="2"/>
    <n v="1344150"/>
    <n v="0.92700000000000005"/>
  </r>
  <r>
    <s v="ODR8558022132y"/>
    <s v="C555148L"/>
    <x v="217"/>
    <s v="P741293"/>
    <n v="145000"/>
    <n v="1"/>
    <n v="1450000"/>
    <n v="0"/>
    <n v="1450000"/>
    <n v="1"/>
    <n v="1"/>
    <n v="0"/>
    <n v="7"/>
    <d v="2022-05-08T00:00:00"/>
    <x v="2013"/>
    <n v="1087500"/>
    <n v="66294"/>
    <x v="8"/>
    <x v="4"/>
    <n v="1383706"/>
    <n v="0.95428000000000002"/>
  </r>
  <r>
    <s v="ODR6453146081t"/>
    <s v="C751410L"/>
    <x v="395"/>
    <s v="P756799"/>
    <n v="145000"/>
    <n v="1"/>
    <n v="1450000"/>
    <n v="0"/>
    <n v="1450000"/>
    <n v="1"/>
    <n v="1"/>
    <n v="1"/>
    <n v="1"/>
    <d v="2022-06-04T00:00:00"/>
    <x v="1436"/>
    <n v="1450000"/>
    <n v="89900"/>
    <x v="8"/>
    <x v="2"/>
    <n v="1360100"/>
    <n v="0.93799999999999994"/>
  </r>
  <r>
    <s v="ODR4469836635i"/>
    <s v="C268356L"/>
    <x v="401"/>
    <s v="P741293"/>
    <n v="145000"/>
    <n v="1"/>
    <n v="1450000"/>
    <n v="0"/>
    <n v="1450000"/>
    <n v="1"/>
    <n v="1"/>
    <n v="1"/>
    <n v="1"/>
    <d v="2022-05-15T00:00:00"/>
    <x v="2013"/>
    <n v="1087500"/>
    <n v="66294"/>
    <x v="8"/>
    <x v="2"/>
    <n v="1383706"/>
    <n v="0.95428000000000002"/>
  </r>
  <r>
    <s v="ODR1856403895s"/>
    <s v="C117901L"/>
    <x v="32"/>
    <s v="P205993"/>
    <n v="145000"/>
    <n v="1"/>
    <n v="1450000"/>
    <n v="0"/>
    <n v="1450000"/>
    <n v="1"/>
    <n v="1"/>
    <n v="1"/>
    <n v="1"/>
    <d v="2022-07-10T00:00:00"/>
    <x v="1899"/>
    <n v="1653000"/>
    <n v="135546"/>
    <x v="8"/>
    <x v="2"/>
    <n v="1314454"/>
    <n v="0.90651999999999999"/>
  </r>
  <r>
    <s v="ODR8433814674r"/>
    <s v="C681808L"/>
    <x v="33"/>
    <s v="P205993"/>
    <n v="145000"/>
    <n v="1"/>
    <n v="1450000"/>
    <n v="0"/>
    <n v="1450000"/>
    <n v="1"/>
    <n v="1"/>
    <n v="1"/>
    <n v="1"/>
    <d v="2022-07-24T00:00:00"/>
    <x v="1899"/>
    <n v="1653000"/>
    <n v="135546"/>
    <x v="8"/>
    <x v="2"/>
    <n v="1314454"/>
    <n v="0.90651999999999999"/>
  </r>
  <r>
    <s v="ODR5388196221c"/>
    <s v="C527720L"/>
    <x v="106"/>
    <s v="P205993"/>
    <n v="145000"/>
    <n v="1"/>
    <n v="1450000"/>
    <n v="0"/>
    <n v="1450000"/>
    <n v="1"/>
    <n v="1"/>
    <n v="1"/>
    <n v="1"/>
    <d v="2022-08-04T00:00:00"/>
    <x v="1899"/>
    <n v="1653000"/>
    <n v="135546"/>
    <x v="8"/>
    <x v="2"/>
    <n v="1314454"/>
    <n v="0.90651999999999999"/>
  </r>
  <r>
    <s v="ODR9013218601c"/>
    <s v="C885565L"/>
    <x v="317"/>
    <s v="P538428"/>
    <n v="145000"/>
    <n v="1"/>
    <n v="1450000"/>
    <n v="0"/>
    <n v="1450000"/>
    <n v="1"/>
    <n v="0"/>
    <n v="0"/>
    <n v="9"/>
    <d v="2021-09-10T00:00:00"/>
    <x v="2014"/>
    <n v="1450000"/>
    <n v="95700"/>
    <x v="14"/>
    <x v="9"/>
    <n v="1354300"/>
    <n v="0.93400000000000005"/>
  </r>
  <r>
    <s v="ODR2249943116b"/>
    <s v="C741634L"/>
    <x v="96"/>
    <s v="P858068"/>
    <n v="29000"/>
    <n v="5"/>
    <n v="1450000"/>
    <n v="0"/>
    <n v="1450000"/>
    <n v="1"/>
    <n v="1"/>
    <n v="1"/>
    <n v="1"/>
    <d v="2021-07-09T00:00:00"/>
    <x v="0"/>
    <n v="261000"/>
    <n v="18270"/>
    <x v="0"/>
    <x v="2"/>
    <n v="1358650"/>
    <n v="0.93700000000000006"/>
  </r>
  <r>
    <s v="ODR6610380772w"/>
    <s v="C263640L"/>
    <x v="69"/>
    <s v="P664265"/>
    <n v="145000"/>
    <n v="1"/>
    <n v="1450000"/>
    <n v="0"/>
    <n v="1450000"/>
    <n v="1"/>
    <n v="1"/>
    <n v="0"/>
    <n v="1"/>
    <d v="2021-11-27T00:00:00"/>
    <x v="1441"/>
    <n v="1450000"/>
    <n v="94250"/>
    <x v="0"/>
    <x v="2"/>
    <n v="1355750"/>
    <n v="0.93500000000000005"/>
  </r>
  <r>
    <s v="ODR5347048069e"/>
    <s v="C678059L"/>
    <x v="33"/>
    <s v="P664265"/>
    <n v="145000"/>
    <n v="1"/>
    <n v="1450000"/>
    <n v="0"/>
    <n v="1450000"/>
    <n v="1"/>
    <n v="0"/>
    <n v="0"/>
    <n v="1"/>
    <d v="2022-07-04T00:00:00"/>
    <x v="1441"/>
    <n v="1450000"/>
    <n v="94250"/>
    <x v="0"/>
    <x v="2"/>
    <n v="1355750"/>
    <n v="0.93500000000000005"/>
  </r>
  <r>
    <s v="ODR6945155281s"/>
    <s v="C189137L"/>
    <x v="318"/>
    <s v="P671345"/>
    <n v="145000"/>
    <n v="1"/>
    <n v="1450000"/>
    <n v="0"/>
    <n v="1450000"/>
    <n v="1"/>
    <n v="1"/>
    <n v="1"/>
    <n v="1"/>
    <d v="2021-12-21T00:00:00"/>
    <x v="2015"/>
    <n v="1450000"/>
    <n v="102950"/>
    <x v="12"/>
    <x v="2"/>
    <n v="1347050"/>
    <n v="0.92900000000000005"/>
  </r>
  <r>
    <s v="ODR7726441688t"/>
    <s v="C266522L"/>
    <x v="68"/>
    <s v="P671345"/>
    <n v="145000"/>
    <n v="1"/>
    <n v="1450000"/>
    <n v="0"/>
    <n v="1450000"/>
    <n v="1"/>
    <n v="1"/>
    <n v="1"/>
    <n v="1"/>
    <d v="2021-11-04T00:00:00"/>
    <x v="2015"/>
    <n v="1450000"/>
    <n v="102950"/>
    <x v="12"/>
    <x v="2"/>
    <n v="1347050"/>
    <n v="0.92900000000000005"/>
  </r>
  <r>
    <s v="ODR7339922712z"/>
    <s v="C545911L"/>
    <x v="46"/>
    <s v="P504671"/>
    <n v="145000"/>
    <n v="1"/>
    <n v="1450000"/>
    <n v="0"/>
    <n v="1450000"/>
    <n v="1"/>
    <n v="0"/>
    <n v="0"/>
    <n v="1"/>
    <d v="2021-09-13T00:00:00"/>
    <x v="2016"/>
    <n v="1450000"/>
    <n v="120350"/>
    <x v="7"/>
    <x v="2"/>
    <n v="1329650"/>
    <n v="0.91700000000000004"/>
  </r>
  <r>
    <s v="ODR1463734645v"/>
    <s v="C296709L"/>
    <x v="223"/>
    <s v="P504897"/>
    <n v="144942"/>
    <n v="1"/>
    <n v="1449420"/>
    <n v="0"/>
    <n v="1449420"/>
    <n v="1"/>
    <n v="1"/>
    <n v="1"/>
    <n v="1"/>
    <d v="2022-02-18T00:00:00"/>
    <x v="2017"/>
    <n v="1449420"/>
    <n v="86942"/>
    <x v="3"/>
    <x v="2"/>
    <n v="1362478"/>
    <n v="0.940016006402561"/>
  </r>
  <r>
    <s v="ODR3600128922p"/>
    <s v="C598721L"/>
    <x v="226"/>
    <s v="P720879"/>
    <n v="144942"/>
    <n v="1"/>
    <n v="1449420"/>
    <n v="0"/>
    <n v="1449420"/>
    <n v="1"/>
    <n v="1"/>
    <n v="1"/>
    <n v="1"/>
    <d v="2021-11-18T00:00:00"/>
    <x v="2018"/>
    <n v="1449420"/>
    <n v="102892"/>
    <x v="14"/>
    <x v="2"/>
    <n v="1346528"/>
    <n v="0.92901160464185673"/>
  </r>
  <r>
    <s v="ODR4149104176y"/>
    <s v="C501840L"/>
    <x v="79"/>
    <s v="P126964"/>
    <n v="144942"/>
    <n v="1"/>
    <n v="1449420"/>
    <n v="0"/>
    <n v="1449420"/>
    <n v="1"/>
    <n v="0"/>
    <n v="0"/>
    <n v="4"/>
    <d v="2022-03-14T00:00:00"/>
    <x v="2019"/>
    <n v="1449420"/>
    <n v="126092"/>
    <x v="9"/>
    <x v="1"/>
    <n v="1323328"/>
    <n v="0.91300520208083236"/>
  </r>
  <r>
    <s v="ODR7679960228s"/>
    <s v="C749653L"/>
    <x v="209"/>
    <s v="P599034"/>
    <n v="144942"/>
    <n v="1"/>
    <n v="1449420"/>
    <n v="0"/>
    <n v="1449420"/>
    <n v="1"/>
    <n v="1"/>
    <n v="1"/>
    <n v="1"/>
    <d v="2022-04-23T00:00:00"/>
    <x v="2020"/>
    <n v="1449420"/>
    <n v="99992"/>
    <x v="9"/>
    <x v="2"/>
    <n v="1349428"/>
    <n v="0.93101240496198479"/>
  </r>
  <r>
    <s v="ODR4539788811f"/>
    <s v="C810409L"/>
    <x v="330"/>
    <s v="P303831"/>
    <n v="144855"/>
    <n v="1"/>
    <n v="1448550"/>
    <n v="0"/>
    <n v="1448550"/>
    <n v="1"/>
    <n v="1"/>
    <n v="1"/>
    <n v="1"/>
    <d v="2021-10-24T00:00:00"/>
    <x v="2021"/>
    <n v="1159420"/>
    <n v="93902"/>
    <x v="9"/>
    <x v="2"/>
    <n v="1354648"/>
    <n v="0.93517517517517512"/>
  </r>
  <r>
    <s v="ODR6410574034o"/>
    <s v="C717221L"/>
    <x v="238"/>
    <s v="P589410"/>
    <n v="144710"/>
    <n v="1"/>
    <n v="1447100"/>
    <n v="0"/>
    <n v="1447100"/>
    <n v="1"/>
    <n v="0"/>
    <n v="0"/>
    <n v="4"/>
    <d v="2021-07-13T00:00:00"/>
    <x v="2022"/>
    <n v="1447100"/>
    <n v="124410"/>
    <x v="13"/>
    <x v="1"/>
    <n v="1322690"/>
    <n v="0.91402805611222449"/>
  </r>
  <r>
    <s v="ODR4107687173g"/>
    <s v="C887845L"/>
    <x v="341"/>
    <s v="P178217"/>
    <n v="144710"/>
    <n v="1"/>
    <n v="1447100"/>
    <n v="0"/>
    <n v="1447100"/>
    <n v="1"/>
    <n v="1"/>
    <n v="1"/>
    <n v="1"/>
    <d v="2021-07-06T00:00:00"/>
    <x v="2023"/>
    <n v="1447100"/>
    <n v="86826"/>
    <x v="12"/>
    <x v="2"/>
    <n v="1360274"/>
    <n v="0.94"/>
  </r>
  <r>
    <s v="ODR4185120235u"/>
    <s v="C391465L"/>
    <x v="358"/>
    <s v="P178217"/>
    <n v="144710"/>
    <n v="1"/>
    <n v="1447100"/>
    <n v="0"/>
    <n v="1447100"/>
    <n v="1"/>
    <n v="1"/>
    <n v="0"/>
    <n v="1"/>
    <d v="2022-04-16T00:00:00"/>
    <x v="2023"/>
    <n v="1447100"/>
    <n v="86826"/>
    <x v="12"/>
    <x v="2"/>
    <n v="1360274"/>
    <n v="0.94"/>
  </r>
  <r>
    <s v="ODR2257312271w"/>
    <s v="C673213L"/>
    <x v="57"/>
    <s v="P780852"/>
    <n v="144130"/>
    <n v="1"/>
    <n v="1441300"/>
    <n v="0"/>
    <n v="1441300"/>
    <n v="1"/>
    <n v="1"/>
    <n v="1"/>
    <n v="1"/>
    <d v="2021-08-02T00:00:00"/>
    <x v="2024"/>
    <n v="1441300"/>
    <n v="86478"/>
    <x v="8"/>
    <x v="2"/>
    <n v="1354822"/>
    <n v="0.94"/>
  </r>
  <r>
    <s v="ODR7519486668l"/>
    <s v="C196720L"/>
    <x v="24"/>
    <s v="P991363"/>
    <n v="144130"/>
    <n v="1"/>
    <n v="1441300"/>
    <n v="0"/>
    <n v="1441300"/>
    <n v="1"/>
    <n v="1"/>
    <n v="0"/>
    <n v="1"/>
    <d v="2021-07-23T00:00:00"/>
    <x v="2025"/>
    <n v="1441300"/>
    <n v="125338"/>
    <x v="14"/>
    <x v="2"/>
    <n v="1315962"/>
    <n v="0.91303822937625756"/>
  </r>
  <r>
    <s v="ODR4840048356e"/>
    <s v="C196720L"/>
    <x v="35"/>
    <s v="P991363"/>
    <n v="144130"/>
    <n v="1"/>
    <n v="1441300"/>
    <n v="0"/>
    <n v="1441300"/>
    <n v="1"/>
    <n v="0"/>
    <n v="0"/>
    <n v="1"/>
    <d v="2021-07-23T00:00:00"/>
    <x v="2025"/>
    <n v="1441300"/>
    <n v="125338"/>
    <x v="14"/>
    <x v="2"/>
    <n v="1315962"/>
    <n v="0.91303822937625756"/>
  </r>
  <r>
    <s v="ODR6649554158h"/>
    <s v="C196720L"/>
    <x v="22"/>
    <s v="P991363"/>
    <n v="144130"/>
    <n v="1"/>
    <n v="1441300"/>
    <n v="0"/>
    <n v="1441300"/>
    <n v="1"/>
    <n v="0"/>
    <n v="0"/>
    <n v="1"/>
    <d v="2021-07-23T00:00:00"/>
    <x v="2025"/>
    <n v="1441300"/>
    <n v="125338"/>
    <x v="14"/>
    <x v="2"/>
    <n v="1315962"/>
    <n v="0.91303822937625756"/>
  </r>
  <r>
    <s v="ODR8826528640s"/>
    <s v="C466208L"/>
    <x v="26"/>
    <s v="P842526"/>
    <n v="47850"/>
    <n v="3"/>
    <n v="1435500"/>
    <n v="0"/>
    <n v="1435500"/>
    <n v="1"/>
    <n v="1"/>
    <n v="0"/>
    <n v="1"/>
    <d v="2022-06-12T00:00:00"/>
    <x v="1778"/>
    <n v="478500"/>
    <n v="30102"/>
    <x v="11"/>
    <x v="2"/>
    <n v="1345194"/>
    <n v="0.93709090909090909"/>
  </r>
  <r>
    <s v="ODR2951197338m"/>
    <s v="C137528L"/>
    <x v="290"/>
    <s v="P373121"/>
    <n v="143550"/>
    <n v="1"/>
    <n v="1435500"/>
    <n v="0"/>
    <n v="1435500"/>
    <n v="1"/>
    <n v="1"/>
    <n v="0"/>
    <n v="1"/>
    <d v="2022-01-16T00:00:00"/>
    <x v="2026"/>
    <n v="1435500"/>
    <n v="120582"/>
    <x v="7"/>
    <x v="2"/>
    <n v="1314918"/>
    <n v="0.91600000000000004"/>
  </r>
  <r>
    <s v="ODR3673284938h"/>
    <s v="C851854L"/>
    <x v="233"/>
    <s v="P441667"/>
    <n v="142100"/>
    <n v="1"/>
    <n v="1421000"/>
    <n v="0"/>
    <n v="1421000"/>
    <n v="1"/>
    <n v="1"/>
    <n v="1"/>
    <n v="1"/>
    <d v="2021-07-01T00:00:00"/>
    <x v="2027"/>
    <n v="1421000"/>
    <n v="85260"/>
    <x v="13"/>
    <x v="2"/>
    <n v="1335740"/>
    <n v="0.94"/>
  </r>
  <r>
    <s v="ODR3142288312l"/>
    <s v="C192570L"/>
    <x v="393"/>
    <s v="P596373"/>
    <n v="142100"/>
    <n v="1"/>
    <n v="1421000"/>
    <n v="0"/>
    <n v="1421000"/>
    <n v="1"/>
    <n v="1"/>
    <n v="0"/>
    <n v="1"/>
    <d v="2022-05-11T00:00:00"/>
    <x v="2028"/>
    <n v="1421000"/>
    <n v="105154"/>
    <x v="8"/>
    <x v="2"/>
    <n v="1315846"/>
    <n v="0.92600000000000005"/>
  </r>
  <r>
    <s v="ODR5923977911p"/>
    <s v="C378624L"/>
    <x v="329"/>
    <s v="P704808"/>
    <n v="20300"/>
    <n v="7"/>
    <n v="1421000"/>
    <n v="0"/>
    <n v="1421000"/>
    <n v="1"/>
    <n v="1"/>
    <n v="0"/>
    <n v="1"/>
    <d v="2022-01-20T00:00:00"/>
    <x v="2029"/>
    <n v="203000"/>
    <n v="12586"/>
    <x v="12"/>
    <x v="2"/>
    <n v="1332898"/>
    <n v="0.93799999999999994"/>
  </r>
  <r>
    <s v="ODR8035967895d"/>
    <s v="C536776L"/>
    <x v="216"/>
    <s v="P642572"/>
    <n v="140882"/>
    <n v="1"/>
    <n v="1408820"/>
    <n v="0"/>
    <n v="1408820"/>
    <n v="1"/>
    <n v="1"/>
    <n v="1"/>
    <n v="1"/>
    <d v="2021-08-06T00:00:00"/>
    <x v="2030"/>
    <n v="1408820"/>
    <n v="126788"/>
    <x v="14"/>
    <x v="2"/>
    <n v="1282032"/>
    <n v="0.91000411692054339"/>
  </r>
  <r>
    <s v="ODR2631638024o"/>
    <s v="C521348L"/>
    <x v="310"/>
    <s v="P836472"/>
    <n v="70180"/>
    <n v="2"/>
    <n v="1403600"/>
    <n v="0"/>
    <n v="1403600"/>
    <n v="1"/>
    <n v="1"/>
    <n v="1"/>
    <n v="1"/>
    <d v="2021-09-03T00:00:00"/>
    <x v="2031"/>
    <n v="701800"/>
    <n v="61712"/>
    <x v="8"/>
    <x v="2"/>
    <n v="1280176"/>
    <n v="0.91206611570247931"/>
  </r>
  <r>
    <s v="ODR5816093202x"/>
    <s v="C363466L"/>
    <x v="313"/>
    <s v="P506680"/>
    <n v="70180"/>
    <n v="2"/>
    <n v="1403600"/>
    <n v="0"/>
    <n v="1403600"/>
    <n v="1"/>
    <n v="0"/>
    <n v="0"/>
    <n v="4"/>
    <d v="2021-11-24T00:00:00"/>
    <x v="2032"/>
    <n v="701800"/>
    <n v="53998"/>
    <x v="0"/>
    <x v="1"/>
    <n v="1295604"/>
    <n v="0.92305785123966944"/>
  </r>
  <r>
    <s v="ODR8352815697m"/>
    <s v="C698317L"/>
    <x v="53"/>
    <s v="P996588"/>
    <n v="46690"/>
    <n v="3"/>
    <n v="1400700"/>
    <n v="0"/>
    <n v="1400700"/>
    <n v="1"/>
    <n v="0"/>
    <n v="0"/>
    <n v="4"/>
    <d v="2021-12-14T00:00:00"/>
    <x v="1780"/>
    <n v="466900"/>
    <n v="29406"/>
    <x v="11"/>
    <x v="1"/>
    <n v="1312482"/>
    <n v="0.93701863354037263"/>
  </r>
  <r>
    <s v="ODR1926370911z"/>
    <s v="C757268L"/>
    <x v="255"/>
    <s v="P351680"/>
    <n v="69600"/>
    <n v="2"/>
    <n v="1392000"/>
    <n v="0"/>
    <n v="1392000"/>
    <n v="1"/>
    <n v="0"/>
    <n v="0"/>
    <n v="4"/>
    <d v="2022-03-28T00:00:00"/>
    <x v="2033"/>
    <n v="696000"/>
    <n v="54288"/>
    <x v="10"/>
    <x v="1"/>
    <n v="1283424"/>
    <n v="0.92200000000000004"/>
  </r>
  <r>
    <s v="ODR8116331682t"/>
    <s v="C175796L"/>
    <x v="323"/>
    <s v="P771328"/>
    <n v="139200"/>
    <n v="1"/>
    <n v="1392000"/>
    <n v="0"/>
    <n v="1392000"/>
    <n v="1"/>
    <n v="1"/>
    <n v="1"/>
    <n v="1"/>
    <d v="2021-10-27T00:00:00"/>
    <x v="2010"/>
    <n v="1305000"/>
    <n v="90016"/>
    <x v="6"/>
    <x v="2"/>
    <n v="1301984"/>
    <n v="0.93533333333333335"/>
  </r>
  <r>
    <s v="ODR6954590671k"/>
    <s v="C286514L"/>
    <x v="341"/>
    <s v="P214036"/>
    <n v="34800"/>
    <n v="4"/>
    <n v="1392000"/>
    <n v="0"/>
    <n v="1392000"/>
    <n v="1"/>
    <n v="1"/>
    <n v="1"/>
    <n v="1"/>
    <d v="2021-09-12T00:00:00"/>
    <x v="2034"/>
    <n v="295800"/>
    <n v="24824"/>
    <x v="6"/>
    <x v="2"/>
    <n v="1292704"/>
    <n v="0.92866666666666664"/>
  </r>
  <r>
    <s v="ODR3095911789s"/>
    <s v="C660512L"/>
    <x v="50"/>
    <s v="P531509"/>
    <n v="69600"/>
    <n v="2"/>
    <n v="1392000"/>
    <n v="0"/>
    <n v="1392000"/>
    <n v="1"/>
    <n v="1"/>
    <n v="1"/>
    <n v="4"/>
    <d v="2022-03-08T00:00:00"/>
    <x v="2035"/>
    <n v="696000"/>
    <n v="52200"/>
    <x v="6"/>
    <x v="1"/>
    <n v="1287600"/>
    <n v="0.92500000000000004"/>
  </r>
  <r>
    <s v="ODR1940065104f"/>
    <s v="C782890L"/>
    <x v="103"/>
    <s v="P513246"/>
    <n v="69600"/>
    <n v="2"/>
    <n v="1392000"/>
    <n v="0"/>
    <n v="1392000"/>
    <n v="1"/>
    <n v="1"/>
    <n v="0"/>
    <n v="1"/>
    <d v="2022-07-14T00:00:00"/>
    <x v="2036"/>
    <n v="696000"/>
    <n v="48720"/>
    <x v="6"/>
    <x v="2"/>
    <n v="1294560"/>
    <n v="0.93"/>
  </r>
  <r>
    <s v="ODR6293156170m"/>
    <s v="C606674L"/>
    <x v="109"/>
    <s v="P846918"/>
    <n v="139200"/>
    <n v="1"/>
    <n v="1392000"/>
    <n v="0"/>
    <n v="1392000"/>
    <n v="1"/>
    <n v="0"/>
    <n v="0"/>
    <n v="4"/>
    <d v="2022-03-14T00:00:00"/>
    <x v="1188"/>
    <n v="1392000"/>
    <n v="112752"/>
    <x v="6"/>
    <x v="1"/>
    <n v="1279248"/>
    <n v="0.91900000000000004"/>
  </r>
  <r>
    <s v="ODR8334770089u"/>
    <s v="C995963L"/>
    <x v="87"/>
    <s v="P249932"/>
    <n v="139200"/>
    <n v="1"/>
    <n v="1392000"/>
    <n v="0"/>
    <n v="1392000"/>
    <n v="1"/>
    <n v="1"/>
    <n v="1"/>
    <n v="1"/>
    <d v="2021-08-01T00:00:00"/>
    <x v="2037"/>
    <n v="1392000"/>
    <n v="98832"/>
    <x v="8"/>
    <x v="2"/>
    <n v="1293168"/>
    <n v="0.92900000000000005"/>
  </r>
  <r>
    <s v="ODR1224113091i"/>
    <s v="C400506L"/>
    <x v="276"/>
    <s v="P615379"/>
    <n v="69600"/>
    <n v="2"/>
    <n v="1392000"/>
    <n v="0"/>
    <n v="1392000"/>
    <n v="1"/>
    <n v="1"/>
    <n v="1"/>
    <n v="8"/>
    <d v="2021-07-06T00:00:00"/>
    <x v="2038"/>
    <n v="696000"/>
    <n v="41760"/>
    <x v="8"/>
    <x v="8"/>
    <n v="1308480"/>
    <n v="0.94"/>
  </r>
  <r>
    <s v="ODR8258056327b"/>
    <s v="C933998L"/>
    <x v="286"/>
    <s v="P564918"/>
    <n v="139200"/>
    <n v="1"/>
    <n v="1392000"/>
    <n v="0"/>
    <n v="1392000"/>
    <n v="1"/>
    <n v="1"/>
    <n v="1"/>
    <n v="1"/>
    <d v="2021-09-04T00:00:00"/>
    <x v="2039"/>
    <n v="1392000"/>
    <n v="89088"/>
    <x v="8"/>
    <x v="2"/>
    <n v="1302912"/>
    <n v="0.93600000000000005"/>
  </r>
  <r>
    <s v="ODR2784295102l"/>
    <s v="C825216L"/>
    <x v="255"/>
    <s v="P480295"/>
    <n v="139200"/>
    <n v="1"/>
    <n v="1392000"/>
    <n v="0"/>
    <n v="1392000"/>
    <n v="1"/>
    <n v="1"/>
    <n v="1"/>
    <n v="1"/>
    <d v="2021-07-10T00:00:00"/>
    <x v="2040"/>
    <n v="1392000"/>
    <n v="87696"/>
    <x v="8"/>
    <x v="2"/>
    <n v="1304304"/>
    <n v="0.93700000000000006"/>
  </r>
  <r>
    <s v="ODR6960246910m"/>
    <s v="C182760L"/>
    <x v="380"/>
    <s v="P249932"/>
    <n v="139200"/>
    <n v="1"/>
    <n v="1392000"/>
    <n v="0"/>
    <n v="1392000"/>
    <n v="1"/>
    <n v="1"/>
    <n v="1"/>
    <n v="4"/>
    <d v="2022-03-06T00:00:00"/>
    <x v="2037"/>
    <n v="1392000"/>
    <n v="98832"/>
    <x v="8"/>
    <x v="1"/>
    <n v="1293168"/>
    <n v="0.92900000000000005"/>
  </r>
  <r>
    <s v="ODR5151657786w"/>
    <s v="C622272L"/>
    <x v="79"/>
    <s v="P249932"/>
    <n v="139200"/>
    <n v="1"/>
    <n v="1392000"/>
    <n v="0"/>
    <n v="1392000"/>
    <n v="1"/>
    <n v="1"/>
    <n v="1"/>
    <n v="1"/>
    <d v="2022-05-19T00:00:00"/>
    <x v="2037"/>
    <n v="1392000"/>
    <n v="98832"/>
    <x v="8"/>
    <x v="2"/>
    <n v="1293168"/>
    <n v="0.92900000000000005"/>
  </r>
  <r>
    <s v="ODR4944855613b"/>
    <s v="C356780L"/>
    <x v="76"/>
    <s v="P291020"/>
    <n v="139200"/>
    <n v="1"/>
    <n v="1392000"/>
    <n v="0"/>
    <n v="1392000"/>
    <n v="1"/>
    <n v="1"/>
    <n v="1"/>
    <n v="1"/>
    <d v="2021-09-26T00:00:00"/>
    <x v="2041"/>
    <n v="1392000"/>
    <n v="98832"/>
    <x v="8"/>
    <x v="2"/>
    <n v="1293168"/>
    <n v="0.92900000000000005"/>
  </r>
  <r>
    <s v="ODR9570202559g"/>
    <s v="C343220L"/>
    <x v="246"/>
    <s v="P647494"/>
    <n v="139200"/>
    <n v="1"/>
    <n v="1392000"/>
    <n v="0"/>
    <n v="1392000"/>
    <n v="1"/>
    <n v="0"/>
    <n v="0"/>
    <n v="5"/>
    <d v="2021-10-04T00:00:00"/>
    <x v="2042"/>
    <n v="1392000"/>
    <n v="114144"/>
    <x v="0"/>
    <x v="0"/>
    <n v="1277856"/>
    <n v="0.91800000000000004"/>
  </r>
  <r>
    <s v="ODR1150108319c"/>
    <s v="C837608L"/>
    <x v="252"/>
    <s v="P515027"/>
    <n v="139200"/>
    <n v="1"/>
    <n v="1392000"/>
    <n v="0"/>
    <n v="1392000"/>
    <n v="1"/>
    <n v="1"/>
    <n v="0"/>
    <n v="1"/>
    <d v="2022-02-19T00:00:00"/>
    <x v="2043"/>
    <n v="1392000"/>
    <n v="115536"/>
    <x v="0"/>
    <x v="2"/>
    <n v="1276464"/>
    <n v="0.91700000000000004"/>
  </r>
  <r>
    <s v="ODR5201894196e"/>
    <s v="C837608L"/>
    <x v="380"/>
    <s v="P515027"/>
    <n v="139200"/>
    <n v="1"/>
    <n v="1392000"/>
    <n v="0"/>
    <n v="1392000"/>
    <n v="1"/>
    <n v="1"/>
    <n v="1"/>
    <n v="1"/>
    <d v="2022-02-19T00:00:00"/>
    <x v="2043"/>
    <n v="1392000"/>
    <n v="115536"/>
    <x v="0"/>
    <x v="2"/>
    <n v="1276464"/>
    <n v="0.91700000000000004"/>
  </r>
  <r>
    <s v="ODR5482305470l"/>
    <s v="C885240L"/>
    <x v="241"/>
    <s v="P457442"/>
    <n v="9280"/>
    <n v="15"/>
    <n v="1392000"/>
    <n v="0"/>
    <n v="1392000"/>
    <n v="1"/>
    <n v="1"/>
    <n v="1"/>
    <n v="1"/>
    <d v="2021-10-02T00:00:00"/>
    <x v="1480"/>
    <n v="92800"/>
    <n v="6032"/>
    <x v="11"/>
    <x v="2"/>
    <n v="1301520"/>
    <n v="0.93500000000000005"/>
  </r>
  <r>
    <s v="ODR5312239808x"/>
    <s v="C814229L"/>
    <x v="56"/>
    <s v="P425645"/>
    <n v="69600"/>
    <n v="2"/>
    <n v="1392000"/>
    <n v="0"/>
    <n v="1392000"/>
    <n v="1"/>
    <n v="1"/>
    <n v="0"/>
    <n v="1"/>
    <d v="2021-07-13T00:00:00"/>
    <x v="1324"/>
    <n v="696000"/>
    <n v="57768"/>
    <x v="11"/>
    <x v="2"/>
    <n v="1276464"/>
    <n v="0.91700000000000004"/>
  </r>
  <r>
    <s v="ODR4171692103o"/>
    <s v="C389361L"/>
    <x v="156"/>
    <s v="P504560"/>
    <n v="139200"/>
    <n v="1"/>
    <n v="1392000"/>
    <n v="0"/>
    <n v="1392000"/>
    <n v="1"/>
    <n v="0"/>
    <n v="0"/>
    <n v="1"/>
    <d v="2021-11-15T00:00:00"/>
    <x v="2044"/>
    <n v="1392000"/>
    <n v="89088"/>
    <x v="7"/>
    <x v="2"/>
    <n v="1302912"/>
    <n v="0.93600000000000005"/>
  </r>
  <r>
    <s v="ODR2998285047x"/>
    <s v="C499225L"/>
    <x v="320"/>
    <s v="P122980"/>
    <n v="139200"/>
    <n v="1"/>
    <n v="1392000"/>
    <n v="0"/>
    <n v="1392000"/>
    <n v="1"/>
    <n v="1"/>
    <n v="0"/>
    <n v="3"/>
    <d v="2021-11-17T00:00:00"/>
    <x v="2045"/>
    <n v="1392000"/>
    <n v="90480"/>
    <x v="7"/>
    <x v="3"/>
    <n v="1301520"/>
    <n v="0.93500000000000005"/>
  </r>
  <r>
    <s v="ODR1549355682d"/>
    <s v="C613601L"/>
    <x v="155"/>
    <s v="P669452"/>
    <n v="139142"/>
    <n v="1"/>
    <n v="1391420"/>
    <n v="0"/>
    <n v="1391420"/>
    <n v="1"/>
    <n v="1"/>
    <n v="1"/>
    <n v="1"/>
    <d v="2021-07-02T00:00:00"/>
    <x v="71"/>
    <n v="1391420"/>
    <n v="105734"/>
    <x v="6"/>
    <x v="2"/>
    <n v="1285686"/>
    <n v="0.92401000416840351"/>
  </r>
  <r>
    <s v="ODR2547547191f"/>
    <s v="C349980L"/>
    <x v="173"/>
    <s v="P669452"/>
    <n v="139142"/>
    <n v="1"/>
    <n v="1391420"/>
    <n v="0"/>
    <n v="1391420"/>
    <n v="1"/>
    <n v="0"/>
    <n v="0"/>
    <n v="4"/>
    <d v="2021-07-02T00:00:00"/>
    <x v="71"/>
    <n v="1391420"/>
    <n v="105734"/>
    <x v="6"/>
    <x v="1"/>
    <n v="1285686"/>
    <n v="0.92401000416840351"/>
  </r>
  <r>
    <s v="ODR1386461717u"/>
    <s v="C844766L"/>
    <x v="306"/>
    <s v="P811276"/>
    <n v="139142"/>
    <n v="1"/>
    <n v="1391420"/>
    <n v="0"/>
    <n v="1391420"/>
    <n v="1"/>
    <n v="1"/>
    <n v="1"/>
    <n v="1"/>
    <d v="2021-09-19T00:00:00"/>
    <x v="2046"/>
    <n v="1391420"/>
    <n v="116870"/>
    <x v="6"/>
    <x v="2"/>
    <n v="1274550"/>
    <n v="0.91600666944560238"/>
  </r>
  <r>
    <s v="ODR2032967634a"/>
    <s v="C260117L"/>
    <x v="182"/>
    <s v="P811276"/>
    <n v="139142"/>
    <n v="1"/>
    <n v="1391420"/>
    <n v="0"/>
    <n v="1391420"/>
    <n v="1"/>
    <n v="1"/>
    <n v="1"/>
    <n v="1"/>
    <d v="2021-12-23T00:00:00"/>
    <x v="2046"/>
    <n v="1391420"/>
    <n v="116870"/>
    <x v="6"/>
    <x v="2"/>
    <n v="1274550"/>
    <n v="0.91600666944560238"/>
  </r>
  <r>
    <s v="ODR3381864419r"/>
    <s v="C922717L"/>
    <x v="118"/>
    <s v="P669452"/>
    <n v="139142"/>
    <n v="1"/>
    <n v="1391420"/>
    <n v="0"/>
    <n v="1391420"/>
    <n v="1"/>
    <n v="0"/>
    <n v="0"/>
    <n v="7"/>
    <d v="2021-11-15T00:00:00"/>
    <x v="71"/>
    <n v="1391420"/>
    <n v="105734"/>
    <x v="6"/>
    <x v="4"/>
    <n v="1285686"/>
    <n v="0.92401000416840351"/>
  </r>
  <r>
    <s v="ODR1774307361q"/>
    <s v="C479915L"/>
    <x v="296"/>
    <s v="P811276"/>
    <n v="139142"/>
    <n v="1"/>
    <n v="1391420"/>
    <n v="0"/>
    <n v="1391420"/>
    <n v="1"/>
    <n v="1"/>
    <n v="1"/>
    <n v="1"/>
    <d v="2022-01-22T00:00:00"/>
    <x v="2046"/>
    <n v="1391420"/>
    <n v="116870"/>
    <x v="6"/>
    <x v="2"/>
    <n v="1274550"/>
    <n v="0.91600666944560238"/>
  </r>
  <r>
    <s v="ODR5076081304m"/>
    <s v="C791059L"/>
    <x v="103"/>
    <s v="P756982"/>
    <n v="139142"/>
    <n v="1"/>
    <n v="1391420"/>
    <n v="0"/>
    <n v="1391420"/>
    <n v="1"/>
    <n v="0"/>
    <n v="0"/>
    <n v="1"/>
    <d v="2022-07-08T00:00:00"/>
    <x v="2047"/>
    <n v="2319420"/>
    <n v="143782"/>
    <x v="8"/>
    <x v="2"/>
    <n v="1247638"/>
    <n v="0.89666527719883282"/>
  </r>
  <r>
    <s v="ODR2645099149p"/>
    <s v="C638038L"/>
    <x v="162"/>
    <s v="P412671"/>
    <n v="139142"/>
    <n v="1"/>
    <n v="1391420"/>
    <n v="0"/>
    <n v="1391420"/>
    <n v="1"/>
    <n v="1"/>
    <n v="0"/>
    <n v="1"/>
    <d v="2022-05-08T00:00:00"/>
    <x v="177"/>
    <n v="1391420"/>
    <n v="101558"/>
    <x v="14"/>
    <x v="2"/>
    <n v="1289862"/>
    <n v="0.92701125468945389"/>
  </r>
  <r>
    <s v="ODR5832621936h"/>
    <s v="C441689L"/>
    <x v="383"/>
    <s v="P352166"/>
    <n v="69542"/>
    <n v="2"/>
    <n v="1390840"/>
    <n v="0"/>
    <n v="1390840"/>
    <n v="1"/>
    <n v="0"/>
    <n v="0"/>
    <n v="10"/>
    <d v="2021-08-21T00:00:00"/>
    <x v="2048"/>
    <n v="695420"/>
    <n v="55622"/>
    <x v="9"/>
    <x v="11"/>
    <n v="1279596"/>
    <n v="0.92001668056713926"/>
  </r>
  <r>
    <s v="ODR8314314436m"/>
    <s v="C132219L"/>
    <x v="32"/>
    <s v="P914565"/>
    <n v="69542"/>
    <n v="2"/>
    <n v="1390840"/>
    <n v="0"/>
    <n v="1390840"/>
    <n v="1"/>
    <n v="1"/>
    <n v="1"/>
    <n v="1"/>
    <d v="2021-07-11T00:00:00"/>
    <x v="2049"/>
    <n v="695420"/>
    <n v="45878"/>
    <x v="9"/>
    <x v="2"/>
    <n v="1299084"/>
    <n v="0.93402835696413677"/>
  </r>
  <r>
    <s v="ODR1879361378y"/>
    <s v="C349501L"/>
    <x v="361"/>
    <s v="P830104"/>
    <n v="69542"/>
    <n v="2"/>
    <n v="1390840"/>
    <n v="0"/>
    <n v="1390840"/>
    <n v="1"/>
    <n v="1"/>
    <n v="0"/>
    <n v="1"/>
    <d v="2021-07-02T00:00:00"/>
    <x v="1690"/>
    <n v="695420"/>
    <n v="45878"/>
    <x v="0"/>
    <x v="2"/>
    <n v="1299084"/>
    <n v="0.93402835696413677"/>
  </r>
  <r>
    <s v="ODR7407850041m"/>
    <s v="C701732L"/>
    <x v="397"/>
    <s v="P779616"/>
    <n v="34742"/>
    <n v="4"/>
    <n v="1389680"/>
    <n v="0"/>
    <n v="1389680"/>
    <n v="1"/>
    <n v="0"/>
    <n v="0"/>
    <n v="4"/>
    <d v="2021-12-03T00:00:00"/>
    <x v="2050"/>
    <n v="347420"/>
    <n v="31262"/>
    <x v="6"/>
    <x v="1"/>
    <n v="1264632"/>
    <n v="0.91001669449081801"/>
  </r>
  <r>
    <s v="ODR8112686040l"/>
    <s v="C439929L"/>
    <x v="246"/>
    <s v="P214180"/>
    <n v="34742"/>
    <n v="4"/>
    <n v="1389680"/>
    <n v="0"/>
    <n v="1389680"/>
    <n v="1"/>
    <n v="1"/>
    <n v="1"/>
    <n v="1"/>
    <d v="2021-09-27T00:00:00"/>
    <x v="2051"/>
    <n v="347420"/>
    <n v="25694"/>
    <x v="8"/>
    <x v="2"/>
    <n v="1286904"/>
    <n v="0.92604340567612686"/>
  </r>
  <r>
    <s v="ODR8255458522l"/>
    <s v="C220405L"/>
    <x v="158"/>
    <s v="P882424"/>
    <n v="138910"/>
    <n v="1"/>
    <n v="1389100"/>
    <n v="0"/>
    <n v="1389100"/>
    <n v="1"/>
    <n v="1"/>
    <n v="1"/>
    <n v="1"/>
    <d v="2021-11-07T00:00:00"/>
    <x v="2052"/>
    <n v="1389100"/>
    <n v="98600"/>
    <x v="14"/>
    <x v="2"/>
    <n v="1290500"/>
    <n v="0.92901878914405012"/>
  </r>
  <r>
    <s v="ODR9820767675w"/>
    <s v="C143717L"/>
    <x v="57"/>
    <s v="P566063"/>
    <n v="138620"/>
    <n v="1"/>
    <n v="1386200"/>
    <n v="0"/>
    <n v="1386200"/>
    <n v="1"/>
    <n v="1"/>
    <n v="1"/>
    <n v="1"/>
    <d v="2021-07-17T00:00:00"/>
    <x v="2053"/>
    <n v="1247580"/>
    <n v="77314"/>
    <x v="6"/>
    <x v="2"/>
    <n v="1308886"/>
    <n v="0.94422594142259419"/>
  </r>
  <r>
    <s v="ODR5426411457n"/>
    <s v="C518173L"/>
    <x v="313"/>
    <s v="P914036"/>
    <n v="138620"/>
    <n v="1"/>
    <n v="1386200"/>
    <n v="0"/>
    <n v="1386200"/>
    <n v="1"/>
    <n v="1"/>
    <n v="0"/>
    <n v="1"/>
    <d v="2021-12-14T00:00:00"/>
    <x v="2054"/>
    <n v="1386200"/>
    <n v="120582"/>
    <x v="7"/>
    <x v="2"/>
    <n v="1265618"/>
    <n v="0.91301255230125522"/>
  </r>
  <r>
    <s v="ODR9918408890s"/>
    <s v="C390206L"/>
    <x v="369"/>
    <s v="P127381"/>
    <n v="69020"/>
    <n v="2"/>
    <n v="1380400"/>
    <n v="0"/>
    <n v="1380400"/>
    <n v="1"/>
    <n v="1"/>
    <n v="1"/>
    <n v="1"/>
    <d v="2021-07-13T00:00:00"/>
    <x v="2055"/>
    <n v="690200"/>
    <n v="56550"/>
    <x v="5"/>
    <x v="2"/>
    <n v="1267300"/>
    <n v="0.91806722689075626"/>
  </r>
  <r>
    <s v="ODR5710656993f"/>
    <s v="C245245L"/>
    <x v="395"/>
    <s v="P134657"/>
    <n v="137750"/>
    <n v="1"/>
    <n v="1377500"/>
    <n v="0"/>
    <n v="1377500"/>
    <n v="1"/>
    <n v="1"/>
    <n v="1"/>
    <n v="1"/>
    <d v="2021-12-13T00:00:00"/>
    <x v="2056"/>
    <n v="1377500"/>
    <n v="83984"/>
    <x v="3"/>
    <x v="2"/>
    <n v="1293516"/>
    <n v="0.93903157894736844"/>
  </r>
  <r>
    <s v="ODR8865366845o"/>
    <s v="C200120L"/>
    <x v="196"/>
    <s v="P738317"/>
    <n v="68730"/>
    <n v="2"/>
    <n v="1374600"/>
    <n v="0"/>
    <n v="1374600"/>
    <n v="1"/>
    <n v="1"/>
    <n v="0"/>
    <n v="1"/>
    <d v="2022-04-10T00:00:00"/>
    <x v="2057"/>
    <n v="687300"/>
    <n v="52896"/>
    <x v="8"/>
    <x v="2"/>
    <n v="1268808"/>
    <n v="0.92303797468354432"/>
  </r>
  <r>
    <s v="ODR8629298015m"/>
    <s v="C998826L"/>
    <x v="263"/>
    <s v="P982606"/>
    <n v="137460"/>
    <n v="1"/>
    <n v="1374600"/>
    <n v="0"/>
    <n v="1374600"/>
    <n v="1"/>
    <n v="1"/>
    <n v="1"/>
    <n v="1"/>
    <d v="2022-07-14T00:00:00"/>
    <x v="2058"/>
    <n v="255200"/>
    <n v="21170"/>
    <x v="14"/>
    <x v="2"/>
    <n v="1353430"/>
    <n v="0.98459915611814341"/>
  </r>
  <r>
    <s v="ODR2964552495r"/>
    <s v="C603530L"/>
    <x v="373"/>
    <s v="P960015"/>
    <n v="135720"/>
    <n v="1"/>
    <n v="1357200"/>
    <n v="0"/>
    <n v="1357200"/>
    <n v="1"/>
    <n v="1"/>
    <n v="0"/>
    <n v="10"/>
    <d v="2021-07-28T00:00:00"/>
    <x v="2059"/>
    <n v="1357200"/>
    <n v="115362"/>
    <x v="10"/>
    <x v="11"/>
    <n v="1241838"/>
    <n v="0.91500000000000004"/>
  </r>
  <r>
    <s v="ODR6595123831v"/>
    <s v="C824913L"/>
    <x v="311"/>
    <s v="P608322"/>
    <n v="135024"/>
    <n v="1"/>
    <n v="1350240"/>
    <n v="0"/>
    <n v="1350240"/>
    <n v="1"/>
    <n v="1"/>
    <n v="1"/>
    <n v="1"/>
    <d v="2021-10-22T00:00:00"/>
    <x v="1933"/>
    <n v="1350240"/>
    <n v="97208"/>
    <x v="6"/>
    <x v="2"/>
    <n v="1253032"/>
    <n v="0.92800687285223371"/>
  </r>
  <r>
    <s v="ODR9020542996q"/>
    <s v="C440306L"/>
    <x v="99"/>
    <s v="P735223"/>
    <n v="44776"/>
    <n v="3"/>
    <n v="1343280"/>
    <n v="0"/>
    <n v="1343280"/>
    <n v="1"/>
    <n v="0"/>
    <n v="0"/>
    <n v="1"/>
    <d v="2022-06-23T00:00:00"/>
    <x v="2060"/>
    <n v="411800"/>
    <n v="35380"/>
    <x v="11"/>
    <x v="2"/>
    <n v="1237140"/>
    <n v="0.92098445595854928"/>
  </r>
  <r>
    <s v="ODR9929308228l"/>
    <s v="C972075L"/>
    <x v="346"/>
    <s v="P574545"/>
    <n v="66990"/>
    <n v="2"/>
    <n v="1339800"/>
    <n v="0"/>
    <n v="1339800"/>
    <n v="1"/>
    <n v="0"/>
    <n v="0"/>
    <n v="4"/>
    <d v="2021-11-20T00:00:00"/>
    <x v="2061"/>
    <n v="594500"/>
    <n v="45762"/>
    <x v="11"/>
    <x v="1"/>
    <n v="1248276"/>
    <n v="0.93168831168831168"/>
  </r>
  <r>
    <s v="ODR9206485859x"/>
    <s v="C576952L"/>
    <x v="285"/>
    <s v="P574545"/>
    <n v="66990"/>
    <n v="2"/>
    <n v="1339800"/>
    <n v="0"/>
    <n v="1339800"/>
    <n v="1"/>
    <n v="1"/>
    <n v="1"/>
    <n v="4"/>
    <d v="2021-12-18T00:00:00"/>
    <x v="2061"/>
    <n v="594500"/>
    <n v="45762"/>
    <x v="11"/>
    <x v="1"/>
    <n v="1248276"/>
    <n v="0.93168831168831168"/>
  </r>
  <r>
    <s v="ODR9116738012j"/>
    <s v="C728795L"/>
    <x v="269"/>
    <s v="P574545"/>
    <n v="66990"/>
    <n v="2"/>
    <n v="1339800"/>
    <n v="0"/>
    <n v="1339800"/>
    <n v="1"/>
    <n v="1"/>
    <n v="1"/>
    <n v="1"/>
    <d v="2022-01-11T00:00:00"/>
    <x v="2061"/>
    <n v="594500"/>
    <n v="45762"/>
    <x v="11"/>
    <x v="2"/>
    <n v="1248276"/>
    <n v="0.93168831168831168"/>
  </r>
  <r>
    <s v="ODR2980235982y"/>
    <s v="C576952L"/>
    <x v="270"/>
    <s v="P574545"/>
    <n v="66990"/>
    <n v="2"/>
    <n v="1339800"/>
    <n v="0"/>
    <n v="1339800"/>
    <n v="1"/>
    <n v="1"/>
    <n v="1"/>
    <n v="4"/>
    <d v="2021-12-18T00:00:00"/>
    <x v="2061"/>
    <n v="594500"/>
    <n v="45762"/>
    <x v="11"/>
    <x v="1"/>
    <n v="1248276"/>
    <n v="0.93168831168831168"/>
  </r>
  <r>
    <s v="ODR7705763161a"/>
    <s v="C924458L"/>
    <x v="202"/>
    <s v="P574545"/>
    <n v="66990"/>
    <n v="2"/>
    <n v="1339800"/>
    <n v="0"/>
    <n v="1339800"/>
    <n v="1"/>
    <n v="1"/>
    <n v="1"/>
    <n v="4"/>
    <d v="2021-10-03T00:00:00"/>
    <x v="2061"/>
    <n v="594500"/>
    <n v="45762"/>
    <x v="11"/>
    <x v="1"/>
    <n v="1248276"/>
    <n v="0.93168831168831168"/>
  </r>
  <r>
    <s v="ODR4769169086r"/>
    <s v="C926725L"/>
    <x v="156"/>
    <s v="P481307"/>
    <n v="33466"/>
    <n v="4"/>
    <n v="1338640"/>
    <n v="0"/>
    <n v="1338640"/>
    <n v="1"/>
    <n v="1"/>
    <n v="1"/>
    <n v="1"/>
    <d v="2021-11-22T00:00:00"/>
    <x v="2062"/>
    <n v="326540"/>
    <n v="28362"/>
    <x v="11"/>
    <x v="2"/>
    <n v="1225192"/>
    <n v="0.91525129982668973"/>
  </r>
  <r>
    <s v="ODR3524016490m"/>
    <s v="C631361L"/>
    <x v="12"/>
    <s v="P698028"/>
    <n v="44602"/>
    <n v="3"/>
    <n v="1338060"/>
    <n v="0"/>
    <n v="1338060"/>
    <n v="1"/>
    <n v="1"/>
    <n v="0"/>
    <n v="1"/>
    <d v="2021-07-15T00:00:00"/>
    <x v="1544"/>
    <n v="403100"/>
    <n v="29000"/>
    <x v="11"/>
    <x v="2"/>
    <n v="1251060"/>
    <n v="0.93498049414824447"/>
  </r>
  <r>
    <s v="ODR3455501129f"/>
    <s v="C631361L"/>
    <x v="307"/>
    <s v="P698028"/>
    <n v="44602"/>
    <n v="3"/>
    <n v="1338060"/>
    <n v="0"/>
    <n v="1338060"/>
    <n v="1"/>
    <n v="1"/>
    <n v="0"/>
    <n v="1"/>
    <d v="2021-07-15T00:00:00"/>
    <x v="1544"/>
    <n v="403100"/>
    <n v="29000"/>
    <x v="11"/>
    <x v="2"/>
    <n v="1251060"/>
    <n v="0.93498049414824447"/>
  </r>
  <r>
    <s v="ODR4206818322r"/>
    <s v="C857375L"/>
    <x v="389"/>
    <s v="P504495"/>
    <n v="66700"/>
    <n v="2"/>
    <n v="1334000"/>
    <n v="0"/>
    <n v="1334000"/>
    <n v="1"/>
    <n v="0"/>
    <n v="0"/>
    <n v="1"/>
    <d v="2021-08-05T00:00:00"/>
    <x v="2063"/>
    <n v="667000"/>
    <n v="53360"/>
    <x v="3"/>
    <x v="2"/>
    <n v="1227280"/>
    <n v="0.92"/>
  </r>
  <r>
    <s v="ODR7893739177j"/>
    <s v="C153124L"/>
    <x v="145"/>
    <s v="P217372"/>
    <n v="133400"/>
    <n v="1"/>
    <n v="1334000"/>
    <n v="0"/>
    <n v="1334000"/>
    <n v="1"/>
    <n v="1"/>
    <n v="0"/>
    <n v="1"/>
    <d v="2021-09-24T00:00:00"/>
    <x v="2064"/>
    <n v="1334000"/>
    <n v="109388"/>
    <x v="8"/>
    <x v="2"/>
    <n v="1224612"/>
    <n v="0.91800000000000004"/>
  </r>
  <r>
    <s v="ODR4885846269f"/>
    <s v="C411610L"/>
    <x v="279"/>
    <s v="P854868"/>
    <n v="133400"/>
    <n v="1"/>
    <n v="1334000"/>
    <n v="0"/>
    <n v="1334000"/>
    <n v="1"/>
    <n v="1"/>
    <n v="0"/>
    <n v="1"/>
    <d v="2021-09-28T00:00:00"/>
    <x v="2065"/>
    <n v="1334000"/>
    <n v="89378"/>
    <x v="14"/>
    <x v="2"/>
    <n v="1244622"/>
    <n v="0.93300000000000005"/>
  </r>
  <r>
    <s v="ODR6575601382h"/>
    <s v="C411610L"/>
    <x v="231"/>
    <s v="P854868"/>
    <n v="133400"/>
    <n v="1"/>
    <n v="1334000"/>
    <n v="0"/>
    <n v="1334000"/>
    <n v="1"/>
    <n v="1"/>
    <n v="1"/>
    <n v="1"/>
    <d v="2021-09-28T00:00:00"/>
    <x v="2065"/>
    <n v="1334000"/>
    <n v="89378"/>
    <x v="14"/>
    <x v="2"/>
    <n v="1244622"/>
    <n v="0.93300000000000005"/>
  </r>
  <r>
    <s v="ODR4891099063k"/>
    <s v="C829183L"/>
    <x v="121"/>
    <s v="P787459"/>
    <n v="133400"/>
    <n v="1"/>
    <n v="1334000"/>
    <n v="0"/>
    <n v="1334000"/>
    <n v="1"/>
    <n v="0"/>
    <n v="0"/>
    <n v="7"/>
    <d v="2022-05-27T00:00:00"/>
    <x v="2066"/>
    <n v="1334000"/>
    <n v="114724"/>
    <x v="9"/>
    <x v="4"/>
    <n v="1219276"/>
    <n v="0.91400000000000003"/>
  </r>
  <r>
    <s v="ODR2416279136i"/>
    <s v="C829183L"/>
    <x v="331"/>
    <s v="P285854"/>
    <n v="133400"/>
    <n v="1"/>
    <n v="1334000"/>
    <n v="0"/>
    <n v="1334000"/>
    <n v="1"/>
    <n v="0"/>
    <n v="0"/>
    <n v="7"/>
    <d v="2022-05-27T00:00:00"/>
    <x v="2067"/>
    <n v="1334000"/>
    <n v="85376"/>
    <x v="9"/>
    <x v="4"/>
    <n v="1248624"/>
    <n v="0.93600000000000005"/>
  </r>
  <r>
    <s v="ODR4720935710c"/>
    <s v="C642884L"/>
    <x v="157"/>
    <s v="P965987"/>
    <n v="26680"/>
    <n v="5"/>
    <n v="1334000"/>
    <n v="0"/>
    <n v="1334000"/>
    <n v="1"/>
    <n v="0"/>
    <n v="0"/>
    <n v="4"/>
    <d v="2021-11-23T00:00:00"/>
    <x v="147"/>
    <n v="266800"/>
    <n v="18908"/>
    <x v="11"/>
    <x v="1"/>
    <n v="1239460"/>
    <n v="0.92913043478260871"/>
  </r>
  <r>
    <s v="ODR6502839553g"/>
    <s v="C869172L"/>
    <x v="164"/>
    <s v="P965987"/>
    <n v="26680"/>
    <n v="5"/>
    <n v="1334000"/>
    <n v="0"/>
    <n v="1334000"/>
    <n v="1"/>
    <n v="1"/>
    <n v="1"/>
    <n v="1"/>
    <d v="2022-01-20T00:00:00"/>
    <x v="147"/>
    <n v="266800"/>
    <n v="18908"/>
    <x v="11"/>
    <x v="2"/>
    <n v="1239460"/>
    <n v="0.92913043478260871"/>
  </r>
  <r>
    <s v="ODR9870521791c"/>
    <s v="C680794L"/>
    <x v="286"/>
    <s v="P866020"/>
    <n v="133342"/>
    <n v="1"/>
    <n v="1333420"/>
    <n v="0"/>
    <n v="1333420"/>
    <n v="1"/>
    <n v="1"/>
    <n v="1"/>
    <n v="1"/>
    <d v="2021-11-22T00:00:00"/>
    <x v="2068"/>
    <n v="1333420"/>
    <n v="110664"/>
    <x v="3"/>
    <x v="2"/>
    <n v="1222756"/>
    <n v="0.9170073945193562"/>
  </r>
  <r>
    <s v="ODR5305684425p"/>
    <s v="C649227L"/>
    <x v="387"/>
    <s v="P662843"/>
    <n v="133342"/>
    <n v="1"/>
    <n v="1333420"/>
    <n v="0"/>
    <n v="1333420"/>
    <n v="1"/>
    <n v="1"/>
    <n v="1"/>
    <n v="1"/>
    <d v="2022-03-17T00:00:00"/>
    <x v="2069"/>
    <n v="1333420"/>
    <n v="95990"/>
    <x v="6"/>
    <x v="2"/>
    <n v="1237430"/>
    <n v="0.92801217920835144"/>
  </r>
  <r>
    <s v="ODR5008727448w"/>
    <s v="C799147L"/>
    <x v="192"/>
    <s v="P362060"/>
    <n v="133342"/>
    <n v="1"/>
    <n v="1333420"/>
    <n v="0"/>
    <n v="1333420"/>
    <n v="1"/>
    <n v="1"/>
    <n v="0"/>
    <n v="1"/>
    <d v="2021-09-14T00:00:00"/>
    <x v="1523"/>
    <n v="1333420"/>
    <n v="82650"/>
    <x v="8"/>
    <x v="2"/>
    <n v="1250770"/>
    <n v="0.93801652892561982"/>
  </r>
  <r>
    <s v="ODR2707508810t"/>
    <s v="C153734L"/>
    <x v="235"/>
    <s v="P362060"/>
    <n v="133342"/>
    <n v="1"/>
    <n v="1333420"/>
    <n v="0"/>
    <n v="1333420"/>
    <n v="1"/>
    <n v="1"/>
    <n v="1"/>
    <n v="1"/>
    <d v="2021-09-19T00:00:00"/>
    <x v="1523"/>
    <n v="1333420"/>
    <n v="82650"/>
    <x v="8"/>
    <x v="2"/>
    <n v="1250770"/>
    <n v="0.93801652892561982"/>
  </r>
  <r>
    <s v="ODR6644878740v"/>
    <s v="C900833L"/>
    <x v="276"/>
    <s v="P504480"/>
    <n v="133342"/>
    <n v="1"/>
    <n v="1333420"/>
    <n v="0"/>
    <n v="1333420"/>
    <n v="1"/>
    <n v="1"/>
    <n v="0"/>
    <n v="1"/>
    <d v="2021-07-02T00:00:00"/>
    <x v="2070"/>
    <n v="1333420"/>
    <n v="113332"/>
    <x v="14"/>
    <x v="2"/>
    <n v="1220088"/>
    <n v="0.91500652457590259"/>
  </r>
  <r>
    <s v="ODR3643451738e"/>
    <s v="C357709L"/>
    <x v="102"/>
    <s v="P270878"/>
    <n v="133110"/>
    <n v="1"/>
    <n v="1331100"/>
    <n v="0"/>
    <n v="1331100"/>
    <n v="1"/>
    <n v="1"/>
    <n v="1"/>
    <n v="1"/>
    <d v="2021-09-26T00:00:00"/>
    <x v="98"/>
    <n v="1198280"/>
    <n v="77836"/>
    <x v="13"/>
    <x v="2"/>
    <n v="1253264"/>
    <n v="0.94152505446623092"/>
  </r>
  <r>
    <s v="ODR9724552687a"/>
    <s v="C182772L"/>
    <x v="31"/>
    <s v="P590494"/>
    <n v="133110"/>
    <n v="1"/>
    <n v="1331100"/>
    <n v="0"/>
    <n v="1331100"/>
    <n v="1"/>
    <n v="0"/>
    <n v="0"/>
    <n v="6"/>
    <d v="2022-05-07T00:00:00"/>
    <x v="2071"/>
    <n v="1331100"/>
    <n v="94482"/>
    <x v="12"/>
    <x v="6"/>
    <n v="1236618"/>
    <n v="0.92901960784313731"/>
  </r>
  <r>
    <s v="ODR3005318825r"/>
    <s v="C782790L"/>
    <x v="319"/>
    <s v="P751255"/>
    <n v="132646"/>
    <n v="1"/>
    <n v="1326460"/>
    <n v="0"/>
    <n v="1326460"/>
    <n v="1"/>
    <n v="0"/>
    <n v="0"/>
    <n v="4"/>
    <d v="2021-12-04T00:00:00"/>
    <x v="2072"/>
    <n v="1326460"/>
    <n v="100804"/>
    <x v="10"/>
    <x v="1"/>
    <n v="1225656"/>
    <n v="0.92400524704853515"/>
  </r>
  <r>
    <s v="ODR2342495825r"/>
    <s v="C869172L"/>
    <x v="86"/>
    <s v="P185039"/>
    <n v="132530"/>
    <n v="1"/>
    <n v="1325300"/>
    <n v="0"/>
    <n v="1325300"/>
    <n v="1"/>
    <n v="1"/>
    <n v="0"/>
    <n v="1"/>
    <d v="2022-01-20T00:00:00"/>
    <x v="2073"/>
    <n v="1325300"/>
    <n v="106024"/>
    <x v="9"/>
    <x v="2"/>
    <n v="1219276"/>
    <n v="0.92"/>
  </r>
  <r>
    <s v="ODR5559280398l"/>
    <s v="C851854L"/>
    <x v="253"/>
    <s v="P162593"/>
    <n v="33060"/>
    <n v="4"/>
    <n v="1322400"/>
    <n v="0"/>
    <n v="1322400"/>
    <n v="1"/>
    <n v="1"/>
    <n v="1"/>
    <n v="1"/>
    <d v="2021-07-01T00:00:00"/>
    <x v="1902"/>
    <n v="330600"/>
    <n v="20126"/>
    <x v="11"/>
    <x v="2"/>
    <n v="1241896"/>
    <n v="0.93912280701754391"/>
  </r>
  <r>
    <s v="ODR6937846734a"/>
    <s v="C905217L"/>
    <x v="341"/>
    <s v="P253776"/>
    <n v="66120"/>
    <n v="2"/>
    <n v="1322400"/>
    <n v="0"/>
    <n v="1322400"/>
    <n v="1"/>
    <n v="1"/>
    <n v="0"/>
    <n v="1"/>
    <d v="2022-01-20T00:00:00"/>
    <x v="1956"/>
    <n v="521420"/>
    <n v="40658"/>
    <x v="5"/>
    <x v="2"/>
    <n v="1241084"/>
    <n v="0.93850877192982451"/>
  </r>
  <r>
    <s v="ODR5627564425x"/>
    <s v="C612558L"/>
    <x v="356"/>
    <s v="P622376"/>
    <n v="131950"/>
    <n v="1"/>
    <n v="1319500"/>
    <n v="0"/>
    <n v="1319500"/>
    <n v="1"/>
    <n v="1"/>
    <n v="0"/>
    <n v="1"/>
    <d v="2021-08-20T00:00:00"/>
    <x v="2074"/>
    <n v="1319500"/>
    <n v="88392"/>
    <x v="14"/>
    <x v="2"/>
    <n v="1231108"/>
    <n v="0.933010989010989"/>
  </r>
  <r>
    <s v="ODR1993098304l"/>
    <s v="C427092L"/>
    <x v="206"/>
    <s v="P461115"/>
    <n v="131950"/>
    <n v="1"/>
    <n v="1319500"/>
    <n v="0"/>
    <n v="1319500"/>
    <n v="1"/>
    <n v="1"/>
    <n v="1"/>
    <n v="1"/>
    <d v="2021-07-06T00:00:00"/>
    <x v="2075"/>
    <n v="1319500"/>
    <n v="118726"/>
    <x v="9"/>
    <x v="2"/>
    <n v="1200774"/>
    <n v="0.91002197802197804"/>
  </r>
  <r>
    <s v="ODR5434421112t"/>
    <s v="C410639L"/>
    <x v="117"/>
    <s v="P497435"/>
    <n v="26390"/>
    <n v="5"/>
    <n v="1319500"/>
    <n v="0"/>
    <n v="1319500"/>
    <n v="1"/>
    <n v="0"/>
    <n v="0"/>
    <n v="8"/>
    <d v="2021-09-14T00:00:00"/>
    <x v="1181"/>
    <n v="252300"/>
    <n v="17400"/>
    <x v="11"/>
    <x v="8"/>
    <n v="1232500"/>
    <n v="0.93406593406593408"/>
  </r>
  <r>
    <s v="ODR7128393487n"/>
    <s v="C410639L"/>
    <x v="406"/>
    <s v="P497435"/>
    <n v="26390"/>
    <n v="5"/>
    <n v="1319500"/>
    <n v="0"/>
    <n v="1319500"/>
    <n v="1"/>
    <n v="0"/>
    <n v="0"/>
    <n v="8"/>
    <d v="2021-09-14T00:00:00"/>
    <x v="1181"/>
    <n v="252300"/>
    <n v="17400"/>
    <x v="11"/>
    <x v="8"/>
    <n v="1232500"/>
    <n v="0.93406593406593408"/>
  </r>
  <r>
    <s v="ODR8351898076a"/>
    <s v="C203780L"/>
    <x v="402"/>
    <s v="P828976"/>
    <n v="131950"/>
    <n v="1"/>
    <n v="1319500"/>
    <n v="0"/>
    <n v="1319500"/>
    <n v="1"/>
    <n v="1"/>
    <n v="1"/>
    <n v="1"/>
    <d v="2021-08-22T00:00:00"/>
    <x v="2076"/>
    <n v="1319500"/>
    <n v="104226"/>
    <x v="7"/>
    <x v="2"/>
    <n v="1215274"/>
    <n v="0.92101098901098899"/>
  </r>
  <r>
    <s v="ODR5428900227f"/>
    <s v="C863086L"/>
    <x v="220"/>
    <s v="P504277"/>
    <n v="131950"/>
    <n v="1"/>
    <n v="1319500"/>
    <n v="0"/>
    <n v="1319500"/>
    <n v="1"/>
    <n v="1"/>
    <n v="1"/>
    <n v="1"/>
    <d v="2021-08-09T00:00:00"/>
    <x v="2077"/>
    <n v="1319500"/>
    <n v="110838"/>
    <x v="7"/>
    <x v="2"/>
    <n v="1208662"/>
    <n v="0.91600000000000004"/>
  </r>
  <r>
    <s v="ODR9858717040h"/>
    <s v="C840180L"/>
    <x v="237"/>
    <s v="P900904"/>
    <n v="131080"/>
    <n v="1"/>
    <n v="1310800"/>
    <n v="0"/>
    <n v="1310800"/>
    <n v="1"/>
    <n v="1"/>
    <n v="1"/>
    <n v="1"/>
    <d v="2021-07-27T00:00:00"/>
    <x v="2078"/>
    <n v="1310800"/>
    <n v="103530"/>
    <x v="8"/>
    <x v="2"/>
    <n v="1207270"/>
    <n v="0.92101769911504427"/>
  </r>
  <r>
    <s v="ODR3592509018f"/>
    <s v="C446118L"/>
    <x v="207"/>
    <s v="P904043"/>
    <n v="130500"/>
    <n v="1"/>
    <n v="1305000"/>
    <n v="0"/>
    <n v="1305000"/>
    <n v="1"/>
    <n v="1"/>
    <n v="1"/>
    <n v="1"/>
    <d v="2021-10-17T00:00:00"/>
    <x v="1430"/>
    <n v="1450000"/>
    <n v="117450"/>
    <x v="6"/>
    <x v="2"/>
    <n v="1187550"/>
    <n v="0.91"/>
  </r>
  <r>
    <s v="ODR7761473494l"/>
    <s v="C485577L"/>
    <x v="149"/>
    <s v="P904043"/>
    <n v="130500"/>
    <n v="1"/>
    <n v="1305000"/>
    <n v="0"/>
    <n v="1305000"/>
    <n v="1"/>
    <n v="1"/>
    <n v="1"/>
    <n v="1"/>
    <d v="2021-07-25T00:00:00"/>
    <x v="1430"/>
    <n v="1450000"/>
    <n v="117450"/>
    <x v="6"/>
    <x v="2"/>
    <n v="1187550"/>
    <n v="0.91"/>
  </r>
  <r>
    <s v="ODR4132924423e"/>
    <s v="C933054L"/>
    <x v="330"/>
    <s v="P904043"/>
    <n v="130500"/>
    <n v="1"/>
    <n v="1305000"/>
    <n v="0"/>
    <n v="1305000"/>
    <n v="1"/>
    <n v="1"/>
    <n v="1"/>
    <n v="1"/>
    <d v="2021-10-14T00:00:00"/>
    <x v="1430"/>
    <n v="1450000"/>
    <n v="117450"/>
    <x v="6"/>
    <x v="2"/>
    <n v="1187550"/>
    <n v="0.91"/>
  </r>
  <r>
    <s v="ODR8229259882o"/>
    <s v="C551004L"/>
    <x v="167"/>
    <s v="P322230"/>
    <n v="130500"/>
    <n v="1"/>
    <n v="1305000"/>
    <n v="0"/>
    <n v="1305000"/>
    <n v="1"/>
    <n v="1"/>
    <n v="1"/>
    <n v="1"/>
    <d v="2021-08-03T00:00:00"/>
    <x v="2079"/>
    <n v="1305000"/>
    <n v="91350"/>
    <x v="8"/>
    <x v="2"/>
    <n v="1213650"/>
    <n v="0.93"/>
  </r>
  <r>
    <s v="ODR5463063301v"/>
    <s v="C440383L"/>
    <x v="225"/>
    <s v="P285257"/>
    <n v="130500"/>
    <n v="1"/>
    <n v="1305000"/>
    <n v="0"/>
    <n v="1305000"/>
    <n v="1"/>
    <n v="1"/>
    <n v="0"/>
    <n v="1"/>
    <d v="2021-11-15T00:00:00"/>
    <x v="2080"/>
    <n v="1305000"/>
    <n v="112230"/>
    <x v="8"/>
    <x v="2"/>
    <n v="1192770"/>
    <n v="0.91400000000000003"/>
  </r>
  <r>
    <s v="ODR2364655189y"/>
    <s v="C927076L"/>
    <x v="213"/>
    <s v="P858068"/>
    <n v="26100"/>
    <n v="5"/>
    <n v="1305000"/>
    <n v="0"/>
    <n v="1305000"/>
    <n v="1"/>
    <n v="1"/>
    <n v="1"/>
    <n v="1"/>
    <d v="2021-07-07T00:00:00"/>
    <x v="0"/>
    <n v="261000"/>
    <n v="18270"/>
    <x v="0"/>
    <x v="2"/>
    <n v="1213650"/>
    <n v="0.93"/>
  </r>
  <r>
    <s v="ODR7088856312h"/>
    <s v="C698745L"/>
    <x v="190"/>
    <s v="P858068"/>
    <n v="26100"/>
    <n v="5"/>
    <n v="1305000"/>
    <n v="0"/>
    <n v="1305000"/>
    <n v="1"/>
    <n v="1"/>
    <n v="1"/>
    <n v="1"/>
    <d v="2021-11-12T00:00:00"/>
    <x v="0"/>
    <n v="261000"/>
    <n v="18270"/>
    <x v="0"/>
    <x v="2"/>
    <n v="1213650"/>
    <n v="0.93"/>
  </r>
  <r>
    <s v="ODR4404464582p"/>
    <s v="C817363L"/>
    <x v="19"/>
    <s v="P593794"/>
    <n v="43500"/>
    <n v="3"/>
    <n v="1305000"/>
    <n v="0"/>
    <n v="1305000"/>
    <n v="1"/>
    <n v="1"/>
    <n v="1"/>
    <n v="1"/>
    <d v="2022-01-01T00:00:00"/>
    <x v="2081"/>
    <n v="435000"/>
    <n v="26506"/>
    <x v="11"/>
    <x v="2"/>
    <n v="1225482"/>
    <n v="0.93906666666666672"/>
  </r>
  <r>
    <s v="ODR6481605233a"/>
    <s v="C649526L"/>
    <x v="219"/>
    <s v="P224439"/>
    <n v="130210"/>
    <n v="1"/>
    <n v="1302100"/>
    <n v="0"/>
    <n v="1302100"/>
    <n v="1"/>
    <n v="1"/>
    <n v="1"/>
    <n v="1"/>
    <d v="2021-08-10T00:00:00"/>
    <x v="2082"/>
    <n v="1302100"/>
    <n v="100224"/>
    <x v="8"/>
    <x v="2"/>
    <n v="1201876"/>
    <n v="0.92302895322939871"/>
  </r>
  <r>
    <s v="ODR7288641021a"/>
    <s v="C641246L"/>
    <x v="58"/>
    <s v="P224439"/>
    <n v="130210"/>
    <n v="1"/>
    <n v="1302100"/>
    <n v="0"/>
    <n v="1302100"/>
    <n v="1"/>
    <n v="1"/>
    <n v="0"/>
    <n v="1"/>
    <d v="2021-09-01T00:00:00"/>
    <x v="2082"/>
    <n v="1302100"/>
    <n v="100224"/>
    <x v="8"/>
    <x v="2"/>
    <n v="1201876"/>
    <n v="0.92302895322939871"/>
  </r>
  <r>
    <s v="ODR8600941704g"/>
    <s v="C476516L"/>
    <x v="188"/>
    <s v="P565511"/>
    <n v="130210"/>
    <n v="1"/>
    <n v="1302100"/>
    <n v="0"/>
    <n v="1302100"/>
    <n v="1"/>
    <n v="0"/>
    <n v="0"/>
    <n v="4"/>
    <d v="2021-10-24T00:00:00"/>
    <x v="2083"/>
    <n v="1302100"/>
    <n v="102834"/>
    <x v="14"/>
    <x v="1"/>
    <n v="1199266"/>
    <n v="0.92102449888641424"/>
  </r>
  <r>
    <s v="ODR7931791626p"/>
    <s v="C504943L"/>
    <x v="43"/>
    <s v="P568444"/>
    <n v="18560"/>
    <n v="7"/>
    <n v="1299200"/>
    <n v="0"/>
    <n v="1299200"/>
    <n v="1"/>
    <n v="1"/>
    <n v="1"/>
    <n v="1"/>
    <d v="2022-02-23T00:00:00"/>
    <x v="1799"/>
    <n v="174000"/>
    <n v="15660"/>
    <x v="11"/>
    <x v="2"/>
    <n v="1189580"/>
    <n v="0.91562500000000002"/>
  </r>
  <r>
    <s v="ODR6740031431q"/>
    <s v="C215074L"/>
    <x v="205"/>
    <s v="P722057"/>
    <n v="128760"/>
    <n v="1"/>
    <n v="1287600"/>
    <n v="0"/>
    <n v="1287600"/>
    <n v="1"/>
    <n v="1"/>
    <n v="1"/>
    <n v="4"/>
    <d v="2021-09-13T00:00:00"/>
    <x v="2084"/>
    <n v="1287600"/>
    <n v="82360"/>
    <x v="14"/>
    <x v="1"/>
    <n v="1205240"/>
    <n v="0.93603603603603602"/>
  </r>
  <r>
    <s v="ODR3002145612v"/>
    <s v="C179018L"/>
    <x v="234"/>
    <s v="P890273"/>
    <n v="42920"/>
    <n v="3"/>
    <n v="1287600"/>
    <n v="0"/>
    <n v="1287600"/>
    <n v="1"/>
    <n v="1"/>
    <n v="0"/>
    <n v="1"/>
    <d v="2021-07-14T00:00:00"/>
    <x v="2085"/>
    <n v="429200"/>
    <n v="32190"/>
    <x v="12"/>
    <x v="2"/>
    <n v="1191030"/>
    <n v="0.92500000000000004"/>
  </r>
  <r>
    <s v="ODR6220701040u"/>
    <s v="C441893L"/>
    <x v="395"/>
    <s v="P255546"/>
    <n v="64380"/>
    <n v="2"/>
    <n v="1287600"/>
    <n v="0"/>
    <n v="1287600"/>
    <n v="1"/>
    <n v="1"/>
    <n v="1"/>
    <n v="1"/>
    <d v="2021-07-07T00:00:00"/>
    <x v="2086"/>
    <n v="643800"/>
    <n v="55332"/>
    <x v="5"/>
    <x v="2"/>
    <n v="1176936"/>
    <n v="0.91405405405405404"/>
  </r>
  <r>
    <s v="ODR9210145145j"/>
    <s v="C163269L"/>
    <x v="86"/>
    <s v="P484159"/>
    <n v="128296"/>
    <n v="1"/>
    <n v="1282960"/>
    <n v="0"/>
    <n v="1282960"/>
    <n v="1"/>
    <n v="0"/>
    <n v="0"/>
    <n v="1"/>
    <d v="2021-11-24T00:00:00"/>
    <x v="2087"/>
    <n v="1282960"/>
    <n v="109040"/>
    <x v="8"/>
    <x v="2"/>
    <n v="1173920"/>
    <n v="0.91500904159132013"/>
  </r>
  <r>
    <s v="ODR4371054713x"/>
    <s v="C113767L"/>
    <x v="1"/>
    <s v="P181645"/>
    <n v="127890"/>
    <n v="1"/>
    <n v="1278900"/>
    <n v="0"/>
    <n v="1278900"/>
    <n v="1"/>
    <n v="0"/>
    <n v="0"/>
    <n v="2"/>
    <d v="2021-11-15T00:00:00"/>
    <x v="152"/>
    <n v="0"/>
    <n v="0"/>
    <x v="0"/>
    <x v="5"/>
    <n v="1278900"/>
    <n v="1"/>
  </r>
  <r>
    <s v="ODR4339116280y"/>
    <s v="C353221L"/>
    <x v="223"/>
    <s v="P493685"/>
    <n v="127600"/>
    <n v="1"/>
    <n v="1276000"/>
    <n v="0"/>
    <n v="1276000"/>
    <n v="1"/>
    <n v="1"/>
    <n v="1"/>
    <n v="1"/>
    <d v="2021-12-20T00:00:00"/>
    <x v="2088"/>
    <n v="1276000"/>
    <n v="111012"/>
    <x v="10"/>
    <x v="2"/>
    <n v="1164988"/>
    <n v="0.91300000000000003"/>
  </r>
  <r>
    <s v="ODR3450311437u"/>
    <s v="C949498L"/>
    <x v="364"/>
    <s v="P812489"/>
    <n v="127600"/>
    <n v="1"/>
    <n v="1276000"/>
    <n v="0"/>
    <n v="1276000"/>
    <n v="1"/>
    <n v="1"/>
    <n v="0"/>
    <n v="1"/>
    <d v="2021-12-14T00:00:00"/>
    <x v="2089"/>
    <n v="1276000"/>
    <n v="79112"/>
    <x v="6"/>
    <x v="2"/>
    <n v="1196888"/>
    <n v="0.93799999999999994"/>
  </r>
  <r>
    <s v="ODR4480787287j"/>
    <s v="C408108L"/>
    <x v="319"/>
    <s v="P812489"/>
    <n v="127600"/>
    <n v="1"/>
    <n v="1276000"/>
    <n v="0"/>
    <n v="1276000"/>
    <n v="1"/>
    <n v="1"/>
    <n v="1"/>
    <n v="1"/>
    <d v="2021-12-07T00:00:00"/>
    <x v="2089"/>
    <n v="1276000"/>
    <n v="79112"/>
    <x v="6"/>
    <x v="2"/>
    <n v="1196888"/>
    <n v="0.93799999999999994"/>
  </r>
  <r>
    <s v="ODR2617566862f"/>
    <s v="C210702L"/>
    <x v="320"/>
    <s v="P812489"/>
    <n v="127600"/>
    <n v="1"/>
    <n v="1276000"/>
    <n v="0"/>
    <n v="1276000"/>
    <n v="1"/>
    <n v="1"/>
    <n v="1"/>
    <n v="1"/>
    <d v="2021-11-18T00:00:00"/>
    <x v="2089"/>
    <n v="1276000"/>
    <n v="79112"/>
    <x v="6"/>
    <x v="2"/>
    <n v="1196888"/>
    <n v="0.93799999999999994"/>
  </r>
  <r>
    <s v="ODR9224124630y"/>
    <s v="C334170L"/>
    <x v="266"/>
    <s v="P812489"/>
    <n v="127600"/>
    <n v="1"/>
    <n v="1276000"/>
    <n v="0"/>
    <n v="1276000"/>
    <n v="1"/>
    <n v="1"/>
    <n v="0"/>
    <n v="1"/>
    <d v="2021-12-06T00:00:00"/>
    <x v="2089"/>
    <n v="1276000"/>
    <n v="79112"/>
    <x v="6"/>
    <x v="2"/>
    <n v="1196888"/>
    <n v="0.93799999999999994"/>
  </r>
  <r>
    <s v="ODR5090212628k"/>
    <s v="C145727L"/>
    <x v="328"/>
    <s v="P176225"/>
    <n v="127600"/>
    <n v="1"/>
    <n v="1276000"/>
    <n v="0"/>
    <n v="1276000"/>
    <n v="1"/>
    <n v="0"/>
    <n v="0"/>
    <n v="4"/>
    <d v="2021-09-10T00:00:00"/>
    <x v="2090"/>
    <n v="1276000"/>
    <n v="111012"/>
    <x v="14"/>
    <x v="1"/>
    <n v="1164988"/>
    <n v="0.91300000000000003"/>
  </r>
  <r>
    <s v="ODR3751978588t"/>
    <s v="C145727L"/>
    <x v="289"/>
    <s v="P176225"/>
    <n v="127600"/>
    <n v="1"/>
    <n v="1276000"/>
    <n v="0"/>
    <n v="1276000"/>
    <n v="1"/>
    <n v="0"/>
    <n v="0"/>
    <n v="4"/>
    <d v="2021-09-10T00:00:00"/>
    <x v="2090"/>
    <n v="1276000"/>
    <n v="111012"/>
    <x v="14"/>
    <x v="1"/>
    <n v="1164988"/>
    <n v="0.91300000000000003"/>
  </r>
  <r>
    <s v="ODR2504306759w"/>
    <s v="C499813L"/>
    <x v="307"/>
    <s v="P702210"/>
    <n v="127600"/>
    <n v="1"/>
    <n v="1276000"/>
    <n v="0"/>
    <n v="1276000"/>
    <n v="1"/>
    <n v="1"/>
    <n v="1"/>
    <n v="3"/>
    <d v="2022-05-03T00:00:00"/>
    <x v="2091"/>
    <n v="1276000"/>
    <n v="79112"/>
    <x v="14"/>
    <x v="3"/>
    <n v="1196888"/>
    <n v="0.93799999999999994"/>
  </r>
  <r>
    <s v="ODR7076217527a"/>
    <s v="C174527L"/>
    <x v="243"/>
    <s v="P707686"/>
    <n v="127600"/>
    <n v="1"/>
    <n v="1276000"/>
    <n v="0"/>
    <n v="1276000"/>
    <n v="1"/>
    <n v="1"/>
    <n v="0"/>
    <n v="1"/>
    <d v="2022-01-13T00:00:00"/>
    <x v="2092"/>
    <n v="1276000"/>
    <n v="85492"/>
    <x v="14"/>
    <x v="2"/>
    <n v="1190508"/>
    <n v="0.93300000000000005"/>
  </r>
  <r>
    <s v="ODR6267172836u"/>
    <s v="C113061L"/>
    <x v="5"/>
    <s v="P605824"/>
    <n v="127600"/>
    <n v="1"/>
    <n v="1276000"/>
    <n v="0"/>
    <n v="1276000"/>
    <n v="1"/>
    <n v="1"/>
    <n v="1"/>
    <n v="1"/>
    <d v="2021-07-20T00:00:00"/>
    <x v="140"/>
    <n v="1276000"/>
    <n v="108460"/>
    <x v="14"/>
    <x v="2"/>
    <n v="1167540"/>
    <n v="0.91500000000000004"/>
  </r>
  <r>
    <s v="ODR6674637224z"/>
    <s v="C203778L"/>
    <x v="258"/>
    <s v="P397101"/>
    <n v="127600"/>
    <n v="1"/>
    <n v="1276000"/>
    <n v="0"/>
    <n v="1276000"/>
    <n v="1"/>
    <n v="1"/>
    <n v="1"/>
    <n v="1"/>
    <d v="2021-10-15T00:00:00"/>
    <x v="2093"/>
    <n v="1276000"/>
    <n v="89320"/>
    <x v="9"/>
    <x v="2"/>
    <n v="1186680"/>
    <n v="0.93"/>
  </r>
  <r>
    <s v="ODR4327158730s"/>
    <s v="C448684L"/>
    <x v="374"/>
    <s v="P954748"/>
    <n v="31900"/>
    <n v="4"/>
    <n v="1276000"/>
    <n v="0"/>
    <n v="1276000"/>
    <n v="1"/>
    <n v="1"/>
    <n v="1"/>
    <n v="1"/>
    <d v="2021-08-23T00:00:00"/>
    <x v="1184"/>
    <n v="319000"/>
    <n v="28072"/>
    <x v="11"/>
    <x v="2"/>
    <n v="1163712"/>
    <n v="0.91200000000000003"/>
  </r>
  <r>
    <s v="ODR6714876217s"/>
    <s v="C171592L"/>
    <x v="282"/>
    <s v="P954748"/>
    <n v="31900"/>
    <n v="4"/>
    <n v="1276000"/>
    <n v="0"/>
    <n v="1276000"/>
    <n v="1"/>
    <n v="1"/>
    <n v="1"/>
    <n v="1"/>
    <d v="2021-08-07T00:00:00"/>
    <x v="1184"/>
    <n v="319000"/>
    <n v="28072"/>
    <x v="11"/>
    <x v="2"/>
    <n v="1163712"/>
    <n v="0.91200000000000003"/>
  </r>
  <r>
    <s v="ODR5016332248c"/>
    <s v="C673858L"/>
    <x v="375"/>
    <s v="P562355"/>
    <n v="31900"/>
    <n v="4"/>
    <n v="1276000"/>
    <n v="0"/>
    <n v="1276000"/>
    <n v="1"/>
    <n v="1"/>
    <n v="1"/>
    <n v="1"/>
    <d v="2021-09-03T00:00:00"/>
    <x v="1383"/>
    <n v="319000"/>
    <n v="23896"/>
    <x v="5"/>
    <x v="2"/>
    <n v="1180416"/>
    <n v="0.92509090909090907"/>
  </r>
  <r>
    <s v="ODR3566627573r"/>
    <s v="C390419L"/>
    <x v="218"/>
    <s v="P562355"/>
    <n v="31900"/>
    <n v="4"/>
    <n v="1276000"/>
    <n v="0"/>
    <n v="1276000"/>
    <n v="1"/>
    <n v="1"/>
    <n v="1"/>
    <n v="1"/>
    <d v="2021-10-24T00:00:00"/>
    <x v="1383"/>
    <n v="319000"/>
    <n v="23896"/>
    <x v="5"/>
    <x v="2"/>
    <n v="1180416"/>
    <n v="0.92509090909090907"/>
  </r>
  <r>
    <s v="ODR3640098959x"/>
    <s v="C352946L"/>
    <x v="201"/>
    <s v="P562355"/>
    <n v="31900"/>
    <n v="4"/>
    <n v="1276000"/>
    <n v="0"/>
    <n v="1276000"/>
    <n v="1"/>
    <n v="1"/>
    <n v="1"/>
    <n v="1"/>
    <d v="2021-11-12T00:00:00"/>
    <x v="1383"/>
    <n v="319000"/>
    <n v="23896"/>
    <x v="5"/>
    <x v="2"/>
    <n v="1180416"/>
    <n v="0.92509090909090907"/>
  </r>
  <r>
    <s v="ODR6646298837r"/>
    <s v="C182986L"/>
    <x v="286"/>
    <s v="P562355"/>
    <n v="31900"/>
    <n v="4"/>
    <n v="1276000"/>
    <n v="0"/>
    <n v="1276000"/>
    <n v="1"/>
    <n v="1"/>
    <n v="1"/>
    <n v="1"/>
    <d v="2021-07-04T00:00:00"/>
    <x v="1383"/>
    <n v="319000"/>
    <n v="23896"/>
    <x v="5"/>
    <x v="2"/>
    <n v="1180416"/>
    <n v="0.92509090909090907"/>
  </r>
  <r>
    <s v="ODR4691044937k"/>
    <s v="C922671L"/>
    <x v="265"/>
    <s v="P562355"/>
    <n v="31900"/>
    <n v="4"/>
    <n v="1276000"/>
    <n v="0"/>
    <n v="1276000"/>
    <n v="1"/>
    <n v="1"/>
    <n v="1"/>
    <n v="1"/>
    <d v="2021-08-24T00:00:00"/>
    <x v="1383"/>
    <n v="319000"/>
    <n v="23896"/>
    <x v="5"/>
    <x v="2"/>
    <n v="1180416"/>
    <n v="0.92509090909090907"/>
  </r>
  <r>
    <s v="ODR4786863345l"/>
    <s v="C922671L"/>
    <x v="401"/>
    <s v="P562355"/>
    <n v="31900"/>
    <n v="4"/>
    <n v="1276000"/>
    <n v="0"/>
    <n v="1276000"/>
    <n v="1"/>
    <n v="1"/>
    <n v="1"/>
    <n v="1"/>
    <d v="2021-08-24T00:00:00"/>
    <x v="1383"/>
    <n v="319000"/>
    <n v="23896"/>
    <x v="5"/>
    <x v="2"/>
    <n v="1180416"/>
    <n v="0.92509090909090907"/>
  </r>
  <r>
    <s v="ODR2579611044y"/>
    <s v="C503407L"/>
    <x v="313"/>
    <s v="P650546"/>
    <n v="127542"/>
    <n v="1"/>
    <n v="1275420"/>
    <n v="0"/>
    <n v="1275420"/>
    <n v="1"/>
    <n v="0"/>
    <n v="0"/>
    <n v="4"/>
    <d v="2021-12-26T00:00:00"/>
    <x v="2094"/>
    <n v="1275420"/>
    <n v="112230"/>
    <x v="14"/>
    <x v="1"/>
    <n v="1163190"/>
    <n v="0.91200545702592084"/>
  </r>
  <r>
    <s v="ODR3689976188f"/>
    <s v="C410720L"/>
    <x v="51"/>
    <s v="P117410"/>
    <n v="127542"/>
    <n v="1"/>
    <n v="1275420"/>
    <n v="0"/>
    <n v="1275420"/>
    <n v="1"/>
    <n v="1"/>
    <n v="1"/>
    <n v="1"/>
    <d v="2022-05-19T00:00:00"/>
    <x v="2095"/>
    <n v="1275420"/>
    <n v="89262"/>
    <x v="14"/>
    <x v="2"/>
    <n v="1186158"/>
    <n v="0.93001364256480223"/>
  </r>
  <r>
    <s v="ODR9742449347z"/>
    <s v="C778147L"/>
    <x v="6"/>
    <s v="P671247"/>
    <n v="127542"/>
    <n v="1"/>
    <n v="1275420"/>
    <n v="0"/>
    <n v="1275420"/>
    <n v="1"/>
    <n v="1"/>
    <n v="1"/>
    <n v="1"/>
    <d v="2022-05-15T00:00:00"/>
    <x v="2096"/>
    <n v="1275420"/>
    <n v="89262"/>
    <x v="14"/>
    <x v="2"/>
    <n v="1186158"/>
    <n v="0.93001364256480223"/>
  </r>
  <r>
    <s v="ODR8286439063u"/>
    <s v="C973354L"/>
    <x v="404"/>
    <s v="P647894"/>
    <n v="127310"/>
    <n v="1"/>
    <n v="1273100"/>
    <n v="0"/>
    <n v="1273100"/>
    <n v="1"/>
    <n v="0"/>
    <n v="0"/>
    <n v="1"/>
    <d v="2021-09-14T00:00:00"/>
    <x v="2097"/>
    <n v="1273100"/>
    <n v="89088"/>
    <x v="9"/>
    <x v="2"/>
    <n v="1184012"/>
    <n v="0.93002277904328023"/>
  </r>
  <r>
    <s v="ODR8102679491g"/>
    <s v="C520677L"/>
    <x v="227"/>
    <s v="P709592"/>
    <n v="127252"/>
    <n v="1"/>
    <n v="1272520"/>
    <n v="0"/>
    <n v="1272520"/>
    <n v="1"/>
    <n v="0"/>
    <n v="0"/>
    <n v="1"/>
    <d v="2021-07-27T00:00:00"/>
    <x v="2098"/>
    <n v="1272520"/>
    <n v="76328"/>
    <x v="14"/>
    <x v="2"/>
    <n v="1196192"/>
    <n v="0.94001823154056519"/>
  </r>
  <r>
    <s v="ODR5016953610c"/>
    <s v="C533639L"/>
    <x v="65"/>
    <s v="P501415"/>
    <n v="63510"/>
    <n v="2"/>
    <n v="1270200"/>
    <n v="0"/>
    <n v="1270200"/>
    <n v="1"/>
    <n v="0"/>
    <n v="0"/>
    <n v="1"/>
    <d v="2021-09-04T00:00:00"/>
    <x v="2099"/>
    <n v="635100"/>
    <n v="48256"/>
    <x v="13"/>
    <x v="2"/>
    <n v="1173688"/>
    <n v="0.92401826484018268"/>
  </r>
  <r>
    <s v="ODR4986304246v"/>
    <s v="C869172L"/>
    <x v="253"/>
    <s v="P986679"/>
    <n v="21170"/>
    <n v="6"/>
    <n v="1270200"/>
    <n v="0"/>
    <n v="1270200"/>
    <n v="1"/>
    <n v="1"/>
    <n v="1"/>
    <n v="1"/>
    <d v="2022-01-20T00:00:00"/>
    <x v="2100"/>
    <n v="211700"/>
    <n v="18386"/>
    <x v="0"/>
    <x v="2"/>
    <n v="1159884"/>
    <n v="0.91315068493150686"/>
  </r>
  <r>
    <s v="ODR4106682017j"/>
    <s v="C603902L"/>
    <x v="380"/>
    <s v="P532247"/>
    <n v="127020"/>
    <n v="1"/>
    <n v="1270200"/>
    <n v="0"/>
    <n v="1270200"/>
    <n v="1"/>
    <n v="1"/>
    <n v="0"/>
    <n v="1"/>
    <d v="2021-11-25T00:00:00"/>
    <x v="1644"/>
    <n v="1270200"/>
    <n v="81258"/>
    <x v="12"/>
    <x v="2"/>
    <n v="1188942"/>
    <n v="0.93602739726027395"/>
  </r>
  <r>
    <s v="ODR4516863895b"/>
    <s v="C265593L"/>
    <x v="38"/>
    <s v="P838242"/>
    <n v="126904"/>
    <n v="1"/>
    <n v="1269040"/>
    <n v="0"/>
    <n v="1269040"/>
    <n v="1"/>
    <n v="0"/>
    <n v="0"/>
    <n v="7"/>
    <d v="2022-06-23T00:00:00"/>
    <x v="2101"/>
    <n v="1269040"/>
    <n v="112926"/>
    <x v="8"/>
    <x v="4"/>
    <n v="1156114"/>
    <n v="0.91101462522851917"/>
  </r>
  <r>
    <s v="ODR8226500338c"/>
    <s v="C140374L"/>
    <x v="291"/>
    <s v="P728616"/>
    <n v="126614"/>
    <n v="1"/>
    <n v="1266140"/>
    <n v="0"/>
    <n v="1266140"/>
    <n v="1"/>
    <n v="1"/>
    <n v="0"/>
    <n v="1"/>
    <d v="2021-12-06T00:00:00"/>
    <x v="2102"/>
    <n v="1266140"/>
    <n v="102544"/>
    <x v="8"/>
    <x v="2"/>
    <n v="1163596"/>
    <n v="0.91901053595968851"/>
  </r>
  <r>
    <s v="ODR8803487740r"/>
    <s v="C494873L"/>
    <x v="310"/>
    <s v="P186555"/>
    <n v="126614"/>
    <n v="1"/>
    <n v="1266140"/>
    <n v="0"/>
    <n v="1266140"/>
    <n v="1"/>
    <n v="1"/>
    <n v="1"/>
    <n v="12"/>
    <d v="2021-09-18T00:00:00"/>
    <x v="2103"/>
    <n v="904800"/>
    <n v="66004"/>
    <x v="14"/>
    <x v="12"/>
    <n v="1200136"/>
    <n v="0.94786990380210723"/>
  </r>
  <r>
    <s v="ODR9710428171n"/>
    <s v="C508126L"/>
    <x v="149"/>
    <s v="P186555"/>
    <n v="126614"/>
    <n v="1"/>
    <n v="1266140"/>
    <n v="0"/>
    <n v="1266140"/>
    <n v="1"/>
    <n v="1"/>
    <n v="0"/>
    <n v="1"/>
    <d v="2021-09-09T00:00:00"/>
    <x v="2103"/>
    <n v="904800"/>
    <n v="66004"/>
    <x v="14"/>
    <x v="2"/>
    <n v="1200136"/>
    <n v="0.94786990380210723"/>
  </r>
  <r>
    <s v="ODR6023502249b"/>
    <s v="C980063L"/>
    <x v="220"/>
    <s v="P418918"/>
    <n v="63220"/>
    <n v="2"/>
    <n v="1264400"/>
    <n v="0"/>
    <n v="1264400"/>
    <n v="1"/>
    <n v="1"/>
    <n v="1"/>
    <n v="1"/>
    <d v="2021-07-04T00:00:00"/>
    <x v="2104"/>
    <n v="632200"/>
    <n v="45472"/>
    <x v="6"/>
    <x v="2"/>
    <n v="1173456"/>
    <n v="0.92807339449541282"/>
  </r>
  <r>
    <s v="ODR3202958773a"/>
    <s v="C455218L"/>
    <x v="179"/>
    <s v="P161287"/>
    <n v="126150"/>
    <n v="1"/>
    <n v="1261500"/>
    <n v="0"/>
    <n v="1261500"/>
    <n v="1"/>
    <n v="1"/>
    <n v="0"/>
    <n v="4"/>
    <d v="2022-03-15T00:00:00"/>
    <x v="2105"/>
    <n v="1261500"/>
    <n v="112230"/>
    <x v="12"/>
    <x v="1"/>
    <n v="1149270"/>
    <n v="0.91103448275862065"/>
  </r>
  <r>
    <s v="ODR9801312328e"/>
    <s v="C631361L"/>
    <x v="368"/>
    <s v="P698028"/>
    <n v="42050"/>
    <n v="3"/>
    <n v="1261500"/>
    <n v="0"/>
    <n v="1261500"/>
    <n v="1"/>
    <n v="1"/>
    <n v="0"/>
    <n v="1"/>
    <d v="2021-07-15T00:00:00"/>
    <x v="1544"/>
    <n v="403100"/>
    <n v="29000"/>
    <x v="11"/>
    <x v="2"/>
    <n v="1174500"/>
    <n v="0.93103448275862066"/>
  </r>
  <r>
    <s v="ODR3418939937d"/>
    <s v="C549188L"/>
    <x v="355"/>
    <s v="P197519"/>
    <n v="25230"/>
    <n v="5"/>
    <n v="1261500"/>
    <n v="0"/>
    <n v="1261500"/>
    <n v="1"/>
    <n v="1"/>
    <n v="1"/>
    <n v="1"/>
    <d v="2022-02-13T00:00:00"/>
    <x v="225"/>
    <n v="240700"/>
    <n v="14442"/>
    <x v="11"/>
    <x v="2"/>
    <n v="1189290"/>
    <n v="0.94275862068965521"/>
  </r>
  <r>
    <s v="ODR8892099978j"/>
    <s v="C631361L"/>
    <x v="153"/>
    <s v="P698028"/>
    <n v="42050"/>
    <n v="3"/>
    <n v="1261500"/>
    <n v="0"/>
    <n v="1261500"/>
    <n v="1"/>
    <n v="1"/>
    <n v="0"/>
    <n v="1"/>
    <d v="2021-07-15T00:00:00"/>
    <x v="1544"/>
    <n v="403100"/>
    <n v="29000"/>
    <x v="11"/>
    <x v="2"/>
    <n v="1174500"/>
    <n v="0.93103448275862066"/>
  </r>
  <r>
    <s v="ODR2417933873h"/>
    <s v="C263110L"/>
    <x v="85"/>
    <s v="P183544"/>
    <n v="125280"/>
    <n v="1"/>
    <n v="1252800"/>
    <n v="0"/>
    <n v="1252800"/>
    <n v="1"/>
    <n v="1"/>
    <n v="1"/>
    <n v="1"/>
    <d v="2022-05-26T00:00:00"/>
    <x v="1945"/>
    <n v="1174500"/>
    <n v="93960"/>
    <x v="8"/>
    <x v="2"/>
    <n v="1158840"/>
    <n v="0.92500000000000004"/>
  </r>
  <r>
    <s v="ODR9955559244f"/>
    <s v="C951342L"/>
    <x v="316"/>
    <s v="P875628"/>
    <n v="41760"/>
    <n v="3"/>
    <n v="1252800"/>
    <n v="0"/>
    <n v="1252800"/>
    <n v="1"/>
    <n v="1"/>
    <n v="0"/>
    <n v="1"/>
    <d v="2021-08-16T00:00:00"/>
    <x v="2106"/>
    <n v="417600"/>
    <n v="29232"/>
    <x v="14"/>
    <x v="2"/>
    <n v="1165104"/>
    <n v="0.93"/>
  </r>
  <r>
    <s v="ODR3469855118i"/>
    <s v="C191766L"/>
    <x v="205"/>
    <s v="P926715"/>
    <n v="125280"/>
    <n v="1"/>
    <n v="1252800"/>
    <n v="0"/>
    <n v="1252800"/>
    <n v="1"/>
    <n v="1"/>
    <n v="1"/>
    <n v="4"/>
    <d v="2021-07-05T00:00:00"/>
    <x v="2107"/>
    <n v="1252800"/>
    <n v="92684"/>
    <x v="5"/>
    <x v="1"/>
    <n v="1160116"/>
    <n v="0.92601851851851846"/>
  </r>
  <r>
    <s v="ODR8028950421u"/>
    <s v="C191766L"/>
    <x v="181"/>
    <s v="P926715"/>
    <n v="125280"/>
    <n v="1"/>
    <n v="1252800"/>
    <n v="0"/>
    <n v="1252800"/>
    <n v="1"/>
    <n v="1"/>
    <n v="1"/>
    <n v="4"/>
    <d v="2021-07-05T00:00:00"/>
    <x v="2107"/>
    <n v="1252800"/>
    <n v="92684"/>
    <x v="5"/>
    <x v="1"/>
    <n v="1160116"/>
    <n v="0.92601851851851846"/>
  </r>
  <r>
    <s v="ODR5968004888p"/>
    <s v="C191766L"/>
    <x v="357"/>
    <s v="P926715"/>
    <n v="125280"/>
    <n v="1"/>
    <n v="1252800"/>
    <n v="0"/>
    <n v="1252800"/>
    <n v="1"/>
    <n v="0"/>
    <n v="0"/>
    <n v="4"/>
    <d v="2021-07-05T00:00:00"/>
    <x v="2107"/>
    <n v="1252800"/>
    <n v="92684"/>
    <x v="5"/>
    <x v="1"/>
    <n v="1160116"/>
    <n v="0.92601851851851846"/>
  </r>
  <r>
    <s v="ODR2272758028p"/>
    <s v="C191766L"/>
    <x v="311"/>
    <s v="P926715"/>
    <n v="125280"/>
    <n v="1"/>
    <n v="1252800"/>
    <n v="0"/>
    <n v="1252800"/>
    <n v="1"/>
    <n v="1"/>
    <n v="1"/>
    <n v="4"/>
    <d v="2021-07-05T00:00:00"/>
    <x v="2107"/>
    <n v="1252800"/>
    <n v="92684"/>
    <x v="5"/>
    <x v="1"/>
    <n v="1160116"/>
    <n v="0.92601851851851846"/>
  </r>
  <r>
    <s v="ODR8510930514e"/>
    <s v="C191766L"/>
    <x v="233"/>
    <s v="P926715"/>
    <n v="125280"/>
    <n v="1"/>
    <n v="1252800"/>
    <n v="0"/>
    <n v="1252800"/>
    <n v="1"/>
    <n v="1"/>
    <n v="1"/>
    <n v="4"/>
    <d v="2021-07-05T00:00:00"/>
    <x v="2107"/>
    <n v="1252800"/>
    <n v="92684"/>
    <x v="5"/>
    <x v="1"/>
    <n v="1160116"/>
    <n v="0.92601851851851846"/>
  </r>
  <r>
    <s v="ODR8292170667o"/>
    <s v="C230372L"/>
    <x v="67"/>
    <s v="P326167"/>
    <n v="125280"/>
    <n v="1"/>
    <n v="1252800"/>
    <n v="0"/>
    <n v="1252800"/>
    <n v="1"/>
    <n v="1"/>
    <n v="1"/>
    <n v="1"/>
    <d v="2021-11-08T00:00:00"/>
    <x v="987"/>
    <n v="1252800"/>
    <n v="83926"/>
    <x v="5"/>
    <x v="2"/>
    <n v="1168874"/>
    <n v="0.93300925925925926"/>
  </r>
  <r>
    <s v="ODR4949617220u"/>
    <s v="C562005L"/>
    <x v="347"/>
    <s v="P197821"/>
    <n v="125280"/>
    <n v="1"/>
    <n v="1252800"/>
    <n v="0"/>
    <n v="1252800"/>
    <n v="1"/>
    <n v="1"/>
    <n v="0"/>
    <n v="1"/>
    <d v="2021-08-09T00:00:00"/>
    <x v="183"/>
    <n v="1252800"/>
    <n v="77662"/>
    <x v="5"/>
    <x v="2"/>
    <n v="1175138"/>
    <n v="0.93800925925925926"/>
  </r>
  <r>
    <s v="ODR5560334541o"/>
    <s v="C349501L"/>
    <x v="285"/>
    <s v="P326167"/>
    <n v="125280"/>
    <n v="1"/>
    <n v="1252800"/>
    <n v="0"/>
    <n v="1252800"/>
    <n v="1"/>
    <n v="1"/>
    <n v="0"/>
    <n v="1"/>
    <d v="2021-07-02T00:00:00"/>
    <x v="987"/>
    <n v="1252800"/>
    <n v="83926"/>
    <x v="5"/>
    <x v="2"/>
    <n v="1168874"/>
    <n v="0.93300925925925926"/>
  </r>
  <r>
    <s v="ODR9379967969n"/>
    <s v="C619661L"/>
    <x v="266"/>
    <s v="P138741"/>
    <n v="125280"/>
    <n v="1"/>
    <n v="1252800"/>
    <n v="0"/>
    <n v="1252800"/>
    <n v="1"/>
    <n v="1"/>
    <n v="0"/>
    <n v="1"/>
    <d v="2021-12-15T00:00:00"/>
    <x v="603"/>
    <n v="1252800"/>
    <n v="97672"/>
    <x v="5"/>
    <x v="2"/>
    <n v="1155128"/>
    <n v="0.92203703703703699"/>
  </r>
  <r>
    <s v="ODR4764998021j"/>
    <s v="C875936L"/>
    <x v="203"/>
    <s v="P197821"/>
    <n v="125280"/>
    <n v="1"/>
    <n v="1252800"/>
    <n v="0"/>
    <n v="1252800"/>
    <n v="1"/>
    <n v="1"/>
    <n v="0"/>
    <n v="4"/>
    <d v="2021-10-07T00:00:00"/>
    <x v="183"/>
    <n v="1252800"/>
    <n v="77662"/>
    <x v="5"/>
    <x v="1"/>
    <n v="1175138"/>
    <n v="0.93800925925925926"/>
  </r>
  <r>
    <s v="ODR7322855069s"/>
    <s v="C898427L"/>
    <x v="80"/>
    <s v="P226599"/>
    <n v="124700"/>
    <n v="1"/>
    <n v="1247000"/>
    <n v="0"/>
    <n v="1247000"/>
    <n v="1"/>
    <n v="1"/>
    <n v="1"/>
    <n v="1"/>
    <d v="2022-07-28T00:00:00"/>
    <x v="2108"/>
    <n v="1247000"/>
    <n v="107242"/>
    <x v="1"/>
    <x v="2"/>
    <n v="1139758"/>
    <n v="0.91400000000000003"/>
  </r>
  <r>
    <s v="ODR6689940310h"/>
    <s v="C863732L"/>
    <x v="77"/>
    <s v="P491295"/>
    <n v="124700"/>
    <n v="1"/>
    <n v="1247000"/>
    <n v="0"/>
    <n v="1247000"/>
    <n v="1"/>
    <n v="1"/>
    <n v="1"/>
    <n v="1"/>
    <d v="2022-05-26T00:00:00"/>
    <x v="2109"/>
    <n v="1247000"/>
    <n v="108460"/>
    <x v="0"/>
    <x v="2"/>
    <n v="1138540"/>
    <n v="0.91302325581395349"/>
  </r>
  <r>
    <s v="ODR4733267371b"/>
    <s v="C844249L"/>
    <x v="70"/>
    <s v="P480151"/>
    <n v="41470"/>
    <n v="3"/>
    <n v="1244100"/>
    <n v="0"/>
    <n v="1244100"/>
    <n v="1"/>
    <n v="1"/>
    <n v="1"/>
    <n v="1"/>
    <d v="2022-03-19T00:00:00"/>
    <x v="2110"/>
    <n v="414700"/>
    <n v="25288"/>
    <x v="8"/>
    <x v="2"/>
    <n v="1168236"/>
    <n v="0.93902097902097903"/>
  </r>
  <r>
    <s v="ODR4704766368j"/>
    <s v="C423666L"/>
    <x v="26"/>
    <s v="P937474"/>
    <n v="124410"/>
    <n v="1"/>
    <n v="1244100"/>
    <n v="0"/>
    <n v="1244100"/>
    <n v="1"/>
    <n v="1"/>
    <n v="0"/>
    <n v="1"/>
    <d v="2022-06-23T00:00:00"/>
    <x v="2111"/>
    <n v="1244100"/>
    <n v="80852"/>
    <x v="14"/>
    <x v="2"/>
    <n v="1163248"/>
    <n v="0.93501165501165506"/>
  </r>
  <r>
    <s v="ODR4711885919p"/>
    <s v="C579948L"/>
    <x v="146"/>
    <s v="P937474"/>
    <n v="124410"/>
    <n v="1"/>
    <n v="1244100"/>
    <n v="0"/>
    <n v="1244100"/>
    <n v="1"/>
    <n v="1"/>
    <n v="1"/>
    <n v="4"/>
    <d v="2022-06-22T00:00:00"/>
    <x v="2111"/>
    <n v="1244100"/>
    <n v="80852"/>
    <x v="14"/>
    <x v="1"/>
    <n v="1163248"/>
    <n v="0.93501165501165506"/>
  </r>
  <r>
    <s v="ODR3026566717d"/>
    <s v="C715033L"/>
    <x v="185"/>
    <s v="P937474"/>
    <n v="124410"/>
    <n v="1"/>
    <n v="1244100"/>
    <n v="0"/>
    <n v="1244100"/>
    <n v="1"/>
    <n v="1"/>
    <n v="0"/>
    <n v="1"/>
    <d v="2022-03-11T00:00:00"/>
    <x v="2111"/>
    <n v="1244100"/>
    <n v="80852"/>
    <x v="14"/>
    <x v="2"/>
    <n v="1163248"/>
    <n v="0.93501165501165506"/>
  </r>
  <r>
    <s v="ODR2217691572u"/>
    <s v="C520904L"/>
    <x v="199"/>
    <s v="P295167"/>
    <n v="124120"/>
    <n v="1"/>
    <n v="1241200"/>
    <n v="0"/>
    <n v="1241200"/>
    <n v="1"/>
    <n v="0"/>
    <n v="0"/>
    <n v="4"/>
    <d v="2021-10-02T00:00:00"/>
    <x v="2112"/>
    <n v="1241200"/>
    <n v="93090"/>
    <x v="0"/>
    <x v="1"/>
    <n v="1148110"/>
    <n v="0.92500000000000004"/>
  </r>
  <r>
    <s v="ODR2766664647a"/>
    <s v="C922594L"/>
    <x v="169"/>
    <s v="P757318"/>
    <n v="61770"/>
    <n v="2"/>
    <n v="1235400"/>
    <n v="0"/>
    <n v="1235400"/>
    <n v="1"/>
    <n v="0"/>
    <n v="0"/>
    <n v="4"/>
    <d v="2021-12-04T00:00:00"/>
    <x v="890"/>
    <n v="649020"/>
    <n v="47328"/>
    <x v="11"/>
    <x v="1"/>
    <n v="1140744"/>
    <n v="0.92338028169014086"/>
  </r>
  <r>
    <s v="ODR4447452723o"/>
    <s v="C628207L"/>
    <x v="223"/>
    <s v="P904474"/>
    <n v="41180"/>
    <n v="3"/>
    <n v="1235400"/>
    <n v="0"/>
    <n v="1235400"/>
    <n v="1"/>
    <n v="0"/>
    <n v="0"/>
    <n v="4"/>
    <d v="2022-01-03T00:00:00"/>
    <x v="2113"/>
    <n v="411800"/>
    <n v="25926"/>
    <x v="11"/>
    <x v="1"/>
    <n v="1157622"/>
    <n v="0.9370422535211268"/>
  </r>
  <r>
    <s v="ODR9365797123f"/>
    <s v="C698317L"/>
    <x v="387"/>
    <s v="P735223"/>
    <n v="41180"/>
    <n v="3"/>
    <n v="1235400"/>
    <n v="0"/>
    <n v="1235400"/>
    <n v="1"/>
    <n v="0"/>
    <n v="0"/>
    <n v="4"/>
    <d v="2021-12-14T00:00:00"/>
    <x v="2060"/>
    <n v="411800"/>
    <n v="35380"/>
    <x v="11"/>
    <x v="1"/>
    <n v="1129260"/>
    <n v="0.91408450704225352"/>
  </r>
  <r>
    <s v="ODR4042466816r"/>
    <s v="C136210L"/>
    <x v="295"/>
    <s v="P505636"/>
    <n v="61770"/>
    <n v="2"/>
    <n v="1235400"/>
    <n v="0"/>
    <n v="1235400"/>
    <n v="1"/>
    <n v="1"/>
    <n v="1"/>
    <n v="1"/>
    <d v="2021-09-21T00:00:00"/>
    <x v="1078"/>
    <n v="527800"/>
    <n v="36366"/>
    <x v="11"/>
    <x v="2"/>
    <n v="1162668"/>
    <n v="0.94112676056338029"/>
  </r>
  <r>
    <s v="ODR2312989796a"/>
    <s v="C838657L"/>
    <x v="185"/>
    <s v="P904474"/>
    <n v="41180"/>
    <n v="3"/>
    <n v="1235400"/>
    <n v="0"/>
    <n v="1235400"/>
    <n v="1"/>
    <n v="0"/>
    <n v="0"/>
    <n v="4"/>
    <d v="2022-01-13T00:00:00"/>
    <x v="2113"/>
    <n v="411800"/>
    <n v="25926"/>
    <x v="11"/>
    <x v="1"/>
    <n v="1157622"/>
    <n v="0.9370422535211268"/>
  </r>
  <r>
    <s v="ODR5607312623w"/>
    <s v="C485142L"/>
    <x v="394"/>
    <s v="P642353"/>
    <n v="123308"/>
    <n v="1"/>
    <n v="1233080"/>
    <n v="0"/>
    <n v="1233080"/>
    <n v="1"/>
    <n v="1"/>
    <n v="1"/>
    <n v="1"/>
    <d v="2022-07-10T00:00:00"/>
    <x v="2114"/>
    <n v="1233080"/>
    <n v="104806"/>
    <x v="3"/>
    <x v="2"/>
    <n v="1128274"/>
    <n v="0.91500470366886166"/>
  </r>
  <r>
    <s v="ODR8147112709l"/>
    <s v="C651145L"/>
    <x v="324"/>
    <s v="P904043"/>
    <n v="123250"/>
    <n v="1"/>
    <n v="1232500"/>
    <n v="0"/>
    <n v="1232500"/>
    <n v="1"/>
    <n v="1"/>
    <n v="1"/>
    <n v="1"/>
    <d v="2021-12-22T00:00:00"/>
    <x v="1430"/>
    <n v="1450000"/>
    <n v="117450"/>
    <x v="6"/>
    <x v="2"/>
    <n v="1115050"/>
    <n v="0.90470588235294114"/>
  </r>
  <r>
    <s v="ODR1844825544i"/>
    <s v="C121106L"/>
    <x v="339"/>
    <s v="P904043"/>
    <n v="123250"/>
    <n v="1"/>
    <n v="1232500"/>
    <n v="0"/>
    <n v="1232500"/>
    <n v="1"/>
    <n v="1"/>
    <n v="1"/>
    <n v="1"/>
    <d v="2021-07-04T00:00:00"/>
    <x v="1430"/>
    <n v="1450000"/>
    <n v="117450"/>
    <x v="6"/>
    <x v="2"/>
    <n v="1115050"/>
    <n v="0.90470588235294114"/>
  </r>
  <r>
    <s v="ODR7594151627o"/>
    <s v="C280331L"/>
    <x v="286"/>
    <s v="P904043"/>
    <n v="123250"/>
    <n v="1"/>
    <n v="1232500"/>
    <n v="0"/>
    <n v="1232500"/>
    <n v="1"/>
    <n v="1"/>
    <n v="1"/>
    <n v="1"/>
    <d v="2021-12-18T00:00:00"/>
    <x v="1430"/>
    <n v="1450000"/>
    <n v="117450"/>
    <x v="6"/>
    <x v="2"/>
    <n v="1115050"/>
    <n v="0.90470588235294114"/>
  </r>
  <r>
    <s v="ODR7883924400q"/>
    <s v="C270517L"/>
    <x v="282"/>
    <s v="P187673"/>
    <n v="123250"/>
    <n v="1"/>
    <n v="1232500"/>
    <n v="0"/>
    <n v="1232500"/>
    <n v="1"/>
    <n v="1"/>
    <n v="1"/>
    <n v="1"/>
    <d v="2021-10-28T00:00:00"/>
    <x v="2115"/>
    <n v="1232500"/>
    <n v="87464"/>
    <x v="0"/>
    <x v="2"/>
    <n v="1145036"/>
    <n v="0.92903529411764707"/>
  </r>
  <r>
    <s v="ODR9231983785v"/>
    <s v="C505840L"/>
    <x v="281"/>
    <s v="P447878"/>
    <n v="24650"/>
    <n v="5"/>
    <n v="1232500"/>
    <n v="0"/>
    <n v="1232500"/>
    <n v="1"/>
    <n v="1"/>
    <n v="1"/>
    <n v="1"/>
    <d v="2021-09-07T00:00:00"/>
    <x v="170"/>
    <n v="246500"/>
    <n v="19952"/>
    <x v="11"/>
    <x v="2"/>
    <n v="1132740"/>
    <n v="0.91905882352941182"/>
  </r>
  <r>
    <s v="ODR8301396140v"/>
    <s v="C675106L"/>
    <x v="148"/>
    <s v="P714373"/>
    <n v="122670"/>
    <n v="1"/>
    <n v="1226700"/>
    <n v="0"/>
    <n v="1226700"/>
    <n v="1"/>
    <n v="1"/>
    <n v="0"/>
    <n v="1"/>
    <d v="2022-01-24T00:00:00"/>
    <x v="2116"/>
    <n v="1226700"/>
    <n v="106720"/>
    <x v="6"/>
    <x v="2"/>
    <n v="1119980"/>
    <n v="0.91300236406619384"/>
  </r>
  <r>
    <s v="ODR6998180960e"/>
    <s v="C530632L"/>
    <x v="319"/>
    <s v="P673419"/>
    <n v="122380"/>
    <n v="1"/>
    <n v="1223800"/>
    <n v="0"/>
    <n v="1223800"/>
    <n v="1"/>
    <n v="1"/>
    <n v="1"/>
    <n v="1"/>
    <d v="2021-12-02T00:00:00"/>
    <x v="2117"/>
    <n v="1223800"/>
    <n v="110142"/>
    <x v="12"/>
    <x v="2"/>
    <n v="1113658"/>
    <n v="0.91"/>
  </r>
  <r>
    <s v="ODR6542285582i"/>
    <s v="C127476L"/>
    <x v="293"/>
    <s v="P152508"/>
    <n v="122090"/>
    <n v="1"/>
    <n v="1220900"/>
    <n v="0"/>
    <n v="1220900"/>
    <n v="1"/>
    <n v="1"/>
    <n v="1"/>
    <n v="1"/>
    <d v="2021-07-05T00:00:00"/>
    <x v="2118"/>
    <n v="1220900"/>
    <n v="75690"/>
    <x v="1"/>
    <x v="2"/>
    <n v="1145210"/>
    <n v="0.93800475059382427"/>
  </r>
  <r>
    <s v="ODR7781591984q"/>
    <s v="C214961L"/>
    <x v="400"/>
    <s v="P375957"/>
    <n v="40600"/>
    <n v="3"/>
    <n v="1218000"/>
    <n v="0"/>
    <n v="1218000"/>
    <n v="1"/>
    <n v="0"/>
    <n v="0"/>
    <n v="4"/>
    <d v="2021-10-06T00:00:00"/>
    <x v="2119"/>
    <n v="406000"/>
    <n v="30856"/>
    <x v="10"/>
    <x v="1"/>
    <n v="1125432"/>
    <n v="0.92400000000000004"/>
  </r>
  <r>
    <s v="ODR5197924502l"/>
    <s v="C721874L"/>
    <x v="232"/>
    <s v="P354128"/>
    <n v="121800"/>
    <n v="1"/>
    <n v="1218000"/>
    <n v="0"/>
    <n v="1218000"/>
    <n v="1"/>
    <n v="0"/>
    <n v="0"/>
    <n v="4"/>
    <d v="2021-10-02T00:00:00"/>
    <x v="2120"/>
    <n v="1218000"/>
    <n v="97440"/>
    <x v="10"/>
    <x v="1"/>
    <n v="1120560"/>
    <n v="0.92"/>
  </r>
  <r>
    <s v="ODR1839123632g"/>
    <s v="C395899L"/>
    <x v="288"/>
    <s v="P303031"/>
    <n v="121800"/>
    <n v="1"/>
    <n v="1218000"/>
    <n v="0"/>
    <n v="1218000"/>
    <n v="1"/>
    <n v="1"/>
    <n v="0"/>
    <n v="3"/>
    <d v="2021-12-16T00:00:00"/>
    <x v="2121"/>
    <n v="1218000"/>
    <n v="98658"/>
    <x v="10"/>
    <x v="3"/>
    <n v="1119342"/>
    <n v="0.91900000000000004"/>
  </r>
  <r>
    <s v="ODR3290173548d"/>
    <s v="C342990L"/>
    <x v="34"/>
    <s v="P354128"/>
    <n v="121800"/>
    <n v="1"/>
    <n v="1218000"/>
    <n v="0"/>
    <n v="1218000"/>
    <n v="1"/>
    <n v="1"/>
    <n v="1"/>
    <n v="3"/>
    <d v="2022-07-06T00:00:00"/>
    <x v="2120"/>
    <n v="1218000"/>
    <n v="97440"/>
    <x v="10"/>
    <x v="3"/>
    <n v="1120560"/>
    <n v="0.92"/>
  </r>
  <r>
    <s v="ODR8683890942c"/>
    <s v="C996931L"/>
    <x v="278"/>
    <s v="P657720"/>
    <n v="121800"/>
    <n v="1"/>
    <n v="1218000"/>
    <n v="0"/>
    <n v="1218000"/>
    <n v="1"/>
    <n v="1"/>
    <n v="1"/>
    <n v="1"/>
    <d v="2021-09-23T00:00:00"/>
    <x v="2122"/>
    <n v="1429700"/>
    <n v="102892"/>
    <x v="3"/>
    <x v="2"/>
    <n v="1115108"/>
    <n v="0.91552380952380952"/>
  </r>
  <r>
    <s v="ODR4707335622h"/>
    <s v="C228285L"/>
    <x v="395"/>
    <s v="P343074"/>
    <n v="121800"/>
    <n v="1"/>
    <n v="1218000"/>
    <n v="0"/>
    <n v="1218000"/>
    <n v="1"/>
    <n v="1"/>
    <n v="1"/>
    <n v="1"/>
    <d v="2022-06-07T00:00:00"/>
    <x v="1561"/>
    <n v="1740000"/>
    <n v="128760"/>
    <x v="6"/>
    <x v="2"/>
    <n v="1089240"/>
    <n v="0.89428571428571424"/>
  </r>
  <r>
    <s v="ODR5346636931i"/>
    <s v="C160493L"/>
    <x v="197"/>
    <s v="P122071"/>
    <n v="121800"/>
    <n v="1"/>
    <n v="1218000"/>
    <n v="0"/>
    <n v="1218000"/>
    <n v="1"/>
    <n v="1"/>
    <n v="1"/>
    <n v="1"/>
    <d v="2021-08-28T00:00:00"/>
    <x v="2123"/>
    <n v="1218000"/>
    <n v="73080"/>
    <x v="8"/>
    <x v="2"/>
    <n v="1144920"/>
    <n v="0.94"/>
  </r>
  <r>
    <s v="ODR2189274790h"/>
    <s v="C466172L"/>
    <x v="221"/>
    <s v="P530057"/>
    <n v="121800"/>
    <n v="1"/>
    <n v="1218000"/>
    <n v="0"/>
    <n v="1218000"/>
    <n v="1"/>
    <n v="1"/>
    <n v="1"/>
    <n v="1"/>
    <d v="2021-07-28T00:00:00"/>
    <x v="2124"/>
    <n v="1218000"/>
    <n v="97440"/>
    <x v="9"/>
    <x v="2"/>
    <n v="1120560"/>
    <n v="0.92"/>
  </r>
  <r>
    <s v="ODR1120954274s"/>
    <s v="C504900L"/>
    <x v="4"/>
    <s v="P902817"/>
    <n v="121800"/>
    <n v="1"/>
    <n v="1218000"/>
    <n v="0"/>
    <n v="1218000"/>
    <n v="1"/>
    <n v="1"/>
    <n v="0"/>
    <n v="1"/>
    <d v="2021-11-17T00:00:00"/>
    <x v="2125"/>
    <n v="696000"/>
    <n v="59160"/>
    <x v="0"/>
    <x v="2"/>
    <n v="1158840"/>
    <n v="0.9514285714285714"/>
  </r>
  <r>
    <s v="ODR3933818946a"/>
    <s v="C191168L"/>
    <x v="39"/>
    <s v="P642461"/>
    <n v="40600"/>
    <n v="3"/>
    <n v="1218000"/>
    <n v="0"/>
    <n v="1218000"/>
    <n v="1"/>
    <n v="1"/>
    <n v="1"/>
    <n v="1"/>
    <d v="2021-12-10T00:00:00"/>
    <x v="2126"/>
    <n v="406000"/>
    <n v="29232"/>
    <x v="11"/>
    <x v="2"/>
    <n v="1130304"/>
    <n v="0.92800000000000005"/>
  </r>
  <r>
    <s v="ODR6344353685m"/>
    <s v="C933998L"/>
    <x v="168"/>
    <s v="P628801"/>
    <n v="60900"/>
    <n v="2"/>
    <n v="1218000"/>
    <n v="0"/>
    <n v="1218000"/>
    <n v="1"/>
    <n v="1"/>
    <n v="1"/>
    <n v="1"/>
    <d v="2021-09-04T00:00:00"/>
    <x v="2127"/>
    <n v="609000"/>
    <n v="52954"/>
    <x v="5"/>
    <x v="2"/>
    <n v="1112092"/>
    <n v="0.913047619047619"/>
  </r>
  <r>
    <s v="ODR2875934332d"/>
    <s v="C400500L"/>
    <x v="79"/>
    <s v="P303489"/>
    <n v="121742"/>
    <n v="1"/>
    <n v="1217420"/>
    <n v="0"/>
    <n v="1217420"/>
    <n v="1"/>
    <n v="1"/>
    <n v="1"/>
    <n v="1"/>
    <d v="2022-05-01T00:00:00"/>
    <x v="2128"/>
    <n v="1217420"/>
    <n v="83984"/>
    <x v="10"/>
    <x v="2"/>
    <n v="1133436"/>
    <n v="0.93101476893758928"/>
  </r>
  <r>
    <s v="ODR1329987580n"/>
    <s v="C433743L"/>
    <x v="216"/>
    <s v="P604374"/>
    <n v="121742"/>
    <n v="1"/>
    <n v="1217420"/>
    <n v="0"/>
    <n v="1217420"/>
    <n v="1"/>
    <n v="1"/>
    <n v="0"/>
    <n v="1"/>
    <d v="2021-07-01T00:00:00"/>
    <x v="2129"/>
    <n v="1217420"/>
    <n v="76676"/>
    <x v="8"/>
    <x v="2"/>
    <n v="1140744"/>
    <n v="0.93701762744163886"/>
  </r>
  <r>
    <s v="ODR8236062386i"/>
    <s v="C313446L"/>
    <x v="50"/>
    <s v="P508685"/>
    <n v="40542"/>
    <n v="3"/>
    <n v="1216260"/>
    <n v="0"/>
    <n v="1216260"/>
    <n v="1"/>
    <n v="1"/>
    <n v="0"/>
    <n v="1"/>
    <d v="2022-03-11T00:00:00"/>
    <x v="2130"/>
    <n v="405420"/>
    <n v="35670"/>
    <x v="14"/>
    <x v="2"/>
    <n v="1109250"/>
    <n v="0.91201716738197425"/>
  </r>
  <r>
    <s v="ODR9679587754o"/>
    <s v="C656022L"/>
    <x v="204"/>
    <s v="P570039"/>
    <n v="121220"/>
    <n v="1"/>
    <n v="1212200"/>
    <n v="0"/>
    <n v="1212200"/>
    <n v="1"/>
    <n v="0"/>
    <n v="0"/>
    <n v="1"/>
    <d v="2021-07-04T00:00:00"/>
    <x v="2131"/>
    <n v="1212200"/>
    <n v="81200"/>
    <x v="10"/>
    <x v="2"/>
    <n v="1131000"/>
    <n v="0.93301435406698563"/>
  </r>
  <r>
    <s v="ODR7208282035i"/>
    <s v="C234957L"/>
    <x v="309"/>
    <s v="P698028"/>
    <n v="40310"/>
    <n v="3"/>
    <n v="1209300"/>
    <n v="0"/>
    <n v="1209300"/>
    <n v="1"/>
    <n v="1"/>
    <n v="1"/>
    <n v="1"/>
    <d v="2021-11-04T00:00:00"/>
    <x v="1544"/>
    <n v="403100"/>
    <n v="29000"/>
    <x v="11"/>
    <x v="2"/>
    <n v="1122300"/>
    <n v="0.92805755395683454"/>
  </r>
  <r>
    <s v="ODR7763671195c"/>
    <s v="C485693L"/>
    <x v="317"/>
    <s v="P293860"/>
    <n v="120640"/>
    <n v="1"/>
    <n v="1206400"/>
    <n v="0"/>
    <n v="1206400"/>
    <n v="1"/>
    <n v="1"/>
    <n v="1"/>
    <n v="1"/>
    <d v="2021-07-02T00:00:00"/>
    <x v="2132"/>
    <n v="1206400"/>
    <n v="100108"/>
    <x v="6"/>
    <x v="2"/>
    <n v="1106292"/>
    <n v="0.91701923076923075"/>
  </r>
  <r>
    <s v="ODR1325492520a"/>
    <s v="C828643L"/>
    <x v="200"/>
    <s v="P293860"/>
    <n v="120640"/>
    <n v="1"/>
    <n v="1206400"/>
    <n v="0"/>
    <n v="1206400"/>
    <n v="1"/>
    <n v="1"/>
    <n v="1"/>
    <n v="1"/>
    <d v="2021-10-17T00:00:00"/>
    <x v="2132"/>
    <n v="1206400"/>
    <n v="100108"/>
    <x v="6"/>
    <x v="2"/>
    <n v="1106292"/>
    <n v="0.91701923076923075"/>
  </r>
  <r>
    <s v="ODR1798121652a"/>
    <s v="C499919L"/>
    <x v="215"/>
    <s v="P293860"/>
    <n v="120640"/>
    <n v="1"/>
    <n v="1206400"/>
    <n v="0"/>
    <n v="1206400"/>
    <n v="1"/>
    <n v="1"/>
    <n v="1"/>
    <n v="1"/>
    <d v="2021-12-05T00:00:00"/>
    <x v="2132"/>
    <n v="1206400"/>
    <n v="100108"/>
    <x v="6"/>
    <x v="2"/>
    <n v="1106292"/>
    <n v="0.91701923076923075"/>
  </r>
  <r>
    <s v="ODR8182255575o"/>
    <s v="C821685L"/>
    <x v="224"/>
    <s v="P293860"/>
    <n v="120640"/>
    <n v="1"/>
    <n v="1206400"/>
    <n v="0"/>
    <n v="1206400"/>
    <n v="1"/>
    <n v="0"/>
    <n v="0"/>
    <n v="1"/>
    <d v="2022-05-15T00:00:00"/>
    <x v="2132"/>
    <n v="1206400"/>
    <n v="100108"/>
    <x v="6"/>
    <x v="2"/>
    <n v="1106292"/>
    <n v="0.91701923076923075"/>
  </r>
  <r>
    <s v="ODR2068344867c"/>
    <s v="C271135L"/>
    <x v="139"/>
    <s v="P293860"/>
    <n v="120640"/>
    <n v="1"/>
    <n v="1206400"/>
    <n v="0"/>
    <n v="1206400"/>
    <n v="1"/>
    <n v="1"/>
    <n v="1"/>
    <n v="1"/>
    <d v="2022-05-08T00:00:00"/>
    <x v="2132"/>
    <n v="1206400"/>
    <n v="100108"/>
    <x v="6"/>
    <x v="2"/>
    <n v="1106292"/>
    <n v="0.91701923076923075"/>
  </r>
  <r>
    <s v="ODR7672671395t"/>
    <s v="C952100L"/>
    <x v="116"/>
    <s v="P346082"/>
    <n v="120060"/>
    <n v="1"/>
    <n v="1200600"/>
    <n v="0"/>
    <n v="1200600"/>
    <n v="1"/>
    <n v="1"/>
    <n v="0"/>
    <n v="1"/>
    <d v="2022-03-22T00:00:00"/>
    <x v="2133"/>
    <n v="1200600"/>
    <n v="98426"/>
    <x v="10"/>
    <x v="2"/>
    <n v="1102174"/>
    <n v="0.91801932367149763"/>
  </r>
  <r>
    <s v="ODR4163603631k"/>
    <s v="C803642L"/>
    <x v="264"/>
    <s v="P883526"/>
    <n v="60030"/>
    <n v="2"/>
    <n v="1200600"/>
    <n v="0"/>
    <n v="1200600"/>
    <n v="1"/>
    <n v="1"/>
    <n v="1"/>
    <n v="1"/>
    <d v="2022-05-24T00:00:00"/>
    <x v="2134"/>
    <n v="962800"/>
    <n v="62582"/>
    <x v="6"/>
    <x v="2"/>
    <n v="1075436"/>
    <n v="0.89574879227053139"/>
  </r>
  <r>
    <s v="ODR3402907518f"/>
    <s v="C869172L"/>
    <x v="141"/>
    <s v="P735120"/>
    <n v="120060"/>
    <n v="1"/>
    <n v="1200600"/>
    <n v="0"/>
    <n v="1200600"/>
    <n v="1"/>
    <n v="1"/>
    <n v="0"/>
    <n v="1"/>
    <d v="2022-01-20T00:00:00"/>
    <x v="2135"/>
    <n v="1200600"/>
    <n v="105618"/>
    <x v="9"/>
    <x v="2"/>
    <n v="1094982"/>
    <n v="0.91202898550724643"/>
  </r>
  <r>
    <s v="ODR3390989157a"/>
    <s v="C869172L"/>
    <x v="162"/>
    <s v="P970560"/>
    <n v="120060"/>
    <n v="1"/>
    <n v="1200600"/>
    <n v="0"/>
    <n v="1200600"/>
    <n v="1"/>
    <n v="1"/>
    <n v="0"/>
    <n v="1"/>
    <d v="2022-01-20T00:00:00"/>
    <x v="2136"/>
    <n v="1200600"/>
    <n v="108054"/>
    <x v="9"/>
    <x v="2"/>
    <n v="1092546"/>
    <n v="0.91"/>
  </r>
  <r>
    <s v="ODR4648895211f"/>
    <s v="C179018L"/>
    <x v="193"/>
    <s v="P328069"/>
    <n v="40020"/>
    <n v="3"/>
    <n v="1200600"/>
    <n v="0"/>
    <n v="1200600"/>
    <n v="1"/>
    <n v="1"/>
    <n v="1"/>
    <n v="1"/>
    <d v="2021-07-14T00:00:00"/>
    <x v="2137"/>
    <n v="400200"/>
    <n v="29986"/>
    <x v="12"/>
    <x v="2"/>
    <n v="1110642"/>
    <n v="0.92507246376811592"/>
  </r>
  <r>
    <s v="ODR5823297137y"/>
    <s v="C576524L"/>
    <x v="53"/>
    <s v="P940817"/>
    <n v="40020"/>
    <n v="3"/>
    <n v="1200600"/>
    <n v="0"/>
    <n v="1200600"/>
    <n v="1"/>
    <n v="1"/>
    <n v="1"/>
    <n v="1"/>
    <d v="2021-08-26T00:00:00"/>
    <x v="2138"/>
    <n v="400200"/>
    <n v="32016"/>
    <x v="5"/>
    <x v="2"/>
    <n v="1104552"/>
    <n v="0.92"/>
  </r>
  <r>
    <s v="ODR5338082600i"/>
    <s v="C444739L"/>
    <x v="336"/>
    <s v="P109167"/>
    <n v="120002"/>
    <n v="1"/>
    <n v="1200020"/>
    <n v="0"/>
    <n v="1200020"/>
    <n v="1"/>
    <n v="0"/>
    <n v="0"/>
    <n v="13"/>
    <d v="2022-05-24T00:00:00"/>
    <x v="2139"/>
    <n v="1200020"/>
    <n v="85144"/>
    <x v="3"/>
    <x v="7"/>
    <n v="1114876"/>
    <n v="0.92904784920251327"/>
  </r>
  <r>
    <s v="ODR9377971857c"/>
    <s v="C432825L"/>
    <x v="278"/>
    <s v="P270878"/>
    <n v="119828"/>
    <n v="1"/>
    <n v="1198280"/>
    <n v="0"/>
    <n v="1198280"/>
    <n v="1"/>
    <n v="1"/>
    <n v="1"/>
    <n v="1"/>
    <d v="2021-09-20T00:00:00"/>
    <x v="98"/>
    <n v="1198280"/>
    <n v="77836"/>
    <x v="13"/>
    <x v="2"/>
    <n v="1120444"/>
    <n v="0.9350435624394966"/>
  </r>
  <r>
    <s v="ODR6153570412h"/>
    <s v="C795594L"/>
    <x v="165"/>
    <s v="P242143"/>
    <n v="39904"/>
    <n v="3"/>
    <n v="1197120"/>
    <n v="0"/>
    <n v="1197120"/>
    <n v="1"/>
    <n v="1"/>
    <n v="1"/>
    <n v="1"/>
    <d v="2022-01-12T00:00:00"/>
    <x v="1575"/>
    <n v="405420"/>
    <n v="24708"/>
    <x v="8"/>
    <x v="2"/>
    <n v="1122996"/>
    <n v="0.93808139534883717"/>
  </r>
  <r>
    <s v="ODR9189075963a"/>
    <s v="C333743L"/>
    <x v="132"/>
    <s v="P242143"/>
    <n v="39904"/>
    <n v="3"/>
    <n v="1197120"/>
    <n v="0"/>
    <n v="1197120"/>
    <n v="1"/>
    <n v="1"/>
    <n v="0"/>
    <n v="1"/>
    <d v="2021-07-07T00:00:00"/>
    <x v="1575"/>
    <n v="405420"/>
    <n v="24708"/>
    <x v="8"/>
    <x v="2"/>
    <n v="1122996"/>
    <n v="0.93808139534883717"/>
  </r>
  <r>
    <s v="ODR6353223696t"/>
    <s v="C500766L"/>
    <x v="212"/>
    <s v="P642461"/>
    <n v="39904"/>
    <n v="3"/>
    <n v="1197120"/>
    <n v="0"/>
    <n v="1197120"/>
    <n v="1"/>
    <n v="1"/>
    <n v="1"/>
    <n v="1"/>
    <d v="2021-08-07T00:00:00"/>
    <x v="2126"/>
    <n v="406000"/>
    <n v="29232"/>
    <x v="11"/>
    <x v="2"/>
    <n v="1109424"/>
    <n v="0.92674418604651165"/>
  </r>
  <r>
    <s v="ODR9823291275x"/>
    <s v="C625105L"/>
    <x v="77"/>
    <s v="P414925"/>
    <n v="118900"/>
    <n v="1"/>
    <n v="1189000"/>
    <n v="0"/>
    <n v="1189000"/>
    <n v="1"/>
    <n v="1"/>
    <n v="1"/>
    <n v="1"/>
    <d v="2022-07-24T00:00:00"/>
    <x v="2140"/>
    <n v="1189000"/>
    <n v="97498"/>
    <x v="8"/>
    <x v="2"/>
    <n v="1091502"/>
    <n v="0.91800000000000004"/>
  </r>
  <r>
    <s v="ODR4466706704o"/>
    <s v="C442998L"/>
    <x v="221"/>
    <s v="P574545"/>
    <n v="59450"/>
    <n v="2"/>
    <n v="1189000"/>
    <n v="0"/>
    <n v="1189000"/>
    <n v="1"/>
    <n v="1"/>
    <n v="1"/>
    <n v="1"/>
    <d v="2021-07-15T00:00:00"/>
    <x v="2061"/>
    <n v="594500"/>
    <n v="45762"/>
    <x v="11"/>
    <x v="2"/>
    <n v="1097476"/>
    <n v="0.92302439024390248"/>
  </r>
  <r>
    <s v="ODR6345455790k"/>
    <s v="C545190L"/>
    <x v="186"/>
    <s v="P557207"/>
    <n v="118320"/>
    <n v="1"/>
    <n v="1183200"/>
    <n v="0"/>
    <n v="1183200"/>
    <n v="1"/>
    <n v="1"/>
    <n v="1"/>
    <n v="10"/>
    <d v="2021-07-26T00:00:00"/>
    <x v="2141"/>
    <n v="1183200"/>
    <n v="74530"/>
    <x v="11"/>
    <x v="11"/>
    <n v="1108670"/>
    <n v="0.93700980392156863"/>
  </r>
  <r>
    <s v="ODR3586319339g"/>
    <s v="C829183L"/>
    <x v="162"/>
    <s v="P506768"/>
    <n v="9860"/>
    <n v="12"/>
    <n v="1183200"/>
    <n v="0"/>
    <n v="1183200"/>
    <n v="1"/>
    <n v="0"/>
    <n v="0"/>
    <n v="7"/>
    <d v="2022-05-27T00:00:00"/>
    <x v="1018"/>
    <n v="98600"/>
    <n v="8642"/>
    <x v="11"/>
    <x v="4"/>
    <n v="1079496"/>
    <n v="0.91235294117647059"/>
  </r>
  <r>
    <s v="ODR1217285031j"/>
    <s v="C661647L"/>
    <x v="132"/>
    <s v="P475499"/>
    <n v="118320"/>
    <n v="1"/>
    <n v="1183200"/>
    <n v="0"/>
    <n v="1183200"/>
    <n v="1"/>
    <n v="0"/>
    <n v="0"/>
    <n v="5"/>
    <d v="2021-11-09T00:00:00"/>
    <x v="55"/>
    <n v="1183200"/>
    <n v="86362"/>
    <x v="5"/>
    <x v="0"/>
    <n v="1096838"/>
    <n v="0.92700980392156862"/>
  </r>
  <r>
    <s v="ODR9117819896v"/>
    <s v="C308987L"/>
    <x v="8"/>
    <s v="P458850"/>
    <n v="118030"/>
    <n v="1"/>
    <n v="1180300"/>
    <n v="0"/>
    <n v="1180300"/>
    <n v="1"/>
    <n v="1"/>
    <n v="1"/>
    <n v="1"/>
    <d v="2021-09-10T00:00:00"/>
    <x v="2142"/>
    <n v="1180300"/>
    <n v="90828"/>
    <x v="0"/>
    <x v="2"/>
    <n v="1089472"/>
    <n v="0.92304668304668303"/>
  </r>
  <r>
    <s v="ODR9105944588i"/>
    <s v="C668230L"/>
    <x v="271"/>
    <s v="P126994"/>
    <n v="118030"/>
    <n v="1"/>
    <n v="1180300"/>
    <n v="0"/>
    <n v="1180300"/>
    <n v="1"/>
    <n v="1"/>
    <n v="1"/>
    <n v="1"/>
    <d v="2022-01-13T00:00:00"/>
    <x v="2143"/>
    <n v="1180300"/>
    <n v="81432"/>
    <x v="0"/>
    <x v="2"/>
    <n v="1098868"/>
    <n v="0.93100737100737097"/>
  </r>
  <r>
    <s v="ODR3649412450k"/>
    <s v="C326061L"/>
    <x v="358"/>
    <s v="P126994"/>
    <n v="118030"/>
    <n v="1"/>
    <n v="1180300"/>
    <n v="0"/>
    <n v="1180300"/>
    <n v="1"/>
    <n v="0"/>
    <n v="0"/>
    <n v="1"/>
    <d v="2022-06-21T00:00:00"/>
    <x v="2143"/>
    <n v="1180300"/>
    <n v="81432"/>
    <x v="0"/>
    <x v="2"/>
    <n v="1098868"/>
    <n v="0.93100737100737097"/>
  </r>
  <r>
    <s v="ODR1730710786r"/>
    <s v="C687663L"/>
    <x v="328"/>
    <s v="P534877"/>
    <n v="58058"/>
    <n v="2"/>
    <n v="1161160"/>
    <n v="0"/>
    <n v="1161160"/>
    <n v="1"/>
    <n v="1"/>
    <n v="1"/>
    <n v="4"/>
    <d v="2021-09-10T00:00:00"/>
    <x v="113"/>
    <n v="580580"/>
    <n v="43500"/>
    <x v="5"/>
    <x v="1"/>
    <n v="1074160"/>
    <n v="0.92507492507492506"/>
  </r>
  <r>
    <s v="ODR4017641707m"/>
    <s v="C303681L"/>
    <x v="77"/>
    <s v="P253358"/>
    <n v="116116"/>
    <n v="1"/>
    <n v="1161160"/>
    <n v="0"/>
    <n v="1161160"/>
    <n v="1"/>
    <n v="1"/>
    <n v="0"/>
    <n v="4"/>
    <d v="2021-11-03T00:00:00"/>
    <x v="203"/>
    <n v="1161160"/>
    <n v="90538"/>
    <x v="5"/>
    <x v="1"/>
    <n v="1070622"/>
    <n v="0.92202797202797204"/>
  </r>
  <r>
    <s v="ODR9133577520j"/>
    <s v="C280961L"/>
    <x v="305"/>
    <s v="P534877"/>
    <n v="58058"/>
    <n v="2"/>
    <n v="1161160"/>
    <n v="0"/>
    <n v="1161160"/>
    <n v="1"/>
    <n v="1"/>
    <n v="0"/>
    <n v="1"/>
    <d v="2022-02-09T00:00:00"/>
    <x v="113"/>
    <n v="580580"/>
    <n v="43500"/>
    <x v="5"/>
    <x v="2"/>
    <n v="1074160"/>
    <n v="0.92507492507492506"/>
  </r>
  <r>
    <s v="ODR6536199527r"/>
    <s v="C216573L"/>
    <x v="21"/>
    <s v="P253358"/>
    <n v="116116"/>
    <n v="1"/>
    <n v="1161160"/>
    <n v="0"/>
    <n v="1161160"/>
    <n v="1"/>
    <n v="1"/>
    <n v="0"/>
    <n v="1"/>
    <d v="2022-06-10T00:00:00"/>
    <x v="203"/>
    <n v="1161160"/>
    <n v="90538"/>
    <x v="5"/>
    <x v="2"/>
    <n v="1070622"/>
    <n v="0.92202797202797204"/>
  </r>
  <r>
    <s v="ODR1832587630c"/>
    <s v="C610697L"/>
    <x v="237"/>
    <s v="P162071"/>
    <n v="116000"/>
    <n v="1"/>
    <n v="1160000"/>
    <n v="0"/>
    <n v="1160000"/>
    <n v="1"/>
    <n v="1"/>
    <n v="1"/>
    <n v="1"/>
    <d v="2021-07-01T00:00:00"/>
    <x v="2144"/>
    <n v="1160000"/>
    <n v="87000"/>
    <x v="10"/>
    <x v="2"/>
    <n v="1073000"/>
    <n v="0.92500000000000004"/>
  </r>
  <r>
    <s v="ODR2010602248v"/>
    <s v="C935068L"/>
    <x v="94"/>
    <s v="P171477"/>
    <n v="58000"/>
    <n v="2"/>
    <n v="1160000"/>
    <n v="0"/>
    <n v="1160000"/>
    <n v="1"/>
    <n v="1"/>
    <n v="0"/>
    <n v="1"/>
    <d v="2022-01-01T00:00:00"/>
    <x v="2145"/>
    <n v="580000"/>
    <n v="49300"/>
    <x v="10"/>
    <x v="2"/>
    <n v="1061400"/>
    <n v="0.91500000000000004"/>
  </r>
  <r>
    <s v="ODR5826622464a"/>
    <s v="C822834L"/>
    <x v="172"/>
    <s v="P909026"/>
    <n v="116000"/>
    <n v="1"/>
    <n v="1160000"/>
    <n v="0"/>
    <n v="1160000"/>
    <n v="1"/>
    <n v="0"/>
    <n v="0"/>
    <n v="1"/>
    <d v="2021-07-10T00:00:00"/>
    <x v="2146"/>
    <n v="1160000"/>
    <n v="78880"/>
    <x v="6"/>
    <x v="2"/>
    <n v="1081120"/>
    <n v="0.93200000000000005"/>
  </r>
  <r>
    <s v="ODR7133286129a"/>
    <s v="C695070L"/>
    <x v="391"/>
    <s v="P805199"/>
    <n v="116000"/>
    <n v="1"/>
    <n v="1160000"/>
    <n v="0"/>
    <n v="1160000"/>
    <n v="1"/>
    <n v="1"/>
    <n v="1"/>
    <n v="1"/>
    <d v="2021-09-10T00:00:00"/>
    <x v="2147"/>
    <n v="1160000"/>
    <n v="103240"/>
    <x v="6"/>
    <x v="2"/>
    <n v="1056760"/>
    <n v="0.91100000000000003"/>
  </r>
  <r>
    <s v="ODR2153703469h"/>
    <s v="C195629L"/>
    <x v="354"/>
    <s v="P141714"/>
    <n v="58000"/>
    <n v="2"/>
    <n v="1160000"/>
    <n v="0"/>
    <n v="1160000"/>
    <n v="1"/>
    <n v="0"/>
    <n v="0"/>
    <n v="1"/>
    <d v="2021-11-01T00:00:00"/>
    <x v="750"/>
    <n v="493000"/>
    <n v="35496"/>
    <x v="6"/>
    <x v="2"/>
    <n v="1089008"/>
    <n v="0.93879999999999997"/>
  </r>
  <r>
    <s v="ODR4661508815g"/>
    <s v="C449730L"/>
    <x v="359"/>
    <s v="P931487"/>
    <n v="116000"/>
    <n v="1"/>
    <n v="1160000"/>
    <n v="0"/>
    <n v="1160000"/>
    <n v="1"/>
    <n v="1"/>
    <n v="1"/>
    <n v="1"/>
    <d v="2022-06-26T00:00:00"/>
    <x v="2148"/>
    <n v="1450000"/>
    <n v="120350"/>
    <x v="6"/>
    <x v="2"/>
    <n v="1039650"/>
    <n v="0.89624999999999999"/>
  </r>
  <r>
    <s v="ODR5331322891v"/>
    <s v="C135084L"/>
    <x v="294"/>
    <s v="P211418"/>
    <n v="116000"/>
    <n v="1"/>
    <n v="1160000"/>
    <n v="0"/>
    <n v="1160000"/>
    <n v="1"/>
    <n v="1"/>
    <n v="1"/>
    <n v="1"/>
    <d v="2022-01-11T00:00:00"/>
    <x v="2149"/>
    <n v="1160000"/>
    <n v="71920"/>
    <x v="6"/>
    <x v="2"/>
    <n v="1088080"/>
    <n v="0.93799999999999994"/>
  </r>
  <r>
    <s v="ODR9740708708n"/>
    <s v="C322065L"/>
    <x v="363"/>
    <s v="P451463"/>
    <n v="116000"/>
    <n v="1"/>
    <n v="1160000"/>
    <n v="0"/>
    <n v="1160000"/>
    <n v="1"/>
    <n v="0"/>
    <n v="0"/>
    <n v="6"/>
    <d v="2022-07-10T00:00:00"/>
    <x v="2150"/>
    <n v="928000"/>
    <n v="68672"/>
    <x v="6"/>
    <x v="6"/>
    <n v="1091328"/>
    <n v="0.94079999999999997"/>
  </r>
  <r>
    <s v="ODR9558893480d"/>
    <s v="C238651L"/>
    <x v="80"/>
    <s v="P484084"/>
    <n v="116000"/>
    <n v="1"/>
    <n v="1160000"/>
    <n v="0"/>
    <n v="1160000"/>
    <n v="1"/>
    <n v="1"/>
    <n v="1"/>
    <n v="1"/>
    <d v="2022-07-11T00:00:00"/>
    <x v="2151"/>
    <n v="1160000"/>
    <n v="89320"/>
    <x v="6"/>
    <x v="2"/>
    <n v="1070680"/>
    <n v="0.92300000000000004"/>
  </r>
  <r>
    <s v="ODR4403185556b"/>
    <s v="C709590L"/>
    <x v="69"/>
    <s v="P211418"/>
    <n v="116000"/>
    <n v="1"/>
    <n v="1160000"/>
    <n v="0"/>
    <n v="1160000"/>
    <n v="1"/>
    <n v="1"/>
    <n v="0"/>
    <n v="1"/>
    <d v="2022-07-11T00:00:00"/>
    <x v="2149"/>
    <n v="1160000"/>
    <n v="71920"/>
    <x v="6"/>
    <x v="2"/>
    <n v="1088080"/>
    <n v="0.93799999999999994"/>
  </r>
  <r>
    <s v="ODR1476985765b"/>
    <s v="C331978L"/>
    <x v="106"/>
    <s v="P562975"/>
    <n v="116000"/>
    <n v="1"/>
    <n v="1160000"/>
    <n v="0"/>
    <n v="1160000"/>
    <n v="1"/>
    <n v="0"/>
    <n v="0"/>
    <n v="5"/>
    <d v="2021-11-23T00:00:00"/>
    <x v="2152"/>
    <n v="1160000"/>
    <n v="96280"/>
    <x v="6"/>
    <x v="0"/>
    <n v="1063720"/>
    <n v="0.91700000000000004"/>
  </r>
  <r>
    <s v="ODR3594009974e"/>
    <s v="C489289L"/>
    <x v="315"/>
    <s v="P678603"/>
    <n v="116000"/>
    <n v="1"/>
    <n v="1160000"/>
    <n v="0"/>
    <n v="1160000"/>
    <n v="1"/>
    <n v="1"/>
    <n v="1"/>
    <n v="1"/>
    <d v="2021-08-08T00:00:00"/>
    <x v="2153"/>
    <n v="1160000"/>
    <n v="96280"/>
    <x v="8"/>
    <x v="2"/>
    <n v="1063720"/>
    <n v="0.91700000000000004"/>
  </r>
  <r>
    <s v="ODR8450610027r"/>
    <s v="C846375L"/>
    <x v="384"/>
    <s v="P802554"/>
    <n v="29000"/>
    <n v="4"/>
    <n v="1160000"/>
    <n v="0"/>
    <n v="1160000"/>
    <n v="1"/>
    <n v="1"/>
    <n v="1"/>
    <n v="1"/>
    <d v="2021-07-26T00:00:00"/>
    <x v="2154"/>
    <n v="290000"/>
    <n v="21750"/>
    <x v="8"/>
    <x v="2"/>
    <n v="1073000"/>
    <n v="0.92500000000000004"/>
  </r>
  <r>
    <s v="ODR4461825233p"/>
    <s v="C132322L"/>
    <x v="322"/>
    <s v="P769270"/>
    <n v="116000"/>
    <n v="1"/>
    <n v="1160000"/>
    <n v="0"/>
    <n v="1160000"/>
    <n v="1"/>
    <n v="0"/>
    <n v="0"/>
    <n v="4"/>
    <d v="2021-12-03T00:00:00"/>
    <x v="2155"/>
    <n v="1160000"/>
    <n v="89320"/>
    <x v="8"/>
    <x v="1"/>
    <n v="1070680"/>
    <n v="0.92300000000000004"/>
  </r>
  <r>
    <s v="ODR8715836714p"/>
    <s v="C930724L"/>
    <x v="295"/>
    <s v="P678603"/>
    <n v="116000"/>
    <n v="1"/>
    <n v="1160000"/>
    <n v="0"/>
    <n v="1160000"/>
    <n v="1"/>
    <n v="1"/>
    <n v="0"/>
    <n v="4"/>
    <d v="2021-11-02T00:00:00"/>
    <x v="2153"/>
    <n v="1160000"/>
    <n v="96280"/>
    <x v="8"/>
    <x v="1"/>
    <n v="1063720"/>
    <n v="0.91700000000000004"/>
  </r>
  <r>
    <s v="ODR8820108586x"/>
    <s v="C345656L"/>
    <x v="238"/>
    <s v="P133789"/>
    <n v="116000"/>
    <n v="1"/>
    <n v="1160000"/>
    <n v="0"/>
    <n v="1160000"/>
    <n v="1"/>
    <n v="1"/>
    <n v="1"/>
    <n v="1"/>
    <d v="2021-09-05T00:00:00"/>
    <x v="2156"/>
    <n v="1160000"/>
    <n v="100920"/>
    <x v="14"/>
    <x v="2"/>
    <n v="1059080"/>
    <n v="0.91300000000000003"/>
  </r>
  <r>
    <s v="ODR4573102076i"/>
    <s v="C875810L"/>
    <x v="361"/>
    <s v="P325520"/>
    <n v="116000"/>
    <n v="1"/>
    <n v="1160000"/>
    <n v="0"/>
    <n v="1160000"/>
    <n v="1"/>
    <n v="1"/>
    <n v="1"/>
    <n v="1"/>
    <d v="2021-07-19T00:00:00"/>
    <x v="2157"/>
    <n v="1160000"/>
    <n v="85840"/>
    <x v="14"/>
    <x v="2"/>
    <n v="1074160"/>
    <n v="0.92600000000000005"/>
  </r>
  <r>
    <s v="ODR5449337081w"/>
    <s v="C246740L"/>
    <x v="37"/>
    <s v="P311532"/>
    <n v="116000"/>
    <n v="1"/>
    <n v="1160000"/>
    <n v="0"/>
    <n v="1160000"/>
    <n v="1"/>
    <n v="0"/>
    <n v="0"/>
    <n v="4"/>
    <d v="2022-04-16T00:00:00"/>
    <x v="2158"/>
    <n v="1160000"/>
    <n v="102080"/>
    <x v="14"/>
    <x v="1"/>
    <n v="1057920"/>
    <n v="0.91200000000000003"/>
  </r>
  <r>
    <s v="ODR2544900210h"/>
    <s v="C664685L"/>
    <x v="335"/>
    <s v="P661637"/>
    <n v="116000"/>
    <n v="1"/>
    <n v="1160000"/>
    <n v="0"/>
    <n v="1160000"/>
    <n v="1"/>
    <n v="1"/>
    <n v="1"/>
    <n v="1"/>
    <d v="2022-02-09T00:00:00"/>
    <x v="2159"/>
    <n v="1160000"/>
    <n v="91640"/>
    <x v="9"/>
    <x v="2"/>
    <n v="1068360"/>
    <n v="0.92100000000000004"/>
  </r>
  <r>
    <s v="ODR7186535502e"/>
    <s v="C236908L"/>
    <x v="155"/>
    <s v="P419070"/>
    <n v="116000"/>
    <n v="1"/>
    <n v="1160000"/>
    <n v="0"/>
    <n v="1160000"/>
    <n v="1"/>
    <n v="0"/>
    <n v="0"/>
    <n v="12"/>
    <d v="2021-09-09T00:00:00"/>
    <x v="94"/>
    <n v="1160000"/>
    <n v="104400"/>
    <x v="0"/>
    <x v="12"/>
    <n v="1055600"/>
    <n v="0.91"/>
  </r>
  <r>
    <s v="ODR3949649964n"/>
    <s v="C998685L"/>
    <x v="183"/>
    <s v="P459590"/>
    <n v="116000"/>
    <n v="1"/>
    <n v="1160000"/>
    <n v="0"/>
    <n v="1160000"/>
    <n v="1"/>
    <n v="1"/>
    <n v="0"/>
    <n v="1"/>
    <d v="2021-11-26T00:00:00"/>
    <x v="2160"/>
    <n v="1160000"/>
    <n v="91640"/>
    <x v="0"/>
    <x v="2"/>
    <n v="1068360"/>
    <n v="0.92100000000000004"/>
  </r>
  <r>
    <s v="ODR6101827184r"/>
    <s v="C781579L"/>
    <x v="386"/>
    <s v="P419070"/>
    <n v="116000"/>
    <n v="1"/>
    <n v="1160000"/>
    <n v="0"/>
    <n v="1160000"/>
    <n v="1"/>
    <n v="1"/>
    <n v="0"/>
    <n v="1"/>
    <d v="2021-11-21T00:00:00"/>
    <x v="94"/>
    <n v="1160000"/>
    <n v="104400"/>
    <x v="0"/>
    <x v="2"/>
    <n v="1055600"/>
    <n v="0.91"/>
  </r>
  <r>
    <s v="ODR9561643841s"/>
    <s v="C605755L"/>
    <x v="222"/>
    <s v="P587474"/>
    <n v="58000"/>
    <n v="2"/>
    <n v="1160000"/>
    <n v="0"/>
    <n v="1160000"/>
    <n v="1"/>
    <n v="0"/>
    <n v="0"/>
    <n v="1"/>
    <d v="2021-07-24T00:00:00"/>
    <x v="2161"/>
    <n v="4640"/>
    <n v="290"/>
    <x v="0"/>
    <x v="2"/>
    <n v="1159420"/>
    <n v="0.99950000000000006"/>
  </r>
  <r>
    <s v="ODR2720623206o"/>
    <s v="C157340L"/>
    <x v="277"/>
    <s v="P139556"/>
    <n v="5800"/>
    <n v="20"/>
    <n v="1160000"/>
    <n v="0"/>
    <n v="1160000"/>
    <n v="1"/>
    <n v="1"/>
    <n v="1"/>
    <n v="1"/>
    <d v="2021-09-15T00:00:00"/>
    <x v="2162"/>
    <n v="58000"/>
    <n v="5220"/>
    <x v="0"/>
    <x v="2"/>
    <n v="1055600"/>
    <n v="0.91"/>
  </r>
  <r>
    <s v="ODR6606977351b"/>
    <s v="C534934L"/>
    <x v="37"/>
    <s v="P158384"/>
    <n v="58000"/>
    <n v="2"/>
    <n v="1160000"/>
    <n v="0"/>
    <n v="1160000"/>
    <n v="1"/>
    <n v="1"/>
    <n v="0"/>
    <n v="3"/>
    <d v="2022-06-14T00:00:00"/>
    <x v="2163"/>
    <n v="580000"/>
    <n v="41180"/>
    <x v="0"/>
    <x v="3"/>
    <n v="1077640"/>
    <n v="0.92900000000000005"/>
  </r>
  <r>
    <s v="ODR5810402418b"/>
    <s v="C621459L"/>
    <x v="387"/>
    <s v="P718246"/>
    <n v="116000"/>
    <n v="1"/>
    <n v="1160000"/>
    <n v="0"/>
    <n v="1160000"/>
    <n v="1"/>
    <n v="1"/>
    <n v="0"/>
    <n v="1"/>
    <d v="2022-03-21T00:00:00"/>
    <x v="1606"/>
    <n v="1160000"/>
    <n v="75400"/>
    <x v="0"/>
    <x v="2"/>
    <n v="1084600"/>
    <n v="0.93500000000000005"/>
  </r>
  <r>
    <s v="ODR6931920620d"/>
    <s v="C983438L"/>
    <x v="98"/>
    <s v="P718246"/>
    <n v="116000"/>
    <n v="1"/>
    <n v="1160000"/>
    <n v="0"/>
    <n v="1160000"/>
    <n v="1"/>
    <n v="1"/>
    <n v="0"/>
    <n v="1"/>
    <d v="2022-03-11T00:00:00"/>
    <x v="1606"/>
    <n v="1160000"/>
    <n v="75400"/>
    <x v="0"/>
    <x v="2"/>
    <n v="1084600"/>
    <n v="0.93500000000000005"/>
  </r>
  <r>
    <s v="ODR5813347752f"/>
    <s v="C530076L"/>
    <x v="224"/>
    <s v="P718246"/>
    <n v="116000"/>
    <n v="1"/>
    <n v="1160000"/>
    <n v="0"/>
    <n v="1160000"/>
    <n v="1"/>
    <n v="1"/>
    <n v="0"/>
    <n v="1"/>
    <d v="2021-08-17T00:00:00"/>
    <x v="1606"/>
    <n v="1160000"/>
    <n v="75400"/>
    <x v="0"/>
    <x v="2"/>
    <n v="1084600"/>
    <n v="0.93500000000000005"/>
  </r>
  <r>
    <s v="ODR4635293187b"/>
    <s v="C445624L"/>
    <x v="302"/>
    <s v="P920311"/>
    <n v="58000"/>
    <n v="2"/>
    <n v="1160000"/>
    <n v="0"/>
    <n v="1160000"/>
    <n v="1"/>
    <n v="0"/>
    <n v="0"/>
    <n v="1"/>
    <d v="2021-09-19T00:00:00"/>
    <x v="1650"/>
    <n v="1058500"/>
    <n v="87812"/>
    <x v="0"/>
    <x v="2"/>
    <n v="984376"/>
    <n v="0.84860000000000002"/>
  </r>
  <r>
    <s v="ODR6413665659k"/>
    <s v="C397885L"/>
    <x v="196"/>
    <s v="P718246"/>
    <n v="116000"/>
    <n v="1"/>
    <n v="1160000"/>
    <n v="0"/>
    <n v="1160000"/>
    <n v="1"/>
    <n v="1"/>
    <n v="0"/>
    <n v="1"/>
    <d v="2022-04-24T00:00:00"/>
    <x v="1606"/>
    <n v="1160000"/>
    <n v="75400"/>
    <x v="0"/>
    <x v="2"/>
    <n v="1084600"/>
    <n v="0.93500000000000005"/>
  </r>
  <r>
    <s v="ODR1965930842r"/>
    <s v="C561770L"/>
    <x v="21"/>
    <s v="P850836"/>
    <n v="116000"/>
    <n v="1"/>
    <n v="1160000"/>
    <n v="0"/>
    <n v="1160000"/>
    <n v="1"/>
    <n v="1"/>
    <n v="0"/>
    <n v="5"/>
    <d v="2021-11-26T00:00:00"/>
    <x v="103"/>
    <n v="1160000"/>
    <n v="96280"/>
    <x v="0"/>
    <x v="0"/>
    <n v="1063720"/>
    <n v="0.91700000000000004"/>
  </r>
  <r>
    <s v="ODR8697398049n"/>
    <s v="C958375L"/>
    <x v="120"/>
    <s v="P718246"/>
    <n v="116000"/>
    <n v="1"/>
    <n v="1160000"/>
    <n v="0"/>
    <n v="1160000"/>
    <n v="1"/>
    <n v="1"/>
    <n v="1"/>
    <n v="1"/>
    <d v="2022-01-27T00:00:00"/>
    <x v="1606"/>
    <n v="1160000"/>
    <n v="75400"/>
    <x v="0"/>
    <x v="2"/>
    <n v="1084600"/>
    <n v="0.93500000000000005"/>
  </r>
  <r>
    <s v="ODR5839369737r"/>
    <s v="C847031L"/>
    <x v="125"/>
    <s v="P224644"/>
    <n v="116000"/>
    <n v="1"/>
    <n v="1160000"/>
    <n v="0"/>
    <n v="1160000"/>
    <n v="1"/>
    <n v="1"/>
    <n v="0"/>
    <n v="4"/>
    <d v="2021-09-15T00:00:00"/>
    <x v="2164"/>
    <n v="1160000"/>
    <n v="102080"/>
    <x v="11"/>
    <x v="1"/>
    <n v="1057920"/>
    <n v="0.91200000000000003"/>
  </r>
  <r>
    <s v="ODR9306923817k"/>
    <s v="C940603L"/>
    <x v="46"/>
    <s v="P344716"/>
    <n v="58000"/>
    <n v="2"/>
    <n v="1160000"/>
    <n v="0"/>
    <n v="1160000"/>
    <n v="1"/>
    <n v="1"/>
    <n v="1"/>
    <n v="1"/>
    <d v="2021-09-02T00:00:00"/>
    <x v="2165"/>
    <n v="580000"/>
    <n v="48140"/>
    <x v="11"/>
    <x v="2"/>
    <n v="1063720"/>
    <n v="0.91700000000000004"/>
  </r>
  <r>
    <s v="ODR4106673602d"/>
    <s v="C415413L"/>
    <x v="298"/>
    <s v="P527512"/>
    <n v="116000"/>
    <n v="1"/>
    <n v="1160000"/>
    <n v="0"/>
    <n v="1160000"/>
    <n v="1"/>
    <n v="1"/>
    <n v="0"/>
    <n v="1"/>
    <d v="2022-02-07T00:00:00"/>
    <x v="2166"/>
    <n v="1160000"/>
    <n v="83520"/>
    <x v="11"/>
    <x v="2"/>
    <n v="1076480"/>
    <n v="0.92800000000000005"/>
  </r>
  <r>
    <s v="ODR8128551837i"/>
    <s v="C188809L"/>
    <x v="93"/>
    <s v="P527512"/>
    <n v="116000"/>
    <n v="1"/>
    <n v="1160000"/>
    <n v="0"/>
    <n v="1160000"/>
    <n v="1"/>
    <n v="1"/>
    <n v="1"/>
    <n v="1"/>
    <d v="2021-07-12T00:00:00"/>
    <x v="2166"/>
    <n v="1160000"/>
    <n v="83520"/>
    <x v="11"/>
    <x v="2"/>
    <n v="1076480"/>
    <n v="0.92800000000000005"/>
  </r>
  <r>
    <s v="ODR6506449151s"/>
    <s v="C573345L"/>
    <x v="169"/>
    <s v="P321633"/>
    <n v="116000"/>
    <n v="1"/>
    <n v="1160000"/>
    <n v="0"/>
    <n v="1160000"/>
    <n v="1"/>
    <n v="1"/>
    <n v="1"/>
    <n v="1"/>
    <d v="2021-07-14T00:00:00"/>
    <x v="2167"/>
    <n v="1160000"/>
    <n v="88160"/>
    <x v="5"/>
    <x v="2"/>
    <n v="1071840"/>
    <n v="0.92400000000000004"/>
  </r>
  <r>
    <s v="ODR3715177378y"/>
    <s v="C736540L"/>
    <x v="324"/>
    <s v="P321633"/>
    <n v="116000"/>
    <n v="1"/>
    <n v="1160000"/>
    <n v="0"/>
    <n v="1160000"/>
    <n v="1"/>
    <n v="1"/>
    <n v="0"/>
    <n v="1"/>
    <d v="2021-12-03T00:00:00"/>
    <x v="2167"/>
    <n v="1160000"/>
    <n v="88160"/>
    <x v="5"/>
    <x v="2"/>
    <n v="1071840"/>
    <n v="0.92400000000000004"/>
  </r>
  <r>
    <s v="ODR2518199417o"/>
    <s v="C736540L"/>
    <x v="397"/>
    <s v="P321633"/>
    <n v="116000"/>
    <n v="1"/>
    <n v="1160000"/>
    <n v="0"/>
    <n v="1160000"/>
    <n v="1"/>
    <n v="1"/>
    <n v="0"/>
    <n v="1"/>
    <d v="2021-12-03T00:00:00"/>
    <x v="2167"/>
    <n v="1160000"/>
    <n v="88160"/>
    <x v="5"/>
    <x v="2"/>
    <n v="1071840"/>
    <n v="0.92400000000000004"/>
  </r>
  <r>
    <s v="ODR2295742800d"/>
    <s v="C172885L"/>
    <x v="191"/>
    <s v="P534877"/>
    <n v="58000"/>
    <n v="2"/>
    <n v="1160000"/>
    <n v="0"/>
    <n v="1160000"/>
    <n v="1"/>
    <n v="1"/>
    <n v="1"/>
    <n v="1"/>
    <d v="2021-09-22T00:00:00"/>
    <x v="113"/>
    <n v="580580"/>
    <n v="43500"/>
    <x v="5"/>
    <x v="2"/>
    <n v="1073000"/>
    <n v="0.92500000000000004"/>
  </r>
  <r>
    <s v="ODR4874200031j"/>
    <s v="C520887L"/>
    <x v="110"/>
    <s v="P787882"/>
    <n v="23200"/>
    <n v="5"/>
    <n v="1160000"/>
    <n v="0"/>
    <n v="1160000"/>
    <n v="1"/>
    <n v="1"/>
    <n v="1"/>
    <n v="1"/>
    <d v="2021-09-23T00:00:00"/>
    <x v="204"/>
    <n v="203000"/>
    <n v="16646"/>
    <x v="5"/>
    <x v="2"/>
    <n v="1076770"/>
    <n v="0.92825000000000002"/>
  </r>
  <r>
    <s v="ODR5058137743r"/>
    <s v="C935913L"/>
    <x v="268"/>
    <s v="P985716"/>
    <n v="58000"/>
    <n v="2"/>
    <n v="1160000"/>
    <n v="0"/>
    <n v="1160000"/>
    <n v="1"/>
    <n v="1"/>
    <n v="0"/>
    <n v="1"/>
    <d v="2022-01-19T00:00:00"/>
    <x v="1443"/>
    <n v="580000"/>
    <n v="35960"/>
    <x v="5"/>
    <x v="2"/>
    <n v="1088080"/>
    <n v="0.93799999999999994"/>
  </r>
  <r>
    <s v="ODR9716741992x"/>
    <s v="C191359L"/>
    <x v="269"/>
    <s v="P985716"/>
    <n v="58000"/>
    <n v="2"/>
    <n v="1160000"/>
    <n v="0"/>
    <n v="1160000"/>
    <n v="1"/>
    <n v="1"/>
    <n v="1"/>
    <n v="1"/>
    <d v="2022-01-10T00:00:00"/>
    <x v="1443"/>
    <n v="580000"/>
    <n v="35960"/>
    <x v="5"/>
    <x v="2"/>
    <n v="1088080"/>
    <n v="0.93799999999999994"/>
  </r>
  <r>
    <s v="ODR8138782616q"/>
    <s v="C667729L"/>
    <x v="246"/>
    <s v="P787882"/>
    <n v="23200"/>
    <n v="5"/>
    <n v="1160000"/>
    <n v="0"/>
    <n v="1160000"/>
    <n v="1"/>
    <n v="1"/>
    <n v="1"/>
    <n v="1"/>
    <d v="2021-09-15T00:00:00"/>
    <x v="204"/>
    <n v="203000"/>
    <n v="16646"/>
    <x v="5"/>
    <x v="2"/>
    <n v="1076770"/>
    <n v="0.92825000000000002"/>
  </r>
  <r>
    <s v="ODR7061360410q"/>
    <s v="C451523L"/>
    <x v="327"/>
    <s v="P985716"/>
    <n v="58000"/>
    <n v="2"/>
    <n v="1160000"/>
    <n v="0"/>
    <n v="1160000"/>
    <n v="1"/>
    <n v="1"/>
    <n v="1"/>
    <n v="1"/>
    <d v="2022-01-13T00:00:00"/>
    <x v="1443"/>
    <n v="580000"/>
    <n v="35960"/>
    <x v="5"/>
    <x v="2"/>
    <n v="1088080"/>
    <n v="0.93799999999999994"/>
  </r>
  <r>
    <s v="ODR6626980298n"/>
    <s v="C307395L"/>
    <x v="289"/>
    <s v="P985716"/>
    <n v="58000"/>
    <n v="2"/>
    <n v="1160000"/>
    <n v="0"/>
    <n v="1160000"/>
    <n v="1"/>
    <n v="1"/>
    <n v="1"/>
    <n v="1"/>
    <d v="2021-11-02T00:00:00"/>
    <x v="1443"/>
    <n v="580000"/>
    <n v="35960"/>
    <x v="5"/>
    <x v="2"/>
    <n v="1088080"/>
    <n v="0.93799999999999994"/>
  </r>
  <r>
    <s v="ODR5088505767w"/>
    <s v="C771189L"/>
    <x v="212"/>
    <s v="P787882"/>
    <n v="23200"/>
    <n v="5"/>
    <n v="1160000"/>
    <n v="0"/>
    <n v="1160000"/>
    <n v="1"/>
    <n v="1"/>
    <n v="1"/>
    <n v="1"/>
    <d v="2022-08-22T00:00:00"/>
    <x v="204"/>
    <n v="203000"/>
    <n v="16646"/>
    <x v="5"/>
    <x v="2"/>
    <n v="1076770"/>
    <n v="0.92825000000000002"/>
  </r>
  <r>
    <s v="ODR1253152883b"/>
    <s v="C898759L"/>
    <x v="95"/>
    <s v="P534877"/>
    <n v="58000"/>
    <n v="2"/>
    <n v="1160000"/>
    <n v="0"/>
    <n v="1160000"/>
    <n v="1"/>
    <n v="1"/>
    <n v="1"/>
    <n v="1"/>
    <d v="2021-09-08T00:00:00"/>
    <x v="113"/>
    <n v="580580"/>
    <n v="43500"/>
    <x v="5"/>
    <x v="2"/>
    <n v="1073000"/>
    <n v="0.92500000000000004"/>
  </r>
  <r>
    <s v="ODR4520803719w"/>
    <s v="C962021L"/>
    <x v="124"/>
    <s v="P534877"/>
    <n v="58000"/>
    <n v="2"/>
    <n v="1160000"/>
    <n v="0"/>
    <n v="1160000"/>
    <n v="1"/>
    <n v="1"/>
    <n v="1"/>
    <n v="1"/>
    <d v="2022-02-09T00:00:00"/>
    <x v="113"/>
    <n v="580580"/>
    <n v="43500"/>
    <x v="5"/>
    <x v="2"/>
    <n v="1073000"/>
    <n v="0.92500000000000004"/>
  </r>
  <r>
    <s v="ODR9001977946v"/>
    <s v="C683691L"/>
    <x v="151"/>
    <s v="P534877"/>
    <n v="58000"/>
    <n v="2"/>
    <n v="1160000"/>
    <n v="0"/>
    <n v="1160000"/>
    <n v="1"/>
    <n v="1"/>
    <n v="1"/>
    <n v="1"/>
    <d v="2022-03-13T00:00:00"/>
    <x v="113"/>
    <n v="580580"/>
    <n v="43500"/>
    <x v="5"/>
    <x v="2"/>
    <n v="1073000"/>
    <n v="0.92500000000000004"/>
  </r>
  <r>
    <s v="ODR1945320404q"/>
    <s v="C177455L"/>
    <x v="302"/>
    <s v="P787882"/>
    <n v="23200"/>
    <n v="5"/>
    <n v="1160000"/>
    <n v="0"/>
    <n v="1160000"/>
    <n v="1"/>
    <n v="1"/>
    <n v="1"/>
    <n v="1"/>
    <d v="2021-11-05T00:00:00"/>
    <x v="204"/>
    <n v="203000"/>
    <n v="16646"/>
    <x v="5"/>
    <x v="2"/>
    <n v="1076770"/>
    <n v="0.92825000000000002"/>
  </r>
  <r>
    <s v="ODR6218944202p"/>
    <s v="C834363L"/>
    <x v="166"/>
    <s v="P534877"/>
    <n v="58000"/>
    <n v="2"/>
    <n v="1160000"/>
    <n v="0"/>
    <n v="1160000"/>
    <n v="1"/>
    <n v="1"/>
    <n v="1"/>
    <n v="1"/>
    <d v="2021-07-11T00:00:00"/>
    <x v="113"/>
    <n v="580580"/>
    <n v="43500"/>
    <x v="5"/>
    <x v="2"/>
    <n v="1073000"/>
    <n v="0.92500000000000004"/>
  </r>
  <r>
    <s v="ODR4194441877t"/>
    <s v="C830977L"/>
    <x v="74"/>
    <s v="P787882"/>
    <n v="23200"/>
    <n v="5"/>
    <n v="1160000"/>
    <n v="0"/>
    <n v="1160000"/>
    <n v="1"/>
    <n v="1"/>
    <n v="0"/>
    <n v="1"/>
    <d v="2022-05-26T00:00:00"/>
    <x v="204"/>
    <n v="203000"/>
    <n v="16646"/>
    <x v="5"/>
    <x v="2"/>
    <n v="1076770"/>
    <n v="0.92825000000000002"/>
  </r>
  <r>
    <s v="ODR4238100813c"/>
    <s v="C140278L"/>
    <x v="109"/>
    <s v="P534877"/>
    <n v="58000"/>
    <n v="2"/>
    <n v="1160000"/>
    <n v="0"/>
    <n v="1160000"/>
    <n v="1"/>
    <n v="1"/>
    <n v="1"/>
    <n v="1"/>
    <d v="2021-11-28T00:00:00"/>
    <x v="113"/>
    <n v="580580"/>
    <n v="43500"/>
    <x v="5"/>
    <x v="2"/>
    <n v="1073000"/>
    <n v="0.92500000000000004"/>
  </r>
  <r>
    <s v="ODR4827651667b"/>
    <s v="C349980L"/>
    <x v="164"/>
    <s v="P339240"/>
    <n v="115942"/>
    <n v="1"/>
    <n v="1159420"/>
    <n v="0"/>
    <n v="1159420"/>
    <n v="1"/>
    <n v="1"/>
    <n v="1"/>
    <n v="4"/>
    <d v="2021-07-02T00:00:00"/>
    <x v="2168"/>
    <n v="1159420"/>
    <n v="81142"/>
    <x v="3"/>
    <x v="1"/>
    <n v="1078278"/>
    <n v="0.93001500750375188"/>
  </r>
  <r>
    <s v="ODR3483970422l"/>
    <s v="C813690L"/>
    <x v="299"/>
    <s v="P103718"/>
    <n v="115942"/>
    <n v="1"/>
    <n v="1159420"/>
    <n v="0"/>
    <n v="1159420"/>
    <n v="1"/>
    <n v="1"/>
    <n v="0"/>
    <n v="1"/>
    <d v="2022-02-21T00:00:00"/>
    <x v="2169"/>
    <n v="1159420"/>
    <n v="85782"/>
    <x v="3"/>
    <x v="2"/>
    <n v="1073638"/>
    <n v="0.92601300650325158"/>
  </r>
  <r>
    <s v="ODR3251864024n"/>
    <s v="C684080L"/>
    <x v="191"/>
    <s v="P946362"/>
    <n v="115942"/>
    <n v="1"/>
    <n v="1159420"/>
    <n v="0"/>
    <n v="1159420"/>
    <n v="1"/>
    <n v="1"/>
    <n v="0"/>
    <n v="1"/>
    <d v="2021-09-16T00:00:00"/>
    <x v="2170"/>
    <n v="1275420"/>
    <n v="87986"/>
    <x v="6"/>
    <x v="2"/>
    <n v="1071434"/>
    <n v="0.92411205602801405"/>
  </r>
  <r>
    <s v="ODR5801891976a"/>
    <s v="C368617L"/>
    <x v="128"/>
    <s v="P946198"/>
    <n v="115942"/>
    <n v="1"/>
    <n v="1159420"/>
    <n v="0"/>
    <n v="1159420"/>
    <n v="1"/>
    <n v="1"/>
    <n v="1"/>
    <n v="1"/>
    <d v="2021-08-14T00:00:00"/>
    <x v="2171"/>
    <n v="1159420"/>
    <n v="96222"/>
    <x v="6"/>
    <x v="2"/>
    <n v="1063198"/>
    <n v="0.9170085042521261"/>
  </r>
  <r>
    <s v="ODR3790240400w"/>
    <s v="C738903L"/>
    <x v="300"/>
    <s v="P946198"/>
    <n v="115942"/>
    <n v="1"/>
    <n v="1159420"/>
    <n v="0"/>
    <n v="1159420"/>
    <n v="1"/>
    <n v="1"/>
    <n v="1"/>
    <n v="1"/>
    <d v="2021-10-13T00:00:00"/>
    <x v="2171"/>
    <n v="1159420"/>
    <n v="96222"/>
    <x v="6"/>
    <x v="2"/>
    <n v="1063198"/>
    <n v="0.9170085042521261"/>
  </r>
  <r>
    <s v="ODR9705965573h"/>
    <s v="C433996L"/>
    <x v="245"/>
    <s v="P733199"/>
    <n v="115942"/>
    <n v="1"/>
    <n v="1159420"/>
    <n v="0"/>
    <n v="1159420"/>
    <n v="1"/>
    <n v="0"/>
    <n v="0"/>
    <n v="1"/>
    <d v="2022-02-17T00:00:00"/>
    <x v="1728"/>
    <n v="2001000"/>
    <n v="126034"/>
    <x v="6"/>
    <x v="2"/>
    <n v="1033386"/>
    <n v="0.89129564782391191"/>
  </r>
  <r>
    <s v="ODR3479195967v"/>
    <s v="C487528L"/>
    <x v="332"/>
    <s v="P668128"/>
    <n v="115942"/>
    <n v="1"/>
    <n v="1159420"/>
    <n v="0"/>
    <n v="1159420"/>
    <n v="1"/>
    <n v="0"/>
    <n v="0"/>
    <n v="4"/>
    <d v="2022-02-22T00:00:00"/>
    <x v="2172"/>
    <n v="1159420"/>
    <n v="103182"/>
    <x v="6"/>
    <x v="1"/>
    <n v="1056238"/>
    <n v="0.91100550275137571"/>
  </r>
  <r>
    <s v="ODR5485313991s"/>
    <s v="C213870L"/>
    <x v="382"/>
    <s v="P111456"/>
    <n v="115942"/>
    <n v="1"/>
    <n v="1159420"/>
    <n v="0"/>
    <n v="1159420"/>
    <n v="1"/>
    <n v="1"/>
    <n v="0"/>
    <n v="1"/>
    <d v="2021-09-11T00:00:00"/>
    <x v="2173"/>
    <n v="1159420"/>
    <n v="84622"/>
    <x v="8"/>
    <x v="2"/>
    <n v="1074798"/>
    <n v="0.92701350675337668"/>
  </r>
  <r>
    <s v="ODR6879907800c"/>
    <s v="C305396L"/>
    <x v="199"/>
    <s v="P914171"/>
    <n v="115942"/>
    <n v="1"/>
    <n v="1159420"/>
    <n v="0"/>
    <n v="1159420"/>
    <n v="1"/>
    <n v="1"/>
    <n v="1"/>
    <n v="14"/>
    <d v="2021-10-10T00:00:00"/>
    <x v="2174"/>
    <n v="1159420"/>
    <n v="104342"/>
    <x v="8"/>
    <x v="15"/>
    <n v="1055078"/>
    <n v="0.9100050025012506"/>
  </r>
  <r>
    <s v="ODR1700034721o"/>
    <s v="C342440L"/>
    <x v="222"/>
    <s v="P111456"/>
    <n v="115942"/>
    <n v="1"/>
    <n v="1159420"/>
    <n v="0"/>
    <n v="1159420"/>
    <n v="1"/>
    <n v="1"/>
    <n v="1"/>
    <n v="1"/>
    <d v="2021-07-24T00:00:00"/>
    <x v="2173"/>
    <n v="1159420"/>
    <n v="84622"/>
    <x v="8"/>
    <x v="2"/>
    <n v="1074798"/>
    <n v="0.92701350675337668"/>
  </r>
  <r>
    <s v="ODR6921331759t"/>
    <s v="C392770L"/>
    <x v="220"/>
    <s v="P111456"/>
    <n v="115942"/>
    <n v="1"/>
    <n v="1159420"/>
    <n v="0"/>
    <n v="1159420"/>
    <n v="1"/>
    <n v="1"/>
    <n v="1"/>
    <n v="1"/>
    <d v="2021-08-08T00:00:00"/>
    <x v="2173"/>
    <n v="1159420"/>
    <n v="84622"/>
    <x v="8"/>
    <x v="2"/>
    <n v="1074798"/>
    <n v="0.92701350675337668"/>
  </r>
  <r>
    <s v="ODR8224594957w"/>
    <s v="C392770L"/>
    <x v="229"/>
    <s v="P111456"/>
    <n v="115942"/>
    <n v="1"/>
    <n v="1159420"/>
    <n v="0"/>
    <n v="1159420"/>
    <n v="1"/>
    <n v="0"/>
    <n v="0"/>
    <n v="1"/>
    <d v="2021-08-08T00:00:00"/>
    <x v="2173"/>
    <n v="1159420"/>
    <n v="84622"/>
    <x v="8"/>
    <x v="2"/>
    <n v="1074798"/>
    <n v="0.92701350675337668"/>
  </r>
  <r>
    <s v="ODR5296116834e"/>
    <s v="C958287L"/>
    <x v="210"/>
    <s v="P111456"/>
    <n v="115942"/>
    <n v="1"/>
    <n v="1159420"/>
    <n v="0"/>
    <n v="1159420"/>
    <n v="1"/>
    <n v="1"/>
    <n v="1"/>
    <n v="1"/>
    <d v="2021-07-15T00:00:00"/>
    <x v="2173"/>
    <n v="1159420"/>
    <n v="84622"/>
    <x v="8"/>
    <x v="2"/>
    <n v="1074798"/>
    <n v="0.92701350675337668"/>
  </r>
  <r>
    <s v="ODR8291252117d"/>
    <s v="C468577L"/>
    <x v="68"/>
    <s v="P840915"/>
    <n v="115942"/>
    <n v="1"/>
    <n v="1159420"/>
    <n v="0"/>
    <n v="1159420"/>
    <n v="1"/>
    <n v="0"/>
    <n v="0"/>
    <n v="4"/>
    <d v="2021-09-06T00:00:00"/>
    <x v="2175"/>
    <n v="1159420"/>
    <n v="83462"/>
    <x v="14"/>
    <x v="1"/>
    <n v="1075958"/>
    <n v="0.92801400700350178"/>
  </r>
  <r>
    <s v="ODR4050895740m"/>
    <s v="C300966L"/>
    <x v="217"/>
    <s v="P970103"/>
    <n v="115942"/>
    <n v="1"/>
    <n v="1159420"/>
    <n v="0"/>
    <n v="1159420"/>
    <n v="1"/>
    <n v="1"/>
    <n v="0"/>
    <n v="1"/>
    <d v="2022-05-16T00:00:00"/>
    <x v="2176"/>
    <n v="1159420"/>
    <n v="103182"/>
    <x v="14"/>
    <x v="2"/>
    <n v="1056238"/>
    <n v="0.91100550275137571"/>
  </r>
  <r>
    <s v="ODR7732027872s"/>
    <s v="C860359L"/>
    <x v="30"/>
    <s v="P638550"/>
    <n v="115942"/>
    <n v="1"/>
    <n v="1159420"/>
    <n v="0"/>
    <n v="1159420"/>
    <n v="1"/>
    <n v="1"/>
    <n v="0"/>
    <n v="1"/>
    <d v="2021-11-16T00:00:00"/>
    <x v="2177"/>
    <n v="1159420"/>
    <n v="85782"/>
    <x v="14"/>
    <x v="2"/>
    <n v="1073638"/>
    <n v="0.92601300650325158"/>
  </r>
  <r>
    <s v="ODR6134419629t"/>
    <s v="C966491L"/>
    <x v="73"/>
    <s v="P910168"/>
    <n v="115942"/>
    <n v="1"/>
    <n v="1159420"/>
    <n v="0"/>
    <n v="1159420"/>
    <n v="1"/>
    <n v="1"/>
    <n v="0"/>
    <n v="1"/>
    <d v="2022-07-03T00:00:00"/>
    <x v="2178"/>
    <n v="1159420"/>
    <n v="83462"/>
    <x v="14"/>
    <x v="2"/>
    <n v="1075958"/>
    <n v="0.92801400700350178"/>
  </r>
  <r>
    <s v="ODR8820822034k"/>
    <s v="C720927L"/>
    <x v="155"/>
    <s v="P386710"/>
    <n v="115942"/>
    <n v="1"/>
    <n v="1159420"/>
    <n v="0"/>
    <n v="1159420"/>
    <n v="1"/>
    <n v="1"/>
    <n v="1"/>
    <n v="1"/>
    <d v="2021-07-17T00:00:00"/>
    <x v="2179"/>
    <n v="1159420"/>
    <n v="76502"/>
    <x v="9"/>
    <x v="2"/>
    <n v="1082918"/>
    <n v="0.93401700850425218"/>
  </r>
  <r>
    <s v="ODR9279139540g"/>
    <s v="C588962L"/>
    <x v="368"/>
    <s v="P419963"/>
    <n v="115942"/>
    <n v="1"/>
    <n v="1159420"/>
    <n v="0"/>
    <n v="1159420"/>
    <n v="1"/>
    <n v="1"/>
    <n v="1"/>
    <n v="1"/>
    <d v="2022-04-01T00:00:00"/>
    <x v="2180"/>
    <n v="1159420"/>
    <n v="75342"/>
    <x v="9"/>
    <x v="2"/>
    <n v="1084078"/>
    <n v="0.93501750875437717"/>
  </r>
  <r>
    <s v="ODR4824806079f"/>
    <s v="C934767L"/>
    <x v="194"/>
    <s v="P557054"/>
    <n v="115942"/>
    <n v="1"/>
    <n v="1159420"/>
    <n v="0"/>
    <n v="1159420"/>
    <n v="1"/>
    <n v="1"/>
    <n v="1"/>
    <n v="3"/>
    <d v="2021-10-14T00:00:00"/>
    <x v="156"/>
    <n v="1159420"/>
    <n v="74182"/>
    <x v="0"/>
    <x v="3"/>
    <n v="1085238"/>
    <n v="0.93601800900450227"/>
  </r>
  <r>
    <s v="ODR2126340493k"/>
    <s v="C337105L"/>
    <x v="178"/>
    <s v="P557054"/>
    <n v="115942"/>
    <n v="1"/>
    <n v="1159420"/>
    <n v="0"/>
    <n v="1159420"/>
    <n v="1"/>
    <n v="1"/>
    <n v="1"/>
    <n v="1"/>
    <d v="2021-10-15T00:00:00"/>
    <x v="156"/>
    <n v="1159420"/>
    <n v="74182"/>
    <x v="0"/>
    <x v="2"/>
    <n v="1085238"/>
    <n v="0.93601800900450227"/>
  </r>
  <r>
    <s v="ODR6105923611l"/>
    <s v="C271894L"/>
    <x v="186"/>
    <s v="P557054"/>
    <n v="115942"/>
    <n v="1"/>
    <n v="1159420"/>
    <n v="0"/>
    <n v="1159420"/>
    <n v="1"/>
    <n v="1"/>
    <n v="0"/>
    <n v="1"/>
    <d v="2021-07-22T00:00:00"/>
    <x v="156"/>
    <n v="1159420"/>
    <n v="74182"/>
    <x v="0"/>
    <x v="2"/>
    <n v="1085238"/>
    <n v="0.93601800900450227"/>
  </r>
  <r>
    <s v="ODR9592465207t"/>
    <s v="C507202L"/>
    <x v="311"/>
    <s v="P557054"/>
    <n v="115942"/>
    <n v="1"/>
    <n v="1159420"/>
    <n v="0"/>
    <n v="1159420"/>
    <n v="1"/>
    <n v="0"/>
    <n v="0"/>
    <n v="1"/>
    <d v="2021-10-13T00:00:00"/>
    <x v="156"/>
    <n v="1159420"/>
    <n v="74182"/>
    <x v="0"/>
    <x v="2"/>
    <n v="1085238"/>
    <n v="0.93601800900450227"/>
  </r>
  <r>
    <s v="ODR4429782928m"/>
    <s v="C684080L"/>
    <x v="149"/>
    <s v="P557054"/>
    <n v="115942"/>
    <n v="1"/>
    <n v="1159420"/>
    <n v="0"/>
    <n v="1159420"/>
    <n v="1"/>
    <n v="1"/>
    <n v="1"/>
    <n v="1"/>
    <d v="2021-09-16T00:00:00"/>
    <x v="156"/>
    <n v="1159420"/>
    <n v="74182"/>
    <x v="0"/>
    <x v="2"/>
    <n v="1085238"/>
    <n v="0.93601800900450227"/>
  </r>
  <r>
    <s v="ODR4012607470u"/>
    <s v="C702189L"/>
    <x v="324"/>
    <s v="P557054"/>
    <n v="115942"/>
    <n v="1"/>
    <n v="1159420"/>
    <n v="0"/>
    <n v="1159420"/>
    <n v="1"/>
    <n v="1"/>
    <n v="0"/>
    <n v="1"/>
    <d v="2021-12-09T00:00:00"/>
    <x v="156"/>
    <n v="1159420"/>
    <n v="74182"/>
    <x v="0"/>
    <x v="2"/>
    <n v="1085238"/>
    <n v="0.93601800900450227"/>
  </r>
  <r>
    <s v="ODR5092108791l"/>
    <s v="C862736L"/>
    <x v="299"/>
    <s v="P557054"/>
    <n v="115942"/>
    <n v="1"/>
    <n v="1159420"/>
    <n v="0"/>
    <n v="1159420"/>
    <n v="1"/>
    <n v="1"/>
    <n v="1"/>
    <n v="1"/>
    <d v="2022-02-12T00:00:00"/>
    <x v="156"/>
    <n v="1159420"/>
    <n v="74182"/>
    <x v="0"/>
    <x v="2"/>
    <n v="1085238"/>
    <n v="0.93601800900450227"/>
  </r>
  <r>
    <s v="ODR2340792251q"/>
    <s v="C137539L"/>
    <x v="305"/>
    <s v="P557054"/>
    <n v="115942"/>
    <n v="1"/>
    <n v="1159420"/>
    <n v="0"/>
    <n v="1159420"/>
    <n v="1"/>
    <n v="1"/>
    <n v="1"/>
    <n v="1"/>
    <d v="2021-09-04T00:00:00"/>
    <x v="156"/>
    <n v="1159420"/>
    <n v="74182"/>
    <x v="0"/>
    <x v="2"/>
    <n v="1085238"/>
    <n v="0.93601800900450227"/>
  </r>
  <r>
    <s v="ODR3643915126h"/>
    <s v="C349980L"/>
    <x v="268"/>
    <s v="P418918"/>
    <n v="57942"/>
    <n v="2"/>
    <n v="1158840"/>
    <n v="0"/>
    <n v="1158840"/>
    <n v="1"/>
    <n v="0"/>
    <n v="0"/>
    <n v="4"/>
    <d v="2021-07-02T00:00:00"/>
    <x v="2104"/>
    <n v="632200"/>
    <n v="45472"/>
    <x v="6"/>
    <x v="1"/>
    <n v="1067896"/>
    <n v="0.92152152152152156"/>
  </r>
  <r>
    <s v="ODR2796600764i"/>
    <s v="C996508L"/>
    <x v="280"/>
    <s v="P460976"/>
    <n v="57942"/>
    <n v="2"/>
    <n v="1158840"/>
    <n v="0"/>
    <n v="1158840"/>
    <n v="1"/>
    <n v="1"/>
    <n v="1"/>
    <n v="1"/>
    <d v="2021-07-10T00:00:00"/>
    <x v="2181"/>
    <n v="579420"/>
    <n v="44022"/>
    <x v="8"/>
    <x v="2"/>
    <n v="1070796"/>
    <n v="0.92402402402402406"/>
  </r>
  <r>
    <s v="ODR6479922000k"/>
    <s v="C182986L"/>
    <x v="212"/>
    <s v="P365436"/>
    <n v="57942"/>
    <n v="2"/>
    <n v="1158840"/>
    <n v="0"/>
    <n v="1158840"/>
    <n v="1"/>
    <n v="1"/>
    <n v="0"/>
    <n v="1"/>
    <d v="2021-07-04T00:00:00"/>
    <x v="2182"/>
    <n v="579420"/>
    <n v="46922"/>
    <x v="9"/>
    <x v="2"/>
    <n v="1064996"/>
    <n v="0.91901901901901906"/>
  </r>
  <r>
    <s v="ODR6860149952r"/>
    <s v="C520835L"/>
    <x v="261"/>
    <s v="P453587"/>
    <n v="57942"/>
    <n v="2"/>
    <n v="1158840"/>
    <n v="0"/>
    <n v="1158840"/>
    <n v="1"/>
    <n v="0"/>
    <n v="0"/>
    <n v="7"/>
    <d v="2022-04-03T00:00:00"/>
    <x v="2183"/>
    <n v="579420"/>
    <n v="44602"/>
    <x v="9"/>
    <x v="4"/>
    <n v="1069636"/>
    <n v="0.92302302302302297"/>
  </r>
  <r>
    <s v="ODR3378987294s"/>
    <s v="C874922L"/>
    <x v="322"/>
    <s v="P144022"/>
    <n v="57942"/>
    <n v="2"/>
    <n v="1158840"/>
    <n v="0"/>
    <n v="1158840"/>
    <n v="1"/>
    <n v="0"/>
    <n v="0"/>
    <n v="2"/>
    <d v="2021-11-27T00:00:00"/>
    <x v="2184"/>
    <n v="579420"/>
    <n v="42862"/>
    <x v="0"/>
    <x v="5"/>
    <n v="1073116"/>
    <n v="0.92602602602602602"/>
  </r>
  <r>
    <s v="ODR5055572984e"/>
    <s v="C143684L"/>
    <x v="255"/>
    <s v="P518458"/>
    <n v="57942"/>
    <n v="2"/>
    <n v="1158840"/>
    <n v="0"/>
    <n v="1158840"/>
    <n v="1"/>
    <n v="1"/>
    <n v="1"/>
    <n v="1"/>
    <d v="2021-07-05T00:00:00"/>
    <x v="2185"/>
    <n v="579420"/>
    <n v="35902"/>
    <x v="11"/>
    <x v="2"/>
    <n v="1087036"/>
    <n v="0.93803803803803809"/>
  </r>
  <r>
    <s v="ODR2837775555q"/>
    <s v="C804461L"/>
    <x v="208"/>
    <s v="P130180"/>
    <n v="57942"/>
    <n v="2"/>
    <n v="1158840"/>
    <n v="0"/>
    <n v="1158840"/>
    <n v="1"/>
    <n v="1"/>
    <n v="1"/>
    <n v="1"/>
    <d v="2021-09-02T00:00:00"/>
    <x v="210"/>
    <n v="579420"/>
    <n v="34742"/>
    <x v="5"/>
    <x v="2"/>
    <n v="1089356"/>
    <n v="0.94004004004004005"/>
  </r>
  <r>
    <s v="ODR6663389725a"/>
    <s v="C927076L"/>
    <x v="186"/>
    <s v="P130180"/>
    <n v="57942"/>
    <n v="2"/>
    <n v="1158840"/>
    <n v="0"/>
    <n v="1158840"/>
    <n v="1"/>
    <n v="1"/>
    <n v="1"/>
    <n v="1"/>
    <d v="2021-07-07T00:00:00"/>
    <x v="210"/>
    <n v="579420"/>
    <n v="34742"/>
    <x v="5"/>
    <x v="2"/>
    <n v="1089356"/>
    <n v="0.94004004004004005"/>
  </r>
  <r>
    <s v="ODR3010698603k"/>
    <s v="C901633L"/>
    <x v="181"/>
    <s v="P998410"/>
    <n v="57884"/>
    <n v="2"/>
    <n v="1157680"/>
    <n v="0"/>
    <n v="1157680"/>
    <n v="1"/>
    <n v="0"/>
    <n v="0"/>
    <n v="1"/>
    <d v="2021-09-17T00:00:00"/>
    <x v="2186"/>
    <n v="578840"/>
    <n v="46284"/>
    <x v="0"/>
    <x v="2"/>
    <n v="1065112"/>
    <n v="0.92004008016032068"/>
  </r>
  <r>
    <s v="ODR9402308097v"/>
    <s v="C738928L"/>
    <x v="169"/>
    <s v="P502966"/>
    <n v="115710"/>
    <n v="1"/>
    <n v="1157100"/>
    <n v="0"/>
    <n v="1157100"/>
    <n v="1"/>
    <n v="1"/>
    <n v="1"/>
    <n v="1"/>
    <d v="2021-12-07T00:00:00"/>
    <x v="2187"/>
    <n v="1157100"/>
    <n v="76328"/>
    <x v="13"/>
    <x v="2"/>
    <n v="1080772"/>
    <n v="0.93403508771929822"/>
  </r>
  <r>
    <s v="ODR6328353147s"/>
    <s v="C741634L"/>
    <x v="116"/>
    <s v="P526609"/>
    <n v="115710"/>
    <n v="1"/>
    <n v="1157100"/>
    <n v="0"/>
    <n v="1157100"/>
    <n v="1"/>
    <n v="1"/>
    <n v="0"/>
    <n v="1"/>
    <d v="2021-07-09T00:00:00"/>
    <x v="2188"/>
    <n v="1157100"/>
    <n v="90248"/>
    <x v="8"/>
    <x v="2"/>
    <n v="1066852"/>
    <n v="0.92200501253132827"/>
  </r>
  <r>
    <s v="ODR8812971003t"/>
    <s v="C666371L"/>
    <x v="283"/>
    <s v="P647365"/>
    <n v="115710"/>
    <n v="1"/>
    <n v="1157100"/>
    <n v="0"/>
    <n v="1157100"/>
    <n v="1"/>
    <n v="1"/>
    <n v="1"/>
    <n v="3"/>
    <d v="2021-08-23T00:00:00"/>
    <x v="2189"/>
    <n v="1157100"/>
    <n v="94830"/>
    <x v="14"/>
    <x v="3"/>
    <n v="1062270"/>
    <n v="0.91804511278195489"/>
  </r>
  <r>
    <s v="ODR3714540332n"/>
    <s v="C648252L"/>
    <x v="201"/>
    <s v="P833149"/>
    <n v="115710"/>
    <n v="1"/>
    <n v="1157100"/>
    <n v="0"/>
    <n v="1157100"/>
    <n v="1"/>
    <n v="1"/>
    <n v="0"/>
    <n v="1"/>
    <d v="2021-09-08T00:00:00"/>
    <x v="2190"/>
    <n v="1157100"/>
    <n v="77488"/>
    <x v="14"/>
    <x v="2"/>
    <n v="1079612"/>
    <n v="0.9330325814536341"/>
  </r>
  <r>
    <s v="ODR8416671711k"/>
    <s v="C676102L"/>
    <x v="354"/>
    <s v="P879236"/>
    <n v="115710"/>
    <n v="1"/>
    <n v="1157100"/>
    <n v="0"/>
    <n v="1157100"/>
    <n v="1"/>
    <n v="1"/>
    <n v="1"/>
    <n v="1"/>
    <d v="2021-09-21T00:00:00"/>
    <x v="2191"/>
    <n v="1157100"/>
    <n v="85608"/>
    <x v="14"/>
    <x v="2"/>
    <n v="1071492"/>
    <n v="0.92601503759398496"/>
  </r>
  <r>
    <s v="ODR5706545758s"/>
    <s v="C986058L"/>
    <x v="406"/>
    <s v="P521278"/>
    <n v="115710"/>
    <n v="1"/>
    <n v="1157100"/>
    <n v="0"/>
    <n v="1157100"/>
    <n v="1"/>
    <n v="1"/>
    <n v="1"/>
    <n v="1"/>
    <d v="2021-09-28T00:00:00"/>
    <x v="2192"/>
    <n v="1157100"/>
    <n v="82128"/>
    <x v="12"/>
    <x v="2"/>
    <n v="1074972"/>
    <n v="0.92902255639097742"/>
  </r>
  <r>
    <s v="ODR9640721768y"/>
    <s v="C616920L"/>
    <x v="114"/>
    <s v="P551178"/>
    <n v="115710"/>
    <n v="1"/>
    <n v="1157100"/>
    <n v="0"/>
    <n v="1157100"/>
    <n v="1"/>
    <n v="1"/>
    <n v="1"/>
    <n v="1"/>
    <d v="2022-03-05T00:00:00"/>
    <x v="2193"/>
    <n v="1157100"/>
    <n v="92568"/>
    <x v="12"/>
    <x v="2"/>
    <n v="1064532"/>
    <n v="0.92"/>
  </r>
  <r>
    <s v="ODR9658081329r"/>
    <s v="C481253L"/>
    <x v="372"/>
    <s v="P353340"/>
    <n v="16530"/>
    <n v="7"/>
    <n v="1157100"/>
    <n v="0"/>
    <n v="1157100"/>
    <n v="1"/>
    <n v="1"/>
    <n v="1"/>
    <n v="1"/>
    <d v="2021-07-26T00:00:00"/>
    <x v="2194"/>
    <n v="165300"/>
    <n v="11194"/>
    <x v="11"/>
    <x v="2"/>
    <n v="1078742"/>
    <n v="0.93228070175438593"/>
  </r>
  <r>
    <s v="ODR5678412936c"/>
    <s v="C413536L"/>
    <x v="320"/>
    <s v="P278903"/>
    <n v="57710"/>
    <n v="2"/>
    <n v="1154200"/>
    <n v="0"/>
    <n v="1154200"/>
    <n v="1"/>
    <n v="1"/>
    <n v="1"/>
    <n v="1"/>
    <d v="2021-11-01T00:00:00"/>
    <x v="2195"/>
    <n v="577100"/>
    <n v="49590"/>
    <x v="13"/>
    <x v="2"/>
    <n v="1055020"/>
    <n v="0.91407035175879392"/>
  </r>
  <r>
    <s v="ODR7950636046a"/>
    <s v="C934098L"/>
    <x v="113"/>
    <s v="P611179"/>
    <n v="57710"/>
    <n v="2"/>
    <n v="1154200"/>
    <n v="0"/>
    <n v="1154200"/>
    <n v="1"/>
    <n v="1"/>
    <n v="1"/>
    <n v="1"/>
    <d v="2022-02-19T00:00:00"/>
    <x v="872"/>
    <n v="577100"/>
    <n v="42688"/>
    <x v="13"/>
    <x v="2"/>
    <n v="1068824"/>
    <n v="0.92603015075376882"/>
  </r>
  <r>
    <s v="ODR2696656635i"/>
    <s v="C890155L"/>
    <x v="118"/>
    <s v="P611179"/>
    <n v="57710"/>
    <n v="2"/>
    <n v="1154200"/>
    <n v="0"/>
    <n v="1154200"/>
    <n v="1"/>
    <n v="1"/>
    <n v="1"/>
    <n v="1"/>
    <d v="2022-04-09T00:00:00"/>
    <x v="872"/>
    <n v="577100"/>
    <n v="42688"/>
    <x v="13"/>
    <x v="2"/>
    <n v="1068824"/>
    <n v="0.92603015075376882"/>
  </r>
  <r>
    <s v="ODR8292725022v"/>
    <s v="C560133L"/>
    <x v="20"/>
    <s v="P611179"/>
    <n v="57710"/>
    <n v="2"/>
    <n v="1154200"/>
    <n v="0"/>
    <n v="1154200"/>
    <n v="1"/>
    <n v="1"/>
    <n v="1"/>
    <n v="1"/>
    <d v="2022-06-25T00:00:00"/>
    <x v="872"/>
    <n v="577100"/>
    <n v="42688"/>
    <x v="13"/>
    <x v="2"/>
    <n v="1068824"/>
    <n v="0.92603015075376882"/>
  </r>
  <r>
    <s v="ODR6797918223k"/>
    <s v="C404107L"/>
    <x v="336"/>
    <s v="P493245"/>
    <n v="57710"/>
    <n v="2"/>
    <n v="1154200"/>
    <n v="0"/>
    <n v="1154200"/>
    <n v="1"/>
    <n v="1"/>
    <n v="0"/>
    <n v="1"/>
    <d v="2022-05-22T00:00:00"/>
    <x v="2196"/>
    <n v="577100"/>
    <n v="43848"/>
    <x v="6"/>
    <x v="2"/>
    <n v="1066504"/>
    <n v="0.9240201005025126"/>
  </r>
  <r>
    <s v="ODR7349331579y"/>
    <s v="C714247L"/>
    <x v="364"/>
    <s v="P808008"/>
    <n v="115420"/>
    <n v="1"/>
    <n v="1154200"/>
    <n v="0"/>
    <n v="1154200"/>
    <n v="1"/>
    <n v="1"/>
    <n v="0"/>
    <n v="1"/>
    <d v="2021-12-03T00:00:00"/>
    <x v="2197"/>
    <n v="1154200"/>
    <n v="72674"/>
    <x v="0"/>
    <x v="2"/>
    <n v="1081526"/>
    <n v="0.937035175879397"/>
  </r>
  <r>
    <s v="ODR1126180881t"/>
    <s v="C875194L"/>
    <x v="287"/>
    <s v="P507387"/>
    <n v="57420"/>
    <n v="2"/>
    <n v="1148400"/>
    <n v="0"/>
    <n v="1148400"/>
    <n v="1"/>
    <n v="1"/>
    <n v="0"/>
    <n v="1"/>
    <d v="2021-07-21T00:00:00"/>
    <x v="2198"/>
    <n v="574200"/>
    <n v="51098"/>
    <x v="6"/>
    <x v="2"/>
    <n v="1046204"/>
    <n v="0.91101010101010105"/>
  </r>
  <r>
    <s v="ODR6391138448t"/>
    <s v="C209998L"/>
    <x v="298"/>
    <s v="P507387"/>
    <n v="57420"/>
    <n v="2"/>
    <n v="1148400"/>
    <n v="0"/>
    <n v="1148400"/>
    <n v="1"/>
    <n v="1"/>
    <n v="1"/>
    <n v="1"/>
    <d v="2021-12-05T00:00:00"/>
    <x v="2198"/>
    <n v="574200"/>
    <n v="51098"/>
    <x v="6"/>
    <x v="2"/>
    <n v="1046204"/>
    <n v="0.91101010101010105"/>
  </r>
  <r>
    <s v="ODR9181352618x"/>
    <s v="C887896L"/>
    <x v="104"/>
    <s v="P288030"/>
    <n v="57420"/>
    <n v="2"/>
    <n v="1148400"/>
    <n v="0"/>
    <n v="1148400"/>
    <n v="1"/>
    <n v="1"/>
    <n v="1"/>
    <n v="1"/>
    <d v="2022-08-20T00:00:00"/>
    <x v="2199"/>
    <n v="574200"/>
    <n v="49938"/>
    <x v="0"/>
    <x v="2"/>
    <n v="1048524"/>
    <n v="0.91303030303030308"/>
  </r>
  <r>
    <s v="ODR6958569637n"/>
    <s v="C136681L"/>
    <x v="351"/>
    <s v="P688522"/>
    <n v="38280"/>
    <n v="3"/>
    <n v="1148400"/>
    <n v="0"/>
    <n v="1148400"/>
    <n v="1"/>
    <n v="1"/>
    <n v="1"/>
    <n v="1"/>
    <d v="2021-07-24T00:00:00"/>
    <x v="2200"/>
    <n v="382800"/>
    <n v="29812"/>
    <x v="11"/>
    <x v="2"/>
    <n v="1058964"/>
    <n v="0.92212121212121212"/>
  </r>
  <r>
    <s v="ODR8447880854w"/>
    <s v="C824945L"/>
    <x v="19"/>
    <s v="P250166"/>
    <n v="113332"/>
    <n v="1"/>
    <n v="1133320"/>
    <n v="0"/>
    <n v="1133320"/>
    <n v="1"/>
    <n v="1"/>
    <n v="1"/>
    <n v="4"/>
    <d v="2022-05-28T00:00:00"/>
    <x v="2201"/>
    <n v="1133320"/>
    <n v="77024"/>
    <x v="14"/>
    <x v="1"/>
    <n v="1056296"/>
    <n v="0.93203684749232341"/>
  </r>
  <r>
    <s v="ODR5655621347e"/>
    <s v="C954451L"/>
    <x v="1"/>
    <s v="P270878"/>
    <n v="113100"/>
    <n v="1"/>
    <n v="1131000"/>
    <n v="0"/>
    <n v="1131000"/>
    <n v="1"/>
    <n v="1"/>
    <n v="1"/>
    <n v="1"/>
    <d v="2021-11-22T00:00:00"/>
    <x v="98"/>
    <n v="1198280"/>
    <n v="77836"/>
    <x v="13"/>
    <x v="2"/>
    <n v="1053164"/>
    <n v="0.93117948717948718"/>
  </r>
  <r>
    <s v="ODR1421494005f"/>
    <s v="C263949L"/>
    <x v="82"/>
    <s v="P253053"/>
    <n v="113100"/>
    <n v="1"/>
    <n v="1131000"/>
    <n v="0"/>
    <n v="1131000"/>
    <n v="1"/>
    <n v="1"/>
    <n v="1"/>
    <n v="1"/>
    <d v="2021-11-15T00:00:00"/>
    <x v="2202"/>
    <n v="1131000"/>
    <n v="68962"/>
    <x v="6"/>
    <x v="2"/>
    <n v="1062038"/>
    <n v="0.93902564102564101"/>
  </r>
  <r>
    <s v="ODR2718013915v"/>
    <s v="C353508L"/>
    <x v="191"/>
    <s v="P645170"/>
    <n v="37700"/>
    <n v="3"/>
    <n v="1131000"/>
    <n v="0"/>
    <n v="1131000"/>
    <n v="1"/>
    <n v="1"/>
    <n v="1"/>
    <n v="1"/>
    <d v="2022-03-06T00:00:00"/>
    <x v="191"/>
    <n v="377000"/>
    <n v="24476"/>
    <x v="8"/>
    <x v="2"/>
    <n v="1057572"/>
    <n v="0.93507692307692303"/>
  </r>
  <r>
    <s v="ODR3253813062w"/>
    <s v="C877494L"/>
    <x v="335"/>
    <s v="P645170"/>
    <n v="37700"/>
    <n v="3"/>
    <n v="1131000"/>
    <n v="0"/>
    <n v="1131000"/>
    <n v="1"/>
    <n v="1"/>
    <n v="1"/>
    <n v="1"/>
    <d v="2021-09-02T00:00:00"/>
    <x v="191"/>
    <n v="377000"/>
    <n v="24476"/>
    <x v="8"/>
    <x v="2"/>
    <n v="1057572"/>
    <n v="0.93507692307692303"/>
  </r>
  <r>
    <s v="ODR8881847458d"/>
    <s v="C356347L"/>
    <x v="185"/>
    <s v="P645170"/>
    <n v="37700"/>
    <n v="3"/>
    <n v="1131000"/>
    <n v="0"/>
    <n v="1131000"/>
    <n v="1"/>
    <n v="0"/>
    <n v="0"/>
    <n v="1"/>
    <d v="2021-11-28T00:00:00"/>
    <x v="191"/>
    <n v="377000"/>
    <n v="24476"/>
    <x v="8"/>
    <x v="2"/>
    <n v="1057572"/>
    <n v="0.93507692307692303"/>
  </r>
  <r>
    <s v="ODR1338523581t"/>
    <s v="C972737L"/>
    <x v="216"/>
    <s v="P501464"/>
    <n v="113100"/>
    <n v="1"/>
    <n v="1131000"/>
    <n v="0"/>
    <n v="1131000"/>
    <n v="1"/>
    <n v="1"/>
    <n v="0"/>
    <n v="1"/>
    <d v="2021-07-21T00:00:00"/>
    <x v="2203"/>
    <n v="1131000"/>
    <n v="67860"/>
    <x v="9"/>
    <x v="2"/>
    <n v="1063140"/>
    <n v="0.94"/>
  </r>
  <r>
    <s v="ODR5470457276d"/>
    <s v="C451973L"/>
    <x v="201"/>
    <s v="P490465"/>
    <n v="56550"/>
    <n v="2"/>
    <n v="1131000"/>
    <n v="0"/>
    <n v="1131000"/>
    <n v="1"/>
    <n v="1"/>
    <n v="1"/>
    <n v="4"/>
    <d v="2021-11-26T00:00:00"/>
    <x v="1887"/>
    <n v="565500"/>
    <n v="49764"/>
    <x v="11"/>
    <x v="1"/>
    <n v="1031472"/>
    <n v="0.91200000000000003"/>
  </r>
  <r>
    <s v="ODR1662654536n"/>
    <s v="C506838L"/>
    <x v="340"/>
    <s v="P490465"/>
    <n v="56550"/>
    <n v="2"/>
    <n v="1131000"/>
    <n v="0"/>
    <n v="1131000"/>
    <n v="1"/>
    <n v="0"/>
    <n v="0"/>
    <n v="2"/>
    <d v="2022-01-08T00:00:00"/>
    <x v="1887"/>
    <n v="565500"/>
    <n v="49764"/>
    <x v="11"/>
    <x v="5"/>
    <n v="1031472"/>
    <n v="0.91200000000000003"/>
  </r>
  <r>
    <s v="ODR3032363057f"/>
    <s v="C359917L"/>
    <x v="80"/>
    <s v="P803798"/>
    <n v="113100"/>
    <n v="1"/>
    <n v="1131000"/>
    <n v="0"/>
    <n v="1131000"/>
    <n v="1"/>
    <n v="0"/>
    <n v="0"/>
    <n v="1"/>
    <d v="2021-08-21T00:00:00"/>
    <x v="2204"/>
    <n v="1131000"/>
    <n v="82534"/>
    <x v="5"/>
    <x v="2"/>
    <n v="1048466"/>
    <n v="0.927025641025641"/>
  </r>
  <r>
    <s v="ODR4122022079u"/>
    <s v="C592059L"/>
    <x v="132"/>
    <s v="P504603"/>
    <n v="113042"/>
    <n v="1"/>
    <n v="1130420"/>
    <n v="0"/>
    <n v="1130420"/>
    <n v="1"/>
    <n v="1"/>
    <n v="1"/>
    <n v="1"/>
    <d v="2021-09-08T00:00:00"/>
    <x v="2205"/>
    <n v="1130420"/>
    <n v="87000"/>
    <x v="3"/>
    <x v="2"/>
    <n v="1043420"/>
    <n v="0.92303745510518209"/>
  </r>
  <r>
    <s v="ODR1633103640u"/>
    <s v="C588147L"/>
    <x v="3"/>
    <s v="P948769"/>
    <n v="37642"/>
    <n v="3"/>
    <n v="1129260"/>
    <n v="0"/>
    <n v="1129260"/>
    <n v="1"/>
    <n v="1"/>
    <n v="0"/>
    <n v="1"/>
    <d v="2021-11-09T00:00:00"/>
    <x v="2206"/>
    <n v="376420"/>
    <n v="32712"/>
    <x v="0"/>
    <x v="2"/>
    <n v="1031124"/>
    <n v="0.91309707241910631"/>
  </r>
  <r>
    <s v="ODR1511255402m"/>
    <s v="C399241L"/>
    <x v="401"/>
    <s v="P993535"/>
    <n v="112810"/>
    <n v="1"/>
    <n v="1128100"/>
    <n v="0"/>
    <n v="1128100"/>
    <n v="1"/>
    <n v="1"/>
    <n v="0"/>
    <n v="1"/>
    <d v="2021-07-18T00:00:00"/>
    <x v="2207"/>
    <n v="1128100"/>
    <n v="78938"/>
    <x v="9"/>
    <x v="2"/>
    <n v="1049162"/>
    <n v="0.93002570694087405"/>
  </r>
  <r>
    <s v="ODR2158157487v"/>
    <s v="C305773L"/>
    <x v="3"/>
    <s v="P532247"/>
    <n v="112694"/>
    <n v="1"/>
    <n v="1126940"/>
    <n v="0"/>
    <n v="1126940"/>
    <n v="1"/>
    <n v="1"/>
    <n v="1"/>
    <n v="1"/>
    <d v="2021-11-07T00:00:00"/>
    <x v="1644"/>
    <n v="1270200"/>
    <n v="81258"/>
    <x v="12"/>
    <x v="2"/>
    <n v="1045682"/>
    <n v="0.92789500772002054"/>
  </r>
  <r>
    <s v="ODR5986903734r"/>
    <s v="C693429L"/>
    <x v="42"/>
    <s v="P929346"/>
    <n v="111940"/>
    <n v="1"/>
    <n v="1119400"/>
    <n v="0"/>
    <n v="1119400"/>
    <n v="1"/>
    <n v="1"/>
    <n v="1"/>
    <n v="1"/>
    <d v="2021-11-27T00:00:00"/>
    <x v="2208"/>
    <n v="1119400"/>
    <n v="87290"/>
    <x v="10"/>
    <x v="2"/>
    <n v="1032110"/>
    <n v="0.92202072538860103"/>
  </r>
  <r>
    <s v="ODR4377433478l"/>
    <s v="C948868L"/>
    <x v="143"/>
    <s v="P452759"/>
    <n v="55680"/>
    <n v="2"/>
    <n v="1113600"/>
    <n v="0"/>
    <n v="1113600"/>
    <n v="1"/>
    <n v="0"/>
    <n v="0"/>
    <n v="1"/>
    <d v="2021-07-27T00:00:00"/>
    <x v="1686"/>
    <n v="591600"/>
    <n v="44950"/>
    <x v="6"/>
    <x v="2"/>
    <n v="1023700"/>
    <n v="0.91927083333333337"/>
  </r>
  <r>
    <s v="ODR7146516254v"/>
    <s v="C990984L"/>
    <x v="205"/>
    <s v="P391919"/>
    <n v="111360"/>
    <n v="1"/>
    <n v="1113600"/>
    <n v="0"/>
    <n v="1113600"/>
    <n v="1"/>
    <n v="1"/>
    <n v="0"/>
    <n v="1"/>
    <d v="2021-10-28T00:00:00"/>
    <x v="2209"/>
    <n v="1113600"/>
    <n v="82360"/>
    <x v="8"/>
    <x v="2"/>
    <n v="1031240"/>
    <n v="0.92604166666666665"/>
  </r>
  <r>
    <s v="ODR5618509207v"/>
    <s v="C172885L"/>
    <x v="17"/>
    <s v="P683207"/>
    <n v="55680"/>
    <n v="2"/>
    <n v="1113600"/>
    <n v="0"/>
    <n v="1113600"/>
    <n v="1"/>
    <n v="1"/>
    <n v="0"/>
    <n v="1"/>
    <d v="2021-09-22T00:00:00"/>
    <x v="2210"/>
    <n v="556800"/>
    <n v="45646"/>
    <x v="8"/>
    <x v="2"/>
    <n v="1022308"/>
    <n v="0.91802083333333329"/>
  </r>
  <r>
    <s v="ODR7953625140x"/>
    <s v="C377576L"/>
    <x v="298"/>
    <s v="P920311"/>
    <n v="55680"/>
    <n v="2"/>
    <n v="1113600"/>
    <n v="0"/>
    <n v="1113600"/>
    <n v="1"/>
    <n v="1"/>
    <n v="1"/>
    <n v="1"/>
    <d v="2022-02-02T00:00:00"/>
    <x v="1650"/>
    <n v="1058500"/>
    <n v="87812"/>
    <x v="0"/>
    <x v="2"/>
    <n v="937976"/>
    <n v="0.84229166666666666"/>
  </r>
  <r>
    <s v="ODR6176046043l"/>
    <s v="C548143L"/>
    <x v="322"/>
    <s v="P568444"/>
    <n v="18560"/>
    <n v="6"/>
    <n v="1113600"/>
    <n v="0"/>
    <n v="1113600"/>
    <n v="1"/>
    <n v="0"/>
    <n v="0"/>
    <n v="1"/>
    <d v="2021-12-24T00:00:00"/>
    <x v="1799"/>
    <n v="174000"/>
    <n v="15660"/>
    <x v="11"/>
    <x v="2"/>
    <n v="1019640"/>
    <n v="0.91562500000000002"/>
  </r>
  <r>
    <s v="ODR7604541620e"/>
    <s v="C824683L"/>
    <x v="14"/>
    <s v="P262191"/>
    <n v="110780"/>
    <n v="1"/>
    <n v="1107800"/>
    <n v="0"/>
    <n v="1107800"/>
    <n v="1"/>
    <n v="1"/>
    <n v="1"/>
    <n v="1"/>
    <d v="2022-04-14T00:00:00"/>
    <x v="2211"/>
    <n v="1107800"/>
    <n v="83056"/>
    <x v="9"/>
    <x v="2"/>
    <n v="1024744"/>
    <n v="0.92502617801047116"/>
  </r>
  <r>
    <s v="ODR3393283519q"/>
    <s v="C144871L"/>
    <x v="45"/>
    <s v="P864121"/>
    <n v="110664"/>
    <n v="1"/>
    <n v="1106640"/>
    <n v="0"/>
    <n v="1106640"/>
    <n v="1"/>
    <n v="1"/>
    <n v="1"/>
    <n v="1"/>
    <d v="2021-10-02T00:00:00"/>
    <x v="2212"/>
    <n v="1106640"/>
    <n v="89610"/>
    <x v="0"/>
    <x v="2"/>
    <n v="1017030"/>
    <n v="0.91902515723270439"/>
  </r>
  <r>
    <s v="ODR8683773002d"/>
    <s v="C288695L"/>
    <x v="38"/>
    <s v="P351214"/>
    <n v="110200"/>
    <n v="1"/>
    <n v="1102000"/>
    <n v="0"/>
    <n v="1102000"/>
    <n v="1"/>
    <n v="1"/>
    <n v="1"/>
    <n v="1"/>
    <d v="2022-04-06T00:00:00"/>
    <x v="2213"/>
    <n v="1102000"/>
    <n v="92568"/>
    <x v="10"/>
    <x v="2"/>
    <n v="1009432"/>
    <n v="0.91600000000000004"/>
  </r>
  <r>
    <s v="ODR7524368849z"/>
    <s v="C607286L"/>
    <x v="361"/>
    <s v="P552342"/>
    <n v="110200"/>
    <n v="1"/>
    <n v="1102000"/>
    <n v="0"/>
    <n v="1102000"/>
    <n v="1"/>
    <n v="1"/>
    <n v="1"/>
    <n v="1"/>
    <d v="2021-09-21T00:00:00"/>
    <x v="719"/>
    <n v="1102000"/>
    <n v="79344"/>
    <x v="13"/>
    <x v="2"/>
    <n v="1022656"/>
    <n v="0.92800000000000005"/>
  </r>
  <r>
    <s v="ODR3075400170w"/>
    <s v="C349501L"/>
    <x v="144"/>
    <s v="P912922"/>
    <n v="110200"/>
    <n v="1"/>
    <n v="1102000"/>
    <n v="0"/>
    <n v="1102000"/>
    <n v="1"/>
    <n v="1"/>
    <n v="0"/>
    <n v="1"/>
    <d v="2021-07-02T00:00:00"/>
    <x v="2214"/>
    <n v="1102000"/>
    <n v="96976"/>
    <x v="13"/>
    <x v="2"/>
    <n v="1005024"/>
    <n v="0.91200000000000003"/>
  </r>
  <r>
    <s v="ODR3971706078m"/>
    <s v="C793479L"/>
    <x v="402"/>
    <s v="P552342"/>
    <n v="110200"/>
    <n v="1"/>
    <n v="1102000"/>
    <n v="0"/>
    <n v="1102000"/>
    <n v="1"/>
    <n v="1"/>
    <n v="1"/>
    <n v="1"/>
    <d v="2021-08-17T00:00:00"/>
    <x v="719"/>
    <n v="1102000"/>
    <n v="79344"/>
    <x v="13"/>
    <x v="2"/>
    <n v="1022656"/>
    <n v="0.92800000000000005"/>
  </r>
  <r>
    <s v="ODR1467935935n"/>
    <s v="C862573L"/>
    <x v="216"/>
    <s v="P552342"/>
    <n v="110200"/>
    <n v="1"/>
    <n v="1102000"/>
    <n v="0"/>
    <n v="1102000"/>
    <n v="1"/>
    <n v="1"/>
    <n v="0"/>
    <n v="8"/>
    <d v="2021-08-09T00:00:00"/>
    <x v="719"/>
    <n v="1102000"/>
    <n v="79344"/>
    <x v="13"/>
    <x v="8"/>
    <n v="1022656"/>
    <n v="0.92800000000000005"/>
  </r>
  <r>
    <s v="ODR6941352677x"/>
    <s v="C726838L"/>
    <x v="170"/>
    <s v="P912922"/>
    <n v="110200"/>
    <n v="1"/>
    <n v="1102000"/>
    <n v="0"/>
    <n v="1102000"/>
    <n v="1"/>
    <n v="1"/>
    <n v="0"/>
    <n v="1"/>
    <d v="2021-08-10T00:00:00"/>
    <x v="2214"/>
    <n v="1102000"/>
    <n v="96976"/>
    <x v="13"/>
    <x v="2"/>
    <n v="1005024"/>
    <n v="0.91200000000000003"/>
  </r>
  <r>
    <s v="ODR2317558192h"/>
    <s v="C985549L"/>
    <x v="383"/>
    <s v="P552342"/>
    <n v="110200"/>
    <n v="1"/>
    <n v="1102000"/>
    <n v="0"/>
    <n v="1102000"/>
    <n v="1"/>
    <n v="1"/>
    <n v="1"/>
    <n v="1"/>
    <d v="2021-08-06T00:00:00"/>
    <x v="719"/>
    <n v="1102000"/>
    <n v="79344"/>
    <x v="13"/>
    <x v="2"/>
    <n v="1022656"/>
    <n v="0.92800000000000005"/>
  </r>
  <r>
    <s v="ODR4702869685m"/>
    <s v="C742339L"/>
    <x v="374"/>
    <s v="P912922"/>
    <n v="110200"/>
    <n v="1"/>
    <n v="1102000"/>
    <n v="0"/>
    <n v="1102000"/>
    <n v="1"/>
    <n v="1"/>
    <n v="1"/>
    <n v="1"/>
    <d v="2021-08-04T00:00:00"/>
    <x v="2214"/>
    <n v="1102000"/>
    <n v="96976"/>
    <x v="13"/>
    <x v="2"/>
    <n v="1005024"/>
    <n v="0.91200000000000003"/>
  </r>
  <r>
    <s v="ODR4800254374m"/>
    <s v="C912653L"/>
    <x v="272"/>
    <s v="P998934"/>
    <n v="110200"/>
    <n v="1"/>
    <n v="1102000"/>
    <n v="0"/>
    <n v="1102000"/>
    <n v="1"/>
    <n v="1"/>
    <n v="1"/>
    <n v="1"/>
    <d v="2021-07-25T00:00:00"/>
    <x v="2215"/>
    <n v="948300"/>
    <n v="56898"/>
    <x v="3"/>
    <x v="2"/>
    <n v="1045102"/>
    <n v="0.94836842105263153"/>
  </r>
  <r>
    <s v="ODR1960647964v"/>
    <s v="C840567L"/>
    <x v="48"/>
    <s v="P998934"/>
    <n v="110200"/>
    <n v="1"/>
    <n v="1102000"/>
    <n v="0"/>
    <n v="1102000"/>
    <n v="1"/>
    <n v="1"/>
    <n v="1"/>
    <n v="1"/>
    <d v="2021-07-01T00:00:00"/>
    <x v="2215"/>
    <n v="948300"/>
    <n v="56898"/>
    <x v="3"/>
    <x v="2"/>
    <n v="1045102"/>
    <n v="0.94836842105263153"/>
  </r>
  <r>
    <s v="ODR9977138328s"/>
    <s v="C445034L"/>
    <x v="175"/>
    <s v="P998934"/>
    <n v="110200"/>
    <n v="1"/>
    <n v="1102000"/>
    <n v="0"/>
    <n v="1102000"/>
    <n v="1"/>
    <n v="1"/>
    <n v="0"/>
    <n v="1"/>
    <d v="2021-07-18T00:00:00"/>
    <x v="2215"/>
    <n v="948300"/>
    <n v="56898"/>
    <x v="3"/>
    <x v="2"/>
    <n v="1045102"/>
    <n v="0.94836842105263153"/>
  </r>
  <r>
    <s v="ODR5716116375x"/>
    <s v="C992621L"/>
    <x v="271"/>
    <s v="P998934"/>
    <n v="110200"/>
    <n v="1"/>
    <n v="1102000"/>
    <n v="0"/>
    <n v="1102000"/>
    <n v="1"/>
    <n v="0"/>
    <n v="0"/>
    <n v="4"/>
    <d v="2021-11-17T00:00:00"/>
    <x v="2215"/>
    <n v="948300"/>
    <n v="56898"/>
    <x v="3"/>
    <x v="1"/>
    <n v="1045102"/>
    <n v="0.94836842105263153"/>
  </r>
  <r>
    <s v="ODR1388417292i"/>
    <s v="C163688L"/>
    <x v="342"/>
    <s v="P998934"/>
    <n v="110200"/>
    <n v="1"/>
    <n v="1102000"/>
    <n v="0"/>
    <n v="1102000"/>
    <n v="1"/>
    <n v="1"/>
    <n v="1"/>
    <n v="1"/>
    <d v="2021-11-17T00:00:00"/>
    <x v="2215"/>
    <n v="948300"/>
    <n v="56898"/>
    <x v="3"/>
    <x v="2"/>
    <n v="1045102"/>
    <n v="0.94836842105263153"/>
  </r>
  <r>
    <s v="ODR8917234925l"/>
    <s v="C559720L"/>
    <x v="182"/>
    <s v="P151994"/>
    <n v="110200"/>
    <n v="1"/>
    <n v="1102000"/>
    <n v="0"/>
    <n v="1102000"/>
    <n v="1"/>
    <n v="1"/>
    <n v="1"/>
    <n v="1"/>
    <d v="2022-02-09T00:00:00"/>
    <x v="2216"/>
    <n v="1102000"/>
    <n v="92568"/>
    <x v="14"/>
    <x v="2"/>
    <n v="1009432"/>
    <n v="0.91600000000000004"/>
  </r>
  <r>
    <s v="ODR4457867591j"/>
    <s v="C692085L"/>
    <x v="211"/>
    <s v="P278178"/>
    <n v="110200"/>
    <n v="1"/>
    <n v="1102000"/>
    <n v="0"/>
    <n v="1102000"/>
    <n v="1"/>
    <n v="1"/>
    <n v="0"/>
    <n v="1"/>
    <d v="2021-12-20T00:00:00"/>
    <x v="2217"/>
    <n v="1102000"/>
    <n v="79344"/>
    <x v="0"/>
    <x v="2"/>
    <n v="1022656"/>
    <n v="0.92800000000000005"/>
  </r>
  <r>
    <s v="ODR3552893386j"/>
    <s v="C421020L"/>
    <x v="130"/>
    <s v="P515027"/>
    <n v="110200"/>
    <n v="1"/>
    <n v="1102000"/>
    <n v="0"/>
    <n v="1102000"/>
    <n v="1"/>
    <n v="0"/>
    <n v="0"/>
    <n v="4"/>
    <d v="2022-07-07T00:00:00"/>
    <x v="2043"/>
    <n v="1392000"/>
    <n v="115536"/>
    <x v="0"/>
    <x v="1"/>
    <n v="986464"/>
    <n v="0.89515789473684215"/>
  </r>
  <r>
    <s v="ODR4474585559s"/>
    <s v="C182055L"/>
    <x v="42"/>
    <s v="P884518"/>
    <n v="110200"/>
    <n v="1"/>
    <n v="1102000"/>
    <n v="0"/>
    <n v="1102000"/>
    <n v="1"/>
    <n v="0"/>
    <n v="0"/>
    <n v="4"/>
    <d v="2021-11-04T00:00:00"/>
    <x v="2218"/>
    <n v="1102000"/>
    <n v="85956"/>
    <x v="11"/>
    <x v="1"/>
    <n v="1016044"/>
    <n v="0.92200000000000004"/>
  </r>
  <r>
    <s v="ODR3419750420p"/>
    <s v="C869172L"/>
    <x v="17"/>
    <s v="P884518"/>
    <n v="110200"/>
    <n v="1"/>
    <n v="1102000"/>
    <n v="0"/>
    <n v="1102000"/>
    <n v="1"/>
    <n v="1"/>
    <n v="1"/>
    <n v="1"/>
    <d v="2022-01-20T00:00:00"/>
    <x v="2218"/>
    <n v="1102000"/>
    <n v="85956"/>
    <x v="11"/>
    <x v="2"/>
    <n v="1016044"/>
    <n v="0.92200000000000004"/>
  </r>
  <r>
    <s v="ODR5362236417s"/>
    <s v="C299714L"/>
    <x v="226"/>
    <s v="P647916"/>
    <n v="110142"/>
    <n v="1"/>
    <n v="1101420"/>
    <n v="0"/>
    <n v="1101420"/>
    <n v="1"/>
    <n v="0"/>
    <n v="0"/>
    <n v="13"/>
    <d v="2022-05-02T00:00:00"/>
    <x v="2219"/>
    <n v="833460"/>
    <n v="61654"/>
    <x v="8"/>
    <x v="7"/>
    <n v="1039766"/>
    <n v="0.94402317008952075"/>
  </r>
  <r>
    <s v="ODR5581315289a"/>
    <s v="C438591L"/>
    <x v="58"/>
    <s v="P264635"/>
    <n v="110142"/>
    <n v="1"/>
    <n v="1101420"/>
    <n v="0"/>
    <n v="1101420"/>
    <n v="1"/>
    <n v="0"/>
    <n v="0"/>
    <n v="4"/>
    <d v="2021-11-18T00:00:00"/>
    <x v="2220"/>
    <n v="1101420"/>
    <n v="99122"/>
    <x v="14"/>
    <x v="1"/>
    <n v="1002298"/>
    <n v="0.91000526592943654"/>
  </r>
  <r>
    <s v="ODR3232968155c"/>
    <s v="C603530L"/>
    <x v="268"/>
    <s v="P694524"/>
    <n v="110142"/>
    <n v="1"/>
    <n v="1101420"/>
    <n v="0"/>
    <n v="1101420"/>
    <n v="1"/>
    <n v="1"/>
    <n v="1"/>
    <n v="1"/>
    <d v="2021-07-28T00:00:00"/>
    <x v="2221"/>
    <n v="1101420"/>
    <n v="71572"/>
    <x v="14"/>
    <x v="2"/>
    <n v="1029848"/>
    <n v="0.93501843075302793"/>
  </r>
  <r>
    <s v="ODR2617247620f"/>
    <s v="C986837L"/>
    <x v="39"/>
    <s v="P986099"/>
    <n v="110142"/>
    <n v="1"/>
    <n v="1101420"/>
    <n v="0"/>
    <n v="1101420"/>
    <n v="1"/>
    <n v="1"/>
    <n v="0"/>
    <n v="1"/>
    <d v="2021-07-17T00:00:00"/>
    <x v="205"/>
    <n v="1101420"/>
    <n v="67164"/>
    <x v="12"/>
    <x v="2"/>
    <n v="1034256"/>
    <n v="0.93902053712480249"/>
  </r>
  <r>
    <s v="ODR4054491925a"/>
    <s v="C949083L"/>
    <x v="23"/>
    <s v="P986099"/>
    <n v="110142"/>
    <n v="1"/>
    <n v="1101420"/>
    <n v="0"/>
    <n v="1101420"/>
    <n v="1"/>
    <n v="0"/>
    <n v="0"/>
    <n v="13"/>
    <d v="2021-11-08T00:00:00"/>
    <x v="205"/>
    <n v="1101420"/>
    <n v="67164"/>
    <x v="12"/>
    <x v="7"/>
    <n v="1034256"/>
    <n v="0.93902053712480249"/>
  </r>
  <r>
    <s v="ODR8680178112y"/>
    <s v="C949083L"/>
    <x v="13"/>
    <s v="P986099"/>
    <n v="110142"/>
    <n v="1"/>
    <n v="1101420"/>
    <n v="0"/>
    <n v="1101420"/>
    <n v="1"/>
    <n v="0"/>
    <n v="0"/>
    <n v="13"/>
    <d v="2021-11-08T00:00:00"/>
    <x v="205"/>
    <n v="1101420"/>
    <n v="67164"/>
    <x v="12"/>
    <x v="7"/>
    <n v="1034256"/>
    <n v="0.93902053712480249"/>
  </r>
  <r>
    <s v="ODR3133601381j"/>
    <s v="C624203L"/>
    <x v="17"/>
    <s v="P986099"/>
    <n v="110142"/>
    <n v="1"/>
    <n v="1101420"/>
    <n v="0"/>
    <n v="1101420"/>
    <n v="1"/>
    <n v="1"/>
    <n v="1"/>
    <n v="1"/>
    <d v="2022-04-17T00:00:00"/>
    <x v="205"/>
    <n v="1101420"/>
    <n v="67164"/>
    <x v="12"/>
    <x v="2"/>
    <n v="1034256"/>
    <n v="0.93902053712480249"/>
  </r>
  <r>
    <s v="ODR1755641891e"/>
    <s v="C949083L"/>
    <x v="396"/>
    <s v="P986099"/>
    <n v="110142"/>
    <n v="1"/>
    <n v="1101420"/>
    <n v="0"/>
    <n v="1101420"/>
    <n v="1"/>
    <n v="0"/>
    <n v="0"/>
    <n v="13"/>
    <d v="2021-11-08T00:00:00"/>
    <x v="205"/>
    <n v="1101420"/>
    <n v="67164"/>
    <x v="12"/>
    <x v="7"/>
    <n v="1034256"/>
    <n v="0.93902053712480249"/>
  </r>
  <r>
    <s v="ODR2769568421e"/>
    <s v="C949083L"/>
    <x v="112"/>
    <s v="P986099"/>
    <n v="110142"/>
    <n v="1"/>
    <n v="1101420"/>
    <n v="0"/>
    <n v="1101420"/>
    <n v="1"/>
    <n v="1"/>
    <n v="1"/>
    <n v="5"/>
    <d v="2021-11-08T00:00:00"/>
    <x v="205"/>
    <n v="1101420"/>
    <n v="67164"/>
    <x v="12"/>
    <x v="0"/>
    <n v="1034256"/>
    <n v="0.93902053712480249"/>
  </r>
  <r>
    <s v="ODR4430063091m"/>
    <s v="C783306L"/>
    <x v="389"/>
    <s v="P736839"/>
    <n v="109910"/>
    <n v="1"/>
    <n v="1099100"/>
    <n v="0"/>
    <n v="1099100"/>
    <n v="1"/>
    <n v="1"/>
    <n v="0"/>
    <n v="1"/>
    <d v="2021-08-10T00:00:00"/>
    <x v="2222"/>
    <n v="1099100"/>
    <n v="90074"/>
    <x v="14"/>
    <x v="2"/>
    <n v="1009026"/>
    <n v="0.91804749340369396"/>
  </r>
  <r>
    <s v="ODR6426356090l"/>
    <s v="C997696L"/>
    <x v="386"/>
    <s v="P363444"/>
    <n v="109910"/>
    <n v="1"/>
    <n v="1099100"/>
    <n v="0"/>
    <n v="1099100"/>
    <n v="1"/>
    <n v="1"/>
    <n v="1"/>
    <n v="1"/>
    <d v="2021-10-15T00:00:00"/>
    <x v="2223"/>
    <n v="1099100"/>
    <n v="72500"/>
    <x v="14"/>
    <x v="2"/>
    <n v="1026600"/>
    <n v="0.93403693931398413"/>
  </r>
  <r>
    <s v="ODR3400108988l"/>
    <s v="C129011L"/>
    <x v="193"/>
    <s v="P269194"/>
    <n v="109910"/>
    <n v="1"/>
    <n v="1099100"/>
    <n v="0"/>
    <n v="1099100"/>
    <n v="1"/>
    <n v="0"/>
    <n v="0"/>
    <n v="8"/>
    <d v="2021-07-08T00:00:00"/>
    <x v="2224"/>
    <n v="1099100"/>
    <n v="71398"/>
    <x v="14"/>
    <x v="8"/>
    <n v="1027702"/>
    <n v="0.93503957783641156"/>
  </r>
  <r>
    <s v="ODR5328100230k"/>
    <s v="C129011L"/>
    <x v="275"/>
    <s v="P269194"/>
    <n v="109910"/>
    <n v="1"/>
    <n v="1099100"/>
    <n v="0"/>
    <n v="1099100"/>
    <n v="1"/>
    <n v="1"/>
    <n v="1"/>
    <n v="8"/>
    <d v="2021-07-08T00:00:00"/>
    <x v="2224"/>
    <n v="1099100"/>
    <n v="71398"/>
    <x v="14"/>
    <x v="8"/>
    <n v="1027702"/>
    <n v="0.93503957783641156"/>
  </r>
  <r>
    <s v="ODR1318031315w"/>
    <s v="C910983L"/>
    <x v="277"/>
    <s v="P387820"/>
    <n v="109910"/>
    <n v="1"/>
    <n v="1099100"/>
    <n v="0"/>
    <n v="1099100"/>
    <n v="1"/>
    <n v="1"/>
    <n v="0"/>
    <n v="1"/>
    <d v="2021-09-12T00:00:00"/>
    <x v="2225"/>
    <n v="1099100"/>
    <n v="86826"/>
    <x v="14"/>
    <x v="2"/>
    <n v="1012274"/>
    <n v="0.92100263852242747"/>
  </r>
  <r>
    <s v="ODR7659861567l"/>
    <s v="C615267L"/>
    <x v="242"/>
    <s v="P689770"/>
    <n v="109910"/>
    <n v="1"/>
    <n v="1099100"/>
    <n v="0"/>
    <n v="1099100"/>
    <n v="1"/>
    <n v="1"/>
    <n v="1"/>
    <n v="1"/>
    <d v="2021-08-18T00:00:00"/>
    <x v="2226"/>
    <n v="1099100"/>
    <n v="83520"/>
    <x v="14"/>
    <x v="2"/>
    <n v="1015580"/>
    <n v="0.92401055408970978"/>
  </r>
  <r>
    <s v="ODR7125467303x"/>
    <s v="C175409L"/>
    <x v="44"/>
    <s v="P505022"/>
    <n v="109910"/>
    <n v="1"/>
    <n v="1099100"/>
    <n v="0"/>
    <n v="1099100"/>
    <n v="1"/>
    <n v="1"/>
    <n v="0"/>
    <n v="1"/>
    <d v="2022-05-05T00:00:00"/>
    <x v="2227"/>
    <n v="1099100"/>
    <n v="83520"/>
    <x v="12"/>
    <x v="2"/>
    <n v="1015580"/>
    <n v="0.92401055408970978"/>
  </r>
  <r>
    <s v="ODR7878063259d"/>
    <s v="C346553L"/>
    <x v="143"/>
    <s v="P880259"/>
    <n v="109040"/>
    <n v="1"/>
    <n v="1090400"/>
    <n v="0"/>
    <n v="1090400"/>
    <n v="1"/>
    <n v="1"/>
    <n v="1"/>
    <n v="1"/>
    <d v="2021-07-11T00:00:00"/>
    <x v="2228"/>
    <n v="1090400"/>
    <n v="93728"/>
    <x v="0"/>
    <x v="2"/>
    <n v="996672"/>
    <n v="0.91404255319148942"/>
  </r>
  <r>
    <s v="ODR7626942698k"/>
    <s v="C110122L"/>
    <x v="54"/>
    <s v="P215115"/>
    <n v="54404"/>
    <n v="2"/>
    <n v="1088080"/>
    <n v="0"/>
    <n v="1088080"/>
    <n v="1"/>
    <n v="0"/>
    <n v="0"/>
    <n v="13"/>
    <d v="2022-08-14T00:00:00"/>
    <x v="2229"/>
    <n v="544040"/>
    <n v="36424"/>
    <x v="11"/>
    <x v="7"/>
    <n v="1015232"/>
    <n v="0.9330490405117271"/>
  </r>
  <r>
    <s v="ODR9260156773i"/>
    <s v="C910116L"/>
    <x v="114"/>
    <s v="P118952"/>
    <n v="36250"/>
    <n v="3"/>
    <n v="1087500"/>
    <n v="0"/>
    <n v="1087500"/>
    <n v="1"/>
    <n v="1"/>
    <n v="0"/>
    <n v="1"/>
    <d v="2022-03-15T00:00:00"/>
    <x v="2230"/>
    <n v="362500"/>
    <n v="21750"/>
    <x v="14"/>
    <x v="2"/>
    <n v="1022250"/>
    <n v="0.94"/>
  </r>
  <r>
    <s v="ODR1651903317e"/>
    <s v="C244068L"/>
    <x v="136"/>
    <s v="P659279"/>
    <n v="108750"/>
    <n v="1"/>
    <n v="1087500"/>
    <n v="0"/>
    <n v="1087500"/>
    <n v="1"/>
    <n v="1"/>
    <n v="1"/>
    <n v="1"/>
    <d v="2022-04-25T00:00:00"/>
    <x v="2231"/>
    <n v="1087500"/>
    <n v="70644"/>
    <x v="14"/>
    <x v="2"/>
    <n v="1016856"/>
    <n v="0.93503999999999998"/>
  </r>
  <r>
    <s v="ODR3045674965l"/>
    <s v="C359165L"/>
    <x v="67"/>
    <s v="P482831"/>
    <n v="108460"/>
    <n v="1"/>
    <n v="1084600"/>
    <n v="0"/>
    <n v="1084600"/>
    <n v="1"/>
    <n v="1"/>
    <n v="0"/>
    <n v="1"/>
    <d v="2021-11-26T00:00:00"/>
    <x v="2232"/>
    <n v="1084600"/>
    <n v="72616"/>
    <x v="14"/>
    <x v="2"/>
    <n v="1011984"/>
    <n v="0.93304812834224604"/>
  </r>
  <r>
    <s v="ODR6160464970e"/>
    <s v="C293646L"/>
    <x v="18"/>
    <s v="P702210"/>
    <n v="108460"/>
    <n v="1"/>
    <n v="1084600"/>
    <n v="0"/>
    <n v="1084600"/>
    <n v="1"/>
    <n v="0"/>
    <n v="0"/>
    <n v="7"/>
    <d v="2022-06-02T00:00:00"/>
    <x v="2091"/>
    <n v="1276000"/>
    <n v="79112"/>
    <x v="14"/>
    <x v="4"/>
    <n v="1005488"/>
    <n v="0.92705882352941171"/>
  </r>
  <r>
    <s v="ODR7962789796x"/>
    <s v="C370595L"/>
    <x v="404"/>
    <s v="P408411"/>
    <n v="107880"/>
    <n v="1"/>
    <n v="1078800"/>
    <n v="0"/>
    <n v="1078800"/>
    <n v="1"/>
    <n v="1"/>
    <n v="1"/>
    <n v="1"/>
    <d v="2021-09-25T00:00:00"/>
    <x v="2233"/>
    <n v="1049800"/>
    <n v="93380"/>
    <x v="2"/>
    <x v="2"/>
    <n v="985420"/>
    <n v="0.91344086021505377"/>
  </r>
  <r>
    <s v="ODR1420819196k"/>
    <s v="C394914L"/>
    <x v="320"/>
    <s v="P362136"/>
    <n v="107880"/>
    <n v="1"/>
    <n v="1078800"/>
    <n v="0"/>
    <n v="1078800"/>
    <n v="1"/>
    <n v="1"/>
    <n v="0"/>
    <n v="1"/>
    <d v="2021-12-07T00:00:00"/>
    <x v="2234"/>
    <n v="1078800"/>
    <n v="87348"/>
    <x v="8"/>
    <x v="2"/>
    <n v="991452"/>
    <n v="0.91903225806451616"/>
  </r>
  <r>
    <s v="ODR9323530772o"/>
    <s v="C111795L"/>
    <x v="29"/>
    <s v="P986099"/>
    <n v="107880"/>
    <n v="1"/>
    <n v="1078800"/>
    <n v="0"/>
    <n v="1078800"/>
    <n v="1"/>
    <n v="1"/>
    <n v="1"/>
    <n v="1"/>
    <d v="2022-08-06T00:00:00"/>
    <x v="205"/>
    <n v="1101420"/>
    <n v="67164"/>
    <x v="12"/>
    <x v="2"/>
    <n v="1011636"/>
    <n v="0.93774193548387097"/>
  </r>
  <r>
    <s v="ODR2964961630g"/>
    <s v="C111795L"/>
    <x v="130"/>
    <s v="P986099"/>
    <n v="107880"/>
    <n v="1"/>
    <n v="1078800"/>
    <n v="0"/>
    <n v="1078800"/>
    <n v="1"/>
    <n v="1"/>
    <n v="0"/>
    <n v="1"/>
    <d v="2022-08-06T00:00:00"/>
    <x v="205"/>
    <n v="1101420"/>
    <n v="67164"/>
    <x v="12"/>
    <x v="2"/>
    <n v="1011636"/>
    <n v="0.93774193548387097"/>
  </r>
  <r>
    <s v="ODR7128961266t"/>
    <s v="C547048L"/>
    <x v="76"/>
    <s v="P986099"/>
    <n v="107880"/>
    <n v="1"/>
    <n v="1078800"/>
    <n v="0"/>
    <n v="1078800"/>
    <n v="1"/>
    <n v="1"/>
    <n v="0"/>
    <n v="1"/>
    <d v="2022-01-23T00:00:00"/>
    <x v="205"/>
    <n v="1101420"/>
    <n v="67164"/>
    <x v="12"/>
    <x v="2"/>
    <n v="1011636"/>
    <n v="0.93774193548387097"/>
  </r>
  <r>
    <s v="ODR2118213002r"/>
    <s v="C852181L"/>
    <x v="90"/>
    <s v="P986099"/>
    <n v="107880"/>
    <n v="1"/>
    <n v="1078800"/>
    <n v="0"/>
    <n v="1078800"/>
    <n v="1"/>
    <n v="1"/>
    <n v="0"/>
    <n v="1"/>
    <d v="2022-07-12T00:00:00"/>
    <x v="205"/>
    <n v="1101420"/>
    <n v="67164"/>
    <x v="12"/>
    <x v="2"/>
    <n v="1011636"/>
    <n v="0.93774193548387097"/>
  </r>
  <r>
    <s v="ODR2463868278f"/>
    <s v="C491883L"/>
    <x v="20"/>
    <s v="P986099"/>
    <n v="107880"/>
    <n v="1"/>
    <n v="1078800"/>
    <n v="0"/>
    <n v="1078800"/>
    <n v="1"/>
    <n v="1"/>
    <n v="0"/>
    <n v="1"/>
    <d v="2022-06-26T00:00:00"/>
    <x v="205"/>
    <n v="1101420"/>
    <n v="67164"/>
    <x v="12"/>
    <x v="2"/>
    <n v="1011636"/>
    <n v="0.93774193548387097"/>
  </r>
  <r>
    <s v="ODR3617486084j"/>
    <s v="C215074L"/>
    <x v="168"/>
    <s v="P139238"/>
    <n v="26970"/>
    <n v="4"/>
    <n v="1078800"/>
    <n v="0"/>
    <n v="1078800"/>
    <n v="1"/>
    <n v="0"/>
    <n v="0"/>
    <n v="4"/>
    <d v="2021-09-13T00:00:00"/>
    <x v="2235"/>
    <n v="217500"/>
    <n v="15428"/>
    <x v="11"/>
    <x v="1"/>
    <n v="1017088"/>
    <n v="0.94279569892473114"/>
  </r>
  <r>
    <s v="ODR8716183713i"/>
    <s v="C549188L"/>
    <x v="13"/>
    <s v="P197519"/>
    <n v="26970"/>
    <n v="4"/>
    <n v="1078800"/>
    <n v="0"/>
    <n v="1078800"/>
    <n v="1"/>
    <n v="1"/>
    <n v="1"/>
    <n v="1"/>
    <d v="2022-02-13T00:00:00"/>
    <x v="225"/>
    <n v="240700"/>
    <n v="14442"/>
    <x v="11"/>
    <x v="2"/>
    <n v="1021032"/>
    <n v="0.94645161290322577"/>
  </r>
  <r>
    <s v="ODR5678554502a"/>
    <s v="C283648L"/>
    <x v="297"/>
    <s v="P803798"/>
    <n v="107880"/>
    <n v="1"/>
    <n v="1078800"/>
    <n v="0"/>
    <n v="1078800"/>
    <n v="1"/>
    <n v="1"/>
    <n v="1"/>
    <n v="1"/>
    <d v="2022-01-16T00:00:00"/>
    <x v="2204"/>
    <n v="1131000"/>
    <n v="82534"/>
    <x v="5"/>
    <x v="2"/>
    <n v="996266"/>
    <n v="0.92349462365591395"/>
  </r>
  <r>
    <s v="ODR3237487472w"/>
    <s v="C794879L"/>
    <x v="180"/>
    <s v="P181485"/>
    <n v="107822"/>
    <n v="1"/>
    <n v="1078220"/>
    <n v="0"/>
    <n v="1078220"/>
    <n v="1"/>
    <n v="1"/>
    <n v="1"/>
    <n v="4"/>
    <d v="2021-11-26T00:00:00"/>
    <x v="2236"/>
    <n v="1078220"/>
    <n v="76502"/>
    <x v="8"/>
    <x v="1"/>
    <n v="1001718"/>
    <n v="0.92904787520172138"/>
  </r>
  <r>
    <s v="ODR4031863928g"/>
    <s v="C974881L"/>
    <x v="101"/>
    <s v="P165479"/>
    <n v="107648"/>
    <n v="1"/>
    <n v="1076480"/>
    <n v="0"/>
    <n v="1076480"/>
    <n v="1"/>
    <n v="1"/>
    <n v="1"/>
    <n v="1"/>
    <d v="2022-05-01T00:00:00"/>
    <x v="2237"/>
    <n v="1076480"/>
    <n v="65656"/>
    <x v="3"/>
    <x v="2"/>
    <n v="1010824"/>
    <n v="0.93900862068965518"/>
  </r>
  <r>
    <s v="ODR3118261400h"/>
    <s v="C285417L"/>
    <x v="15"/>
    <s v="P411823"/>
    <n v="107532"/>
    <n v="1"/>
    <n v="1075320"/>
    <n v="0"/>
    <n v="1075320"/>
    <n v="1"/>
    <n v="0"/>
    <n v="0"/>
    <n v="1"/>
    <d v="2022-04-18T00:00:00"/>
    <x v="2238"/>
    <n v="1075320"/>
    <n v="90306"/>
    <x v="10"/>
    <x v="2"/>
    <n v="985014"/>
    <n v="0.91601941747572813"/>
  </r>
  <r>
    <s v="ODR1598080425e"/>
    <s v="C136019L"/>
    <x v="111"/>
    <s v="P298116"/>
    <n v="107300"/>
    <n v="1"/>
    <n v="1073000"/>
    <n v="0"/>
    <n v="1073000"/>
    <n v="1"/>
    <n v="1"/>
    <n v="1"/>
    <n v="1"/>
    <d v="2022-02-10T00:00:00"/>
    <x v="2239"/>
    <n v="1189000"/>
    <n v="103414"/>
    <x v="3"/>
    <x v="2"/>
    <n v="969586"/>
    <n v="0.90362162162162163"/>
  </r>
  <r>
    <s v="ODR3891939740l"/>
    <s v="C585116L"/>
    <x v="92"/>
    <s v="P247862"/>
    <n v="107300"/>
    <n v="1"/>
    <n v="1073000"/>
    <n v="0"/>
    <n v="1073000"/>
    <n v="1"/>
    <n v="0"/>
    <n v="0"/>
    <n v="7"/>
    <d v="2022-06-16T00:00:00"/>
    <x v="2240"/>
    <n v="1073000"/>
    <n v="70818"/>
    <x v="14"/>
    <x v="4"/>
    <n v="1002182"/>
    <n v="0.93400000000000005"/>
  </r>
  <r>
    <s v="ODR7468786535g"/>
    <s v="C554530L"/>
    <x v="167"/>
    <s v="P347222"/>
    <n v="107300"/>
    <n v="1"/>
    <n v="1073000"/>
    <n v="0"/>
    <n v="1073000"/>
    <n v="1"/>
    <n v="1"/>
    <n v="1"/>
    <n v="1"/>
    <d v="2021-08-02T00:00:00"/>
    <x v="2241"/>
    <n v="1073000"/>
    <n v="86884"/>
    <x v="9"/>
    <x v="2"/>
    <n v="986116"/>
    <n v="0.91902702702702699"/>
  </r>
  <r>
    <s v="ODR7557308392x"/>
    <s v="C717907L"/>
    <x v="284"/>
    <s v="P950153"/>
    <n v="107300"/>
    <n v="1"/>
    <n v="1073000"/>
    <n v="0"/>
    <n v="1073000"/>
    <n v="1"/>
    <n v="1"/>
    <n v="0"/>
    <n v="1"/>
    <d v="2021-11-05T00:00:00"/>
    <x v="2242"/>
    <n v="1073000"/>
    <n v="83694"/>
    <x v="0"/>
    <x v="2"/>
    <n v="989306"/>
    <n v="0.92200000000000004"/>
  </r>
  <r>
    <s v="ODR6380440647y"/>
    <s v="C717907L"/>
    <x v="365"/>
    <s v="P950153"/>
    <n v="107300"/>
    <n v="1"/>
    <n v="1073000"/>
    <n v="0"/>
    <n v="1073000"/>
    <n v="1"/>
    <n v="1"/>
    <n v="1"/>
    <n v="1"/>
    <d v="2021-11-05T00:00:00"/>
    <x v="2242"/>
    <n v="1073000"/>
    <n v="83694"/>
    <x v="0"/>
    <x v="2"/>
    <n v="989306"/>
    <n v="0.92200000000000004"/>
  </r>
  <r>
    <s v="ODR5396072386o"/>
    <s v="C683325L"/>
    <x v="253"/>
    <s v="P456121"/>
    <n v="107242"/>
    <n v="1"/>
    <n v="1072420"/>
    <n v="0"/>
    <n v="1072420"/>
    <n v="1"/>
    <n v="1"/>
    <n v="1"/>
    <n v="1"/>
    <d v="2022-02-23T00:00:00"/>
    <x v="2243"/>
    <n v="1072420"/>
    <n v="83636"/>
    <x v="14"/>
    <x v="2"/>
    <n v="988784"/>
    <n v="0.92201189832341801"/>
  </r>
  <r>
    <s v="ODR1512008563t"/>
    <s v="C810568L"/>
    <x v="392"/>
    <s v="P390482"/>
    <n v="107242"/>
    <n v="1"/>
    <n v="1072420"/>
    <n v="0"/>
    <n v="1072420"/>
    <n v="1"/>
    <n v="0"/>
    <n v="0"/>
    <n v="1"/>
    <d v="2022-05-10T00:00:00"/>
    <x v="2244"/>
    <n v="1072420"/>
    <n v="65366"/>
    <x v="14"/>
    <x v="2"/>
    <n v="1007054"/>
    <n v="0.93904813412655486"/>
  </r>
  <r>
    <s v="ODR6598399009r"/>
    <s v="C973894L"/>
    <x v="139"/>
    <s v="P668773"/>
    <n v="107242"/>
    <n v="1"/>
    <n v="1072420"/>
    <n v="0"/>
    <n v="1072420"/>
    <n v="1"/>
    <n v="1"/>
    <n v="0"/>
    <n v="1"/>
    <d v="2021-11-24T00:00:00"/>
    <x v="2245"/>
    <n v="1072420"/>
    <n v="79344"/>
    <x v="14"/>
    <x v="2"/>
    <n v="993076"/>
    <n v="0.92601406165494859"/>
  </r>
  <r>
    <s v="ODR9242581079h"/>
    <s v="C636477L"/>
    <x v="16"/>
    <s v="P456121"/>
    <n v="107242"/>
    <n v="1"/>
    <n v="1072420"/>
    <n v="0"/>
    <n v="1072420"/>
    <n v="1"/>
    <n v="1"/>
    <n v="0"/>
    <n v="1"/>
    <d v="2022-02-24T00:00:00"/>
    <x v="2243"/>
    <n v="1072420"/>
    <n v="83636"/>
    <x v="14"/>
    <x v="2"/>
    <n v="988784"/>
    <n v="0.92201189832341801"/>
  </r>
  <r>
    <s v="ODR7417014319e"/>
    <s v="C393377L"/>
    <x v="363"/>
    <s v="P583579"/>
    <n v="107010"/>
    <n v="1"/>
    <n v="1070100"/>
    <n v="0"/>
    <n v="1070100"/>
    <n v="1"/>
    <n v="1"/>
    <n v="1"/>
    <n v="1"/>
    <d v="2021-11-09T00:00:00"/>
    <x v="2246"/>
    <n v="1070100"/>
    <n v="83462"/>
    <x v="5"/>
    <x v="2"/>
    <n v="986638"/>
    <n v="0.9220054200542005"/>
  </r>
  <r>
    <s v="ODR9763116265i"/>
    <s v="C961302L"/>
    <x v="86"/>
    <s v="P505346"/>
    <n v="21344"/>
    <n v="5"/>
    <n v="1067200"/>
    <n v="0"/>
    <n v="1067200"/>
    <n v="1"/>
    <n v="1"/>
    <n v="1"/>
    <n v="1"/>
    <d v="2021-09-20T00:00:00"/>
    <x v="2247"/>
    <n v="214020"/>
    <n v="13456"/>
    <x v="3"/>
    <x v="2"/>
    <n v="999920"/>
    <n v="0.93695652173913047"/>
  </r>
  <r>
    <s v="ODR4004152654i"/>
    <s v="C177529L"/>
    <x v="370"/>
    <s v="P403423"/>
    <n v="106720"/>
    <n v="1"/>
    <n v="1067200"/>
    <n v="0"/>
    <n v="1067200"/>
    <n v="1"/>
    <n v="1"/>
    <n v="1"/>
    <n v="14"/>
    <d v="2021-09-01T00:00:00"/>
    <x v="2248"/>
    <n v="1067200"/>
    <n v="93902"/>
    <x v="14"/>
    <x v="15"/>
    <n v="973298"/>
    <n v="0.91201086956521737"/>
  </r>
  <r>
    <s v="ODR8548789457j"/>
    <s v="C869172L"/>
    <x v="288"/>
    <s v="P965987"/>
    <n v="26680"/>
    <n v="4"/>
    <n v="1067200"/>
    <n v="0"/>
    <n v="1067200"/>
    <n v="1"/>
    <n v="1"/>
    <n v="1"/>
    <n v="1"/>
    <d v="2022-01-20T00:00:00"/>
    <x v="147"/>
    <n v="266800"/>
    <n v="18908"/>
    <x v="11"/>
    <x v="2"/>
    <n v="991568"/>
    <n v="0.92913043478260871"/>
  </r>
  <r>
    <s v="ODR6953117667f"/>
    <s v="C768693L"/>
    <x v="94"/>
    <s v="P965987"/>
    <n v="26680"/>
    <n v="4"/>
    <n v="1067200"/>
    <n v="0"/>
    <n v="1067200"/>
    <n v="1"/>
    <n v="1"/>
    <n v="1"/>
    <n v="1"/>
    <d v="2021-10-03T00:00:00"/>
    <x v="147"/>
    <n v="266800"/>
    <n v="18908"/>
    <x v="11"/>
    <x v="2"/>
    <n v="991568"/>
    <n v="0.92913043478260871"/>
  </r>
  <r>
    <s v="ODR7960430539h"/>
    <s v="C768693L"/>
    <x v="289"/>
    <s v="P965987"/>
    <n v="26680"/>
    <n v="4"/>
    <n v="1067200"/>
    <n v="0"/>
    <n v="1067200"/>
    <n v="1"/>
    <n v="1"/>
    <n v="1"/>
    <n v="1"/>
    <d v="2021-10-03T00:00:00"/>
    <x v="147"/>
    <n v="266800"/>
    <n v="18908"/>
    <x v="11"/>
    <x v="2"/>
    <n v="991568"/>
    <n v="0.92913043478260871"/>
  </r>
  <r>
    <s v="ODR5211816647n"/>
    <s v="C818619L"/>
    <x v="259"/>
    <s v="P965987"/>
    <n v="26680"/>
    <n v="4"/>
    <n v="1067200"/>
    <n v="0"/>
    <n v="1067200"/>
    <n v="1"/>
    <n v="1"/>
    <n v="1"/>
    <n v="1"/>
    <d v="2022-03-22T00:00:00"/>
    <x v="147"/>
    <n v="266800"/>
    <n v="18908"/>
    <x v="11"/>
    <x v="2"/>
    <n v="991568"/>
    <n v="0.92913043478260871"/>
  </r>
  <r>
    <s v="ODR5077150237x"/>
    <s v="C865882L"/>
    <x v="301"/>
    <s v="P677186"/>
    <n v="106604"/>
    <n v="1"/>
    <n v="1066040"/>
    <n v="0"/>
    <n v="1066040"/>
    <n v="1"/>
    <n v="1"/>
    <n v="0"/>
    <n v="1"/>
    <d v="2022-06-14T00:00:00"/>
    <x v="2249"/>
    <n v="1066040"/>
    <n v="85260"/>
    <x v="8"/>
    <x v="2"/>
    <n v="980780"/>
    <n v="0.92002176278563652"/>
  </r>
  <r>
    <s v="ODR5923394030k"/>
    <s v="C870920L"/>
    <x v="393"/>
    <s v="P941905"/>
    <n v="106256"/>
    <n v="1"/>
    <n v="1062560"/>
    <n v="0"/>
    <n v="1062560"/>
    <n v="1"/>
    <n v="0"/>
    <n v="0"/>
    <n v="1"/>
    <d v="2021-09-27T00:00:00"/>
    <x v="2250"/>
    <n v="1062560"/>
    <n v="64786"/>
    <x v="5"/>
    <x v="2"/>
    <n v="997774"/>
    <n v="0.93902838427947599"/>
  </r>
  <r>
    <s v="ODR1714412396t"/>
    <s v="C412936L"/>
    <x v="123"/>
    <s v="P893417"/>
    <n v="35380"/>
    <n v="3"/>
    <n v="1061400"/>
    <n v="0"/>
    <n v="1061400"/>
    <n v="1"/>
    <n v="1"/>
    <n v="1"/>
    <n v="1"/>
    <d v="2021-07-16T00:00:00"/>
    <x v="2251"/>
    <n v="411800"/>
    <n v="32944"/>
    <x v="14"/>
    <x v="2"/>
    <n v="962568"/>
    <n v="0.90688524590163933"/>
  </r>
  <r>
    <s v="ODR6749275432u"/>
    <s v="C555601L"/>
    <x v="216"/>
    <s v="P920311"/>
    <n v="105850"/>
    <n v="1"/>
    <n v="1058500"/>
    <n v="0"/>
    <n v="1058500"/>
    <n v="1"/>
    <n v="1"/>
    <n v="1"/>
    <n v="1"/>
    <d v="2021-08-13T00:00:00"/>
    <x v="1650"/>
    <n v="1058500"/>
    <n v="87812"/>
    <x v="0"/>
    <x v="2"/>
    <n v="970688"/>
    <n v="0.91704109589041094"/>
  </r>
  <r>
    <s v="ODR5137386928v"/>
    <s v="C412936L"/>
    <x v="95"/>
    <s v="P496204"/>
    <n v="52780"/>
    <n v="2"/>
    <n v="1055600"/>
    <n v="0"/>
    <n v="1055600"/>
    <n v="1"/>
    <n v="1"/>
    <n v="1"/>
    <n v="1"/>
    <d v="2021-07-16T00:00:00"/>
    <x v="1940"/>
    <n v="527800"/>
    <n v="35322"/>
    <x v="8"/>
    <x v="2"/>
    <n v="984956"/>
    <n v="0.93307692307692303"/>
  </r>
  <r>
    <s v="ODR6760631424g"/>
    <s v="C268503L"/>
    <x v="136"/>
    <s v="P496204"/>
    <n v="52780"/>
    <n v="2"/>
    <n v="1055600"/>
    <n v="0"/>
    <n v="1055600"/>
    <n v="1"/>
    <n v="1"/>
    <n v="1"/>
    <n v="1"/>
    <d v="2021-09-14T00:00:00"/>
    <x v="1940"/>
    <n v="527800"/>
    <n v="35322"/>
    <x v="8"/>
    <x v="2"/>
    <n v="984956"/>
    <n v="0.93307692307692303"/>
  </r>
  <r>
    <s v="ODR9112997601q"/>
    <s v="C714316L"/>
    <x v="375"/>
    <s v="P154811"/>
    <n v="52780"/>
    <n v="2"/>
    <n v="1055600"/>
    <n v="0"/>
    <n v="1055600"/>
    <n v="1"/>
    <n v="0"/>
    <n v="0"/>
    <n v="1"/>
    <d v="2021-10-15T00:00:00"/>
    <x v="2252"/>
    <n v="527800"/>
    <n v="31668"/>
    <x v="14"/>
    <x v="2"/>
    <n v="992264"/>
    <n v="0.94"/>
  </r>
  <r>
    <s v="ODR1708312305m"/>
    <s v="C423808L"/>
    <x v="200"/>
    <s v="P118269"/>
    <n v="105154"/>
    <n v="1"/>
    <n v="1051540"/>
    <n v="0"/>
    <n v="1051540"/>
    <n v="1"/>
    <n v="1"/>
    <n v="1"/>
    <n v="1"/>
    <d v="2021-10-09T00:00:00"/>
    <x v="2253"/>
    <n v="881020"/>
    <n v="63394"/>
    <x v="14"/>
    <x v="2"/>
    <n v="988146"/>
    <n v="0.93971318257032543"/>
  </r>
  <r>
    <s v="ODR5980295201d"/>
    <s v="C684498L"/>
    <x v="129"/>
    <s v="P118269"/>
    <n v="105154"/>
    <n v="1"/>
    <n v="1051540"/>
    <n v="0"/>
    <n v="1051540"/>
    <n v="1"/>
    <n v="1"/>
    <n v="1"/>
    <n v="1"/>
    <d v="2022-02-27T00:00:00"/>
    <x v="2253"/>
    <n v="881020"/>
    <n v="63394"/>
    <x v="14"/>
    <x v="2"/>
    <n v="988146"/>
    <n v="0.93971318257032543"/>
  </r>
  <r>
    <s v="ODR8904873710n"/>
    <s v="C564260L"/>
    <x v="387"/>
    <s v="P670138"/>
    <n v="104400"/>
    <n v="1"/>
    <n v="1044000"/>
    <n v="0"/>
    <n v="1044000"/>
    <n v="1"/>
    <n v="0"/>
    <n v="0"/>
    <n v="1"/>
    <d v="2022-02-23T00:00:00"/>
    <x v="2254"/>
    <n v="1044000"/>
    <n v="76212"/>
    <x v="10"/>
    <x v="2"/>
    <n v="967788"/>
    <n v="0.92700000000000005"/>
  </r>
  <r>
    <s v="ODR1805860147z"/>
    <s v="C564260L"/>
    <x v="256"/>
    <s v="P670138"/>
    <n v="104400"/>
    <n v="1"/>
    <n v="1044000"/>
    <n v="0"/>
    <n v="1044000"/>
    <n v="1"/>
    <n v="1"/>
    <n v="0"/>
    <n v="1"/>
    <d v="2022-02-23T00:00:00"/>
    <x v="2254"/>
    <n v="1044000"/>
    <n v="76212"/>
    <x v="10"/>
    <x v="2"/>
    <n v="967788"/>
    <n v="0.92700000000000005"/>
  </r>
  <r>
    <s v="ODR7630228682c"/>
    <s v="C914828L"/>
    <x v="391"/>
    <s v="P315456"/>
    <n v="104400"/>
    <n v="1"/>
    <n v="1044000"/>
    <n v="0"/>
    <n v="1044000"/>
    <n v="1"/>
    <n v="1"/>
    <n v="0"/>
    <n v="1"/>
    <d v="2021-09-03T00:00:00"/>
    <x v="2255"/>
    <n v="1044000"/>
    <n v="86652"/>
    <x v="3"/>
    <x v="2"/>
    <n v="957348"/>
    <n v="0.91700000000000004"/>
  </r>
  <r>
    <s v="ODR8919576410d"/>
    <s v="C395575L"/>
    <x v="164"/>
    <s v="P298075"/>
    <n v="52200"/>
    <n v="2"/>
    <n v="1044000"/>
    <n v="0"/>
    <n v="1044000"/>
    <n v="1"/>
    <n v="1"/>
    <n v="1"/>
    <n v="1"/>
    <d v="2022-01-17T00:00:00"/>
    <x v="2256"/>
    <n v="522000"/>
    <n v="35496"/>
    <x v="6"/>
    <x v="2"/>
    <n v="973008"/>
    <n v="0.93200000000000005"/>
  </r>
  <r>
    <s v="ODR5486389062w"/>
    <s v="C851879L"/>
    <x v="131"/>
    <s v="P138131"/>
    <n v="52200"/>
    <n v="2"/>
    <n v="1044000"/>
    <n v="0"/>
    <n v="1044000"/>
    <n v="1"/>
    <n v="1"/>
    <n v="1"/>
    <n v="1"/>
    <d v="2022-02-05T00:00:00"/>
    <x v="2257"/>
    <n v="522000"/>
    <n v="39150"/>
    <x v="6"/>
    <x v="2"/>
    <n v="965700"/>
    <n v="0.92500000000000004"/>
  </r>
  <r>
    <s v="ODR3597925495s"/>
    <s v="C269011L"/>
    <x v="123"/>
    <s v="P138131"/>
    <n v="52200"/>
    <n v="2"/>
    <n v="1044000"/>
    <n v="0"/>
    <n v="1044000"/>
    <n v="1"/>
    <n v="1"/>
    <n v="1"/>
    <n v="1"/>
    <d v="2022-02-27T00:00:00"/>
    <x v="2257"/>
    <n v="522000"/>
    <n v="39150"/>
    <x v="6"/>
    <x v="2"/>
    <n v="965700"/>
    <n v="0.92500000000000004"/>
  </r>
  <r>
    <s v="ODR5247647742t"/>
    <s v="C168098L"/>
    <x v="355"/>
    <s v="P417101"/>
    <n v="104400"/>
    <n v="1"/>
    <n v="1044000"/>
    <n v="0"/>
    <n v="1044000"/>
    <n v="1"/>
    <n v="1"/>
    <n v="1"/>
    <n v="4"/>
    <d v="2022-03-27T00:00:00"/>
    <x v="2258"/>
    <n v="1044000"/>
    <n v="76212"/>
    <x v="8"/>
    <x v="1"/>
    <n v="967788"/>
    <n v="0.92700000000000005"/>
  </r>
  <r>
    <s v="ODR8678331678u"/>
    <s v="C141366L"/>
    <x v="333"/>
    <s v="P713037"/>
    <n v="104400"/>
    <n v="1"/>
    <n v="1044000"/>
    <n v="0"/>
    <n v="1044000"/>
    <n v="1"/>
    <n v="0"/>
    <n v="0"/>
    <n v="1"/>
    <d v="2022-02-17T00:00:00"/>
    <x v="2259"/>
    <n v="985420"/>
    <n v="66004"/>
    <x v="14"/>
    <x v="2"/>
    <n v="977996"/>
    <n v="0.93677777777777782"/>
  </r>
  <r>
    <s v="ODR6959634881q"/>
    <s v="C708585L"/>
    <x v="84"/>
    <s v="P376703"/>
    <n v="104400"/>
    <n v="1"/>
    <n v="1044000"/>
    <n v="0"/>
    <n v="1044000"/>
    <n v="1"/>
    <n v="0"/>
    <n v="0"/>
    <n v="1"/>
    <d v="2022-06-19T00:00:00"/>
    <x v="2260"/>
    <n v="1044000"/>
    <n v="92916"/>
    <x v="14"/>
    <x v="2"/>
    <n v="951084"/>
    <n v="0.91100000000000003"/>
  </r>
  <r>
    <s v="ODR8981797659i"/>
    <s v="C827470L"/>
    <x v="296"/>
    <s v="P858068"/>
    <n v="26100"/>
    <n v="4"/>
    <n v="1044000"/>
    <n v="0"/>
    <n v="1044000"/>
    <n v="1"/>
    <n v="1"/>
    <n v="1"/>
    <n v="1"/>
    <d v="2022-01-25T00:00:00"/>
    <x v="0"/>
    <n v="261000"/>
    <n v="18270"/>
    <x v="0"/>
    <x v="2"/>
    <n v="970920"/>
    <n v="0.93"/>
  </r>
  <r>
    <s v="ODR8222023665d"/>
    <s v="C455788L"/>
    <x v="186"/>
    <s v="P527415"/>
    <n v="104400"/>
    <n v="1"/>
    <n v="1044000"/>
    <n v="0"/>
    <n v="1044000"/>
    <n v="1"/>
    <n v="1"/>
    <n v="1"/>
    <n v="1"/>
    <d v="2021-07-12T00:00:00"/>
    <x v="2261"/>
    <n v="1044000"/>
    <n v="89784"/>
    <x v="12"/>
    <x v="2"/>
    <n v="954216"/>
    <n v="0.91400000000000003"/>
  </r>
  <r>
    <s v="ODR7823749970i"/>
    <s v="C741034L"/>
    <x v="165"/>
    <s v="P419276"/>
    <n v="104400"/>
    <n v="1"/>
    <n v="1044000"/>
    <n v="0"/>
    <n v="1044000"/>
    <n v="1"/>
    <n v="1"/>
    <n v="1"/>
    <n v="1"/>
    <d v="2022-04-23T00:00:00"/>
    <x v="2262"/>
    <n v="1044000"/>
    <n v="84564"/>
    <x v="12"/>
    <x v="2"/>
    <n v="959436"/>
    <n v="0.91900000000000004"/>
  </r>
  <r>
    <s v="ODR2626396597l"/>
    <s v="C227184L"/>
    <x v="382"/>
    <s v="P275902"/>
    <n v="20880"/>
    <n v="5"/>
    <n v="1044000"/>
    <n v="0"/>
    <n v="1044000"/>
    <n v="1"/>
    <n v="0"/>
    <n v="0"/>
    <n v="8"/>
    <d v="2021-08-02T00:00:00"/>
    <x v="2263"/>
    <n v="208800"/>
    <n v="18328"/>
    <x v="11"/>
    <x v="8"/>
    <n v="952360"/>
    <n v="0.91222222222222227"/>
  </r>
  <r>
    <s v="ODR5942583098h"/>
    <s v="C441526L"/>
    <x v="192"/>
    <s v="P982769"/>
    <n v="17400"/>
    <n v="6"/>
    <n v="1044000"/>
    <n v="0"/>
    <n v="1044000"/>
    <n v="1"/>
    <n v="1"/>
    <n v="1"/>
    <n v="1"/>
    <d v="2021-07-23T00:00:00"/>
    <x v="1854"/>
    <n v="174000"/>
    <n v="14790"/>
    <x v="11"/>
    <x v="2"/>
    <n v="955260"/>
    <n v="0.91500000000000004"/>
  </r>
  <r>
    <s v="ODR7337237290i"/>
    <s v="C349980L"/>
    <x v="295"/>
    <s v="P442602"/>
    <n v="26100"/>
    <n v="4"/>
    <n v="1044000"/>
    <n v="0"/>
    <n v="1044000"/>
    <n v="1"/>
    <n v="1"/>
    <n v="1"/>
    <n v="3"/>
    <d v="2021-07-02T00:00:00"/>
    <x v="2264"/>
    <n v="261000"/>
    <n v="23200"/>
    <x v="5"/>
    <x v="3"/>
    <n v="951200"/>
    <n v="0.91111111111111109"/>
  </r>
  <r>
    <s v="ODR7841301479q"/>
    <s v="C846375L"/>
    <x v="221"/>
    <s v="P984334"/>
    <n v="104342"/>
    <n v="1"/>
    <n v="1043420"/>
    <n v="0"/>
    <n v="1043420"/>
    <n v="1"/>
    <n v="1"/>
    <n v="1"/>
    <n v="1"/>
    <d v="2021-07-26T00:00:00"/>
    <x v="2265"/>
    <n v="1043420"/>
    <n v="71978"/>
    <x v="3"/>
    <x v="2"/>
    <n v="971442"/>
    <n v="0.93101723179544194"/>
  </r>
  <r>
    <s v="ODR5796840204r"/>
    <s v="C415752L"/>
    <x v="256"/>
    <s v="P712821"/>
    <n v="104342"/>
    <n v="1"/>
    <n v="1043420"/>
    <n v="0"/>
    <n v="1043420"/>
    <n v="1"/>
    <n v="1"/>
    <n v="1"/>
    <n v="7"/>
    <d v="2022-03-21T00:00:00"/>
    <x v="2266"/>
    <n v="1043420"/>
    <n v="63626"/>
    <x v="14"/>
    <x v="4"/>
    <n v="979794"/>
    <n v="0.93902167871039466"/>
  </r>
  <r>
    <s v="ODR5409155061x"/>
    <s v="C515631L"/>
    <x v="389"/>
    <s v="P242143"/>
    <n v="52142"/>
    <n v="2"/>
    <n v="1042840"/>
    <n v="0"/>
    <n v="1042840"/>
    <n v="1"/>
    <n v="0"/>
    <n v="0"/>
    <n v="1"/>
    <d v="2021-08-05T00:00:00"/>
    <x v="1575"/>
    <n v="405420"/>
    <n v="24708"/>
    <x v="8"/>
    <x v="2"/>
    <n v="993424"/>
    <n v="0.95261401557285874"/>
  </r>
  <r>
    <s v="ODR2498103593s"/>
    <s v="C525405L"/>
    <x v="64"/>
    <s v="P242143"/>
    <n v="52142"/>
    <n v="2"/>
    <n v="1042840"/>
    <n v="0"/>
    <n v="1042840"/>
    <n v="1"/>
    <n v="0"/>
    <n v="0"/>
    <n v="1"/>
    <d v="2021-07-24T00:00:00"/>
    <x v="1575"/>
    <n v="405420"/>
    <n v="24708"/>
    <x v="8"/>
    <x v="2"/>
    <n v="993424"/>
    <n v="0.95261401557285874"/>
  </r>
  <r>
    <s v="ODR7582709514g"/>
    <s v="C903604L"/>
    <x v="383"/>
    <s v="P242143"/>
    <n v="52142"/>
    <n v="2"/>
    <n v="1042840"/>
    <n v="0"/>
    <n v="1042840"/>
    <n v="1"/>
    <n v="0"/>
    <n v="0"/>
    <n v="1"/>
    <d v="2021-08-22T00:00:00"/>
    <x v="1575"/>
    <n v="405420"/>
    <n v="24708"/>
    <x v="8"/>
    <x v="2"/>
    <n v="993424"/>
    <n v="0.95261401557285874"/>
  </r>
  <r>
    <s v="ODR9590708500j"/>
    <s v="C194353L"/>
    <x v="348"/>
    <s v="P508629"/>
    <n v="52142"/>
    <n v="2"/>
    <n v="1042840"/>
    <n v="0"/>
    <n v="1042840"/>
    <n v="1"/>
    <n v="1"/>
    <n v="1"/>
    <n v="1"/>
    <d v="2021-07-15T00:00:00"/>
    <x v="2267"/>
    <n v="661200"/>
    <n v="50228"/>
    <x v="5"/>
    <x v="2"/>
    <n v="942384"/>
    <n v="0.903670745272525"/>
  </r>
  <r>
    <s v="ODR4712260135b"/>
    <s v="C194353L"/>
    <x v="264"/>
    <s v="P253776"/>
    <n v="52142"/>
    <n v="2"/>
    <n v="1042840"/>
    <n v="0"/>
    <n v="1042840"/>
    <n v="1"/>
    <n v="1"/>
    <n v="1"/>
    <n v="1"/>
    <d v="2021-07-15T00:00:00"/>
    <x v="1956"/>
    <n v="521420"/>
    <n v="40658"/>
    <x v="5"/>
    <x v="2"/>
    <n v="961524"/>
    <n v="0.92202447163515022"/>
  </r>
  <r>
    <s v="ODR7703600210w"/>
    <s v="C751329L"/>
    <x v="279"/>
    <s v="P783461"/>
    <n v="34742"/>
    <n v="3"/>
    <n v="1042260"/>
    <n v="0"/>
    <n v="1042260"/>
    <n v="1"/>
    <n v="1"/>
    <n v="0"/>
    <n v="1"/>
    <d v="2021-09-12T00:00:00"/>
    <x v="2268"/>
    <n v="347420"/>
    <n v="29870"/>
    <x v="8"/>
    <x v="2"/>
    <n v="952650"/>
    <n v="0.91402337228714525"/>
  </r>
  <r>
    <s v="ODR1139685121i"/>
    <s v="C374625L"/>
    <x v="405"/>
    <s v="P437509"/>
    <n v="104168"/>
    <n v="1"/>
    <n v="1041680"/>
    <n v="0"/>
    <n v="1041680"/>
    <n v="1"/>
    <n v="1"/>
    <n v="1"/>
    <n v="1"/>
    <d v="2021-08-02T00:00:00"/>
    <x v="1698"/>
    <n v="1018480"/>
    <n v="70238"/>
    <x v="13"/>
    <x v="2"/>
    <n v="971442"/>
    <n v="0.93257238307349666"/>
  </r>
  <r>
    <s v="ODR8792172026q"/>
    <s v="C296839L"/>
    <x v="57"/>
    <s v="P437509"/>
    <n v="104168"/>
    <n v="1"/>
    <n v="1041680"/>
    <n v="0"/>
    <n v="1041680"/>
    <n v="1"/>
    <n v="1"/>
    <n v="1"/>
    <n v="1"/>
    <d v="2021-08-20T00:00:00"/>
    <x v="1698"/>
    <n v="1018480"/>
    <n v="70238"/>
    <x v="13"/>
    <x v="2"/>
    <n v="971442"/>
    <n v="0.93257238307349666"/>
  </r>
  <r>
    <s v="ODR2369520272m"/>
    <s v="C654812L"/>
    <x v="228"/>
    <s v="P437509"/>
    <n v="104168"/>
    <n v="1"/>
    <n v="1041680"/>
    <n v="0"/>
    <n v="1041680"/>
    <n v="1"/>
    <n v="1"/>
    <n v="1"/>
    <n v="1"/>
    <d v="2021-08-15T00:00:00"/>
    <x v="1698"/>
    <n v="1018480"/>
    <n v="70238"/>
    <x v="13"/>
    <x v="2"/>
    <n v="971442"/>
    <n v="0.93257238307349666"/>
  </r>
  <r>
    <s v="ODR4430386806e"/>
    <s v="C804553L"/>
    <x v="229"/>
    <s v="P437509"/>
    <n v="104168"/>
    <n v="1"/>
    <n v="1041680"/>
    <n v="0"/>
    <n v="1041680"/>
    <n v="1"/>
    <n v="1"/>
    <n v="1"/>
    <n v="1"/>
    <d v="2021-08-07T00:00:00"/>
    <x v="1698"/>
    <n v="1018480"/>
    <n v="70238"/>
    <x v="13"/>
    <x v="2"/>
    <n v="971442"/>
    <n v="0.93257238307349666"/>
  </r>
  <r>
    <s v="ODR8396043546z"/>
    <s v="C873763L"/>
    <x v="10"/>
    <s v="P437509"/>
    <n v="104168"/>
    <n v="1"/>
    <n v="1041680"/>
    <n v="0"/>
    <n v="1041680"/>
    <n v="1"/>
    <n v="1"/>
    <n v="1"/>
    <n v="4"/>
    <d v="2021-09-09T00:00:00"/>
    <x v="1698"/>
    <n v="1018480"/>
    <n v="70238"/>
    <x v="13"/>
    <x v="1"/>
    <n v="971442"/>
    <n v="0.93257238307349666"/>
  </r>
  <r>
    <s v="ODR8830718942b"/>
    <s v="C685248L"/>
    <x v="0"/>
    <s v="P437509"/>
    <n v="104168"/>
    <n v="1"/>
    <n v="1041680"/>
    <n v="0"/>
    <n v="1041680"/>
    <n v="1"/>
    <n v="1"/>
    <n v="1"/>
    <n v="1"/>
    <d v="2021-11-15T00:00:00"/>
    <x v="1698"/>
    <n v="1018480"/>
    <n v="70238"/>
    <x v="13"/>
    <x v="2"/>
    <n v="971442"/>
    <n v="0.93257238307349666"/>
  </r>
  <r>
    <s v="ODR5353120350x"/>
    <s v="C243493L"/>
    <x v="284"/>
    <s v="P437509"/>
    <n v="104168"/>
    <n v="1"/>
    <n v="1041680"/>
    <n v="0"/>
    <n v="1041680"/>
    <n v="1"/>
    <n v="1"/>
    <n v="1"/>
    <n v="1"/>
    <d v="2021-11-18T00:00:00"/>
    <x v="1698"/>
    <n v="1018480"/>
    <n v="70238"/>
    <x v="13"/>
    <x v="2"/>
    <n v="971442"/>
    <n v="0.93257238307349666"/>
  </r>
  <r>
    <s v="ODR9961400366h"/>
    <s v="C292711L"/>
    <x v="233"/>
    <s v="P653370"/>
    <n v="26042"/>
    <n v="4"/>
    <n v="1041680"/>
    <n v="0"/>
    <n v="1041680"/>
    <n v="1"/>
    <n v="1"/>
    <n v="1"/>
    <n v="1"/>
    <d v="2021-10-20T00:00:00"/>
    <x v="2269"/>
    <n v="260420"/>
    <n v="18734"/>
    <x v="0"/>
    <x v="2"/>
    <n v="966744"/>
    <n v="0.92806236080178173"/>
  </r>
  <r>
    <s v="ODR1797210344v"/>
    <s v="C953171L"/>
    <x v="390"/>
    <s v="P720034"/>
    <n v="104110"/>
    <n v="1"/>
    <n v="1041100"/>
    <n v="0"/>
    <n v="1041100"/>
    <n v="1"/>
    <n v="1"/>
    <n v="1"/>
    <n v="1"/>
    <d v="2021-07-18T00:00:00"/>
    <x v="2270"/>
    <n v="1041100"/>
    <n v="66584"/>
    <x v="14"/>
    <x v="2"/>
    <n v="974516"/>
    <n v="0.93604456824512539"/>
  </r>
  <r>
    <s v="ODR3622769271g"/>
    <s v="C241930L"/>
    <x v="378"/>
    <s v="P492175"/>
    <n v="104110"/>
    <n v="1"/>
    <n v="1041100"/>
    <n v="0"/>
    <n v="1041100"/>
    <n v="1"/>
    <n v="1"/>
    <n v="1"/>
    <n v="1"/>
    <d v="2021-08-17T00:00:00"/>
    <x v="2271"/>
    <n v="1041100"/>
    <n v="75980"/>
    <x v="14"/>
    <x v="2"/>
    <n v="965120"/>
    <n v="0.92701949860724231"/>
  </r>
  <r>
    <s v="ODR5814197788a"/>
    <s v="C457592L"/>
    <x v="405"/>
    <s v="P507071"/>
    <n v="103820"/>
    <n v="1"/>
    <n v="1038200"/>
    <n v="0"/>
    <n v="1038200"/>
    <n v="1"/>
    <n v="1"/>
    <n v="1"/>
    <n v="1"/>
    <d v="2021-08-10T00:00:00"/>
    <x v="141"/>
    <n v="1038200"/>
    <n v="73660"/>
    <x v="14"/>
    <x v="2"/>
    <n v="964540"/>
    <n v="0.92905027932960893"/>
  </r>
  <r>
    <s v="ODR5501345866n"/>
    <s v="C471285L"/>
    <x v="125"/>
    <s v="P507071"/>
    <n v="103820"/>
    <n v="1"/>
    <n v="1038200"/>
    <n v="0"/>
    <n v="1038200"/>
    <n v="1"/>
    <n v="1"/>
    <n v="1"/>
    <n v="1"/>
    <d v="2021-09-24T00:00:00"/>
    <x v="141"/>
    <n v="1038200"/>
    <n v="73660"/>
    <x v="14"/>
    <x v="2"/>
    <n v="964540"/>
    <n v="0.92905027932960893"/>
  </r>
  <r>
    <s v="ODR7589090018j"/>
    <s v="C953132L"/>
    <x v="197"/>
    <s v="P507071"/>
    <n v="103820"/>
    <n v="1"/>
    <n v="1038200"/>
    <n v="0"/>
    <n v="1038200"/>
    <n v="1"/>
    <n v="0"/>
    <n v="0"/>
    <n v="1"/>
    <d v="2021-10-04T00:00:00"/>
    <x v="141"/>
    <n v="1038200"/>
    <n v="73660"/>
    <x v="14"/>
    <x v="2"/>
    <n v="964540"/>
    <n v="0.92905027932960893"/>
  </r>
  <r>
    <s v="ODR9897382760d"/>
    <s v="C720927L"/>
    <x v="309"/>
    <s v="P507071"/>
    <n v="103820"/>
    <n v="1"/>
    <n v="1038200"/>
    <n v="0"/>
    <n v="1038200"/>
    <n v="1"/>
    <n v="1"/>
    <n v="1"/>
    <n v="1"/>
    <d v="2021-07-17T00:00:00"/>
    <x v="141"/>
    <n v="1038200"/>
    <n v="73660"/>
    <x v="14"/>
    <x v="2"/>
    <n v="964540"/>
    <n v="0.92905027932960893"/>
  </r>
  <r>
    <s v="ODR9162786861n"/>
    <s v="C136210L"/>
    <x v="330"/>
    <s v="P507071"/>
    <n v="103820"/>
    <n v="1"/>
    <n v="1038200"/>
    <n v="0"/>
    <n v="1038200"/>
    <n v="1"/>
    <n v="0"/>
    <n v="0"/>
    <n v="4"/>
    <d v="2021-09-21T00:00:00"/>
    <x v="141"/>
    <n v="1038200"/>
    <n v="73660"/>
    <x v="14"/>
    <x v="1"/>
    <n v="964540"/>
    <n v="0.92905027932960893"/>
  </r>
  <r>
    <s v="ODR2989894204d"/>
    <s v="C854213L"/>
    <x v="202"/>
    <s v="P507071"/>
    <n v="103820"/>
    <n v="1"/>
    <n v="1038200"/>
    <n v="0"/>
    <n v="1038200"/>
    <n v="1"/>
    <n v="1"/>
    <n v="0"/>
    <n v="1"/>
    <d v="2022-01-27T00:00:00"/>
    <x v="141"/>
    <n v="1038200"/>
    <n v="73660"/>
    <x v="14"/>
    <x v="2"/>
    <n v="964540"/>
    <n v="0.92905027932960893"/>
  </r>
  <r>
    <s v="ODR9236353303d"/>
    <s v="C690140L"/>
    <x v="193"/>
    <s v="P948769"/>
    <n v="51910"/>
    <n v="2"/>
    <n v="1038200"/>
    <n v="0"/>
    <n v="1038200"/>
    <n v="1"/>
    <n v="1"/>
    <n v="1"/>
    <n v="1"/>
    <d v="2021-07-25T00:00:00"/>
    <x v="2206"/>
    <n v="376420"/>
    <n v="32712"/>
    <x v="0"/>
    <x v="2"/>
    <n v="972776"/>
    <n v="0.93698324022346369"/>
  </r>
  <r>
    <s v="ODR7212630731x"/>
    <s v="C229578L"/>
    <x v="384"/>
    <s v="P222724"/>
    <n v="103298"/>
    <n v="1"/>
    <n v="1032980"/>
    <n v="0"/>
    <n v="1032980"/>
    <n v="1"/>
    <n v="1"/>
    <n v="1"/>
    <n v="1"/>
    <d v="2021-08-24T00:00:00"/>
    <x v="2272"/>
    <n v="1032980"/>
    <n v="88798"/>
    <x v="0"/>
    <x v="2"/>
    <n v="944182"/>
    <n v="0.9140370578326783"/>
  </r>
  <r>
    <s v="ODR6617136328p"/>
    <s v="C180988L"/>
    <x v="368"/>
    <s v="P669973"/>
    <n v="103298"/>
    <n v="1"/>
    <n v="1032980"/>
    <n v="0"/>
    <n v="1032980"/>
    <n v="1"/>
    <n v="1"/>
    <n v="1"/>
    <n v="1"/>
    <d v="2022-04-16T00:00:00"/>
    <x v="2273"/>
    <n v="1032980"/>
    <n v="84680"/>
    <x v="0"/>
    <x v="2"/>
    <n v="948300"/>
    <n v="0.91802358225715885"/>
  </r>
  <r>
    <s v="ODR8831252574i"/>
    <s v="C543751L"/>
    <x v="14"/>
    <s v="P138166"/>
    <n v="103240"/>
    <n v="1"/>
    <n v="1032400"/>
    <n v="0"/>
    <n v="1032400"/>
    <n v="1"/>
    <n v="0"/>
    <n v="0"/>
    <n v="1"/>
    <d v="2022-04-24T00:00:00"/>
    <x v="2274"/>
    <n v="1032400"/>
    <n v="83578"/>
    <x v="14"/>
    <x v="2"/>
    <n v="948822"/>
    <n v="0.91904494382022472"/>
  </r>
  <r>
    <s v="ODR7336841560q"/>
    <s v="C419677L"/>
    <x v="70"/>
    <s v="P138166"/>
    <n v="103240"/>
    <n v="1"/>
    <n v="1032400"/>
    <n v="0"/>
    <n v="1032400"/>
    <n v="1"/>
    <n v="0"/>
    <n v="0"/>
    <n v="1"/>
    <d v="2022-07-23T00:00:00"/>
    <x v="2274"/>
    <n v="1032400"/>
    <n v="83578"/>
    <x v="14"/>
    <x v="2"/>
    <n v="948822"/>
    <n v="0.91904494382022472"/>
  </r>
  <r>
    <s v="ODR6484843987y"/>
    <s v="C307564L"/>
    <x v="287"/>
    <s v="P610445"/>
    <n v="102660"/>
    <n v="1"/>
    <n v="1026600"/>
    <n v="0"/>
    <n v="1026600"/>
    <n v="1"/>
    <n v="1"/>
    <n v="1"/>
    <n v="1"/>
    <d v="2021-09-15T00:00:00"/>
    <x v="2275"/>
    <n v="1026600"/>
    <n v="89262"/>
    <x v="5"/>
    <x v="2"/>
    <n v="937338"/>
    <n v="0.9130508474576271"/>
  </r>
  <r>
    <s v="ODR6426560991y"/>
    <s v="C954482L"/>
    <x v="164"/>
    <s v="P610445"/>
    <n v="102660"/>
    <n v="1"/>
    <n v="1026600"/>
    <n v="0"/>
    <n v="1026600"/>
    <n v="1"/>
    <n v="1"/>
    <n v="0"/>
    <n v="5"/>
    <d v="2021-09-17T00:00:00"/>
    <x v="2275"/>
    <n v="1026600"/>
    <n v="89262"/>
    <x v="5"/>
    <x v="0"/>
    <n v="937338"/>
    <n v="0.9130508474576271"/>
  </r>
  <r>
    <s v="ODR4685165897b"/>
    <s v="C984840L"/>
    <x v="89"/>
    <s v="P352729"/>
    <n v="102370"/>
    <n v="1"/>
    <n v="1023700"/>
    <n v="0"/>
    <n v="1023700"/>
    <n v="1"/>
    <n v="0"/>
    <n v="0"/>
    <n v="1"/>
    <d v="2021-07-21T00:00:00"/>
    <x v="2276"/>
    <n v="1023700"/>
    <n v="87986"/>
    <x v="4"/>
    <x v="2"/>
    <n v="935714"/>
    <n v="0.91405099150141644"/>
  </r>
  <r>
    <s v="ODR3897326662k"/>
    <s v="C238436L"/>
    <x v="390"/>
    <s v="P340301"/>
    <n v="102138"/>
    <n v="1"/>
    <n v="1021380"/>
    <n v="0"/>
    <n v="1021380"/>
    <n v="1"/>
    <n v="1"/>
    <n v="1"/>
    <n v="1"/>
    <d v="2021-07-22T00:00:00"/>
    <x v="2277"/>
    <n v="1021380"/>
    <n v="87812"/>
    <x v="3"/>
    <x v="2"/>
    <n v="933568"/>
    <n v="0.91402612152186258"/>
  </r>
  <r>
    <s v="ODR5644466749h"/>
    <s v="C435225L"/>
    <x v="216"/>
    <s v="P340301"/>
    <n v="102138"/>
    <n v="1"/>
    <n v="1021380"/>
    <n v="0"/>
    <n v="1021380"/>
    <n v="1"/>
    <n v="1"/>
    <n v="1"/>
    <n v="1"/>
    <d v="2021-08-13T00:00:00"/>
    <x v="2277"/>
    <n v="1021380"/>
    <n v="87812"/>
    <x v="3"/>
    <x v="2"/>
    <n v="933568"/>
    <n v="0.91402612152186258"/>
  </r>
  <r>
    <s v="ODR1160774599n"/>
    <s v="C216698L"/>
    <x v="407"/>
    <s v="P886407"/>
    <n v="102138"/>
    <n v="1"/>
    <n v="1021380"/>
    <n v="0"/>
    <n v="1021380"/>
    <n v="1"/>
    <n v="1"/>
    <n v="0"/>
    <n v="1"/>
    <d v="2021-07-01T00:00:00"/>
    <x v="2278"/>
    <n v="1021380"/>
    <n v="81664"/>
    <x v="1"/>
    <x v="2"/>
    <n v="939716"/>
    <n v="0.92004542873367401"/>
  </r>
  <r>
    <s v="ODR7906244220w"/>
    <s v="C235968L"/>
    <x v="276"/>
    <s v="P757318"/>
    <n v="51040"/>
    <n v="2"/>
    <n v="1020800"/>
    <n v="0"/>
    <n v="1020800"/>
    <n v="1"/>
    <n v="1"/>
    <n v="1"/>
    <n v="1"/>
    <d v="2021-07-02T00:00:00"/>
    <x v="890"/>
    <n v="649020"/>
    <n v="47328"/>
    <x v="11"/>
    <x v="2"/>
    <n v="926144"/>
    <n v="0.90727272727272723"/>
  </r>
  <r>
    <s v="ODR5268316038y"/>
    <s v="C627638L"/>
    <x v="279"/>
    <s v="P757318"/>
    <n v="51040"/>
    <n v="2"/>
    <n v="1020800"/>
    <n v="0"/>
    <n v="1020800"/>
    <n v="1"/>
    <n v="1"/>
    <n v="1"/>
    <n v="1"/>
    <d v="2021-07-02T00:00:00"/>
    <x v="890"/>
    <n v="649020"/>
    <n v="47328"/>
    <x v="11"/>
    <x v="2"/>
    <n v="926144"/>
    <n v="0.90727272727272723"/>
  </r>
  <r>
    <s v="ODR1514760298t"/>
    <s v="C835246L"/>
    <x v="87"/>
    <s v="P437509"/>
    <n v="101848"/>
    <n v="1"/>
    <n v="1018480"/>
    <n v="0"/>
    <n v="1018480"/>
    <n v="1"/>
    <n v="1"/>
    <n v="1"/>
    <n v="1"/>
    <d v="2021-08-22T00:00:00"/>
    <x v="1698"/>
    <n v="1018480"/>
    <n v="70238"/>
    <x v="13"/>
    <x v="2"/>
    <n v="948242"/>
    <n v="0.93103644646924832"/>
  </r>
  <r>
    <s v="ODR4181590045t"/>
    <s v="C509602L"/>
    <x v="167"/>
    <s v="P437509"/>
    <n v="101848"/>
    <n v="1"/>
    <n v="1018480"/>
    <n v="0"/>
    <n v="1018480"/>
    <n v="1"/>
    <n v="1"/>
    <n v="1"/>
    <n v="1"/>
    <d v="2021-08-25T00:00:00"/>
    <x v="1698"/>
    <n v="1018480"/>
    <n v="70238"/>
    <x v="13"/>
    <x v="2"/>
    <n v="948242"/>
    <n v="0.93103644646924832"/>
  </r>
  <r>
    <s v="ODR2189927488p"/>
    <s v="C725097L"/>
    <x v="315"/>
    <s v="P437509"/>
    <n v="101848"/>
    <n v="1"/>
    <n v="1018480"/>
    <n v="0"/>
    <n v="1018480"/>
    <n v="1"/>
    <n v="1"/>
    <n v="1"/>
    <n v="1"/>
    <d v="2021-08-15T00:00:00"/>
    <x v="1698"/>
    <n v="1018480"/>
    <n v="70238"/>
    <x v="13"/>
    <x v="2"/>
    <n v="948242"/>
    <n v="0.93103644646924832"/>
  </r>
  <r>
    <s v="ODR2848209506k"/>
    <s v="C680867L"/>
    <x v="377"/>
    <s v="P437509"/>
    <n v="101848"/>
    <n v="1"/>
    <n v="1018480"/>
    <n v="0"/>
    <n v="1018480"/>
    <n v="1"/>
    <n v="1"/>
    <n v="1"/>
    <n v="1"/>
    <d v="2021-08-14T00:00:00"/>
    <x v="1698"/>
    <n v="1018480"/>
    <n v="70238"/>
    <x v="13"/>
    <x v="2"/>
    <n v="948242"/>
    <n v="0.93103644646924832"/>
  </r>
  <r>
    <s v="ODR8459837375k"/>
    <s v="C356795L"/>
    <x v="360"/>
    <s v="P437509"/>
    <n v="101848"/>
    <n v="1"/>
    <n v="1018480"/>
    <n v="0"/>
    <n v="1018480"/>
    <n v="1"/>
    <n v="1"/>
    <n v="1"/>
    <n v="1"/>
    <d v="2021-08-08T00:00:00"/>
    <x v="1698"/>
    <n v="1018480"/>
    <n v="70238"/>
    <x v="13"/>
    <x v="2"/>
    <n v="948242"/>
    <n v="0.93103644646924832"/>
  </r>
  <r>
    <s v="ODR4312662784s"/>
    <s v="C385143L"/>
    <x v="242"/>
    <s v="P437509"/>
    <n v="101848"/>
    <n v="1"/>
    <n v="1018480"/>
    <n v="0"/>
    <n v="1018480"/>
    <n v="1"/>
    <n v="1"/>
    <n v="1"/>
    <n v="1"/>
    <d v="2021-08-17T00:00:00"/>
    <x v="1698"/>
    <n v="1018480"/>
    <n v="70238"/>
    <x v="13"/>
    <x v="2"/>
    <n v="948242"/>
    <n v="0.93103644646924832"/>
  </r>
  <r>
    <s v="ODR8277988528s"/>
    <s v="C608133L"/>
    <x v="249"/>
    <s v="P182858"/>
    <n v="101500"/>
    <n v="1"/>
    <n v="1015000"/>
    <n v="0"/>
    <n v="1015000"/>
    <n v="1"/>
    <n v="1"/>
    <n v="1"/>
    <n v="1"/>
    <d v="2021-10-20T00:00:00"/>
    <x v="2279"/>
    <n v="957000"/>
    <n v="80388"/>
    <x v="3"/>
    <x v="2"/>
    <n v="934612"/>
    <n v="0.92079999999999995"/>
  </r>
  <r>
    <s v="ODR2441912436z"/>
    <s v="C359997L"/>
    <x v="291"/>
    <s v="P182858"/>
    <n v="101500"/>
    <n v="1"/>
    <n v="1015000"/>
    <n v="0"/>
    <n v="1015000"/>
    <n v="1"/>
    <n v="1"/>
    <n v="1"/>
    <n v="4"/>
    <d v="2021-11-06T00:00:00"/>
    <x v="2279"/>
    <n v="957000"/>
    <n v="80388"/>
    <x v="3"/>
    <x v="1"/>
    <n v="934612"/>
    <n v="0.92079999999999995"/>
  </r>
  <r>
    <s v="ODR9615513622h"/>
    <s v="C562005L"/>
    <x v="396"/>
    <s v="P128377"/>
    <n v="101500"/>
    <n v="1"/>
    <n v="1015000"/>
    <n v="0"/>
    <n v="1015000"/>
    <n v="1"/>
    <n v="1"/>
    <n v="1"/>
    <n v="1"/>
    <d v="2021-08-09T00:00:00"/>
    <x v="2280"/>
    <n v="1015000"/>
    <n v="75110"/>
    <x v="8"/>
    <x v="2"/>
    <n v="939890"/>
    <n v="0.92600000000000005"/>
  </r>
  <r>
    <s v="ODR5945888031j"/>
    <s v="C735207L"/>
    <x v="258"/>
    <s v="P553348"/>
    <n v="101500"/>
    <n v="1"/>
    <n v="1015000"/>
    <n v="0"/>
    <n v="1015000"/>
    <n v="1"/>
    <n v="1"/>
    <n v="1"/>
    <n v="1"/>
    <d v="2022-02-16T00:00:00"/>
    <x v="2281"/>
    <n v="1015000"/>
    <n v="90306"/>
    <x v="14"/>
    <x v="2"/>
    <n v="924694"/>
    <n v="0.91102857142857141"/>
  </r>
  <r>
    <s v="ODR6751492082h"/>
    <s v="C986058L"/>
    <x v="121"/>
    <s v="P553348"/>
    <n v="101500"/>
    <n v="1"/>
    <n v="1015000"/>
    <n v="0"/>
    <n v="1015000"/>
    <n v="1"/>
    <n v="1"/>
    <n v="0"/>
    <n v="1"/>
    <d v="2021-09-28T00:00:00"/>
    <x v="2281"/>
    <n v="1015000"/>
    <n v="90306"/>
    <x v="14"/>
    <x v="2"/>
    <n v="924694"/>
    <n v="0.91102857142857141"/>
  </r>
  <r>
    <s v="ODR7408247456l"/>
    <s v="C741634L"/>
    <x v="380"/>
    <s v="P365670"/>
    <n v="20300"/>
    <n v="5"/>
    <n v="1015000"/>
    <n v="0"/>
    <n v="1015000"/>
    <n v="1"/>
    <n v="1"/>
    <n v="1"/>
    <n v="1"/>
    <d v="2021-07-09T00:00:00"/>
    <x v="2282"/>
    <n v="203000"/>
    <n v="14790"/>
    <x v="5"/>
    <x v="2"/>
    <n v="941050"/>
    <n v="0.92714285714285716"/>
  </r>
  <r>
    <s v="ODR1783491655p"/>
    <s v="C241017L"/>
    <x v="175"/>
    <s v="P427813"/>
    <n v="101442"/>
    <n v="1"/>
    <n v="1014420"/>
    <n v="0"/>
    <n v="1014420"/>
    <n v="1"/>
    <n v="1"/>
    <n v="1"/>
    <n v="1"/>
    <d v="2021-07-28T00:00:00"/>
    <x v="2283"/>
    <n v="1014420"/>
    <n v="67918"/>
    <x v="8"/>
    <x v="2"/>
    <n v="946502"/>
    <n v="0.93304745568896508"/>
  </r>
  <r>
    <s v="ODR4062199697h"/>
    <s v="C634098L"/>
    <x v="15"/>
    <s v="P105825"/>
    <n v="101442"/>
    <n v="1"/>
    <n v="1014420"/>
    <n v="0"/>
    <n v="1014420"/>
    <n v="1"/>
    <n v="1"/>
    <n v="1"/>
    <n v="1"/>
    <d v="2022-04-03T00:00:00"/>
    <x v="2284"/>
    <n v="1252800"/>
    <n v="81432"/>
    <x v="5"/>
    <x v="2"/>
    <n v="932988"/>
    <n v="0.9197255574614065"/>
  </r>
  <r>
    <s v="ODR8046222439r"/>
    <s v="C200313L"/>
    <x v="222"/>
    <s v="P506488"/>
    <n v="100920"/>
    <n v="1"/>
    <n v="1009200"/>
    <n v="0"/>
    <n v="1009200"/>
    <n v="1"/>
    <n v="1"/>
    <n v="1"/>
    <n v="1"/>
    <d v="2021-07-17T00:00:00"/>
    <x v="2285"/>
    <n v="1009200"/>
    <n v="81722"/>
    <x v="3"/>
    <x v="2"/>
    <n v="927478"/>
    <n v="0.91902298850574715"/>
  </r>
  <r>
    <s v="ODR2690298683i"/>
    <s v="C163482L"/>
    <x v="276"/>
    <s v="P378314"/>
    <n v="100920"/>
    <n v="1"/>
    <n v="1009200"/>
    <n v="0"/>
    <n v="1009200"/>
    <n v="1"/>
    <n v="0"/>
    <n v="0"/>
    <n v="1"/>
    <d v="2021-07-04T00:00:00"/>
    <x v="2286"/>
    <n v="1009200"/>
    <n v="87754"/>
    <x v="0"/>
    <x v="2"/>
    <n v="921446"/>
    <n v="0.91304597701149426"/>
  </r>
  <r>
    <s v="ODR9521646778g"/>
    <s v="C576952L"/>
    <x v="300"/>
    <s v="P625189"/>
    <n v="50460"/>
    <n v="2"/>
    <n v="1009200"/>
    <n v="0"/>
    <n v="1009200"/>
    <n v="1"/>
    <n v="1"/>
    <n v="1"/>
    <n v="4"/>
    <d v="2021-12-18T00:00:00"/>
    <x v="1545"/>
    <n v="504600"/>
    <n v="40832"/>
    <x v="11"/>
    <x v="1"/>
    <n v="927536"/>
    <n v="0.91908045977011499"/>
  </r>
  <r>
    <s v="ODR3566296453d"/>
    <s v="C517770L"/>
    <x v="304"/>
    <s v="P625189"/>
    <n v="50460"/>
    <n v="2"/>
    <n v="1009200"/>
    <n v="0"/>
    <n v="1009200"/>
    <n v="1"/>
    <n v="1"/>
    <n v="1"/>
    <n v="1"/>
    <d v="2022-02-22T00:00:00"/>
    <x v="1545"/>
    <n v="504600"/>
    <n v="40832"/>
    <x v="11"/>
    <x v="2"/>
    <n v="927536"/>
    <n v="0.91908045977011499"/>
  </r>
  <r>
    <s v="ODR5339431590n"/>
    <s v="C600915L"/>
    <x v="264"/>
    <s v="P625189"/>
    <n v="50460"/>
    <n v="2"/>
    <n v="1009200"/>
    <n v="0"/>
    <n v="1009200"/>
    <n v="1"/>
    <n v="1"/>
    <n v="1"/>
    <n v="5"/>
    <d v="2022-04-27T00:00:00"/>
    <x v="1545"/>
    <n v="504600"/>
    <n v="40832"/>
    <x v="11"/>
    <x v="0"/>
    <n v="927536"/>
    <n v="0.91908045977011499"/>
  </r>
  <r>
    <s v="ODR4787328519r"/>
    <s v="C576952L"/>
    <x v="90"/>
    <s v="P625189"/>
    <n v="50460"/>
    <n v="2"/>
    <n v="1009200"/>
    <n v="0"/>
    <n v="1009200"/>
    <n v="1"/>
    <n v="0"/>
    <n v="0"/>
    <n v="4"/>
    <d v="2021-12-18T00:00:00"/>
    <x v="1545"/>
    <n v="504600"/>
    <n v="40832"/>
    <x v="11"/>
    <x v="1"/>
    <n v="927536"/>
    <n v="0.91908045977011499"/>
  </r>
  <r>
    <s v="ODR5978523297m"/>
    <s v="C131307L"/>
    <x v="160"/>
    <s v="P481307"/>
    <n v="33466"/>
    <n v="3"/>
    <n v="1003980"/>
    <n v="0"/>
    <n v="1003980"/>
    <n v="1"/>
    <n v="1"/>
    <n v="1"/>
    <n v="1"/>
    <d v="2021-07-09T00:00:00"/>
    <x v="2062"/>
    <n v="326540"/>
    <n v="28362"/>
    <x v="11"/>
    <x v="2"/>
    <n v="918894"/>
    <n v="0.91525129982668973"/>
  </r>
  <r>
    <s v="ODR5052725903y"/>
    <s v="C629303L"/>
    <x v="250"/>
    <s v="P446106"/>
    <n v="8352"/>
    <n v="12"/>
    <n v="1002240"/>
    <n v="0"/>
    <n v="1002240"/>
    <n v="1"/>
    <n v="1"/>
    <n v="0"/>
    <n v="1"/>
    <d v="2022-02-04T00:00:00"/>
    <x v="1894"/>
    <n v="83520"/>
    <n v="6322"/>
    <x v="11"/>
    <x v="2"/>
    <n v="926376"/>
    <n v="0.9243055555555556"/>
  </r>
  <r>
    <s v="ODR1862549285t"/>
    <s v="C565100L"/>
    <x v="105"/>
    <s v="P747058"/>
    <n v="100050"/>
    <n v="1"/>
    <n v="1000500"/>
    <n v="0"/>
    <n v="1000500"/>
    <n v="1"/>
    <n v="1"/>
    <n v="0"/>
    <n v="1"/>
    <d v="2022-05-07T00:00:00"/>
    <x v="2287"/>
    <n v="1000500"/>
    <n v="85028"/>
    <x v="6"/>
    <x v="2"/>
    <n v="915472"/>
    <n v="0.91501449275362323"/>
  </r>
  <r>
    <s v="ODR6400164778i"/>
    <s v="C580092L"/>
    <x v="389"/>
    <s v="P788833"/>
    <n v="100050"/>
    <n v="1"/>
    <n v="1000500"/>
    <n v="0"/>
    <n v="1000500"/>
    <n v="1"/>
    <n v="1"/>
    <n v="0"/>
    <n v="1"/>
    <d v="2021-08-06T00:00:00"/>
    <x v="2288"/>
    <n v="1000500"/>
    <n v="77024"/>
    <x v="0"/>
    <x v="2"/>
    <n v="923476"/>
    <n v="0.92301449275362324"/>
  </r>
  <r>
    <s v="ODR9942344839z"/>
    <s v="C668740L"/>
    <x v="105"/>
    <s v="P107804"/>
    <n v="49880"/>
    <n v="2"/>
    <n v="997600"/>
    <n v="0"/>
    <n v="997600"/>
    <n v="1"/>
    <n v="1"/>
    <n v="1"/>
    <n v="1"/>
    <d v="2022-08-18T00:00:00"/>
    <x v="2289"/>
    <n v="437900"/>
    <n v="28014"/>
    <x v="0"/>
    <x v="2"/>
    <n v="941572"/>
    <n v="0.94383720930232562"/>
  </r>
  <r>
    <s v="ODR3777072247a"/>
    <s v="C464239L"/>
    <x v="161"/>
    <s v="P604177"/>
    <n v="49880"/>
    <n v="2"/>
    <n v="997600"/>
    <n v="0"/>
    <n v="997600"/>
    <n v="1"/>
    <n v="1"/>
    <n v="0"/>
    <n v="1"/>
    <d v="2021-10-09T00:00:00"/>
    <x v="2290"/>
    <n v="498800"/>
    <n v="29928"/>
    <x v="5"/>
    <x v="2"/>
    <n v="937744"/>
    <n v="0.94"/>
  </r>
  <r>
    <s v="ODR6469287029l"/>
    <s v="C576787L"/>
    <x v="18"/>
    <s v="P965272"/>
    <n v="99644"/>
    <n v="1"/>
    <n v="996440"/>
    <n v="0"/>
    <n v="996440"/>
    <n v="1"/>
    <n v="1"/>
    <n v="1"/>
    <n v="1"/>
    <d v="2022-06-20T00:00:00"/>
    <x v="2291"/>
    <n v="996440"/>
    <n v="73718"/>
    <x v="0"/>
    <x v="2"/>
    <n v="922722"/>
    <n v="0.92601862630966236"/>
  </r>
  <r>
    <s v="ODR6802935613g"/>
    <s v="C152073L"/>
    <x v="12"/>
    <s v="P129115"/>
    <n v="99302"/>
    <n v="1"/>
    <n v="993024"/>
    <n v="0"/>
    <n v="993024"/>
    <n v="1"/>
    <n v="0"/>
    <n v="0"/>
    <n v="4"/>
    <d v="2022-05-15T00:00:00"/>
    <x v="2292"/>
    <n v="993024"/>
    <n v="75458"/>
    <x v="5"/>
    <x v="1"/>
    <n v="917566"/>
    <n v="0.9240119070636762"/>
  </r>
  <r>
    <s v="ODR7815728567x"/>
    <s v="C259307L"/>
    <x v="11"/>
    <s v="P129115"/>
    <n v="99302"/>
    <n v="1"/>
    <n v="993024"/>
    <n v="0"/>
    <n v="993024"/>
    <n v="1"/>
    <n v="1"/>
    <n v="0"/>
    <n v="1"/>
    <d v="2022-04-02T00:00:00"/>
    <x v="2292"/>
    <n v="993024"/>
    <n v="75458"/>
    <x v="5"/>
    <x v="2"/>
    <n v="917566"/>
    <n v="0.9240119070636762"/>
  </r>
  <r>
    <s v="ODR7942267807f"/>
    <s v="C229988L"/>
    <x v="146"/>
    <s v="P129115"/>
    <n v="99302"/>
    <n v="1"/>
    <n v="993024"/>
    <n v="0"/>
    <n v="993024"/>
    <n v="1"/>
    <n v="1"/>
    <n v="0"/>
    <n v="1"/>
    <d v="2021-09-23T00:00:00"/>
    <x v="2292"/>
    <n v="993024"/>
    <n v="75458"/>
    <x v="5"/>
    <x v="2"/>
    <n v="917566"/>
    <n v="0.9240119070636762"/>
  </r>
  <r>
    <s v="ODR9911823801w"/>
    <s v="C259307L"/>
    <x v="133"/>
    <s v="P747548"/>
    <n v="99296"/>
    <n v="1"/>
    <n v="992960"/>
    <n v="0"/>
    <n v="992960"/>
    <n v="1"/>
    <n v="1"/>
    <n v="0"/>
    <n v="1"/>
    <d v="2022-04-02T00:00:00"/>
    <x v="2293"/>
    <n v="992960"/>
    <n v="76444"/>
    <x v="5"/>
    <x v="2"/>
    <n v="916516"/>
    <n v="0.92301401869158883"/>
  </r>
  <r>
    <s v="ODR1385479083z"/>
    <s v="C162721L"/>
    <x v="339"/>
    <s v="P172346"/>
    <n v="99006"/>
    <n v="1"/>
    <n v="990060"/>
    <n v="0"/>
    <n v="990060"/>
    <n v="1"/>
    <n v="1"/>
    <n v="1"/>
    <n v="1"/>
    <d v="2021-07-26T00:00:00"/>
    <x v="2294"/>
    <n v="990060"/>
    <n v="64322"/>
    <x v="14"/>
    <x v="2"/>
    <n v="925738"/>
    <n v="0.93503222026947863"/>
  </r>
  <r>
    <s v="ODR1123439651p"/>
    <s v="C218108L"/>
    <x v="386"/>
    <s v="P451463"/>
    <n v="98600"/>
    <n v="1"/>
    <n v="986000"/>
    <n v="0"/>
    <n v="986000"/>
    <n v="1"/>
    <n v="1"/>
    <n v="1"/>
    <n v="1"/>
    <d v="2021-11-08T00:00:00"/>
    <x v="2150"/>
    <n v="928000"/>
    <n v="68672"/>
    <x v="6"/>
    <x v="2"/>
    <n v="917328"/>
    <n v="0.9303529411764706"/>
  </r>
  <r>
    <s v="ODR8970053373t"/>
    <s v="C482397L"/>
    <x v="26"/>
    <s v="P141714"/>
    <n v="49300"/>
    <n v="2"/>
    <n v="986000"/>
    <n v="0"/>
    <n v="986000"/>
    <n v="1"/>
    <n v="1"/>
    <n v="1"/>
    <n v="1"/>
    <d v="2022-06-14T00:00:00"/>
    <x v="750"/>
    <n v="493000"/>
    <n v="35496"/>
    <x v="6"/>
    <x v="2"/>
    <n v="915008"/>
    <n v="0.92800000000000005"/>
  </r>
  <r>
    <s v="ODR6625074737w"/>
    <s v="C505515L"/>
    <x v="292"/>
    <s v="P213930"/>
    <n v="98600"/>
    <n v="1"/>
    <n v="986000"/>
    <n v="0"/>
    <n v="986000"/>
    <n v="1"/>
    <n v="1"/>
    <n v="0"/>
    <n v="1"/>
    <d v="2021-07-28T00:00:00"/>
    <x v="2295"/>
    <n v="986000"/>
    <n v="70992"/>
    <x v="14"/>
    <x v="2"/>
    <n v="915008"/>
    <n v="0.92800000000000005"/>
  </r>
  <r>
    <s v="ODR5364666303c"/>
    <s v="C770987L"/>
    <x v="314"/>
    <s v="P970458"/>
    <n v="98600"/>
    <n v="1"/>
    <n v="986000"/>
    <n v="0"/>
    <n v="986000"/>
    <n v="1"/>
    <n v="1"/>
    <n v="1"/>
    <n v="1"/>
    <d v="2021-12-13T00:00:00"/>
    <x v="2296"/>
    <n v="887400"/>
    <n v="55854"/>
    <x v="14"/>
    <x v="2"/>
    <n v="930146"/>
    <n v="0.94335294117647062"/>
  </r>
  <r>
    <s v="ODR5991628261h"/>
    <s v="C987729L"/>
    <x v="104"/>
    <s v="P406900"/>
    <n v="98600"/>
    <n v="1"/>
    <n v="986000"/>
    <n v="0"/>
    <n v="986000"/>
    <n v="1"/>
    <n v="1"/>
    <n v="1"/>
    <n v="1"/>
    <d v="2022-08-09T00:00:00"/>
    <x v="2297"/>
    <n v="986000"/>
    <n v="74936"/>
    <x v="14"/>
    <x v="2"/>
    <n v="911064"/>
    <n v="0.92400000000000004"/>
  </r>
  <r>
    <s v="ODR2217157888j"/>
    <s v="C914093L"/>
    <x v="379"/>
    <s v="P495211"/>
    <n v="4930"/>
    <n v="20"/>
    <n v="986000"/>
    <n v="0"/>
    <n v="986000"/>
    <n v="1"/>
    <n v="1"/>
    <n v="1"/>
    <n v="1"/>
    <d v="2021-07-04T00:00:00"/>
    <x v="67"/>
    <n v="49300"/>
    <n v="3712"/>
    <x v="11"/>
    <x v="2"/>
    <n v="911760"/>
    <n v="0.92470588235294116"/>
  </r>
  <r>
    <s v="ODR3064433424i"/>
    <s v="C528921L"/>
    <x v="134"/>
    <s v="P447878"/>
    <n v="24650"/>
    <n v="4"/>
    <n v="986000"/>
    <n v="0"/>
    <n v="986000"/>
    <n v="1"/>
    <n v="1"/>
    <n v="0"/>
    <n v="1"/>
    <d v="2021-12-20T00:00:00"/>
    <x v="170"/>
    <n v="246500"/>
    <n v="19952"/>
    <x v="11"/>
    <x v="2"/>
    <n v="906192"/>
    <n v="0.91905882352941182"/>
  </r>
  <r>
    <s v="ODR2061697531x"/>
    <s v="C851730L"/>
    <x v="398"/>
    <s v="P245258"/>
    <n v="98542"/>
    <n v="1"/>
    <n v="985420"/>
    <n v="0"/>
    <n v="985420"/>
    <n v="1"/>
    <n v="1"/>
    <n v="0"/>
    <n v="1"/>
    <d v="2021-09-18T00:00:00"/>
    <x v="2298"/>
    <n v="620020"/>
    <n v="54520"/>
    <x v="10"/>
    <x v="2"/>
    <n v="930900"/>
    <n v="0.94467333725721014"/>
  </r>
  <r>
    <s v="ODR7121951392t"/>
    <s v="C642945L"/>
    <x v="399"/>
    <s v="P245258"/>
    <n v="98542"/>
    <n v="1"/>
    <n v="985420"/>
    <n v="0"/>
    <n v="985420"/>
    <n v="1"/>
    <n v="1"/>
    <n v="0"/>
    <n v="1"/>
    <d v="2021-08-26T00:00:00"/>
    <x v="2298"/>
    <n v="620020"/>
    <n v="54520"/>
    <x v="10"/>
    <x v="2"/>
    <n v="930900"/>
    <n v="0.94467333725721014"/>
  </r>
  <r>
    <s v="ODR6059973926l"/>
    <s v="C272191L"/>
    <x v="157"/>
    <s v="P245258"/>
    <n v="98542"/>
    <n v="1"/>
    <n v="985420"/>
    <n v="0"/>
    <n v="985420"/>
    <n v="1"/>
    <n v="1"/>
    <n v="1"/>
    <n v="1"/>
    <d v="2021-11-21T00:00:00"/>
    <x v="2298"/>
    <n v="620020"/>
    <n v="54520"/>
    <x v="10"/>
    <x v="2"/>
    <n v="930900"/>
    <n v="0.94467333725721014"/>
  </r>
  <r>
    <s v="ODR3242385269l"/>
    <s v="C645164L"/>
    <x v="242"/>
    <s v="P434157"/>
    <n v="98542"/>
    <n v="1"/>
    <n v="985420"/>
    <n v="0"/>
    <n v="985420"/>
    <n v="1"/>
    <n v="1"/>
    <n v="0"/>
    <n v="1"/>
    <d v="2021-08-27T00:00:00"/>
    <x v="2299"/>
    <n v="753420"/>
    <n v="66294"/>
    <x v="6"/>
    <x v="2"/>
    <n v="919126"/>
    <n v="0.93272513243084165"/>
  </r>
  <r>
    <s v="ODR7015071479e"/>
    <s v="C373264L"/>
    <x v="136"/>
    <s v="P374004"/>
    <n v="98542"/>
    <n v="1"/>
    <n v="985420"/>
    <n v="0"/>
    <n v="985420"/>
    <n v="1"/>
    <n v="1"/>
    <n v="1"/>
    <n v="1"/>
    <d v="2022-02-17T00:00:00"/>
    <x v="2300"/>
    <n v="985420"/>
    <n v="70934"/>
    <x v="6"/>
    <x v="2"/>
    <n v="914486"/>
    <n v="0.92801648028251915"/>
  </r>
  <r>
    <s v="ODR9182698951d"/>
    <s v="C944883L"/>
    <x v="273"/>
    <s v="P350176"/>
    <n v="98542"/>
    <n v="1"/>
    <n v="985420"/>
    <n v="0"/>
    <n v="985420"/>
    <n v="1"/>
    <n v="1"/>
    <n v="1"/>
    <n v="1"/>
    <d v="2021-07-01T00:00:00"/>
    <x v="2301"/>
    <n v="985420"/>
    <n v="68962"/>
    <x v="8"/>
    <x v="2"/>
    <n v="916458"/>
    <n v="0.9300176574455562"/>
  </r>
  <r>
    <s v="ODR9852689996a"/>
    <s v="C717679L"/>
    <x v="64"/>
    <s v="P186555"/>
    <n v="98542"/>
    <n v="1"/>
    <n v="985420"/>
    <n v="0"/>
    <n v="985420"/>
    <n v="1"/>
    <n v="1"/>
    <n v="1"/>
    <n v="1"/>
    <d v="2021-10-13T00:00:00"/>
    <x v="2103"/>
    <n v="904800"/>
    <n v="66004"/>
    <x v="14"/>
    <x v="2"/>
    <n v="919416"/>
    <n v="0.93301942319011189"/>
  </r>
  <r>
    <s v="ODR5061464867i"/>
    <s v="C780754L"/>
    <x v="312"/>
    <s v="P713037"/>
    <n v="98542"/>
    <n v="1"/>
    <n v="985420"/>
    <n v="0"/>
    <n v="985420"/>
    <n v="1"/>
    <n v="1"/>
    <n v="1"/>
    <n v="1"/>
    <d v="2022-08-25T00:00:00"/>
    <x v="2259"/>
    <n v="985420"/>
    <n v="66004"/>
    <x v="14"/>
    <x v="2"/>
    <n v="919416"/>
    <n v="0.93301942319011189"/>
  </r>
  <r>
    <s v="ODR5671175177e"/>
    <s v="C715899L"/>
    <x v="302"/>
    <s v="P713037"/>
    <n v="98542"/>
    <n v="1"/>
    <n v="985420"/>
    <n v="0"/>
    <n v="985420"/>
    <n v="1"/>
    <n v="1"/>
    <n v="1"/>
    <n v="1"/>
    <d v="2022-06-26T00:00:00"/>
    <x v="2259"/>
    <n v="985420"/>
    <n v="66004"/>
    <x v="14"/>
    <x v="2"/>
    <n v="919416"/>
    <n v="0.93301942319011189"/>
  </r>
  <r>
    <s v="ODR8302299789k"/>
    <s v="C487528L"/>
    <x v="41"/>
    <s v="P802496"/>
    <n v="98310"/>
    <n v="1"/>
    <n v="983100"/>
    <n v="0"/>
    <n v="983100"/>
    <n v="1"/>
    <n v="1"/>
    <n v="1"/>
    <n v="3"/>
    <d v="2022-02-22T00:00:00"/>
    <x v="2302"/>
    <n v="983100"/>
    <n v="73718"/>
    <x v="13"/>
    <x v="3"/>
    <n v="909382"/>
    <n v="0.92501474926253691"/>
  </r>
  <r>
    <s v="ODR4600237447v"/>
    <s v="C162016L"/>
    <x v="381"/>
    <s v="P603122"/>
    <n v="98310"/>
    <n v="1"/>
    <n v="983100"/>
    <n v="0"/>
    <n v="983100"/>
    <n v="1"/>
    <n v="1"/>
    <n v="0"/>
    <n v="7"/>
    <d v="2022-04-27T00:00:00"/>
    <x v="2303"/>
    <n v="983100"/>
    <n v="81548"/>
    <x v="14"/>
    <x v="4"/>
    <n v="901552"/>
    <n v="0.91705014749262537"/>
  </r>
  <r>
    <s v="ODR3535948711c"/>
    <s v="C131307L"/>
    <x v="408"/>
    <s v="P810561"/>
    <n v="98310"/>
    <n v="1"/>
    <n v="983100"/>
    <n v="0"/>
    <n v="983100"/>
    <n v="1"/>
    <n v="1"/>
    <n v="1"/>
    <n v="12"/>
    <d v="2021-07-09T00:00:00"/>
    <x v="2304"/>
    <n v="983100"/>
    <n v="75690"/>
    <x v="12"/>
    <x v="12"/>
    <n v="907410"/>
    <n v="0.92300884955752216"/>
  </r>
  <r>
    <s v="ODR3905565270i"/>
    <s v="C823189L"/>
    <x v="390"/>
    <s v="P643639"/>
    <n v="98020"/>
    <n v="1"/>
    <n v="980200"/>
    <n v="0"/>
    <n v="980200"/>
    <n v="1"/>
    <n v="1"/>
    <n v="1"/>
    <n v="1"/>
    <d v="2021-07-16T00:00:00"/>
    <x v="2305"/>
    <n v="980200"/>
    <n v="88218"/>
    <x v="0"/>
    <x v="2"/>
    <n v="891982"/>
    <n v="0.91"/>
  </r>
  <r>
    <s v="ODR9143014821t"/>
    <s v="C823189L"/>
    <x v="123"/>
    <s v="P423359"/>
    <n v="98020"/>
    <n v="1"/>
    <n v="980200"/>
    <n v="0"/>
    <n v="980200"/>
    <n v="1"/>
    <n v="1"/>
    <n v="1"/>
    <n v="1"/>
    <d v="2021-07-16T00:00:00"/>
    <x v="2306"/>
    <n v="980200"/>
    <n v="78416"/>
    <x v="0"/>
    <x v="2"/>
    <n v="901784"/>
    <n v="0.92"/>
  </r>
  <r>
    <s v="ODR9941234868r"/>
    <s v="C631361L"/>
    <x v="287"/>
    <s v="P979100"/>
    <n v="97672"/>
    <n v="1"/>
    <n v="976720"/>
    <n v="0"/>
    <n v="976720"/>
    <n v="1"/>
    <n v="1"/>
    <n v="1"/>
    <n v="1"/>
    <d v="2021-07-15T00:00:00"/>
    <x v="2307"/>
    <n v="976720"/>
    <n v="69310"/>
    <x v="3"/>
    <x v="2"/>
    <n v="907410"/>
    <n v="0.92903800475059384"/>
  </r>
  <r>
    <s v="ODR7976845035l"/>
    <s v="C985421L"/>
    <x v="374"/>
    <s v="P603396"/>
    <n v="48720"/>
    <n v="2"/>
    <n v="974400"/>
    <n v="0"/>
    <n v="974400"/>
    <n v="1"/>
    <n v="1"/>
    <n v="1"/>
    <n v="1"/>
    <d v="2021-08-27T00:00:00"/>
    <x v="2308"/>
    <n v="487200"/>
    <n v="37990"/>
    <x v="14"/>
    <x v="2"/>
    <n v="898420"/>
    <n v="0.92202380952380958"/>
  </r>
  <r>
    <s v="ODR6825838820b"/>
    <s v="C307564L"/>
    <x v="319"/>
    <s v="P972295"/>
    <n v="97440"/>
    <n v="1"/>
    <n v="974400"/>
    <n v="0"/>
    <n v="974400"/>
    <n v="1"/>
    <n v="1"/>
    <n v="0"/>
    <n v="1"/>
    <d v="2021-09-15T00:00:00"/>
    <x v="2309"/>
    <n v="974400"/>
    <n v="86710"/>
    <x v="14"/>
    <x v="2"/>
    <n v="887690"/>
    <n v="0.91101190476190474"/>
  </r>
  <r>
    <s v="ODR3184483243l"/>
    <s v="C910180L"/>
    <x v="293"/>
    <s v="P264265"/>
    <n v="97440"/>
    <n v="1"/>
    <n v="974400"/>
    <n v="0"/>
    <n v="974400"/>
    <n v="1"/>
    <n v="1"/>
    <n v="0"/>
    <n v="3"/>
    <d v="2021-12-09T00:00:00"/>
    <x v="2310"/>
    <n v="974400"/>
    <n v="72094"/>
    <x v="14"/>
    <x v="3"/>
    <n v="902306"/>
    <n v="0.92601190476190476"/>
  </r>
  <r>
    <s v="ODR1138415240o"/>
    <s v="C845061L"/>
    <x v="102"/>
    <s v="P838471"/>
    <n v="96570"/>
    <n v="1"/>
    <n v="965700"/>
    <n v="0"/>
    <n v="965700"/>
    <n v="1"/>
    <n v="1"/>
    <n v="1"/>
    <n v="1"/>
    <d v="2021-11-23T00:00:00"/>
    <x v="2311"/>
    <n v="965700"/>
    <n v="74356"/>
    <x v="5"/>
    <x v="2"/>
    <n v="891344"/>
    <n v="0.92300300300300298"/>
  </r>
  <r>
    <s v="ODR8168836343k"/>
    <s v="C680109L"/>
    <x v="76"/>
    <s v="P175191"/>
    <n v="96570"/>
    <n v="1"/>
    <n v="965700"/>
    <n v="0"/>
    <n v="965700"/>
    <n v="1"/>
    <n v="1"/>
    <n v="1"/>
    <n v="1"/>
    <d v="2022-02-05T00:00:00"/>
    <x v="2312"/>
    <n v="965700"/>
    <n v="63684"/>
    <x v="5"/>
    <x v="2"/>
    <n v="902016"/>
    <n v="0.93405405405405406"/>
  </r>
  <r>
    <s v="ODR3629683400n"/>
    <s v="C631417L"/>
    <x v="332"/>
    <s v="P888832"/>
    <n v="96570"/>
    <n v="1"/>
    <n v="965700"/>
    <n v="0"/>
    <n v="965700"/>
    <n v="1"/>
    <n v="0"/>
    <n v="0"/>
    <n v="7"/>
    <d v="2022-03-07T00:00:00"/>
    <x v="2313"/>
    <n v="965700"/>
    <n v="80098"/>
    <x v="5"/>
    <x v="4"/>
    <n v="885602"/>
    <n v="0.91705705705705709"/>
  </r>
  <r>
    <s v="ODR9088742465l"/>
    <s v="C188782L"/>
    <x v="187"/>
    <s v="P176799"/>
    <n v="96553"/>
    <n v="1"/>
    <n v="965526"/>
    <n v="0"/>
    <n v="965526"/>
    <n v="1"/>
    <n v="1"/>
    <n v="1"/>
    <n v="1"/>
    <d v="2021-07-20T00:00:00"/>
    <x v="2314"/>
    <n v="965526"/>
    <n v="71398"/>
    <x v="12"/>
    <x v="2"/>
    <n v="894128"/>
    <n v="0.92605274223583833"/>
  </r>
  <r>
    <s v="ODR7034685139t"/>
    <s v="C188782L"/>
    <x v="360"/>
    <s v="P176799"/>
    <n v="96553"/>
    <n v="1"/>
    <n v="965526"/>
    <n v="0"/>
    <n v="965526"/>
    <n v="1"/>
    <n v="1"/>
    <n v="0"/>
    <n v="1"/>
    <d v="2021-07-20T00:00:00"/>
    <x v="2314"/>
    <n v="965526"/>
    <n v="71398"/>
    <x v="12"/>
    <x v="2"/>
    <n v="894128"/>
    <n v="0.92605274223583833"/>
  </r>
  <r>
    <s v="ODR1458978107m"/>
    <s v="C848357L"/>
    <x v="161"/>
    <s v="P431327"/>
    <n v="96280"/>
    <n v="1"/>
    <n v="962800"/>
    <n v="0"/>
    <n v="962800"/>
    <n v="1"/>
    <n v="1"/>
    <n v="1"/>
    <n v="3"/>
    <d v="2021-07-02T00:00:00"/>
    <x v="2315"/>
    <n v="927420"/>
    <n v="66758"/>
    <x v="10"/>
    <x v="3"/>
    <n v="896042"/>
    <n v="0.9306626506024096"/>
  </r>
  <r>
    <s v="ODR4022584967q"/>
    <s v="C950055L"/>
    <x v="149"/>
    <s v="P431327"/>
    <n v="96280"/>
    <n v="1"/>
    <n v="962800"/>
    <n v="0"/>
    <n v="962800"/>
    <n v="1"/>
    <n v="1"/>
    <n v="1"/>
    <n v="1"/>
    <d v="2021-07-08T00:00:00"/>
    <x v="2315"/>
    <n v="927420"/>
    <n v="66758"/>
    <x v="10"/>
    <x v="2"/>
    <n v="896042"/>
    <n v="0.9306626506024096"/>
  </r>
  <r>
    <s v="ODR3840037819w"/>
    <s v="C283648L"/>
    <x v="215"/>
    <s v="P869633"/>
    <n v="48024"/>
    <n v="2"/>
    <n v="960480"/>
    <n v="0"/>
    <n v="960480"/>
    <n v="1"/>
    <n v="1"/>
    <n v="0"/>
    <n v="1"/>
    <d v="2022-01-16T00:00:00"/>
    <x v="2316"/>
    <n v="480240"/>
    <n v="31204"/>
    <x v="0"/>
    <x v="2"/>
    <n v="898072"/>
    <n v="0.93502415458937194"/>
  </r>
  <r>
    <s v="ODR3050928062h"/>
    <s v="C755258L"/>
    <x v="290"/>
    <s v="P915427"/>
    <n v="48024"/>
    <n v="2"/>
    <n v="960480"/>
    <n v="0"/>
    <n v="960480"/>
    <n v="1"/>
    <n v="1"/>
    <n v="1"/>
    <n v="1"/>
    <d v="2022-01-22T00:00:00"/>
    <x v="2317"/>
    <n v="480240"/>
    <n v="35032"/>
    <x v="0"/>
    <x v="2"/>
    <n v="890416"/>
    <n v="0.92705314009661832"/>
  </r>
  <r>
    <s v="ODR4083870866t"/>
    <s v="C639287L"/>
    <x v="192"/>
    <s v="P351936"/>
    <n v="95932"/>
    <n v="1"/>
    <n v="959320"/>
    <n v="0"/>
    <n v="959320"/>
    <n v="1"/>
    <n v="1"/>
    <n v="1"/>
    <n v="1"/>
    <d v="2021-08-12T00:00:00"/>
    <x v="2318"/>
    <n v="959320"/>
    <n v="67106"/>
    <x v="0"/>
    <x v="2"/>
    <n v="892214"/>
    <n v="0.93004836759371223"/>
  </r>
  <r>
    <s v="ODR9435321804u"/>
    <s v="C487004L"/>
    <x v="114"/>
    <s v="P732481"/>
    <n v="95700"/>
    <n v="1"/>
    <n v="957000"/>
    <n v="0"/>
    <n v="957000"/>
    <n v="1"/>
    <n v="1"/>
    <n v="0"/>
    <n v="1"/>
    <d v="2021-10-08T00:00:00"/>
    <x v="2319"/>
    <n v="957000"/>
    <n v="59334"/>
    <x v="10"/>
    <x v="2"/>
    <n v="897666"/>
    <n v="0.93799999999999994"/>
  </r>
  <r>
    <s v="ODR4305176774e"/>
    <s v="C214165L"/>
    <x v="92"/>
    <s v="P367646"/>
    <n v="95700"/>
    <n v="1"/>
    <n v="957000"/>
    <n v="0"/>
    <n v="957000"/>
    <n v="1"/>
    <n v="0"/>
    <n v="0"/>
    <n v="7"/>
    <d v="2022-06-16T00:00:00"/>
    <x v="2320"/>
    <n v="957000"/>
    <n v="81316"/>
    <x v="3"/>
    <x v="4"/>
    <n v="875684"/>
    <n v="0.91503030303030308"/>
  </r>
  <r>
    <s v="ODR7098503457c"/>
    <s v="C923611L"/>
    <x v="345"/>
    <s v="P639901"/>
    <n v="95700"/>
    <n v="1"/>
    <n v="957000"/>
    <n v="0"/>
    <n v="957000"/>
    <n v="1"/>
    <n v="1"/>
    <n v="0"/>
    <n v="1"/>
    <d v="2021-10-21T00:00:00"/>
    <x v="2321"/>
    <n v="957000"/>
    <n v="65076"/>
    <x v="8"/>
    <x v="2"/>
    <n v="891924"/>
    <n v="0.93200000000000005"/>
  </r>
  <r>
    <s v="ODR4607990243z"/>
    <s v="C765777L"/>
    <x v="102"/>
    <s v="P788894"/>
    <n v="95700"/>
    <n v="1"/>
    <n v="957000"/>
    <n v="0"/>
    <n v="957000"/>
    <n v="1"/>
    <n v="1"/>
    <n v="1"/>
    <n v="1"/>
    <d v="2022-06-05T00:00:00"/>
    <x v="2322"/>
    <n v="957000"/>
    <n v="75574"/>
    <x v="8"/>
    <x v="2"/>
    <n v="881426"/>
    <n v="0.92103030303030298"/>
  </r>
  <r>
    <s v="ODR1218073082f"/>
    <s v="C139855L"/>
    <x v="280"/>
    <s v="P831319"/>
    <n v="95700"/>
    <n v="1"/>
    <n v="957000"/>
    <n v="0"/>
    <n v="957000"/>
    <n v="1"/>
    <n v="1"/>
    <n v="0"/>
    <n v="1"/>
    <d v="2021-07-09T00:00:00"/>
    <x v="2323"/>
    <n v="957000"/>
    <n v="64090"/>
    <x v="14"/>
    <x v="2"/>
    <n v="892910"/>
    <n v="0.93303030303030299"/>
  </r>
  <r>
    <s v="ODR2844993575g"/>
    <s v="C331799L"/>
    <x v="236"/>
    <s v="P373014"/>
    <n v="31900"/>
    <n v="3"/>
    <n v="957000"/>
    <n v="0"/>
    <n v="957000"/>
    <n v="1"/>
    <n v="1"/>
    <n v="1"/>
    <n v="1"/>
    <d v="2021-08-26T00:00:00"/>
    <x v="2324"/>
    <n v="319000"/>
    <n v="20068"/>
    <x v="0"/>
    <x v="2"/>
    <n v="896796"/>
    <n v="0.93709090909090909"/>
  </r>
  <r>
    <s v="ODR9639939509q"/>
    <s v="C168628L"/>
    <x v="93"/>
    <s v="P922144"/>
    <n v="95700"/>
    <n v="1"/>
    <n v="957000"/>
    <n v="0"/>
    <n v="957000"/>
    <n v="1"/>
    <n v="1"/>
    <n v="1"/>
    <n v="1"/>
    <d v="2022-03-06T00:00:00"/>
    <x v="2325"/>
    <n v="957000"/>
    <n v="64090"/>
    <x v="12"/>
    <x v="2"/>
    <n v="892910"/>
    <n v="0.93303030303030299"/>
  </r>
  <r>
    <s v="ODR6654072422t"/>
    <s v="C435250L"/>
    <x v="369"/>
    <s v="P274768"/>
    <n v="9570"/>
    <n v="10"/>
    <n v="957000"/>
    <n v="0"/>
    <n v="957000"/>
    <n v="1"/>
    <n v="1"/>
    <n v="1"/>
    <n v="1"/>
    <d v="2022-05-28T00:00:00"/>
    <x v="173"/>
    <n v="95700"/>
    <n v="6090"/>
    <x v="11"/>
    <x v="2"/>
    <n v="896100"/>
    <n v="0.9363636363636364"/>
  </r>
  <r>
    <s v="ODR4059481682p"/>
    <s v="C412936L"/>
    <x v="252"/>
    <s v="P687135"/>
    <n v="31900"/>
    <n v="3"/>
    <n v="957000"/>
    <n v="0"/>
    <n v="957000"/>
    <n v="1"/>
    <n v="1"/>
    <n v="1"/>
    <n v="1"/>
    <d v="2021-07-16T00:00:00"/>
    <x v="2326"/>
    <n v="319000"/>
    <n v="27724"/>
    <x v="11"/>
    <x v="2"/>
    <n v="873828"/>
    <n v="0.91309090909090906"/>
  </r>
  <r>
    <s v="ODR8168732377y"/>
    <s v="C702521L"/>
    <x v="98"/>
    <s v="P274768"/>
    <n v="9570"/>
    <n v="10"/>
    <n v="957000"/>
    <n v="0"/>
    <n v="957000"/>
    <n v="1"/>
    <n v="0"/>
    <n v="0"/>
    <n v="7"/>
    <d v="2021-09-08T00:00:00"/>
    <x v="173"/>
    <n v="95700"/>
    <n v="6090"/>
    <x v="11"/>
    <x v="4"/>
    <n v="896100"/>
    <n v="0.9363636363636364"/>
  </r>
  <r>
    <s v="ODR6173824892m"/>
    <s v="C890940L"/>
    <x v="166"/>
    <s v="P274768"/>
    <n v="9570"/>
    <n v="10"/>
    <n v="957000"/>
    <n v="0"/>
    <n v="957000"/>
    <n v="1"/>
    <n v="1"/>
    <n v="1"/>
    <n v="1"/>
    <d v="2021-09-28T00:00:00"/>
    <x v="173"/>
    <n v="95700"/>
    <n v="6090"/>
    <x v="11"/>
    <x v="2"/>
    <n v="896100"/>
    <n v="0.9363636363636364"/>
  </r>
  <r>
    <s v="ODR8148672588v"/>
    <s v="C375865L"/>
    <x v="103"/>
    <s v="P842526"/>
    <n v="47850"/>
    <n v="2"/>
    <n v="957000"/>
    <n v="0"/>
    <n v="957000"/>
    <n v="1"/>
    <n v="0"/>
    <n v="0"/>
    <n v="1"/>
    <d v="2022-07-20T00:00:00"/>
    <x v="1778"/>
    <n v="478500"/>
    <n v="30102"/>
    <x v="11"/>
    <x v="2"/>
    <n v="896796"/>
    <n v="0.93709090909090909"/>
  </r>
  <r>
    <s v="ODR3135792449x"/>
    <s v="C890087L"/>
    <x v="73"/>
    <s v="P842526"/>
    <n v="47850"/>
    <n v="2"/>
    <n v="957000"/>
    <n v="0"/>
    <n v="957000"/>
    <n v="1"/>
    <n v="0"/>
    <n v="0"/>
    <n v="1"/>
    <d v="2022-06-10T00:00:00"/>
    <x v="1778"/>
    <n v="478500"/>
    <n v="30102"/>
    <x v="11"/>
    <x v="2"/>
    <n v="896796"/>
    <n v="0.93709090909090909"/>
  </r>
  <r>
    <s v="ODR9228060202s"/>
    <s v="C799968L"/>
    <x v="256"/>
    <s v="P504954"/>
    <n v="95700"/>
    <n v="1"/>
    <n v="957000"/>
    <n v="0"/>
    <n v="957000"/>
    <n v="1"/>
    <n v="1"/>
    <n v="1"/>
    <n v="1"/>
    <d v="2022-03-05T00:00:00"/>
    <x v="2327"/>
    <n v="957000"/>
    <n v="74646"/>
    <x v="5"/>
    <x v="2"/>
    <n v="882354"/>
    <n v="0.92200000000000004"/>
  </r>
  <r>
    <s v="ODR3205025920k"/>
    <s v="C503253L"/>
    <x v="352"/>
    <s v="P580686"/>
    <n v="95642"/>
    <n v="1"/>
    <n v="956420"/>
    <n v="0"/>
    <n v="956420"/>
    <n v="1"/>
    <n v="1"/>
    <n v="1"/>
    <n v="1"/>
    <d v="2021-07-22T00:00:00"/>
    <x v="2328"/>
    <n v="956420"/>
    <n v="77430"/>
    <x v="14"/>
    <x v="2"/>
    <n v="878990"/>
    <n v="0.91904184354154028"/>
  </r>
  <r>
    <s v="ODR2440113194f"/>
    <s v="C823301L"/>
    <x v="21"/>
    <s v="P658885"/>
    <n v="95642"/>
    <n v="1"/>
    <n v="956420"/>
    <n v="0"/>
    <n v="956420"/>
    <n v="1"/>
    <n v="1"/>
    <n v="1"/>
    <n v="1"/>
    <d v="2021-08-08T00:00:00"/>
    <x v="2329"/>
    <n v="956420"/>
    <n v="64032"/>
    <x v="14"/>
    <x v="2"/>
    <n v="892388"/>
    <n v="0.93305033353547606"/>
  </r>
  <r>
    <s v="ODR1787864027b"/>
    <s v="C862619L"/>
    <x v="348"/>
    <s v="P767337"/>
    <n v="95526"/>
    <n v="1"/>
    <n v="955260"/>
    <n v="0"/>
    <n v="955260"/>
    <n v="1"/>
    <n v="1"/>
    <n v="1"/>
    <n v="1"/>
    <d v="2022-03-03T00:00:00"/>
    <x v="2330"/>
    <n v="955260"/>
    <n v="64902"/>
    <x v="10"/>
    <x v="2"/>
    <n v="890358"/>
    <n v="0.93205828779599276"/>
  </r>
  <r>
    <s v="ODR3309701757u"/>
    <s v="C421043L"/>
    <x v="407"/>
    <s v="P213930"/>
    <n v="47734"/>
    <n v="2"/>
    <n v="954680"/>
    <n v="0"/>
    <n v="954680"/>
    <n v="1"/>
    <n v="1"/>
    <n v="1"/>
    <n v="1"/>
    <d v="2021-07-05T00:00:00"/>
    <x v="2295"/>
    <n v="986000"/>
    <n v="70992"/>
    <x v="14"/>
    <x v="2"/>
    <n v="812696"/>
    <n v="0.85127582017010939"/>
  </r>
  <r>
    <s v="ODR4491164393c"/>
    <s v="C634785L"/>
    <x v="284"/>
    <s v="P133789"/>
    <n v="95120"/>
    <n v="1"/>
    <n v="951200"/>
    <n v="0"/>
    <n v="951200"/>
    <n v="1"/>
    <n v="1"/>
    <n v="1"/>
    <n v="1"/>
    <d v="2021-11-15T00:00:00"/>
    <x v="2156"/>
    <n v="1160000"/>
    <n v="100920"/>
    <x v="14"/>
    <x v="2"/>
    <n v="850280"/>
    <n v="0.89390243902439026"/>
  </r>
  <r>
    <s v="ODR6447350250a"/>
    <s v="C874037L"/>
    <x v="52"/>
    <s v="P133789"/>
    <n v="95120"/>
    <n v="1"/>
    <n v="951200"/>
    <n v="0"/>
    <n v="951200"/>
    <n v="1"/>
    <n v="1"/>
    <n v="1"/>
    <n v="1"/>
    <d v="2022-06-11T00:00:00"/>
    <x v="2156"/>
    <n v="1160000"/>
    <n v="100920"/>
    <x v="14"/>
    <x v="2"/>
    <n v="850280"/>
    <n v="0.89390243902439026"/>
  </r>
  <r>
    <s v="ODR3256267381k"/>
    <s v="C388087L"/>
    <x v="34"/>
    <s v="P133789"/>
    <n v="95120"/>
    <n v="1"/>
    <n v="951200"/>
    <n v="0"/>
    <n v="951200"/>
    <n v="1"/>
    <n v="1"/>
    <n v="1"/>
    <n v="1"/>
    <d v="2022-01-04T00:00:00"/>
    <x v="2156"/>
    <n v="1160000"/>
    <n v="100920"/>
    <x v="14"/>
    <x v="2"/>
    <n v="850280"/>
    <n v="0.89390243902439026"/>
  </r>
  <r>
    <s v="ODR8414314059c"/>
    <s v="C978527L"/>
    <x v="23"/>
    <s v="P198953"/>
    <n v="47560"/>
    <n v="2"/>
    <n v="951200"/>
    <n v="0"/>
    <n v="951200"/>
    <n v="1"/>
    <n v="0"/>
    <n v="0"/>
    <n v="7"/>
    <d v="2022-01-03T00:00:00"/>
    <x v="2331"/>
    <n v="489520"/>
    <n v="35728"/>
    <x v="11"/>
    <x v="4"/>
    <n v="879744"/>
    <n v="0.92487804878048785"/>
  </r>
  <r>
    <s v="ODR8637943051z"/>
    <s v="C978527L"/>
    <x v="16"/>
    <s v="P198953"/>
    <n v="47560"/>
    <n v="2"/>
    <n v="951200"/>
    <n v="0"/>
    <n v="951200"/>
    <n v="1"/>
    <n v="0"/>
    <n v="0"/>
    <n v="6"/>
    <d v="2022-01-03T00:00:00"/>
    <x v="2331"/>
    <n v="489520"/>
    <n v="35728"/>
    <x v="11"/>
    <x v="6"/>
    <n v="879744"/>
    <n v="0.92487804878048785"/>
  </r>
  <r>
    <s v="ODR4747586121d"/>
    <s v="C447301L"/>
    <x v="364"/>
    <s v="P998934"/>
    <n v="94830"/>
    <n v="1"/>
    <n v="948300"/>
    <n v="0"/>
    <n v="948300"/>
    <n v="1"/>
    <n v="1"/>
    <n v="1"/>
    <n v="1"/>
    <d v="2021-10-03T00:00:00"/>
    <x v="2215"/>
    <n v="948300"/>
    <n v="56898"/>
    <x v="3"/>
    <x v="2"/>
    <n v="891402"/>
    <n v="0.94"/>
  </r>
  <r>
    <s v="ODR8776644395a"/>
    <s v="C975828L"/>
    <x v="350"/>
    <s v="P496204"/>
    <n v="94250"/>
    <n v="1"/>
    <n v="942500"/>
    <n v="0"/>
    <n v="942500"/>
    <n v="1"/>
    <n v="1"/>
    <n v="1"/>
    <n v="1"/>
    <d v="2021-07-17T00:00:00"/>
    <x v="1940"/>
    <n v="527800"/>
    <n v="35322"/>
    <x v="8"/>
    <x v="2"/>
    <n v="907178"/>
    <n v="0.96252307692307693"/>
  </r>
  <r>
    <s v="ODR2184592002e"/>
    <s v="C600734L"/>
    <x v="277"/>
    <s v="P683001"/>
    <n v="93960"/>
    <n v="1"/>
    <n v="939600"/>
    <n v="0"/>
    <n v="939600"/>
    <n v="1"/>
    <n v="1"/>
    <n v="1"/>
    <n v="1"/>
    <d v="2021-09-27T00:00:00"/>
    <x v="2332"/>
    <n v="946560"/>
    <n v="71920"/>
    <x v="2"/>
    <x v="2"/>
    <n v="867680"/>
    <n v="0.92345679012345683"/>
  </r>
  <r>
    <s v="ODR9466533795v"/>
    <s v="C953155L"/>
    <x v="117"/>
    <s v="P950245"/>
    <n v="93960"/>
    <n v="1"/>
    <n v="939600"/>
    <n v="0"/>
    <n v="939600"/>
    <n v="1"/>
    <n v="0"/>
    <n v="0"/>
    <n v="8"/>
    <d v="2021-09-15T00:00:00"/>
    <x v="1467"/>
    <n v="710500"/>
    <n v="61770"/>
    <x v="8"/>
    <x v="8"/>
    <n v="877830"/>
    <n v="0.93425925925925923"/>
  </r>
  <r>
    <s v="ODR4082009800u"/>
    <s v="C179018L"/>
    <x v="174"/>
    <s v="P245851"/>
    <n v="31320"/>
    <n v="3"/>
    <n v="939600"/>
    <n v="0"/>
    <n v="939600"/>
    <n v="1"/>
    <n v="1"/>
    <n v="0"/>
    <n v="1"/>
    <d v="2021-07-14T00:00:00"/>
    <x v="2333"/>
    <n v="313200"/>
    <n v="24708"/>
    <x v="12"/>
    <x v="2"/>
    <n v="865476"/>
    <n v="0.9211111111111111"/>
  </r>
  <r>
    <s v="ODR5629315206z"/>
    <s v="C179018L"/>
    <x v="221"/>
    <s v="P245851"/>
    <n v="31320"/>
    <n v="3"/>
    <n v="939600"/>
    <n v="0"/>
    <n v="939600"/>
    <n v="1"/>
    <n v="1"/>
    <n v="0"/>
    <n v="1"/>
    <d v="2021-07-14T00:00:00"/>
    <x v="2333"/>
    <n v="313200"/>
    <n v="24708"/>
    <x v="12"/>
    <x v="2"/>
    <n v="865476"/>
    <n v="0.9211111111111111"/>
  </r>
  <r>
    <s v="ODR2650757092f"/>
    <s v="C448320L"/>
    <x v="362"/>
    <s v="P834446"/>
    <n v="93745"/>
    <n v="1"/>
    <n v="937454"/>
    <n v="0"/>
    <n v="937454"/>
    <n v="1"/>
    <n v="1"/>
    <n v="0"/>
    <n v="1"/>
    <d v="2021-07-20T00:00:00"/>
    <x v="2334"/>
    <n v="937454"/>
    <n v="84332"/>
    <x v="7"/>
    <x v="2"/>
    <n v="853122"/>
    <n v="0.91004145270061254"/>
  </r>
  <r>
    <s v="ODR7407235451y"/>
    <s v="C196720L"/>
    <x v="29"/>
    <s v="P748889"/>
    <n v="93670"/>
    <n v="1"/>
    <n v="936700"/>
    <n v="0"/>
    <n v="936700"/>
    <n v="1"/>
    <n v="1"/>
    <n v="0"/>
    <n v="1"/>
    <d v="2021-07-23T00:00:00"/>
    <x v="2335"/>
    <n v="936700"/>
    <n v="58058"/>
    <x v="14"/>
    <x v="2"/>
    <n v="878642"/>
    <n v="0.93801857585139314"/>
  </r>
  <r>
    <s v="ODR4664078097r"/>
    <s v="C256469L"/>
    <x v="108"/>
    <s v="P887411"/>
    <n v="46748"/>
    <n v="2"/>
    <n v="934960"/>
    <n v="0"/>
    <n v="934960"/>
    <n v="1"/>
    <n v="1"/>
    <n v="1"/>
    <n v="1"/>
    <d v="2022-02-09T00:00:00"/>
    <x v="2336"/>
    <n v="467480"/>
    <n v="32248"/>
    <x v="13"/>
    <x v="2"/>
    <n v="870464"/>
    <n v="0.93101736972704718"/>
  </r>
  <r>
    <s v="ODR4290321561d"/>
    <s v="C958287L"/>
    <x v="276"/>
    <s v="P923712"/>
    <n v="92974"/>
    <n v="1"/>
    <n v="929740"/>
    <n v="0"/>
    <n v="929740"/>
    <n v="1"/>
    <n v="1"/>
    <n v="1"/>
    <n v="1"/>
    <d v="2021-07-15T00:00:00"/>
    <x v="2337"/>
    <n v="929740"/>
    <n v="80852"/>
    <x v="10"/>
    <x v="2"/>
    <n v="848888"/>
    <n v="0.91303805364940738"/>
  </r>
  <r>
    <s v="ODR6756768031z"/>
    <s v="C525405L"/>
    <x v="206"/>
    <s v="P451463"/>
    <n v="92800"/>
    <n v="1"/>
    <n v="928000"/>
    <n v="0"/>
    <n v="928000"/>
    <n v="1"/>
    <n v="1"/>
    <n v="1"/>
    <n v="1"/>
    <d v="2021-07-24T00:00:00"/>
    <x v="2150"/>
    <n v="928000"/>
    <n v="68672"/>
    <x v="6"/>
    <x v="2"/>
    <n v="859328"/>
    <n v="0.92600000000000005"/>
  </r>
  <r>
    <s v="ODR4507174797u"/>
    <s v="C485919L"/>
    <x v="172"/>
    <s v="P316230"/>
    <n v="92800"/>
    <n v="1"/>
    <n v="928000"/>
    <n v="0"/>
    <n v="928000"/>
    <n v="1"/>
    <n v="1"/>
    <n v="1"/>
    <n v="1"/>
    <d v="2021-07-19T00:00:00"/>
    <x v="1279"/>
    <n v="928000"/>
    <n v="68672"/>
    <x v="8"/>
    <x v="2"/>
    <n v="859328"/>
    <n v="0.92600000000000005"/>
  </r>
  <r>
    <s v="ODR7026512589v"/>
    <s v="C825216L"/>
    <x v="152"/>
    <s v="P884993"/>
    <n v="92800"/>
    <n v="1"/>
    <n v="928000"/>
    <n v="0"/>
    <n v="928000"/>
    <n v="1"/>
    <n v="1"/>
    <n v="1"/>
    <n v="1"/>
    <d v="2021-07-10T00:00:00"/>
    <x v="2338"/>
    <n v="928000"/>
    <n v="74240"/>
    <x v="8"/>
    <x v="2"/>
    <n v="853760"/>
    <n v="0.92"/>
  </r>
  <r>
    <s v="ODR7334444654k"/>
    <s v="C485919L"/>
    <x v="377"/>
    <s v="P316230"/>
    <n v="92800"/>
    <n v="1"/>
    <n v="928000"/>
    <n v="0"/>
    <n v="928000"/>
    <n v="1"/>
    <n v="1"/>
    <n v="1"/>
    <n v="1"/>
    <d v="2021-07-19T00:00:00"/>
    <x v="1279"/>
    <n v="928000"/>
    <n v="68672"/>
    <x v="8"/>
    <x v="2"/>
    <n v="859328"/>
    <n v="0.92600000000000005"/>
  </r>
  <r>
    <s v="ODR1318813834i"/>
    <s v="C467527L"/>
    <x v="260"/>
    <s v="P149741"/>
    <n v="46400"/>
    <n v="2"/>
    <n v="928000"/>
    <n v="0"/>
    <n v="928000"/>
    <n v="1"/>
    <n v="1"/>
    <n v="1"/>
    <n v="1"/>
    <d v="2021-11-28T00:00:00"/>
    <x v="2339"/>
    <n v="464000"/>
    <n v="31088"/>
    <x v="8"/>
    <x v="2"/>
    <n v="865824"/>
    <n v="0.93300000000000005"/>
  </r>
  <r>
    <s v="ODR4822383254i"/>
    <s v="C429168L"/>
    <x v="275"/>
    <s v="P937597"/>
    <n v="92800"/>
    <n v="1"/>
    <n v="928000"/>
    <n v="0"/>
    <n v="928000"/>
    <n v="1"/>
    <n v="1"/>
    <n v="1"/>
    <n v="1"/>
    <d v="2021-07-21T00:00:00"/>
    <x v="2340"/>
    <n v="928000"/>
    <n v="63104"/>
    <x v="9"/>
    <x v="2"/>
    <n v="864896"/>
    <n v="0.93200000000000005"/>
  </r>
  <r>
    <s v="ODR5427922913a"/>
    <s v="C391009L"/>
    <x v="310"/>
    <s v="P734223"/>
    <n v="92800"/>
    <n v="1"/>
    <n v="928000"/>
    <n v="0"/>
    <n v="928000"/>
    <n v="1"/>
    <n v="1"/>
    <n v="0"/>
    <n v="1"/>
    <d v="2021-09-22T00:00:00"/>
    <x v="2341"/>
    <n v="928000"/>
    <n v="83520"/>
    <x v="0"/>
    <x v="2"/>
    <n v="844480"/>
    <n v="0.91"/>
  </r>
  <r>
    <s v="ODR3551444884q"/>
    <s v="C915214L"/>
    <x v="247"/>
    <s v="P895240"/>
    <n v="92800"/>
    <n v="1"/>
    <n v="928000"/>
    <n v="0"/>
    <n v="928000"/>
    <n v="1"/>
    <n v="0"/>
    <n v="0"/>
    <n v="4"/>
    <d v="2021-11-23T00:00:00"/>
    <x v="2342"/>
    <n v="928000"/>
    <n v="67744"/>
    <x v="0"/>
    <x v="1"/>
    <n v="860256"/>
    <n v="0.92700000000000005"/>
  </r>
  <r>
    <s v="ODR1741616161f"/>
    <s v="C729711L"/>
    <x v="259"/>
    <s v="P895240"/>
    <n v="92800"/>
    <n v="1"/>
    <n v="928000"/>
    <n v="0"/>
    <n v="928000"/>
    <n v="1"/>
    <n v="1"/>
    <n v="0"/>
    <n v="1"/>
    <d v="2022-02-03T00:00:00"/>
    <x v="2342"/>
    <n v="928000"/>
    <n v="67744"/>
    <x v="0"/>
    <x v="2"/>
    <n v="860256"/>
    <n v="0.92700000000000005"/>
  </r>
  <r>
    <s v="ODR5300521162m"/>
    <s v="C869172L"/>
    <x v="211"/>
    <s v="P568444"/>
    <n v="18560"/>
    <n v="5"/>
    <n v="928000"/>
    <n v="0"/>
    <n v="928000"/>
    <n v="1"/>
    <n v="1"/>
    <n v="1"/>
    <n v="1"/>
    <d v="2022-01-20T00:00:00"/>
    <x v="1799"/>
    <n v="174000"/>
    <n v="15660"/>
    <x v="11"/>
    <x v="2"/>
    <n v="849700"/>
    <n v="0.91562500000000002"/>
  </r>
  <r>
    <s v="ODR6872717480w"/>
    <s v="C869172L"/>
    <x v="133"/>
    <s v="P656351"/>
    <n v="92800"/>
    <n v="1"/>
    <n v="928000"/>
    <n v="0"/>
    <n v="928000"/>
    <n v="1"/>
    <n v="1"/>
    <n v="1"/>
    <n v="1"/>
    <d v="2022-01-20T00:00:00"/>
    <x v="2343"/>
    <n v="928000"/>
    <n v="83520"/>
    <x v="11"/>
    <x v="2"/>
    <n v="844480"/>
    <n v="0.91"/>
  </r>
  <r>
    <s v="ODR6319948363k"/>
    <s v="C903814L"/>
    <x v="62"/>
    <s v="P656351"/>
    <n v="92800"/>
    <n v="1"/>
    <n v="928000"/>
    <n v="0"/>
    <n v="928000"/>
    <n v="1"/>
    <n v="1"/>
    <n v="1"/>
    <n v="7"/>
    <d v="2022-06-14T00:00:00"/>
    <x v="2343"/>
    <n v="928000"/>
    <n v="83520"/>
    <x v="11"/>
    <x v="4"/>
    <n v="844480"/>
    <n v="0.91"/>
  </r>
  <r>
    <s v="ODR6832333121k"/>
    <s v="C667533L"/>
    <x v="123"/>
    <s v="P656351"/>
    <n v="92800"/>
    <n v="1"/>
    <n v="928000"/>
    <n v="0"/>
    <n v="928000"/>
    <n v="1"/>
    <n v="0"/>
    <n v="0"/>
    <n v="4"/>
    <d v="2022-03-17T00:00:00"/>
    <x v="2343"/>
    <n v="928000"/>
    <n v="83520"/>
    <x v="11"/>
    <x v="1"/>
    <n v="844480"/>
    <n v="0.91"/>
  </r>
  <r>
    <s v="ODR6898067749m"/>
    <s v="C869172L"/>
    <x v="336"/>
    <s v="P656351"/>
    <n v="92800"/>
    <n v="1"/>
    <n v="928000"/>
    <n v="0"/>
    <n v="928000"/>
    <n v="1"/>
    <n v="1"/>
    <n v="0"/>
    <n v="1"/>
    <d v="2022-01-20T00:00:00"/>
    <x v="2343"/>
    <n v="928000"/>
    <n v="83520"/>
    <x v="11"/>
    <x v="2"/>
    <n v="844480"/>
    <n v="0.91"/>
  </r>
  <r>
    <s v="ODR2454497981t"/>
    <s v="C437385L"/>
    <x v="262"/>
    <s v="P656351"/>
    <n v="92800"/>
    <n v="1"/>
    <n v="928000"/>
    <n v="0"/>
    <n v="928000"/>
    <n v="1"/>
    <n v="1"/>
    <n v="0"/>
    <n v="7"/>
    <d v="2022-02-28T00:00:00"/>
    <x v="2343"/>
    <n v="928000"/>
    <n v="83520"/>
    <x v="11"/>
    <x v="4"/>
    <n v="844480"/>
    <n v="0.91"/>
  </r>
  <r>
    <s v="ODR8232274006z"/>
    <s v="C624232L"/>
    <x v="58"/>
    <s v="P787888"/>
    <n v="46400"/>
    <n v="2"/>
    <n v="928000"/>
    <n v="0"/>
    <n v="928000"/>
    <n v="1"/>
    <n v="1"/>
    <n v="1"/>
    <n v="1"/>
    <d v="2021-11-27T00:00:00"/>
    <x v="2344"/>
    <n v="469800"/>
    <n v="35206"/>
    <x v="5"/>
    <x v="2"/>
    <n v="857588"/>
    <n v="0.92412499999999997"/>
  </r>
  <r>
    <s v="ODR7875686844b"/>
    <s v="C835970L"/>
    <x v="247"/>
    <s v="P787882"/>
    <n v="23200"/>
    <n v="4"/>
    <n v="928000"/>
    <n v="0"/>
    <n v="928000"/>
    <n v="1"/>
    <n v="1"/>
    <n v="1"/>
    <n v="1"/>
    <d v="2022-02-25T00:00:00"/>
    <x v="204"/>
    <n v="203000"/>
    <n v="16646"/>
    <x v="5"/>
    <x v="2"/>
    <n v="861416"/>
    <n v="0.92825000000000002"/>
  </r>
  <r>
    <s v="ODR2794336563e"/>
    <s v="C828392L"/>
    <x v="338"/>
    <s v="P101786"/>
    <n v="92800"/>
    <n v="1"/>
    <n v="928000"/>
    <n v="0"/>
    <n v="928000"/>
    <n v="1"/>
    <n v="1"/>
    <n v="1"/>
    <n v="1"/>
    <d v="2021-11-07T00:00:00"/>
    <x v="2345"/>
    <n v="928000"/>
    <n v="60320"/>
    <x v="7"/>
    <x v="2"/>
    <n v="867680"/>
    <n v="0.93500000000000005"/>
  </r>
  <r>
    <s v="ODR4015525210e"/>
    <s v="C901131L"/>
    <x v="215"/>
    <s v="P846012"/>
    <n v="92742"/>
    <n v="1"/>
    <n v="927420"/>
    <n v="0"/>
    <n v="927420"/>
    <n v="1"/>
    <n v="1"/>
    <n v="1"/>
    <n v="1"/>
    <d v="2022-01-02T00:00:00"/>
    <x v="2346"/>
    <n v="927420"/>
    <n v="83462"/>
    <x v="10"/>
    <x v="2"/>
    <n v="843958"/>
    <n v="0.91000625390869294"/>
  </r>
  <r>
    <s v="ODR1461945559w"/>
    <s v="C698097L"/>
    <x v="53"/>
    <s v="P130754"/>
    <n v="92742"/>
    <n v="1"/>
    <n v="927420"/>
    <n v="0"/>
    <n v="927420"/>
    <n v="1"/>
    <n v="1"/>
    <n v="1"/>
    <n v="1"/>
    <d v="2021-07-15T00:00:00"/>
    <x v="2347"/>
    <n v="1043420"/>
    <n v="87638"/>
    <x v="6"/>
    <x v="2"/>
    <n v="839782"/>
    <n v="0.90550343964978108"/>
  </r>
  <r>
    <s v="ODR6499817702x"/>
    <s v="C779761L"/>
    <x v="349"/>
    <s v="P832533"/>
    <n v="92742"/>
    <n v="1"/>
    <n v="927420"/>
    <n v="0"/>
    <n v="927420"/>
    <n v="1"/>
    <n v="1"/>
    <n v="1"/>
    <n v="1"/>
    <d v="2022-01-07T00:00:00"/>
    <x v="2348"/>
    <n v="927420"/>
    <n v="62118"/>
    <x v="6"/>
    <x v="2"/>
    <n v="865302"/>
    <n v="0.93302063789868672"/>
  </r>
  <r>
    <s v="ODR4824128187u"/>
    <s v="C799421L"/>
    <x v="326"/>
    <s v="P634439"/>
    <n v="92742"/>
    <n v="1"/>
    <n v="927420"/>
    <n v="0"/>
    <n v="927420"/>
    <n v="1"/>
    <n v="1"/>
    <n v="1"/>
    <n v="1"/>
    <d v="2021-12-09T00:00:00"/>
    <x v="2349"/>
    <n v="927420"/>
    <n v="77894"/>
    <x v="8"/>
    <x v="2"/>
    <n v="849526"/>
    <n v="0.91601000625390872"/>
  </r>
  <r>
    <s v="ODR2123231069q"/>
    <s v="C814229L"/>
    <x v="327"/>
    <s v="P634439"/>
    <n v="92742"/>
    <n v="1"/>
    <n v="927420"/>
    <n v="0"/>
    <n v="927420"/>
    <n v="1"/>
    <n v="1"/>
    <n v="1"/>
    <n v="1"/>
    <d v="2021-07-13T00:00:00"/>
    <x v="2349"/>
    <n v="927420"/>
    <n v="77894"/>
    <x v="8"/>
    <x v="2"/>
    <n v="849526"/>
    <n v="0.91601000625390872"/>
  </r>
  <r>
    <s v="ODR8211108213e"/>
    <s v="C485693L"/>
    <x v="161"/>
    <s v="P164789"/>
    <n v="92742"/>
    <n v="1"/>
    <n v="927420"/>
    <n v="0"/>
    <n v="927420"/>
    <n v="1"/>
    <n v="1"/>
    <n v="1"/>
    <n v="1"/>
    <d v="2021-07-02T00:00:00"/>
    <x v="2350"/>
    <n v="927420"/>
    <n v="76966"/>
    <x v="14"/>
    <x v="2"/>
    <n v="850454"/>
    <n v="0.91701063164477803"/>
  </r>
  <r>
    <s v="ODR8516884679v"/>
    <s v="C538697L"/>
    <x v="355"/>
    <s v="P831721"/>
    <n v="92742"/>
    <n v="1"/>
    <n v="927420"/>
    <n v="0"/>
    <n v="927420"/>
    <n v="1"/>
    <n v="1"/>
    <n v="1"/>
    <n v="1"/>
    <d v="2022-03-16T00:00:00"/>
    <x v="2351"/>
    <n v="927420"/>
    <n v="80678"/>
    <x v="14"/>
    <x v="2"/>
    <n v="846742"/>
    <n v="0.91300813008130077"/>
  </r>
  <r>
    <s v="ODR6694422254w"/>
    <s v="C934224L"/>
    <x v="135"/>
    <s v="P339575"/>
    <n v="92742"/>
    <n v="1"/>
    <n v="927420"/>
    <n v="0"/>
    <n v="927420"/>
    <n v="1"/>
    <n v="1"/>
    <n v="0"/>
    <n v="1"/>
    <d v="2022-05-08T00:00:00"/>
    <x v="2352"/>
    <n v="927420"/>
    <n v="55622"/>
    <x v="12"/>
    <x v="2"/>
    <n v="871798"/>
    <n v="0.9400250156347717"/>
  </r>
  <r>
    <s v="ODR5156652753w"/>
    <s v="C202773L"/>
    <x v="52"/>
    <s v="P339575"/>
    <n v="92742"/>
    <n v="1"/>
    <n v="927420"/>
    <n v="0"/>
    <n v="927420"/>
    <n v="1"/>
    <n v="1"/>
    <n v="0"/>
    <n v="1"/>
    <d v="2022-02-19T00:00:00"/>
    <x v="2352"/>
    <n v="927420"/>
    <n v="55622"/>
    <x v="12"/>
    <x v="2"/>
    <n v="871798"/>
    <n v="0.9400250156347717"/>
  </r>
  <r>
    <s v="ODR7499282137b"/>
    <s v="C325171L"/>
    <x v="24"/>
    <s v="P339575"/>
    <n v="92742"/>
    <n v="1"/>
    <n v="927420"/>
    <n v="0"/>
    <n v="927420"/>
    <n v="1"/>
    <n v="1"/>
    <n v="0"/>
    <n v="1"/>
    <d v="2022-07-26T00:00:00"/>
    <x v="2352"/>
    <n v="927420"/>
    <n v="55622"/>
    <x v="12"/>
    <x v="2"/>
    <n v="871798"/>
    <n v="0.9400250156347717"/>
  </r>
  <r>
    <s v="ODR7750835348r"/>
    <s v="C202773L"/>
    <x v="70"/>
    <s v="P339575"/>
    <n v="92742"/>
    <n v="1"/>
    <n v="927420"/>
    <n v="0"/>
    <n v="927420"/>
    <n v="1"/>
    <n v="1"/>
    <n v="0"/>
    <n v="1"/>
    <d v="2022-02-19T00:00:00"/>
    <x v="2352"/>
    <n v="927420"/>
    <n v="55622"/>
    <x v="12"/>
    <x v="2"/>
    <n v="871798"/>
    <n v="0.9400250156347717"/>
  </r>
  <r>
    <s v="ODR6293543219r"/>
    <s v="C693125L"/>
    <x v="349"/>
    <s v="P323119"/>
    <n v="46342"/>
    <n v="2"/>
    <n v="926840"/>
    <n v="0"/>
    <n v="926840"/>
    <n v="1"/>
    <n v="1"/>
    <n v="0"/>
    <n v="1"/>
    <d v="2022-03-26T00:00:00"/>
    <x v="2353"/>
    <n v="463420"/>
    <n v="38918"/>
    <x v="14"/>
    <x v="2"/>
    <n v="849004"/>
    <n v="0.9160200250312891"/>
  </r>
  <r>
    <s v="ODR4862722659t"/>
    <s v="C678807L"/>
    <x v="189"/>
    <s v="P407562"/>
    <n v="92510"/>
    <n v="1"/>
    <n v="925100"/>
    <n v="0"/>
    <n v="925100"/>
    <n v="1"/>
    <n v="1"/>
    <n v="1"/>
    <n v="1"/>
    <d v="2022-01-10T00:00:00"/>
    <x v="2354"/>
    <n v="925100"/>
    <n v="77662"/>
    <x v="13"/>
    <x v="2"/>
    <n v="847438"/>
    <n v="0.91605015673981194"/>
  </r>
  <r>
    <s v="ODR3900370282y"/>
    <s v="C253252L"/>
    <x v="44"/>
    <s v="P460667"/>
    <n v="92510"/>
    <n v="1"/>
    <n v="925100"/>
    <n v="0"/>
    <n v="925100"/>
    <n v="1"/>
    <n v="1"/>
    <n v="0"/>
    <n v="1"/>
    <d v="2022-05-21T00:00:00"/>
    <x v="2355"/>
    <n v="925100"/>
    <n v="59160"/>
    <x v="6"/>
    <x v="2"/>
    <n v="865940"/>
    <n v="0.93605015673981196"/>
  </r>
  <r>
    <s v="ODR5394178965c"/>
    <s v="C677243L"/>
    <x v="249"/>
    <s v="P892750"/>
    <n v="46110"/>
    <n v="2"/>
    <n v="922200"/>
    <n v="0"/>
    <n v="922200"/>
    <n v="1"/>
    <n v="0"/>
    <n v="0"/>
    <n v="1"/>
    <d v="2022-03-08T00:00:00"/>
    <x v="2356"/>
    <n v="461100"/>
    <n v="35960"/>
    <x v="13"/>
    <x v="2"/>
    <n v="850280"/>
    <n v="0.92201257861635222"/>
  </r>
  <r>
    <s v="ODR5113525652d"/>
    <s v="C251748L"/>
    <x v="43"/>
    <s v="P343851"/>
    <n v="92220"/>
    <n v="1"/>
    <n v="922200"/>
    <n v="0"/>
    <n v="922200"/>
    <n v="1"/>
    <n v="1"/>
    <n v="1"/>
    <n v="1"/>
    <d v="2022-03-06T00:00:00"/>
    <x v="2357"/>
    <n v="922200"/>
    <n v="81142"/>
    <x v="6"/>
    <x v="2"/>
    <n v="841058"/>
    <n v="0.91201257861635221"/>
  </r>
  <r>
    <s v="ODR6841527370m"/>
    <s v="C741634L"/>
    <x v="278"/>
    <s v="P336160"/>
    <n v="92220"/>
    <n v="1"/>
    <n v="922200"/>
    <n v="0"/>
    <n v="922200"/>
    <n v="1"/>
    <n v="1"/>
    <n v="0"/>
    <n v="1"/>
    <d v="2021-07-09T00:00:00"/>
    <x v="2358"/>
    <n v="922200"/>
    <n v="78358"/>
    <x v="8"/>
    <x v="2"/>
    <n v="843842"/>
    <n v="0.91503144654088053"/>
  </r>
  <r>
    <s v="ODR3222240377a"/>
    <s v="C405819L"/>
    <x v="208"/>
    <s v="P864992"/>
    <n v="91350"/>
    <n v="1"/>
    <n v="913500"/>
    <n v="0"/>
    <n v="913500"/>
    <n v="1"/>
    <n v="1"/>
    <n v="0"/>
    <n v="1"/>
    <d v="2021-09-28T00:00:00"/>
    <x v="2359"/>
    <n v="913500"/>
    <n v="58464"/>
    <x v="8"/>
    <x v="2"/>
    <n v="855036"/>
    <n v="0.93600000000000005"/>
  </r>
  <r>
    <s v="ODR6987100399t"/>
    <s v="C814229L"/>
    <x v="23"/>
    <s v="P472060"/>
    <n v="30450"/>
    <n v="3"/>
    <n v="913500"/>
    <n v="0"/>
    <n v="913500"/>
    <n v="1"/>
    <n v="1"/>
    <n v="1"/>
    <n v="1"/>
    <d v="2021-07-13T00:00:00"/>
    <x v="2360"/>
    <n v="304500"/>
    <n v="26448"/>
    <x v="8"/>
    <x v="2"/>
    <n v="834156"/>
    <n v="0.91314285714285715"/>
  </r>
  <r>
    <s v="ODR2937979456x"/>
    <s v="C598721L"/>
    <x v="166"/>
    <s v="P508513"/>
    <n v="91350"/>
    <n v="1"/>
    <n v="913500"/>
    <n v="0"/>
    <n v="913500"/>
    <n v="1"/>
    <n v="1"/>
    <n v="1"/>
    <n v="1"/>
    <d v="2021-11-18T00:00:00"/>
    <x v="2361"/>
    <n v="913500"/>
    <n v="68498"/>
    <x v="14"/>
    <x v="2"/>
    <n v="845002"/>
    <n v="0.92501587301587307"/>
  </r>
  <r>
    <s v="ODR1468999756j"/>
    <s v="C725701L"/>
    <x v="180"/>
    <s v="P657057"/>
    <n v="30450"/>
    <n v="3"/>
    <n v="913500"/>
    <n v="0"/>
    <n v="913500"/>
    <n v="1"/>
    <n v="1"/>
    <n v="1"/>
    <n v="1"/>
    <d v="2022-02-02T00:00:00"/>
    <x v="2362"/>
    <n v="304500"/>
    <n v="22214"/>
    <x v="14"/>
    <x v="2"/>
    <n v="846858"/>
    <n v="0.92704761904761901"/>
  </r>
  <r>
    <s v="ODR9045847188x"/>
    <s v="C185073L"/>
    <x v="92"/>
    <s v="P562355"/>
    <n v="30450"/>
    <n v="3"/>
    <n v="913500"/>
    <n v="0"/>
    <n v="913500"/>
    <n v="1"/>
    <n v="1"/>
    <n v="1"/>
    <n v="1"/>
    <d v="2022-06-14T00:00:00"/>
    <x v="1383"/>
    <n v="319000"/>
    <n v="23896"/>
    <x v="5"/>
    <x v="2"/>
    <n v="841812"/>
    <n v="0.92152380952380952"/>
  </r>
  <r>
    <s v="ODR1175839712h"/>
    <s v="C642425L"/>
    <x v="388"/>
    <s v="P562355"/>
    <n v="30450"/>
    <n v="3"/>
    <n v="913500"/>
    <n v="0"/>
    <n v="913500"/>
    <n v="1"/>
    <n v="1"/>
    <n v="1"/>
    <n v="1"/>
    <d v="2022-05-11T00:00:00"/>
    <x v="1383"/>
    <n v="319000"/>
    <n v="23896"/>
    <x v="5"/>
    <x v="2"/>
    <n v="841812"/>
    <n v="0.92152380952380952"/>
  </r>
  <r>
    <s v="ODR7122139438k"/>
    <s v="C624232L"/>
    <x v="73"/>
    <s v="P586206"/>
    <n v="45530"/>
    <n v="2"/>
    <n v="910600"/>
    <n v="0"/>
    <n v="910600"/>
    <n v="1"/>
    <n v="1"/>
    <n v="1"/>
    <n v="1"/>
    <d v="2021-11-27T00:00:00"/>
    <x v="194"/>
    <n v="655400"/>
    <n v="44544"/>
    <x v="0"/>
    <x v="2"/>
    <n v="821512"/>
    <n v="0.90216560509554145"/>
  </r>
  <r>
    <s v="ODR3712949784z"/>
    <s v="C442477L"/>
    <x v="66"/>
    <s v="P700188"/>
    <n v="90480"/>
    <n v="1"/>
    <n v="904800"/>
    <n v="0"/>
    <n v="904800"/>
    <n v="1"/>
    <n v="1"/>
    <n v="1"/>
    <n v="1"/>
    <d v="2022-08-11T00:00:00"/>
    <x v="2363"/>
    <n v="904800"/>
    <n v="67860"/>
    <x v="8"/>
    <x v="2"/>
    <n v="836940"/>
    <n v="0.92500000000000004"/>
  </r>
  <r>
    <s v="ODR2843186060e"/>
    <s v="C162978L"/>
    <x v="338"/>
    <s v="P186555"/>
    <n v="90480"/>
    <n v="1"/>
    <n v="904800"/>
    <n v="0"/>
    <n v="904800"/>
    <n v="1"/>
    <n v="1"/>
    <n v="0"/>
    <n v="1"/>
    <d v="2021-11-06T00:00:00"/>
    <x v="2103"/>
    <n v="904800"/>
    <n v="66004"/>
    <x v="14"/>
    <x v="2"/>
    <n v="838796"/>
    <n v="0.92705128205128207"/>
  </r>
  <r>
    <s v="ODR2919692861p"/>
    <s v="C417601L"/>
    <x v="329"/>
    <s v="P186555"/>
    <n v="90480"/>
    <n v="1"/>
    <n v="904800"/>
    <n v="0"/>
    <n v="904800"/>
    <n v="1"/>
    <n v="1"/>
    <n v="1"/>
    <n v="1"/>
    <d v="2022-01-16T00:00:00"/>
    <x v="2103"/>
    <n v="904800"/>
    <n v="66004"/>
    <x v="14"/>
    <x v="2"/>
    <n v="838796"/>
    <n v="0.92705128205128207"/>
  </r>
  <r>
    <s v="ODR2756570368b"/>
    <s v="C666340L"/>
    <x v="195"/>
    <s v="P186555"/>
    <n v="90480"/>
    <n v="1"/>
    <n v="904800"/>
    <n v="0"/>
    <n v="904800"/>
    <n v="1"/>
    <n v="1"/>
    <n v="1"/>
    <n v="7"/>
    <d v="2022-04-19T00:00:00"/>
    <x v="2103"/>
    <n v="904800"/>
    <n v="66004"/>
    <x v="14"/>
    <x v="4"/>
    <n v="838796"/>
    <n v="0.92705128205128207"/>
  </r>
  <r>
    <s v="ODR3882527157g"/>
    <s v="C861782L"/>
    <x v="209"/>
    <s v="P186555"/>
    <n v="90480"/>
    <n v="1"/>
    <n v="904800"/>
    <n v="0"/>
    <n v="904800"/>
    <n v="1"/>
    <n v="0"/>
    <n v="0"/>
    <n v="1"/>
    <d v="2022-04-22T00:00:00"/>
    <x v="2103"/>
    <n v="904800"/>
    <n v="66004"/>
    <x v="14"/>
    <x v="2"/>
    <n v="838796"/>
    <n v="0.92705128205128207"/>
  </r>
  <r>
    <s v="ODR6453363534k"/>
    <s v="C288932L"/>
    <x v="292"/>
    <s v="P616812"/>
    <n v="30160"/>
    <n v="3"/>
    <n v="904800"/>
    <n v="0"/>
    <n v="904800"/>
    <n v="1"/>
    <n v="1"/>
    <n v="1"/>
    <n v="12"/>
    <d v="2021-07-16T00:00:00"/>
    <x v="2364"/>
    <n v="301600"/>
    <n v="21982"/>
    <x v="11"/>
    <x v="12"/>
    <n v="838854"/>
    <n v="0.92711538461538456"/>
  </r>
  <r>
    <s v="ODR6035483632i"/>
    <s v="C222107L"/>
    <x v="187"/>
    <s v="P120192"/>
    <n v="89900"/>
    <n v="1"/>
    <n v="899000"/>
    <n v="0"/>
    <n v="899000"/>
    <n v="1"/>
    <n v="1"/>
    <n v="0"/>
    <n v="1"/>
    <d v="2021-08-26T00:00:00"/>
    <x v="2365"/>
    <n v="899000"/>
    <n v="62002"/>
    <x v="10"/>
    <x v="2"/>
    <n v="836998"/>
    <n v="0.93103225806451617"/>
  </r>
  <r>
    <s v="ODR3459500724f"/>
    <s v="C986391L"/>
    <x v="63"/>
    <s v="P235446"/>
    <n v="89900"/>
    <n v="1"/>
    <n v="899000"/>
    <n v="0"/>
    <n v="899000"/>
    <n v="1"/>
    <n v="1"/>
    <n v="0"/>
    <n v="1"/>
    <d v="2021-09-28T00:00:00"/>
    <x v="2366"/>
    <n v="899000"/>
    <n v="57536"/>
    <x v="13"/>
    <x v="2"/>
    <n v="841464"/>
    <n v="0.93600000000000005"/>
  </r>
  <r>
    <s v="ODR2760873062a"/>
    <s v="C824224L"/>
    <x v="202"/>
    <s v="P559130"/>
    <n v="89900"/>
    <n v="1"/>
    <n v="899000"/>
    <n v="0"/>
    <n v="899000"/>
    <n v="1"/>
    <n v="1"/>
    <n v="1"/>
    <n v="1"/>
    <d v="2021-10-28T00:00:00"/>
    <x v="2367"/>
    <n v="899000"/>
    <n v="72790"/>
    <x v="6"/>
    <x v="2"/>
    <n v="826210"/>
    <n v="0.91903225806451616"/>
  </r>
  <r>
    <s v="ODR9168334858z"/>
    <s v="C694207L"/>
    <x v="117"/>
    <s v="P894676"/>
    <n v="89842"/>
    <n v="1"/>
    <n v="898420"/>
    <n v="0"/>
    <n v="898420"/>
    <n v="1"/>
    <n v="1"/>
    <n v="1"/>
    <n v="1"/>
    <d v="2021-09-18T00:00:00"/>
    <x v="2368"/>
    <n v="898420"/>
    <n v="69136"/>
    <x v="14"/>
    <x v="2"/>
    <n v="829284"/>
    <n v="0.92304712717882509"/>
  </r>
  <r>
    <s v="ODR4889464591s"/>
    <s v="C984747L"/>
    <x v="17"/>
    <s v="P419656"/>
    <n v="89842"/>
    <n v="1"/>
    <n v="898420"/>
    <n v="0"/>
    <n v="898420"/>
    <n v="1"/>
    <n v="1"/>
    <n v="1"/>
    <n v="1"/>
    <d v="2022-04-17T00:00:00"/>
    <x v="1499"/>
    <n v="898420"/>
    <n v="67338"/>
    <x v="14"/>
    <x v="2"/>
    <n v="831082"/>
    <n v="0.92504841833440932"/>
  </r>
  <r>
    <s v="ODR9129192059d"/>
    <s v="C263693L"/>
    <x v="127"/>
    <s v="P419656"/>
    <n v="89842"/>
    <n v="1"/>
    <n v="898420"/>
    <n v="0"/>
    <n v="898420"/>
    <n v="1"/>
    <n v="1"/>
    <n v="1"/>
    <n v="4"/>
    <d v="2021-09-18T00:00:00"/>
    <x v="1499"/>
    <n v="898420"/>
    <n v="67338"/>
    <x v="14"/>
    <x v="1"/>
    <n v="831082"/>
    <n v="0.92504841833440932"/>
  </r>
  <r>
    <s v="ODR6409180150h"/>
    <s v="C478438L"/>
    <x v="36"/>
    <s v="P419656"/>
    <n v="89842"/>
    <n v="1"/>
    <n v="898420"/>
    <n v="0"/>
    <n v="898420"/>
    <n v="1"/>
    <n v="1"/>
    <n v="1"/>
    <n v="1"/>
    <d v="2022-07-27T00:00:00"/>
    <x v="1499"/>
    <n v="898420"/>
    <n v="67338"/>
    <x v="14"/>
    <x v="2"/>
    <n v="831082"/>
    <n v="0.92504841833440932"/>
  </r>
  <r>
    <s v="ODR7451441591r"/>
    <s v="C744182L"/>
    <x v="32"/>
    <s v="P308596"/>
    <n v="89610"/>
    <n v="1"/>
    <n v="896100"/>
    <n v="0"/>
    <n v="896100"/>
    <n v="1"/>
    <n v="1"/>
    <n v="1"/>
    <n v="1"/>
    <d v="2022-07-21T00:00:00"/>
    <x v="2369"/>
    <n v="896100"/>
    <n v="71688"/>
    <x v="6"/>
    <x v="2"/>
    <n v="824412"/>
    <n v="0.92"/>
  </r>
  <r>
    <s v="ODR4381422733m"/>
    <s v="C231714L"/>
    <x v="288"/>
    <s v="P851316"/>
    <n v="88914"/>
    <n v="1"/>
    <n v="889140"/>
    <n v="0"/>
    <n v="889140"/>
    <n v="1"/>
    <n v="0"/>
    <n v="0"/>
    <n v="4"/>
    <d v="2022-01-28T00:00:00"/>
    <x v="2370"/>
    <n v="889140"/>
    <n v="79982"/>
    <x v="14"/>
    <x v="1"/>
    <n v="809158"/>
    <n v="0.91004566210045668"/>
  </r>
  <r>
    <s v="ODR9656401660l"/>
    <s v="C231714L"/>
    <x v="164"/>
    <s v="P851316"/>
    <n v="88914"/>
    <n v="1"/>
    <n v="889140"/>
    <n v="0"/>
    <n v="889140"/>
    <n v="1"/>
    <n v="0"/>
    <n v="0"/>
    <n v="4"/>
    <d v="2022-01-28T00:00:00"/>
    <x v="2370"/>
    <n v="889140"/>
    <n v="79982"/>
    <x v="14"/>
    <x v="1"/>
    <n v="809158"/>
    <n v="0.91004566210045668"/>
  </r>
  <r>
    <s v="ODR5041460711m"/>
    <s v="C707750L"/>
    <x v="176"/>
    <s v="P941691"/>
    <n v="88740"/>
    <n v="1"/>
    <n v="887400"/>
    <n v="0"/>
    <n v="887400"/>
    <n v="1"/>
    <n v="0"/>
    <n v="0"/>
    <n v="1"/>
    <d v="2022-03-28T00:00:00"/>
    <x v="2371"/>
    <n v="887400"/>
    <n v="57652"/>
    <x v="6"/>
    <x v="2"/>
    <n v="829748"/>
    <n v="0.93503267973856208"/>
  </r>
  <r>
    <s v="ODR2574445815x"/>
    <s v="C970497L"/>
    <x v="55"/>
    <s v="P970458"/>
    <n v="88740"/>
    <n v="1"/>
    <n v="887400"/>
    <n v="0"/>
    <n v="887400"/>
    <n v="1"/>
    <n v="0"/>
    <n v="0"/>
    <n v="1"/>
    <d v="2021-11-26T00:00:00"/>
    <x v="2296"/>
    <n v="887400"/>
    <n v="55854"/>
    <x v="14"/>
    <x v="2"/>
    <n v="831546"/>
    <n v="0.93705882352941172"/>
  </r>
  <r>
    <s v="ODR7443606651m"/>
    <s v="C539674L"/>
    <x v="205"/>
    <s v="P323833"/>
    <n v="29580"/>
    <n v="3"/>
    <n v="887400"/>
    <n v="0"/>
    <n v="887400"/>
    <n v="1"/>
    <n v="1"/>
    <n v="1"/>
    <n v="1"/>
    <d v="2021-09-12T00:00:00"/>
    <x v="1993"/>
    <n v="295800"/>
    <n v="20996"/>
    <x v="11"/>
    <x v="2"/>
    <n v="824412"/>
    <n v="0.92901960784313731"/>
  </r>
  <r>
    <s v="ODR2503185632c"/>
    <s v="C851854L"/>
    <x v="352"/>
    <s v="P323833"/>
    <n v="29580"/>
    <n v="3"/>
    <n v="887400"/>
    <n v="0"/>
    <n v="887400"/>
    <n v="1"/>
    <n v="1"/>
    <n v="0"/>
    <n v="1"/>
    <d v="2021-07-01T00:00:00"/>
    <x v="1993"/>
    <n v="295800"/>
    <n v="20996"/>
    <x v="11"/>
    <x v="2"/>
    <n v="824412"/>
    <n v="0.92901960784313731"/>
  </r>
  <r>
    <s v="ODR8411509810e"/>
    <s v="C236137L"/>
    <x v="47"/>
    <s v="P506768"/>
    <n v="9860"/>
    <n v="9"/>
    <n v="887400"/>
    <n v="0"/>
    <n v="887400"/>
    <n v="1"/>
    <n v="0"/>
    <n v="0"/>
    <n v="1"/>
    <d v="2021-10-07T00:00:00"/>
    <x v="1018"/>
    <n v="98600"/>
    <n v="8642"/>
    <x v="11"/>
    <x v="2"/>
    <n v="809622"/>
    <n v="0.91235294117647059"/>
  </r>
  <r>
    <s v="ODR1600856967f"/>
    <s v="C625394L"/>
    <x v="308"/>
    <s v="P726800"/>
    <n v="29522"/>
    <n v="3"/>
    <n v="885660"/>
    <n v="0"/>
    <n v="885660"/>
    <n v="1"/>
    <n v="1"/>
    <n v="0"/>
    <n v="1"/>
    <d v="2021-11-26T00:00:00"/>
    <x v="2372"/>
    <n v="295220"/>
    <n v="24186"/>
    <x v="5"/>
    <x v="2"/>
    <n v="813102"/>
    <n v="0.91807465618860506"/>
  </r>
  <r>
    <s v="ODR7154465134v"/>
    <s v="C692506L"/>
    <x v="322"/>
    <s v="P371536"/>
    <n v="88508"/>
    <n v="1"/>
    <n v="885080"/>
    <n v="0"/>
    <n v="885080"/>
    <n v="1"/>
    <n v="1"/>
    <n v="1"/>
    <n v="1"/>
    <d v="2021-12-13T00:00:00"/>
    <x v="2373"/>
    <n v="885080"/>
    <n v="74298"/>
    <x v="6"/>
    <x v="2"/>
    <n v="810782"/>
    <n v="0.91605504587155961"/>
  </r>
  <r>
    <s v="ODR1898379262f"/>
    <s v="C283740L"/>
    <x v="225"/>
    <s v="P371536"/>
    <n v="88508"/>
    <n v="1"/>
    <n v="885080"/>
    <n v="0"/>
    <n v="885080"/>
    <n v="1"/>
    <n v="0"/>
    <n v="0"/>
    <n v="7"/>
    <d v="2022-05-03T00:00:00"/>
    <x v="2373"/>
    <n v="885080"/>
    <n v="74298"/>
    <x v="6"/>
    <x v="4"/>
    <n v="810782"/>
    <n v="0.91605504587155961"/>
  </r>
  <r>
    <s v="ODR8129910001v"/>
    <s v="C688485L"/>
    <x v="280"/>
    <s v="P289460"/>
    <n v="88508"/>
    <n v="1"/>
    <n v="885080"/>
    <n v="0"/>
    <n v="885080"/>
    <n v="1"/>
    <n v="0"/>
    <n v="0"/>
    <n v="1"/>
    <d v="2021-10-16T00:00:00"/>
    <x v="2374"/>
    <n v="885080"/>
    <n v="77836"/>
    <x v="0"/>
    <x v="2"/>
    <n v="807244"/>
    <n v="0.91205766710353864"/>
  </r>
  <r>
    <s v="ODR5328230895d"/>
    <s v="C869965L"/>
    <x v="68"/>
    <s v="P258191"/>
    <n v="88508"/>
    <n v="1"/>
    <n v="885080"/>
    <n v="0"/>
    <n v="885080"/>
    <n v="1"/>
    <n v="0"/>
    <n v="0"/>
    <n v="4"/>
    <d v="2021-11-27T00:00:00"/>
    <x v="2375"/>
    <n v="885080"/>
    <n v="64554"/>
    <x v="0"/>
    <x v="1"/>
    <n v="820526"/>
    <n v="0.92706422018348622"/>
  </r>
  <r>
    <s v="ODR5861921405e"/>
    <s v="C298129L"/>
    <x v="164"/>
    <s v="P258191"/>
    <n v="88508"/>
    <n v="1"/>
    <n v="885080"/>
    <n v="0"/>
    <n v="885080"/>
    <n v="1"/>
    <n v="1"/>
    <n v="1"/>
    <n v="1"/>
    <d v="2022-01-21T00:00:00"/>
    <x v="2375"/>
    <n v="885080"/>
    <n v="64554"/>
    <x v="0"/>
    <x v="2"/>
    <n v="820526"/>
    <n v="0.92706422018348622"/>
  </r>
  <r>
    <s v="ODR9297900923u"/>
    <s v="C811149L"/>
    <x v="341"/>
    <s v="P160003"/>
    <n v="88450"/>
    <n v="1"/>
    <n v="884500"/>
    <n v="0"/>
    <n v="884500"/>
    <n v="1"/>
    <n v="1"/>
    <n v="1"/>
    <n v="1"/>
    <d v="2022-01-11T00:00:00"/>
    <x v="2376"/>
    <n v="884500"/>
    <n v="68962"/>
    <x v="3"/>
    <x v="2"/>
    <n v="815538"/>
    <n v="0.92203278688524593"/>
  </r>
  <r>
    <s v="ODR8603011297l"/>
    <s v="C214771L"/>
    <x v="180"/>
    <s v="P160003"/>
    <n v="88450"/>
    <n v="1"/>
    <n v="884500"/>
    <n v="0"/>
    <n v="884500"/>
    <n v="1"/>
    <n v="1"/>
    <n v="1"/>
    <n v="1"/>
    <d v="2021-10-12T00:00:00"/>
    <x v="2376"/>
    <n v="884500"/>
    <n v="68962"/>
    <x v="3"/>
    <x v="2"/>
    <n v="815538"/>
    <n v="0.92203278688524593"/>
  </r>
  <r>
    <s v="ODR9016003594z"/>
    <s v="C276022L"/>
    <x v="13"/>
    <s v="P476267"/>
    <n v="88450"/>
    <n v="1"/>
    <n v="884500"/>
    <n v="0"/>
    <n v="884500"/>
    <n v="1"/>
    <n v="1"/>
    <n v="1"/>
    <n v="1"/>
    <d v="2022-04-09T00:00:00"/>
    <x v="1831"/>
    <n v="884500"/>
    <n v="75168"/>
    <x v="14"/>
    <x v="2"/>
    <n v="809332"/>
    <n v="0.91501639344262298"/>
  </r>
  <r>
    <s v="ODR7021535265e"/>
    <s v="C267039L"/>
    <x v="314"/>
    <s v="P996636"/>
    <n v="22040"/>
    <n v="4"/>
    <n v="881600"/>
    <n v="0"/>
    <n v="881600"/>
    <n v="1"/>
    <n v="1"/>
    <n v="1"/>
    <n v="1"/>
    <d v="2021-11-07T00:00:00"/>
    <x v="1654"/>
    <n v="220400"/>
    <n v="19372"/>
    <x v="11"/>
    <x v="2"/>
    <n v="804112"/>
    <n v="0.91210526315789475"/>
  </r>
  <r>
    <s v="ODR1937914267k"/>
    <s v="C208458L"/>
    <x v="354"/>
    <s v="P619315"/>
    <n v="43500"/>
    <n v="2"/>
    <n v="870000"/>
    <n v="0"/>
    <n v="870000"/>
    <n v="1"/>
    <n v="1"/>
    <n v="1"/>
    <n v="1"/>
    <d v="2021-10-10T00:00:00"/>
    <x v="2377"/>
    <n v="435000"/>
    <n v="37410"/>
    <x v="10"/>
    <x v="2"/>
    <n v="795180"/>
    <n v="0.91400000000000003"/>
  </r>
  <r>
    <s v="ODR2800518544a"/>
    <s v="C365675L"/>
    <x v="408"/>
    <s v="P316760"/>
    <n v="87000"/>
    <n v="1"/>
    <n v="870000"/>
    <n v="0"/>
    <n v="870000"/>
    <n v="1"/>
    <n v="1"/>
    <n v="0"/>
    <n v="1"/>
    <d v="2021-07-15T00:00:00"/>
    <x v="2378"/>
    <n v="870000"/>
    <n v="55680"/>
    <x v="13"/>
    <x v="2"/>
    <n v="814320"/>
    <n v="0.93600000000000005"/>
  </r>
  <r>
    <s v="ODR5324321648f"/>
    <s v="C525405L"/>
    <x v="218"/>
    <s v="P489854"/>
    <n v="17400"/>
    <n v="5"/>
    <n v="870000"/>
    <n v="0"/>
    <n v="870000"/>
    <n v="1"/>
    <n v="0"/>
    <n v="0"/>
    <n v="4"/>
    <d v="2021-07-24T00:00:00"/>
    <x v="1317"/>
    <n v="174000"/>
    <n v="13398"/>
    <x v="13"/>
    <x v="1"/>
    <n v="803010"/>
    <n v="0.92300000000000004"/>
  </r>
  <r>
    <s v="ODR4866700005h"/>
    <s v="C352783L"/>
    <x v="8"/>
    <s v="P108360"/>
    <n v="87000"/>
    <n v="1"/>
    <n v="870000"/>
    <n v="0"/>
    <n v="870000"/>
    <n v="1"/>
    <n v="1"/>
    <n v="1"/>
    <n v="1"/>
    <d v="2021-11-08T00:00:00"/>
    <x v="2379"/>
    <n v="870000"/>
    <n v="55680"/>
    <x v="13"/>
    <x v="2"/>
    <n v="814320"/>
    <n v="0.93600000000000005"/>
  </r>
  <r>
    <s v="ODR4890220715u"/>
    <s v="C525405L"/>
    <x v="329"/>
    <s v="P489854"/>
    <n v="17400"/>
    <n v="5"/>
    <n v="870000"/>
    <n v="0"/>
    <n v="870000"/>
    <n v="1"/>
    <n v="1"/>
    <n v="1"/>
    <n v="1"/>
    <d v="2021-07-24T00:00:00"/>
    <x v="1317"/>
    <n v="174000"/>
    <n v="13398"/>
    <x v="13"/>
    <x v="2"/>
    <n v="803010"/>
    <n v="0.92300000000000004"/>
  </r>
  <r>
    <s v="ODR1552193806b"/>
    <s v="C525405L"/>
    <x v="223"/>
    <s v="P489854"/>
    <n v="17400"/>
    <n v="5"/>
    <n v="870000"/>
    <n v="0"/>
    <n v="870000"/>
    <n v="1"/>
    <n v="1"/>
    <n v="1"/>
    <n v="1"/>
    <d v="2021-07-24T00:00:00"/>
    <x v="1317"/>
    <n v="174000"/>
    <n v="13398"/>
    <x v="13"/>
    <x v="2"/>
    <n v="803010"/>
    <n v="0.92300000000000004"/>
  </r>
  <r>
    <s v="ODR5747444684a"/>
    <s v="C448063L"/>
    <x v="396"/>
    <s v="P887401"/>
    <n v="87000"/>
    <n v="1"/>
    <n v="870000"/>
    <n v="0"/>
    <n v="870000"/>
    <n v="1"/>
    <n v="1"/>
    <n v="1"/>
    <n v="1"/>
    <d v="2022-02-15T00:00:00"/>
    <x v="2380"/>
    <n v="870000"/>
    <n v="71340"/>
    <x v="3"/>
    <x v="2"/>
    <n v="798660"/>
    <n v="0.91800000000000004"/>
  </r>
  <r>
    <s v="ODR2753792560t"/>
    <s v="C669116L"/>
    <x v="194"/>
    <s v="P980609"/>
    <n v="87000"/>
    <n v="1"/>
    <n v="870000"/>
    <n v="0"/>
    <n v="870000"/>
    <n v="1"/>
    <n v="1"/>
    <n v="1"/>
    <n v="1"/>
    <d v="2021-11-18T00:00:00"/>
    <x v="2381"/>
    <n v="870000"/>
    <n v="76560"/>
    <x v="6"/>
    <x v="2"/>
    <n v="793440"/>
    <n v="0.91200000000000003"/>
  </r>
  <r>
    <s v="ODR5273862587q"/>
    <s v="C279046L"/>
    <x v="374"/>
    <s v="P130102"/>
    <n v="87000"/>
    <n v="1"/>
    <n v="870000"/>
    <n v="0"/>
    <n v="870000"/>
    <n v="1"/>
    <n v="1"/>
    <n v="1"/>
    <n v="1"/>
    <d v="2021-08-25T00:00:00"/>
    <x v="2382"/>
    <n v="870000"/>
    <n v="75690"/>
    <x v="6"/>
    <x v="2"/>
    <n v="794310"/>
    <n v="0.91300000000000003"/>
  </r>
  <r>
    <s v="ODR6931371716k"/>
    <s v="C468561L"/>
    <x v="360"/>
    <s v="P206839"/>
    <n v="87000"/>
    <n v="1"/>
    <n v="870000"/>
    <n v="0"/>
    <n v="870000"/>
    <n v="1"/>
    <n v="1"/>
    <n v="0"/>
    <n v="1"/>
    <d v="2021-07-14T00:00:00"/>
    <x v="2383"/>
    <n v="870000"/>
    <n v="54810"/>
    <x v="6"/>
    <x v="2"/>
    <n v="815190"/>
    <n v="0.93700000000000006"/>
  </r>
  <r>
    <s v="ODR4078808377j"/>
    <s v="C763100L"/>
    <x v="241"/>
    <s v="P990886"/>
    <n v="87000"/>
    <n v="1"/>
    <n v="870000"/>
    <n v="0"/>
    <n v="870000"/>
    <n v="1"/>
    <n v="1"/>
    <n v="1"/>
    <n v="1"/>
    <d v="2021-09-03T00:00:00"/>
    <x v="2384"/>
    <n v="870000"/>
    <n v="77430"/>
    <x v="6"/>
    <x v="2"/>
    <n v="792570"/>
    <n v="0.91100000000000003"/>
  </r>
  <r>
    <s v="ODR5275419871l"/>
    <s v="C157342L"/>
    <x v="39"/>
    <s v="P813931"/>
    <n v="87000"/>
    <n v="1"/>
    <n v="870000"/>
    <n v="0"/>
    <n v="870000"/>
    <n v="1"/>
    <n v="1"/>
    <n v="0"/>
    <n v="1"/>
    <d v="2022-03-02T00:00:00"/>
    <x v="2385"/>
    <n v="870000"/>
    <n v="62640"/>
    <x v="6"/>
    <x v="2"/>
    <n v="807360"/>
    <n v="0.92800000000000005"/>
  </r>
  <r>
    <s v="ODR6026510797o"/>
    <s v="C548863L"/>
    <x v="185"/>
    <s v="P671611"/>
    <n v="87000"/>
    <n v="1"/>
    <n v="870000"/>
    <n v="0"/>
    <n v="870000"/>
    <n v="1"/>
    <n v="1"/>
    <n v="0"/>
    <n v="1"/>
    <d v="2022-03-20T00:00:00"/>
    <x v="2386"/>
    <n v="783000"/>
    <n v="65772"/>
    <x v="6"/>
    <x v="2"/>
    <n v="804228"/>
    <n v="0.9244"/>
  </r>
  <r>
    <s v="ODR9698540681n"/>
    <s v="C125658L"/>
    <x v="239"/>
    <s v="P999277"/>
    <n v="87000"/>
    <n v="1"/>
    <n v="870000"/>
    <n v="0"/>
    <n v="870000"/>
    <n v="1"/>
    <n v="1"/>
    <n v="0"/>
    <n v="1"/>
    <d v="2021-08-11T00:00:00"/>
    <x v="2387"/>
    <n v="870000"/>
    <n v="75690"/>
    <x v="8"/>
    <x v="2"/>
    <n v="794310"/>
    <n v="0.91300000000000003"/>
  </r>
  <r>
    <s v="ODR6570309250d"/>
    <s v="C338216L"/>
    <x v="133"/>
    <s v="P997731"/>
    <n v="87000"/>
    <n v="1"/>
    <n v="870000"/>
    <n v="0"/>
    <n v="870000"/>
    <n v="1"/>
    <n v="1"/>
    <n v="0"/>
    <n v="1"/>
    <d v="2021-11-28T00:00:00"/>
    <x v="2388"/>
    <n v="870000"/>
    <n v="53070"/>
    <x v="8"/>
    <x v="2"/>
    <n v="816930"/>
    <n v="0.93899999999999995"/>
  </r>
  <r>
    <s v="ODR6104976276o"/>
    <s v="C815084L"/>
    <x v="148"/>
    <s v="P370239"/>
    <n v="87000"/>
    <n v="1"/>
    <n v="870000"/>
    <n v="0"/>
    <n v="870000"/>
    <n v="1"/>
    <n v="1"/>
    <n v="1"/>
    <n v="1"/>
    <d v="2022-01-17T00:00:00"/>
    <x v="146"/>
    <n v="783000"/>
    <n v="60262"/>
    <x v="14"/>
    <x v="2"/>
    <n v="809738"/>
    <n v="0.9307333333333333"/>
  </r>
  <r>
    <s v="ODR6299883980s"/>
    <s v="C577641L"/>
    <x v="249"/>
    <s v="P370239"/>
    <n v="87000"/>
    <n v="1"/>
    <n v="870000"/>
    <n v="0"/>
    <n v="870000"/>
    <n v="1"/>
    <n v="1"/>
    <n v="1"/>
    <n v="1"/>
    <d v="2022-03-20T00:00:00"/>
    <x v="146"/>
    <n v="783000"/>
    <n v="60262"/>
    <x v="14"/>
    <x v="2"/>
    <n v="809738"/>
    <n v="0.9307333333333333"/>
  </r>
  <r>
    <s v="ODR2823464239u"/>
    <s v="C822661L"/>
    <x v="251"/>
    <s v="P692012"/>
    <n v="87000"/>
    <n v="1"/>
    <n v="870000"/>
    <n v="0"/>
    <n v="870000"/>
    <n v="1"/>
    <n v="0"/>
    <n v="0"/>
    <n v="4"/>
    <d v="2022-02-28T00:00:00"/>
    <x v="2389"/>
    <n v="504600"/>
    <n v="38802"/>
    <x v="14"/>
    <x v="1"/>
    <n v="831198"/>
    <n v="0.95540000000000003"/>
  </r>
  <r>
    <s v="ODR5228367209c"/>
    <s v="C287258L"/>
    <x v="124"/>
    <s v="P815219"/>
    <n v="43500"/>
    <n v="2"/>
    <n v="870000"/>
    <n v="0"/>
    <n v="870000"/>
    <n v="1"/>
    <n v="1"/>
    <n v="0"/>
    <n v="1"/>
    <d v="2022-03-06T00:00:00"/>
    <x v="2390"/>
    <n v="435000"/>
    <n v="35206"/>
    <x v="14"/>
    <x v="2"/>
    <n v="799588"/>
    <n v="0.9190666666666667"/>
  </r>
  <r>
    <s v="ODR9662296212f"/>
    <s v="C724757L"/>
    <x v="379"/>
    <s v="P507524"/>
    <n v="87000"/>
    <n v="1"/>
    <n v="870000"/>
    <n v="0"/>
    <n v="870000"/>
    <n v="1"/>
    <n v="0"/>
    <n v="0"/>
    <n v="4"/>
    <d v="2021-09-25T00:00:00"/>
    <x v="2391"/>
    <n v="870000"/>
    <n v="71340"/>
    <x v="0"/>
    <x v="1"/>
    <n v="798660"/>
    <n v="0.91800000000000004"/>
  </r>
  <r>
    <s v="ODR3222155741o"/>
    <s v="C889309L"/>
    <x v="156"/>
    <s v="P507524"/>
    <n v="87000"/>
    <n v="1"/>
    <n v="870000"/>
    <n v="0"/>
    <n v="870000"/>
    <n v="1"/>
    <n v="1"/>
    <n v="0"/>
    <n v="4"/>
    <d v="2021-09-25T00:00:00"/>
    <x v="2391"/>
    <n v="870000"/>
    <n v="71340"/>
    <x v="0"/>
    <x v="1"/>
    <n v="798660"/>
    <n v="0.91800000000000004"/>
  </r>
  <r>
    <s v="ODR6881209566p"/>
    <s v="C496630L"/>
    <x v="373"/>
    <s v="P324617"/>
    <n v="87000"/>
    <n v="1"/>
    <n v="870000"/>
    <n v="0"/>
    <n v="870000"/>
    <n v="1"/>
    <n v="1"/>
    <n v="1"/>
    <n v="1"/>
    <d v="2021-08-25T00:00:00"/>
    <x v="2392"/>
    <n v="1449420"/>
    <n v="99992"/>
    <x v="0"/>
    <x v="2"/>
    <n v="770008"/>
    <n v="0.88506666666666667"/>
  </r>
  <r>
    <s v="ODR6443614944h"/>
    <s v="C318689L"/>
    <x v="342"/>
    <s v="P185890"/>
    <n v="87000"/>
    <n v="1"/>
    <n v="870000"/>
    <n v="0"/>
    <n v="870000"/>
    <n v="1"/>
    <n v="1"/>
    <n v="1"/>
    <n v="1"/>
    <d v="2021-12-18T00:00:00"/>
    <x v="2393"/>
    <n v="870000"/>
    <n v="70470"/>
    <x v="0"/>
    <x v="2"/>
    <n v="799530"/>
    <n v="0.91900000000000004"/>
  </r>
  <r>
    <s v="ODR9773922545o"/>
    <s v="C774677L"/>
    <x v="333"/>
    <s v="P508011"/>
    <n v="87000"/>
    <n v="1"/>
    <n v="870000"/>
    <n v="0"/>
    <n v="870000"/>
    <n v="1"/>
    <n v="1"/>
    <n v="0"/>
    <n v="1"/>
    <d v="2022-02-01T00:00:00"/>
    <x v="2394"/>
    <n v="870000"/>
    <n v="60030"/>
    <x v="0"/>
    <x v="2"/>
    <n v="809970"/>
    <n v="0.93100000000000005"/>
  </r>
  <r>
    <s v="ODR5613780676i"/>
    <s v="C374256L"/>
    <x v="43"/>
    <s v="P858068"/>
    <n v="29000"/>
    <n v="3"/>
    <n v="870000"/>
    <n v="0"/>
    <n v="870000"/>
    <n v="1"/>
    <n v="0"/>
    <n v="0"/>
    <n v="13"/>
    <d v="2021-10-22T00:00:00"/>
    <x v="0"/>
    <n v="261000"/>
    <n v="18270"/>
    <x v="0"/>
    <x v="7"/>
    <n v="815190"/>
    <n v="0.93700000000000006"/>
  </r>
  <r>
    <s v="ODR1694926293e"/>
    <s v="C559026L"/>
    <x v="12"/>
    <s v="P557054"/>
    <n v="43500"/>
    <n v="2"/>
    <n v="870000"/>
    <n v="0"/>
    <n v="870000"/>
    <n v="1"/>
    <n v="1"/>
    <n v="1"/>
    <n v="1"/>
    <d v="2022-05-17T00:00:00"/>
    <x v="156"/>
    <n v="1159420"/>
    <n v="74182"/>
    <x v="0"/>
    <x v="2"/>
    <n v="721636"/>
    <n v="0.82946666666666669"/>
  </r>
  <r>
    <s v="ODR2378986198t"/>
    <s v="C485651L"/>
    <x v="6"/>
    <s v="P557054"/>
    <n v="43500"/>
    <n v="2"/>
    <n v="870000"/>
    <n v="0"/>
    <n v="870000"/>
    <n v="1"/>
    <n v="1"/>
    <n v="1"/>
    <n v="4"/>
    <d v="2022-05-20T00:00:00"/>
    <x v="156"/>
    <n v="1159420"/>
    <n v="74182"/>
    <x v="0"/>
    <x v="1"/>
    <n v="721636"/>
    <n v="0.82946666666666669"/>
  </r>
  <r>
    <s v="ODR9783584646i"/>
    <s v="C415016L"/>
    <x v="388"/>
    <s v="P557054"/>
    <n v="43500"/>
    <n v="2"/>
    <n v="870000"/>
    <n v="0"/>
    <n v="870000"/>
    <n v="1"/>
    <n v="0"/>
    <n v="0"/>
    <n v="4"/>
    <d v="2021-11-19T00:00:00"/>
    <x v="156"/>
    <n v="1159420"/>
    <n v="74182"/>
    <x v="0"/>
    <x v="1"/>
    <n v="721636"/>
    <n v="0.82946666666666669"/>
  </r>
  <r>
    <s v="ODR3785694897x"/>
    <s v="C480341L"/>
    <x v="301"/>
    <s v="P557054"/>
    <n v="43500"/>
    <n v="2"/>
    <n v="870000"/>
    <n v="0"/>
    <n v="870000"/>
    <n v="1"/>
    <n v="1"/>
    <n v="1"/>
    <n v="1"/>
    <d v="2022-06-25T00:00:00"/>
    <x v="156"/>
    <n v="1159420"/>
    <n v="74182"/>
    <x v="0"/>
    <x v="2"/>
    <n v="721636"/>
    <n v="0.82946666666666669"/>
  </r>
  <r>
    <s v="ODR8232881922y"/>
    <s v="C655359L"/>
    <x v="366"/>
    <s v="P557054"/>
    <n v="43500"/>
    <n v="2"/>
    <n v="870000"/>
    <n v="0"/>
    <n v="870000"/>
    <n v="1"/>
    <n v="1"/>
    <n v="1"/>
    <n v="1"/>
    <d v="2022-06-03T00:00:00"/>
    <x v="156"/>
    <n v="1159420"/>
    <n v="74182"/>
    <x v="0"/>
    <x v="2"/>
    <n v="721636"/>
    <n v="0.82946666666666669"/>
  </r>
  <r>
    <s v="ODR6131634351m"/>
    <s v="C975919L"/>
    <x v="31"/>
    <s v="P707930"/>
    <n v="87000"/>
    <n v="1"/>
    <n v="870000"/>
    <n v="0"/>
    <n v="870000"/>
    <n v="1"/>
    <n v="1"/>
    <n v="0"/>
    <n v="1"/>
    <d v="2022-07-28T00:00:00"/>
    <x v="1853"/>
    <n v="870000"/>
    <n v="73080"/>
    <x v="0"/>
    <x v="2"/>
    <n v="796920"/>
    <n v="0.91600000000000004"/>
  </r>
  <r>
    <s v="ODR6145553400l"/>
    <s v="C826816L"/>
    <x v="372"/>
    <s v="P961229"/>
    <n v="87000"/>
    <n v="1"/>
    <n v="870000"/>
    <n v="0"/>
    <n v="870000"/>
    <n v="1"/>
    <n v="1"/>
    <n v="1"/>
    <n v="1"/>
    <d v="2021-07-11T00:00:00"/>
    <x v="2395"/>
    <n v="870000"/>
    <n v="54810"/>
    <x v="12"/>
    <x v="2"/>
    <n v="815190"/>
    <n v="0.93700000000000006"/>
  </r>
  <r>
    <s v="ODR9559236162q"/>
    <s v="C299472L"/>
    <x v="285"/>
    <s v="P961229"/>
    <n v="87000"/>
    <n v="1"/>
    <n v="870000"/>
    <n v="0"/>
    <n v="870000"/>
    <n v="1"/>
    <n v="0"/>
    <n v="0"/>
    <n v="4"/>
    <d v="2021-11-20T00:00:00"/>
    <x v="2395"/>
    <n v="870000"/>
    <n v="54810"/>
    <x v="12"/>
    <x v="1"/>
    <n v="815190"/>
    <n v="0.93700000000000006"/>
  </r>
  <r>
    <s v="ODR7990877654j"/>
    <s v="C563295L"/>
    <x v="342"/>
    <s v="P984910"/>
    <n v="17400"/>
    <n v="5"/>
    <n v="870000"/>
    <n v="0"/>
    <n v="870000"/>
    <n v="1"/>
    <n v="1"/>
    <n v="1"/>
    <n v="1"/>
    <d v="2022-01-24T00:00:00"/>
    <x v="2396"/>
    <n v="174000"/>
    <n v="14268"/>
    <x v="12"/>
    <x v="2"/>
    <n v="798660"/>
    <n v="0.91800000000000004"/>
  </r>
  <r>
    <s v="ODR8509193451u"/>
    <s v="C942292L"/>
    <x v="257"/>
    <s v="P922502"/>
    <n v="87000"/>
    <n v="1"/>
    <n v="870000"/>
    <n v="0"/>
    <n v="870000"/>
    <n v="1"/>
    <n v="1"/>
    <n v="0"/>
    <n v="1"/>
    <d v="2021-08-16T00:00:00"/>
    <x v="2397"/>
    <n v="870000"/>
    <n v="53070"/>
    <x v="12"/>
    <x v="2"/>
    <n v="816930"/>
    <n v="0.93899999999999995"/>
  </r>
  <r>
    <s v="ODR6628862640e"/>
    <s v="C690627L"/>
    <x v="72"/>
    <s v="P613497"/>
    <n v="43500"/>
    <n v="2"/>
    <n v="870000"/>
    <n v="0"/>
    <n v="870000"/>
    <n v="1"/>
    <n v="1"/>
    <n v="1"/>
    <n v="1"/>
    <d v="2022-08-16T00:00:00"/>
    <x v="2398"/>
    <n v="435000"/>
    <n v="28246"/>
    <x v="12"/>
    <x v="2"/>
    <n v="813508"/>
    <n v="0.93506666666666671"/>
  </r>
  <r>
    <s v="ODR2299887287t"/>
    <s v="C246499L"/>
    <x v="389"/>
    <s v="P213255"/>
    <n v="87000"/>
    <n v="1"/>
    <n v="870000"/>
    <n v="0"/>
    <n v="870000"/>
    <n v="1"/>
    <n v="1"/>
    <n v="0"/>
    <n v="1"/>
    <d v="2021-08-24T00:00:00"/>
    <x v="2399"/>
    <n v="870000"/>
    <n v="59160"/>
    <x v="11"/>
    <x v="2"/>
    <n v="810840"/>
    <n v="0.93200000000000005"/>
  </r>
  <r>
    <s v="ODR7128465347l"/>
    <s v="C813440L"/>
    <x v="44"/>
    <s v="P140624"/>
    <n v="43500"/>
    <n v="2"/>
    <n v="870000"/>
    <n v="0"/>
    <n v="870000"/>
    <n v="1"/>
    <n v="0"/>
    <n v="0"/>
    <n v="7"/>
    <d v="2022-05-03T00:00:00"/>
    <x v="1855"/>
    <n v="533600"/>
    <n v="42688"/>
    <x v="11"/>
    <x v="4"/>
    <n v="784624"/>
    <n v="0.90186666666666671"/>
  </r>
  <r>
    <s v="ODR6037296416u"/>
    <s v="C924211L"/>
    <x v="279"/>
    <s v="P792114"/>
    <n v="87000"/>
    <n v="1"/>
    <n v="870000"/>
    <n v="0"/>
    <n v="870000"/>
    <n v="1"/>
    <n v="1"/>
    <n v="1"/>
    <n v="1"/>
    <d v="2021-09-06T00:00:00"/>
    <x v="1161"/>
    <n v="739500"/>
    <n v="52490"/>
    <x v="5"/>
    <x v="2"/>
    <n v="817510"/>
    <n v="0.93966666666666665"/>
  </r>
  <r>
    <s v="ODR6911440507i"/>
    <s v="C996508L"/>
    <x v="231"/>
    <s v="P792114"/>
    <n v="87000"/>
    <n v="1"/>
    <n v="870000"/>
    <n v="0"/>
    <n v="870000"/>
    <n v="1"/>
    <n v="1"/>
    <n v="1"/>
    <n v="1"/>
    <d v="2021-07-10T00:00:00"/>
    <x v="1161"/>
    <n v="739500"/>
    <n v="52490"/>
    <x v="5"/>
    <x v="2"/>
    <n v="817510"/>
    <n v="0.93966666666666665"/>
  </r>
  <r>
    <s v="ODR6441123857t"/>
    <s v="C722470L"/>
    <x v="159"/>
    <s v="P616114"/>
    <n v="86942"/>
    <n v="1"/>
    <n v="869420"/>
    <n v="0"/>
    <n v="869420"/>
    <n v="1"/>
    <n v="1"/>
    <n v="1"/>
    <n v="1"/>
    <d v="2021-10-19T00:00:00"/>
    <x v="2400"/>
    <n v="869420"/>
    <n v="65192"/>
    <x v="10"/>
    <x v="2"/>
    <n v="804228"/>
    <n v="0.92501667778519014"/>
  </r>
  <r>
    <s v="ODR2627498388c"/>
    <s v="C825710L"/>
    <x v="313"/>
    <s v="P863002"/>
    <n v="86942"/>
    <n v="1"/>
    <n v="869420"/>
    <n v="0"/>
    <n v="869420"/>
    <n v="1"/>
    <n v="1"/>
    <n v="1"/>
    <n v="1"/>
    <d v="2021-08-15T00:00:00"/>
    <x v="2401"/>
    <n v="869420"/>
    <n v="53012"/>
    <x v="10"/>
    <x v="2"/>
    <n v="816408"/>
    <n v="0.93902601734489655"/>
  </r>
  <r>
    <s v="ODR7098154337f"/>
    <s v="C621883L"/>
    <x v="48"/>
    <s v="P863002"/>
    <n v="86942"/>
    <n v="1"/>
    <n v="869420"/>
    <n v="0"/>
    <n v="869420"/>
    <n v="1"/>
    <n v="0"/>
    <n v="0"/>
    <n v="9"/>
    <d v="2021-07-02T00:00:00"/>
    <x v="2401"/>
    <n v="869420"/>
    <n v="53012"/>
    <x v="10"/>
    <x v="9"/>
    <n v="816408"/>
    <n v="0.93902601734489655"/>
  </r>
  <r>
    <s v="ODR9923212312a"/>
    <s v="C958287L"/>
    <x v="350"/>
    <s v="P863002"/>
    <n v="86942"/>
    <n v="1"/>
    <n v="869420"/>
    <n v="0"/>
    <n v="869420"/>
    <n v="1"/>
    <n v="1"/>
    <n v="0"/>
    <n v="1"/>
    <d v="2021-07-15T00:00:00"/>
    <x v="2401"/>
    <n v="869420"/>
    <n v="53012"/>
    <x v="10"/>
    <x v="2"/>
    <n v="816408"/>
    <n v="0.93902601734489655"/>
  </r>
  <r>
    <s v="ODR7917833301o"/>
    <s v="C898232L"/>
    <x v="83"/>
    <s v="P863002"/>
    <n v="86942"/>
    <n v="1"/>
    <n v="869420"/>
    <n v="0"/>
    <n v="869420"/>
    <n v="1"/>
    <n v="1"/>
    <n v="1"/>
    <n v="1"/>
    <d v="2021-07-05T00:00:00"/>
    <x v="2401"/>
    <n v="869420"/>
    <n v="53012"/>
    <x v="10"/>
    <x v="2"/>
    <n v="816408"/>
    <n v="0.93902601734489655"/>
  </r>
  <r>
    <s v="ODR3970054947f"/>
    <s v="C883259L"/>
    <x v="242"/>
    <s v="P863002"/>
    <n v="86942"/>
    <n v="1"/>
    <n v="869420"/>
    <n v="0"/>
    <n v="869420"/>
    <n v="1"/>
    <n v="1"/>
    <n v="1"/>
    <n v="1"/>
    <d v="2021-08-25T00:00:00"/>
    <x v="2401"/>
    <n v="869420"/>
    <n v="53012"/>
    <x v="10"/>
    <x v="2"/>
    <n v="816408"/>
    <n v="0.93902601734489655"/>
  </r>
  <r>
    <s v="ODR3143282995e"/>
    <s v="C403187L"/>
    <x v="43"/>
    <s v="P863002"/>
    <n v="86942"/>
    <n v="1"/>
    <n v="869420"/>
    <n v="0"/>
    <n v="869420"/>
    <n v="1"/>
    <n v="0"/>
    <n v="0"/>
    <n v="13"/>
    <d v="2021-11-26T00:00:00"/>
    <x v="2401"/>
    <n v="869420"/>
    <n v="53012"/>
    <x v="10"/>
    <x v="7"/>
    <n v="816408"/>
    <n v="0.93902601734489655"/>
  </r>
  <r>
    <s v="ODR1995812882t"/>
    <s v="C767192L"/>
    <x v="185"/>
    <s v="P383563"/>
    <n v="86942"/>
    <n v="1"/>
    <n v="869420"/>
    <n v="0"/>
    <n v="869420"/>
    <n v="1"/>
    <n v="1"/>
    <n v="1"/>
    <n v="1"/>
    <d v="2022-03-19T00:00:00"/>
    <x v="2402"/>
    <n v="869420"/>
    <n v="68672"/>
    <x v="10"/>
    <x v="2"/>
    <n v="800748"/>
    <n v="0.92101400933955968"/>
  </r>
  <r>
    <s v="ODR5572610689w"/>
    <s v="C946451L"/>
    <x v="371"/>
    <s v="P477619"/>
    <n v="86942"/>
    <n v="1"/>
    <n v="869420"/>
    <n v="0"/>
    <n v="869420"/>
    <n v="1"/>
    <n v="1"/>
    <n v="1"/>
    <n v="1"/>
    <d v="2021-07-18T00:00:00"/>
    <x v="1727"/>
    <n v="579420"/>
    <n v="41122"/>
    <x v="6"/>
    <x v="2"/>
    <n v="828298"/>
    <n v="0.9527018012008005"/>
  </r>
  <r>
    <s v="ODR7646757183j"/>
    <s v="C738725L"/>
    <x v="159"/>
    <s v="P326506"/>
    <n v="86942"/>
    <n v="1"/>
    <n v="869420"/>
    <n v="0"/>
    <n v="869420"/>
    <n v="1"/>
    <n v="1"/>
    <n v="1"/>
    <n v="1"/>
    <d v="2021-08-27T00:00:00"/>
    <x v="1662"/>
    <n v="869420"/>
    <n v="53882"/>
    <x v="8"/>
    <x v="2"/>
    <n v="815538"/>
    <n v="0.93802535023348899"/>
  </r>
  <r>
    <s v="ODR9002574840b"/>
    <s v="C738725L"/>
    <x v="367"/>
    <s v="P453625"/>
    <n v="86942"/>
    <n v="1"/>
    <n v="869420"/>
    <n v="0"/>
    <n v="869420"/>
    <n v="1"/>
    <n v="1"/>
    <n v="0"/>
    <n v="1"/>
    <d v="2021-08-27T00:00:00"/>
    <x v="2403"/>
    <n v="869420"/>
    <n v="74762"/>
    <x v="8"/>
    <x v="2"/>
    <n v="794658"/>
    <n v="0.91400933955970642"/>
  </r>
  <r>
    <s v="ODR8561571107d"/>
    <s v="C412936L"/>
    <x v="319"/>
    <s v="P831135"/>
    <n v="86942"/>
    <n v="1"/>
    <n v="869420"/>
    <n v="0"/>
    <n v="869420"/>
    <n v="1"/>
    <n v="1"/>
    <n v="0"/>
    <n v="1"/>
    <d v="2021-07-16T00:00:00"/>
    <x v="2404"/>
    <n v="869420"/>
    <n v="57362"/>
    <x v="8"/>
    <x v="2"/>
    <n v="812058"/>
    <n v="0.93402268178785852"/>
  </r>
  <r>
    <s v="ODR9393619749y"/>
    <s v="C273269L"/>
    <x v="362"/>
    <s v="P453625"/>
    <n v="86942"/>
    <n v="1"/>
    <n v="869420"/>
    <n v="0"/>
    <n v="869420"/>
    <n v="1"/>
    <n v="0"/>
    <n v="0"/>
    <n v="4"/>
    <d v="2021-10-06T00:00:00"/>
    <x v="2403"/>
    <n v="869420"/>
    <n v="74762"/>
    <x v="8"/>
    <x v="1"/>
    <n v="794658"/>
    <n v="0.91400933955970642"/>
  </r>
  <r>
    <s v="ODR3699873835k"/>
    <s v="C661509L"/>
    <x v="330"/>
    <s v="P453625"/>
    <n v="86942"/>
    <n v="1"/>
    <n v="869420"/>
    <n v="0"/>
    <n v="869420"/>
    <n v="1"/>
    <n v="1"/>
    <n v="1"/>
    <n v="1"/>
    <d v="2021-10-16T00:00:00"/>
    <x v="2403"/>
    <n v="869420"/>
    <n v="74762"/>
    <x v="8"/>
    <x v="2"/>
    <n v="794658"/>
    <n v="0.91400933955970642"/>
  </r>
  <r>
    <s v="ODR7290053274f"/>
    <s v="C830769L"/>
    <x v="268"/>
    <s v="P119281"/>
    <n v="86942"/>
    <n v="1"/>
    <n v="869420"/>
    <n v="0"/>
    <n v="869420"/>
    <n v="1"/>
    <n v="1"/>
    <n v="1"/>
    <n v="1"/>
    <d v="2021-10-11T00:00:00"/>
    <x v="2405"/>
    <n v="869420"/>
    <n v="55622"/>
    <x v="8"/>
    <x v="2"/>
    <n v="813798"/>
    <n v="0.93602401601067375"/>
  </r>
  <r>
    <s v="ODR3849713477q"/>
    <s v="C434159L"/>
    <x v="302"/>
    <s v="P223966"/>
    <n v="86942"/>
    <n v="1"/>
    <n v="869420"/>
    <n v="0"/>
    <n v="869420"/>
    <n v="1"/>
    <n v="1"/>
    <n v="0"/>
    <n v="1"/>
    <d v="2021-11-06T00:00:00"/>
    <x v="2406"/>
    <n v="869420"/>
    <n v="56492"/>
    <x v="8"/>
    <x v="2"/>
    <n v="812928"/>
    <n v="0.93502334889926619"/>
  </r>
  <r>
    <s v="ODR2494573511q"/>
    <s v="C998847L"/>
    <x v="212"/>
    <s v="P468756"/>
    <n v="86942"/>
    <n v="1"/>
    <n v="869420"/>
    <n v="0"/>
    <n v="869420"/>
    <n v="1"/>
    <n v="1"/>
    <n v="0"/>
    <n v="1"/>
    <d v="2022-07-03T00:00:00"/>
    <x v="2407"/>
    <n v="696000"/>
    <n v="54984"/>
    <x v="14"/>
    <x v="2"/>
    <n v="814436"/>
    <n v="0.93675783855903938"/>
  </r>
  <r>
    <s v="ODR3194002314f"/>
    <s v="C277620L"/>
    <x v="335"/>
    <s v="P663116"/>
    <n v="86942"/>
    <n v="1"/>
    <n v="869420"/>
    <n v="0"/>
    <n v="869420"/>
    <n v="1"/>
    <n v="1"/>
    <n v="0"/>
    <n v="1"/>
    <d v="2022-02-21T00:00:00"/>
    <x v="2408"/>
    <n v="869420"/>
    <n v="59972"/>
    <x v="14"/>
    <x v="2"/>
    <n v="809448"/>
    <n v="0.93102068045363573"/>
  </r>
  <r>
    <s v="ODR3040758439h"/>
    <s v="C307257L"/>
    <x v="126"/>
    <s v="P938810"/>
    <n v="86942"/>
    <n v="1"/>
    <n v="869420"/>
    <n v="0"/>
    <n v="869420"/>
    <n v="1"/>
    <n v="1"/>
    <n v="0"/>
    <n v="1"/>
    <d v="2022-05-07T00:00:00"/>
    <x v="2409"/>
    <n v="869420"/>
    <n v="54752"/>
    <x v="14"/>
    <x v="2"/>
    <n v="814668"/>
    <n v="0.93702468312208143"/>
  </r>
  <r>
    <s v="ODR7367639468q"/>
    <s v="C129799L"/>
    <x v="80"/>
    <s v="P468756"/>
    <n v="86942"/>
    <n v="1"/>
    <n v="869420"/>
    <n v="0"/>
    <n v="869420"/>
    <n v="1"/>
    <n v="1"/>
    <n v="1"/>
    <n v="1"/>
    <d v="2022-06-01T00:00:00"/>
    <x v="2407"/>
    <n v="696000"/>
    <n v="54984"/>
    <x v="14"/>
    <x v="2"/>
    <n v="814436"/>
    <n v="0.93675783855903938"/>
  </r>
  <r>
    <s v="ODR9470019956l"/>
    <s v="C208006L"/>
    <x v="69"/>
    <s v="P468756"/>
    <n v="86942"/>
    <n v="1"/>
    <n v="869420"/>
    <n v="0"/>
    <n v="869420"/>
    <n v="1"/>
    <n v="1"/>
    <n v="0"/>
    <n v="1"/>
    <d v="2022-07-27T00:00:00"/>
    <x v="2407"/>
    <n v="696000"/>
    <n v="54984"/>
    <x v="14"/>
    <x v="2"/>
    <n v="814436"/>
    <n v="0.93675783855903938"/>
  </r>
  <r>
    <s v="ODR8930691818v"/>
    <s v="C257349L"/>
    <x v="77"/>
    <s v="P468756"/>
    <n v="86942"/>
    <n v="1"/>
    <n v="869420"/>
    <n v="0"/>
    <n v="869420"/>
    <n v="1"/>
    <n v="1"/>
    <n v="0"/>
    <n v="1"/>
    <d v="2022-07-17T00:00:00"/>
    <x v="2407"/>
    <n v="696000"/>
    <n v="54984"/>
    <x v="14"/>
    <x v="2"/>
    <n v="814436"/>
    <n v="0.93675783855903938"/>
  </r>
  <r>
    <s v="ODR1368613812b"/>
    <s v="C998847L"/>
    <x v="28"/>
    <s v="P468756"/>
    <n v="86942"/>
    <n v="1"/>
    <n v="869420"/>
    <n v="0"/>
    <n v="869420"/>
    <n v="1"/>
    <n v="0"/>
    <n v="0"/>
    <n v="1"/>
    <d v="2022-07-03T00:00:00"/>
    <x v="2407"/>
    <n v="696000"/>
    <n v="54984"/>
    <x v="14"/>
    <x v="2"/>
    <n v="814436"/>
    <n v="0.93675783855903938"/>
  </r>
  <r>
    <s v="ODR2660250412e"/>
    <s v="C461382L"/>
    <x v="135"/>
    <s v="P979363"/>
    <n v="86942"/>
    <n v="1"/>
    <n v="869420"/>
    <n v="0"/>
    <n v="869420"/>
    <n v="1"/>
    <n v="0"/>
    <n v="0"/>
    <n v="1"/>
    <d v="2021-12-14T00:00:00"/>
    <x v="2410"/>
    <n v="869420"/>
    <n v="77372"/>
    <x v="9"/>
    <x v="2"/>
    <n v="792048"/>
    <n v="0.91100733822548363"/>
  </r>
  <r>
    <s v="ODR5986535481y"/>
    <s v="C127207L"/>
    <x v="78"/>
    <s v="P267733"/>
    <n v="86942"/>
    <n v="1"/>
    <n v="869420"/>
    <n v="0"/>
    <n v="869420"/>
    <n v="1"/>
    <n v="1"/>
    <n v="0"/>
    <n v="1"/>
    <d v="2022-06-25T00:00:00"/>
    <x v="2411"/>
    <n v="869420"/>
    <n v="66932"/>
    <x v="9"/>
    <x v="2"/>
    <n v="802488"/>
    <n v="0.92301534356237491"/>
  </r>
  <r>
    <s v="ODR3419339975r"/>
    <s v="C893893L"/>
    <x v="33"/>
    <s v="P587114"/>
    <n v="86942"/>
    <n v="1"/>
    <n v="869420"/>
    <n v="0"/>
    <n v="869420"/>
    <n v="1"/>
    <n v="1"/>
    <n v="1"/>
    <n v="1"/>
    <d v="2022-07-20T00:00:00"/>
    <x v="2412"/>
    <n v="869420"/>
    <n v="65192"/>
    <x v="9"/>
    <x v="2"/>
    <n v="804228"/>
    <n v="0.92501667778519014"/>
  </r>
  <r>
    <s v="ODR5796154160r"/>
    <s v="C685936L"/>
    <x v="382"/>
    <s v="P324617"/>
    <n v="86942"/>
    <n v="1"/>
    <n v="869420"/>
    <n v="0"/>
    <n v="869420"/>
    <n v="1"/>
    <n v="1"/>
    <n v="1"/>
    <n v="1"/>
    <d v="2021-09-10T00:00:00"/>
    <x v="2392"/>
    <n v="1449420"/>
    <n v="99992"/>
    <x v="0"/>
    <x v="2"/>
    <n v="769428"/>
    <n v="0.88498999332888595"/>
  </r>
  <r>
    <s v="ODR5571916711h"/>
    <s v="C817964L"/>
    <x v="119"/>
    <s v="P632086"/>
    <n v="86942"/>
    <n v="1"/>
    <n v="869420"/>
    <n v="0"/>
    <n v="869420"/>
    <n v="1"/>
    <n v="1"/>
    <n v="0"/>
    <n v="1"/>
    <d v="2022-04-27T00:00:00"/>
    <x v="2413"/>
    <n v="869420"/>
    <n v="69542"/>
    <x v="5"/>
    <x v="2"/>
    <n v="799878"/>
    <n v="0.92001334222815212"/>
  </r>
  <r>
    <s v="ODR3663556314u"/>
    <s v="C218465L"/>
    <x v="233"/>
    <s v="P938830"/>
    <n v="43442"/>
    <n v="2"/>
    <n v="868840"/>
    <n v="0"/>
    <n v="868840"/>
    <n v="1"/>
    <n v="1"/>
    <n v="1"/>
    <n v="1"/>
    <d v="2021-09-02T00:00:00"/>
    <x v="2414"/>
    <n v="434420"/>
    <n v="35612"/>
    <x v="8"/>
    <x v="2"/>
    <n v="797616"/>
    <n v="0.91802403204272365"/>
  </r>
  <r>
    <s v="ODR2866482175u"/>
    <s v="C492939L"/>
    <x v="65"/>
    <s v="P468756"/>
    <n v="43442"/>
    <n v="2"/>
    <n v="868840"/>
    <n v="0"/>
    <n v="868840"/>
    <n v="1"/>
    <n v="1"/>
    <n v="0"/>
    <n v="1"/>
    <d v="2022-07-19T00:00:00"/>
    <x v="2407"/>
    <n v="696000"/>
    <n v="54984"/>
    <x v="14"/>
    <x v="2"/>
    <n v="758872"/>
    <n v="0.87343124165554076"/>
  </r>
  <r>
    <s v="ODR1131384330p"/>
    <s v="C597119L"/>
    <x v="14"/>
    <s v="P920137"/>
    <n v="28942"/>
    <n v="3"/>
    <n v="868260"/>
    <n v="0"/>
    <n v="868260"/>
    <n v="1"/>
    <n v="1"/>
    <n v="1"/>
    <n v="1"/>
    <d v="2022-01-02T00:00:00"/>
    <x v="2415"/>
    <n v="145000"/>
    <n v="11716"/>
    <x v="8"/>
    <x v="2"/>
    <n v="833112"/>
    <n v="0.95951903807615235"/>
  </r>
  <r>
    <s v="ODR3872863122u"/>
    <s v="C741634L"/>
    <x v="160"/>
    <s v="P493563"/>
    <n v="86710"/>
    <n v="1"/>
    <n v="867100"/>
    <n v="0"/>
    <n v="867100"/>
    <n v="1"/>
    <n v="1"/>
    <n v="0"/>
    <n v="1"/>
    <d v="2021-07-09T00:00:00"/>
    <x v="2416"/>
    <n v="867100"/>
    <n v="59798"/>
    <x v="13"/>
    <x v="2"/>
    <n v="807302"/>
    <n v="0.93103678929765887"/>
  </r>
  <r>
    <s v="ODR1863737982t"/>
    <s v="C741634L"/>
    <x v="64"/>
    <s v="P493563"/>
    <n v="86710"/>
    <n v="1"/>
    <n v="867100"/>
    <n v="0"/>
    <n v="867100"/>
    <n v="1"/>
    <n v="1"/>
    <n v="0"/>
    <n v="1"/>
    <d v="2021-07-09T00:00:00"/>
    <x v="2416"/>
    <n v="867100"/>
    <n v="59798"/>
    <x v="13"/>
    <x v="2"/>
    <n v="807302"/>
    <n v="0.93103678929765887"/>
  </r>
  <r>
    <s v="ODR3405213331q"/>
    <s v="C655658L"/>
    <x v="326"/>
    <s v="P493563"/>
    <n v="86710"/>
    <n v="1"/>
    <n v="867100"/>
    <n v="0"/>
    <n v="867100"/>
    <n v="1"/>
    <n v="1"/>
    <n v="1"/>
    <n v="1"/>
    <d v="2021-12-08T00:00:00"/>
    <x v="2416"/>
    <n v="867100"/>
    <n v="59798"/>
    <x v="13"/>
    <x v="2"/>
    <n v="807302"/>
    <n v="0.93103678929765887"/>
  </r>
  <r>
    <s v="ODR2970335700v"/>
    <s v="C179316L"/>
    <x v="397"/>
    <s v="P493563"/>
    <n v="86710"/>
    <n v="1"/>
    <n v="867100"/>
    <n v="0"/>
    <n v="867100"/>
    <n v="1"/>
    <n v="1"/>
    <n v="1"/>
    <n v="1"/>
    <d v="2021-12-05T00:00:00"/>
    <x v="2416"/>
    <n v="867100"/>
    <n v="59798"/>
    <x v="13"/>
    <x v="2"/>
    <n v="807302"/>
    <n v="0.93103678929765887"/>
  </r>
  <r>
    <s v="ODR8323342203s"/>
    <s v="C652064L"/>
    <x v="6"/>
    <s v="P493563"/>
    <n v="86710"/>
    <n v="1"/>
    <n v="867100"/>
    <n v="0"/>
    <n v="867100"/>
    <n v="1"/>
    <n v="1"/>
    <n v="1"/>
    <n v="1"/>
    <d v="2022-05-15T00:00:00"/>
    <x v="2416"/>
    <n v="867100"/>
    <n v="59798"/>
    <x v="13"/>
    <x v="2"/>
    <n v="807302"/>
    <n v="0.93103678929765887"/>
  </r>
  <r>
    <s v="ODR8082734934t"/>
    <s v="C525405L"/>
    <x v="129"/>
    <s v="P707985"/>
    <n v="86710"/>
    <n v="1"/>
    <n v="867100"/>
    <n v="0"/>
    <n v="867100"/>
    <n v="1"/>
    <n v="1"/>
    <n v="1"/>
    <n v="1"/>
    <d v="2021-07-24T00:00:00"/>
    <x v="2417"/>
    <n v="867100"/>
    <n v="59798"/>
    <x v="13"/>
    <x v="2"/>
    <n v="807302"/>
    <n v="0.93103678929765887"/>
  </r>
  <r>
    <s v="ODR7521533734s"/>
    <s v="C612558L"/>
    <x v="155"/>
    <s v="P212781"/>
    <n v="86710"/>
    <n v="1"/>
    <n v="867100"/>
    <n v="0"/>
    <n v="867100"/>
    <n v="1"/>
    <n v="1"/>
    <n v="1"/>
    <n v="1"/>
    <d v="2021-08-20T00:00:00"/>
    <x v="2418"/>
    <n v="867100"/>
    <n v="60668"/>
    <x v="14"/>
    <x v="2"/>
    <n v="806432"/>
    <n v="0.93003344481605354"/>
  </r>
  <r>
    <s v="ODR6096255984e"/>
    <s v="C748073L"/>
    <x v="372"/>
    <s v="P504448"/>
    <n v="86710"/>
    <n v="1"/>
    <n v="867100"/>
    <n v="0"/>
    <n v="867100"/>
    <n v="1"/>
    <n v="1"/>
    <n v="1"/>
    <n v="1"/>
    <d v="2021-07-05T00:00:00"/>
    <x v="2419"/>
    <n v="867100"/>
    <n v="77140"/>
    <x v="14"/>
    <x v="2"/>
    <n v="789960"/>
    <n v="0.91103678929765886"/>
  </r>
  <r>
    <s v="ODR6056033561w"/>
    <s v="C696271L"/>
    <x v="327"/>
    <s v="P146068"/>
    <n v="86710"/>
    <n v="1"/>
    <n v="867100"/>
    <n v="0"/>
    <n v="867100"/>
    <n v="1"/>
    <n v="1"/>
    <n v="1"/>
    <n v="1"/>
    <d v="2022-01-11T00:00:00"/>
    <x v="2420"/>
    <n v="867100"/>
    <n v="70180"/>
    <x v="14"/>
    <x v="2"/>
    <n v="796920"/>
    <n v="0.9190635451505017"/>
  </r>
  <r>
    <s v="ODR8208662630w"/>
    <s v="C899603L"/>
    <x v="312"/>
    <s v="P215223"/>
    <n v="86710"/>
    <n v="1"/>
    <n v="867100"/>
    <n v="0"/>
    <n v="867100"/>
    <n v="1"/>
    <n v="1"/>
    <n v="0"/>
    <n v="1"/>
    <d v="2022-06-11T00:00:00"/>
    <x v="2421"/>
    <n v="867100"/>
    <n v="53708"/>
    <x v="5"/>
    <x v="2"/>
    <n v="813392"/>
    <n v="0.93806020066889628"/>
  </r>
  <r>
    <s v="ODR1601748662n"/>
    <s v="C900833L"/>
    <x v="264"/>
    <s v="P908014"/>
    <n v="86594"/>
    <n v="1"/>
    <n v="865940"/>
    <n v="0"/>
    <n v="865940"/>
    <n v="1"/>
    <n v="1"/>
    <n v="0"/>
    <n v="1"/>
    <d v="2021-07-02T00:00:00"/>
    <x v="2422"/>
    <n v="865940"/>
    <n v="65772"/>
    <x v="14"/>
    <x v="2"/>
    <n v="800168"/>
    <n v="0.92404554588077692"/>
  </r>
  <r>
    <s v="ODR3901152583y"/>
    <s v="C177044L"/>
    <x v="360"/>
    <s v="P576087"/>
    <n v="86420"/>
    <n v="1"/>
    <n v="864200"/>
    <n v="0"/>
    <n v="864200"/>
    <n v="1"/>
    <n v="1"/>
    <n v="1"/>
    <n v="1"/>
    <d v="2021-08-21T00:00:00"/>
    <x v="2423"/>
    <n v="864200"/>
    <n v="69136"/>
    <x v="3"/>
    <x v="2"/>
    <n v="795064"/>
    <n v="0.92"/>
  </r>
  <r>
    <s v="ODR2838703883b"/>
    <s v="C970497L"/>
    <x v="299"/>
    <s v="P507071"/>
    <n v="86420"/>
    <n v="1"/>
    <n v="864200"/>
    <n v="0"/>
    <n v="864200"/>
    <n v="1"/>
    <n v="1"/>
    <n v="1"/>
    <n v="2"/>
    <d v="2021-11-26T00:00:00"/>
    <x v="141"/>
    <n v="1038200"/>
    <n v="73660"/>
    <x v="14"/>
    <x v="5"/>
    <n v="790540"/>
    <n v="0.91476510067114092"/>
  </r>
  <r>
    <s v="ODR8152108145i"/>
    <s v="C811645L"/>
    <x v="96"/>
    <s v="P507071"/>
    <n v="86420"/>
    <n v="1"/>
    <n v="864200"/>
    <n v="0"/>
    <n v="864200"/>
    <n v="1"/>
    <n v="1"/>
    <n v="1"/>
    <n v="1"/>
    <d v="2021-12-16T00:00:00"/>
    <x v="141"/>
    <n v="1038200"/>
    <n v="73660"/>
    <x v="14"/>
    <x v="2"/>
    <n v="790540"/>
    <n v="0.91476510067114092"/>
  </r>
  <r>
    <s v="ODR8431429567y"/>
    <s v="C140964L"/>
    <x v="20"/>
    <s v="P507071"/>
    <n v="86420"/>
    <n v="1"/>
    <n v="864200"/>
    <n v="0"/>
    <n v="864200"/>
    <n v="1"/>
    <n v="1"/>
    <n v="0"/>
    <n v="1"/>
    <d v="2021-09-26T00:00:00"/>
    <x v="141"/>
    <n v="1038200"/>
    <n v="73660"/>
    <x v="14"/>
    <x v="2"/>
    <n v="790540"/>
    <n v="0.91476510067114092"/>
  </r>
  <r>
    <s v="ODR3334706810s"/>
    <s v="C388058L"/>
    <x v="118"/>
    <s v="P629047"/>
    <n v="86130"/>
    <n v="1"/>
    <n v="861300"/>
    <n v="0"/>
    <n v="861300"/>
    <n v="1"/>
    <n v="1"/>
    <n v="1"/>
    <n v="1"/>
    <d v="2022-04-17T00:00:00"/>
    <x v="2424"/>
    <n v="861300"/>
    <n v="68034"/>
    <x v="3"/>
    <x v="2"/>
    <n v="793266"/>
    <n v="0.92101010101010106"/>
  </r>
  <r>
    <s v="ODR1556001393p"/>
    <s v="C321785L"/>
    <x v="336"/>
    <s v="P386424"/>
    <n v="86130"/>
    <n v="1"/>
    <n v="861300"/>
    <n v="0"/>
    <n v="861300"/>
    <n v="1"/>
    <n v="0"/>
    <n v="0"/>
    <n v="1"/>
    <d v="2022-02-11T00:00:00"/>
    <x v="2425"/>
    <n v="861300"/>
    <n v="71456"/>
    <x v="14"/>
    <x v="2"/>
    <n v="789844"/>
    <n v="0.91703703703703698"/>
  </r>
  <r>
    <s v="ODR2057886399g"/>
    <s v="C264319L"/>
    <x v="359"/>
    <s v="P775556"/>
    <n v="28710"/>
    <n v="3"/>
    <n v="861300"/>
    <n v="0"/>
    <n v="861300"/>
    <n v="1"/>
    <n v="1"/>
    <n v="1"/>
    <n v="1"/>
    <d v="2022-06-04T00:00:00"/>
    <x v="2426"/>
    <n v="287100"/>
    <n v="20648"/>
    <x v="12"/>
    <x v="2"/>
    <n v="799356"/>
    <n v="0.92808080808080806"/>
  </r>
  <r>
    <s v="ODR8580375664e"/>
    <s v="C202773L"/>
    <x v="33"/>
    <s v="P274768"/>
    <n v="9570"/>
    <n v="9"/>
    <n v="861300"/>
    <n v="0"/>
    <n v="861300"/>
    <n v="1"/>
    <n v="1"/>
    <n v="0"/>
    <n v="1"/>
    <d v="2022-02-19T00:00:00"/>
    <x v="173"/>
    <n v="95700"/>
    <n v="6090"/>
    <x v="11"/>
    <x v="2"/>
    <n v="806490"/>
    <n v="0.9363636363636364"/>
  </r>
  <r>
    <s v="ODR5486543350i"/>
    <s v="C616837L"/>
    <x v="400"/>
    <s v="P392014"/>
    <n v="85840"/>
    <n v="1"/>
    <n v="858400"/>
    <n v="0"/>
    <n v="858400"/>
    <n v="1"/>
    <n v="1"/>
    <n v="1"/>
    <n v="1"/>
    <d v="2021-10-24T00:00:00"/>
    <x v="2427"/>
    <n v="858400"/>
    <n v="56608"/>
    <x v="14"/>
    <x v="2"/>
    <n v="801792"/>
    <n v="0.93405405405405406"/>
  </r>
  <r>
    <s v="ODR8195702412y"/>
    <s v="C738488L"/>
    <x v="353"/>
    <s v="P516629"/>
    <n v="42920"/>
    <n v="2"/>
    <n v="858400"/>
    <n v="0"/>
    <n v="858400"/>
    <n v="1"/>
    <n v="1"/>
    <n v="1"/>
    <n v="1"/>
    <d v="2021-08-28T00:00:00"/>
    <x v="2428"/>
    <n v="429200"/>
    <n v="36018"/>
    <x v="12"/>
    <x v="2"/>
    <n v="786364"/>
    <n v="0.91608108108108111"/>
  </r>
  <r>
    <s v="ODR2283927710v"/>
    <s v="C157329L"/>
    <x v="348"/>
    <s v="P474867"/>
    <n v="85550"/>
    <n v="1"/>
    <n v="855500"/>
    <n v="0"/>
    <n v="855500"/>
    <n v="1"/>
    <n v="1"/>
    <n v="1"/>
    <n v="1"/>
    <d v="2021-11-01T00:00:00"/>
    <x v="2429"/>
    <n v="855500"/>
    <n v="69252"/>
    <x v="6"/>
    <x v="2"/>
    <n v="786248"/>
    <n v="0.91905084745762711"/>
  </r>
  <r>
    <s v="ODR3801196112m"/>
    <s v="C854979L"/>
    <x v="334"/>
    <s v="P526981"/>
    <n v="17110"/>
    <n v="5"/>
    <n v="855500"/>
    <n v="0"/>
    <n v="855500"/>
    <n v="1"/>
    <n v="1"/>
    <n v="0"/>
    <n v="1"/>
    <d v="2022-02-04T00:00:00"/>
    <x v="2430"/>
    <n v="171100"/>
    <n v="10556"/>
    <x v="12"/>
    <x v="2"/>
    <n v="802720"/>
    <n v="0.93830508474576269"/>
  </r>
  <r>
    <s v="ODR8724084455o"/>
    <s v="C869172L"/>
    <x v="141"/>
    <s v="P573739"/>
    <n v="84970"/>
    <n v="1"/>
    <n v="849700"/>
    <n v="0"/>
    <n v="849700"/>
    <n v="1"/>
    <n v="1"/>
    <n v="1"/>
    <n v="1"/>
    <d v="2022-01-20T00:00:00"/>
    <x v="2431"/>
    <n v="849700"/>
    <n v="73892"/>
    <x v="10"/>
    <x v="2"/>
    <n v="775808"/>
    <n v="0.91303754266211601"/>
  </r>
  <r>
    <s v="ODR4224087313i"/>
    <s v="C789657L"/>
    <x v="337"/>
    <s v="P446333"/>
    <n v="84970"/>
    <n v="1"/>
    <n v="849700"/>
    <n v="0"/>
    <n v="849700"/>
    <n v="1"/>
    <n v="1"/>
    <n v="1"/>
    <n v="1"/>
    <d v="2021-08-28T00:00:00"/>
    <x v="2432"/>
    <n v="0"/>
    <n v="0"/>
    <x v="14"/>
    <x v="2"/>
    <n v="849700"/>
    <n v="1"/>
  </r>
  <r>
    <s v="ODR1572147566r"/>
    <s v="C881612L"/>
    <x v="23"/>
    <s v="P245738"/>
    <n v="42340"/>
    <n v="2"/>
    <n v="846800"/>
    <n v="0"/>
    <n v="846800"/>
    <n v="1"/>
    <n v="0"/>
    <n v="0"/>
    <n v="1"/>
    <d v="2022-03-13T00:00:00"/>
    <x v="2433"/>
    <n v="423400"/>
    <n v="31320"/>
    <x v="10"/>
    <x v="2"/>
    <n v="784160"/>
    <n v="0.92602739726027394"/>
  </r>
  <r>
    <s v="ODR4348435637p"/>
    <s v="C845064L"/>
    <x v="242"/>
    <s v="P304173"/>
    <n v="84680"/>
    <n v="1"/>
    <n v="846800"/>
    <n v="0"/>
    <n v="846800"/>
    <n v="1"/>
    <n v="1"/>
    <n v="1"/>
    <n v="1"/>
    <d v="2021-07-16T00:00:00"/>
    <x v="2434"/>
    <n v="846800"/>
    <n v="65192"/>
    <x v="8"/>
    <x v="2"/>
    <n v="781608"/>
    <n v="0.92301369863013694"/>
  </r>
  <r>
    <s v="ODR1675630267j"/>
    <s v="C162721L"/>
    <x v="5"/>
    <s v="P304173"/>
    <n v="84680"/>
    <n v="1"/>
    <n v="846800"/>
    <n v="0"/>
    <n v="846800"/>
    <n v="1"/>
    <n v="1"/>
    <n v="1"/>
    <n v="1"/>
    <d v="2021-07-26T00:00:00"/>
    <x v="2434"/>
    <n v="846800"/>
    <n v="65192"/>
    <x v="8"/>
    <x v="2"/>
    <n v="781608"/>
    <n v="0.92301369863013694"/>
  </r>
  <r>
    <s v="ODR8936411867w"/>
    <s v="C869172L"/>
    <x v="255"/>
    <s v="P986679"/>
    <n v="21170"/>
    <n v="4"/>
    <n v="846800"/>
    <n v="0"/>
    <n v="846800"/>
    <n v="1"/>
    <n v="1"/>
    <n v="1"/>
    <n v="1"/>
    <d v="2022-01-20T00:00:00"/>
    <x v="2100"/>
    <n v="211700"/>
    <n v="18386"/>
    <x v="0"/>
    <x v="2"/>
    <n v="773256"/>
    <n v="0.91315068493150686"/>
  </r>
  <r>
    <s v="ODR3993465168y"/>
    <s v="C382868L"/>
    <x v="260"/>
    <s v="P924998"/>
    <n v="16820"/>
    <n v="5"/>
    <n v="841000"/>
    <n v="0"/>
    <n v="841000"/>
    <n v="1"/>
    <n v="1"/>
    <n v="1"/>
    <n v="1"/>
    <d v="2021-07-07T00:00:00"/>
    <x v="2435"/>
    <n v="168200"/>
    <n v="13108"/>
    <x v="10"/>
    <x v="2"/>
    <n v="775460"/>
    <n v="0.92206896551724138"/>
  </r>
  <r>
    <s v="ODR5168488928x"/>
    <s v="C149895L"/>
    <x v="54"/>
    <s v="P298754"/>
    <n v="84100"/>
    <n v="1"/>
    <n v="841000"/>
    <n v="0"/>
    <n v="841000"/>
    <n v="1"/>
    <n v="1"/>
    <n v="1"/>
    <n v="1"/>
    <d v="2022-07-20T00:00:00"/>
    <x v="1889"/>
    <n v="841000"/>
    <n v="59682"/>
    <x v="13"/>
    <x v="2"/>
    <n v="781318"/>
    <n v="0.92903448275862066"/>
  </r>
  <r>
    <s v="ODR6265372512u"/>
    <s v="C794312L"/>
    <x v="363"/>
    <s v="P835764"/>
    <n v="84100"/>
    <n v="1"/>
    <n v="841000"/>
    <n v="0"/>
    <n v="841000"/>
    <n v="1"/>
    <n v="1"/>
    <n v="1"/>
    <n v="1"/>
    <d v="2022-07-25T00:00:00"/>
    <x v="2436"/>
    <n v="841000"/>
    <n v="68092"/>
    <x v="8"/>
    <x v="2"/>
    <n v="772908"/>
    <n v="0.91903448275862065"/>
  </r>
  <r>
    <s v="ODR1199902865g"/>
    <s v="C751329L"/>
    <x v="278"/>
    <s v="P601424"/>
    <n v="16820"/>
    <n v="5"/>
    <n v="841000"/>
    <n v="0"/>
    <n v="841000"/>
    <n v="1"/>
    <n v="1"/>
    <n v="1"/>
    <n v="1"/>
    <d v="2021-09-12T00:00:00"/>
    <x v="2437"/>
    <n v="168200"/>
    <n v="12934"/>
    <x v="14"/>
    <x v="2"/>
    <n v="776330"/>
    <n v="0.9231034482758621"/>
  </r>
  <r>
    <s v="ODR2489172318b"/>
    <s v="C578872L"/>
    <x v="246"/>
    <s v="P191938"/>
    <n v="42050"/>
    <n v="2"/>
    <n v="841000"/>
    <n v="0"/>
    <n v="841000"/>
    <n v="1"/>
    <n v="1"/>
    <n v="1"/>
    <n v="1"/>
    <d v="2022-01-01T00:00:00"/>
    <x v="2438"/>
    <n v="420500"/>
    <n v="27724"/>
    <x v="14"/>
    <x v="2"/>
    <n v="785552"/>
    <n v="0.93406896551724139"/>
  </r>
  <r>
    <s v="ODR9139053486e"/>
    <s v="C675127L"/>
    <x v="305"/>
    <s v="P406658"/>
    <n v="84100"/>
    <n v="1"/>
    <n v="841000"/>
    <n v="0"/>
    <n v="841000"/>
    <n v="1"/>
    <n v="0"/>
    <n v="0"/>
    <n v="4"/>
    <d v="2022-02-16T00:00:00"/>
    <x v="2439"/>
    <n v="841000"/>
    <n v="66410"/>
    <x v="14"/>
    <x v="1"/>
    <n v="774590"/>
    <n v="0.92103448275862065"/>
  </r>
  <r>
    <s v="ODR7752372481x"/>
    <s v="C996508L"/>
    <x v="221"/>
    <s v="P819607"/>
    <n v="42050"/>
    <n v="2"/>
    <n v="841000"/>
    <n v="0"/>
    <n v="841000"/>
    <n v="1"/>
    <n v="1"/>
    <n v="0"/>
    <n v="1"/>
    <d v="2021-07-10T00:00:00"/>
    <x v="2440"/>
    <n v="420500"/>
    <n v="31958"/>
    <x v="0"/>
    <x v="2"/>
    <n v="777084"/>
    <n v="0.92400000000000004"/>
  </r>
  <r>
    <s v="ODR5737722267b"/>
    <s v="C390715L"/>
    <x v="350"/>
    <s v="P115324"/>
    <n v="84100"/>
    <n v="1"/>
    <n v="841000"/>
    <n v="0"/>
    <n v="841000"/>
    <n v="1"/>
    <n v="0"/>
    <n v="0"/>
    <n v="12"/>
    <d v="2021-07-18T00:00:00"/>
    <x v="1352"/>
    <n v="841000"/>
    <n v="59682"/>
    <x v="11"/>
    <x v="12"/>
    <n v="781318"/>
    <n v="0.92903448275862066"/>
  </r>
  <r>
    <s v="ODR3997371894z"/>
    <s v="C876695L"/>
    <x v="194"/>
    <s v="P115324"/>
    <n v="84100"/>
    <n v="1"/>
    <n v="841000"/>
    <n v="0"/>
    <n v="841000"/>
    <n v="1"/>
    <n v="1"/>
    <n v="1"/>
    <n v="1"/>
    <d v="2021-11-21T00:00:00"/>
    <x v="1352"/>
    <n v="841000"/>
    <n v="59682"/>
    <x v="11"/>
    <x v="2"/>
    <n v="781318"/>
    <n v="0.92903448275862066"/>
  </r>
  <r>
    <s v="ODR5152988469z"/>
    <s v="C248894L"/>
    <x v="278"/>
    <s v="P115324"/>
    <n v="84100"/>
    <n v="1"/>
    <n v="841000"/>
    <n v="0"/>
    <n v="841000"/>
    <n v="1"/>
    <n v="0"/>
    <n v="0"/>
    <n v="4"/>
    <d v="2021-09-08T00:00:00"/>
    <x v="1352"/>
    <n v="841000"/>
    <n v="59682"/>
    <x v="11"/>
    <x v="1"/>
    <n v="781318"/>
    <n v="0.92903448275862066"/>
  </r>
  <r>
    <s v="ODR2012513771c"/>
    <s v="C223799L"/>
    <x v="82"/>
    <s v="P115324"/>
    <n v="84100"/>
    <n v="1"/>
    <n v="841000"/>
    <n v="0"/>
    <n v="841000"/>
    <n v="1"/>
    <n v="0"/>
    <n v="0"/>
    <n v="4"/>
    <d v="2021-11-22T00:00:00"/>
    <x v="1352"/>
    <n v="841000"/>
    <n v="59682"/>
    <x v="11"/>
    <x v="1"/>
    <n v="781318"/>
    <n v="0.92903448275862066"/>
  </r>
  <r>
    <s v="ODR8134172925a"/>
    <s v="C984447L"/>
    <x v="170"/>
    <s v="P696075"/>
    <n v="84042"/>
    <n v="1"/>
    <n v="840420"/>
    <n v="0"/>
    <n v="840420"/>
    <n v="1"/>
    <n v="1"/>
    <n v="1"/>
    <n v="1"/>
    <d v="2021-08-23T00:00:00"/>
    <x v="2441"/>
    <n v="521420"/>
    <n v="45356"/>
    <x v="6"/>
    <x v="2"/>
    <n v="795064"/>
    <n v="0.946031746031746"/>
  </r>
  <r>
    <s v="ODR9881383051z"/>
    <s v="C379178L"/>
    <x v="163"/>
    <s v="P847888"/>
    <n v="83810"/>
    <n v="1"/>
    <n v="838100"/>
    <n v="0"/>
    <n v="838100"/>
    <n v="1"/>
    <n v="0"/>
    <n v="0"/>
    <n v="1"/>
    <d v="2021-07-12T00:00:00"/>
    <x v="2442"/>
    <n v="838100"/>
    <n v="50286"/>
    <x v="6"/>
    <x v="2"/>
    <n v="787814"/>
    <n v="0.94"/>
  </r>
  <r>
    <s v="ODR2432470078o"/>
    <s v="C508126L"/>
    <x v="332"/>
    <s v="P728313"/>
    <n v="82940"/>
    <n v="1"/>
    <n v="829400"/>
    <n v="0"/>
    <n v="829400"/>
    <n v="1"/>
    <n v="1"/>
    <n v="0"/>
    <n v="1"/>
    <d v="2021-09-09T00:00:00"/>
    <x v="2443"/>
    <n v="829400"/>
    <n v="53070"/>
    <x v="12"/>
    <x v="2"/>
    <n v="776330"/>
    <n v="0.936013986013986"/>
  </r>
  <r>
    <s v="ODR4567490255v"/>
    <s v="C701923L"/>
    <x v="72"/>
    <s v="P841653"/>
    <n v="82708"/>
    <n v="1"/>
    <n v="827080"/>
    <n v="0"/>
    <n v="827080"/>
    <n v="1"/>
    <n v="1"/>
    <n v="0"/>
    <n v="1"/>
    <d v="2022-07-27T00:00:00"/>
    <x v="2444"/>
    <n v="826500"/>
    <n v="56202"/>
    <x v="1"/>
    <x v="2"/>
    <n v="770878"/>
    <n v="0.93204768583450215"/>
  </r>
  <r>
    <s v="ODR5297156669j"/>
    <s v="C404192L"/>
    <x v="207"/>
    <s v="P343188"/>
    <n v="41180"/>
    <n v="2"/>
    <n v="823600"/>
    <n v="0"/>
    <n v="823600"/>
    <n v="1"/>
    <n v="1"/>
    <n v="1"/>
    <n v="1"/>
    <d v="2021-07-06T00:00:00"/>
    <x v="2445"/>
    <n v="411800"/>
    <n v="27144"/>
    <x v="11"/>
    <x v="2"/>
    <n v="769312"/>
    <n v="0.93408450704225354"/>
  </r>
  <r>
    <s v="ODR7956448826v"/>
    <s v="C602747L"/>
    <x v="286"/>
    <s v="P657906"/>
    <n v="27260"/>
    <n v="3"/>
    <n v="817800"/>
    <n v="0"/>
    <n v="817800"/>
    <n v="1"/>
    <n v="1"/>
    <n v="1"/>
    <n v="1"/>
    <d v="2021-08-03T00:00:00"/>
    <x v="2446"/>
    <n v="272600"/>
    <n v="20706"/>
    <x v="11"/>
    <x v="2"/>
    <n v="755682"/>
    <n v="0.92404255319148931"/>
  </r>
  <r>
    <s v="ODR5106636994b"/>
    <s v="C636267L"/>
    <x v="256"/>
    <s v="P447878"/>
    <n v="27260"/>
    <n v="3"/>
    <n v="817800"/>
    <n v="0"/>
    <n v="817800"/>
    <n v="1"/>
    <n v="1"/>
    <n v="1"/>
    <n v="1"/>
    <d v="2022-03-01T00:00:00"/>
    <x v="170"/>
    <n v="246500"/>
    <n v="19952"/>
    <x v="11"/>
    <x v="2"/>
    <n v="757944"/>
    <n v="0.92680851063829783"/>
  </r>
  <r>
    <s v="ODR6700484293u"/>
    <s v="C174328L"/>
    <x v="331"/>
    <s v="P433197"/>
    <n v="81490"/>
    <n v="1"/>
    <n v="814900"/>
    <n v="0"/>
    <n v="814900"/>
    <n v="1"/>
    <n v="1"/>
    <n v="1"/>
    <n v="1"/>
    <d v="2022-06-03T00:00:00"/>
    <x v="2447"/>
    <n v="814900"/>
    <n v="66816"/>
    <x v="10"/>
    <x v="2"/>
    <n v="748084"/>
    <n v="0.91800711743772245"/>
  </r>
  <r>
    <s v="ODR2828022664n"/>
    <s v="C651504L"/>
    <x v="145"/>
    <s v="P780450"/>
    <n v="81200"/>
    <n v="1"/>
    <n v="812000"/>
    <n v="0"/>
    <n v="812000"/>
    <n v="1"/>
    <n v="1"/>
    <n v="1"/>
    <n v="8"/>
    <d v="2021-09-17T00:00:00"/>
    <x v="2448"/>
    <n v="812000"/>
    <n v="62524"/>
    <x v="3"/>
    <x v="8"/>
    <n v="749476"/>
    <n v="0.92300000000000004"/>
  </r>
  <r>
    <s v="ODR1552124749p"/>
    <s v="C594573L"/>
    <x v="129"/>
    <s v="P851545"/>
    <n v="81200"/>
    <n v="1"/>
    <n v="812000"/>
    <n v="0"/>
    <n v="812000"/>
    <n v="1"/>
    <n v="1"/>
    <n v="1"/>
    <n v="1"/>
    <d v="2022-03-18T00:00:00"/>
    <x v="2449"/>
    <n v="649600"/>
    <n v="50634"/>
    <x v="3"/>
    <x v="2"/>
    <n v="761366"/>
    <n v="0.93764285714285711"/>
  </r>
  <r>
    <s v="ODR1429968000y"/>
    <s v="C361180L"/>
    <x v="315"/>
    <s v="P600084"/>
    <n v="81200"/>
    <n v="1"/>
    <n v="812000"/>
    <n v="0"/>
    <n v="812000"/>
    <n v="1"/>
    <n v="1"/>
    <n v="1"/>
    <n v="1"/>
    <d v="2021-08-05T00:00:00"/>
    <x v="2450"/>
    <n v="812000"/>
    <n v="61712"/>
    <x v="6"/>
    <x v="2"/>
    <n v="750288"/>
    <n v="0.92400000000000004"/>
  </r>
  <r>
    <s v="ODR7696802877n"/>
    <s v="C436955L"/>
    <x v="134"/>
    <s v="P753274"/>
    <n v="40600"/>
    <n v="2"/>
    <n v="812000"/>
    <n v="0"/>
    <n v="812000"/>
    <n v="1"/>
    <n v="0"/>
    <n v="0"/>
    <n v="2"/>
    <d v="2021-09-08T00:00:00"/>
    <x v="2451"/>
    <n v="406000"/>
    <n v="32480"/>
    <x v="6"/>
    <x v="5"/>
    <n v="747040"/>
    <n v="0.92"/>
  </r>
  <r>
    <s v="ODR6215956149a"/>
    <s v="C207995L"/>
    <x v="267"/>
    <s v="P693263"/>
    <n v="81200"/>
    <n v="1"/>
    <n v="812000"/>
    <n v="0"/>
    <n v="812000"/>
    <n v="1"/>
    <n v="1"/>
    <n v="0"/>
    <n v="1"/>
    <d v="2022-01-28T00:00:00"/>
    <x v="2452"/>
    <n v="812000"/>
    <n v="63336"/>
    <x v="14"/>
    <x v="2"/>
    <n v="748664"/>
    <n v="0.92200000000000004"/>
  </r>
  <r>
    <s v="ODR6581634221h"/>
    <s v="C307555L"/>
    <x v="53"/>
    <s v="P317610"/>
    <n v="81200"/>
    <n v="1"/>
    <n v="812000"/>
    <n v="0"/>
    <n v="812000"/>
    <n v="1"/>
    <n v="1"/>
    <n v="1"/>
    <n v="1"/>
    <d v="2021-11-06T00:00:00"/>
    <x v="2453"/>
    <n v="812000"/>
    <n v="51156"/>
    <x v="14"/>
    <x v="2"/>
    <n v="760844"/>
    <n v="0.93700000000000006"/>
  </r>
  <r>
    <s v="ODR3017739636g"/>
    <s v="C901892L"/>
    <x v="394"/>
    <s v="P189598"/>
    <n v="40600"/>
    <n v="2"/>
    <n v="812000"/>
    <n v="0"/>
    <n v="812000"/>
    <n v="1"/>
    <n v="1"/>
    <n v="0"/>
    <n v="1"/>
    <d v="2022-07-26T00:00:00"/>
    <x v="2454"/>
    <n v="406000"/>
    <n v="24360"/>
    <x v="14"/>
    <x v="2"/>
    <n v="763280"/>
    <n v="0.94"/>
  </r>
  <r>
    <s v="ODR9244643748b"/>
    <s v="C494942L"/>
    <x v="163"/>
    <s v="P545161"/>
    <n v="81200"/>
    <n v="1"/>
    <n v="812000"/>
    <n v="0"/>
    <n v="812000"/>
    <n v="1"/>
    <n v="1"/>
    <n v="1"/>
    <n v="1"/>
    <d v="2021-07-17T00:00:00"/>
    <x v="2455"/>
    <n v="812000"/>
    <n v="56028"/>
    <x v="0"/>
    <x v="2"/>
    <n v="755972"/>
    <n v="0.93100000000000005"/>
  </r>
  <r>
    <s v="ODR6841967576u"/>
    <s v="C470268L"/>
    <x v="133"/>
    <s v="P151149"/>
    <n v="40600"/>
    <n v="2"/>
    <n v="812000"/>
    <n v="0"/>
    <n v="812000"/>
    <n v="1"/>
    <n v="1"/>
    <n v="0"/>
    <n v="1"/>
    <d v="2021-11-04T00:00:00"/>
    <x v="2456"/>
    <n v="406000"/>
    <n v="30450"/>
    <x v="0"/>
    <x v="2"/>
    <n v="751100"/>
    <n v="0.92500000000000004"/>
  </r>
  <r>
    <s v="ODR4403726038p"/>
    <s v="C111828L"/>
    <x v="352"/>
    <s v="P523515"/>
    <n v="40600"/>
    <n v="2"/>
    <n v="812000"/>
    <n v="0"/>
    <n v="812000"/>
    <n v="1"/>
    <n v="0"/>
    <n v="0"/>
    <n v="12"/>
    <d v="2021-09-25T00:00:00"/>
    <x v="2457"/>
    <n v="406000"/>
    <n v="35322"/>
    <x v="12"/>
    <x v="12"/>
    <n v="741356"/>
    <n v="0.91300000000000003"/>
  </r>
  <r>
    <s v="ODR2427479135q"/>
    <s v="C592423L"/>
    <x v="48"/>
    <s v="P658321"/>
    <n v="40600"/>
    <n v="2"/>
    <n v="812000"/>
    <n v="0"/>
    <n v="812000"/>
    <n v="1"/>
    <n v="1"/>
    <n v="1"/>
    <n v="1"/>
    <d v="2021-07-18T00:00:00"/>
    <x v="2458"/>
    <n v="406000"/>
    <n v="25578"/>
    <x v="11"/>
    <x v="2"/>
    <n v="760844"/>
    <n v="0.93700000000000006"/>
  </r>
  <r>
    <s v="ODR3291862436u"/>
    <s v="C214095L"/>
    <x v="215"/>
    <s v="P958384"/>
    <n v="81200"/>
    <n v="1"/>
    <n v="812000"/>
    <n v="0"/>
    <n v="812000"/>
    <n v="1"/>
    <n v="1"/>
    <n v="1"/>
    <n v="1"/>
    <d v="2022-01-15T00:00:00"/>
    <x v="2459"/>
    <n v="812000"/>
    <n v="56028"/>
    <x v="11"/>
    <x v="2"/>
    <n v="755972"/>
    <n v="0.93100000000000005"/>
  </r>
  <r>
    <s v="ODR6195722558m"/>
    <s v="C219599L"/>
    <x v="358"/>
    <s v="P535780"/>
    <n v="81200"/>
    <n v="1"/>
    <n v="812000"/>
    <n v="0"/>
    <n v="812000"/>
    <n v="1"/>
    <n v="1"/>
    <n v="1"/>
    <n v="1"/>
    <d v="2021-07-09T00:00:00"/>
    <x v="2460"/>
    <n v="812000"/>
    <n v="59276"/>
    <x v="11"/>
    <x v="2"/>
    <n v="752724"/>
    <n v="0.92700000000000005"/>
  </r>
  <r>
    <s v="ODR9685148815r"/>
    <s v="C869172L"/>
    <x v="15"/>
    <s v="P249284"/>
    <n v="81200"/>
    <n v="1"/>
    <n v="812000"/>
    <n v="0"/>
    <n v="812000"/>
    <n v="1"/>
    <n v="1"/>
    <n v="1"/>
    <n v="1"/>
    <d v="2022-01-20T00:00:00"/>
    <x v="2461"/>
    <n v="812000"/>
    <n v="60088"/>
    <x v="11"/>
    <x v="2"/>
    <n v="751912"/>
    <n v="0.92600000000000005"/>
  </r>
  <r>
    <s v="ODR5775359269l"/>
    <s v="C869172L"/>
    <x v="348"/>
    <s v="P958384"/>
    <n v="81200"/>
    <n v="1"/>
    <n v="812000"/>
    <n v="0"/>
    <n v="812000"/>
    <n v="1"/>
    <n v="1"/>
    <n v="1"/>
    <n v="1"/>
    <d v="2022-01-20T00:00:00"/>
    <x v="2459"/>
    <n v="812000"/>
    <n v="56028"/>
    <x v="11"/>
    <x v="2"/>
    <n v="755972"/>
    <n v="0.93100000000000005"/>
  </r>
  <r>
    <s v="ODR5908996290h"/>
    <s v="C995774L"/>
    <x v="182"/>
    <s v="P394533"/>
    <n v="81200"/>
    <n v="1"/>
    <n v="812000"/>
    <n v="0"/>
    <n v="812000"/>
    <n v="1"/>
    <n v="0"/>
    <n v="0"/>
    <n v="4"/>
    <d v="2022-02-18T00:00:00"/>
    <x v="2462"/>
    <n v="812000"/>
    <n v="72268"/>
    <x v="11"/>
    <x v="1"/>
    <n v="739732"/>
    <n v="0.91100000000000003"/>
  </r>
  <r>
    <s v="ODR6238580435i"/>
    <s v="C869172L"/>
    <x v="122"/>
    <s v="P565072"/>
    <n v="81200"/>
    <n v="1"/>
    <n v="812000"/>
    <n v="0"/>
    <n v="812000"/>
    <n v="1"/>
    <n v="1"/>
    <n v="0"/>
    <n v="1"/>
    <d v="2022-01-20T00:00:00"/>
    <x v="2463"/>
    <n v="812000"/>
    <n v="54404"/>
    <x v="11"/>
    <x v="2"/>
    <n v="757596"/>
    <n v="0.93300000000000005"/>
  </r>
  <r>
    <s v="ODR1364734739w"/>
    <s v="C994857L"/>
    <x v="85"/>
    <s v="P924730"/>
    <n v="81200"/>
    <n v="1"/>
    <n v="812000"/>
    <n v="0"/>
    <n v="812000"/>
    <n v="1"/>
    <n v="1"/>
    <n v="0"/>
    <n v="1"/>
    <d v="2021-11-25T00:00:00"/>
    <x v="2464"/>
    <n v="812000"/>
    <n v="66584"/>
    <x v="11"/>
    <x v="2"/>
    <n v="745416"/>
    <n v="0.91800000000000004"/>
  </r>
  <r>
    <s v="ODR5987195362t"/>
    <s v="C785729L"/>
    <x v="18"/>
    <s v="P958384"/>
    <n v="81200"/>
    <n v="1"/>
    <n v="812000"/>
    <n v="0"/>
    <n v="812000"/>
    <n v="1"/>
    <n v="1"/>
    <n v="1"/>
    <n v="1"/>
    <d v="2022-06-15T00:00:00"/>
    <x v="2459"/>
    <n v="812000"/>
    <n v="56028"/>
    <x v="11"/>
    <x v="2"/>
    <n v="755972"/>
    <n v="0.93100000000000005"/>
  </r>
  <r>
    <s v="ODR9377627915s"/>
    <s v="C427154L"/>
    <x v="293"/>
    <s v="P271202"/>
    <n v="40600"/>
    <n v="2"/>
    <n v="812000"/>
    <n v="0"/>
    <n v="812000"/>
    <n v="1"/>
    <n v="1"/>
    <n v="1"/>
    <n v="1"/>
    <d v="2021-07-18T00:00:00"/>
    <x v="1713"/>
    <n v="406000"/>
    <n v="36134"/>
    <x v="5"/>
    <x v="2"/>
    <n v="739732"/>
    <n v="0.91100000000000003"/>
  </r>
  <r>
    <s v="ODR4648631672t"/>
    <s v="C871208L"/>
    <x v="59"/>
    <s v="P944819"/>
    <n v="81142"/>
    <n v="1"/>
    <n v="811420"/>
    <n v="0"/>
    <n v="811420"/>
    <n v="1"/>
    <n v="1"/>
    <n v="1"/>
    <n v="1"/>
    <d v="2021-10-19T00:00:00"/>
    <x v="2465"/>
    <n v="811420"/>
    <n v="53534"/>
    <x v="10"/>
    <x v="2"/>
    <n v="757886"/>
    <n v="0.93402430307362405"/>
  </r>
  <r>
    <s v="ODR4268803754v"/>
    <s v="C350955L"/>
    <x v="22"/>
    <s v="P208294"/>
    <n v="81142"/>
    <n v="1"/>
    <n v="811420"/>
    <n v="0"/>
    <n v="811420"/>
    <n v="1"/>
    <n v="1"/>
    <n v="1"/>
    <n v="1"/>
    <d v="2022-05-22T00:00:00"/>
    <x v="2466"/>
    <n v="811420"/>
    <n v="54346"/>
    <x v="3"/>
    <x v="2"/>
    <n v="757074"/>
    <n v="0.933023588277341"/>
  </r>
  <r>
    <s v="ODR1851373945o"/>
    <s v="C154874L"/>
    <x v="354"/>
    <s v="P214880"/>
    <n v="81142"/>
    <n v="1"/>
    <n v="811420"/>
    <n v="0"/>
    <n v="811420"/>
    <n v="1"/>
    <n v="1"/>
    <n v="1"/>
    <n v="1"/>
    <d v="2021-07-21T00:00:00"/>
    <x v="2467"/>
    <n v="811420"/>
    <n v="68962"/>
    <x v="8"/>
    <x v="2"/>
    <n v="742458"/>
    <n v="0.91501072194424593"/>
  </r>
  <r>
    <s v="ODR3466662236o"/>
    <s v="C795284L"/>
    <x v="287"/>
    <s v="P214880"/>
    <n v="81142"/>
    <n v="1"/>
    <n v="811420"/>
    <n v="0"/>
    <n v="811420"/>
    <n v="1"/>
    <n v="1"/>
    <n v="0"/>
    <n v="1"/>
    <d v="2021-08-21T00:00:00"/>
    <x v="2467"/>
    <n v="811420"/>
    <n v="68962"/>
    <x v="8"/>
    <x v="2"/>
    <n v="742458"/>
    <n v="0.91501072194424593"/>
  </r>
  <r>
    <s v="ODR9221849688g"/>
    <s v="C765928L"/>
    <x v="107"/>
    <s v="P423950"/>
    <n v="81142"/>
    <n v="1"/>
    <n v="811420"/>
    <n v="0"/>
    <n v="811420"/>
    <n v="1"/>
    <n v="1"/>
    <n v="0"/>
    <n v="1"/>
    <d v="2022-04-03T00:00:00"/>
    <x v="2468"/>
    <n v="811420"/>
    <n v="64090"/>
    <x v="14"/>
    <x v="2"/>
    <n v="747330"/>
    <n v="0.92101501072194425"/>
  </r>
  <r>
    <s v="ODR1777428159q"/>
    <s v="C267737L"/>
    <x v="169"/>
    <s v="P629203"/>
    <n v="81142"/>
    <n v="1"/>
    <n v="811420"/>
    <n v="0"/>
    <n v="811420"/>
    <n v="1"/>
    <n v="1"/>
    <n v="1"/>
    <n v="1"/>
    <d v="2021-11-15T00:00:00"/>
    <x v="2469"/>
    <n v="881600"/>
    <n v="63452"/>
    <x v="0"/>
    <x v="2"/>
    <n v="747968"/>
    <n v="0.92180128663330951"/>
  </r>
  <r>
    <s v="ODR1152723373x"/>
    <s v="C494158L"/>
    <x v="235"/>
    <s v="P842088"/>
    <n v="81142"/>
    <n v="1"/>
    <n v="811420"/>
    <n v="0"/>
    <n v="811420"/>
    <n v="1"/>
    <n v="1"/>
    <n v="1"/>
    <n v="1"/>
    <d v="2021-09-02T00:00:00"/>
    <x v="2470"/>
    <n v="811420"/>
    <n v="51910"/>
    <x v="0"/>
    <x v="2"/>
    <n v="759510"/>
    <n v="0.93602573266619016"/>
  </r>
  <r>
    <s v="ODR8830701106l"/>
    <s v="C516284L"/>
    <x v="335"/>
    <s v="P842088"/>
    <n v="81142"/>
    <n v="1"/>
    <n v="811420"/>
    <n v="0"/>
    <n v="811420"/>
    <n v="1"/>
    <n v="1"/>
    <n v="1"/>
    <n v="1"/>
    <d v="2021-09-16T00:00:00"/>
    <x v="2470"/>
    <n v="811420"/>
    <n v="51910"/>
    <x v="0"/>
    <x v="2"/>
    <n v="759510"/>
    <n v="0.93602573266619016"/>
  </r>
  <r>
    <s v="ODR8593418644e"/>
    <s v="C412936L"/>
    <x v="325"/>
    <s v="P225319"/>
    <n v="80910"/>
    <n v="1"/>
    <n v="809100"/>
    <n v="0"/>
    <n v="809100"/>
    <n v="1"/>
    <n v="1"/>
    <n v="1"/>
    <n v="1"/>
    <d v="2021-07-16T00:00:00"/>
    <x v="2471"/>
    <n v="809100"/>
    <n v="62292"/>
    <x v="13"/>
    <x v="2"/>
    <n v="746808"/>
    <n v="0.92301075268817201"/>
  </r>
  <r>
    <s v="ODR1141613786e"/>
    <s v="C224183L"/>
    <x v="14"/>
    <s v="P535316"/>
    <n v="80910"/>
    <n v="1"/>
    <n v="809100"/>
    <n v="0"/>
    <n v="809100"/>
    <n v="1"/>
    <n v="0"/>
    <n v="0"/>
    <n v="7"/>
    <d v="2022-04-07T00:00:00"/>
    <x v="2472"/>
    <n v="809100"/>
    <n v="48546"/>
    <x v="13"/>
    <x v="4"/>
    <n v="760554"/>
    <n v="0.94"/>
  </r>
  <r>
    <s v="ODR4644316991g"/>
    <s v="C224183L"/>
    <x v="15"/>
    <s v="P535316"/>
    <n v="80910"/>
    <n v="1"/>
    <n v="809100"/>
    <n v="0"/>
    <n v="809100"/>
    <n v="1"/>
    <n v="0"/>
    <n v="0"/>
    <n v="7"/>
    <d v="2022-04-07T00:00:00"/>
    <x v="2472"/>
    <n v="809100"/>
    <n v="48546"/>
    <x v="13"/>
    <x v="4"/>
    <n v="760554"/>
    <n v="0.94"/>
  </r>
  <r>
    <s v="ODR5639140874b"/>
    <s v="C130469L"/>
    <x v="162"/>
    <s v="P150433"/>
    <n v="80910"/>
    <n v="1"/>
    <n v="809100"/>
    <n v="0"/>
    <n v="809100"/>
    <n v="1"/>
    <n v="1"/>
    <n v="0"/>
    <n v="1"/>
    <d v="2022-05-23T00:00:00"/>
    <x v="2473"/>
    <n v="809100"/>
    <n v="50924"/>
    <x v="13"/>
    <x v="2"/>
    <n v="758176"/>
    <n v="0.93706093189964157"/>
  </r>
  <r>
    <s v="ODR2844097835j"/>
    <s v="C276832L"/>
    <x v="74"/>
    <s v="P330547"/>
    <n v="80910"/>
    <n v="1"/>
    <n v="809100"/>
    <n v="0"/>
    <n v="809100"/>
    <n v="1"/>
    <n v="1"/>
    <n v="1"/>
    <n v="1"/>
    <d v="2022-03-18T00:00:00"/>
    <x v="2474"/>
    <n v="809100"/>
    <n v="61480"/>
    <x v="13"/>
    <x v="2"/>
    <n v="747620"/>
    <n v="0.92401433691756274"/>
  </r>
  <r>
    <s v="ODR2043948585n"/>
    <s v="C330641L"/>
    <x v="139"/>
    <s v="P551831"/>
    <n v="26970"/>
    <n v="3"/>
    <n v="809100"/>
    <n v="0"/>
    <n v="809100"/>
    <n v="1"/>
    <n v="1"/>
    <n v="0"/>
    <n v="1"/>
    <d v="2022-05-19T00:00:00"/>
    <x v="2475"/>
    <n v="289420"/>
    <n v="18792"/>
    <x v="8"/>
    <x v="2"/>
    <n v="752724"/>
    <n v="0.93032258064516127"/>
  </r>
  <r>
    <s v="ODR9561084602f"/>
    <s v="C532480L"/>
    <x v="84"/>
    <s v="P986679"/>
    <n v="26970"/>
    <n v="3"/>
    <n v="809100"/>
    <n v="0"/>
    <n v="809100"/>
    <n v="1"/>
    <n v="1"/>
    <n v="0"/>
    <n v="1"/>
    <d v="2022-06-03T00:00:00"/>
    <x v="2100"/>
    <n v="211700"/>
    <n v="18386"/>
    <x v="0"/>
    <x v="2"/>
    <n v="753942"/>
    <n v="0.93182795698924736"/>
  </r>
  <r>
    <s v="ODR1512506768g"/>
    <s v="C299472L"/>
    <x v="351"/>
    <s v="P367699"/>
    <n v="80910"/>
    <n v="1"/>
    <n v="809100"/>
    <n v="0"/>
    <n v="809100"/>
    <n v="1"/>
    <n v="0"/>
    <n v="0"/>
    <n v="4"/>
    <d v="2021-11-20T00:00:00"/>
    <x v="2476"/>
    <n v="809100"/>
    <n v="57420"/>
    <x v="12"/>
    <x v="1"/>
    <n v="751680"/>
    <n v="0.92903225806451617"/>
  </r>
  <r>
    <s v="ODR5232293138l"/>
    <s v="C654926L"/>
    <x v="51"/>
    <s v="P512258"/>
    <n v="80910"/>
    <n v="1"/>
    <n v="809100"/>
    <n v="0"/>
    <n v="809100"/>
    <n v="1"/>
    <n v="0"/>
    <n v="0"/>
    <n v="7"/>
    <d v="2022-06-19T00:00:00"/>
    <x v="161"/>
    <n v="745300"/>
    <n v="49184"/>
    <x v="11"/>
    <x v="4"/>
    <n v="759916"/>
    <n v="0.93921146953405021"/>
  </r>
  <r>
    <s v="ODR4476977623a"/>
    <s v="C479569L"/>
    <x v="75"/>
    <s v="P512258"/>
    <n v="80910"/>
    <n v="1"/>
    <n v="809100"/>
    <n v="0"/>
    <n v="809100"/>
    <n v="1"/>
    <n v="1"/>
    <n v="1"/>
    <n v="1"/>
    <d v="2022-04-24T00:00:00"/>
    <x v="161"/>
    <n v="745300"/>
    <n v="49184"/>
    <x v="11"/>
    <x v="2"/>
    <n v="759916"/>
    <n v="0.93921146953405021"/>
  </r>
  <r>
    <s v="ODR5086463412m"/>
    <s v="C698317L"/>
    <x v="88"/>
    <s v="P512258"/>
    <n v="80910"/>
    <n v="1"/>
    <n v="809100"/>
    <n v="0"/>
    <n v="809100"/>
    <n v="1"/>
    <n v="1"/>
    <n v="1"/>
    <n v="7"/>
    <d v="2021-12-14T00:00:00"/>
    <x v="161"/>
    <n v="745300"/>
    <n v="49184"/>
    <x v="11"/>
    <x v="4"/>
    <n v="759916"/>
    <n v="0.93921146953405021"/>
  </r>
  <r>
    <s v="ODR5810155963f"/>
    <s v="C698317L"/>
    <x v="69"/>
    <s v="P512258"/>
    <n v="80910"/>
    <n v="1"/>
    <n v="809100"/>
    <n v="0"/>
    <n v="809100"/>
    <n v="1"/>
    <n v="0"/>
    <n v="0"/>
    <n v="4"/>
    <d v="2021-12-14T00:00:00"/>
    <x v="161"/>
    <n v="745300"/>
    <n v="49184"/>
    <x v="11"/>
    <x v="1"/>
    <n v="759916"/>
    <n v="0.93921146953405021"/>
  </r>
  <r>
    <s v="ODR5390744487w"/>
    <s v="C698317L"/>
    <x v="76"/>
    <s v="P512258"/>
    <n v="80910"/>
    <n v="1"/>
    <n v="809100"/>
    <n v="0"/>
    <n v="809100"/>
    <n v="1"/>
    <n v="0"/>
    <n v="0"/>
    <n v="4"/>
    <d v="2021-12-14T00:00:00"/>
    <x v="161"/>
    <n v="745300"/>
    <n v="49184"/>
    <x v="11"/>
    <x v="1"/>
    <n v="759916"/>
    <n v="0.93921146953405021"/>
  </r>
  <r>
    <s v="ODR6495081677d"/>
    <s v="C698317L"/>
    <x v="31"/>
    <s v="P512258"/>
    <n v="80910"/>
    <n v="1"/>
    <n v="809100"/>
    <n v="0"/>
    <n v="809100"/>
    <n v="1"/>
    <n v="0"/>
    <n v="0"/>
    <n v="7"/>
    <d v="2021-12-14T00:00:00"/>
    <x v="161"/>
    <n v="745300"/>
    <n v="49184"/>
    <x v="11"/>
    <x v="4"/>
    <n v="759916"/>
    <n v="0.93921146953405021"/>
  </r>
  <r>
    <s v="ODR7802354674h"/>
    <s v="C606418L"/>
    <x v="91"/>
    <s v="P512258"/>
    <n v="80910"/>
    <n v="1"/>
    <n v="809100"/>
    <n v="0"/>
    <n v="809100"/>
    <n v="1"/>
    <n v="1"/>
    <n v="0"/>
    <n v="1"/>
    <d v="2022-06-25T00:00:00"/>
    <x v="161"/>
    <n v="745300"/>
    <n v="49184"/>
    <x v="11"/>
    <x v="2"/>
    <n v="759916"/>
    <n v="0.93921146953405021"/>
  </r>
  <r>
    <s v="ODR3786728146i"/>
    <s v="C139855L"/>
    <x v="296"/>
    <s v="P139238"/>
    <n v="26970"/>
    <n v="3"/>
    <n v="809100"/>
    <n v="0"/>
    <n v="809100"/>
    <n v="1"/>
    <n v="1"/>
    <n v="1"/>
    <n v="1"/>
    <d v="2021-07-09T00:00:00"/>
    <x v="2235"/>
    <n v="217500"/>
    <n v="15428"/>
    <x v="11"/>
    <x v="2"/>
    <n v="762816"/>
    <n v="0.94279569892473114"/>
  </r>
  <r>
    <s v="ODR2733249910e"/>
    <s v="C399878L"/>
    <x v="70"/>
    <s v="P512258"/>
    <n v="80910"/>
    <n v="1"/>
    <n v="809100"/>
    <n v="0"/>
    <n v="809100"/>
    <n v="1"/>
    <n v="0"/>
    <n v="0"/>
    <n v="4"/>
    <d v="2021-11-24T00:00:00"/>
    <x v="161"/>
    <n v="745300"/>
    <n v="49184"/>
    <x v="11"/>
    <x v="1"/>
    <n v="759916"/>
    <n v="0.93921146953405021"/>
  </r>
  <r>
    <s v="ODR6975528998p"/>
    <s v="C640899L"/>
    <x v="379"/>
    <s v="P198082"/>
    <n v="80620"/>
    <n v="1"/>
    <n v="806200"/>
    <n v="0"/>
    <n v="806200"/>
    <n v="1"/>
    <n v="1"/>
    <n v="1"/>
    <n v="1"/>
    <d v="2021-10-03T00:00:00"/>
    <x v="2477"/>
    <n v="806200"/>
    <n v="59624"/>
    <x v="14"/>
    <x v="2"/>
    <n v="746576"/>
    <n v="0.92604316546762588"/>
  </r>
  <r>
    <s v="ODR8298333356g"/>
    <s v="C427267L"/>
    <x v="391"/>
    <s v="P152281"/>
    <n v="80620"/>
    <n v="1"/>
    <n v="806200"/>
    <n v="0"/>
    <n v="806200"/>
    <n v="1"/>
    <n v="1"/>
    <n v="1"/>
    <n v="1"/>
    <d v="2021-09-23T00:00:00"/>
    <x v="2478"/>
    <n v="806200"/>
    <n v="69310"/>
    <x v="14"/>
    <x v="2"/>
    <n v="736890"/>
    <n v="0.91402877697841722"/>
  </r>
  <r>
    <s v="ODR5442858819r"/>
    <s v="C477798L"/>
    <x v="10"/>
    <s v="P152281"/>
    <n v="80620"/>
    <n v="1"/>
    <n v="806200"/>
    <n v="0"/>
    <n v="806200"/>
    <n v="1"/>
    <n v="1"/>
    <n v="1"/>
    <n v="4"/>
    <d v="2021-09-02T00:00:00"/>
    <x v="2478"/>
    <n v="806200"/>
    <n v="69310"/>
    <x v="14"/>
    <x v="1"/>
    <n v="736890"/>
    <n v="0.91402877697841722"/>
  </r>
  <r>
    <s v="ODR1174254745p"/>
    <s v="C521347L"/>
    <x v="378"/>
    <s v="P698028"/>
    <n v="40310"/>
    <n v="2"/>
    <n v="806200"/>
    <n v="0"/>
    <n v="806200"/>
    <n v="1"/>
    <n v="1"/>
    <n v="1"/>
    <n v="1"/>
    <d v="2021-08-19T00:00:00"/>
    <x v="1544"/>
    <n v="403100"/>
    <n v="29000"/>
    <x v="11"/>
    <x v="2"/>
    <n v="748200"/>
    <n v="0.92805755395683454"/>
  </r>
  <r>
    <s v="ODR8583845877u"/>
    <s v="C441526L"/>
    <x v="218"/>
    <s v="P965987"/>
    <n v="26680"/>
    <n v="3"/>
    <n v="800400"/>
    <n v="0"/>
    <n v="800400"/>
    <n v="1"/>
    <n v="0"/>
    <n v="0"/>
    <n v="1"/>
    <d v="2021-07-23T00:00:00"/>
    <x v="147"/>
    <n v="266800"/>
    <n v="18908"/>
    <x v="11"/>
    <x v="2"/>
    <n v="743676"/>
    <n v="0.92913043478260871"/>
  </r>
  <r>
    <s v="ODR7198644269g"/>
    <s v="C330342L"/>
    <x v="341"/>
    <s v="P965987"/>
    <n v="26680"/>
    <n v="3"/>
    <n v="800400"/>
    <n v="0"/>
    <n v="800400"/>
    <n v="1"/>
    <n v="1"/>
    <n v="1"/>
    <n v="1"/>
    <d v="2022-01-27T00:00:00"/>
    <x v="147"/>
    <n v="266800"/>
    <n v="18908"/>
    <x v="11"/>
    <x v="2"/>
    <n v="743676"/>
    <n v="0.92913043478260871"/>
  </r>
  <r>
    <s v="ODR5411209736o"/>
    <s v="C869172L"/>
    <x v="328"/>
    <s v="P965987"/>
    <n v="26680"/>
    <n v="3"/>
    <n v="800400"/>
    <n v="0"/>
    <n v="800400"/>
    <n v="1"/>
    <n v="1"/>
    <n v="1"/>
    <n v="1"/>
    <d v="2022-01-20T00:00:00"/>
    <x v="147"/>
    <n v="266800"/>
    <n v="18908"/>
    <x v="11"/>
    <x v="2"/>
    <n v="743676"/>
    <n v="0.92913043478260871"/>
  </r>
  <r>
    <s v="ODR5895632199p"/>
    <s v="C640667L"/>
    <x v="107"/>
    <s v="P965987"/>
    <n v="26680"/>
    <n v="3"/>
    <n v="800400"/>
    <n v="0"/>
    <n v="800400"/>
    <n v="1"/>
    <n v="1"/>
    <n v="0"/>
    <n v="2"/>
    <d v="2022-04-11T00:00:00"/>
    <x v="147"/>
    <n v="266800"/>
    <n v="18908"/>
    <x v="11"/>
    <x v="5"/>
    <n v="743676"/>
    <n v="0.92913043478260871"/>
  </r>
  <r>
    <s v="ODR7931888757l"/>
    <s v="C923683L"/>
    <x v="291"/>
    <s v="P940817"/>
    <n v="40020"/>
    <n v="2"/>
    <n v="800400"/>
    <n v="0"/>
    <n v="800400"/>
    <n v="1"/>
    <n v="1"/>
    <n v="1"/>
    <n v="1"/>
    <d v="2022-02-26T00:00:00"/>
    <x v="2138"/>
    <n v="400200"/>
    <n v="32016"/>
    <x v="5"/>
    <x v="2"/>
    <n v="736368"/>
    <n v="0.92"/>
  </r>
  <r>
    <s v="ODR6482636855r"/>
    <s v="C512231L"/>
    <x v="376"/>
    <s v="P314259"/>
    <n v="79750"/>
    <n v="1"/>
    <n v="797500"/>
    <n v="0"/>
    <n v="797500"/>
    <n v="1"/>
    <n v="1"/>
    <n v="1"/>
    <n v="1"/>
    <d v="2021-07-23T00:00:00"/>
    <x v="1931"/>
    <n v="797500"/>
    <n v="64554"/>
    <x v="3"/>
    <x v="2"/>
    <n v="732946"/>
    <n v="0.91905454545454546"/>
  </r>
  <r>
    <s v="ODR1140968710n"/>
    <s v="C194353L"/>
    <x v="274"/>
    <s v="P314259"/>
    <n v="79750"/>
    <n v="1"/>
    <n v="797500"/>
    <n v="0"/>
    <n v="797500"/>
    <n v="1"/>
    <n v="1"/>
    <n v="0"/>
    <n v="1"/>
    <d v="2021-07-15T00:00:00"/>
    <x v="1931"/>
    <n v="797500"/>
    <n v="64554"/>
    <x v="3"/>
    <x v="2"/>
    <n v="732946"/>
    <n v="0.91905454545454546"/>
  </r>
  <r>
    <s v="ODR7425162932g"/>
    <s v="C529016L"/>
    <x v="154"/>
    <s v="P314259"/>
    <n v="79750"/>
    <n v="1"/>
    <n v="797500"/>
    <n v="0"/>
    <n v="797500"/>
    <n v="1"/>
    <n v="1"/>
    <n v="1"/>
    <n v="1"/>
    <d v="2021-07-24T00:00:00"/>
    <x v="1931"/>
    <n v="797500"/>
    <n v="64554"/>
    <x v="3"/>
    <x v="2"/>
    <n v="732946"/>
    <n v="0.91905454545454546"/>
  </r>
  <r>
    <s v="ODR4457678244b"/>
    <s v="C639455L"/>
    <x v="184"/>
    <s v="P314259"/>
    <n v="79750"/>
    <n v="1"/>
    <n v="797500"/>
    <n v="0"/>
    <n v="797500"/>
    <n v="1"/>
    <n v="0"/>
    <n v="0"/>
    <n v="1"/>
    <d v="2021-07-28T00:00:00"/>
    <x v="1931"/>
    <n v="797500"/>
    <n v="64554"/>
    <x v="3"/>
    <x v="2"/>
    <n v="732946"/>
    <n v="0.91905454545454546"/>
  </r>
  <r>
    <s v="ODR9150545367f"/>
    <s v="C126124L"/>
    <x v="399"/>
    <s v="P314259"/>
    <n v="79750"/>
    <n v="1"/>
    <n v="797500"/>
    <n v="0"/>
    <n v="797500"/>
    <n v="1"/>
    <n v="1"/>
    <n v="1"/>
    <n v="1"/>
    <d v="2021-07-04T00:00:00"/>
    <x v="1931"/>
    <n v="797500"/>
    <n v="64554"/>
    <x v="3"/>
    <x v="2"/>
    <n v="732946"/>
    <n v="0.91905454545454546"/>
  </r>
  <r>
    <s v="ODR7521991289r"/>
    <s v="C560271L"/>
    <x v="292"/>
    <s v="P314259"/>
    <n v="79750"/>
    <n v="1"/>
    <n v="797500"/>
    <n v="0"/>
    <n v="797500"/>
    <n v="1"/>
    <n v="1"/>
    <n v="1"/>
    <n v="1"/>
    <d v="2021-07-06T00:00:00"/>
    <x v="1931"/>
    <n v="797500"/>
    <n v="64554"/>
    <x v="3"/>
    <x v="2"/>
    <n v="732946"/>
    <n v="0.91905454545454546"/>
  </r>
  <r>
    <s v="ODR7500371057b"/>
    <s v="C160493L"/>
    <x v="346"/>
    <s v="P473380"/>
    <n v="79750"/>
    <n v="1"/>
    <n v="797500"/>
    <n v="0"/>
    <n v="797500"/>
    <n v="1"/>
    <n v="1"/>
    <n v="0"/>
    <n v="1"/>
    <d v="2021-08-28T00:00:00"/>
    <x v="2479"/>
    <n v="753420"/>
    <n v="50460"/>
    <x v="3"/>
    <x v="2"/>
    <n v="747040"/>
    <n v="0.93672727272727274"/>
  </r>
  <r>
    <s v="ODR6728637567x"/>
    <s v="C867913L"/>
    <x v="215"/>
    <s v="P473380"/>
    <n v="79750"/>
    <n v="1"/>
    <n v="797500"/>
    <n v="0"/>
    <n v="797500"/>
    <n v="1"/>
    <n v="0"/>
    <n v="0"/>
    <n v="5"/>
    <d v="2022-01-24T00:00:00"/>
    <x v="2479"/>
    <n v="753420"/>
    <n v="50460"/>
    <x v="3"/>
    <x v="0"/>
    <n v="747040"/>
    <n v="0.93672727272727274"/>
  </r>
  <r>
    <s v="ODR4820544976i"/>
    <s v="C974881L"/>
    <x v="126"/>
    <s v="P685508"/>
    <n v="79750"/>
    <n v="1"/>
    <n v="797500"/>
    <n v="0"/>
    <n v="797500"/>
    <n v="1"/>
    <n v="1"/>
    <n v="1"/>
    <n v="1"/>
    <d v="2022-05-01T00:00:00"/>
    <x v="236"/>
    <n v="754000"/>
    <n v="45240"/>
    <x v="12"/>
    <x v="2"/>
    <n v="752260"/>
    <n v="0.94327272727272726"/>
  </r>
  <r>
    <s v="ODR7758398675l"/>
    <s v="C410639L"/>
    <x v="391"/>
    <s v="P497435"/>
    <n v="26390"/>
    <n v="3"/>
    <n v="791700"/>
    <n v="0"/>
    <n v="791700"/>
    <n v="1"/>
    <n v="1"/>
    <n v="1"/>
    <n v="8"/>
    <d v="2021-09-14T00:00:00"/>
    <x v="1181"/>
    <n v="252300"/>
    <n v="17400"/>
    <x v="11"/>
    <x v="8"/>
    <n v="739500"/>
    <n v="0.93406593406593408"/>
  </r>
  <r>
    <s v="ODR8129228510z"/>
    <s v="C211907L"/>
    <x v="282"/>
    <s v="P574961"/>
    <n v="78822"/>
    <n v="1"/>
    <n v="788220"/>
    <n v="0"/>
    <n v="788220"/>
    <n v="1"/>
    <n v="1"/>
    <n v="1"/>
    <n v="1"/>
    <d v="2021-08-08T00:00:00"/>
    <x v="2480"/>
    <n v="788220"/>
    <n v="69310"/>
    <x v="8"/>
    <x v="2"/>
    <n v="718910"/>
    <n v="0.91206769683590871"/>
  </r>
  <r>
    <s v="ODR6611127255p"/>
    <s v="C545094L"/>
    <x v="403"/>
    <s v="P565126"/>
    <n v="78300"/>
    <n v="1"/>
    <n v="783000"/>
    <n v="0"/>
    <n v="783000"/>
    <n v="1"/>
    <n v="1"/>
    <n v="0"/>
    <n v="1"/>
    <d v="2021-09-24T00:00:00"/>
    <x v="2481"/>
    <n v="783000"/>
    <n v="55564"/>
    <x v="3"/>
    <x v="2"/>
    <n v="727436"/>
    <n v="0.92903703703703699"/>
  </r>
  <r>
    <s v="ODR4713046248w"/>
    <s v="C914322L"/>
    <x v="181"/>
    <s v="P145469"/>
    <n v="78300"/>
    <n v="1"/>
    <n v="783000"/>
    <n v="0"/>
    <n v="783000"/>
    <n v="1"/>
    <n v="1"/>
    <n v="0"/>
    <n v="1"/>
    <d v="2021-08-16T00:00:00"/>
    <x v="2482"/>
    <n v="783000"/>
    <n v="51678"/>
    <x v="8"/>
    <x v="2"/>
    <n v="731322"/>
    <n v="0.93400000000000005"/>
  </r>
  <r>
    <s v="ODR8533831070m"/>
    <s v="C225415L"/>
    <x v="272"/>
    <s v="P744449"/>
    <n v="78300"/>
    <n v="1"/>
    <n v="783000"/>
    <n v="0"/>
    <n v="783000"/>
    <n v="1"/>
    <n v="0"/>
    <n v="0"/>
    <n v="1"/>
    <d v="2021-07-04T00:00:00"/>
    <x v="2483"/>
    <n v="783000"/>
    <n v="61828"/>
    <x v="14"/>
    <x v="2"/>
    <n v="721172"/>
    <n v="0.92103703703703699"/>
  </r>
  <r>
    <s v="ODR9684204028j"/>
    <s v="C619230L"/>
    <x v="343"/>
    <s v="P145810"/>
    <n v="78300"/>
    <n v="1"/>
    <n v="783000"/>
    <n v="0"/>
    <n v="783000"/>
    <n v="1"/>
    <n v="1"/>
    <n v="1"/>
    <n v="1"/>
    <d v="2021-11-16T00:00:00"/>
    <x v="2484"/>
    <n v="957000"/>
    <n v="60262"/>
    <x v="14"/>
    <x v="2"/>
    <n v="722738"/>
    <n v="0.92303703703703699"/>
  </r>
  <r>
    <s v="ODR1295939517a"/>
    <s v="C184107L"/>
    <x v="318"/>
    <s v="P527497"/>
    <n v="78300"/>
    <n v="1"/>
    <n v="783000"/>
    <n v="0"/>
    <n v="783000"/>
    <n v="1"/>
    <n v="1"/>
    <n v="0"/>
    <n v="1"/>
    <d v="2021-12-27T00:00:00"/>
    <x v="2485"/>
    <n v="783000"/>
    <n v="58696"/>
    <x v="14"/>
    <x v="2"/>
    <n v="724304"/>
    <n v="0.92503703703703699"/>
  </r>
  <r>
    <s v="ODR3502742067v"/>
    <s v="C692085L"/>
    <x v="137"/>
    <s v="P706178"/>
    <n v="78300"/>
    <n v="1"/>
    <n v="783000"/>
    <n v="0"/>
    <n v="783000"/>
    <n v="1"/>
    <n v="1"/>
    <n v="1"/>
    <n v="1"/>
    <d v="2021-12-20T00:00:00"/>
    <x v="2486"/>
    <n v="783000"/>
    <n v="67338"/>
    <x v="0"/>
    <x v="2"/>
    <n v="715662"/>
    <n v="0.91400000000000003"/>
  </r>
  <r>
    <s v="ODR2417242306k"/>
    <s v="C283375L"/>
    <x v="5"/>
    <s v="P858068"/>
    <n v="26100"/>
    <n v="3"/>
    <n v="783000"/>
    <n v="0"/>
    <n v="783000"/>
    <n v="1"/>
    <n v="1"/>
    <n v="1"/>
    <n v="1"/>
    <d v="2021-07-22T00:00:00"/>
    <x v="0"/>
    <n v="261000"/>
    <n v="18270"/>
    <x v="0"/>
    <x v="2"/>
    <n v="728190"/>
    <n v="0.93"/>
  </r>
  <r>
    <s v="ODR6202198368o"/>
    <s v="C800800L"/>
    <x v="119"/>
    <s v="P524254"/>
    <n v="39150"/>
    <n v="2"/>
    <n v="783000"/>
    <n v="0"/>
    <n v="783000"/>
    <n v="1"/>
    <n v="1"/>
    <n v="1"/>
    <n v="1"/>
    <d v="2022-07-17T00:00:00"/>
    <x v="2487"/>
    <n v="391500"/>
    <n v="25056"/>
    <x v="11"/>
    <x v="2"/>
    <n v="732888"/>
    <n v="0.93600000000000005"/>
  </r>
  <r>
    <s v="ODR4732009068r"/>
    <s v="C177400L"/>
    <x v="312"/>
    <s v="P963407"/>
    <n v="78242"/>
    <n v="1"/>
    <n v="782420"/>
    <n v="0"/>
    <n v="782420"/>
    <n v="1"/>
    <n v="1"/>
    <n v="1"/>
    <n v="1"/>
    <d v="2021-11-24T00:00:00"/>
    <x v="2488"/>
    <n v="782420"/>
    <n v="58638"/>
    <x v="6"/>
    <x v="2"/>
    <n v="723782"/>
    <n v="0.92505559673832471"/>
  </r>
  <r>
    <s v="ODR4567327748x"/>
    <s v="C269025L"/>
    <x v="101"/>
    <s v="P962657"/>
    <n v="78242"/>
    <n v="1"/>
    <n v="782420"/>
    <n v="0"/>
    <n v="782420"/>
    <n v="1"/>
    <n v="1"/>
    <n v="0"/>
    <n v="1"/>
    <d v="2022-06-21T00:00:00"/>
    <x v="2489"/>
    <n v="782420"/>
    <n v="49242"/>
    <x v="14"/>
    <x v="2"/>
    <n v="733178"/>
    <n v="0.9370644922164566"/>
  </r>
  <r>
    <s v="ODR2806508079h"/>
    <s v="C365826L"/>
    <x v="261"/>
    <s v="P829067"/>
    <n v="78242"/>
    <n v="1"/>
    <n v="782420"/>
    <n v="0"/>
    <n v="782420"/>
    <n v="1"/>
    <n v="1"/>
    <n v="1"/>
    <n v="1"/>
    <d v="2022-04-24T00:00:00"/>
    <x v="1828"/>
    <n v="962800"/>
    <n v="83752"/>
    <x v="5"/>
    <x v="2"/>
    <n v="698668"/>
    <n v="0.89295774647887327"/>
  </r>
  <r>
    <s v="ODR4853906435b"/>
    <s v="C650769L"/>
    <x v="196"/>
    <s v="P131066"/>
    <n v="78242"/>
    <n v="1"/>
    <n v="782420"/>
    <n v="0"/>
    <n v="782420"/>
    <n v="1"/>
    <n v="1"/>
    <n v="1"/>
    <n v="1"/>
    <d v="2022-04-14T00:00:00"/>
    <x v="109"/>
    <n v="898420"/>
    <n v="67338"/>
    <x v="5"/>
    <x v="2"/>
    <n v="715082"/>
    <n v="0.91393624907338766"/>
  </r>
  <r>
    <s v="ODR2342526298g"/>
    <s v="C312237L"/>
    <x v="209"/>
    <s v="P829067"/>
    <n v="78242"/>
    <n v="1"/>
    <n v="782420"/>
    <n v="0"/>
    <n v="782420"/>
    <n v="1"/>
    <n v="1"/>
    <n v="1"/>
    <n v="1"/>
    <d v="2022-04-02T00:00:00"/>
    <x v="1828"/>
    <n v="962800"/>
    <n v="83752"/>
    <x v="5"/>
    <x v="2"/>
    <n v="698668"/>
    <n v="0.89295774647887327"/>
  </r>
  <r>
    <s v="ODR7459750811k"/>
    <s v="C812323L"/>
    <x v="153"/>
    <s v="P260175"/>
    <n v="78242"/>
    <n v="1"/>
    <n v="782420"/>
    <n v="0"/>
    <n v="782420"/>
    <n v="1"/>
    <n v="1"/>
    <n v="1"/>
    <n v="1"/>
    <d v="2022-04-23T00:00:00"/>
    <x v="1244"/>
    <n v="962800"/>
    <n v="61596"/>
    <x v="5"/>
    <x v="2"/>
    <n v="720824"/>
    <n v="0.92127501853224614"/>
  </r>
  <r>
    <s v="ODR2174882056g"/>
    <s v="C530632L"/>
    <x v="256"/>
    <s v="P583575"/>
    <n v="77894"/>
    <n v="1"/>
    <n v="778940"/>
    <n v="0"/>
    <n v="778940"/>
    <n v="1"/>
    <n v="0"/>
    <n v="0"/>
    <n v="1"/>
    <d v="2021-12-02T00:00:00"/>
    <x v="2490"/>
    <n v="778940"/>
    <n v="57594"/>
    <x v="9"/>
    <x v="2"/>
    <n v="721346"/>
    <n v="0.92606105733432609"/>
  </r>
  <r>
    <s v="ODR4761265960u"/>
    <s v="C887176L"/>
    <x v="28"/>
    <s v="P519141"/>
    <n v="38918"/>
    <n v="2"/>
    <n v="778360"/>
    <n v="0"/>
    <n v="778360"/>
    <n v="1"/>
    <n v="1"/>
    <n v="1"/>
    <n v="1"/>
    <d v="2022-07-05T00:00:00"/>
    <x v="2491"/>
    <n v="389180"/>
    <n v="25288"/>
    <x v="11"/>
    <x v="2"/>
    <n v="727784"/>
    <n v="0.9350223546944858"/>
  </r>
  <r>
    <s v="ODR9993915541n"/>
    <s v="C722375L"/>
    <x v="77"/>
    <s v="P622895"/>
    <n v="77720"/>
    <n v="1"/>
    <n v="777200"/>
    <n v="0"/>
    <n v="777200"/>
    <n v="1"/>
    <n v="1"/>
    <n v="0"/>
    <n v="1"/>
    <d v="2021-07-02T00:00:00"/>
    <x v="2492"/>
    <n v="777200"/>
    <n v="59798"/>
    <x v="3"/>
    <x v="2"/>
    <n v="717402"/>
    <n v="0.92305970149253735"/>
  </r>
  <r>
    <s v="ODR2953438436y"/>
    <s v="C189105L"/>
    <x v="218"/>
    <s v="P121110"/>
    <n v="77720"/>
    <n v="1"/>
    <n v="777200"/>
    <n v="0"/>
    <n v="777200"/>
    <n v="1"/>
    <n v="1"/>
    <n v="1"/>
    <n v="1"/>
    <d v="2021-10-19T00:00:00"/>
    <x v="2493"/>
    <n v="777200"/>
    <n v="59798"/>
    <x v="14"/>
    <x v="2"/>
    <n v="717402"/>
    <n v="0.92305970149253735"/>
  </r>
  <r>
    <s v="ODR7314720906o"/>
    <s v="C867930L"/>
    <x v="287"/>
    <s v="P734377"/>
    <n v="77720"/>
    <n v="1"/>
    <n v="777200"/>
    <n v="0"/>
    <n v="777200"/>
    <n v="1"/>
    <n v="1"/>
    <n v="1"/>
    <n v="4"/>
    <d v="2022-01-11T00:00:00"/>
    <x v="2494"/>
    <n v="777200"/>
    <n v="69136"/>
    <x v="14"/>
    <x v="1"/>
    <n v="708064"/>
    <n v="0.91104477611940293"/>
  </r>
  <r>
    <s v="ODR7652345026n"/>
    <s v="C481253L"/>
    <x v="138"/>
    <s v="P732124"/>
    <n v="38860"/>
    <n v="2"/>
    <n v="777200"/>
    <n v="0"/>
    <n v="777200"/>
    <n v="1"/>
    <n v="1"/>
    <n v="1"/>
    <n v="1"/>
    <d v="2021-07-26T00:00:00"/>
    <x v="2495"/>
    <n v="388600"/>
    <n v="30682"/>
    <x v="14"/>
    <x v="2"/>
    <n v="715836"/>
    <n v="0.92104477611940294"/>
  </r>
  <r>
    <s v="ODR2250932649z"/>
    <s v="C817964L"/>
    <x v="37"/>
    <s v="P880638"/>
    <n v="38860"/>
    <n v="2"/>
    <n v="777200"/>
    <n v="0"/>
    <n v="777200"/>
    <n v="1"/>
    <n v="1"/>
    <n v="0"/>
    <n v="1"/>
    <d v="2022-04-27T00:00:00"/>
    <x v="2496"/>
    <n v="388600"/>
    <n v="27550"/>
    <x v="5"/>
    <x v="2"/>
    <n v="722100"/>
    <n v="0.92910447761194026"/>
  </r>
  <r>
    <s v="ODR3533664123e"/>
    <s v="C646589L"/>
    <x v="78"/>
    <s v="P880638"/>
    <n v="38860"/>
    <n v="2"/>
    <n v="777200"/>
    <n v="0"/>
    <n v="777200"/>
    <n v="1"/>
    <n v="1"/>
    <n v="0"/>
    <n v="1"/>
    <d v="2022-06-13T00:00:00"/>
    <x v="2496"/>
    <n v="388600"/>
    <n v="27550"/>
    <x v="5"/>
    <x v="2"/>
    <n v="722100"/>
    <n v="0.92910447761194026"/>
  </r>
  <r>
    <s v="ODR6957202606z"/>
    <s v="C638447L"/>
    <x v="312"/>
    <s v="P664265"/>
    <n v="77314"/>
    <n v="1"/>
    <n v="773140"/>
    <n v="0"/>
    <n v="773140"/>
    <n v="1"/>
    <n v="1"/>
    <n v="0"/>
    <n v="1"/>
    <d v="2022-08-04T00:00:00"/>
    <x v="1441"/>
    <n v="1450000"/>
    <n v="94250"/>
    <x v="0"/>
    <x v="2"/>
    <n v="678890"/>
    <n v="0.87809452363090768"/>
  </r>
  <r>
    <s v="ODR9730120302v"/>
    <s v="C540855L"/>
    <x v="6"/>
    <s v="P175293"/>
    <n v="77256"/>
    <n v="1"/>
    <n v="772560"/>
    <n v="0"/>
    <n v="772560"/>
    <n v="1"/>
    <n v="1"/>
    <n v="0"/>
    <n v="4"/>
    <d v="2022-05-06T00:00:00"/>
    <x v="2497"/>
    <n v="772560"/>
    <n v="53302"/>
    <x v="5"/>
    <x v="1"/>
    <n v="719258"/>
    <n v="0.93100600600600603"/>
  </r>
  <r>
    <s v="ODR8423913714s"/>
    <s v="C333874L"/>
    <x v="162"/>
    <s v="P804115"/>
    <n v="77256"/>
    <n v="1"/>
    <n v="772560"/>
    <n v="0"/>
    <n v="772560"/>
    <n v="1"/>
    <n v="1"/>
    <n v="0"/>
    <n v="1"/>
    <d v="2022-05-03T00:00:00"/>
    <x v="2498"/>
    <n v="772560"/>
    <n v="53302"/>
    <x v="5"/>
    <x v="2"/>
    <n v="719258"/>
    <n v="0.93100600600600603"/>
  </r>
  <r>
    <s v="ODR1643144813k"/>
    <s v="C249412L"/>
    <x v="262"/>
    <s v="P603633"/>
    <n v="77140"/>
    <n v="1"/>
    <n v="771400"/>
    <n v="0"/>
    <n v="771400"/>
    <n v="1"/>
    <n v="1"/>
    <n v="1"/>
    <n v="1"/>
    <d v="2021-09-21T00:00:00"/>
    <x v="2499"/>
    <n v="771400"/>
    <n v="50112"/>
    <x v="8"/>
    <x v="2"/>
    <n v="721288"/>
    <n v="0.93503759398496245"/>
  </r>
  <r>
    <s v="ODR7872017587c"/>
    <s v="C286548L"/>
    <x v="282"/>
    <s v="P907173"/>
    <n v="77140"/>
    <n v="1"/>
    <n v="771400"/>
    <n v="0"/>
    <n v="771400"/>
    <n v="1"/>
    <n v="1"/>
    <n v="1"/>
    <n v="1"/>
    <d v="2021-10-13T00:00:00"/>
    <x v="2500"/>
    <n v="771400"/>
    <n v="63220"/>
    <x v="14"/>
    <x v="2"/>
    <n v="708180"/>
    <n v="0.91804511278195489"/>
  </r>
  <r>
    <s v="ODR9677235043h"/>
    <s v="C613601L"/>
    <x v="118"/>
    <s v="P944148"/>
    <n v="77140"/>
    <n v="1"/>
    <n v="771400"/>
    <n v="0"/>
    <n v="771400"/>
    <n v="1"/>
    <n v="1"/>
    <n v="0"/>
    <n v="1"/>
    <d v="2021-07-02T00:00:00"/>
    <x v="2501"/>
    <n v="771400"/>
    <n v="52432"/>
    <x v="14"/>
    <x v="2"/>
    <n v="718968"/>
    <n v="0.93203007518796988"/>
  </r>
  <r>
    <s v="ODR1996717400o"/>
    <s v="C326415L"/>
    <x v="78"/>
    <s v="P467447"/>
    <n v="76850"/>
    <n v="1"/>
    <n v="768500"/>
    <n v="0"/>
    <n v="768500"/>
    <n v="1"/>
    <n v="1"/>
    <n v="0"/>
    <n v="1"/>
    <d v="2022-06-01T00:00:00"/>
    <x v="2502"/>
    <n v="624080"/>
    <n v="39266"/>
    <x v="6"/>
    <x v="2"/>
    <n v="729234"/>
    <n v="0.94890566037735846"/>
  </r>
  <r>
    <s v="ODR7373447161b"/>
    <s v="C914542L"/>
    <x v="38"/>
    <s v="P468366"/>
    <n v="76850"/>
    <n v="1"/>
    <n v="768500"/>
    <n v="0"/>
    <n v="768500"/>
    <n v="1"/>
    <n v="1"/>
    <n v="1"/>
    <n v="1"/>
    <d v="2022-06-16T00:00:00"/>
    <x v="781"/>
    <n v="1203500"/>
    <n v="80620"/>
    <x v="0"/>
    <x v="2"/>
    <n v="687880"/>
    <n v="0.89509433962264151"/>
  </r>
  <r>
    <s v="ODR2028433132c"/>
    <s v="C418238L"/>
    <x v="278"/>
    <s v="P150120"/>
    <n v="38280"/>
    <n v="2"/>
    <n v="765600"/>
    <n v="0"/>
    <n v="765600"/>
    <n v="1"/>
    <n v="1"/>
    <n v="0"/>
    <n v="1"/>
    <d v="2021-09-13T00:00:00"/>
    <x v="2503"/>
    <n v="382800"/>
    <n v="32538"/>
    <x v="12"/>
    <x v="2"/>
    <n v="700524"/>
    <n v="0.91500000000000004"/>
  </r>
  <r>
    <s v="ODR3027241827n"/>
    <s v="C882122L"/>
    <x v="313"/>
    <s v="P274768"/>
    <n v="9570"/>
    <n v="8"/>
    <n v="765600"/>
    <n v="0"/>
    <n v="765600"/>
    <n v="1"/>
    <n v="1"/>
    <n v="1"/>
    <n v="1"/>
    <d v="2021-11-04T00:00:00"/>
    <x v="173"/>
    <n v="95700"/>
    <n v="6090"/>
    <x v="11"/>
    <x v="2"/>
    <n v="716880"/>
    <n v="0.9363636363636364"/>
  </r>
  <r>
    <s v="ODR7406043362h"/>
    <s v="C525405L"/>
    <x v="371"/>
    <s v="P887380"/>
    <n v="19140"/>
    <n v="4"/>
    <n v="765600"/>
    <n v="0"/>
    <n v="765600"/>
    <n v="1"/>
    <n v="1"/>
    <n v="1"/>
    <n v="1"/>
    <d v="2021-07-24T00:00:00"/>
    <x v="846"/>
    <n v="191400"/>
    <n v="17226"/>
    <x v="11"/>
    <x v="2"/>
    <n v="696696"/>
    <n v="0.91"/>
  </r>
  <r>
    <s v="ODR3894799645k"/>
    <s v="C257934L"/>
    <x v="183"/>
    <s v="P272466"/>
    <n v="75980"/>
    <n v="1"/>
    <n v="759800"/>
    <n v="0"/>
    <n v="759800"/>
    <n v="1"/>
    <n v="1"/>
    <n v="0"/>
    <n v="4"/>
    <d v="2021-12-09T00:00:00"/>
    <x v="2504"/>
    <n v="759800"/>
    <n v="50112"/>
    <x v="14"/>
    <x v="1"/>
    <n v="709688"/>
    <n v="0.93404580152671757"/>
  </r>
  <r>
    <s v="ODR7781021690t"/>
    <s v="C830977L"/>
    <x v="226"/>
    <s v="P504572"/>
    <n v="75922"/>
    <n v="1"/>
    <n v="759220"/>
    <n v="0"/>
    <n v="759220"/>
    <n v="1"/>
    <n v="1"/>
    <n v="0"/>
    <n v="1"/>
    <d v="2022-05-26T00:00:00"/>
    <x v="2505"/>
    <n v="759220"/>
    <n v="62234"/>
    <x v="5"/>
    <x v="2"/>
    <n v="696986"/>
    <n v="0.91802902979373568"/>
  </r>
  <r>
    <s v="ODR8018979222b"/>
    <s v="C375629L"/>
    <x v="163"/>
    <s v="P496204"/>
    <n v="75400"/>
    <n v="1"/>
    <n v="754000"/>
    <n v="0"/>
    <n v="754000"/>
    <n v="1"/>
    <n v="1"/>
    <n v="1"/>
    <n v="1"/>
    <d v="2021-07-07T00:00:00"/>
    <x v="1940"/>
    <n v="527800"/>
    <n v="35322"/>
    <x v="8"/>
    <x v="2"/>
    <n v="718678"/>
    <n v="0.95315384615384613"/>
  </r>
  <r>
    <s v="ODR2076348842j"/>
    <s v="C881387L"/>
    <x v="33"/>
    <s v="P544919"/>
    <n v="75400"/>
    <n v="1"/>
    <n v="754000"/>
    <n v="0"/>
    <n v="754000"/>
    <n v="1"/>
    <n v="1"/>
    <n v="1"/>
    <n v="1"/>
    <d v="2022-05-08T00:00:00"/>
    <x v="2506"/>
    <n v="754000"/>
    <n v="47502"/>
    <x v="14"/>
    <x v="2"/>
    <n v="706498"/>
    <n v="0.93700000000000006"/>
  </r>
  <r>
    <s v="ODR1961666167c"/>
    <s v="C145587L"/>
    <x v="393"/>
    <s v="P409400"/>
    <n v="75400"/>
    <n v="1"/>
    <n v="754000"/>
    <n v="0"/>
    <n v="754000"/>
    <n v="1"/>
    <n v="0"/>
    <n v="0"/>
    <n v="1"/>
    <d v="2021-08-16T00:00:00"/>
    <x v="2507"/>
    <n v="754000"/>
    <n v="61828"/>
    <x v="14"/>
    <x v="2"/>
    <n v="692172"/>
    <n v="0.91800000000000004"/>
  </r>
  <r>
    <s v="ODR2639518305m"/>
    <s v="C681410L"/>
    <x v="89"/>
    <s v="P967875"/>
    <n v="75400"/>
    <n v="1"/>
    <n v="754000"/>
    <n v="0"/>
    <n v="754000"/>
    <n v="1"/>
    <n v="1"/>
    <n v="1"/>
    <n v="1"/>
    <d v="2021-07-08T00:00:00"/>
    <x v="2508"/>
    <n v="754000"/>
    <n v="58812"/>
    <x v="0"/>
    <x v="2"/>
    <n v="695188"/>
    <n v="0.92200000000000004"/>
  </r>
  <r>
    <s v="ODR1632998322m"/>
    <s v="C741634L"/>
    <x v="43"/>
    <s v="P685508"/>
    <n v="75400"/>
    <n v="1"/>
    <n v="754000"/>
    <n v="0"/>
    <n v="754000"/>
    <n v="1"/>
    <n v="1"/>
    <n v="1"/>
    <n v="1"/>
    <d v="2021-07-09T00:00:00"/>
    <x v="236"/>
    <n v="754000"/>
    <n v="45240"/>
    <x v="12"/>
    <x v="2"/>
    <n v="708760"/>
    <n v="0.94"/>
  </r>
  <r>
    <s v="ODR3547910924o"/>
    <s v="C305030L"/>
    <x v="15"/>
    <s v="P685508"/>
    <n v="75400"/>
    <n v="1"/>
    <n v="754000"/>
    <n v="0"/>
    <n v="754000"/>
    <n v="1"/>
    <n v="1"/>
    <n v="1"/>
    <n v="1"/>
    <d v="2021-11-07T00:00:00"/>
    <x v="236"/>
    <n v="754000"/>
    <n v="45240"/>
    <x v="12"/>
    <x v="2"/>
    <n v="708760"/>
    <n v="0.94"/>
  </r>
  <r>
    <s v="ODR5405816091a"/>
    <s v="C599812L"/>
    <x v="195"/>
    <s v="P349637"/>
    <n v="75400"/>
    <n v="1"/>
    <n v="754000"/>
    <n v="0"/>
    <n v="754000"/>
    <n v="1"/>
    <n v="1"/>
    <n v="1"/>
    <n v="1"/>
    <d v="2022-04-04T00:00:00"/>
    <x v="2509"/>
    <n v="754000"/>
    <n v="61828"/>
    <x v="11"/>
    <x v="2"/>
    <n v="692172"/>
    <n v="0.91800000000000004"/>
  </r>
  <r>
    <s v="ODR1900772552u"/>
    <s v="C220767L"/>
    <x v="291"/>
    <s v="P118617"/>
    <n v="75342"/>
    <n v="1"/>
    <n v="753420"/>
    <n v="0"/>
    <n v="753420"/>
    <n v="1"/>
    <n v="1"/>
    <n v="0"/>
    <n v="1"/>
    <d v="2022-02-19T00:00:00"/>
    <x v="2510"/>
    <n v="753420"/>
    <n v="63278"/>
    <x v="6"/>
    <x v="2"/>
    <n v="690142"/>
    <n v="0.91601231716705156"/>
  </r>
  <r>
    <s v="ODR4399844669b"/>
    <s v="C481253L"/>
    <x v="382"/>
    <s v="P652253"/>
    <n v="75342"/>
    <n v="1"/>
    <n v="753420"/>
    <n v="0"/>
    <n v="753420"/>
    <n v="1"/>
    <n v="1"/>
    <n v="1"/>
    <n v="1"/>
    <d v="2021-07-26T00:00:00"/>
    <x v="2511"/>
    <n v="753420"/>
    <n v="49706"/>
    <x v="14"/>
    <x v="2"/>
    <n v="703714"/>
    <n v="0.93402617397998455"/>
  </r>
  <r>
    <s v="ODR8504253901b"/>
    <s v="C481253L"/>
    <x v="192"/>
    <s v="P652253"/>
    <n v="75342"/>
    <n v="1"/>
    <n v="753420"/>
    <n v="0"/>
    <n v="753420"/>
    <n v="1"/>
    <n v="1"/>
    <n v="1"/>
    <n v="1"/>
    <d v="2021-07-26T00:00:00"/>
    <x v="2511"/>
    <n v="753420"/>
    <n v="49706"/>
    <x v="14"/>
    <x v="2"/>
    <n v="703714"/>
    <n v="0.93402617397998455"/>
  </r>
  <r>
    <s v="ODR1139724476z"/>
    <s v="C908348L"/>
    <x v="383"/>
    <s v="P652253"/>
    <n v="75342"/>
    <n v="1"/>
    <n v="753420"/>
    <n v="0"/>
    <n v="753420"/>
    <n v="1"/>
    <n v="1"/>
    <n v="1"/>
    <n v="1"/>
    <d v="2021-08-13T00:00:00"/>
    <x v="2511"/>
    <n v="753420"/>
    <n v="49706"/>
    <x v="14"/>
    <x v="2"/>
    <n v="703714"/>
    <n v="0.93402617397998455"/>
  </r>
  <r>
    <s v="ODR5057355059l"/>
    <s v="C221826L"/>
    <x v="259"/>
    <s v="P985635"/>
    <n v="75342"/>
    <n v="1"/>
    <n v="753420"/>
    <n v="0"/>
    <n v="753420"/>
    <n v="1"/>
    <n v="1"/>
    <n v="1"/>
    <n v="1"/>
    <d v="2022-03-27T00:00:00"/>
    <x v="2512"/>
    <n v="753420"/>
    <n v="54984"/>
    <x v="14"/>
    <x v="2"/>
    <n v="698436"/>
    <n v="0.92702078521939957"/>
  </r>
  <r>
    <s v="ODR1428580573c"/>
    <s v="C727494L"/>
    <x v="351"/>
    <s v="P755718"/>
    <n v="75342"/>
    <n v="1"/>
    <n v="753420"/>
    <n v="0"/>
    <n v="753420"/>
    <n v="1"/>
    <n v="1"/>
    <n v="0"/>
    <n v="1"/>
    <d v="2022-05-24T00:00:00"/>
    <x v="2513"/>
    <n v="753420"/>
    <n v="67048"/>
    <x v="14"/>
    <x v="2"/>
    <n v="686372"/>
    <n v="0.91100846805234792"/>
  </r>
  <r>
    <s v="ODR4590657431s"/>
    <s v="C439080L"/>
    <x v="127"/>
    <s v="P915936"/>
    <n v="75342"/>
    <n v="1"/>
    <n v="753420"/>
    <n v="0"/>
    <n v="753420"/>
    <n v="1"/>
    <n v="1"/>
    <n v="0"/>
    <n v="1"/>
    <d v="2022-04-23T00:00:00"/>
    <x v="2514"/>
    <n v="753420"/>
    <n v="67802"/>
    <x v="12"/>
    <x v="2"/>
    <n v="685618"/>
    <n v="0.91000769822940719"/>
  </r>
  <r>
    <s v="ODR8476346519t"/>
    <s v="C552927L"/>
    <x v="12"/>
    <s v="P915936"/>
    <n v="75342"/>
    <n v="1"/>
    <n v="753420"/>
    <n v="0"/>
    <n v="753420"/>
    <n v="1"/>
    <n v="1"/>
    <n v="0"/>
    <n v="1"/>
    <d v="2022-05-27T00:00:00"/>
    <x v="2514"/>
    <n v="753420"/>
    <n v="67802"/>
    <x v="12"/>
    <x v="2"/>
    <n v="685618"/>
    <n v="0.91000769822940719"/>
  </r>
  <r>
    <s v="ODR9930383645e"/>
    <s v="C415161L"/>
    <x v="321"/>
    <s v="P893202"/>
    <n v="75110"/>
    <n v="1"/>
    <n v="751100"/>
    <n v="0"/>
    <n v="751100"/>
    <n v="1"/>
    <n v="1"/>
    <n v="1"/>
    <n v="1"/>
    <d v="2021-11-22T00:00:00"/>
    <x v="2515"/>
    <n v="751100"/>
    <n v="66816"/>
    <x v="13"/>
    <x v="2"/>
    <n v="684284"/>
    <n v="0.91104247104247105"/>
  </r>
  <r>
    <s v="ODR6529848065c"/>
    <s v="C837617L"/>
    <x v="368"/>
    <s v="P533532"/>
    <n v="75110"/>
    <n v="1"/>
    <n v="751100"/>
    <n v="0"/>
    <n v="751100"/>
    <n v="1"/>
    <n v="1"/>
    <n v="0"/>
    <n v="1"/>
    <d v="2022-01-12T00:00:00"/>
    <x v="1987"/>
    <n v="751100"/>
    <n v="55564"/>
    <x v="6"/>
    <x v="2"/>
    <n v="695536"/>
    <n v="0.92602316602316603"/>
  </r>
  <r>
    <s v="ODR2161994588l"/>
    <s v="C978790L"/>
    <x v="101"/>
    <s v="P561216"/>
    <n v="75110"/>
    <n v="1"/>
    <n v="751100"/>
    <n v="0"/>
    <n v="751100"/>
    <n v="1"/>
    <n v="1"/>
    <n v="0"/>
    <n v="1"/>
    <d v="2022-06-22T00:00:00"/>
    <x v="2516"/>
    <n v="751100"/>
    <n v="63800"/>
    <x v="12"/>
    <x v="2"/>
    <n v="687300"/>
    <n v="0.91505791505791501"/>
  </r>
  <r>
    <s v="ODR3988836827n"/>
    <s v="C798016L"/>
    <x v="146"/>
    <s v="P178697"/>
    <n v="75110"/>
    <n v="1"/>
    <n v="751100"/>
    <n v="0"/>
    <n v="751100"/>
    <n v="1"/>
    <n v="0"/>
    <n v="0"/>
    <n v="7"/>
    <d v="2022-06-05T00:00:00"/>
    <x v="2517"/>
    <n v="751100"/>
    <n v="50286"/>
    <x v="12"/>
    <x v="4"/>
    <n v="700814"/>
    <n v="0.9330501930501931"/>
  </r>
  <r>
    <s v="ODR9369789630c"/>
    <s v="C798016L"/>
    <x v="40"/>
    <s v="P178697"/>
    <n v="75110"/>
    <n v="1"/>
    <n v="751100"/>
    <n v="0"/>
    <n v="751100"/>
    <n v="1"/>
    <n v="0"/>
    <n v="0"/>
    <n v="2"/>
    <d v="2022-06-05T00:00:00"/>
    <x v="2517"/>
    <n v="751100"/>
    <n v="50286"/>
    <x v="12"/>
    <x v="5"/>
    <n v="700814"/>
    <n v="0.9330501930501931"/>
  </r>
  <r>
    <s v="ODR7683099835d"/>
    <s v="C404036L"/>
    <x v="142"/>
    <s v="P655376"/>
    <n v="74646"/>
    <n v="1"/>
    <n v="746460"/>
    <n v="0"/>
    <n v="746460"/>
    <n v="1"/>
    <n v="1"/>
    <n v="1"/>
    <n v="1"/>
    <d v="2021-07-17T00:00:00"/>
    <x v="2518"/>
    <n v="746460"/>
    <n v="60436"/>
    <x v="12"/>
    <x v="2"/>
    <n v="686024"/>
    <n v="0.91903651903651906"/>
  </r>
  <r>
    <s v="ODR9642196477w"/>
    <s v="C642828L"/>
    <x v="318"/>
    <s v="P512258"/>
    <n v="74530"/>
    <n v="1"/>
    <n v="745300"/>
    <n v="0"/>
    <n v="745300"/>
    <n v="1"/>
    <n v="1"/>
    <n v="1"/>
    <n v="1"/>
    <d v="2021-08-14T00:00:00"/>
    <x v="161"/>
    <n v="745300"/>
    <n v="49184"/>
    <x v="11"/>
    <x v="2"/>
    <n v="696116"/>
    <n v="0.93400778210116731"/>
  </r>
  <r>
    <s v="ODR9554528029t"/>
    <s v="C971803L"/>
    <x v="1"/>
    <s v="P512258"/>
    <n v="74530"/>
    <n v="1"/>
    <n v="745300"/>
    <n v="0"/>
    <n v="745300"/>
    <n v="1"/>
    <n v="1"/>
    <n v="1"/>
    <n v="1"/>
    <d v="2021-11-23T00:00:00"/>
    <x v="161"/>
    <n v="745300"/>
    <n v="49184"/>
    <x v="11"/>
    <x v="2"/>
    <n v="696116"/>
    <n v="0.93400778210116731"/>
  </r>
  <r>
    <s v="ODR1924609945u"/>
    <s v="C510008L"/>
    <x v="49"/>
    <s v="P512258"/>
    <n v="74530"/>
    <n v="1"/>
    <n v="745300"/>
    <n v="0"/>
    <n v="745300"/>
    <n v="1"/>
    <n v="1"/>
    <n v="0"/>
    <n v="1"/>
    <d v="2021-11-08T00:00:00"/>
    <x v="161"/>
    <n v="745300"/>
    <n v="49184"/>
    <x v="11"/>
    <x v="2"/>
    <n v="696116"/>
    <n v="0.93400778210116731"/>
  </r>
  <r>
    <s v="ODR7919130386k"/>
    <s v="C119251L"/>
    <x v="67"/>
    <s v="P512258"/>
    <n v="74530"/>
    <n v="1"/>
    <n v="745300"/>
    <n v="0"/>
    <n v="745300"/>
    <n v="1"/>
    <n v="1"/>
    <n v="1"/>
    <n v="1"/>
    <d v="2021-11-03T00:00:00"/>
    <x v="161"/>
    <n v="745300"/>
    <n v="49184"/>
    <x v="11"/>
    <x v="2"/>
    <n v="696116"/>
    <n v="0.93400778210116731"/>
  </r>
  <r>
    <s v="ODR1651342870v"/>
    <s v="C132488L"/>
    <x v="294"/>
    <s v="P512258"/>
    <n v="74530"/>
    <n v="1"/>
    <n v="745300"/>
    <n v="0"/>
    <n v="745300"/>
    <n v="1"/>
    <n v="0"/>
    <n v="0"/>
    <n v="4"/>
    <d v="2021-12-09T00:00:00"/>
    <x v="161"/>
    <n v="745300"/>
    <n v="49184"/>
    <x v="11"/>
    <x v="1"/>
    <n v="696116"/>
    <n v="0.93400778210116731"/>
  </r>
  <r>
    <s v="ODR7381212325f"/>
    <s v="C901131L"/>
    <x v="290"/>
    <s v="P512258"/>
    <n v="74530"/>
    <n v="1"/>
    <n v="745300"/>
    <n v="0"/>
    <n v="745300"/>
    <n v="1"/>
    <n v="1"/>
    <n v="1"/>
    <n v="1"/>
    <d v="2022-01-02T00:00:00"/>
    <x v="161"/>
    <n v="745300"/>
    <n v="49184"/>
    <x v="11"/>
    <x v="2"/>
    <n v="696116"/>
    <n v="0.93400778210116731"/>
  </r>
  <r>
    <s v="ODR5358417042o"/>
    <s v="C901131L"/>
    <x v="137"/>
    <s v="P512258"/>
    <n v="74530"/>
    <n v="1"/>
    <n v="745300"/>
    <n v="0"/>
    <n v="745300"/>
    <n v="1"/>
    <n v="1"/>
    <n v="1"/>
    <n v="1"/>
    <d v="2022-01-02T00:00:00"/>
    <x v="161"/>
    <n v="745300"/>
    <n v="49184"/>
    <x v="11"/>
    <x v="2"/>
    <n v="696116"/>
    <n v="0.93400778210116731"/>
  </r>
  <r>
    <s v="ODR7571853353d"/>
    <s v="C869172L"/>
    <x v="136"/>
    <s v="P512258"/>
    <n v="74530"/>
    <n v="1"/>
    <n v="745300"/>
    <n v="0"/>
    <n v="745300"/>
    <n v="1"/>
    <n v="1"/>
    <n v="1"/>
    <n v="1"/>
    <d v="2022-01-20T00:00:00"/>
    <x v="161"/>
    <n v="745300"/>
    <n v="49184"/>
    <x v="11"/>
    <x v="2"/>
    <n v="696116"/>
    <n v="0.93400778210116731"/>
  </r>
  <r>
    <s v="ODR5111323600a"/>
    <s v="C363466L"/>
    <x v="213"/>
    <s v="P512258"/>
    <n v="74530"/>
    <n v="1"/>
    <n v="745300"/>
    <n v="0"/>
    <n v="745300"/>
    <n v="1"/>
    <n v="0"/>
    <n v="0"/>
    <n v="4"/>
    <d v="2021-11-24T00:00:00"/>
    <x v="161"/>
    <n v="745300"/>
    <n v="49184"/>
    <x v="11"/>
    <x v="1"/>
    <n v="696116"/>
    <n v="0.93400778210116731"/>
  </r>
  <r>
    <s v="ODR3187564781b"/>
    <s v="C444616L"/>
    <x v="108"/>
    <s v="P512258"/>
    <n v="74530"/>
    <n v="1"/>
    <n v="745300"/>
    <n v="0"/>
    <n v="745300"/>
    <n v="1"/>
    <n v="0"/>
    <n v="0"/>
    <n v="4"/>
    <d v="2021-12-21T00:00:00"/>
    <x v="161"/>
    <n v="745300"/>
    <n v="49184"/>
    <x v="11"/>
    <x v="1"/>
    <n v="696116"/>
    <n v="0.93400778210116731"/>
  </r>
  <r>
    <s v="ODR1408534634o"/>
    <s v="C901131L"/>
    <x v="5"/>
    <s v="P512258"/>
    <n v="74530"/>
    <n v="1"/>
    <n v="745300"/>
    <n v="0"/>
    <n v="745300"/>
    <n v="1"/>
    <n v="1"/>
    <n v="1"/>
    <n v="1"/>
    <d v="2022-01-02T00:00:00"/>
    <x v="161"/>
    <n v="745300"/>
    <n v="49184"/>
    <x v="11"/>
    <x v="2"/>
    <n v="696116"/>
    <n v="0.93400778210116731"/>
  </r>
  <r>
    <s v="ODR3056077840q"/>
    <s v="C869172L"/>
    <x v="60"/>
    <s v="P298557"/>
    <n v="18560"/>
    <n v="4"/>
    <n v="742400"/>
    <n v="0"/>
    <n v="742400"/>
    <n v="1"/>
    <n v="1"/>
    <n v="1"/>
    <n v="1"/>
    <d v="2022-01-20T00:00:00"/>
    <x v="2519"/>
    <n v="185600"/>
    <n v="11658"/>
    <x v="10"/>
    <x v="2"/>
    <n v="695768"/>
    <n v="0.93718749999999995"/>
  </r>
  <r>
    <s v="ODR1894947075s"/>
    <s v="C893754L"/>
    <x v="137"/>
    <s v="P298557"/>
    <n v="18560"/>
    <n v="4"/>
    <n v="742400"/>
    <n v="0"/>
    <n v="742400"/>
    <n v="1"/>
    <n v="1"/>
    <n v="0"/>
    <n v="1"/>
    <d v="2021-07-03T00:00:00"/>
    <x v="2519"/>
    <n v="185600"/>
    <n v="11658"/>
    <x v="10"/>
    <x v="2"/>
    <n v="695768"/>
    <n v="0.93718749999999995"/>
  </r>
  <r>
    <s v="ODR8598935596i"/>
    <s v="C749915L"/>
    <x v="78"/>
    <s v="P665975"/>
    <n v="74240"/>
    <n v="1"/>
    <n v="742400"/>
    <n v="0"/>
    <n v="742400"/>
    <n v="1"/>
    <n v="1"/>
    <n v="0"/>
    <n v="1"/>
    <d v="2022-05-23T00:00:00"/>
    <x v="2520"/>
    <n v="742400"/>
    <n v="60088"/>
    <x v="10"/>
    <x v="2"/>
    <n v="682312"/>
    <n v="0.9190625"/>
  </r>
  <r>
    <s v="ODR6655356915i"/>
    <s v="C360986L"/>
    <x v="189"/>
    <s v="P657668"/>
    <n v="74240"/>
    <n v="1"/>
    <n v="742400"/>
    <n v="0"/>
    <n v="742400"/>
    <n v="1"/>
    <n v="1"/>
    <n v="1"/>
    <n v="1"/>
    <d v="2022-01-01T00:00:00"/>
    <x v="2521"/>
    <n v="742400"/>
    <n v="60842"/>
    <x v="8"/>
    <x v="2"/>
    <n v="681558"/>
    <n v="0.91804687500000004"/>
  </r>
  <r>
    <s v="ODR1571690577n"/>
    <s v="C489601L"/>
    <x v="213"/>
    <s v="P657668"/>
    <n v="74240"/>
    <n v="1"/>
    <n v="742400"/>
    <n v="0"/>
    <n v="742400"/>
    <n v="1"/>
    <n v="1"/>
    <n v="0"/>
    <n v="1"/>
    <d v="2022-01-17T00:00:00"/>
    <x v="2521"/>
    <n v="742400"/>
    <n v="60842"/>
    <x v="8"/>
    <x v="2"/>
    <n v="681558"/>
    <n v="0.91804687500000004"/>
  </r>
  <r>
    <s v="ODR9591922093h"/>
    <s v="C840288L"/>
    <x v="39"/>
    <s v="P634184"/>
    <n v="74240"/>
    <n v="1"/>
    <n v="742400"/>
    <n v="0"/>
    <n v="742400"/>
    <n v="1"/>
    <n v="1"/>
    <n v="1"/>
    <n v="1"/>
    <d v="2022-03-21T00:00:00"/>
    <x v="2522"/>
    <n v="742400"/>
    <n v="50460"/>
    <x v="14"/>
    <x v="2"/>
    <n v="691940"/>
    <n v="0.93203124999999998"/>
  </r>
  <r>
    <s v="ODR8089940432b"/>
    <s v="C863279L"/>
    <x v="316"/>
    <s v="P279055"/>
    <n v="74240"/>
    <n v="1"/>
    <n v="742400"/>
    <n v="0"/>
    <n v="742400"/>
    <n v="1"/>
    <n v="1"/>
    <n v="1"/>
    <n v="1"/>
    <d v="2021-08-03T00:00:00"/>
    <x v="195"/>
    <n v="742400"/>
    <n v="45240"/>
    <x v="0"/>
    <x v="2"/>
    <n v="697160"/>
    <n v="0.93906250000000002"/>
  </r>
  <r>
    <s v="ODR7746367433q"/>
    <s v="C509831L"/>
    <x v="288"/>
    <s v="P279055"/>
    <n v="74240"/>
    <n v="1"/>
    <n v="742400"/>
    <n v="0"/>
    <n v="742400"/>
    <n v="1"/>
    <n v="1"/>
    <n v="1"/>
    <n v="1"/>
    <d v="2022-01-22T00:00:00"/>
    <x v="195"/>
    <n v="742400"/>
    <n v="45240"/>
    <x v="0"/>
    <x v="2"/>
    <n v="697160"/>
    <n v="0.93906250000000002"/>
  </r>
  <r>
    <s v="ODR4945386615l"/>
    <s v="C219848L"/>
    <x v="294"/>
    <s v="P279055"/>
    <n v="74240"/>
    <n v="1"/>
    <n v="742400"/>
    <n v="0"/>
    <n v="742400"/>
    <n v="1"/>
    <n v="1"/>
    <n v="1"/>
    <n v="1"/>
    <d v="2021-11-02T00:00:00"/>
    <x v="195"/>
    <n v="742400"/>
    <n v="45240"/>
    <x v="0"/>
    <x v="2"/>
    <n v="697160"/>
    <n v="0.93906250000000002"/>
  </r>
  <r>
    <s v="ODR8360726144t"/>
    <s v="C328919L"/>
    <x v="277"/>
    <s v="P174232"/>
    <n v="37120"/>
    <n v="2"/>
    <n v="742400"/>
    <n v="0"/>
    <n v="742400"/>
    <n v="1"/>
    <n v="1"/>
    <n v="1"/>
    <n v="1"/>
    <d v="2021-09-14T00:00:00"/>
    <x v="2523"/>
    <n v="348000"/>
    <n v="26796"/>
    <x v="11"/>
    <x v="2"/>
    <n v="688808"/>
    <n v="0.92781250000000004"/>
  </r>
  <r>
    <s v="ODR5177487719m"/>
    <s v="C878658L"/>
    <x v="310"/>
    <s v="P174232"/>
    <n v="37120"/>
    <n v="2"/>
    <n v="742400"/>
    <n v="0"/>
    <n v="742400"/>
    <n v="1"/>
    <n v="0"/>
    <n v="0"/>
    <n v="1"/>
    <d v="2021-09-03T00:00:00"/>
    <x v="2523"/>
    <n v="348000"/>
    <n v="26796"/>
    <x v="11"/>
    <x v="2"/>
    <n v="688808"/>
    <n v="0.92781250000000004"/>
  </r>
  <r>
    <s v="ODR3515397516e"/>
    <s v="C824224L"/>
    <x v="149"/>
    <s v="P199227"/>
    <n v="74182"/>
    <n v="1"/>
    <n v="741820"/>
    <n v="0"/>
    <n v="741820"/>
    <n v="1"/>
    <n v="1"/>
    <n v="0"/>
    <n v="1"/>
    <d v="2021-10-28T00:00:00"/>
    <x v="2524"/>
    <n v="741820"/>
    <n v="60030"/>
    <x v="8"/>
    <x v="2"/>
    <n v="681790"/>
    <n v="0.91907740422204842"/>
  </r>
  <r>
    <s v="ODR8045976511t"/>
    <s v="C220967L"/>
    <x v="187"/>
    <s v="P674474"/>
    <n v="74098"/>
    <n v="1"/>
    <n v="740979"/>
    <n v="0"/>
    <n v="740979"/>
    <n v="1"/>
    <n v="1"/>
    <n v="0"/>
    <n v="1"/>
    <d v="2021-08-03T00:00:00"/>
    <x v="2525"/>
    <n v="740979"/>
    <n v="63684"/>
    <x v="14"/>
    <x v="2"/>
    <n v="677295"/>
    <n v="0.9140542444522719"/>
  </r>
  <r>
    <s v="ODR5764453172r"/>
    <s v="C212757L"/>
    <x v="233"/>
    <s v="P674474"/>
    <n v="74098"/>
    <n v="1"/>
    <n v="740979"/>
    <n v="0"/>
    <n v="740979"/>
    <n v="1"/>
    <n v="1"/>
    <n v="1"/>
    <n v="1"/>
    <d v="2021-10-01T00:00:00"/>
    <x v="2525"/>
    <n v="740979"/>
    <n v="63684"/>
    <x v="14"/>
    <x v="2"/>
    <n v="677295"/>
    <n v="0.9140542444522719"/>
  </r>
  <r>
    <s v="ODR4893927542s"/>
    <s v="C194982L"/>
    <x v="139"/>
    <s v="P496560"/>
    <n v="74066"/>
    <n v="1"/>
    <n v="740660"/>
    <n v="0"/>
    <n v="740660"/>
    <n v="1"/>
    <n v="1"/>
    <n v="1"/>
    <n v="1"/>
    <d v="2022-05-25T00:00:00"/>
    <x v="2526"/>
    <n v="740660"/>
    <n v="64380"/>
    <x v="5"/>
    <x v="2"/>
    <n v="676280"/>
    <n v="0.9130775254502741"/>
  </r>
  <r>
    <s v="ODR3668897660v"/>
    <s v="C653936L"/>
    <x v="369"/>
    <s v="P686723"/>
    <n v="73950"/>
    <n v="1"/>
    <n v="739500"/>
    <n v="0"/>
    <n v="739500"/>
    <n v="1"/>
    <n v="1"/>
    <n v="1"/>
    <n v="1"/>
    <d v="2022-05-25T00:00:00"/>
    <x v="2527"/>
    <n v="739500"/>
    <n v="65076"/>
    <x v="14"/>
    <x v="2"/>
    <n v="674424"/>
    <n v="0.91200000000000003"/>
  </r>
  <r>
    <s v="ODR5713520837y"/>
    <s v="C250770L"/>
    <x v="89"/>
    <s v="P792114"/>
    <n v="73950"/>
    <n v="1"/>
    <n v="739500"/>
    <n v="0"/>
    <n v="739500"/>
    <n v="1"/>
    <n v="0"/>
    <n v="0"/>
    <n v="1"/>
    <d v="2021-07-11T00:00:00"/>
    <x v="1161"/>
    <n v="739500"/>
    <n v="52490"/>
    <x v="5"/>
    <x v="2"/>
    <n v="687010"/>
    <n v="0.92901960784313731"/>
  </r>
  <r>
    <s v="ODR7856941082q"/>
    <s v="C996508L"/>
    <x v="154"/>
    <s v="P792114"/>
    <n v="73950"/>
    <n v="1"/>
    <n v="739500"/>
    <n v="0"/>
    <n v="739500"/>
    <n v="1"/>
    <n v="1"/>
    <n v="1"/>
    <n v="1"/>
    <d v="2021-07-10T00:00:00"/>
    <x v="1161"/>
    <n v="739500"/>
    <n v="52490"/>
    <x v="5"/>
    <x v="2"/>
    <n v="687010"/>
    <n v="0.92901960784313731"/>
  </r>
  <r>
    <s v="ODR5207559878f"/>
    <s v="C374672L"/>
    <x v="372"/>
    <s v="P792114"/>
    <n v="73950"/>
    <n v="1"/>
    <n v="739500"/>
    <n v="0"/>
    <n v="739500"/>
    <n v="1"/>
    <n v="1"/>
    <n v="0"/>
    <n v="1"/>
    <d v="2021-07-17T00:00:00"/>
    <x v="1161"/>
    <n v="739500"/>
    <n v="52490"/>
    <x v="5"/>
    <x v="2"/>
    <n v="687010"/>
    <n v="0.92901960784313731"/>
  </r>
  <r>
    <s v="ODR2938478637e"/>
    <s v="C962381L"/>
    <x v="206"/>
    <s v="P792114"/>
    <n v="73950"/>
    <n v="1"/>
    <n v="739500"/>
    <n v="0"/>
    <n v="739500"/>
    <n v="1"/>
    <n v="1"/>
    <n v="1"/>
    <n v="1"/>
    <d v="2021-07-14T00:00:00"/>
    <x v="1161"/>
    <n v="739500"/>
    <n v="52490"/>
    <x v="5"/>
    <x v="2"/>
    <n v="687010"/>
    <n v="0.92901960784313731"/>
  </r>
  <r>
    <s v="ODR1403161799f"/>
    <s v="C483469L"/>
    <x v="353"/>
    <s v="P225262"/>
    <n v="14790"/>
    <n v="5"/>
    <n v="739500"/>
    <n v="0"/>
    <n v="739500"/>
    <n v="1"/>
    <n v="1"/>
    <n v="0"/>
    <n v="1"/>
    <d v="2021-07-26T00:00:00"/>
    <x v="1095"/>
    <n v="147900"/>
    <n v="12992"/>
    <x v="5"/>
    <x v="2"/>
    <n v="674540"/>
    <n v="0.912156862745098"/>
  </r>
  <r>
    <s v="ODR8812670934q"/>
    <s v="C947564L"/>
    <x v="175"/>
    <s v="P792114"/>
    <n v="73950"/>
    <n v="1"/>
    <n v="739500"/>
    <n v="0"/>
    <n v="739500"/>
    <n v="1"/>
    <n v="1"/>
    <n v="1"/>
    <n v="12"/>
    <d v="2021-07-26T00:00:00"/>
    <x v="1161"/>
    <n v="739500"/>
    <n v="52490"/>
    <x v="5"/>
    <x v="12"/>
    <n v="687010"/>
    <n v="0.92901960784313731"/>
  </r>
  <r>
    <s v="ODR6658577888m"/>
    <s v="C291272L"/>
    <x v="370"/>
    <s v="P505615"/>
    <n v="73776"/>
    <n v="1"/>
    <n v="737760"/>
    <n v="0"/>
    <n v="737760"/>
    <n v="1"/>
    <n v="1"/>
    <n v="1"/>
    <n v="1"/>
    <d v="2021-09-17T00:00:00"/>
    <x v="2528"/>
    <n v="737760"/>
    <n v="47908"/>
    <x v="0"/>
    <x v="2"/>
    <n v="689852"/>
    <n v="0.93506289308176105"/>
  </r>
  <r>
    <s v="ODR4156878075w"/>
    <s v="C308987L"/>
    <x v="67"/>
    <s v="P505615"/>
    <n v="73776"/>
    <n v="1"/>
    <n v="737760"/>
    <n v="0"/>
    <n v="737760"/>
    <n v="1"/>
    <n v="1"/>
    <n v="1"/>
    <n v="1"/>
    <d v="2021-09-10T00:00:00"/>
    <x v="2528"/>
    <n v="737760"/>
    <n v="47908"/>
    <x v="0"/>
    <x v="2"/>
    <n v="689852"/>
    <n v="0.93506289308176105"/>
  </r>
  <r>
    <s v="ODR8768948104y"/>
    <s v="C298129L"/>
    <x v="110"/>
    <s v="P270477"/>
    <n v="73776"/>
    <n v="1"/>
    <n v="737760"/>
    <n v="0"/>
    <n v="737760"/>
    <n v="1"/>
    <n v="1"/>
    <n v="1"/>
    <n v="1"/>
    <d v="2022-01-21T00:00:00"/>
    <x v="2529"/>
    <n v="737760"/>
    <n v="57536"/>
    <x v="0"/>
    <x v="2"/>
    <n v="680224"/>
    <n v="0.92201257861635222"/>
  </r>
  <r>
    <s v="ODR1652898146r"/>
    <s v="C847874L"/>
    <x v="127"/>
    <s v="P512258"/>
    <n v="73733"/>
    <n v="1"/>
    <n v="737325"/>
    <n v="0"/>
    <n v="737325"/>
    <n v="1"/>
    <n v="1"/>
    <n v="1"/>
    <n v="1"/>
    <d v="2021-10-27T00:00:00"/>
    <x v="161"/>
    <n v="745300"/>
    <n v="49184"/>
    <x v="11"/>
    <x v="2"/>
    <n v="688141"/>
    <n v="0.93329400196656831"/>
  </r>
  <r>
    <s v="ODR7705684779x"/>
    <s v="C120985L"/>
    <x v="79"/>
    <s v="P512258"/>
    <n v="73733"/>
    <n v="1"/>
    <n v="737325"/>
    <n v="0"/>
    <n v="737325"/>
    <n v="1"/>
    <n v="0"/>
    <n v="0"/>
    <n v="4"/>
    <d v="2021-11-27T00:00:00"/>
    <x v="161"/>
    <n v="745300"/>
    <n v="49184"/>
    <x v="11"/>
    <x v="1"/>
    <n v="688141"/>
    <n v="0.93329400196656831"/>
  </r>
  <r>
    <s v="ODR6559406969c"/>
    <s v="C325107L"/>
    <x v="147"/>
    <s v="P512258"/>
    <n v="73733"/>
    <n v="1"/>
    <n v="737325"/>
    <n v="0"/>
    <n v="737325"/>
    <n v="1"/>
    <n v="1"/>
    <n v="1"/>
    <n v="1"/>
    <d v="2022-05-03T00:00:00"/>
    <x v="161"/>
    <n v="745300"/>
    <n v="49184"/>
    <x v="11"/>
    <x v="2"/>
    <n v="688141"/>
    <n v="0.93329400196656831"/>
  </r>
  <r>
    <s v="ODR9254255972t"/>
    <s v="C694803L"/>
    <x v="82"/>
    <s v="P203151"/>
    <n v="73544"/>
    <n v="1"/>
    <n v="735440"/>
    <n v="0"/>
    <n v="735440"/>
    <n v="1"/>
    <n v="1"/>
    <n v="0"/>
    <n v="1"/>
    <d v="2021-11-23T00:00:00"/>
    <x v="2530"/>
    <n v="735440"/>
    <n v="66178"/>
    <x v="10"/>
    <x v="2"/>
    <n v="669262"/>
    <n v="0.91001577287066249"/>
  </r>
  <r>
    <s v="ODR5843527296j"/>
    <s v="C593294L"/>
    <x v="106"/>
    <s v="P922211"/>
    <n v="73312"/>
    <n v="1"/>
    <n v="733120"/>
    <n v="0"/>
    <n v="733120"/>
    <n v="1"/>
    <n v="0"/>
    <n v="0"/>
    <n v="4"/>
    <d v="2022-05-07T00:00:00"/>
    <x v="2531"/>
    <n v="733120"/>
    <n v="45414"/>
    <x v="14"/>
    <x v="1"/>
    <n v="687706"/>
    <n v="0.93805379746835438"/>
  </r>
  <r>
    <s v="ODR9624706440u"/>
    <s v="C160960L"/>
    <x v="407"/>
    <s v="P944816"/>
    <n v="12180"/>
    <n v="6"/>
    <n v="730800"/>
    <n v="0"/>
    <n v="730800"/>
    <n v="1"/>
    <n v="1"/>
    <n v="1"/>
    <n v="1"/>
    <d v="2021-07-11T00:00:00"/>
    <x v="2532"/>
    <n v="121800"/>
    <n v="8236"/>
    <x v="11"/>
    <x v="2"/>
    <n v="681384"/>
    <n v="0.93238095238095242"/>
  </r>
  <r>
    <s v="ODR6770858487k"/>
    <s v="C904118L"/>
    <x v="343"/>
    <s v="P400173"/>
    <n v="72500"/>
    <n v="1"/>
    <n v="725000"/>
    <n v="0"/>
    <n v="725000"/>
    <n v="1"/>
    <n v="1"/>
    <n v="1"/>
    <n v="1"/>
    <d v="2021-11-04T00:00:00"/>
    <x v="2533"/>
    <n v="725000"/>
    <n v="52896"/>
    <x v="10"/>
    <x v="2"/>
    <n v="672104"/>
    <n v="0.92703999999999998"/>
  </r>
  <r>
    <s v="ODR6990382325v"/>
    <s v="C698097L"/>
    <x v="361"/>
    <s v="P986717"/>
    <n v="72500"/>
    <n v="1"/>
    <n v="725000"/>
    <n v="0"/>
    <n v="725000"/>
    <n v="1"/>
    <n v="1"/>
    <n v="0"/>
    <n v="11"/>
    <d v="2021-07-15T00:00:00"/>
    <x v="2534"/>
    <n v="725000"/>
    <n v="49996"/>
    <x v="10"/>
    <x v="10"/>
    <n v="675004"/>
    <n v="0.93103999999999998"/>
  </r>
  <r>
    <s v="ODR2185708606o"/>
    <s v="C185914L"/>
    <x v="118"/>
    <s v="P504443"/>
    <n v="72500"/>
    <n v="1"/>
    <n v="725000"/>
    <n v="0"/>
    <n v="725000"/>
    <n v="1"/>
    <n v="1"/>
    <n v="1"/>
    <n v="1"/>
    <d v="2021-11-25T00:00:00"/>
    <x v="2535"/>
    <n v="725000"/>
    <n v="64496"/>
    <x v="10"/>
    <x v="2"/>
    <n v="660504"/>
    <n v="0.91103999999999996"/>
  </r>
  <r>
    <s v="ODR8952286946e"/>
    <s v="C380765L"/>
    <x v="37"/>
    <s v="P377933"/>
    <n v="72500"/>
    <n v="1"/>
    <n v="725000"/>
    <n v="0"/>
    <n v="725000"/>
    <n v="1"/>
    <n v="0"/>
    <n v="0"/>
    <n v="7"/>
    <d v="2022-07-21T00:00:00"/>
    <x v="2536"/>
    <n v="725000"/>
    <n v="51446"/>
    <x v="13"/>
    <x v="4"/>
    <n v="673554"/>
    <n v="0.92903999999999998"/>
  </r>
  <r>
    <s v="ODR5065859206a"/>
    <s v="C174751L"/>
    <x v="405"/>
    <s v="P410879"/>
    <n v="72500"/>
    <n v="1"/>
    <n v="725000"/>
    <n v="0"/>
    <n v="725000"/>
    <n v="1"/>
    <n v="1"/>
    <n v="1"/>
    <n v="1"/>
    <d v="2021-08-28T00:00:00"/>
    <x v="2537"/>
    <n v="725000"/>
    <n v="60146"/>
    <x v="3"/>
    <x v="2"/>
    <n v="664854"/>
    <n v="0.91703999999999997"/>
  </r>
  <r>
    <s v="ODR4201182896c"/>
    <s v="C753019L"/>
    <x v="404"/>
    <s v="P410879"/>
    <n v="72500"/>
    <n v="1"/>
    <n v="725000"/>
    <n v="0"/>
    <n v="725000"/>
    <n v="1"/>
    <n v="1"/>
    <n v="0"/>
    <n v="1"/>
    <d v="2021-09-23T00:00:00"/>
    <x v="2537"/>
    <n v="725000"/>
    <n v="60146"/>
    <x v="3"/>
    <x v="2"/>
    <n v="664854"/>
    <n v="0.91703999999999997"/>
  </r>
  <r>
    <s v="ODR6427885488q"/>
    <s v="C700804L"/>
    <x v="297"/>
    <s v="P793834"/>
    <n v="72500"/>
    <n v="1"/>
    <n v="725000"/>
    <n v="0"/>
    <n v="725000"/>
    <n v="1"/>
    <n v="1"/>
    <n v="0"/>
    <n v="1"/>
    <d v="2021-10-24T00:00:00"/>
    <x v="2538"/>
    <n v="725000"/>
    <n v="63800"/>
    <x v="8"/>
    <x v="2"/>
    <n v="661200"/>
    <n v="0.91200000000000003"/>
  </r>
  <r>
    <s v="ODR5723520501s"/>
    <s v="C261068L"/>
    <x v="340"/>
    <s v="P735254"/>
    <n v="72500"/>
    <n v="1"/>
    <n v="725000"/>
    <n v="0"/>
    <n v="725000"/>
    <n v="1"/>
    <n v="1"/>
    <n v="1"/>
    <n v="1"/>
    <d v="2021-10-05T00:00:00"/>
    <x v="2539"/>
    <n v="725000"/>
    <n v="61596"/>
    <x v="14"/>
    <x v="2"/>
    <n v="663404"/>
    <n v="0.91503999999999996"/>
  </r>
  <r>
    <s v="ODR5228030050v"/>
    <s v="C958358L"/>
    <x v="176"/>
    <s v="P497940"/>
    <n v="36250"/>
    <n v="2"/>
    <n v="725000"/>
    <n v="0"/>
    <n v="725000"/>
    <n v="1"/>
    <n v="1"/>
    <n v="1"/>
    <n v="1"/>
    <d v="2022-03-04T00:00:00"/>
    <x v="1541"/>
    <n v="362500"/>
    <n v="24650"/>
    <x v="14"/>
    <x v="2"/>
    <n v="675700"/>
    <n v="0.93200000000000005"/>
  </r>
  <r>
    <s v="ODR8197245496i"/>
    <s v="C370936L"/>
    <x v="45"/>
    <s v="P546879"/>
    <n v="72500"/>
    <n v="1"/>
    <n v="725000"/>
    <n v="0"/>
    <n v="725000"/>
    <n v="1"/>
    <n v="1"/>
    <n v="1"/>
    <n v="1"/>
    <d v="2022-03-02T00:00:00"/>
    <x v="2540"/>
    <n v="725000"/>
    <n v="65250"/>
    <x v="14"/>
    <x v="2"/>
    <n v="659750"/>
    <n v="0.91"/>
  </r>
  <r>
    <s v="ODR9727706259a"/>
    <s v="C469738L"/>
    <x v="260"/>
    <s v="P546879"/>
    <n v="72500"/>
    <n v="1"/>
    <n v="725000"/>
    <n v="0"/>
    <n v="725000"/>
    <n v="1"/>
    <n v="1"/>
    <n v="1"/>
    <n v="3"/>
    <d v="2021-07-14T00:00:00"/>
    <x v="2540"/>
    <n v="725000"/>
    <n v="65250"/>
    <x v="14"/>
    <x v="3"/>
    <n v="659750"/>
    <n v="0.91"/>
  </r>
  <r>
    <s v="ODR4448863912b"/>
    <s v="C551986L"/>
    <x v="331"/>
    <s v="P546879"/>
    <n v="72500"/>
    <n v="1"/>
    <n v="725000"/>
    <n v="0"/>
    <n v="725000"/>
    <n v="1"/>
    <n v="1"/>
    <n v="0"/>
    <n v="1"/>
    <d v="2022-06-04T00:00:00"/>
    <x v="2540"/>
    <n v="725000"/>
    <n v="65250"/>
    <x v="14"/>
    <x v="2"/>
    <n v="659750"/>
    <n v="0.91"/>
  </r>
  <r>
    <s v="ODR8479519300c"/>
    <s v="C263063L"/>
    <x v="262"/>
    <s v="P735254"/>
    <n v="72500"/>
    <n v="1"/>
    <n v="725000"/>
    <n v="0"/>
    <n v="725000"/>
    <n v="1"/>
    <n v="1"/>
    <n v="1"/>
    <n v="7"/>
    <d v="2022-05-24T00:00:00"/>
    <x v="2539"/>
    <n v="725000"/>
    <n v="61596"/>
    <x v="14"/>
    <x v="4"/>
    <n v="663404"/>
    <n v="0.91503999999999996"/>
  </r>
  <r>
    <s v="ODR7901203849q"/>
    <s v="C894815L"/>
    <x v="75"/>
    <s v="P279055"/>
    <n v="72500"/>
    <n v="1"/>
    <n v="725000"/>
    <n v="0"/>
    <n v="725000"/>
    <n v="1"/>
    <n v="1"/>
    <n v="0"/>
    <n v="1"/>
    <d v="2021-07-11T00:00:00"/>
    <x v="195"/>
    <n v="742400"/>
    <n v="45240"/>
    <x v="0"/>
    <x v="2"/>
    <n v="679760"/>
    <n v="0.93759999999999999"/>
  </r>
  <r>
    <s v="ODR5247235251u"/>
    <s v="C421236L"/>
    <x v="103"/>
    <s v="P279055"/>
    <n v="72500"/>
    <n v="1"/>
    <n v="725000"/>
    <n v="0"/>
    <n v="725000"/>
    <n v="1"/>
    <n v="1"/>
    <n v="1"/>
    <n v="3"/>
    <d v="2022-05-21T00:00:00"/>
    <x v="195"/>
    <n v="742400"/>
    <n v="45240"/>
    <x v="0"/>
    <x v="3"/>
    <n v="679760"/>
    <n v="0.93759999999999999"/>
  </r>
  <r>
    <s v="ODR7316726507x"/>
    <s v="C539859L"/>
    <x v="88"/>
    <s v="P279055"/>
    <n v="72500"/>
    <n v="1"/>
    <n v="725000"/>
    <n v="0"/>
    <n v="725000"/>
    <n v="1"/>
    <n v="1"/>
    <n v="0"/>
    <n v="1"/>
    <d v="2022-05-28T00:00:00"/>
    <x v="195"/>
    <n v="742400"/>
    <n v="45240"/>
    <x v="0"/>
    <x v="2"/>
    <n v="679760"/>
    <n v="0.93759999999999999"/>
  </r>
  <r>
    <s v="ODR2688397177j"/>
    <s v="C875936L"/>
    <x v="203"/>
    <s v="P733948"/>
    <n v="72500"/>
    <n v="1"/>
    <n v="725000"/>
    <n v="0"/>
    <n v="725000"/>
    <n v="1"/>
    <n v="1"/>
    <n v="1"/>
    <n v="4"/>
    <d v="2021-10-07T00:00:00"/>
    <x v="2541"/>
    <n v="725000"/>
    <n v="44196"/>
    <x v="0"/>
    <x v="1"/>
    <n v="680804"/>
    <n v="0.93903999999999999"/>
  </r>
  <r>
    <s v="ODR4959614016g"/>
    <s v="C790797L"/>
    <x v="356"/>
    <s v="P902340"/>
    <n v="72442"/>
    <n v="1"/>
    <n v="724420"/>
    <n v="0"/>
    <n v="724420"/>
    <n v="1"/>
    <n v="1"/>
    <n v="1"/>
    <n v="1"/>
    <d v="2021-08-23T00:00:00"/>
    <x v="2542"/>
    <n v="724420"/>
    <n v="49242"/>
    <x v="8"/>
    <x v="2"/>
    <n v="675178"/>
    <n v="0.93202562049639714"/>
  </r>
  <r>
    <s v="ODR5245802875q"/>
    <s v="C884094L"/>
    <x v="147"/>
    <s v="P873191"/>
    <n v="35670"/>
    <n v="2"/>
    <n v="713400"/>
    <n v="0"/>
    <n v="713400"/>
    <n v="1"/>
    <n v="1"/>
    <n v="1"/>
    <n v="1"/>
    <d v="2022-05-20T00:00:00"/>
    <x v="2543"/>
    <n v="356700"/>
    <n v="22446"/>
    <x v="14"/>
    <x v="2"/>
    <n v="668508"/>
    <n v="0.93707317073170737"/>
  </r>
  <r>
    <s v="ODR1274650557g"/>
    <s v="C439232L"/>
    <x v="232"/>
    <s v="P741881"/>
    <n v="71050"/>
    <n v="1"/>
    <n v="710500"/>
    <n v="0"/>
    <n v="710500"/>
    <n v="1"/>
    <n v="1"/>
    <n v="0"/>
    <n v="1"/>
    <d v="2021-07-10T00:00:00"/>
    <x v="2544"/>
    <n v="710500"/>
    <n v="55390"/>
    <x v="1"/>
    <x v="2"/>
    <n v="655110"/>
    <n v="0.92204081632653057"/>
  </r>
  <r>
    <s v="ODR6940490039w"/>
    <s v="C567924L"/>
    <x v="167"/>
    <s v="P113318"/>
    <n v="70760"/>
    <n v="1"/>
    <n v="707600"/>
    <n v="0"/>
    <n v="707600"/>
    <n v="1"/>
    <n v="1"/>
    <n v="1"/>
    <n v="8"/>
    <d v="2021-08-09T00:00:00"/>
    <x v="2545"/>
    <n v="707600"/>
    <n v="52316"/>
    <x v="14"/>
    <x v="8"/>
    <n v="655284"/>
    <n v="0.92606557377049181"/>
  </r>
  <r>
    <s v="ODR9078262545j"/>
    <s v="C117787L"/>
    <x v="339"/>
    <s v="P343031"/>
    <n v="23490"/>
    <n v="3"/>
    <n v="704700"/>
    <n v="0"/>
    <n v="704700"/>
    <n v="1"/>
    <n v="1"/>
    <n v="1"/>
    <n v="1"/>
    <d v="2021-12-02T00:00:00"/>
    <x v="2546"/>
    <n v="234900"/>
    <n v="15718"/>
    <x v="5"/>
    <x v="2"/>
    <n v="657546"/>
    <n v="0.93308641975308637"/>
  </r>
  <r>
    <s v="ODR8343522830m"/>
    <s v="C701420L"/>
    <x v="281"/>
    <s v="P976875"/>
    <n v="23374"/>
    <n v="3"/>
    <n v="701220"/>
    <n v="0"/>
    <n v="701220"/>
    <n v="1"/>
    <n v="1"/>
    <n v="1"/>
    <n v="1"/>
    <d v="2021-10-12T00:00:00"/>
    <x v="2547"/>
    <n v="233740"/>
    <n v="19836"/>
    <x v="5"/>
    <x v="2"/>
    <n v="641712"/>
    <n v="0.91513647642679896"/>
  </r>
  <r>
    <s v="ODR4803951933w"/>
    <s v="C897925L"/>
    <x v="278"/>
    <s v="P435105"/>
    <n v="70064"/>
    <n v="1"/>
    <n v="700640"/>
    <n v="0"/>
    <n v="700640"/>
    <n v="1"/>
    <n v="1"/>
    <n v="0"/>
    <n v="1"/>
    <d v="2021-09-22T00:00:00"/>
    <x v="2548"/>
    <n v="700640"/>
    <n v="58116"/>
    <x v="0"/>
    <x v="2"/>
    <n v="642524"/>
    <n v="0.91705298013245029"/>
  </r>
  <r>
    <s v="ODR2907720394w"/>
    <s v="C224404L"/>
    <x v="248"/>
    <s v="P551837"/>
    <n v="69600"/>
    <n v="1"/>
    <n v="696000"/>
    <n v="0"/>
    <n v="696000"/>
    <n v="1"/>
    <n v="1"/>
    <n v="1"/>
    <n v="1"/>
    <d v="2021-08-22T00:00:00"/>
    <x v="2549"/>
    <n v="696000"/>
    <n v="57768"/>
    <x v="10"/>
    <x v="2"/>
    <n v="638232"/>
    <n v="0.91700000000000004"/>
  </r>
  <r>
    <s v="ODR6277482793j"/>
    <s v="C535814L"/>
    <x v="219"/>
    <s v="P551837"/>
    <n v="69600"/>
    <n v="1"/>
    <n v="696000"/>
    <n v="0"/>
    <n v="696000"/>
    <n v="1"/>
    <n v="1"/>
    <n v="1"/>
    <n v="1"/>
    <d v="2021-07-21T00:00:00"/>
    <x v="2549"/>
    <n v="696000"/>
    <n v="57768"/>
    <x v="10"/>
    <x v="2"/>
    <n v="638232"/>
    <n v="0.91700000000000004"/>
  </r>
  <r>
    <s v="ODR3155924599x"/>
    <s v="C416382L"/>
    <x v="310"/>
    <s v="P499454"/>
    <n v="69600"/>
    <n v="1"/>
    <n v="696000"/>
    <n v="0"/>
    <n v="696000"/>
    <n v="1"/>
    <n v="1"/>
    <n v="1"/>
    <n v="1"/>
    <d v="2021-09-28T00:00:00"/>
    <x v="2550"/>
    <n v="696000"/>
    <n v="50808"/>
    <x v="13"/>
    <x v="2"/>
    <n v="645192"/>
    <n v="0.92700000000000005"/>
  </r>
  <r>
    <s v="ODR4495514696i"/>
    <s v="C405515L"/>
    <x v="311"/>
    <s v="P872646"/>
    <n v="69600"/>
    <n v="1"/>
    <n v="696000"/>
    <n v="0"/>
    <n v="696000"/>
    <n v="1"/>
    <n v="1"/>
    <n v="1"/>
    <n v="4"/>
    <d v="2021-10-22T00:00:00"/>
    <x v="2551"/>
    <n v="696000"/>
    <n v="50112"/>
    <x v="13"/>
    <x v="1"/>
    <n v="645888"/>
    <n v="0.92800000000000005"/>
  </r>
  <r>
    <s v="ODR9764606613q"/>
    <s v="C262624L"/>
    <x v="124"/>
    <s v="P499454"/>
    <n v="69600"/>
    <n v="1"/>
    <n v="696000"/>
    <n v="0"/>
    <n v="696000"/>
    <n v="1"/>
    <n v="1"/>
    <n v="1"/>
    <n v="1"/>
    <d v="2022-03-16T00:00:00"/>
    <x v="2550"/>
    <n v="696000"/>
    <n v="50808"/>
    <x v="13"/>
    <x v="2"/>
    <n v="645192"/>
    <n v="0.92700000000000005"/>
  </r>
  <r>
    <s v="ODR3802822778p"/>
    <s v="C684857L"/>
    <x v="273"/>
    <s v="P801839"/>
    <n v="23200"/>
    <n v="3"/>
    <n v="696000"/>
    <n v="0"/>
    <n v="696000"/>
    <n v="1"/>
    <n v="1"/>
    <n v="0"/>
    <n v="1"/>
    <d v="2021-07-01T00:00:00"/>
    <x v="2552"/>
    <n v="217500"/>
    <n v="17168"/>
    <x v="6"/>
    <x v="2"/>
    <n v="644496"/>
    <n v="0.92600000000000005"/>
  </r>
  <r>
    <s v="ODR7407345066c"/>
    <s v="C819822L"/>
    <x v="408"/>
    <s v="P766364"/>
    <n v="69600"/>
    <n v="1"/>
    <n v="696000"/>
    <n v="0"/>
    <n v="696000"/>
    <n v="1"/>
    <n v="1"/>
    <n v="0"/>
    <n v="1"/>
    <d v="2021-07-09T00:00:00"/>
    <x v="1840"/>
    <n v="696000"/>
    <n v="61248"/>
    <x v="6"/>
    <x v="2"/>
    <n v="634752"/>
    <n v="0.91200000000000003"/>
  </r>
  <r>
    <s v="ODR8380490761c"/>
    <s v="C181565L"/>
    <x v="304"/>
    <s v="P846345"/>
    <n v="69600"/>
    <n v="1"/>
    <n v="696000"/>
    <n v="0"/>
    <n v="696000"/>
    <n v="1"/>
    <n v="1"/>
    <n v="1"/>
    <n v="1"/>
    <d v="2022-03-01T00:00:00"/>
    <x v="2553"/>
    <n v="696000"/>
    <n v="52200"/>
    <x v="6"/>
    <x v="2"/>
    <n v="643800"/>
    <n v="0.92500000000000004"/>
  </r>
  <r>
    <s v="ODR6087596305m"/>
    <s v="C930720L"/>
    <x v="311"/>
    <s v="P141051"/>
    <n v="69600"/>
    <n v="1"/>
    <n v="696000"/>
    <n v="0"/>
    <n v="696000"/>
    <n v="1"/>
    <n v="1"/>
    <n v="1"/>
    <n v="1"/>
    <d v="2021-09-10T00:00:00"/>
    <x v="2554"/>
    <n v="696000"/>
    <n v="51504"/>
    <x v="14"/>
    <x v="2"/>
    <n v="644496"/>
    <n v="0.92600000000000005"/>
  </r>
  <r>
    <s v="ODR5164414678g"/>
    <s v="C676393L"/>
    <x v="3"/>
    <s v="P340929"/>
    <n v="69600"/>
    <n v="1"/>
    <n v="696000"/>
    <n v="0"/>
    <n v="696000"/>
    <n v="1"/>
    <n v="0"/>
    <n v="0"/>
    <n v="4"/>
    <d v="2021-07-27T00:00:00"/>
    <x v="2555"/>
    <n v="696000"/>
    <n v="59856"/>
    <x v="14"/>
    <x v="1"/>
    <n v="636144"/>
    <n v="0.91400000000000003"/>
  </r>
  <r>
    <s v="ODR1928052393v"/>
    <s v="C968962L"/>
    <x v="385"/>
    <s v="P161861"/>
    <n v="23200"/>
    <n v="3"/>
    <n v="696000"/>
    <n v="0"/>
    <n v="696000"/>
    <n v="1"/>
    <n v="1"/>
    <n v="1"/>
    <n v="1"/>
    <d v="2021-11-09T00:00:00"/>
    <x v="2556"/>
    <n v="232000"/>
    <n v="13920"/>
    <x v="12"/>
    <x v="2"/>
    <n v="654240"/>
    <n v="0.94"/>
  </r>
  <r>
    <s v="ODR1435244185i"/>
    <s v="C988568L"/>
    <x v="306"/>
    <s v="P479202"/>
    <n v="17400"/>
    <n v="4"/>
    <n v="696000"/>
    <n v="0"/>
    <n v="696000"/>
    <n v="1"/>
    <n v="1"/>
    <n v="1"/>
    <n v="1"/>
    <d v="2021-08-24T00:00:00"/>
    <x v="2557"/>
    <n v="174000"/>
    <n v="11658"/>
    <x v="12"/>
    <x v="2"/>
    <n v="649368"/>
    <n v="0.93300000000000005"/>
  </r>
  <r>
    <s v="ODR7748086666a"/>
    <s v="C745322L"/>
    <x v="159"/>
    <s v="P982769"/>
    <n v="17400"/>
    <n v="4"/>
    <n v="696000"/>
    <n v="0"/>
    <n v="696000"/>
    <n v="1"/>
    <n v="1"/>
    <n v="1"/>
    <n v="1"/>
    <d v="2021-11-04T00:00:00"/>
    <x v="1854"/>
    <n v="174000"/>
    <n v="14790"/>
    <x v="11"/>
    <x v="2"/>
    <n v="636840"/>
    <n v="0.91500000000000004"/>
  </r>
  <r>
    <s v="ODR7553492563q"/>
    <s v="C333743L"/>
    <x v="344"/>
    <s v="P494790"/>
    <n v="5800"/>
    <n v="12"/>
    <n v="696000"/>
    <n v="0"/>
    <n v="696000"/>
    <n v="1"/>
    <n v="1"/>
    <n v="0"/>
    <n v="1"/>
    <d v="2021-07-07T00:00:00"/>
    <x v="2558"/>
    <n v="58000"/>
    <n v="3770"/>
    <x v="11"/>
    <x v="2"/>
    <n v="650760"/>
    <n v="0.93500000000000005"/>
  </r>
  <r>
    <s v="ODR5118936623e"/>
    <s v="C996508L"/>
    <x v="83"/>
    <s v="P982769"/>
    <n v="17400"/>
    <n v="4"/>
    <n v="696000"/>
    <n v="0"/>
    <n v="696000"/>
    <n v="1"/>
    <n v="1"/>
    <n v="1"/>
    <n v="1"/>
    <d v="2021-07-10T00:00:00"/>
    <x v="1854"/>
    <n v="174000"/>
    <n v="14790"/>
    <x v="11"/>
    <x v="2"/>
    <n v="636840"/>
    <n v="0.91500000000000004"/>
  </r>
  <r>
    <s v="ODR5789473344e"/>
    <s v="C597760L"/>
    <x v="283"/>
    <s v="P688522"/>
    <n v="34800"/>
    <n v="2"/>
    <n v="696000"/>
    <n v="0"/>
    <n v="696000"/>
    <n v="1"/>
    <n v="1"/>
    <n v="1"/>
    <n v="1"/>
    <d v="2021-10-27T00:00:00"/>
    <x v="2200"/>
    <n v="382800"/>
    <n v="29812"/>
    <x v="11"/>
    <x v="2"/>
    <n v="636376"/>
    <n v="0.91433333333333333"/>
  </r>
  <r>
    <s v="ODR9982693005u"/>
    <s v="C801478L"/>
    <x v="2"/>
    <s v="P425645"/>
    <n v="69600"/>
    <n v="1"/>
    <n v="696000"/>
    <n v="0"/>
    <n v="696000"/>
    <n v="1"/>
    <n v="1"/>
    <n v="1"/>
    <n v="1"/>
    <d v="2021-11-06T00:00:00"/>
    <x v="1324"/>
    <n v="696000"/>
    <n v="57768"/>
    <x v="11"/>
    <x v="2"/>
    <n v="638232"/>
    <n v="0.91700000000000004"/>
  </r>
  <r>
    <s v="ODR4473687066w"/>
    <s v="C752501L"/>
    <x v="326"/>
    <s v="P278234"/>
    <n v="69600"/>
    <n v="1"/>
    <n v="696000"/>
    <n v="0"/>
    <n v="696000"/>
    <n v="1"/>
    <n v="1"/>
    <n v="1"/>
    <n v="1"/>
    <d v="2021-12-24T00:00:00"/>
    <x v="2559"/>
    <n v="696000"/>
    <n v="51504"/>
    <x v="11"/>
    <x v="2"/>
    <n v="644496"/>
    <n v="0.92600000000000005"/>
  </r>
  <r>
    <s v="ODR7175699349w"/>
    <s v="C959549L"/>
    <x v="214"/>
    <s v="P975215"/>
    <n v="69600"/>
    <n v="1"/>
    <n v="696000"/>
    <n v="0"/>
    <n v="696000"/>
    <n v="1"/>
    <n v="1"/>
    <n v="1"/>
    <n v="1"/>
    <d v="2021-11-22T00:00:00"/>
    <x v="2560"/>
    <n v="696000"/>
    <n v="45240"/>
    <x v="11"/>
    <x v="2"/>
    <n v="650760"/>
    <n v="0.93500000000000005"/>
  </r>
  <r>
    <s v="ODR9511276806c"/>
    <s v="C675039L"/>
    <x v="102"/>
    <s v="P291272"/>
    <n v="69600"/>
    <n v="1"/>
    <n v="696000"/>
    <n v="0"/>
    <n v="696000"/>
    <n v="1"/>
    <n v="1"/>
    <n v="1"/>
    <n v="1"/>
    <d v="2022-07-13T00:00:00"/>
    <x v="2561"/>
    <n v="696000"/>
    <n v="46632"/>
    <x v="11"/>
    <x v="2"/>
    <n v="649368"/>
    <n v="0.93300000000000005"/>
  </r>
  <r>
    <s v="ODR4286528715j"/>
    <s v="C352856L"/>
    <x v="334"/>
    <s v="P298297"/>
    <n v="69600"/>
    <n v="1"/>
    <n v="696000"/>
    <n v="0"/>
    <n v="696000"/>
    <n v="1"/>
    <n v="1"/>
    <n v="1"/>
    <n v="1"/>
    <d v="2022-01-05T00:00:00"/>
    <x v="2562"/>
    <n v="696000"/>
    <n v="43848"/>
    <x v="11"/>
    <x v="2"/>
    <n v="652152"/>
    <n v="0.93700000000000006"/>
  </r>
  <r>
    <s v="ODR3134985012n"/>
    <s v="C783608L"/>
    <x v="299"/>
    <s v="P318655"/>
    <n v="6960"/>
    <n v="10"/>
    <n v="696000"/>
    <n v="0"/>
    <n v="696000"/>
    <n v="1"/>
    <n v="1"/>
    <n v="1"/>
    <n v="1"/>
    <d v="2022-02-13T00:00:00"/>
    <x v="2563"/>
    <n v="69600"/>
    <n v="5742"/>
    <x v="11"/>
    <x v="2"/>
    <n v="638580"/>
    <n v="0.91749999999999998"/>
  </r>
  <r>
    <s v="ODR8346711689s"/>
    <s v="C515694L"/>
    <x v="297"/>
    <s v="P278234"/>
    <n v="69600"/>
    <n v="1"/>
    <n v="696000"/>
    <n v="0"/>
    <n v="696000"/>
    <n v="1"/>
    <n v="1"/>
    <n v="1"/>
    <n v="1"/>
    <d v="2022-02-26T00:00:00"/>
    <x v="2559"/>
    <n v="696000"/>
    <n v="51504"/>
    <x v="11"/>
    <x v="2"/>
    <n v="644496"/>
    <n v="0.92600000000000005"/>
  </r>
  <r>
    <s v="ODR9178439612v"/>
    <s v="C822619L"/>
    <x v="65"/>
    <s v="P425645"/>
    <n v="69600"/>
    <n v="1"/>
    <n v="696000"/>
    <n v="0"/>
    <n v="696000"/>
    <n v="1"/>
    <n v="1"/>
    <n v="1"/>
    <n v="1"/>
    <d v="2022-07-05T00:00:00"/>
    <x v="1324"/>
    <n v="696000"/>
    <n v="57768"/>
    <x v="11"/>
    <x v="2"/>
    <n v="638232"/>
    <n v="0.91700000000000004"/>
  </r>
  <r>
    <s v="ODR4252346631d"/>
    <s v="C936258L"/>
    <x v="247"/>
    <s v="P425645"/>
    <n v="69600"/>
    <n v="1"/>
    <n v="696000"/>
    <n v="0"/>
    <n v="696000"/>
    <n v="1"/>
    <n v="1"/>
    <n v="1"/>
    <n v="1"/>
    <d v="2022-03-19T00:00:00"/>
    <x v="1324"/>
    <n v="696000"/>
    <n v="57768"/>
    <x v="11"/>
    <x v="2"/>
    <n v="638232"/>
    <n v="0.91700000000000004"/>
  </r>
  <r>
    <s v="ODR8120323832u"/>
    <s v="C981321L"/>
    <x v="301"/>
    <s v="P425645"/>
    <n v="69600"/>
    <n v="1"/>
    <n v="696000"/>
    <n v="0"/>
    <n v="696000"/>
    <n v="1"/>
    <n v="1"/>
    <n v="1"/>
    <n v="1"/>
    <d v="2022-06-09T00:00:00"/>
    <x v="1324"/>
    <n v="696000"/>
    <n v="57768"/>
    <x v="11"/>
    <x v="2"/>
    <n v="638232"/>
    <n v="0.91700000000000004"/>
  </r>
  <r>
    <s v="ODR4629515613h"/>
    <s v="C119394L"/>
    <x v="366"/>
    <s v="P425645"/>
    <n v="69600"/>
    <n v="1"/>
    <n v="696000"/>
    <n v="0"/>
    <n v="696000"/>
    <n v="1"/>
    <n v="0"/>
    <n v="0"/>
    <n v="7"/>
    <d v="2021-12-02T00:00:00"/>
    <x v="1324"/>
    <n v="696000"/>
    <n v="57768"/>
    <x v="11"/>
    <x v="4"/>
    <n v="638232"/>
    <n v="0.91700000000000004"/>
  </r>
  <r>
    <s v="ODR8118135018o"/>
    <s v="C249751L"/>
    <x v="302"/>
    <s v="P291272"/>
    <n v="69600"/>
    <n v="1"/>
    <n v="696000"/>
    <n v="0"/>
    <n v="696000"/>
    <n v="1"/>
    <n v="1"/>
    <n v="1"/>
    <n v="1"/>
    <d v="2022-06-19T00:00:00"/>
    <x v="2561"/>
    <n v="696000"/>
    <n v="46632"/>
    <x v="11"/>
    <x v="2"/>
    <n v="649368"/>
    <n v="0.93300000000000005"/>
  </r>
  <r>
    <s v="ODR3726709761j"/>
    <s v="C367884L"/>
    <x v="140"/>
    <s v="P425645"/>
    <n v="69600"/>
    <n v="1"/>
    <n v="696000"/>
    <n v="0"/>
    <n v="696000"/>
    <n v="1"/>
    <n v="1"/>
    <n v="1"/>
    <n v="1"/>
    <d v="2022-06-12T00:00:00"/>
    <x v="1324"/>
    <n v="696000"/>
    <n v="57768"/>
    <x v="11"/>
    <x v="2"/>
    <n v="638232"/>
    <n v="0.91700000000000004"/>
  </r>
  <r>
    <s v="ODR6832648558r"/>
    <s v="C869172L"/>
    <x v="332"/>
    <s v="P894365"/>
    <n v="69600"/>
    <n v="1"/>
    <n v="696000"/>
    <n v="0"/>
    <n v="696000"/>
    <n v="1"/>
    <n v="1"/>
    <n v="0"/>
    <n v="1"/>
    <d v="2022-01-20T00:00:00"/>
    <x v="2564"/>
    <n v="696000"/>
    <n v="52896"/>
    <x v="11"/>
    <x v="2"/>
    <n v="643104"/>
    <n v="0.92400000000000004"/>
  </r>
  <r>
    <s v="ODR3145913290b"/>
    <s v="C642472L"/>
    <x v="344"/>
    <s v="P317851"/>
    <n v="69600"/>
    <n v="1"/>
    <n v="696000"/>
    <n v="0"/>
    <n v="696000"/>
    <n v="1"/>
    <n v="1"/>
    <n v="0"/>
    <n v="1"/>
    <d v="2021-11-07T00:00:00"/>
    <x v="2565"/>
    <n v="696000"/>
    <n v="54288"/>
    <x v="5"/>
    <x v="2"/>
    <n v="641712"/>
    <n v="0.92200000000000004"/>
  </r>
  <r>
    <s v="ODR1443982518a"/>
    <s v="C320654L"/>
    <x v="338"/>
    <s v="P520897"/>
    <n v="69600"/>
    <n v="1"/>
    <n v="696000"/>
    <n v="0"/>
    <n v="696000"/>
    <n v="1"/>
    <n v="1"/>
    <n v="0"/>
    <n v="1"/>
    <d v="2021-11-06T00:00:00"/>
    <x v="2566"/>
    <n v="696000"/>
    <n v="56376"/>
    <x v="5"/>
    <x v="2"/>
    <n v="639624"/>
    <n v="0.91900000000000004"/>
  </r>
  <r>
    <s v="ODR8574914007f"/>
    <s v="C274430L"/>
    <x v="318"/>
    <s v="P520897"/>
    <n v="69600"/>
    <n v="1"/>
    <n v="696000"/>
    <n v="0"/>
    <n v="696000"/>
    <n v="1"/>
    <n v="1"/>
    <n v="0"/>
    <n v="1"/>
    <d v="2021-12-10T00:00:00"/>
    <x v="2566"/>
    <n v="696000"/>
    <n v="56376"/>
    <x v="5"/>
    <x v="2"/>
    <n v="639624"/>
    <n v="0.91900000000000004"/>
  </r>
  <r>
    <s v="ODR1265565573y"/>
    <s v="C471171L"/>
    <x v="294"/>
    <s v="P628801"/>
    <n v="69600"/>
    <n v="1"/>
    <n v="696000"/>
    <n v="0"/>
    <n v="696000"/>
    <n v="1"/>
    <n v="1"/>
    <n v="1"/>
    <n v="3"/>
    <d v="2021-11-19T00:00:00"/>
    <x v="2127"/>
    <n v="609000"/>
    <n v="52954"/>
    <x v="5"/>
    <x v="3"/>
    <n v="643046"/>
    <n v="0.92391666666666672"/>
  </r>
  <r>
    <s v="ODR9422826576e"/>
    <s v="C823087L"/>
    <x v="16"/>
    <s v="P351968"/>
    <n v="5800"/>
    <n v="12"/>
    <n v="696000"/>
    <n v="0"/>
    <n v="696000"/>
    <n v="1"/>
    <n v="1"/>
    <n v="1"/>
    <n v="7"/>
    <d v="2022-04-26T00:00:00"/>
    <x v="2567"/>
    <n v="58000"/>
    <n v="4176"/>
    <x v="5"/>
    <x v="4"/>
    <n v="645888"/>
    <n v="0.92800000000000005"/>
  </r>
  <r>
    <s v="ODR6850513318c"/>
    <s v="C539674L"/>
    <x v="156"/>
    <s v="P624973"/>
    <n v="69542"/>
    <n v="1"/>
    <n v="695420"/>
    <n v="0"/>
    <n v="695420"/>
    <n v="1"/>
    <n v="1"/>
    <n v="1"/>
    <n v="1"/>
    <d v="2021-09-12T00:00:00"/>
    <x v="2568"/>
    <n v="742400"/>
    <n v="46748"/>
    <x v="10"/>
    <x v="2"/>
    <n v="648672"/>
    <n v="0.93277731442869061"/>
  </r>
  <r>
    <s v="ODR5950760603i"/>
    <s v="C801359L"/>
    <x v="387"/>
    <s v="P993366"/>
    <n v="69542"/>
    <n v="1"/>
    <n v="695420"/>
    <n v="0"/>
    <n v="695420"/>
    <n v="1"/>
    <n v="1"/>
    <n v="0"/>
    <n v="1"/>
    <d v="2021-11-07T00:00:00"/>
    <x v="2569"/>
    <n v="695420"/>
    <n v="55622"/>
    <x v="3"/>
    <x v="2"/>
    <n v="639798"/>
    <n v="0.92001668056713926"/>
  </r>
  <r>
    <s v="ODR1643195948t"/>
    <s v="C493986L"/>
    <x v="237"/>
    <s v="P122630"/>
    <n v="69542"/>
    <n v="1"/>
    <n v="695420"/>
    <n v="0"/>
    <n v="695420"/>
    <n v="1"/>
    <n v="1"/>
    <n v="0"/>
    <n v="1"/>
    <d v="2021-07-26T00:00:00"/>
    <x v="2570"/>
    <n v="695420"/>
    <n v="59102"/>
    <x v="14"/>
    <x v="2"/>
    <n v="636318"/>
    <n v="0.91501251042535447"/>
  </r>
  <r>
    <s v="ODR8008000750b"/>
    <s v="C162876L"/>
    <x v="240"/>
    <s v="P741489"/>
    <n v="69542"/>
    <n v="1"/>
    <n v="695420"/>
    <n v="0"/>
    <n v="695420"/>
    <n v="1"/>
    <n v="1"/>
    <n v="1"/>
    <n v="1"/>
    <d v="2021-10-02T00:00:00"/>
    <x v="2571"/>
    <n v="695420"/>
    <n v="61886"/>
    <x v="14"/>
    <x v="2"/>
    <n v="633534"/>
    <n v="0.91100917431192663"/>
  </r>
  <r>
    <s v="ODR6483218895t"/>
    <s v="C339508L"/>
    <x v="387"/>
    <s v="P127774"/>
    <n v="69542"/>
    <n v="1"/>
    <n v="695420"/>
    <n v="0"/>
    <n v="695420"/>
    <n v="1"/>
    <n v="1"/>
    <n v="1"/>
    <n v="1"/>
    <d v="2021-11-22T00:00:00"/>
    <x v="2572"/>
    <n v="695420"/>
    <n v="61886"/>
    <x v="14"/>
    <x v="2"/>
    <n v="633534"/>
    <n v="0.91100917431192663"/>
  </r>
  <r>
    <s v="ODR7596319363r"/>
    <s v="C958287L"/>
    <x v="9"/>
    <s v="P814508"/>
    <n v="69542"/>
    <n v="1"/>
    <n v="695420"/>
    <n v="0"/>
    <n v="695420"/>
    <n v="1"/>
    <n v="1"/>
    <n v="1"/>
    <n v="2"/>
    <d v="2021-07-15T00:00:00"/>
    <x v="2573"/>
    <n v="695420"/>
    <n v="52142"/>
    <x v="11"/>
    <x v="5"/>
    <n v="643278"/>
    <n v="0.92502085070892415"/>
  </r>
  <r>
    <s v="ODR3842745113q"/>
    <s v="C869172L"/>
    <x v="258"/>
    <s v="P741594"/>
    <n v="69542"/>
    <n v="1"/>
    <n v="695420"/>
    <n v="0"/>
    <n v="695420"/>
    <n v="1"/>
    <n v="1"/>
    <n v="1"/>
    <n v="1"/>
    <d v="2022-01-20T00:00:00"/>
    <x v="2574"/>
    <n v="695420"/>
    <n v="57710"/>
    <x v="5"/>
    <x v="2"/>
    <n v="637710"/>
    <n v="0.91701417848206834"/>
  </r>
  <r>
    <s v="ODR5782363879p"/>
    <s v="C591890L"/>
    <x v="304"/>
    <s v="P741594"/>
    <n v="69542"/>
    <n v="1"/>
    <n v="695420"/>
    <n v="0"/>
    <n v="695420"/>
    <n v="1"/>
    <n v="1"/>
    <n v="1"/>
    <n v="1"/>
    <d v="2021-10-06T00:00:00"/>
    <x v="2574"/>
    <n v="695420"/>
    <n v="57710"/>
    <x v="5"/>
    <x v="2"/>
    <n v="637710"/>
    <n v="0.91701417848206834"/>
  </r>
  <r>
    <s v="ODR2825474118c"/>
    <s v="C261934L"/>
    <x v="397"/>
    <s v="P614189"/>
    <n v="34742"/>
    <n v="2"/>
    <n v="694840"/>
    <n v="0"/>
    <n v="694840"/>
    <n v="1"/>
    <n v="1"/>
    <n v="1"/>
    <n v="1"/>
    <d v="2021-09-08T00:00:00"/>
    <x v="2575"/>
    <n v="347420"/>
    <n v="25694"/>
    <x v="7"/>
    <x v="2"/>
    <n v="643452"/>
    <n v="0.92604340567612686"/>
  </r>
  <r>
    <s v="ODR4031094971f"/>
    <s v="C874438L"/>
    <x v="380"/>
    <s v="P996217"/>
    <n v="17342"/>
    <n v="4"/>
    <n v="693680"/>
    <n v="0"/>
    <n v="693680"/>
    <n v="1"/>
    <n v="1"/>
    <n v="1"/>
    <n v="1"/>
    <d v="2021-09-14T00:00:00"/>
    <x v="2576"/>
    <n v="203000"/>
    <n v="15602"/>
    <x v="10"/>
    <x v="2"/>
    <n v="631272"/>
    <n v="0.91003344481605353"/>
  </r>
  <r>
    <s v="ODR5996417501a"/>
    <s v="C381836L"/>
    <x v="367"/>
    <s v="P376314"/>
    <n v="17342"/>
    <n v="4"/>
    <n v="693680"/>
    <n v="0"/>
    <n v="693680"/>
    <n v="1"/>
    <n v="1"/>
    <n v="0"/>
    <n v="1"/>
    <d v="2021-08-26T00:00:00"/>
    <x v="2577"/>
    <n v="173420"/>
    <n v="14558"/>
    <x v="0"/>
    <x v="2"/>
    <n v="635448"/>
    <n v="0.91605351170568561"/>
  </r>
  <r>
    <s v="ODR9787687473d"/>
    <s v="C896308L"/>
    <x v="154"/>
    <s v="P698415"/>
    <n v="69310"/>
    <n v="1"/>
    <n v="693100"/>
    <n v="0"/>
    <n v="693100"/>
    <n v="1"/>
    <n v="1"/>
    <n v="1"/>
    <n v="1"/>
    <d v="2021-07-20T00:00:00"/>
    <x v="2578"/>
    <n v="693100"/>
    <n v="46400"/>
    <x v="13"/>
    <x v="2"/>
    <n v="646700"/>
    <n v="0.93305439330543938"/>
  </r>
  <r>
    <s v="ODR8201798243a"/>
    <s v="C901850L"/>
    <x v="227"/>
    <s v="P646356"/>
    <n v="69310"/>
    <n v="1"/>
    <n v="693100"/>
    <n v="0"/>
    <n v="693100"/>
    <n v="1"/>
    <n v="1"/>
    <n v="1"/>
    <n v="1"/>
    <d v="2021-07-17T00:00:00"/>
    <x v="2579"/>
    <n v="693100"/>
    <n v="54752"/>
    <x v="13"/>
    <x v="2"/>
    <n v="638348"/>
    <n v="0.9210041841004184"/>
  </r>
  <r>
    <s v="ODR2948548720p"/>
    <s v="C890419L"/>
    <x v="81"/>
    <s v="P822670"/>
    <n v="69310"/>
    <n v="1"/>
    <n v="693100"/>
    <n v="0"/>
    <n v="693100"/>
    <n v="1"/>
    <n v="1"/>
    <n v="0"/>
    <n v="1"/>
    <d v="2021-07-01T00:00:00"/>
    <x v="2580"/>
    <n v="693100"/>
    <n v="60958"/>
    <x v="13"/>
    <x v="2"/>
    <n v="632142"/>
    <n v="0.91205020920502089"/>
  </r>
  <r>
    <s v="ODR3807017311n"/>
    <s v="C262497L"/>
    <x v="339"/>
    <s v="P678028"/>
    <n v="69310"/>
    <n v="1"/>
    <n v="693100"/>
    <n v="0"/>
    <n v="693100"/>
    <n v="1"/>
    <n v="1"/>
    <n v="1"/>
    <n v="1"/>
    <d v="2021-11-23T00:00:00"/>
    <x v="2581"/>
    <n v="693100"/>
    <n v="58870"/>
    <x v="13"/>
    <x v="2"/>
    <n v="634230"/>
    <n v="0.91506276150627619"/>
  </r>
  <r>
    <s v="ODR7436106527p"/>
    <s v="C880398L"/>
    <x v="257"/>
    <s v="P634306"/>
    <n v="69310"/>
    <n v="1"/>
    <n v="693100"/>
    <n v="0"/>
    <n v="693100"/>
    <n v="1"/>
    <n v="1"/>
    <n v="1"/>
    <n v="1"/>
    <d v="2021-07-13T00:00:00"/>
    <x v="2582"/>
    <n v="693100"/>
    <n v="59566"/>
    <x v="13"/>
    <x v="2"/>
    <n v="633534"/>
    <n v="0.91405857740585772"/>
  </r>
  <r>
    <s v="ODR1361418294j"/>
    <s v="C950218L"/>
    <x v="158"/>
    <s v="P147997"/>
    <n v="34510"/>
    <n v="2"/>
    <n v="690200"/>
    <n v="0"/>
    <n v="690200"/>
    <n v="1"/>
    <n v="1"/>
    <n v="0"/>
    <n v="1"/>
    <d v="2022-02-06T00:00:00"/>
    <x v="2583"/>
    <n v="345100"/>
    <n v="24476"/>
    <x v="13"/>
    <x v="2"/>
    <n v="641248"/>
    <n v="0.92907563025210083"/>
  </r>
  <r>
    <s v="ODR5640890133i"/>
    <s v="C678154L"/>
    <x v="136"/>
    <s v="P143395"/>
    <n v="34510"/>
    <n v="2"/>
    <n v="690200"/>
    <n v="0"/>
    <n v="690200"/>
    <n v="1"/>
    <n v="1"/>
    <n v="0"/>
    <n v="1"/>
    <d v="2022-04-23T00:00:00"/>
    <x v="2584"/>
    <n v="345100"/>
    <n v="27608"/>
    <x v="13"/>
    <x v="2"/>
    <n v="634984"/>
    <n v="0.92"/>
  </r>
  <r>
    <s v="ODR7055357128y"/>
    <s v="C331799L"/>
    <x v="179"/>
    <s v="P233456"/>
    <n v="68440"/>
    <n v="1"/>
    <n v="684400"/>
    <n v="0"/>
    <n v="684400"/>
    <n v="1"/>
    <n v="1"/>
    <n v="0"/>
    <n v="1"/>
    <d v="2021-08-26T00:00:00"/>
    <x v="2585"/>
    <n v="684400"/>
    <n v="60204"/>
    <x v="0"/>
    <x v="2"/>
    <n v="624196"/>
    <n v="0.91203389830508474"/>
  </r>
  <r>
    <s v="ODR9540832545a"/>
    <s v="C653565L"/>
    <x v="301"/>
    <s v="P696218"/>
    <n v="68208"/>
    <n v="1"/>
    <n v="682080"/>
    <n v="0"/>
    <n v="682080"/>
    <n v="1"/>
    <n v="0"/>
    <n v="0"/>
    <n v="1"/>
    <d v="2022-06-09T00:00:00"/>
    <x v="2586"/>
    <n v="681500"/>
    <n v="51098"/>
    <x v="3"/>
    <x v="2"/>
    <n v="630982"/>
    <n v="0.92508503401360542"/>
  </r>
  <r>
    <s v="ODR3237945269t"/>
    <s v="C324155L"/>
    <x v="246"/>
    <s v="P759769"/>
    <n v="4872"/>
    <n v="14"/>
    <n v="682080"/>
    <n v="0"/>
    <n v="682080"/>
    <n v="1"/>
    <n v="1"/>
    <n v="0"/>
    <n v="1"/>
    <d v="2021-12-08T00:00:00"/>
    <x v="2587"/>
    <n v="48720"/>
    <n v="3190"/>
    <x v="12"/>
    <x v="2"/>
    <n v="637420"/>
    <n v="0.93452380952380953"/>
  </r>
  <r>
    <s v="ODR5686383500x"/>
    <s v="C852000L"/>
    <x v="382"/>
    <s v="P696218"/>
    <n v="68150"/>
    <n v="1"/>
    <n v="681500"/>
    <n v="0"/>
    <n v="681500"/>
    <n v="1"/>
    <n v="1"/>
    <n v="1"/>
    <n v="1"/>
    <d v="2021-09-16T00:00:00"/>
    <x v="2586"/>
    <n v="681500"/>
    <n v="51098"/>
    <x v="3"/>
    <x v="2"/>
    <n v="630402"/>
    <n v="0.92502127659574473"/>
  </r>
  <r>
    <s v="ODR7194624690n"/>
    <s v="C365124L"/>
    <x v="380"/>
    <s v="P696218"/>
    <n v="68150"/>
    <n v="1"/>
    <n v="681500"/>
    <n v="0"/>
    <n v="681500"/>
    <n v="1"/>
    <n v="1"/>
    <n v="0"/>
    <n v="1"/>
    <d v="2021-09-28T00:00:00"/>
    <x v="2586"/>
    <n v="681500"/>
    <n v="51098"/>
    <x v="3"/>
    <x v="2"/>
    <n v="630402"/>
    <n v="0.92502127659574473"/>
  </r>
  <r>
    <s v="ODR5670434793l"/>
    <s v="C824331L"/>
    <x v="403"/>
    <s v="P744459"/>
    <n v="68150"/>
    <n v="1"/>
    <n v="681500"/>
    <n v="0"/>
    <n v="681500"/>
    <n v="1"/>
    <n v="0"/>
    <n v="0"/>
    <n v="1"/>
    <d v="2021-09-18T00:00:00"/>
    <x v="2588"/>
    <n v="681500"/>
    <n v="44254"/>
    <x v="12"/>
    <x v="2"/>
    <n v="637246"/>
    <n v="0.93506382978723401"/>
  </r>
  <r>
    <s v="ODR7738654073s"/>
    <s v="C444189L"/>
    <x v="257"/>
    <s v="P570963"/>
    <n v="68150"/>
    <n v="1"/>
    <n v="681500"/>
    <n v="0"/>
    <n v="681500"/>
    <n v="1"/>
    <n v="1"/>
    <n v="1"/>
    <n v="1"/>
    <d v="2022-03-05T00:00:00"/>
    <x v="2589"/>
    <n v="681500"/>
    <n v="49706"/>
    <x v="5"/>
    <x v="2"/>
    <n v="631794"/>
    <n v="0.92706382978723401"/>
  </r>
  <r>
    <s v="ODR8434130717z"/>
    <s v="C356814L"/>
    <x v="4"/>
    <s v="P110320"/>
    <n v="67280"/>
    <n v="1"/>
    <n v="672800"/>
    <n v="0"/>
    <n v="672800"/>
    <n v="1"/>
    <n v="0"/>
    <n v="0"/>
    <n v="4"/>
    <d v="2021-11-13T00:00:00"/>
    <x v="2590"/>
    <n v="672800"/>
    <n v="53824"/>
    <x v="14"/>
    <x v="1"/>
    <n v="618976"/>
    <n v="0.92"/>
  </r>
  <r>
    <s v="ODR6283704872q"/>
    <s v="C127471L"/>
    <x v="396"/>
    <s v="P505354"/>
    <n v="67280"/>
    <n v="1"/>
    <n v="672800"/>
    <n v="0"/>
    <n v="672800"/>
    <n v="1"/>
    <n v="1"/>
    <n v="0"/>
    <n v="1"/>
    <d v="2021-07-14T00:00:00"/>
    <x v="2591"/>
    <n v="672800"/>
    <n v="47734"/>
    <x v="14"/>
    <x v="2"/>
    <n v="625066"/>
    <n v="0.92905172413793102"/>
  </r>
  <r>
    <s v="ODR2530617958r"/>
    <s v="C140900L"/>
    <x v="157"/>
    <s v="P350369"/>
    <n v="33640"/>
    <n v="2"/>
    <n v="672800"/>
    <n v="0"/>
    <n v="672800"/>
    <n v="1"/>
    <n v="1"/>
    <n v="1"/>
    <n v="1"/>
    <d v="2021-11-16T00:00:00"/>
    <x v="2592"/>
    <n v="336400"/>
    <n v="27898"/>
    <x v="12"/>
    <x v="2"/>
    <n v="617004"/>
    <n v="0.91706896551724137"/>
  </r>
  <r>
    <s v="ODR2406433601m"/>
    <s v="C550642L"/>
    <x v="208"/>
    <s v="P257000"/>
    <n v="33640"/>
    <n v="2"/>
    <n v="672800"/>
    <n v="0"/>
    <n v="672800"/>
    <n v="1"/>
    <n v="1"/>
    <n v="1"/>
    <n v="1"/>
    <d v="2021-10-11T00:00:00"/>
    <x v="2593"/>
    <n v="336400"/>
    <n v="27550"/>
    <x v="12"/>
    <x v="2"/>
    <n v="617700"/>
    <n v="0.9181034482758621"/>
  </r>
  <r>
    <s v="ODR6600932778j"/>
    <s v="C813361L"/>
    <x v="15"/>
    <s v="P183937"/>
    <n v="66990"/>
    <n v="1"/>
    <n v="669900"/>
    <n v="0"/>
    <n v="669900"/>
    <n v="1"/>
    <n v="0"/>
    <n v="0"/>
    <n v="7"/>
    <d v="2021-09-14T00:00:00"/>
    <x v="2594"/>
    <n v="669900"/>
    <n v="42862"/>
    <x v="0"/>
    <x v="4"/>
    <n v="627038"/>
    <n v="0.93601731601731597"/>
  </r>
  <r>
    <s v="ODR7655819752v"/>
    <s v="C436261L"/>
    <x v="249"/>
    <s v="P274768"/>
    <n v="9570"/>
    <n v="7"/>
    <n v="669900"/>
    <n v="0"/>
    <n v="669900"/>
    <n v="1"/>
    <n v="1"/>
    <n v="1"/>
    <n v="1"/>
    <d v="2021-07-25T00:00:00"/>
    <x v="173"/>
    <n v="95700"/>
    <n v="6090"/>
    <x v="11"/>
    <x v="2"/>
    <n v="627270"/>
    <n v="0.9363636363636364"/>
  </r>
  <r>
    <s v="ODR2805311213c"/>
    <s v="C200115L"/>
    <x v="96"/>
    <s v="P274768"/>
    <n v="9570"/>
    <n v="7"/>
    <n v="669900"/>
    <n v="0"/>
    <n v="669900"/>
    <n v="1"/>
    <n v="1"/>
    <n v="1"/>
    <n v="1"/>
    <d v="2021-07-12T00:00:00"/>
    <x v="173"/>
    <n v="95700"/>
    <n v="6090"/>
    <x v="11"/>
    <x v="2"/>
    <n v="627270"/>
    <n v="0.9363636363636364"/>
  </r>
  <r>
    <s v="ODR3071764709g"/>
    <s v="C389017L"/>
    <x v="50"/>
    <s v="P574545"/>
    <n v="66990"/>
    <n v="1"/>
    <n v="669900"/>
    <n v="0"/>
    <n v="669900"/>
    <n v="1"/>
    <n v="1"/>
    <n v="1"/>
    <n v="1"/>
    <d v="2021-07-06T00:00:00"/>
    <x v="2061"/>
    <n v="594500"/>
    <n v="45762"/>
    <x v="11"/>
    <x v="2"/>
    <n v="624138"/>
    <n v="0.93168831168831168"/>
  </r>
  <r>
    <s v="ODR9295383335h"/>
    <s v="C436261L"/>
    <x v="217"/>
    <s v="P274768"/>
    <n v="9570"/>
    <n v="7"/>
    <n v="669900"/>
    <n v="0"/>
    <n v="669900"/>
    <n v="1"/>
    <n v="1"/>
    <n v="1"/>
    <n v="1"/>
    <d v="2021-07-25T00:00:00"/>
    <x v="173"/>
    <n v="95700"/>
    <n v="6090"/>
    <x v="11"/>
    <x v="2"/>
    <n v="627270"/>
    <n v="0.9363636363636364"/>
  </r>
  <r>
    <s v="ODR4214604413z"/>
    <s v="C275787L"/>
    <x v="38"/>
    <s v="P274768"/>
    <n v="9570"/>
    <n v="7"/>
    <n v="669900"/>
    <n v="0"/>
    <n v="669900"/>
    <n v="1"/>
    <n v="1"/>
    <n v="1"/>
    <n v="1"/>
    <d v="2021-07-27T00:00:00"/>
    <x v="173"/>
    <n v="95700"/>
    <n v="6090"/>
    <x v="11"/>
    <x v="2"/>
    <n v="627270"/>
    <n v="0.9363636363636364"/>
  </r>
  <r>
    <s v="ODR9255746501y"/>
    <s v="C689256L"/>
    <x v="283"/>
    <s v="P582672"/>
    <n v="66700"/>
    <n v="1"/>
    <n v="667000"/>
    <n v="0"/>
    <n v="667000"/>
    <n v="1"/>
    <n v="1"/>
    <n v="1"/>
    <n v="1"/>
    <d v="2021-10-10T00:00:00"/>
    <x v="2595"/>
    <n v="667000"/>
    <n v="58000"/>
    <x v="10"/>
    <x v="2"/>
    <n v="609000"/>
    <n v="0.91304347826086951"/>
  </r>
  <r>
    <s v="ODR4358581520p"/>
    <s v="C251997L"/>
    <x v="194"/>
    <s v="P536415"/>
    <n v="66700"/>
    <n v="1"/>
    <n v="667000"/>
    <n v="0"/>
    <n v="667000"/>
    <n v="1"/>
    <n v="1"/>
    <n v="1"/>
    <n v="1"/>
    <d v="2021-10-28T00:00:00"/>
    <x v="2596"/>
    <n v="667000"/>
    <n v="44022"/>
    <x v="14"/>
    <x v="2"/>
    <n v="622978"/>
    <n v="0.93400000000000005"/>
  </r>
  <r>
    <s v="ODR5752590010f"/>
    <s v="C430351L"/>
    <x v="145"/>
    <s v="P954578"/>
    <n v="66700"/>
    <n v="1"/>
    <n v="667000"/>
    <n v="0"/>
    <n v="667000"/>
    <n v="1"/>
    <n v="1"/>
    <n v="1"/>
    <n v="1"/>
    <d v="2021-09-13T00:00:00"/>
    <x v="2597"/>
    <n v="667000"/>
    <n v="45994"/>
    <x v="0"/>
    <x v="2"/>
    <n v="621006"/>
    <n v="0.93104347826086953"/>
  </r>
  <r>
    <s v="ODR3546272975r"/>
    <s v="C276703L"/>
    <x v="168"/>
    <s v="P187817"/>
    <n v="66642"/>
    <n v="1"/>
    <n v="666420"/>
    <n v="0"/>
    <n v="666420"/>
    <n v="1"/>
    <n v="1"/>
    <n v="0"/>
    <n v="1"/>
    <d v="2021-12-06T00:00:00"/>
    <x v="2598"/>
    <n v="666420"/>
    <n v="43964"/>
    <x v="14"/>
    <x v="2"/>
    <n v="622456"/>
    <n v="0.93402959094865101"/>
  </r>
  <r>
    <s v="ODR7266454206e"/>
    <s v="C949014L"/>
    <x v="343"/>
    <s v="P757180"/>
    <n v="66410"/>
    <n v="1"/>
    <n v="664100"/>
    <n v="0"/>
    <n v="664100"/>
    <n v="1"/>
    <n v="1"/>
    <n v="1"/>
    <n v="1"/>
    <d v="2021-11-11T00:00:00"/>
    <x v="2599"/>
    <n v="664100"/>
    <n v="47792"/>
    <x v="0"/>
    <x v="2"/>
    <n v="616308"/>
    <n v="0.9280349344978166"/>
  </r>
  <r>
    <s v="ODR9487279339b"/>
    <s v="C415843L"/>
    <x v="383"/>
    <s v="P765789"/>
    <n v="66410"/>
    <n v="1"/>
    <n v="664100"/>
    <n v="0"/>
    <n v="664100"/>
    <n v="1"/>
    <n v="1"/>
    <n v="1"/>
    <n v="8"/>
    <d v="2021-08-14T00:00:00"/>
    <x v="2600"/>
    <n v="664100"/>
    <n v="58406"/>
    <x v="0"/>
    <x v="8"/>
    <n v="605694"/>
    <n v="0.91205240174672486"/>
  </r>
  <r>
    <s v="ODR5564910155u"/>
    <s v="C882122L"/>
    <x v="157"/>
    <s v="P942856"/>
    <n v="66120"/>
    <n v="1"/>
    <n v="661200"/>
    <n v="0"/>
    <n v="661200"/>
    <n v="1"/>
    <n v="1"/>
    <n v="1"/>
    <n v="1"/>
    <d v="2021-11-04T00:00:00"/>
    <x v="2601"/>
    <n v="661200"/>
    <n v="43616"/>
    <x v="8"/>
    <x v="2"/>
    <n v="617584"/>
    <n v="0.93403508771929822"/>
  </r>
  <r>
    <s v="ODR3660307777r"/>
    <s v="C781591L"/>
    <x v="395"/>
    <s v="P104318"/>
    <n v="22040"/>
    <n v="3"/>
    <n v="661200"/>
    <n v="0"/>
    <n v="661200"/>
    <n v="1"/>
    <n v="1"/>
    <n v="0"/>
    <n v="1"/>
    <d v="2022-06-12T00:00:00"/>
    <x v="2602"/>
    <n v="220400"/>
    <n v="16704"/>
    <x v="14"/>
    <x v="2"/>
    <n v="611088"/>
    <n v="0.92421052631578948"/>
  </r>
  <r>
    <s v="ODR6713067831c"/>
    <s v="C331799L"/>
    <x v="116"/>
    <s v="P688159"/>
    <n v="33060"/>
    <n v="2"/>
    <n v="661200"/>
    <n v="0"/>
    <n v="661200"/>
    <n v="1"/>
    <n v="1"/>
    <n v="1"/>
    <n v="1"/>
    <d v="2021-08-26T00:00:00"/>
    <x v="2603"/>
    <n v="330600"/>
    <n v="29058"/>
    <x v="0"/>
    <x v="2"/>
    <n v="603084"/>
    <n v="0.91210526315789475"/>
  </r>
  <r>
    <s v="ODR1268607967f"/>
    <s v="C225630L"/>
    <x v="274"/>
    <s v="P162593"/>
    <n v="33060"/>
    <n v="2"/>
    <n v="661200"/>
    <n v="0"/>
    <n v="661200"/>
    <n v="1"/>
    <n v="1"/>
    <n v="1"/>
    <n v="1"/>
    <d v="2021-07-16T00:00:00"/>
    <x v="1902"/>
    <n v="330600"/>
    <n v="20126"/>
    <x v="11"/>
    <x v="2"/>
    <n v="620948"/>
    <n v="0.93912280701754391"/>
  </r>
  <r>
    <s v="ODR9122703128m"/>
    <s v="C951955L"/>
    <x v="402"/>
    <s v="P162593"/>
    <n v="33060"/>
    <n v="2"/>
    <n v="661200"/>
    <n v="0"/>
    <n v="661200"/>
    <n v="1"/>
    <n v="1"/>
    <n v="1"/>
    <n v="1"/>
    <d v="2021-08-25T00:00:00"/>
    <x v="1902"/>
    <n v="330600"/>
    <n v="20126"/>
    <x v="11"/>
    <x v="2"/>
    <n v="620948"/>
    <n v="0.93912280701754391"/>
  </r>
  <r>
    <s v="ODR3826200888k"/>
    <s v="C205701L"/>
    <x v="367"/>
    <s v="P162593"/>
    <n v="33060"/>
    <n v="2"/>
    <n v="661200"/>
    <n v="0"/>
    <n v="661200"/>
    <n v="1"/>
    <n v="1"/>
    <n v="1"/>
    <n v="1"/>
    <d v="2021-07-02T00:00:00"/>
    <x v="1902"/>
    <n v="330600"/>
    <n v="20126"/>
    <x v="11"/>
    <x v="2"/>
    <n v="620948"/>
    <n v="0.93912280701754391"/>
  </r>
  <r>
    <s v="ODR7465647408d"/>
    <s v="C534453L"/>
    <x v="175"/>
    <s v="P162593"/>
    <n v="33060"/>
    <n v="2"/>
    <n v="661200"/>
    <n v="0"/>
    <n v="661200"/>
    <n v="1"/>
    <n v="1"/>
    <n v="1"/>
    <n v="1"/>
    <d v="2021-07-18T00:00:00"/>
    <x v="1902"/>
    <n v="330600"/>
    <n v="20126"/>
    <x v="11"/>
    <x v="2"/>
    <n v="620948"/>
    <n v="0.93912280701754391"/>
  </r>
  <r>
    <s v="ODR1258724847o"/>
    <s v="C875936L"/>
    <x v="148"/>
    <s v="P993271"/>
    <n v="22040"/>
    <n v="3"/>
    <n v="661200"/>
    <n v="0"/>
    <n v="661200"/>
    <n v="1"/>
    <n v="1"/>
    <n v="1"/>
    <n v="3"/>
    <d v="2021-10-07T00:00:00"/>
    <x v="2604"/>
    <n v="232000"/>
    <n v="18560"/>
    <x v="11"/>
    <x v="3"/>
    <n v="605520"/>
    <n v="0.91578947368421049"/>
  </r>
  <r>
    <s v="ODR6866932554f"/>
    <s v="C969977L"/>
    <x v="260"/>
    <s v="P162593"/>
    <n v="33060"/>
    <n v="2"/>
    <n v="661200"/>
    <n v="0"/>
    <n v="661200"/>
    <n v="1"/>
    <n v="1"/>
    <n v="1"/>
    <n v="1"/>
    <d v="2021-08-09T00:00:00"/>
    <x v="1902"/>
    <n v="330600"/>
    <n v="20126"/>
    <x v="11"/>
    <x v="2"/>
    <n v="620948"/>
    <n v="0.93912280701754391"/>
  </r>
  <r>
    <s v="ODR9236335020a"/>
    <s v="C869172L"/>
    <x v="94"/>
    <s v="P508629"/>
    <n v="66120"/>
    <n v="1"/>
    <n v="661200"/>
    <n v="0"/>
    <n v="661200"/>
    <n v="1"/>
    <n v="1"/>
    <n v="1"/>
    <n v="1"/>
    <d v="2022-01-20T00:00:00"/>
    <x v="2267"/>
    <n v="661200"/>
    <n v="50228"/>
    <x v="5"/>
    <x v="2"/>
    <n v="610972"/>
    <n v="0.92403508771929821"/>
  </r>
  <r>
    <s v="ODR3286568796e"/>
    <s v="C740131L"/>
    <x v="260"/>
    <s v="P433837"/>
    <n v="33060"/>
    <n v="2"/>
    <n v="661200"/>
    <n v="0"/>
    <n v="661200"/>
    <n v="1"/>
    <n v="1"/>
    <n v="1"/>
    <n v="1"/>
    <d v="2022-04-15T00:00:00"/>
    <x v="2605"/>
    <n v="330600"/>
    <n v="21460"/>
    <x v="5"/>
    <x v="2"/>
    <n v="618280"/>
    <n v="0.93508771929824563"/>
  </r>
  <r>
    <s v="ODR1544821777v"/>
    <s v="C875936L"/>
    <x v="202"/>
    <s v="P240431"/>
    <n v="66120"/>
    <n v="1"/>
    <n v="661200"/>
    <n v="0"/>
    <n v="661200"/>
    <n v="1"/>
    <n v="1"/>
    <n v="1"/>
    <n v="3"/>
    <d v="2021-10-07T00:00:00"/>
    <x v="2606"/>
    <n v="661200"/>
    <n v="44254"/>
    <x v="5"/>
    <x v="3"/>
    <n v="616946"/>
    <n v="0.93307017543859649"/>
  </r>
  <r>
    <s v="ODR8022615330j"/>
    <s v="C869172L"/>
    <x v="243"/>
    <s v="P253776"/>
    <n v="66120"/>
    <n v="1"/>
    <n v="661200"/>
    <n v="0"/>
    <n v="661200"/>
    <n v="1"/>
    <n v="1"/>
    <n v="0"/>
    <n v="1"/>
    <d v="2022-01-20T00:00:00"/>
    <x v="1956"/>
    <n v="521420"/>
    <n v="40658"/>
    <x v="5"/>
    <x v="2"/>
    <n v="620542"/>
    <n v="0.93850877192982451"/>
  </r>
  <r>
    <s v="ODR2326600877d"/>
    <s v="C594887L"/>
    <x v="171"/>
    <s v="P903606"/>
    <n v="65830"/>
    <n v="1"/>
    <n v="658300"/>
    <n v="0"/>
    <n v="658300"/>
    <n v="1"/>
    <n v="1"/>
    <n v="0"/>
    <n v="1"/>
    <d v="2022-04-16T00:00:00"/>
    <x v="2607"/>
    <n v="658300"/>
    <n v="44080"/>
    <x v="14"/>
    <x v="2"/>
    <n v="614220"/>
    <n v="0.93303964757709246"/>
  </r>
  <r>
    <s v="ODR8973564208s"/>
    <s v="C278349L"/>
    <x v="402"/>
    <s v="P336081"/>
    <n v="65540"/>
    <n v="1"/>
    <n v="655400"/>
    <n v="0"/>
    <n v="655400"/>
    <n v="1"/>
    <n v="0"/>
    <n v="0"/>
    <n v="8"/>
    <d v="2021-08-15T00:00:00"/>
    <x v="2608"/>
    <n v="559700"/>
    <n v="37468"/>
    <x v="8"/>
    <x v="8"/>
    <n v="617932"/>
    <n v="0.94283185840707961"/>
  </r>
  <r>
    <s v="ODR7732716557p"/>
    <s v="C678257L"/>
    <x v="22"/>
    <s v="P965987"/>
    <n v="21750"/>
    <n v="3"/>
    <n v="652500"/>
    <n v="0"/>
    <n v="652500"/>
    <n v="1"/>
    <n v="1"/>
    <n v="1"/>
    <n v="1"/>
    <d v="2021-07-23T00:00:00"/>
    <x v="147"/>
    <n v="266800"/>
    <n v="18908"/>
    <x v="11"/>
    <x v="2"/>
    <n v="595776"/>
    <n v="0.91306666666666669"/>
  </r>
  <r>
    <s v="ODR8416085853n"/>
    <s v="C494613L"/>
    <x v="368"/>
    <s v="P851545"/>
    <n v="64960"/>
    <n v="1"/>
    <n v="649600"/>
    <n v="0"/>
    <n v="649600"/>
    <n v="1"/>
    <n v="1"/>
    <n v="1"/>
    <n v="1"/>
    <d v="2022-04-11T00:00:00"/>
    <x v="2449"/>
    <n v="649600"/>
    <n v="50634"/>
    <x v="3"/>
    <x v="2"/>
    <n v="598966"/>
    <n v="0.92205357142857147"/>
  </r>
  <r>
    <s v="ODR5661763278z"/>
    <s v="C845064L"/>
    <x v="117"/>
    <s v="P530521"/>
    <n v="64960"/>
    <n v="1"/>
    <n v="649600"/>
    <n v="0"/>
    <n v="649600"/>
    <n v="1"/>
    <n v="1"/>
    <n v="1"/>
    <n v="11"/>
    <d v="2021-07-16T00:00:00"/>
    <x v="2609"/>
    <n v="649600"/>
    <n v="54520"/>
    <x v="12"/>
    <x v="10"/>
    <n v="595080"/>
    <n v="0.91607142857142854"/>
  </r>
  <r>
    <s v="ODR2885105109e"/>
    <s v="C491662L"/>
    <x v="111"/>
    <s v="P457442"/>
    <n v="9280"/>
    <n v="7"/>
    <n v="649600"/>
    <n v="0"/>
    <n v="649600"/>
    <n v="1"/>
    <n v="1"/>
    <n v="1"/>
    <n v="1"/>
    <d v="2021-10-20T00:00:00"/>
    <x v="1480"/>
    <n v="92800"/>
    <n v="6032"/>
    <x v="11"/>
    <x v="2"/>
    <n v="607376"/>
    <n v="0.93500000000000005"/>
  </r>
  <r>
    <s v="ODR2559312242f"/>
    <s v="C595698L"/>
    <x v="335"/>
    <s v="P273865"/>
    <n v="8120"/>
    <n v="8"/>
    <n v="649600"/>
    <n v="0"/>
    <n v="649600"/>
    <n v="1"/>
    <n v="0"/>
    <n v="0"/>
    <n v="1"/>
    <d v="2022-02-01T00:00:00"/>
    <x v="2610"/>
    <n v="81200"/>
    <n v="4930"/>
    <x v="5"/>
    <x v="2"/>
    <n v="610160"/>
    <n v="0.93928571428571428"/>
  </r>
  <r>
    <s v="ODR4640813069c"/>
    <s v="C317976L"/>
    <x v="92"/>
    <s v="P757318"/>
    <n v="64902"/>
    <n v="1"/>
    <n v="649020"/>
    <n v="0"/>
    <n v="649020"/>
    <n v="1"/>
    <n v="0"/>
    <n v="0"/>
    <n v="7"/>
    <d v="2021-11-26T00:00:00"/>
    <x v="890"/>
    <n v="649020"/>
    <n v="47328"/>
    <x v="11"/>
    <x v="4"/>
    <n v="601692"/>
    <n v="0.92707774798927611"/>
  </r>
  <r>
    <s v="ODR9992966813s"/>
    <s v="C317976L"/>
    <x v="121"/>
    <s v="P757318"/>
    <n v="64902"/>
    <n v="1"/>
    <n v="649020"/>
    <n v="0"/>
    <n v="649020"/>
    <n v="1"/>
    <n v="0"/>
    <n v="0"/>
    <n v="7"/>
    <d v="2021-11-26T00:00:00"/>
    <x v="890"/>
    <n v="649020"/>
    <n v="47328"/>
    <x v="11"/>
    <x v="4"/>
    <n v="601692"/>
    <n v="0.92707774798927611"/>
  </r>
  <r>
    <s v="ODR2010210660w"/>
    <s v="C976890L"/>
    <x v="100"/>
    <s v="P757318"/>
    <n v="64902"/>
    <n v="1"/>
    <n v="649020"/>
    <n v="0"/>
    <n v="649020"/>
    <n v="1"/>
    <n v="1"/>
    <n v="1"/>
    <n v="1"/>
    <d v="2021-07-22T00:00:00"/>
    <x v="890"/>
    <n v="649020"/>
    <n v="47328"/>
    <x v="11"/>
    <x v="2"/>
    <n v="601692"/>
    <n v="0.92707774798927611"/>
  </r>
  <r>
    <s v="ODR7383341979d"/>
    <s v="C631361L"/>
    <x v="20"/>
    <s v="P757318"/>
    <n v="64902"/>
    <n v="1"/>
    <n v="649020"/>
    <n v="0"/>
    <n v="649020"/>
    <n v="1"/>
    <n v="1"/>
    <n v="0"/>
    <n v="1"/>
    <d v="2021-07-15T00:00:00"/>
    <x v="890"/>
    <n v="649020"/>
    <n v="47328"/>
    <x v="11"/>
    <x v="2"/>
    <n v="601692"/>
    <n v="0.92707774798927611"/>
  </r>
  <r>
    <s v="ODR1422546971e"/>
    <s v="C180415L"/>
    <x v="272"/>
    <s v="P908466"/>
    <n v="32190"/>
    <n v="2"/>
    <n v="643800"/>
    <n v="0"/>
    <n v="643800"/>
    <n v="1"/>
    <n v="1"/>
    <n v="0"/>
    <n v="1"/>
    <d v="2021-07-18T00:00:00"/>
    <x v="2611"/>
    <n v="321900"/>
    <n v="25056"/>
    <x v="11"/>
    <x v="2"/>
    <n v="593688"/>
    <n v="0.92216216216216218"/>
  </r>
  <r>
    <s v="ODR4092735972a"/>
    <s v="C427430L"/>
    <x v="336"/>
    <s v="P179835"/>
    <n v="64380"/>
    <n v="1"/>
    <n v="643800"/>
    <n v="0"/>
    <n v="643800"/>
    <n v="1"/>
    <n v="1"/>
    <n v="1"/>
    <n v="1"/>
    <d v="2022-05-25T00:00:00"/>
    <x v="2612"/>
    <n v="643800"/>
    <n v="46980"/>
    <x v="5"/>
    <x v="2"/>
    <n v="596820"/>
    <n v="0.927027027027027"/>
  </r>
  <r>
    <s v="ODR1385764722b"/>
    <s v="C239351L"/>
    <x v="197"/>
    <s v="P955365"/>
    <n v="64189"/>
    <n v="1"/>
    <n v="641886"/>
    <n v="0"/>
    <n v="641886"/>
    <n v="1"/>
    <n v="1"/>
    <n v="1"/>
    <n v="1"/>
    <d v="2021-10-10T00:00:00"/>
    <x v="2613"/>
    <n v="641886"/>
    <n v="56434"/>
    <x v="12"/>
    <x v="2"/>
    <n v="585452"/>
    <n v="0.91208096141682482"/>
  </r>
  <r>
    <s v="ODR2623738962n"/>
    <s v="C713425L"/>
    <x v="160"/>
    <s v="P832727"/>
    <n v="63800"/>
    <n v="1"/>
    <n v="638000"/>
    <n v="0"/>
    <n v="638000"/>
    <n v="1"/>
    <n v="1"/>
    <n v="1"/>
    <n v="1"/>
    <d v="2021-09-21T00:00:00"/>
    <x v="2614"/>
    <n v="638000"/>
    <n v="44022"/>
    <x v="8"/>
    <x v="2"/>
    <n v="593978"/>
    <n v="0.93100000000000005"/>
  </r>
  <r>
    <s v="ODR4149133583u"/>
    <s v="C516821L"/>
    <x v="156"/>
    <s v="P591789"/>
    <n v="63800"/>
    <n v="1"/>
    <n v="638000"/>
    <n v="0"/>
    <n v="638000"/>
    <n v="1"/>
    <n v="0"/>
    <n v="0"/>
    <n v="4"/>
    <d v="2021-10-06T00:00:00"/>
    <x v="2615"/>
    <n v="638000"/>
    <n v="40832"/>
    <x v="14"/>
    <x v="1"/>
    <n v="597168"/>
    <n v="0.93600000000000005"/>
  </r>
  <r>
    <s v="ODR6742211929b"/>
    <s v="C996536L"/>
    <x v="406"/>
    <s v="P591789"/>
    <n v="63800"/>
    <n v="1"/>
    <n v="638000"/>
    <n v="0"/>
    <n v="638000"/>
    <n v="1"/>
    <n v="1"/>
    <n v="1"/>
    <n v="1"/>
    <d v="2021-08-10T00:00:00"/>
    <x v="2615"/>
    <n v="638000"/>
    <n v="40832"/>
    <x v="14"/>
    <x v="2"/>
    <n v="597168"/>
    <n v="0.93600000000000005"/>
  </r>
  <r>
    <s v="ODR8678944266w"/>
    <s v="C812535L"/>
    <x v="368"/>
    <s v="P145911"/>
    <n v="63800"/>
    <n v="1"/>
    <n v="638000"/>
    <n v="0"/>
    <n v="638000"/>
    <n v="1"/>
    <n v="1"/>
    <n v="1"/>
    <n v="1"/>
    <d v="2022-03-04T00:00:00"/>
    <x v="2616"/>
    <n v="638000"/>
    <n v="44022"/>
    <x v="14"/>
    <x v="2"/>
    <n v="593978"/>
    <n v="0.93100000000000005"/>
  </r>
  <r>
    <s v="ODR3361507721x"/>
    <s v="C419070L"/>
    <x v="295"/>
    <s v="P274909"/>
    <n v="63800"/>
    <n v="1"/>
    <n v="638000"/>
    <n v="0"/>
    <n v="638000"/>
    <n v="1"/>
    <n v="1"/>
    <n v="1"/>
    <n v="3"/>
    <d v="2021-10-25T00:00:00"/>
    <x v="2617"/>
    <n v="551000"/>
    <n v="48488"/>
    <x v="14"/>
    <x v="3"/>
    <n v="589512"/>
    <n v="0.92400000000000004"/>
  </r>
  <r>
    <s v="ODR3469114465u"/>
    <s v="C814804L"/>
    <x v="163"/>
    <s v="P207479"/>
    <n v="63800"/>
    <n v="1"/>
    <n v="638000"/>
    <n v="0"/>
    <n v="638000"/>
    <n v="1"/>
    <n v="1"/>
    <n v="1"/>
    <n v="1"/>
    <d v="2021-07-24T00:00:00"/>
    <x v="2618"/>
    <n v="638000"/>
    <n v="40194"/>
    <x v="12"/>
    <x v="2"/>
    <n v="597806"/>
    <n v="0.93700000000000006"/>
  </r>
  <r>
    <s v="ODR1417643936i"/>
    <s v="C504588L"/>
    <x v="71"/>
    <s v="P888890"/>
    <n v="31900"/>
    <n v="2"/>
    <n v="638000"/>
    <n v="0"/>
    <n v="638000"/>
    <n v="1"/>
    <n v="1"/>
    <n v="0"/>
    <n v="1"/>
    <d v="2021-09-01T00:00:00"/>
    <x v="2619"/>
    <n v="319000"/>
    <n v="24882"/>
    <x v="12"/>
    <x v="2"/>
    <n v="588236"/>
    <n v="0.92200000000000004"/>
  </r>
  <r>
    <s v="ODR3522655589f"/>
    <s v="C756271L"/>
    <x v="375"/>
    <s v="P410461"/>
    <n v="63800"/>
    <n v="1"/>
    <n v="638000"/>
    <n v="0"/>
    <n v="638000"/>
    <n v="1"/>
    <n v="1"/>
    <n v="1"/>
    <n v="1"/>
    <d v="2021-07-04T00:00:00"/>
    <x v="2620"/>
    <n v="638000"/>
    <n v="44660"/>
    <x v="11"/>
    <x v="2"/>
    <n v="593340"/>
    <n v="0.93"/>
  </r>
  <r>
    <s v="ODR3467964469r"/>
    <s v="C481253L"/>
    <x v="142"/>
    <s v="P194795"/>
    <n v="3190"/>
    <n v="20"/>
    <n v="638000"/>
    <n v="0"/>
    <n v="638000"/>
    <n v="1"/>
    <n v="1"/>
    <n v="1"/>
    <n v="1"/>
    <d v="2021-07-26T00:00:00"/>
    <x v="1936"/>
    <n v="31900"/>
    <n v="2610"/>
    <x v="11"/>
    <x v="2"/>
    <n v="585800"/>
    <n v="0.91818181818181821"/>
  </r>
  <r>
    <s v="ODR4688067505t"/>
    <s v="C962381L"/>
    <x v="172"/>
    <s v="P277478"/>
    <n v="12760"/>
    <n v="5"/>
    <n v="638000"/>
    <n v="0"/>
    <n v="638000"/>
    <n v="1"/>
    <n v="1"/>
    <n v="1"/>
    <n v="1"/>
    <d v="2021-07-14T00:00:00"/>
    <x v="2621"/>
    <n v="127600"/>
    <n v="9280"/>
    <x v="11"/>
    <x v="2"/>
    <n v="591600"/>
    <n v="0.92727272727272725"/>
  </r>
  <r>
    <s v="ODR2085074994m"/>
    <s v="C505840L"/>
    <x v="248"/>
    <s v="P194795"/>
    <n v="3190"/>
    <n v="20"/>
    <n v="638000"/>
    <n v="0"/>
    <n v="638000"/>
    <n v="1"/>
    <n v="1"/>
    <n v="1"/>
    <n v="1"/>
    <d v="2021-09-07T00:00:00"/>
    <x v="1936"/>
    <n v="31900"/>
    <n v="2610"/>
    <x v="11"/>
    <x v="2"/>
    <n v="585800"/>
    <n v="0.91818181818181821"/>
  </r>
  <r>
    <s v="ODR7123039005h"/>
    <s v="C245825L"/>
    <x v="161"/>
    <s v="P194795"/>
    <n v="3190"/>
    <n v="20"/>
    <n v="638000"/>
    <n v="0"/>
    <n v="638000"/>
    <n v="1"/>
    <n v="1"/>
    <n v="1"/>
    <n v="1"/>
    <d v="2021-07-18T00:00:00"/>
    <x v="1936"/>
    <n v="31900"/>
    <n v="2610"/>
    <x v="11"/>
    <x v="2"/>
    <n v="585800"/>
    <n v="0.91818181818181821"/>
  </r>
  <r>
    <s v="ODR4170734708u"/>
    <s v="C213952L"/>
    <x v="59"/>
    <s v="P562355"/>
    <n v="31900"/>
    <n v="2"/>
    <n v="638000"/>
    <n v="0"/>
    <n v="638000"/>
    <n v="1"/>
    <n v="1"/>
    <n v="1"/>
    <n v="1"/>
    <d v="2021-10-08T00:00:00"/>
    <x v="1383"/>
    <n v="319000"/>
    <n v="23896"/>
    <x v="5"/>
    <x v="2"/>
    <n v="590208"/>
    <n v="0.92509090909090907"/>
  </r>
  <r>
    <s v="ODR1846487532j"/>
    <s v="C675381L"/>
    <x v="199"/>
    <s v="P562355"/>
    <n v="31900"/>
    <n v="2"/>
    <n v="638000"/>
    <n v="0"/>
    <n v="638000"/>
    <n v="1"/>
    <n v="1"/>
    <n v="1"/>
    <n v="1"/>
    <d v="2021-10-03T00:00:00"/>
    <x v="1383"/>
    <n v="319000"/>
    <n v="23896"/>
    <x v="5"/>
    <x v="2"/>
    <n v="590208"/>
    <n v="0.92509090909090907"/>
  </r>
  <r>
    <s v="ODR9160194792p"/>
    <s v="C963211L"/>
    <x v="239"/>
    <s v="P562355"/>
    <n v="31900"/>
    <n v="2"/>
    <n v="638000"/>
    <n v="0"/>
    <n v="638000"/>
    <n v="1"/>
    <n v="1"/>
    <n v="1"/>
    <n v="1"/>
    <d v="2021-09-06T00:00:00"/>
    <x v="1383"/>
    <n v="319000"/>
    <n v="23896"/>
    <x v="5"/>
    <x v="2"/>
    <n v="590208"/>
    <n v="0.92509090909090907"/>
  </r>
  <r>
    <s v="ODR6091079951t"/>
    <s v="C972737L"/>
    <x v="282"/>
    <s v="P562355"/>
    <n v="31900"/>
    <n v="2"/>
    <n v="638000"/>
    <n v="0"/>
    <n v="638000"/>
    <n v="1"/>
    <n v="1"/>
    <n v="0"/>
    <n v="1"/>
    <d v="2021-07-21T00:00:00"/>
    <x v="1383"/>
    <n v="319000"/>
    <n v="23896"/>
    <x v="5"/>
    <x v="2"/>
    <n v="590208"/>
    <n v="0.92509090909090907"/>
  </r>
  <r>
    <s v="ODR8811661556u"/>
    <s v="C922671L"/>
    <x v="354"/>
    <s v="P562355"/>
    <n v="31900"/>
    <n v="2"/>
    <n v="638000"/>
    <n v="0"/>
    <n v="638000"/>
    <n v="1"/>
    <n v="1"/>
    <n v="1"/>
    <n v="1"/>
    <d v="2021-08-24T00:00:00"/>
    <x v="1383"/>
    <n v="319000"/>
    <n v="23896"/>
    <x v="5"/>
    <x v="2"/>
    <n v="590208"/>
    <n v="0.92509090909090907"/>
  </r>
  <r>
    <s v="ODR2515588918c"/>
    <s v="C815210L"/>
    <x v="235"/>
    <s v="P286058"/>
    <n v="63742"/>
    <n v="1"/>
    <n v="637420"/>
    <n v="0"/>
    <n v="637420"/>
    <n v="1"/>
    <n v="1"/>
    <n v="0"/>
    <n v="1"/>
    <d v="2021-09-14T00:00:00"/>
    <x v="2622"/>
    <n v="637420"/>
    <n v="57362"/>
    <x v="9"/>
    <x v="2"/>
    <n v="580058"/>
    <n v="0.91000909918107376"/>
  </r>
  <r>
    <s v="ODR6017591229p"/>
    <s v="C833878L"/>
    <x v="275"/>
    <s v="P501415"/>
    <n v="63510"/>
    <n v="1"/>
    <n v="635100"/>
    <n v="0"/>
    <n v="635100"/>
    <n v="1"/>
    <n v="1"/>
    <n v="0"/>
    <n v="1"/>
    <d v="2021-07-02T00:00:00"/>
    <x v="2099"/>
    <n v="635100"/>
    <n v="48256"/>
    <x v="13"/>
    <x v="2"/>
    <n v="586844"/>
    <n v="0.92401826484018268"/>
  </r>
  <r>
    <s v="ODR2886670121n"/>
    <s v="C475353L"/>
    <x v="356"/>
    <s v="P553225"/>
    <n v="63510"/>
    <n v="1"/>
    <n v="635100"/>
    <n v="0"/>
    <n v="635100"/>
    <n v="1"/>
    <n v="1"/>
    <n v="1"/>
    <n v="1"/>
    <d v="2021-08-16T00:00:00"/>
    <x v="2623"/>
    <n v="635100"/>
    <n v="56492"/>
    <x v="13"/>
    <x v="2"/>
    <n v="578608"/>
    <n v="0.91105022831050231"/>
  </r>
  <r>
    <s v="ODR6147304992o"/>
    <s v="C506255L"/>
    <x v="23"/>
    <s v="P911055"/>
    <n v="63510"/>
    <n v="1"/>
    <n v="635100"/>
    <n v="0"/>
    <n v="635100"/>
    <n v="1"/>
    <n v="1"/>
    <n v="1"/>
    <n v="1"/>
    <d v="2022-03-17T00:00:00"/>
    <x v="2624"/>
    <n v="635100"/>
    <n v="47618"/>
    <x v="13"/>
    <x v="2"/>
    <n v="587482"/>
    <n v="0.92502283105022831"/>
  </r>
  <r>
    <s v="ODR4044540548g"/>
    <s v="C363969L"/>
    <x v="291"/>
    <s v="P184688"/>
    <n v="63510"/>
    <n v="1"/>
    <n v="635100"/>
    <n v="0"/>
    <n v="635100"/>
    <n v="1"/>
    <n v="1"/>
    <n v="0"/>
    <n v="1"/>
    <d v="2022-02-24T00:00:00"/>
    <x v="2625"/>
    <n v="635100"/>
    <n v="39962"/>
    <x v="14"/>
    <x v="2"/>
    <n v="595138"/>
    <n v="0.93707762557077623"/>
  </r>
  <r>
    <s v="ODR7383070008b"/>
    <s v="C363969L"/>
    <x v="108"/>
    <s v="P184688"/>
    <n v="63510"/>
    <n v="1"/>
    <n v="635100"/>
    <n v="0"/>
    <n v="635100"/>
    <n v="1"/>
    <n v="1"/>
    <n v="0"/>
    <n v="1"/>
    <d v="2022-02-24T00:00:00"/>
    <x v="2625"/>
    <n v="635100"/>
    <n v="39962"/>
    <x v="14"/>
    <x v="2"/>
    <n v="595138"/>
    <n v="0.93707762557077623"/>
  </r>
  <r>
    <s v="ODR8950762670q"/>
    <s v="C580039L"/>
    <x v="349"/>
    <s v="P489102"/>
    <n v="63510"/>
    <n v="1"/>
    <n v="635100"/>
    <n v="0"/>
    <n v="635100"/>
    <n v="1"/>
    <n v="1"/>
    <n v="0"/>
    <n v="1"/>
    <d v="2022-04-25T00:00:00"/>
    <x v="2626"/>
    <n v="635100"/>
    <n v="43152"/>
    <x v="12"/>
    <x v="2"/>
    <n v="591948"/>
    <n v="0.93205479452054796"/>
  </r>
  <r>
    <s v="ODR8612024737g"/>
    <s v="C362244L"/>
    <x v="296"/>
    <s v="P166364"/>
    <n v="63510"/>
    <n v="1"/>
    <n v="635100"/>
    <n v="0"/>
    <n v="635100"/>
    <n v="1"/>
    <n v="1"/>
    <n v="0"/>
    <n v="1"/>
    <d v="2021-10-08T00:00:00"/>
    <x v="2627"/>
    <n v="635100"/>
    <n v="52664"/>
    <x v="12"/>
    <x v="2"/>
    <n v="582436"/>
    <n v="0.91707762557077621"/>
  </r>
  <r>
    <s v="ODR1863498523w"/>
    <s v="C513311L"/>
    <x v="72"/>
    <s v="P204937"/>
    <n v="63394"/>
    <n v="1"/>
    <n v="633940"/>
    <n v="0"/>
    <n v="633940"/>
    <n v="1"/>
    <n v="1"/>
    <n v="1"/>
    <n v="1"/>
    <d v="2021-11-23T00:00:00"/>
    <x v="2628"/>
    <n v="633940"/>
    <n v="37990"/>
    <x v="5"/>
    <x v="2"/>
    <n v="595950"/>
    <n v="0.94007319304666059"/>
  </r>
  <r>
    <s v="ODR5147029001c"/>
    <s v="C331799L"/>
    <x v="14"/>
    <s v="P365507"/>
    <n v="31610"/>
    <n v="2"/>
    <n v="632200"/>
    <n v="0"/>
    <n v="632200"/>
    <n v="1"/>
    <n v="1"/>
    <n v="1"/>
    <n v="1"/>
    <d v="2021-08-26T00:00:00"/>
    <x v="2629"/>
    <n v="214600"/>
    <n v="14558"/>
    <x v="0"/>
    <x v="2"/>
    <n v="603084"/>
    <n v="0.95394495412844038"/>
  </r>
  <r>
    <s v="ODR7905367161z"/>
    <s v="C177865L"/>
    <x v="280"/>
    <s v="P189686"/>
    <n v="63220"/>
    <n v="1"/>
    <n v="632200"/>
    <n v="0"/>
    <n v="632200"/>
    <n v="1"/>
    <n v="1"/>
    <n v="0"/>
    <n v="1"/>
    <d v="2021-10-06T00:00:00"/>
    <x v="2630"/>
    <n v="632200"/>
    <n v="48662"/>
    <x v="12"/>
    <x v="2"/>
    <n v="583538"/>
    <n v="0.92302752293577983"/>
  </r>
  <r>
    <s v="ODR3389759896c"/>
    <s v="C764276L"/>
    <x v="243"/>
    <s v="P481307"/>
    <n v="31610"/>
    <n v="2"/>
    <n v="632200"/>
    <n v="0"/>
    <n v="632200"/>
    <n v="1"/>
    <n v="1"/>
    <n v="1"/>
    <n v="1"/>
    <d v="2021-11-26T00:00:00"/>
    <x v="2062"/>
    <n v="326540"/>
    <n v="28362"/>
    <x v="11"/>
    <x v="2"/>
    <n v="575476"/>
    <n v="0.91027522935779814"/>
  </r>
  <r>
    <s v="ODR6636449115q"/>
    <s v="C900381L"/>
    <x v="153"/>
    <s v="P540957"/>
    <n v="62698"/>
    <n v="1"/>
    <n v="626980"/>
    <n v="0"/>
    <n v="626980"/>
    <n v="1"/>
    <n v="1"/>
    <n v="1"/>
    <n v="1"/>
    <d v="2021-12-17T00:00:00"/>
    <x v="2631"/>
    <n v="626980"/>
    <n v="40716"/>
    <x v="0"/>
    <x v="2"/>
    <n v="586264"/>
    <n v="0.93506012950971318"/>
  </r>
  <r>
    <s v="ODR4488682976c"/>
    <s v="C456367L"/>
    <x v="84"/>
    <s v="P803386"/>
    <n v="20880"/>
    <n v="3"/>
    <n v="626400"/>
    <n v="0"/>
    <n v="626400"/>
    <n v="1"/>
    <n v="1"/>
    <n v="0"/>
    <n v="1"/>
    <d v="2022-01-01T00:00:00"/>
    <x v="2632"/>
    <n v="208800"/>
    <n v="13340"/>
    <x v="5"/>
    <x v="2"/>
    <n v="586380"/>
    <n v="0.93611111111111112"/>
  </r>
  <r>
    <s v="ODR4395949003r"/>
    <s v="C750416L"/>
    <x v="323"/>
    <s v="P506674"/>
    <n v="62350"/>
    <n v="1"/>
    <n v="623500"/>
    <n v="0"/>
    <n v="623500"/>
    <n v="1"/>
    <n v="1"/>
    <n v="0"/>
    <n v="1"/>
    <d v="2021-12-20T00:00:00"/>
    <x v="2633"/>
    <n v="623500"/>
    <n v="47966"/>
    <x v="3"/>
    <x v="2"/>
    <n v="575534"/>
    <n v="0.92306976744186042"/>
  </r>
  <r>
    <s v="ODR1111336599a"/>
    <s v="C993531L"/>
    <x v="113"/>
    <s v="P569750"/>
    <n v="62002"/>
    <n v="1"/>
    <n v="620020"/>
    <n v="0"/>
    <n v="620020"/>
    <n v="1"/>
    <n v="0"/>
    <n v="0"/>
    <n v="5"/>
    <d v="2021-11-08T00:00:00"/>
    <x v="2634"/>
    <n v="616540"/>
    <n v="51156"/>
    <x v="8"/>
    <x v="0"/>
    <n v="568864"/>
    <n v="0.91749298409728719"/>
  </r>
  <r>
    <s v="ODR8419627366b"/>
    <s v="C844320L"/>
    <x v="407"/>
    <s v="P461945"/>
    <n v="61770"/>
    <n v="1"/>
    <n v="617700"/>
    <n v="0"/>
    <n v="617700"/>
    <n v="1"/>
    <n v="0"/>
    <n v="0"/>
    <n v="1"/>
    <d v="2021-07-27T00:00:00"/>
    <x v="2635"/>
    <n v="498800"/>
    <n v="34394"/>
    <x v="2"/>
    <x v="2"/>
    <n v="583306"/>
    <n v="0.94431924882629104"/>
  </r>
  <r>
    <s v="ODR9398815490q"/>
    <s v="C978527L"/>
    <x v="396"/>
    <s v="P757318"/>
    <n v="61770"/>
    <n v="1"/>
    <n v="617700"/>
    <n v="0"/>
    <n v="617700"/>
    <n v="1"/>
    <n v="0"/>
    <n v="0"/>
    <n v="4"/>
    <d v="2022-01-03T00:00:00"/>
    <x v="890"/>
    <n v="649020"/>
    <n v="47328"/>
    <x v="11"/>
    <x v="1"/>
    <n v="570372"/>
    <n v="0.92338028169014086"/>
  </r>
  <r>
    <s v="ODR7889185419w"/>
    <s v="C670306L"/>
    <x v="72"/>
    <s v="P291571"/>
    <n v="61480"/>
    <n v="1"/>
    <n v="614800"/>
    <n v="0"/>
    <n v="614800"/>
    <n v="1"/>
    <n v="1"/>
    <n v="0"/>
    <n v="1"/>
    <d v="2022-08-10T00:00:00"/>
    <x v="2636"/>
    <n v="614800"/>
    <n v="54694"/>
    <x v="0"/>
    <x v="2"/>
    <n v="560106"/>
    <n v="0.91103773584905656"/>
  </r>
  <r>
    <s v="ODR3456198925e"/>
    <s v="C337654L"/>
    <x v="408"/>
    <s v="P505247"/>
    <n v="60900"/>
    <n v="1"/>
    <n v="609000"/>
    <n v="0"/>
    <n v="609000"/>
    <n v="1"/>
    <n v="1"/>
    <n v="1"/>
    <n v="1"/>
    <d v="2021-07-19T00:00:00"/>
    <x v="2637"/>
    <n v="574200"/>
    <n v="41876"/>
    <x v="2"/>
    <x v="2"/>
    <n v="567124"/>
    <n v="0.9312380952380952"/>
  </r>
  <r>
    <s v="ODR3005276021o"/>
    <s v="C593433L"/>
    <x v="159"/>
    <s v="P834895"/>
    <n v="60900"/>
    <n v="1"/>
    <n v="609000"/>
    <n v="0"/>
    <n v="609000"/>
    <n v="1"/>
    <n v="0"/>
    <n v="0"/>
    <n v="4"/>
    <d v="2021-11-25T00:00:00"/>
    <x v="2638"/>
    <n v="609000"/>
    <n v="49300"/>
    <x v="13"/>
    <x v="1"/>
    <n v="559700"/>
    <n v="0.919047619047619"/>
  </r>
  <r>
    <s v="ODR8991610412u"/>
    <s v="C162721L"/>
    <x v="334"/>
    <s v="P658709"/>
    <n v="20300"/>
    <n v="3"/>
    <n v="609000"/>
    <n v="0"/>
    <n v="609000"/>
    <n v="1"/>
    <n v="1"/>
    <n v="0"/>
    <n v="1"/>
    <d v="2021-07-26T00:00:00"/>
    <x v="2639"/>
    <n v="203000"/>
    <n v="12180"/>
    <x v="3"/>
    <x v="2"/>
    <n v="572460"/>
    <n v="0.94"/>
  </r>
  <r>
    <s v="ODR3403692717x"/>
    <s v="C309355L"/>
    <x v="93"/>
    <s v="P517579"/>
    <n v="20300"/>
    <n v="3"/>
    <n v="609000"/>
    <n v="0"/>
    <n v="609000"/>
    <n v="1"/>
    <n v="1"/>
    <n v="1"/>
    <n v="1"/>
    <d v="2022-03-16T00:00:00"/>
    <x v="1636"/>
    <n v="284200"/>
    <n v="19604"/>
    <x v="14"/>
    <x v="2"/>
    <n v="550188"/>
    <n v="0.90342857142857147"/>
  </r>
  <r>
    <s v="ODR9353131135b"/>
    <s v="C682296L"/>
    <x v="141"/>
    <s v="P517579"/>
    <n v="20300"/>
    <n v="3"/>
    <n v="609000"/>
    <n v="0"/>
    <n v="609000"/>
    <n v="1"/>
    <n v="1"/>
    <n v="1"/>
    <n v="1"/>
    <d v="2021-07-09T00:00:00"/>
    <x v="1636"/>
    <n v="284200"/>
    <n v="19604"/>
    <x v="14"/>
    <x v="2"/>
    <n v="550188"/>
    <n v="0.90342857142857147"/>
  </r>
  <r>
    <s v="ODR4213349405l"/>
    <s v="C647809L"/>
    <x v="137"/>
    <s v="P517579"/>
    <n v="20300"/>
    <n v="3"/>
    <n v="609000"/>
    <n v="0"/>
    <n v="609000"/>
    <n v="1"/>
    <n v="1"/>
    <n v="1"/>
    <n v="4"/>
    <d v="2021-09-07T00:00:00"/>
    <x v="1636"/>
    <n v="284200"/>
    <n v="19604"/>
    <x v="14"/>
    <x v="1"/>
    <n v="550188"/>
    <n v="0.90342857142857147"/>
  </r>
  <r>
    <s v="ODR4214357689v"/>
    <s v="C756816L"/>
    <x v="343"/>
    <s v="P709147"/>
    <n v="60900"/>
    <n v="1"/>
    <n v="609000"/>
    <n v="0"/>
    <n v="609000"/>
    <n v="1"/>
    <n v="1"/>
    <n v="1"/>
    <n v="1"/>
    <d v="2021-12-16T00:00:00"/>
    <x v="2640"/>
    <n v="609000"/>
    <n v="36540"/>
    <x v="12"/>
    <x v="2"/>
    <n v="572460"/>
    <n v="0.94"/>
  </r>
  <r>
    <s v="ODR9153872244b"/>
    <s v="C451823L"/>
    <x v="199"/>
    <s v="P709147"/>
    <n v="60900"/>
    <n v="1"/>
    <n v="609000"/>
    <n v="0"/>
    <n v="609000"/>
    <n v="1"/>
    <n v="0"/>
    <n v="0"/>
    <n v="4"/>
    <d v="2021-10-23T00:00:00"/>
    <x v="2640"/>
    <n v="609000"/>
    <n v="36540"/>
    <x v="12"/>
    <x v="1"/>
    <n v="572460"/>
    <n v="0.94"/>
  </r>
  <r>
    <s v="ODR1496883139o"/>
    <s v="C180533L"/>
    <x v="10"/>
    <s v="P709147"/>
    <n v="60900"/>
    <n v="1"/>
    <n v="609000"/>
    <n v="0"/>
    <n v="609000"/>
    <n v="1"/>
    <n v="0"/>
    <n v="0"/>
    <n v="4"/>
    <d v="2021-08-23T00:00:00"/>
    <x v="2640"/>
    <n v="609000"/>
    <n v="36540"/>
    <x v="12"/>
    <x v="1"/>
    <n v="572460"/>
    <n v="0.94"/>
  </r>
  <r>
    <s v="ODR4321913832r"/>
    <s v="C315207L"/>
    <x v="49"/>
    <s v="P419348"/>
    <n v="60900"/>
    <n v="1"/>
    <n v="609000"/>
    <n v="0"/>
    <n v="609000"/>
    <n v="1"/>
    <n v="1"/>
    <n v="1"/>
    <n v="1"/>
    <d v="2021-11-25T00:00:00"/>
    <x v="230"/>
    <n v="609000"/>
    <n v="47502"/>
    <x v="12"/>
    <x v="2"/>
    <n v="561498"/>
    <n v="0.92200000000000004"/>
  </r>
  <r>
    <s v="ODR3332764193k"/>
    <s v="C340278L"/>
    <x v="147"/>
    <s v="P304302"/>
    <n v="60900"/>
    <n v="1"/>
    <n v="609000"/>
    <n v="0"/>
    <n v="609000"/>
    <n v="1"/>
    <n v="0"/>
    <n v="0"/>
    <n v="4"/>
    <d v="2022-05-14T00:00:00"/>
    <x v="2641"/>
    <n v="609000"/>
    <n v="47502"/>
    <x v="12"/>
    <x v="1"/>
    <n v="561498"/>
    <n v="0.92200000000000004"/>
  </r>
  <r>
    <s v="ODR6643411020l"/>
    <s v="C720927L"/>
    <x v="377"/>
    <s v="P529372"/>
    <n v="12180"/>
    <n v="5"/>
    <n v="609000"/>
    <n v="0"/>
    <n v="609000"/>
    <n v="1"/>
    <n v="1"/>
    <n v="0"/>
    <n v="1"/>
    <d v="2021-07-17T00:00:00"/>
    <x v="2642"/>
    <n v="121800"/>
    <n v="10092"/>
    <x v="11"/>
    <x v="2"/>
    <n v="558540"/>
    <n v="0.91714285714285715"/>
  </r>
  <r>
    <s v="ODR6065832168z"/>
    <s v="C331075L"/>
    <x v="132"/>
    <s v="P400701"/>
    <n v="60842"/>
    <n v="1"/>
    <n v="608420"/>
    <n v="0"/>
    <n v="608420"/>
    <n v="1"/>
    <n v="1"/>
    <n v="0"/>
    <n v="1"/>
    <d v="2022-01-11T00:00:00"/>
    <x v="2643"/>
    <n v="608420"/>
    <n v="37700"/>
    <x v="14"/>
    <x v="2"/>
    <n v="570720"/>
    <n v="0.93803622497616779"/>
  </r>
  <r>
    <s v="ODR2571661024c"/>
    <s v="C249867L"/>
    <x v="74"/>
    <s v="P979948"/>
    <n v="60842"/>
    <n v="1"/>
    <n v="608420"/>
    <n v="0"/>
    <n v="608420"/>
    <n v="1"/>
    <n v="1"/>
    <n v="1"/>
    <n v="1"/>
    <d v="2021-07-04T00:00:00"/>
    <x v="2644"/>
    <n v="608420"/>
    <n v="51678"/>
    <x v="14"/>
    <x v="2"/>
    <n v="556742"/>
    <n v="0.9150619637750238"/>
  </r>
  <r>
    <s v="ODR9992219656f"/>
    <s v="C995465L"/>
    <x v="306"/>
    <s v="P738924"/>
    <n v="20242"/>
    <n v="3"/>
    <n v="607260"/>
    <n v="0"/>
    <n v="607260"/>
    <n v="1"/>
    <n v="1"/>
    <n v="0"/>
    <n v="1"/>
    <d v="2021-12-21T00:00:00"/>
    <x v="1397"/>
    <n v="202420"/>
    <n v="15370"/>
    <x v="0"/>
    <x v="2"/>
    <n v="561150"/>
    <n v="0.9240687679083095"/>
  </r>
  <r>
    <s v="ODR6561683971t"/>
    <s v="C525405L"/>
    <x v="127"/>
    <s v="P757605"/>
    <n v="60610"/>
    <n v="1"/>
    <n v="606100"/>
    <n v="0"/>
    <n v="606100"/>
    <n v="1"/>
    <n v="1"/>
    <n v="1"/>
    <n v="1"/>
    <d v="2021-07-24T00:00:00"/>
    <x v="2645"/>
    <n v="606100"/>
    <n v="43616"/>
    <x v="3"/>
    <x v="2"/>
    <n v="562484"/>
    <n v="0.92803827751196177"/>
  </r>
  <r>
    <s v="ODR4475263711x"/>
    <s v="C157676L"/>
    <x v="232"/>
    <s v="P687030"/>
    <n v="60610"/>
    <n v="1"/>
    <n v="606100"/>
    <n v="0"/>
    <n v="606100"/>
    <n v="1"/>
    <n v="1"/>
    <n v="0"/>
    <n v="1"/>
    <d v="2021-10-24T00:00:00"/>
    <x v="2646"/>
    <n v="606100"/>
    <n v="43616"/>
    <x v="12"/>
    <x v="2"/>
    <n v="562484"/>
    <n v="0.92803827751196177"/>
  </r>
  <r>
    <s v="ODR5238989332v"/>
    <s v="C809544L"/>
    <x v="338"/>
    <s v="P462990"/>
    <n v="60320"/>
    <n v="1"/>
    <n v="603200"/>
    <n v="0"/>
    <n v="603200"/>
    <n v="1"/>
    <n v="1"/>
    <n v="0"/>
    <n v="5"/>
    <d v="2021-11-28T00:00:00"/>
    <x v="2647"/>
    <n v="603200"/>
    <n v="41006"/>
    <x v="0"/>
    <x v="0"/>
    <n v="562194"/>
    <n v="0.93201923076923077"/>
  </r>
  <r>
    <s v="ODR7451804628k"/>
    <s v="C173604L"/>
    <x v="266"/>
    <s v="P462990"/>
    <n v="60320"/>
    <n v="1"/>
    <n v="603200"/>
    <n v="0"/>
    <n v="603200"/>
    <n v="1"/>
    <n v="1"/>
    <n v="0"/>
    <n v="1"/>
    <d v="2021-09-20T00:00:00"/>
    <x v="2647"/>
    <n v="603200"/>
    <n v="41006"/>
    <x v="0"/>
    <x v="2"/>
    <n v="562194"/>
    <n v="0.93201923076923077"/>
  </r>
  <r>
    <s v="ODR2257853230g"/>
    <s v="C572388L"/>
    <x v="329"/>
    <s v="P462990"/>
    <n v="60320"/>
    <n v="1"/>
    <n v="603200"/>
    <n v="0"/>
    <n v="603200"/>
    <n v="1"/>
    <n v="1"/>
    <n v="1"/>
    <n v="3"/>
    <d v="2021-09-18T00:00:00"/>
    <x v="2647"/>
    <n v="603200"/>
    <n v="41006"/>
    <x v="0"/>
    <x v="3"/>
    <n v="562194"/>
    <n v="0.93201923076923077"/>
  </r>
  <r>
    <s v="ODR6045593239i"/>
    <s v="C899386L"/>
    <x v="152"/>
    <s v="P706502"/>
    <n v="30160"/>
    <n v="2"/>
    <n v="603200"/>
    <n v="0"/>
    <n v="603200"/>
    <n v="1"/>
    <n v="1"/>
    <n v="1"/>
    <n v="1"/>
    <d v="2021-07-25T00:00:00"/>
    <x v="2648"/>
    <n v="301600"/>
    <n v="19604"/>
    <x v="12"/>
    <x v="2"/>
    <n v="563992"/>
    <n v="0.93500000000000005"/>
  </r>
  <r>
    <s v="ODR1866572078g"/>
    <s v="C720927L"/>
    <x v="337"/>
    <s v="P641796"/>
    <n v="30160"/>
    <n v="2"/>
    <n v="603200"/>
    <n v="0"/>
    <n v="603200"/>
    <n v="1"/>
    <n v="1"/>
    <n v="1"/>
    <n v="1"/>
    <d v="2021-07-17T00:00:00"/>
    <x v="2649"/>
    <n v="301600"/>
    <n v="19894"/>
    <x v="11"/>
    <x v="2"/>
    <n v="563412"/>
    <n v="0.93403846153846148"/>
  </r>
  <r>
    <s v="ODR1119964698b"/>
    <s v="C225180L"/>
    <x v="194"/>
    <s v="P523149"/>
    <n v="59856"/>
    <n v="1"/>
    <n v="598560"/>
    <n v="0"/>
    <n v="598560"/>
    <n v="1"/>
    <n v="1"/>
    <n v="1"/>
    <n v="1"/>
    <d v="2021-10-11T00:00:00"/>
    <x v="2650"/>
    <n v="598560"/>
    <n v="53824"/>
    <x v="10"/>
    <x v="2"/>
    <n v="544736"/>
    <n v="0.91007751937984493"/>
  </r>
  <r>
    <s v="ODR1843810932g"/>
    <s v="C346638L"/>
    <x v="199"/>
    <s v="P574545"/>
    <n v="59450"/>
    <n v="1"/>
    <n v="594500"/>
    <n v="0"/>
    <n v="594500"/>
    <n v="1"/>
    <n v="0"/>
    <n v="0"/>
    <n v="1"/>
    <d v="2021-09-25T00:00:00"/>
    <x v="2061"/>
    <n v="594500"/>
    <n v="45762"/>
    <x v="11"/>
    <x v="2"/>
    <n v="548738"/>
    <n v="0.92302439024390248"/>
  </r>
  <r>
    <s v="ODR1530521902j"/>
    <s v="C349194L"/>
    <x v="386"/>
    <s v="P574545"/>
    <n v="59450"/>
    <n v="1"/>
    <n v="594500"/>
    <n v="0"/>
    <n v="594500"/>
    <n v="1"/>
    <n v="1"/>
    <n v="0"/>
    <n v="1"/>
    <d v="2021-11-11T00:00:00"/>
    <x v="2061"/>
    <n v="594500"/>
    <n v="45762"/>
    <x v="11"/>
    <x v="2"/>
    <n v="548738"/>
    <n v="0.92302439024390248"/>
  </r>
  <r>
    <s v="ODR7975792597o"/>
    <s v="C389017L"/>
    <x v="317"/>
    <s v="P574545"/>
    <n v="59450"/>
    <n v="1"/>
    <n v="594500"/>
    <n v="0"/>
    <n v="594500"/>
    <n v="1"/>
    <n v="1"/>
    <n v="1"/>
    <n v="1"/>
    <d v="2021-07-06T00:00:00"/>
    <x v="2061"/>
    <n v="594500"/>
    <n v="45762"/>
    <x v="11"/>
    <x v="2"/>
    <n v="548738"/>
    <n v="0.92302439024390248"/>
  </r>
  <r>
    <s v="ODR2248900856z"/>
    <s v="C974989L"/>
    <x v="405"/>
    <s v="P574545"/>
    <n v="59450"/>
    <n v="1"/>
    <n v="594500"/>
    <n v="0"/>
    <n v="594500"/>
    <n v="1"/>
    <n v="1"/>
    <n v="1"/>
    <n v="1"/>
    <d v="2021-08-21T00:00:00"/>
    <x v="2061"/>
    <n v="594500"/>
    <n v="45762"/>
    <x v="11"/>
    <x v="2"/>
    <n v="548738"/>
    <n v="0.92302439024390248"/>
  </r>
  <r>
    <s v="ODR6356095060t"/>
    <s v="C795284L"/>
    <x v="178"/>
    <s v="P574545"/>
    <n v="59450"/>
    <n v="1"/>
    <n v="594500"/>
    <n v="0"/>
    <n v="594500"/>
    <n v="1"/>
    <n v="1"/>
    <n v="1"/>
    <n v="1"/>
    <d v="2021-08-21T00:00:00"/>
    <x v="2061"/>
    <n v="594500"/>
    <n v="45762"/>
    <x v="11"/>
    <x v="2"/>
    <n v="548738"/>
    <n v="0.92302439024390248"/>
  </r>
  <r>
    <s v="ODR1253717990z"/>
    <s v="C565819L"/>
    <x v="68"/>
    <s v="P574545"/>
    <n v="59450"/>
    <n v="1"/>
    <n v="594500"/>
    <n v="0"/>
    <n v="594500"/>
    <n v="1"/>
    <n v="1"/>
    <n v="1"/>
    <n v="1"/>
    <d v="2021-11-04T00:00:00"/>
    <x v="2061"/>
    <n v="594500"/>
    <n v="45762"/>
    <x v="11"/>
    <x v="2"/>
    <n v="548738"/>
    <n v="0.92302439024390248"/>
  </r>
  <r>
    <s v="ODR4492112338k"/>
    <s v="C972075L"/>
    <x v="284"/>
    <s v="P574545"/>
    <n v="59450"/>
    <n v="1"/>
    <n v="594500"/>
    <n v="0"/>
    <n v="594500"/>
    <n v="1"/>
    <n v="1"/>
    <n v="1"/>
    <n v="1"/>
    <d v="2021-11-20T00:00:00"/>
    <x v="2061"/>
    <n v="594500"/>
    <n v="45762"/>
    <x v="11"/>
    <x v="2"/>
    <n v="548738"/>
    <n v="0.92302439024390248"/>
  </r>
  <r>
    <s v="ODR4862428984s"/>
    <s v="C887845L"/>
    <x v="293"/>
    <s v="P997381"/>
    <n v="59334"/>
    <n v="1"/>
    <n v="593340"/>
    <n v="0"/>
    <n v="593340"/>
    <n v="1"/>
    <n v="1"/>
    <n v="1"/>
    <n v="1"/>
    <d v="2021-07-06T00:00:00"/>
    <x v="2651"/>
    <n v="593340"/>
    <n v="50982"/>
    <x v="12"/>
    <x v="2"/>
    <n v="542358"/>
    <n v="0.91407624633431084"/>
  </r>
  <r>
    <s v="ODR4881959863a"/>
    <s v="C888130L"/>
    <x v="35"/>
    <s v="P494494"/>
    <n v="59160"/>
    <n v="1"/>
    <n v="591600"/>
    <n v="0"/>
    <n v="591600"/>
    <n v="1"/>
    <n v="0"/>
    <n v="0"/>
    <n v="1"/>
    <d v="2022-07-13T00:00:00"/>
    <x v="2652"/>
    <n v="591600"/>
    <n v="43732"/>
    <x v="0"/>
    <x v="2"/>
    <n v="547868"/>
    <n v="0.92607843137254897"/>
  </r>
  <r>
    <s v="ODR2629173741s"/>
    <s v="C182031L"/>
    <x v="174"/>
    <s v="P323833"/>
    <n v="29580"/>
    <n v="2"/>
    <n v="591600"/>
    <n v="0"/>
    <n v="591600"/>
    <n v="1"/>
    <n v="1"/>
    <n v="1"/>
    <n v="1"/>
    <d v="2021-07-13T00:00:00"/>
    <x v="1993"/>
    <n v="295800"/>
    <n v="20996"/>
    <x v="11"/>
    <x v="2"/>
    <n v="549608"/>
    <n v="0.92901960784313731"/>
  </r>
  <r>
    <s v="ODR7575975733v"/>
    <s v="C845035L"/>
    <x v="229"/>
    <s v="P323833"/>
    <n v="29580"/>
    <n v="2"/>
    <n v="591600"/>
    <n v="0"/>
    <n v="591600"/>
    <n v="1"/>
    <n v="1"/>
    <n v="1"/>
    <n v="1"/>
    <d v="2021-07-11T00:00:00"/>
    <x v="1993"/>
    <n v="295800"/>
    <n v="20996"/>
    <x v="11"/>
    <x v="2"/>
    <n v="549608"/>
    <n v="0.92901960784313731"/>
  </r>
  <r>
    <s v="ODR9055770453b"/>
    <s v="C363544L"/>
    <x v="145"/>
    <s v="P207426"/>
    <n v="14790"/>
    <n v="4"/>
    <n v="591600"/>
    <n v="0"/>
    <n v="591600"/>
    <n v="1"/>
    <n v="0"/>
    <n v="0"/>
    <n v="9"/>
    <d v="2021-09-27T00:00:00"/>
    <x v="2653"/>
    <n v="147900"/>
    <n v="9454"/>
    <x v="11"/>
    <x v="9"/>
    <n v="553784"/>
    <n v="0.93607843137254898"/>
  </r>
  <r>
    <s v="ODR4608411731t"/>
    <s v="C919222L"/>
    <x v="254"/>
    <s v="P562680"/>
    <n v="29580"/>
    <n v="2"/>
    <n v="591600"/>
    <n v="0"/>
    <n v="591600"/>
    <n v="1"/>
    <n v="0"/>
    <n v="0"/>
    <n v="1"/>
    <d v="2021-11-28T00:00:00"/>
    <x v="2654"/>
    <n v="295800"/>
    <n v="20358"/>
    <x v="11"/>
    <x v="2"/>
    <n v="550884"/>
    <n v="0.93117647058823527"/>
  </r>
  <r>
    <s v="ODR6193150745x"/>
    <s v="C829183L"/>
    <x v="392"/>
    <s v="P506768"/>
    <n v="9860"/>
    <n v="6"/>
    <n v="591600"/>
    <n v="0"/>
    <n v="591600"/>
    <n v="1"/>
    <n v="0"/>
    <n v="0"/>
    <n v="7"/>
    <d v="2022-05-27T00:00:00"/>
    <x v="1018"/>
    <n v="98600"/>
    <n v="8642"/>
    <x v="11"/>
    <x v="4"/>
    <n v="539748"/>
    <n v="0.91235294117647059"/>
  </r>
  <r>
    <s v="ODR4482580836h"/>
    <s v="C829183L"/>
    <x v="139"/>
    <s v="P506768"/>
    <n v="9860"/>
    <n v="6"/>
    <n v="591600"/>
    <n v="0"/>
    <n v="591600"/>
    <n v="1"/>
    <n v="0"/>
    <n v="0"/>
    <n v="7"/>
    <d v="2022-05-27T00:00:00"/>
    <x v="1018"/>
    <n v="98600"/>
    <n v="8642"/>
    <x v="11"/>
    <x v="4"/>
    <n v="539748"/>
    <n v="0.91235294117647059"/>
  </r>
  <r>
    <s v="ODR8778732819b"/>
    <s v="C236137L"/>
    <x v="101"/>
    <s v="P506768"/>
    <n v="9860"/>
    <n v="6"/>
    <n v="591600"/>
    <n v="0"/>
    <n v="591600"/>
    <n v="1"/>
    <n v="1"/>
    <n v="1"/>
    <n v="1"/>
    <d v="2021-10-07T00:00:00"/>
    <x v="1018"/>
    <n v="98600"/>
    <n v="8642"/>
    <x v="11"/>
    <x v="2"/>
    <n v="539748"/>
    <n v="0.91235294117647059"/>
  </r>
  <r>
    <s v="ODR1234289420v"/>
    <s v="C350808L"/>
    <x v="140"/>
    <s v="P933549"/>
    <n v="19720"/>
    <n v="3"/>
    <n v="591600"/>
    <n v="0"/>
    <n v="591600"/>
    <n v="1"/>
    <n v="1"/>
    <n v="0"/>
    <n v="1"/>
    <d v="2021-11-04T00:00:00"/>
    <x v="2655"/>
    <n v="197200"/>
    <n v="14152"/>
    <x v="5"/>
    <x v="2"/>
    <n v="549144"/>
    <n v="0.92823529411764705"/>
  </r>
  <r>
    <s v="ODR5629963827y"/>
    <s v="C350808L"/>
    <x v="121"/>
    <s v="P933549"/>
    <n v="19720"/>
    <n v="3"/>
    <n v="591600"/>
    <n v="0"/>
    <n v="591600"/>
    <n v="1"/>
    <n v="0"/>
    <n v="0"/>
    <n v="1"/>
    <d v="2021-11-04T00:00:00"/>
    <x v="2655"/>
    <n v="197200"/>
    <n v="14152"/>
    <x v="5"/>
    <x v="2"/>
    <n v="549144"/>
    <n v="0.92823529411764705"/>
  </r>
  <r>
    <s v="ODR5835475934i"/>
    <s v="C676393L"/>
    <x v="150"/>
    <s v="P534877"/>
    <n v="58058"/>
    <n v="1"/>
    <n v="580580"/>
    <n v="0"/>
    <n v="580580"/>
    <n v="1"/>
    <n v="0"/>
    <n v="0"/>
    <n v="4"/>
    <d v="2021-07-27T00:00:00"/>
    <x v="113"/>
    <n v="580580"/>
    <n v="43500"/>
    <x v="5"/>
    <x v="1"/>
    <n v="537080"/>
    <n v="0.92507492507492506"/>
  </r>
  <r>
    <s v="ODR1453775712f"/>
    <s v="C553551L"/>
    <x v="182"/>
    <s v="P534877"/>
    <n v="58058"/>
    <n v="1"/>
    <n v="580580"/>
    <n v="0"/>
    <n v="580580"/>
    <n v="1"/>
    <n v="0"/>
    <n v="0"/>
    <n v="4"/>
    <d v="2022-02-25T00:00:00"/>
    <x v="113"/>
    <n v="580580"/>
    <n v="43500"/>
    <x v="5"/>
    <x v="1"/>
    <n v="537080"/>
    <n v="0.92507492507492506"/>
  </r>
  <r>
    <s v="ODR7468988827m"/>
    <s v="C655655L"/>
    <x v="111"/>
    <s v="P534877"/>
    <n v="58058"/>
    <n v="1"/>
    <n v="580580"/>
    <n v="0"/>
    <n v="580580"/>
    <n v="1"/>
    <n v="0"/>
    <n v="0"/>
    <n v="4"/>
    <d v="2022-02-09T00:00:00"/>
    <x v="113"/>
    <n v="580580"/>
    <n v="43500"/>
    <x v="5"/>
    <x v="1"/>
    <n v="537080"/>
    <n v="0.92507492507492506"/>
  </r>
  <r>
    <s v="ODR2860277277l"/>
    <s v="C727528L"/>
    <x v="83"/>
    <s v="P324903"/>
    <n v="58000"/>
    <n v="1"/>
    <n v="580000"/>
    <n v="0"/>
    <n v="580000"/>
    <n v="1"/>
    <n v="1"/>
    <n v="1"/>
    <n v="1"/>
    <d v="2021-07-16T00:00:00"/>
    <x v="2656"/>
    <n v="580000"/>
    <n v="36540"/>
    <x v="8"/>
    <x v="2"/>
    <n v="543460"/>
    <n v="0.93700000000000006"/>
  </r>
  <r>
    <s v="ODR8090685670b"/>
    <s v="C280189L"/>
    <x v="171"/>
    <s v="P878538"/>
    <n v="58000"/>
    <n v="1"/>
    <n v="580000"/>
    <n v="0"/>
    <n v="580000"/>
    <n v="1"/>
    <n v="1"/>
    <n v="0"/>
    <n v="1"/>
    <d v="2022-05-19T00:00:00"/>
    <x v="2657"/>
    <n v="580000"/>
    <n v="44660"/>
    <x v="8"/>
    <x v="2"/>
    <n v="535340"/>
    <n v="0.92300000000000004"/>
  </r>
  <r>
    <s v="ODR1426046227n"/>
    <s v="C344377L"/>
    <x v="91"/>
    <s v="P909766"/>
    <n v="58000"/>
    <n v="1"/>
    <n v="580000"/>
    <n v="0"/>
    <n v="580000"/>
    <n v="1"/>
    <n v="0"/>
    <n v="0"/>
    <n v="1"/>
    <d v="2022-06-06T00:00:00"/>
    <x v="2658"/>
    <n v="580000"/>
    <n v="51040"/>
    <x v="8"/>
    <x v="2"/>
    <n v="528960"/>
    <n v="0.91200000000000003"/>
  </r>
  <r>
    <s v="ODR2811769041e"/>
    <s v="C262890L"/>
    <x v="174"/>
    <s v="P669089"/>
    <n v="29000"/>
    <n v="2"/>
    <n v="580000"/>
    <n v="0"/>
    <n v="580000"/>
    <n v="1"/>
    <n v="1"/>
    <n v="0"/>
    <n v="1"/>
    <d v="2021-08-07T00:00:00"/>
    <x v="2659"/>
    <n v="290000"/>
    <n v="20590"/>
    <x v="0"/>
    <x v="2"/>
    <n v="538820"/>
    <n v="0.92900000000000005"/>
  </r>
  <r>
    <s v="ODR5419804214n"/>
    <s v="C220785L"/>
    <x v="238"/>
    <s v="P485365"/>
    <n v="58000"/>
    <n v="1"/>
    <n v="580000"/>
    <n v="0"/>
    <n v="580000"/>
    <n v="1"/>
    <n v="0"/>
    <n v="0"/>
    <n v="4"/>
    <d v="2021-10-24T00:00:00"/>
    <x v="2660"/>
    <n v="580000"/>
    <n v="45820"/>
    <x v="0"/>
    <x v="1"/>
    <n v="534180"/>
    <n v="0.92100000000000004"/>
  </r>
  <r>
    <s v="ODR6133881238s"/>
    <s v="C860324L"/>
    <x v="372"/>
    <s v="P719272"/>
    <n v="58000"/>
    <n v="1"/>
    <n v="580000"/>
    <n v="0"/>
    <n v="580000"/>
    <n v="1"/>
    <n v="1"/>
    <n v="0"/>
    <n v="1"/>
    <d v="2021-07-08T00:00:00"/>
    <x v="2661"/>
    <n v="580000"/>
    <n v="42340"/>
    <x v="0"/>
    <x v="2"/>
    <n v="537660"/>
    <n v="0.92700000000000005"/>
  </r>
  <r>
    <s v="ODR8686596613q"/>
    <s v="C349501L"/>
    <x v="228"/>
    <s v="P587474"/>
    <n v="58000"/>
    <n v="1"/>
    <n v="580000"/>
    <n v="0"/>
    <n v="580000"/>
    <n v="1"/>
    <n v="1"/>
    <n v="0"/>
    <n v="1"/>
    <d v="2021-07-02T00:00:00"/>
    <x v="2161"/>
    <n v="4640"/>
    <n v="290"/>
    <x v="0"/>
    <x v="2"/>
    <n v="579710"/>
    <n v="0.99950000000000006"/>
  </r>
  <r>
    <s v="ODR8482869730j"/>
    <s v="C658568L"/>
    <x v="391"/>
    <s v="P179304"/>
    <n v="58000"/>
    <n v="1"/>
    <n v="580000"/>
    <n v="0"/>
    <n v="580000"/>
    <n v="1"/>
    <n v="1"/>
    <n v="1"/>
    <n v="1"/>
    <d v="2021-09-06T00:00:00"/>
    <x v="2662"/>
    <n v="580000"/>
    <n v="35380"/>
    <x v="0"/>
    <x v="2"/>
    <n v="544620"/>
    <n v="0.93899999999999995"/>
  </r>
  <r>
    <s v="ODR6485746048j"/>
    <s v="C684080L"/>
    <x v="325"/>
    <s v="P390266"/>
    <n v="29000"/>
    <n v="2"/>
    <n v="580000"/>
    <n v="0"/>
    <n v="580000"/>
    <n v="1"/>
    <n v="1"/>
    <n v="0"/>
    <n v="1"/>
    <d v="2021-09-16T00:00:00"/>
    <x v="2663"/>
    <n v="290000"/>
    <n v="24070"/>
    <x v="0"/>
    <x v="2"/>
    <n v="531860"/>
    <n v="0.91700000000000004"/>
  </r>
  <r>
    <s v="ODR2281557499c"/>
    <s v="C415016L"/>
    <x v="135"/>
    <s v="P557054"/>
    <n v="58000"/>
    <n v="1"/>
    <n v="580000"/>
    <n v="0"/>
    <n v="580000"/>
    <n v="1"/>
    <n v="1"/>
    <n v="0"/>
    <n v="1"/>
    <d v="2021-11-19T00:00:00"/>
    <x v="156"/>
    <n v="1159420"/>
    <n v="74182"/>
    <x v="0"/>
    <x v="2"/>
    <n v="505818"/>
    <n v="0.87209999999999999"/>
  </r>
  <r>
    <s v="ODR7338862726b"/>
    <s v="C316366L"/>
    <x v="341"/>
    <s v="P858068"/>
    <n v="29000"/>
    <n v="2"/>
    <n v="580000"/>
    <n v="0"/>
    <n v="580000"/>
    <n v="1"/>
    <n v="1"/>
    <n v="1"/>
    <n v="1"/>
    <d v="2022-01-25T00:00:00"/>
    <x v="0"/>
    <n v="261000"/>
    <n v="18270"/>
    <x v="0"/>
    <x v="2"/>
    <n v="543460"/>
    <n v="0.93700000000000006"/>
  </r>
  <r>
    <s v="ODR1757678113k"/>
    <s v="C312529L"/>
    <x v="369"/>
    <s v="P557054"/>
    <n v="58000"/>
    <n v="1"/>
    <n v="580000"/>
    <n v="0"/>
    <n v="580000"/>
    <n v="1"/>
    <n v="1"/>
    <n v="0"/>
    <n v="1"/>
    <d v="2021-09-09T00:00:00"/>
    <x v="156"/>
    <n v="1159420"/>
    <n v="74182"/>
    <x v="0"/>
    <x v="2"/>
    <n v="505818"/>
    <n v="0.87209999999999999"/>
  </r>
  <r>
    <s v="ODR6223964902q"/>
    <s v="C402221L"/>
    <x v="171"/>
    <s v="P158384"/>
    <n v="58000"/>
    <n v="1"/>
    <n v="580000"/>
    <n v="0"/>
    <n v="580000"/>
    <n v="1"/>
    <n v="1"/>
    <n v="0"/>
    <n v="1"/>
    <d v="2022-05-28T00:00:00"/>
    <x v="2163"/>
    <n v="580000"/>
    <n v="41180"/>
    <x v="0"/>
    <x v="2"/>
    <n v="538820"/>
    <n v="0.92900000000000005"/>
  </r>
  <r>
    <s v="ODR4495747469n"/>
    <s v="C333743L"/>
    <x v="355"/>
    <s v="P858068"/>
    <n v="29000"/>
    <n v="2"/>
    <n v="580000"/>
    <n v="0"/>
    <n v="580000"/>
    <n v="1"/>
    <n v="1"/>
    <n v="1"/>
    <n v="1"/>
    <d v="2021-07-07T00:00:00"/>
    <x v="0"/>
    <n v="261000"/>
    <n v="18270"/>
    <x v="0"/>
    <x v="2"/>
    <n v="543460"/>
    <n v="0.93700000000000006"/>
  </r>
  <r>
    <s v="ODR9704515733y"/>
    <s v="C287024L"/>
    <x v="165"/>
    <s v="P557054"/>
    <n v="58000"/>
    <n v="1"/>
    <n v="580000"/>
    <n v="0"/>
    <n v="580000"/>
    <n v="1"/>
    <n v="1"/>
    <n v="0"/>
    <n v="1"/>
    <d v="2022-03-07T00:00:00"/>
    <x v="156"/>
    <n v="1159420"/>
    <n v="74182"/>
    <x v="0"/>
    <x v="2"/>
    <n v="505818"/>
    <n v="0.87209999999999999"/>
  </r>
  <r>
    <s v="ODR2507174939f"/>
    <s v="C772704L"/>
    <x v="348"/>
    <s v="P557054"/>
    <n v="58000"/>
    <n v="1"/>
    <n v="580000"/>
    <n v="0"/>
    <n v="580000"/>
    <n v="1"/>
    <n v="1"/>
    <n v="0"/>
    <n v="1"/>
    <d v="2021-07-18T00:00:00"/>
    <x v="156"/>
    <n v="1159420"/>
    <n v="74182"/>
    <x v="0"/>
    <x v="2"/>
    <n v="505818"/>
    <n v="0.87209999999999999"/>
  </r>
  <r>
    <s v="ODR9155660971r"/>
    <s v="C312529L"/>
    <x v="141"/>
    <s v="P557054"/>
    <n v="58000"/>
    <n v="1"/>
    <n v="580000"/>
    <n v="0"/>
    <n v="580000"/>
    <n v="1"/>
    <n v="1"/>
    <n v="1"/>
    <n v="1"/>
    <d v="2021-09-09T00:00:00"/>
    <x v="156"/>
    <n v="1159420"/>
    <n v="74182"/>
    <x v="0"/>
    <x v="2"/>
    <n v="505818"/>
    <n v="0.87209999999999999"/>
  </r>
  <r>
    <s v="ODR9382162724y"/>
    <s v="C341700L"/>
    <x v="217"/>
    <s v="P557054"/>
    <n v="58000"/>
    <n v="1"/>
    <n v="580000"/>
    <n v="0"/>
    <n v="580000"/>
    <n v="1"/>
    <n v="1"/>
    <n v="0"/>
    <n v="1"/>
    <d v="2022-05-19T00:00:00"/>
    <x v="156"/>
    <n v="1159420"/>
    <n v="74182"/>
    <x v="0"/>
    <x v="2"/>
    <n v="505818"/>
    <n v="0.87209999999999999"/>
  </r>
  <r>
    <s v="ODR8725000500j"/>
    <s v="C221318L"/>
    <x v="101"/>
    <s v="P756941"/>
    <n v="58000"/>
    <n v="1"/>
    <n v="580000"/>
    <n v="0"/>
    <n v="580000"/>
    <n v="1"/>
    <n v="1"/>
    <n v="0"/>
    <n v="1"/>
    <d v="2021-08-01T00:00:00"/>
    <x v="2664"/>
    <n v="580000"/>
    <n v="44080"/>
    <x v="0"/>
    <x v="2"/>
    <n v="535920"/>
    <n v="0.92400000000000004"/>
  </r>
  <r>
    <s v="ODR7435737326f"/>
    <s v="C678332L"/>
    <x v="27"/>
    <s v="P718246"/>
    <n v="58000"/>
    <n v="1"/>
    <n v="580000"/>
    <n v="0"/>
    <n v="580000"/>
    <n v="1"/>
    <n v="0"/>
    <n v="0"/>
    <n v="1"/>
    <d v="2022-07-23T00:00:00"/>
    <x v="1606"/>
    <n v="1160000"/>
    <n v="75400"/>
    <x v="0"/>
    <x v="2"/>
    <n v="504600"/>
    <n v="0.87"/>
  </r>
  <r>
    <s v="ODR9484651782r"/>
    <s v="C867922L"/>
    <x v="146"/>
    <s v="P132321"/>
    <n v="5800"/>
    <n v="10"/>
    <n v="580000"/>
    <n v="0"/>
    <n v="580000"/>
    <n v="1"/>
    <n v="1"/>
    <n v="0"/>
    <n v="1"/>
    <d v="2022-06-22T00:00:00"/>
    <x v="2665"/>
    <n v="58000"/>
    <n v="3654"/>
    <x v="0"/>
    <x v="2"/>
    <n v="543460"/>
    <n v="0.93700000000000006"/>
  </r>
  <r>
    <s v="ODR9020796200r"/>
    <s v="C221318L"/>
    <x v="40"/>
    <s v="P132321"/>
    <n v="5800"/>
    <n v="10"/>
    <n v="580000"/>
    <n v="0"/>
    <n v="580000"/>
    <n v="1"/>
    <n v="1"/>
    <n v="0"/>
    <n v="1"/>
    <d v="2021-08-01T00:00:00"/>
    <x v="2665"/>
    <n v="58000"/>
    <n v="3654"/>
    <x v="0"/>
    <x v="2"/>
    <n v="543460"/>
    <n v="0.93700000000000006"/>
  </r>
  <r>
    <s v="ODR9210940634d"/>
    <s v="C187290L"/>
    <x v="401"/>
    <s v="P557054"/>
    <n v="58000"/>
    <n v="1"/>
    <n v="580000"/>
    <n v="0"/>
    <n v="580000"/>
    <n v="1"/>
    <n v="1"/>
    <n v="1"/>
    <n v="2"/>
    <d v="2021-09-12T00:00:00"/>
    <x v="156"/>
    <n v="1159420"/>
    <n v="74182"/>
    <x v="0"/>
    <x v="5"/>
    <n v="505818"/>
    <n v="0.87209999999999999"/>
  </r>
  <r>
    <s v="ODR6040219515o"/>
    <s v="C302804L"/>
    <x v="291"/>
    <s v="P858068"/>
    <n v="29000"/>
    <n v="2"/>
    <n v="580000"/>
    <n v="0"/>
    <n v="580000"/>
    <n v="1"/>
    <n v="0"/>
    <n v="0"/>
    <n v="1"/>
    <d v="2021-11-27T00:00:00"/>
    <x v="0"/>
    <n v="261000"/>
    <n v="18270"/>
    <x v="0"/>
    <x v="2"/>
    <n v="543460"/>
    <n v="0.93700000000000006"/>
  </r>
  <r>
    <s v="ODR5551197375o"/>
    <s v="C268664L"/>
    <x v="332"/>
    <s v="P557054"/>
    <n v="58000"/>
    <n v="1"/>
    <n v="580000"/>
    <n v="0"/>
    <n v="580000"/>
    <n v="1"/>
    <n v="1"/>
    <n v="1"/>
    <n v="1"/>
    <d v="2022-05-04T00:00:00"/>
    <x v="156"/>
    <n v="1159420"/>
    <n v="74182"/>
    <x v="0"/>
    <x v="2"/>
    <n v="505818"/>
    <n v="0.87209999999999999"/>
  </r>
  <r>
    <s v="ODR7350477544h"/>
    <s v="C415016L"/>
    <x v="336"/>
    <s v="P557054"/>
    <n v="58000"/>
    <n v="1"/>
    <n v="580000"/>
    <n v="0"/>
    <n v="580000"/>
    <n v="1"/>
    <n v="0"/>
    <n v="0"/>
    <n v="1"/>
    <d v="2021-11-19T00:00:00"/>
    <x v="156"/>
    <n v="1159420"/>
    <n v="74182"/>
    <x v="0"/>
    <x v="2"/>
    <n v="505818"/>
    <n v="0.87209999999999999"/>
  </r>
  <r>
    <s v="ODR5134604249m"/>
    <s v="C937356L"/>
    <x v="258"/>
    <s v="P816776"/>
    <n v="58000"/>
    <n v="1"/>
    <n v="580000"/>
    <n v="0"/>
    <n v="580000"/>
    <n v="1"/>
    <n v="1"/>
    <n v="1"/>
    <n v="1"/>
    <d v="2021-08-22T00:00:00"/>
    <x v="209"/>
    <n v="580000"/>
    <n v="38280"/>
    <x v="12"/>
    <x v="2"/>
    <n v="541720"/>
    <n v="0.93400000000000005"/>
  </r>
  <r>
    <s v="ODR9743387801t"/>
    <s v="C489717L"/>
    <x v="335"/>
    <s v="P344716"/>
    <n v="58000"/>
    <n v="1"/>
    <n v="580000"/>
    <n v="0"/>
    <n v="580000"/>
    <n v="1"/>
    <n v="0"/>
    <n v="0"/>
    <n v="2"/>
    <d v="2022-02-13T00:00:00"/>
    <x v="2165"/>
    <n v="580000"/>
    <n v="48140"/>
    <x v="11"/>
    <x v="5"/>
    <n v="531860"/>
    <n v="0.91700000000000004"/>
  </r>
  <r>
    <s v="ODR9431390518d"/>
    <s v="C940603L"/>
    <x v="61"/>
    <s v="P344716"/>
    <n v="58000"/>
    <n v="1"/>
    <n v="580000"/>
    <n v="0"/>
    <n v="580000"/>
    <n v="1"/>
    <n v="1"/>
    <n v="1"/>
    <n v="1"/>
    <d v="2021-09-02T00:00:00"/>
    <x v="2165"/>
    <n v="580000"/>
    <n v="48140"/>
    <x v="11"/>
    <x v="2"/>
    <n v="531860"/>
    <n v="0.91700000000000004"/>
  </r>
  <r>
    <s v="ODR6076642810i"/>
    <s v="C763658L"/>
    <x v="71"/>
    <s v="P137745"/>
    <n v="58000"/>
    <n v="1"/>
    <n v="580000"/>
    <n v="0"/>
    <n v="580000"/>
    <n v="1"/>
    <n v="1"/>
    <n v="0"/>
    <n v="1"/>
    <d v="2022-07-18T00:00:00"/>
    <x v="2666"/>
    <n v="580000"/>
    <n v="51040"/>
    <x v="11"/>
    <x v="2"/>
    <n v="528960"/>
    <n v="0.91200000000000003"/>
  </r>
  <r>
    <s v="ODR4228472141g"/>
    <s v="C915276L"/>
    <x v="320"/>
    <s v="P489354"/>
    <n v="58000"/>
    <n v="1"/>
    <n v="580000"/>
    <n v="0"/>
    <n v="580000"/>
    <n v="1"/>
    <n v="1"/>
    <n v="0"/>
    <n v="3"/>
    <d v="2021-12-22T00:00:00"/>
    <x v="2667"/>
    <n v="405420"/>
    <n v="26332"/>
    <x v="5"/>
    <x v="3"/>
    <n v="553668"/>
    <n v="0.9546"/>
  </r>
  <r>
    <s v="ODR6767504535e"/>
    <s v="C678257L"/>
    <x v="346"/>
    <s v="P489354"/>
    <n v="58000"/>
    <n v="1"/>
    <n v="580000"/>
    <n v="0"/>
    <n v="580000"/>
    <n v="1"/>
    <n v="1"/>
    <n v="0"/>
    <n v="3"/>
    <d v="2021-07-23T00:00:00"/>
    <x v="2667"/>
    <n v="405420"/>
    <n v="26332"/>
    <x v="5"/>
    <x v="3"/>
    <n v="553668"/>
    <n v="0.9546"/>
  </r>
  <r>
    <s v="ODR6138723249e"/>
    <s v="C445624L"/>
    <x v="326"/>
    <s v="P489354"/>
    <n v="58000"/>
    <n v="1"/>
    <n v="580000"/>
    <n v="0"/>
    <n v="580000"/>
    <n v="1"/>
    <n v="1"/>
    <n v="0"/>
    <n v="1"/>
    <d v="2021-09-19T00:00:00"/>
    <x v="2667"/>
    <n v="405420"/>
    <n v="26332"/>
    <x v="5"/>
    <x v="2"/>
    <n v="553668"/>
    <n v="0.9546"/>
  </r>
  <r>
    <s v="ODR6791506833x"/>
    <s v="C437043L"/>
    <x v="189"/>
    <s v="P985716"/>
    <n v="58000"/>
    <n v="1"/>
    <n v="580000"/>
    <n v="0"/>
    <n v="580000"/>
    <n v="1"/>
    <n v="1"/>
    <n v="0"/>
    <n v="1"/>
    <d v="2022-01-21T00:00:00"/>
    <x v="1443"/>
    <n v="580000"/>
    <n v="35960"/>
    <x v="5"/>
    <x v="2"/>
    <n v="544040"/>
    <n v="0.93799999999999994"/>
  </r>
  <r>
    <s v="ODR9661132728z"/>
    <s v="C518179L"/>
    <x v="342"/>
    <s v="P489354"/>
    <n v="58000"/>
    <n v="1"/>
    <n v="580000"/>
    <n v="0"/>
    <n v="580000"/>
    <n v="1"/>
    <n v="1"/>
    <n v="1"/>
    <n v="1"/>
    <d v="2021-09-20T00:00:00"/>
    <x v="2667"/>
    <n v="405420"/>
    <n v="26332"/>
    <x v="5"/>
    <x v="2"/>
    <n v="553668"/>
    <n v="0.9546"/>
  </r>
  <r>
    <s v="ODR7253626048h"/>
    <s v="C451523L"/>
    <x v="368"/>
    <s v="P534877"/>
    <n v="58000"/>
    <n v="1"/>
    <n v="580000"/>
    <n v="0"/>
    <n v="580000"/>
    <n v="1"/>
    <n v="1"/>
    <n v="1"/>
    <n v="1"/>
    <d v="2022-01-13T00:00:00"/>
    <x v="113"/>
    <n v="580580"/>
    <n v="43500"/>
    <x v="5"/>
    <x v="2"/>
    <n v="536500"/>
    <n v="0.92500000000000004"/>
  </r>
  <r>
    <s v="ODR4335130867i"/>
    <s v="C887442L"/>
    <x v="245"/>
    <s v="P534877"/>
    <n v="58000"/>
    <n v="1"/>
    <n v="580000"/>
    <n v="0"/>
    <n v="580000"/>
    <n v="1"/>
    <n v="1"/>
    <n v="1"/>
    <n v="1"/>
    <d v="2021-08-02T00:00:00"/>
    <x v="113"/>
    <n v="580580"/>
    <n v="43500"/>
    <x v="5"/>
    <x v="2"/>
    <n v="536500"/>
    <n v="0.92500000000000004"/>
  </r>
  <r>
    <s v="ODR7375180563d"/>
    <s v="C678763L"/>
    <x v="298"/>
    <s v="P534877"/>
    <n v="58000"/>
    <n v="1"/>
    <n v="580000"/>
    <n v="0"/>
    <n v="580000"/>
    <n v="1"/>
    <n v="1"/>
    <n v="1"/>
    <n v="1"/>
    <d v="2022-02-18T00:00:00"/>
    <x v="113"/>
    <n v="580580"/>
    <n v="43500"/>
    <x v="5"/>
    <x v="2"/>
    <n v="536500"/>
    <n v="0.92500000000000004"/>
  </r>
  <r>
    <s v="ODR2236958517v"/>
    <s v="C508430L"/>
    <x v="253"/>
    <s v="P534877"/>
    <n v="58000"/>
    <n v="1"/>
    <n v="580000"/>
    <n v="0"/>
    <n v="580000"/>
    <n v="1"/>
    <n v="1"/>
    <n v="1"/>
    <n v="1"/>
    <d v="2021-09-19T00:00:00"/>
    <x v="113"/>
    <n v="580580"/>
    <n v="43500"/>
    <x v="5"/>
    <x v="2"/>
    <n v="536500"/>
    <n v="0.92500000000000004"/>
  </r>
  <r>
    <s v="ODR8643638896k"/>
    <s v="C817633L"/>
    <x v="116"/>
    <s v="P534877"/>
    <n v="58000"/>
    <n v="1"/>
    <n v="580000"/>
    <n v="0"/>
    <n v="580000"/>
    <n v="1"/>
    <n v="1"/>
    <n v="1"/>
    <n v="1"/>
    <d v="2022-03-04T00:00:00"/>
    <x v="113"/>
    <n v="580580"/>
    <n v="43500"/>
    <x v="5"/>
    <x v="2"/>
    <n v="536500"/>
    <n v="0.92500000000000004"/>
  </r>
  <r>
    <s v="ODR8209124828t"/>
    <s v="C437231L"/>
    <x v="93"/>
    <s v="P534877"/>
    <n v="58000"/>
    <n v="1"/>
    <n v="580000"/>
    <n v="0"/>
    <n v="580000"/>
    <n v="1"/>
    <n v="1"/>
    <n v="1"/>
    <n v="1"/>
    <d v="2022-03-10T00:00:00"/>
    <x v="113"/>
    <n v="580580"/>
    <n v="43500"/>
    <x v="5"/>
    <x v="2"/>
    <n v="536500"/>
    <n v="0.92500000000000004"/>
  </r>
  <r>
    <s v="ODR6276739648i"/>
    <s v="C570200L"/>
    <x v="14"/>
    <s v="P534877"/>
    <n v="58000"/>
    <n v="1"/>
    <n v="580000"/>
    <n v="0"/>
    <n v="580000"/>
    <n v="1"/>
    <n v="1"/>
    <n v="1"/>
    <n v="1"/>
    <d v="2022-04-04T00:00:00"/>
    <x v="113"/>
    <n v="580580"/>
    <n v="43500"/>
    <x v="5"/>
    <x v="2"/>
    <n v="536500"/>
    <n v="0.92500000000000004"/>
  </r>
  <r>
    <s v="ODR1486680833w"/>
    <s v="C359839L"/>
    <x v="165"/>
    <s v="P534877"/>
    <n v="58000"/>
    <n v="1"/>
    <n v="580000"/>
    <n v="0"/>
    <n v="580000"/>
    <n v="1"/>
    <n v="1"/>
    <n v="1"/>
    <n v="1"/>
    <d v="2021-08-16T00:00:00"/>
    <x v="113"/>
    <n v="580580"/>
    <n v="43500"/>
    <x v="5"/>
    <x v="2"/>
    <n v="536500"/>
    <n v="0.92500000000000004"/>
  </r>
  <r>
    <s v="ODR6930265577i"/>
    <s v="C575975L"/>
    <x v="50"/>
    <s v="P534877"/>
    <n v="58000"/>
    <n v="1"/>
    <n v="580000"/>
    <n v="0"/>
    <n v="580000"/>
    <n v="1"/>
    <n v="0"/>
    <n v="0"/>
    <n v="4"/>
    <d v="2022-03-02T00:00:00"/>
    <x v="113"/>
    <n v="580580"/>
    <n v="43500"/>
    <x v="5"/>
    <x v="1"/>
    <n v="536500"/>
    <n v="0.92500000000000004"/>
  </r>
  <r>
    <s v="ODR9956547304z"/>
    <s v="C432709L"/>
    <x v="224"/>
    <s v="P534877"/>
    <n v="58000"/>
    <n v="1"/>
    <n v="580000"/>
    <n v="0"/>
    <n v="580000"/>
    <n v="1"/>
    <n v="1"/>
    <n v="1"/>
    <n v="1"/>
    <d v="2022-05-10T00:00:00"/>
    <x v="113"/>
    <n v="580580"/>
    <n v="43500"/>
    <x v="5"/>
    <x v="2"/>
    <n v="536500"/>
    <n v="0.92500000000000004"/>
  </r>
  <r>
    <s v="ODR9136099901l"/>
    <s v="C451523L"/>
    <x v="137"/>
    <s v="P534877"/>
    <n v="58000"/>
    <n v="1"/>
    <n v="580000"/>
    <n v="0"/>
    <n v="580000"/>
    <n v="1"/>
    <n v="1"/>
    <n v="1"/>
    <n v="1"/>
    <d v="2022-01-13T00:00:00"/>
    <x v="113"/>
    <n v="580580"/>
    <n v="43500"/>
    <x v="5"/>
    <x v="2"/>
    <n v="536500"/>
    <n v="0.92500000000000004"/>
  </r>
  <r>
    <s v="ODR5194811585k"/>
    <s v="C150235L"/>
    <x v="69"/>
    <s v="P534877"/>
    <n v="58000"/>
    <n v="1"/>
    <n v="580000"/>
    <n v="0"/>
    <n v="580000"/>
    <n v="1"/>
    <n v="1"/>
    <n v="1"/>
    <n v="3"/>
    <d v="2022-07-17T00:00:00"/>
    <x v="113"/>
    <n v="580580"/>
    <n v="43500"/>
    <x v="5"/>
    <x v="3"/>
    <n v="536500"/>
    <n v="0.92500000000000004"/>
  </r>
  <r>
    <s v="ODR5582333706b"/>
    <s v="C162721L"/>
    <x v="123"/>
    <s v="P534877"/>
    <n v="58000"/>
    <n v="1"/>
    <n v="580000"/>
    <n v="0"/>
    <n v="580000"/>
    <n v="1"/>
    <n v="1"/>
    <n v="1"/>
    <n v="1"/>
    <d v="2021-07-26T00:00:00"/>
    <x v="113"/>
    <n v="580580"/>
    <n v="43500"/>
    <x v="5"/>
    <x v="2"/>
    <n v="536500"/>
    <n v="0.92500000000000004"/>
  </r>
  <r>
    <s v="ODR9434569124u"/>
    <s v="C741634L"/>
    <x v="390"/>
    <s v="P961217"/>
    <n v="57942"/>
    <n v="1"/>
    <n v="579420"/>
    <n v="0"/>
    <n v="579420"/>
    <n v="1"/>
    <n v="1"/>
    <n v="1"/>
    <n v="1"/>
    <d v="2021-07-09T00:00:00"/>
    <x v="2668"/>
    <n v="579420"/>
    <n v="49822"/>
    <x v="10"/>
    <x v="2"/>
    <n v="529598"/>
    <n v="0.91401401401401405"/>
  </r>
  <r>
    <s v="ODR1268089244y"/>
    <s v="C434388L"/>
    <x v="345"/>
    <s v="P282451"/>
    <n v="57942"/>
    <n v="1"/>
    <n v="579420"/>
    <n v="0"/>
    <n v="579420"/>
    <n v="1"/>
    <n v="1"/>
    <n v="0"/>
    <n v="1"/>
    <d v="2021-12-27T00:00:00"/>
    <x v="2669"/>
    <n v="579420"/>
    <n v="38222"/>
    <x v="10"/>
    <x v="2"/>
    <n v="541198"/>
    <n v="0.93403403403403407"/>
  </r>
  <r>
    <s v="ODR4037558424l"/>
    <s v="C594854L"/>
    <x v="288"/>
    <s v="P875224"/>
    <n v="57942"/>
    <n v="1"/>
    <n v="579420"/>
    <n v="0"/>
    <n v="579420"/>
    <n v="1"/>
    <n v="1"/>
    <n v="0"/>
    <n v="1"/>
    <d v="2022-01-26T00:00:00"/>
    <x v="2670"/>
    <n v="579420"/>
    <n v="41702"/>
    <x v="13"/>
    <x v="2"/>
    <n v="537718"/>
    <n v="0.92802802802802797"/>
  </r>
  <r>
    <s v="ODR9213837208g"/>
    <s v="C870086L"/>
    <x v="269"/>
    <s v="P875224"/>
    <n v="57942"/>
    <n v="1"/>
    <n v="579420"/>
    <n v="0"/>
    <n v="579420"/>
    <n v="1"/>
    <n v="1"/>
    <n v="1"/>
    <n v="1"/>
    <d v="2022-01-17T00:00:00"/>
    <x v="2670"/>
    <n v="579420"/>
    <n v="41702"/>
    <x v="13"/>
    <x v="2"/>
    <n v="537718"/>
    <n v="0.92802802802802797"/>
  </r>
  <r>
    <s v="ODR2524072057d"/>
    <s v="C724582L"/>
    <x v="94"/>
    <s v="P875224"/>
    <n v="57942"/>
    <n v="1"/>
    <n v="579420"/>
    <n v="0"/>
    <n v="579420"/>
    <n v="1"/>
    <n v="1"/>
    <n v="1"/>
    <n v="1"/>
    <d v="2022-01-16T00:00:00"/>
    <x v="2670"/>
    <n v="579420"/>
    <n v="41702"/>
    <x v="13"/>
    <x v="2"/>
    <n v="537718"/>
    <n v="0.92802802802802797"/>
  </r>
  <r>
    <s v="ODR1947917919j"/>
    <s v="C864263L"/>
    <x v="259"/>
    <s v="P875224"/>
    <n v="57942"/>
    <n v="1"/>
    <n v="579420"/>
    <n v="0"/>
    <n v="579420"/>
    <n v="1"/>
    <n v="1"/>
    <n v="1"/>
    <n v="1"/>
    <d v="2022-03-28T00:00:00"/>
    <x v="2670"/>
    <n v="579420"/>
    <n v="41702"/>
    <x v="13"/>
    <x v="2"/>
    <n v="537718"/>
    <n v="0.92802802802802797"/>
  </r>
  <r>
    <s v="ODR4286161926o"/>
    <s v="C634136L"/>
    <x v="34"/>
    <s v="P875224"/>
    <n v="57942"/>
    <n v="1"/>
    <n v="579420"/>
    <n v="0"/>
    <n v="579420"/>
    <n v="1"/>
    <n v="1"/>
    <n v="0"/>
    <n v="1"/>
    <d v="2022-07-16T00:00:00"/>
    <x v="2670"/>
    <n v="579420"/>
    <n v="41702"/>
    <x v="13"/>
    <x v="2"/>
    <n v="537718"/>
    <n v="0.92802802802802797"/>
  </r>
  <r>
    <s v="ODR7885419147j"/>
    <s v="C955247L"/>
    <x v="109"/>
    <s v="P875224"/>
    <n v="57942"/>
    <n v="1"/>
    <n v="579420"/>
    <n v="0"/>
    <n v="579420"/>
    <n v="1"/>
    <n v="1"/>
    <n v="1"/>
    <n v="1"/>
    <d v="2022-03-22T00:00:00"/>
    <x v="2670"/>
    <n v="579420"/>
    <n v="41702"/>
    <x v="13"/>
    <x v="2"/>
    <n v="537718"/>
    <n v="0.92802802802802797"/>
  </r>
  <r>
    <s v="ODR2105804190a"/>
    <s v="C627638L"/>
    <x v="255"/>
    <s v="P200668"/>
    <n v="57942"/>
    <n v="1"/>
    <n v="579420"/>
    <n v="0"/>
    <n v="579420"/>
    <n v="1"/>
    <n v="1"/>
    <n v="1"/>
    <n v="1"/>
    <d v="2021-07-02T00:00:00"/>
    <x v="2671"/>
    <n v="579420"/>
    <n v="41702"/>
    <x v="3"/>
    <x v="2"/>
    <n v="537718"/>
    <n v="0.92802802802802797"/>
  </r>
  <r>
    <s v="ODR5670943319p"/>
    <s v="C597836L"/>
    <x v="102"/>
    <s v="P253188"/>
    <n v="57942"/>
    <n v="1"/>
    <n v="579420"/>
    <n v="0"/>
    <n v="579420"/>
    <n v="1"/>
    <n v="1"/>
    <n v="1"/>
    <n v="1"/>
    <d v="2022-07-19T00:00:00"/>
    <x v="2672"/>
    <n v="579420"/>
    <n v="44602"/>
    <x v="1"/>
    <x v="2"/>
    <n v="534818"/>
    <n v="0.92302302302302297"/>
  </r>
  <r>
    <s v="ODR2235329683e"/>
    <s v="C449792L"/>
    <x v="404"/>
    <s v="P418918"/>
    <n v="57942"/>
    <n v="1"/>
    <n v="579420"/>
    <n v="0"/>
    <n v="579420"/>
    <n v="1"/>
    <n v="1"/>
    <n v="1"/>
    <n v="1"/>
    <d v="2021-09-24T00:00:00"/>
    <x v="2104"/>
    <n v="632200"/>
    <n v="45472"/>
    <x v="6"/>
    <x v="2"/>
    <n v="533948"/>
    <n v="0.92152152152152156"/>
  </r>
  <r>
    <s v="ODR8338121003m"/>
    <s v="C209849L"/>
    <x v="406"/>
    <s v="P658437"/>
    <n v="57942"/>
    <n v="1"/>
    <n v="579420"/>
    <n v="0"/>
    <n v="579420"/>
    <n v="1"/>
    <n v="0"/>
    <n v="0"/>
    <n v="1"/>
    <d v="2021-09-09T00:00:00"/>
    <x v="2673"/>
    <n v="579420"/>
    <n v="46922"/>
    <x v="6"/>
    <x v="2"/>
    <n v="532498"/>
    <n v="0.91901901901901906"/>
  </r>
  <r>
    <s v="ODR8269787465b"/>
    <s v="C383917L"/>
    <x v="178"/>
    <s v="P536443"/>
    <n v="57942"/>
    <n v="1"/>
    <n v="579420"/>
    <n v="0"/>
    <n v="579420"/>
    <n v="1"/>
    <n v="1"/>
    <n v="0"/>
    <n v="1"/>
    <d v="2021-09-23T00:00:00"/>
    <x v="2674"/>
    <n v="579420"/>
    <n v="49822"/>
    <x v="14"/>
    <x v="2"/>
    <n v="529598"/>
    <n v="0.91401401401401405"/>
  </r>
  <r>
    <s v="ODR7461879676c"/>
    <s v="C837860L"/>
    <x v="46"/>
    <s v="P724487"/>
    <n v="57942"/>
    <n v="1"/>
    <n v="579420"/>
    <n v="0"/>
    <n v="579420"/>
    <n v="1"/>
    <n v="0"/>
    <n v="0"/>
    <n v="4"/>
    <d v="2021-07-10T00:00:00"/>
    <x v="2675"/>
    <n v="579420"/>
    <n v="45182"/>
    <x v="14"/>
    <x v="1"/>
    <n v="534238"/>
    <n v="0.92202202202202199"/>
  </r>
  <r>
    <s v="ODR1670078172f"/>
    <s v="C469899L"/>
    <x v="303"/>
    <s v="P466797"/>
    <n v="57942"/>
    <n v="1"/>
    <n v="579420"/>
    <n v="0"/>
    <n v="579420"/>
    <n v="1"/>
    <n v="1"/>
    <n v="1"/>
    <n v="1"/>
    <d v="2021-09-28T00:00:00"/>
    <x v="2676"/>
    <n v="579420"/>
    <n v="41702"/>
    <x v="14"/>
    <x v="2"/>
    <n v="537718"/>
    <n v="0.92802802802802797"/>
  </r>
  <r>
    <s v="ODR6876365967x"/>
    <s v="C652456L"/>
    <x v="172"/>
    <s v="P410032"/>
    <n v="57942"/>
    <n v="1"/>
    <n v="579420"/>
    <n v="0"/>
    <n v="579420"/>
    <n v="1"/>
    <n v="0"/>
    <n v="0"/>
    <n v="8"/>
    <d v="2021-07-04T00:00:00"/>
    <x v="2677"/>
    <n v="579420"/>
    <n v="49822"/>
    <x v="0"/>
    <x v="8"/>
    <n v="529598"/>
    <n v="0.91401401401401405"/>
  </r>
  <r>
    <s v="ODR1439357099u"/>
    <s v="C766635L"/>
    <x v="220"/>
    <s v="P170303"/>
    <n v="57942"/>
    <n v="1"/>
    <n v="579420"/>
    <n v="0"/>
    <n v="579420"/>
    <n v="1"/>
    <n v="1"/>
    <n v="1"/>
    <n v="1"/>
    <d v="2021-08-17T00:00:00"/>
    <x v="2678"/>
    <n v="579420"/>
    <n v="44022"/>
    <x v="0"/>
    <x v="2"/>
    <n v="535398"/>
    <n v="0.92402402402402406"/>
  </r>
  <r>
    <s v="ODR1247348647j"/>
    <s v="C219951L"/>
    <x v="404"/>
    <s v="P324617"/>
    <n v="57942"/>
    <n v="1"/>
    <n v="579420"/>
    <n v="0"/>
    <n v="579420"/>
    <n v="1"/>
    <n v="1"/>
    <n v="1"/>
    <n v="1"/>
    <d v="2021-09-23T00:00:00"/>
    <x v="2392"/>
    <n v="1449420"/>
    <n v="99992"/>
    <x v="0"/>
    <x v="2"/>
    <n v="479428"/>
    <n v="0.82742742742742748"/>
  </r>
  <r>
    <s v="ODR5702282219x"/>
    <s v="C293341L"/>
    <x v="248"/>
    <s v="P324617"/>
    <n v="57942"/>
    <n v="1"/>
    <n v="579420"/>
    <n v="0"/>
    <n v="579420"/>
    <n v="1"/>
    <n v="1"/>
    <n v="1"/>
    <n v="1"/>
    <d v="2021-09-20T00:00:00"/>
    <x v="2392"/>
    <n v="1449420"/>
    <n v="99992"/>
    <x v="0"/>
    <x v="2"/>
    <n v="479428"/>
    <n v="0.82742742742742748"/>
  </r>
  <r>
    <s v="ODR2148400582l"/>
    <s v="C776994L"/>
    <x v="239"/>
    <s v="P324617"/>
    <n v="57942"/>
    <n v="1"/>
    <n v="579420"/>
    <n v="0"/>
    <n v="579420"/>
    <n v="1"/>
    <n v="1"/>
    <n v="1"/>
    <n v="1"/>
    <d v="2021-09-05T00:00:00"/>
    <x v="2392"/>
    <n v="1449420"/>
    <n v="99992"/>
    <x v="0"/>
    <x v="2"/>
    <n v="479428"/>
    <n v="0.82742742742742748"/>
  </r>
  <r>
    <s v="ODR2954122223m"/>
    <s v="C835403L"/>
    <x v="115"/>
    <s v="P528632"/>
    <n v="57942"/>
    <n v="1"/>
    <n v="579420"/>
    <n v="0"/>
    <n v="579420"/>
    <n v="1"/>
    <n v="1"/>
    <n v="1"/>
    <n v="1"/>
    <d v="2021-09-08T00:00:00"/>
    <x v="2679"/>
    <n v="579420"/>
    <n v="45182"/>
    <x v="0"/>
    <x v="2"/>
    <n v="534238"/>
    <n v="0.92202202202202199"/>
  </r>
  <r>
    <s v="ODR5217662113a"/>
    <s v="C889581L"/>
    <x v="352"/>
    <s v="P528632"/>
    <n v="57942"/>
    <n v="1"/>
    <n v="579420"/>
    <n v="0"/>
    <n v="579420"/>
    <n v="1"/>
    <n v="1"/>
    <n v="1"/>
    <n v="1"/>
    <d v="2021-09-13T00:00:00"/>
    <x v="2679"/>
    <n v="579420"/>
    <n v="45182"/>
    <x v="0"/>
    <x v="2"/>
    <n v="534238"/>
    <n v="0.92202202202202199"/>
  </r>
  <r>
    <s v="ODR6694157259f"/>
    <s v="C112901L"/>
    <x v="357"/>
    <s v="P422424"/>
    <n v="57942"/>
    <n v="1"/>
    <n v="579420"/>
    <n v="0"/>
    <n v="579420"/>
    <n v="1"/>
    <n v="1"/>
    <n v="1"/>
    <n v="1"/>
    <d v="2021-10-03T00:00:00"/>
    <x v="2680"/>
    <n v="579420"/>
    <n v="47502"/>
    <x v="0"/>
    <x v="2"/>
    <n v="531918"/>
    <n v="0.91801801801801797"/>
  </r>
  <r>
    <s v="ODR7693060252d"/>
    <s v="C126878L"/>
    <x v="326"/>
    <s v="P785220"/>
    <n v="57942"/>
    <n v="1"/>
    <n v="579420"/>
    <n v="0"/>
    <n v="579420"/>
    <n v="1"/>
    <n v="1"/>
    <n v="0"/>
    <n v="1"/>
    <d v="2021-12-18T00:00:00"/>
    <x v="2681"/>
    <n v="579420"/>
    <n v="41702"/>
    <x v="0"/>
    <x v="2"/>
    <n v="537718"/>
    <n v="0.92802802802802797"/>
  </r>
  <r>
    <s v="ODR6233401805z"/>
    <s v="C264899L"/>
    <x v="287"/>
    <s v="P785220"/>
    <n v="57942"/>
    <n v="1"/>
    <n v="579420"/>
    <n v="0"/>
    <n v="579420"/>
    <n v="1"/>
    <n v="1"/>
    <n v="1"/>
    <n v="1"/>
    <d v="2022-01-17T00:00:00"/>
    <x v="2681"/>
    <n v="579420"/>
    <n v="41702"/>
    <x v="0"/>
    <x v="2"/>
    <n v="537718"/>
    <n v="0.92802802802802797"/>
  </r>
  <r>
    <s v="ODR7197242655m"/>
    <s v="C487004L"/>
    <x v="195"/>
    <s v="P557054"/>
    <n v="57942"/>
    <n v="1"/>
    <n v="579420"/>
    <n v="0"/>
    <n v="579420"/>
    <n v="1"/>
    <n v="1"/>
    <n v="1"/>
    <n v="1"/>
    <d v="2021-10-08T00:00:00"/>
    <x v="156"/>
    <n v="1159420"/>
    <n v="74182"/>
    <x v="0"/>
    <x v="2"/>
    <n v="505238"/>
    <n v="0.87197197197197196"/>
  </r>
  <r>
    <s v="ODR6924615475v"/>
    <s v="C694063L"/>
    <x v="256"/>
    <s v="P557054"/>
    <n v="57942"/>
    <n v="1"/>
    <n v="579420"/>
    <n v="0"/>
    <n v="579420"/>
    <n v="1"/>
    <n v="1"/>
    <n v="1"/>
    <n v="1"/>
    <d v="2022-03-28T00:00:00"/>
    <x v="156"/>
    <n v="1159420"/>
    <n v="74182"/>
    <x v="0"/>
    <x v="2"/>
    <n v="505238"/>
    <n v="0.87197197197197196"/>
  </r>
  <r>
    <s v="ODR8951245528s"/>
    <s v="C591890L"/>
    <x v="23"/>
    <s v="P557054"/>
    <n v="57942"/>
    <n v="1"/>
    <n v="579420"/>
    <n v="0"/>
    <n v="579420"/>
    <n v="1"/>
    <n v="1"/>
    <n v="1"/>
    <n v="3"/>
    <d v="2021-10-06T00:00:00"/>
    <x v="156"/>
    <n v="1159420"/>
    <n v="74182"/>
    <x v="0"/>
    <x v="3"/>
    <n v="505238"/>
    <n v="0.87197197197197196"/>
  </r>
  <r>
    <s v="ODR2780141214z"/>
    <s v="C331662L"/>
    <x v="151"/>
    <s v="P557054"/>
    <n v="57942"/>
    <n v="1"/>
    <n v="579420"/>
    <n v="0"/>
    <n v="579420"/>
    <n v="1"/>
    <n v="1"/>
    <n v="1"/>
    <n v="1"/>
    <d v="2022-04-01T00:00:00"/>
    <x v="156"/>
    <n v="1159420"/>
    <n v="74182"/>
    <x v="0"/>
    <x v="2"/>
    <n v="505238"/>
    <n v="0.87197197197197196"/>
  </r>
  <r>
    <s v="ODR1652705454e"/>
    <s v="C652874L"/>
    <x v="50"/>
    <s v="P964018"/>
    <n v="57942"/>
    <n v="1"/>
    <n v="579420"/>
    <n v="0"/>
    <n v="579420"/>
    <n v="1"/>
    <n v="1"/>
    <n v="1"/>
    <n v="1"/>
    <d v="2021-11-15T00:00:00"/>
    <x v="2682"/>
    <n v="579420"/>
    <n v="35322"/>
    <x v="0"/>
    <x v="2"/>
    <n v="544098"/>
    <n v="0.93903903903903907"/>
  </r>
  <r>
    <s v="ODR5662653357j"/>
    <s v="C672573L"/>
    <x v="225"/>
    <s v="P528632"/>
    <n v="57942"/>
    <n v="1"/>
    <n v="579420"/>
    <n v="0"/>
    <n v="579420"/>
    <n v="1"/>
    <n v="1"/>
    <n v="0"/>
    <n v="1"/>
    <d v="2021-09-10T00:00:00"/>
    <x v="2679"/>
    <n v="579420"/>
    <n v="45182"/>
    <x v="0"/>
    <x v="2"/>
    <n v="534238"/>
    <n v="0.92202202202202199"/>
  </r>
  <r>
    <s v="ODR3398095177v"/>
    <s v="C520362L"/>
    <x v="261"/>
    <s v="P557054"/>
    <n v="57942"/>
    <n v="1"/>
    <n v="579420"/>
    <n v="0"/>
    <n v="579420"/>
    <n v="1"/>
    <n v="1"/>
    <n v="1"/>
    <n v="1"/>
    <d v="2021-07-27T00:00:00"/>
    <x v="156"/>
    <n v="1159420"/>
    <n v="74182"/>
    <x v="0"/>
    <x v="2"/>
    <n v="505238"/>
    <n v="0.87197197197197196"/>
  </r>
  <r>
    <s v="ODR3607467411u"/>
    <s v="C289646L"/>
    <x v="209"/>
    <s v="P557054"/>
    <n v="57942"/>
    <n v="1"/>
    <n v="579420"/>
    <n v="0"/>
    <n v="579420"/>
    <n v="1"/>
    <n v="1"/>
    <n v="1"/>
    <n v="1"/>
    <d v="2021-11-23T00:00:00"/>
    <x v="156"/>
    <n v="1159420"/>
    <n v="74182"/>
    <x v="0"/>
    <x v="2"/>
    <n v="505238"/>
    <n v="0.87197197197197196"/>
  </r>
  <r>
    <s v="ODR1659615991q"/>
    <s v="C180913L"/>
    <x v="216"/>
    <s v="P198900"/>
    <n v="57942"/>
    <n v="1"/>
    <n v="579420"/>
    <n v="0"/>
    <n v="579420"/>
    <n v="1"/>
    <n v="1"/>
    <n v="1"/>
    <n v="1"/>
    <d v="2021-07-20T00:00:00"/>
    <x v="2683"/>
    <n v="579420"/>
    <n v="41122"/>
    <x v="12"/>
    <x v="2"/>
    <n v="538298"/>
    <n v="0.92902902902902906"/>
  </r>
  <r>
    <s v="ODR8317907473e"/>
    <s v="C486123L"/>
    <x v="358"/>
    <s v="P267185"/>
    <n v="28942"/>
    <n v="2"/>
    <n v="578840"/>
    <n v="0"/>
    <n v="578840"/>
    <n v="1"/>
    <n v="1"/>
    <n v="1"/>
    <n v="1"/>
    <d v="2022-01-13T00:00:00"/>
    <x v="2684"/>
    <n v="289420"/>
    <n v="17342"/>
    <x v="14"/>
    <x v="2"/>
    <n v="544156"/>
    <n v="0.94008016032064123"/>
  </r>
  <r>
    <s v="ODR9994037511p"/>
    <s v="C454055L"/>
    <x v="34"/>
    <s v="P900623"/>
    <n v="57768"/>
    <n v="1"/>
    <n v="577680"/>
    <n v="0"/>
    <n v="577680"/>
    <n v="1"/>
    <n v="1"/>
    <n v="1"/>
    <n v="1"/>
    <d v="2022-05-13T00:00:00"/>
    <x v="2685"/>
    <n v="577680"/>
    <n v="36366"/>
    <x v="0"/>
    <x v="2"/>
    <n v="541314"/>
    <n v="0.93704819277108431"/>
  </r>
  <r>
    <s v="ODR7182893502s"/>
    <s v="C508080L"/>
    <x v="372"/>
    <s v="P785410"/>
    <n v="57710"/>
    <n v="1"/>
    <n v="577100"/>
    <n v="0"/>
    <n v="577100"/>
    <n v="1"/>
    <n v="0"/>
    <n v="0"/>
    <n v="1"/>
    <d v="2021-07-15T00:00:00"/>
    <x v="2686"/>
    <n v="577100"/>
    <n v="50170"/>
    <x v="13"/>
    <x v="2"/>
    <n v="526930"/>
    <n v="0.91306532663316586"/>
  </r>
  <r>
    <s v="ODR2908641328l"/>
    <s v="C633382L"/>
    <x v="184"/>
    <s v="P549870"/>
    <n v="57710"/>
    <n v="1"/>
    <n v="577100"/>
    <n v="0"/>
    <n v="577100"/>
    <n v="1"/>
    <n v="1"/>
    <n v="1"/>
    <n v="1"/>
    <d v="2021-07-13T00:00:00"/>
    <x v="2687"/>
    <n v="577100"/>
    <n v="50750"/>
    <x v="13"/>
    <x v="2"/>
    <n v="526350"/>
    <n v="0.9120603015075377"/>
  </r>
  <r>
    <s v="ODR4394534020m"/>
    <s v="C464538L"/>
    <x v="49"/>
    <s v="P672819"/>
    <n v="57710"/>
    <n v="1"/>
    <n v="577100"/>
    <n v="0"/>
    <n v="577100"/>
    <n v="1"/>
    <n v="1"/>
    <n v="1"/>
    <n v="1"/>
    <d v="2021-11-12T00:00:00"/>
    <x v="2688"/>
    <n v="577100"/>
    <n v="40948"/>
    <x v="13"/>
    <x v="2"/>
    <n v="536152"/>
    <n v="0.92904522613065321"/>
  </r>
  <r>
    <s v="ODR2632108353p"/>
    <s v="C820319L"/>
    <x v="67"/>
    <s v="P474128"/>
    <n v="57710"/>
    <n v="1"/>
    <n v="577100"/>
    <n v="0"/>
    <n v="577100"/>
    <n v="1"/>
    <n v="1"/>
    <n v="1"/>
    <n v="1"/>
    <d v="2021-11-24T00:00:00"/>
    <x v="2689"/>
    <n v="577100"/>
    <n v="41528"/>
    <x v="13"/>
    <x v="2"/>
    <n v="535572"/>
    <n v="0.92804020100502516"/>
  </r>
  <r>
    <s v="ODR3635618035c"/>
    <s v="C824913L"/>
    <x v="299"/>
    <s v="P784452"/>
    <n v="57710"/>
    <n v="1"/>
    <n v="577100"/>
    <n v="0"/>
    <n v="577100"/>
    <n v="1"/>
    <n v="1"/>
    <n v="1"/>
    <n v="1"/>
    <d v="2021-10-22T00:00:00"/>
    <x v="2690"/>
    <n v="577100"/>
    <n v="37468"/>
    <x v="13"/>
    <x v="2"/>
    <n v="539632"/>
    <n v="0.9350753768844221"/>
  </r>
  <r>
    <s v="ODR6528775401x"/>
    <s v="C913601L"/>
    <x v="253"/>
    <s v="P599552"/>
    <n v="57710"/>
    <n v="1"/>
    <n v="577100"/>
    <n v="0"/>
    <n v="577100"/>
    <n v="1"/>
    <n v="1"/>
    <n v="0"/>
    <n v="1"/>
    <d v="2022-02-26T00:00:00"/>
    <x v="2691"/>
    <n v="577100"/>
    <n v="38628"/>
    <x v="13"/>
    <x v="2"/>
    <n v="538472"/>
    <n v="0.93306532663316588"/>
  </r>
  <r>
    <s v="ODR9800566546u"/>
    <s v="C354470L"/>
    <x v="258"/>
    <s v="P611179"/>
    <n v="57710"/>
    <n v="1"/>
    <n v="577100"/>
    <n v="0"/>
    <n v="577100"/>
    <n v="1"/>
    <n v="1"/>
    <n v="1"/>
    <n v="1"/>
    <d v="2022-03-20T00:00:00"/>
    <x v="872"/>
    <n v="577100"/>
    <n v="42688"/>
    <x v="13"/>
    <x v="2"/>
    <n v="534412"/>
    <n v="0.92603015075376882"/>
  </r>
  <r>
    <s v="ODR4555236862x"/>
    <s v="C626607L"/>
    <x v="151"/>
    <s v="P611179"/>
    <n v="57710"/>
    <n v="1"/>
    <n v="577100"/>
    <n v="0"/>
    <n v="577100"/>
    <n v="1"/>
    <n v="1"/>
    <n v="1"/>
    <n v="1"/>
    <d v="2022-04-17T00:00:00"/>
    <x v="872"/>
    <n v="577100"/>
    <n v="42688"/>
    <x v="13"/>
    <x v="2"/>
    <n v="534412"/>
    <n v="0.92603015075376882"/>
  </r>
  <r>
    <s v="ODR3956439235v"/>
    <s v="C246788L"/>
    <x v="60"/>
    <s v="P611179"/>
    <n v="57710"/>
    <n v="1"/>
    <n v="577100"/>
    <n v="0"/>
    <n v="577100"/>
    <n v="1"/>
    <n v="1"/>
    <n v="1"/>
    <n v="1"/>
    <d v="2022-04-06T00:00:00"/>
    <x v="872"/>
    <n v="577100"/>
    <n v="42688"/>
    <x v="13"/>
    <x v="2"/>
    <n v="534412"/>
    <n v="0.92603015075376882"/>
  </r>
  <r>
    <s v="ODR5819621337s"/>
    <s v="C278206L"/>
    <x v="396"/>
    <s v="P611179"/>
    <n v="57710"/>
    <n v="1"/>
    <n v="577100"/>
    <n v="0"/>
    <n v="577100"/>
    <n v="1"/>
    <n v="1"/>
    <n v="1"/>
    <n v="1"/>
    <d v="2022-04-18T00:00:00"/>
    <x v="872"/>
    <n v="577100"/>
    <n v="42688"/>
    <x v="13"/>
    <x v="2"/>
    <n v="534412"/>
    <n v="0.92603015075376882"/>
  </r>
  <r>
    <s v="ODR3700410950c"/>
    <s v="C338436L"/>
    <x v="132"/>
    <s v="P672819"/>
    <n v="57710"/>
    <n v="1"/>
    <n v="577100"/>
    <n v="0"/>
    <n v="577100"/>
    <n v="1"/>
    <n v="1"/>
    <n v="1"/>
    <n v="1"/>
    <d v="2022-05-21T00:00:00"/>
    <x v="2688"/>
    <n v="577100"/>
    <n v="40948"/>
    <x v="13"/>
    <x v="2"/>
    <n v="536152"/>
    <n v="0.92904522613065321"/>
  </r>
  <r>
    <s v="ODR1269197371b"/>
    <s v="C533639L"/>
    <x v="366"/>
    <s v="P588707"/>
    <n v="57710"/>
    <n v="1"/>
    <n v="577100"/>
    <n v="0"/>
    <n v="577100"/>
    <n v="1"/>
    <n v="0"/>
    <n v="0"/>
    <n v="1"/>
    <d v="2021-09-04T00:00:00"/>
    <x v="165"/>
    <n v="577100"/>
    <n v="46690"/>
    <x v="13"/>
    <x v="2"/>
    <n v="530410"/>
    <n v="0.91909547738693465"/>
  </r>
  <r>
    <s v="ODR3000287749p"/>
    <s v="C573259L"/>
    <x v="203"/>
    <s v="P611179"/>
    <n v="57710"/>
    <n v="1"/>
    <n v="577100"/>
    <n v="0"/>
    <n v="577100"/>
    <n v="1"/>
    <n v="1"/>
    <n v="1"/>
    <n v="1"/>
    <d v="2022-01-09T00:00:00"/>
    <x v="872"/>
    <n v="577100"/>
    <n v="42688"/>
    <x v="13"/>
    <x v="2"/>
    <n v="534412"/>
    <n v="0.92603015075376882"/>
  </r>
  <r>
    <s v="ODR3172110482n"/>
    <s v="C865561L"/>
    <x v="185"/>
    <s v="P611179"/>
    <n v="57710"/>
    <n v="1"/>
    <n v="577100"/>
    <n v="0"/>
    <n v="577100"/>
    <n v="1"/>
    <n v="1"/>
    <n v="1"/>
    <n v="1"/>
    <d v="2022-03-23T00:00:00"/>
    <x v="872"/>
    <n v="577100"/>
    <n v="42688"/>
    <x v="13"/>
    <x v="2"/>
    <n v="534412"/>
    <n v="0.92603015075376882"/>
  </r>
  <r>
    <s v="ODR6859185832w"/>
    <s v="C393928L"/>
    <x v="154"/>
    <s v="P520691"/>
    <n v="57710"/>
    <n v="1"/>
    <n v="577100"/>
    <n v="0"/>
    <n v="577100"/>
    <n v="1"/>
    <n v="1"/>
    <n v="1"/>
    <n v="1"/>
    <d v="2021-07-18T00:00:00"/>
    <x v="2692"/>
    <n v="577100"/>
    <n v="40948"/>
    <x v="0"/>
    <x v="2"/>
    <n v="536152"/>
    <n v="0.92904522613065321"/>
  </r>
  <r>
    <s v="ODR3641794683a"/>
    <s v="C697826L"/>
    <x v="47"/>
    <s v="P480731"/>
    <n v="57710"/>
    <n v="1"/>
    <n v="577100"/>
    <n v="0"/>
    <n v="577100"/>
    <n v="1"/>
    <n v="0"/>
    <n v="0"/>
    <n v="4"/>
    <d v="2021-09-01T00:00:00"/>
    <x v="2693"/>
    <n v="577100"/>
    <n v="43848"/>
    <x v="12"/>
    <x v="1"/>
    <n v="533252"/>
    <n v="0.9240201005025126"/>
  </r>
  <r>
    <s v="ODR3791962689r"/>
    <s v="C543214L"/>
    <x v="381"/>
    <s v="P183926"/>
    <n v="11542"/>
    <n v="5"/>
    <n v="577100"/>
    <n v="0"/>
    <n v="577100"/>
    <n v="1"/>
    <n v="1"/>
    <n v="1"/>
    <n v="1"/>
    <d v="2022-04-20T00:00:00"/>
    <x v="2694"/>
    <n v="115420"/>
    <n v="9686"/>
    <x v="5"/>
    <x v="2"/>
    <n v="528670"/>
    <n v="0.91608040201005025"/>
  </r>
  <r>
    <s v="ODR4836206966e"/>
    <s v="C206078L"/>
    <x v="215"/>
    <s v="P798444"/>
    <n v="57632"/>
    <n v="1"/>
    <n v="576317"/>
    <n v="0"/>
    <n v="576317"/>
    <n v="1"/>
    <n v="1"/>
    <n v="0"/>
    <n v="1"/>
    <d v="2022-01-11T00:00:00"/>
    <x v="2695"/>
    <n v="576317"/>
    <n v="46052"/>
    <x v="14"/>
    <x v="2"/>
    <n v="530265"/>
    <n v="0.92009258793337689"/>
  </r>
  <r>
    <s v="ODR2875065946i"/>
    <s v="C507403L"/>
    <x v="152"/>
    <s v="P207734"/>
    <n v="57420"/>
    <n v="1"/>
    <n v="574200"/>
    <n v="0"/>
    <n v="574200"/>
    <n v="1"/>
    <n v="1"/>
    <n v="1"/>
    <n v="1"/>
    <d v="2021-07-22T00:00:00"/>
    <x v="2696"/>
    <n v="574200"/>
    <n v="50518"/>
    <x v="14"/>
    <x v="2"/>
    <n v="523682"/>
    <n v="0.91202020202020206"/>
  </r>
  <r>
    <s v="ODR1664608194w"/>
    <s v="C481253L"/>
    <x v="371"/>
    <s v="P207734"/>
    <n v="57420"/>
    <n v="1"/>
    <n v="574200"/>
    <n v="0"/>
    <n v="574200"/>
    <n v="1"/>
    <n v="1"/>
    <n v="1"/>
    <n v="1"/>
    <d v="2021-07-26T00:00:00"/>
    <x v="2696"/>
    <n v="574200"/>
    <n v="50518"/>
    <x v="14"/>
    <x v="2"/>
    <n v="523682"/>
    <n v="0.91202020202020206"/>
  </r>
  <r>
    <s v="ODR4354178059w"/>
    <s v="C571966L"/>
    <x v="81"/>
    <s v="P207734"/>
    <n v="57420"/>
    <n v="1"/>
    <n v="574200"/>
    <n v="0"/>
    <n v="574200"/>
    <n v="1"/>
    <n v="1"/>
    <n v="1"/>
    <n v="1"/>
    <d v="2021-07-08T00:00:00"/>
    <x v="2696"/>
    <n v="574200"/>
    <n v="50518"/>
    <x v="14"/>
    <x v="2"/>
    <n v="523682"/>
    <n v="0.91202020202020206"/>
  </r>
  <r>
    <s v="ODR1903077984a"/>
    <s v="C164245L"/>
    <x v="371"/>
    <s v="P203051"/>
    <n v="57420"/>
    <n v="1"/>
    <n v="574200"/>
    <n v="0"/>
    <n v="574200"/>
    <n v="1"/>
    <n v="1"/>
    <n v="1"/>
    <n v="1"/>
    <d v="2021-08-14T00:00:00"/>
    <x v="2697"/>
    <n v="574200"/>
    <n v="34452"/>
    <x v="0"/>
    <x v="2"/>
    <n v="539748"/>
    <n v="0.94"/>
  </r>
  <r>
    <s v="ODR3160986827y"/>
    <s v="C321799L"/>
    <x v="219"/>
    <s v="P288030"/>
    <n v="57420"/>
    <n v="1"/>
    <n v="574200"/>
    <n v="0"/>
    <n v="574200"/>
    <n v="1"/>
    <n v="1"/>
    <n v="1"/>
    <n v="1"/>
    <d v="2021-10-10T00:00:00"/>
    <x v="2199"/>
    <n v="574200"/>
    <n v="49938"/>
    <x v="0"/>
    <x v="2"/>
    <n v="524262"/>
    <n v="0.91303030303030308"/>
  </r>
  <r>
    <s v="ODR1828878554p"/>
    <s v="C654035L"/>
    <x v="163"/>
    <s v="P951249"/>
    <n v="28710"/>
    <n v="2"/>
    <n v="574200"/>
    <n v="0"/>
    <n v="574200"/>
    <n v="1"/>
    <n v="0"/>
    <n v="0"/>
    <n v="8"/>
    <d v="2021-07-08T00:00:00"/>
    <x v="2698"/>
    <n v="287100"/>
    <n v="24650"/>
    <x v="11"/>
    <x v="8"/>
    <n v="524900"/>
    <n v="0.91414141414141414"/>
  </r>
  <r>
    <s v="ODR8331237978p"/>
    <s v="C682748L"/>
    <x v="370"/>
    <s v="P887380"/>
    <n v="19140"/>
    <n v="3"/>
    <n v="574200"/>
    <n v="0"/>
    <n v="574200"/>
    <n v="1"/>
    <n v="1"/>
    <n v="1"/>
    <n v="1"/>
    <d v="2021-07-06T00:00:00"/>
    <x v="846"/>
    <n v="191400"/>
    <n v="17226"/>
    <x v="11"/>
    <x v="2"/>
    <n v="522522"/>
    <n v="0.91"/>
  </r>
  <r>
    <s v="ODR7781434289g"/>
    <s v="C864902L"/>
    <x v="220"/>
    <s v="P904517"/>
    <n v="19140"/>
    <n v="3"/>
    <n v="574200"/>
    <n v="0"/>
    <n v="574200"/>
    <n v="1"/>
    <n v="1"/>
    <n v="1"/>
    <n v="1"/>
    <d v="2021-08-11T00:00:00"/>
    <x v="2699"/>
    <n v="191400"/>
    <n v="11658"/>
    <x v="11"/>
    <x v="2"/>
    <n v="539226"/>
    <n v="0.93909090909090909"/>
  </r>
  <r>
    <s v="ODR6979874097w"/>
    <s v="C875936L"/>
    <x v="233"/>
    <s v="P866480"/>
    <n v="28710"/>
    <n v="2"/>
    <n v="574200"/>
    <n v="0"/>
    <n v="574200"/>
    <n v="1"/>
    <n v="0"/>
    <n v="0"/>
    <n v="4"/>
    <d v="2021-10-07T00:00:00"/>
    <x v="2700"/>
    <n v="304500"/>
    <n v="21576"/>
    <x v="11"/>
    <x v="1"/>
    <n v="531048"/>
    <n v="0.92484848484848481"/>
  </r>
  <r>
    <s v="ODR2563110334p"/>
    <s v="C136681L"/>
    <x v="359"/>
    <s v="P568444"/>
    <n v="19140"/>
    <n v="3"/>
    <n v="574200"/>
    <n v="0"/>
    <n v="574200"/>
    <n v="1"/>
    <n v="1"/>
    <n v="1"/>
    <n v="1"/>
    <d v="2021-07-24T00:00:00"/>
    <x v="1799"/>
    <n v="174000"/>
    <n v="15660"/>
    <x v="11"/>
    <x v="2"/>
    <n v="527220"/>
    <n v="0.91818181818181821"/>
  </r>
  <r>
    <s v="ODR6092092939s"/>
    <s v="C862888L"/>
    <x v="104"/>
    <s v="P274768"/>
    <n v="9570"/>
    <n v="6"/>
    <n v="574200"/>
    <n v="0"/>
    <n v="574200"/>
    <n v="1"/>
    <n v="1"/>
    <n v="0"/>
    <n v="1"/>
    <d v="2022-08-19T00:00:00"/>
    <x v="173"/>
    <n v="95700"/>
    <n v="6090"/>
    <x v="11"/>
    <x v="2"/>
    <n v="537660"/>
    <n v="0.9363636363636364"/>
  </r>
  <r>
    <s v="ODR9771210518f"/>
    <s v="C903849L"/>
    <x v="129"/>
    <s v="P887380"/>
    <n v="19140"/>
    <n v="3"/>
    <n v="574200"/>
    <n v="0"/>
    <n v="574200"/>
    <n v="1"/>
    <n v="1"/>
    <n v="1"/>
    <n v="1"/>
    <d v="2022-01-07T00:00:00"/>
    <x v="846"/>
    <n v="191400"/>
    <n v="17226"/>
    <x v="11"/>
    <x v="2"/>
    <n v="522522"/>
    <n v="0.91"/>
  </r>
  <r>
    <s v="ODR6586919690y"/>
    <s v="C699194L"/>
    <x v="403"/>
    <s v="P549626"/>
    <n v="57072"/>
    <n v="1"/>
    <n v="570720"/>
    <n v="0"/>
    <n v="570720"/>
    <n v="1"/>
    <n v="0"/>
    <n v="0"/>
    <n v="9"/>
    <d v="2021-09-12T00:00:00"/>
    <x v="2701"/>
    <n v="570720"/>
    <n v="38222"/>
    <x v="14"/>
    <x v="9"/>
    <n v="532498"/>
    <n v="0.9330284552845528"/>
  </r>
  <r>
    <s v="ODR4080483806e"/>
    <s v="C844769L"/>
    <x v="213"/>
    <s v="P702492"/>
    <n v="28420"/>
    <n v="2"/>
    <n v="568400"/>
    <n v="0"/>
    <n v="568400"/>
    <n v="1"/>
    <n v="1"/>
    <n v="1"/>
    <n v="1"/>
    <d v="2022-01-25T00:00:00"/>
    <x v="2702"/>
    <n v="226200"/>
    <n v="16472"/>
    <x v="14"/>
    <x v="2"/>
    <n v="535456"/>
    <n v="0.94204081632653058"/>
  </r>
  <r>
    <s v="ODR3323787837s"/>
    <s v="C858876L"/>
    <x v="148"/>
    <s v="P861739"/>
    <n v="56840"/>
    <n v="1"/>
    <n v="568400"/>
    <n v="0"/>
    <n v="568400"/>
    <n v="1"/>
    <n v="1"/>
    <n v="1"/>
    <n v="1"/>
    <d v="2022-01-03T00:00:00"/>
    <x v="2703"/>
    <n v="568400"/>
    <n v="47734"/>
    <x v="0"/>
    <x v="2"/>
    <n v="520666"/>
    <n v="0.91602040816326535"/>
  </r>
  <r>
    <s v="ODR4384578117k"/>
    <s v="C465936L"/>
    <x v="270"/>
    <s v="P572291"/>
    <n v="56840"/>
    <n v="1"/>
    <n v="568400"/>
    <n v="0"/>
    <n v="568400"/>
    <n v="1"/>
    <n v="1"/>
    <n v="1"/>
    <n v="1"/>
    <d v="2022-01-01T00:00:00"/>
    <x v="2704"/>
    <n v="568400"/>
    <n v="43152"/>
    <x v="0"/>
    <x v="2"/>
    <n v="525248"/>
    <n v="0.9240816326530612"/>
  </r>
  <r>
    <s v="ODR7688940580m"/>
    <s v="C852575L"/>
    <x v="204"/>
    <s v="P176539"/>
    <n v="56840"/>
    <n v="1"/>
    <n v="568400"/>
    <n v="0"/>
    <n v="568400"/>
    <n v="1"/>
    <n v="1"/>
    <n v="1"/>
    <n v="1"/>
    <d v="2021-11-04T00:00:00"/>
    <x v="2705"/>
    <n v="568400"/>
    <n v="49416"/>
    <x v="12"/>
    <x v="2"/>
    <n v="518984"/>
    <n v="0.91306122448979588"/>
  </r>
  <r>
    <s v="ODR7165091157l"/>
    <s v="C688551L"/>
    <x v="389"/>
    <s v="P682701"/>
    <n v="28420"/>
    <n v="2"/>
    <n v="568400"/>
    <n v="0"/>
    <n v="568400"/>
    <n v="1"/>
    <n v="1"/>
    <n v="1"/>
    <n v="1"/>
    <d v="2021-07-01T00:00:00"/>
    <x v="2706"/>
    <n v="284200"/>
    <n v="22446"/>
    <x v="12"/>
    <x v="2"/>
    <n v="523508"/>
    <n v="0.92102040816326536"/>
  </r>
  <r>
    <s v="ODR3917720642b"/>
    <s v="C854145L"/>
    <x v="192"/>
    <s v="P176539"/>
    <n v="56840"/>
    <n v="1"/>
    <n v="568400"/>
    <n v="0"/>
    <n v="568400"/>
    <n v="1"/>
    <n v="1"/>
    <n v="1"/>
    <n v="1"/>
    <d v="2021-07-19T00:00:00"/>
    <x v="2705"/>
    <n v="568400"/>
    <n v="49416"/>
    <x v="12"/>
    <x v="2"/>
    <n v="518984"/>
    <n v="0.91306122448979588"/>
  </r>
  <r>
    <s v="ODR6649219026b"/>
    <s v="C980464L"/>
    <x v="57"/>
    <s v="P162593"/>
    <n v="28420"/>
    <n v="2"/>
    <n v="568400"/>
    <n v="0"/>
    <n v="568400"/>
    <n v="1"/>
    <n v="1"/>
    <n v="1"/>
    <n v="1"/>
    <d v="2021-08-07T00:00:00"/>
    <x v="1902"/>
    <n v="330600"/>
    <n v="20126"/>
    <x v="11"/>
    <x v="2"/>
    <n v="528148"/>
    <n v="0.92918367346938779"/>
  </r>
  <r>
    <s v="ODR5397319521x"/>
    <s v="C200115L"/>
    <x v="82"/>
    <s v="P924281"/>
    <n v="56724"/>
    <n v="1"/>
    <n v="567240"/>
    <n v="0"/>
    <n v="567240"/>
    <n v="1"/>
    <n v="1"/>
    <n v="0"/>
    <n v="1"/>
    <d v="2021-07-12T00:00:00"/>
    <x v="2707"/>
    <n v="567240"/>
    <n v="48198"/>
    <x v="14"/>
    <x v="2"/>
    <n v="519042"/>
    <n v="0.91503067484662581"/>
  </r>
  <r>
    <s v="ODR8978941929g"/>
    <s v="C367827L"/>
    <x v="269"/>
    <s v="P990389"/>
    <n v="56550"/>
    <n v="1"/>
    <n v="565500"/>
    <n v="0"/>
    <n v="565500"/>
    <n v="1"/>
    <n v="1"/>
    <n v="1"/>
    <n v="1"/>
    <d v="2022-01-13T00:00:00"/>
    <x v="2708"/>
    <n v="565500"/>
    <n v="38454"/>
    <x v="8"/>
    <x v="2"/>
    <n v="527046"/>
    <n v="0.93200000000000005"/>
  </r>
  <r>
    <s v="ODR5388176410w"/>
    <s v="C921228L"/>
    <x v="202"/>
    <s v="P141587"/>
    <n v="56550"/>
    <n v="1"/>
    <n v="565500"/>
    <n v="0"/>
    <n v="565500"/>
    <n v="1"/>
    <n v="1"/>
    <n v="0"/>
    <n v="1"/>
    <d v="2022-01-02T00:00:00"/>
    <x v="2709"/>
    <n v="565500"/>
    <n v="50286"/>
    <x v="12"/>
    <x v="2"/>
    <n v="515214"/>
    <n v="0.91107692307692312"/>
  </r>
  <r>
    <s v="ODR5538758605t"/>
    <s v="C164613L"/>
    <x v="238"/>
    <s v="P427880"/>
    <n v="56550"/>
    <n v="1"/>
    <n v="565500"/>
    <n v="0"/>
    <n v="565500"/>
    <n v="1"/>
    <n v="1"/>
    <n v="1"/>
    <n v="1"/>
    <d v="2021-08-03T00:00:00"/>
    <x v="2710"/>
    <n v="606100"/>
    <n v="49648"/>
    <x v="11"/>
    <x v="2"/>
    <n v="515852"/>
    <n v="0.91220512820512822"/>
  </r>
  <r>
    <s v="ODR1627496660o"/>
    <s v="C527307L"/>
    <x v="303"/>
    <s v="P490465"/>
    <n v="56550"/>
    <n v="1"/>
    <n v="565500"/>
    <n v="0"/>
    <n v="565500"/>
    <n v="1"/>
    <n v="1"/>
    <n v="0"/>
    <n v="4"/>
    <d v="2021-10-04T00:00:00"/>
    <x v="1887"/>
    <n v="565500"/>
    <n v="49764"/>
    <x v="11"/>
    <x v="1"/>
    <n v="515736"/>
    <n v="0.91200000000000003"/>
  </r>
  <r>
    <s v="ODR1651432264f"/>
    <s v="C931355L"/>
    <x v="149"/>
    <s v="P490465"/>
    <n v="56550"/>
    <n v="1"/>
    <n v="565500"/>
    <n v="0"/>
    <n v="565500"/>
    <n v="1"/>
    <n v="0"/>
    <n v="0"/>
    <n v="1"/>
    <d v="2021-10-15T00:00:00"/>
    <x v="1887"/>
    <n v="565500"/>
    <n v="49764"/>
    <x v="11"/>
    <x v="2"/>
    <n v="515736"/>
    <n v="0.91200000000000003"/>
  </r>
  <r>
    <s v="ODR5377747380h"/>
    <s v="C506838L"/>
    <x v="150"/>
    <s v="P490465"/>
    <n v="56550"/>
    <n v="1"/>
    <n v="565500"/>
    <n v="0"/>
    <n v="565500"/>
    <n v="1"/>
    <n v="0"/>
    <n v="0"/>
    <n v="2"/>
    <d v="2022-01-08T00:00:00"/>
    <x v="1887"/>
    <n v="565500"/>
    <n v="49764"/>
    <x v="11"/>
    <x v="5"/>
    <n v="515736"/>
    <n v="0.91200000000000003"/>
  </r>
  <r>
    <s v="ODR4131201848f"/>
    <s v="C325626L"/>
    <x v="251"/>
    <s v="P595952"/>
    <n v="56028"/>
    <n v="1"/>
    <n v="560280"/>
    <n v="0"/>
    <n v="560280"/>
    <n v="1"/>
    <n v="1"/>
    <n v="1"/>
    <n v="1"/>
    <d v="2022-01-04T00:00:00"/>
    <x v="2711"/>
    <n v="574200"/>
    <n v="41876"/>
    <x v="3"/>
    <x v="2"/>
    <n v="518404"/>
    <n v="0.92525879917184262"/>
  </r>
  <r>
    <s v="ODR8692298691r"/>
    <s v="C738132L"/>
    <x v="386"/>
    <s v="P865636"/>
    <n v="27840"/>
    <n v="2"/>
    <n v="556800"/>
    <n v="0"/>
    <n v="556800"/>
    <n v="1"/>
    <n v="1"/>
    <n v="0"/>
    <n v="1"/>
    <d v="2021-11-23T00:00:00"/>
    <x v="2712"/>
    <n v="278400"/>
    <n v="16936"/>
    <x v="8"/>
    <x v="2"/>
    <n v="522928"/>
    <n v="0.93916666666666671"/>
  </r>
  <r>
    <s v="ODR6876745504c"/>
    <s v="C919212L"/>
    <x v="377"/>
    <s v="P797356"/>
    <n v="55680"/>
    <n v="1"/>
    <n v="556800"/>
    <n v="0"/>
    <n v="556800"/>
    <n v="1"/>
    <n v="1"/>
    <n v="1"/>
    <n v="1"/>
    <d v="2021-07-24T00:00:00"/>
    <x v="2713"/>
    <n v="556800"/>
    <n v="48430"/>
    <x v="0"/>
    <x v="2"/>
    <n v="508370"/>
    <n v="0.91302083333333328"/>
  </r>
  <r>
    <s v="ODR9956205447j"/>
    <s v="C604713L"/>
    <x v="119"/>
    <s v="P830153"/>
    <n v="27840"/>
    <n v="2"/>
    <n v="556800"/>
    <n v="0"/>
    <n v="556800"/>
    <n v="1"/>
    <n v="1"/>
    <n v="1"/>
    <n v="1"/>
    <d v="2022-07-09T00:00:00"/>
    <x v="2714"/>
    <n v="278400"/>
    <n v="19488"/>
    <x v="12"/>
    <x v="2"/>
    <n v="517824"/>
    <n v="0.93"/>
  </r>
  <r>
    <s v="ODR9021810077i"/>
    <s v="C739066L"/>
    <x v="100"/>
    <s v="P816776"/>
    <n v="55680"/>
    <n v="1"/>
    <n v="556800"/>
    <n v="0"/>
    <n v="556800"/>
    <n v="1"/>
    <n v="1"/>
    <n v="1"/>
    <n v="1"/>
    <d v="2021-08-15T00:00:00"/>
    <x v="209"/>
    <n v="580000"/>
    <n v="38280"/>
    <x v="12"/>
    <x v="2"/>
    <n v="518520"/>
    <n v="0.93125000000000002"/>
  </r>
  <r>
    <s v="ODR8706467211a"/>
    <s v="C481682L"/>
    <x v="235"/>
    <s v="P568444"/>
    <n v="18560"/>
    <n v="3"/>
    <n v="556800"/>
    <n v="0"/>
    <n v="556800"/>
    <n v="1"/>
    <n v="1"/>
    <n v="1"/>
    <n v="1"/>
    <d v="2021-09-07T00:00:00"/>
    <x v="1799"/>
    <n v="174000"/>
    <n v="15660"/>
    <x v="11"/>
    <x v="2"/>
    <n v="509820"/>
    <n v="0.91562500000000002"/>
  </r>
  <r>
    <s v="ODR4411240255s"/>
    <s v="C768131L"/>
    <x v="79"/>
    <s v="P667515"/>
    <n v="55390"/>
    <n v="1"/>
    <n v="553900"/>
    <n v="0"/>
    <n v="553900"/>
    <n v="1"/>
    <n v="1"/>
    <n v="1"/>
    <n v="1"/>
    <d v="2021-12-25T00:00:00"/>
    <x v="2715"/>
    <n v="553900"/>
    <n v="42050"/>
    <x v="0"/>
    <x v="2"/>
    <n v="511850"/>
    <n v="0.9240837696335078"/>
  </r>
  <r>
    <s v="ODR8346043900l"/>
    <s v="C302826L"/>
    <x v="394"/>
    <s v="P914124"/>
    <n v="55216"/>
    <n v="1"/>
    <n v="552160"/>
    <n v="0"/>
    <n v="552160"/>
    <n v="1"/>
    <n v="1"/>
    <n v="0"/>
    <n v="1"/>
    <d v="2022-07-20T00:00:00"/>
    <x v="2716"/>
    <n v="552160"/>
    <n v="40832"/>
    <x v="8"/>
    <x v="2"/>
    <n v="511328"/>
    <n v="0.92605042016806727"/>
  </r>
  <r>
    <s v="ODR4661991646d"/>
    <s v="C525405L"/>
    <x v="42"/>
    <s v="P894509"/>
    <n v="55100"/>
    <n v="1"/>
    <n v="551000"/>
    <n v="0"/>
    <n v="551000"/>
    <n v="1"/>
    <n v="1"/>
    <n v="1"/>
    <n v="1"/>
    <d v="2021-07-24T00:00:00"/>
    <x v="2717"/>
    <n v="551000"/>
    <n v="47908"/>
    <x v="13"/>
    <x v="2"/>
    <n v="503092"/>
    <n v="0.91305263157894734"/>
  </r>
  <r>
    <s v="ODR1519663863q"/>
    <s v="C270876L"/>
    <x v="340"/>
    <s v="P894509"/>
    <n v="55100"/>
    <n v="1"/>
    <n v="551000"/>
    <n v="0"/>
    <n v="551000"/>
    <n v="1"/>
    <n v="1"/>
    <n v="0"/>
    <n v="1"/>
    <d v="2022-02-15T00:00:00"/>
    <x v="2717"/>
    <n v="551000"/>
    <n v="47908"/>
    <x v="13"/>
    <x v="2"/>
    <n v="503092"/>
    <n v="0.91305263157894734"/>
  </r>
  <r>
    <s v="ODR4755070297k"/>
    <s v="C637916L"/>
    <x v="268"/>
    <s v="P894509"/>
    <n v="55100"/>
    <n v="1"/>
    <n v="551000"/>
    <n v="0"/>
    <n v="551000"/>
    <n v="1"/>
    <n v="1"/>
    <n v="1"/>
    <n v="1"/>
    <d v="2022-01-09T00:00:00"/>
    <x v="2717"/>
    <n v="551000"/>
    <n v="47908"/>
    <x v="13"/>
    <x v="2"/>
    <n v="503092"/>
    <n v="0.91305263157894734"/>
  </r>
  <r>
    <s v="ODR2706390519q"/>
    <s v="C279591L"/>
    <x v="301"/>
    <s v="P914247"/>
    <n v="55100"/>
    <n v="1"/>
    <n v="551000"/>
    <n v="0"/>
    <n v="551000"/>
    <n v="1"/>
    <n v="1"/>
    <n v="0"/>
    <n v="1"/>
    <d v="2022-06-02T00:00:00"/>
    <x v="2718"/>
    <n v="551000"/>
    <n v="41296"/>
    <x v="13"/>
    <x v="2"/>
    <n v="509704"/>
    <n v="0.92505263157894735"/>
  </r>
  <r>
    <s v="ODR2455157441g"/>
    <s v="C814229L"/>
    <x v="177"/>
    <s v="P156208"/>
    <n v="55100"/>
    <n v="1"/>
    <n v="551000"/>
    <n v="0"/>
    <n v="551000"/>
    <n v="1"/>
    <n v="1"/>
    <n v="1"/>
    <n v="1"/>
    <d v="2021-07-13T00:00:00"/>
    <x v="2719"/>
    <n v="551000"/>
    <n v="33582"/>
    <x v="12"/>
    <x v="2"/>
    <n v="517418"/>
    <n v="0.93905263157894736"/>
  </r>
  <r>
    <s v="ODR1545435169t"/>
    <s v="C198982L"/>
    <x v="115"/>
    <s v="P156208"/>
    <n v="55100"/>
    <n v="1"/>
    <n v="551000"/>
    <n v="0"/>
    <n v="551000"/>
    <n v="1"/>
    <n v="1"/>
    <n v="1"/>
    <n v="1"/>
    <d v="2021-09-24T00:00:00"/>
    <x v="2719"/>
    <n v="551000"/>
    <n v="33582"/>
    <x v="12"/>
    <x v="2"/>
    <n v="517418"/>
    <n v="0.93905263157894736"/>
  </r>
  <r>
    <s v="ODR4648021628j"/>
    <s v="C423535L"/>
    <x v="356"/>
    <s v="P379281"/>
    <n v="11020"/>
    <n v="5"/>
    <n v="551000"/>
    <n v="0"/>
    <n v="551000"/>
    <n v="1"/>
    <n v="1"/>
    <n v="1"/>
    <n v="1"/>
    <d v="2021-08-28T00:00:00"/>
    <x v="2720"/>
    <n v="110200"/>
    <n v="9570"/>
    <x v="5"/>
    <x v="2"/>
    <n v="503150"/>
    <n v="0.91315789473684206"/>
  </r>
  <r>
    <s v="ODR5011317026s"/>
    <s v="C164603L"/>
    <x v="141"/>
    <s v="P777907"/>
    <n v="55042"/>
    <n v="1"/>
    <n v="550420"/>
    <n v="0"/>
    <n v="550420"/>
    <n v="1"/>
    <n v="1"/>
    <n v="1"/>
    <n v="1"/>
    <d v="2022-04-22T00:00:00"/>
    <x v="2721"/>
    <n v="464000"/>
    <n v="35728"/>
    <x v="11"/>
    <x v="2"/>
    <n v="514692"/>
    <n v="0.93508956796628029"/>
  </r>
  <r>
    <s v="ODR5196922962l"/>
    <s v="C745528L"/>
    <x v="217"/>
    <s v="P404236"/>
    <n v="54984"/>
    <n v="1"/>
    <n v="549840"/>
    <n v="0"/>
    <n v="549840"/>
    <n v="1"/>
    <n v="0"/>
    <n v="0"/>
    <n v="5"/>
    <d v="2022-03-05T00:00:00"/>
    <x v="2722"/>
    <n v="530700"/>
    <n v="39266"/>
    <x v="5"/>
    <x v="0"/>
    <n v="510574"/>
    <n v="0.92858649789029535"/>
  </r>
  <r>
    <s v="ODR1571158759a"/>
    <s v="C821190L"/>
    <x v="298"/>
    <s v="P589810"/>
    <n v="54810"/>
    <n v="1"/>
    <n v="548100"/>
    <n v="0"/>
    <n v="548100"/>
    <n v="1"/>
    <n v="1"/>
    <n v="1"/>
    <n v="1"/>
    <d v="2022-02-02T00:00:00"/>
    <x v="2723"/>
    <n v="548100"/>
    <n v="36714"/>
    <x v="8"/>
    <x v="2"/>
    <n v="511386"/>
    <n v="0.93301587301587297"/>
  </r>
  <r>
    <s v="ODR7955113123g"/>
    <s v="C343034L"/>
    <x v="181"/>
    <s v="P999338"/>
    <n v="54810"/>
    <n v="1"/>
    <n v="548100"/>
    <n v="0"/>
    <n v="548100"/>
    <n v="1"/>
    <n v="1"/>
    <n v="1"/>
    <n v="1"/>
    <d v="2021-09-03T00:00:00"/>
    <x v="2724"/>
    <n v="548100"/>
    <n v="34510"/>
    <x v="12"/>
    <x v="2"/>
    <n v="513590"/>
    <n v="0.937037037037037"/>
  </r>
  <r>
    <s v="ODR5065148051m"/>
    <s v="C227184L"/>
    <x v="399"/>
    <s v="P359151"/>
    <n v="54520"/>
    <n v="1"/>
    <n v="545200"/>
    <n v="0"/>
    <n v="545200"/>
    <n v="1"/>
    <n v="0"/>
    <n v="0"/>
    <n v="9"/>
    <d v="2021-08-02T00:00:00"/>
    <x v="1906"/>
    <n v="545200"/>
    <n v="43616"/>
    <x v="11"/>
    <x v="9"/>
    <n v="501584"/>
    <n v="0.92"/>
  </r>
  <r>
    <s v="ODR5816431950d"/>
    <s v="C164613L"/>
    <x v="181"/>
    <s v="P359151"/>
    <n v="54520"/>
    <n v="1"/>
    <n v="545200"/>
    <n v="0"/>
    <n v="545200"/>
    <n v="1"/>
    <n v="1"/>
    <n v="1"/>
    <n v="1"/>
    <d v="2021-08-03T00:00:00"/>
    <x v="1906"/>
    <n v="545200"/>
    <n v="43616"/>
    <x v="11"/>
    <x v="2"/>
    <n v="501584"/>
    <n v="0.92"/>
  </r>
  <r>
    <s v="ODR9177311945v"/>
    <s v="C268503L"/>
    <x v="200"/>
    <s v="P359151"/>
    <n v="54520"/>
    <n v="1"/>
    <n v="545200"/>
    <n v="0"/>
    <n v="545200"/>
    <n v="1"/>
    <n v="1"/>
    <n v="1"/>
    <n v="1"/>
    <d v="2021-09-14T00:00:00"/>
    <x v="1906"/>
    <n v="545200"/>
    <n v="43616"/>
    <x v="11"/>
    <x v="2"/>
    <n v="501584"/>
    <n v="0.92"/>
  </r>
  <r>
    <s v="ODR1478487888d"/>
    <s v="C807422L"/>
    <x v="226"/>
    <s v="P359151"/>
    <n v="54404"/>
    <n v="1"/>
    <n v="544040"/>
    <n v="0"/>
    <n v="544040"/>
    <n v="1"/>
    <n v="1"/>
    <n v="0"/>
    <n v="4"/>
    <d v="2021-11-22T00:00:00"/>
    <x v="1906"/>
    <n v="545200"/>
    <n v="43616"/>
    <x v="11"/>
    <x v="1"/>
    <n v="500424"/>
    <n v="0.91982942430703629"/>
  </r>
  <r>
    <s v="ODR1437188507f"/>
    <s v="C247150L"/>
    <x v="27"/>
    <s v="P215115"/>
    <n v="54404"/>
    <n v="1"/>
    <n v="544040"/>
    <n v="0"/>
    <n v="544040"/>
    <n v="1"/>
    <n v="0"/>
    <n v="0"/>
    <n v="1"/>
    <d v="2021-07-05T00:00:00"/>
    <x v="2229"/>
    <n v="544040"/>
    <n v="36424"/>
    <x v="11"/>
    <x v="2"/>
    <n v="507616"/>
    <n v="0.9330490405117271"/>
  </r>
  <r>
    <s v="ODR6949590440w"/>
    <s v="C641017L"/>
    <x v="331"/>
    <s v="P215115"/>
    <n v="54404"/>
    <n v="1"/>
    <n v="544040"/>
    <n v="0"/>
    <n v="544040"/>
    <n v="1"/>
    <n v="1"/>
    <n v="1"/>
    <n v="1"/>
    <d v="2022-06-26T00:00:00"/>
    <x v="2229"/>
    <n v="544040"/>
    <n v="36424"/>
    <x v="11"/>
    <x v="2"/>
    <n v="507616"/>
    <n v="0.9330490405117271"/>
  </r>
  <r>
    <s v="ODR1527811466s"/>
    <s v="C986391L"/>
    <x v="63"/>
    <s v="P215115"/>
    <n v="54404"/>
    <n v="1"/>
    <n v="544040"/>
    <n v="0"/>
    <n v="544040"/>
    <n v="1"/>
    <n v="0"/>
    <n v="0"/>
    <n v="4"/>
    <d v="2021-09-28T00:00:00"/>
    <x v="2229"/>
    <n v="544040"/>
    <n v="36424"/>
    <x v="11"/>
    <x v="1"/>
    <n v="507616"/>
    <n v="0.9330490405117271"/>
  </r>
  <r>
    <s v="ODR7447094616w"/>
    <s v="C976890L"/>
    <x v="106"/>
    <s v="P215115"/>
    <n v="54404"/>
    <n v="1"/>
    <n v="544040"/>
    <n v="0"/>
    <n v="544040"/>
    <n v="1"/>
    <n v="1"/>
    <n v="1"/>
    <n v="1"/>
    <d v="2021-07-22T00:00:00"/>
    <x v="2229"/>
    <n v="544040"/>
    <n v="36424"/>
    <x v="11"/>
    <x v="2"/>
    <n v="507616"/>
    <n v="0.9330490405117271"/>
  </r>
  <r>
    <s v="ODR6496714649j"/>
    <s v="C745967L"/>
    <x v="384"/>
    <s v="P488099"/>
    <n v="54288"/>
    <n v="1"/>
    <n v="542880"/>
    <n v="0"/>
    <n v="542880"/>
    <n v="1"/>
    <n v="1"/>
    <n v="1"/>
    <n v="1"/>
    <d v="2021-08-01T00:00:00"/>
    <x v="2725"/>
    <n v="489520"/>
    <n v="43036"/>
    <x v="14"/>
    <x v="2"/>
    <n v="499844"/>
    <n v="0.92072649572649568"/>
  </r>
  <r>
    <s v="ODR2063008885o"/>
    <s v="C419203L"/>
    <x v="185"/>
    <s v="P189686"/>
    <n v="54230"/>
    <n v="1"/>
    <n v="542300"/>
    <n v="0"/>
    <n v="542300"/>
    <n v="1"/>
    <n v="1"/>
    <n v="1"/>
    <n v="1"/>
    <d v="2022-03-20T00:00:00"/>
    <x v="2630"/>
    <n v="632200"/>
    <n v="48662"/>
    <x v="12"/>
    <x v="2"/>
    <n v="493638"/>
    <n v="0.91026737967914439"/>
  </r>
  <r>
    <s v="ODR4190302416v"/>
    <s v="C642541L"/>
    <x v="139"/>
    <s v="P964018"/>
    <n v="53940"/>
    <n v="1"/>
    <n v="539400"/>
    <n v="0"/>
    <n v="539400"/>
    <n v="1"/>
    <n v="1"/>
    <n v="0"/>
    <n v="1"/>
    <d v="2021-11-13T00:00:00"/>
    <x v="2682"/>
    <n v="579420"/>
    <n v="35322"/>
    <x v="0"/>
    <x v="2"/>
    <n v="504078"/>
    <n v="0.93451612903225811"/>
  </r>
  <r>
    <s v="ODR2758682883j"/>
    <s v="C749562L"/>
    <x v="70"/>
    <s v="P964018"/>
    <n v="53940"/>
    <n v="1"/>
    <n v="539400"/>
    <n v="0"/>
    <n v="539400"/>
    <n v="1"/>
    <n v="1"/>
    <n v="0"/>
    <n v="1"/>
    <d v="2021-07-25T00:00:00"/>
    <x v="2682"/>
    <n v="579420"/>
    <n v="35322"/>
    <x v="0"/>
    <x v="2"/>
    <n v="504078"/>
    <n v="0.93451612903225811"/>
  </r>
  <r>
    <s v="ODR2275906361v"/>
    <s v="C652012L"/>
    <x v="164"/>
    <s v="P467567"/>
    <n v="53940"/>
    <n v="1"/>
    <n v="539400"/>
    <n v="0"/>
    <n v="539400"/>
    <n v="1"/>
    <n v="1"/>
    <n v="1"/>
    <n v="1"/>
    <d v="2021-08-17T00:00:00"/>
    <x v="2726"/>
    <n v="539400"/>
    <n v="47444"/>
    <x v="12"/>
    <x v="2"/>
    <n v="491956"/>
    <n v="0.91204301075268812"/>
  </r>
  <r>
    <s v="ODR4290344798r"/>
    <s v="C599976L"/>
    <x v="151"/>
    <s v="P206488"/>
    <n v="17980"/>
    <n v="3"/>
    <n v="539400"/>
    <n v="0"/>
    <n v="539400"/>
    <n v="1"/>
    <n v="1"/>
    <n v="1"/>
    <n v="1"/>
    <d v="2021-11-26T00:00:00"/>
    <x v="2727"/>
    <n v="168200"/>
    <n v="11252"/>
    <x v="11"/>
    <x v="2"/>
    <n v="505644"/>
    <n v="0.93741935483870964"/>
  </r>
  <r>
    <s v="ODR8711187272z"/>
    <s v="C653582L"/>
    <x v="323"/>
    <s v="P242798"/>
    <n v="26970"/>
    <n v="2"/>
    <n v="539400"/>
    <n v="0"/>
    <n v="539400"/>
    <n v="1"/>
    <n v="1"/>
    <n v="1"/>
    <n v="1"/>
    <d v="2021-11-23T00:00:00"/>
    <x v="2728"/>
    <n v="269700"/>
    <n v="17748"/>
    <x v="5"/>
    <x v="2"/>
    <n v="503904"/>
    <n v="0.93419354838709678"/>
  </r>
  <r>
    <s v="ODR2769854850p"/>
    <s v="C559662L"/>
    <x v="143"/>
    <s v="P574545"/>
    <n v="53650"/>
    <n v="1"/>
    <n v="536500"/>
    <n v="0"/>
    <n v="536500"/>
    <n v="1"/>
    <n v="1"/>
    <n v="0"/>
    <n v="1"/>
    <d v="2021-07-23T00:00:00"/>
    <x v="2061"/>
    <n v="594500"/>
    <n v="45762"/>
    <x v="11"/>
    <x v="2"/>
    <n v="490738"/>
    <n v="0.91470270270270271"/>
  </r>
  <r>
    <s v="ODR9580491215j"/>
    <s v="C953757L"/>
    <x v="109"/>
    <s v="P114419"/>
    <n v="10730"/>
    <n v="5"/>
    <n v="536500"/>
    <n v="0"/>
    <n v="536500"/>
    <n v="1"/>
    <n v="1"/>
    <n v="1"/>
    <n v="1"/>
    <d v="2022-03-22T00:00:00"/>
    <x v="2729"/>
    <n v="107300"/>
    <n v="9396"/>
    <x v="11"/>
    <x v="2"/>
    <n v="489520"/>
    <n v="0.91243243243243244"/>
  </r>
  <r>
    <s v="ODR3627164749a"/>
    <s v="C958287L"/>
    <x v="0"/>
    <s v="P996048"/>
    <n v="53360"/>
    <n v="1"/>
    <n v="533600"/>
    <n v="0"/>
    <n v="533600"/>
    <n v="1"/>
    <n v="1"/>
    <n v="0"/>
    <n v="1"/>
    <d v="2021-07-15T00:00:00"/>
    <x v="2730"/>
    <n v="533600"/>
    <n v="46922"/>
    <x v="14"/>
    <x v="2"/>
    <n v="486678"/>
    <n v="0.91206521739130431"/>
  </r>
  <r>
    <s v="ODR7841640934t"/>
    <s v="C934101L"/>
    <x v="189"/>
    <s v="P838853"/>
    <n v="53360"/>
    <n v="1"/>
    <n v="533600"/>
    <n v="0"/>
    <n v="533600"/>
    <n v="1"/>
    <n v="1"/>
    <n v="1"/>
    <n v="1"/>
    <d v="2022-01-08T00:00:00"/>
    <x v="2731"/>
    <n v="533600"/>
    <n v="35728"/>
    <x v="0"/>
    <x v="2"/>
    <n v="497872"/>
    <n v="0.93304347826086953"/>
  </r>
  <r>
    <s v="ODR3757364565o"/>
    <s v="C770531L"/>
    <x v="180"/>
    <s v="P960973"/>
    <n v="53360"/>
    <n v="1"/>
    <n v="533600"/>
    <n v="0"/>
    <n v="533600"/>
    <n v="1"/>
    <n v="1"/>
    <n v="0"/>
    <n v="1"/>
    <d v="2022-02-27T00:00:00"/>
    <x v="2732"/>
    <n v="533600"/>
    <n v="34684"/>
    <x v="0"/>
    <x v="2"/>
    <n v="498916"/>
    <n v="0.93500000000000005"/>
  </r>
  <r>
    <s v="ODR4366919928e"/>
    <s v="C432478L"/>
    <x v="111"/>
    <s v="P223863"/>
    <n v="53360"/>
    <n v="1"/>
    <n v="533600"/>
    <n v="0"/>
    <n v="533600"/>
    <n v="1"/>
    <n v="1"/>
    <n v="0"/>
    <n v="1"/>
    <d v="2022-02-02T00:00:00"/>
    <x v="2733"/>
    <n v="533600"/>
    <n v="37874"/>
    <x v="0"/>
    <x v="2"/>
    <n v="495726"/>
    <n v="0.92902173913043473"/>
  </r>
  <r>
    <s v="ODR5304561432z"/>
    <s v="C734229L"/>
    <x v="109"/>
    <s v="P222999"/>
    <n v="53360"/>
    <n v="1"/>
    <n v="533600"/>
    <n v="0"/>
    <n v="533600"/>
    <n v="1"/>
    <n v="1"/>
    <n v="1"/>
    <n v="1"/>
    <d v="2021-07-25T00:00:00"/>
    <x v="2734"/>
    <n v="426880"/>
    <n v="30682"/>
    <x v="0"/>
    <x v="2"/>
    <n v="502918"/>
    <n v="0.9425"/>
  </r>
  <r>
    <s v="ODR3391383668v"/>
    <s v="C525405L"/>
    <x v="111"/>
    <s v="P640891"/>
    <n v="53360"/>
    <n v="1"/>
    <n v="533600"/>
    <n v="0"/>
    <n v="533600"/>
    <n v="1"/>
    <n v="1"/>
    <n v="1"/>
    <n v="1"/>
    <d v="2021-07-24T00:00:00"/>
    <x v="2735"/>
    <n v="533600"/>
    <n v="36250"/>
    <x v="12"/>
    <x v="2"/>
    <n v="497350"/>
    <n v="0.93206521739130432"/>
  </r>
  <r>
    <s v="ODR4293517375p"/>
    <s v="C908694L"/>
    <x v="316"/>
    <s v="P965987"/>
    <n v="26680"/>
    <n v="2"/>
    <n v="533600"/>
    <n v="0"/>
    <n v="533600"/>
    <n v="1"/>
    <n v="1"/>
    <n v="1"/>
    <n v="1"/>
    <d v="2021-08-10T00:00:00"/>
    <x v="147"/>
    <n v="266800"/>
    <n v="18908"/>
    <x v="11"/>
    <x v="2"/>
    <n v="495784"/>
    <n v="0.92913043478260871"/>
  </r>
  <r>
    <s v="ODR2085348985y"/>
    <s v="C664224L"/>
    <x v="398"/>
    <s v="P200099"/>
    <n v="26680"/>
    <n v="2"/>
    <n v="533600"/>
    <n v="0"/>
    <n v="533600"/>
    <n v="1"/>
    <n v="1"/>
    <n v="1"/>
    <n v="1"/>
    <d v="2021-08-02T00:00:00"/>
    <x v="2736"/>
    <n v="266800"/>
    <n v="19430"/>
    <x v="11"/>
    <x v="2"/>
    <n v="494740"/>
    <n v="0.92717391304347829"/>
  </r>
  <r>
    <s v="ODR9112666764d"/>
    <s v="C240510L"/>
    <x v="155"/>
    <s v="P965987"/>
    <n v="26680"/>
    <n v="2"/>
    <n v="533600"/>
    <n v="0"/>
    <n v="533600"/>
    <n v="1"/>
    <n v="1"/>
    <n v="1"/>
    <n v="1"/>
    <d v="2021-10-24T00:00:00"/>
    <x v="147"/>
    <n v="266800"/>
    <n v="18908"/>
    <x v="11"/>
    <x v="2"/>
    <n v="495784"/>
    <n v="0.92913043478260871"/>
  </r>
  <r>
    <s v="ODR9163189085d"/>
    <s v="C664224L"/>
    <x v="373"/>
    <s v="P200099"/>
    <n v="26680"/>
    <n v="2"/>
    <n v="533600"/>
    <n v="0"/>
    <n v="533600"/>
    <n v="1"/>
    <n v="1"/>
    <n v="1"/>
    <n v="1"/>
    <d v="2021-08-02T00:00:00"/>
    <x v="2736"/>
    <n v="266800"/>
    <n v="19430"/>
    <x v="11"/>
    <x v="2"/>
    <n v="494740"/>
    <n v="0.92717391304347829"/>
  </r>
  <r>
    <s v="ODR3843051869v"/>
    <s v="C154215L"/>
    <x v="330"/>
    <s v="P965987"/>
    <n v="26680"/>
    <n v="2"/>
    <n v="533600"/>
    <n v="0"/>
    <n v="533600"/>
    <n v="1"/>
    <n v="0"/>
    <n v="0"/>
    <n v="1"/>
    <d v="2021-09-07T00:00:00"/>
    <x v="147"/>
    <n v="266800"/>
    <n v="18908"/>
    <x v="11"/>
    <x v="2"/>
    <n v="495784"/>
    <n v="0.92913043478260871"/>
  </r>
  <r>
    <s v="ODR2871564920v"/>
    <s v="C525405L"/>
    <x v="354"/>
    <s v="P965987"/>
    <n v="26680"/>
    <n v="2"/>
    <n v="533600"/>
    <n v="0"/>
    <n v="533600"/>
    <n v="1"/>
    <n v="0"/>
    <n v="0"/>
    <n v="1"/>
    <d v="2021-07-24T00:00:00"/>
    <x v="147"/>
    <n v="266800"/>
    <n v="18908"/>
    <x v="11"/>
    <x v="2"/>
    <n v="495784"/>
    <n v="0.92913043478260871"/>
  </r>
  <r>
    <s v="ODR8895182031r"/>
    <s v="C231527L"/>
    <x v="55"/>
    <s v="P496204"/>
    <n v="52780"/>
    <n v="1"/>
    <n v="527800"/>
    <n v="0"/>
    <n v="527800"/>
    <n v="1"/>
    <n v="1"/>
    <n v="0"/>
    <n v="1"/>
    <d v="2022-02-01T00:00:00"/>
    <x v="1940"/>
    <n v="527800"/>
    <n v="35322"/>
    <x v="8"/>
    <x v="2"/>
    <n v="492478"/>
    <n v="0.93307692307692303"/>
  </r>
  <r>
    <s v="ODR4187985981s"/>
    <s v="C412936L"/>
    <x v="244"/>
    <s v="P496204"/>
    <n v="52780"/>
    <n v="1"/>
    <n v="527800"/>
    <n v="0"/>
    <n v="527800"/>
    <n v="1"/>
    <n v="1"/>
    <n v="1"/>
    <n v="1"/>
    <d v="2021-07-16T00:00:00"/>
    <x v="1940"/>
    <n v="527800"/>
    <n v="35322"/>
    <x v="8"/>
    <x v="2"/>
    <n v="492478"/>
    <n v="0.93307692307692303"/>
  </r>
  <r>
    <s v="ODR9762944602v"/>
    <s v="C996869L"/>
    <x v="305"/>
    <s v="P496204"/>
    <n v="52780"/>
    <n v="1"/>
    <n v="527800"/>
    <n v="0"/>
    <n v="527800"/>
    <n v="1"/>
    <n v="1"/>
    <n v="1"/>
    <n v="1"/>
    <d v="2022-02-10T00:00:00"/>
    <x v="1940"/>
    <n v="527800"/>
    <n v="35322"/>
    <x v="8"/>
    <x v="2"/>
    <n v="492478"/>
    <n v="0.93307692307692303"/>
  </r>
  <r>
    <s v="ODR5555079321h"/>
    <s v="C288932L"/>
    <x v="115"/>
    <s v="P516066"/>
    <n v="26390"/>
    <n v="2"/>
    <n v="527800"/>
    <n v="0"/>
    <n v="527800"/>
    <n v="1"/>
    <n v="1"/>
    <n v="1"/>
    <n v="12"/>
    <d v="2021-07-16T00:00:00"/>
    <x v="953"/>
    <n v="252300"/>
    <n v="22678"/>
    <x v="11"/>
    <x v="12"/>
    <n v="482444"/>
    <n v="0.91406593406593406"/>
  </r>
  <r>
    <s v="ODR7550784137q"/>
    <s v="C206269L"/>
    <x v="151"/>
    <s v="P170099"/>
    <n v="52490"/>
    <n v="1"/>
    <n v="524900"/>
    <n v="0"/>
    <n v="524900"/>
    <n v="1"/>
    <n v="1"/>
    <n v="1"/>
    <n v="7"/>
    <d v="2022-03-13T00:00:00"/>
    <x v="2737"/>
    <n v="524900"/>
    <n v="47212"/>
    <x v="14"/>
    <x v="4"/>
    <n v="477688"/>
    <n v="0.91005524861878451"/>
  </r>
  <r>
    <s v="ODR8592680298l"/>
    <s v="C952783L"/>
    <x v="231"/>
    <s v="P489854"/>
    <n v="17400"/>
    <n v="3"/>
    <n v="522000"/>
    <n v="0"/>
    <n v="522000"/>
    <n v="1"/>
    <n v="1"/>
    <n v="1"/>
    <n v="1"/>
    <d v="2021-09-19T00:00:00"/>
    <x v="1317"/>
    <n v="174000"/>
    <n v="13398"/>
    <x v="13"/>
    <x v="2"/>
    <n v="481806"/>
    <n v="0.92300000000000004"/>
  </r>
  <r>
    <s v="ODR5528836403h"/>
    <s v="C761925L"/>
    <x v="109"/>
    <s v="P829161"/>
    <n v="52200"/>
    <n v="1"/>
    <n v="522000"/>
    <n v="0"/>
    <n v="522000"/>
    <n v="1"/>
    <n v="1"/>
    <n v="1"/>
    <n v="1"/>
    <d v="2021-08-18T00:00:00"/>
    <x v="2738"/>
    <n v="522000"/>
    <n v="42282"/>
    <x v="3"/>
    <x v="2"/>
    <n v="479718"/>
    <n v="0.91900000000000004"/>
  </r>
  <r>
    <s v="ODR1452782535r"/>
    <s v="C359839L"/>
    <x v="134"/>
    <s v="P505269"/>
    <n v="26100"/>
    <n v="2"/>
    <n v="522000"/>
    <n v="0"/>
    <n v="522000"/>
    <n v="1"/>
    <n v="1"/>
    <n v="1"/>
    <n v="1"/>
    <d v="2021-08-16T00:00:00"/>
    <x v="2739"/>
    <n v="261000"/>
    <n v="22678"/>
    <x v="14"/>
    <x v="2"/>
    <n v="476644"/>
    <n v="0.9131111111111111"/>
  </r>
  <r>
    <s v="ODR6855818002n"/>
    <s v="C643906L"/>
    <x v="317"/>
    <s v="P409795"/>
    <n v="17400"/>
    <n v="3"/>
    <n v="522000"/>
    <n v="0"/>
    <n v="522000"/>
    <n v="1"/>
    <n v="1"/>
    <n v="1"/>
    <n v="1"/>
    <d v="2021-09-20T00:00:00"/>
    <x v="2740"/>
    <n v="174000"/>
    <n v="15486"/>
    <x v="12"/>
    <x v="2"/>
    <n v="475542"/>
    <n v="0.91100000000000003"/>
  </r>
  <r>
    <s v="ODR2227844689g"/>
    <s v="C708473L"/>
    <x v="376"/>
    <s v="P457442"/>
    <n v="8700"/>
    <n v="6"/>
    <n v="522000"/>
    <n v="0"/>
    <n v="522000"/>
    <n v="1"/>
    <n v="1"/>
    <n v="1"/>
    <n v="1"/>
    <d v="2021-07-02T00:00:00"/>
    <x v="1480"/>
    <n v="92800"/>
    <n v="6032"/>
    <x v="11"/>
    <x v="2"/>
    <n v="485808"/>
    <n v="0.93066666666666664"/>
  </r>
  <r>
    <s v="ODR1962587624k"/>
    <s v="C699636L"/>
    <x v="230"/>
    <s v="P982769"/>
    <n v="17400"/>
    <n v="3"/>
    <n v="522000"/>
    <n v="0"/>
    <n v="522000"/>
    <n v="1"/>
    <n v="1"/>
    <n v="1"/>
    <n v="1"/>
    <d v="2021-09-22T00:00:00"/>
    <x v="1854"/>
    <n v="174000"/>
    <n v="14790"/>
    <x v="11"/>
    <x v="2"/>
    <n v="477630"/>
    <n v="0.91500000000000004"/>
  </r>
  <r>
    <s v="ODR1649012405n"/>
    <s v="C162721L"/>
    <x v="176"/>
    <s v="P923232"/>
    <n v="52200"/>
    <n v="1"/>
    <n v="522000"/>
    <n v="0"/>
    <n v="522000"/>
    <n v="1"/>
    <n v="1"/>
    <n v="0"/>
    <n v="1"/>
    <d v="2021-07-26T00:00:00"/>
    <x v="2741"/>
    <n v="522000"/>
    <n v="32886"/>
    <x v="11"/>
    <x v="2"/>
    <n v="489114"/>
    <n v="0.93700000000000006"/>
  </r>
  <r>
    <s v="ODR8225693852e"/>
    <s v="C624232L"/>
    <x v="314"/>
    <s v="P876142"/>
    <n v="26100"/>
    <n v="2"/>
    <n v="522000"/>
    <n v="0"/>
    <n v="522000"/>
    <n v="1"/>
    <n v="1"/>
    <n v="1"/>
    <n v="1"/>
    <d v="2021-11-27T00:00:00"/>
    <x v="2742"/>
    <n v="261000"/>
    <n v="20068"/>
    <x v="5"/>
    <x v="2"/>
    <n v="481864"/>
    <n v="0.9231111111111111"/>
  </r>
  <r>
    <s v="ODR5468288161t"/>
    <s v="C711255L"/>
    <x v="221"/>
    <s v="P242143"/>
    <n v="52142"/>
    <n v="1"/>
    <n v="521420"/>
    <n v="0"/>
    <n v="521420"/>
    <n v="1"/>
    <n v="1"/>
    <n v="1"/>
    <n v="1"/>
    <d v="2021-07-09T00:00:00"/>
    <x v="1575"/>
    <n v="405420"/>
    <n v="24708"/>
    <x v="8"/>
    <x v="2"/>
    <n v="496712"/>
    <n v="0.95261401557285874"/>
  </r>
  <r>
    <s v="ODR1375652074f"/>
    <s v="C925474L"/>
    <x v="206"/>
    <s v="P641587"/>
    <n v="52142"/>
    <n v="1"/>
    <n v="521420"/>
    <n v="0"/>
    <n v="521420"/>
    <n v="1"/>
    <n v="1"/>
    <n v="0"/>
    <n v="1"/>
    <d v="2021-07-22T00:00:00"/>
    <x v="1530"/>
    <n v="521420"/>
    <n v="39092"/>
    <x v="8"/>
    <x v="2"/>
    <n v="482328"/>
    <n v="0.92502780867630696"/>
  </r>
  <r>
    <s v="ODR5649562969e"/>
    <s v="C122312L"/>
    <x v="131"/>
    <s v="P858122"/>
    <n v="52142"/>
    <n v="1"/>
    <n v="521420"/>
    <n v="0"/>
    <n v="521420"/>
    <n v="1"/>
    <n v="1"/>
    <n v="1"/>
    <n v="1"/>
    <d v="2022-04-24T00:00:00"/>
    <x v="2743"/>
    <n v="521420"/>
    <n v="34916"/>
    <x v="14"/>
    <x v="2"/>
    <n v="486504"/>
    <n v="0.93303670745272527"/>
  </r>
  <r>
    <s v="ODR2349024769e"/>
    <s v="C508926L"/>
    <x v="134"/>
    <s v="P892074"/>
    <n v="52142"/>
    <n v="1"/>
    <n v="521420"/>
    <n v="0"/>
    <n v="521420"/>
    <n v="1"/>
    <n v="1"/>
    <n v="1"/>
    <n v="1"/>
    <d v="2021-07-20T00:00:00"/>
    <x v="2744"/>
    <n v="521420"/>
    <n v="44312"/>
    <x v="0"/>
    <x v="2"/>
    <n v="477108"/>
    <n v="0.91501668520578416"/>
  </r>
  <r>
    <s v="ODR2803121569e"/>
    <s v="C603530L"/>
    <x v="202"/>
    <s v="P113266"/>
    <n v="52142"/>
    <n v="1"/>
    <n v="521420"/>
    <n v="0"/>
    <n v="521420"/>
    <n v="1"/>
    <n v="1"/>
    <n v="1"/>
    <n v="1"/>
    <d v="2021-07-28T00:00:00"/>
    <x v="2745"/>
    <n v="521420"/>
    <n v="44312"/>
    <x v="0"/>
    <x v="2"/>
    <n v="477108"/>
    <n v="0.91501668520578416"/>
  </r>
  <r>
    <s v="ODR8744153576t"/>
    <s v="C180913L"/>
    <x v="356"/>
    <s v="P892233"/>
    <n v="52142"/>
    <n v="1"/>
    <n v="521420"/>
    <n v="0"/>
    <n v="521420"/>
    <n v="1"/>
    <n v="1"/>
    <n v="1"/>
    <n v="1"/>
    <d v="2021-07-20T00:00:00"/>
    <x v="2746"/>
    <n v="521420"/>
    <n v="43790"/>
    <x v="12"/>
    <x v="2"/>
    <n v="477630"/>
    <n v="0.91601779755283652"/>
  </r>
  <r>
    <s v="ODR6558389671f"/>
    <s v="C154828L"/>
    <x v="347"/>
    <s v="P738924"/>
    <n v="26042"/>
    <n v="2"/>
    <n v="520840"/>
    <n v="0"/>
    <n v="520840"/>
    <n v="1"/>
    <n v="1"/>
    <n v="1"/>
    <n v="1"/>
    <d v="2021-07-12T00:00:00"/>
    <x v="1397"/>
    <n v="202420"/>
    <n v="15370"/>
    <x v="0"/>
    <x v="2"/>
    <n v="490100"/>
    <n v="0.94097995545657021"/>
  </r>
  <r>
    <s v="ODR9333475741m"/>
    <s v="C882803L"/>
    <x v="339"/>
    <s v="P738924"/>
    <n v="26042"/>
    <n v="2"/>
    <n v="520840"/>
    <n v="0"/>
    <n v="520840"/>
    <n v="1"/>
    <n v="1"/>
    <n v="1"/>
    <n v="1"/>
    <d v="2021-12-01T00:00:00"/>
    <x v="1397"/>
    <n v="202420"/>
    <n v="15370"/>
    <x v="0"/>
    <x v="2"/>
    <n v="490100"/>
    <n v="0.94097995545657021"/>
  </r>
  <r>
    <s v="ODR7238172144u"/>
    <s v="C481253L"/>
    <x v="295"/>
    <s v="P738924"/>
    <n v="26042"/>
    <n v="2"/>
    <n v="520840"/>
    <n v="0"/>
    <n v="520840"/>
    <n v="1"/>
    <n v="1"/>
    <n v="0"/>
    <n v="1"/>
    <d v="2021-07-26T00:00:00"/>
    <x v="1397"/>
    <n v="202420"/>
    <n v="15370"/>
    <x v="0"/>
    <x v="2"/>
    <n v="490100"/>
    <n v="0.94097995545657021"/>
  </r>
  <r>
    <s v="ODR6314001689u"/>
    <s v="C772440L"/>
    <x v="205"/>
    <s v="P160647"/>
    <n v="51910"/>
    <n v="1"/>
    <n v="519100"/>
    <n v="0"/>
    <n v="519100"/>
    <n v="1"/>
    <n v="1"/>
    <n v="1"/>
    <n v="1"/>
    <d v="2021-10-23T00:00:00"/>
    <x v="2747"/>
    <n v="519100"/>
    <n v="37874"/>
    <x v="13"/>
    <x v="2"/>
    <n v="481226"/>
    <n v="0.92703910614525142"/>
  </r>
  <r>
    <s v="ODR9375942163n"/>
    <s v="C411792L"/>
    <x v="390"/>
    <s v="P713507"/>
    <n v="51910"/>
    <n v="1"/>
    <n v="519100"/>
    <n v="0"/>
    <n v="519100"/>
    <n v="1"/>
    <n v="1"/>
    <n v="1"/>
    <n v="1"/>
    <d v="2021-07-02T00:00:00"/>
    <x v="2748"/>
    <n v="519100"/>
    <n v="33698"/>
    <x v="13"/>
    <x v="2"/>
    <n v="485402"/>
    <n v="0.93508379888268156"/>
  </r>
  <r>
    <s v="ODR7742970891o"/>
    <s v="C932834L"/>
    <x v="146"/>
    <s v="P430015"/>
    <n v="51910"/>
    <n v="1"/>
    <n v="519100"/>
    <n v="0"/>
    <n v="519100"/>
    <n v="1"/>
    <n v="1"/>
    <n v="0"/>
    <n v="1"/>
    <d v="2022-06-01T00:00:00"/>
    <x v="2749"/>
    <n v="519100"/>
    <n v="45646"/>
    <x v="13"/>
    <x v="2"/>
    <n v="473454"/>
    <n v="0.91206703910614528"/>
  </r>
  <r>
    <s v="ODR1553580161t"/>
    <s v="C399834L"/>
    <x v="59"/>
    <s v="P948769"/>
    <n v="51910"/>
    <n v="1"/>
    <n v="519100"/>
    <n v="0"/>
    <n v="519100"/>
    <n v="1"/>
    <n v="0"/>
    <n v="0"/>
    <n v="4"/>
    <d v="2021-10-26T00:00:00"/>
    <x v="2206"/>
    <n v="376420"/>
    <n v="32712"/>
    <x v="0"/>
    <x v="1"/>
    <n v="486388"/>
    <n v="0.93698324022346369"/>
  </r>
  <r>
    <s v="ODR8234865140t"/>
    <s v="C335422L"/>
    <x v="356"/>
    <s v="P948769"/>
    <n v="51910"/>
    <n v="1"/>
    <n v="519100"/>
    <n v="0"/>
    <n v="519100"/>
    <n v="1"/>
    <n v="1"/>
    <n v="1"/>
    <n v="1"/>
    <d v="2021-08-16T00:00:00"/>
    <x v="2206"/>
    <n v="376420"/>
    <n v="32712"/>
    <x v="0"/>
    <x v="2"/>
    <n v="486388"/>
    <n v="0.93698324022346369"/>
  </r>
  <r>
    <s v="ODR6542358504h"/>
    <s v="C596264L"/>
    <x v="177"/>
    <s v="P948769"/>
    <n v="51910"/>
    <n v="1"/>
    <n v="519100"/>
    <n v="0"/>
    <n v="519100"/>
    <n v="1"/>
    <n v="1"/>
    <n v="1"/>
    <n v="1"/>
    <d v="2021-08-19T00:00:00"/>
    <x v="2206"/>
    <n v="376420"/>
    <n v="32712"/>
    <x v="0"/>
    <x v="2"/>
    <n v="486388"/>
    <n v="0.93698324022346369"/>
  </r>
  <r>
    <s v="ODR8203168817m"/>
    <s v="C700155L"/>
    <x v="241"/>
    <s v="P948769"/>
    <n v="51910"/>
    <n v="1"/>
    <n v="519100"/>
    <n v="0"/>
    <n v="519100"/>
    <n v="1"/>
    <n v="0"/>
    <n v="0"/>
    <n v="1"/>
    <d v="2021-10-10T00:00:00"/>
    <x v="2206"/>
    <n v="376420"/>
    <n v="32712"/>
    <x v="0"/>
    <x v="2"/>
    <n v="486388"/>
    <n v="0.93698324022346369"/>
  </r>
  <r>
    <s v="ODR3296806861r"/>
    <s v="C354503L"/>
    <x v="243"/>
    <s v="P948769"/>
    <n v="51910"/>
    <n v="1"/>
    <n v="519100"/>
    <n v="0"/>
    <n v="519100"/>
    <n v="1"/>
    <n v="0"/>
    <n v="0"/>
    <n v="4"/>
    <d v="2022-02-07T00:00:00"/>
    <x v="2206"/>
    <n v="376420"/>
    <n v="32712"/>
    <x v="0"/>
    <x v="1"/>
    <n v="486388"/>
    <n v="0.93698324022346369"/>
  </r>
  <r>
    <s v="ODR2935397307k"/>
    <s v="C326720L"/>
    <x v="367"/>
    <s v="P790645"/>
    <n v="51910"/>
    <n v="1"/>
    <n v="519100"/>
    <n v="0"/>
    <n v="519100"/>
    <n v="1"/>
    <n v="0"/>
    <n v="0"/>
    <n v="1"/>
    <d v="2021-07-08T00:00:00"/>
    <x v="2750"/>
    <n v="519100"/>
    <n v="41006"/>
    <x v="12"/>
    <x v="2"/>
    <n v="478094"/>
    <n v="0.92100558659217879"/>
  </r>
  <r>
    <s v="ODR5548575512w"/>
    <s v="C323618L"/>
    <x v="188"/>
    <s v="P476745"/>
    <n v="51910"/>
    <n v="1"/>
    <n v="519100"/>
    <n v="0"/>
    <n v="519100"/>
    <n v="1"/>
    <n v="1"/>
    <n v="0"/>
    <n v="1"/>
    <d v="2021-10-05T00:00:00"/>
    <x v="2751"/>
    <n v="519100"/>
    <n v="34220"/>
    <x v="12"/>
    <x v="2"/>
    <n v="484880"/>
    <n v="0.93407821229050281"/>
  </r>
  <r>
    <s v="ODR4558569562u"/>
    <s v="C807888L"/>
    <x v="122"/>
    <s v="P476745"/>
    <n v="51910"/>
    <n v="1"/>
    <n v="519100"/>
    <n v="0"/>
    <n v="519100"/>
    <n v="1"/>
    <n v="1"/>
    <n v="0"/>
    <n v="1"/>
    <d v="2022-05-22T00:00:00"/>
    <x v="2751"/>
    <n v="519100"/>
    <n v="34220"/>
    <x v="12"/>
    <x v="2"/>
    <n v="484880"/>
    <n v="0.93407821229050281"/>
  </r>
  <r>
    <s v="ODR9004726932x"/>
    <s v="C149142L"/>
    <x v="117"/>
    <s v="P356515"/>
    <n v="51620"/>
    <n v="1"/>
    <n v="516200"/>
    <n v="0"/>
    <n v="516200"/>
    <n v="1"/>
    <n v="1"/>
    <n v="1"/>
    <n v="1"/>
    <d v="2021-09-26T00:00:00"/>
    <x v="2752"/>
    <n v="585800"/>
    <n v="48604"/>
    <x v="0"/>
    <x v="2"/>
    <n v="467596"/>
    <n v="0.90584269662921346"/>
  </r>
  <r>
    <s v="ODR2845805201z"/>
    <s v="C520904L"/>
    <x v="308"/>
    <s v="P356515"/>
    <n v="51620"/>
    <n v="1"/>
    <n v="516200"/>
    <n v="0"/>
    <n v="516200"/>
    <n v="1"/>
    <n v="1"/>
    <n v="1"/>
    <n v="1"/>
    <d v="2021-10-02T00:00:00"/>
    <x v="2752"/>
    <n v="585800"/>
    <n v="48604"/>
    <x v="0"/>
    <x v="2"/>
    <n v="467596"/>
    <n v="0.90584269662921346"/>
  </r>
  <r>
    <s v="ODR2927124473k"/>
    <s v="C733350L"/>
    <x v="261"/>
    <s v="P189264"/>
    <n v="25810"/>
    <n v="2"/>
    <n v="516200"/>
    <n v="0"/>
    <n v="516200"/>
    <n v="1"/>
    <n v="1"/>
    <n v="0"/>
    <n v="1"/>
    <d v="2022-03-28T00:00:00"/>
    <x v="2753"/>
    <n v="258100"/>
    <n v="16762"/>
    <x v="12"/>
    <x v="2"/>
    <n v="482676"/>
    <n v="0.93505617977528088"/>
  </r>
  <r>
    <s v="ODR5930801203e"/>
    <s v="C376735L"/>
    <x v="79"/>
    <s v="P745476"/>
    <n v="51562"/>
    <n v="1"/>
    <n v="515620"/>
    <n v="0"/>
    <n v="515620"/>
    <n v="1"/>
    <n v="1"/>
    <n v="0"/>
    <n v="1"/>
    <d v="2022-05-24T00:00:00"/>
    <x v="1740"/>
    <n v="495900"/>
    <n v="34162"/>
    <x v="5"/>
    <x v="2"/>
    <n v="481458"/>
    <n v="0.93374578177727785"/>
  </r>
  <r>
    <s v="ODR3504880682v"/>
    <s v="C438548L"/>
    <x v="262"/>
    <s v="P745476"/>
    <n v="51562"/>
    <n v="1"/>
    <n v="515620"/>
    <n v="0"/>
    <n v="515620"/>
    <n v="1"/>
    <n v="0"/>
    <n v="0"/>
    <n v="1"/>
    <d v="2022-03-20T00:00:00"/>
    <x v="1740"/>
    <n v="495900"/>
    <n v="34162"/>
    <x v="5"/>
    <x v="2"/>
    <n v="481458"/>
    <n v="0.93374578177727785"/>
  </r>
  <r>
    <s v="ODR6786240711y"/>
    <s v="C791660L"/>
    <x v="26"/>
    <s v="P650306"/>
    <n v="51098"/>
    <n v="1"/>
    <n v="510980"/>
    <n v="0"/>
    <n v="510980"/>
    <n v="1"/>
    <n v="1"/>
    <n v="1"/>
    <n v="1"/>
    <d v="2022-06-01T00:00:00"/>
    <x v="2754"/>
    <n v="510980"/>
    <n v="36250"/>
    <x v="12"/>
    <x v="2"/>
    <n v="474730"/>
    <n v="0.92905788876276962"/>
  </r>
  <r>
    <s v="ODR4631857073h"/>
    <s v="C691411L"/>
    <x v="323"/>
    <s v="P640216"/>
    <n v="50750"/>
    <n v="1"/>
    <n v="507500"/>
    <n v="0"/>
    <n v="507500"/>
    <n v="1"/>
    <n v="1"/>
    <n v="1"/>
    <n v="1"/>
    <d v="2021-12-11T00:00:00"/>
    <x v="2755"/>
    <n v="507500"/>
    <n v="38048"/>
    <x v="0"/>
    <x v="2"/>
    <n v="469452"/>
    <n v="0.92502857142857142"/>
  </r>
  <r>
    <s v="ODR2966695281m"/>
    <s v="C496729L"/>
    <x v="206"/>
    <s v="P948060"/>
    <n v="50750"/>
    <n v="1"/>
    <n v="507500"/>
    <n v="0"/>
    <n v="507500"/>
    <n v="1"/>
    <n v="1"/>
    <n v="1"/>
    <n v="14"/>
    <d v="2021-07-04T00:00:00"/>
    <x v="2756"/>
    <n v="507500"/>
    <n v="36018"/>
    <x v="12"/>
    <x v="15"/>
    <n v="471482"/>
    <n v="0.92902857142857143"/>
  </r>
  <r>
    <s v="ODR8936883809b"/>
    <s v="C794471L"/>
    <x v="373"/>
    <s v="P948060"/>
    <n v="50750"/>
    <n v="1"/>
    <n v="507500"/>
    <n v="0"/>
    <n v="507500"/>
    <n v="1"/>
    <n v="1"/>
    <n v="1"/>
    <n v="1"/>
    <d v="2021-08-24T00:00:00"/>
    <x v="2756"/>
    <n v="507500"/>
    <n v="36018"/>
    <x v="12"/>
    <x v="2"/>
    <n v="471482"/>
    <n v="0.92902857142857143"/>
  </r>
  <r>
    <s v="ODR9012255762s"/>
    <s v="C567506L"/>
    <x v="399"/>
    <s v="P464439"/>
    <n v="50692"/>
    <n v="1"/>
    <n v="506920"/>
    <n v="0"/>
    <n v="506920"/>
    <n v="1"/>
    <n v="1"/>
    <n v="1"/>
    <n v="1"/>
    <d v="2021-08-05T00:00:00"/>
    <x v="2757"/>
    <n v="506920"/>
    <n v="44080"/>
    <x v="8"/>
    <x v="2"/>
    <n v="462840"/>
    <n v="0.91304347826086951"/>
  </r>
  <r>
    <s v="ODR1662998604l"/>
    <s v="C291014L"/>
    <x v="293"/>
    <s v="P477437"/>
    <n v="50692"/>
    <n v="1"/>
    <n v="506920"/>
    <n v="0"/>
    <n v="506920"/>
    <n v="1"/>
    <n v="1"/>
    <n v="1"/>
    <n v="1"/>
    <d v="2021-11-08T00:00:00"/>
    <x v="2758"/>
    <n v="506920"/>
    <n v="34974"/>
    <x v="8"/>
    <x v="2"/>
    <n v="471946"/>
    <n v="0.93100686498855834"/>
  </r>
  <r>
    <s v="ODR4679456077u"/>
    <s v="C995967L"/>
    <x v="155"/>
    <s v="P285305"/>
    <n v="50460"/>
    <n v="1"/>
    <n v="504600"/>
    <n v="0"/>
    <n v="504600"/>
    <n v="1"/>
    <n v="1"/>
    <n v="1"/>
    <n v="1"/>
    <d v="2021-07-24T00:00:00"/>
    <x v="2759"/>
    <n v="435000"/>
    <n v="27840"/>
    <x v="10"/>
    <x v="2"/>
    <n v="476760"/>
    <n v="0.94482758620689655"/>
  </r>
  <r>
    <s v="ODR8196918368w"/>
    <s v="C555980L"/>
    <x v="388"/>
    <s v="P517579"/>
    <n v="16820"/>
    <n v="3"/>
    <n v="504600"/>
    <n v="0"/>
    <n v="504600"/>
    <n v="1"/>
    <n v="1"/>
    <n v="1"/>
    <n v="1"/>
    <d v="2021-09-01T00:00:00"/>
    <x v="1636"/>
    <n v="284200"/>
    <n v="19604"/>
    <x v="14"/>
    <x v="2"/>
    <n v="445788"/>
    <n v="0.88344827586206898"/>
  </r>
  <r>
    <s v="ODR6645129667a"/>
    <s v="C380315L"/>
    <x v="161"/>
    <s v="P726676"/>
    <n v="50460"/>
    <n v="1"/>
    <n v="504600"/>
    <n v="0"/>
    <n v="504600"/>
    <n v="1"/>
    <n v="1"/>
    <n v="1"/>
    <n v="1"/>
    <d v="2021-10-09T00:00:00"/>
    <x v="2760"/>
    <n v="504600"/>
    <n v="42862"/>
    <x v="12"/>
    <x v="2"/>
    <n v="461738"/>
    <n v="0.91505747126436776"/>
  </r>
  <r>
    <s v="ODR4085661195q"/>
    <s v="C704681L"/>
    <x v="8"/>
    <s v="P726676"/>
    <n v="50460"/>
    <n v="1"/>
    <n v="504600"/>
    <n v="0"/>
    <n v="504600"/>
    <n v="1"/>
    <n v="1"/>
    <n v="1"/>
    <n v="1"/>
    <d v="2021-11-25T00:00:00"/>
    <x v="2760"/>
    <n v="504600"/>
    <n v="42862"/>
    <x v="12"/>
    <x v="2"/>
    <n v="461738"/>
    <n v="0.91505747126436776"/>
  </r>
  <r>
    <s v="ODR8367805850a"/>
    <s v="C704681L"/>
    <x v="9"/>
    <s v="P726676"/>
    <n v="50460"/>
    <n v="1"/>
    <n v="504600"/>
    <n v="0"/>
    <n v="504600"/>
    <n v="1"/>
    <n v="1"/>
    <n v="1"/>
    <n v="1"/>
    <d v="2021-11-25T00:00:00"/>
    <x v="2760"/>
    <n v="504600"/>
    <n v="42862"/>
    <x v="12"/>
    <x v="2"/>
    <n v="461738"/>
    <n v="0.91505747126436776"/>
  </r>
  <r>
    <s v="ODR7422732212o"/>
    <s v="C898579L"/>
    <x v="182"/>
    <s v="P726676"/>
    <n v="50460"/>
    <n v="1"/>
    <n v="504600"/>
    <n v="0"/>
    <n v="504600"/>
    <n v="1"/>
    <n v="1"/>
    <n v="1"/>
    <n v="1"/>
    <d v="2022-02-19T00:00:00"/>
    <x v="2760"/>
    <n v="504600"/>
    <n v="42862"/>
    <x v="12"/>
    <x v="2"/>
    <n v="461738"/>
    <n v="0.91505747126436776"/>
  </r>
  <r>
    <s v="ODR4540670676q"/>
    <s v="C614043L"/>
    <x v="356"/>
    <s v="P512707"/>
    <n v="16820"/>
    <n v="3"/>
    <n v="504600"/>
    <n v="0"/>
    <n v="504600"/>
    <n v="1"/>
    <n v="0"/>
    <n v="0"/>
    <n v="8"/>
    <d v="2021-08-07T00:00:00"/>
    <x v="1890"/>
    <n v="156600"/>
    <n v="12992"/>
    <x v="11"/>
    <x v="8"/>
    <n v="465624"/>
    <n v="0.9227586206896552"/>
  </r>
  <r>
    <s v="ODR3951685069s"/>
    <s v="C469190L"/>
    <x v="265"/>
    <s v="P197519"/>
    <n v="25230"/>
    <n v="2"/>
    <n v="504600"/>
    <n v="0"/>
    <n v="504600"/>
    <n v="1"/>
    <n v="1"/>
    <n v="1"/>
    <n v="3"/>
    <d v="2021-07-21T00:00:00"/>
    <x v="225"/>
    <n v="240700"/>
    <n v="14442"/>
    <x v="11"/>
    <x v="3"/>
    <n v="475716"/>
    <n v="0.94275862068965521"/>
  </r>
  <r>
    <s v="ODR1357268736q"/>
    <s v="C398810L"/>
    <x v="269"/>
    <s v="P465866"/>
    <n v="50170"/>
    <n v="1"/>
    <n v="501700"/>
    <n v="0"/>
    <n v="501700"/>
    <n v="1"/>
    <n v="1"/>
    <n v="0"/>
    <n v="1"/>
    <d v="2022-01-20T00:00:00"/>
    <x v="2761"/>
    <n v="501700"/>
    <n v="45124"/>
    <x v="14"/>
    <x v="2"/>
    <n v="456576"/>
    <n v="0.91005780346820808"/>
  </r>
  <r>
    <s v="ODR6556195535g"/>
    <s v="C417461L"/>
    <x v="15"/>
    <s v="P534918"/>
    <n v="50170"/>
    <n v="1"/>
    <n v="501700"/>
    <n v="0"/>
    <n v="501700"/>
    <n v="1"/>
    <n v="0"/>
    <n v="0"/>
    <n v="5"/>
    <d v="2022-01-27T00:00:00"/>
    <x v="2762"/>
    <n v="501700"/>
    <n v="35090"/>
    <x v="14"/>
    <x v="0"/>
    <n v="466610"/>
    <n v="0.9300578034682081"/>
  </r>
  <r>
    <s v="ODR8221278142j"/>
    <s v="C236544L"/>
    <x v="375"/>
    <s v="P225569"/>
    <n v="8352"/>
    <n v="6"/>
    <n v="501120"/>
    <n v="0"/>
    <n v="501120"/>
    <n v="1"/>
    <n v="0"/>
    <n v="0"/>
    <n v="4"/>
    <d v="2021-10-24T00:00:00"/>
    <x v="2763"/>
    <n v="83520"/>
    <n v="5974"/>
    <x v="12"/>
    <x v="1"/>
    <n v="465276"/>
    <n v="0.92847222222222225"/>
  </r>
  <r>
    <s v="ODR6997036911v"/>
    <s v="C498022L"/>
    <x v="33"/>
    <s v="P650306"/>
    <n v="49938"/>
    <n v="1"/>
    <n v="499380"/>
    <n v="0"/>
    <n v="499380"/>
    <n v="1"/>
    <n v="1"/>
    <n v="1"/>
    <n v="1"/>
    <d v="2022-07-24T00:00:00"/>
    <x v="2754"/>
    <n v="510980"/>
    <n v="36250"/>
    <x v="12"/>
    <x v="2"/>
    <n v="463130"/>
    <n v="0.92740998838559818"/>
  </r>
  <r>
    <s v="ODR4447835184a"/>
    <s v="C623835L"/>
    <x v="120"/>
    <s v="P650306"/>
    <n v="49938"/>
    <n v="1"/>
    <n v="499380"/>
    <n v="0"/>
    <n v="499380"/>
    <n v="1"/>
    <n v="1"/>
    <n v="0"/>
    <n v="1"/>
    <d v="2022-08-16T00:00:00"/>
    <x v="2754"/>
    <n v="510980"/>
    <n v="36250"/>
    <x v="12"/>
    <x v="2"/>
    <n v="463130"/>
    <n v="0.92740998838559818"/>
  </r>
  <r>
    <s v="ODR1990015233i"/>
    <s v="C463842L"/>
    <x v="314"/>
    <s v="P567399"/>
    <n v="49880"/>
    <n v="1"/>
    <n v="498800"/>
    <n v="0"/>
    <n v="498800"/>
    <n v="1"/>
    <n v="1"/>
    <n v="0"/>
    <n v="1"/>
    <d v="2021-10-16T00:00:00"/>
    <x v="2764"/>
    <n v="498800"/>
    <n v="43384"/>
    <x v="12"/>
    <x v="2"/>
    <n v="455416"/>
    <n v="0.91302325581395349"/>
  </r>
  <r>
    <s v="ODR3533718593q"/>
    <s v="C614339L"/>
    <x v="1"/>
    <s v="P567399"/>
    <n v="49880"/>
    <n v="1"/>
    <n v="498800"/>
    <n v="0"/>
    <n v="498800"/>
    <n v="1"/>
    <n v="1"/>
    <n v="0"/>
    <n v="1"/>
    <d v="2021-11-08T00:00:00"/>
    <x v="2764"/>
    <n v="498800"/>
    <n v="43384"/>
    <x v="12"/>
    <x v="2"/>
    <n v="455416"/>
    <n v="0.91302325581395349"/>
  </r>
  <r>
    <s v="ODR2534516957m"/>
    <s v="C997231L"/>
    <x v="320"/>
    <s v="P307535"/>
    <n v="49880"/>
    <n v="1"/>
    <n v="498800"/>
    <n v="0"/>
    <n v="498800"/>
    <n v="1"/>
    <n v="1"/>
    <n v="1"/>
    <n v="1"/>
    <d v="2021-12-23T00:00:00"/>
    <x v="2765"/>
    <n v="498800"/>
    <n v="35380"/>
    <x v="12"/>
    <x v="2"/>
    <n v="463420"/>
    <n v="0.92906976744186043"/>
  </r>
  <r>
    <s v="ODR4495571440l"/>
    <s v="C951682L"/>
    <x v="269"/>
    <s v="P197055"/>
    <n v="2610"/>
    <n v="19"/>
    <n v="495900"/>
    <n v="0"/>
    <n v="495900"/>
    <n v="1"/>
    <n v="1"/>
    <n v="1"/>
    <n v="1"/>
    <d v="2021-07-27T00:00:00"/>
    <x v="2766"/>
    <n v="26100"/>
    <n v="1856"/>
    <x v="12"/>
    <x v="2"/>
    <n v="460636"/>
    <n v="0.92888888888888888"/>
  </r>
  <r>
    <s v="ODR8731885262d"/>
    <s v="C315409L"/>
    <x v="370"/>
    <s v="P764124"/>
    <n v="49300"/>
    <n v="1"/>
    <n v="493000"/>
    <n v="0"/>
    <n v="493000"/>
    <n v="1"/>
    <n v="1"/>
    <n v="1"/>
    <n v="1"/>
    <d v="2021-09-21T00:00:00"/>
    <x v="2767"/>
    <n v="493000"/>
    <n v="32016"/>
    <x v="13"/>
    <x v="2"/>
    <n v="460984"/>
    <n v="0.93505882352941172"/>
  </r>
  <r>
    <s v="ODR4460367194z"/>
    <s v="C770029L"/>
    <x v="222"/>
    <s v="P273480"/>
    <n v="49300"/>
    <n v="1"/>
    <n v="493000"/>
    <n v="0"/>
    <n v="493000"/>
    <n v="1"/>
    <n v="1"/>
    <n v="0"/>
    <n v="1"/>
    <d v="2021-07-16T00:00:00"/>
    <x v="2768"/>
    <n v="493000"/>
    <n v="37468"/>
    <x v="13"/>
    <x v="2"/>
    <n v="455532"/>
    <n v="0.92400000000000004"/>
  </r>
  <r>
    <s v="ODR2067076227g"/>
    <s v="C361493L"/>
    <x v="301"/>
    <s v="P668591"/>
    <n v="24650"/>
    <n v="2"/>
    <n v="493000"/>
    <n v="0"/>
    <n v="493000"/>
    <n v="1"/>
    <n v="0"/>
    <n v="0"/>
    <n v="4"/>
    <d v="2022-06-28T00:00:00"/>
    <x v="2769"/>
    <n v="261000"/>
    <n v="15892"/>
    <x v="14"/>
    <x v="1"/>
    <n v="461216"/>
    <n v="0.93552941176470583"/>
  </r>
  <r>
    <s v="ODR4222094438e"/>
    <s v="C979209L"/>
    <x v="119"/>
    <s v="P422708"/>
    <n v="24650"/>
    <n v="2"/>
    <n v="493000"/>
    <n v="0"/>
    <n v="493000"/>
    <n v="1"/>
    <n v="1"/>
    <n v="1"/>
    <n v="1"/>
    <d v="2021-11-19T00:00:00"/>
    <x v="2770"/>
    <n v="246500"/>
    <n v="15776"/>
    <x v="14"/>
    <x v="2"/>
    <n v="461448"/>
    <n v="0.93600000000000005"/>
  </r>
  <r>
    <s v="ODR6719208136y"/>
    <s v="C810023L"/>
    <x v="234"/>
    <s v="P447878"/>
    <n v="24650"/>
    <n v="2"/>
    <n v="493000"/>
    <n v="0"/>
    <n v="493000"/>
    <n v="1"/>
    <n v="1"/>
    <n v="1"/>
    <n v="1"/>
    <d v="2021-07-19T00:00:00"/>
    <x v="170"/>
    <n v="246500"/>
    <n v="19952"/>
    <x v="11"/>
    <x v="2"/>
    <n v="453096"/>
    <n v="0.91905882352941182"/>
  </r>
  <r>
    <s v="ODR8785138271h"/>
    <s v="C990599L"/>
    <x v="145"/>
    <s v="P750501"/>
    <n v="49242"/>
    <n v="1"/>
    <n v="492420"/>
    <n v="0"/>
    <n v="492420"/>
    <n v="1"/>
    <n v="1"/>
    <n v="1"/>
    <n v="1"/>
    <d v="2021-07-13T00:00:00"/>
    <x v="2771"/>
    <n v="492420"/>
    <n v="41818"/>
    <x v="14"/>
    <x v="2"/>
    <n v="450602"/>
    <n v="0.91507656065959952"/>
  </r>
  <r>
    <s v="ODR2235617462p"/>
    <s v="C117684L"/>
    <x v="222"/>
    <s v="P173123"/>
    <n v="49126"/>
    <n v="1"/>
    <n v="491260"/>
    <n v="0"/>
    <n v="491260"/>
    <n v="1"/>
    <n v="1"/>
    <n v="1"/>
    <n v="1"/>
    <d v="2021-08-05T00:00:00"/>
    <x v="2772"/>
    <n v="491260"/>
    <n v="36308"/>
    <x v="12"/>
    <x v="2"/>
    <n v="454952"/>
    <n v="0.92609208972845336"/>
  </r>
  <r>
    <s v="ODR2120060695z"/>
    <s v="C854145L"/>
    <x v="24"/>
    <s v="P198953"/>
    <n v="48952"/>
    <n v="1"/>
    <n v="489520"/>
    <n v="0"/>
    <n v="489520"/>
    <n v="1"/>
    <n v="0"/>
    <n v="0"/>
    <n v="1"/>
    <d v="2021-07-19T00:00:00"/>
    <x v="2331"/>
    <n v="489520"/>
    <n v="35728"/>
    <x v="11"/>
    <x v="2"/>
    <n v="453792"/>
    <n v="0.9270142180094787"/>
  </r>
  <r>
    <s v="ODR8009504727a"/>
    <s v="C462939L"/>
    <x v="337"/>
    <s v="P673339"/>
    <n v="16298"/>
    <n v="3"/>
    <n v="488940"/>
    <n v="0"/>
    <n v="488940"/>
    <n v="1"/>
    <n v="1"/>
    <n v="1"/>
    <n v="1"/>
    <d v="2021-08-11T00:00:00"/>
    <x v="2773"/>
    <n v="162980"/>
    <n v="11194"/>
    <x v="12"/>
    <x v="2"/>
    <n v="455358"/>
    <n v="0.93131672597864767"/>
  </r>
  <r>
    <s v="ODR4997175342w"/>
    <s v="C913774L"/>
    <x v="331"/>
    <s v="P386455"/>
    <n v="48720"/>
    <n v="1"/>
    <n v="487200"/>
    <n v="0"/>
    <n v="487200"/>
    <n v="1"/>
    <n v="1"/>
    <n v="0"/>
    <n v="1"/>
    <d v="2022-06-08T00:00:00"/>
    <x v="2774"/>
    <n v="182700"/>
    <n v="12412"/>
    <x v="8"/>
    <x v="2"/>
    <n v="474788"/>
    <n v="0.97452380952380957"/>
  </r>
  <r>
    <s v="ODR2815438420n"/>
    <s v="C184584L"/>
    <x v="401"/>
    <s v="P119854"/>
    <n v="6960"/>
    <n v="7"/>
    <n v="487200"/>
    <n v="0"/>
    <n v="487200"/>
    <n v="1"/>
    <n v="1"/>
    <n v="1"/>
    <n v="1"/>
    <d v="2022-02-25T00:00:00"/>
    <x v="2775"/>
    <n v="69600"/>
    <n v="5394"/>
    <x v="11"/>
    <x v="2"/>
    <n v="449442"/>
    <n v="0.92249999999999999"/>
  </r>
  <r>
    <s v="ODR8563716553i"/>
    <s v="C708473L"/>
    <x v="73"/>
    <s v="P960755"/>
    <n v="47850"/>
    <n v="1"/>
    <n v="478500"/>
    <n v="0"/>
    <n v="478500"/>
    <n v="1"/>
    <n v="1"/>
    <n v="1"/>
    <n v="1"/>
    <d v="2021-07-02T00:00:00"/>
    <x v="2776"/>
    <n v="478500"/>
    <n v="39672"/>
    <x v="13"/>
    <x v="2"/>
    <n v="438828"/>
    <n v="0.91709090909090907"/>
  </r>
  <r>
    <s v="ODR3411118631v"/>
    <s v="C418738L"/>
    <x v="105"/>
    <s v="P842526"/>
    <n v="47850"/>
    <n v="1"/>
    <n v="478500"/>
    <n v="0"/>
    <n v="478500"/>
    <n v="1"/>
    <n v="1"/>
    <n v="0"/>
    <n v="1"/>
    <d v="2022-08-24T00:00:00"/>
    <x v="1778"/>
    <n v="478500"/>
    <n v="30102"/>
    <x v="11"/>
    <x v="2"/>
    <n v="448398"/>
    <n v="0.93709090909090909"/>
  </r>
  <r>
    <s v="ODR5278613253l"/>
    <s v="C336752L"/>
    <x v="66"/>
    <s v="P274768"/>
    <n v="9570"/>
    <n v="5"/>
    <n v="478500"/>
    <n v="0"/>
    <n v="478500"/>
    <n v="1"/>
    <n v="1"/>
    <n v="1"/>
    <n v="5"/>
    <d v="2022-06-11T00:00:00"/>
    <x v="173"/>
    <n v="95700"/>
    <n v="6090"/>
    <x v="11"/>
    <x v="0"/>
    <n v="448050"/>
    <n v="0.9363636363636364"/>
  </r>
  <r>
    <s v="ODR6187752983e"/>
    <s v="C946451L"/>
    <x v="174"/>
    <s v="P894654"/>
    <n v="47560"/>
    <n v="1"/>
    <n v="475600"/>
    <n v="0"/>
    <n v="475600"/>
    <n v="1"/>
    <n v="1"/>
    <n v="0"/>
    <n v="1"/>
    <d v="2021-07-18T00:00:00"/>
    <x v="2777"/>
    <n v="475600"/>
    <n v="40426"/>
    <x v="14"/>
    <x v="2"/>
    <n v="435174"/>
    <n v="0.91500000000000004"/>
  </r>
  <r>
    <s v="ODR8015531197e"/>
    <s v="C525405L"/>
    <x v="231"/>
    <s v="P993271"/>
    <n v="23780"/>
    <n v="2"/>
    <n v="475600"/>
    <n v="0"/>
    <n v="475600"/>
    <n v="1"/>
    <n v="0"/>
    <n v="0"/>
    <n v="1"/>
    <d v="2021-07-24T00:00:00"/>
    <x v="2604"/>
    <n v="232000"/>
    <n v="18560"/>
    <x v="11"/>
    <x v="2"/>
    <n v="438480"/>
    <n v="0.92195121951219516"/>
  </r>
  <r>
    <s v="ODR9639774179e"/>
    <s v="C911330L"/>
    <x v="268"/>
    <s v="P140312"/>
    <n v="47154"/>
    <n v="1"/>
    <n v="471540"/>
    <n v="0"/>
    <n v="471540"/>
    <n v="1"/>
    <n v="1"/>
    <n v="1"/>
    <n v="1"/>
    <d v="2022-01-10T00:00:00"/>
    <x v="2778"/>
    <n v="507500"/>
    <n v="45646"/>
    <x v="0"/>
    <x v="2"/>
    <n v="425894"/>
    <n v="0.90319803198031978"/>
  </r>
  <r>
    <s v="ODR8174207127i"/>
    <s v="C491259L"/>
    <x v="350"/>
    <s v="P787888"/>
    <n v="46980"/>
    <n v="1"/>
    <n v="469800"/>
    <n v="0"/>
    <n v="469800"/>
    <n v="1"/>
    <n v="1"/>
    <n v="0"/>
    <n v="1"/>
    <d v="2021-07-06T00:00:00"/>
    <x v="2344"/>
    <n v="469800"/>
    <n v="35206"/>
    <x v="5"/>
    <x v="2"/>
    <n v="434594"/>
    <n v="0.92506172839506173"/>
  </r>
  <r>
    <s v="ODR6624437334w"/>
    <s v="C525405L"/>
    <x v="83"/>
    <s v="P787888"/>
    <n v="46980"/>
    <n v="1"/>
    <n v="469800"/>
    <n v="0"/>
    <n v="469800"/>
    <n v="1"/>
    <n v="1"/>
    <n v="1"/>
    <n v="1"/>
    <d v="2021-07-24T00:00:00"/>
    <x v="2344"/>
    <n v="469800"/>
    <n v="35206"/>
    <x v="5"/>
    <x v="2"/>
    <n v="434594"/>
    <n v="0.92506172839506173"/>
  </r>
  <r>
    <s v="ODR3951543694j"/>
    <s v="C901131L"/>
    <x v="180"/>
    <s v="P996588"/>
    <n v="46690"/>
    <n v="1"/>
    <n v="466900"/>
    <n v="0"/>
    <n v="466900"/>
    <n v="1"/>
    <n v="1"/>
    <n v="1"/>
    <n v="1"/>
    <d v="2022-01-02T00:00:00"/>
    <x v="1780"/>
    <n v="466900"/>
    <n v="29406"/>
    <x v="11"/>
    <x v="2"/>
    <n v="437494"/>
    <n v="0.93701863354037263"/>
  </r>
  <r>
    <s v="ODR5153586243a"/>
    <s v="C745817L"/>
    <x v="163"/>
    <s v="P287016"/>
    <n v="46400"/>
    <n v="1"/>
    <n v="464000"/>
    <n v="0"/>
    <n v="464000"/>
    <n v="1"/>
    <n v="0"/>
    <n v="0"/>
    <n v="1"/>
    <d v="2021-07-08T00:00:00"/>
    <x v="2779"/>
    <n v="464000"/>
    <n v="31088"/>
    <x v="10"/>
    <x v="2"/>
    <n v="432912"/>
    <n v="0.93300000000000005"/>
  </r>
  <r>
    <s v="ODR1173186341m"/>
    <s v="C307127L"/>
    <x v="362"/>
    <s v="P933504"/>
    <n v="46400"/>
    <n v="1"/>
    <n v="464000"/>
    <n v="0"/>
    <n v="464000"/>
    <n v="1"/>
    <n v="1"/>
    <n v="1"/>
    <n v="1"/>
    <d v="2021-10-03T00:00:00"/>
    <x v="2780"/>
    <n v="464000"/>
    <n v="29232"/>
    <x v="13"/>
    <x v="2"/>
    <n v="434768"/>
    <n v="0.93700000000000006"/>
  </r>
  <r>
    <s v="ODR1327540902h"/>
    <s v="C931442L"/>
    <x v="376"/>
    <s v="P663284"/>
    <n v="46400"/>
    <n v="1"/>
    <n v="464000"/>
    <n v="0"/>
    <n v="464000"/>
    <n v="1"/>
    <n v="1"/>
    <n v="1"/>
    <n v="1"/>
    <d v="2021-07-28T00:00:00"/>
    <x v="2781"/>
    <n v="464000"/>
    <n v="39904"/>
    <x v="6"/>
    <x v="2"/>
    <n v="424096"/>
    <n v="0.91400000000000003"/>
  </r>
  <r>
    <s v="ODR2945497591x"/>
    <s v="C808661L"/>
    <x v="220"/>
    <s v="P577211"/>
    <n v="46400"/>
    <n v="1"/>
    <n v="464000"/>
    <n v="0"/>
    <n v="464000"/>
    <n v="1"/>
    <n v="1"/>
    <n v="1"/>
    <n v="1"/>
    <d v="2021-08-09T00:00:00"/>
    <x v="2782"/>
    <n v="464000"/>
    <n v="32016"/>
    <x v="14"/>
    <x v="2"/>
    <n v="431984"/>
    <n v="0.93100000000000005"/>
  </r>
  <r>
    <s v="ODR2113227925v"/>
    <s v="C975259L"/>
    <x v="116"/>
    <s v="P855575"/>
    <n v="23200"/>
    <n v="2"/>
    <n v="464000"/>
    <n v="0"/>
    <n v="464000"/>
    <n v="1"/>
    <n v="1"/>
    <n v="1"/>
    <n v="1"/>
    <d v="2021-09-22T00:00:00"/>
    <x v="2783"/>
    <n v="232000"/>
    <n v="17400"/>
    <x v="11"/>
    <x v="2"/>
    <n v="429200"/>
    <n v="0.92500000000000004"/>
  </r>
  <r>
    <s v="ODR6128158871l"/>
    <s v="C606851L"/>
    <x v="78"/>
    <s v="P996636"/>
    <n v="23200"/>
    <n v="2"/>
    <n v="464000"/>
    <n v="0"/>
    <n v="464000"/>
    <n v="1"/>
    <n v="0"/>
    <n v="0"/>
    <n v="1"/>
    <d v="2022-06-05T00:00:00"/>
    <x v="1654"/>
    <n v="220400"/>
    <n v="19372"/>
    <x v="11"/>
    <x v="2"/>
    <n v="425256"/>
    <n v="0.91649999999999998"/>
  </r>
  <r>
    <s v="ODR8405429548i"/>
    <s v="C242911L"/>
    <x v="363"/>
    <s v="P996636"/>
    <n v="23200"/>
    <n v="2"/>
    <n v="464000"/>
    <n v="0"/>
    <n v="464000"/>
    <n v="1"/>
    <n v="1"/>
    <n v="1"/>
    <n v="1"/>
    <d v="2022-07-17T00:00:00"/>
    <x v="1654"/>
    <n v="220400"/>
    <n v="19372"/>
    <x v="11"/>
    <x v="2"/>
    <n v="425256"/>
    <n v="0.91649999999999998"/>
  </r>
  <r>
    <s v="ODR3505755875e"/>
    <s v="C939411L"/>
    <x v="32"/>
    <s v="P777907"/>
    <n v="46400"/>
    <n v="1"/>
    <n v="464000"/>
    <n v="0"/>
    <n v="464000"/>
    <n v="1"/>
    <n v="0"/>
    <n v="0"/>
    <n v="1"/>
    <d v="2021-11-21T00:00:00"/>
    <x v="2721"/>
    <n v="464000"/>
    <n v="35728"/>
    <x v="11"/>
    <x v="2"/>
    <n v="428272"/>
    <n v="0.92300000000000004"/>
  </r>
  <r>
    <s v="ODR6629337121v"/>
    <s v="C807877L"/>
    <x v="159"/>
    <s v="P999871"/>
    <n v="46400"/>
    <n v="1"/>
    <n v="464000"/>
    <n v="0"/>
    <n v="464000"/>
    <n v="1"/>
    <n v="1"/>
    <n v="0"/>
    <n v="1"/>
    <d v="2021-07-14T00:00:00"/>
    <x v="2784"/>
    <n v="464000"/>
    <n v="38512"/>
    <x v="5"/>
    <x v="2"/>
    <n v="425488"/>
    <n v="0.91700000000000004"/>
  </r>
  <r>
    <s v="ODR8215826776h"/>
    <s v="C352292L"/>
    <x v="167"/>
    <s v="P787888"/>
    <n v="46400"/>
    <n v="1"/>
    <n v="464000"/>
    <n v="0"/>
    <n v="464000"/>
    <n v="1"/>
    <n v="1"/>
    <n v="1"/>
    <n v="1"/>
    <d v="2021-08-11T00:00:00"/>
    <x v="2344"/>
    <n v="469800"/>
    <n v="35206"/>
    <x v="5"/>
    <x v="2"/>
    <n v="428794"/>
    <n v="0.92412499999999997"/>
  </r>
  <r>
    <s v="ODR3058586792v"/>
    <s v="C450367L"/>
    <x v="315"/>
    <s v="P787888"/>
    <n v="46400"/>
    <n v="1"/>
    <n v="464000"/>
    <n v="0"/>
    <n v="464000"/>
    <n v="1"/>
    <n v="1"/>
    <n v="1"/>
    <n v="1"/>
    <d v="2021-08-17T00:00:00"/>
    <x v="2344"/>
    <n v="469800"/>
    <n v="35206"/>
    <x v="5"/>
    <x v="2"/>
    <n v="428794"/>
    <n v="0.92412499999999997"/>
  </r>
  <r>
    <s v="ODR7775733255y"/>
    <s v="C318744L"/>
    <x v="178"/>
    <s v="P787888"/>
    <n v="46400"/>
    <n v="1"/>
    <n v="464000"/>
    <n v="0"/>
    <n v="464000"/>
    <n v="1"/>
    <n v="1"/>
    <n v="0"/>
    <n v="1"/>
    <d v="2021-10-07T00:00:00"/>
    <x v="2344"/>
    <n v="469800"/>
    <n v="35206"/>
    <x v="5"/>
    <x v="2"/>
    <n v="428794"/>
    <n v="0.92412499999999997"/>
  </r>
  <r>
    <s v="ODR6768098452e"/>
    <s v="C807877L"/>
    <x v="157"/>
    <s v="P999871"/>
    <n v="46400"/>
    <n v="1"/>
    <n v="464000"/>
    <n v="0"/>
    <n v="464000"/>
    <n v="1"/>
    <n v="1"/>
    <n v="0"/>
    <n v="1"/>
    <d v="2021-07-14T00:00:00"/>
    <x v="2784"/>
    <n v="464000"/>
    <n v="38512"/>
    <x v="5"/>
    <x v="2"/>
    <n v="425488"/>
    <n v="0.91700000000000004"/>
  </r>
  <r>
    <s v="ODR1884249335f"/>
    <s v="C358518L"/>
    <x v="360"/>
    <s v="P787888"/>
    <n v="46400"/>
    <n v="1"/>
    <n v="464000"/>
    <n v="0"/>
    <n v="464000"/>
    <n v="1"/>
    <n v="1"/>
    <n v="1"/>
    <n v="1"/>
    <d v="2021-08-19T00:00:00"/>
    <x v="2344"/>
    <n v="469800"/>
    <n v="35206"/>
    <x v="5"/>
    <x v="2"/>
    <n v="428794"/>
    <n v="0.92412499999999997"/>
  </r>
  <r>
    <s v="ODR6877188904q"/>
    <s v="C464201L"/>
    <x v="219"/>
    <s v="P787888"/>
    <n v="46400"/>
    <n v="1"/>
    <n v="464000"/>
    <n v="0"/>
    <n v="464000"/>
    <n v="1"/>
    <n v="1"/>
    <n v="1"/>
    <n v="1"/>
    <d v="2021-10-28T00:00:00"/>
    <x v="2344"/>
    <n v="469800"/>
    <n v="35206"/>
    <x v="5"/>
    <x v="2"/>
    <n v="428794"/>
    <n v="0.92412499999999997"/>
  </r>
  <r>
    <s v="ODR9687915637u"/>
    <s v="C896860L"/>
    <x v="134"/>
    <s v="P787888"/>
    <n v="46400"/>
    <n v="1"/>
    <n v="464000"/>
    <n v="0"/>
    <n v="464000"/>
    <n v="1"/>
    <n v="1"/>
    <n v="1"/>
    <n v="1"/>
    <d v="2021-11-01T00:00:00"/>
    <x v="2344"/>
    <n v="469800"/>
    <n v="35206"/>
    <x v="5"/>
    <x v="2"/>
    <n v="428794"/>
    <n v="0.92412499999999997"/>
  </r>
  <r>
    <s v="ODR2631092158l"/>
    <s v="C736562L"/>
    <x v="259"/>
    <s v="P660316"/>
    <n v="23200"/>
    <n v="2"/>
    <n v="464000"/>
    <n v="0"/>
    <n v="464000"/>
    <n v="1"/>
    <n v="1"/>
    <n v="1"/>
    <n v="1"/>
    <d v="2021-09-18T00:00:00"/>
    <x v="2785"/>
    <n v="232000"/>
    <n v="20184"/>
    <x v="5"/>
    <x v="2"/>
    <n v="423632"/>
    <n v="0.91300000000000003"/>
  </r>
  <r>
    <s v="ODR2840664702y"/>
    <s v="C423334L"/>
    <x v="138"/>
    <s v="P787888"/>
    <n v="46400"/>
    <n v="1"/>
    <n v="464000"/>
    <n v="0"/>
    <n v="464000"/>
    <n v="1"/>
    <n v="1"/>
    <n v="1"/>
    <n v="3"/>
    <d v="2021-11-06T00:00:00"/>
    <x v="2344"/>
    <n v="469800"/>
    <n v="35206"/>
    <x v="5"/>
    <x v="3"/>
    <n v="428794"/>
    <n v="0.92412499999999997"/>
  </r>
  <r>
    <s v="ODR8577091349d"/>
    <s v="C303491L"/>
    <x v="301"/>
    <s v="P716208"/>
    <n v="46400"/>
    <n v="1"/>
    <n v="464000"/>
    <n v="0"/>
    <n v="464000"/>
    <n v="1"/>
    <n v="0"/>
    <n v="0"/>
    <n v="2"/>
    <d v="2022-06-01T00:00:00"/>
    <x v="2786"/>
    <n v="464000"/>
    <n v="31552"/>
    <x v="5"/>
    <x v="5"/>
    <n v="432448"/>
    <n v="0.93200000000000005"/>
  </r>
  <r>
    <s v="ODR2081129713v"/>
    <s v="C190534L"/>
    <x v="404"/>
    <s v="P586554"/>
    <n v="46342"/>
    <n v="1"/>
    <n v="463420"/>
    <n v="0"/>
    <n v="463420"/>
    <n v="1"/>
    <n v="1"/>
    <n v="1"/>
    <n v="1"/>
    <d v="2021-09-09T00:00:00"/>
    <x v="2787"/>
    <n v="463420"/>
    <n v="41238"/>
    <x v="10"/>
    <x v="2"/>
    <n v="422182"/>
    <n v="0.91101376720901128"/>
  </r>
  <r>
    <s v="ODR6808728520l"/>
    <s v="C280001L"/>
    <x v="353"/>
    <s v="P371421"/>
    <n v="46342"/>
    <n v="1"/>
    <n v="463420"/>
    <n v="0"/>
    <n v="463420"/>
    <n v="1"/>
    <n v="1"/>
    <n v="1"/>
    <n v="1"/>
    <d v="2021-11-27T00:00:00"/>
    <x v="2788"/>
    <n v="463420"/>
    <n v="34278"/>
    <x v="8"/>
    <x v="2"/>
    <n v="429142"/>
    <n v="0.92603254067584484"/>
  </r>
  <r>
    <s v="ODR7275976321g"/>
    <s v="C286894L"/>
    <x v="163"/>
    <s v="P365475"/>
    <n v="46342"/>
    <n v="1"/>
    <n v="463420"/>
    <n v="0"/>
    <n v="463420"/>
    <n v="1"/>
    <n v="1"/>
    <n v="0"/>
    <n v="1"/>
    <d v="2021-07-07T00:00:00"/>
    <x v="2789"/>
    <n v="463420"/>
    <n v="28710"/>
    <x v="14"/>
    <x v="2"/>
    <n v="434710"/>
    <n v="0.93804755944931162"/>
  </r>
  <r>
    <s v="ODR6689603723y"/>
    <s v="C886127L"/>
    <x v="89"/>
    <s v="P599178"/>
    <n v="46342"/>
    <n v="1"/>
    <n v="463420"/>
    <n v="0"/>
    <n v="463420"/>
    <n v="1"/>
    <n v="0"/>
    <n v="0"/>
    <n v="1"/>
    <d v="2021-07-04T00:00:00"/>
    <x v="2790"/>
    <n v="463420"/>
    <n v="31030"/>
    <x v="14"/>
    <x v="2"/>
    <n v="432390"/>
    <n v="0.9330413016270338"/>
  </r>
  <r>
    <s v="ODR9488343751y"/>
    <s v="C713301L"/>
    <x v="234"/>
    <s v="P843485"/>
    <n v="46342"/>
    <n v="1"/>
    <n v="463420"/>
    <n v="0"/>
    <n v="463420"/>
    <n v="1"/>
    <n v="1"/>
    <n v="0"/>
    <n v="1"/>
    <d v="2021-07-26T00:00:00"/>
    <x v="2791"/>
    <n v="463420"/>
    <n v="41702"/>
    <x v="14"/>
    <x v="2"/>
    <n v="421718"/>
    <n v="0.91001251564455565"/>
  </r>
  <r>
    <s v="ODR9672825775g"/>
    <s v="C675024L"/>
    <x v="157"/>
    <s v="P945237"/>
    <n v="46342"/>
    <n v="1"/>
    <n v="463420"/>
    <n v="0"/>
    <n v="463420"/>
    <n v="1"/>
    <n v="1"/>
    <n v="1"/>
    <n v="1"/>
    <d v="2021-09-26T00:00:00"/>
    <x v="2792"/>
    <n v="463420"/>
    <n v="30102"/>
    <x v="14"/>
    <x v="2"/>
    <n v="433318"/>
    <n v="0.93504380475594495"/>
  </r>
  <r>
    <s v="ODR4102508280x"/>
    <s v="C200313L"/>
    <x v="281"/>
    <s v="P505293"/>
    <n v="46342"/>
    <n v="1"/>
    <n v="463420"/>
    <n v="0"/>
    <n v="463420"/>
    <n v="1"/>
    <n v="1"/>
    <n v="1"/>
    <n v="1"/>
    <d v="2021-07-17T00:00:00"/>
    <x v="2793"/>
    <n v="463420"/>
    <n v="37990"/>
    <x v="14"/>
    <x v="2"/>
    <n v="425430"/>
    <n v="0.91802252816020025"/>
  </r>
  <r>
    <s v="ODR6989428466k"/>
    <s v="C139855L"/>
    <x v="362"/>
    <s v="P505317"/>
    <n v="46342"/>
    <n v="1"/>
    <n v="463420"/>
    <n v="0"/>
    <n v="463420"/>
    <n v="1"/>
    <n v="1"/>
    <n v="0"/>
    <n v="1"/>
    <d v="2021-07-09T00:00:00"/>
    <x v="2794"/>
    <n v="463420"/>
    <n v="31030"/>
    <x v="14"/>
    <x v="2"/>
    <n v="432390"/>
    <n v="0.9330413016270338"/>
  </r>
  <r>
    <s v="ODR1296338668p"/>
    <s v="C822607L"/>
    <x v="245"/>
    <s v="P166596"/>
    <n v="46342"/>
    <n v="1"/>
    <n v="463420"/>
    <n v="0"/>
    <n v="463420"/>
    <n v="1"/>
    <n v="1"/>
    <n v="0"/>
    <n v="1"/>
    <d v="2021-11-01T00:00:00"/>
    <x v="2795"/>
    <n v="463420"/>
    <n v="40310"/>
    <x v="14"/>
    <x v="2"/>
    <n v="423110"/>
    <n v="0.91301627033792243"/>
  </r>
  <r>
    <s v="ODR1383221338z"/>
    <s v="C287218L"/>
    <x v="374"/>
    <s v="P738924"/>
    <n v="46342"/>
    <n v="1"/>
    <n v="463420"/>
    <n v="0"/>
    <n v="463420"/>
    <n v="1"/>
    <n v="1"/>
    <n v="1"/>
    <n v="1"/>
    <d v="2021-08-27T00:00:00"/>
    <x v="1397"/>
    <n v="202420"/>
    <n v="15370"/>
    <x v="0"/>
    <x v="2"/>
    <n v="448050"/>
    <n v="0.96683354192740922"/>
  </r>
  <r>
    <s v="ODR9582669164k"/>
    <s v="C430127L"/>
    <x v="28"/>
    <s v="P272076"/>
    <n v="46342"/>
    <n v="1"/>
    <n v="463420"/>
    <n v="0"/>
    <n v="463420"/>
    <n v="1"/>
    <n v="0"/>
    <n v="0"/>
    <n v="7"/>
    <d v="2022-07-03T00:00:00"/>
    <x v="2796"/>
    <n v="400200"/>
    <n v="24360"/>
    <x v="0"/>
    <x v="4"/>
    <n v="439060"/>
    <n v="0.94743429286608261"/>
  </r>
  <r>
    <s v="ODR6206973961p"/>
    <s v="C757189L"/>
    <x v="377"/>
    <s v="P711491"/>
    <n v="46342"/>
    <n v="1"/>
    <n v="463420"/>
    <n v="0"/>
    <n v="463420"/>
    <n v="1"/>
    <n v="1"/>
    <n v="1"/>
    <n v="1"/>
    <d v="2021-08-23T00:00:00"/>
    <x v="2797"/>
    <n v="463420"/>
    <n v="37062"/>
    <x v="12"/>
    <x v="2"/>
    <n v="426358"/>
    <n v="0.92002503128911139"/>
  </r>
  <r>
    <s v="ODR5397038178l"/>
    <s v="C469091L"/>
    <x v="218"/>
    <s v="P408318"/>
    <n v="46342"/>
    <n v="1"/>
    <n v="463420"/>
    <n v="0"/>
    <n v="463420"/>
    <n v="1"/>
    <n v="1"/>
    <n v="1"/>
    <n v="1"/>
    <d v="2021-10-05T00:00:00"/>
    <x v="2798"/>
    <n v="463420"/>
    <n v="39382"/>
    <x v="12"/>
    <x v="2"/>
    <n v="424038"/>
    <n v="0.91501877346683358"/>
  </r>
  <r>
    <s v="ODR4076236234s"/>
    <s v="C439929L"/>
    <x v="162"/>
    <s v="P772081"/>
    <n v="46342"/>
    <n v="1"/>
    <n v="463420"/>
    <n v="0"/>
    <n v="463420"/>
    <n v="1"/>
    <n v="1"/>
    <n v="0"/>
    <n v="1"/>
    <d v="2021-09-27T00:00:00"/>
    <x v="2799"/>
    <n v="463420"/>
    <n v="32422"/>
    <x v="12"/>
    <x v="2"/>
    <n v="430998"/>
    <n v="0.93003754693366714"/>
  </r>
  <r>
    <s v="ODR2495200488z"/>
    <s v="C358631L"/>
    <x v="105"/>
    <s v="P552489"/>
    <n v="46342"/>
    <n v="1"/>
    <n v="463420"/>
    <n v="0"/>
    <n v="463420"/>
    <n v="1"/>
    <n v="1"/>
    <n v="0"/>
    <n v="1"/>
    <d v="2022-08-21T00:00:00"/>
    <x v="2800"/>
    <n v="463420"/>
    <n v="40774"/>
    <x v="12"/>
    <x v="2"/>
    <n v="422646"/>
    <n v="0.9120150187734668"/>
  </r>
  <r>
    <s v="ODR5294138543h"/>
    <s v="C241117L"/>
    <x v="408"/>
    <s v="P302311"/>
    <n v="46342"/>
    <n v="1"/>
    <n v="463420"/>
    <n v="0"/>
    <n v="463420"/>
    <n v="1"/>
    <n v="1"/>
    <n v="1"/>
    <n v="1"/>
    <d v="2021-07-07T00:00:00"/>
    <x v="2801"/>
    <n v="463420"/>
    <n v="41702"/>
    <x v="7"/>
    <x v="2"/>
    <n v="421718"/>
    <n v="0.91001251564455565"/>
  </r>
  <r>
    <s v="ODR5961043616k"/>
    <s v="C574921L"/>
    <x v="255"/>
    <s v="P104151"/>
    <n v="23142"/>
    <n v="2"/>
    <n v="462840"/>
    <n v="0"/>
    <n v="462840"/>
    <n v="1"/>
    <n v="1"/>
    <n v="1"/>
    <n v="1"/>
    <d v="2021-09-25T00:00:00"/>
    <x v="2802"/>
    <n v="231420"/>
    <n v="14094"/>
    <x v="12"/>
    <x v="2"/>
    <n v="434652"/>
    <n v="0.93909774436090221"/>
  </r>
  <r>
    <s v="ODR3064706917c"/>
    <s v="C960523L"/>
    <x v="60"/>
    <s v="P615615"/>
    <n v="46284"/>
    <n v="1"/>
    <n v="462840"/>
    <n v="0"/>
    <n v="462840"/>
    <n v="1"/>
    <n v="1"/>
    <n v="1"/>
    <n v="1"/>
    <d v="2021-11-26T00:00:00"/>
    <x v="2803"/>
    <n v="462840"/>
    <n v="41644"/>
    <x v="12"/>
    <x v="2"/>
    <n v="421196"/>
    <n v="0.91002506265664163"/>
  </r>
  <r>
    <s v="ODR2005327701o"/>
    <s v="C142496L"/>
    <x v="174"/>
    <s v="P575285"/>
    <n v="46110"/>
    <n v="1"/>
    <n v="461100"/>
    <n v="0"/>
    <n v="461100"/>
    <n v="1"/>
    <n v="1"/>
    <n v="1"/>
    <n v="1"/>
    <d v="2021-08-21T00:00:00"/>
    <x v="2804"/>
    <n v="461100"/>
    <n v="39614"/>
    <x v="13"/>
    <x v="2"/>
    <n v="421486"/>
    <n v="0.91408805031446538"/>
  </r>
  <r>
    <s v="ODR3765637548i"/>
    <s v="C970117L"/>
    <x v="350"/>
    <s v="P673195"/>
    <n v="46110"/>
    <n v="1"/>
    <n v="461100"/>
    <n v="0"/>
    <n v="461100"/>
    <n v="1"/>
    <n v="0"/>
    <n v="0"/>
    <n v="1"/>
    <d v="2021-07-22T00:00:00"/>
    <x v="2805"/>
    <n v="461100"/>
    <n v="33176"/>
    <x v="13"/>
    <x v="2"/>
    <n v="427924"/>
    <n v="0.92805031446540875"/>
  </r>
  <r>
    <s v="ODR7721670740o"/>
    <s v="C880398L"/>
    <x v="152"/>
    <s v="P981094"/>
    <n v="46110"/>
    <n v="1"/>
    <n v="461100"/>
    <n v="0"/>
    <n v="461100"/>
    <n v="1"/>
    <n v="1"/>
    <n v="1"/>
    <n v="1"/>
    <d v="2021-07-13T00:00:00"/>
    <x v="2806"/>
    <n v="461100"/>
    <n v="37758"/>
    <x v="13"/>
    <x v="2"/>
    <n v="423342"/>
    <n v="0.91811320754716985"/>
  </r>
  <r>
    <s v="ODR2727962437c"/>
    <s v="C269536L"/>
    <x v="318"/>
    <s v="P769320"/>
    <n v="46110"/>
    <n v="1"/>
    <n v="461100"/>
    <n v="0"/>
    <n v="461100"/>
    <n v="1"/>
    <n v="1"/>
    <n v="1"/>
    <n v="1"/>
    <d v="2021-12-11T00:00:00"/>
    <x v="2807"/>
    <n v="461100"/>
    <n v="39150"/>
    <x v="13"/>
    <x v="2"/>
    <n v="421950"/>
    <n v="0.91509433962264153"/>
  </r>
  <r>
    <s v="ODR5872574329k"/>
    <s v="C203867L"/>
    <x v="232"/>
    <s v="P981094"/>
    <n v="46110"/>
    <n v="1"/>
    <n v="461100"/>
    <n v="0"/>
    <n v="461100"/>
    <n v="1"/>
    <n v="0"/>
    <n v="0"/>
    <n v="4"/>
    <d v="2021-10-09T00:00:00"/>
    <x v="2806"/>
    <n v="461100"/>
    <n v="37758"/>
    <x v="13"/>
    <x v="1"/>
    <n v="423342"/>
    <n v="0.91811320754716985"/>
  </r>
  <r>
    <s v="ODR8698118498v"/>
    <s v="C481062L"/>
    <x v="265"/>
    <s v="P572956"/>
    <n v="46110"/>
    <n v="1"/>
    <n v="461100"/>
    <n v="0"/>
    <n v="461100"/>
    <n v="1"/>
    <n v="1"/>
    <n v="1"/>
    <n v="1"/>
    <d v="2021-07-12T00:00:00"/>
    <x v="2808"/>
    <n v="461100"/>
    <n v="35960"/>
    <x v="13"/>
    <x v="2"/>
    <n v="425140"/>
    <n v="0.92201257861635222"/>
  </r>
  <r>
    <s v="ODR7750587238k"/>
    <s v="C466135L"/>
    <x v="211"/>
    <s v="P637388"/>
    <n v="46110"/>
    <n v="1"/>
    <n v="461100"/>
    <n v="0"/>
    <n v="461100"/>
    <n v="1"/>
    <n v="1"/>
    <n v="1"/>
    <n v="1"/>
    <d v="2022-01-10T00:00:00"/>
    <x v="2809"/>
    <n v="461100"/>
    <n v="28072"/>
    <x v="13"/>
    <x v="2"/>
    <n v="433028"/>
    <n v="0.9391194968553459"/>
  </r>
  <r>
    <s v="ODR3507858845p"/>
    <s v="C880315L"/>
    <x v="328"/>
    <s v="P934423"/>
    <n v="46110"/>
    <n v="1"/>
    <n v="461100"/>
    <n v="0"/>
    <n v="461100"/>
    <n v="1"/>
    <n v="1"/>
    <n v="0"/>
    <n v="1"/>
    <d v="2021-10-14T00:00:00"/>
    <x v="2810"/>
    <n v="461100"/>
    <n v="31784"/>
    <x v="13"/>
    <x v="2"/>
    <n v="429316"/>
    <n v="0.93106918238993708"/>
  </r>
  <r>
    <s v="ODR2949162923z"/>
    <s v="C560166L"/>
    <x v="334"/>
    <s v="P298920"/>
    <n v="46110"/>
    <n v="1"/>
    <n v="461100"/>
    <n v="0"/>
    <n v="461100"/>
    <n v="1"/>
    <n v="1"/>
    <n v="1"/>
    <n v="1"/>
    <d v="2022-02-28T00:00:00"/>
    <x v="2811"/>
    <n v="461100"/>
    <n v="35032"/>
    <x v="13"/>
    <x v="2"/>
    <n v="426068"/>
    <n v="0.9240251572327044"/>
  </r>
  <r>
    <s v="ODR5114298152h"/>
    <s v="C934459L"/>
    <x v="298"/>
    <s v="P130690"/>
    <n v="46110"/>
    <n v="1"/>
    <n v="461100"/>
    <n v="0"/>
    <n v="461100"/>
    <n v="1"/>
    <n v="1"/>
    <n v="1"/>
    <n v="1"/>
    <d v="2022-02-25T00:00:00"/>
    <x v="2812"/>
    <n v="461100"/>
    <n v="32712"/>
    <x v="13"/>
    <x v="2"/>
    <n v="428388"/>
    <n v="0.9290566037735849"/>
  </r>
  <r>
    <s v="ODR9868573480y"/>
    <s v="C836769L"/>
    <x v="180"/>
    <s v="P456956"/>
    <n v="46110"/>
    <n v="1"/>
    <n v="461100"/>
    <n v="0"/>
    <n v="461100"/>
    <n v="1"/>
    <n v="1"/>
    <n v="0"/>
    <n v="1"/>
    <d v="2022-02-23T00:00:00"/>
    <x v="2813"/>
    <n v="461100"/>
    <n v="31784"/>
    <x v="13"/>
    <x v="2"/>
    <n v="429316"/>
    <n v="0.93106918238993708"/>
  </r>
  <r>
    <s v="ODR8525512314q"/>
    <s v="C908967L"/>
    <x v="241"/>
    <s v="P226594"/>
    <n v="46110"/>
    <n v="1"/>
    <n v="461100"/>
    <n v="0"/>
    <n v="461100"/>
    <n v="1"/>
    <n v="1"/>
    <n v="0"/>
    <n v="1"/>
    <d v="2021-07-23T00:00:00"/>
    <x v="2814"/>
    <n v="461100"/>
    <n v="34568"/>
    <x v="14"/>
    <x v="2"/>
    <n v="426532"/>
    <n v="0.92503144654088054"/>
  </r>
  <r>
    <s v="ODR3756752467v"/>
    <s v="C794673L"/>
    <x v="219"/>
    <s v="P682816"/>
    <n v="46110"/>
    <n v="1"/>
    <n v="461100"/>
    <n v="0"/>
    <n v="461100"/>
    <n v="1"/>
    <n v="1"/>
    <n v="0"/>
    <n v="14"/>
    <d v="2021-10-03T00:00:00"/>
    <x v="2815"/>
    <n v="461100"/>
    <n v="35496"/>
    <x v="14"/>
    <x v="15"/>
    <n v="425604"/>
    <n v="0.92301886792452825"/>
  </r>
  <r>
    <s v="ODR6861426774c"/>
    <s v="C709206L"/>
    <x v="355"/>
    <s v="P860159"/>
    <n v="46110"/>
    <n v="1"/>
    <n v="461100"/>
    <n v="0"/>
    <n v="461100"/>
    <n v="1"/>
    <n v="1"/>
    <n v="1"/>
    <n v="1"/>
    <d v="2022-03-20T00:00:00"/>
    <x v="2816"/>
    <n v="461100"/>
    <n v="40078"/>
    <x v="12"/>
    <x v="2"/>
    <n v="421022"/>
    <n v="0.91308176100628935"/>
  </r>
  <r>
    <s v="ODR3857583202s"/>
    <s v="C218142L"/>
    <x v="206"/>
    <s v="P989166"/>
    <n v="45936"/>
    <n v="1"/>
    <n v="459360"/>
    <n v="0"/>
    <n v="459360"/>
    <n v="1"/>
    <n v="0"/>
    <n v="0"/>
    <n v="8"/>
    <d v="2021-07-23T00:00:00"/>
    <x v="2817"/>
    <n v="459360"/>
    <n v="36250"/>
    <x v="0"/>
    <x v="8"/>
    <n v="423110"/>
    <n v="0.92108585858585856"/>
  </r>
  <r>
    <s v="ODR3850019316e"/>
    <s v="C894919L"/>
    <x v="237"/>
    <s v="P643349"/>
    <n v="45820"/>
    <n v="1"/>
    <n v="458200"/>
    <n v="0"/>
    <n v="458200"/>
    <n v="1"/>
    <n v="1"/>
    <n v="1"/>
    <n v="1"/>
    <d v="2021-07-23T00:00:00"/>
    <x v="2818"/>
    <n v="458200"/>
    <n v="32074"/>
    <x v="1"/>
    <x v="2"/>
    <n v="426126"/>
    <n v="0.93"/>
  </r>
  <r>
    <s v="ODR2498920606m"/>
    <s v="C879647L"/>
    <x v="244"/>
    <s v="P475695"/>
    <n v="22910"/>
    <n v="2"/>
    <n v="458200"/>
    <n v="0"/>
    <n v="458200"/>
    <n v="1"/>
    <n v="1"/>
    <n v="1"/>
    <n v="1"/>
    <d v="2022-04-09T00:00:00"/>
    <x v="2819"/>
    <n v="229100"/>
    <n v="17168"/>
    <x v="12"/>
    <x v="2"/>
    <n v="423864"/>
    <n v="0.92506329113924046"/>
  </r>
  <r>
    <s v="ODR8308369824t"/>
    <s v="C602095L"/>
    <x v="235"/>
    <s v="P262095"/>
    <n v="45240"/>
    <n v="1"/>
    <n v="452400"/>
    <n v="0"/>
    <n v="452400"/>
    <n v="1"/>
    <n v="0"/>
    <n v="0"/>
    <n v="1"/>
    <d v="2021-09-06T00:00:00"/>
    <x v="2820"/>
    <n v="452400"/>
    <n v="39324"/>
    <x v="10"/>
    <x v="2"/>
    <n v="413076"/>
    <n v="0.91307692307692312"/>
  </r>
  <r>
    <s v="ODR1845777376y"/>
    <s v="C361277L"/>
    <x v="210"/>
    <s v="P990333"/>
    <n v="45240"/>
    <n v="1"/>
    <n v="452400"/>
    <n v="0"/>
    <n v="452400"/>
    <n v="1"/>
    <n v="1"/>
    <n v="1"/>
    <n v="1"/>
    <d v="2021-08-05T00:00:00"/>
    <x v="2821"/>
    <n v="452400"/>
    <n v="34800"/>
    <x v="14"/>
    <x v="2"/>
    <n v="417600"/>
    <n v="0.92307692307692313"/>
  </r>
  <r>
    <s v="ODR6935775224x"/>
    <s v="C914122L"/>
    <x v="290"/>
    <s v="P139554"/>
    <n v="45240"/>
    <n v="1"/>
    <n v="452400"/>
    <n v="0"/>
    <n v="452400"/>
    <n v="1"/>
    <n v="0"/>
    <n v="0"/>
    <n v="4"/>
    <d v="2022-02-08T00:00:00"/>
    <x v="2822"/>
    <n v="452400"/>
    <n v="31204"/>
    <x v="14"/>
    <x v="1"/>
    <n v="421196"/>
    <n v="0.931025641025641"/>
  </r>
  <r>
    <s v="ODR4910925131x"/>
    <s v="C421319L"/>
    <x v="111"/>
    <s v="P517579"/>
    <n v="22620"/>
    <n v="2"/>
    <n v="452400"/>
    <n v="0"/>
    <n v="452400"/>
    <n v="1"/>
    <n v="1"/>
    <n v="0"/>
    <n v="1"/>
    <d v="2022-02-02T00:00:00"/>
    <x v="1636"/>
    <n v="284200"/>
    <n v="19604"/>
    <x v="14"/>
    <x v="2"/>
    <n v="413192"/>
    <n v="0.91333333333333333"/>
  </r>
  <r>
    <s v="ODR8152969340y"/>
    <s v="C274430L"/>
    <x v="168"/>
    <s v="P443670"/>
    <n v="45240"/>
    <n v="1"/>
    <n v="452400"/>
    <n v="0"/>
    <n v="452400"/>
    <n v="1"/>
    <n v="1"/>
    <n v="1"/>
    <n v="1"/>
    <d v="2021-12-10T00:00:00"/>
    <x v="2823"/>
    <n v="452400"/>
    <n v="37526"/>
    <x v="12"/>
    <x v="2"/>
    <n v="414874"/>
    <n v="0.91705128205128206"/>
  </r>
  <r>
    <s v="ODR5758595399t"/>
    <s v="C796146L"/>
    <x v="384"/>
    <s v="P885573"/>
    <n v="45240"/>
    <n v="1"/>
    <n v="452400"/>
    <n v="0"/>
    <n v="452400"/>
    <n v="1"/>
    <n v="1"/>
    <n v="1"/>
    <n v="1"/>
    <d v="2021-08-21T00:00:00"/>
    <x v="2824"/>
    <n v="452400"/>
    <n v="36192"/>
    <x v="12"/>
    <x v="2"/>
    <n v="416208"/>
    <n v="0.92"/>
  </r>
  <r>
    <s v="ODR8838230900g"/>
    <s v="C131307L"/>
    <x v="383"/>
    <s v="P874421"/>
    <n v="22620"/>
    <n v="2"/>
    <n v="452400"/>
    <n v="0"/>
    <n v="452400"/>
    <n v="1"/>
    <n v="0"/>
    <n v="0"/>
    <n v="9"/>
    <d v="2021-07-09T00:00:00"/>
    <x v="2825"/>
    <n v="226200"/>
    <n v="19894"/>
    <x v="11"/>
    <x v="9"/>
    <n v="412612"/>
    <n v="0.91205128205128205"/>
  </r>
  <r>
    <s v="ODR2442420656d"/>
    <s v="C131307L"/>
    <x v="177"/>
    <s v="P874421"/>
    <n v="22620"/>
    <n v="2"/>
    <n v="452400"/>
    <n v="0"/>
    <n v="452400"/>
    <n v="1"/>
    <n v="1"/>
    <n v="1"/>
    <n v="1"/>
    <d v="2021-07-09T00:00:00"/>
    <x v="2825"/>
    <n v="226200"/>
    <n v="19894"/>
    <x v="11"/>
    <x v="2"/>
    <n v="412612"/>
    <n v="0.91205128205128205"/>
  </r>
  <r>
    <s v="ODR2189585986w"/>
    <s v="C707264L"/>
    <x v="22"/>
    <s v="P994881"/>
    <n v="45066"/>
    <n v="1"/>
    <n v="450660"/>
    <n v="0"/>
    <n v="450660"/>
    <n v="1"/>
    <n v="1"/>
    <n v="0"/>
    <n v="1"/>
    <d v="2021-11-11T00:00:00"/>
    <x v="2826"/>
    <n v="774300"/>
    <n v="48778"/>
    <x v="0"/>
    <x v="2"/>
    <n v="401882"/>
    <n v="0.89176319176319174"/>
  </r>
  <r>
    <s v="ODR4765759980q"/>
    <s v="C148215L"/>
    <x v="319"/>
    <s v="P965987"/>
    <n v="22504"/>
    <n v="2"/>
    <n v="450080"/>
    <n v="0"/>
    <n v="450080"/>
    <n v="1"/>
    <n v="1"/>
    <n v="1"/>
    <n v="1"/>
    <d v="2021-11-07T00:00:00"/>
    <x v="147"/>
    <n v="266800"/>
    <n v="18908"/>
    <x v="11"/>
    <x v="2"/>
    <n v="412264"/>
    <n v="0.91597938144329893"/>
  </r>
  <r>
    <s v="ODR1329476706u"/>
    <s v="C491827L"/>
    <x v="320"/>
    <s v="P965987"/>
    <n v="22504"/>
    <n v="2"/>
    <n v="450080"/>
    <n v="0"/>
    <n v="450080"/>
    <n v="1"/>
    <n v="1"/>
    <n v="1"/>
    <n v="2"/>
    <d v="2021-11-27T00:00:00"/>
    <x v="147"/>
    <n v="266800"/>
    <n v="18908"/>
    <x v="11"/>
    <x v="5"/>
    <n v="412264"/>
    <n v="0.91597938144329893"/>
  </r>
  <r>
    <s v="ODR1595794878i"/>
    <s v="C396025L"/>
    <x v="89"/>
    <s v="P814106"/>
    <n v="44950"/>
    <n v="1"/>
    <n v="449500"/>
    <n v="0"/>
    <n v="449500"/>
    <n v="1"/>
    <n v="1"/>
    <n v="1"/>
    <n v="1"/>
    <d v="2021-07-06T00:00:00"/>
    <x v="2827"/>
    <n v="449500"/>
    <n v="36366"/>
    <x v="3"/>
    <x v="2"/>
    <n v="413134"/>
    <n v="0.9190967741935484"/>
  </r>
  <r>
    <s v="ODR8328910202h"/>
    <s v="C424077L"/>
    <x v="141"/>
    <s v="P776376"/>
    <n v="44950"/>
    <n v="1"/>
    <n v="449500"/>
    <n v="0"/>
    <n v="449500"/>
    <n v="1"/>
    <n v="1"/>
    <n v="0"/>
    <n v="4"/>
    <d v="2022-04-25T00:00:00"/>
    <x v="2828"/>
    <n v="449500"/>
    <n v="30972"/>
    <x v="6"/>
    <x v="1"/>
    <n v="418528"/>
    <n v="0.93109677419354842"/>
  </r>
  <r>
    <s v="ODR4372999829f"/>
    <s v="C315052L"/>
    <x v="166"/>
    <s v="P345015"/>
    <n v="44950"/>
    <n v="1"/>
    <n v="449500"/>
    <n v="0"/>
    <n v="449500"/>
    <n v="1"/>
    <n v="1"/>
    <n v="1"/>
    <n v="1"/>
    <d v="2021-07-13T00:00:00"/>
    <x v="2829"/>
    <n v="449500"/>
    <n v="31900"/>
    <x v="0"/>
    <x v="2"/>
    <n v="417600"/>
    <n v="0.92903225806451617"/>
  </r>
  <r>
    <s v="ODR6129414387o"/>
    <s v="C170618L"/>
    <x v="304"/>
    <s v="P609900"/>
    <n v="44660"/>
    <n v="1"/>
    <n v="446600"/>
    <n v="0"/>
    <n v="446600"/>
    <n v="1"/>
    <n v="1"/>
    <n v="1"/>
    <n v="1"/>
    <d v="2022-03-13T00:00:00"/>
    <x v="2830"/>
    <n v="446600"/>
    <n v="33466"/>
    <x v="12"/>
    <x v="2"/>
    <n v="413134"/>
    <n v="0.92506493506493503"/>
  </r>
  <r>
    <s v="ODR5283954534r"/>
    <s v="C738762L"/>
    <x v="312"/>
    <s v="P342252"/>
    <n v="14848"/>
    <n v="3"/>
    <n v="445440"/>
    <n v="0"/>
    <n v="445440"/>
    <n v="1"/>
    <n v="1"/>
    <n v="1"/>
    <n v="1"/>
    <d v="2021-11-23T00:00:00"/>
    <x v="2831"/>
    <n v="148480"/>
    <n v="11426"/>
    <x v="11"/>
    <x v="2"/>
    <n v="411162"/>
    <n v="0.92304687500000004"/>
  </r>
  <r>
    <s v="ODR9086749357p"/>
    <s v="C417156L"/>
    <x v="206"/>
    <s v="P476150"/>
    <n v="44080"/>
    <n v="1"/>
    <n v="440800"/>
    <n v="0"/>
    <n v="440800"/>
    <n v="1"/>
    <n v="1"/>
    <n v="1"/>
    <n v="1"/>
    <d v="2021-07-07T00:00:00"/>
    <x v="2832"/>
    <n v="440800"/>
    <n v="37468"/>
    <x v="10"/>
    <x v="2"/>
    <n v="403332"/>
    <n v="0.91500000000000004"/>
  </r>
  <r>
    <s v="ODR2840301280x"/>
    <s v="C981765L"/>
    <x v="87"/>
    <s v="P463606"/>
    <n v="11020"/>
    <n v="4"/>
    <n v="440800"/>
    <n v="0"/>
    <n v="440800"/>
    <n v="1"/>
    <n v="1"/>
    <n v="1"/>
    <n v="1"/>
    <d v="2021-08-28T00:00:00"/>
    <x v="2833"/>
    <n v="110200"/>
    <n v="7772"/>
    <x v="11"/>
    <x v="2"/>
    <n v="409712"/>
    <n v="0.92947368421052634"/>
  </r>
  <r>
    <s v="ODR7067291856t"/>
    <s v="C682102L"/>
    <x v="184"/>
    <s v="P545776"/>
    <n v="44080"/>
    <n v="1"/>
    <n v="440800"/>
    <n v="0"/>
    <n v="440800"/>
    <n v="1"/>
    <n v="1"/>
    <n v="1"/>
    <n v="1"/>
    <d v="2021-07-25T00:00:00"/>
    <x v="2834"/>
    <n v="440800"/>
    <n v="26448"/>
    <x v="11"/>
    <x v="2"/>
    <n v="414352"/>
    <n v="0.94"/>
  </r>
  <r>
    <s v="ODR2492819403l"/>
    <s v="C571902L"/>
    <x v="240"/>
    <s v="P731853"/>
    <n v="22040"/>
    <n v="2"/>
    <n v="440800"/>
    <n v="0"/>
    <n v="440800"/>
    <n v="1"/>
    <n v="1"/>
    <n v="1"/>
    <n v="1"/>
    <d v="2021-08-17T00:00:00"/>
    <x v="2835"/>
    <n v="284200"/>
    <n v="21286"/>
    <x v="11"/>
    <x v="2"/>
    <n v="398228"/>
    <n v="0.9034210526315789"/>
  </r>
  <r>
    <s v="ODR8602364761c"/>
    <s v="C992994L"/>
    <x v="214"/>
    <s v="P363127"/>
    <n v="43790"/>
    <n v="1"/>
    <n v="437900"/>
    <n v="0"/>
    <n v="437900"/>
    <n v="1"/>
    <n v="1"/>
    <n v="0"/>
    <n v="1"/>
    <d v="2022-06-08T00:00:00"/>
    <x v="2836"/>
    <n v="258100"/>
    <n v="16240"/>
    <x v="14"/>
    <x v="2"/>
    <n v="421660"/>
    <n v="0.96291390728476822"/>
  </r>
  <r>
    <s v="ODR7750851245w"/>
    <s v="C768131L"/>
    <x v="173"/>
    <s v="P107804"/>
    <n v="43790"/>
    <n v="1"/>
    <n v="437900"/>
    <n v="0"/>
    <n v="437900"/>
    <n v="1"/>
    <n v="1"/>
    <n v="1"/>
    <n v="1"/>
    <d v="2021-12-25T00:00:00"/>
    <x v="2289"/>
    <n v="437900"/>
    <n v="28014"/>
    <x v="0"/>
    <x v="2"/>
    <n v="409886"/>
    <n v="0.93602649006622518"/>
  </r>
  <r>
    <s v="ODR1446216704j"/>
    <s v="C939631L"/>
    <x v="357"/>
    <s v="P619315"/>
    <n v="43500"/>
    <n v="1"/>
    <n v="435000"/>
    <n v="0"/>
    <n v="435000"/>
    <n v="1"/>
    <n v="1"/>
    <n v="0"/>
    <n v="1"/>
    <d v="2021-09-22T00:00:00"/>
    <x v="2377"/>
    <n v="435000"/>
    <n v="37410"/>
    <x v="10"/>
    <x v="2"/>
    <n v="397590"/>
    <n v="0.91400000000000003"/>
  </r>
  <r>
    <s v="ODR2988475388d"/>
    <s v="C295721L"/>
    <x v="7"/>
    <s v="P769860"/>
    <n v="43500"/>
    <n v="1"/>
    <n v="435000"/>
    <n v="0"/>
    <n v="435000"/>
    <n v="1"/>
    <n v="1"/>
    <n v="1"/>
    <n v="1"/>
    <d v="2021-10-14T00:00:00"/>
    <x v="2837"/>
    <n v="435000"/>
    <n v="29986"/>
    <x v="13"/>
    <x v="2"/>
    <n v="405014"/>
    <n v="0.93106666666666671"/>
  </r>
  <r>
    <s v="ODR9648810727h"/>
    <s v="C275711L"/>
    <x v="286"/>
    <s v="P361761"/>
    <n v="43500"/>
    <n v="1"/>
    <n v="435000"/>
    <n v="0"/>
    <n v="435000"/>
    <n v="1"/>
    <n v="1"/>
    <n v="0"/>
    <n v="1"/>
    <d v="2021-10-05T00:00:00"/>
    <x v="2838"/>
    <n v="435000"/>
    <n v="30450"/>
    <x v="13"/>
    <x v="2"/>
    <n v="404550"/>
    <n v="0.93"/>
  </r>
  <r>
    <s v="ODR8567013898z"/>
    <s v="C438206L"/>
    <x v="388"/>
    <s v="P499383"/>
    <n v="43500"/>
    <n v="1"/>
    <n v="435000"/>
    <n v="0"/>
    <n v="435000"/>
    <n v="1"/>
    <n v="1"/>
    <n v="0"/>
    <n v="1"/>
    <d v="2022-05-25T00:00:00"/>
    <x v="2839"/>
    <n v="435000"/>
    <n v="35206"/>
    <x v="13"/>
    <x v="2"/>
    <n v="399794"/>
    <n v="0.9190666666666667"/>
  </r>
  <r>
    <s v="ODR1518315966j"/>
    <s v="C531871L"/>
    <x v="363"/>
    <s v="P361761"/>
    <n v="43500"/>
    <n v="1"/>
    <n v="435000"/>
    <n v="0"/>
    <n v="435000"/>
    <n v="1"/>
    <n v="1"/>
    <n v="0"/>
    <n v="1"/>
    <d v="2022-07-03T00:00:00"/>
    <x v="2838"/>
    <n v="435000"/>
    <n v="30450"/>
    <x v="13"/>
    <x v="2"/>
    <n v="404550"/>
    <n v="0.93"/>
  </r>
  <r>
    <s v="ODR6871459568s"/>
    <s v="C172703L"/>
    <x v="345"/>
    <s v="P294896"/>
    <n v="21750"/>
    <n v="2"/>
    <n v="435000"/>
    <n v="0"/>
    <n v="435000"/>
    <n v="1"/>
    <n v="1"/>
    <n v="1"/>
    <n v="1"/>
    <d v="2021-12-16T00:00:00"/>
    <x v="2840"/>
    <n v="217500"/>
    <n v="17574"/>
    <x v="14"/>
    <x v="2"/>
    <n v="399852"/>
    <n v="0.91920000000000002"/>
  </r>
  <r>
    <s v="ODR2959392259w"/>
    <s v="C120003L"/>
    <x v="250"/>
    <s v="P934707"/>
    <n v="43500"/>
    <n v="1"/>
    <n v="435000"/>
    <n v="0"/>
    <n v="435000"/>
    <n v="1"/>
    <n v="1"/>
    <n v="1"/>
    <n v="1"/>
    <d v="2021-09-05T00:00:00"/>
    <x v="2841"/>
    <n v="435000"/>
    <n v="28710"/>
    <x v="14"/>
    <x v="2"/>
    <n v="406290"/>
    <n v="0.93400000000000005"/>
  </r>
  <r>
    <s v="ODR9485150240y"/>
    <s v="C873482L"/>
    <x v="297"/>
    <s v="P246213"/>
    <n v="43500"/>
    <n v="1"/>
    <n v="435000"/>
    <n v="0"/>
    <n v="435000"/>
    <n v="1"/>
    <n v="0"/>
    <n v="0"/>
    <n v="4"/>
    <d v="2022-02-18T00:00:00"/>
    <x v="2842"/>
    <n v="435000"/>
    <n v="31726"/>
    <x v="14"/>
    <x v="1"/>
    <n v="403274"/>
    <n v="0.92706666666666671"/>
  </r>
  <r>
    <s v="ODR3089891790c"/>
    <s v="C915506L"/>
    <x v="394"/>
    <s v="P557054"/>
    <n v="43500"/>
    <n v="1"/>
    <n v="435000"/>
    <n v="0"/>
    <n v="435000"/>
    <n v="1"/>
    <n v="1"/>
    <n v="0"/>
    <n v="1"/>
    <d v="2021-10-08T00:00:00"/>
    <x v="156"/>
    <n v="1159420"/>
    <n v="74182"/>
    <x v="0"/>
    <x v="2"/>
    <n v="360818"/>
    <n v="0.82946666666666669"/>
  </r>
  <r>
    <s v="ODR8028926696j"/>
    <s v="C327217L"/>
    <x v="264"/>
    <s v="P557054"/>
    <n v="43500"/>
    <n v="1"/>
    <n v="435000"/>
    <n v="0"/>
    <n v="435000"/>
    <n v="1"/>
    <n v="1"/>
    <n v="0"/>
    <n v="1"/>
    <d v="2021-11-10T00:00:00"/>
    <x v="156"/>
    <n v="1159420"/>
    <n v="74182"/>
    <x v="0"/>
    <x v="2"/>
    <n v="360818"/>
    <n v="0.82946666666666669"/>
  </r>
  <r>
    <s v="ODR7686973312f"/>
    <s v="C692439L"/>
    <x v="307"/>
    <s v="P557054"/>
    <n v="43500"/>
    <n v="1"/>
    <n v="435000"/>
    <n v="0"/>
    <n v="435000"/>
    <n v="1"/>
    <n v="1"/>
    <n v="1"/>
    <n v="1"/>
    <d v="2022-05-21T00:00:00"/>
    <x v="156"/>
    <n v="1159420"/>
    <n v="74182"/>
    <x v="0"/>
    <x v="2"/>
    <n v="360818"/>
    <n v="0.82946666666666669"/>
  </r>
  <r>
    <s v="ODR8185553264t"/>
    <s v="C584050L"/>
    <x v="20"/>
    <s v="P557054"/>
    <n v="43500"/>
    <n v="1"/>
    <n v="435000"/>
    <n v="0"/>
    <n v="435000"/>
    <n v="1"/>
    <n v="1"/>
    <n v="0"/>
    <n v="4"/>
    <d v="2021-09-08T00:00:00"/>
    <x v="156"/>
    <n v="1159420"/>
    <n v="74182"/>
    <x v="0"/>
    <x v="1"/>
    <n v="360818"/>
    <n v="0.82946666666666669"/>
  </r>
  <r>
    <s v="ODR3864994167n"/>
    <s v="C878472L"/>
    <x v="156"/>
    <s v="P505349"/>
    <n v="21750"/>
    <n v="2"/>
    <n v="435000"/>
    <n v="0"/>
    <n v="435000"/>
    <n v="1"/>
    <n v="1"/>
    <n v="0"/>
    <n v="1"/>
    <d v="2021-11-10T00:00:00"/>
    <x v="2843"/>
    <n v="217500"/>
    <n v="18676"/>
    <x v="12"/>
    <x v="2"/>
    <n v="397648"/>
    <n v="0.91413333333333335"/>
  </r>
  <r>
    <s v="ODR3295897901u"/>
    <s v="C894815L"/>
    <x v="228"/>
    <s v="P355622"/>
    <n v="43500"/>
    <n v="1"/>
    <n v="435000"/>
    <n v="0"/>
    <n v="435000"/>
    <n v="1"/>
    <n v="1"/>
    <n v="1"/>
    <n v="1"/>
    <d v="2021-07-11T00:00:00"/>
    <x v="2844"/>
    <n v="435000"/>
    <n v="33060"/>
    <x v="12"/>
    <x v="2"/>
    <n v="401940"/>
    <n v="0.92400000000000004"/>
  </r>
  <r>
    <s v="ODR3755226449i"/>
    <s v="C756072L"/>
    <x v="374"/>
    <s v="P108274"/>
    <n v="43500"/>
    <n v="1"/>
    <n v="435000"/>
    <n v="0"/>
    <n v="435000"/>
    <n v="1"/>
    <n v="1"/>
    <n v="1"/>
    <n v="1"/>
    <d v="2021-08-25T00:00:00"/>
    <x v="2845"/>
    <n v="435000"/>
    <n v="29580"/>
    <x v="12"/>
    <x v="2"/>
    <n v="405420"/>
    <n v="0.93200000000000005"/>
  </r>
  <r>
    <s v="ODR5418650753s"/>
    <s v="C894815L"/>
    <x v="378"/>
    <s v="P355622"/>
    <n v="43500"/>
    <n v="1"/>
    <n v="435000"/>
    <n v="0"/>
    <n v="435000"/>
    <n v="1"/>
    <n v="1"/>
    <n v="1"/>
    <n v="1"/>
    <d v="2021-07-11T00:00:00"/>
    <x v="2844"/>
    <n v="435000"/>
    <n v="33060"/>
    <x v="12"/>
    <x v="2"/>
    <n v="401940"/>
    <n v="0.92400000000000004"/>
  </r>
  <r>
    <s v="ODR4212941904m"/>
    <s v="C711147L"/>
    <x v="25"/>
    <s v="P613497"/>
    <n v="43500"/>
    <n v="1"/>
    <n v="435000"/>
    <n v="0"/>
    <n v="435000"/>
    <n v="1"/>
    <n v="1"/>
    <n v="1"/>
    <n v="1"/>
    <d v="2022-08-28T00:00:00"/>
    <x v="2398"/>
    <n v="435000"/>
    <n v="28246"/>
    <x v="12"/>
    <x v="2"/>
    <n v="406754"/>
    <n v="0.93506666666666671"/>
  </r>
  <r>
    <s v="ODR9341063584x"/>
    <s v="C562870L"/>
    <x v="264"/>
    <s v="P639882"/>
    <n v="21750"/>
    <n v="2"/>
    <n v="435000"/>
    <n v="0"/>
    <n v="435000"/>
    <n v="1"/>
    <n v="1"/>
    <n v="1"/>
    <n v="1"/>
    <d v="2022-05-11T00:00:00"/>
    <x v="2846"/>
    <n v="217500"/>
    <n v="13050"/>
    <x v="12"/>
    <x v="2"/>
    <n v="408900"/>
    <n v="0.94"/>
  </r>
  <r>
    <s v="ODR9815715306q"/>
    <s v="C743645L"/>
    <x v="35"/>
    <s v="P444847"/>
    <n v="14500"/>
    <n v="3"/>
    <n v="435000"/>
    <n v="0"/>
    <n v="435000"/>
    <n v="1"/>
    <n v="1"/>
    <n v="0"/>
    <n v="1"/>
    <d v="2021-08-18T00:00:00"/>
    <x v="2847"/>
    <n v="145000"/>
    <n v="11136"/>
    <x v="12"/>
    <x v="2"/>
    <n v="401592"/>
    <n v="0.92320000000000002"/>
  </r>
  <r>
    <s v="ODR7224071159b"/>
    <s v="C826629L"/>
    <x v="198"/>
    <s v="P266281"/>
    <n v="43500"/>
    <n v="1"/>
    <n v="435000"/>
    <n v="0"/>
    <n v="435000"/>
    <n v="1"/>
    <n v="1"/>
    <n v="1"/>
    <n v="1"/>
    <d v="2021-09-28T00:00:00"/>
    <x v="2848"/>
    <n v="435000"/>
    <n v="27840"/>
    <x v="11"/>
    <x v="2"/>
    <n v="407160"/>
    <n v="0.93600000000000005"/>
  </r>
  <r>
    <s v="ODR8011174056r"/>
    <s v="C962381L"/>
    <x v="384"/>
    <s v="P266281"/>
    <n v="43500"/>
    <n v="1"/>
    <n v="435000"/>
    <n v="0"/>
    <n v="435000"/>
    <n v="1"/>
    <n v="1"/>
    <n v="1"/>
    <n v="1"/>
    <d v="2021-07-14T00:00:00"/>
    <x v="2848"/>
    <n v="435000"/>
    <n v="27840"/>
    <x v="11"/>
    <x v="2"/>
    <n v="407160"/>
    <n v="0.93600000000000005"/>
  </r>
  <r>
    <s v="ODR1653557693m"/>
    <s v="C603530L"/>
    <x v="236"/>
    <s v="P266281"/>
    <n v="43500"/>
    <n v="1"/>
    <n v="435000"/>
    <n v="0"/>
    <n v="435000"/>
    <n v="1"/>
    <n v="1"/>
    <n v="0"/>
    <n v="1"/>
    <d v="2021-07-28T00:00:00"/>
    <x v="2848"/>
    <n v="435000"/>
    <n v="27840"/>
    <x v="11"/>
    <x v="2"/>
    <n v="407160"/>
    <n v="0.93600000000000005"/>
  </r>
  <r>
    <s v="ODR9357466906m"/>
    <s v="C421614L"/>
    <x v="225"/>
    <s v="P954748"/>
    <n v="43500"/>
    <n v="1"/>
    <n v="435000"/>
    <n v="0"/>
    <n v="435000"/>
    <n v="1"/>
    <n v="1"/>
    <n v="0"/>
    <n v="4"/>
    <d v="2021-07-09T00:00:00"/>
    <x v="1184"/>
    <n v="319000"/>
    <n v="28072"/>
    <x v="11"/>
    <x v="1"/>
    <n v="406928"/>
    <n v="0.93546666666666667"/>
  </r>
  <r>
    <s v="ODR3709041543e"/>
    <s v="C615304L"/>
    <x v="80"/>
    <s v="P965987"/>
    <n v="21750"/>
    <n v="2"/>
    <n v="435000"/>
    <n v="0"/>
    <n v="435000"/>
    <n v="1"/>
    <n v="1"/>
    <n v="1"/>
    <n v="1"/>
    <d v="2021-10-28T00:00:00"/>
    <x v="147"/>
    <n v="266800"/>
    <n v="18908"/>
    <x v="11"/>
    <x v="2"/>
    <n v="397184"/>
    <n v="0.91306666666666669"/>
  </r>
  <r>
    <s v="ODR8369942489j"/>
    <s v="C942567L"/>
    <x v="173"/>
    <s v="P324711"/>
    <n v="43500"/>
    <n v="1"/>
    <n v="435000"/>
    <n v="0"/>
    <n v="435000"/>
    <n v="1"/>
    <n v="1"/>
    <n v="1"/>
    <n v="1"/>
    <d v="2021-12-19T00:00:00"/>
    <x v="965"/>
    <n v="435000"/>
    <n v="29986"/>
    <x v="5"/>
    <x v="2"/>
    <n v="405014"/>
    <n v="0.93106666666666671"/>
  </r>
  <r>
    <s v="ODR2279091803o"/>
    <s v="C452735L"/>
    <x v="397"/>
    <s v="P698623"/>
    <n v="43442"/>
    <n v="1"/>
    <n v="434420"/>
    <n v="0"/>
    <n v="434420"/>
    <n v="1"/>
    <n v="1"/>
    <n v="1"/>
    <n v="1"/>
    <d v="2021-11-03T00:00:00"/>
    <x v="2849"/>
    <n v="434420"/>
    <n v="28652"/>
    <x v="10"/>
    <x v="2"/>
    <n v="405768"/>
    <n v="0.93404539385847796"/>
  </r>
  <r>
    <s v="ODR8475916672g"/>
    <s v="C603530L"/>
    <x v="227"/>
    <s v="P600996"/>
    <n v="43442"/>
    <n v="1"/>
    <n v="434420"/>
    <n v="0"/>
    <n v="434420"/>
    <n v="1"/>
    <n v="1"/>
    <n v="1"/>
    <n v="11"/>
    <d v="2021-07-28T00:00:00"/>
    <x v="2850"/>
    <n v="434420"/>
    <n v="38628"/>
    <x v="12"/>
    <x v="10"/>
    <n v="395792"/>
    <n v="0.91108144192256346"/>
  </r>
  <r>
    <s v="ODR2692542473w"/>
    <s v="C311438L"/>
    <x v="26"/>
    <s v="P492228"/>
    <n v="43210"/>
    <n v="1"/>
    <n v="432100"/>
    <n v="0"/>
    <n v="432100"/>
    <n v="1"/>
    <n v="1"/>
    <n v="1"/>
    <n v="1"/>
    <d v="2022-06-11T00:00:00"/>
    <x v="2851"/>
    <n v="432100"/>
    <n v="33234"/>
    <x v="13"/>
    <x v="2"/>
    <n v="398866"/>
    <n v="0.92308724832214761"/>
  </r>
  <r>
    <s v="ODR7138703013o"/>
    <s v="C194983L"/>
    <x v="271"/>
    <s v="P114419"/>
    <n v="10730"/>
    <n v="4"/>
    <n v="429200"/>
    <n v="0"/>
    <n v="429200"/>
    <n v="1"/>
    <n v="0"/>
    <n v="0"/>
    <n v="4"/>
    <d v="2022-01-27T00:00:00"/>
    <x v="2729"/>
    <n v="107300"/>
    <n v="9396"/>
    <x v="11"/>
    <x v="1"/>
    <n v="391616"/>
    <n v="0.91243243243243244"/>
  </r>
  <r>
    <s v="ODR2387625277x"/>
    <s v="C364214L"/>
    <x v="144"/>
    <s v="P807458"/>
    <n v="42630"/>
    <n v="1"/>
    <n v="426300"/>
    <n v="0"/>
    <n v="426300"/>
    <n v="1"/>
    <n v="1"/>
    <n v="0"/>
    <n v="1"/>
    <d v="2021-07-20T00:00:00"/>
    <x v="2852"/>
    <n v="426300"/>
    <n v="30682"/>
    <x v="8"/>
    <x v="2"/>
    <n v="395618"/>
    <n v="0.92802721088435369"/>
  </r>
  <r>
    <s v="ODR4207587976f"/>
    <s v="C639870L"/>
    <x v="365"/>
    <s v="P482108"/>
    <n v="42340"/>
    <n v="1"/>
    <n v="423400"/>
    <n v="0"/>
    <n v="423400"/>
    <n v="1"/>
    <n v="1"/>
    <n v="1"/>
    <n v="1"/>
    <d v="2021-11-15T00:00:00"/>
    <x v="2853"/>
    <n v="423400"/>
    <n v="25404"/>
    <x v="12"/>
    <x v="2"/>
    <n v="397996"/>
    <n v="0.94"/>
  </r>
  <r>
    <s v="ODR2295147149a"/>
    <s v="C233836L"/>
    <x v="396"/>
    <s v="P463651"/>
    <n v="42340"/>
    <n v="1"/>
    <n v="423400"/>
    <n v="0"/>
    <n v="423400"/>
    <n v="1"/>
    <n v="1"/>
    <n v="0"/>
    <n v="1"/>
    <d v="2022-04-20T00:00:00"/>
    <x v="2854"/>
    <n v="423400"/>
    <n v="30044"/>
    <x v="5"/>
    <x v="2"/>
    <n v="393356"/>
    <n v="0.92904109589041095"/>
  </r>
  <r>
    <s v="ODR8645575865l"/>
    <s v="C272818L"/>
    <x v="225"/>
    <s v="P962626"/>
    <n v="42282"/>
    <n v="1"/>
    <n v="422820"/>
    <n v="0"/>
    <n v="422820"/>
    <n v="1"/>
    <n v="0"/>
    <n v="0"/>
    <n v="7"/>
    <d v="2022-05-07T00:00:00"/>
    <x v="2855"/>
    <n v="411800"/>
    <n v="30856"/>
    <x v="5"/>
    <x v="4"/>
    <n v="391964"/>
    <n v="0.92702331961591222"/>
  </r>
  <r>
    <s v="ODR3943217819b"/>
    <s v="C635505L"/>
    <x v="243"/>
    <s v="P272318"/>
    <n v="42050"/>
    <n v="1"/>
    <n v="420500"/>
    <n v="0"/>
    <n v="420500"/>
    <n v="1"/>
    <n v="1"/>
    <n v="1"/>
    <n v="1"/>
    <d v="2021-09-06T00:00:00"/>
    <x v="2856"/>
    <n v="420500"/>
    <n v="34858"/>
    <x v="12"/>
    <x v="2"/>
    <n v="385642"/>
    <n v="0.9171034482758621"/>
  </r>
  <r>
    <s v="ODR4260867782x"/>
    <s v="C820598L"/>
    <x v="365"/>
    <s v="P954748"/>
    <n v="41876"/>
    <n v="1"/>
    <n v="418760"/>
    <n v="0"/>
    <n v="418760"/>
    <n v="1"/>
    <n v="1"/>
    <n v="1"/>
    <n v="5"/>
    <d v="2021-11-06T00:00:00"/>
    <x v="1184"/>
    <n v="319000"/>
    <n v="28072"/>
    <x v="11"/>
    <x v="0"/>
    <n v="390688"/>
    <n v="0.93296398891966759"/>
  </r>
  <r>
    <s v="ODR4422539889i"/>
    <s v="C200115L"/>
    <x v="360"/>
    <s v="P875628"/>
    <n v="41760"/>
    <n v="1"/>
    <n v="417600"/>
    <n v="0"/>
    <n v="417600"/>
    <n v="1"/>
    <n v="1"/>
    <n v="0"/>
    <n v="1"/>
    <d v="2021-07-12T00:00:00"/>
    <x v="2106"/>
    <n v="417600"/>
    <n v="29232"/>
    <x v="14"/>
    <x v="2"/>
    <n v="388368"/>
    <n v="0.93"/>
  </r>
  <r>
    <s v="ODR5162908083e"/>
    <s v="C145727L"/>
    <x v="110"/>
    <s v="P323430"/>
    <n v="41760"/>
    <n v="1"/>
    <n v="417600"/>
    <n v="0"/>
    <n v="417600"/>
    <n v="1"/>
    <n v="1"/>
    <n v="1"/>
    <n v="3"/>
    <d v="2021-09-10T00:00:00"/>
    <x v="2857"/>
    <n v="417600"/>
    <n v="28768"/>
    <x v="14"/>
    <x v="3"/>
    <n v="388832"/>
    <n v="0.93111111111111111"/>
  </r>
  <r>
    <s v="ODR3241931797y"/>
    <s v="C317606L"/>
    <x v="279"/>
    <s v="P321023"/>
    <n v="41760"/>
    <n v="1"/>
    <n v="417600"/>
    <n v="0"/>
    <n v="417600"/>
    <n v="1"/>
    <n v="1"/>
    <n v="1"/>
    <n v="1"/>
    <d v="2021-09-12T00:00:00"/>
    <x v="2858"/>
    <n v="417600"/>
    <n v="37120"/>
    <x v="12"/>
    <x v="2"/>
    <n v="380480"/>
    <n v="0.91111111111111109"/>
  </r>
  <r>
    <s v="ODR3200103881y"/>
    <s v="C299472L"/>
    <x v="73"/>
    <s v="P741554"/>
    <n v="41760"/>
    <n v="1"/>
    <n v="417600"/>
    <n v="0"/>
    <n v="417600"/>
    <n v="1"/>
    <n v="1"/>
    <n v="1"/>
    <n v="1"/>
    <d v="2021-11-20T00:00:00"/>
    <x v="2859"/>
    <n v="417600"/>
    <n v="34220"/>
    <x v="12"/>
    <x v="2"/>
    <n v="383380"/>
    <n v="0.91805555555555551"/>
  </r>
  <r>
    <s v="ODR4816946345x"/>
    <s v="C170228L"/>
    <x v="43"/>
    <s v="P504379"/>
    <n v="41470"/>
    <n v="1"/>
    <n v="414700"/>
    <n v="0"/>
    <n v="414700"/>
    <n v="1"/>
    <n v="1"/>
    <n v="1"/>
    <n v="1"/>
    <d v="2021-09-14T00:00:00"/>
    <x v="2860"/>
    <n v="414700"/>
    <n v="33988"/>
    <x v="14"/>
    <x v="2"/>
    <n v="380712"/>
    <n v="0.91804195804195809"/>
  </r>
  <r>
    <s v="ODR8548578667k"/>
    <s v="C169476L"/>
    <x v="63"/>
    <s v="P504290"/>
    <n v="41470"/>
    <n v="1"/>
    <n v="414700"/>
    <n v="0"/>
    <n v="414700"/>
    <n v="1"/>
    <n v="1"/>
    <n v="1"/>
    <n v="3"/>
    <d v="2022-04-28T00:00:00"/>
    <x v="2861"/>
    <n v="414700"/>
    <n v="34800"/>
    <x v="14"/>
    <x v="3"/>
    <n v="379900"/>
    <n v="0.91608391608391604"/>
  </r>
  <r>
    <s v="ODR9338965317e"/>
    <s v="C718522L"/>
    <x v="363"/>
    <s v="P513436"/>
    <n v="41470"/>
    <n v="1"/>
    <n v="414700"/>
    <n v="0"/>
    <n v="414700"/>
    <n v="1"/>
    <n v="1"/>
    <n v="1"/>
    <n v="1"/>
    <d v="2022-07-21T00:00:00"/>
    <x v="2862"/>
    <n v="396720"/>
    <n v="27318"/>
    <x v="0"/>
    <x v="2"/>
    <n v="387382"/>
    <n v="0.93412587412587411"/>
  </r>
  <r>
    <s v="ODR2050669939y"/>
    <s v="C293590L"/>
    <x v="90"/>
    <s v="P274235"/>
    <n v="41470"/>
    <n v="1"/>
    <n v="414700"/>
    <n v="0"/>
    <n v="414700"/>
    <n v="1"/>
    <n v="1"/>
    <n v="0"/>
    <n v="1"/>
    <d v="2021-08-19T00:00:00"/>
    <x v="2863"/>
    <n v="414700"/>
    <n v="33582"/>
    <x v="0"/>
    <x v="2"/>
    <n v="381118"/>
    <n v="0.91902097902097901"/>
  </r>
  <r>
    <s v="ODR4724768903p"/>
    <s v="C143684L"/>
    <x v="64"/>
    <s v="P936007"/>
    <n v="40600"/>
    <n v="1"/>
    <n v="406000"/>
    <n v="0"/>
    <n v="406000"/>
    <n v="1"/>
    <n v="1"/>
    <n v="1"/>
    <n v="1"/>
    <d v="2021-07-05T00:00:00"/>
    <x v="2864"/>
    <n v="406000"/>
    <n v="36134"/>
    <x v="3"/>
    <x v="2"/>
    <n v="369866"/>
    <n v="0.91100000000000003"/>
  </r>
  <r>
    <s v="ODR2741335688f"/>
    <s v="C427029L"/>
    <x v="374"/>
    <s v="P936007"/>
    <n v="40600"/>
    <n v="1"/>
    <n v="406000"/>
    <n v="0"/>
    <n v="406000"/>
    <n v="1"/>
    <n v="1"/>
    <n v="1"/>
    <n v="1"/>
    <d v="2021-08-08T00:00:00"/>
    <x v="2864"/>
    <n v="406000"/>
    <n v="36134"/>
    <x v="3"/>
    <x v="2"/>
    <n v="369866"/>
    <n v="0.91100000000000003"/>
  </r>
  <r>
    <s v="ODR3835014143u"/>
    <s v="C470268L"/>
    <x v="381"/>
    <s v="P151149"/>
    <n v="40600"/>
    <n v="1"/>
    <n v="406000"/>
    <n v="0"/>
    <n v="406000"/>
    <n v="1"/>
    <n v="1"/>
    <n v="1"/>
    <n v="1"/>
    <d v="2021-11-04T00:00:00"/>
    <x v="2456"/>
    <n v="406000"/>
    <n v="30450"/>
    <x v="0"/>
    <x v="2"/>
    <n v="375550"/>
    <n v="0.92500000000000004"/>
  </r>
  <r>
    <s v="ODR7305453594c"/>
    <s v="C269965L"/>
    <x v="87"/>
    <s v="P340271"/>
    <n v="40600"/>
    <n v="1"/>
    <n v="406000"/>
    <n v="0"/>
    <n v="406000"/>
    <n v="1"/>
    <n v="1"/>
    <n v="1"/>
    <n v="1"/>
    <d v="2021-07-09T00:00:00"/>
    <x v="2865"/>
    <n v="406000"/>
    <n v="32480"/>
    <x v="12"/>
    <x v="2"/>
    <n v="373520"/>
    <n v="0.92"/>
  </r>
  <r>
    <s v="ODR4310686297w"/>
    <s v="C601325L"/>
    <x v="59"/>
    <s v="P523515"/>
    <n v="40600"/>
    <n v="1"/>
    <n v="406000"/>
    <n v="0"/>
    <n v="406000"/>
    <n v="1"/>
    <n v="0"/>
    <n v="0"/>
    <n v="4"/>
    <d v="2021-10-25T00:00:00"/>
    <x v="2457"/>
    <n v="406000"/>
    <n v="35322"/>
    <x v="12"/>
    <x v="1"/>
    <n v="370678"/>
    <n v="0.91300000000000003"/>
  </r>
  <r>
    <s v="ODR8090974659p"/>
    <s v="C928680L"/>
    <x v="315"/>
    <s v="P340271"/>
    <n v="40600"/>
    <n v="1"/>
    <n v="406000"/>
    <n v="0"/>
    <n v="406000"/>
    <n v="1"/>
    <n v="1"/>
    <n v="0"/>
    <n v="1"/>
    <d v="2021-08-06T00:00:00"/>
    <x v="2865"/>
    <n v="406000"/>
    <n v="32480"/>
    <x v="12"/>
    <x v="2"/>
    <n v="373520"/>
    <n v="0.92"/>
  </r>
  <r>
    <s v="ODR3076809883x"/>
    <s v="C601325L"/>
    <x v="205"/>
    <s v="P523515"/>
    <n v="40600"/>
    <n v="1"/>
    <n v="406000"/>
    <n v="0"/>
    <n v="406000"/>
    <n v="1"/>
    <n v="1"/>
    <n v="1"/>
    <n v="1"/>
    <d v="2021-10-25T00:00:00"/>
    <x v="2457"/>
    <n v="406000"/>
    <n v="35322"/>
    <x v="12"/>
    <x v="2"/>
    <n v="370678"/>
    <n v="0.91300000000000003"/>
  </r>
  <r>
    <s v="ODR6724491607l"/>
    <s v="C442089L"/>
    <x v="405"/>
    <s v="P523515"/>
    <n v="40600"/>
    <n v="1"/>
    <n v="406000"/>
    <n v="0"/>
    <n v="406000"/>
    <n v="1"/>
    <n v="1"/>
    <n v="1"/>
    <n v="1"/>
    <d v="2021-08-01T00:00:00"/>
    <x v="2457"/>
    <n v="406000"/>
    <n v="35322"/>
    <x v="12"/>
    <x v="2"/>
    <n v="370678"/>
    <n v="0.91300000000000003"/>
  </r>
  <r>
    <s v="ODR3952159133o"/>
    <s v="C510709L"/>
    <x v="248"/>
    <s v="P756246"/>
    <n v="40600"/>
    <n v="1"/>
    <n v="406000"/>
    <n v="0"/>
    <n v="406000"/>
    <n v="1"/>
    <n v="1"/>
    <n v="1"/>
    <n v="1"/>
    <d v="2021-09-11T00:00:00"/>
    <x v="2866"/>
    <n v="406000"/>
    <n v="34510"/>
    <x v="12"/>
    <x v="2"/>
    <n v="371490"/>
    <n v="0.91500000000000004"/>
  </r>
  <r>
    <s v="ODR9275100721a"/>
    <s v="C411467L"/>
    <x v="292"/>
    <s v="P523515"/>
    <n v="40600"/>
    <n v="1"/>
    <n v="406000"/>
    <n v="0"/>
    <n v="406000"/>
    <n v="1"/>
    <n v="1"/>
    <n v="1"/>
    <n v="1"/>
    <d v="2021-07-01T00:00:00"/>
    <x v="2457"/>
    <n v="406000"/>
    <n v="35322"/>
    <x v="12"/>
    <x v="2"/>
    <n v="370678"/>
    <n v="0.91300000000000003"/>
  </r>
  <r>
    <s v="ODR8637996865i"/>
    <s v="C898194L"/>
    <x v="42"/>
    <s v="P523515"/>
    <n v="40600"/>
    <n v="1"/>
    <n v="406000"/>
    <n v="0"/>
    <n v="406000"/>
    <n v="1"/>
    <n v="1"/>
    <n v="0"/>
    <n v="1"/>
    <d v="2021-11-25T00:00:00"/>
    <x v="2457"/>
    <n v="406000"/>
    <n v="35322"/>
    <x v="12"/>
    <x v="2"/>
    <n v="370678"/>
    <n v="0.91300000000000003"/>
  </r>
  <r>
    <s v="ODR3424337619b"/>
    <s v="C221844L"/>
    <x v="333"/>
    <s v="P256163"/>
    <n v="40600"/>
    <n v="1"/>
    <n v="406000"/>
    <n v="0"/>
    <n v="406000"/>
    <n v="1"/>
    <n v="1"/>
    <n v="0"/>
    <n v="1"/>
    <d v="2021-11-03T00:00:00"/>
    <x v="2867"/>
    <n v="406000"/>
    <n v="28014"/>
    <x v="12"/>
    <x v="2"/>
    <n v="377986"/>
    <n v="0.93100000000000005"/>
  </r>
  <r>
    <s v="ODR7725323320x"/>
    <s v="C430862L"/>
    <x v="387"/>
    <s v="P523515"/>
    <n v="40600"/>
    <n v="1"/>
    <n v="406000"/>
    <n v="0"/>
    <n v="406000"/>
    <n v="1"/>
    <n v="1"/>
    <n v="1"/>
    <n v="1"/>
    <d v="2022-03-22T00:00:00"/>
    <x v="2457"/>
    <n v="406000"/>
    <n v="35322"/>
    <x v="12"/>
    <x v="2"/>
    <n v="370678"/>
    <n v="0.91300000000000003"/>
  </r>
  <r>
    <s v="ODR9346161398n"/>
    <s v="C519036L"/>
    <x v="118"/>
    <s v="P523515"/>
    <n v="40600"/>
    <n v="1"/>
    <n v="406000"/>
    <n v="0"/>
    <n v="406000"/>
    <n v="1"/>
    <n v="1"/>
    <n v="1"/>
    <n v="1"/>
    <d v="2022-04-16T00:00:00"/>
    <x v="2457"/>
    <n v="406000"/>
    <n v="35322"/>
    <x v="12"/>
    <x v="2"/>
    <n v="370678"/>
    <n v="0.91300000000000003"/>
  </r>
  <r>
    <s v="ODR9982806561e"/>
    <s v="C910180L"/>
    <x v="271"/>
    <s v="P508685"/>
    <n v="40542"/>
    <n v="1"/>
    <n v="405420"/>
    <n v="0"/>
    <n v="405420"/>
    <n v="1"/>
    <n v="1"/>
    <n v="0"/>
    <n v="3"/>
    <d v="2021-12-09T00:00:00"/>
    <x v="2130"/>
    <n v="405420"/>
    <n v="35670"/>
    <x v="14"/>
    <x v="3"/>
    <n v="369750"/>
    <n v="0.91201716738197425"/>
  </r>
  <r>
    <s v="ODR1161894054i"/>
    <s v="C615419L"/>
    <x v="95"/>
    <s v="P564642"/>
    <n v="40542"/>
    <n v="1"/>
    <n v="405420"/>
    <n v="0"/>
    <n v="405420"/>
    <n v="1"/>
    <n v="1"/>
    <n v="0"/>
    <n v="1"/>
    <d v="2022-02-20T00:00:00"/>
    <x v="2868"/>
    <n v="405420"/>
    <n v="29580"/>
    <x v="14"/>
    <x v="2"/>
    <n v="375840"/>
    <n v="0.92703862660944203"/>
  </r>
  <r>
    <s v="ODR6775773027d"/>
    <s v="C188782L"/>
    <x v="187"/>
    <s v="P989661"/>
    <n v="40310"/>
    <n v="1"/>
    <n v="403100"/>
    <n v="0"/>
    <n v="403100"/>
    <n v="1"/>
    <n v="1"/>
    <n v="0"/>
    <n v="1"/>
    <d v="2021-07-20T00:00:00"/>
    <x v="2869"/>
    <n v="403100"/>
    <n v="33408"/>
    <x v="13"/>
    <x v="2"/>
    <n v="369692"/>
    <n v="0.91712230215827339"/>
  </r>
  <r>
    <s v="ODR4142876961w"/>
    <s v="C763154L"/>
    <x v="399"/>
    <s v="P796552"/>
    <n v="40310"/>
    <n v="1"/>
    <n v="403100"/>
    <n v="0"/>
    <n v="403100"/>
    <n v="1"/>
    <n v="1"/>
    <n v="1"/>
    <n v="1"/>
    <d v="2021-08-13T00:00:00"/>
    <x v="2870"/>
    <n v="403100"/>
    <n v="35438"/>
    <x v="13"/>
    <x v="2"/>
    <n v="367662"/>
    <n v="0.91208633093525182"/>
  </r>
  <r>
    <s v="ODR5544215466r"/>
    <s v="C544247L"/>
    <x v="200"/>
    <s v="P851365"/>
    <n v="40310"/>
    <n v="1"/>
    <n v="403100"/>
    <n v="0"/>
    <n v="403100"/>
    <n v="1"/>
    <n v="1"/>
    <n v="1"/>
    <n v="1"/>
    <d v="2021-07-16T00:00:00"/>
    <x v="2871"/>
    <n v="403100"/>
    <n v="26564"/>
    <x v="13"/>
    <x v="2"/>
    <n v="376536"/>
    <n v="0.93410071942446038"/>
  </r>
  <r>
    <s v="ODR4806439080i"/>
    <s v="C775652L"/>
    <x v="322"/>
    <s v="P452678"/>
    <n v="40310"/>
    <n v="1"/>
    <n v="403100"/>
    <n v="0"/>
    <n v="403100"/>
    <n v="1"/>
    <n v="1"/>
    <n v="0"/>
    <n v="1"/>
    <d v="2021-12-27T00:00:00"/>
    <x v="2872"/>
    <n v="403100"/>
    <n v="24534"/>
    <x v="13"/>
    <x v="2"/>
    <n v="378566"/>
    <n v="0.93913669064748206"/>
  </r>
  <r>
    <s v="ODR5426920862f"/>
    <s v="C667680L"/>
    <x v="345"/>
    <s v="P855014"/>
    <n v="40310"/>
    <n v="1"/>
    <n v="403100"/>
    <n v="0"/>
    <n v="403100"/>
    <n v="1"/>
    <n v="1"/>
    <n v="0"/>
    <n v="1"/>
    <d v="2021-12-23T00:00:00"/>
    <x v="2873"/>
    <n v="403100"/>
    <n v="33814"/>
    <x v="13"/>
    <x v="2"/>
    <n v="369286"/>
    <n v="0.91611510791366901"/>
  </r>
  <r>
    <s v="ODR2452425737k"/>
    <s v="C685666L"/>
    <x v="287"/>
    <s v="P855014"/>
    <n v="40310"/>
    <n v="1"/>
    <n v="403100"/>
    <n v="0"/>
    <n v="403100"/>
    <n v="1"/>
    <n v="1"/>
    <n v="1"/>
    <n v="1"/>
    <d v="2022-01-04T00:00:00"/>
    <x v="2873"/>
    <n v="403100"/>
    <n v="33814"/>
    <x v="13"/>
    <x v="2"/>
    <n v="369286"/>
    <n v="0.91611510791366901"/>
  </r>
  <r>
    <s v="ODR9311225852v"/>
    <s v="C917797L"/>
    <x v="246"/>
    <s v="P971775"/>
    <n v="40310"/>
    <n v="1"/>
    <n v="403100"/>
    <n v="0"/>
    <n v="403100"/>
    <n v="1"/>
    <n v="1"/>
    <n v="1"/>
    <n v="1"/>
    <d v="2022-01-22T00:00:00"/>
    <x v="2874"/>
    <n v="403100"/>
    <n v="32596"/>
    <x v="13"/>
    <x v="2"/>
    <n v="370504"/>
    <n v="0.91913669064748205"/>
  </r>
  <r>
    <s v="ODR7029449160r"/>
    <s v="C590925L"/>
    <x v="107"/>
    <s v="P971775"/>
    <n v="40310"/>
    <n v="1"/>
    <n v="403100"/>
    <n v="0"/>
    <n v="403100"/>
    <n v="1"/>
    <n v="1"/>
    <n v="1"/>
    <n v="1"/>
    <d v="2022-04-19T00:00:00"/>
    <x v="2874"/>
    <n v="403100"/>
    <n v="32596"/>
    <x v="13"/>
    <x v="2"/>
    <n v="370504"/>
    <n v="0.91913669064748205"/>
  </r>
  <r>
    <s v="ODR1875305350v"/>
    <s v="C188782L"/>
    <x v="92"/>
    <s v="P971775"/>
    <n v="40310"/>
    <n v="1"/>
    <n v="403100"/>
    <n v="0"/>
    <n v="403100"/>
    <n v="1"/>
    <n v="1"/>
    <n v="0"/>
    <n v="1"/>
    <d v="2021-07-20T00:00:00"/>
    <x v="2874"/>
    <n v="403100"/>
    <n v="32596"/>
    <x v="13"/>
    <x v="2"/>
    <n v="370504"/>
    <n v="0.91913669064748205"/>
  </r>
  <r>
    <s v="ODR8078779680x"/>
    <s v="C827330L"/>
    <x v="126"/>
    <s v="P135836"/>
    <n v="40310"/>
    <n v="1"/>
    <n v="403100"/>
    <n v="0"/>
    <n v="403100"/>
    <n v="1"/>
    <n v="1"/>
    <n v="0"/>
    <n v="1"/>
    <d v="2022-05-18T00:00:00"/>
    <x v="2875"/>
    <n v="403100"/>
    <n v="25752"/>
    <x v="13"/>
    <x v="2"/>
    <n v="377348"/>
    <n v="0.93611510791366903"/>
  </r>
  <r>
    <s v="ODR3824578133t"/>
    <s v="C660912L"/>
    <x v="27"/>
    <s v="P592155"/>
    <n v="40310"/>
    <n v="1"/>
    <n v="403100"/>
    <n v="0"/>
    <n v="403100"/>
    <n v="1"/>
    <n v="1"/>
    <n v="1"/>
    <n v="1"/>
    <d v="2022-05-06T00:00:00"/>
    <x v="2876"/>
    <n v="403100"/>
    <n v="24940"/>
    <x v="13"/>
    <x v="2"/>
    <n v="378160"/>
    <n v="0.93812949640287768"/>
  </r>
  <r>
    <s v="ODR1408782762d"/>
    <s v="C694728L"/>
    <x v="213"/>
    <s v="P779382"/>
    <n v="40310"/>
    <n v="1"/>
    <n v="403100"/>
    <n v="0"/>
    <n v="403100"/>
    <n v="1"/>
    <n v="1"/>
    <n v="0"/>
    <n v="1"/>
    <d v="2022-01-28T00:00:00"/>
    <x v="2877"/>
    <n v="403100"/>
    <n v="29406"/>
    <x v="13"/>
    <x v="2"/>
    <n v="373694"/>
    <n v="0.92705035971223027"/>
  </r>
  <r>
    <s v="ODR3689532980d"/>
    <s v="C416727L"/>
    <x v="79"/>
    <s v="P858025"/>
    <n v="40310"/>
    <n v="1"/>
    <n v="403100"/>
    <n v="0"/>
    <n v="403100"/>
    <n v="1"/>
    <n v="1"/>
    <n v="0"/>
    <n v="1"/>
    <d v="2021-10-25T00:00:00"/>
    <x v="2878"/>
    <n v="403100"/>
    <n v="32596"/>
    <x v="14"/>
    <x v="2"/>
    <n v="370504"/>
    <n v="0.91913669064748205"/>
  </r>
  <r>
    <s v="ODR6630421077z"/>
    <s v="C832040L"/>
    <x v="328"/>
    <s v="P233771"/>
    <n v="40310"/>
    <n v="1"/>
    <n v="403100"/>
    <n v="0"/>
    <n v="403100"/>
    <n v="1"/>
    <n v="1"/>
    <n v="1"/>
    <n v="1"/>
    <d v="2022-01-17T00:00:00"/>
    <x v="2879"/>
    <n v="403100"/>
    <n v="27376"/>
    <x v="12"/>
    <x v="2"/>
    <n v="375724"/>
    <n v="0.93208633093525184"/>
  </r>
  <r>
    <s v="ODR2830900787d"/>
    <s v="C790491L"/>
    <x v="239"/>
    <s v="P213100"/>
    <n v="40020"/>
    <n v="1"/>
    <n v="400200"/>
    <n v="0"/>
    <n v="400200"/>
    <n v="1"/>
    <n v="1"/>
    <n v="1"/>
    <n v="1"/>
    <d v="2021-08-19T00:00:00"/>
    <x v="2880"/>
    <n v="400200"/>
    <n v="24766"/>
    <x v="6"/>
    <x v="2"/>
    <n v="375434"/>
    <n v="0.93811594202898552"/>
  </r>
  <r>
    <s v="ODR1294680720c"/>
    <s v="C765912L"/>
    <x v="286"/>
    <s v="P757238"/>
    <n v="40020"/>
    <n v="1"/>
    <n v="400200"/>
    <n v="0"/>
    <n v="400200"/>
    <n v="1"/>
    <n v="1"/>
    <n v="0"/>
    <n v="1"/>
    <d v="2021-10-03T00:00:00"/>
    <x v="2881"/>
    <n v="400200"/>
    <n v="25578"/>
    <x v="0"/>
    <x v="2"/>
    <n v="374622"/>
    <n v="0.93608695652173912"/>
  </r>
  <r>
    <s v="ODR5948493572z"/>
    <s v="C433008L"/>
    <x v="132"/>
    <s v="P751686"/>
    <n v="40020"/>
    <n v="1"/>
    <n v="400200"/>
    <n v="0"/>
    <n v="400200"/>
    <n v="1"/>
    <n v="1"/>
    <n v="1"/>
    <n v="1"/>
    <d v="2021-09-12T00:00:00"/>
    <x v="2882"/>
    <n v="400200"/>
    <n v="28014"/>
    <x v="12"/>
    <x v="2"/>
    <n v="372186"/>
    <n v="0.93"/>
  </r>
  <r>
    <s v="ODR9109665554u"/>
    <s v="C950055L"/>
    <x v="240"/>
    <s v="P684918"/>
    <n v="40020"/>
    <n v="1"/>
    <n v="400200"/>
    <n v="0"/>
    <n v="400200"/>
    <n v="1"/>
    <n v="1"/>
    <n v="1"/>
    <n v="10"/>
    <d v="2021-07-08T00:00:00"/>
    <x v="2883"/>
    <n v="400200"/>
    <n v="32364"/>
    <x v="5"/>
    <x v="11"/>
    <n v="367836"/>
    <n v="0.9191304347826087"/>
  </r>
  <r>
    <s v="ODR4271338264n"/>
    <s v="C757057L"/>
    <x v="82"/>
    <s v="P684918"/>
    <n v="40020"/>
    <n v="1"/>
    <n v="400200"/>
    <n v="0"/>
    <n v="400200"/>
    <n v="1"/>
    <n v="1"/>
    <n v="1"/>
    <n v="1"/>
    <d v="2021-11-25T00:00:00"/>
    <x v="2883"/>
    <n v="400200"/>
    <n v="32364"/>
    <x v="5"/>
    <x v="2"/>
    <n v="367836"/>
    <n v="0.9191304347826087"/>
  </r>
  <r>
    <s v="ODR8359827867q"/>
    <s v="C686567L"/>
    <x v="262"/>
    <s v="P948769"/>
    <n v="39904"/>
    <n v="1"/>
    <n v="399040"/>
    <n v="0"/>
    <n v="399040"/>
    <n v="1"/>
    <n v="1"/>
    <n v="1"/>
    <n v="1"/>
    <d v="2021-10-21T00:00:00"/>
    <x v="2206"/>
    <n v="376420"/>
    <n v="32712"/>
    <x v="0"/>
    <x v="2"/>
    <n v="366328"/>
    <n v="0.9180232558139535"/>
  </r>
  <r>
    <s v="ODR6529670768f"/>
    <s v="C904287L"/>
    <x v="72"/>
    <s v="P642461"/>
    <n v="39904"/>
    <n v="1"/>
    <n v="399040"/>
    <n v="0"/>
    <n v="399040"/>
    <n v="1"/>
    <n v="1"/>
    <n v="0"/>
    <n v="1"/>
    <d v="2021-08-02T00:00:00"/>
    <x v="2126"/>
    <n v="406000"/>
    <n v="29232"/>
    <x v="11"/>
    <x v="2"/>
    <n v="369808"/>
    <n v="0.92674418604651165"/>
  </r>
  <r>
    <s v="ODR4513073670i"/>
    <s v="C500766L"/>
    <x v="77"/>
    <s v="P642461"/>
    <n v="39904"/>
    <n v="1"/>
    <n v="399040"/>
    <n v="0"/>
    <n v="399040"/>
    <n v="1"/>
    <n v="1"/>
    <n v="1"/>
    <n v="1"/>
    <d v="2021-08-07T00:00:00"/>
    <x v="2126"/>
    <n v="406000"/>
    <n v="29232"/>
    <x v="11"/>
    <x v="2"/>
    <n v="369808"/>
    <n v="0.92674418604651165"/>
  </r>
  <r>
    <s v="ODR8797224400x"/>
    <s v="C732517L"/>
    <x v="35"/>
    <s v="P642461"/>
    <n v="39904"/>
    <n v="1"/>
    <n v="399040"/>
    <n v="0"/>
    <n v="399040"/>
    <n v="1"/>
    <n v="0"/>
    <n v="0"/>
    <n v="7"/>
    <d v="2022-07-22T00:00:00"/>
    <x v="2126"/>
    <n v="406000"/>
    <n v="29232"/>
    <x v="11"/>
    <x v="4"/>
    <n v="369808"/>
    <n v="0.92674418604651165"/>
  </r>
  <r>
    <s v="ODR1450336084m"/>
    <s v="C600944L"/>
    <x v="136"/>
    <s v="P241288"/>
    <n v="39730"/>
    <n v="1"/>
    <n v="397300"/>
    <n v="0"/>
    <n v="397300"/>
    <n v="1"/>
    <n v="0"/>
    <n v="0"/>
    <n v="7"/>
    <d v="2022-02-24T00:00:00"/>
    <x v="2884"/>
    <n v="397300"/>
    <n v="24592"/>
    <x v="3"/>
    <x v="4"/>
    <n v="372708"/>
    <n v="0.93810218978102189"/>
  </r>
  <r>
    <s v="ODR5716592146s"/>
    <s v="C925922L"/>
    <x v="77"/>
    <s v="P420989"/>
    <n v="39440"/>
    <n v="1"/>
    <n v="394400"/>
    <n v="0"/>
    <n v="394400"/>
    <n v="1"/>
    <n v="1"/>
    <n v="1"/>
    <n v="1"/>
    <d v="2021-07-23T00:00:00"/>
    <x v="2885"/>
    <n v="394400"/>
    <n v="23664"/>
    <x v="12"/>
    <x v="2"/>
    <n v="370736"/>
    <n v="0.94"/>
  </r>
  <r>
    <s v="ODR2901834333x"/>
    <s v="C346363L"/>
    <x v="325"/>
    <s v="P324711"/>
    <n v="39440"/>
    <n v="1"/>
    <n v="394400"/>
    <n v="0"/>
    <n v="394400"/>
    <n v="1"/>
    <n v="1"/>
    <n v="1"/>
    <n v="1"/>
    <d v="2021-10-10T00:00:00"/>
    <x v="965"/>
    <n v="435000"/>
    <n v="29986"/>
    <x v="5"/>
    <x v="2"/>
    <n v="364414"/>
    <n v="0.9239705882352941"/>
  </r>
  <r>
    <s v="ODR5747206398m"/>
    <s v="C513353L"/>
    <x v="267"/>
    <s v="P324711"/>
    <n v="39440"/>
    <n v="1"/>
    <n v="394400"/>
    <n v="0"/>
    <n v="394400"/>
    <n v="1"/>
    <n v="1"/>
    <n v="1"/>
    <n v="1"/>
    <d v="2021-08-03T00:00:00"/>
    <x v="965"/>
    <n v="435000"/>
    <n v="29986"/>
    <x v="5"/>
    <x v="2"/>
    <n v="364414"/>
    <n v="0.9239705882352941"/>
  </r>
  <r>
    <s v="ODR7174777476v"/>
    <s v="C463544L"/>
    <x v="320"/>
    <s v="P794982"/>
    <n v="39150"/>
    <n v="1"/>
    <n v="391500"/>
    <n v="0"/>
    <n v="391500"/>
    <n v="1"/>
    <n v="1"/>
    <n v="0"/>
    <n v="1"/>
    <d v="2021-11-10T00:00:00"/>
    <x v="2886"/>
    <n v="379900"/>
    <n v="29986"/>
    <x v="3"/>
    <x v="2"/>
    <n v="361514"/>
    <n v="0.92340740740740745"/>
  </r>
  <r>
    <s v="ODR9162537736v"/>
    <s v="C164230L"/>
    <x v="285"/>
    <s v="P600924"/>
    <n v="39150"/>
    <n v="1"/>
    <n v="391500"/>
    <n v="0"/>
    <n v="391500"/>
    <n v="1"/>
    <n v="0"/>
    <n v="0"/>
    <n v="4"/>
    <d v="2021-11-13T00:00:00"/>
    <x v="2887"/>
    <n v="347420"/>
    <n v="28130"/>
    <x v="14"/>
    <x v="1"/>
    <n v="363370"/>
    <n v="0.92814814814814817"/>
  </r>
  <r>
    <s v="ODR5501497733m"/>
    <s v="C558872L"/>
    <x v="398"/>
    <s v="P974929"/>
    <n v="39150"/>
    <n v="1"/>
    <n v="391500"/>
    <n v="0"/>
    <n v="391500"/>
    <n v="1"/>
    <n v="1"/>
    <n v="1"/>
    <n v="1"/>
    <d v="2021-09-11T00:00:00"/>
    <x v="2888"/>
    <n v="391500"/>
    <n v="26216"/>
    <x v="0"/>
    <x v="2"/>
    <n v="365284"/>
    <n v="0.933037037037037"/>
  </r>
  <r>
    <s v="ODR1712600621z"/>
    <s v="C591135L"/>
    <x v="263"/>
    <s v="P519141"/>
    <n v="38918"/>
    <n v="1"/>
    <n v="389180"/>
    <n v="0"/>
    <n v="389180"/>
    <n v="1"/>
    <n v="1"/>
    <n v="0"/>
    <n v="1"/>
    <d v="2021-11-25T00:00:00"/>
    <x v="2491"/>
    <n v="389180"/>
    <n v="25288"/>
    <x v="11"/>
    <x v="2"/>
    <n v="363892"/>
    <n v="0.9350223546944858"/>
  </r>
  <r>
    <s v="ODR1370859979e"/>
    <s v="C504512L"/>
    <x v="294"/>
    <s v="P922501"/>
    <n v="38860"/>
    <n v="1"/>
    <n v="388600"/>
    <n v="0"/>
    <n v="388600"/>
    <n v="1"/>
    <n v="1"/>
    <n v="1"/>
    <n v="1"/>
    <d v="2021-11-17T00:00:00"/>
    <x v="2889"/>
    <n v="388600"/>
    <n v="32596"/>
    <x v="12"/>
    <x v="2"/>
    <n v="356004"/>
    <n v="0.91611940298507466"/>
  </r>
  <r>
    <s v="ODR7696510624e"/>
    <s v="C230896L"/>
    <x v="97"/>
    <s v="P412505"/>
    <n v="38860"/>
    <n v="1"/>
    <n v="388600"/>
    <n v="0"/>
    <n v="388600"/>
    <n v="1"/>
    <n v="1"/>
    <n v="1"/>
    <n v="1"/>
    <d v="2021-07-03T00:00:00"/>
    <x v="2890"/>
    <n v="388600"/>
    <n v="31436"/>
    <x v="5"/>
    <x v="2"/>
    <n v="357164"/>
    <n v="0.91910447761194025"/>
  </r>
  <r>
    <s v="ODR7582139486w"/>
    <s v="C413190L"/>
    <x v="366"/>
    <s v="P880638"/>
    <n v="38860"/>
    <n v="1"/>
    <n v="388600"/>
    <n v="0"/>
    <n v="388600"/>
    <n v="1"/>
    <n v="1"/>
    <n v="1"/>
    <n v="1"/>
    <d v="2021-09-24T00:00:00"/>
    <x v="2496"/>
    <n v="388600"/>
    <n v="27550"/>
    <x v="5"/>
    <x v="2"/>
    <n v="361050"/>
    <n v="0.92910447761194026"/>
  </r>
  <r>
    <s v="ODR1287604410n"/>
    <s v="C986058L"/>
    <x v="86"/>
    <s v="P303694"/>
    <n v="38512"/>
    <n v="1"/>
    <n v="385120"/>
    <n v="0"/>
    <n v="385120"/>
    <n v="1"/>
    <n v="1"/>
    <n v="0"/>
    <n v="1"/>
    <d v="2021-09-28T00:00:00"/>
    <x v="2891"/>
    <n v="385120"/>
    <n v="29232"/>
    <x v="14"/>
    <x v="2"/>
    <n v="355888"/>
    <n v="0.92409638554216866"/>
  </r>
  <r>
    <s v="ODR4444156910d"/>
    <s v="C896007L"/>
    <x v="275"/>
    <s v="P246442"/>
    <n v="38280"/>
    <n v="1"/>
    <n v="382800"/>
    <n v="0"/>
    <n v="382800"/>
    <n v="1"/>
    <n v="1"/>
    <n v="0"/>
    <n v="1"/>
    <d v="2021-07-01T00:00:00"/>
    <x v="2892"/>
    <n v="382800"/>
    <n v="33640"/>
    <x v="12"/>
    <x v="2"/>
    <n v="349160"/>
    <n v="0.91212121212121211"/>
  </r>
  <r>
    <s v="ODR2405447038b"/>
    <s v="C896007L"/>
    <x v="397"/>
    <s v="P246442"/>
    <n v="38280"/>
    <n v="1"/>
    <n v="382800"/>
    <n v="0"/>
    <n v="382800"/>
    <n v="1"/>
    <n v="1"/>
    <n v="1"/>
    <n v="3"/>
    <d v="2021-07-01T00:00:00"/>
    <x v="2892"/>
    <n v="382800"/>
    <n v="33640"/>
    <x v="12"/>
    <x v="3"/>
    <n v="349160"/>
    <n v="0.91212121212121211"/>
  </r>
  <r>
    <s v="ODR9031518173g"/>
    <s v="C661990L"/>
    <x v="254"/>
    <s v="P388110"/>
    <n v="38280"/>
    <n v="1"/>
    <n v="382800"/>
    <n v="0"/>
    <n v="382800"/>
    <n v="1"/>
    <n v="1"/>
    <n v="0"/>
    <n v="1"/>
    <d v="2021-09-23T00:00:00"/>
    <x v="2893"/>
    <n v="382800"/>
    <n v="25636"/>
    <x v="12"/>
    <x v="2"/>
    <n v="357164"/>
    <n v="0.93303030303030299"/>
  </r>
  <r>
    <s v="ODR8027970144w"/>
    <s v="C789047L"/>
    <x v="32"/>
    <s v="P605774"/>
    <n v="38280"/>
    <n v="1"/>
    <n v="382800"/>
    <n v="0"/>
    <n v="382800"/>
    <n v="1"/>
    <n v="1"/>
    <n v="0"/>
    <n v="1"/>
    <d v="2022-01-26T00:00:00"/>
    <x v="2894"/>
    <n v="382800"/>
    <n v="24070"/>
    <x v="12"/>
    <x v="2"/>
    <n v="358730"/>
    <n v="0.93712121212121213"/>
  </r>
  <r>
    <s v="ODR8452181722b"/>
    <s v="C789047L"/>
    <x v="196"/>
    <s v="P860540"/>
    <n v="38280"/>
    <n v="1"/>
    <n v="382800"/>
    <n v="0"/>
    <n v="382800"/>
    <n v="1"/>
    <n v="1"/>
    <n v="0"/>
    <n v="1"/>
    <d v="2022-01-26T00:00:00"/>
    <x v="2895"/>
    <n v="382800"/>
    <n v="31378"/>
    <x v="12"/>
    <x v="2"/>
    <n v="351422"/>
    <n v="0.91803030303030309"/>
  </r>
  <r>
    <s v="ODR2635535521o"/>
    <s v="C789047L"/>
    <x v="305"/>
    <s v="P860540"/>
    <n v="38280"/>
    <n v="1"/>
    <n v="382800"/>
    <n v="0"/>
    <n v="382800"/>
    <n v="1"/>
    <n v="1"/>
    <n v="0"/>
    <n v="1"/>
    <d v="2022-01-26T00:00:00"/>
    <x v="2895"/>
    <n v="382800"/>
    <n v="31378"/>
    <x v="12"/>
    <x v="2"/>
    <n v="351422"/>
    <n v="0.91803030303030309"/>
  </r>
  <r>
    <s v="ODR8471835389m"/>
    <s v="C506612L"/>
    <x v="315"/>
    <s v="P386885"/>
    <n v="37990"/>
    <n v="1"/>
    <n v="379900"/>
    <n v="0"/>
    <n v="379900"/>
    <n v="1"/>
    <n v="1"/>
    <n v="1"/>
    <n v="1"/>
    <d v="2021-08-27T00:00:00"/>
    <x v="1185"/>
    <n v="379900"/>
    <n v="30392"/>
    <x v="11"/>
    <x v="2"/>
    <n v="349508"/>
    <n v="0.92"/>
  </r>
  <r>
    <s v="ODR2017593375n"/>
    <s v="C555864L"/>
    <x v="281"/>
    <s v="P131231"/>
    <n v="18850"/>
    <n v="2"/>
    <n v="377000"/>
    <n v="0"/>
    <n v="377000"/>
    <n v="1"/>
    <n v="0"/>
    <n v="0"/>
    <n v="1"/>
    <d v="2021-11-17T00:00:00"/>
    <x v="2896"/>
    <n v="188500"/>
    <n v="15080"/>
    <x v="13"/>
    <x v="2"/>
    <n v="346840"/>
    <n v="0.92"/>
  </r>
  <r>
    <s v="ODR5674858659r"/>
    <s v="C614531L"/>
    <x v="140"/>
    <s v="P242143"/>
    <n v="37700"/>
    <n v="1"/>
    <n v="377000"/>
    <n v="0"/>
    <n v="377000"/>
    <n v="1"/>
    <n v="1"/>
    <n v="0"/>
    <n v="1"/>
    <d v="2022-06-09T00:00:00"/>
    <x v="1575"/>
    <n v="405420"/>
    <n v="24708"/>
    <x v="8"/>
    <x v="2"/>
    <n v="352292"/>
    <n v="0.93446153846153845"/>
  </r>
  <r>
    <s v="ODR1705443518z"/>
    <s v="C148479L"/>
    <x v="320"/>
    <s v="P274860"/>
    <n v="37700"/>
    <n v="1"/>
    <n v="377000"/>
    <n v="0"/>
    <n v="377000"/>
    <n v="1"/>
    <n v="1"/>
    <n v="0"/>
    <n v="1"/>
    <d v="2021-12-22T00:00:00"/>
    <x v="2897"/>
    <n v="377000"/>
    <n v="30914"/>
    <x v="14"/>
    <x v="2"/>
    <n v="346086"/>
    <n v="0.91800000000000004"/>
  </r>
  <r>
    <s v="ODR2194143824j"/>
    <s v="C741634L"/>
    <x v="83"/>
    <s v="P258482"/>
    <n v="37700"/>
    <n v="1"/>
    <n v="377000"/>
    <n v="0"/>
    <n v="377000"/>
    <n v="1"/>
    <n v="1"/>
    <n v="0"/>
    <n v="1"/>
    <d v="2021-07-09T00:00:00"/>
    <x v="2898"/>
    <n v="377000"/>
    <n v="26390"/>
    <x v="0"/>
    <x v="2"/>
    <n v="350610"/>
    <n v="0.93"/>
  </r>
  <r>
    <s v="ODR6532530113z"/>
    <s v="C741634L"/>
    <x v="142"/>
    <s v="P561696"/>
    <n v="37700"/>
    <n v="1"/>
    <n v="377000"/>
    <n v="0"/>
    <n v="377000"/>
    <n v="1"/>
    <n v="1"/>
    <n v="0"/>
    <n v="1"/>
    <d v="2021-07-09T00:00:00"/>
    <x v="2899"/>
    <n v="377000"/>
    <n v="25984"/>
    <x v="0"/>
    <x v="2"/>
    <n v="351016"/>
    <n v="0.93107692307692302"/>
  </r>
  <r>
    <s v="ODR8087839614x"/>
    <s v="C896007L"/>
    <x v="67"/>
    <s v="P720318"/>
    <n v="37700"/>
    <n v="1"/>
    <n v="377000"/>
    <n v="0"/>
    <n v="377000"/>
    <n v="1"/>
    <n v="0"/>
    <n v="0"/>
    <n v="4"/>
    <d v="2021-07-01T00:00:00"/>
    <x v="2900"/>
    <n v="377000"/>
    <n v="25636"/>
    <x v="12"/>
    <x v="1"/>
    <n v="351364"/>
    <n v="0.93200000000000005"/>
  </r>
  <r>
    <s v="ODR4454777787n"/>
    <s v="C481682L"/>
    <x v="239"/>
    <s v="P765136"/>
    <n v="18850"/>
    <n v="2"/>
    <n v="377000"/>
    <n v="0"/>
    <n v="377000"/>
    <n v="1"/>
    <n v="1"/>
    <n v="1"/>
    <n v="1"/>
    <d v="2021-09-07T00:00:00"/>
    <x v="848"/>
    <n v="188500"/>
    <n v="12818"/>
    <x v="11"/>
    <x v="2"/>
    <n v="351364"/>
    <n v="0.93200000000000005"/>
  </r>
  <r>
    <s v="ODR7627593167j"/>
    <s v="C450972L"/>
    <x v="309"/>
    <s v="P644100"/>
    <n v="37410"/>
    <n v="1"/>
    <n v="374100"/>
    <n v="0"/>
    <n v="374100"/>
    <n v="1"/>
    <n v="1"/>
    <n v="1"/>
    <n v="1"/>
    <d v="2021-11-23T00:00:00"/>
    <x v="2901"/>
    <n v="374100"/>
    <n v="22794"/>
    <x v="13"/>
    <x v="2"/>
    <n v="351306"/>
    <n v="0.93906976744186044"/>
  </r>
  <r>
    <s v="ODR2133297384w"/>
    <s v="C550002L"/>
    <x v="95"/>
    <s v="P261308"/>
    <n v="37410"/>
    <n v="1"/>
    <n v="374100"/>
    <n v="0"/>
    <n v="374100"/>
    <n v="1"/>
    <n v="0"/>
    <n v="0"/>
    <n v="4"/>
    <d v="2021-09-28T00:00:00"/>
    <x v="2902"/>
    <n v="374100"/>
    <n v="26912"/>
    <x v="13"/>
    <x v="1"/>
    <n v="347188"/>
    <n v="0.92806201550387601"/>
  </r>
  <r>
    <s v="ODR6570968596c"/>
    <s v="C610917L"/>
    <x v="351"/>
    <s v="P148379"/>
    <n v="37410"/>
    <n v="1"/>
    <n v="374100"/>
    <n v="0"/>
    <n v="374100"/>
    <n v="1"/>
    <n v="1"/>
    <n v="0"/>
    <n v="1"/>
    <d v="2022-05-04T00:00:00"/>
    <x v="2903"/>
    <n v="374100"/>
    <n v="31030"/>
    <x v="13"/>
    <x v="2"/>
    <n v="343070"/>
    <n v="0.91705426356589148"/>
  </r>
  <r>
    <s v="ODR4897254444x"/>
    <s v="C134158L"/>
    <x v="196"/>
    <s v="P344214"/>
    <n v="37352"/>
    <n v="1"/>
    <n v="373520"/>
    <n v="0"/>
    <n v="373520"/>
    <n v="1"/>
    <n v="1"/>
    <n v="1"/>
    <n v="1"/>
    <d v="2021-11-20T00:00:00"/>
    <x v="2904"/>
    <n v="373520"/>
    <n v="26100"/>
    <x v="14"/>
    <x v="2"/>
    <n v="347420"/>
    <n v="0.93012422360248448"/>
  </r>
  <r>
    <s v="ODR9961059883f"/>
    <s v="C794549L"/>
    <x v="78"/>
    <s v="P303119"/>
    <n v="37120"/>
    <n v="1"/>
    <n v="371200"/>
    <n v="0"/>
    <n v="371200"/>
    <n v="1"/>
    <n v="1"/>
    <n v="0"/>
    <n v="5"/>
    <d v="2022-06-12T00:00:00"/>
    <x v="2905"/>
    <n v="371200"/>
    <n v="24824"/>
    <x v="14"/>
    <x v="0"/>
    <n v="346376"/>
    <n v="0.93312499999999998"/>
  </r>
  <r>
    <s v="ODR8148701509w"/>
    <s v="C969725L"/>
    <x v="120"/>
    <s v="P634281"/>
    <n v="37120"/>
    <n v="1"/>
    <n v="371200"/>
    <n v="0"/>
    <n v="371200"/>
    <n v="1"/>
    <n v="1"/>
    <n v="1"/>
    <n v="1"/>
    <d v="2022-07-11T00:00:00"/>
    <x v="2906"/>
    <n v="371200"/>
    <n v="22620"/>
    <x v="14"/>
    <x v="2"/>
    <n v="348580"/>
    <n v="0.93906250000000002"/>
  </r>
  <r>
    <s v="ODR2478133557s"/>
    <s v="C720927L"/>
    <x v="187"/>
    <s v="P174232"/>
    <n v="37120"/>
    <n v="1"/>
    <n v="371200"/>
    <n v="0"/>
    <n v="371200"/>
    <n v="1"/>
    <n v="1"/>
    <n v="1"/>
    <n v="1"/>
    <d v="2021-07-17T00:00:00"/>
    <x v="2523"/>
    <n v="348000"/>
    <n v="26796"/>
    <x v="11"/>
    <x v="2"/>
    <n v="344404"/>
    <n v="0.92781250000000004"/>
  </r>
  <r>
    <s v="ODR5401859215z"/>
    <s v="C492817L"/>
    <x v="360"/>
    <s v="P174232"/>
    <n v="37120"/>
    <n v="1"/>
    <n v="371200"/>
    <n v="0"/>
    <n v="371200"/>
    <n v="1"/>
    <n v="1"/>
    <n v="1"/>
    <n v="1"/>
    <d v="2021-07-23T00:00:00"/>
    <x v="2523"/>
    <n v="348000"/>
    <n v="26796"/>
    <x v="11"/>
    <x v="2"/>
    <n v="344404"/>
    <n v="0.92781250000000004"/>
  </r>
  <r>
    <s v="ODR9233823171l"/>
    <s v="C364511L"/>
    <x v="95"/>
    <s v="P568444"/>
    <n v="18560"/>
    <n v="2"/>
    <n v="371200"/>
    <n v="0"/>
    <n v="371200"/>
    <n v="1"/>
    <n v="0"/>
    <n v="0"/>
    <n v="4"/>
    <d v="2022-02-06T00:00:00"/>
    <x v="1799"/>
    <n v="174000"/>
    <n v="15660"/>
    <x v="11"/>
    <x v="1"/>
    <n v="339880"/>
    <n v="0.91562500000000002"/>
  </r>
  <r>
    <s v="ODR4488159635q"/>
    <s v="C252501L"/>
    <x v="346"/>
    <s v="P206548"/>
    <n v="36482"/>
    <n v="1"/>
    <n v="364820"/>
    <n v="0"/>
    <n v="364820"/>
    <n v="1"/>
    <n v="1"/>
    <n v="0"/>
    <n v="1"/>
    <d v="2021-12-03T00:00:00"/>
    <x v="2907"/>
    <n v="364820"/>
    <n v="30972"/>
    <x v="6"/>
    <x v="2"/>
    <n v="333848"/>
    <n v="0.9151033386327504"/>
  </r>
  <r>
    <s v="ODR2175999852p"/>
    <s v="C817637L"/>
    <x v="122"/>
    <s v="P278158"/>
    <n v="36250"/>
    <n v="1"/>
    <n v="362500"/>
    <n v="0"/>
    <n v="362500"/>
    <n v="1"/>
    <n v="1"/>
    <n v="1"/>
    <n v="1"/>
    <d v="2022-04-25T00:00:00"/>
    <x v="2908"/>
    <n v="362500"/>
    <n v="26100"/>
    <x v="14"/>
    <x v="2"/>
    <n v="336400"/>
    <n v="0.92800000000000005"/>
  </r>
  <r>
    <s v="ODR8303674044g"/>
    <s v="C911481L"/>
    <x v="256"/>
    <s v="P740429"/>
    <n v="36250"/>
    <n v="1"/>
    <n v="362500"/>
    <n v="0"/>
    <n v="362500"/>
    <n v="1"/>
    <n v="0"/>
    <n v="0"/>
    <n v="5"/>
    <d v="2022-03-22T00:00:00"/>
    <x v="2909"/>
    <n v="362500"/>
    <n v="25694"/>
    <x v="12"/>
    <x v="0"/>
    <n v="336806"/>
    <n v="0.92911999999999995"/>
  </r>
  <r>
    <s v="ODR6646006080j"/>
    <s v="C292185L"/>
    <x v="379"/>
    <s v="P476406"/>
    <n v="35960"/>
    <n v="1"/>
    <n v="359600"/>
    <n v="0"/>
    <n v="359600"/>
    <n v="1"/>
    <n v="1"/>
    <n v="1"/>
    <n v="1"/>
    <d v="2021-09-19T00:00:00"/>
    <x v="2910"/>
    <n v="359600"/>
    <n v="25520"/>
    <x v="12"/>
    <x v="2"/>
    <n v="334080"/>
    <n v="0.92903225806451617"/>
  </r>
  <r>
    <s v="ODR4455217589f"/>
    <s v="C789047L"/>
    <x v="211"/>
    <s v="P459350"/>
    <n v="35380"/>
    <n v="1"/>
    <n v="353800"/>
    <n v="0"/>
    <n v="353800"/>
    <n v="1"/>
    <n v="1"/>
    <n v="1"/>
    <n v="1"/>
    <d v="2022-01-26T00:00:00"/>
    <x v="2911"/>
    <n v="353800"/>
    <n v="23664"/>
    <x v="12"/>
    <x v="2"/>
    <n v="330136"/>
    <n v="0.93311475409836064"/>
  </r>
  <r>
    <s v="ODR7434386684u"/>
    <s v="C873660L"/>
    <x v="283"/>
    <s v="P370891"/>
    <n v="35380"/>
    <n v="1"/>
    <n v="353800"/>
    <n v="0"/>
    <n v="353800"/>
    <n v="1"/>
    <n v="1"/>
    <n v="1"/>
    <n v="1"/>
    <d v="2021-10-23T00:00:00"/>
    <x v="862"/>
    <n v="353800"/>
    <n v="25462"/>
    <x v="5"/>
    <x v="2"/>
    <n v="328338"/>
    <n v="0.92803278688524593"/>
  </r>
  <r>
    <s v="ODR2745711303c"/>
    <s v="C690478L"/>
    <x v="219"/>
    <s v="P489854"/>
    <n v="17400"/>
    <n v="2"/>
    <n v="348000"/>
    <n v="0"/>
    <n v="348000"/>
    <n v="1"/>
    <n v="1"/>
    <n v="1"/>
    <n v="4"/>
    <d v="2021-10-15T00:00:00"/>
    <x v="1317"/>
    <n v="174000"/>
    <n v="13398"/>
    <x v="13"/>
    <x v="1"/>
    <n v="321204"/>
    <n v="0.92300000000000004"/>
  </r>
  <r>
    <s v="ODR8076180138f"/>
    <s v="C951902L"/>
    <x v="395"/>
    <s v="P109705"/>
    <n v="34800"/>
    <n v="1"/>
    <n v="348000"/>
    <n v="0"/>
    <n v="348000"/>
    <n v="1"/>
    <n v="1"/>
    <n v="0"/>
    <n v="1"/>
    <d v="2022-01-13T00:00:00"/>
    <x v="2912"/>
    <n v="348000"/>
    <n v="26100"/>
    <x v="13"/>
    <x v="2"/>
    <n v="321900"/>
    <n v="0.92500000000000004"/>
  </r>
  <r>
    <s v="ODR2352761303x"/>
    <s v="C549342L"/>
    <x v="35"/>
    <s v="P328639"/>
    <n v="34800"/>
    <n v="1"/>
    <n v="348000"/>
    <n v="0"/>
    <n v="348000"/>
    <n v="1"/>
    <n v="0"/>
    <n v="0"/>
    <n v="1"/>
    <d v="2022-05-20T00:00:00"/>
    <x v="2913"/>
    <n v="348000"/>
    <n v="22272"/>
    <x v="13"/>
    <x v="2"/>
    <n v="325728"/>
    <n v="0.93600000000000005"/>
  </r>
  <r>
    <s v="ODR9093407706n"/>
    <s v="C160222L"/>
    <x v="406"/>
    <s v="P146262"/>
    <n v="34800"/>
    <n v="1"/>
    <n v="348000"/>
    <n v="0"/>
    <n v="348000"/>
    <n v="1"/>
    <n v="1"/>
    <n v="1"/>
    <n v="3"/>
    <d v="2021-08-11T00:00:00"/>
    <x v="2914"/>
    <n v="348000"/>
    <n v="24012"/>
    <x v="0"/>
    <x v="3"/>
    <n v="323988"/>
    <n v="0.93100000000000005"/>
  </r>
  <r>
    <s v="ODR7626293044b"/>
    <s v="C165068L"/>
    <x v="7"/>
    <s v="P670614"/>
    <n v="17400"/>
    <n v="2"/>
    <n v="348000"/>
    <n v="0"/>
    <n v="348000"/>
    <n v="1"/>
    <n v="1"/>
    <n v="1"/>
    <n v="1"/>
    <d v="2021-09-10T00:00:00"/>
    <x v="2915"/>
    <n v="174000"/>
    <n v="11832"/>
    <x v="12"/>
    <x v="2"/>
    <n v="324336"/>
    <n v="0.93200000000000005"/>
  </r>
  <r>
    <s v="ODR9850393600v"/>
    <s v="C762891L"/>
    <x v="323"/>
    <s v="P761077"/>
    <n v="17400"/>
    <n v="2"/>
    <n v="348000"/>
    <n v="0"/>
    <n v="348000"/>
    <n v="1"/>
    <n v="1"/>
    <n v="1"/>
    <n v="1"/>
    <d v="2021-12-10T00:00:00"/>
    <x v="2916"/>
    <n v="174000"/>
    <n v="15138"/>
    <x v="12"/>
    <x v="2"/>
    <n v="317724"/>
    <n v="0.91300000000000003"/>
  </r>
  <r>
    <s v="ODR9431660136e"/>
    <s v="C115187L"/>
    <x v="343"/>
    <s v="P688522"/>
    <n v="34800"/>
    <n v="1"/>
    <n v="348000"/>
    <n v="0"/>
    <n v="348000"/>
    <n v="1"/>
    <n v="1"/>
    <n v="1"/>
    <n v="1"/>
    <d v="2021-12-23T00:00:00"/>
    <x v="2200"/>
    <n v="382800"/>
    <n v="29812"/>
    <x v="11"/>
    <x v="2"/>
    <n v="318188"/>
    <n v="0.91433333333333333"/>
  </r>
  <r>
    <s v="ODR4098104800o"/>
    <s v="C990203L"/>
    <x v="408"/>
    <s v="P174232"/>
    <n v="34800"/>
    <n v="1"/>
    <n v="348000"/>
    <n v="0"/>
    <n v="348000"/>
    <n v="1"/>
    <n v="1"/>
    <n v="0"/>
    <n v="1"/>
    <d v="2021-07-13T00:00:00"/>
    <x v="2523"/>
    <n v="348000"/>
    <n v="26796"/>
    <x v="11"/>
    <x v="2"/>
    <n v="321204"/>
    <n v="0.92300000000000004"/>
  </r>
  <r>
    <s v="ODR1487569582p"/>
    <s v="C506034L"/>
    <x v="390"/>
    <s v="P982769"/>
    <n v="17400"/>
    <n v="2"/>
    <n v="348000"/>
    <n v="0"/>
    <n v="348000"/>
    <n v="1"/>
    <n v="1"/>
    <n v="1"/>
    <n v="1"/>
    <d v="2021-07-17T00:00:00"/>
    <x v="1854"/>
    <n v="174000"/>
    <n v="14790"/>
    <x v="11"/>
    <x v="2"/>
    <n v="318420"/>
    <n v="0.91500000000000004"/>
  </r>
  <r>
    <s v="ODR1437066244c"/>
    <s v="C603530L"/>
    <x v="311"/>
    <s v="P688522"/>
    <n v="34800"/>
    <n v="1"/>
    <n v="348000"/>
    <n v="0"/>
    <n v="348000"/>
    <n v="1"/>
    <n v="0"/>
    <n v="0"/>
    <n v="10"/>
    <d v="2021-07-28T00:00:00"/>
    <x v="2200"/>
    <n v="382800"/>
    <n v="29812"/>
    <x v="11"/>
    <x v="11"/>
    <n v="318188"/>
    <n v="0.91433333333333333"/>
  </r>
  <r>
    <s v="ODR5349190564f"/>
    <s v="C169465L"/>
    <x v="394"/>
    <s v="P221133"/>
    <n v="11600"/>
    <n v="3"/>
    <n v="348000"/>
    <n v="0"/>
    <n v="348000"/>
    <n v="1"/>
    <n v="1"/>
    <n v="1"/>
    <n v="1"/>
    <d v="2022-06-27T00:00:00"/>
    <x v="2917"/>
    <n v="116000"/>
    <n v="6960"/>
    <x v="11"/>
    <x v="2"/>
    <n v="327120"/>
    <n v="0.94"/>
  </r>
  <r>
    <s v="ODR2490563395i"/>
    <s v="C368853L"/>
    <x v="241"/>
    <s v="P852927"/>
    <n v="34742"/>
    <n v="1"/>
    <n v="347420"/>
    <n v="0"/>
    <n v="347420"/>
    <n v="1"/>
    <n v="1"/>
    <n v="0"/>
    <n v="1"/>
    <d v="2021-10-01T00:00:00"/>
    <x v="2918"/>
    <n v="347420"/>
    <n v="28130"/>
    <x v="12"/>
    <x v="2"/>
    <n v="319290"/>
    <n v="0.91903171953255425"/>
  </r>
  <r>
    <s v="ODR3530970948v"/>
    <s v="C581735L"/>
    <x v="299"/>
    <s v="P772585"/>
    <n v="34742"/>
    <n v="1"/>
    <n v="347420"/>
    <n v="0"/>
    <n v="347420"/>
    <n v="1"/>
    <n v="1"/>
    <n v="1"/>
    <n v="1"/>
    <d v="2022-02-09T00:00:00"/>
    <x v="2919"/>
    <n v="347420"/>
    <n v="27782"/>
    <x v="12"/>
    <x v="2"/>
    <n v="319638"/>
    <n v="0.92003338898163611"/>
  </r>
  <r>
    <s v="ODR7213439172i"/>
    <s v="C180913L"/>
    <x v="276"/>
    <s v="P113376"/>
    <n v="34510"/>
    <n v="1"/>
    <n v="345100"/>
    <n v="0"/>
    <n v="345100"/>
    <n v="1"/>
    <n v="1"/>
    <n v="1"/>
    <n v="1"/>
    <d v="2021-07-20T00:00:00"/>
    <x v="2920"/>
    <n v="345100"/>
    <n v="24128"/>
    <x v="13"/>
    <x v="2"/>
    <n v="320972"/>
    <n v="0.93008403361344538"/>
  </r>
  <r>
    <s v="ODR1120310291y"/>
    <s v="C708473L"/>
    <x v="277"/>
    <s v="P692619"/>
    <n v="34510"/>
    <n v="1"/>
    <n v="345100"/>
    <n v="0"/>
    <n v="345100"/>
    <n v="1"/>
    <n v="1"/>
    <n v="1"/>
    <n v="1"/>
    <d v="2021-07-02T00:00:00"/>
    <x v="2921"/>
    <n v="345100"/>
    <n v="29290"/>
    <x v="13"/>
    <x v="2"/>
    <n v="315810"/>
    <n v="0.91512605042016804"/>
  </r>
  <r>
    <s v="ODR2296760841p"/>
    <s v="C474371L"/>
    <x v="385"/>
    <s v="P827245"/>
    <n v="34510"/>
    <n v="1"/>
    <n v="345100"/>
    <n v="0"/>
    <n v="345100"/>
    <n v="1"/>
    <n v="1"/>
    <n v="0"/>
    <n v="1"/>
    <d v="2021-09-16T00:00:00"/>
    <x v="2922"/>
    <n v="345100"/>
    <n v="20996"/>
    <x v="13"/>
    <x v="2"/>
    <n v="324104"/>
    <n v="0.93915966386554617"/>
  </r>
  <r>
    <s v="ODR6242108208h"/>
    <s v="C474371L"/>
    <x v="3"/>
    <s v="P827245"/>
    <n v="34510"/>
    <n v="1"/>
    <n v="345100"/>
    <n v="0"/>
    <n v="345100"/>
    <n v="1"/>
    <n v="1"/>
    <n v="0"/>
    <n v="1"/>
    <d v="2021-09-16T00:00:00"/>
    <x v="2922"/>
    <n v="345100"/>
    <n v="20996"/>
    <x v="13"/>
    <x v="2"/>
    <n v="324104"/>
    <n v="0.93915966386554617"/>
  </r>
  <r>
    <s v="ODR2125580614h"/>
    <s v="C631900L"/>
    <x v="175"/>
    <s v="P859811"/>
    <n v="34510"/>
    <n v="1"/>
    <n v="345100"/>
    <n v="0"/>
    <n v="345100"/>
    <n v="1"/>
    <n v="0"/>
    <n v="0"/>
    <n v="1"/>
    <d v="2021-07-23T00:00:00"/>
    <x v="2923"/>
    <n v="345100"/>
    <n v="24128"/>
    <x v="13"/>
    <x v="2"/>
    <n v="320972"/>
    <n v="0.93008403361344538"/>
  </r>
  <r>
    <s v="ODR4616822810r"/>
    <s v="C133603L"/>
    <x v="93"/>
    <s v="P187921"/>
    <n v="34510"/>
    <n v="1"/>
    <n v="345100"/>
    <n v="0"/>
    <n v="345100"/>
    <n v="1"/>
    <n v="1"/>
    <n v="1"/>
    <n v="1"/>
    <d v="2022-03-04T00:00:00"/>
    <x v="2924"/>
    <n v="345100"/>
    <n v="25520"/>
    <x v="13"/>
    <x v="2"/>
    <n v="319580"/>
    <n v="0.92605042016806727"/>
  </r>
  <r>
    <s v="ODR2560018243l"/>
    <s v="C362236L"/>
    <x v="98"/>
    <s v="P974203"/>
    <n v="34510"/>
    <n v="1"/>
    <n v="345100"/>
    <n v="0"/>
    <n v="345100"/>
    <n v="1"/>
    <n v="1"/>
    <n v="1"/>
    <n v="1"/>
    <d v="2021-09-21T00:00:00"/>
    <x v="2925"/>
    <n v="345100"/>
    <n v="24476"/>
    <x v="13"/>
    <x v="2"/>
    <n v="320624"/>
    <n v="0.92907563025210083"/>
  </r>
  <r>
    <s v="ODR2553294738g"/>
    <s v="C623394L"/>
    <x v="304"/>
    <s v="P595878"/>
    <n v="34510"/>
    <n v="1"/>
    <n v="345100"/>
    <n v="0"/>
    <n v="345100"/>
    <n v="1"/>
    <n v="1"/>
    <n v="1"/>
    <n v="1"/>
    <d v="2021-09-26T00:00:00"/>
    <x v="2926"/>
    <n v="345100"/>
    <n v="23084"/>
    <x v="13"/>
    <x v="2"/>
    <n v="322016"/>
    <n v="0.93310924369747894"/>
  </r>
  <r>
    <s v="ODR5768554690m"/>
    <s v="C950218L"/>
    <x v="150"/>
    <s v="P147997"/>
    <n v="34510"/>
    <n v="1"/>
    <n v="345100"/>
    <n v="0"/>
    <n v="345100"/>
    <n v="1"/>
    <n v="1"/>
    <n v="1"/>
    <n v="1"/>
    <d v="2022-02-06T00:00:00"/>
    <x v="2583"/>
    <n v="345100"/>
    <n v="24476"/>
    <x v="13"/>
    <x v="2"/>
    <n v="320624"/>
    <n v="0.92907563025210083"/>
  </r>
  <r>
    <s v="ODR3426271811r"/>
    <s v="C245316L"/>
    <x v="359"/>
    <s v="P941983"/>
    <n v="34510"/>
    <n v="1"/>
    <n v="345100"/>
    <n v="0"/>
    <n v="345100"/>
    <n v="1"/>
    <n v="1"/>
    <n v="1"/>
    <n v="1"/>
    <d v="2022-05-16T00:00:00"/>
    <x v="2927"/>
    <n v="345100"/>
    <n v="31030"/>
    <x v="13"/>
    <x v="2"/>
    <n v="314070"/>
    <n v="0.91008403361344536"/>
  </r>
  <r>
    <s v="ODR7785895052u"/>
    <s v="C536377L"/>
    <x v="147"/>
    <s v="P941983"/>
    <n v="34510"/>
    <n v="1"/>
    <n v="345100"/>
    <n v="0"/>
    <n v="345100"/>
    <n v="1"/>
    <n v="1"/>
    <n v="1"/>
    <n v="6"/>
    <d v="2022-05-10T00:00:00"/>
    <x v="2927"/>
    <n v="345100"/>
    <n v="31030"/>
    <x v="13"/>
    <x v="6"/>
    <n v="314070"/>
    <n v="0.91008403361344536"/>
  </r>
  <r>
    <s v="ODR3257631838n"/>
    <s v="C136681L"/>
    <x v="24"/>
    <s v="P857346"/>
    <n v="34510"/>
    <n v="1"/>
    <n v="345100"/>
    <n v="0"/>
    <n v="345100"/>
    <n v="1"/>
    <n v="1"/>
    <n v="0"/>
    <n v="1"/>
    <d v="2021-07-24T00:00:00"/>
    <x v="2928"/>
    <n v="345100"/>
    <n v="24476"/>
    <x v="13"/>
    <x v="2"/>
    <n v="320624"/>
    <n v="0.92907563025210083"/>
  </r>
  <r>
    <s v="ODR7462424389u"/>
    <s v="C986233L"/>
    <x v="231"/>
    <s v="P710971"/>
    <n v="34510"/>
    <n v="1"/>
    <n v="345100"/>
    <n v="0"/>
    <n v="345100"/>
    <n v="1"/>
    <n v="0"/>
    <n v="0"/>
    <n v="1"/>
    <d v="2021-08-14T00:00:00"/>
    <x v="218"/>
    <n v="345100"/>
    <n v="28594"/>
    <x v="12"/>
    <x v="2"/>
    <n v="316506"/>
    <n v="0.91714285714285715"/>
  </r>
  <r>
    <s v="ODR3509034443i"/>
    <s v="C481253L"/>
    <x v="303"/>
    <s v="P710971"/>
    <n v="34510"/>
    <n v="1"/>
    <n v="345100"/>
    <n v="0"/>
    <n v="345100"/>
    <n v="1"/>
    <n v="1"/>
    <n v="1"/>
    <n v="1"/>
    <d v="2021-07-26T00:00:00"/>
    <x v="218"/>
    <n v="345100"/>
    <n v="28594"/>
    <x v="12"/>
    <x v="2"/>
    <n v="316506"/>
    <n v="0.91714285714285715"/>
  </r>
  <r>
    <s v="ODR6569016087v"/>
    <s v="C326720L"/>
    <x v="357"/>
    <s v="P769261"/>
    <n v="34510"/>
    <n v="1"/>
    <n v="345100"/>
    <n v="0"/>
    <n v="345100"/>
    <n v="1"/>
    <n v="0"/>
    <n v="0"/>
    <n v="12"/>
    <d v="2021-07-08T00:00:00"/>
    <x v="2929"/>
    <n v="345100"/>
    <n v="26564"/>
    <x v="12"/>
    <x v="12"/>
    <n v="318536"/>
    <n v="0.9230252100840336"/>
  </r>
  <r>
    <s v="ODR6097258565s"/>
    <s v="C375799L"/>
    <x v="214"/>
    <s v="P473422"/>
    <n v="34510"/>
    <n v="1"/>
    <n v="345100"/>
    <n v="0"/>
    <n v="345100"/>
    <n v="1"/>
    <n v="1"/>
    <n v="0"/>
    <n v="1"/>
    <d v="2022-06-04T00:00:00"/>
    <x v="2930"/>
    <n v="287100"/>
    <n v="24940"/>
    <x v="12"/>
    <x v="2"/>
    <n v="320160"/>
    <n v="0.92773109243697482"/>
  </r>
  <r>
    <s v="ODR3380622408i"/>
    <s v="C685409L"/>
    <x v="195"/>
    <s v="P476236"/>
    <n v="34510"/>
    <n v="1"/>
    <n v="345100"/>
    <n v="0"/>
    <n v="345100"/>
    <n v="1"/>
    <n v="1"/>
    <n v="1"/>
    <n v="1"/>
    <d v="2022-04-27T00:00:00"/>
    <x v="2931"/>
    <n v="345100"/>
    <n v="29290"/>
    <x v="12"/>
    <x v="2"/>
    <n v="315810"/>
    <n v="0.91512605042016804"/>
  </r>
  <r>
    <s v="ODR5129394308a"/>
    <s v="C594441L"/>
    <x v="103"/>
    <s v="P473422"/>
    <n v="34510"/>
    <n v="1"/>
    <n v="345100"/>
    <n v="0"/>
    <n v="345100"/>
    <n v="1"/>
    <n v="1"/>
    <n v="1"/>
    <n v="1"/>
    <d v="2022-07-13T00:00:00"/>
    <x v="2930"/>
    <n v="287100"/>
    <n v="24940"/>
    <x v="12"/>
    <x v="2"/>
    <n v="320160"/>
    <n v="0.92773109243697482"/>
  </r>
  <r>
    <s v="ODR3815828173o"/>
    <s v="C611777L"/>
    <x v="176"/>
    <s v="P396098"/>
    <n v="34220"/>
    <n v="1"/>
    <n v="342200"/>
    <n v="0"/>
    <n v="342200"/>
    <n v="1"/>
    <n v="1"/>
    <n v="0"/>
    <n v="1"/>
    <d v="2021-10-10T00:00:00"/>
    <x v="1547"/>
    <n v="342200"/>
    <n v="27666"/>
    <x v="0"/>
    <x v="2"/>
    <n v="314534"/>
    <n v="0.91915254237288135"/>
  </r>
  <r>
    <s v="ODR9285022144t"/>
    <s v="C620104L"/>
    <x v="226"/>
    <s v="P396098"/>
    <n v="34220"/>
    <n v="1"/>
    <n v="342200"/>
    <n v="0"/>
    <n v="342200"/>
    <n v="1"/>
    <n v="1"/>
    <n v="1"/>
    <n v="1"/>
    <d v="2022-05-17T00:00:00"/>
    <x v="1547"/>
    <n v="342200"/>
    <n v="27666"/>
    <x v="0"/>
    <x v="2"/>
    <n v="314534"/>
    <n v="0.91915254237288135"/>
  </r>
  <r>
    <s v="ODR2912218586o"/>
    <s v="C665132L"/>
    <x v="248"/>
    <s v="P601424"/>
    <n v="16820"/>
    <n v="2"/>
    <n v="336400"/>
    <n v="0"/>
    <n v="336400"/>
    <n v="1"/>
    <n v="1"/>
    <n v="0"/>
    <n v="1"/>
    <d v="2021-07-27T00:00:00"/>
    <x v="2437"/>
    <n v="168200"/>
    <n v="12934"/>
    <x v="14"/>
    <x v="2"/>
    <n v="310532"/>
    <n v="0.9231034482758621"/>
  </r>
  <r>
    <s v="ODR8099902572z"/>
    <s v="C996508L"/>
    <x v="323"/>
    <s v="P601424"/>
    <n v="16820"/>
    <n v="2"/>
    <n v="336400"/>
    <n v="0"/>
    <n v="336400"/>
    <n v="1"/>
    <n v="1"/>
    <n v="1"/>
    <n v="1"/>
    <d v="2021-07-10T00:00:00"/>
    <x v="2437"/>
    <n v="168200"/>
    <n v="12934"/>
    <x v="14"/>
    <x v="2"/>
    <n v="310532"/>
    <n v="0.9231034482758621"/>
  </r>
  <r>
    <s v="ODR1177098176f"/>
    <s v="C532671L"/>
    <x v="203"/>
    <s v="P601424"/>
    <n v="16820"/>
    <n v="2"/>
    <n v="336400"/>
    <n v="0"/>
    <n v="336400"/>
    <n v="1"/>
    <n v="1"/>
    <n v="1"/>
    <n v="1"/>
    <d v="2021-11-07T00:00:00"/>
    <x v="2437"/>
    <n v="168200"/>
    <n v="12934"/>
    <x v="14"/>
    <x v="2"/>
    <n v="310532"/>
    <n v="0.9231034482758621"/>
  </r>
  <r>
    <s v="ODR9152542493j"/>
    <s v="C405083L"/>
    <x v="170"/>
    <s v="P512707"/>
    <n v="16820"/>
    <n v="2"/>
    <n v="336400"/>
    <n v="0"/>
    <n v="336400"/>
    <n v="1"/>
    <n v="1"/>
    <n v="1"/>
    <n v="1"/>
    <d v="2021-08-16T00:00:00"/>
    <x v="1890"/>
    <n v="156600"/>
    <n v="12992"/>
    <x v="11"/>
    <x v="2"/>
    <n v="310416"/>
    <n v="0.9227586206896552"/>
  </r>
  <r>
    <s v="ODR9450112941a"/>
    <s v="C194988L"/>
    <x v="210"/>
    <s v="P512707"/>
    <n v="16820"/>
    <n v="2"/>
    <n v="336400"/>
    <n v="0"/>
    <n v="336400"/>
    <n v="1"/>
    <n v="1"/>
    <n v="1"/>
    <n v="1"/>
    <d v="2021-07-07T00:00:00"/>
    <x v="1890"/>
    <n v="156600"/>
    <n v="12992"/>
    <x v="11"/>
    <x v="2"/>
    <n v="310416"/>
    <n v="0.9227586206896552"/>
  </r>
  <r>
    <s v="ODR3895398534p"/>
    <s v="C475094L"/>
    <x v="64"/>
    <s v="P481307"/>
    <n v="33466"/>
    <n v="1"/>
    <n v="334660"/>
    <n v="0"/>
    <n v="334660"/>
    <n v="1"/>
    <n v="1"/>
    <n v="1"/>
    <n v="1"/>
    <d v="2021-11-21T00:00:00"/>
    <x v="2062"/>
    <n v="326540"/>
    <n v="28362"/>
    <x v="11"/>
    <x v="2"/>
    <n v="306298"/>
    <n v="0.91525129982668973"/>
  </r>
  <r>
    <s v="ODR4496974366s"/>
    <s v="C648114L"/>
    <x v="344"/>
    <s v="P449744"/>
    <n v="33350"/>
    <n v="1"/>
    <n v="333500"/>
    <n v="0"/>
    <n v="333500"/>
    <n v="1"/>
    <n v="1"/>
    <n v="0"/>
    <n v="1"/>
    <d v="2021-07-09T00:00:00"/>
    <x v="2932"/>
    <n v="333500"/>
    <n v="25636"/>
    <x v="13"/>
    <x v="2"/>
    <n v="307864"/>
    <n v="0.9231304347826087"/>
  </r>
  <r>
    <s v="ODR5041296676m"/>
    <s v="C782148L"/>
    <x v="382"/>
    <s v="P948260"/>
    <n v="33350"/>
    <n v="1"/>
    <n v="333500"/>
    <n v="0"/>
    <n v="333500"/>
    <n v="1"/>
    <n v="1"/>
    <n v="1"/>
    <n v="1"/>
    <d v="2021-09-21T00:00:00"/>
    <x v="2933"/>
    <n v="333500"/>
    <n v="28304"/>
    <x v="12"/>
    <x v="2"/>
    <n v="305196"/>
    <n v="0.91513043478260869"/>
  </r>
  <r>
    <s v="ODR1646026599g"/>
    <s v="C975490L"/>
    <x v="312"/>
    <s v="P498950"/>
    <n v="33350"/>
    <n v="1"/>
    <n v="333500"/>
    <n v="0"/>
    <n v="333500"/>
    <n v="1"/>
    <n v="1"/>
    <n v="0"/>
    <n v="1"/>
    <d v="2022-08-02T00:00:00"/>
    <x v="2934"/>
    <n v="333500"/>
    <n v="22678"/>
    <x v="12"/>
    <x v="2"/>
    <n v="310822"/>
    <n v="0.93200000000000005"/>
  </r>
  <r>
    <s v="ODR4257828462j"/>
    <s v="C119187L"/>
    <x v="395"/>
    <s v="P231100"/>
    <n v="33350"/>
    <n v="1"/>
    <n v="333500"/>
    <n v="0"/>
    <n v="333500"/>
    <n v="1"/>
    <n v="1"/>
    <n v="1"/>
    <n v="1"/>
    <d v="2021-09-24T00:00:00"/>
    <x v="2935"/>
    <n v="333500"/>
    <n v="25636"/>
    <x v="11"/>
    <x v="2"/>
    <n v="307864"/>
    <n v="0.9231304347826087"/>
  </r>
  <r>
    <s v="ODR7091354686i"/>
    <s v="C927076L"/>
    <x v="385"/>
    <s v="P784050"/>
    <n v="16530"/>
    <n v="2"/>
    <n v="330600"/>
    <n v="0"/>
    <n v="330600"/>
    <n v="1"/>
    <n v="1"/>
    <n v="0"/>
    <n v="1"/>
    <d v="2021-07-07T00:00:00"/>
    <x v="2936"/>
    <n v="165300"/>
    <n v="11716"/>
    <x v="8"/>
    <x v="2"/>
    <n v="307168"/>
    <n v="0.92912280701754391"/>
  </r>
  <r>
    <s v="ODR7928011876b"/>
    <s v="C266463L"/>
    <x v="250"/>
    <s v="P779025"/>
    <n v="33060"/>
    <n v="1"/>
    <n v="330600"/>
    <n v="0"/>
    <n v="330600"/>
    <n v="1"/>
    <n v="1"/>
    <n v="1"/>
    <n v="1"/>
    <d v="2022-02-15T00:00:00"/>
    <x v="2937"/>
    <n v="330600"/>
    <n v="22794"/>
    <x v="12"/>
    <x v="2"/>
    <n v="307806"/>
    <n v="0.93105263157894735"/>
  </r>
  <r>
    <s v="ODR1165299594e"/>
    <s v="C774952L"/>
    <x v="298"/>
    <s v="P779025"/>
    <n v="33060"/>
    <n v="1"/>
    <n v="330600"/>
    <n v="0"/>
    <n v="330600"/>
    <n v="1"/>
    <n v="1"/>
    <n v="0"/>
    <n v="1"/>
    <d v="2022-02-05T00:00:00"/>
    <x v="2937"/>
    <n v="330600"/>
    <n v="22794"/>
    <x v="12"/>
    <x v="2"/>
    <n v="307806"/>
    <n v="0.93105263157894735"/>
  </r>
  <r>
    <s v="ODR9997123263q"/>
    <s v="C485098L"/>
    <x v="167"/>
    <s v="P162593"/>
    <n v="33060"/>
    <n v="1"/>
    <n v="330600"/>
    <n v="0"/>
    <n v="330600"/>
    <n v="1"/>
    <n v="1"/>
    <n v="1"/>
    <n v="1"/>
    <d v="2021-08-02T00:00:00"/>
    <x v="1902"/>
    <n v="330600"/>
    <n v="20126"/>
    <x v="11"/>
    <x v="2"/>
    <n v="310474"/>
    <n v="0.93912280701754391"/>
  </r>
  <r>
    <s v="ODR1918497871b"/>
    <s v="C603530L"/>
    <x v="227"/>
    <s v="P162593"/>
    <n v="33060"/>
    <n v="1"/>
    <n v="330600"/>
    <n v="0"/>
    <n v="330600"/>
    <n v="1"/>
    <n v="1"/>
    <n v="1"/>
    <n v="1"/>
    <d v="2021-07-28T00:00:00"/>
    <x v="1902"/>
    <n v="330600"/>
    <n v="20126"/>
    <x v="11"/>
    <x v="2"/>
    <n v="310474"/>
    <n v="0.93912280701754391"/>
  </r>
  <r>
    <s v="ODR5234095930e"/>
    <s v="C814229L"/>
    <x v="193"/>
    <s v="P162593"/>
    <n v="33060"/>
    <n v="1"/>
    <n v="330600"/>
    <n v="0"/>
    <n v="330600"/>
    <n v="1"/>
    <n v="1"/>
    <n v="1"/>
    <n v="11"/>
    <d v="2021-07-13T00:00:00"/>
    <x v="1902"/>
    <n v="330600"/>
    <n v="20126"/>
    <x v="11"/>
    <x v="10"/>
    <n v="310474"/>
    <n v="0.93912280701754391"/>
  </r>
  <r>
    <s v="ODR4722000675w"/>
    <s v="C678257L"/>
    <x v="152"/>
    <s v="P162593"/>
    <n v="33060"/>
    <n v="1"/>
    <n v="330600"/>
    <n v="0"/>
    <n v="330600"/>
    <n v="1"/>
    <n v="1"/>
    <n v="1"/>
    <n v="1"/>
    <d v="2021-07-23T00:00:00"/>
    <x v="1902"/>
    <n v="330600"/>
    <n v="20126"/>
    <x v="11"/>
    <x v="2"/>
    <n v="310474"/>
    <n v="0.93912280701754391"/>
  </r>
  <r>
    <s v="ODR4898605668q"/>
    <s v="C288932L"/>
    <x v="81"/>
    <s v="P380903"/>
    <n v="16530"/>
    <n v="2"/>
    <n v="330600"/>
    <n v="0"/>
    <n v="330600"/>
    <n v="1"/>
    <n v="1"/>
    <n v="1"/>
    <n v="12"/>
    <d v="2021-07-16T00:00:00"/>
    <x v="1901"/>
    <n v="165300"/>
    <n v="14848"/>
    <x v="11"/>
    <x v="12"/>
    <n v="300904"/>
    <n v="0.91017543859649119"/>
  </r>
  <r>
    <s v="ODR9403833662e"/>
    <s v="C164534L"/>
    <x v="242"/>
    <s v="P162593"/>
    <n v="33060"/>
    <n v="1"/>
    <n v="330600"/>
    <n v="0"/>
    <n v="330600"/>
    <n v="1"/>
    <n v="1"/>
    <n v="1"/>
    <n v="1"/>
    <d v="2021-07-06T00:00:00"/>
    <x v="1902"/>
    <n v="330600"/>
    <n v="20126"/>
    <x v="11"/>
    <x v="2"/>
    <n v="310474"/>
    <n v="0.93912280701754391"/>
  </r>
  <r>
    <s v="ODR8154625223x"/>
    <s v="C349727L"/>
    <x v="203"/>
    <s v="P314809"/>
    <n v="32712"/>
    <n v="1"/>
    <n v="327120"/>
    <n v="0"/>
    <n v="327120"/>
    <n v="1"/>
    <n v="1"/>
    <n v="1"/>
    <n v="1"/>
    <d v="2021-11-03T00:00:00"/>
    <x v="2938"/>
    <n v="327120"/>
    <n v="19952"/>
    <x v="12"/>
    <x v="2"/>
    <n v="307168"/>
    <n v="0.93900709219858158"/>
  </r>
  <r>
    <s v="ODR5019717743j"/>
    <s v="C196720L"/>
    <x v="208"/>
    <s v="P365661"/>
    <n v="32480"/>
    <n v="1"/>
    <n v="324800"/>
    <n v="0"/>
    <n v="324800"/>
    <n v="1"/>
    <n v="1"/>
    <n v="0"/>
    <n v="1"/>
    <d v="2021-07-23T00:00:00"/>
    <x v="2939"/>
    <n v="324800"/>
    <n v="28884"/>
    <x v="14"/>
    <x v="2"/>
    <n v="295916"/>
    <n v="0.91107142857142853"/>
  </r>
  <r>
    <s v="ODR5454868583q"/>
    <s v="C549188L"/>
    <x v="91"/>
    <s v="P740813"/>
    <n v="16240"/>
    <n v="2"/>
    <n v="324800"/>
    <n v="0"/>
    <n v="324800"/>
    <n v="1"/>
    <n v="1"/>
    <n v="0"/>
    <n v="1"/>
    <d v="2022-02-13T00:00:00"/>
    <x v="2940"/>
    <n v="162400"/>
    <n v="12296"/>
    <x v="14"/>
    <x v="2"/>
    <n v="300208"/>
    <n v="0.92428571428571427"/>
  </r>
  <r>
    <s v="ODR3276523460x"/>
    <s v="C263041L"/>
    <x v="296"/>
    <s v="P975975"/>
    <n v="32480"/>
    <n v="1"/>
    <n v="324800"/>
    <n v="0"/>
    <n v="324800"/>
    <n v="1"/>
    <n v="0"/>
    <n v="0"/>
    <n v="4"/>
    <d v="2021-12-23T00:00:00"/>
    <x v="2941"/>
    <n v="324800"/>
    <n v="28536"/>
    <x v="14"/>
    <x v="1"/>
    <n v="296264"/>
    <n v="0.91214285714285714"/>
  </r>
  <r>
    <s v="ODR7843105521m"/>
    <s v="C335101L"/>
    <x v="293"/>
    <s v="P778627"/>
    <n v="32480"/>
    <n v="1"/>
    <n v="324800"/>
    <n v="0"/>
    <n v="324800"/>
    <n v="1"/>
    <n v="1"/>
    <n v="0"/>
    <n v="1"/>
    <d v="2022-01-11T00:00:00"/>
    <x v="2942"/>
    <n v="324800"/>
    <n v="23026"/>
    <x v="0"/>
    <x v="2"/>
    <n v="301774"/>
    <n v="0.92910714285714291"/>
  </r>
  <r>
    <s v="ODR6595919337x"/>
    <s v="C811942L"/>
    <x v="220"/>
    <s v="P522671"/>
    <n v="16182"/>
    <n v="2"/>
    <n v="323640"/>
    <n v="0"/>
    <n v="323640"/>
    <n v="1"/>
    <n v="1"/>
    <n v="1"/>
    <n v="1"/>
    <d v="2021-08-22T00:00:00"/>
    <x v="2943"/>
    <n v="161820"/>
    <n v="9686"/>
    <x v="5"/>
    <x v="2"/>
    <n v="304268"/>
    <n v="0.94014336917562724"/>
  </r>
  <r>
    <s v="ODR6433986799u"/>
    <s v="C272030L"/>
    <x v="89"/>
    <s v="P995492"/>
    <n v="32016"/>
    <n v="1"/>
    <n v="320160"/>
    <n v="0"/>
    <n v="320160"/>
    <n v="1"/>
    <n v="1"/>
    <n v="1"/>
    <n v="1"/>
    <d v="2021-07-22T00:00:00"/>
    <x v="2944"/>
    <n v="320160"/>
    <n v="23026"/>
    <x v="10"/>
    <x v="2"/>
    <n v="297134"/>
    <n v="0.92807971014492752"/>
  </r>
  <r>
    <s v="ODR5012883969w"/>
    <s v="C219363L"/>
    <x v="367"/>
    <s v="P537639"/>
    <n v="31900"/>
    <n v="1"/>
    <n v="319000"/>
    <n v="0"/>
    <n v="319000"/>
    <n v="1"/>
    <n v="1"/>
    <n v="1"/>
    <n v="1"/>
    <d v="2021-08-03T00:00:00"/>
    <x v="2945"/>
    <n v="319000"/>
    <n v="21982"/>
    <x v="13"/>
    <x v="2"/>
    <n v="297018"/>
    <n v="0.93109090909090908"/>
  </r>
  <r>
    <s v="ODR7644979047l"/>
    <s v="C285749L"/>
    <x v="130"/>
    <s v="P441520"/>
    <n v="31900"/>
    <n v="1"/>
    <n v="319000"/>
    <n v="0"/>
    <n v="319000"/>
    <n v="1"/>
    <n v="0"/>
    <n v="0"/>
    <n v="4"/>
    <d v="2022-08-23T00:00:00"/>
    <x v="2946"/>
    <n v="319000"/>
    <n v="24244"/>
    <x v="13"/>
    <x v="1"/>
    <n v="294756"/>
    <n v="0.92400000000000004"/>
  </r>
  <r>
    <s v="ODR6084941383s"/>
    <s v="C774989L"/>
    <x v="209"/>
    <s v="P286681"/>
    <n v="31900"/>
    <n v="1"/>
    <n v="319000"/>
    <n v="0"/>
    <n v="319000"/>
    <n v="1"/>
    <n v="0"/>
    <n v="0"/>
    <n v="1"/>
    <d v="2022-04-15T00:00:00"/>
    <x v="2947"/>
    <n v="319000"/>
    <n v="24882"/>
    <x v="13"/>
    <x v="2"/>
    <n v="294118"/>
    <n v="0.92200000000000004"/>
  </r>
  <r>
    <s v="ODR2208544984w"/>
    <s v="C774989L"/>
    <x v="153"/>
    <s v="P286681"/>
    <n v="31900"/>
    <n v="1"/>
    <n v="319000"/>
    <n v="0"/>
    <n v="319000"/>
    <n v="1"/>
    <n v="1"/>
    <n v="1"/>
    <n v="1"/>
    <d v="2022-04-15T00:00:00"/>
    <x v="2947"/>
    <n v="319000"/>
    <n v="24882"/>
    <x v="13"/>
    <x v="2"/>
    <n v="294118"/>
    <n v="0.92200000000000004"/>
  </r>
  <r>
    <s v="ODR1336383848m"/>
    <s v="C864285L"/>
    <x v="240"/>
    <s v="P562235"/>
    <n v="31900"/>
    <n v="1"/>
    <n v="319000"/>
    <n v="0"/>
    <n v="319000"/>
    <n v="1"/>
    <n v="1"/>
    <n v="1"/>
    <n v="1"/>
    <d v="2021-10-20T00:00:00"/>
    <x v="2948"/>
    <n v="319000"/>
    <n v="23896"/>
    <x v="12"/>
    <x v="2"/>
    <n v="295104"/>
    <n v="0.92509090909090907"/>
  </r>
  <r>
    <s v="ODR3885822356v"/>
    <s v="C175290L"/>
    <x v="215"/>
    <s v="P151403"/>
    <n v="31900"/>
    <n v="1"/>
    <n v="319000"/>
    <n v="0"/>
    <n v="319000"/>
    <n v="1"/>
    <n v="1"/>
    <n v="1"/>
    <n v="1"/>
    <d v="2022-01-07T00:00:00"/>
    <x v="2949"/>
    <n v="319000"/>
    <n v="26796"/>
    <x v="12"/>
    <x v="2"/>
    <n v="292204"/>
    <n v="0.91600000000000004"/>
  </r>
  <r>
    <s v="ODR6156767752x"/>
    <s v="C516304L"/>
    <x v="223"/>
    <s v="P562235"/>
    <n v="31900"/>
    <n v="1"/>
    <n v="319000"/>
    <n v="0"/>
    <n v="319000"/>
    <n v="1"/>
    <n v="1"/>
    <n v="1"/>
    <n v="1"/>
    <d v="2022-03-20T00:00:00"/>
    <x v="2948"/>
    <n v="319000"/>
    <n v="23896"/>
    <x v="12"/>
    <x v="2"/>
    <n v="295104"/>
    <n v="0.92509090909090907"/>
  </r>
  <r>
    <s v="ODR6325204129r"/>
    <s v="C645817L"/>
    <x v="259"/>
    <s v="P151403"/>
    <n v="31900"/>
    <n v="1"/>
    <n v="319000"/>
    <n v="0"/>
    <n v="319000"/>
    <n v="1"/>
    <n v="1"/>
    <n v="1"/>
    <n v="1"/>
    <d v="2022-03-06T00:00:00"/>
    <x v="2949"/>
    <n v="319000"/>
    <n v="26796"/>
    <x v="12"/>
    <x v="2"/>
    <n v="292204"/>
    <n v="0.91600000000000004"/>
  </r>
  <r>
    <s v="ODR2127266821w"/>
    <s v="C699058L"/>
    <x v="86"/>
    <s v="P772930"/>
    <n v="31900"/>
    <n v="1"/>
    <n v="319000"/>
    <n v="0"/>
    <n v="319000"/>
    <n v="1"/>
    <n v="1"/>
    <n v="0"/>
    <n v="1"/>
    <d v="2022-07-20T00:00:00"/>
    <x v="2950"/>
    <n v="319000"/>
    <n v="28362"/>
    <x v="12"/>
    <x v="2"/>
    <n v="290638"/>
    <n v="0.91109090909090906"/>
  </r>
  <r>
    <s v="ODR5727239056s"/>
    <s v="C588309L"/>
    <x v="5"/>
    <s v="P772930"/>
    <n v="31900"/>
    <n v="1"/>
    <n v="319000"/>
    <n v="0"/>
    <n v="319000"/>
    <n v="1"/>
    <n v="1"/>
    <n v="1"/>
    <n v="1"/>
    <d v="2022-01-12T00:00:00"/>
    <x v="2950"/>
    <n v="319000"/>
    <n v="28362"/>
    <x v="12"/>
    <x v="2"/>
    <n v="290638"/>
    <n v="0.91109090909090906"/>
  </r>
  <r>
    <s v="ODR5223192364t"/>
    <s v="C308797L"/>
    <x v="109"/>
    <s v="P151403"/>
    <n v="31900"/>
    <n v="1"/>
    <n v="319000"/>
    <n v="0"/>
    <n v="319000"/>
    <n v="1"/>
    <n v="1"/>
    <n v="1"/>
    <n v="1"/>
    <d v="2022-03-23T00:00:00"/>
    <x v="2949"/>
    <n v="319000"/>
    <n v="26796"/>
    <x v="12"/>
    <x v="2"/>
    <n v="292204"/>
    <n v="0.91600000000000004"/>
  </r>
  <r>
    <s v="ODR6535101452q"/>
    <s v="C720119L"/>
    <x v="204"/>
    <s v="P562355"/>
    <n v="31900"/>
    <n v="1"/>
    <n v="319000"/>
    <n v="0"/>
    <n v="319000"/>
    <n v="1"/>
    <n v="1"/>
    <n v="1"/>
    <n v="1"/>
    <d v="2021-10-06T00:00:00"/>
    <x v="1383"/>
    <n v="319000"/>
    <n v="23896"/>
    <x v="5"/>
    <x v="2"/>
    <n v="295104"/>
    <n v="0.92509090909090907"/>
  </r>
  <r>
    <s v="ODR6182202931t"/>
    <s v="C514513L"/>
    <x v="238"/>
    <s v="P562355"/>
    <n v="31900"/>
    <n v="1"/>
    <n v="319000"/>
    <n v="0"/>
    <n v="319000"/>
    <n v="1"/>
    <n v="1"/>
    <n v="1"/>
    <n v="1"/>
    <d v="2021-09-10T00:00:00"/>
    <x v="1383"/>
    <n v="319000"/>
    <n v="23896"/>
    <x v="5"/>
    <x v="2"/>
    <n v="295104"/>
    <n v="0.92509090909090907"/>
  </r>
  <r>
    <s v="ODR9726163985l"/>
    <s v="C182986L"/>
    <x v="192"/>
    <s v="P562355"/>
    <n v="31900"/>
    <n v="1"/>
    <n v="319000"/>
    <n v="0"/>
    <n v="319000"/>
    <n v="1"/>
    <n v="1"/>
    <n v="1"/>
    <n v="1"/>
    <d v="2021-07-04T00:00:00"/>
    <x v="1383"/>
    <n v="319000"/>
    <n v="23896"/>
    <x v="5"/>
    <x v="2"/>
    <n v="295104"/>
    <n v="0.92509090909090907"/>
  </r>
  <r>
    <s v="ODR5896973537o"/>
    <s v="C973598L"/>
    <x v="156"/>
    <s v="P562355"/>
    <n v="31900"/>
    <n v="1"/>
    <n v="319000"/>
    <n v="0"/>
    <n v="319000"/>
    <n v="1"/>
    <n v="1"/>
    <n v="1"/>
    <n v="1"/>
    <d v="2021-11-17T00:00:00"/>
    <x v="1383"/>
    <n v="319000"/>
    <n v="23896"/>
    <x v="5"/>
    <x v="2"/>
    <n v="295104"/>
    <n v="0.92509090909090907"/>
  </r>
  <r>
    <s v="ODR7248812096v"/>
    <s v="C317768L"/>
    <x v="391"/>
    <s v="P562355"/>
    <n v="31900"/>
    <n v="1"/>
    <n v="319000"/>
    <n v="0"/>
    <n v="319000"/>
    <n v="1"/>
    <n v="1"/>
    <n v="1"/>
    <n v="1"/>
    <d v="2021-09-22T00:00:00"/>
    <x v="1383"/>
    <n v="319000"/>
    <n v="23896"/>
    <x v="5"/>
    <x v="2"/>
    <n v="295104"/>
    <n v="0.92509090909090907"/>
  </r>
  <r>
    <s v="ODR9678866692f"/>
    <s v="C607251L"/>
    <x v="277"/>
    <s v="P562355"/>
    <n v="31900"/>
    <n v="1"/>
    <n v="319000"/>
    <n v="0"/>
    <n v="319000"/>
    <n v="1"/>
    <n v="1"/>
    <n v="1"/>
    <n v="1"/>
    <d v="2021-07-27T00:00:00"/>
    <x v="1383"/>
    <n v="319000"/>
    <n v="23896"/>
    <x v="5"/>
    <x v="2"/>
    <n v="295104"/>
    <n v="0.92509090909090907"/>
  </r>
  <r>
    <s v="ODR7344134640f"/>
    <s v="C485631L"/>
    <x v="145"/>
    <s v="P562355"/>
    <n v="31900"/>
    <n v="1"/>
    <n v="319000"/>
    <n v="0"/>
    <n v="319000"/>
    <n v="1"/>
    <n v="1"/>
    <n v="1"/>
    <n v="1"/>
    <d v="2021-09-26T00:00:00"/>
    <x v="1383"/>
    <n v="319000"/>
    <n v="23896"/>
    <x v="5"/>
    <x v="2"/>
    <n v="295104"/>
    <n v="0.92509090909090907"/>
  </r>
  <r>
    <s v="ODR2606969980p"/>
    <s v="C741829L"/>
    <x v="115"/>
    <s v="P562355"/>
    <n v="31900"/>
    <n v="1"/>
    <n v="319000"/>
    <n v="0"/>
    <n v="319000"/>
    <n v="1"/>
    <n v="1"/>
    <n v="1"/>
    <n v="1"/>
    <d v="2021-09-16T00:00:00"/>
    <x v="1383"/>
    <n v="319000"/>
    <n v="23896"/>
    <x v="5"/>
    <x v="2"/>
    <n v="295104"/>
    <n v="0.92509090909090907"/>
  </r>
  <r>
    <s v="ODR3580310489o"/>
    <s v="C247716L"/>
    <x v="278"/>
    <s v="P562355"/>
    <n v="31900"/>
    <n v="1"/>
    <n v="319000"/>
    <n v="0"/>
    <n v="319000"/>
    <n v="1"/>
    <n v="1"/>
    <n v="1"/>
    <n v="1"/>
    <d v="2021-09-05T00:00:00"/>
    <x v="1383"/>
    <n v="319000"/>
    <n v="23896"/>
    <x v="5"/>
    <x v="2"/>
    <n v="295104"/>
    <n v="0.92509090909090907"/>
  </r>
  <r>
    <s v="ODR1449196401s"/>
    <s v="C755090L"/>
    <x v="352"/>
    <s v="P562355"/>
    <n v="31900"/>
    <n v="1"/>
    <n v="319000"/>
    <n v="0"/>
    <n v="319000"/>
    <n v="1"/>
    <n v="1"/>
    <n v="1"/>
    <n v="1"/>
    <d v="2021-08-22T00:00:00"/>
    <x v="1383"/>
    <n v="319000"/>
    <n v="23896"/>
    <x v="5"/>
    <x v="2"/>
    <n v="295104"/>
    <n v="0.92509090909090907"/>
  </r>
  <r>
    <s v="ODR2413189341k"/>
    <s v="C239715L"/>
    <x v="280"/>
    <s v="P562355"/>
    <n v="31900"/>
    <n v="1"/>
    <n v="319000"/>
    <n v="0"/>
    <n v="319000"/>
    <n v="1"/>
    <n v="1"/>
    <n v="1"/>
    <n v="1"/>
    <d v="2021-08-13T00:00:00"/>
    <x v="1383"/>
    <n v="319000"/>
    <n v="23896"/>
    <x v="5"/>
    <x v="2"/>
    <n v="295104"/>
    <n v="0.92509090909090907"/>
  </r>
  <r>
    <s v="ODR3721744423t"/>
    <s v="C845220L"/>
    <x v="188"/>
    <s v="P562355"/>
    <n v="31900"/>
    <n v="1"/>
    <n v="319000"/>
    <n v="0"/>
    <n v="319000"/>
    <n v="1"/>
    <n v="1"/>
    <n v="1"/>
    <n v="1"/>
    <d v="2021-10-17T00:00:00"/>
    <x v="1383"/>
    <n v="319000"/>
    <n v="23896"/>
    <x v="5"/>
    <x v="2"/>
    <n v="295104"/>
    <n v="0.92509090909090907"/>
  </r>
  <r>
    <s v="ODR6636500656x"/>
    <s v="C315052L"/>
    <x v="66"/>
    <s v="P623975"/>
    <n v="31842"/>
    <n v="1"/>
    <n v="318420"/>
    <n v="0"/>
    <n v="318420"/>
    <n v="1"/>
    <n v="1"/>
    <n v="1"/>
    <n v="4"/>
    <d v="2021-07-13T00:00:00"/>
    <x v="2951"/>
    <n v="318420"/>
    <n v="23838"/>
    <x v="12"/>
    <x v="1"/>
    <n v="294582"/>
    <n v="0.92513661202185793"/>
  </r>
  <r>
    <s v="ODR3307336259a"/>
    <s v="C819107L"/>
    <x v="241"/>
    <s v="P921723"/>
    <n v="15660"/>
    <n v="2"/>
    <n v="313200"/>
    <n v="0"/>
    <n v="313200"/>
    <n v="1"/>
    <n v="0"/>
    <n v="0"/>
    <n v="1"/>
    <d v="2021-10-10T00:00:00"/>
    <x v="2952"/>
    <n v="156600"/>
    <n v="9512"/>
    <x v="13"/>
    <x v="2"/>
    <n v="294176"/>
    <n v="0.93925925925925924"/>
  </r>
  <r>
    <s v="ODR2832461951i"/>
    <s v="C780560L"/>
    <x v="239"/>
    <s v="P833201"/>
    <n v="31262"/>
    <n v="1"/>
    <n v="312620"/>
    <n v="0"/>
    <n v="312620"/>
    <n v="1"/>
    <n v="1"/>
    <n v="1"/>
    <n v="1"/>
    <d v="2021-09-26T00:00:00"/>
    <x v="2953"/>
    <n v="312620"/>
    <n v="27492"/>
    <x v="14"/>
    <x v="2"/>
    <n v="285128"/>
    <n v="0.9120593692022263"/>
  </r>
  <r>
    <s v="ODR5145623402g"/>
    <s v="C789047L"/>
    <x v="180"/>
    <s v="P832686"/>
    <n v="30450"/>
    <n v="1"/>
    <n v="304500"/>
    <n v="0"/>
    <n v="304500"/>
    <n v="1"/>
    <n v="0"/>
    <n v="0"/>
    <n v="1"/>
    <d v="2022-01-26T00:00:00"/>
    <x v="2954"/>
    <n v="304500"/>
    <n v="26796"/>
    <x v="12"/>
    <x v="2"/>
    <n v="277704"/>
    <n v="0.91200000000000003"/>
  </r>
  <r>
    <s v="ODR7945244905x"/>
    <s v="C491796L"/>
    <x v="400"/>
    <s v="P573530"/>
    <n v="30160"/>
    <n v="1"/>
    <n v="301600"/>
    <n v="0"/>
    <n v="301600"/>
    <n v="1"/>
    <n v="0"/>
    <n v="0"/>
    <n v="4"/>
    <d v="2021-09-24T00:00:00"/>
    <x v="2955"/>
    <n v="301600"/>
    <n v="21112"/>
    <x v="12"/>
    <x v="1"/>
    <n v="280488"/>
    <n v="0.93"/>
  </r>
  <r>
    <s v="ODR4432115032j"/>
    <s v="C491796L"/>
    <x v="178"/>
    <s v="P136138"/>
    <n v="30160"/>
    <n v="1"/>
    <n v="301600"/>
    <n v="0"/>
    <n v="301600"/>
    <n v="1"/>
    <n v="1"/>
    <n v="1"/>
    <n v="1"/>
    <d v="2021-09-24T00:00:00"/>
    <x v="2956"/>
    <n v="301600"/>
    <n v="20474"/>
    <x v="12"/>
    <x v="2"/>
    <n v="281126"/>
    <n v="0.93211538461538457"/>
  </r>
  <r>
    <s v="ODR6125804746a"/>
    <s v="C486028L"/>
    <x v="63"/>
    <s v="P779304"/>
    <n v="30160"/>
    <n v="1"/>
    <n v="301600"/>
    <n v="0"/>
    <n v="301600"/>
    <n v="1"/>
    <n v="0"/>
    <n v="0"/>
    <n v="4"/>
    <d v="2022-04-08T00:00:00"/>
    <x v="2957"/>
    <n v="301600"/>
    <n v="27144"/>
    <x v="12"/>
    <x v="1"/>
    <n v="274456"/>
    <n v="0.91"/>
  </r>
  <r>
    <s v="ODR5659097862t"/>
    <s v="C557641L"/>
    <x v="55"/>
    <s v="P427527"/>
    <n v="30044"/>
    <n v="1"/>
    <n v="300440"/>
    <n v="0"/>
    <n v="300440"/>
    <n v="1"/>
    <n v="1"/>
    <n v="1"/>
    <n v="1"/>
    <d v="2021-12-25T00:00:00"/>
    <x v="2958"/>
    <n v="300440"/>
    <n v="18270"/>
    <x v="12"/>
    <x v="2"/>
    <n v="282170"/>
    <n v="0.93918918918918914"/>
  </r>
  <r>
    <s v="ODR2735663239n"/>
    <s v="C355658L"/>
    <x v="298"/>
    <s v="P301313"/>
    <n v="9860"/>
    <n v="3"/>
    <n v="295800"/>
    <n v="0"/>
    <n v="295800"/>
    <n v="1"/>
    <n v="1"/>
    <n v="1"/>
    <n v="5"/>
    <d v="2022-02-05T00:00:00"/>
    <x v="2959"/>
    <n v="98600"/>
    <n v="6380"/>
    <x v="3"/>
    <x v="0"/>
    <n v="276660"/>
    <n v="0.93529411764705883"/>
  </r>
  <r>
    <s v="ODR9623545999y"/>
    <s v="C165178L"/>
    <x v="196"/>
    <s v="P323833"/>
    <n v="29580"/>
    <n v="1"/>
    <n v="295800"/>
    <n v="0"/>
    <n v="295800"/>
    <n v="1"/>
    <n v="1"/>
    <n v="1"/>
    <n v="1"/>
    <d v="2021-10-19T00:00:00"/>
    <x v="1993"/>
    <n v="295800"/>
    <n v="20996"/>
    <x v="11"/>
    <x v="2"/>
    <n v="274804"/>
    <n v="0.92901960784313731"/>
  </r>
  <r>
    <s v="ODR7636801628z"/>
    <s v="C627128L"/>
    <x v="361"/>
    <s v="P264156"/>
    <n v="29580"/>
    <n v="1"/>
    <n v="295800"/>
    <n v="0"/>
    <n v="295800"/>
    <n v="1"/>
    <n v="1"/>
    <n v="1"/>
    <n v="1"/>
    <d v="2021-09-14T00:00:00"/>
    <x v="2960"/>
    <n v="580"/>
    <n v="0"/>
    <x v="5"/>
    <x v="2"/>
    <n v="295800"/>
    <n v="1"/>
  </r>
  <r>
    <s v="ODR6769681482q"/>
    <s v="C422905L"/>
    <x v="230"/>
    <s v="P901784"/>
    <n v="29580"/>
    <n v="1"/>
    <n v="295800"/>
    <n v="0"/>
    <n v="295800"/>
    <n v="1"/>
    <n v="1"/>
    <n v="1"/>
    <n v="1"/>
    <d v="2021-08-08T00:00:00"/>
    <x v="2961"/>
    <n v="580"/>
    <n v="0"/>
    <x v="5"/>
    <x v="2"/>
    <n v="295800"/>
    <n v="1"/>
  </r>
  <r>
    <s v="ODR4681808783r"/>
    <s v="C367985L"/>
    <x v="227"/>
    <s v="P801839"/>
    <n v="29000"/>
    <n v="1"/>
    <n v="290000"/>
    <n v="0"/>
    <n v="290000"/>
    <n v="1"/>
    <n v="1"/>
    <n v="1"/>
    <n v="1"/>
    <d v="2021-07-13T00:00:00"/>
    <x v="2552"/>
    <n v="217500"/>
    <n v="17168"/>
    <x v="6"/>
    <x v="2"/>
    <n v="272832"/>
    <n v="0.94079999999999997"/>
  </r>
  <r>
    <s v="ODR4927084107j"/>
    <s v="C254170L"/>
    <x v="315"/>
    <s v="P400001"/>
    <n v="29000"/>
    <n v="1"/>
    <n v="290000"/>
    <n v="0"/>
    <n v="290000"/>
    <n v="1"/>
    <n v="0"/>
    <n v="0"/>
    <n v="1"/>
    <d v="2021-08-14T00:00:00"/>
    <x v="2962"/>
    <n v="290000"/>
    <n v="25520"/>
    <x v="14"/>
    <x v="2"/>
    <n v="264480"/>
    <n v="0.91200000000000003"/>
  </r>
  <r>
    <s v="ODR5898382009c"/>
    <s v="C417848L"/>
    <x v="407"/>
    <s v="P669089"/>
    <n v="29000"/>
    <n v="1"/>
    <n v="290000"/>
    <n v="0"/>
    <n v="290000"/>
    <n v="1"/>
    <n v="1"/>
    <n v="1"/>
    <n v="1"/>
    <d v="2021-07-08T00:00:00"/>
    <x v="2659"/>
    <n v="290000"/>
    <n v="20590"/>
    <x v="0"/>
    <x v="2"/>
    <n v="269410"/>
    <n v="0.92900000000000005"/>
  </r>
  <r>
    <s v="ODR2415521352f"/>
    <s v="C120370L"/>
    <x v="318"/>
    <s v="P669089"/>
    <n v="29000"/>
    <n v="1"/>
    <n v="290000"/>
    <n v="0"/>
    <n v="290000"/>
    <n v="1"/>
    <n v="1"/>
    <n v="1"/>
    <n v="1"/>
    <d v="2021-12-02T00:00:00"/>
    <x v="2659"/>
    <n v="290000"/>
    <n v="20590"/>
    <x v="0"/>
    <x v="2"/>
    <n v="269410"/>
    <n v="0.92900000000000005"/>
  </r>
  <r>
    <s v="ODR8586095058m"/>
    <s v="C871045L"/>
    <x v="128"/>
    <s v="P858068"/>
    <n v="29000"/>
    <n v="1"/>
    <n v="290000"/>
    <n v="0"/>
    <n v="290000"/>
    <n v="1"/>
    <n v="1"/>
    <n v="0"/>
    <n v="1"/>
    <d v="2021-10-10T00:00:00"/>
    <x v="0"/>
    <n v="261000"/>
    <n v="18270"/>
    <x v="0"/>
    <x v="2"/>
    <n v="271730"/>
    <n v="0.93700000000000006"/>
  </r>
  <r>
    <s v="ODR5249221476j"/>
    <s v="C128626L"/>
    <x v="51"/>
    <s v="P858068"/>
    <n v="29000"/>
    <n v="1"/>
    <n v="290000"/>
    <n v="0"/>
    <n v="290000"/>
    <n v="1"/>
    <n v="1"/>
    <n v="0"/>
    <n v="1"/>
    <d v="2021-11-16T00:00:00"/>
    <x v="0"/>
    <n v="261000"/>
    <n v="18270"/>
    <x v="0"/>
    <x v="2"/>
    <n v="271730"/>
    <n v="0.93700000000000006"/>
  </r>
  <r>
    <s v="ODR3793191978a"/>
    <s v="C171667L"/>
    <x v="269"/>
    <s v="P858068"/>
    <n v="29000"/>
    <n v="1"/>
    <n v="290000"/>
    <n v="0"/>
    <n v="290000"/>
    <n v="1"/>
    <n v="1"/>
    <n v="1"/>
    <n v="1"/>
    <d v="2022-01-22T00:00:00"/>
    <x v="0"/>
    <n v="261000"/>
    <n v="18270"/>
    <x v="0"/>
    <x v="2"/>
    <n v="271730"/>
    <n v="0.93700000000000006"/>
  </r>
  <r>
    <s v="ODR4959102111o"/>
    <s v="C274332L"/>
    <x v="328"/>
    <s v="P858068"/>
    <n v="29000"/>
    <n v="1"/>
    <n v="290000"/>
    <n v="0"/>
    <n v="290000"/>
    <n v="1"/>
    <n v="1"/>
    <n v="1"/>
    <n v="1"/>
    <d v="2021-09-19T00:00:00"/>
    <x v="0"/>
    <n v="261000"/>
    <n v="18270"/>
    <x v="0"/>
    <x v="2"/>
    <n v="271730"/>
    <n v="0.93700000000000006"/>
  </r>
  <r>
    <s v="ODR4824690064i"/>
    <s v="C267349L"/>
    <x v="158"/>
    <s v="P989204"/>
    <n v="29000"/>
    <n v="1"/>
    <n v="290000"/>
    <n v="0"/>
    <n v="290000"/>
    <n v="1"/>
    <n v="1"/>
    <n v="0"/>
    <n v="1"/>
    <d v="2022-02-12T00:00:00"/>
    <x v="2963"/>
    <n v="290000"/>
    <n v="25230"/>
    <x v="0"/>
    <x v="2"/>
    <n v="264770"/>
    <n v="0.91300000000000003"/>
  </r>
  <r>
    <s v="ODR4569105167p"/>
    <s v="C457649L"/>
    <x v="393"/>
    <s v="P858068"/>
    <n v="29000"/>
    <n v="1"/>
    <n v="290000"/>
    <n v="0"/>
    <n v="290000"/>
    <n v="1"/>
    <n v="1"/>
    <n v="1"/>
    <n v="1"/>
    <d v="2021-12-07T00:00:00"/>
    <x v="0"/>
    <n v="261000"/>
    <n v="18270"/>
    <x v="0"/>
    <x v="2"/>
    <n v="271730"/>
    <n v="0.93700000000000006"/>
  </r>
  <r>
    <s v="ODR1797478010u"/>
    <s v="C268365L"/>
    <x v="263"/>
    <s v="P594416"/>
    <n v="29000"/>
    <n v="1"/>
    <n v="290000"/>
    <n v="0"/>
    <n v="290000"/>
    <n v="1"/>
    <n v="1"/>
    <n v="1"/>
    <n v="1"/>
    <d v="2022-07-21T00:00:00"/>
    <x v="2964"/>
    <n v="197200"/>
    <n v="16356"/>
    <x v="0"/>
    <x v="2"/>
    <n v="273644"/>
    <n v="0.94359999999999999"/>
  </r>
  <r>
    <s v="ODR3846622743y"/>
    <s v="C717221L"/>
    <x v="86"/>
    <s v="P800680"/>
    <n v="29000"/>
    <n v="1"/>
    <n v="290000"/>
    <n v="0"/>
    <n v="290000"/>
    <n v="1"/>
    <n v="0"/>
    <n v="0"/>
    <n v="1"/>
    <d v="2021-07-13T00:00:00"/>
    <x v="788"/>
    <n v="2900"/>
    <n v="174"/>
    <x v="0"/>
    <x v="2"/>
    <n v="289826"/>
    <n v="0.99939999999999996"/>
  </r>
  <r>
    <s v="ODR7326639796j"/>
    <s v="C875920L"/>
    <x v="69"/>
    <s v="P148635"/>
    <n v="29000"/>
    <n v="1"/>
    <n v="290000"/>
    <n v="0"/>
    <n v="290000"/>
    <n v="1"/>
    <n v="1"/>
    <n v="1"/>
    <n v="1"/>
    <d v="2022-03-07T00:00:00"/>
    <x v="2965"/>
    <n v="290000"/>
    <n v="24360"/>
    <x v="12"/>
    <x v="2"/>
    <n v="265640"/>
    <n v="0.91600000000000004"/>
  </r>
  <r>
    <s v="ODR5806368947d"/>
    <s v="C384466L"/>
    <x v="213"/>
    <s v="P841340"/>
    <n v="29000"/>
    <n v="1"/>
    <n v="290000"/>
    <n v="0"/>
    <n v="290000"/>
    <n v="1"/>
    <n v="1"/>
    <n v="0"/>
    <n v="1"/>
    <d v="2021-07-20T00:00:00"/>
    <x v="2966"/>
    <n v="290000"/>
    <n v="22040"/>
    <x v="12"/>
    <x v="2"/>
    <n v="267960"/>
    <n v="0.92400000000000004"/>
  </r>
  <r>
    <s v="ODR4671702687w"/>
    <s v="C752594L"/>
    <x v="130"/>
    <s v="P158718"/>
    <n v="29000"/>
    <n v="1"/>
    <n v="290000"/>
    <n v="0"/>
    <n v="290000"/>
    <n v="1"/>
    <n v="1"/>
    <n v="1"/>
    <n v="1"/>
    <d v="2022-08-22T00:00:00"/>
    <x v="2967"/>
    <n v="290000"/>
    <n v="23490"/>
    <x v="11"/>
    <x v="2"/>
    <n v="266510"/>
    <n v="0.91900000000000004"/>
  </r>
  <r>
    <s v="ODR8010518038s"/>
    <s v="C856161L"/>
    <x v="272"/>
    <s v="P272965"/>
    <n v="29000"/>
    <n v="1"/>
    <n v="290000"/>
    <n v="0"/>
    <n v="290000"/>
    <n v="1"/>
    <n v="1"/>
    <n v="1"/>
    <n v="1"/>
    <d v="2021-07-14T00:00:00"/>
    <x v="2968"/>
    <n v="290000"/>
    <n v="22620"/>
    <x v="5"/>
    <x v="2"/>
    <n v="267380"/>
    <n v="0.92200000000000004"/>
  </r>
  <r>
    <s v="ODR2871261846r"/>
    <s v="C948816L"/>
    <x v="321"/>
    <s v="P591213"/>
    <n v="14500"/>
    <n v="2"/>
    <n v="290000"/>
    <n v="0"/>
    <n v="290000"/>
    <n v="1"/>
    <n v="1"/>
    <n v="0"/>
    <n v="1"/>
    <d v="2021-07-26T00:00:00"/>
    <x v="2969"/>
    <n v="145000"/>
    <n v="11600"/>
    <x v="5"/>
    <x v="2"/>
    <n v="266800"/>
    <n v="0.92"/>
  </r>
  <r>
    <s v="ODR2015699293b"/>
    <s v="C507015L"/>
    <x v="34"/>
    <s v="P279933"/>
    <n v="28942"/>
    <n v="1"/>
    <n v="289420"/>
    <n v="0"/>
    <n v="289420"/>
    <n v="1"/>
    <n v="1"/>
    <n v="0"/>
    <n v="1"/>
    <d v="2022-03-27T00:00:00"/>
    <x v="2970"/>
    <n v="202420"/>
    <n v="15370"/>
    <x v="12"/>
    <x v="2"/>
    <n v="274050"/>
    <n v="0.9468937875751503"/>
  </r>
  <r>
    <s v="ODR9478000761a"/>
    <s v="C481253L"/>
    <x v="378"/>
    <s v="P574221"/>
    <n v="14442"/>
    <n v="2"/>
    <n v="288840"/>
    <n v="0"/>
    <n v="288840"/>
    <n v="1"/>
    <n v="1"/>
    <n v="1"/>
    <n v="1"/>
    <d v="2021-07-26T00:00:00"/>
    <x v="2971"/>
    <n v="144420"/>
    <n v="10962"/>
    <x v="5"/>
    <x v="2"/>
    <n v="266916"/>
    <n v="0.92409638554216866"/>
  </r>
  <r>
    <s v="ODR7674176375e"/>
    <s v="C264694L"/>
    <x v="248"/>
    <s v="P374460"/>
    <n v="14442"/>
    <n v="2"/>
    <n v="288840"/>
    <n v="0"/>
    <n v="288840"/>
    <n v="1"/>
    <n v="1"/>
    <n v="1"/>
    <n v="1"/>
    <d v="2021-09-20T00:00:00"/>
    <x v="2972"/>
    <n v="144420"/>
    <n v="9628"/>
    <x v="5"/>
    <x v="2"/>
    <n v="269584"/>
    <n v="0.93333333333333335"/>
  </r>
  <r>
    <s v="ODR5678184517i"/>
    <s v="C219363L"/>
    <x v="384"/>
    <s v="P275061"/>
    <n v="28710"/>
    <n v="1"/>
    <n v="287100"/>
    <n v="0"/>
    <n v="287100"/>
    <n v="1"/>
    <n v="1"/>
    <n v="1"/>
    <n v="1"/>
    <d v="2021-08-03T00:00:00"/>
    <x v="2973"/>
    <n v="287100"/>
    <n v="24360"/>
    <x v="13"/>
    <x v="2"/>
    <n v="262740"/>
    <n v="0.91515151515151516"/>
  </r>
  <r>
    <s v="ODR6513308155q"/>
    <s v="C855070L"/>
    <x v="352"/>
    <s v="P881523"/>
    <n v="28710"/>
    <n v="1"/>
    <n v="287100"/>
    <n v="0"/>
    <n v="287100"/>
    <n v="1"/>
    <n v="1"/>
    <n v="1"/>
    <n v="1"/>
    <d v="2021-09-24T00:00:00"/>
    <x v="2974"/>
    <n v="287100"/>
    <n v="21228"/>
    <x v="13"/>
    <x v="2"/>
    <n v="265872"/>
    <n v="0.92606060606060603"/>
  </r>
  <r>
    <s v="ODR7132949646j"/>
    <s v="C645832L"/>
    <x v="303"/>
    <s v="P881523"/>
    <n v="28710"/>
    <n v="1"/>
    <n v="287100"/>
    <n v="0"/>
    <n v="287100"/>
    <n v="1"/>
    <n v="1"/>
    <n v="1"/>
    <n v="1"/>
    <d v="2021-10-14T00:00:00"/>
    <x v="2974"/>
    <n v="287100"/>
    <n v="21228"/>
    <x v="13"/>
    <x v="2"/>
    <n v="265872"/>
    <n v="0.92606060606060603"/>
  </r>
  <r>
    <s v="ODR9882136709b"/>
    <s v="C565719L"/>
    <x v="110"/>
    <s v="P580767"/>
    <n v="28710"/>
    <n v="1"/>
    <n v="287100"/>
    <n v="0"/>
    <n v="287100"/>
    <n v="1"/>
    <n v="1"/>
    <n v="1"/>
    <n v="1"/>
    <d v="2022-01-21T00:00:00"/>
    <x v="2975"/>
    <n v="287100"/>
    <n v="18908"/>
    <x v="13"/>
    <x v="2"/>
    <n v="268192"/>
    <n v="0.93414141414141416"/>
  </r>
  <r>
    <s v="ODR6275658783s"/>
    <s v="C765490L"/>
    <x v="252"/>
    <s v="P598655"/>
    <n v="28710"/>
    <n v="1"/>
    <n v="287100"/>
    <n v="0"/>
    <n v="287100"/>
    <n v="1"/>
    <n v="1"/>
    <n v="1"/>
    <n v="1"/>
    <d v="2021-07-09T00:00:00"/>
    <x v="2976"/>
    <n v="287100"/>
    <n v="25520"/>
    <x v="13"/>
    <x v="2"/>
    <n v="261580"/>
    <n v="0.91111111111111109"/>
  </r>
  <r>
    <s v="ODR7010433823c"/>
    <s v="C634745L"/>
    <x v="55"/>
    <s v="P879737"/>
    <n v="28710"/>
    <n v="1"/>
    <n v="287100"/>
    <n v="0"/>
    <n v="287100"/>
    <n v="1"/>
    <n v="0"/>
    <n v="0"/>
    <n v="1"/>
    <d v="2021-09-09T00:00:00"/>
    <x v="2977"/>
    <n v="287100"/>
    <n v="24360"/>
    <x v="13"/>
    <x v="2"/>
    <n v="262740"/>
    <n v="0.91515151515151516"/>
  </r>
  <r>
    <s v="ODR9653473185i"/>
    <s v="C374285L"/>
    <x v="243"/>
    <s v="P598655"/>
    <n v="28710"/>
    <n v="1"/>
    <n v="287100"/>
    <n v="0"/>
    <n v="287100"/>
    <n v="1"/>
    <n v="1"/>
    <n v="1"/>
    <n v="1"/>
    <d v="2022-02-25T00:00:00"/>
    <x v="2976"/>
    <n v="287100"/>
    <n v="25520"/>
    <x v="13"/>
    <x v="2"/>
    <n v="261580"/>
    <n v="0.91111111111111109"/>
  </r>
  <r>
    <s v="ODR3662257747q"/>
    <s v="C825085L"/>
    <x v="21"/>
    <s v="P887047"/>
    <n v="28710"/>
    <n v="1"/>
    <n v="287100"/>
    <n v="0"/>
    <n v="287100"/>
    <n v="1"/>
    <n v="1"/>
    <n v="1"/>
    <n v="1"/>
    <d v="2022-06-05T00:00:00"/>
    <x v="2978"/>
    <n v="287100"/>
    <n v="22388"/>
    <x v="13"/>
    <x v="2"/>
    <n v="264712"/>
    <n v="0.92202020202020207"/>
  </r>
  <r>
    <s v="ODR4024954749c"/>
    <s v="C860675L"/>
    <x v="143"/>
    <s v="P492835"/>
    <n v="28710"/>
    <n v="1"/>
    <n v="287100"/>
    <n v="0"/>
    <n v="287100"/>
    <n v="1"/>
    <n v="1"/>
    <n v="1"/>
    <n v="1"/>
    <d v="2021-07-16T00:00:00"/>
    <x v="2979"/>
    <n v="287100"/>
    <n v="22388"/>
    <x v="14"/>
    <x v="2"/>
    <n v="264712"/>
    <n v="0.92202020202020207"/>
  </r>
  <r>
    <s v="ODR2053740634y"/>
    <s v="C745738L"/>
    <x v="383"/>
    <s v="P836145"/>
    <n v="28710"/>
    <n v="1"/>
    <n v="287100"/>
    <n v="0"/>
    <n v="287100"/>
    <n v="1"/>
    <n v="1"/>
    <n v="1"/>
    <n v="1"/>
    <d v="2021-08-25T00:00:00"/>
    <x v="2980"/>
    <n v="287100"/>
    <n v="18618"/>
    <x v="12"/>
    <x v="2"/>
    <n v="268482"/>
    <n v="0.93515151515151518"/>
  </r>
  <r>
    <s v="ODR5449811845x"/>
    <s v="C200313L"/>
    <x v="282"/>
    <s v="P710972"/>
    <n v="28710"/>
    <n v="1"/>
    <n v="287100"/>
    <n v="0"/>
    <n v="287100"/>
    <n v="1"/>
    <n v="1"/>
    <n v="0"/>
    <n v="1"/>
    <d v="2021-07-17T00:00:00"/>
    <x v="2981"/>
    <n v="287100"/>
    <n v="24360"/>
    <x v="12"/>
    <x v="2"/>
    <n v="262740"/>
    <n v="0.91515151515151516"/>
  </r>
  <r>
    <s v="ODR5697870101w"/>
    <s v="C954501L"/>
    <x v="354"/>
    <s v="P473422"/>
    <n v="28710"/>
    <n v="1"/>
    <n v="287100"/>
    <n v="0"/>
    <n v="287100"/>
    <n v="1"/>
    <n v="1"/>
    <n v="1"/>
    <n v="1"/>
    <d v="2021-11-10T00:00:00"/>
    <x v="2930"/>
    <n v="287100"/>
    <n v="24940"/>
    <x v="12"/>
    <x v="2"/>
    <n v="262160"/>
    <n v="0.91313131313131313"/>
  </r>
  <r>
    <s v="ODR4785714548o"/>
    <s v="C143115L"/>
    <x v="325"/>
    <s v="P473422"/>
    <n v="28710"/>
    <n v="1"/>
    <n v="287100"/>
    <n v="0"/>
    <n v="287100"/>
    <n v="1"/>
    <n v="1"/>
    <n v="1"/>
    <n v="1"/>
    <d v="2021-08-07T00:00:00"/>
    <x v="2930"/>
    <n v="287100"/>
    <n v="24940"/>
    <x v="12"/>
    <x v="2"/>
    <n v="262160"/>
    <n v="0.91313131313131313"/>
  </r>
  <r>
    <s v="ODR3807225266m"/>
    <s v="C858616L"/>
    <x v="131"/>
    <s v="P358878"/>
    <n v="28710"/>
    <n v="1"/>
    <n v="287100"/>
    <n v="0"/>
    <n v="287100"/>
    <n v="1"/>
    <n v="1"/>
    <n v="0"/>
    <n v="1"/>
    <d v="2022-04-15T00:00:00"/>
    <x v="2982"/>
    <n v="287100"/>
    <n v="18328"/>
    <x v="12"/>
    <x v="2"/>
    <n v="268772"/>
    <n v="0.93616161616161619"/>
  </r>
  <r>
    <s v="ODR9766981047z"/>
    <s v="C936402L"/>
    <x v="224"/>
    <s v="P639158"/>
    <n v="28710"/>
    <n v="1"/>
    <n v="287100"/>
    <n v="0"/>
    <n v="287100"/>
    <n v="1"/>
    <n v="1"/>
    <n v="1"/>
    <n v="1"/>
    <d v="2022-05-03T00:00:00"/>
    <x v="2983"/>
    <n v="287100"/>
    <n v="18038"/>
    <x v="12"/>
    <x v="2"/>
    <n v="269062"/>
    <n v="0.93717171717171721"/>
  </r>
  <r>
    <s v="ODR2407475441r"/>
    <s v="C211322L"/>
    <x v="392"/>
    <s v="P696220"/>
    <n v="28710"/>
    <n v="1"/>
    <n v="287100"/>
    <n v="0"/>
    <n v="287100"/>
    <n v="1"/>
    <n v="1"/>
    <n v="0"/>
    <n v="1"/>
    <d v="2022-05-07T00:00:00"/>
    <x v="2984"/>
    <n v="287100"/>
    <n v="24940"/>
    <x v="12"/>
    <x v="2"/>
    <n v="262160"/>
    <n v="0.91313131313131313"/>
  </r>
  <r>
    <s v="ODR1653302842z"/>
    <s v="C618204L"/>
    <x v="38"/>
    <s v="P358878"/>
    <n v="28710"/>
    <n v="1"/>
    <n v="287100"/>
    <n v="0"/>
    <n v="287100"/>
    <n v="1"/>
    <n v="1"/>
    <n v="0"/>
    <n v="1"/>
    <d v="2022-06-20T00:00:00"/>
    <x v="2982"/>
    <n v="287100"/>
    <n v="18328"/>
    <x v="12"/>
    <x v="2"/>
    <n v="268772"/>
    <n v="0.93616161616161619"/>
  </r>
  <r>
    <s v="ODR7005405784d"/>
    <s v="C562634L"/>
    <x v="113"/>
    <s v="P165857"/>
    <n v="28420"/>
    <n v="1"/>
    <n v="284200"/>
    <n v="0"/>
    <n v="284200"/>
    <n v="1"/>
    <n v="0"/>
    <n v="0"/>
    <n v="1"/>
    <d v="2021-11-18T00:00:00"/>
    <x v="2985"/>
    <n v="284200"/>
    <n v="24998"/>
    <x v="3"/>
    <x v="2"/>
    <n v="259202"/>
    <n v="0.91204081632653056"/>
  </r>
  <r>
    <s v="ODR6931154784y"/>
    <s v="C809308L"/>
    <x v="274"/>
    <s v="P601424"/>
    <n v="28420"/>
    <n v="1"/>
    <n v="284200"/>
    <n v="0"/>
    <n v="284200"/>
    <n v="1"/>
    <n v="1"/>
    <n v="1"/>
    <n v="1"/>
    <d v="2021-07-02T00:00:00"/>
    <x v="2437"/>
    <n v="168200"/>
    <n v="12934"/>
    <x v="14"/>
    <x v="2"/>
    <n v="271266"/>
    <n v="0.95448979591836736"/>
  </r>
  <r>
    <s v="ODR3831231106y"/>
    <s v="C831829L"/>
    <x v="177"/>
    <s v="P601424"/>
    <n v="28420"/>
    <n v="1"/>
    <n v="284200"/>
    <n v="0"/>
    <n v="284200"/>
    <n v="1"/>
    <n v="1"/>
    <n v="1"/>
    <n v="1"/>
    <d v="2021-08-24T00:00:00"/>
    <x v="2437"/>
    <n v="168200"/>
    <n v="12934"/>
    <x v="14"/>
    <x v="2"/>
    <n v="271266"/>
    <n v="0.95448979591836736"/>
  </r>
  <r>
    <s v="ODR3056575991l"/>
    <s v="C961921L"/>
    <x v="399"/>
    <s v="P601424"/>
    <n v="28420"/>
    <n v="1"/>
    <n v="284200"/>
    <n v="0"/>
    <n v="284200"/>
    <n v="1"/>
    <n v="1"/>
    <n v="1"/>
    <n v="1"/>
    <d v="2021-08-15T00:00:00"/>
    <x v="2437"/>
    <n v="168200"/>
    <n v="12934"/>
    <x v="14"/>
    <x v="2"/>
    <n v="271266"/>
    <n v="0.95448979591836736"/>
  </r>
  <r>
    <s v="ODR8772023774k"/>
    <s v="C538976L"/>
    <x v="401"/>
    <s v="P871588"/>
    <n v="28420"/>
    <n v="1"/>
    <n v="284200"/>
    <n v="0"/>
    <n v="284200"/>
    <n v="1"/>
    <n v="1"/>
    <n v="1"/>
    <n v="1"/>
    <d v="2022-05-20T00:00:00"/>
    <x v="2986"/>
    <n v="284200"/>
    <n v="24418"/>
    <x v="14"/>
    <x v="2"/>
    <n v="259782"/>
    <n v="0.91408163265306119"/>
  </r>
  <r>
    <s v="ODR1650280598x"/>
    <s v="C188448L"/>
    <x v="359"/>
    <s v="P518951"/>
    <n v="28130"/>
    <n v="1"/>
    <n v="281300"/>
    <n v="0"/>
    <n v="281300"/>
    <n v="1"/>
    <n v="1"/>
    <n v="0"/>
    <n v="1"/>
    <d v="2022-05-18T00:00:00"/>
    <x v="2987"/>
    <n v="249400"/>
    <n v="18444"/>
    <x v="0"/>
    <x v="2"/>
    <n v="262856"/>
    <n v="0.93443298969072164"/>
  </r>
  <r>
    <s v="ODR1494378436d"/>
    <s v="C274718L"/>
    <x v="407"/>
    <s v="P756257"/>
    <n v="27840"/>
    <n v="1"/>
    <n v="278400"/>
    <n v="0"/>
    <n v="278400"/>
    <n v="1"/>
    <n v="1"/>
    <n v="1"/>
    <n v="1"/>
    <d v="2021-07-17T00:00:00"/>
    <x v="2988"/>
    <n v="278400"/>
    <n v="17226"/>
    <x v="3"/>
    <x v="2"/>
    <n v="261174"/>
    <n v="0.93812499999999999"/>
  </r>
  <r>
    <s v="ODR5279965098b"/>
    <s v="C772704L"/>
    <x v="283"/>
    <s v="P525906"/>
    <n v="27608"/>
    <n v="1"/>
    <n v="276080"/>
    <n v="0"/>
    <n v="276080"/>
    <n v="1"/>
    <n v="1"/>
    <n v="0"/>
    <n v="1"/>
    <d v="2021-07-18T00:00:00"/>
    <x v="2989"/>
    <n v="276080"/>
    <n v="22040"/>
    <x v="13"/>
    <x v="2"/>
    <n v="254040"/>
    <n v="0.92016806722689071"/>
  </r>
  <r>
    <s v="ODR7545821885d"/>
    <s v="C597660L"/>
    <x v="78"/>
    <s v="P384442"/>
    <n v="27550"/>
    <n v="1"/>
    <n v="275500"/>
    <n v="0"/>
    <n v="275500"/>
    <n v="1"/>
    <n v="1"/>
    <n v="1"/>
    <n v="1"/>
    <d v="2021-10-23T00:00:00"/>
    <x v="2990"/>
    <n v="275500"/>
    <n v="20358"/>
    <x v="8"/>
    <x v="2"/>
    <n v="255142"/>
    <n v="0.92610526315789476"/>
  </r>
  <r>
    <s v="ODR2061117040r"/>
    <s v="C412333L"/>
    <x v="386"/>
    <s v="P783473"/>
    <n v="27260"/>
    <n v="1"/>
    <n v="272600"/>
    <n v="0"/>
    <n v="272600"/>
    <n v="1"/>
    <n v="1"/>
    <n v="1"/>
    <n v="1"/>
    <d v="2021-11-20T00:00:00"/>
    <x v="2991"/>
    <n v="272600"/>
    <n v="18212"/>
    <x v="12"/>
    <x v="2"/>
    <n v="254388"/>
    <n v="0.93319148936170215"/>
  </r>
  <r>
    <s v="ODR9890733096y"/>
    <s v="C932170L"/>
    <x v="338"/>
    <s v="P122059"/>
    <n v="27260"/>
    <n v="1"/>
    <n v="272600"/>
    <n v="0"/>
    <n v="272600"/>
    <n v="1"/>
    <n v="1"/>
    <n v="1"/>
    <n v="1"/>
    <d v="2021-11-04T00:00:00"/>
    <x v="2992"/>
    <n v="272600"/>
    <n v="23954"/>
    <x v="12"/>
    <x v="2"/>
    <n v="248646"/>
    <n v="0.91212765957446806"/>
  </r>
  <r>
    <s v="ODR9367590056a"/>
    <s v="C376366L"/>
    <x v="207"/>
    <s v="P146844"/>
    <n v="27260"/>
    <n v="1"/>
    <n v="272600"/>
    <n v="0"/>
    <n v="272600"/>
    <n v="1"/>
    <n v="1"/>
    <n v="1"/>
    <n v="1"/>
    <d v="2021-10-11T00:00:00"/>
    <x v="2993"/>
    <n v="272600"/>
    <n v="16356"/>
    <x v="12"/>
    <x v="2"/>
    <n v="256244"/>
    <n v="0.94"/>
  </r>
  <r>
    <s v="ODR3167001014p"/>
    <s v="C821745L"/>
    <x v="0"/>
    <s v="P783473"/>
    <n v="27260"/>
    <n v="1"/>
    <n v="272600"/>
    <n v="0"/>
    <n v="272600"/>
    <n v="1"/>
    <n v="1"/>
    <n v="1"/>
    <n v="1"/>
    <d v="2021-11-06T00:00:00"/>
    <x v="2991"/>
    <n v="272600"/>
    <n v="18212"/>
    <x v="12"/>
    <x v="2"/>
    <n v="254388"/>
    <n v="0.93319148936170215"/>
  </r>
  <r>
    <s v="ODR7748388301o"/>
    <s v="C544070L"/>
    <x v="2"/>
    <s v="P605311"/>
    <n v="27260"/>
    <n v="1"/>
    <n v="272600"/>
    <n v="0"/>
    <n v="272600"/>
    <n v="1"/>
    <n v="1"/>
    <n v="1"/>
    <n v="1"/>
    <d v="2021-11-14T00:00:00"/>
    <x v="2994"/>
    <n v="272600"/>
    <n v="19894"/>
    <x v="12"/>
    <x v="2"/>
    <n v="252706"/>
    <n v="0.92702127659574463"/>
  </r>
  <r>
    <s v="ODR9662204511k"/>
    <s v="C676102L"/>
    <x v="404"/>
    <s v="P516066"/>
    <n v="26390"/>
    <n v="1"/>
    <n v="263900"/>
    <n v="0"/>
    <n v="263900"/>
    <n v="1"/>
    <n v="0"/>
    <n v="0"/>
    <n v="12"/>
    <d v="2021-09-21T00:00:00"/>
    <x v="953"/>
    <n v="252300"/>
    <n v="22678"/>
    <x v="11"/>
    <x v="12"/>
    <n v="241222"/>
    <n v="0.91406593406593406"/>
  </r>
  <r>
    <s v="ODR3513534731f"/>
    <s v="C525405L"/>
    <x v="321"/>
    <s v="P113788"/>
    <n v="26100"/>
    <n v="1"/>
    <n v="261000"/>
    <n v="0"/>
    <n v="261000"/>
    <n v="1"/>
    <n v="1"/>
    <n v="0"/>
    <n v="1"/>
    <d v="2021-07-24T00:00:00"/>
    <x v="2995"/>
    <n v="261000"/>
    <n v="22156"/>
    <x v="12"/>
    <x v="2"/>
    <n v="238844"/>
    <n v="0.9151111111111111"/>
  </r>
  <r>
    <s v="ODR9198177731c"/>
    <s v="C572270L"/>
    <x v="253"/>
    <s v="P557706"/>
    <n v="13050"/>
    <n v="2"/>
    <n v="261000"/>
    <n v="0"/>
    <n v="261000"/>
    <n v="1"/>
    <n v="1"/>
    <n v="1"/>
    <n v="1"/>
    <d v="2022-01-26T00:00:00"/>
    <x v="2996"/>
    <n v="130500"/>
    <n v="8584"/>
    <x v="12"/>
    <x v="2"/>
    <n v="243832"/>
    <n v="0.93422222222222218"/>
  </r>
  <r>
    <s v="ODR2827128555k"/>
    <s v="C618173L"/>
    <x v="381"/>
    <s v="P165913"/>
    <n v="26100"/>
    <n v="1"/>
    <n v="261000"/>
    <n v="0"/>
    <n v="261000"/>
    <n v="1"/>
    <n v="1"/>
    <n v="0"/>
    <n v="1"/>
    <d v="2022-04-17T00:00:00"/>
    <x v="2997"/>
    <n v="261000"/>
    <n v="23490"/>
    <x v="12"/>
    <x v="2"/>
    <n v="237510"/>
    <n v="0.91"/>
  </r>
  <r>
    <s v="ODR2591472250u"/>
    <s v="C537394L"/>
    <x v="91"/>
    <s v="P548573"/>
    <n v="26100"/>
    <n v="1"/>
    <n v="261000"/>
    <n v="0"/>
    <n v="261000"/>
    <n v="1"/>
    <n v="1"/>
    <n v="0"/>
    <n v="1"/>
    <d v="2022-06-02T00:00:00"/>
    <x v="2998"/>
    <n v="261000"/>
    <n v="23490"/>
    <x v="12"/>
    <x v="2"/>
    <n v="237510"/>
    <n v="0.91"/>
  </r>
  <r>
    <s v="ODR7195187115w"/>
    <s v="C985193L"/>
    <x v="343"/>
    <s v="P876142"/>
    <n v="26100"/>
    <n v="1"/>
    <n v="261000"/>
    <n v="0"/>
    <n v="261000"/>
    <n v="1"/>
    <n v="1"/>
    <n v="1"/>
    <n v="1"/>
    <d v="2021-09-20T00:00:00"/>
    <x v="2742"/>
    <n v="261000"/>
    <n v="20068"/>
    <x v="5"/>
    <x v="2"/>
    <n v="240932"/>
    <n v="0.9231111111111111"/>
  </r>
  <r>
    <s v="ODR2386462140j"/>
    <s v="C830599L"/>
    <x v="313"/>
    <s v="P876142"/>
    <n v="26100"/>
    <n v="1"/>
    <n v="261000"/>
    <n v="0"/>
    <n v="261000"/>
    <n v="1"/>
    <n v="1"/>
    <n v="1"/>
    <n v="1"/>
    <d v="2021-11-18T00:00:00"/>
    <x v="2742"/>
    <n v="261000"/>
    <n v="20068"/>
    <x v="5"/>
    <x v="2"/>
    <n v="240932"/>
    <n v="0.9231111111111111"/>
  </r>
  <r>
    <s v="ODR7054127789t"/>
    <s v="C276338L"/>
    <x v="319"/>
    <s v="P876142"/>
    <n v="26100"/>
    <n v="1"/>
    <n v="261000"/>
    <n v="0"/>
    <n v="261000"/>
    <n v="1"/>
    <n v="1"/>
    <n v="1"/>
    <n v="1"/>
    <d v="2021-07-06T00:00:00"/>
    <x v="2742"/>
    <n v="261000"/>
    <n v="20068"/>
    <x v="5"/>
    <x v="2"/>
    <n v="240932"/>
    <n v="0.9231111111111111"/>
  </r>
  <r>
    <s v="ODR2289404847g"/>
    <s v="C410896L"/>
    <x v="284"/>
    <s v="P876142"/>
    <n v="26100"/>
    <n v="1"/>
    <n v="261000"/>
    <n v="0"/>
    <n v="261000"/>
    <n v="1"/>
    <n v="1"/>
    <n v="1"/>
    <n v="5"/>
    <d v="2021-11-15T00:00:00"/>
    <x v="2742"/>
    <n v="261000"/>
    <n v="20068"/>
    <x v="5"/>
    <x v="0"/>
    <n v="240932"/>
    <n v="0.9231111111111111"/>
  </r>
  <r>
    <s v="ODR3075519916l"/>
    <s v="C533321L"/>
    <x v="346"/>
    <s v="P738924"/>
    <n v="26042"/>
    <n v="1"/>
    <n v="260420"/>
    <n v="0"/>
    <n v="260420"/>
    <n v="1"/>
    <n v="1"/>
    <n v="1"/>
    <n v="1"/>
    <d v="2021-11-12T00:00:00"/>
    <x v="1397"/>
    <n v="202420"/>
    <n v="15370"/>
    <x v="0"/>
    <x v="2"/>
    <n v="245050"/>
    <n v="0.94097995545657021"/>
  </r>
  <r>
    <s v="ODR6583647677e"/>
    <s v="C807718L"/>
    <x v="345"/>
    <s v="P293705"/>
    <n v="26042"/>
    <n v="1"/>
    <n v="260420"/>
    <n v="0"/>
    <n v="260420"/>
    <n v="1"/>
    <n v="1"/>
    <n v="1"/>
    <n v="3"/>
    <d v="2021-11-15T00:00:00"/>
    <x v="2999"/>
    <n v="260420"/>
    <n v="18734"/>
    <x v="5"/>
    <x v="3"/>
    <n v="241686"/>
    <n v="0.92806236080178173"/>
  </r>
  <r>
    <s v="ODR3893087683w"/>
    <s v="C455163L"/>
    <x v="134"/>
    <s v="P169619"/>
    <n v="25868"/>
    <n v="1"/>
    <n v="258680"/>
    <n v="0"/>
    <n v="258680"/>
    <n v="1"/>
    <n v="1"/>
    <n v="0"/>
    <n v="1"/>
    <d v="2021-12-23T00:00:00"/>
    <x v="3000"/>
    <n v="287100"/>
    <n v="24070"/>
    <x v="13"/>
    <x v="2"/>
    <n v="234610"/>
    <n v="0.90695067264573992"/>
  </r>
  <r>
    <s v="ODR7337250174x"/>
    <s v="C264821L"/>
    <x v="324"/>
    <s v="P354882"/>
    <n v="25868"/>
    <n v="1"/>
    <n v="258680"/>
    <n v="0"/>
    <n v="258680"/>
    <n v="1"/>
    <n v="1"/>
    <n v="1"/>
    <n v="1"/>
    <d v="2021-12-22T00:00:00"/>
    <x v="3001"/>
    <n v="258680"/>
    <n v="15486"/>
    <x v="13"/>
    <x v="2"/>
    <n v="243194"/>
    <n v="0.94013452914798201"/>
  </r>
  <r>
    <s v="ODR8937331114m"/>
    <s v="C832040L"/>
    <x v="108"/>
    <s v="P851704"/>
    <n v="25868"/>
    <n v="1"/>
    <n v="258680"/>
    <n v="0"/>
    <n v="258680"/>
    <n v="1"/>
    <n v="1"/>
    <n v="0"/>
    <n v="1"/>
    <d v="2022-01-17T00:00:00"/>
    <x v="3002"/>
    <n v="287100"/>
    <n v="22098"/>
    <x v="12"/>
    <x v="2"/>
    <n v="236582"/>
    <n v="0.91457399103139014"/>
  </r>
  <r>
    <s v="ODR7365070070d"/>
    <s v="C757984L"/>
    <x v="175"/>
    <s v="P758031"/>
    <n v="25810"/>
    <n v="1"/>
    <n v="258100"/>
    <n v="0"/>
    <n v="258100"/>
    <n v="1"/>
    <n v="0"/>
    <n v="0"/>
    <n v="1"/>
    <d v="2021-07-05T00:00:00"/>
    <x v="3003"/>
    <n v="258100"/>
    <n v="19604"/>
    <x v="12"/>
    <x v="2"/>
    <n v="238496"/>
    <n v="0.92404494382022473"/>
  </r>
  <r>
    <s v="ODR6976550406k"/>
    <s v="C848031L"/>
    <x v="173"/>
    <s v="P808167"/>
    <n v="12180"/>
    <n v="2"/>
    <n v="243600"/>
    <n v="0"/>
    <n v="243600"/>
    <n v="1"/>
    <n v="1"/>
    <n v="1"/>
    <n v="1"/>
    <d v="2021-12-25T00:00:00"/>
    <x v="3004"/>
    <n v="121800"/>
    <n v="7424"/>
    <x v="12"/>
    <x v="2"/>
    <n v="228752"/>
    <n v="0.93904761904761902"/>
  </r>
  <r>
    <s v="ODR7390150631r"/>
    <s v="C978166L"/>
    <x v="148"/>
    <s v="P143824"/>
    <n v="24360"/>
    <n v="1"/>
    <n v="243600"/>
    <n v="0"/>
    <n v="243600"/>
    <n v="1"/>
    <n v="1"/>
    <n v="0"/>
    <n v="1"/>
    <d v="2022-01-20T00:00:00"/>
    <x v="3005"/>
    <n v="243600"/>
    <n v="16298"/>
    <x v="12"/>
    <x v="2"/>
    <n v="227302"/>
    <n v="0.93309523809523809"/>
  </r>
  <r>
    <s v="ODR2858727707x"/>
    <s v="C485693L"/>
    <x v="265"/>
    <s v="P858901"/>
    <n v="12122"/>
    <n v="2"/>
    <n v="242440"/>
    <n v="0"/>
    <n v="242440"/>
    <n v="1"/>
    <n v="1"/>
    <n v="1"/>
    <n v="1"/>
    <d v="2021-07-02T00:00:00"/>
    <x v="3006"/>
    <n v="121220"/>
    <n v="7366"/>
    <x v="12"/>
    <x v="2"/>
    <n v="227708"/>
    <n v="0.93923444976076553"/>
  </r>
  <r>
    <s v="ODR6773429051u"/>
    <s v="C507015L"/>
    <x v="247"/>
    <s v="P587885"/>
    <n v="24070"/>
    <n v="1"/>
    <n v="240700"/>
    <n v="0"/>
    <n v="240700"/>
    <n v="1"/>
    <n v="1"/>
    <n v="1"/>
    <n v="1"/>
    <d v="2022-03-27T00:00:00"/>
    <x v="3007"/>
    <n v="240700"/>
    <n v="21170"/>
    <x v="12"/>
    <x v="2"/>
    <n v="219530"/>
    <n v="0.91204819277108429"/>
  </r>
  <r>
    <s v="ODR5488523454a"/>
    <s v="C220081L"/>
    <x v="313"/>
    <s v="P652582"/>
    <n v="23780"/>
    <n v="1"/>
    <n v="237800"/>
    <n v="0"/>
    <n v="237800"/>
    <n v="1"/>
    <n v="1"/>
    <n v="0"/>
    <n v="1"/>
    <d v="2021-12-11T00:00:00"/>
    <x v="3008"/>
    <n v="237800"/>
    <n v="20184"/>
    <x v="12"/>
    <x v="2"/>
    <n v="217616"/>
    <n v="0.91512195121951223"/>
  </r>
  <r>
    <s v="ODR9855332982b"/>
    <s v="C220081L"/>
    <x v="322"/>
    <s v="P652582"/>
    <n v="23780"/>
    <n v="1"/>
    <n v="237800"/>
    <n v="0"/>
    <n v="237800"/>
    <n v="1"/>
    <n v="1"/>
    <n v="0"/>
    <n v="1"/>
    <d v="2021-12-11T00:00:00"/>
    <x v="3008"/>
    <n v="237800"/>
    <n v="20184"/>
    <x v="12"/>
    <x v="2"/>
    <n v="217616"/>
    <n v="0.91512195121951223"/>
  </r>
  <r>
    <s v="ODR4086226217h"/>
    <s v="C139855L"/>
    <x v="385"/>
    <s v="P976875"/>
    <n v="23374"/>
    <n v="1"/>
    <n v="233740"/>
    <n v="0"/>
    <n v="233740"/>
    <n v="1"/>
    <n v="1"/>
    <n v="1"/>
    <n v="1"/>
    <d v="2021-07-09T00:00:00"/>
    <x v="2547"/>
    <n v="233740"/>
    <n v="19836"/>
    <x v="5"/>
    <x v="2"/>
    <n v="213904"/>
    <n v="0.91513647642679896"/>
  </r>
  <r>
    <s v="ODR3192235517y"/>
    <s v="C559905L"/>
    <x v="207"/>
    <s v="P469663"/>
    <n v="23200"/>
    <n v="1"/>
    <n v="232000"/>
    <n v="0"/>
    <n v="232000"/>
    <n v="1"/>
    <n v="1"/>
    <n v="1"/>
    <n v="1"/>
    <d v="2021-10-21T00:00:00"/>
    <x v="3009"/>
    <n v="232000"/>
    <n v="15776"/>
    <x v="13"/>
    <x v="2"/>
    <n v="216224"/>
    <n v="0.93200000000000005"/>
  </r>
  <r>
    <s v="ODR5028039905w"/>
    <s v="C303867L"/>
    <x v="365"/>
    <s v="P469663"/>
    <n v="23200"/>
    <n v="1"/>
    <n v="232000"/>
    <n v="0"/>
    <n v="232000"/>
    <n v="1"/>
    <n v="1"/>
    <n v="1"/>
    <n v="1"/>
    <d v="2021-11-06T00:00:00"/>
    <x v="3009"/>
    <n v="232000"/>
    <n v="15776"/>
    <x v="13"/>
    <x v="2"/>
    <n v="216224"/>
    <n v="0.93200000000000005"/>
  </r>
  <r>
    <s v="ODR6931016136i"/>
    <s v="C548018L"/>
    <x v="173"/>
    <s v="P469663"/>
    <n v="23200"/>
    <n v="1"/>
    <n v="232000"/>
    <n v="0"/>
    <n v="232000"/>
    <n v="1"/>
    <n v="1"/>
    <n v="1"/>
    <n v="1"/>
    <d v="2021-12-18T00:00:00"/>
    <x v="3009"/>
    <n v="232000"/>
    <n v="15776"/>
    <x v="13"/>
    <x v="2"/>
    <n v="216224"/>
    <n v="0.93200000000000005"/>
  </r>
  <r>
    <s v="ODR4027923448a"/>
    <s v="C474489L"/>
    <x v="347"/>
    <s v="P301156"/>
    <n v="23200"/>
    <n v="1"/>
    <n v="232000"/>
    <n v="0"/>
    <n v="232000"/>
    <n v="1"/>
    <n v="1"/>
    <n v="1"/>
    <n v="1"/>
    <d v="2021-12-07T00:00:00"/>
    <x v="3010"/>
    <n v="232000"/>
    <n v="13920"/>
    <x v="13"/>
    <x v="2"/>
    <n v="218080"/>
    <n v="0.94"/>
  </r>
  <r>
    <s v="ODR6031362499w"/>
    <s v="C190902L"/>
    <x v="244"/>
    <s v="P469663"/>
    <n v="23200"/>
    <n v="1"/>
    <n v="232000"/>
    <n v="0"/>
    <n v="232000"/>
    <n v="1"/>
    <n v="1"/>
    <n v="1"/>
    <n v="1"/>
    <d v="2022-04-19T00:00:00"/>
    <x v="3009"/>
    <n v="232000"/>
    <n v="15776"/>
    <x v="13"/>
    <x v="2"/>
    <n v="216224"/>
    <n v="0.93200000000000005"/>
  </r>
  <r>
    <s v="ODR7705038271u"/>
    <s v="C818315L"/>
    <x v="291"/>
    <s v="P147689"/>
    <n v="23200"/>
    <n v="1"/>
    <n v="232000"/>
    <n v="0"/>
    <n v="232000"/>
    <n v="1"/>
    <n v="1"/>
    <n v="1"/>
    <n v="1"/>
    <d v="2022-02-20T00:00:00"/>
    <x v="3011"/>
    <n v="232000"/>
    <n v="18560"/>
    <x v="13"/>
    <x v="2"/>
    <n v="213440"/>
    <n v="0.92"/>
  </r>
  <r>
    <s v="ODR8753192698d"/>
    <s v="C991374L"/>
    <x v="169"/>
    <s v="P155434"/>
    <n v="23200"/>
    <n v="1"/>
    <n v="232000"/>
    <n v="0"/>
    <n v="232000"/>
    <n v="1"/>
    <n v="1"/>
    <n v="1"/>
    <n v="1"/>
    <d v="2021-10-23T00:00:00"/>
    <x v="3012"/>
    <n v="232000"/>
    <n v="18792"/>
    <x v="12"/>
    <x v="2"/>
    <n v="213208"/>
    <n v="0.91900000000000004"/>
  </r>
  <r>
    <s v="ODR1882289960d"/>
    <s v="C796146L"/>
    <x v="236"/>
    <s v="P161861"/>
    <n v="23200"/>
    <n v="1"/>
    <n v="232000"/>
    <n v="0"/>
    <n v="232000"/>
    <n v="1"/>
    <n v="1"/>
    <n v="1"/>
    <n v="1"/>
    <d v="2021-08-21T00:00:00"/>
    <x v="2556"/>
    <n v="232000"/>
    <n v="13920"/>
    <x v="12"/>
    <x v="2"/>
    <n v="218080"/>
    <n v="0.94"/>
  </r>
  <r>
    <s v="ODR7385349121m"/>
    <s v="C607524L"/>
    <x v="283"/>
    <s v="P373435"/>
    <n v="23200"/>
    <n v="1"/>
    <n v="232000"/>
    <n v="0"/>
    <n v="232000"/>
    <n v="1"/>
    <n v="1"/>
    <n v="1"/>
    <n v="1"/>
    <d v="2021-10-17T00:00:00"/>
    <x v="3013"/>
    <n v="232000"/>
    <n v="19952"/>
    <x v="12"/>
    <x v="2"/>
    <n v="212048"/>
    <n v="0.91400000000000003"/>
  </r>
  <r>
    <s v="ODR4690611780s"/>
    <s v="C941362L"/>
    <x v="357"/>
    <s v="P927113"/>
    <n v="23142"/>
    <n v="1"/>
    <n v="231420"/>
    <n v="0"/>
    <n v="231420"/>
    <n v="1"/>
    <n v="1"/>
    <n v="1"/>
    <n v="3"/>
    <d v="2021-07-27T00:00:00"/>
    <x v="3014"/>
    <n v="231420"/>
    <n v="19894"/>
    <x v="13"/>
    <x v="3"/>
    <n v="211526"/>
    <n v="0.9140350877192982"/>
  </r>
  <r>
    <s v="ODR6880360531e"/>
    <s v="C120606L"/>
    <x v="267"/>
    <s v="P548597"/>
    <n v="23142"/>
    <n v="1"/>
    <n v="231420"/>
    <n v="0"/>
    <n v="231420"/>
    <n v="1"/>
    <n v="1"/>
    <n v="1"/>
    <n v="1"/>
    <d v="2022-01-26T00:00:00"/>
    <x v="3015"/>
    <n v="231420"/>
    <n v="14094"/>
    <x v="13"/>
    <x v="2"/>
    <n v="217326"/>
    <n v="0.93909774436090221"/>
  </r>
  <r>
    <s v="ODR8603782920m"/>
    <s v="C341639L"/>
    <x v="408"/>
    <s v="P908867"/>
    <n v="23142"/>
    <n v="1"/>
    <n v="231420"/>
    <n v="0"/>
    <n v="231420"/>
    <n v="1"/>
    <n v="0"/>
    <n v="0"/>
    <n v="1"/>
    <d v="2021-07-12T00:00:00"/>
    <x v="3016"/>
    <n v="231420"/>
    <n v="18966"/>
    <x v="14"/>
    <x v="2"/>
    <n v="212454"/>
    <n v="0.91804511278195489"/>
  </r>
  <r>
    <s v="ODR6773666848n"/>
    <s v="C845064L"/>
    <x v="350"/>
    <s v="P974285"/>
    <n v="23142"/>
    <n v="1"/>
    <n v="231420"/>
    <n v="0"/>
    <n v="231420"/>
    <n v="1"/>
    <n v="1"/>
    <n v="1"/>
    <n v="11"/>
    <d v="2021-07-16T00:00:00"/>
    <x v="3017"/>
    <n v="231420"/>
    <n v="17110"/>
    <x v="14"/>
    <x v="10"/>
    <n v="214310"/>
    <n v="0.92606516290726815"/>
  </r>
  <r>
    <s v="ODR7907438097c"/>
    <s v="C331799L"/>
    <x v="373"/>
    <s v="P618968"/>
    <n v="11542"/>
    <n v="2"/>
    <n v="230840"/>
    <n v="0"/>
    <n v="230840"/>
    <n v="1"/>
    <n v="1"/>
    <n v="1"/>
    <n v="1"/>
    <d v="2021-08-26T00:00:00"/>
    <x v="3018"/>
    <n v="115420"/>
    <n v="7018"/>
    <x v="5"/>
    <x v="2"/>
    <n v="216804"/>
    <n v="0.93919597989949744"/>
  </r>
  <r>
    <s v="ODR3390027032t"/>
    <s v="C361840L"/>
    <x v="221"/>
    <s v="P275609"/>
    <n v="22910"/>
    <n v="1"/>
    <n v="229100"/>
    <n v="0"/>
    <n v="229100"/>
    <n v="1"/>
    <n v="1"/>
    <n v="1"/>
    <n v="1"/>
    <d v="2021-07-02T00:00:00"/>
    <x v="3019"/>
    <n v="229100"/>
    <n v="17864"/>
    <x v="13"/>
    <x v="2"/>
    <n v="211236"/>
    <n v="0.92202531645569619"/>
  </r>
  <r>
    <s v="ODR5724430200s"/>
    <s v="C467146L"/>
    <x v="82"/>
    <s v="P926714"/>
    <n v="22910"/>
    <n v="1"/>
    <n v="229100"/>
    <n v="0"/>
    <n v="229100"/>
    <n v="1"/>
    <n v="1"/>
    <n v="1"/>
    <n v="1"/>
    <d v="2021-11-09T00:00:00"/>
    <x v="3020"/>
    <n v="229100"/>
    <n v="19430"/>
    <x v="13"/>
    <x v="2"/>
    <n v="209670"/>
    <n v="0.91518987341772151"/>
  </r>
  <r>
    <s v="ODR2394733190r"/>
    <s v="C812535L"/>
    <x v="116"/>
    <s v="P735219"/>
    <n v="22910"/>
    <n v="1"/>
    <n v="229100"/>
    <n v="0"/>
    <n v="229100"/>
    <n v="1"/>
    <n v="1"/>
    <n v="0"/>
    <n v="1"/>
    <d v="2022-03-04T00:00:00"/>
    <x v="3021"/>
    <n v="229100"/>
    <n v="16472"/>
    <x v="13"/>
    <x v="2"/>
    <n v="212628"/>
    <n v="0.92810126582278485"/>
  </r>
  <r>
    <s v="ODR6650158614l"/>
    <s v="C536359L"/>
    <x v="260"/>
    <s v="P886503"/>
    <n v="22910"/>
    <n v="1"/>
    <n v="229100"/>
    <n v="0"/>
    <n v="229100"/>
    <n v="1"/>
    <n v="1"/>
    <n v="0"/>
    <n v="1"/>
    <d v="2022-04-22T00:00:00"/>
    <x v="3022"/>
    <n v="229100"/>
    <n v="19198"/>
    <x v="13"/>
    <x v="2"/>
    <n v="209902"/>
    <n v="0.91620253164556964"/>
  </r>
  <r>
    <s v="ODR3659883347k"/>
    <s v="C640730L"/>
    <x v="62"/>
    <s v="P482294"/>
    <n v="22910"/>
    <n v="1"/>
    <n v="229100"/>
    <n v="0"/>
    <n v="229100"/>
    <n v="1"/>
    <n v="1"/>
    <n v="0"/>
    <n v="1"/>
    <d v="2022-06-12T00:00:00"/>
    <x v="3023"/>
    <n v="229100"/>
    <n v="18966"/>
    <x v="13"/>
    <x v="2"/>
    <n v="210134"/>
    <n v="0.91721518987341777"/>
  </r>
  <r>
    <s v="ODR3589017856d"/>
    <s v="C814229L"/>
    <x v="99"/>
    <s v="P812958"/>
    <n v="22910"/>
    <n v="1"/>
    <n v="229100"/>
    <n v="0"/>
    <n v="229100"/>
    <n v="1"/>
    <n v="1"/>
    <n v="0"/>
    <n v="1"/>
    <d v="2021-07-13T00:00:00"/>
    <x v="3024"/>
    <n v="229100"/>
    <n v="17400"/>
    <x v="13"/>
    <x v="2"/>
    <n v="211700"/>
    <n v="0.92405063291139244"/>
  </r>
  <r>
    <s v="ODR9835795248c"/>
    <s v="C389258L"/>
    <x v="398"/>
    <s v="P252431"/>
    <n v="22910"/>
    <n v="1"/>
    <n v="229100"/>
    <n v="0"/>
    <n v="229100"/>
    <n v="1"/>
    <n v="1"/>
    <n v="0"/>
    <n v="1"/>
    <d v="2021-09-07T00:00:00"/>
    <x v="3025"/>
    <n v="229100"/>
    <n v="17400"/>
    <x v="12"/>
    <x v="2"/>
    <n v="211700"/>
    <n v="0.92405063291139244"/>
  </r>
  <r>
    <s v="ODR5359458917u"/>
    <s v="C189483L"/>
    <x v="237"/>
    <s v="P897301"/>
    <n v="22910"/>
    <n v="1"/>
    <n v="229100"/>
    <n v="0"/>
    <n v="229100"/>
    <n v="1"/>
    <n v="1"/>
    <n v="1"/>
    <n v="1"/>
    <d v="2021-07-22T00:00:00"/>
    <x v="3026"/>
    <n v="229100"/>
    <n v="19894"/>
    <x v="12"/>
    <x v="2"/>
    <n v="209206"/>
    <n v="0.91316455696202536"/>
  </r>
  <r>
    <s v="ODR4233566564g"/>
    <s v="C445586L"/>
    <x v="284"/>
    <s v="P475695"/>
    <n v="22910"/>
    <n v="1"/>
    <n v="229100"/>
    <n v="0"/>
    <n v="229100"/>
    <n v="1"/>
    <n v="1"/>
    <n v="1"/>
    <n v="1"/>
    <d v="2021-11-24T00:00:00"/>
    <x v="2819"/>
    <n v="229100"/>
    <n v="17168"/>
    <x v="12"/>
    <x v="2"/>
    <n v="211932"/>
    <n v="0.92506329113924046"/>
  </r>
  <r>
    <s v="ODR3316772626m"/>
    <s v="C225547L"/>
    <x v="267"/>
    <s v="P878986"/>
    <n v="22910"/>
    <n v="1"/>
    <n v="229100"/>
    <n v="0"/>
    <n v="229100"/>
    <n v="1"/>
    <n v="1"/>
    <n v="1"/>
    <n v="1"/>
    <d v="2022-01-19T00:00:00"/>
    <x v="3027"/>
    <n v="229100"/>
    <n v="17400"/>
    <x v="12"/>
    <x v="2"/>
    <n v="211700"/>
    <n v="0.92405063291139244"/>
  </r>
  <r>
    <s v="ODR2091651506h"/>
    <s v="C896308L"/>
    <x v="75"/>
    <s v="P166403"/>
    <n v="22910"/>
    <n v="1"/>
    <n v="229100"/>
    <n v="0"/>
    <n v="229100"/>
    <n v="1"/>
    <n v="1"/>
    <n v="0"/>
    <n v="1"/>
    <d v="2021-07-20T00:00:00"/>
    <x v="3028"/>
    <n v="229100"/>
    <n v="19894"/>
    <x v="12"/>
    <x v="2"/>
    <n v="209206"/>
    <n v="0.91316455696202536"/>
  </r>
  <r>
    <s v="ODR6530112749j"/>
    <s v="C617369L"/>
    <x v="256"/>
    <s v="P849717"/>
    <n v="7540"/>
    <n v="3"/>
    <n v="226200"/>
    <n v="0"/>
    <n v="226200"/>
    <n v="1"/>
    <n v="1"/>
    <n v="1"/>
    <n v="1"/>
    <d v="2021-09-09T00:00:00"/>
    <x v="3029"/>
    <n v="75400"/>
    <n v="4640"/>
    <x v="13"/>
    <x v="2"/>
    <n v="212280"/>
    <n v="0.93846153846153846"/>
  </r>
  <r>
    <s v="ODR7612554050i"/>
    <s v="C740457L"/>
    <x v="142"/>
    <s v="P465690"/>
    <n v="22620"/>
    <n v="1"/>
    <n v="226200"/>
    <n v="0"/>
    <n v="226200"/>
    <n v="1"/>
    <n v="0"/>
    <n v="0"/>
    <n v="1"/>
    <d v="2021-07-11T00:00:00"/>
    <x v="3030"/>
    <n v="226200"/>
    <n v="15138"/>
    <x v="3"/>
    <x v="2"/>
    <n v="211062"/>
    <n v="0.93307692307692303"/>
  </r>
  <r>
    <s v="ODR7151605891u"/>
    <s v="C915725L"/>
    <x v="242"/>
    <s v="P608125"/>
    <n v="22620"/>
    <n v="1"/>
    <n v="226200"/>
    <n v="0"/>
    <n v="226200"/>
    <n v="1"/>
    <n v="0"/>
    <n v="0"/>
    <n v="1"/>
    <d v="2021-08-05T00:00:00"/>
    <x v="3031"/>
    <n v="226200"/>
    <n v="19662"/>
    <x v="3"/>
    <x v="2"/>
    <n v="206538"/>
    <n v="0.91307692307692312"/>
  </r>
  <r>
    <s v="ODR5540334363q"/>
    <s v="C119857L"/>
    <x v="133"/>
    <s v="P700382"/>
    <n v="21750"/>
    <n v="1"/>
    <n v="217500"/>
    <n v="0"/>
    <n v="217500"/>
    <n v="1"/>
    <n v="1"/>
    <n v="0"/>
    <n v="1"/>
    <d v="2022-03-21T00:00:00"/>
    <x v="3032"/>
    <n v="217500"/>
    <n v="16066"/>
    <x v="13"/>
    <x v="2"/>
    <n v="201434"/>
    <n v="0.92613333333333336"/>
  </r>
  <r>
    <s v="ODR5818844354b"/>
    <s v="C735239L"/>
    <x v="60"/>
    <s v="P778245"/>
    <n v="21170"/>
    <n v="1"/>
    <n v="211700"/>
    <n v="0"/>
    <n v="211700"/>
    <n v="1"/>
    <n v="0"/>
    <n v="0"/>
    <n v="7"/>
    <d v="2021-08-28T00:00:00"/>
    <x v="3033"/>
    <n v="211700"/>
    <n v="14790"/>
    <x v="5"/>
    <x v="4"/>
    <n v="196910"/>
    <n v="0.93013698630136987"/>
  </r>
  <r>
    <s v="ODR4118181253u"/>
    <s v="C877981L"/>
    <x v="323"/>
    <s v="P377021"/>
    <n v="20880"/>
    <n v="1"/>
    <n v="208800"/>
    <n v="0"/>
    <n v="208800"/>
    <n v="1"/>
    <n v="1"/>
    <n v="1"/>
    <n v="1"/>
    <d v="2021-09-24T00:00:00"/>
    <x v="3034"/>
    <n v="232000"/>
    <n v="14848"/>
    <x v="13"/>
    <x v="2"/>
    <n v="193952"/>
    <n v="0.92888888888888888"/>
  </r>
  <r>
    <s v="ODR4081660501f"/>
    <s v="C247324L"/>
    <x v="235"/>
    <s v="P892177"/>
    <n v="20880"/>
    <n v="1"/>
    <n v="208800"/>
    <n v="0"/>
    <n v="208800"/>
    <n v="1"/>
    <n v="1"/>
    <n v="0"/>
    <n v="1"/>
    <d v="2021-09-25T00:00:00"/>
    <x v="3035"/>
    <n v="208800"/>
    <n v="18792"/>
    <x v="3"/>
    <x v="2"/>
    <n v="190008"/>
    <n v="0.91"/>
  </r>
  <r>
    <s v="ODR3702095722h"/>
    <s v="C817349L"/>
    <x v="401"/>
    <s v="P494324"/>
    <n v="10440"/>
    <n v="2"/>
    <n v="208800"/>
    <n v="0"/>
    <n v="208800"/>
    <n v="1"/>
    <n v="1"/>
    <n v="0"/>
    <n v="1"/>
    <d v="2021-10-15T00:00:00"/>
    <x v="3036"/>
    <n v="104400"/>
    <n v="8236"/>
    <x v="12"/>
    <x v="2"/>
    <n v="192328"/>
    <n v="0.9211111111111111"/>
  </r>
  <r>
    <s v="ODR5993422430r"/>
    <s v="C520904L"/>
    <x v="320"/>
    <s v="P208528"/>
    <n v="20590"/>
    <n v="1"/>
    <n v="205900"/>
    <n v="0"/>
    <n v="205900"/>
    <n v="1"/>
    <n v="1"/>
    <n v="0"/>
    <n v="1"/>
    <d v="2021-10-02T00:00:00"/>
    <x v="3037"/>
    <n v="205900"/>
    <n v="12354"/>
    <x v="0"/>
    <x v="2"/>
    <n v="193546"/>
    <n v="0.94"/>
  </r>
  <r>
    <s v="ODR3662176173p"/>
    <s v="C649308L"/>
    <x v="119"/>
    <s v="P305622"/>
    <n v="20590"/>
    <n v="1"/>
    <n v="205900"/>
    <n v="0"/>
    <n v="205900"/>
    <n v="1"/>
    <n v="1"/>
    <n v="1"/>
    <n v="1"/>
    <d v="2021-11-05T00:00:00"/>
    <x v="3038"/>
    <n v="191400"/>
    <n v="14326"/>
    <x v="0"/>
    <x v="2"/>
    <n v="191574"/>
    <n v="0.93042253521126761"/>
  </r>
  <r>
    <s v="ODR4328499446e"/>
    <s v="C670300L"/>
    <x v="110"/>
    <s v="P303627"/>
    <n v="20416"/>
    <n v="1"/>
    <n v="204160"/>
    <n v="0"/>
    <n v="204160"/>
    <n v="1"/>
    <n v="1"/>
    <n v="1"/>
    <n v="1"/>
    <d v="2021-08-05T00:00:00"/>
    <x v="3039"/>
    <n v="204160"/>
    <n v="17922"/>
    <x v="12"/>
    <x v="2"/>
    <n v="186238"/>
    <n v="0.91221590909090911"/>
  </r>
  <r>
    <s v="ODR4161946120t"/>
    <s v="C796307L"/>
    <x v="344"/>
    <s v="P704808"/>
    <n v="20300"/>
    <n v="1"/>
    <n v="203000"/>
    <n v="0"/>
    <n v="203000"/>
    <n v="1"/>
    <n v="1"/>
    <n v="0"/>
    <n v="1"/>
    <d v="2021-11-23T00:00:00"/>
    <x v="2029"/>
    <n v="203000"/>
    <n v="12586"/>
    <x v="12"/>
    <x v="2"/>
    <n v="190414"/>
    <n v="0.93799999999999994"/>
  </r>
  <r>
    <s v="ODR5318693292w"/>
    <s v="C328276L"/>
    <x v="321"/>
    <s v="P738924"/>
    <n v="20242"/>
    <n v="1"/>
    <n v="202420"/>
    <n v="0"/>
    <n v="202420"/>
    <n v="1"/>
    <n v="1"/>
    <n v="1"/>
    <n v="1"/>
    <d v="2021-12-15T00:00:00"/>
    <x v="1397"/>
    <n v="202420"/>
    <n v="15370"/>
    <x v="0"/>
    <x v="2"/>
    <n v="187050"/>
    <n v="0.9240687679083095"/>
  </r>
  <r>
    <s v="ODR8798991003u"/>
    <s v="C883450L"/>
    <x v="345"/>
    <s v="P738924"/>
    <n v="20242"/>
    <n v="1"/>
    <n v="202420"/>
    <n v="0"/>
    <n v="202420"/>
    <n v="1"/>
    <n v="1"/>
    <n v="1"/>
    <n v="1"/>
    <d v="2021-11-06T00:00:00"/>
    <x v="1397"/>
    <n v="202420"/>
    <n v="15370"/>
    <x v="0"/>
    <x v="2"/>
    <n v="187050"/>
    <n v="0.9240687679083095"/>
  </r>
  <r>
    <s v="ODR7916303985y"/>
    <s v="C941719L"/>
    <x v="346"/>
    <s v="P283634"/>
    <n v="20242"/>
    <n v="1"/>
    <n v="202420"/>
    <n v="0"/>
    <n v="202420"/>
    <n v="1"/>
    <n v="1"/>
    <n v="1"/>
    <n v="1"/>
    <d v="2021-10-12T00:00:00"/>
    <x v="3040"/>
    <n v="202420"/>
    <n v="14558"/>
    <x v="12"/>
    <x v="2"/>
    <n v="187862"/>
    <n v="0.92808022922636102"/>
  </r>
  <r>
    <s v="ODR6279381768o"/>
    <s v="C617436L"/>
    <x v="339"/>
    <s v="P283634"/>
    <n v="20242"/>
    <n v="1"/>
    <n v="202420"/>
    <n v="0"/>
    <n v="202420"/>
    <n v="1"/>
    <n v="1"/>
    <n v="1"/>
    <n v="1"/>
    <d v="2021-11-12T00:00:00"/>
    <x v="3040"/>
    <n v="202420"/>
    <n v="14558"/>
    <x v="12"/>
    <x v="2"/>
    <n v="187862"/>
    <n v="0.92808022922636102"/>
  </r>
  <r>
    <s v="ODR9439439742f"/>
    <s v="C625394L"/>
    <x v="322"/>
    <s v="P136346"/>
    <n v="20242"/>
    <n v="1"/>
    <n v="202420"/>
    <n v="0"/>
    <n v="202420"/>
    <n v="1"/>
    <n v="1"/>
    <n v="1"/>
    <n v="1"/>
    <d v="2021-11-26T00:00:00"/>
    <x v="3041"/>
    <n v="432100"/>
    <n v="37120"/>
    <x v="5"/>
    <x v="2"/>
    <n v="165300"/>
    <n v="0.81661891117478513"/>
  </r>
  <r>
    <s v="ODR6181908266n"/>
    <s v="C551297L"/>
    <x v="302"/>
    <s v="P543601"/>
    <n v="20010"/>
    <n v="1"/>
    <n v="200100"/>
    <n v="0"/>
    <n v="200100"/>
    <n v="1"/>
    <n v="1"/>
    <n v="1"/>
    <n v="1"/>
    <d v="2022-06-14T00:00:00"/>
    <x v="3042"/>
    <n v="200100"/>
    <n v="12992"/>
    <x v="13"/>
    <x v="2"/>
    <n v="187108"/>
    <n v="0.93507246376811592"/>
  </r>
  <r>
    <s v="ODR2615561752x"/>
    <s v="C661506L"/>
    <x v="95"/>
    <s v="P921628"/>
    <n v="19778"/>
    <n v="1"/>
    <n v="197780"/>
    <n v="0"/>
    <n v="197780"/>
    <n v="1"/>
    <n v="1"/>
    <n v="1"/>
    <n v="1"/>
    <d v="2022-02-27T00:00:00"/>
    <x v="3043"/>
    <n v="197780"/>
    <n v="15776"/>
    <x v="12"/>
    <x v="2"/>
    <n v="182004"/>
    <n v="0.9202346041055719"/>
  </r>
  <r>
    <s v="ODR3252361826f"/>
    <s v="C281813L"/>
    <x v="210"/>
    <s v="P969410"/>
    <n v="19662"/>
    <n v="1"/>
    <n v="196620"/>
    <n v="0"/>
    <n v="196620"/>
    <n v="1"/>
    <n v="1"/>
    <n v="1"/>
    <n v="1"/>
    <d v="2021-08-23T00:00:00"/>
    <x v="3044"/>
    <n v="196620"/>
    <n v="12934"/>
    <x v="5"/>
    <x v="2"/>
    <n v="183686"/>
    <n v="0.93421828908554572"/>
  </r>
  <r>
    <s v="ODR6820913456m"/>
    <s v="C955201L"/>
    <x v="255"/>
    <s v="P897665"/>
    <n v="19140"/>
    <n v="1"/>
    <n v="191400"/>
    <n v="0"/>
    <n v="191400"/>
    <n v="1"/>
    <n v="1"/>
    <n v="1"/>
    <n v="1"/>
    <d v="2022-03-27T00:00:00"/>
    <x v="3045"/>
    <n v="191400"/>
    <n v="16066"/>
    <x v="13"/>
    <x v="2"/>
    <n v="175334"/>
    <n v="0.91606060606060602"/>
  </r>
  <r>
    <s v="ODR1935405055m"/>
    <s v="C193256L"/>
    <x v="307"/>
    <s v="P169446"/>
    <n v="19140"/>
    <n v="1"/>
    <n v="191400"/>
    <n v="0"/>
    <n v="191400"/>
    <n v="1"/>
    <n v="1"/>
    <n v="0"/>
    <n v="1"/>
    <d v="2022-05-06T00:00:00"/>
    <x v="3046"/>
    <n v="191400"/>
    <n v="13746"/>
    <x v="13"/>
    <x v="2"/>
    <n v="177654"/>
    <n v="0.92818181818181822"/>
  </r>
  <r>
    <s v="ODR3843413857b"/>
    <s v="C297159L"/>
    <x v="74"/>
    <s v="P504503"/>
    <n v="6380"/>
    <n v="3"/>
    <n v="191400"/>
    <n v="0"/>
    <n v="191400"/>
    <n v="1"/>
    <n v="0"/>
    <n v="0"/>
    <n v="5"/>
    <d v="2022-04-13T00:00:00"/>
    <x v="3047"/>
    <n v="63800"/>
    <n v="4582"/>
    <x v="12"/>
    <x v="0"/>
    <n v="177654"/>
    <n v="0.92818181818181822"/>
  </r>
  <r>
    <s v="ODR5907267819p"/>
    <s v="C817349L"/>
    <x v="270"/>
    <s v="P398112"/>
    <n v="9454"/>
    <n v="2"/>
    <n v="189080"/>
    <n v="0"/>
    <n v="189080"/>
    <n v="1"/>
    <n v="1"/>
    <n v="0"/>
    <n v="1"/>
    <d v="2021-10-15T00:00:00"/>
    <x v="3048"/>
    <n v="88160"/>
    <n v="6206"/>
    <x v="12"/>
    <x v="2"/>
    <n v="176668"/>
    <n v="0.93435582822085894"/>
  </r>
  <r>
    <s v="ODR5279491278k"/>
    <s v="C914093L"/>
    <x v="57"/>
    <s v="P499494"/>
    <n v="18502"/>
    <n v="1"/>
    <n v="185020"/>
    <n v="0"/>
    <n v="185020"/>
    <n v="1"/>
    <n v="1"/>
    <n v="1"/>
    <n v="1"/>
    <d v="2021-07-04T00:00:00"/>
    <x v="3049"/>
    <n v="185020"/>
    <n v="11252"/>
    <x v="5"/>
    <x v="2"/>
    <n v="173768"/>
    <n v="0.93918495297805638"/>
  </r>
  <r>
    <s v="ODR2359741087x"/>
    <s v="C284309L"/>
    <x v="98"/>
    <s v="P684181"/>
    <n v="17980"/>
    <n v="1"/>
    <n v="179800"/>
    <n v="0"/>
    <n v="179800"/>
    <n v="1"/>
    <n v="1"/>
    <n v="1"/>
    <n v="1"/>
    <d v="2022-03-17T00:00:00"/>
    <x v="3050"/>
    <n v="179800"/>
    <n v="11658"/>
    <x v="12"/>
    <x v="2"/>
    <n v="168142"/>
    <n v="0.93516129032258066"/>
  </r>
  <r>
    <s v="ODR9148605424y"/>
    <s v="C412410L"/>
    <x v="155"/>
    <s v="P983797"/>
    <n v="17922"/>
    <n v="1"/>
    <n v="179220"/>
    <n v="0"/>
    <n v="179220"/>
    <n v="1"/>
    <n v="1"/>
    <n v="1"/>
    <n v="1"/>
    <d v="2021-07-28T00:00:00"/>
    <x v="3051"/>
    <n v="179220"/>
    <n v="14152"/>
    <x v="5"/>
    <x v="2"/>
    <n v="165068"/>
    <n v="0.92103559870550167"/>
  </r>
  <r>
    <s v="ODR9885055296p"/>
    <s v="C212757L"/>
    <x v="324"/>
    <s v="P639388"/>
    <n v="17864"/>
    <n v="1"/>
    <n v="178640"/>
    <n v="0"/>
    <n v="178640"/>
    <n v="1"/>
    <n v="1"/>
    <n v="1"/>
    <n v="1"/>
    <d v="2021-10-01T00:00:00"/>
    <x v="3052"/>
    <n v="178640"/>
    <n v="12644"/>
    <x v="12"/>
    <x v="2"/>
    <n v="165996"/>
    <n v="0.92922077922077917"/>
  </r>
  <r>
    <s v="ODR5919398533a"/>
    <s v="C230351L"/>
    <x v="198"/>
    <s v="P489854"/>
    <n v="17400"/>
    <n v="1"/>
    <n v="174000"/>
    <n v="0"/>
    <n v="174000"/>
    <n v="1"/>
    <n v="1"/>
    <n v="1"/>
    <n v="1"/>
    <d v="2021-09-28T00:00:00"/>
    <x v="1317"/>
    <n v="174000"/>
    <n v="13398"/>
    <x v="13"/>
    <x v="2"/>
    <n v="160602"/>
    <n v="0.92300000000000004"/>
  </r>
  <r>
    <s v="ODR8330452063h"/>
    <s v="C525405L"/>
    <x v="375"/>
    <s v="P489854"/>
    <n v="17400"/>
    <n v="1"/>
    <n v="174000"/>
    <n v="0"/>
    <n v="174000"/>
    <n v="1"/>
    <n v="1"/>
    <n v="1"/>
    <n v="1"/>
    <d v="2021-07-24T00:00:00"/>
    <x v="1317"/>
    <n v="174000"/>
    <n v="13398"/>
    <x v="13"/>
    <x v="2"/>
    <n v="160602"/>
    <n v="0.92300000000000004"/>
  </r>
  <r>
    <s v="ODR6791371842x"/>
    <s v="C474371L"/>
    <x v="398"/>
    <s v="P489854"/>
    <n v="17400"/>
    <n v="1"/>
    <n v="174000"/>
    <n v="0"/>
    <n v="174000"/>
    <n v="1"/>
    <n v="1"/>
    <n v="1"/>
    <n v="1"/>
    <d v="2021-09-16T00:00:00"/>
    <x v="1317"/>
    <n v="174000"/>
    <n v="13398"/>
    <x v="13"/>
    <x v="2"/>
    <n v="160602"/>
    <n v="0.92300000000000004"/>
  </r>
  <r>
    <s v="ODR6984174122m"/>
    <s v="C956989L"/>
    <x v="155"/>
    <s v="P489854"/>
    <n v="17400"/>
    <n v="1"/>
    <n v="174000"/>
    <n v="0"/>
    <n v="174000"/>
    <n v="1"/>
    <n v="1"/>
    <n v="1"/>
    <n v="1"/>
    <d v="2021-11-17T00:00:00"/>
    <x v="1317"/>
    <n v="174000"/>
    <n v="13398"/>
    <x v="13"/>
    <x v="2"/>
    <n v="160602"/>
    <n v="0.92300000000000004"/>
  </r>
  <r>
    <s v="ODR3513310782o"/>
    <s v="C241821L"/>
    <x v="279"/>
    <s v="P489854"/>
    <n v="17400"/>
    <n v="1"/>
    <n v="174000"/>
    <n v="0"/>
    <n v="174000"/>
    <n v="1"/>
    <n v="1"/>
    <n v="1"/>
    <n v="1"/>
    <d v="2021-09-26T00:00:00"/>
    <x v="1317"/>
    <n v="174000"/>
    <n v="13398"/>
    <x v="13"/>
    <x v="2"/>
    <n v="160602"/>
    <n v="0.92300000000000004"/>
  </r>
  <r>
    <s v="ODR1243782475d"/>
    <s v="C487680L"/>
    <x v="181"/>
    <s v="P489854"/>
    <n v="17400"/>
    <n v="1"/>
    <n v="174000"/>
    <n v="0"/>
    <n v="174000"/>
    <n v="1"/>
    <n v="1"/>
    <n v="1"/>
    <n v="1"/>
    <d v="2021-09-25T00:00:00"/>
    <x v="1317"/>
    <n v="174000"/>
    <n v="13398"/>
    <x v="13"/>
    <x v="2"/>
    <n v="160602"/>
    <n v="0.92300000000000004"/>
  </r>
  <r>
    <s v="ODR6593521971y"/>
    <s v="C135807L"/>
    <x v="240"/>
    <s v="P489854"/>
    <n v="17400"/>
    <n v="1"/>
    <n v="174000"/>
    <n v="0"/>
    <n v="174000"/>
    <n v="1"/>
    <n v="1"/>
    <n v="1"/>
    <n v="1"/>
    <d v="2021-10-06T00:00:00"/>
    <x v="1317"/>
    <n v="174000"/>
    <n v="13398"/>
    <x v="13"/>
    <x v="2"/>
    <n v="160602"/>
    <n v="0.92300000000000004"/>
  </r>
  <r>
    <s v="ODR5085467618n"/>
    <s v="C803189L"/>
    <x v="9"/>
    <s v="P120586"/>
    <n v="17400"/>
    <n v="1"/>
    <n v="174000"/>
    <n v="0"/>
    <n v="174000"/>
    <n v="1"/>
    <n v="1"/>
    <n v="1"/>
    <n v="1"/>
    <d v="2021-11-03T00:00:00"/>
    <x v="3053"/>
    <n v="174000"/>
    <n v="14442"/>
    <x v="13"/>
    <x v="2"/>
    <n v="159558"/>
    <n v="0.91700000000000004"/>
  </r>
  <r>
    <s v="ODR1250177625p"/>
    <s v="C503615L"/>
    <x v="33"/>
    <s v="P120586"/>
    <n v="17400"/>
    <n v="1"/>
    <n v="174000"/>
    <n v="0"/>
    <n v="174000"/>
    <n v="1"/>
    <n v="1"/>
    <n v="1"/>
    <n v="1"/>
    <d v="2021-07-15T00:00:00"/>
    <x v="3053"/>
    <n v="174000"/>
    <n v="14442"/>
    <x v="13"/>
    <x v="2"/>
    <n v="159558"/>
    <n v="0.91700000000000004"/>
  </r>
  <r>
    <s v="ODR7186278623w"/>
    <s v="C433401L"/>
    <x v="145"/>
    <s v="P481467"/>
    <n v="17400"/>
    <n v="1"/>
    <n v="174000"/>
    <n v="0"/>
    <n v="174000"/>
    <n v="1"/>
    <n v="1"/>
    <n v="1"/>
    <n v="1"/>
    <d v="2021-08-22T00:00:00"/>
    <x v="3054"/>
    <n v="174000"/>
    <n v="12876"/>
    <x v="12"/>
    <x v="2"/>
    <n v="161124"/>
    <n v="0.92600000000000005"/>
  </r>
  <r>
    <s v="ODR5929110839i"/>
    <s v="C165068L"/>
    <x v="125"/>
    <s v="P712322"/>
    <n v="17400"/>
    <n v="1"/>
    <n v="174000"/>
    <n v="0"/>
    <n v="174000"/>
    <n v="1"/>
    <n v="0"/>
    <n v="0"/>
    <n v="4"/>
    <d v="2021-09-10T00:00:00"/>
    <x v="3055"/>
    <n v="162980"/>
    <n v="13166"/>
    <x v="12"/>
    <x v="1"/>
    <n v="160834"/>
    <n v="0.92433333333333334"/>
  </r>
  <r>
    <s v="ODR7315588556p"/>
    <s v="C721956L"/>
    <x v="46"/>
    <s v="P533401"/>
    <n v="17400"/>
    <n v="1"/>
    <n v="174000"/>
    <n v="0"/>
    <n v="174000"/>
    <n v="1"/>
    <n v="1"/>
    <n v="1"/>
    <n v="1"/>
    <d v="2021-09-18T00:00:00"/>
    <x v="3056"/>
    <n v="174000"/>
    <n v="14964"/>
    <x v="12"/>
    <x v="2"/>
    <n v="159036"/>
    <n v="0.91400000000000003"/>
  </r>
  <r>
    <s v="ODR1574963843t"/>
    <s v="C959097L"/>
    <x v="219"/>
    <s v="P476204"/>
    <n v="17400"/>
    <n v="1"/>
    <n v="174000"/>
    <n v="0"/>
    <n v="174000"/>
    <n v="1"/>
    <n v="1"/>
    <n v="1"/>
    <n v="4"/>
    <d v="2021-08-16T00:00:00"/>
    <x v="3057"/>
    <n v="174000"/>
    <n v="14094"/>
    <x v="12"/>
    <x v="1"/>
    <n v="159906"/>
    <n v="0.91900000000000004"/>
  </r>
  <r>
    <s v="ODR9238217793g"/>
    <s v="C176792L"/>
    <x v="82"/>
    <s v="P148962"/>
    <n v="17400"/>
    <n v="1"/>
    <n v="174000"/>
    <n v="0"/>
    <n v="174000"/>
    <n v="1"/>
    <n v="1"/>
    <n v="1"/>
    <n v="1"/>
    <d v="2021-07-01T00:00:00"/>
    <x v="3058"/>
    <n v="174000"/>
    <n v="13746"/>
    <x v="12"/>
    <x v="2"/>
    <n v="160254"/>
    <n v="0.92100000000000004"/>
  </r>
  <r>
    <s v="ODR1160502066z"/>
    <s v="C995184L"/>
    <x v="191"/>
    <s v="P815940"/>
    <n v="17400"/>
    <n v="1"/>
    <n v="174000"/>
    <n v="0"/>
    <n v="174000"/>
    <n v="1"/>
    <n v="1"/>
    <n v="1"/>
    <n v="1"/>
    <d v="2022-03-14T00:00:00"/>
    <x v="3059"/>
    <n v="174000"/>
    <n v="14616"/>
    <x v="12"/>
    <x v="2"/>
    <n v="159384"/>
    <n v="0.91600000000000004"/>
  </r>
  <r>
    <s v="ODR6515848971r"/>
    <s v="C859598L"/>
    <x v="102"/>
    <s v="P164624"/>
    <n v="17400"/>
    <n v="1"/>
    <n v="174000"/>
    <n v="0"/>
    <n v="174000"/>
    <n v="1"/>
    <n v="1"/>
    <n v="0"/>
    <n v="1"/>
    <d v="2022-03-02T00:00:00"/>
    <x v="3060"/>
    <n v="174000"/>
    <n v="12006"/>
    <x v="12"/>
    <x v="2"/>
    <n v="161994"/>
    <n v="0.93100000000000005"/>
  </r>
  <r>
    <s v="ODR1327956129z"/>
    <s v="C959097L"/>
    <x v="150"/>
    <s v="P382334"/>
    <n v="17400"/>
    <n v="1"/>
    <n v="174000"/>
    <n v="0"/>
    <n v="174000"/>
    <n v="1"/>
    <n v="1"/>
    <n v="1"/>
    <n v="4"/>
    <d v="2021-08-16T00:00:00"/>
    <x v="3061"/>
    <n v="174000"/>
    <n v="12006"/>
    <x v="12"/>
    <x v="1"/>
    <n v="161994"/>
    <n v="0.93100000000000005"/>
  </r>
  <r>
    <s v="ODR9274808265j"/>
    <s v="C653993L"/>
    <x v="217"/>
    <s v="P884332"/>
    <n v="17400"/>
    <n v="1"/>
    <n v="174000"/>
    <n v="0"/>
    <n v="174000"/>
    <n v="1"/>
    <n v="1"/>
    <n v="1"/>
    <n v="1"/>
    <d v="2022-05-01T00:00:00"/>
    <x v="3062"/>
    <n v="165300"/>
    <n v="12702"/>
    <x v="12"/>
    <x v="2"/>
    <n v="161298"/>
    <n v="0.92700000000000005"/>
  </r>
  <r>
    <s v="ODR3324766813r"/>
    <s v="C795919L"/>
    <x v="11"/>
    <s v="P727045"/>
    <n v="17400"/>
    <n v="1"/>
    <n v="174000"/>
    <n v="0"/>
    <n v="174000"/>
    <n v="1"/>
    <n v="1"/>
    <n v="1"/>
    <n v="1"/>
    <d v="2022-05-08T00:00:00"/>
    <x v="3063"/>
    <n v="162980"/>
    <n v="14152"/>
    <x v="12"/>
    <x v="2"/>
    <n v="159848"/>
    <n v="0.91866666666666663"/>
  </r>
  <r>
    <s v="ODR8095892412q"/>
    <s v="C663429L"/>
    <x v="28"/>
    <s v="P475430"/>
    <n v="17400"/>
    <n v="1"/>
    <n v="174000"/>
    <n v="0"/>
    <n v="174000"/>
    <n v="1"/>
    <n v="1"/>
    <n v="1"/>
    <n v="1"/>
    <d v="2022-07-20T00:00:00"/>
    <x v="3064"/>
    <n v="165300"/>
    <n v="13514"/>
    <x v="12"/>
    <x v="2"/>
    <n v="160486"/>
    <n v="0.92233333333333334"/>
  </r>
  <r>
    <s v="ODR7872216724f"/>
    <s v="C869608L"/>
    <x v="263"/>
    <s v="P357591"/>
    <n v="17400"/>
    <n v="1"/>
    <n v="174000"/>
    <n v="0"/>
    <n v="174000"/>
    <n v="1"/>
    <n v="1"/>
    <n v="1"/>
    <n v="1"/>
    <d v="2022-05-27T00:00:00"/>
    <x v="3065"/>
    <n v="174000"/>
    <n v="12180"/>
    <x v="12"/>
    <x v="2"/>
    <n v="161820"/>
    <n v="0.93"/>
  </r>
  <r>
    <s v="ODR6432066085e"/>
    <s v="C931525L"/>
    <x v="212"/>
    <s v="P114044"/>
    <n v="17342"/>
    <n v="1"/>
    <n v="173420"/>
    <n v="0"/>
    <n v="173420"/>
    <n v="1"/>
    <n v="1"/>
    <n v="0"/>
    <n v="1"/>
    <d v="2021-07-13T00:00:00"/>
    <x v="3066"/>
    <n v="173420"/>
    <n v="11078"/>
    <x v="12"/>
    <x v="2"/>
    <n v="162342"/>
    <n v="0.93612040133779262"/>
  </r>
  <r>
    <s v="ODR3610823359t"/>
    <s v="C613601L"/>
    <x v="316"/>
    <s v="P966870"/>
    <n v="17342"/>
    <n v="1"/>
    <n v="173420"/>
    <n v="0"/>
    <n v="173420"/>
    <n v="1"/>
    <n v="1"/>
    <n v="1"/>
    <n v="1"/>
    <d v="2021-07-02T00:00:00"/>
    <x v="3067"/>
    <n v="173420"/>
    <n v="12122"/>
    <x v="5"/>
    <x v="2"/>
    <n v="161298"/>
    <n v="0.93010033444816054"/>
  </r>
  <r>
    <s v="ODR8549058818m"/>
    <s v="C575152L"/>
    <x v="317"/>
    <s v="P966870"/>
    <n v="17342"/>
    <n v="1"/>
    <n v="173420"/>
    <n v="0"/>
    <n v="173420"/>
    <n v="1"/>
    <n v="1"/>
    <n v="1"/>
    <n v="1"/>
    <d v="2021-09-10T00:00:00"/>
    <x v="3067"/>
    <n v="173420"/>
    <n v="12122"/>
    <x v="5"/>
    <x v="2"/>
    <n v="161298"/>
    <n v="0.93010033444816054"/>
  </r>
  <r>
    <s v="ODR2968507230u"/>
    <s v="C221318L"/>
    <x v="377"/>
    <s v="P966870"/>
    <n v="17342"/>
    <n v="1"/>
    <n v="173420"/>
    <n v="0"/>
    <n v="173420"/>
    <n v="1"/>
    <n v="0"/>
    <n v="0"/>
    <n v="8"/>
    <d v="2021-08-01T00:00:00"/>
    <x v="3067"/>
    <n v="173420"/>
    <n v="12122"/>
    <x v="5"/>
    <x v="8"/>
    <n v="161298"/>
    <n v="0.93010033444816054"/>
  </r>
  <r>
    <s v="ODR6085290809m"/>
    <s v="C995967L"/>
    <x v="144"/>
    <s v="P594027"/>
    <n v="17342"/>
    <n v="1"/>
    <n v="173420"/>
    <n v="0"/>
    <n v="173420"/>
    <n v="1"/>
    <n v="1"/>
    <n v="0"/>
    <n v="1"/>
    <d v="2021-07-24T00:00:00"/>
    <x v="3068"/>
    <n v="173420"/>
    <n v="10904"/>
    <x v="5"/>
    <x v="2"/>
    <n v="162516"/>
    <n v="0.93712374581939795"/>
  </r>
  <r>
    <s v="ODR9659542791x"/>
    <s v="C370725L"/>
    <x v="406"/>
    <s v="P513373"/>
    <n v="17110"/>
    <n v="1"/>
    <n v="171100"/>
    <n v="0"/>
    <n v="171100"/>
    <n v="1"/>
    <n v="1"/>
    <n v="1"/>
    <n v="1"/>
    <d v="2021-09-09T00:00:00"/>
    <x v="3069"/>
    <n v="171100"/>
    <n v="12818"/>
    <x v="13"/>
    <x v="2"/>
    <n v="158282"/>
    <n v="0.92508474576271182"/>
  </r>
  <r>
    <s v="ODR4186352804r"/>
    <s v="C815290L"/>
    <x v="179"/>
    <s v="P734913"/>
    <n v="17110"/>
    <n v="1"/>
    <n v="171100"/>
    <n v="0"/>
    <n v="171100"/>
    <n v="1"/>
    <n v="1"/>
    <n v="1"/>
    <n v="1"/>
    <d v="2021-09-28T00:00:00"/>
    <x v="3070"/>
    <n v="171100"/>
    <n v="11078"/>
    <x v="13"/>
    <x v="2"/>
    <n v="160022"/>
    <n v="0.93525423728813561"/>
  </r>
  <r>
    <s v="ODR3921924712z"/>
    <s v="C455011L"/>
    <x v="24"/>
    <s v="P259018"/>
    <n v="17110"/>
    <n v="1"/>
    <n v="171100"/>
    <n v="0"/>
    <n v="171100"/>
    <n v="1"/>
    <n v="1"/>
    <n v="1"/>
    <n v="1"/>
    <d v="2022-07-20T00:00:00"/>
    <x v="3071"/>
    <n v="171100"/>
    <n v="11774"/>
    <x v="0"/>
    <x v="2"/>
    <n v="159326"/>
    <n v="0.93118644067796608"/>
  </r>
  <r>
    <s v="ODR6080252838l"/>
    <s v="C695771L"/>
    <x v="260"/>
    <s v="P395669"/>
    <n v="17110"/>
    <n v="1"/>
    <n v="171100"/>
    <n v="0"/>
    <n v="171100"/>
    <n v="1"/>
    <n v="1"/>
    <n v="1"/>
    <n v="1"/>
    <d v="2022-04-05T00:00:00"/>
    <x v="3072"/>
    <n v="171100"/>
    <n v="10556"/>
    <x v="12"/>
    <x v="2"/>
    <n v="160544"/>
    <n v="0.93830508474576269"/>
  </r>
  <r>
    <s v="ODR6898304258b"/>
    <s v="C738655L"/>
    <x v="151"/>
    <s v="P643146"/>
    <n v="17052"/>
    <n v="1"/>
    <n v="170520"/>
    <n v="0"/>
    <n v="170520"/>
    <n v="1"/>
    <n v="0"/>
    <n v="0"/>
    <n v="7"/>
    <d v="2022-04-15T00:00:00"/>
    <x v="3073"/>
    <n v="170520"/>
    <n v="11716"/>
    <x v="12"/>
    <x v="4"/>
    <n v="158804"/>
    <n v="0.93129251700680271"/>
  </r>
  <r>
    <s v="ODR9603690300e"/>
    <s v="C462580L"/>
    <x v="204"/>
    <s v="P601424"/>
    <n v="16820"/>
    <n v="1"/>
    <n v="168200"/>
    <n v="0"/>
    <n v="168200"/>
    <n v="1"/>
    <n v="1"/>
    <n v="1"/>
    <n v="1"/>
    <d v="2021-10-22T00:00:00"/>
    <x v="2437"/>
    <n v="168200"/>
    <n v="12934"/>
    <x v="14"/>
    <x v="2"/>
    <n v="155266"/>
    <n v="0.9231034482758621"/>
  </r>
  <r>
    <s v="ODR3833531419v"/>
    <s v="C830695L"/>
    <x v="242"/>
    <s v="P564600"/>
    <n v="16298"/>
    <n v="1"/>
    <n v="162980"/>
    <n v="0"/>
    <n v="162980"/>
    <n v="1"/>
    <n v="1"/>
    <n v="1"/>
    <n v="1"/>
    <d v="2021-08-20T00:00:00"/>
    <x v="3074"/>
    <n v="162980"/>
    <n v="13688"/>
    <x v="12"/>
    <x v="2"/>
    <n v="149292"/>
    <n v="0.91601423487544487"/>
  </r>
  <r>
    <s v="ODR8655551979j"/>
    <s v="C138865L"/>
    <x v="215"/>
    <s v="P904871"/>
    <n v="16240"/>
    <n v="1"/>
    <n v="162400"/>
    <n v="0"/>
    <n v="162400"/>
    <n v="1"/>
    <n v="1"/>
    <n v="1"/>
    <n v="1"/>
    <d v="2022-01-04T00:00:00"/>
    <x v="3075"/>
    <n v="162400"/>
    <n v="12644"/>
    <x v="13"/>
    <x v="2"/>
    <n v="149756"/>
    <n v="0.92214285714285715"/>
  </r>
  <r>
    <s v="ODR1313092962k"/>
    <s v="C555245L"/>
    <x v="370"/>
    <s v="P310205"/>
    <n v="16182"/>
    <n v="1"/>
    <n v="161820"/>
    <n v="0"/>
    <n v="161820"/>
    <n v="1"/>
    <n v="1"/>
    <n v="1"/>
    <n v="1"/>
    <d v="2021-08-06T00:00:00"/>
    <x v="3076"/>
    <n v="161820"/>
    <n v="12412"/>
    <x v="5"/>
    <x v="2"/>
    <n v="149408"/>
    <n v="0.92329749103942649"/>
  </r>
  <r>
    <s v="ODR6349409504o"/>
    <s v="C534529L"/>
    <x v="367"/>
    <s v="P522671"/>
    <n v="16182"/>
    <n v="1"/>
    <n v="161820"/>
    <n v="0"/>
    <n v="161820"/>
    <n v="1"/>
    <n v="1"/>
    <n v="1"/>
    <n v="1"/>
    <d v="2021-08-28T00:00:00"/>
    <x v="2943"/>
    <n v="161820"/>
    <n v="9686"/>
    <x v="5"/>
    <x v="2"/>
    <n v="152134"/>
    <n v="0.94014336917562724"/>
  </r>
  <r>
    <s v="ODR5859328506m"/>
    <s v="C746995L"/>
    <x v="384"/>
    <s v="P522671"/>
    <n v="16182"/>
    <n v="1"/>
    <n v="161820"/>
    <n v="0"/>
    <n v="161820"/>
    <n v="1"/>
    <n v="1"/>
    <n v="1"/>
    <n v="1"/>
    <d v="2021-07-25T00:00:00"/>
    <x v="2943"/>
    <n v="161820"/>
    <n v="9686"/>
    <x v="5"/>
    <x v="2"/>
    <n v="152134"/>
    <n v="0.94014336917562724"/>
  </r>
  <r>
    <s v="ODR3225717216w"/>
    <s v="C975259L"/>
    <x v="310"/>
    <s v="P522671"/>
    <n v="16182"/>
    <n v="1"/>
    <n v="161820"/>
    <n v="0"/>
    <n v="161820"/>
    <n v="1"/>
    <n v="1"/>
    <n v="1"/>
    <n v="1"/>
    <d v="2021-09-22T00:00:00"/>
    <x v="2943"/>
    <n v="161820"/>
    <n v="9686"/>
    <x v="5"/>
    <x v="2"/>
    <n v="152134"/>
    <n v="0.94014336917562724"/>
  </r>
  <r>
    <s v="ODR6437114642v"/>
    <s v="C504943L"/>
    <x v="340"/>
    <s v="P572848"/>
    <n v="15950"/>
    <n v="1"/>
    <n v="159500"/>
    <n v="0"/>
    <n v="159500"/>
    <n v="1"/>
    <n v="1"/>
    <n v="1"/>
    <n v="1"/>
    <d v="2022-02-23T00:00:00"/>
    <x v="3077"/>
    <n v="111940"/>
    <n v="6902"/>
    <x v="12"/>
    <x v="2"/>
    <n v="152598"/>
    <n v="0.95672727272727276"/>
  </r>
  <r>
    <s v="ODR8437557999n"/>
    <s v="C188576L"/>
    <x v="230"/>
    <s v="P849857"/>
    <n v="15660"/>
    <n v="1"/>
    <n v="156600"/>
    <n v="0"/>
    <n v="156600"/>
    <n v="1"/>
    <n v="1"/>
    <n v="0"/>
    <n v="1"/>
    <d v="2021-09-09T00:00:00"/>
    <x v="3078"/>
    <n v="156600"/>
    <n v="12354"/>
    <x v="12"/>
    <x v="2"/>
    <n v="144246"/>
    <n v="0.9211111111111111"/>
  </r>
  <r>
    <s v="ODR8996398683s"/>
    <s v="C219848L"/>
    <x v="245"/>
    <s v="P826694"/>
    <n v="15370"/>
    <n v="1"/>
    <n v="153700"/>
    <n v="0"/>
    <n v="153700"/>
    <n v="1"/>
    <n v="1"/>
    <n v="1"/>
    <n v="1"/>
    <d v="2021-11-02T00:00:00"/>
    <x v="3079"/>
    <n v="153700"/>
    <n v="11832"/>
    <x v="13"/>
    <x v="2"/>
    <n v="141868"/>
    <n v="0.92301886792452825"/>
  </r>
  <r>
    <s v="ODR2128119776a"/>
    <s v="C765319L"/>
    <x v="247"/>
    <s v="P826694"/>
    <n v="15370"/>
    <n v="1"/>
    <n v="153700"/>
    <n v="0"/>
    <n v="153700"/>
    <n v="1"/>
    <n v="1"/>
    <n v="1"/>
    <n v="1"/>
    <d v="2022-03-15T00:00:00"/>
    <x v="3079"/>
    <n v="153700"/>
    <n v="11832"/>
    <x v="13"/>
    <x v="2"/>
    <n v="141868"/>
    <n v="0.92301886792452825"/>
  </r>
  <r>
    <s v="ODR4533312884x"/>
    <s v="C130061L"/>
    <x v="368"/>
    <s v="P361675"/>
    <n v="15080"/>
    <n v="1"/>
    <n v="150800"/>
    <n v="0"/>
    <n v="150800"/>
    <n v="1"/>
    <n v="1"/>
    <n v="1"/>
    <n v="1"/>
    <d v="2022-04-08T00:00:00"/>
    <x v="3080"/>
    <n v="105560"/>
    <n v="8932"/>
    <x v="12"/>
    <x v="2"/>
    <n v="141868"/>
    <n v="0.9407692307692308"/>
  </r>
  <r>
    <s v="ODR1301458103h"/>
    <s v="C433401L"/>
    <x v="316"/>
    <s v="P564520"/>
    <n v="14674"/>
    <n v="1"/>
    <n v="146740"/>
    <n v="0"/>
    <n v="146740"/>
    <n v="1"/>
    <n v="1"/>
    <n v="1"/>
    <n v="1"/>
    <d v="2021-08-22T00:00:00"/>
    <x v="3081"/>
    <n v="146740"/>
    <n v="9976"/>
    <x v="12"/>
    <x v="2"/>
    <n v="136764"/>
    <n v="0.93201581027667979"/>
  </r>
  <r>
    <s v="ODR8774417038l"/>
    <s v="C951682L"/>
    <x v="204"/>
    <s v="P698577"/>
    <n v="14500"/>
    <n v="1"/>
    <n v="145000"/>
    <n v="0"/>
    <n v="145000"/>
    <n v="1"/>
    <n v="1"/>
    <n v="0"/>
    <n v="1"/>
    <d v="2021-07-27T00:00:00"/>
    <x v="3082"/>
    <n v="145000"/>
    <n v="9396"/>
    <x v="13"/>
    <x v="2"/>
    <n v="135604"/>
    <n v="0.93520000000000003"/>
  </r>
  <r>
    <s v="ODR9154379403y"/>
    <s v="C119857L"/>
    <x v="348"/>
    <s v="P395278"/>
    <n v="14500"/>
    <n v="1"/>
    <n v="145000"/>
    <n v="0"/>
    <n v="145000"/>
    <n v="1"/>
    <n v="1"/>
    <n v="1"/>
    <n v="1"/>
    <d v="2022-03-21T00:00:00"/>
    <x v="3083"/>
    <n v="145000"/>
    <n v="10556"/>
    <x v="13"/>
    <x v="2"/>
    <n v="134444"/>
    <n v="0.92720000000000002"/>
  </r>
  <r>
    <s v="ODR4260017459j"/>
    <s v="C761708L"/>
    <x v="100"/>
    <s v="P395278"/>
    <n v="14500"/>
    <n v="1"/>
    <n v="145000"/>
    <n v="0"/>
    <n v="145000"/>
    <n v="1"/>
    <n v="1"/>
    <n v="0"/>
    <n v="1"/>
    <d v="2022-07-19T00:00:00"/>
    <x v="3083"/>
    <n v="145000"/>
    <n v="10556"/>
    <x v="13"/>
    <x v="2"/>
    <n v="134444"/>
    <n v="0.92720000000000002"/>
  </r>
  <r>
    <s v="ODR6519082447l"/>
    <s v="C481253L"/>
    <x v="159"/>
    <s v="P753708"/>
    <n v="14500"/>
    <n v="1"/>
    <n v="145000"/>
    <n v="0"/>
    <n v="145000"/>
    <n v="1"/>
    <n v="1"/>
    <n v="1"/>
    <n v="1"/>
    <d v="2021-07-26T00:00:00"/>
    <x v="3084"/>
    <n v="145000"/>
    <n v="11600"/>
    <x v="12"/>
    <x v="2"/>
    <n v="133400"/>
    <n v="0.92"/>
  </r>
  <r>
    <s v="ODR3189037125r"/>
    <s v="C519112L"/>
    <x v="51"/>
    <s v="P243932"/>
    <n v="14500"/>
    <n v="1"/>
    <n v="145000"/>
    <n v="0"/>
    <n v="145000"/>
    <n v="1"/>
    <n v="0"/>
    <n v="0"/>
    <n v="1"/>
    <d v="2022-06-24T00:00:00"/>
    <x v="3085"/>
    <n v="145000"/>
    <n v="12586"/>
    <x v="12"/>
    <x v="2"/>
    <n v="132414"/>
    <n v="0.91320000000000001"/>
  </r>
  <r>
    <s v="ODR4014617895p"/>
    <s v="C857818L"/>
    <x v="364"/>
    <s v="P591213"/>
    <n v="14500"/>
    <n v="1"/>
    <n v="145000"/>
    <n v="0"/>
    <n v="145000"/>
    <n v="1"/>
    <n v="1"/>
    <n v="1"/>
    <n v="1"/>
    <d v="2021-09-20T00:00:00"/>
    <x v="2969"/>
    <n v="145000"/>
    <n v="11600"/>
    <x v="5"/>
    <x v="2"/>
    <n v="133400"/>
    <n v="0.92"/>
  </r>
  <r>
    <s v="ODR8271634896j"/>
    <s v="C629286L"/>
    <x v="382"/>
    <s v="P574221"/>
    <n v="14442"/>
    <n v="1"/>
    <n v="144420"/>
    <n v="0"/>
    <n v="144420"/>
    <n v="1"/>
    <n v="1"/>
    <n v="1"/>
    <n v="1"/>
    <d v="2021-09-14T00:00:00"/>
    <x v="2971"/>
    <n v="144420"/>
    <n v="10962"/>
    <x v="5"/>
    <x v="2"/>
    <n v="133458"/>
    <n v="0.92409638554216866"/>
  </r>
  <r>
    <s v="ODR8903044048z"/>
    <s v="C207960L"/>
    <x v="402"/>
    <s v="P301836"/>
    <n v="14442"/>
    <n v="1"/>
    <n v="144420"/>
    <n v="0"/>
    <n v="144420"/>
    <n v="1"/>
    <n v="1"/>
    <n v="1"/>
    <n v="1"/>
    <d v="2021-08-25T00:00:00"/>
    <x v="3086"/>
    <n v="144420"/>
    <n v="8932"/>
    <x v="5"/>
    <x v="2"/>
    <n v="135488"/>
    <n v="0.93815261044176712"/>
  </r>
  <r>
    <s v="ODR6065310625r"/>
    <s v="C809770L"/>
    <x v="229"/>
    <s v="P574221"/>
    <n v="14442"/>
    <n v="1"/>
    <n v="144420"/>
    <n v="0"/>
    <n v="144420"/>
    <n v="1"/>
    <n v="1"/>
    <n v="1"/>
    <n v="1"/>
    <d v="2021-08-21T00:00:00"/>
    <x v="2971"/>
    <n v="144420"/>
    <n v="10962"/>
    <x v="5"/>
    <x v="2"/>
    <n v="133458"/>
    <n v="0.92409638554216866"/>
  </r>
  <r>
    <s v="ODR1776751244g"/>
    <s v="C357709L"/>
    <x v="235"/>
    <s v="P766401"/>
    <n v="14442"/>
    <n v="1"/>
    <n v="144420"/>
    <n v="0"/>
    <n v="144420"/>
    <n v="1"/>
    <n v="1"/>
    <n v="1"/>
    <n v="1"/>
    <d v="2021-09-26T00:00:00"/>
    <x v="3087"/>
    <n v="144420"/>
    <n v="8758"/>
    <x v="5"/>
    <x v="2"/>
    <n v="135662"/>
    <n v="0.93935742971887548"/>
  </r>
  <r>
    <s v="ODR2412044842k"/>
    <s v="C269732L"/>
    <x v="236"/>
    <s v="P766401"/>
    <n v="14442"/>
    <n v="1"/>
    <n v="144420"/>
    <n v="0"/>
    <n v="144420"/>
    <n v="1"/>
    <n v="1"/>
    <n v="1"/>
    <n v="1"/>
    <d v="2021-09-23T00:00:00"/>
    <x v="3087"/>
    <n v="144420"/>
    <n v="8758"/>
    <x v="5"/>
    <x v="2"/>
    <n v="135662"/>
    <n v="0.93935742971887548"/>
  </r>
  <r>
    <s v="ODR6760269856b"/>
    <s v="C761571L"/>
    <x v="242"/>
    <s v="P374460"/>
    <n v="14442"/>
    <n v="1"/>
    <n v="144420"/>
    <n v="0"/>
    <n v="144420"/>
    <n v="1"/>
    <n v="1"/>
    <n v="1"/>
    <n v="1"/>
    <d v="2021-08-11T00:00:00"/>
    <x v="2972"/>
    <n v="144420"/>
    <n v="9628"/>
    <x v="5"/>
    <x v="2"/>
    <n v="134792"/>
    <n v="0.93333333333333335"/>
  </r>
  <r>
    <s v="ODR1650602273a"/>
    <s v="C576032L"/>
    <x v="406"/>
    <s v="P766401"/>
    <n v="14442"/>
    <n v="1"/>
    <n v="144420"/>
    <n v="0"/>
    <n v="144420"/>
    <n v="1"/>
    <n v="1"/>
    <n v="1"/>
    <n v="1"/>
    <d v="2021-08-15T00:00:00"/>
    <x v="3087"/>
    <n v="144420"/>
    <n v="8758"/>
    <x v="5"/>
    <x v="2"/>
    <n v="135662"/>
    <n v="0.93935742971887548"/>
  </r>
  <r>
    <s v="ODR1823968616i"/>
    <s v="C914093L"/>
    <x v="337"/>
    <s v="P301836"/>
    <n v="14442"/>
    <n v="1"/>
    <n v="144420"/>
    <n v="0"/>
    <n v="144420"/>
    <n v="1"/>
    <n v="1"/>
    <n v="1"/>
    <n v="1"/>
    <d v="2021-07-04T00:00:00"/>
    <x v="3086"/>
    <n v="144420"/>
    <n v="8932"/>
    <x v="5"/>
    <x v="2"/>
    <n v="135488"/>
    <n v="0.93815261044176712"/>
  </r>
  <r>
    <s v="ODR7858254177t"/>
    <s v="C779296L"/>
    <x v="388"/>
    <s v="P896051"/>
    <n v="13630"/>
    <n v="1"/>
    <n v="136300"/>
    <n v="0"/>
    <n v="136300"/>
    <n v="1"/>
    <n v="0"/>
    <n v="0"/>
    <n v="1"/>
    <d v="2022-05-04T00:00:00"/>
    <x v="3088"/>
    <n v="136300"/>
    <n v="9628"/>
    <x v="12"/>
    <x v="2"/>
    <n v="126672"/>
    <n v="0.92936170212765956"/>
  </r>
  <r>
    <s v="ODR6447328918m"/>
    <s v="C856436L"/>
    <x v="371"/>
    <s v="P886148"/>
    <n v="13282"/>
    <n v="1"/>
    <n v="132820"/>
    <n v="0"/>
    <n v="132820"/>
    <n v="1"/>
    <n v="1"/>
    <n v="1"/>
    <n v="1"/>
    <d v="2021-09-11T00:00:00"/>
    <x v="3089"/>
    <n v="132820"/>
    <n v="9918"/>
    <x v="5"/>
    <x v="2"/>
    <n v="122902"/>
    <n v="0.92532751091703058"/>
  </r>
  <r>
    <s v="ODR4690669141l"/>
    <s v="C856545L"/>
    <x v="18"/>
    <s v="P194155"/>
    <n v="12818"/>
    <n v="1"/>
    <n v="128180"/>
    <n v="0"/>
    <n v="128180"/>
    <n v="1"/>
    <n v="1"/>
    <n v="1"/>
    <n v="1"/>
    <d v="2022-06-25T00:00:00"/>
    <x v="3090"/>
    <n v="0"/>
    <n v="0"/>
    <x v="13"/>
    <x v="2"/>
    <n v="128180"/>
    <n v="1"/>
  </r>
  <r>
    <s v="ODR6147993820m"/>
    <s v="C696066L"/>
    <x v="27"/>
    <s v="P504503"/>
    <n v="6380"/>
    <n v="2"/>
    <n v="127600"/>
    <n v="0"/>
    <n v="127600"/>
    <n v="1"/>
    <n v="1"/>
    <n v="0"/>
    <n v="1"/>
    <d v="2022-07-17T00:00:00"/>
    <x v="3047"/>
    <n v="63800"/>
    <n v="4582"/>
    <x v="12"/>
    <x v="2"/>
    <n v="118436"/>
    <n v="0.92818181818181822"/>
  </r>
  <r>
    <s v="ODR4335210217k"/>
    <s v="C669321L"/>
    <x v="403"/>
    <s v="P112525"/>
    <n v="12702"/>
    <n v="1"/>
    <n v="127020"/>
    <n v="0"/>
    <n v="127020"/>
    <n v="1"/>
    <n v="1"/>
    <n v="0"/>
    <n v="1"/>
    <d v="2021-08-12T00:00:00"/>
    <x v="3091"/>
    <n v="127020"/>
    <n v="9222"/>
    <x v="5"/>
    <x v="2"/>
    <n v="117798"/>
    <n v="0.92739726027397262"/>
  </r>
  <r>
    <s v="ODR8450463292z"/>
    <s v="C760428L"/>
    <x v="407"/>
    <s v="P770035"/>
    <n v="12470"/>
    <n v="1"/>
    <n v="124700"/>
    <n v="0"/>
    <n v="124700"/>
    <n v="1"/>
    <n v="1"/>
    <n v="1"/>
    <n v="1"/>
    <d v="2021-07-19T00:00:00"/>
    <x v="3092"/>
    <n v="124700"/>
    <n v="10324"/>
    <x v="12"/>
    <x v="2"/>
    <n v="114376"/>
    <n v="0.9172093023255814"/>
  </r>
  <r>
    <s v="ODR6150848436t"/>
    <s v="C604453L"/>
    <x v="399"/>
    <s v="P246984"/>
    <n v="12470"/>
    <n v="1"/>
    <n v="124700"/>
    <n v="0"/>
    <n v="124700"/>
    <n v="1"/>
    <n v="0"/>
    <n v="0"/>
    <n v="1"/>
    <d v="2021-08-02T00:00:00"/>
    <x v="3093"/>
    <n v="124700"/>
    <n v="10846"/>
    <x v="12"/>
    <x v="2"/>
    <n v="113854"/>
    <n v="0.91302325581395349"/>
  </r>
  <r>
    <s v="ODR5587324129q"/>
    <s v="C525405L"/>
    <x v="347"/>
    <s v="P783618"/>
    <n v="12122"/>
    <n v="1"/>
    <n v="121220"/>
    <n v="0"/>
    <n v="121220"/>
    <n v="1"/>
    <n v="1"/>
    <n v="1"/>
    <n v="1"/>
    <d v="2021-07-24T00:00:00"/>
    <x v="3094"/>
    <n v="121220"/>
    <n v="9918"/>
    <x v="12"/>
    <x v="2"/>
    <n v="111302"/>
    <n v="0.91818181818181821"/>
  </r>
  <r>
    <s v="ODR8129129154b"/>
    <s v="C704506L"/>
    <x v="273"/>
    <s v="P838513"/>
    <n v="11600"/>
    <n v="1"/>
    <n v="116000"/>
    <n v="0"/>
    <n v="116000"/>
    <n v="1"/>
    <n v="1"/>
    <n v="1"/>
    <n v="1"/>
    <d v="2021-07-05T00:00:00"/>
    <x v="3095"/>
    <n v="116000"/>
    <n v="8468"/>
    <x v="13"/>
    <x v="2"/>
    <n v="107532"/>
    <n v="0.92700000000000005"/>
  </r>
  <r>
    <s v="ODR4321106240q"/>
    <s v="C990535L"/>
    <x v="12"/>
    <s v="P317755"/>
    <n v="11600"/>
    <n v="1"/>
    <n v="116000"/>
    <n v="0"/>
    <n v="116000"/>
    <n v="1"/>
    <n v="1"/>
    <n v="1"/>
    <n v="1"/>
    <d v="2022-05-03T00:00:00"/>
    <x v="3096"/>
    <n v="116000"/>
    <n v="8700"/>
    <x v="13"/>
    <x v="2"/>
    <n v="107300"/>
    <n v="0.92500000000000004"/>
  </r>
  <r>
    <s v="ODR6361357035b"/>
    <s v="C201138L"/>
    <x v="36"/>
    <s v="P313084"/>
    <n v="5800"/>
    <n v="2"/>
    <n v="116000"/>
    <n v="0"/>
    <n v="116000"/>
    <n v="1"/>
    <n v="1"/>
    <n v="1"/>
    <n v="1"/>
    <d v="2022-07-21T00:00:00"/>
    <x v="3097"/>
    <n v="58000"/>
    <n v="4988"/>
    <x v="13"/>
    <x v="2"/>
    <n v="106024"/>
    <n v="0.91400000000000003"/>
  </r>
  <r>
    <s v="ODR7314043197x"/>
    <s v="C589973L"/>
    <x v="155"/>
    <s v="P174167"/>
    <n v="11600"/>
    <n v="1"/>
    <n v="116000"/>
    <n v="0"/>
    <n v="116000"/>
    <n v="1"/>
    <n v="1"/>
    <n v="1"/>
    <n v="1"/>
    <d v="2021-11-08T00:00:00"/>
    <x v="3098"/>
    <n v="116000"/>
    <n v="8584"/>
    <x v="12"/>
    <x v="2"/>
    <n v="107416"/>
    <n v="0.92600000000000005"/>
  </r>
  <r>
    <s v="ODR9907696783a"/>
    <s v="C588150L"/>
    <x v="62"/>
    <s v="P675166"/>
    <n v="11600"/>
    <n v="1"/>
    <n v="116000"/>
    <n v="0"/>
    <n v="116000"/>
    <n v="1"/>
    <n v="1"/>
    <n v="0"/>
    <n v="1"/>
    <d v="2022-06-04T00:00:00"/>
    <x v="3099"/>
    <n v="116000"/>
    <n v="8932"/>
    <x v="12"/>
    <x v="2"/>
    <n v="107068"/>
    <n v="0.92300000000000004"/>
  </r>
  <r>
    <s v="ODR3251448811h"/>
    <s v="C796146L"/>
    <x v="84"/>
    <s v="P351329"/>
    <n v="5800"/>
    <n v="2"/>
    <n v="116000"/>
    <n v="0"/>
    <n v="116000"/>
    <n v="1"/>
    <n v="1"/>
    <n v="1"/>
    <n v="1"/>
    <d v="2021-08-21T00:00:00"/>
    <x v="3100"/>
    <n v="58000"/>
    <n v="4930"/>
    <x v="12"/>
    <x v="2"/>
    <n v="106140"/>
    <n v="0.91500000000000004"/>
  </r>
  <r>
    <s v="ODR5597945547m"/>
    <s v="C654478L"/>
    <x v="166"/>
    <s v="P675166"/>
    <n v="11600"/>
    <n v="1"/>
    <n v="116000"/>
    <n v="0"/>
    <n v="116000"/>
    <n v="1"/>
    <n v="1"/>
    <n v="1"/>
    <n v="4"/>
    <d v="2022-03-28T00:00:00"/>
    <x v="3099"/>
    <n v="116000"/>
    <n v="8932"/>
    <x v="12"/>
    <x v="1"/>
    <n v="107068"/>
    <n v="0.92300000000000004"/>
  </r>
  <r>
    <s v="ODR2048346735a"/>
    <s v="C276338L"/>
    <x v="309"/>
    <s v="P677644"/>
    <n v="11600"/>
    <n v="1"/>
    <n v="116000"/>
    <n v="0"/>
    <n v="116000"/>
    <n v="1"/>
    <n v="1"/>
    <n v="0"/>
    <n v="1"/>
    <d v="2021-07-06T00:00:00"/>
    <x v="3101"/>
    <n v="116000"/>
    <n v="7540"/>
    <x v="5"/>
    <x v="2"/>
    <n v="108460"/>
    <n v="0.93500000000000005"/>
  </r>
  <r>
    <s v="ODR7404789061b"/>
    <s v="C387425L"/>
    <x v="355"/>
    <s v="P182150"/>
    <n v="11542"/>
    <n v="1"/>
    <n v="115420"/>
    <n v="0"/>
    <n v="115420"/>
    <n v="1"/>
    <n v="1"/>
    <n v="1"/>
    <n v="1"/>
    <d v="2022-03-13T00:00:00"/>
    <x v="3102"/>
    <n v="115420"/>
    <n v="8758"/>
    <x v="13"/>
    <x v="2"/>
    <n v="106662"/>
    <n v="0.92412060301507537"/>
  </r>
  <r>
    <s v="ODR5400599723u"/>
    <s v="C112551L"/>
    <x v="87"/>
    <s v="P641022"/>
    <n v="11542"/>
    <n v="1"/>
    <n v="115420"/>
    <n v="0"/>
    <n v="115420"/>
    <n v="1"/>
    <n v="0"/>
    <n v="0"/>
    <n v="1"/>
    <d v="2021-07-12T00:00:00"/>
    <x v="3103"/>
    <n v="115420"/>
    <n v="8062"/>
    <x v="5"/>
    <x v="2"/>
    <n v="107358"/>
    <n v="0.93015075376884426"/>
  </r>
  <r>
    <s v="ODR7795044324v"/>
    <s v="C837860L"/>
    <x v="405"/>
    <s v="P618968"/>
    <n v="11542"/>
    <n v="1"/>
    <n v="115420"/>
    <n v="0"/>
    <n v="115420"/>
    <n v="1"/>
    <n v="1"/>
    <n v="1"/>
    <n v="1"/>
    <d v="2021-07-10T00:00:00"/>
    <x v="3018"/>
    <n v="115420"/>
    <n v="7018"/>
    <x v="5"/>
    <x v="2"/>
    <n v="108402"/>
    <n v="0.93919597989949744"/>
  </r>
  <r>
    <s v="ODR7960705634v"/>
    <s v="C607268L"/>
    <x v="330"/>
    <s v="P802240"/>
    <n v="11542"/>
    <n v="1"/>
    <n v="115420"/>
    <n v="0"/>
    <n v="115420"/>
    <n v="1"/>
    <n v="1"/>
    <n v="1"/>
    <n v="1"/>
    <d v="2021-10-12T00:00:00"/>
    <x v="3104"/>
    <n v="115420"/>
    <n v="9918"/>
    <x v="5"/>
    <x v="2"/>
    <n v="105502"/>
    <n v="0.91407035175879392"/>
  </r>
  <r>
    <s v="ODR9000183919h"/>
    <s v="C326720L"/>
    <x v="157"/>
    <s v="P151175"/>
    <n v="11310"/>
    <n v="1"/>
    <n v="113100"/>
    <n v="0"/>
    <n v="113100"/>
    <n v="1"/>
    <n v="1"/>
    <n v="0"/>
    <n v="1"/>
    <d v="2021-07-08T00:00:00"/>
    <x v="3105"/>
    <n v="113100"/>
    <n v="10150"/>
    <x v="13"/>
    <x v="2"/>
    <n v="102950"/>
    <n v="0.91025641025641024"/>
  </r>
  <r>
    <s v="ODR3050159331j"/>
    <s v="C612558L"/>
    <x v="105"/>
    <s v="P175844"/>
    <n v="11310"/>
    <n v="1"/>
    <n v="113100"/>
    <n v="0"/>
    <n v="113100"/>
    <n v="1"/>
    <n v="1"/>
    <n v="0"/>
    <n v="1"/>
    <d v="2021-08-20T00:00:00"/>
    <x v="3106"/>
    <n v="113100"/>
    <n v="8120"/>
    <x v="13"/>
    <x v="2"/>
    <n v="104980"/>
    <n v="0.92820512820512824"/>
  </r>
  <r>
    <s v="ODR9291795127t"/>
    <s v="C725478L"/>
    <x v="274"/>
    <s v="P354510"/>
    <n v="11310"/>
    <n v="1"/>
    <n v="113100"/>
    <n v="0"/>
    <n v="113100"/>
    <n v="1"/>
    <n v="1"/>
    <n v="0"/>
    <n v="1"/>
    <d v="2021-07-19T00:00:00"/>
    <x v="3107"/>
    <n v="113100"/>
    <n v="8468"/>
    <x v="12"/>
    <x v="2"/>
    <n v="104632"/>
    <n v="0.92512820512820515"/>
  </r>
  <r>
    <s v="ODR3415251120q"/>
    <s v="C784378L"/>
    <x v="286"/>
    <s v="P830937"/>
    <n v="11194"/>
    <n v="1"/>
    <n v="111940"/>
    <n v="0"/>
    <n v="111940"/>
    <n v="1"/>
    <n v="1"/>
    <n v="1"/>
    <n v="1"/>
    <d v="2021-07-09T00:00:00"/>
    <x v="3108"/>
    <n v="111940"/>
    <n v="8352"/>
    <x v="12"/>
    <x v="2"/>
    <n v="103588"/>
    <n v="0.92538860103626941"/>
  </r>
  <r>
    <s v="ODR4927950164v"/>
    <s v="C424876L"/>
    <x v="148"/>
    <s v="P979791"/>
    <n v="11020"/>
    <n v="1"/>
    <n v="110200"/>
    <n v="0"/>
    <n v="110200"/>
    <n v="1"/>
    <n v="1"/>
    <n v="1"/>
    <n v="1"/>
    <d v="2021-09-03T00:00:00"/>
    <x v="3109"/>
    <n v="110200"/>
    <n v="7366"/>
    <x v="13"/>
    <x v="2"/>
    <n v="102834"/>
    <n v="0.93315789473684208"/>
  </r>
  <r>
    <s v="ODR1543123939c"/>
    <s v="C299530L"/>
    <x v="399"/>
    <s v="P845658"/>
    <n v="11020"/>
    <n v="1"/>
    <n v="110200"/>
    <n v="0"/>
    <n v="110200"/>
    <n v="1"/>
    <n v="0"/>
    <n v="0"/>
    <n v="8"/>
    <d v="2021-08-22T00:00:00"/>
    <x v="3110"/>
    <n v="110200"/>
    <n v="7772"/>
    <x v="5"/>
    <x v="8"/>
    <n v="102428"/>
    <n v="0.92947368421052634"/>
  </r>
  <r>
    <s v="ODR3550107157z"/>
    <s v="C290087L"/>
    <x v="200"/>
    <s v="P438845"/>
    <n v="11020"/>
    <n v="1"/>
    <n v="110200"/>
    <n v="0"/>
    <n v="110200"/>
    <n v="1"/>
    <n v="1"/>
    <n v="1"/>
    <n v="1"/>
    <d v="2021-10-13T00:00:00"/>
    <x v="3111"/>
    <n v="110200"/>
    <n v="6786"/>
    <x v="5"/>
    <x v="2"/>
    <n v="103414"/>
    <n v="0.93842105263157893"/>
  </r>
  <r>
    <s v="ODR5126251228s"/>
    <s v="C534529L"/>
    <x v="198"/>
    <s v="P665312"/>
    <n v="10962"/>
    <n v="1"/>
    <n v="109620"/>
    <n v="0"/>
    <n v="109620"/>
    <n v="1"/>
    <n v="1"/>
    <n v="1"/>
    <n v="1"/>
    <d v="2021-08-28T00:00:00"/>
    <x v="3112"/>
    <n v="109620"/>
    <n v="7540"/>
    <x v="5"/>
    <x v="2"/>
    <n v="102080"/>
    <n v="0.93121693121693117"/>
  </r>
  <r>
    <s v="ODR2374756643n"/>
    <s v="C379974L"/>
    <x v="374"/>
    <s v="P665312"/>
    <n v="10962"/>
    <n v="1"/>
    <n v="109620"/>
    <n v="0"/>
    <n v="109620"/>
    <n v="1"/>
    <n v="1"/>
    <n v="1"/>
    <n v="1"/>
    <d v="2021-07-20T00:00:00"/>
    <x v="3112"/>
    <n v="109620"/>
    <n v="7540"/>
    <x v="5"/>
    <x v="2"/>
    <n v="102080"/>
    <n v="0.93121693121693117"/>
  </r>
  <r>
    <s v="ODR7477632045o"/>
    <s v="C954880L"/>
    <x v="177"/>
    <s v="P589607"/>
    <n v="10382"/>
    <n v="1"/>
    <n v="103820"/>
    <n v="0"/>
    <n v="103820"/>
    <n v="1"/>
    <n v="1"/>
    <n v="0"/>
    <n v="1"/>
    <d v="2021-08-26T00:00:00"/>
    <x v="3113"/>
    <n v="103820"/>
    <n v="8990"/>
    <x v="5"/>
    <x v="2"/>
    <n v="94830"/>
    <n v="0.91340782122905029"/>
  </r>
  <r>
    <s v="ODR9580358644o"/>
    <s v="C778477L"/>
    <x v="133"/>
    <s v="P216993"/>
    <n v="9860"/>
    <n v="1"/>
    <n v="98600"/>
    <n v="0"/>
    <n v="98600"/>
    <n v="1"/>
    <n v="1"/>
    <n v="1"/>
    <n v="1"/>
    <d v="2021-09-12T00:00:00"/>
    <x v="3114"/>
    <n v="98600"/>
    <n v="8236"/>
    <x v="12"/>
    <x v="2"/>
    <n v="90364"/>
    <n v="0.91647058823529415"/>
  </r>
  <r>
    <s v="ODR8174146870s"/>
    <s v="C784312L"/>
    <x v="158"/>
    <s v="P543201"/>
    <n v="9744"/>
    <n v="1"/>
    <n v="97440"/>
    <n v="0"/>
    <n v="97440"/>
    <n v="1"/>
    <n v="1"/>
    <n v="1"/>
    <n v="1"/>
    <d v="2022-02-18T00:00:00"/>
    <x v="3115"/>
    <n v="97440"/>
    <n v="8352"/>
    <x v="12"/>
    <x v="2"/>
    <n v="89088"/>
    <n v="0.91428571428571426"/>
  </r>
  <r>
    <s v="ODR8524713483g"/>
    <s v="C900524L"/>
    <x v="66"/>
    <s v="P561307"/>
    <n v="9570"/>
    <n v="1"/>
    <n v="95700"/>
    <n v="0"/>
    <n v="95700"/>
    <n v="1"/>
    <n v="1"/>
    <n v="0"/>
    <n v="1"/>
    <d v="2022-03-27T00:00:00"/>
    <x v="3116"/>
    <n v="95700"/>
    <n v="8004"/>
    <x v="0"/>
    <x v="2"/>
    <n v="87696"/>
    <n v="0.91636363636363638"/>
  </r>
  <r>
    <s v="ODR4287083588i"/>
    <s v="C761017L"/>
    <x v="295"/>
    <s v="P870849"/>
    <n v="9454"/>
    <n v="1"/>
    <n v="94540"/>
    <n v="0"/>
    <n v="94540"/>
    <n v="1"/>
    <n v="1"/>
    <n v="1"/>
    <n v="1"/>
    <d v="2021-12-11T00:00:00"/>
    <x v="3117"/>
    <n v="94540"/>
    <n v="8120"/>
    <x v="12"/>
    <x v="2"/>
    <n v="86420"/>
    <n v="0.91411042944785281"/>
  </r>
  <r>
    <s v="ODR1183093404h"/>
    <s v="C778477L"/>
    <x v="235"/>
    <s v="P138186"/>
    <n v="9280"/>
    <n v="1"/>
    <n v="92800"/>
    <n v="0"/>
    <n v="92800"/>
    <n v="1"/>
    <n v="1"/>
    <n v="1"/>
    <n v="1"/>
    <d v="2021-09-12T00:00:00"/>
    <x v="3118"/>
    <n v="92800"/>
    <n v="5626"/>
    <x v="12"/>
    <x v="2"/>
    <n v="87174"/>
    <n v="0.93937499999999996"/>
  </r>
  <r>
    <s v="ODR1272165688y"/>
    <s v="C304970L"/>
    <x v="326"/>
    <s v="P479979"/>
    <n v="9280"/>
    <n v="1"/>
    <n v="92800"/>
    <n v="0"/>
    <n v="92800"/>
    <n v="1"/>
    <n v="1"/>
    <n v="1"/>
    <n v="1"/>
    <d v="2021-11-24T00:00:00"/>
    <x v="3119"/>
    <n v="92800"/>
    <n v="5568"/>
    <x v="12"/>
    <x v="2"/>
    <n v="87232"/>
    <n v="0.94"/>
  </r>
  <r>
    <s v="ODR5926990172q"/>
    <s v="C129183L"/>
    <x v="61"/>
    <s v="P373116"/>
    <n v="9280"/>
    <n v="1"/>
    <n v="92800"/>
    <n v="0"/>
    <n v="92800"/>
    <n v="1"/>
    <n v="1"/>
    <n v="1"/>
    <n v="1"/>
    <d v="2022-04-04T00:00:00"/>
    <x v="3120"/>
    <n v="92800"/>
    <n v="7424"/>
    <x v="12"/>
    <x v="2"/>
    <n v="85376"/>
    <n v="0.92"/>
  </r>
  <r>
    <s v="ODR8520499438t"/>
    <s v="C525578L"/>
    <x v="107"/>
    <s v="P786699"/>
    <n v="8816"/>
    <n v="1"/>
    <n v="88160"/>
    <n v="0"/>
    <n v="88160"/>
    <n v="1"/>
    <n v="1"/>
    <n v="1"/>
    <n v="1"/>
    <d v="2022-04-03T00:00:00"/>
    <x v="3121"/>
    <n v="87"/>
    <n v="0"/>
    <x v="12"/>
    <x v="2"/>
    <n v="88160"/>
    <n v="1"/>
  </r>
  <r>
    <s v="ODR4638381157p"/>
    <s v="C951682L"/>
    <x v="313"/>
    <s v="P576464"/>
    <n v="8700"/>
    <n v="1"/>
    <n v="87000"/>
    <n v="0"/>
    <n v="87000"/>
    <n v="1"/>
    <n v="1"/>
    <n v="0"/>
    <n v="1"/>
    <d v="2021-07-27T00:00:00"/>
    <x v="3122"/>
    <n v="87000"/>
    <n v="7308"/>
    <x v="13"/>
    <x v="2"/>
    <n v="79692"/>
    <n v="0.91600000000000004"/>
  </r>
  <r>
    <s v="ODR7551619450x"/>
    <s v="C521190L"/>
    <x v="168"/>
    <s v="P576464"/>
    <n v="8700"/>
    <n v="1"/>
    <n v="87000"/>
    <n v="0"/>
    <n v="87000"/>
    <n v="1"/>
    <n v="1"/>
    <n v="1"/>
    <n v="3"/>
    <d v="2021-08-07T00:00:00"/>
    <x v="3122"/>
    <n v="87000"/>
    <n v="7308"/>
    <x v="13"/>
    <x v="3"/>
    <n v="79692"/>
    <n v="0.91600000000000004"/>
  </r>
  <r>
    <s v="ODR3112684783g"/>
    <s v="C462603L"/>
    <x v="235"/>
    <s v="P323971"/>
    <n v="8700"/>
    <n v="1"/>
    <n v="87000"/>
    <n v="0"/>
    <n v="87000"/>
    <n v="1"/>
    <n v="1"/>
    <n v="1"/>
    <n v="1"/>
    <d v="2021-09-21T00:00:00"/>
    <x v="3123"/>
    <n v="87000"/>
    <n v="7482"/>
    <x v="13"/>
    <x v="2"/>
    <n v="79518"/>
    <n v="0.91400000000000003"/>
  </r>
  <r>
    <s v="ODR3279299915r"/>
    <s v="C830894L"/>
    <x v="201"/>
    <s v="P323971"/>
    <n v="8700"/>
    <n v="1"/>
    <n v="87000"/>
    <n v="0"/>
    <n v="87000"/>
    <n v="1"/>
    <n v="1"/>
    <n v="1"/>
    <n v="1"/>
    <d v="2021-11-04T00:00:00"/>
    <x v="3123"/>
    <n v="87000"/>
    <n v="7482"/>
    <x v="13"/>
    <x v="2"/>
    <n v="79518"/>
    <n v="0.91400000000000003"/>
  </r>
  <r>
    <s v="ODR3987299821g"/>
    <s v="C743457L"/>
    <x v="4"/>
    <s v="P576464"/>
    <n v="8700"/>
    <n v="1"/>
    <n v="87000"/>
    <n v="0"/>
    <n v="87000"/>
    <n v="1"/>
    <n v="1"/>
    <n v="1"/>
    <n v="5"/>
    <d v="2021-09-03T00:00:00"/>
    <x v="3122"/>
    <n v="87000"/>
    <n v="7308"/>
    <x v="13"/>
    <x v="0"/>
    <n v="79692"/>
    <n v="0.91600000000000004"/>
  </r>
  <r>
    <s v="ODR9807981800r"/>
    <s v="C117258L"/>
    <x v="29"/>
    <s v="P912231"/>
    <n v="8700"/>
    <n v="1"/>
    <n v="87000"/>
    <n v="0"/>
    <n v="87000"/>
    <n v="1"/>
    <n v="0"/>
    <n v="0"/>
    <n v="1"/>
    <d v="2022-08-01T00:00:00"/>
    <x v="231"/>
    <n v="87000"/>
    <n v="5626"/>
    <x v="13"/>
    <x v="2"/>
    <n v="81374"/>
    <n v="0.93533333333333335"/>
  </r>
  <r>
    <s v="ODR7387480342h"/>
    <s v="C196161L"/>
    <x v="75"/>
    <s v="P576464"/>
    <n v="8700"/>
    <n v="1"/>
    <n v="87000"/>
    <n v="0"/>
    <n v="87000"/>
    <n v="1"/>
    <n v="1"/>
    <n v="0"/>
    <n v="1"/>
    <d v="2022-06-12T00:00:00"/>
    <x v="3122"/>
    <n v="87000"/>
    <n v="7308"/>
    <x v="13"/>
    <x v="2"/>
    <n v="79692"/>
    <n v="0.91600000000000004"/>
  </r>
  <r>
    <s v="ODR7598489120u"/>
    <s v="C724390L"/>
    <x v="71"/>
    <s v="P576464"/>
    <n v="8700"/>
    <n v="1"/>
    <n v="87000"/>
    <n v="0"/>
    <n v="87000"/>
    <n v="1"/>
    <n v="1"/>
    <n v="0"/>
    <n v="1"/>
    <d v="2022-07-15T00:00:00"/>
    <x v="3122"/>
    <n v="87000"/>
    <n v="7308"/>
    <x v="13"/>
    <x v="2"/>
    <n v="79692"/>
    <n v="0.91600000000000004"/>
  </r>
  <r>
    <s v="ODR7321143126q"/>
    <s v="C221220L"/>
    <x v="305"/>
    <s v="P721905"/>
    <n v="8700"/>
    <n v="1"/>
    <n v="87000"/>
    <n v="0"/>
    <n v="87000"/>
    <n v="1"/>
    <n v="1"/>
    <n v="1"/>
    <n v="1"/>
    <d v="2022-02-19T00:00:00"/>
    <x v="3124"/>
    <n v="87000"/>
    <n v="5742"/>
    <x v="13"/>
    <x v="2"/>
    <n v="81258"/>
    <n v="0.93400000000000005"/>
  </r>
  <r>
    <s v="ODR8477146947e"/>
    <s v="C539168L"/>
    <x v="263"/>
    <s v="P100667"/>
    <n v="8410"/>
    <n v="1"/>
    <n v="84100"/>
    <n v="0"/>
    <n v="84100"/>
    <n v="1"/>
    <n v="0"/>
    <n v="0"/>
    <n v="1"/>
    <d v="2021-11-17T00:00:00"/>
    <x v="3125"/>
    <n v="84100"/>
    <n v="7192"/>
    <x v="13"/>
    <x v="2"/>
    <n v="76908"/>
    <n v="0.91448275862068962"/>
  </r>
  <r>
    <s v="ODR4319338330j"/>
    <s v="C732052L"/>
    <x v="171"/>
    <s v="P889070"/>
    <n v="8410"/>
    <n v="1"/>
    <n v="84100"/>
    <n v="0"/>
    <n v="84100"/>
    <n v="1"/>
    <n v="1"/>
    <n v="0"/>
    <n v="1"/>
    <d v="2021-07-16T00:00:00"/>
    <x v="3126"/>
    <n v="84100"/>
    <n v="6728"/>
    <x v="12"/>
    <x v="2"/>
    <n v="77372"/>
    <n v="0.92"/>
  </r>
  <r>
    <s v="ODR1375328520p"/>
    <s v="C441685L"/>
    <x v="104"/>
    <s v="P728109"/>
    <n v="8120"/>
    <n v="1"/>
    <n v="81200"/>
    <n v="0"/>
    <n v="81200"/>
    <n v="1"/>
    <n v="1"/>
    <n v="0"/>
    <n v="1"/>
    <d v="2022-08-22T00:00:00"/>
    <x v="3127"/>
    <n v="81200"/>
    <n v="6786"/>
    <x v="12"/>
    <x v="2"/>
    <n v="74414"/>
    <n v="0.91642857142857148"/>
  </r>
  <r>
    <s v="ODR2967500173q"/>
    <s v="C631413L"/>
    <x v="403"/>
    <s v="P464743"/>
    <n v="7830"/>
    <n v="1"/>
    <n v="78300"/>
    <n v="0"/>
    <n v="78300"/>
    <n v="1"/>
    <n v="1"/>
    <n v="1"/>
    <n v="1"/>
    <d v="2021-09-17T00:00:00"/>
    <x v="3128"/>
    <n v="78300"/>
    <n v="5046"/>
    <x v="0"/>
    <x v="2"/>
    <n v="73254"/>
    <n v="0.93555555555555558"/>
  </r>
  <r>
    <s v="ODR4205052584m"/>
    <s v="C550021L"/>
    <x v="237"/>
    <s v="P450414"/>
    <n v="7540"/>
    <n v="1"/>
    <n v="75400"/>
    <n v="0"/>
    <n v="75400"/>
    <n v="1"/>
    <n v="1"/>
    <n v="1"/>
    <n v="14"/>
    <d v="2021-07-11T00:00:00"/>
    <x v="3129"/>
    <n v="75400"/>
    <n v="4814"/>
    <x v="13"/>
    <x v="15"/>
    <n v="70586"/>
    <n v="0.93615384615384611"/>
  </r>
  <r>
    <s v="ODR8470686220b"/>
    <s v="C951682L"/>
    <x v="296"/>
    <s v="P849717"/>
    <n v="7540"/>
    <n v="1"/>
    <n v="75400"/>
    <n v="0"/>
    <n v="75400"/>
    <n v="1"/>
    <n v="1"/>
    <n v="1"/>
    <n v="1"/>
    <d v="2021-07-27T00:00:00"/>
    <x v="3029"/>
    <n v="75400"/>
    <n v="4640"/>
    <x v="13"/>
    <x v="2"/>
    <n v="70760"/>
    <n v="0.93846153846153846"/>
  </r>
  <r>
    <s v="ODR9441510071p"/>
    <s v="C886734L"/>
    <x v="83"/>
    <s v="P174246"/>
    <n v="3770"/>
    <n v="2"/>
    <n v="75400"/>
    <n v="0"/>
    <n v="75400"/>
    <n v="1"/>
    <n v="1"/>
    <n v="1"/>
    <n v="14"/>
    <d v="2021-07-10T00:00:00"/>
    <x v="3130"/>
    <n v="37700"/>
    <n v="2958"/>
    <x v="12"/>
    <x v="15"/>
    <n v="69484"/>
    <n v="0.92153846153846153"/>
  </r>
  <r>
    <s v="ODR5995479310w"/>
    <s v="C353507L"/>
    <x v="281"/>
    <s v="P713838"/>
    <n v="7366"/>
    <n v="1"/>
    <n v="73660"/>
    <n v="0"/>
    <n v="73660"/>
    <n v="1"/>
    <n v="1"/>
    <n v="1"/>
    <n v="1"/>
    <d v="2021-11-28T00:00:00"/>
    <x v="3131"/>
    <n v="73660"/>
    <n v="5336"/>
    <x v="12"/>
    <x v="2"/>
    <n v="68324"/>
    <n v="0.92755905511811021"/>
  </r>
  <r>
    <s v="ODR6187368716f"/>
    <s v="C566454L"/>
    <x v="137"/>
    <s v="P601500"/>
    <n v="7250"/>
    <n v="1"/>
    <n v="72500"/>
    <n v="0"/>
    <n v="72500"/>
    <n v="1"/>
    <n v="1"/>
    <n v="1"/>
    <n v="5"/>
    <d v="2021-09-06T00:00:00"/>
    <x v="3132"/>
    <n v="72500"/>
    <n v="6206"/>
    <x v="13"/>
    <x v="0"/>
    <n v="66294"/>
    <n v="0.91439999999999999"/>
  </r>
  <r>
    <s v="ODR6023448108i"/>
    <s v="C818621L"/>
    <x v="119"/>
    <s v="P581285"/>
    <n v="7250"/>
    <n v="1"/>
    <n v="72500"/>
    <n v="0"/>
    <n v="72500"/>
    <n v="1"/>
    <n v="1"/>
    <n v="0"/>
    <n v="1"/>
    <d v="2022-07-18T00:00:00"/>
    <x v="3133"/>
    <n v="72500"/>
    <n v="4524"/>
    <x v="13"/>
    <x v="2"/>
    <n v="67976"/>
    <n v="0.93759999999999999"/>
  </r>
  <r>
    <s v="ODR7919766772j"/>
    <s v="C431185L"/>
    <x v="266"/>
    <s v="P866424"/>
    <n v="6960"/>
    <n v="1"/>
    <n v="69600"/>
    <n v="0"/>
    <n v="69600"/>
    <n v="1"/>
    <n v="1"/>
    <n v="1"/>
    <n v="1"/>
    <d v="2021-08-15T00:00:00"/>
    <x v="3134"/>
    <n v="69600"/>
    <n v="6090"/>
    <x v="13"/>
    <x v="2"/>
    <n v="63510"/>
    <n v="0.91249999999999998"/>
  </r>
  <r>
    <s v="ODR9211138878s"/>
    <s v="C156505L"/>
    <x v="97"/>
    <s v="P982256"/>
    <n v="6960"/>
    <n v="1"/>
    <n v="69600"/>
    <n v="0"/>
    <n v="69600"/>
    <n v="1"/>
    <n v="1"/>
    <n v="1"/>
    <n v="1"/>
    <d v="2021-07-28T00:00:00"/>
    <x v="3135"/>
    <n v="69600"/>
    <n v="4988"/>
    <x v="0"/>
    <x v="2"/>
    <n v="64612"/>
    <n v="0.92833333333333334"/>
  </r>
  <r>
    <s v="ODR7617552592v"/>
    <s v="C471143L"/>
    <x v="341"/>
    <s v="P131795"/>
    <n v="6380"/>
    <n v="1"/>
    <n v="63800"/>
    <n v="0"/>
    <n v="63800"/>
    <n v="1"/>
    <n v="1"/>
    <n v="1"/>
    <n v="1"/>
    <d v="2022-01-23T00:00:00"/>
    <x v="3136"/>
    <n v="63800"/>
    <n v="5336"/>
    <x v="13"/>
    <x v="2"/>
    <n v="58464"/>
    <n v="0.91636363636363638"/>
  </r>
  <r>
    <s v="ODR1610299036o"/>
    <s v="C823189L"/>
    <x v="330"/>
    <s v="P961253"/>
    <n v="6380"/>
    <n v="1"/>
    <n v="63800"/>
    <n v="0"/>
    <n v="63800"/>
    <n v="1"/>
    <n v="1"/>
    <n v="1"/>
    <n v="1"/>
    <d v="2021-07-16T00:00:00"/>
    <x v="3137"/>
    <n v="63800"/>
    <n v="5336"/>
    <x v="12"/>
    <x v="2"/>
    <n v="58464"/>
    <n v="0.91636363636363638"/>
  </r>
  <r>
    <s v="ODR4323156104p"/>
    <s v="C525405L"/>
    <x v="199"/>
    <s v="P313084"/>
    <n v="5800"/>
    <n v="1"/>
    <n v="58000"/>
    <n v="0"/>
    <n v="58000"/>
    <n v="1"/>
    <n v="1"/>
    <n v="1"/>
    <n v="1"/>
    <d v="2021-07-24T00:00:00"/>
    <x v="3097"/>
    <n v="58000"/>
    <n v="4988"/>
    <x v="13"/>
    <x v="2"/>
    <n v="53012"/>
    <n v="0.91400000000000003"/>
  </r>
  <r>
    <s v="ODR3076364968g"/>
    <s v="C711225L"/>
    <x v="280"/>
    <s v="P668099"/>
    <n v="5800"/>
    <n v="1"/>
    <n v="58000"/>
    <n v="0"/>
    <n v="58000"/>
    <n v="1"/>
    <n v="1"/>
    <n v="1"/>
    <n v="1"/>
    <d v="2021-10-21T00:00:00"/>
    <x v="3138"/>
    <n v="58000"/>
    <n v="4582"/>
    <x v="13"/>
    <x v="2"/>
    <n v="53418"/>
    <n v="0.92100000000000004"/>
  </r>
  <r>
    <s v="ODR5516275676a"/>
    <s v="C301447L"/>
    <x v="68"/>
    <s v="P246022"/>
    <n v="5800"/>
    <n v="1"/>
    <n v="58000"/>
    <n v="0"/>
    <n v="58000"/>
    <n v="1"/>
    <n v="1"/>
    <n v="1"/>
    <n v="1"/>
    <d v="2021-11-12T00:00:00"/>
    <x v="3139"/>
    <n v="58000"/>
    <n v="4350"/>
    <x v="13"/>
    <x v="2"/>
    <n v="53650"/>
    <n v="0.92500000000000004"/>
  </r>
  <r>
    <s v="ODR3887969824x"/>
    <s v="C715596L"/>
    <x v="364"/>
    <s v="P791570"/>
    <n v="5800"/>
    <n v="1"/>
    <n v="58000"/>
    <n v="0"/>
    <n v="58000"/>
    <n v="1"/>
    <n v="1"/>
    <n v="1"/>
    <n v="1"/>
    <d v="2021-12-25T00:00:00"/>
    <x v="3140"/>
    <n v="58000"/>
    <n v="4292"/>
    <x v="12"/>
    <x v="2"/>
    <n v="53708"/>
    <n v="0.92600000000000005"/>
  </r>
  <r>
    <s v="ODR7835295317r"/>
    <s v="C253008L"/>
    <x v="333"/>
    <s v="P188418"/>
    <n v="5742"/>
    <n v="1"/>
    <n v="57420"/>
    <n v="0"/>
    <n v="57420"/>
    <n v="1"/>
    <n v="1"/>
    <n v="0"/>
    <n v="1"/>
    <d v="2022-02-08T00:00:00"/>
    <x v="3141"/>
    <n v="57420"/>
    <n v="4814"/>
    <x v="13"/>
    <x v="2"/>
    <n v="52606"/>
    <n v="0.91616161616161618"/>
  </r>
  <r>
    <s v="ODR7732344267a"/>
    <s v="C868361L"/>
    <x v="333"/>
    <s v="P981552"/>
    <n v="4640"/>
    <n v="1"/>
    <n v="46400"/>
    <n v="0"/>
    <n v="46400"/>
    <n v="1"/>
    <n v="1"/>
    <n v="1"/>
    <n v="1"/>
    <d v="2022-02-18T00:00:00"/>
    <x v="3142"/>
    <n v="46400"/>
    <n v="2958"/>
    <x v="3"/>
    <x v="2"/>
    <n v="43442"/>
    <n v="0.93625000000000003"/>
  </r>
  <r>
    <s v="ODR1925475604b"/>
    <s v="C922780L"/>
    <x v="53"/>
    <s v="P775661"/>
    <n v="4640"/>
    <n v="1"/>
    <n v="46400"/>
    <n v="0"/>
    <n v="46400"/>
    <n v="1"/>
    <n v="1"/>
    <n v="1"/>
    <n v="1"/>
    <d v="2021-09-17T00:00:00"/>
    <x v="3143"/>
    <n v="46400"/>
    <n v="3248"/>
    <x v="12"/>
    <x v="2"/>
    <n v="43152"/>
    <n v="0.93"/>
  </r>
  <r>
    <s v="ODR2981546030n"/>
    <s v="C954205L"/>
    <x v="65"/>
    <s v="P855211"/>
    <n v="4350"/>
    <n v="1"/>
    <n v="43500"/>
    <n v="0"/>
    <n v="43500"/>
    <n v="1"/>
    <n v="0"/>
    <n v="0"/>
    <n v="1"/>
    <d v="2022-03-21T00:00:00"/>
    <x v="52"/>
    <n v="1160"/>
    <n v="58"/>
    <x v="0"/>
    <x v="2"/>
    <n v="43442"/>
    <n v="0.9986666666666667"/>
  </r>
  <r>
    <s v="ODR7112043482u"/>
    <s v="C869172L"/>
    <x v="252"/>
    <s v="P718476"/>
    <n v="3480"/>
    <n v="1"/>
    <n v="34800"/>
    <n v="0"/>
    <n v="34800"/>
    <n v="1"/>
    <n v="1"/>
    <n v="0"/>
    <n v="1"/>
    <d v="2022-01-20T00:00:00"/>
    <x v="3144"/>
    <n v="34800"/>
    <n v="2610"/>
    <x v="12"/>
    <x v="2"/>
    <n v="32190"/>
    <n v="0.92500000000000004"/>
  </r>
  <r>
    <s v="ODR5670007636u"/>
    <s v="C394264L"/>
    <x v="389"/>
    <s v="P985412"/>
    <n v="2900"/>
    <n v="1"/>
    <n v="29000"/>
    <n v="0"/>
    <n v="29000"/>
    <n v="1"/>
    <n v="0"/>
    <n v="0"/>
    <n v="1"/>
    <d v="2021-08-06T00:00:00"/>
    <x v="3145"/>
    <n v="29000"/>
    <n v="2088"/>
    <x v="13"/>
    <x v="2"/>
    <n v="26912"/>
    <n v="0.92800000000000005"/>
  </r>
  <r>
    <s v="ODR5922356497n"/>
    <s v="C279618L"/>
    <x v="308"/>
    <s v="P328629"/>
    <n v="2900"/>
    <n v="1"/>
    <n v="29000"/>
    <n v="0"/>
    <n v="29000"/>
    <n v="1"/>
    <n v="1"/>
    <n v="1"/>
    <n v="4"/>
    <d v="2021-12-04T00:00:00"/>
    <x v="3146"/>
    <n v="29000"/>
    <n v="1856"/>
    <x v="13"/>
    <x v="1"/>
    <n v="27144"/>
    <n v="0.93600000000000005"/>
  </r>
  <r>
    <s v="ODR1355309619g"/>
    <s v="C323695L"/>
    <x v="220"/>
    <s v="P153186"/>
    <n v="2088"/>
    <n v="1"/>
    <n v="20880"/>
    <n v="0"/>
    <n v="20880"/>
    <n v="1"/>
    <n v="1"/>
    <n v="1"/>
    <n v="1"/>
    <d v="2021-08-02T00:00:00"/>
    <x v="3147"/>
    <n v="20880"/>
    <n v="1508"/>
    <x v="12"/>
    <x v="2"/>
    <n v="19372"/>
    <n v="0.92777777777777781"/>
  </r>
  <r>
    <s v="ODR5124693723w"/>
    <s v="C224765L"/>
    <x v="327"/>
    <s v="P330457"/>
    <n v="1392"/>
    <n v="1"/>
    <n v="13920"/>
    <n v="0"/>
    <n v="13920"/>
    <n v="1"/>
    <n v="1"/>
    <n v="0"/>
    <n v="1"/>
    <d v="2022-01-17T00:00:00"/>
    <x v="239"/>
    <n v="13920"/>
    <n v="870"/>
    <x v="12"/>
    <x v="2"/>
    <n v="13050"/>
    <n v="0.9375"/>
  </r>
  <r>
    <s v="ODR3298066373h"/>
    <s v="C663962L"/>
    <x v="56"/>
    <s v="P800680"/>
    <n v="1276"/>
    <n v="1"/>
    <n v="12760"/>
    <n v="0"/>
    <n v="12760"/>
    <n v="1"/>
    <n v="0"/>
    <n v="0"/>
    <n v="1"/>
    <d v="2021-07-13T00:00:00"/>
    <x v="788"/>
    <n v="2900"/>
    <n v="174"/>
    <x v="0"/>
    <x v="2"/>
    <n v="12586"/>
    <n v="0.98636363636363633"/>
  </r>
  <r>
    <s v="ODR1459172838p"/>
    <s v="C605755L"/>
    <x v="317"/>
    <s v="P587474"/>
    <n v="290"/>
    <n v="4"/>
    <n v="11600"/>
    <n v="0"/>
    <n v="11600"/>
    <n v="1"/>
    <n v="0"/>
    <n v="0"/>
    <n v="1"/>
    <d v="2021-07-24T00:00:00"/>
    <x v="2161"/>
    <n v="4640"/>
    <n v="290"/>
    <x v="0"/>
    <x v="2"/>
    <n v="10440"/>
    <n v="0.9"/>
  </r>
  <r>
    <s v="ODR8182513033k"/>
    <s v="C355357L"/>
    <x v="127"/>
    <s v="P800680"/>
    <n v="638"/>
    <n v="1"/>
    <n v="6380"/>
    <n v="0"/>
    <n v="6380"/>
    <n v="1"/>
    <n v="1"/>
    <n v="0"/>
    <n v="1"/>
    <d v="2022-05-01T00:00:00"/>
    <x v="788"/>
    <n v="2900"/>
    <n v="174"/>
    <x v="0"/>
    <x v="2"/>
    <n v="6206"/>
    <n v="0.97272727272727277"/>
  </r>
  <r>
    <s v="ODR2206904426f"/>
    <s v="C794109L"/>
    <x v="279"/>
    <s v="P587474"/>
    <n v="290"/>
    <n v="2"/>
    <n v="5800"/>
    <n v="0"/>
    <n v="5800"/>
    <n v="1"/>
    <n v="1"/>
    <n v="0"/>
    <n v="4"/>
    <d v="2021-09-17T00:00:00"/>
    <x v="2161"/>
    <n v="4640"/>
    <n v="290"/>
    <x v="0"/>
    <x v="1"/>
    <n v="5220"/>
    <n v="0.9"/>
  </r>
  <r>
    <s v="ODR1615909177o"/>
    <s v="C676393L"/>
    <x v="254"/>
    <s v="P131222"/>
    <n v="232"/>
    <n v="2"/>
    <n v="4640"/>
    <n v="0"/>
    <n v="4640"/>
    <n v="1"/>
    <n v="0"/>
    <n v="0"/>
    <n v="1"/>
    <d v="2021-07-27T00:00:00"/>
    <x v="3148"/>
    <n v="2320"/>
    <n v="116"/>
    <x v="0"/>
    <x v="2"/>
    <n v="4408"/>
    <n v="0.95"/>
  </r>
  <r>
    <s v="ODR4787379273z"/>
    <s v="C653797L"/>
    <x v="25"/>
    <s v="P294920"/>
    <n v="348"/>
    <n v="1"/>
    <n v="3480"/>
    <n v="0"/>
    <n v="3480"/>
    <n v="1"/>
    <n v="0"/>
    <n v="0"/>
    <n v="13"/>
    <d v="2022-04-03T00:00:00"/>
    <x v="3149"/>
    <n v="3480"/>
    <n v="290"/>
    <x v="0"/>
    <x v="7"/>
    <n v="3190"/>
    <n v="0.91666666666666663"/>
  </r>
  <r>
    <s v="ODR2291109358n"/>
    <s v="C394076L"/>
    <x v="245"/>
    <s v="P800680"/>
    <n v="58"/>
    <n v="2"/>
    <n v="1160"/>
    <n v="0"/>
    <n v="1160"/>
    <n v="1"/>
    <n v="0"/>
    <n v="0"/>
    <n v="4"/>
    <d v="2021-10-12T00:00:00"/>
    <x v="788"/>
    <n v="2900"/>
    <n v="174"/>
    <x v="0"/>
    <x v="1"/>
    <n v="812"/>
    <n v="0.7"/>
  </r>
  <r>
    <s v="ODR1804543066s"/>
    <s v="C836000L"/>
    <x v="395"/>
    <s v="P869522"/>
    <n v="58"/>
    <n v="1"/>
    <n v="580"/>
    <n v="0"/>
    <n v="580"/>
    <n v="1"/>
    <n v="1"/>
    <n v="0"/>
    <n v="1"/>
    <d v="2022-06-12T00:00:00"/>
    <x v="3150"/>
    <n v="580"/>
    <n v="0"/>
    <x v="0"/>
    <x v="2"/>
    <n v="580"/>
    <n v="1"/>
  </r>
  <r>
    <s v="ODR9352397765k"/>
    <s v="C485693L"/>
    <x v="48"/>
    <s v="P786699"/>
    <n v="9"/>
    <n v="2"/>
    <n v="174"/>
    <n v="0"/>
    <n v="174"/>
    <n v="1"/>
    <n v="1"/>
    <n v="1"/>
    <n v="1"/>
    <d v="2021-07-02T00:00:00"/>
    <x v="3121"/>
    <n v="87"/>
    <n v="0"/>
    <x v="12"/>
    <x v="2"/>
    <n v="174"/>
    <n v="1"/>
  </r>
  <r>
    <s v="ODR4338250762i"/>
    <s v="C248585L"/>
    <x v="25"/>
    <s v="P194155"/>
    <n v="0"/>
    <n v="3"/>
    <n v="0"/>
    <n v="0"/>
    <n v="0"/>
    <n v="1"/>
    <n v="0"/>
    <n v="0"/>
    <n v="1"/>
    <d v="2022-07-10T00:00:00"/>
    <x v="3090"/>
    <n v="0"/>
    <n v="0"/>
    <x v="13"/>
    <x v="2"/>
    <n v="0"/>
    <n v="0"/>
  </r>
  <r>
    <s v="ODR7582243074d"/>
    <s v="C678199L"/>
    <x v="214"/>
    <s v="P194155"/>
    <n v="0"/>
    <n v="1"/>
    <n v="0"/>
    <n v="0"/>
    <n v="0"/>
    <n v="1"/>
    <n v="1"/>
    <n v="1"/>
    <n v="1"/>
    <d v="2022-06-02T00:00:00"/>
    <x v="3090"/>
    <n v="0"/>
    <n v="0"/>
    <x v="13"/>
    <x v="2"/>
    <n v="0"/>
    <n v="0"/>
  </r>
  <r>
    <s v="ODR6930102616d"/>
    <s v="C439980L"/>
    <x v="212"/>
    <s v="P194155"/>
    <n v="0"/>
    <n v="3"/>
    <n v="0"/>
    <n v="0"/>
    <n v="0"/>
    <n v="1"/>
    <n v="1"/>
    <n v="1"/>
    <n v="1"/>
    <d v="2021-11-03T00:00:00"/>
    <x v="3090"/>
    <n v="0"/>
    <n v="0"/>
    <x v="13"/>
    <x v="2"/>
    <n v="0"/>
    <n v="0"/>
  </r>
  <r>
    <s v="ODR9489319211b"/>
    <s v="C533080L"/>
    <x v="358"/>
    <s v="P194155"/>
    <n v="0"/>
    <n v="1"/>
    <n v="0"/>
    <n v="0"/>
    <n v="0"/>
    <n v="1"/>
    <n v="1"/>
    <n v="1"/>
    <n v="1"/>
    <d v="2022-06-09T00:00:00"/>
    <x v="3090"/>
    <n v="0"/>
    <n v="0"/>
    <x v="13"/>
    <x v="2"/>
    <n v="0"/>
    <n v="0"/>
  </r>
  <r>
    <s v="ODR6086869527m"/>
    <s v="C987822L"/>
    <x v="394"/>
    <s v="P194155"/>
    <n v="0"/>
    <n v="1"/>
    <n v="0"/>
    <n v="0"/>
    <n v="0"/>
    <n v="1"/>
    <n v="1"/>
    <n v="1"/>
    <n v="1"/>
    <d v="2022-07-07T00:00:00"/>
    <x v="3090"/>
    <n v="0"/>
    <n v="0"/>
    <x v="13"/>
    <x v="2"/>
    <n v="0"/>
    <n v="0"/>
  </r>
  <r>
    <s v="ODR4537217779s"/>
    <s v="C186133L"/>
    <x v="217"/>
    <s v="P194155"/>
    <n v="0"/>
    <n v="1"/>
    <n v="0"/>
    <n v="0"/>
    <n v="0"/>
    <n v="1"/>
    <n v="1"/>
    <n v="1"/>
    <n v="1"/>
    <d v="2022-05-19T00:00:00"/>
    <x v="3090"/>
    <n v="0"/>
    <n v="0"/>
    <x v="13"/>
    <x v="2"/>
    <n v="0"/>
    <n v="0"/>
  </r>
  <r>
    <s v="ODR4656313388n"/>
    <s v="C471304L"/>
    <x v="225"/>
    <s v="P194155"/>
    <n v="0"/>
    <n v="1"/>
    <n v="0"/>
    <n v="0"/>
    <n v="0"/>
    <n v="1"/>
    <n v="0"/>
    <n v="0"/>
    <n v="6"/>
    <d v="2022-05-13T00:00:00"/>
    <x v="3090"/>
    <n v="0"/>
    <n v="0"/>
    <x v="13"/>
    <x v="6"/>
    <n v="0"/>
    <n v="0"/>
  </r>
  <r>
    <s v="ODR6580986819o"/>
    <s v="C955805L"/>
    <x v="226"/>
    <s v="P194155"/>
    <n v="0"/>
    <n v="1"/>
    <n v="0"/>
    <n v="0"/>
    <n v="0"/>
    <n v="1"/>
    <n v="1"/>
    <n v="1"/>
    <n v="1"/>
    <d v="2022-05-23T00:00:00"/>
    <x v="3090"/>
    <n v="0"/>
    <n v="0"/>
    <x v="13"/>
    <x v="2"/>
    <n v="0"/>
    <n v="0"/>
  </r>
  <r>
    <s v="ODR8675090268b"/>
    <s v="C262851L"/>
    <x v="224"/>
    <s v="P194155"/>
    <n v="0"/>
    <n v="1"/>
    <n v="0"/>
    <n v="0"/>
    <n v="0"/>
    <n v="1"/>
    <n v="1"/>
    <n v="1"/>
    <n v="1"/>
    <d v="2022-05-23T00:00:00"/>
    <x v="3090"/>
    <n v="0"/>
    <n v="0"/>
    <x v="13"/>
    <x v="2"/>
    <n v="0"/>
    <n v="0"/>
  </r>
  <r>
    <s v="ODR3390935442f"/>
    <s v="C832050L"/>
    <x v="392"/>
    <s v="P194155"/>
    <n v="0"/>
    <n v="2"/>
    <n v="0"/>
    <n v="0"/>
    <n v="0"/>
    <n v="1"/>
    <n v="1"/>
    <n v="1"/>
    <n v="6"/>
    <d v="2022-05-05T00:00:00"/>
    <x v="3090"/>
    <n v="0"/>
    <n v="0"/>
    <x v="13"/>
    <x v="6"/>
    <n v="0"/>
    <n v="0"/>
  </r>
  <r>
    <s v="ODR7665493064i"/>
    <s v="C647975L"/>
    <x v="264"/>
    <s v="P194155"/>
    <n v="0"/>
    <n v="2"/>
    <n v="0"/>
    <n v="0"/>
    <n v="0"/>
    <n v="1"/>
    <n v="1"/>
    <n v="1"/>
    <n v="1"/>
    <d v="2022-05-12T00:00:00"/>
    <x v="3090"/>
    <n v="0"/>
    <n v="0"/>
    <x v="13"/>
    <x v="2"/>
    <n v="0"/>
    <n v="0"/>
  </r>
  <r>
    <s v="ODR6118727282p"/>
    <s v="C900615L"/>
    <x v="139"/>
    <s v="P194155"/>
    <n v="0"/>
    <n v="1"/>
    <n v="0"/>
    <n v="0"/>
    <n v="0"/>
    <n v="1"/>
    <n v="1"/>
    <n v="1"/>
    <n v="1"/>
    <d v="2022-05-28T00:00:00"/>
    <x v="3090"/>
    <n v="0"/>
    <n v="0"/>
    <x v="13"/>
    <x v="2"/>
    <n v="0"/>
    <n v="0"/>
  </r>
  <r>
    <s v="ODR8804082160b"/>
    <s v="C130292L"/>
    <x v="30"/>
    <s v="P194155"/>
    <n v="0"/>
    <n v="3"/>
    <n v="0"/>
    <n v="0"/>
    <n v="0"/>
    <n v="1"/>
    <n v="1"/>
    <n v="0"/>
    <n v="4"/>
    <d v="2022-04-28T00:00:00"/>
    <x v="3090"/>
    <n v="0"/>
    <n v="0"/>
    <x v="13"/>
    <x v="1"/>
    <n v="0"/>
    <n v="0"/>
  </r>
  <r>
    <s v="ODR6171047687e"/>
    <s v="C630762L"/>
    <x v="140"/>
    <s v="P194155"/>
    <n v="0"/>
    <n v="1"/>
    <n v="0"/>
    <n v="0"/>
    <n v="0"/>
    <n v="1"/>
    <n v="1"/>
    <n v="1"/>
    <n v="1"/>
    <d v="2022-06-19T00:00:00"/>
    <x v="3090"/>
    <n v="0"/>
    <n v="0"/>
    <x v="13"/>
    <x v="2"/>
    <n v="0"/>
    <n v="0"/>
  </r>
  <r>
    <s v="ODR5716405774c"/>
    <s v="C357056L"/>
    <x v="38"/>
    <s v="P194155"/>
    <n v="0"/>
    <n v="3"/>
    <n v="0"/>
    <n v="0"/>
    <n v="0"/>
    <n v="1"/>
    <n v="1"/>
    <n v="0"/>
    <n v="1"/>
    <d v="2022-06-26T00:00:00"/>
    <x v="3090"/>
    <n v="0"/>
    <n v="0"/>
    <x v="13"/>
    <x v="2"/>
    <n v="0"/>
    <n v="0"/>
  </r>
  <r>
    <s v="ODR3229458839o"/>
    <s v="C927548L"/>
    <x v="88"/>
    <s v="P194155"/>
    <n v="0"/>
    <n v="3"/>
    <n v="0"/>
    <n v="0"/>
    <n v="0"/>
    <n v="1"/>
    <n v="1"/>
    <n v="1"/>
    <n v="1"/>
    <d v="2022-07-14T00:00:00"/>
    <x v="3090"/>
    <n v="0"/>
    <n v="0"/>
    <x v="13"/>
    <x v="2"/>
    <n v="0"/>
    <n v="0"/>
  </r>
  <r>
    <s v="ODR6203328535u"/>
    <s v="C763228L"/>
    <x v="80"/>
    <s v="P194155"/>
    <n v="0"/>
    <n v="3"/>
    <n v="0"/>
    <n v="0"/>
    <n v="0"/>
    <n v="1"/>
    <n v="1"/>
    <n v="1"/>
    <n v="1"/>
    <d v="2022-07-05T00:00:00"/>
    <x v="3090"/>
    <n v="0"/>
    <n v="0"/>
    <x v="13"/>
    <x v="2"/>
    <n v="0"/>
    <n v="0"/>
  </r>
  <r>
    <s v="ODR3166537320w"/>
    <s v="C620483L"/>
    <x v="76"/>
    <s v="P194155"/>
    <n v="0"/>
    <n v="2"/>
    <n v="0"/>
    <n v="0"/>
    <n v="0"/>
    <n v="1"/>
    <n v="1"/>
    <n v="1"/>
    <n v="1"/>
    <d v="2022-07-18T00:00:00"/>
    <x v="3090"/>
    <n v="0"/>
    <n v="0"/>
    <x v="13"/>
    <x v="2"/>
    <n v="0"/>
    <n v="0"/>
  </r>
  <r>
    <s v="ODR6864259419h"/>
    <s v="C714630L"/>
    <x v="31"/>
    <s v="P194155"/>
    <n v="0"/>
    <n v="3"/>
    <n v="0"/>
    <n v="0"/>
    <n v="0"/>
    <n v="1"/>
    <n v="1"/>
    <n v="0"/>
    <n v="1"/>
    <d v="2022-06-24T00:00:00"/>
    <x v="3090"/>
    <n v="0"/>
    <n v="0"/>
    <x v="13"/>
    <x v="2"/>
    <n v="0"/>
    <n v="0"/>
  </r>
  <r>
    <s v="ODR8376183747r"/>
    <s v="C300950L"/>
    <x v="28"/>
    <s v="P194155"/>
    <n v="0"/>
    <n v="1"/>
    <n v="0"/>
    <n v="0"/>
    <n v="0"/>
    <n v="1"/>
    <n v="1"/>
    <n v="0"/>
    <n v="1"/>
    <d v="2021-09-05T00:00:00"/>
    <x v="3090"/>
    <n v="0"/>
    <n v="0"/>
    <x v="13"/>
    <x v="2"/>
    <n v="0"/>
    <n v="0"/>
  </r>
  <r>
    <s v="ODR4312238651y"/>
    <s v="C295679L"/>
    <x v="22"/>
    <s v="P194155"/>
    <n v="0"/>
    <n v="2"/>
    <n v="0"/>
    <n v="0"/>
    <n v="0"/>
    <n v="1"/>
    <n v="1"/>
    <n v="0"/>
    <n v="1"/>
    <d v="2022-07-23T00:00:00"/>
    <x v="3090"/>
    <n v="0"/>
    <n v="0"/>
    <x v="13"/>
    <x v="2"/>
    <n v="0"/>
    <n v="0"/>
  </r>
  <r>
    <s v="ODR3930118778w"/>
    <s v="C368658L"/>
    <x v="91"/>
    <s v="P194155"/>
    <n v="0"/>
    <n v="1"/>
    <n v="0"/>
    <n v="0"/>
    <n v="0"/>
    <n v="1"/>
    <n v="1"/>
    <n v="1"/>
    <n v="1"/>
    <d v="2022-05-19T00:00:00"/>
    <x v="3090"/>
    <n v="0"/>
    <n v="0"/>
    <x v="13"/>
    <x v="2"/>
    <n v="0"/>
    <n v="0"/>
  </r>
  <r>
    <s v="ODR7628482404c"/>
    <s v="C265450L"/>
    <x v="86"/>
    <s v="P194155"/>
    <n v="0"/>
    <n v="3"/>
    <n v="0"/>
    <n v="0"/>
    <n v="0"/>
    <n v="1"/>
    <n v="0"/>
    <n v="0"/>
    <n v="1"/>
    <d v="2022-02-17T00:00:00"/>
    <x v="3090"/>
    <n v="0"/>
    <n v="0"/>
    <x v="13"/>
    <x v="2"/>
    <n v="0"/>
    <n v="0"/>
  </r>
  <r>
    <s v="ODR2809405363p"/>
    <s v="C790722L"/>
    <x v="70"/>
    <s v="P194155"/>
    <n v="0"/>
    <n v="2"/>
    <n v="0"/>
    <n v="0"/>
    <n v="0"/>
    <n v="1"/>
    <n v="1"/>
    <n v="1"/>
    <n v="1"/>
    <d v="2021-11-19T00:00:00"/>
    <x v="3090"/>
    <n v="0"/>
    <n v="0"/>
    <x v="13"/>
    <x v="2"/>
    <n v="0"/>
    <n v="0"/>
  </r>
  <r>
    <s v="ODR6666616009w"/>
    <s v="C676393L"/>
    <x v="250"/>
    <s v="P100134"/>
    <n v="347710"/>
    <n v="1"/>
    <n v="3477100"/>
    <n v="-347710"/>
    <n v="3824810"/>
    <n v="1"/>
    <n v="0"/>
    <n v="0"/>
    <n v="4"/>
    <d v="2021-07-27T00:00:00"/>
    <x v="756"/>
    <n v="3477100"/>
    <n v="302470"/>
    <x v="7"/>
    <x v="1"/>
    <n v="3522340"/>
    <n v="0.9209189476078549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59">
  <r>
    <s v="ODR9939707760w"/>
    <s v="C713589L"/>
    <x v="0"/>
    <s v="P858068"/>
    <n v="26100"/>
    <n v="200"/>
    <n v="52200000"/>
    <n v="26100000"/>
    <n v="26100000"/>
    <n v="1"/>
    <x v="0"/>
    <n v="0"/>
    <n v="5"/>
    <d v="2021-07-07T00:00:00"/>
    <x v="0"/>
    <n v="261000"/>
    <n v="18270"/>
    <x v="0"/>
    <s v="jazzwallet"/>
    <n v="22446000"/>
    <n v="0.86"/>
    <x v="0"/>
  </r>
  <r>
    <s v="ODR7448356649d"/>
    <s v="C551551L"/>
    <x v="0"/>
    <s v="P886455"/>
    <n v="1971942"/>
    <n v="5"/>
    <n v="98597100"/>
    <n v="24649300"/>
    <n v="73947800"/>
    <n v="1"/>
    <x v="1"/>
    <n v="0"/>
    <n v="5"/>
    <d v="2021-11-20T00:00:00"/>
    <x v="1"/>
    <n v="19719400"/>
    <n v="1321180"/>
    <x v="1"/>
    <s v="jazzwallet"/>
    <n v="67341900"/>
    <n v="0.91066806585185767"/>
    <x v="1"/>
  </r>
  <r>
    <s v="ODR4011281866z"/>
    <s v="C685596L"/>
    <x v="1"/>
    <s v="P678648"/>
    <n v="7482000"/>
    <n v="1"/>
    <n v="74820000"/>
    <n v="20653400"/>
    <n v="54166600"/>
    <n v="1"/>
    <x v="1"/>
    <n v="0"/>
    <n v="4"/>
    <d v="2021-11-19T00:00:00"/>
    <x v="2"/>
    <n v="74820000"/>
    <n v="5162580"/>
    <x v="1"/>
    <s v="Payaxis"/>
    <n v="49004020"/>
    <n v="0.90469071346549346"/>
    <x v="1"/>
  </r>
  <r>
    <s v="ODR3378927994s"/>
    <s v="C830683L"/>
    <x v="2"/>
    <s v="P540013"/>
    <n v="3593680"/>
    <n v="1"/>
    <n v="35936800"/>
    <n v="14554400"/>
    <n v="21382400"/>
    <n v="1"/>
    <x v="0"/>
    <n v="1"/>
    <n v="5"/>
    <d v="2021-11-03T00:00:00"/>
    <x v="3"/>
    <n v="35936800"/>
    <n v="3054630"/>
    <x v="2"/>
    <s v="jazzwallet"/>
    <n v="18327770"/>
    <n v="0.85714279033223584"/>
    <x v="1"/>
  </r>
  <r>
    <s v="ODR4904430099k"/>
    <s v="C191766L"/>
    <x v="3"/>
    <s v="P491032"/>
    <n v="4413220"/>
    <n v="1"/>
    <n v="44132200"/>
    <n v="10591700"/>
    <n v="33540500"/>
    <n v="1"/>
    <x v="0"/>
    <n v="1"/>
    <n v="4"/>
    <d v="2021-07-05T00:00:00"/>
    <x v="4"/>
    <n v="44132200"/>
    <n v="3177470"/>
    <x v="2"/>
    <s v="Payaxis"/>
    <n v="30363030"/>
    <n v="0.90526468001371474"/>
    <x v="1"/>
  </r>
  <r>
    <s v="ODR7618778722h"/>
    <s v="C299859L"/>
    <x v="4"/>
    <s v="P886455"/>
    <n v="1971942"/>
    <n v="2"/>
    <n v="39438800"/>
    <n v="9859710"/>
    <n v="29579100"/>
    <n v="1"/>
    <x v="1"/>
    <n v="0"/>
    <n v="5"/>
    <d v="2021-11-20T00:00:00"/>
    <x v="1"/>
    <n v="19719400"/>
    <n v="1321180"/>
    <x v="1"/>
    <s v="jazzwallet"/>
    <n v="26936740"/>
    <n v="0.91066800544979398"/>
    <x v="1"/>
  </r>
  <r>
    <s v="ODR7610732813d"/>
    <s v="C313534L"/>
    <x v="5"/>
    <s v="P849301"/>
    <n v="2697000"/>
    <n v="1"/>
    <n v="26970000"/>
    <n v="8091000"/>
    <n v="18879000"/>
    <n v="1"/>
    <x v="0"/>
    <n v="1"/>
    <n v="1"/>
    <d v="2022-01-19T00:00:00"/>
    <x v="5"/>
    <n v="26970000"/>
    <n v="2373360"/>
    <x v="2"/>
    <s v="cod"/>
    <n v="16505640"/>
    <n v="0.87428571428571433"/>
    <x v="1"/>
  </r>
  <r>
    <s v="ODR4415476736l"/>
    <s v="C215074L"/>
    <x v="5"/>
    <s v="P918122"/>
    <n v="2533672"/>
    <n v="1"/>
    <n v="25336700"/>
    <n v="7601020"/>
    <n v="17735700"/>
    <n v="1"/>
    <x v="0"/>
    <n v="0"/>
    <n v="3"/>
    <d v="2021-09-13T00:00:00"/>
    <x v="6"/>
    <n v="24560100"/>
    <n v="2063000"/>
    <x v="3"/>
    <s v="customercredit"/>
    <n v="15672700"/>
    <n v="0.88368093731851571"/>
    <x v="1"/>
  </r>
  <r>
    <s v="ODR6474755771h"/>
    <s v="C368335L"/>
    <x v="2"/>
    <s v="P240605"/>
    <n v="2479790"/>
    <n v="1"/>
    <n v="24797900"/>
    <n v="7439370"/>
    <n v="17358500"/>
    <n v="1"/>
    <x v="1"/>
    <n v="0"/>
    <n v="5"/>
    <d v="2021-11-06T00:00:00"/>
    <x v="7"/>
    <n v="24797900"/>
    <n v="2083010"/>
    <x v="3"/>
    <s v="jazzwallet"/>
    <n v="15275490"/>
    <n v="0.88000057608664339"/>
    <x v="1"/>
  </r>
  <r>
    <s v="ODR9699658949w"/>
    <s v="C246762L"/>
    <x v="6"/>
    <s v="P168052"/>
    <n v="6487648"/>
    <n v="1"/>
    <n v="64876500"/>
    <n v="6380000"/>
    <n v="58496500"/>
    <n v="1"/>
    <x v="1"/>
    <n v="0"/>
    <n v="7"/>
    <d v="2022-05-08T00:00:00"/>
    <x v="8"/>
    <n v="64876500"/>
    <n v="5125230"/>
    <x v="4"/>
    <s v="Easypay"/>
    <n v="53371270"/>
    <n v="0.91238398878565385"/>
    <x v="1"/>
  </r>
  <r>
    <s v="ODR6859592351r"/>
    <s v="C822265L"/>
    <x v="7"/>
    <s v="P910456"/>
    <n v="4092886"/>
    <n v="5"/>
    <n v="204644000"/>
    <n v="6139330"/>
    <n v="198505000"/>
    <n v="1"/>
    <x v="1"/>
    <n v="0"/>
    <n v="4"/>
    <d v="2021-09-01T00:00:00"/>
    <x v="9"/>
    <n v="48937500"/>
    <n v="3621350"/>
    <x v="4"/>
    <s v="Payaxis"/>
    <n v="180398250"/>
    <n v="0.90878441349084405"/>
    <x v="1"/>
  </r>
  <r>
    <s v="ODR2741972772y"/>
    <s v="C483469L"/>
    <x v="3"/>
    <s v="P239399"/>
    <n v="3683000"/>
    <n v="1"/>
    <n v="36830000"/>
    <n v="5524500"/>
    <n v="31305500"/>
    <n v="1"/>
    <x v="0"/>
    <n v="1"/>
    <n v="2"/>
    <d v="2021-07-26T00:00:00"/>
    <x v="10"/>
    <n v="36830000"/>
    <n v="3130550"/>
    <x v="5"/>
    <s v="jazzvoucher"/>
    <n v="28174950"/>
    <n v="0.9"/>
    <x v="1"/>
  </r>
  <r>
    <s v="ODR5064165483d"/>
    <s v="C329053L"/>
    <x v="8"/>
    <s v="P239399"/>
    <n v="3683000"/>
    <n v="1"/>
    <n v="36830000"/>
    <n v="5524500"/>
    <n v="31305500"/>
    <n v="1"/>
    <x v="0"/>
    <n v="1"/>
    <n v="2"/>
    <d v="2021-09-20T00:00:00"/>
    <x v="10"/>
    <n v="36830000"/>
    <n v="3130550"/>
    <x v="5"/>
    <s v="jazzvoucher"/>
    <n v="28174950"/>
    <n v="0.9"/>
    <x v="1"/>
  </r>
  <r>
    <s v="ODR8655835343e"/>
    <s v="C545190L"/>
    <x v="9"/>
    <s v="P239399"/>
    <n v="3683000"/>
    <n v="1"/>
    <n v="36830000"/>
    <n v="5524500"/>
    <n v="31305500"/>
    <n v="1"/>
    <x v="0"/>
    <n v="1"/>
    <n v="2"/>
    <d v="2021-07-26T00:00:00"/>
    <x v="10"/>
    <n v="36830000"/>
    <n v="3130550"/>
    <x v="5"/>
    <s v="jazzvoucher"/>
    <n v="28174950"/>
    <n v="0.9"/>
    <x v="1"/>
  </r>
  <r>
    <s v="ODR6180629046t"/>
    <s v="C492850L"/>
    <x v="10"/>
    <s v="P751549"/>
    <n v="4408000"/>
    <n v="2"/>
    <n v="88160000"/>
    <n v="4408000"/>
    <n v="83752000"/>
    <n v="1"/>
    <x v="0"/>
    <n v="1"/>
    <n v="4"/>
    <d v="2021-07-09T00:00:00"/>
    <x v="11"/>
    <n v="44080000"/>
    <n v="3879040"/>
    <x v="4"/>
    <s v="Payaxis"/>
    <n v="75993920"/>
    <n v="0.9073684210526316"/>
    <x v="1"/>
  </r>
  <r>
    <s v="ODR8451284001a"/>
    <s v="C805381L"/>
    <x v="11"/>
    <s v="P726605"/>
    <n v="3278450"/>
    <n v="1"/>
    <n v="32784500"/>
    <n v="4060000"/>
    <n v="28724500"/>
    <n v="1"/>
    <x v="0"/>
    <n v="1"/>
    <n v="4"/>
    <d v="2022-04-13T00:00:00"/>
    <x v="12"/>
    <n v="33350000"/>
    <n v="2901450"/>
    <x v="6"/>
    <s v="Payaxis"/>
    <n v="25823050"/>
    <n v="0.89899040888440185"/>
    <x v="1"/>
  </r>
  <r>
    <s v="ODR2537552109g"/>
    <s v="C890940L"/>
    <x v="2"/>
    <s v="P713012"/>
    <n v="2610000"/>
    <n v="1"/>
    <n v="26100000"/>
    <n v="3915000"/>
    <n v="22185000"/>
    <n v="1"/>
    <x v="1"/>
    <n v="0"/>
    <n v="4"/>
    <d v="2021-09-28T00:00:00"/>
    <x v="13"/>
    <n v="26100000"/>
    <n v="2140200"/>
    <x v="1"/>
    <s v="Payaxis"/>
    <n v="20044800"/>
    <n v="0.90352941176470591"/>
    <x v="1"/>
  </r>
  <r>
    <s v="ODR1965502162e"/>
    <s v="C848774L"/>
    <x v="12"/>
    <s v="P168052"/>
    <n v="6487648"/>
    <n v="1"/>
    <n v="64876500"/>
    <n v="3648120"/>
    <n v="61228400"/>
    <n v="1"/>
    <x v="1"/>
    <n v="0"/>
    <n v="2"/>
    <d v="2021-11-07T00:00:00"/>
    <x v="8"/>
    <n v="64876500"/>
    <n v="5125230"/>
    <x v="4"/>
    <s v="jazzvoucher"/>
    <n v="56103170"/>
    <n v="0.91629325607071233"/>
    <x v="1"/>
  </r>
  <r>
    <s v="ODR8450052777q"/>
    <s v="C693415L"/>
    <x v="13"/>
    <s v="P132718"/>
    <n v="5626000"/>
    <n v="1"/>
    <n v="56260000"/>
    <n v="3480000"/>
    <n v="52780000"/>
    <n v="1"/>
    <x v="1"/>
    <n v="0"/>
    <n v="7"/>
    <d v="2022-04-12T00:00:00"/>
    <x v="14"/>
    <n v="56260000"/>
    <n v="4219500"/>
    <x v="4"/>
    <s v="Easypay"/>
    <n v="48560500"/>
    <n v="0.92005494505494501"/>
    <x v="1"/>
  </r>
  <r>
    <s v="ODR2268957100j"/>
    <s v="C813380L"/>
    <x v="14"/>
    <s v="P619324"/>
    <n v="5626000"/>
    <n v="1"/>
    <n v="56260000"/>
    <n v="3480000"/>
    <n v="52780000"/>
    <n v="1"/>
    <x v="0"/>
    <n v="1"/>
    <n v="7"/>
    <d v="2022-04-05T00:00:00"/>
    <x v="15"/>
    <n v="56260000"/>
    <n v="4782100"/>
    <x v="4"/>
    <s v="Easypay"/>
    <n v="47997900"/>
    <n v="0.90939560439560441"/>
    <x v="1"/>
  </r>
  <r>
    <s v="ODR7673587024b"/>
    <s v="C180595L"/>
    <x v="15"/>
    <s v="P619324"/>
    <n v="5626000"/>
    <n v="1"/>
    <n v="56260000"/>
    <n v="3480000"/>
    <n v="52780000"/>
    <n v="1"/>
    <x v="1"/>
    <n v="0"/>
    <n v="7"/>
    <d v="2022-04-22T00:00:00"/>
    <x v="15"/>
    <n v="56260000"/>
    <n v="4782100"/>
    <x v="4"/>
    <s v="Easypay"/>
    <n v="47997900"/>
    <n v="0.90939560439560441"/>
    <x v="1"/>
  </r>
  <r>
    <s v="ODR7333927150n"/>
    <s v="C587425L"/>
    <x v="16"/>
    <s v="P619324"/>
    <n v="5626000"/>
    <n v="1"/>
    <n v="56260000"/>
    <n v="3480000"/>
    <n v="52780000"/>
    <n v="1"/>
    <x v="1"/>
    <n v="0"/>
    <n v="7"/>
    <d v="2022-03-22T00:00:00"/>
    <x v="15"/>
    <n v="56260000"/>
    <n v="4782100"/>
    <x v="4"/>
    <s v="Easypay"/>
    <n v="47997900"/>
    <n v="0.90939560439560441"/>
    <x v="1"/>
  </r>
  <r>
    <s v="ODR5577016106c"/>
    <s v="C612225L"/>
    <x v="17"/>
    <s v="P624937"/>
    <n v="5046000"/>
    <n v="1"/>
    <n v="50460000"/>
    <n v="3480000"/>
    <n v="46980000"/>
    <n v="1"/>
    <x v="1"/>
    <n v="0"/>
    <n v="6"/>
    <d v="2022-04-24T00:00:00"/>
    <x v="16"/>
    <n v="50460000"/>
    <n v="3734040"/>
    <x v="4"/>
    <s v="easypay_voucher"/>
    <n v="43245960"/>
    <n v="0.92051851851851851"/>
    <x v="1"/>
  </r>
  <r>
    <s v="ODR2742098359u"/>
    <s v="C909222L"/>
    <x v="8"/>
    <s v="P611114"/>
    <n v="2783942"/>
    <n v="1"/>
    <n v="27839400"/>
    <n v="2783940"/>
    <n v="25055500"/>
    <n v="1"/>
    <x v="1"/>
    <n v="0"/>
    <n v="4"/>
    <d v="2021-11-11T00:00:00"/>
    <x v="17"/>
    <n v="27839400"/>
    <n v="2338500"/>
    <x v="1"/>
    <s v="Payaxis"/>
    <n v="22717000"/>
    <n v="0.90666719881862268"/>
    <x v="1"/>
  </r>
  <r>
    <s v="ODR8871522735u"/>
    <s v="C648252L"/>
    <x v="9"/>
    <s v="P611114"/>
    <n v="2783942"/>
    <n v="1"/>
    <n v="27839400"/>
    <n v="2783940"/>
    <n v="25055500"/>
    <n v="1"/>
    <x v="1"/>
    <n v="0"/>
    <n v="2"/>
    <d v="2021-09-08T00:00:00"/>
    <x v="17"/>
    <n v="27839400"/>
    <n v="2338500"/>
    <x v="1"/>
    <s v="jazzvoucher"/>
    <n v="22717000"/>
    <n v="0.90666719881862268"/>
    <x v="1"/>
  </r>
  <r>
    <s v="ODR2463904091r"/>
    <s v="C869172L"/>
    <x v="13"/>
    <s v="P873818"/>
    <n v="841000"/>
    <n v="2"/>
    <n v="16820000"/>
    <n v="2548870"/>
    <n v="14271100"/>
    <n v="1"/>
    <x v="0"/>
    <n v="0"/>
    <n v="1"/>
    <d v="2022-01-20T00:00:00"/>
    <x v="18"/>
    <n v="8410000"/>
    <n v="529830"/>
    <x v="7"/>
    <s v="cod"/>
    <n v="13211440"/>
    <n v="0.92574784004036126"/>
    <x v="2"/>
  </r>
  <r>
    <s v="ODR6490492565x"/>
    <s v="C608898L"/>
    <x v="9"/>
    <s v="P725301"/>
    <n v="2505600"/>
    <n v="1"/>
    <n v="25056000"/>
    <n v="2505600"/>
    <n v="22550400"/>
    <n v="1"/>
    <x v="1"/>
    <n v="0"/>
    <n v="5"/>
    <d v="2021-11-07T00:00:00"/>
    <x v="19"/>
    <n v="25056000"/>
    <n v="1578530"/>
    <x v="8"/>
    <s v="jazzwallet"/>
    <n v="20971870"/>
    <n v="0.92999991130977722"/>
    <x v="1"/>
  </r>
  <r>
    <s v="ODR8571593980v"/>
    <s v="C315164L"/>
    <x v="11"/>
    <s v="P165743"/>
    <n v="1247522"/>
    <n v="1"/>
    <n v="12475200"/>
    <n v="1783760"/>
    <n v="10691500"/>
    <n v="1"/>
    <x v="1"/>
    <n v="0"/>
    <n v="4"/>
    <d v="2021-11-05T00:00:00"/>
    <x v="20"/>
    <n v="12475200"/>
    <n v="998006"/>
    <x v="9"/>
    <s v="Payaxis"/>
    <n v="9693494"/>
    <n v="0.90665425805546462"/>
    <x v="1"/>
  </r>
  <r>
    <s v="ODR6931838372y"/>
    <s v="C904928L"/>
    <x v="11"/>
    <s v="P113237"/>
    <n v="5103942"/>
    <n v="1"/>
    <n v="51039400"/>
    <n v="1740000"/>
    <n v="49299400"/>
    <n v="1"/>
    <x v="1"/>
    <n v="0"/>
    <n v="4"/>
    <d v="2022-05-18T00:00:00"/>
    <x v="21"/>
    <n v="51039400"/>
    <n v="3930020"/>
    <x v="1"/>
    <s v="Payaxis"/>
    <n v="45369380"/>
    <n v="0.92028259978823268"/>
    <x v="1"/>
  </r>
  <r>
    <s v="ODR3638381880v"/>
    <s v="C317777L"/>
    <x v="18"/>
    <s v="P534748"/>
    <n v="3440850"/>
    <n v="1"/>
    <n v="34408500"/>
    <n v="1740000"/>
    <n v="32668500"/>
    <n v="1"/>
    <x v="1"/>
    <n v="0"/>
    <n v="4"/>
    <d v="2021-12-06T00:00:00"/>
    <x v="22"/>
    <n v="34408500"/>
    <n v="2718230"/>
    <x v="2"/>
    <s v="Payaxis"/>
    <n v="29950270"/>
    <n v="0.91679354730091678"/>
    <x v="1"/>
  </r>
  <r>
    <s v="ODR9082271739m"/>
    <s v="C353808L"/>
    <x v="6"/>
    <s v="P506029"/>
    <n v="2869840"/>
    <n v="1"/>
    <n v="28698400"/>
    <n v="1740000"/>
    <n v="26958400"/>
    <n v="1"/>
    <x v="1"/>
    <n v="0"/>
    <n v="4"/>
    <d v="2022-05-09T00:00:00"/>
    <x v="23"/>
    <n v="28698400"/>
    <n v="1750560"/>
    <x v="3"/>
    <s v="Payaxis"/>
    <n v="25207840"/>
    <n v="0.93506439551308684"/>
    <x v="1"/>
  </r>
  <r>
    <s v="ODR7786748966g"/>
    <s v="C257393L"/>
    <x v="11"/>
    <s v="P506029"/>
    <n v="2869840"/>
    <n v="1"/>
    <n v="28698400"/>
    <n v="1740000"/>
    <n v="26958400"/>
    <n v="1"/>
    <x v="1"/>
    <n v="0"/>
    <n v="4"/>
    <d v="2021-11-09T00:00:00"/>
    <x v="23"/>
    <n v="28698400"/>
    <n v="1750560"/>
    <x v="3"/>
    <s v="Payaxis"/>
    <n v="25207840"/>
    <n v="0.93506439551308684"/>
    <x v="1"/>
  </r>
  <r>
    <s v="ODR8603367876u"/>
    <s v="C261226L"/>
    <x v="19"/>
    <s v="P942842"/>
    <n v="2320000"/>
    <n v="1"/>
    <n v="23200000"/>
    <n v="1740000"/>
    <n v="21460000"/>
    <n v="1"/>
    <x v="1"/>
    <n v="0"/>
    <n v="4"/>
    <d v="2022-05-17T00:00:00"/>
    <x v="24"/>
    <n v="13920000"/>
    <n v="1197120"/>
    <x v="8"/>
    <s v="Payaxis"/>
    <n v="20262880"/>
    <n v="0.94421621621621621"/>
    <x v="1"/>
  </r>
  <r>
    <s v="ODR3138948564v"/>
    <s v="C609754L"/>
    <x v="20"/>
    <s v="P622378"/>
    <n v="1195902"/>
    <n v="1"/>
    <n v="11959000"/>
    <n v="1740000"/>
    <n v="10219000"/>
    <n v="1"/>
    <x v="0"/>
    <n v="1"/>
    <n v="4"/>
    <d v="2022-06-22T00:00:00"/>
    <x v="25"/>
    <n v="11959000"/>
    <n v="1076310"/>
    <x v="1"/>
    <s v="Payaxis"/>
    <n v="9142690"/>
    <n v="0.89467560426656234"/>
    <x v="1"/>
  </r>
  <r>
    <s v="ODR6438394533v"/>
    <s v="C795052L"/>
    <x v="20"/>
    <s v="P196053"/>
    <n v="918952"/>
    <n v="1"/>
    <n v="9189520"/>
    <n v="1740000"/>
    <n v="7449520"/>
    <n v="1"/>
    <x v="0"/>
    <n v="1"/>
    <n v="4"/>
    <d v="2022-05-18T00:00:00"/>
    <x v="26"/>
    <n v="9189520"/>
    <n v="698378"/>
    <x v="8"/>
    <s v="Payaxis"/>
    <n v="6751142"/>
    <n v="0.90625194643413265"/>
    <x v="2"/>
  </r>
  <r>
    <s v="ODR1691826218q"/>
    <s v="C118563L"/>
    <x v="20"/>
    <s v="P748128"/>
    <n v="762062"/>
    <n v="1"/>
    <n v="7620620"/>
    <n v="1740000"/>
    <n v="5880620"/>
    <n v="1"/>
    <x v="0"/>
    <n v="1"/>
    <n v="7"/>
    <d v="2022-06-07T00:00:00"/>
    <x v="27"/>
    <n v="7620620"/>
    <n v="609638"/>
    <x v="3"/>
    <s v="Easypay"/>
    <n v="5270982"/>
    <n v="0.89633099911233849"/>
    <x v="2"/>
  </r>
  <r>
    <s v="ODR7001698821u"/>
    <s v="C944560L"/>
    <x v="21"/>
    <s v="P121025"/>
    <n v="695942"/>
    <n v="1"/>
    <n v="6959420"/>
    <n v="1740000"/>
    <n v="5219420"/>
    <n v="1"/>
    <x v="0"/>
    <n v="1"/>
    <n v="7"/>
    <d v="2022-06-22T00:00:00"/>
    <x v="28"/>
    <n v="6893300"/>
    <n v="544562"/>
    <x v="9"/>
    <s v="Easypay"/>
    <n v="4674858"/>
    <n v="0.89566618513168128"/>
    <x v="2"/>
  </r>
  <r>
    <s v="ODR4038166477p"/>
    <s v="C318081L"/>
    <x v="18"/>
    <s v="P605642"/>
    <n v="584930"/>
    <n v="1"/>
    <n v="5849300"/>
    <n v="1740000"/>
    <n v="4109300"/>
    <n v="1"/>
    <x v="1"/>
    <n v="0"/>
    <n v="7"/>
    <d v="2022-06-17T00:00:00"/>
    <x v="29"/>
    <n v="5849300"/>
    <n v="491318"/>
    <x v="9"/>
    <s v="Easypay"/>
    <n v="3617982"/>
    <n v="0.88043754410726893"/>
    <x v="2"/>
  </r>
  <r>
    <s v="ODR2670401704u"/>
    <s v="C385750L"/>
    <x v="22"/>
    <s v="P666155"/>
    <n v="377000"/>
    <n v="1"/>
    <n v="3770000"/>
    <n v="1740000"/>
    <n v="2030000"/>
    <n v="1"/>
    <x v="0"/>
    <n v="1"/>
    <n v="1"/>
    <d v="2022-07-08T00:00:00"/>
    <x v="30"/>
    <n v="3770000"/>
    <n v="316680"/>
    <x v="6"/>
    <s v="cod"/>
    <n v="1713320"/>
    <n v="0.84399999999999997"/>
    <x v="2"/>
  </r>
  <r>
    <s v="ODR4788160083h"/>
    <s v="C809015L"/>
    <x v="20"/>
    <s v="P607644"/>
    <n v="547230"/>
    <n v="1"/>
    <n v="5472300"/>
    <n v="1641690"/>
    <n v="3830610"/>
    <n v="1"/>
    <x v="0"/>
    <n v="1"/>
    <n v="7"/>
    <d v="2022-06-13T00:00:00"/>
    <x v="31"/>
    <n v="5472300"/>
    <n v="388484"/>
    <x v="5"/>
    <s v="Easypay"/>
    <n v="3442126"/>
    <n v="0.89858429858429856"/>
    <x v="2"/>
  </r>
  <r>
    <s v="ODR3911162372f"/>
    <s v="C269751L"/>
    <x v="6"/>
    <s v="P266974"/>
    <n v="463420"/>
    <n v="2"/>
    <n v="9268400"/>
    <n v="1623420"/>
    <n v="7644980"/>
    <n v="1"/>
    <x v="1"/>
    <n v="0"/>
    <n v="4"/>
    <d v="2022-05-04T00:00:00"/>
    <x v="32"/>
    <n v="4634200"/>
    <n v="356816"/>
    <x v="7"/>
    <s v="Payaxis"/>
    <n v="6931348"/>
    <n v="0.90665351642515746"/>
    <x v="2"/>
  </r>
  <r>
    <s v="ODR1682702313i"/>
    <s v="C506704L"/>
    <x v="9"/>
    <s v="P985474"/>
    <n v="710500"/>
    <n v="1"/>
    <n v="7105000"/>
    <n v="1563100"/>
    <n v="5541900"/>
    <n v="1"/>
    <x v="1"/>
    <n v="0"/>
    <n v="4"/>
    <d v="2021-11-27T00:00:00"/>
    <x v="33"/>
    <n v="7105000"/>
    <n v="525770"/>
    <x v="7"/>
    <s v="Payaxis"/>
    <n v="5016130"/>
    <n v="0.90512820512820513"/>
    <x v="2"/>
  </r>
  <r>
    <s v="ODR1930700725k"/>
    <s v="C890940L"/>
    <x v="3"/>
    <s v="P985524"/>
    <n v="62350"/>
    <n v="10"/>
    <n v="6235000"/>
    <n v="1247000"/>
    <n v="4988000"/>
    <n v="1"/>
    <x v="0"/>
    <n v="1"/>
    <n v="5"/>
    <d v="2021-09-28T00:00:00"/>
    <x v="34"/>
    <n v="623500"/>
    <n v="47966"/>
    <x v="10"/>
    <s v="jazzwallet"/>
    <n v="4508340"/>
    <n v="0.90383720930232558"/>
    <x v="0"/>
  </r>
  <r>
    <s v="ODR8227209830v"/>
    <s v="C518000L"/>
    <x v="4"/>
    <s v="P696943"/>
    <n v="3944000"/>
    <n v="1"/>
    <n v="39440000"/>
    <n v="1183200"/>
    <n v="38256800"/>
    <n v="1"/>
    <x v="1"/>
    <n v="0"/>
    <n v="2"/>
    <d v="2021-11-28T00:00:00"/>
    <x v="35"/>
    <n v="39440000"/>
    <n v="2839680"/>
    <x v="8"/>
    <s v="jazzvoucher"/>
    <n v="35417120"/>
    <n v="0.9257731958762887"/>
    <x v="1"/>
  </r>
  <r>
    <s v="ODR1282129843m"/>
    <s v="C314557L"/>
    <x v="11"/>
    <s v="P666295"/>
    <n v="4524000"/>
    <n v="2"/>
    <n v="90480000"/>
    <n v="1160000"/>
    <n v="89320000"/>
    <n v="1"/>
    <x v="1"/>
    <n v="0"/>
    <n v="4"/>
    <d v="2022-05-13T00:00:00"/>
    <x v="36"/>
    <n v="69600000"/>
    <n v="4593600"/>
    <x v="8"/>
    <s v="Payaxis"/>
    <n v="80132800"/>
    <n v="0.89714285714285713"/>
    <x v="1"/>
  </r>
  <r>
    <s v="ODR8524995988x"/>
    <s v="C533504L"/>
    <x v="6"/>
    <s v="P902887"/>
    <n v="8119942"/>
    <n v="1"/>
    <n v="81199400"/>
    <n v="1160000"/>
    <n v="80039400"/>
    <n v="1"/>
    <x v="1"/>
    <n v="0"/>
    <n v="4"/>
    <d v="2022-05-12T00:00:00"/>
    <x v="37"/>
    <n v="81199400"/>
    <n v="6089940"/>
    <x v="1"/>
    <s v="Payaxis"/>
    <n v="73949460"/>
    <n v="0.92391322273780163"/>
    <x v="1"/>
  </r>
  <r>
    <s v="ODR2677333053l"/>
    <s v="C841181L"/>
    <x v="23"/>
    <s v="P619324"/>
    <n v="5626000"/>
    <n v="1"/>
    <n v="56260000"/>
    <n v="1160000"/>
    <n v="55100000"/>
    <n v="1"/>
    <x v="1"/>
    <n v="0"/>
    <n v="7"/>
    <d v="2022-04-21T00:00:00"/>
    <x v="15"/>
    <n v="56260000"/>
    <n v="4782100"/>
    <x v="4"/>
    <s v="Easypay"/>
    <n v="50317900"/>
    <n v="0.91321052631578947"/>
    <x v="1"/>
  </r>
  <r>
    <s v="ODR3911485437u"/>
    <s v="C394285L"/>
    <x v="24"/>
    <s v="P491862"/>
    <n v="2669740"/>
    <n v="2"/>
    <n v="53394800"/>
    <n v="1160000"/>
    <n v="52234800"/>
    <n v="1"/>
    <x v="1"/>
    <n v="0"/>
    <n v="1"/>
    <d v="2022-07-07T00:00:00"/>
    <x v="38"/>
    <n v="26697400"/>
    <n v="2109050"/>
    <x v="1"/>
    <s v="cod"/>
    <n v="48016700"/>
    <n v="0.919247321708899"/>
    <x v="1"/>
  </r>
  <r>
    <s v="ODR6257188294v"/>
    <s v="C338431L"/>
    <x v="25"/>
    <s v="P672833"/>
    <n v="2212410"/>
    <n v="2"/>
    <n v="44248200"/>
    <n v="1160000"/>
    <n v="43088200"/>
    <n v="1"/>
    <x v="1"/>
    <n v="0"/>
    <n v="1"/>
    <d v="2022-08-21T00:00:00"/>
    <x v="39"/>
    <n v="22124100"/>
    <n v="1880530"/>
    <x v="1"/>
    <s v="cod"/>
    <n v="39327140"/>
    <n v="0.91271252918432422"/>
    <x v="1"/>
  </r>
  <r>
    <s v="ODR7358532156c"/>
    <s v="C548952L"/>
    <x v="26"/>
    <s v="P775406"/>
    <n v="3799000"/>
    <n v="1"/>
    <n v="37990000"/>
    <n v="1160000"/>
    <n v="36830000"/>
    <n v="1"/>
    <x v="1"/>
    <n v="0"/>
    <n v="4"/>
    <d v="2022-06-02T00:00:00"/>
    <x v="40"/>
    <n v="37990000"/>
    <n v="2849250"/>
    <x v="2"/>
    <s v="Payaxis"/>
    <n v="33980750"/>
    <n v="0.92263779527559053"/>
    <x v="1"/>
  </r>
  <r>
    <s v="ODR7345593685t"/>
    <s v="C805381L"/>
    <x v="12"/>
    <s v="P726605"/>
    <n v="3335000"/>
    <n v="1"/>
    <n v="33350000"/>
    <n v="1160000"/>
    <n v="32190000"/>
    <n v="1"/>
    <x v="1"/>
    <n v="0"/>
    <n v="4"/>
    <d v="2022-04-13T00:00:00"/>
    <x v="12"/>
    <n v="33350000"/>
    <n v="2901450"/>
    <x v="6"/>
    <s v="Payaxis"/>
    <n v="29288550"/>
    <n v="0.90986486486486484"/>
    <x v="1"/>
  </r>
  <r>
    <s v="ODR9772614440a"/>
    <s v="C232406L"/>
    <x v="27"/>
    <s v="P491161"/>
    <n v="2588250"/>
    <n v="1"/>
    <n v="25882500"/>
    <n v="1160000"/>
    <n v="24722500"/>
    <n v="1"/>
    <x v="1"/>
    <n v="0"/>
    <n v="7"/>
    <d v="2021-08-01T00:00:00"/>
    <x v="41"/>
    <n v="25882500"/>
    <n v="1734080"/>
    <x v="2"/>
    <s v="Easypay"/>
    <n v="22988420"/>
    <n v="0.92985822631206394"/>
    <x v="1"/>
  </r>
  <r>
    <s v="ODR2038445780c"/>
    <s v="C256400L"/>
    <x v="28"/>
    <s v="P924655"/>
    <n v="2215542"/>
    <n v="1"/>
    <n v="22155400"/>
    <n v="1160000"/>
    <n v="20995400"/>
    <n v="1"/>
    <x v="0"/>
    <n v="0"/>
    <n v="1"/>
    <d v="2022-07-06T00:00:00"/>
    <x v="42"/>
    <n v="22155400"/>
    <n v="1351460"/>
    <x v="2"/>
    <s v="cod"/>
    <n v="19643940"/>
    <n v="0.93563066195452338"/>
    <x v="1"/>
  </r>
  <r>
    <s v="ODR3056818607f"/>
    <s v="C544122L"/>
    <x v="29"/>
    <s v="P672833"/>
    <n v="2212410"/>
    <n v="1"/>
    <n v="22124100"/>
    <n v="1160000"/>
    <n v="20964100"/>
    <n v="1"/>
    <x v="0"/>
    <n v="0"/>
    <n v="1"/>
    <d v="2022-05-13T00:00:00"/>
    <x v="39"/>
    <n v="22124100"/>
    <n v="1880530"/>
    <x v="1"/>
    <s v="cod"/>
    <n v="19083570"/>
    <n v="0.91029760399921766"/>
    <x v="1"/>
  </r>
  <r>
    <s v="ODR1552624241a"/>
    <s v="C432189L"/>
    <x v="30"/>
    <s v="P672833"/>
    <n v="2212410"/>
    <n v="1"/>
    <n v="22124100"/>
    <n v="1160000"/>
    <n v="20964100"/>
    <n v="1"/>
    <x v="1"/>
    <n v="0"/>
    <n v="4"/>
    <d v="2022-06-10T00:00:00"/>
    <x v="39"/>
    <n v="22124100"/>
    <n v="1880530"/>
    <x v="1"/>
    <s v="Payaxis"/>
    <n v="19083570"/>
    <n v="0.91029760399921766"/>
    <x v="1"/>
  </r>
  <r>
    <s v="ODR4584946511r"/>
    <s v="C495308L"/>
    <x v="31"/>
    <s v="P672833"/>
    <n v="2212410"/>
    <n v="1"/>
    <n v="22124100"/>
    <n v="1160000"/>
    <n v="20964100"/>
    <n v="1"/>
    <x v="1"/>
    <n v="0"/>
    <n v="1"/>
    <d v="2022-07-28T00:00:00"/>
    <x v="39"/>
    <n v="22124100"/>
    <n v="1880530"/>
    <x v="1"/>
    <s v="cod"/>
    <n v="19083570"/>
    <n v="0.91029760399921766"/>
    <x v="1"/>
  </r>
  <r>
    <s v="ODR3666240908f"/>
    <s v="C799285L"/>
    <x v="22"/>
    <s v="P504960"/>
    <n v="2131500"/>
    <n v="1"/>
    <n v="21315000"/>
    <n v="1160000"/>
    <n v="20155000"/>
    <n v="1"/>
    <x v="1"/>
    <n v="0"/>
    <n v="1"/>
    <d v="2022-03-02T00:00:00"/>
    <x v="43"/>
    <n v="21315000"/>
    <n v="1364160"/>
    <x v="2"/>
    <s v="cod"/>
    <n v="18790840"/>
    <n v="0.9323165467625899"/>
    <x v="1"/>
  </r>
  <r>
    <s v="ODR3307723885c"/>
    <s v="C225454L"/>
    <x v="32"/>
    <s v="P956967"/>
    <n v="2040150"/>
    <n v="1"/>
    <n v="20401500"/>
    <n v="1160000"/>
    <n v="19241500"/>
    <n v="1"/>
    <x v="0"/>
    <n v="0"/>
    <n v="1"/>
    <d v="2022-05-12T00:00:00"/>
    <x v="44"/>
    <n v="20401500"/>
    <n v="1428080"/>
    <x v="1"/>
    <s v="cod"/>
    <n v="17813420"/>
    <n v="0.92578125406023437"/>
    <x v="1"/>
  </r>
  <r>
    <s v="ODR3042821814j"/>
    <s v="C278051L"/>
    <x v="33"/>
    <s v="P888661"/>
    <n v="1950540"/>
    <n v="1"/>
    <n v="19505400"/>
    <n v="1160000"/>
    <n v="18345400"/>
    <n v="1"/>
    <x v="1"/>
    <n v="0"/>
    <n v="4"/>
    <d v="2022-07-18T00:00:00"/>
    <x v="45"/>
    <n v="19505400"/>
    <n v="1579920"/>
    <x v="2"/>
    <s v="Payaxis"/>
    <n v="16765480"/>
    <n v="0.91387922858046156"/>
    <x v="1"/>
  </r>
  <r>
    <s v="ODR9240428551v"/>
    <s v="C713963L"/>
    <x v="34"/>
    <s v="P894459"/>
    <n v="1911680"/>
    <n v="1"/>
    <n v="19116800"/>
    <n v="1160000"/>
    <n v="17956800"/>
    <n v="1"/>
    <x v="0"/>
    <n v="1"/>
    <n v="7"/>
    <d v="2022-05-04T00:00:00"/>
    <x v="46"/>
    <n v="19116800"/>
    <n v="1624930"/>
    <x v="1"/>
    <s v="Easypay"/>
    <n v="16331870"/>
    <n v="0.90950893254922927"/>
    <x v="1"/>
  </r>
  <r>
    <s v="ODR9861293389m"/>
    <s v="C565012L"/>
    <x v="29"/>
    <s v="P837041"/>
    <n v="1705142"/>
    <n v="1"/>
    <n v="17051400"/>
    <n v="1160000"/>
    <n v="15891400"/>
    <n v="1"/>
    <x v="0"/>
    <n v="1"/>
    <n v="4"/>
    <d v="2022-08-03T00:00:00"/>
    <x v="47"/>
    <n v="17051400"/>
    <n v="1108320"/>
    <x v="2"/>
    <s v="Payaxis"/>
    <n v="14783080"/>
    <n v="0.9302566167864379"/>
    <x v="1"/>
  </r>
  <r>
    <s v="ODR1934504823t"/>
    <s v="C481492L"/>
    <x v="35"/>
    <s v="P819695"/>
    <n v="1668370"/>
    <n v="1"/>
    <n v="16683700"/>
    <n v="1160000"/>
    <n v="15523700"/>
    <n v="1"/>
    <x v="0"/>
    <n v="0"/>
    <n v="1"/>
    <d v="2022-07-15T00:00:00"/>
    <x v="48"/>
    <n v="16683700"/>
    <n v="1234590"/>
    <x v="1"/>
    <s v="cod"/>
    <n v="14289110"/>
    <n v="0.92047063522227301"/>
    <x v="1"/>
  </r>
  <r>
    <s v="ODR4584584232t"/>
    <s v="C535886L"/>
    <x v="36"/>
    <s v="P819695"/>
    <n v="1668370"/>
    <n v="1"/>
    <n v="16683700"/>
    <n v="1160000"/>
    <n v="15523700"/>
    <n v="1"/>
    <x v="1"/>
    <n v="0"/>
    <n v="4"/>
    <d v="2022-05-17T00:00:00"/>
    <x v="48"/>
    <n v="16683700"/>
    <n v="1234590"/>
    <x v="1"/>
    <s v="Payaxis"/>
    <n v="14289110"/>
    <n v="0.92047063522227301"/>
    <x v="1"/>
  </r>
  <r>
    <s v="ODR8765194693i"/>
    <s v="C763177L"/>
    <x v="28"/>
    <s v="P819695"/>
    <n v="1668370"/>
    <n v="1"/>
    <n v="16683700"/>
    <n v="1160000"/>
    <n v="15523700"/>
    <n v="1"/>
    <x v="1"/>
    <n v="0"/>
    <n v="7"/>
    <d v="2022-07-18T00:00:00"/>
    <x v="48"/>
    <n v="16683700"/>
    <n v="1234590"/>
    <x v="1"/>
    <s v="Easypay"/>
    <n v="14289110"/>
    <n v="0.92047063522227301"/>
    <x v="1"/>
  </r>
  <r>
    <s v="ODR8324207191r"/>
    <s v="C304965L"/>
    <x v="22"/>
    <s v="P819695"/>
    <n v="1668370"/>
    <n v="1"/>
    <n v="16683700"/>
    <n v="1160000"/>
    <n v="15523700"/>
    <n v="1"/>
    <x v="0"/>
    <n v="1"/>
    <n v="1"/>
    <d v="2021-07-13T00:00:00"/>
    <x v="48"/>
    <n v="16683700"/>
    <n v="1234590"/>
    <x v="1"/>
    <s v="cod"/>
    <n v="14289110"/>
    <n v="0.92047063522227301"/>
    <x v="1"/>
  </r>
  <r>
    <s v="ODR7636766563z"/>
    <s v="C807679L"/>
    <x v="33"/>
    <s v="P819695"/>
    <n v="1668370"/>
    <n v="1"/>
    <n v="16683700"/>
    <n v="1160000"/>
    <n v="15523700"/>
    <n v="1"/>
    <x v="1"/>
    <n v="0"/>
    <n v="1"/>
    <d v="2022-07-20T00:00:00"/>
    <x v="48"/>
    <n v="16683700"/>
    <n v="1234590"/>
    <x v="1"/>
    <s v="cod"/>
    <n v="14289110"/>
    <n v="0.92047063522227301"/>
    <x v="1"/>
  </r>
  <r>
    <s v="ODR2253386908p"/>
    <s v="C392296L"/>
    <x v="2"/>
    <s v="P383378"/>
    <n v="290000"/>
    <n v="4"/>
    <n v="11600000"/>
    <n v="1160000"/>
    <n v="10440000"/>
    <n v="1"/>
    <x v="0"/>
    <n v="1"/>
    <n v="5"/>
    <d v="2021-11-04T00:00:00"/>
    <x v="49"/>
    <n v="2900000"/>
    <n v="217500"/>
    <x v="7"/>
    <s v="jazzwallet"/>
    <n v="9570000"/>
    <n v="0.91666666666666663"/>
    <x v="2"/>
  </r>
  <r>
    <s v="ODR4349856216c"/>
    <s v="C551481L"/>
    <x v="37"/>
    <s v="P628256"/>
    <n v="1154142"/>
    <n v="1"/>
    <n v="11541400"/>
    <n v="1160000"/>
    <n v="10381400"/>
    <n v="1"/>
    <x v="0"/>
    <n v="1"/>
    <n v="1"/>
    <d v="2021-11-12T00:00:00"/>
    <x v="50"/>
    <n v="11541400"/>
    <n v="888676"/>
    <x v="1"/>
    <s v="cod"/>
    <n v="9492724"/>
    <n v="0.91439728745641247"/>
    <x v="1"/>
  </r>
  <r>
    <s v="ODR9742859929l"/>
    <s v="C295434L"/>
    <x v="38"/>
    <s v="P210596"/>
    <n v="1044000"/>
    <n v="1"/>
    <n v="10440000"/>
    <n v="1160000"/>
    <n v="9280000"/>
    <n v="1"/>
    <x v="1"/>
    <n v="0"/>
    <n v="7"/>
    <d v="2022-06-07T00:00:00"/>
    <x v="51"/>
    <n v="10440000"/>
    <n v="699480"/>
    <x v="3"/>
    <s v="Easypay"/>
    <n v="8580520"/>
    <n v="0.92462500000000003"/>
    <x v="1"/>
  </r>
  <r>
    <s v="ODR5844815376j"/>
    <s v="C676393L"/>
    <x v="39"/>
    <s v="P855211"/>
    <n v="1044000"/>
    <n v="1"/>
    <n v="10440000"/>
    <n v="1160000"/>
    <n v="9280000"/>
    <n v="1"/>
    <x v="1"/>
    <n v="0"/>
    <n v="7"/>
    <d v="2021-07-27T00:00:00"/>
    <x v="52"/>
    <n v="1160"/>
    <n v="58"/>
    <x v="0"/>
    <s v="Easypay"/>
    <n v="9279942"/>
    <n v="0.99999375000000001"/>
    <x v="0"/>
  </r>
  <r>
    <s v="ODR9801833134g"/>
    <s v="C235587L"/>
    <x v="40"/>
    <s v="P977249"/>
    <n v="271440"/>
    <n v="1"/>
    <n v="2714400"/>
    <n v="1160000"/>
    <n v="1554400"/>
    <n v="1"/>
    <x v="0"/>
    <n v="1"/>
    <n v="1"/>
    <d v="2022-06-28T00:00:00"/>
    <x v="53"/>
    <n v="4060000"/>
    <n v="345100"/>
    <x v="1"/>
    <s v="cod"/>
    <n v="1209300"/>
    <n v="0.77798507462686572"/>
    <x v="2"/>
  </r>
  <r>
    <s v="ODR3285485494w"/>
    <s v="C761888L"/>
    <x v="8"/>
    <s v="P396546"/>
    <n v="3247420"/>
    <n v="1"/>
    <n v="32474200"/>
    <n v="974226"/>
    <n v="31500000"/>
    <n v="1"/>
    <x v="1"/>
    <n v="0"/>
    <n v="2"/>
    <d v="2021-11-04T00:00:00"/>
    <x v="54"/>
    <n v="41516400"/>
    <n v="3404310"/>
    <x v="2"/>
    <s v="jazzvoucher"/>
    <n v="28095690"/>
    <n v="0.89192666666666665"/>
    <x v="1"/>
  </r>
  <r>
    <s v="ODR6596011115s"/>
    <s v="C284236L"/>
    <x v="41"/>
    <s v="P475499"/>
    <n v="118320"/>
    <n v="5"/>
    <n v="5916000"/>
    <n v="887400"/>
    <n v="5028600"/>
    <n v="1"/>
    <x v="0"/>
    <n v="1"/>
    <n v="4"/>
    <d v="2021-09-03T00:00:00"/>
    <x v="55"/>
    <n v="1183200"/>
    <n v="86362"/>
    <x v="5"/>
    <s v="Payaxis"/>
    <n v="4596790"/>
    <n v="0.91412918108419838"/>
    <x v="2"/>
  </r>
  <r>
    <s v="ODR1393906883x"/>
    <s v="C483469L"/>
    <x v="42"/>
    <s v="P546750"/>
    <n v="290000"/>
    <n v="3"/>
    <n v="8700000"/>
    <n v="870000"/>
    <n v="7830000"/>
    <n v="1"/>
    <x v="1"/>
    <n v="0"/>
    <n v="5"/>
    <d v="2021-07-26T00:00:00"/>
    <x v="56"/>
    <n v="2900000"/>
    <n v="194300"/>
    <x v="7"/>
    <s v="jazzwallet"/>
    <n v="7247100"/>
    <n v="0.92555555555555558"/>
    <x v="2"/>
  </r>
  <r>
    <s v="ODR8648637213r"/>
    <s v="C856647L"/>
    <x v="43"/>
    <s v="P950527"/>
    <n v="649600"/>
    <n v="1"/>
    <n v="6496000"/>
    <n v="870000"/>
    <n v="5626000"/>
    <n v="1"/>
    <x v="0"/>
    <n v="1"/>
    <n v="7"/>
    <d v="2022-03-03T00:00:00"/>
    <x v="57"/>
    <n v="6496000"/>
    <n v="480704"/>
    <x v="3"/>
    <s v="Easypay"/>
    <n v="5145296"/>
    <n v="0.91455670103092779"/>
    <x v="2"/>
  </r>
  <r>
    <s v="ODR5374673151h"/>
    <s v="C367865L"/>
    <x v="30"/>
    <s v="P987831"/>
    <n v="545200"/>
    <n v="1"/>
    <n v="5452000"/>
    <n v="852600"/>
    <n v="4599400"/>
    <n v="1"/>
    <x v="1"/>
    <n v="0"/>
    <n v="4"/>
    <d v="2022-06-21T00:00:00"/>
    <x v="58"/>
    <n v="5452000"/>
    <n v="490680"/>
    <x v="3"/>
    <s v="Payaxis"/>
    <n v="4108720"/>
    <n v="0.89331651954602775"/>
    <x v="2"/>
  </r>
  <r>
    <s v="ODR3517561564r"/>
    <s v="C700491L"/>
    <x v="27"/>
    <s v="P379182"/>
    <n v="562600"/>
    <n v="1"/>
    <n v="5626000"/>
    <n v="843900"/>
    <n v="4782100"/>
    <n v="1"/>
    <x v="1"/>
    <n v="0"/>
    <n v="7"/>
    <d v="2022-07-03T00:00:00"/>
    <x v="59"/>
    <n v="5626000"/>
    <n v="343186"/>
    <x v="9"/>
    <s v="Easypay"/>
    <n v="4438914"/>
    <n v="0.92823529411764705"/>
    <x v="2"/>
  </r>
  <r>
    <s v="ODR5050363774l"/>
    <s v="C157544L"/>
    <x v="30"/>
    <s v="P497470"/>
    <n v="522000"/>
    <n v="1"/>
    <n v="5220000"/>
    <n v="841000"/>
    <n v="4379000"/>
    <n v="1"/>
    <x v="0"/>
    <n v="0"/>
    <n v="4"/>
    <d v="2021-11-18T00:00:00"/>
    <x v="60"/>
    <n v="5220000"/>
    <n v="459360"/>
    <x v="0"/>
    <s v="Payaxis"/>
    <n v="3919640"/>
    <n v="0.89509933774834438"/>
    <x v="2"/>
  </r>
  <r>
    <s v="ODR8854148252t"/>
    <s v="C522507L"/>
    <x v="12"/>
    <s v="P715035"/>
    <n v="501062"/>
    <n v="1"/>
    <n v="5010620"/>
    <n v="830531"/>
    <n v="4180090"/>
    <n v="1"/>
    <x v="1"/>
    <n v="0"/>
    <n v="4"/>
    <d v="2022-05-27T00:00:00"/>
    <x v="61"/>
    <n v="5010620"/>
    <n v="370736"/>
    <x v="9"/>
    <s v="Payaxis"/>
    <n v="3809354"/>
    <n v="0.91130908664645982"/>
    <x v="2"/>
  </r>
  <r>
    <s v="ODR1653549677a"/>
    <s v="C693323L"/>
    <x v="26"/>
    <s v="P475499"/>
    <n v="118320"/>
    <n v="2"/>
    <n v="2366400"/>
    <n v="828240"/>
    <n v="1538160"/>
    <n v="1"/>
    <x v="0"/>
    <n v="1"/>
    <n v="4"/>
    <d v="2022-05-18T00:00:00"/>
    <x v="55"/>
    <n v="1183200"/>
    <n v="86362"/>
    <x v="5"/>
    <s v="Payaxis"/>
    <n v="1365436"/>
    <n v="0.88770739064856707"/>
    <x v="2"/>
  </r>
  <r>
    <s v="ODR7982663802t"/>
    <s v="C566330L"/>
    <x v="6"/>
    <s v="P519736"/>
    <n v="1033502"/>
    <n v="1"/>
    <n v="10335000"/>
    <n v="797865"/>
    <n v="9537150"/>
    <n v="1"/>
    <x v="1"/>
    <n v="0"/>
    <n v="13"/>
    <d v="2022-05-10T00:00:00"/>
    <x v="62"/>
    <n v="10335000"/>
    <n v="702728"/>
    <x v="9"/>
    <s v="Easypay_MA"/>
    <n v="8834422"/>
    <n v="0.92631677178192651"/>
    <x v="1"/>
  </r>
  <r>
    <s v="ODR3715817392d"/>
    <s v="C715327L"/>
    <x v="44"/>
    <s v="P997843"/>
    <n v="531280"/>
    <n v="1"/>
    <n v="5312800"/>
    <n v="796920"/>
    <n v="4515880"/>
    <n v="1"/>
    <x v="0"/>
    <n v="1"/>
    <n v="4"/>
    <d v="2022-05-26T00:00:00"/>
    <x v="63"/>
    <n v="5312800"/>
    <n v="371896"/>
    <x v="3"/>
    <s v="Payaxis"/>
    <n v="4143984"/>
    <n v="0.91764705882352937"/>
    <x v="2"/>
  </r>
  <r>
    <s v="ODR8016343320s"/>
    <s v="C483469L"/>
    <x v="42"/>
    <s v="P711041"/>
    <n v="783000"/>
    <n v="1"/>
    <n v="7830000"/>
    <n v="783000"/>
    <n v="7047000"/>
    <n v="1"/>
    <x v="1"/>
    <n v="0"/>
    <n v="2"/>
    <d v="2021-07-26T00:00:00"/>
    <x v="64"/>
    <n v="7830000"/>
    <n v="626400"/>
    <x v="9"/>
    <s v="jazzvoucher"/>
    <n v="6420600"/>
    <n v="0.91111111111111109"/>
    <x v="2"/>
  </r>
  <r>
    <s v="ODR8181443587g"/>
    <s v="C468569L"/>
    <x v="45"/>
    <s v="P240010"/>
    <n v="376304"/>
    <n v="1"/>
    <n v="3763040"/>
    <n v="752608"/>
    <n v="3010430"/>
    <n v="1"/>
    <x v="1"/>
    <n v="0"/>
    <n v="7"/>
    <d v="2022-02-15T00:00:00"/>
    <x v="65"/>
    <n v="3763040"/>
    <n v="233276"/>
    <x v="9"/>
    <s v="Easypay"/>
    <n v="2777154"/>
    <n v="0.92251073766870517"/>
    <x v="2"/>
  </r>
  <r>
    <s v="ODR4856239093a"/>
    <s v="C438658L"/>
    <x v="30"/>
    <s v="P466252"/>
    <n v="336400"/>
    <n v="1"/>
    <n v="3364000"/>
    <n v="748200"/>
    <n v="2615800"/>
    <n v="1"/>
    <x v="1"/>
    <n v="0"/>
    <n v="4"/>
    <d v="2021-09-08T00:00:00"/>
    <x v="66"/>
    <n v="3364000"/>
    <n v="279212"/>
    <x v="10"/>
    <s v="Payaxis"/>
    <n v="2336588"/>
    <n v="0.89325942350332599"/>
    <x v="2"/>
  </r>
  <r>
    <s v="ODR8840710864r"/>
    <s v="C914093L"/>
    <x v="0"/>
    <s v="P495211"/>
    <n v="4930"/>
    <n v="100"/>
    <n v="4930000"/>
    <n v="739500"/>
    <n v="4190500"/>
    <n v="1"/>
    <x v="1"/>
    <n v="0"/>
    <n v="5"/>
    <d v="2021-07-04T00:00:00"/>
    <x v="67"/>
    <n v="49300"/>
    <n v="3712"/>
    <x v="11"/>
    <s v="jazzwallet"/>
    <n v="3819300"/>
    <n v="0.91141868512110724"/>
    <x v="0"/>
  </r>
  <r>
    <s v="ODR4364569521q"/>
    <s v="C189692L"/>
    <x v="27"/>
    <s v="P975815"/>
    <n v="493000"/>
    <n v="1"/>
    <n v="4930000"/>
    <n v="739500"/>
    <n v="4190500"/>
    <n v="1"/>
    <x v="0"/>
    <n v="1"/>
    <n v="7"/>
    <d v="2022-05-02T00:00:00"/>
    <x v="68"/>
    <n v="4930000"/>
    <n v="330310"/>
    <x v="7"/>
    <s v="Easypay"/>
    <n v="3860190"/>
    <n v="0.92117647058823526"/>
    <x v="2"/>
  </r>
  <r>
    <s v="ODR5408248410v"/>
    <s v="C862596L"/>
    <x v="11"/>
    <s v="P222416"/>
    <n v="290000"/>
    <n v="1"/>
    <n v="2900000"/>
    <n v="725000"/>
    <n v="2175000"/>
    <n v="1"/>
    <x v="0"/>
    <n v="1"/>
    <n v="4"/>
    <d v="2022-05-02T00:00:00"/>
    <x v="69"/>
    <n v="2465000"/>
    <n v="182410"/>
    <x v="10"/>
    <s v="Payaxis"/>
    <n v="1992590"/>
    <n v="0.91613333333333336"/>
    <x v="2"/>
  </r>
  <r>
    <s v="ODR8147245502x"/>
    <s v="C160493L"/>
    <x v="46"/>
    <s v="P620394"/>
    <n v="238786"/>
    <n v="15"/>
    <n v="35817900"/>
    <n v="716358"/>
    <n v="35101500"/>
    <n v="1"/>
    <x v="0"/>
    <n v="0"/>
    <n v="4"/>
    <d v="2021-08-28T00:00:00"/>
    <x v="70"/>
    <n v="2387860"/>
    <n v="143260"/>
    <x v="2"/>
    <s v="Payaxis"/>
    <n v="32952600"/>
    <n v="0.93878039400025637"/>
    <x v="2"/>
  </r>
  <r>
    <s v="ODR4214658143e"/>
    <s v="C988571L"/>
    <x v="47"/>
    <s v="P475499"/>
    <n v="118320"/>
    <n v="3"/>
    <n v="3549600"/>
    <n v="709920"/>
    <n v="2839680"/>
    <n v="1"/>
    <x v="1"/>
    <n v="0"/>
    <n v="4"/>
    <d v="2022-06-17T00:00:00"/>
    <x v="55"/>
    <n v="1183200"/>
    <n v="86362"/>
    <x v="5"/>
    <s v="Payaxis"/>
    <n v="2580594"/>
    <n v="0.90876225490196083"/>
    <x v="2"/>
  </r>
  <r>
    <s v="ODR5715333378w"/>
    <s v="C725184L"/>
    <x v="48"/>
    <s v="P669452"/>
    <n v="139142"/>
    <n v="1"/>
    <n v="1391420"/>
    <n v="690664"/>
    <n v="700756"/>
    <n v="1"/>
    <x v="0"/>
    <n v="1"/>
    <n v="1"/>
    <d v="2021-07-19T00:00:00"/>
    <x v="71"/>
    <n v="1391420"/>
    <n v="105734"/>
    <x v="6"/>
    <s v="cod"/>
    <n v="595022"/>
    <n v="0.84911438503559011"/>
    <x v="2"/>
  </r>
  <r>
    <s v="ODR7262645225v"/>
    <s v="C887703L"/>
    <x v="3"/>
    <s v="P701618"/>
    <n v="1319500"/>
    <n v="1"/>
    <n v="13195000"/>
    <n v="659750"/>
    <n v="12535200"/>
    <n v="1"/>
    <x v="0"/>
    <n v="1"/>
    <n v="4"/>
    <d v="2021-11-18T00:00:00"/>
    <x v="72"/>
    <n v="13195000"/>
    <n v="1174330"/>
    <x v="8"/>
    <s v="Payaxis"/>
    <n v="11360870"/>
    <n v="0.90631741017295298"/>
    <x v="1"/>
  </r>
  <r>
    <s v="ODR6523119020w"/>
    <s v="C382290L"/>
    <x v="6"/>
    <s v="P457282"/>
    <n v="638000"/>
    <n v="2"/>
    <n v="12760000"/>
    <n v="638000"/>
    <n v="12122000"/>
    <n v="1"/>
    <x v="1"/>
    <n v="0"/>
    <n v="4"/>
    <d v="2022-05-15T00:00:00"/>
    <x v="73"/>
    <n v="6380000"/>
    <n v="459360"/>
    <x v="10"/>
    <s v="Payaxis"/>
    <n v="11203280"/>
    <n v="0.92421052631578948"/>
    <x v="2"/>
  </r>
  <r>
    <s v="ODR5243514584l"/>
    <s v="C788957L"/>
    <x v="34"/>
    <s v="P307223"/>
    <n v="410930"/>
    <n v="1"/>
    <n v="4109300"/>
    <n v="616395"/>
    <n v="3492900"/>
    <n v="1"/>
    <x v="0"/>
    <n v="1"/>
    <n v="7"/>
    <d v="2022-07-26T00:00:00"/>
    <x v="74"/>
    <n v="4111040"/>
    <n v="283620"/>
    <x v="9"/>
    <s v="Easypay"/>
    <n v="3209280"/>
    <n v="0.91880099630679379"/>
    <x v="2"/>
  </r>
  <r>
    <s v="ODR5317768559t"/>
    <s v="C115745L"/>
    <x v="49"/>
    <s v="P825553"/>
    <n v="306066"/>
    <n v="1"/>
    <n v="3060660"/>
    <n v="612132"/>
    <n v="2448530"/>
    <n v="1"/>
    <x v="1"/>
    <n v="0"/>
    <n v="4"/>
    <d v="2021-11-04T00:00:00"/>
    <x v="75"/>
    <n v="4637100"/>
    <n v="389470"/>
    <x v="7"/>
    <s v="Payaxis"/>
    <n v="2059060"/>
    <n v="0.84093721539045874"/>
    <x v="2"/>
  </r>
  <r>
    <s v="ODR9639591969t"/>
    <s v="C899734L"/>
    <x v="19"/>
    <s v="P200699"/>
    <n v="203580"/>
    <n v="1"/>
    <n v="2035800"/>
    <n v="610740"/>
    <n v="1425060"/>
    <n v="1"/>
    <x v="0"/>
    <n v="1"/>
    <n v="4"/>
    <d v="2021-09-04T00:00:00"/>
    <x v="76"/>
    <n v="2035800"/>
    <n v="154686"/>
    <x v="12"/>
    <s v="Payaxis"/>
    <n v="1270374"/>
    <n v="0.89145299145299151"/>
    <x v="2"/>
  </r>
  <r>
    <s v="ODR5165535270s"/>
    <s v="C373286L"/>
    <x v="50"/>
    <s v="P504367"/>
    <n v="301600"/>
    <n v="1"/>
    <n v="3016000"/>
    <n v="597400"/>
    <n v="2418600"/>
    <n v="1"/>
    <x v="0"/>
    <n v="1"/>
    <n v="4"/>
    <d v="2022-03-25T00:00:00"/>
    <x v="77"/>
    <n v="3016000"/>
    <n v="250328"/>
    <x v="2"/>
    <s v="Payaxis"/>
    <n v="2168272"/>
    <n v="0.89649880095923262"/>
    <x v="2"/>
  </r>
  <r>
    <s v="ODR7456194145a"/>
    <s v="C556889L"/>
    <x v="51"/>
    <s v="P484518"/>
    <n v="395850"/>
    <n v="1"/>
    <n v="3958500"/>
    <n v="593775"/>
    <n v="3364720"/>
    <n v="1"/>
    <x v="0"/>
    <n v="0"/>
    <n v="4"/>
    <d v="2021-09-16T00:00:00"/>
    <x v="78"/>
    <n v="3958500"/>
    <n v="281010"/>
    <x v="9"/>
    <s v="Payaxis"/>
    <n v="3083710"/>
    <n v="0.91648339237737464"/>
    <x v="2"/>
  </r>
  <r>
    <s v="ODR3296997226w"/>
    <s v="C831683L"/>
    <x v="52"/>
    <s v="P872944"/>
    <n v="14209942"/>
    <n v="1"/>
    <n v="142099000"/>
    <n v="580000"/>
    <n v="141519000"/>
    <n v="1"/>
    <x v="1"/>
    <n v="0"/>
    <n v="2"/>
    <d v="2021-07-03T00:00:00"/>
    <x v="79"/>
    <n v="142099000"/>
    <n v="12362600"/>
    <x v="1"/>
    <s v="jazzvoucher"/>
    <n v="129156400"/>
    <n v="0.91264353196390591"/>
    <x v="1"/>
  </r>
  <r>
    <s v="ODR8205292522l"/>
    <s v="C626266L"/>
    <x v="53"/>
    <s v="P930755"/>
    <n v="9802000"/>
    <n v="1"/>
    <n v="98020000"/>
    <n v="580000"/>
    <n v="97440000"/>
    <n v="1"/>
    <x v="1"/>
    <n v="0"/>
    <n v="4"/>
    <d v="2022-02-25T00:00:00"/>
    <x v="80"/>
    <n v="98020000"/>
    <n v="6861400"/>
    <x v="3"/>
    <s v="Payaxis"/>
    <n v="90578600"/>
    <n v="0.92958333333333332"/>
    <x v="1"/>
  </r>
  <r>
    <s v="ODR9399261305q"/>
    <s v="C533294L"/>
    <x v="45"/>
    <s v="P747668"/>
    <n v="5707142"/>
    <n v="1"/>
    <n v="57071400"/>
    <n v="580000"/>
    <n v="56491400"/>
    <n v="1"/>
    <x v="1"/>
    <n v="0"/>
    <n v="7"/>
    <d v="2022-03-14T00:00:00"/>
    <x v="81"/>
    <n v="55917800"/>
    <n v="4864810"/>
    <x v="4"/>
    <s v="Easypay"/>
    <n v="51626590"/>
    <n v="0.91388406022863655"/>
    <x v="1"/>
  </r>
  <r>
    <s v="ODR4429252613v"/>
    <s v="C572593L"/>
    <x v="52"/>
    <s v="P779734"/>
    <n v="5680404"/>
    <n v="1"/>
    <n v="56804000"/>
    <n v="580000"/>
    <n v="56224000"/>
    <n v="1"/>
    <x v="1"/>
    <n v="0"/>
    <n v="4"/>
    <d v="2022-06-12T00:00:00"/>
    <x v="82"/>
    <n v="56804000"/>
    <n v="4089870"/>
    <x v="4"/>
    <s v="Payaxis"/>
    <n v="52134130"/>
    <n v="0.92725757683551513"/>
    <x v="1"/>
  </r>
  <r>
    <s v="ODR3031398524t"/>
    <s v="C822231L"/>
    <x v="19"/>
    <s v="P305199"/>
    <n v="5342090"/>
    <n v="1"/>
    <n v="53420900"/>
    <n v="580000"/>
    <n v="52840900"/>
    <n v="1"/>
    <x v="1"/>
    <n v="0"/>
    <n v="7"/>
    <d v="2022-05-21T00:00:00"/>
    <x v="83"/>
    <n v="53420900"/>
    <n v="4059940"/>
    <x v="2"/>
    <s v="Easypay"/>
    <n v="48780960"/>
    <n v="0.92316671366309055"/>
    <x v="1"/>
  </r>
  <r>
    <s v="ODR1196340161n"/>
    <s v="C297858L"/>
    <x v="47"/>
    <s v="P510854"/>
    <n v="4929942"/>
    <n v="1"/>
    <n v="49299400"/>
    <n v="580000"/>
    <n v="48719400"/>
    <n v="1"/>
    <x v="1"/>
    <n v="0"/>
    <n v="4"/>
    <d v="2022-06-20T00:00:00"/>
    <x v="84"/>
    <n v="49299400"/>
    <n v="3450940"/>
    <x v="1"/>
    <s v="Payaxis"/>
    <n v="45268460"/>
    <n v="0.92916702586649258"/>
    <x v="1"/>
  </r>
  <r>
    <s v="ODR4954386932t"/>
    <s v="C465666L"/>
    <x v="6"/>
    <s v="P801710"/>
    <n v="4609840"/>
    <n v="1"/>
    <n v="46098400"/>
    <n v="580000"/>
    <n v="45518400"/>
    <n v="1"/>
    <x v="1"/>
    <n v="0"/>
    <n v="7"/>
    <d v="2022-05-05T00:00:00"/>
    <x v="85"/>
    <n v="46098400"/>
    <n v="2811960"/>
    <x v="2"/>
    <s v="Easypay"/>
    <n v="42706440"/>
    <n v="0.93822366339765895"/>
    <x v="1"/>
  </r>
  <r>
    <s v="ODR1411745604b"/>
    <s v="C717684L"/>
    <x v="11"/>
    <s v="P801710"/>
    <n v="4609840"/>
    <n v="1"/>
    <n v="46098400"/>
    <n v="580000"/>
    <n v="45518400"/>
    <n v="1"/>
    <x v="1"/>
    <n v="0"/>
    <n v="7"/>
    <d v="2022-05-05T00:00:00"/>
    <x v="85"/>
    <n v="46098400"/>
    <n v="2811960"/>
    <x v="2"/>
    <s v="Easypay"/>
    <n v="42706440"/>
    <n v="0.93822366339765895"/>
    <x v="1"/>
  </r>
  <r>
    <s v="ODR7477752031g"/>
    <s v="C816599L"/>
    <x v="54"/>
    <s v="P787423"/>
    <n v="2597820"/>
    <n v="1"/>
    <n v="25978200"/>
    <n v="580000"/>
    <n v="25398200"/>
    <n v="1"/>
    <x v="0"/>
    <n v="0"/>
    <n v="4"/>
    <d v="2022-08-18T00:00:00"/>
    <x v="86"/>
    <n v="26279800"/>
    <n v="1708160"/>
    <x v="3"/>
    <s v="Payaxis"/>
    <n v="23690040"/>
    <n v="0.93274484018552495"/>
    <x v="1"/>
  </r>
  <r>
    <s v="ODR9082166885a"/>
    <s v="C671880L"/>
    <x v="30"/>
    <s v="P491161"/>
    <n v="2588250"/>
    <n v="1"/>
    <n v="25882500"/>
    <n v="580000"/>
    <n v="25302500"/>
    <n v="1"/>
    <x v="1"/>
    <n v="0"/>
    <n v="4"/>
    <d v="2022-05-22T00:00:00"/>
    <x v="41"/>
    <n v="25882500"/>
    <n v="1734080"/>
    <x v="2"/>
    <s v="Payaxis"/>
    <n v="23568420"/>
    <n v="0.93146606066594206"/>
    <x v="1"/>
  </r>
  <r>
    <s v="ODR3557994699j"/>
    <s v="C491779L"/>
    <x v="26"/>
    <s v="P228611"/>
    <n v="2441800"/>
    <n v="1"/>
    <n v="24418000"/>
    <n v="580000"/>
    <n v="23838000"/>
    <n v="1"/>
    <x v="1"/>
    <n v="0"/>
    <n v="4"/>
    <d v="2022-06-23T00:00:00"/>
    <x v="87"/>
    <n v="24418000"/>
    <n v="1684840"/>
    <x v="1"/>
    <s v="Payaxis"/>
    <n v="22153160"/>
    <n v="0.92932125178286773"/>
    <x v="1"/>
  </r>
  <r>
    <s v="ODR1322322452w"/>
    <s v="C598984L"/>
    <x v="26"/>
    <s v="P283167"/>
    <n v="2159630"/>
    <n v="1"/>
    <n v="21596300"/>
    <n v="580000"/>
    <n v="21016300"/>
    <n v="1"/>
    <x v="0"/>
    <n v="1"/>
    <n v="4"/>
    <d v="2022-06-16T00:00:00"/>
    <x v="88"/>
    <n v="22330000"/>
    <n v="1496110"/>
    <x v="3"/>
    <s v="Payaxis"/>
    <n v="19520190"/>
    <n v="0.92881192217469299"/>
    <x v="1"/>
  </r>
  <r>
    <s v="ODR6249217496u"/>
    <s v="C724168L"/>
    <x v="12"/>
    <s v="P640140"/>
    <n v="1670400"/>
    <n v="1"/>
    <n v="16704000"/>
    <n v="580000"/>
    <n v="16124000"/>
    <n v="1"/>
    <x v="0"/>
    <n v="0"/>
    <n v="7"/>
    <d v="2021-11-02T00:00:00"/>
    <x v="89"/>
    <n v="27840000"/>
    <n v="2171520"/>
    <x v="8"/>
    <s v="Easypay"/>
    <n v="13952480"/>
    <n v="0.86532374100719422"/>
    <x v="1"/>
  </r>
  <r>
    <s v="ODR7159887897x"/>
    <s v="C521935L"/>
    <x v="55"/>
    <s v="P910200"/>
    <n v="1160000"/>
    <n v="1"/>
    <n v="11600000"/>
    <n v="580000"/>
    <n v="11020000"/>
    <n v="1"/>
    <x v="0"/>
    <n v="1"/>
    <n v="4"/>
    <d v="2021-11-22T00:00:00"/>
    <x v="90"/>
    <n v="11837800"/>
    <n v="875974"/>
    <x v="1"/>
    <s v="Payaxis"/>
    <n v="10144026"/>
    <n v="0.92051052631578945"/>
    <x v="1"/>
  </r>
  <r>
    <s v="ODR2377621883k"/>
    <s v="C844272L"/>
    <x v="56"/>
    <s v="P872958"/>
    <n v="551000"/>
    <n v="1"/>
    <n v="5510000"/>
    <n v="580000"/>
    <n v="4930000"/>
    <n v="1"/>
    <x v="0"/>
    <n v="0"/>
    <n v="4"/>
    <d v="2022-05-05T00:00:00"/>
    <x v="91"/>
    <n v="5510000"/>
    <n v="385700"/>
    <x v="7"/>
    <s v="Payaxis"/>
    <n v="4544300"/>
    <n v="0.92176470588235293"/>
    <x v="2"/>
  </r>
  <r>
    <s v="ODR7183517241f"/>
    <s v="C988571L"/>
    <x v="30"/>
    <s v="P252396"/>
    <n v="98310"/>
    <n v="3"/>
    <n v="2949300"/>
    <n v="580000"/>
    <n v="2369300"/>
    <n v="1"/>
    <x v="0"/>
    <n v="1"/>
    <n v="4"/>
    <d v="2022-06-17T00:00:00"/>
    <x v="92"/>
    <n v="983100"/>
    <n v="66816"/>
    <x v="5"/>
    <s v="Payaxis"/>
    <n v="2168852"/>
    <n v="0.91539779681762545"/>
    <x v="2"/>
  </r>
  <r>
    <s v="ODR4649171800s"/>
    <s v="C341639L"/>
    <x v="57"/>
    <s v="P838057"/>
    <n v="252300"/>
    <n v="1"/>
    <n v="2523000"/>
    <n v="580000"/>
    <n v="1943000"/>
    <n v="1"/>
    <x v="1"/>
    <n v="0"/>
    <n v="1"/>
    <d v="2021-07-12T00:00:00"/>
    <x v="93"/>
    <n v="2523000"/>
    <n v="163966"/>
    <x v="1"/>
    <s v="cod"/>
    <n v="1779034"/>
    <n v="0.91561194029850745"/>
    <x v="2"/>
  </r>
  <r>
    <s v="ODR1382976743p"/>
    <s v="C807718L"/>
    <x v="58"/>
    <s v="P419070"/>
    <n v="116000"/>
    <n v="2"/>
    <n v="2320000"/>
    <n v="580000"/>
    <n v="1740000"/>
    <n v="1"/>
    <x v="1"/>
    <n v="0"/>
    <n v="5"/>
    <d v="2021-11-15T00:00:00"/>
    <x v="94"/>
    <n v="1160000"/>
    <n v="104400"/>
    <x v="0"/>
    <s v="jazzwallet"/>
    <n v="1531200"/>
    <n v="0.88"/>
    <x v="2"/>
  </r>
  <r>
    <s v="ODR2786028086s"/>
    <s v="C446421L"/>
    <x v="27"/>
    <s v="P945920"/>
    <n v="377000"/>
    <n v="1"/>
    <n v="3770000"/>
    <n v="565500"/>
    <n v="3204500"/>
    <n v="1"/>
    <x v="1"/>
    <n v="0"/>
    <n v="4"/>
    <d v="2022-07-10T00:00:00"/>
    <x v="95"/>
    <n v="3770000"/>
    <n v="278980"/>
    <x v="5"/>
    <s v="Payaxis"/>
    <n v="2925520"/>
    <n v="0.91294117647058826"/>
    <x v="2"/>
  </r>
  <r>
    <s v="ODR2853079876n"/>
    <s v="C226430L"/>
    <x v="54"/>
    <s v="P983274"/>
    <n v="279270"/>
    <n v="1"/>
    <n v="2792700"/>
    <n v="558540"/>
    <n v="2234160"/>
    <n v="1"/>
    <x v="1"/>
    <n v="0"/>
    <n v="4"/>
    <d v="2022-05-08T00:00:00"/>
    <x v="96"/>
    <n v="2792700"/>
    <n v="201028"/>
    <x v="6"/>
    <s v="Payaxis"/>
    <n v="2033132"/>
    <n v="0.91002076843198343"/>
    <x v="2"/>
  </r>
  <r>
    <s v="ODR5971348060b"/>
    <s v="C712686L"/>
    <x v="6"/>
    <s v="P452095"/>
    <n v="1093300"/>
    <n v="1"/>
    <n v="10933000"/>
    <n v="546650"/>
    <n v="10386400"/>
    <n v="1"/>
    <x v="1"/>
    <n v="0"/>
    <n v="7"/>
    <d v="2022-05-16T00:00:00"/>
    <x v="97"/>
    <n v="10933000"/>
    <n v="809042"/>
    <x v="8"/>
    <s v="Easypay"/>
    <n v="9577358"/>
    <n v="0.92210563814218593"/>
    <x v="1"/>
  </r>
  <r>
    <s v="ODR5872259060o"/>
    <s v="C977907L"/>
    <x v="59"/>
    <s v="P270878"/>
    <n v="119828"/>
    <n v="3"/>
    <n v="3594840"/>
    <n v="539226"/>
    <n v="3055610"/>
    <n v="1"/>
    <x v="1"/>
    <n v="0"/>
    <n v="1"/>
    <d v="2021-09-17T00:00:00"/>
    <x v="98"/>
    <n v="1198280"/>
    <n v="77836"/>
    <x v="13"/>
    <s v="cod"/>
    <n v="2822102"/>
    <n v="0.92358056165544689"/>
    <x v="2"/>
  </r>
  <r>
    <s v="ODR1154090783n"/>
    <s v="C203544L"/>
    <x v="60"/>
    <s v="P678309"/>
    <n v="358730"/>
    <n v="1"/>
    <n v="3587300"/>
    <n v="538095"/>
    <n v="3049200"/>
    <n v="1"/>
    <x v="1"/>
    <n v="0"/>
    <n v="7"/>
    <d v="2021-11-20T00:00:00"/>
    <x v="99"/>
    <n v="3587300"/>
    <n v="261870"/>
    <x v="9"/>
    <s v="Easypay"/>
    <n v="2787330"/>
    <n v="0.91411845730027552"/>
    <x v="2"/>
  </r>
  <r>
    <s v="ODR9128991470b"/>
    <s v="C396511L"/>
    <x v="51"/>
    <s v="P475499"/>
    <n v="118320"/>
    <n v="3"/>
    <n v="3549600"/>
    <n v="532440"/>
    <n v="3017160"/>
    <n v="1"/>
    <x v="0"/>
    <n v="1"/>
    <n v="4"/>
    <d v="2022-04-10T00:00:00"/>
    <x v="55"/>
    <n v="1183200"/>
    <n v="86362"/>
    <x v="5"/>
    <s v="Payaxis"/>
    <n v="2758074"/>
    <n v="0.91412918108419838"/>
    <x v="2"/>
  </r>
  <r>
    <s v="ODR8196749695r"/>
    <s v="C613878L"/>
    <x v="36"/>
    <s v="P204422"/>
    <n v="87406"/>
    <n v="3"/>
    <n v="2622180"/>
    <n v="524436"/>
    <n v="2097740"/>
    <n v="1"/>
    <x v="0"/>
    <n v="1"/>
    <n v="4"/>
    <d v="2022-07-20T00:00:00"/>
    <x v="100"/>
    <n v="874060"/>
    <n v="58522"/>
    <x v="5"/>
    <s v="Payaxis"/>
    <n v="1922174"/>
    <n v="0.91630707332653238"/>
    <x v="2"/>
  </r>
  <r>
    <s v="ODR3678705048c"/>
    <s v="C157544L"/>
    <x v="44"/>
    <s v="P753586"/>
    <n v="348000"/>
    <n v="1"/>
    <n v="3480000"/>
    <n v="522000"/>
    <n v="2958000"/>
    <n v="1"/>
    <x v="0"/>
    <n v="0"/>
    <n v="4"/>
    <d v="2021-11-18T00:00:00"/>
    <x v="101"/>
    <n v="3480000"/>
    <n v="219240"/>
    <x v="0"/>
    <s v="Payaxis"/>
    <n v="2738760"/>
    <n v="0.92588235294117649"/>
    <x v="2"/>
  </r>
  <r>
    <s v="ODR5741169286o"/>
    <s v="C157544L"/>
    <x v="61"/>
    <s v="P753586"/>
    <n v="348000"/>
    <n v="1"/>
    <n v="3480000"/>
    <n v="522000"/>
    <n v="2958000"/>
    <n v="1"/>
    <x v="1"/>
    <n v="0"/>
    <n v="4"/>
    <d v="2021-11-18T00:00:00"/>
    <x v="101"/>
    <n v="3480000"/>
    <n v="219240"/>
    <x v="0"/>
    <s v="Payaxis"/>
    <n v="2738760"/>
    <n v="0.92588235294117649"/>
    <x v="2"/>
  </r>
  <r>
    <s v="ODR8512045308p"/>
    <s v="C254504L"/>
    <x v="26"/>
    <s v="P874325"/>
    <n v="493000"/>
    <n v="1"/>
    <n v="4930000"/>
    <n v="493000"/>
    <n v="4437000"/>
    <n v="1"/>
    <x v="0"/>
    <n v="0"/>
    <n v="5"/>
    <d v="2022-06-06T00:00:00"/>
    <x v="102"/>
    <n v="4930000"/>
    <n v="359890"/>
    <x v="7"/>
    <s v="jazzwallet"/>
    <n v="4077110"/>
    <n v="0.91888888888888887"/>
    <x v="2"/>
  </r>
  <r>
    <s v="ODR6119107959p"/>
    <s v="C682272L"/>
    <x v="13"/>
    <s v="P475499"/>
    <n v="118320"/>
    <n v="2"/>
    <n v="2366400"/>
    <n v="464000"/>
    <n v="1902400"/>
    <n v="1"/>
    <x v="0"/>
    <n v="1"/>
    <n v="1"/>
    <d v="2022-04-20T00:00:00"/>
    <x v="55"/>
    <n v="1183200"/>
    <n v="86362"/>
    <x v="5"/>
    <s v="cod"/>
    <n v="1729676"/>
    <n v="0.90920731707317071"/>
    <x v="2"/>
  </r>
  <r>
    <s v="ODR8294249799k"/>
    <s v="C217289L"/>
    <x v="47"/>
    <s v="P850836"/>
    <n v="116000"/>
    <n v="2"/>
    <n v="2320000"/>
    <n v="464000"/>
    <n v="1856000"/>
    <n v="1"/>
    <x v="0"/>
    <n v="1"/>
    <n v="4"/>
    <d v="2022-05-07T00:00:00"/>
    <x v="103"/>
    <n v="1160000"/>
    <n v="96280"/>
    <x v="0"/>
    <s v="Payaxis"/>
    <n v="1663440"/>
    <n v="0.89624999999999999"/>
    <x v="2"/>
  </r>
  <r>
    <s v="ODR9190651304u"/>
    <s v="C607220L"/>
    <x v="54"/>
    <s v="P711218"/>
    <n v="130500"/>
    <n v="1"/>
    <n v="1305000"/>
    <n v="456750"/>
    <n v="848250"/>
    <n v="1"/>
    <x v="0"/>
    <n v="1"/>
    <n v="4"/>
    <d v="2021-11-16T00:00:00"/>
    <x v="104"/>
    <n v="1305000"/>
    <n v="112230"/>
    <x v="0"/>
    <s v="Payaxis"/>
    <n v="736020"/>
    <n v="0.86769230769230765"/>
    <x v="2"/>
  </r>
  <r>
    <s v="ODR7025761638f"/>
    <s v="C738725L"/>
    <x v="2"/>
    <s v="P998024"/>
    <n v="852600"/>
    <n v="2"/>
    <n v="17052000"/>
    <n v="426300"/>
    <n v="16625700"/>
    <n v="1"/>
    <x v="1"/>
    <n v="0"/>
    <n v="2"/>
    <d v="2021-08-27T00:00:00"/>
    <x v="105"/>
    <n v="8526000"/>
    <n v="571242"/>
    <x v="8"/>
    <s v="jazzvoucher"/>
    <n v="15483216"/>
    <n v="0.93128205128205133"/>
    <x v="2"/>
  </r>
  <r>
    <s v="ODR3399850042b"/>
    <s v="C656580L"/>
    <x v="54"/>
    <s v="P951797"/>
    <n v="60900"/>
    <n v="2"/>
    <n v="1218000"/>
    <n v="426300"/>
    <n v="791700"/>
    <n v="1"/>
    <x v="0"/>
    <n v="1"/>
    <n v="4"/>
    <d v="2022-08-15T00:00:00"/>
    <x v="106"/>
    <n v="609000"/>
    <n v="41992"/>
    <x v="12"/>
    <s v="Payaxis"/>
    <n v="707716"/>
    <n v="0.89391941391941387"/>
    <x v="0"/>
  </r>
  <r>
    <s v="ODR1189102251d"/>
    <s v="C421614L"/>
    <x v="62"/>
    <s v="P251175"/>
    <n v="58000"/>
    <n v="2"/>
    <n v="1160000"/>
    <n v="406000"/>
    <n v="754000"/>
    <n v="1"/>
    <x v="0"/>
    <n v="1"/>
    <n v="4"/>
    <d v="2021-07-09T00:00:00"/>
    <x v="107"/>
    <n v="580000"/>
    <n v="38280"/>
    <x v="0"/>
    <s v="Payaxis"/>
    <n v="677440"/>
    <n v="0.89846153846153842"/>
    <x v="0"/>
  </r>
  <r>
    <s v="ODR5998462347q"/>
    <s v="C866611L"/>
    <x v="0"/>
    <s v="P358912"/>
    <n v="809100"/>
    <n v="1"/>
    <n v="8091000"/>
    <n v="404550"/>
    <n v="7686450"/>
    <n v="1"/>
    <x v="1"/>
    <n v="0"/>
    <n v="4"/>
    <d v="2021-11-24T00:00:00"/>
    <x v="108"/>
    <n v="8091000"/>
    <n v="606796"/>
    <x v="6"/>
    <s v="Payaxis"/>
    <n v="7079654"/>
    <n v="0.92105640445199022"/>
    <x v="2"/>
  </r>
  <r>
    <s v="ODR8635643665l"/>
    <s v="C399878L"/>
    <x v="2"/>
    <s v="P358912"/>
    <n v="809100"/>
    <n v="1"/>
    <n v="8091000"/>
    <n v="404550"/>
    <n v="7686450"/>
    <n v="1"/>
    <x v="1"/>
    <n v="0"/>
    <n v="4"/>
    <d v="2021-11-24T00:00:00"/>
    <x v="108"/>
    <n v="8091000"/>
    <n v="606796"/>
    <x v="6"/>
    <s v="Payaxis"/>
    <n v="7079654"/>
    <n v="0.92105640445199022"/>
    <x v="2"/>
  </r>
  <r>
    <s v="ODR8053828481g"/>
    <s v="C782569L"/>
    <x v="63"/>
    <s v="P131066"/>
    <n v="89842"/>
    <n v="3"/>
    <n v="2695260"/>
    <n v="404289"/>
    <n v="2290970"/>
    <n v="1"/>
    <x v="1"/>
    <n v="0"/>
    <n v="7"/>
    <d v="2022-08-10T00:00:00"/>
    <x v="109"/>
    <n v="898420"/>
    <n v="67338"/>
    <x v="5"/>
    <s v="Easypay"/>
    <n v="2088956"/>
    <n v="0.9118216301391987"/>
    <x v="2"/>
  </r>
  <r>
    <s v="ODR2871715456l"/>
    <s v="C512759L"/>
    <x v="52"/>
    <s v="P136796"/>
    <n v="261000"/>
    <n v="3"/>
    <n v="7830000"/>
    <n v="391500"/>
    <n v="7438500"/>
    <n v="1"/>
    <x v="1"/>
    <n v="0"/>
    <n v="4"/>
    <d v="2022-06-25T00:00:00"/>
    <x v="110"/>
    <n v="2610000"/>
    <n v="161820"/>
    <x v="10"/>
    <s v="Payaxis"/>
    <n v="6953040"/>
    <n v="0.9347368421052632"/>
    <x v="2"/>
  </r>
  <r>
    <s v="ODR6277544838m"/>
    <s v="C390206L"/>
    <x v="41"/>
    <s v="P736532"/>
    <n v="25520"/>
    <n v="10"/>
    <n v="2552000"/>
    <n v="382800"/>
    <n v="2169200"/>
    <n v="1"/>
    <x v="1"/>
    <n v="0"/>
    <n v="4"/>
    <d v="2021-07-13T00:00:00"/>
    <x v="111"/>
    <n v="255200"/>
    <n v="19372"/>
    <x v="11"/>
    <s v="Payaxis"/>
    <n v="1975480"/>
    <n v="0.91069518716577535"/>
    <x v="0"/>
  </r>
  <r>
    <s v="ODR8404656928y"/>
    <s v="C552065L"/>
    <x v="62"/>
    <s v="P644527"/>
    <n v="376130"/>
    <n v="1"/>
    <n v="3761300"/>
    <n v="376130"/>
    <n v="3385170"/>
    <n v="1"/>
    <x v="1"/>
    <n v="0"/>
    <n v="5"/>
    <d v="2022-06-27T00:00:00"/>
    <x v="112"/>
    <n v="3761300"/>
    <n v="312156"/>
    <x v="9"/>
    <s v="jazzwallet"/>
    <n v="3073014"/>
    <n v="0.907787201233616"/>
    <x v="2"/>
  </r>
  <r>
    <s v="ODR7147583682t"/>
    <s v="C835970L"/>
    <x v="43"/>
    <s v="P534877"/>
    <n v="58000"/>
    <n v="3"/>
    <n v="1740000"/>
    <n v="348000"/>
    <n v="1392000"/>
    <n v="1"/>
    <x v="1"/>
    <n v="0"/>
    <n v="7"/>
    <d v="2022-02-25T00:00:00"/>
    <x v="113"/>
    <n v="580580"/>
    <n v="43500"/>
    <x v="5"/>
    <s v="Easypay"/>
    <n v="1261500"/>
    <n v="0.90625"/>
    <x v="0"/>
  </r>
  <r>
    <s v="ODR3242745531g"/>
    <s v="C735239L"/>
    <x v="61"/>
    <s v="P847875"/>
    <n v="231942"/>
    <n v="1"/>
    <n v="2319420"/>
    <n v="347913"/>
    <n v="1971510"/>
    <n v="1"/>
    <x v="0"/>
    <n v="0"/>
    <n v="4"/>
    <d v="2021-08-28T00:00:00"/>
    <x v="114"/>
    <n v="2319420"/>
    <n v="166982"/>
    <x v="13"/>
    <s v="Payaxis"/>
    <n v="1804528"/>
    <n v="0.91530248388291213"/>
    <x v="2"/>
  </r>
  <r>
    <s v="ODR7698430588q"/>
    <s v="C390206L"/>
    <x v="29"/>
    <s v="P198243"/>
    <n v="220400"/>
    <n v="1"/>
    <n v="2204000"/>
    <n v="330600"/>
    <n v="1873400"/>
    <n v="1"/>
    <x v="0"/>
    <n v="0"/>
    <n v="4"/>
    <d v="2021-07-13T00:00:00"/>
    <x v="115"/>
    <n v="2204000"/>
    <n v="189544"/>
    <x v="11"/>
    <s v="Payaxis"/>
    <n v="1683856"/>
    <n v="0.89882352941176469"/>
    <x v="2"/>
  </r>
  <r>
    <s v="ODR3027954530e"/>
    <s v="C390206L"/>
    <x v="34"/>
    <s v="P198243"/>
    <n v="220400"/>
    <n v="1"/>
    <n v="2204000"/>
    <n v="330600"/>
    <n v="1873400"/>
    <n v="1"/>
    <x v="0"/>
    <n v="1"/>
    <n v="4"/>
    <d v="2021-07-13T00:00:00"/>
    <x v="115"/>
    <n v="2204000"/>
    <n v="189544"/>
    <x v="11"/>
    <s v="Payaxis"/>
    <n v="1683856"/>
    <n v="0.89882352941176469"/>
    <x v="2"/>
  </r>
  <r>
    <s v="ODR6140448672s"/>
    <s v="C989951L"/>
    <x v="47"/>
    <s v="P712331"/>
    <n v="162342"/>
    <n v="1"/>
    <n v="1623420"/>
    <n v="324684"/>
    <n v="1298740"/>
    <n v="1"/>
    <x v="1"/>
    <n v="0"/>
    <n v="4"/>
    <d v="2021-11-25T00:00:00"/>
    <x v="116"/>
    <n v="1623420"/>
    <n v="139606"/>
    <x v="14"/>
    <s v="Payaxis"/>
    <n v="1159134"/>
    <n v="0.89250658330381749"/>
    <x v="2"/>
  </r>
  <r>
    <s v="ODR7133583636g"/>
    <s v="C448709L"/>
    <x v="27"/>
    <s v="P579281"/>
    <n v="214600"/>
    <n v="1"/>
    <n v="2146000"/>
    <n v="321900"/>
    <n v="1824100"/>
    <n v="1"/>
    <x v="1"/>
    <n v="0"/>
    <n v="7"/>
    <d v="2022-07-05T00:00:00"/>
    <x v="117"/>
    <n v="2146000"/>
    <n v="165242"/>
    <x v="8"/>
    <s v="Easypay"/>
    <n v="1658858"/>
    <n v="0.90941176470588236"/>
    <x v="2"/>
  </r>
  <r>
    <s v="ODR5909858799a"/>
    <s v="C813303L"/>
    <x v="10"/>
    <s v="P858868"/>
    <n v="303514"/>
    <n v="1"/>
    <n v="3035140"/>
    <n v="303514"/>
    <n v="2731630"/>
    <n v="1"/>
    <x v="1"/>
    <n v="0"/>
    <n v="4"/>
    <d v="2021-07-14T00:00:00"/>
    <x v="118"/>
    <n v="3035140"/>
    <n v="251894"/>
    <x v="7"/>
    <s v="Payaxis"/>
    <n v="2479736"/>
    <n v="0.90778619359137214"/>
    <x v="2"/>
  </r>
  <r>
    <s v="ODR3041328940a"/>
    <s v="C954151L"/>
    <x v="56"/>
    <s v="P464363"/>
    <n v="48430"/>
    <n v="3"/>
    <n v="1452900"/>
    <n v="290580"/>
    <n v="1162320"/>
    <n v="1"/>
    <x v="1"/>
    <n v="0"/>
    <n v="4"/>
    <d v="2022-05-17T00:00:00"/>
    <x v="119"/>
    <n v="484300"/>
    <n v="32886"/>
    <x v="5"/>
    <s v="Payaxis"/>
    <n v="1063662"/>
    <n v="0.91511976047904187"/>
    <x v="0"/>
  </r>
  <r>
    <s v="ODR6223093230h"/>
    <s v="C777017L"/>
    <x v="64"/>
    <s v="P653253"/>
    <n v="171100"/>
    <n v="9"/>
    <n v="15399000"/>
    <n v="290000"/>
    <n v="15109000"/>
    <n v="1"/>
    <x v="1"/>
    <n v="0"/>
    <n v="1"/>
    <d v="2021-11-20T00:00:00"/>
    <x v="120"/>
    <n v="1711000"/>
    <n v="143724"/>
    <x v="7"/>
    <s v="cod"/>
    <n v="13815484"/>
    <n v="0.91438771593090207"/>
    <x v="2"/>
  </r>
  <r>
    <s v="ODR2232573018s"/>
    <s v="C192846L"/>
    <x v="65"/>
    <s v="P495740"/>
    <n v="1305000"/>
    <n v="1"/>
    <n v="13050000"/>
    <n v="290000"/>
    <n v="12760000"/>
    <n v="1"/>
    <x v="0"/>
    <n v="1"/>
    <n v="1"/>
    <d v="2022-05-07T00:00:00"/>
    <x v="121"/>
    <n v="13050000"/>
    <n v="822150"/>
    <x v="6"/>
    <s v="cod"/>
    <n v="11937850"/>
    <n v="0.9355681818181818"/>
    <x v="1"/>
  </r>
  <r>
    <s v="ODR8288037175v"/>
    <s v="C717559L"/>
    <x v="66"/>
    <s v="P504908"/>
    <n v="284200"/>
    <n v="3"/>
    <n v="8526000"/>
    <n v="290000"/>
    <n v="8236000"/>
    <n v="1"/>
    <x v="0"/>
    <n v="0"/>
    <n v="1"/>
    <d v="2022-08-16T00:00:00"/>
    <x v="122"/>
    <n v="2842000"/>
    <n v="204624"/>
    <x v="10"/>
    <s v="cod"/>
    <n v="7622128"/>
    <n v="0.92546478873239435"/>
    <x v="2"/>
  </r>
  <r>
    <s v="ODR2006370032a"/>
    <s v="C226151L"/>
    <x v="67"/>
    <s v="P130155"/>
    <n v="756900"/>
    <n v="1"/>
    <n v="7569000"/>
    <n v="290000"/>
    <n v="7279000"/>
    <n v="1"/>
    <x v="1"/>
    <n v="0"/>
    <n v="4"/>
    <d v="2021-07-04T00:00:00"/>
    <x v="123"/>
    <n v="7569000"/>
    <n v="454140"/>
    <x v="6"/>
    <s v="Payaxis"/>
    <n v="6824860"/>
    <n v="0.93760956175298804"/>
    <x v="2"/>
  </r>
  <r>
    <s v="ODR1542086061q"/>
    <s v="C226151L"/>
    <x v="68"/>
    <s v="P130155"/>
    <n v="756900"/>
    <n v="1"/>
    <n v="7569000"/>
    <n v="290000"/>
    <n v="7279000"/>
    <n v="1"/>
    <x v="1"/>
    <n v="0"/>
    <n v="4"/>
    <d v="2021-07-04T00:00:00"/>
    <x v="123"/>
    <n v="7569000"/>
    <n v="454140"/>
    <x v="6"/>
    <s v="Payaxis"/>
    <n v="6824860"/>
    <n v="0.93760956175298804"/>
    <x v="2"/>
  </r>
  <r>
    <s v="ODR8897342491n"/>
    <s v="C383266L"/>
    <x v="63"/>
    <s v="P504908"/>
    <n v="284200"/>
    <n v="2"/>
    <n v="5684000"/>
    <n v="290000"/>
    <n v="5394000"/>
    <n v="1"/>
    <x v="1"/>
    <n v="0"/>
    <n v="1"/>
    <d v="2022-08-13T00:00:00"/>
    <x v="122"/>
    <n v="2842000"/>
    <n v="204624"/>
    <x v="10"/>
    <s v="cod"/>
    <n v="4984752"/>
    <n v="0.92412903225806453"/>
    <x v="2"/>
  </r>
  <r>
    <s v="ODR5891125226d"/>
    <s v="C213587L"/>
    <x v="69"/>
    <s v="P955347"/>
    <n v="450080"/>
    <n v="1"/>
    <n v="4500800"/>
    <n v="290000"/>
    <n v="4210800"/>
    <n v="1"/>
    <x v="0"/>
    <n v="0"/>
    <n v="1"/>
    <d v="2022-05-28T00:00:00"/>
    <x v="124"/>
    <n v="4503700"/>
    <n v="378276"/>
    <x v="9"/>
    <s v="cod"/>
    <n v="3832524"/>
    <n v="0.91016528925619833"/>
    <x v="2"/>
  </r>
  <r>
    <s v="ODR7597336121a"/>
    <s v="C517438L"/>
    <x v="70"/>
    <s v="P341170"/>
    <n v="432100"/>
    <n v="1"/>
    <n v="4321000"/>
    <n v="290000"/>
    <n v="4031000"/>
    <n v="1"/>
    <x v="0"/>
    <n v="0"/>
    <n v="1"/>
    <d v="2022-07-25T00:00:00"/>
    <x v="125"/>
    <n v="4321000"/>
    <n v="345680"/>
    <x v="3"/>
    <s v="cod"/>
    <n v="3685320"/>
    <n v="0.91424460431654675"/>
    <x v="2"/>
  </r>
  <r>
    <s v="ODR1490511154e"/>
    <s v="C248634L"/>
    <x v="71"/>
    <s v="P803301"/>
    <n v="407160"/>
    <n v="1"/>
    <n v="4071600"/>
    <n v="290000"/>
    <n v="3781600"/>
    <n v="1"/>
    <x v="0"/>
    <n v="1"/>
    <n v="1"/>
    <d v="2021-09-17T00:00:00"/>
    <x v="126"/>
    <n v="3978800"/>
    <n v="270512"/>
    <x v="3"/>
    <s v="cod"/>
    <n v="3511088"/>
    <n v="0.9284662576687116"/>
    <x v="2"/>
  </r>
  <r>
    <s v="ODR4181748736a"/>
    <s v="C788348L"/>
    <x v="72"/>
    <s v="P569905"/>
    <n v="377000"/>
    <n v="1"/>
    <n v="3770000"/>
    <n v="290000"/>
    <n v="3480000"/>
    <n v="1"/>
    <x v="1"/>
    <n v="0"/>
    <n v="4"/>
    <d v="2022-08-25T00:00:00"/>
    <x v="127"/>
    <n v="3770000"/>
    <n v="286520"/>
    <x v="10"/>
    <s v="Payaxis"/>
    <n v="3193480"/>
    <n v="0.91766666666666663"/>
    <x v="2"/>
  </r>
  <r>
    <s v="ODR7860309448r"/>
    <s v="C944941L"/>
    <x v="73"/>
    <s v="P396169"/>
    <n v="376942"/>
    <n v="1"/>
    <n v="3769420"/>
    <n v="290000"/>
    <n v="3479420"/>
    <n v="1"/>
    <x v="0"/>
    <n v="0"/>
    <n v="1"/>
    <d v="2021-09-13T00:00:00"/>
    <x v="128"/>
    <n v="3769420"/>
    <n v="256302"/>
    <x v="3"/>
    <s v="cod"/>
    <n v="3223118"/>
    <n v="0.92633772295382566"/>
    <x v="2"/>
  </r>
  <r>
    <s v="ODR6725430076t"/>
    <s v="C873465L"/>
    <x v="74"/>
    <s v="P488521"/>
    <n v="371200"/>
    <n v="1"/>
    <n v="3712000"/>
    <n v="290000"/>
    <n v="3422000"/>
    <n v="1"/>
    <x v="0"/>
    <n v="1"/>
    <n v="1"/>
    <d v="2022-07-03T00:00:00"/>
    <x v="129"/>
    <n v="3712000"/>
    <n v="248704"/>
    <x v="3"/>
    <s v="cod"/>
    <n v="3173296"/>
    <n v="0.92732203389830503"/>
    <x v="2"/>
  </r>
  <r>
    <s v="ODR1691253905i"/>
    <s v="C290251L"/>
    <x v="75"/>
    <s v="P578899"/>
    <n v="359020"/>
    <n v="1"/>
    <n v="3590200"/>
    <n v="290000"/>
    <n v="3300200"/>
    <n v="1"/>
    <x v="0"/>
    <n v="1"/>
    <n v="1"/>
    <d v="2022-07-16T00:00:00"/>
    <x v="130"/>
    <n v="3578600"/>
    <n v="311286"/>
    <x v="3"/>
    <s v="cod"/>
    <n v="2988914"/>
    <n v="0.90567662565905094"/>
    <x v="2"/>
  </r>
  <r>
    <s v="ODR2910563042t"/>
    <s v="C589584L"/>
    <x v="76"/>
    <s v="P578899"/>
    <n v="357860"/>
    <n v="1"/>
    <n v="3578600"/>
    <n v="290000"/>
    <n v="3288600"/>
    <n v="1"/>
    <x v="0"/>
    <n v="1"/>
    <n v="1"/>
    <d v="2021-07-14T00:00:00"/>
    <x v="130"/>
    <n v="3578600"/>
    <n v="311286"/>
    <x v="3"/>
    <s v="cod"/>
    <n v="2977314"/>
    <n v="0.90534391534391534"/>
    <x v="2"/>
  </r>
  <r>
    <s v="ODR5013168982t"/>
    <s v="C846030L"/>
    <x v="77"/>
    <s v="P770323"/>
    <n v="231710"/>
    <n v="1"/>
    <n v="2317100"/>
    <n v="290000"/>
    <n v="2027100"/>
    <n v="1"/>
    <x v="0"/>
    <n v="0"/>
    <n v="1"/>
    <d v="2022-07-01T00:00:00"/>
    <x v="131"/>
    <n v="2317100"/>
    <n v="187630"/>
    <x v="9"/>
    <s v="cod"/>
    <n v="1839470"/>
    <n v="0.90743919885550783"/>
    <x v="2"/>
  </r>
  <r>
    <s v="ODR1929024800g"/>
    <s v="C923141L"/>
    <x v="69"/>
    <s v="P932773"/>
    <n v="218950"/>
    <n v="1"/>
    <n v="2189500"/>
    <n v="290000"/>
    <n v="1899500"/>
    <n v="1"/>
    <x v="1"/>
    <n v="0"/>
    <n v="1"/>
    <d v="2022-05-08T00:00:00"/>
    <x v="132"/>
    <n v="2189500"/>
    <n v="157644"/>
    <x v="3"/>
    <s v="cod"/>
    <n v="1741856"/>
    <n v="0.91700763358778625"/>
    <x v="2"/>
  </r>
  <r>
    <s v="ODR8361608719s"/>
    <s v="C610335L"/>
    <x v="78"/>
    <s v="P881832"/>
    <n v="203000"/>
    <n v="1"/>
    <n v="2030000"/>
    <n v="290000"/>
    <n v="1740000"/>
    <n v="1"/>
    <x v="0"/>
    <n v="1"/>
    <n v="1"/>
    <d v="2021-11-25T00:00:00"/>
    <x v="133"/>
    <n v="2030000"/>
    <n v="136010"/>
    <x v="7"/>
    <s v="cod"/>
    <n v="1603990"/>
    <n v="0.92183333333333328"/>
    <x v="2"/>
  </r>
  <r>
    <s v="ODR9883780672a"/>
    <s v="C855457L"/>
    <x v="79"/>
    <s v="P660943"/>
    <n v="202942"/>
    <n v="1"/>
    <n v="2029420"/>
    <n v="290000"/>
    <n v="1739420"/>
    <n v="1"/>
    <x v="0"/>
    <n v="0"/>
    <n v="1"/>
    <d v="2022-03-08T00:00:00"/>
    <x v="134"/>
    <n v="2029420"/>
    <n v="152192"/>
    <x v="6"/>
    <s v="cod"/>
    <n v="1587228"/>
    <n v="0.91250416805601864"/>
    <x v="2"/>
  </r>
  <r>
    <s v="ODR8424411974n"/>
    <s v="C954904L"/>
    <x v="80"/>
    <s v="P446234"/>
    <n v="193778"/>
    <n v="1"/>
    <n v="1937780"/>
    <n v="290000"/>
    <n v="1647780"/>
    <n v="1"/>
    <x v="0"/>
    <n v="0"/>
    <n v="1"/>
    <d v="2022-07-22T00:00:00"/>
    <x v="135"/>
    <n v="1937780"/>
    <n v="172434"/>
    <x v="8"/>
    <s v="cod"/>
    <n v="1475346"/>
    <n v="0.89535374868004225"/>
    <x v="2"/>
  </r>
  <r>
    <s v="ODR9685127759j"/>
    <s v="C856079L"/>
    <x v="49"/>
    <s v="P171657"/>
    <n v="184440"/>
    <n v="1"/>
    <n v="1844400"/>
    <n v="290000"/>
    <n v="1554400"/>
    <n v="1"/>
    <x v="0"/>
    <n v="1"/>
    <n v="2"/>
    <d v="2021-11-27T00:00:00"/>
    <x v="136"/>
    <n v="1844400"/>
    <n v="130906"/>
    <x v="0"/>
    <s v="jazzvoucher"/>
    <n v="1423494"/>
    <n v="0.91578358208955224"/>
    <x v="2"/>
  </r>
  <r>
    <s v="ODR1268600050k"/>
    <s v="C245825L"/>
    <x v="81"/>
    <s v="P776156"/>
    <n v="183280"/>
    <n v="1"/>
    <n v="1832800"/>
    <n v="290000"/>
    <n v="1542800"/>
    <n v="1"/>
    <x v="0"/>
    <n v="1"/>
    <n v="1"/>
    <d v="2021-07-18T00:00:00"/>
    <x v="137"/>
    <n v="1832800"/>
    <n v="111766"/>
    <x v="8"/>
    <s v="cod"/>
    <n v="1431034"/>
    <n v="0.92755639097744358"/>
    <x v="2"/>
  </r>
  <r>
    <s v="ODR3096625960h"/>
    <s v="C503582L"/>
    <x v="82"/>
    <s v="P653253"/>
    <n v="171100"/>
    <n v="1"/>
    <n v="1711000"/>
    <n v="290000"/>
    <n v="1421000"/>
    <n v="1"/>
    <x v="0"/>
    <n v="0"/>
    <n v="1"/>
    <d v="2021-11-01T00:00:00"/>
    <x v="120"/>
    <n v="1711000"/>
    <n v="143724"/>
    <x v="7"/>
    <s v="cod"/>
    <n v="1277276"/>
    <n v="0.89885714285714291"/>
    <x v="2"/>
  </r>
  <r>
    <s v="ODR2334008381c"/>
    <s v="C603530L"/>
    <x v="83"/>
    <s v="P362878"/>
    <n v="162110"/>
    <n v="1"/>
    <n v="1621100"/>
    <n v="290000"/>
    <n v="1331100"/>
    <n v="1"/>
    <x v="0"/>
    <n v="0"/>
    <n v="1"/>
    <d v="2021-07-28T00:00:00"/>
    <x v="138"/>
    <n v="1621100"/>
    <n v="97266"/>
    <x v="14"/>
    <s v="cod"/>
    <n v="1233834"/>
    <n v="0.92692810457516339"/>
    <x v="2"/>
  </r>
  <r>
    <s v="ODR3322355266p"/>
    <s v="C823189L"/>
    <x v="84"/>
    <s v="P396643"/>
    <n v="153642"/>
    <n v="1"/>
    <n v="1536420"/>
    <n v="290000"/>
    <n v="1246420"/>
    <n v="1"/>
    <x v="0"/>
    <n v="1"/>
    <n v="1"/>
    <d v="2021-07-16T00:00:00"/>
    <x v="139"/>
    <n v="1536420"/>
    <n v="133632"/>
    <x v="8"/>
    <s v="cod"/>
    <n v="1112788"/>
    <n v="0.89278734295020945"/>
    <x v="2"/>
  </r>
  <r>
    <s v="ODR2035839783f"/>
    <s v="C790722L"/>
    <x v="85"/>
    <s v="P605824"/>
    <n v="127600"/>
    <n v="1"/>
    <n v="1276000"/>
    <n v="290000"/>
    <n v="986000"/>
    <n v="1"/>
    <x v="1"/>
    <n v="0"/>
    <n v="4"/>
    <d v="2021-11-19T00:00:00"/>
    <x v="140"/>
    <n v="1276000"/>
    <n v="108460"/>
    <x v="14"/>
    <s v="Payaxis"/>
    <n v="877540"/>
    <n v="0.89"/>
    <x v="2"/>
  </r>
  <r>
    <s v="ODR6655059285l"/>
    <s v="C830977L"/>
    <x v="86"/>
    <s v="P534877"/>
    <n v="58000"/>
    <n v="2"/>
    <n v="1160000"/>
    <n v="290000"/>
    <n v="870000"/>
    <n v="1"/>
    <x v="0"/>
    <n v="1"/>
    <n v="1"/>
    <d v="2022-05-26T00:00:00"/>
    <x v="113"/>
    <n v="580580"/>
    <n v="43500"/>
    <x v="5"/>
    <s v="cod"/>
    <n v="783000"/>
    <n v="0.9"/>
    <x v="0"/>
  </r>
  <r>
    <s v="ODR3725401670x"/>
    <s v="C239715L"/>
    <x v="87"/>
    <s v="P507071"/>
    <n v="103820"/>
    <n v="1"/>
    <n v="1038200"/>
    <n v="290000"/>
    <n v="748200"/>
    <n v="1"/>
    <x v="0"/>
    <n v="1"/>
    <n v="1"/>
    <d v="2021-08-13T00:00:00"/>
    <x v="141"/>
    <n v="1038200"/>
    <n v="73660"/>
    <x v="14"/>
    <s v="cod"/>
    <n v="674540"/>
    <n v="0.90155038759689921"/>
    <x v="2"/>
  </r>
  <r>
    <s v="ODR2965065643l"/>
    <s v="C949094L"/>
    <x v="88"/>
    <s v="P646000"/>
    <n v="48894"/>
    <n v="2"/>
    <n v="977880"/>
    <n v="290000"/>
    <n v="687880"/>
    <n v="1"/>
    <x v="0"/>
    <n v="1"/>
    <n v="1"/>
    <d v="2022-05-15T00:00:00"/>
    <x v="142"/>
    <n v="488940"/>
    <n v="30276"/>
    <x v="5"/>
    <s v="cod"/>
    <n v="627328"/>
    <n v="0.91197301854974699"/>
    <x v="0"/>
  </r>
  <r>
    <s v="ODR2897218404h"/>
    <s v="C451013L"/>
    <x v="25"/>
    <s v="P208207"/>
    <n v="44950"/>
    <n v="2"/>
    <n v="899000"/>
    <n v="290000"/>
    <n v="609000"/>
    <n v="1"/>
    <x v="0"/>
    <n v="1"/>
    <n v="3"/>
    <d v="2021-11-22T00:00:00"/>
    <x v="143"/>
    <n v="449500"/>
    <n v="30566"/>
    <x v="5"/>
    <s v="customercredit"/>
    <n v="547868"/>
    <n v="0.89961904761904765"/>
    <x v="0"/>
  </r>
  <r>
    <s v="ODR8306096531d"/>
    <s v="C205701L"/>
    <x v="89"/>
    <s v="P774293"/>
    <n v="44660"/>
    <n v="2"/>
    <n v="893200"/>
    <n v="290000"/>
    <n v="603200"/>
    <n v="1"/>
    <x v="0"/>
    <n v="1"/>
    <n v="1"/>
    <d v="2021-07-02T00:00:00"/>
    <x v="144"/>
    <n v="446600"/>
    <n v="33930"/>
    <x v="8"/>
    <s v="cod"/>
    <n v="535340"/>
    <n v="0.88749999999999996"/>
    <x v="0"/>
  </r>
  <r>
    <s v="ODR4196037789f"/>
    <s v="C840840L"/>
    <x v="32"/>
    <s v="P414248"/>
    <n v="39440"/>
    <n v="2"/>
    <n v="788800"/>
    <n v="290000"/>
    <n v="498800"/>
    <n v="1"/>
    <x v="0"/>
    <n v="1"/>
    <n v="1"/>
    <d v="2021-11-12T00:00:00"/>
    <x v="145"/>
    <n v="408900"/>
    <n v="29812"/>
    <x v="5"/>
    <s v="cod"/>
    <n v="439176"/>
    <n v="0.88046511627906976"/>
    <x v="0"/>
  </r>
  <r>
    <s v="ODR5297823635t"/>
    <s v="C415068L"/>
    <x v="90"/>
    <s v="P370239"/>
    <n v="78300"/>
    <n v="1"/>
    <n v="783000"/>
    <n v="290000"/>
    <n v="493000"/>
    <n v="1"/>
    <x v="0"/>
    <n v="0"/>
    <n v="1"/>
    <d v="2022-05-09T00:00:00"/>
    <x v="146"/>
    <n v="783000"/>
    <n v="60262"/>
    <x v="14"/>
    <s v="cod"/>
    <n v="432738"/>
    <n v="0.87776470588235289"/>
    <x v="2"/>
  </r>
  <r>
    <s v="ODR5588021213s"/>
    <s v="C282791L"/>
    <x v="89"/>
    <s v="P965987"/>
    <n v="20300"/>
    <n v="3"/>
    <n v="609000"/>
    <n v="290000"/>
    <n v="319000"/>
    <n v="1"/>
    <x v="0"/>
    <n v="1"/>
    <n v="1"/>
    <d v="2021-07-14T00:00:00"/>
    <x v="147"/>
    <n v="266800"/>
    <n v="18908"/>
    <x v="11"/>
    <s v="cod"/>
    <n v="262276"/>
    <n v="0.82218181818181824"/>
    <x v="0"/>
  </r>
  <r>
    <s v="ODR6140615321q"/>
    <s v="C434444L"/>
    <x v="91"/>
    <s v="P606949"/>
    <n v="754000"/>
    <n v="1"/>
    <n v="7540000"/>
    <n v="284206"/>
    <n v="7255790"/>
    <n v="1"/>
    <x v="1"/>
    <n v="0"/>
    <n v="4"/>
    <d v="2021-07-13T00:00:00"/>
    <x v="148"/>
    <n v="7540000"/>
    <n v="467480"/>
    <x v="10"/>
    <s v="Payaxis"/>
    <n v="6788310"/>
    <n v="0.93557145396986408"/>
    <x v="2"/>
  </r>
  <r>
    <s v="ODR3282110714k"/>
    <s v="C117017L"/>
    <x v="62"/>
    <s v="P177278"/>
    <n v="568400"/>
    <n v="1"/>
    <n v="5684000"/>
    <n v="284200"/>
    <n v="5399800"/>
    <n v="1"/>
    <x v="0"/>
    <n v="1"/>
    <n v="4"/>
    <d v="2021-09-02T00:00:00"/>
    <x v="149"/>
    <n v="5684000"/>
    <n v="409248"/>
    <x v="3"/>
    <s v="Payaxis"/>
    <n v="4990552"/>
    <n v="0.92421052631578948"/>
    <x v="2"/>
  </r>
  <r>
    <s v="ODR2821922578d"/>
    <s v="C671496L"/>
    <x v="10"/>
    <s v="P946981"/>
    <n v="284200"/>
    <n v="1"/>
    <n v="2842000"/>
    <n v="284200"/>
    <n v="2557800"/>
    <n v="1"/>
    <x v="0"/>
    <n v="1"/>
    <n v="4"/>
    <d v="2021-09-10T00:00:00"/>
    <x v="150"/>
    <n v="2842000"/>
    <n v="227360"/>
    <x v="3"/>
    <s v="Payaxis"/>
    <n v="2330440"/>
    <n v="0.91111111111111109"/>
    <x v="2"/>
  </r>
  <r>
    <s v="ODR7006559565r"/>
    <s v="C814555L"/>
    <x v="73"/>
    <s v="P780829"/>
    <n v="261000"/>
    <n v="1"/>
    <n v="2610000"/>
    <n v="282164"/>
    <n v="2327840"/>
    <n v="1"/>
    <x v="1"/>
    <n v="0"/>
    <n v="4"/>
    <d v="2022-05-24T00:00:00"/>
    <x v="151"/>
    <n v="2610000"/>
    <n v="174870"/>
    <x v="8"/>
    <s v="Payaxis"/>
    <n v="2152970"/>
    <n v="0.92487885765344702"/>
    <x v="2"/>
  </r>
  <r>
    <s v="ODR8378366450p"/>
    <s v="C113767L"/>
    <x v="9"/>
    <s v="P181645"/>
    <n v="127890"/>
    <n v="1"/>
    <n v="1278900"/>
    <n v="281358"/>
    <n v="997542"/>
    <n v="1"/>
    <x v="1"/>
    <n v="0"/>
    <n v="2"/>
    <d v="2021-11-15T00:00:00"/>
    <x v="152"/>
    <n v="0"/>
    <n v="0"/>
    <x v="0"/>
    <s v="jazzvoucher"/>
    <n v="997542"/>
    <n v="1"/>
    <x v="0"/>
  </r>
  <r>
    <s v="ODR2006868144u"/>
    <s v="C143396L"/>
    <x v="92"/>
    <s v="P652203"/>
    <n v="27550"/>
    <n v="1"/>
    <n v="275500"/>
    <n v="275500"/>
    <n v="0"/>
    <n v="1"/>
    <x v="0"/>
    <n v="0"/>
    <n v="1"/>
    <d v="2022-06-06T00:00:00"/>
    <x v="153"/>
    <n v="275500"/>
    <n v="23664"/>
    <x v="12"/>
    <s v="cod"/>
    <n v="-23664"/>
    <n v="0"/>
    <x v="0"/>
  </r>
  <r>
    <s v="ODR2352061395t"/>
    <s v="C816600L"/>
    <x v="93"/>
    <s v="P490466"/>
    <n v="545200"/>
    <n v="1"/>
    <n v="5452000"/>
    <n v="272600"/>
    <n v="5179400"/>
    <n v="1"/>
    <x v="1"/>
    <n v="0"/>
    <n v="7"/>
    <d v="2021-09-21T00:00:00"/>
    <x v="154"/>
    <n v="5452000"/>
    <n v="425256"/>
    <x v="3"/>
    <s v="Easypay"/>
    <n v="4754144"/>
    <n v="0.91789473684210521"/>
    <x v="2"/>
  </r>
  <r>
    <s v="ODR3558355095k"/>
    <s v="C299819L"/>
    <x v="8"/>
    <s v="P965987"/>
    <n v="22504"/>
    <n v="6"/>
    <n v="1350240"/>
    <n v="270048"/>
    <n v="1080190"/>
    <n v="1"/>
    <x v="0"/>
    <n v="1"/>
    <n v="5"/>
    <d v="2021-11-04T00:00:00"/>
    <x v="147"/>
    <n v="266800"/>
    <n v="18908"/>
    <x v="11"/>
    <s v="jazzwallet"/>
    <n v="966742"/>
    <n v="0.89497403234616135"/>
    <x v="0"/>
  </r>
  <r>
    <s v="ODR3622310324f"/>
    <s v="C512759L"/>
    <x v="28"/>
    <s v="P707435"/>
    <n v="261000"/>
    <n v="2"/>
    <n v="5220000"/>
    <n v="261000"/>
    <n v="4959000"/>
    <n v="1"/>
    <x v="1"/>
    <n v="0"/>
    <n v="4"/>
    <d v="2022-06-25T00:00:00"/>
    <x v="155"/>
    <n v="3190000"/>
    <n v="277530"/>
    <x v="10"/>
    <s v="Payaxis"/>
    <n v="4403940"/>
    <n v="0.88807017543859645"/>
    <x v="2"/>
  </r>
  <r>
    <s v="ODR5898601764i"/>
    <s v="C146204L"/>
    <x v="41"/>
    <s v="P557054"/>
    <n v="58000"/>
    <n v="3"/>
    <n v="1740000"/>
    <n v="261000"/>
    <n v="1479000"/>
    <n v="1"/>
    <x v="0"/>
    <n v="1"/>
    <n v="4"/>
    <d v="2022-03-06T00:00:00"/>
    <x v="156"/>
    <n v="1159420"/>
    <n v="74182"/>
    <x v="0"/>
    <s v="Payaxis"/>
    <n v="1256454"/>
    <n v="0.84952941176470587"/>
    <x v="2"/>
  </r>
  <r>
    <s v="ODR9964995716h"/>
    <s v="C211296L"/>
    <x v="76"/>
    <s v="P937612"/>
    <n v="74240"/>
    <n v="1"/>
    <n v="742400"/>
    <n v="247469"/>
    <n v="494931"/>
    <n v="1"/>
    <x v="0"/>
    <n v="1"/>
    <n v="1"/>
    <d v="2021-11-10T00:00:00"/>
    <x v="157"/>
    <n v="696000"/>
    <n v="43152"/>
    <x v="0"/>
    <s v="cod"/>
    <n v="451779"/>
    <n v="0.91281208895785471"/>
    <x v="2"/>
  </r>
  <r>
    <s v="ODR2404968424h"/>
    <s v="C404912L"/>
    <x v="19"/>
    <s v="P414014"/>
    <n v="493000"/>
    <n v="1"/>
    <n v="4930000"/>
    <n v="246500"/>
    <n v="4683500"/>
    <n v="1"/>
    <x v="1"/>
    <n v="0"/>
    <n v="4"/>
    <d v="2022-01-16T00:00:00"/>
    <x v="158"/>
    <n v="4930000"/>
    <n v="428910"/>
    <x v="6"/>
    <s v="Payaxis"/>
    <n v="4254590"/>
    <n v="0.90842105263157891"/>
    <x v="2"/>
  </r>
  <r>
    <s v="ODR3852162853a"/>
    <s v="C766365L"/>
    <x v="45"/>
    <s v="P111337"/>
    <n v="203000"/>
    <n v="1"/>
    <n v="2030000"/>
    <n v="246442"/>
    <n v="1783560"/>
    <n v="1"/>
    <x v="0"/>
    <n v="1"/>
    <n v="7"/>
    <d v="2022-03-21T00:00:00"/>
    <x v="159"/>
    <n v="2030000"/>
    <n v="129920"/>
    <x v="6"/>
    <s v="Easypay"/>
    <n v="1653640"/>
    <n v="0.92715692211083456"/>
    <x v="2"/>
  </r>
  <r>
    <s v="ODR4748671631w"/>
    <s v="C266766L"/>
    <x v="66"/>
    <s v="P388557"/>
    <n v="54520"/>
    <n v="3"/>
    <n v="1635600"/>
    <n v="243757"/>
    <n v="1391840"/>
    <n v="1"/>
    <x v="1"/>
    <n v="0"/>
    <n v="5"/>
    <d v="2022-08-14T00:00:00"/>
    <x v="160"/>
    <n v="545200"/>
    <n v="33234"/>
    <x v="5"/>
    <s v="jazzwallet"/>
    <n v="1292138"/>
    <n v="0.92836676629497639"/>
    <x v="0"/>
  </r>
  <r>
    <s v="ODR8320401429m"/>
    <s v="C870613L"/>
    <x v="21"/>
    <s v="P512258"/>
    <n v="80910"/>
    <n v="1"/>
    <n v="809100"/>
    <n v="242730"/>
    <n v="566370"/>
    <n v="1"/>
    <x v="0"/>
    <n v="0"/>
    <n v="7"/>
    <d v="2022-06-10T00:00:00"/>
    <x v="161"/>
    <n v="745300"/>
    <n v="49184"/>
    <x v="11"/>
    <s v="Easypay"/>
    <n v="517186"/>
    <n v="0.91315924219150024"/>
    <x v="2"/>
  </r>
  <r>
    <s v="ODR6377568075k"/>
    <s v="C762827L"/>
    <x v="19"/>
    <s v="P197825"/>
    <n v="69310"/>
    <n v="1"/>
    <n v="693100"/>
    <n v="242585"/>
    <n v="450515"/>
    <n v="1"/>
    <x v="0"/>
    <n v="1"/>
    <n v="4"/>
    <d v="2022-03-05T00:00:00"/>
    <x v="162"/>
    <n v="693100"/>
    <n v="45704"/>
    <x v="13"/>
    <s v="Payaxis"/>
    <n v="404811"/>
    <n v="0.89855165754747346"/>
    <x v="2"/>
  </r>
  <r>
    <s v="ODR1848712954c"/>
    <s v="C244418L"/>
    <x v="10"/>
    <s v="P961919"/>
    <n v="232000"/>
    <n v="1"/>
    <n v="2320000"/>
    <n v="232000"/>
    <n v="2088000"/>
    <n v="1"/>
    <x v="1"/>
    <n v="0"/>
    <n v="4"/>
    <d v="2021-09-01T00:00:00"/>
    <x v="163"/>
    <n v="2320000"/>
    <n v="146160"/>
    <x v="6"/>
    <s v="Payaxis"/>
    <n v="1941840"/>
    <n v="0.93"/>
    <x v="2"/>
  </r>
  <r>
    <s v="ODR4122553591l"/>
    <s v="C937948L"/>
    <x v="94"/>
    <s v="P807001"/>
    <n v="116870"/>
    <n v="1"/>
    <n v="1168700"/>
    <n v="232000"/>
    <n v="936700"/>
    <n v="1"/>
    <x v="0"/>
    <n v="0"/>
    <n v="1"/>
    <d v="2021-11-25T00:00:00"/>
    <x v="164"/>
    <n v="1168700"/>
    <n v="74762"/>
    <x v="12"/>
    <s v="cod"/>
    <n v="861938"/>
    <n v="0.92018575851393192"/>
    <x v="2"/>
  </r>
  <r>
    <s v="ODR3260466854v"/>
    <s v="C254812L"/>
    <x v="95"/>
    <s v="P858068"/>
    <n v="29000"/>
    <n v="2"/>
    <n v="580000"/>
    <n v="232000"/>
    <n v="348000"/>
    <n v="1"/>
    <x v="0"/>
    <n v="1"/>
    <n v="4"/>
    <d v="2021-11-13T00:00:00"/>
    <x v="0"/>
    <n v="261000"/>
    <n v="18270"/>
    <x v="0"/>
    <s v="Payaxis"/>
    <n v="311460"/>
    <n v="0.89500000000000002"/>
    <x v="0"/>
  </r>
  <r>
    <s v="ODR3782332688m"/>
    <s v="C533639L"/>
    <x v="47"/>
    <s v="P588707"/>
    <n v="57710"/>
    <n v="2"/>
    <n v="1154200"/>
    <n v="230840"/>
    <n v="923360"/>
    <n v="1"/>
    <x v="1"/>
    <n v="0"/>
    <n v="4"/>
    <d v="2021-09-04T00:00:00"/>
    <x v="165"/>
    <n v="577100"/>
    <n v="46690"/>
    <x v="13"/>
    <s v="Payaxis"/>
    <n v="829980"/>
    <n v="0.89886934673366836"/>
    <x v="0"/>
  </r>
  <r>
    <s v="ODR2224532422r"/>
    <s v="C830977L"/>
    <x v="47"/>
    <s v="P498904"/>
    <n v="226200"/>
    <n v="1"/>
    <n v="2262000"/>
    <n v="226200"/>
    <n v="2035800"/>
    <n v="1"/>
    <x v="0"/>
    <n v="0"/>
    <n v="5"/>
    <d v="2022-05-26T00:00:00"/>
    <x v="166"/>
    <n v="2262000"/>
    <n v="151554"/>
    <x v="8"/>
    <s v="jazzwallet"/>
    <n v="1884246"/>
    <n v="0.92555555555555558"/>
    <x v="2"/>
  </r>
  <r>
    <s v="ODR7089965809g"/>
    <s v="C607754L"/>
    <x v="54"/>
    <s v="P504915"/>
    <n v="361572"/>
    <n v="1"/>
    <n v="3615720"/>
    <n v="225052"/>
    <n v="3390670"/>
    <n v="1"/>
    <x v="1"/>
    <n v="0"/>
    <n v="1"/>
    <d v="2022-02-18T00:00:00"/>
    <x v="167"/>
    <n v="3615720"/>
    <n v="263900"/>
    <x v="10"/>
    <s v="cod"/>
    <n v="3126770"/>
    <n v="0.92216877490289528"/>
    <x v="2"/>
  </r>
  <r>
    <s v="ODR6733583661w"/>
    <s v="C403740L"/>
    <x v="91"/>
    <s v="P475499"/>
    <n v="118320"/>
    <n v="1"/>
    <n v="1183200"/>
    <n v="222720"/>
    <n v="960480"/>
    <n v="1"/>
    <x v="0"/>
    <n v="1"/>
    <n v="5"/>
    <d v="2022-06-14T00:00:00"/>
    <x v="55"/>
    <n v="1183200"/>
    <n v="86362"/>
    <x v="5"/>
    <s v="jazzwallet"/>
    <n v="874118"/>
    <n v="0.9100845410628019"/>
    <x v="2"/>
  </r>
  <r>
    <s v="ODR7406086793c"/>
    <s v="C606496L"/>
    <x v="11"/>
    <s v="P497885"/>
    <n v="24650"/>
    <n v="3"/>
    <n v="739500"/>
    <n v="221850"/>
    <n v="517650"/>
    <n v="1"/>
    <x v="0"/>
    <n v="0"/>
    <n v="4"/>
    <d v="2021-07-10T00:00:00"/>
    <x v="168"/>
    <n v="246500"/>
    <n v="17748"/>
    <x v="13"/>
    <s v="Payaxis"/>
    <n v="464406"/>
    <n v="0.89714285714285713"/>
    <x v="0"/>
  </r>
  <r>
    <s v="ODR4497773495e"/>
    <s v="C589485L"/>
    <x v="96"/>
    <s v="P983274"/>
    <n v="279270"/>
    <n v="1"/>
    <n v="2792700"/>
    <n v="221154"/>
    <n v="2571550"/>
    <n v="1"/>
    <x v="0"/>
    <n v="1"/>
    <n v="4"/>
    <d v="2022-02-15T00:00:00"/>
    <x v="96"/>
    <n v="2792700"/>
    <n v="201028"/>
    <x v="6"/>
    <s v="Payaxis"/>
    <n v="2370522"/>
    <n v="0.92182613598802277"/>
    <x v="2"/>
  </r>
  <r>
    <s v="ODR2365701418o"/>
    <s v="C521295L"/>
    <x v="36"/>
    <s v="P953664"/>
    <n v="145000"/>
    <n v="1"/>
    <n v="1450000"/>
    <n v="217500"/>
    <n v="1232500"/>
    <n v="1"/>
    <x v="0"/>
    <n v="0"/>
    <n v="4"/>
    <d v="2022-05-04T00:00:00"/>
    <x v="169"/>
    <n v="1450000"/>
    <n v="105850"/>
    <x v="8"/>
    <s v="Payaxis"/>
    <n v="1126650"/>
    <n v="0.91411764705882348"/>
    <x v="2"/>
  </r>
  <r>
    <s v="ODR5448418994g"/>
    <s v="C759934L"/>
    <x v="97"/>
    <s v="P447878"/>
    <n v="24650"/>
    <n v="2"/>
    <n v="493000"/>
    <n v="209786"/>
    <n v="283214"/>
    <n v="1"/>
    <x v="0"/>
    <n v="1"/>
    <n v="1"/>
    <d v="2021-07-06T00:00:00"/>
    <x v="170"/>
    <n v="246500"/>
    <n v="19952"/>
    <x v="11"/>
    <s v="cod"/>
    <n v="243310"/>
    <n v="0.85910301044439896"/>
    <x v="0"/>
  </r>
  <r>
    <s v="ODR4219471885f"/>
    <s v="C779932L"/>
    <x v="44"/>
    <s v="P924152"/>
    <n v="138910"/>
    <n v="1"/>
    <n v="1389100"/>
    <n v="208365"/>
    <n v="1180740"/>
    <n v="1"/>
    <x v="1"/>
    <n v="0"/>
    <n v="4"/>
    <d v="2021-11-21T00:00:00"/>
    <x v="171"/>
    <n v="1774800"/>
    <n v="110026"/>
    <x v="10"/>
    <s v="Payaxis"/>
    <n v="1070714"/>
    <n v="0.90681606450192254"/>
    <x v="2"/>
  </r>
  <r>
    <s v="ODR2395878993w"/>
    <s v="C298284L"/>
    <x v="98"/>
    <s v="P700907"/>
    <n v="188500"/>
    <n v="1"/>
    <n v="1885000"/>
    <n v="197780"/>
    <n v="1687220"/>
    <n v="1"/>
    <x v="1"/>
    <n v="0"/>
    <n v="7"/>
    <d v="2022-03-27T00:00:00"/>
    <x v="172"/>
    <n v="1508000"/>
    <n v="98020"/>
    <x v="6"/>
    <s v="Easypay"/>
    <n v="1589200"/>
    <n v="0.94190443451357853"/>
    <x v="2"/>
  </r>
  <r>
    <s v="ODR9753822651v"/>
    <s v="C336752L"/>
    <x v="30"/>
    <s v="P274768"/>
    <n v="9570"/>
    <n v="10"/>
    <n v="957000"/>
    <n v="191400"/>
    <n v="765600"/>
    <n v="1"/>
    <x v="0"/>
    <n v="0"/>
    <n v="4"/>
    <d v="2022-06-11T00:00:00"/>
    <x v="173"/>
    <n v="95700"/>
    <n v="6090"/>
    <x v="11"/>
    <s v="Payaxis"/>
    <n v="704700"/>
    <n v="0.92045454545454541"/>
    <x v="0"/>
  </r>
  <r>
    <s v="ODR4042861186a"/>
    <s v="C434444L"/>
    <x v="99"/>
    <s v="P606949"/>
    <n v="754000"/>
    <n v="1"/>
    <n v="7540000"/>
    <n v="190414"/>
    <n v="7349590"/>
    <n v="1"/>
    <x v="1"/>
    <n v="0"/>
    <n v="4"/>
    <d v="2021-07-13T00:00:00"/>
    <x v="148"/>
    <n v="7540000"/>
    <n v="467480"/>
    <x v="10"/>
    <s v="Payaxis"/>
    <n v="6882110"/>
    <n v="0.93639373080675248"/>
    <x v="2"/>
  </r>
  <r>
    <s v="ODR4500895746n"/>
    <s v="C306772L"/>
    <x v="32"/>
    <s v="P858068"/>
    <n v="29000"/>
    <n v="2"/>
    <n v="580000"/>
    <n v="189051"/>
    <n v="390949"/>
    <n v="1"/>
    <x v="0"/>
    <n v="1"/>
    <n v="7"/>
    <d v="2022-05-02T00:00:00"/>
    <x v="0"/>
    <n v="261000"/>
    <n v="18270"/>
    <x v="0"/>
    <s v="Easypay"/>
    <n v="354409"/>
    <n v="0.90653512350715826"/>
    <x v="0"/>
  </r>
  <r>
    <s v="ODR9471801196n"/>
    <s v="C835970L"/>
    <x v="28"/>
    <s v="P534877"/>
    <n v="58000"/>
    <n v="3"/>
    <n v="1740000"/>
    <n v="180078"/>
    <n v="1559920"/>
    <n v="1"/>
    <x v="1"/>
    <n v="0"/>
    <n v="5"/>
    <d v="2022-02-25T00:00:00"/>
    <x v="113"/>
    <n v="580580"/>
    <n v="43500"/>
    <x v="5"/>
    <s v="jazzwallet"/>
    <n v="1429420"/>
    <n v="0.91634186368531723"/>
    <x v="0"/>
  </r>
  <r>
    <s v="ODR8534511529f"/>
    <s v="C955739L"/>
    <x v="3"/>
    <s v="P965987"/>
    <n v="22504"/>
    <n v="4"/>
    <n v="900160"/>
    <n v="180032"/>
    <n v="720128"/>
    <n v="1"/>
    <x v="1"/>
    <n v="0"/>
    <n v="5"/>
    <d v="2021-08-10T00:00:00"/>
    <x v="147"/>
    <n v="266800"/>
    <n v="18908"/>
    <x v="11"/>
    <s v="jazzwallet"/>
    <n v="644496"/>
    <n v="0.89497422680412375"/>
    <x v="0"/>
  </r>
  <r>
    <s v="ODR8486436403s"/>
    <s v="C431390L"/>
    <x v="100"/>
    <s v="P960615"/>
    <n v="359600"/>
    <n v="1"/>
    <n v="3596000"/>
    <n v="179800"/>
    <n v="3416200"/>
    <n v="1"/>
    <x v="0"/>
    <n v="1"/>
    <n v="4"/>
    <d v="2022-01-28T00:00:00"/>
    <x v="174"/>
    <n v="3596000"/>
    <n v="276892"/>
    <x v="14"/>
    <s v="Payaxis"/>
    <n v="3139308"/>
    <n v="0.91894736842105262"/>
    <x v="2"/>
  </r>
  <r>
    <s v="ODR2627654093n"/>
    <s v="C816773L"/>
    <x v="75"/>
    <s v="P236558"/>
    <n v="263320"/>
    <n v="1"/>
    <n v="2633200"/>
    <n v="174000"/>
    <n v="2459200"/>
    <n v="1"/>
    <x v="0"/>
    <n v="1"/>
    <n v="1"/>
    <d v="2022-05-12T00:00:00"/>
    <x v="175"/>
    <n v="2633200"/>
    <n v="229042"/>
    <x v="14"/>
    <s v="cod"/>
    <n v="2230158"/>
    <n v="0.90686320754716976"/>
    <x v="2"/>
  </r>
  <r>
    <s v="ODR5657959929l"/>
    <s v="C866418L"/>
    <x v="101"/>
    <s v="P489406"/>
    <n v="58000"/>
    <n v="3"/>
    <n v="1740000"/>
    <n v="174000"/>
    <n v="1566000"/>
    <n v="1"/>
    <x v="0"/>
    <n v="1"/>
    <n v="5"/>
    <d v="2021-11-26T00:00:00"/>
    <x v="176"/>
    <n v="580000"/>
    <n v="51040"/>
    <x v="5"/>
    <s v="jazzwallet"/>
    <n v="1412880"/>
    <n v="0.90222222222222226"/>
    <x v="0"/>
  </r>
  <r>
    <s v="ODR4960618228j"/>
    <s v="C144215L"/>
    <x v="102"/>
    <s v="P412671"/>
    <n v="139142"/>
    <n v="1"/>
    <n v="1391420"/>
    <n v="174000"/>
    <n v="1217420"/>
    <n v="1"/>
    <x v="1"/>
    <n v="0"/>
    <n v="1"/>
    <d v="2022-06-14T00:00:00"/>
    <x v="177"/>
    <n v="1391420"/>
    <n v="101558"/>
    <x v="14"/>
    <s v="cod"/>
    <n v="1115862"/>
    <n v="0.91657932348737492"/>
    <x v="2"/>
  </r>
  <r>
    <s v="ODR1250019169h"/>
    <s v="C830977L"/>
    <x v="40"/>
    <s v="P534877"/>
    <n v="58000"/>
    <n v="2"/>
    <n v="1160000"/>
    <n v="174000"/>
    <n v="986000"/>
    <n v="1"/>
    <x v="1"/>
    <n v="0"/>
    <n v="7"/>
    <d v="2022-05-26T00:00:00"/>
    <x v="113"/>
    <n v="580580"/>
    <n v="43500"/>
    <x v="5"/>
    <s v="Easypay"/>
    <n v="899000"/>
    <n v="0.91176470588235292"/>
    <x v="0"/>
  </r>
  <r>
    <s v="ODR5231044148e"/>
    <s v="C799927L"/>
    <x v="103"/>
    <s v="P637134"/>
    <n v="63510"/>
    <n v="1"/>
    <n v="635100"/>
    <n v="174000"/>
    <n v="461100"/>
    <n v="1"/>
    <x v="0"/>
    <n v="0"/>
    <n v="1"/>
    <d v="2022-04-01T00:00:00"/>
    <x v="178"/>
    <n v="635100"/>
    <n v="47618"/>
    <x v="13"/>
    <s v="cod"/>
    <n v="413482"/>
    <n v="0.89672955974842772"/>
    <x v="2"/>
  </r>
  <r>
    <s v="ODR5542991121k"/>
    <s v="C265794L"/>
    <x v="65"/>
    <s v="P236525"/>
    <n v="40020"/>
    <n v="1"/>
    <n v="400200"/>
    <n v="174000"/>
    <n v="226200"/>
    <n v="1"/>
    <x v="0"/>
    <n v="1"/>
    <n v="1"/>
    <d v="2021-11-17T00:00:00"/>
    <x v="179"/>
    <n v="400200"/>
    <n v="35206"/>
    <x v="12"/>
    <s v="cod"/>
    <n v="190994"/>
    <n v="0.84435897435897433"/>
    <x v="0"/>
  </r>
  <r>
    <s v="ODR2901435765s"/>
    <s v="C930191L"/>
    <x v="85"/>
    <s v="P754543"/>
    <n v="342200"/>
    <n v="1"/>
    <n v="3422000"/>
    <n v="171100"/>
    <n v="3250900"/>
    <n v="1"/>
    <x v="1"/>
    <n v="0"/>
    <n v="4"/>
    <d v="2022-06-04T00:00:00"/>
    <x v="180"/>
    <n v="3422000"/>
    <n v="208742"/>
    <x v="10"/>
    <s v="Payaxis"/>
    <n v="3042158"/>
    <n v="0.9357894736842105"/>
    <x v="2"/>
  </r>
  <r>
    <s v="ODR6231284525u"/>
    <s v="C241052L"/>
    <x v="32"/>
    <s v="P925806"/>
    <n v="87000"/>
    <n v="1"/>
    <n v="870000"/>
    <n v="170387"/>
    <n v="699613"/>
    <n v="1"/>
    <x v="0"/>
    <n v="0"/>
    <n v="1"/>
    <d v="2022-06-01T00:00:00"/>
    <x v="181"/>
    <n v="870000"/>
    <n v="71340"/>
    <x v="14"/>
    <s v="cod"/>
    <n v="628273"/>
    <n v="0.89802933907746141"/>
    <x v="2"/>
  </r>
  <r>
    <s v="ODR2023966130s"/>
    <s v="C835970L"/>
    <x v="33"/>
    <s v="P534877"/>
    <n v="58000"/>
    <n v="3"/>
    <n v="1740000"/>
    <n v="170346"/>
    <n v="1569650"/>
    <n v="1"/>
    <x v="0"/>
    <n v="1"/>
    <n v="5"/>
    <d v="2022-02-25T00:00:00"/>
    <x v="113"/>
    <n v="580580"/>
    <n v="43500"/>
    <x v="5"/>
    <s v="jazzwallet"/>
    <n v="1439150"/>
    <n v="0.916860446596375"/>
    <x v="0"/>
  </r>
  <r>
    <s v="ODR6182107705w"/>
    <s v="C803978L"/>
    <x v="104"/>
    <s v="P776539"/>
    <n v="464000"/>
    <n v="1"/>
    <n v="4640000"/>
    <n v="169528"/>
    <n v="4470470"/>
    <n v="1"/>
    <x v="0"/>
    <n v="0"/>
    <n v="4"/>
    <d v="2022-07-14T00:00:00"/>
    <x v="182"/>
    <n v="4640000"/>
    <n v="310880"/>
    <x v="10"/>
    <s v="Payaxis"/>
    <n v="4159590"/>
    <n v="0.93045921346077709"/>
    <x v="2"/>
  </r>
  <r>
    <s v="ODR5440986607k"/>
    <s v="C830977L"/>
    <x v="105"/>
    <s v="P197821"/>
    <n v="115942"/>
    <n v="2"/>
    <n v="2318840"/>
    <n v="163392"/>
    <n v="2155450"/>
    <n v="1"/>
    <x v="0"/>
    <n v="1"/>
    <n v="5"/>
    <d v="2022-05-26T00:00:00"/>
    <x v="183"/>
    <n v="1252800"/>
    <n v="77662"/>
    <x v="5"/>
    <s v="jazzwallet"/>
    <n v="2000126"/>
    <n v="0.92793894546382427"/>
    <x v="2"/>
  </r>
  <r>
    <s v="ODR2182628234a"/>
    <s v="C989951L"/>
    <x v="62"/>
    <s v="P712331"/>
    <n v="162342"/>
    <n v="1"/>
    <n v="1623420"/>
    <n v="162342"/>
    <n v="1461080"/>
    <n v="1"/>
    <x v="0"/>
    <n v="0"/>
    <n v="5"/>
    <d v="2021-11-25T00:00:00"/>
    <x v="116"/>
    <n v="1623420"/>
    <n v="139606"/>
    <x v="14"/>
    <s v="jazzwallet"/>
    <n v="1321474"/>
    <n v="0.90445013277849262"/>
    <x v="2"/>
  </r>
  <r>
    <s v="ODR8108300720y"/>
    <s v="C892839L"/>
    <x v="106"/>
    <s v="P937805"/>
    <n v="52490"/>
    <n v="3"/>
    <n v="1574700"/>
    <n v="157470"/>
    <n v="1417230"/>
    <n v="1"/>
    <x v="0"/>
    <n v="1"/>
    <n v="5"/>
    <d v="2022-07-07T00:00:00"/>
    <x v="184"/>
    <n v="524900"/>
    <n v="38280"/>
    <x v="5"/>
    <s v="jazzwallet"/>
    <n v="1302390"/>
    <n v="0.91896869244935542"/>
    <x v="0"/>
  </r>
  <r>
    <s v="ODR3692764377o"/>
    <s v="C790632L"/>
    <x v="13"/>
    <s v="P808750"/>
    <n v="17400"/>
    <n v="7"/>
    <n v="1218000"/>
    <n v="152250"/>
    <n v="1065750"/>
    <n v="1"/>
    <x v="0"/>
    <n v="0"/>
    <n v="1"/>
    <d v="2021-11-03T00:00:00"/>
    <x v="185"/>
    <n v="174000"/>
    <n v="15486"/>
    <x v="13"/>
    <s v="cod"/>
    <n v="957348"/>
    <n v="0.89828571428571424"/>
    <x v="0"/>
  </r>
  <r>
    <s v="ODR3559361303s"/>
    <s v="C610206L"/>
    <x v="63"/>
    <s v="P687354"/>
    <n v="74240"/>
    <n v="2"/>
    <n v="1484800"/>
    <n v="148480"/>
    <n v="1336320"/>
    <n v="1"/>
    <x v="1"/>
    <n v="0"/>
    <n v="5"/>
    <d v="2022-04-12T00:00:00"/>
    <x v="186"/>
    <n v="742400"/>
    <n v="46748"/>
    <x v="0"/>
    <s v="jazzwallet"/>
    <n v="1242824"/>
    <n v="0.93003472222222228"/>
    <x v="2"/>
  </r>
  <r>
    <s v="ODR5004786431x"/>
    <s v="C930543L"/>
    <x v="54"/>
    <s v="P930162"/>
    <n v="292320"/>
    <n v="1"/>
    <n v="2923200"/>
    <n v="146160"/>
    <n v="2777040"/>
    <n v="1"/>
    <x v="1"/>
    <n v="0"/>
    <n v="4"/>
    <d v="2022-08-21T00:00:00"/>
    <x v="187"/>
    <n v="2923200"/>
    <n v="239656"/>
    <x v="8"/>
    <s v="Payaxis"/>
    <n v="2537384"/>
    <n v="0.9137009189640769"/>
    <x v="2"/>
  </r>
  <r>
    <s v="ODR2512693029p"/>
    <s v="C406406L"/>
    <x v="35"/>
    <s v="P770634"/>
    <n v="1061400"/>
    <n v="1"/>
    <n v="10614000"/>
    <n v="145000"/>
    <n v="10469000"/>
    <n v="1"/>
    <x v="1"/>
    <n v="0"/>
    <n v="4"/>
    <d v="2022-07-08T00:00:00"/>
    <x v="188"/>
    <n v="10614000"/>
    <n v="934032"/>
    <x v="10"/>
    <s v="Payaxis"/>
    <n v="9534968"/>
    <n v="0.91078116343490301"/>
    <x v="1"/>
  </r>
  <r>
    <s v="ODR6744371886k"/>
    <s v="C297572L"/>
    <x v="107"/>
    <s v="P202781"/>
    <n v="400200"/>
    <n v="1"/>
    <n v="4002000"/>
    <n v="145000"/>
    <n v="3857000"/>
    <n v="1"/>
    <x v="1"/>
    <n v="0"/>
    <n v="4"/>
    <d v="2022-04-20T00:00:00"/>
    <x v="189"/>
    <n v="4002000"/>
    <n v="288144"/>
    <x v="10"/>
    <s v="Payaxis"/>
    <n v="3568856"/>
    <n v="0.92529323308270672"/>
    <x v="2"/>
  </r>
  <r>
    <s v="ODR8317546804l"/>
    <s v="C487094L"/>
    <x v="108"/>
    <s v="P990495"/>
    <n v="232000"/>
    <n v="1"/>
    <n v="2320000"/>
    <n v="145000"/>
    <n v="2175000"/>
    <n v="1"/>
    <x v="0"/>
    <n v="1"/>
    <n v="1"/>
    <d v="2022-01-25T00:00:00"/>
    <x v="190"/>
    <n v="2320000"/>
    <n v="204160"/>
    <x v="6"/>
    <s v="cod"/>
    <n v="1970840"/>
    <n v="0.90613333333333335"/>
    <x v="2"/>
  </r>
  <r>
    <s v="ODR8302287924z"/>
    <s v="C806822L"/>
    <x v="109"/>
    <s v="P645170"/>
    <n v="37700"/>
    <n v="2"/>
    <n v="754000"/>
    <n v="145000"/>
    <n v="609000"/>
    <n v="1"/>
    <x v="0"/>
    <n v="1"/>
    <n v="1"/>
    <d v="2021-11-16T00:00:00"/>
    <x v="191"/>
    <n v="377000"/>
    <n v="24476"/>
    <x v="8"/>
    <s v="cod"/>
    <n v="560048"/>
    <n v="0.91961904761904767"/>
    <x v="0"/>
  </r>
  <r>
    <s v="ODR9500718038m"/>
    <s v="C498440L"/>
    <x v="31"/>
    <s v="P208207"/>
    <n v="44950"/>
    <n v="3"/>
    <n v="1348500"/>
    <n v="134850"/>
    <n v="1213650"/>
    <n v="1"/>
    <x v="0"/>
    <n v="1"/>
    <n v="5"/>
    <d v="2022-04-24T00:00:00"/>
    <x v="143"/>
    <n v="449500"/>
    <n v="30566"/>
    <x v="5"/>
    <s v="jazzwallet"/>
    <n v="1121952"/>
    <n v="0.9244444444444444"/>
    <x v="0"/>
  </r>
  <r>
    <s v="ODR7514667182w"/>
    <s v="C869172L"/>
    <x v="110"/>
    <s v="P965987"/>
    <n v="26680"/>
    <n v="5"/>
    <n v="1334000"/>
    <n v="133400"/>
    <n v="1200600"/>
    <n v="1"/>
    <x v="0"/>
    <n v="0"/>
    <n v="1"/>
    <d v="2022-01-20T00:00:00"/>
    <x v="147"/>
    <n v="266800"/>
    <n v="18908"/>
    <x v="11"/>
    <s v="cod"/>
    <n v="1106060"/>
    <n v="0.92125603864734296"/>
    <x v="0"/>
  </r>
  <r>
    <s v="ODR9740011160l"/>
    <s v="C960072L"/>
    <x v="10"/>
    <s v="P870525"/>
    <n v="132240"/>
    <n v="2"/>
    <n v="2644800"/>
    <n v="132240"/>
    <n v="2512560"/>
    <n v="1"/>
    <x v="0"/>
    <n v="1"/>
    <n v="4"/>
    <d v="2021-09-19T00:00:00"/>
    <x v="192"/>
    <n v="1322400"/>
    <n v="88566"/>
    <x v="10"/>
    <s v="Payaxis"/>
    <n v="2335428"/>
    <n v="0.92950138504155122"/>
    <x v="2"/>
  </r>
  <r>
    <s v="ODR9410273149a"/>
    <s v="C780297L"/>
    <x v="111"/>
    <s v="P444930"/>
    <n v="168200"/>
    <n v="1"/>
    <n v="1682000"/>
    <n v="131405"/>
    <n v="1550600"/>
    <n v="1"/>
    <x v="0"/>
    <n v="1"/>
    <n v="1"/>
    <d v="2022-01-25T00:00:00"/>
    <x v="193"/>
    <n v="1597900"/>
    <n v="95874"/>
    <x v="6"/>
    <s v="cod"/>
    <n v="1454726"/>
    <n v="0.93816974074551784"/>
    <x v="2"/>
  </r>
  <r>
    <s v="ODR7127324967s"/>
    <s v="C364237L"/>
    <x v="102"/>
    <s v="P586206"/>
    <n v="45530"/>
    <n v="1"/>
    <n v="455300"/>
    <n v="131289"/>
    <n v="324011"/>
    <n v="1"/>
    <x v="0"/>
    <n v="0"/>
    <n v="1"/>
    <d v="2021-11-14T00:00:00"/>
    <x v="194"/>
    <n v="655400"/>
    <n v="44544"/>
    <x v="0"/>
    <s v="cod"/>
    <n v="279467"/>
    <n v="0.86252318594121802"/>
    <x v="2"/>
  </r>
  <r>
    <s v="ODR1619940915e"/>
    <s v="C574921L"/>
    <x v="112"/>
    <s v="P858068"/>
    <n v="29000"/>
    <n v="3"/>
    <n v="870000"/>
    <n v="130500"/>
    <n v="739500"/>
    <n v="1"/>
    <x v="0"/>
    <n v="1"/>
    <n v="5"/>
    <d v="2021-09-25T00:00:00"/>
    <x v="0"/>
    <n v="261000"/>
    <n v="18270"/>
    <x v="0"/>
    <s v="jazzwallet"/>
    <n v="684690"/>
    <n v="0.92588235294117649"/>
    <x v="0"/>
  </r>
  <r>
    <s v="ODR6023284804e"/>
    <s v="C630744L"/>
    <x v="113"/>
    <s v="P279055"/>
    <n v="74240"/>
    <n v="1"/>
    <n v="742400"/>
    <n v="120391"/>
    <n v="622009"/>
    <n v="1"/>
    <x v="0"/>
    <n v="1"/>
    <n v="1"/>
    <d v="2022-01-22T00:00:00"/>
    <x v="195"/>
    <n v="742400"/>
    <n v="45240"/>
    <x v="0"/>
    <s v="cod"/>
    <n v="576769"/>
    <n v="0.92726793342218516"/>
    <x v="2"/>
  </r>
  <r>
    <s v="ODR5059635470d"/>
    <s v="C384466L"/>
    <x v="114"/>
    <s v="P162328"/>
    <n v="681500"/>
    <n v="1"/>
    <n v="6815000"/>
    <n v="116000"/>
    <n v="6699000"/>
    <n v="1"/>
    <x v="0"/>
    <n v="0"/>
    <n v="1"/>
    <d v="2021-07-20T00:00:00"/>
    <x v="196"/>
    <n v="6815000"/>
    <n v="490680"/>
    <x v="9"/>
    <s v="cod"/>
    <n v="6208320"/>
    <n v="0.92675324675324677"/>
    <x v="2"/>
  </r>
  <r>
    <s v="ODR7148845755e"/>
    <s v="C652734L"/>
    <x v="115"/>
    <s v="P780964"/>
    <n v="500250"/>
    <n v="1"/>
    <n v="5002500"/>
    <n v="116000"/>
    <n v="4886500"/>
    <n v="1"/>
    <x v="0"/>
    <n v="0"/>
    <n v="1"/>
    <d v="2021-09-03T00:00:00"/>
    <x v="197"/>
    <n v="5002500"/>
    <n v="430186"/>
    <x v="9"/>
    <s v="cod"/>
    <n v="4456314"/>
    <n v="0.91196439169139465"/>
    <x v="2"/>
  </r>
  <r>
    <s v="ODR6312871221s"/>
    <s v="C912151L"/>
    <x v="116"/>
    <s v="P764762"/>
    <n v="377000"/>
    <n v="1"/>
    <n v="3770000"/>
    <n v="116000"/>
    <n v="3654000"/>
    <n v="1"/>
    <x v="0"/>
    <n v="1"/>
    <n v="1"/>
    <d v="2022-03-17T00:00:00"/>
    <x v="198"/>
    <n v="3770000"/>
    <n v="229970"/>
    <x v="7"/>
    <s v="cod"/>
    <n v="3424030"/>
    <n v="0.93706349206349204"/>
    <x v="2"/>
  </r>
  <r>
    <s v="ODR7930983863b"/>
    <s v="C263329L"/>
    <x v="117"/>
    <s v="P166018"/>
    <n v="336400"/>
    <n v="1"/>
    <n v="3364000"/>
    <n v="116000"/>
    <n v="3248000"/>
    <n v="1"/>
    <x v="0"/>
    <n v="1"/>
    <n v="1"/>
    <d v="2021-08-04T00:00:00"/>
    <x v="199"/>
    <n v="3364000"/>
    <n v="279212"/>
    <x v="1"/>
    <s v="cod"/>
    <n v="2968788"/>
    <n v="0.91403571428571428"/>
    <x v="2"/>
  </r>
  <r>
    <s v="ODR6175239712m"/>
    <s v="C182986L"/>
    <x v="118"/>
    <s v="P540005"/>
    <n v="57942"/>
    <n v="4"/>
    <n v="2317680"/>
    <n v="116000"/>
    <n v="2201680"/>
    <n v="1"/>
    <x v="0"/>
    <n v="0"/>
    <n v="1"/>
    <d v="2021-07-04T00:00:00"/>
    <x v="200"/>
    <n v="580000"/>
    <n v="49880"/>
    <x v="9"/>
    <s v="cod"/>
    <n v="2002160"/>
    <n v="0.90937829293993677"/>
    <x v="0"/>
  </r>
  <r>
    <s v="ODR3771327611k"/>
    <s v="C934566L"/>
    <x v="119"/>
    <s v="P623284"/>
    <n v="57942"/>
    <n v="3"/>
    <n v="1738260"/>
    <n v="116000"/>
    <n v="1622260"/>
    <n v="1"/>
    <x v="0"/>
    <n v="1"/>
    <n v="1"/>
    <d v="2021-11-22T00:00:00"/>
    <x v="201"/>
    <n v="579420"/>
    <n v="46922"/>
    <x v="3"/>
    <s v="cod"/>
    <n v="1481494"/>
    <n v="0.91322845906328209"/>
    <x v="0"/>
  </r>
  <r>
    <s v="ODR4013894023x"/>
    <s v="C253957L"/>
    <x v="120"/>
    <s v="P224384"/>
    <n v="145000"/>
    <n v="1"/>
    <n v="1450000"/>
    <n v="116000"/>
    <n v="1334000"/>
    <n v="1"/>
    <x v="0"/>
    <n v="0"/>
    <n v="1"/>
    <d v="2022-08-24T00:00:00"/>
    <x v="202"/>
    <n v="1305000"/>
    <n v="84796"/>
    <x v="6"/>
    <s v="cod"/>
    <n v="1249204"/>
    <n v="0.93643478260869562"/>
    <x v="2"/>
  </r>
  <r>
    <s v="ODR5682296709b"/>
    <s v="C229988L"/>
    <x v="75"/>
    <s v="P253358"/>
    <n v="116116"/>
    <n v="1"/>
    <n v="1161160"/>
    <n v="116000"/>
    <n v="1045160"/>
    <n v="1"/>
    <x v="0"/>
    <n v="0"/>
    <n v="1"/>
    <d v="2021-09-23T00:00:00"/>
    <x v="203"/>
    <n v="1161160"/>
    <n v="90538"/>
    <x v="5"/>
    <s v="cod"/>
    <n v="954622"/>
    <n v="0.91337402885682573"/>
    <x v="2"/>
  </r>
  <r>
    <s v="ODR1935322190x"/>
    <s v="C671834L"/>
    <x v="52"/>
    <s v="P787882"/>
    <n v="23200"/>
    <n v="5"/>
    <n v="1160000"/>
    <n v="116000"/>
    <n v="1044000"/>
    <n v="1"/>
    <x v="0"/>
    <n v="0"/>
    <n v="5"/>
    <d v="2021-11-04T00:00:00"/>
    <x v="204"/>
    <n v="203000"/>
    <n v="16646"/>
    <x v="5"/>
    <s v="jazzwallet"/>
    <n v="960770"/>
    <n v="0.92027777777777775"/>
    <x v="0"/>
  </r>
  <r>
    <s v="ODR1600986170y"/>
    <s v="C855607L"/>
    <x v="121"/>
    <s v="P986099"/>
    <n v="107880"/>
    <n v="1"/>
    <n v="1078800"/>
    <n v="116000"/>
    <n v="962800"/>
    <n v="1"/>
    <x v="0"/>
    <n v="1"/>
    <n v="1"/>
    <d v="2022-06-01T00:00:00"/>
    <x v="205"/>
    <n v="1101420"/>
    <n v="67164"/>
    <x v="12"/>
    <s v="cod"/>
    <n v="895636"/>
    <n v="0.93024096385542165"/>
    <x v="2"/>
  </r>
  <r>
    <s v="ODR7012069775p"/>
    <s v="C555803L"/>
    <x v="97"/>
    <s v="P507071"/>
    <n v="103820"/>
    <n v="1"/>
    <n v="1038200"/>
    <n v="116000"/>
    <n v="922200"/>
    <n v="1"/>
    <x v="0"/>
    <n v="1"/>
    <n v="1"/>
    <d v="2021-07-05T00:00:00"/>
    <x v="141"/>
    <n v="1038200"/>
    <n v="73660"/>
    <x v="14"/>
    <s v="cod"/>
    <n v="848540"/>
    <n v="0.92012578616352203"/>
    <x v="2"/>
  </r>
  <r>
    <s v="ODR3504459448m"/>
    <s v="C568231L"/>
    <x v="122"/>
    <s v="P279055"/>
    <n v="72500"/>
    <n v="1"/>
    <n v="725000"/>
    <n v="116000"/>
    <n v="609000"/>
    <n v="1"/>
    <x v="0"/>
    <n v="1"/>
    <n v="1"/>
    <d v="2021-11-18T00:00:00"/>
    <x v="195"/>
    <n v="742400"/>
    <n v="45240"/>
    <x v="0"/>
    <s v="cod"/>
    <n v="563760"/>
    <n v="0.92571428571428571"/>
    <x v="2"/>
  </r>
  <r>
    <s v="ODR8079761051o"/>
    <s v="C577641L"/>
    <x v="123"/>
    <s v="P626911"/>
    <n v="36250"/>
    <n v="2"/>
    <n v="725000"/>
    <n v="116000"/>
    <n v="609000"/>
    <n v="1"/>
    <x v="0"/>
    <n v="0"/>
    <n v="1"/>
    <d v="2022-03-20T00:00:00"/>
    <x v="206"/>
    <n v="362500"/>
    <n v="26100"/>
    <x v="12"/>
    <s v="cod"/>
    <n v="556800"/>
    <n v="0.91428571428571426"/>
    <x v="0"/>
  </r>
  <r>
    <s v="ODR4941932296d"/>
    <s v="C380601L"/>
    <x v="122"/>
    <s v="P664345"/>
    <n v="9860"/>
    <n v="6"/>
    <n v="591600"/>
    <n v="116000"/>
    <n v="475600"/>
    <n v="1"/>
    <x v="0"/>
    <n v="1"/>
    <n v="4"/>
    <d v="2022-01-06T00:00:00"/>
    <x v="207"/>
    <n v="98600"/>
    <n v="8642"/>
    <x v="5"/>
    <s v="Payaxis"/>
    <n v="423748"/>
    <n v="0.89097560975609758"/>
    <x v="0"/>
  </r>
  <r>
    <s v="ODR7823406484d"/>
    <s v="C331122L"/>
    <x v="16"/>
    <s v="P181682"/>
    <n v="58000"/>
    <n v="1"/>
    <n v="580000"/>
    <n v="116000"/>
    <n v="464000"/>
    <n v="1"/>
    <x v="1"/>
    <n v="0"/>
    <n v="1"/>
    <d v="2022-04-09T00:00:00"/>
    <x v="208"/>
    <n v="580"/>
    <n v="0"/>
    <x v="0"/>
    <s v="cod"/>
    <n v="464000"/>
    <n v="1"/>
    <x v="0"/>
  </r>
  <r>
    <s v="ODR2424375452y"/>
    <s v="C673068L"/>
    <x v="124"/>
    <s v="P816776"/>
    <n v="58000"/>
    <n v="1"/>
    <n v="580000"/>
    <n v="116000"/>
    <n v="464000"/>
    <n v="1"/>
    <x v="0"/>
    <n v="1"/>
    <n v="7"/>
    <d v="2021-07-02T00:00:00"/>
    <x v="209"/>
    <n v="580000"/>
    <n v="38280"/>
    <x v="12"/>
    <s v="Easypay"/>
    <n v="425720"/>
    <n v="0.91749999999999998"/>
    <x v="0"/>
  </r>
  <r>
    <s v="ODR4444049335k"/>
    <s v="C890940L"/>
    <x v="125"/>
    <s v="P130180"/>
    <n v="57942"/>
    <n v="20"/>
    <n v="11588400"/>
    <n v="115884"/>
    <n v="11472500"/>
    <n v="1"/>
    <x v="1"/>
    <n v="0"/>
    <n v="4"/>
    <d v="2021-09-28T00:00:00"/>
    <x v="210"/>
    <n v="579420"/>
    <n v="34742"/>
    <x v="5"/>
    <s v="Payaxis"/>
    <n v="10777660"/>
    <n v="0.93943429941163648"/>
    <x v="0"/>
  </r>
  <r>
    <s v="ODR6288313630l"/>
    <s v="C538751L"/>
    <x v="126"/>
    <s v="P624168"/>
    <n v="2319942"/>
    <n v="1"/>
    <n v="23199400"/>
    <n v="114231"/>
    <n v="23085200"/>
    <n v="1"/>
    <x v="0"/>
    <n v="0"/>
    <n v="1"/>
    <d v="2022-05-10T00:00:00"/>
    <x v="211"/>
    <n v="23199400"/>
    <n v="1879140"/>
    <x v="1"/>
    <s v="cod"/>
    <n v="21206060"/>
    <n v="0.91859979553999971"/>
    <x v="1"/>
  </r>
  <r>
    <s v="ODR3188914386m"/>
    <s v="C572081L"/>
    <x v="85"/>
    <s v="P361129"/>
    <n v="55390"/>
    <n v="2"/>
    <n v="1107800"/>
    <n v="110780"/>
    <n v="997020"/>
    <n v="1"/>
    <x v="0"/>
    <n v="0"/>
    <n v="5"/>
    <d v="2021-09-19T00:00:00"/>
    <x v="212"/>
    <n v="553900"/>
    <n v="45414"/>
    <x v="5"/>
    <s v="jazzwallet"/>
    <n v="906192"/>
    <n v="0.90890052356020945"/>
    <x v="0"/>
  </r>
  <r>
    <s v="ODR7146867180d"/>
    <s v="C640198L"/>
    <x v="127"/>
    <s v="P149491"/>
    <n v="55332"/>
    <n v="1"/>
    <n v="553320"/>
    <n v="110113"/>
    <n v="443207"/>
    <n v="1"/>
    <x v="0"/>
    <n v="1"/>
    <n v="1"/>
    <d v="2021-11-13T00:00:00"/>
    <x v="213"/>
    <n v="530700"/>
    <n v="32364"/>
    <x v="5"/>
    <s v="cod"/>
    <n v="410843"/>
    <n v="0.92697768762677479"/>
    <x v="0"/>
  </r>
  <r>
    <s v="ODR9971379948u"/>
    <s v="C744990L"/>
    <x v="26"/>
    <s v="P557054"/>
    <n v="43500"/>
    <n v="1"/>
    <n v="435000"/>
    <n v="108750"/>
    <n v="326250"/>
    <n v="1"/>
    <x v="1"/>
    <n v="0"/>
    <n v="4"/>
    <d v="2022-05-21T00:00:00"/>
    <x v="156"/>
    <n v="1159420"/>
    <n v="74182"/>
    <x v="0"/>
    <s v="Payaxis"/>
    <n v="252068"/>
    <n v="0.77262222222222221"/>
    <x v="2"/>
  </r>
  <r>
    <s v="ODR6024960925q"/>
    <s v="C737801L"/>
    <x v="16"/>
    <s v="P375932"/>
    <n v="202362"/>
    <n v="1"/>
    <n v="2023620"/>
    <n v="107242"/>
    <n v="1916380"/>
    <n v="1"/>
    <x v="0"/>
    <n v="0"/>
    <n v="1"/>
    <d v="2022-04-23T00:00:00"/>
    <x v="214"/>
    <n v="2023620"/>
    <n v="133516"/>
    <x v="8"/>
    <s v="cod"/>
    <n v="1782864"/>
    <n v="0.93032905791127019"/>
    <x v="2"/>
  </r>
  <r>
    <s v="ODR2179630145y"/>
    <s v="C371890L"/>
    <x v="128"/>
    <s v="P952868"/>
    <n v="57420"/>
    <n v="1"/>
    <n v="574200"/>
    <n v="105456"/>
    <n v="468744"/>
    <n v="1"/>
    <x v="0"/>
    <n v="1"/>
    <n v="1"/>
    <d v="2022-03-27T00:00:00"/>
    <x v="215"/>
    <n v="574200"/>
    <n v="45936"/>
    <x v="12"/>
    <s v="cod"/>
    <n v="422808"/>
    <n v="0.90200194562490399"/>
    <x v="0"/>
  </r>
  <r>
    <s v="ODR2496247432b"/>
    <s v="C822217L"/>
    <x v="44"/>
    <s v="P511346"/>
    <n v="68904"/>
    <n v="1"/>
    <n v="689040"/>
    <n v="103356"/>
    <n v="585684"/>
    <n v="1"/>
    <x v="0"/>
    <n v="1"/>
    <n v="4"/>
    <d v="2021-11-25T00:00:00"/>
    <x v="216"/>
    <n v="695420"/>
    <n v="48662"/>
    <x v="8"/>
    <s v="Payaxis"/>
    <n v="537022"/>
    <n v="0.91691424044365222"/>
    <x v="2"/>
  </r>
  <r>
    <s v="ODR5459843595z"/>
    <s v="C657376L"/>
    <x v="99"/>
    <s v="P669695"/>
    <n v="103240"/>
    <n v="1"/>
    <n v="1032400"/>
    <n v="103240"/>
    <n v="929160"/>
    <n v="1"/>
    <x v="0"/>
    <n v="1"/>
    <n v="5"/>
    <d v="2022-06-05T00:00:00"/>
    <x v="217"/>
    <n v="1032400"/>
    <n v="70180"/>
    <x v="14"/>
    <s v="jazzwallet"/>
    <n v="858980"/>
    <n v="0.92446941323345821"/>
    <x v="2"/>
  </r>
  <r>
    <s v="ODR5799844227n"/>
    <s v="C577641L"/>
    <x v="129"/>
    <s v="P710971"/>
    <n v="34510"/>
    <n v="2"/>
    <n v="690200"/>
    <n v="101129"/>
    <n v="589071"/>
    <n v="1"/>
    <x v="0"/>
    <n v="1"/>
    <n v="1"/>
    <d v="2022-03-20T00:00:00"/>
    <x v="218"/>
    <n v="345100"/>
    <n v="28594"/>
    <x v="12"/>
    <s v="cod"/>
    <n v="531883"/>
    <n v="0.90291832393718241"/>
    <x v="0"/>
  </r>
  <r>
    <s v="ODR8232746614b"/>
    <s v="C864410L"/>
    <x v="130"/>
    <s v="P585250"/>
    <n v="271150"/>
    <n v="1"/>
    <n v="2711500"/>
    <n v="937802"/>
    <n v="2617720"/>
    <n v="1"/>
    <x v="1"/>
    <n v="0"/>
    <n v="7"/>
    <d v="2021-11-15T00:00:00"/>
    <x v="219"/>
    <n v="2697000"/>
    <n v="226548"/>
    <x v="9"/>
    <s v="Easypay"/>
    <n v="2391172"/>
    <n v="0.91345598459728317"/>
    <x v="2"/>
  </r>
  <r>
    <s v="ODR9397685367y"/>
    <s v="C557586L"/>
    <x v="71"/>
    <s v="P125701"/>
    <n v="48720"/>
    <n v="2"/>
    <n v="974400"/>
    <n v="910658"/>
    <n v="883334"/>
    <n v="1"/>
    <x v="0"/>
    <n v="0"/>
    <n v="1"/>
    <d v="2022-04-03T00:00:00"/>
    <x v="220"/>
    <n v="487200"/>
    <n v="33118"/>
    <x v="0"/>
    <s v="cod"/>
    <n v="817098"/>
    <n v="0.9250159056483731"/>
    <x v="0"/>
  </r>
  <r>
    <s v="ODR2654990519a"/>
    <s v="C983543L"/>
    <x v="66"/>
    <s v="P276689"/>
    <n v="104110"/>
    <n v="1"/>
    <n v="1041100"/>
    <n v="905032"/>
    <n v="950597"/>
    <n v="1"/>
    <x v="0"/>
    <n v="1"/>
    <n v="1"/>
    <d v="2022-08-21T00:00:00"/>
    <x v="221"/>
    <n v="1041100"/>
    <n v="68672"/>
    <x v="6"/>
    <s v="cod"/>
    <n v="881925"/>
    <n v="0.92775908192430656"/>
    <x v="2"/>
  </r>
  <r>
    <s v="ODR5590071394f"/>
    <s v="C439027L"/>
    <x v="6"/>
    <s v="P639145"/>
    <n v="179916"/>
    <n v="1"/>
    <n v="1799160"/>
    <n v="89958"/>
    <n v="1709200"/>
    <n v="1"/>
    <x v="1"/>
    <n v="0"/>
    <n v="7"/>
    <d v="2022-05-20T00:00:00"/>
    <x v="222"/>
    <n v="1799160"/>
    <n v="109736"/>
    <x v="12"/>
    <s v="Easypay"/>
    <n v="1599464"/>
    <n v="0.93579686402995554"/>
    <x v="2"/>
  </r>
  <r>
    <s v="ODR5201131502t"/>
    <s v="C413769L"/>
    <x v="19"/>
    <s v="P830684"/>
    <n v="87000"/>
    <n v="1"/>
    <n v="870000"/>
    <n v="87000"/>
    <n v="783000"/>
    <n v="1"/>
    <x v="0"/>
    <n v="1"/>
    <n v="5"/>
    <d v="2021-09-09T00:00:00"/>
    <x v="223"/>
    <n v="870000"/>
    <n v="63510"/>
    <x v="0"/>
    <s v="jazzwallet"/>
    <n v="719490"/>
    <n v="0.91888888888888887"/>
    <x v="2"/>
  </r>
  <r>
    <s v="ODR4945014185n"/>
    <s v="C986196L"/>
    <x v="131"/>
    <s v="P858068"/>
    <n v="29000"/>
    <n v="2"/>
    <n v="580000"/>
    <n v="87000"/>
    <n v="493000"/>
    <n v="1"/>
    <x v="0"/>
    <n v="1"/>
    <n v="5"/>
    <d v="2021-09-09T00:00:00"/>
    <x v="0"/>
    <n v="261000"/>
    <n v="18270"/>
    <x v="0"/>
    <s v="jazzwallet"/>
    <n v="456460"/>
    <n v="0.92588235294117649"/>
    <x v="0"/>
  </r>
  <r>
    <s v="ODR7534625740d"/>
    <s v="C403187L"/>
    <x v="132"/>
    <s v="P557054"/>
    <n v="58000"/>
    <n v="1"/>
    <n v="580000"/>
    <n v="87000"/>
    <n v="493000"/>
    <n v="1"/>
    <x v="1"/>
    <n v="0"/>
    <n v="6"/>
    <d v="2021-11-26T00:00:00"/>
    <x v="156"/>
    <n v="1159420"/>
    <n v="74182"/>
    <x v="0"/>
    <s v="easypay_voucher"/>
    <n v="418818"/>
    <n v="0.84952941176470587"/>
    <x v="2"/>
  </r>
  <r>
    <s v="ODR1407950680g"/>
    <s v="C477890L"/>
    <x v="80"/>
    <s v="P408446"/>
    <n v="29754"/>
    <n v="1"/>
    <n v="297540"/>
    <n v="850106"/>
    <n v="212529"/>
    <n v="1"/>
    <x v="0"/>
    <n v="0"/>
    <n v="1"/>
    <d v="2021-11-25T00:00:00"/>
    <x v="224"/>
    <n v="297540"/>
    <n v="20822"/>
    <x v="12"/>
    <s v="cod"/>
    <n v="191707"/>
    <n v="0.90202748801340049"/>
    <x v="0"/>
  </r>
  <r>
    <s v="ODR5289776387d"/>
    <s v="C667729L"/>
    <x v="52"/>
    <s v="P197519"/>
    <n v="26970"/>
    <n v="3"/>
    <n v="809100"/>
    <n v="80910"/>
    <n v="728190"/>
    <n v="1"/>
    <x v="1"/>
    <n v="0"/>
    <n v="5"/>
    <d v="2021-09-15T00:00:00"/>
    <x v="225"/>
    <n v="240700"/>
    <n v="14442"/>
    <x v="11"/>
    <s v="jazzwallet"/>
    <n v="684864"/>
    <n v="0.94050179211469531"/>
    <x v="0"/>
  </r>
  <r>
    <s v="ODR2600801611n"/>
    <s v="C702427L"/>
    <x v="22"/>
    <s v="P568120"/>
    <n v="225330"/>
    <n v="1"/>
    <n v="2253300"/>
    <n v="774822"/>
    <n v="2175820"/>
    <n v="1"/>
    <x v="0"/>
    <n v="0"/>
    <n v="4"/>
    <d v="2022-07-01T00:00:00"/>
    <x v="226"/>
    <n v="2253300"/>
    <n v="184730"/>
    <x v="5"/>
    <s v="Payaxis"/>
    <n v="1991090"/>
    <n v="0.91509867544190238"/>
    <x v="2"/>
  </r>
  <r>
    <s v="ODR2643297164r"/>
    <s v="C700565L"/>
    <x v="11"/>
    <s v="P118382"/>
    <n v="69600"/>
    <n v="2"/>
    <n v="1392000"/>
    <n v="69600"/>
    <n v="1322400"/>
    <n v="1"/>
    <x v="1"/>
    <n v="0"/>
    <n v="4"/>
    <d v="2022-05-20T00:00:00"/>
    <x v="227"/>
    <n v="696000"/>
    <n v="45936"/>
    <x v="14"/>
    <s v="Payaxis"/>
    <n v="1230528"/>
    <n v="0.93052631578947365"/>
    <x v="2"/>
  </r>
  <r>
    <s v="ODR6610850383a"/>
    <s v="C910506L"/>
    <x v="35"/>
    <s v="P213473"/>
    <n v="193140"/>
    <n v="2"/>
    <n v="3862800"/>
    <n v="677034"/>
    <n v="3795100"/>
    <n v="1"/>
    <x v="0"/>
    <n v="0"/>
    <n v="4"/>
    <d v="2022-07-23T00:00:00"/>
    <x v="228"/>
    <n v="1931400"/>
    <n v="117798"/>
    <x v="5"/>
    <s v="Payaxis"/>
    <n v="3559504"/>
    <n v="0.93792100339911988"/>
    <x v="2"/>
  </r>
  <r>
    <s v="ODR9175770243t"/>
    <s v="C234358L"/>
    <x v="29"/>
    <s v="P455444"/>
    <n v="41470"/>
    <n v="1"/>
    <n v="414700"/>
    <n v="62205"/>
    <n v="352495"/>
    <n v="1"/>
    <x v="0"/>
    <n v="0"/>
    <n v="7"/>
    <d v="2022-06-17T00:00:00"/>
    <x v="229"/>
    <n v="414700"/>
    <n v="26912"/>
    <x v="0"/>
    <s v="Easypay"/>
    <n v="325583"/>
    <n v="0.92365281777046482"/>
    <x v="0"/>
  </r>
  <r>
    <s v="ODR5074442158n"/>
    <s v="C978558L"/>
    <x v="133"/>
    <s v="P540005"/>
    <n v="57942"/>
    <n v="2"/>
    <n v="1158840"/>
    <n v="58000"/>
    <n v="1100840"/>
    <n v="1"/>
    <x v="1"/>
    <n v="0"/>
    <n v="1"/>
    <d v="2021-09-08T00:00:00"/>
    <x v="200"/>
    <n v="580000"/>
    <n v="49880"/>
    <x v="9"/>
    <s v="cod"/>
    <n v="1001080"/>
    <n v="0.90937829293993677"/>
    <x v="0"/>
  </r>
  <r>
    <s v="ODR3544593183d"/>
    <s v="C115023L"/>
    <x v="134"/>
    <s v="P419348"/>
    <n v="54810"/>
    <n v="1"/>
    <n v="548100"/>
    <n v="58000"/>
    <n v="490100"/>
    <n v="1"/>
    <x v="0"/>
    <n v="1"/>
    <n v="1"/>
    <d v="2021-12-15T00:00:00"/>
    <x v="230"/>
    <n v="609000"/>
    <n v="47502"/>
    <x v="12"/>
    <s v="cod"/>
    <n v="442598"/>
    <n v="0.90307692307692311"/>
    <x v="0"/>
  </r>
  <r>
    <s v="ODR2442285061r"/>
    <s v="C928110L"/>
    <x v="90"/>
    <s v="P912231"/>
    <n v="8700"/>
    <n v="1"/>
    <n v="87000"/>
    <n v="58000"/>
    <n v="29000"/>
    <n v="1"/>
    <x v="0"/>
    <n v="0"/>
    <n v="3"/>
    <d v="2022-06-08T00:00:00"/>
    <x v="231"/>
    <n v="87000"/>
    <n v="5626"/>
    <x v="13"/>
    <s v="customercredit"/>
    <n v="23374"/>
    <n v="0.80600000000000005"/>
    <x v="0"/>
  </r>
  <r>
    <s v="ODR9722904487n"/>
    <s v="C421614L"/>
    <x v="18"/>
    <s v="P854851"/>
    <n v="16414"/>
    <n v="1"/>
    <n v="164140"/>
    <n v="49242"/>
    <n v="114898"/>
    <n v="1"/>
    <x v="0"/>
    <n v="0"/>
    <n v="4"/>
    <d v="2021-07-09T00:00:00"/>
    <x v="232"/>
    <n v="164140"/>
    <n v="9802"/>
    <x v="12"/>
    <s v="Payaxis"/>
    <n v="105096"/>
    <n v="0.91468955073195357"/>
    <x v="0"/>
  </r>
  <r>
    <s v="ODR6179308986q"/>
    <s v="C985354L"/>
    <x v="2"/>
    <s v="P531621"/>
    <n v="145000"/>
    <n v="2"/>
    <n v="2900000"/>
    <n v="475426"/>
    <n v="2852460"/>
    <n v="1"/>
    <x v="0"/>
    <n v="1"/>
    <n v="3"/>
    <d v="2021-10-02T00:00:00"/>
    <x v="233"/>
    <n v="1450000"/>
    <n v="118900"/>
    <x v="0"/>
    <s v="customercredit"/>
    <n v="2614660"/>
    <n v="0.91663336208044988"/>
    <x v="2"/>
  </r>
  <r>
    <s v="ODR5905048590l"/>
    <s v="C674696L"/>
    <x v="36"/>
    <s v="P537025"/>
    <n v="12760"/>
    <n v="1"/>
    <n v="127600"/>
    <n v="395038"/>
    <n v="880962"/>
    <n v="1"/>
    <x v="1"/>
    <n v="0"/>
    <n v="4"/>
    <d v="2022-07-18T00:00:00"/>
    <x v="234"/>
    <n v="127600"/>
    <n v="10962"/>
    <x v="12"/>
    <s v="Payaxis"/>
    <n v="870000"/>
    <n v="0.98755678451510964"/>
    <x v="0"/>
  </r>
  <r>
    <s v="ODR5352818176j"/>
    <s v="C908803L"/>
    <x v="135"/>
    <s v="P961955"/>
    <n v="50170"/>
    <n v="1"/>
    <n v="501700"/>
    <n v="393472"/>
    <n v="462353"/>
    <n v="1"/>
    <x v="1"/>
    <n v="0"/>
    <n v="4"/>
    <d v="2022-04-20T00:00:00"/>
    <x v="235"/>
    <n v="501700"/>
    <n v="42630"/>
    <x v="14"/>
    <s v="Payaxis"/>
    <n v="419723"/>
    <n v="0.90779772165423389"/>
    <x v="0"/>
  </r>
  <r>
    <s v="ODR9853953804b"/>
    <s v="C136210L"/>
    <x v="45"/>
    <s v="P685508"/>
    <n v="75400"/>
    <n v="1"/>
    <n v="754000"/>
    <n v="37700"/>
    <n v="716300"/>
    <n v="1"/>
    <x v="1"/>
    <n v="0"/>
    <n v="7"/>
    <d v="2021-09-21T00:00:00"/>
    <x v="236"/>
    <n v="754000"/>
    <n v="45240"/>
    <x v="12"/>
    <s v="Easypay"/>
    <n v="671060"/>
    <n v="0.93684210526315792"/>
    <x v="2"/>
  </r>
  <r>
    <s v="ODR1640614096c"/>
    <s v="C560607L"/>
    <x v="116"/>
    <s v="P509052"/>
    <n v="12702"/>
    <n v="1"/>
    <n v="127020"/>
    <n v="31755"/>
    <n v="95265"/>
    <n v="1"/>
    <x v="0"/>
    <n v="1"/>
    <n v="5"/>
    <d v="2022-03-18T00:00:00"/>
    <x v="237"/>
    <n v="127020"/>
    <n v="11252"/>
    <x v="12"/>
    <s v="jazzwallet"/>
    <n v="84013"/>
    <n v="0.8818873668188737"/>
    <x v="0"/>
  </r>
  <r>
    <s v="ODR6309455803d"/>
    <s v="C639248L"/>
    <x v="136"/>
    <s v="P557054"/>
    <n v="57942"/>
    <n v="1"/>
    <n v="579420"/>
    <n v="29000"/>
    <n v="550420"/>
    <n v="1"/>
    <x v="0"/>
    <n v="1"/>
    <n v="1"/>
    <d v="2021-11-10T00:00:00"/>
    <x v="156"/>
    <n v="1159420"/>
    <n v="74182"/>
    <x v="0"/>
    <s v="cod"/>
    <n v="476238"/>
    <n v="0.86522655426765016"/>
    <x v="2"/>
  </r>
  <r>
    <s v="ODR5331790881t"/>
    <s v="C928110L"/>
    <x v="52"/>
    <s v="P154058"/>
    <n v="8700"/>
    <n v="1"/>
    <n v="87000"/>
    <n v="21750"/>
    <n v="65250"/>
    <n v="1"/>
    <x v="0"/>
    <n v="0"/>
    <n v="4"/>
    <d v="2022-06-08T00:00:00"/>
    <x v="238"/>
    <n v="87000"/>
    <n v="7308"/>
    <x v="13"/>
    <s v="Payaxis"/>
    <n v="57942"/>
    <n v="0.88800000000000001"/>
    <x v="0"/>
  </r>
  <r>
    <s v="ODR7609079371g"/>
    <s v="C337717L"/>
    <x v="10"/>
    <s v="P965987"/>
    <n v="13920"/>
    <n v="10"/>
    <n v="1392000"/>
    <n v="13920"/>
    <n v="1378080"/>
    <n v="1"/>
    <x v="1"/>
    <n v="0"/>
    <n v="4"/>
    <d v="2021-09-28T00:00:00"/>
    <x v="147"/>
    <n v="266800"/>
    <n v="18908"/>
    <x v="11"/>
    <s v="Payaxis"/>
    <n v="1189000"/>
    <n v="0.86279461279461278"/>
    <x v="0"/>
  </r>
  <r>
    <s v="ODR1329341949s"/>
    <s v="C500105L"/>
    <x v="137"/>
    <s v="P330457"/>
    <n v="1392"/>
    <n v="3"/>
    <n v="41760"/>
    <n v="97556"/>
    <n v="320044"/>
    <n v="1"/>
    <x v="0"/>
    <n v="0"/>
    <n v="1"/>
    <d v="2021-11-03T00:00:00"/>
    <x v="239"/>
    <n v="13920"/>
    <n v="870"/>
    <x v="12"/>
    <s v="cod"/>
    <n v="317434"/>
    <n v="0.99184487133019206"/>
    <x v="0"/>
  </r>
  <r>
    <s v="ODR8399855509j"/>
    <s v="C164454L"/>
    <x v="106"/>
    <s v="P841336"/>
    <n v="4640"/>
    <n v="1"/>
    <n v="46400"/>
    <n v="9106"/>
    <n v="37294"/>
    <n v="1"/>
    <x v="0"/>
    <n v="0"/>
    <n v="1"/>
    <d v="2021-09-11T00:00:00"/>
    <x v="240"/>
    <n v="46400"/>
    <n v="2958"/>
    <x v="12"/>
    <s v="cod"/>
    <n v="34336"/>
    <n v="0.92068429237947125"/>
    <x v="0"/>
  </r>
  <r>
    <s v="ODR9472121743y"/>
    <s v="C134413L"/>
    <x v="138"/>
    <s v="P330457"/>
    <n v="1392"/>
    <n v="1"/>
    <n v="13920"/>
    <n v="2755"/>
    <n v="11165"/>
    <n v="1"/>
    <x v="0"/>
    <n v="1"/>
    <n v="1"/>
    <d v="2021-11-16T00:00:00"/>
    <x v="239"/>
    <n v="13920"/>
    <n v="870"/>
    <x v="12"/>
    <s v="cod"/>
    <n v="10295"/>
    <n v="0.92207792207792205"/>
    <x v="0"/>
  </r>
  <r>
    <s v="ODR2149944630w"/>
    <s v="C546754L"/>
    <x v="139"/>
    <s v="P432772"/>
    <n v="1450"/>
    <n v="1"/>
    <n v="14500"/>
    <n v="25984"/>
    <n v="119016"/>
    <n v="1"/>
    <x v="0"/>
    <n v="1"/>
    <n v="1"/>
    <d v="2021-09-15T00:00:00"/>
    <x v="241"/>
    <n v="14500"/>
    <n v="1044"/>
    <x v="12"/>
    <s v="cod"/>
    <n v="117972"/>
    <n v="0.99122807017543857"/>
    <x v="0"/>
  </r>
  <r>
    <s v="ODR9496522065v"/>
    <s v="C781599L"/>
    <x v="140"/>
    <s v="P774270"/>
    <n v="58"/>
    <n v="1"/>
    <n v="580"/>
    <n v="580"/>
    <n v="0"/>
    <n v="1"/>
    <x v="0"/>
    <n v="0"/>
    <n v="1"/>
    <d v="2022-06-22T00:00:00"/>
    <x v="242"/>
    <n v="580"/>
    <n v="0"/>
    <x v="0"/>
    <s v="cod"/>
    <n v="0"/>
    <n v="0"/>
    <x v="0"/>
  </r>
  <r>
    <s v="ODR1510991605c"/>
    <s v="C206125L"/>
    <x v="99"/>
    <s v="P313303"/>
    <n v="518752"/>
    <n v="1000"/>
    <n v="5187520000"/>
    <n v="0"/>
    <n v="5187520000"/>
    <n v="1"/>
    <x v="1"/>
    <n v="0"/>
    <n v="2"/>
    <d v="2021-08-19T00:00:00"/>
    <x v="243"/>
    <n v="5509420"/>
    <n v="484822"/>
    <x v="4"/>
    <s v="jazzvoucher"/>
    <n v="4702698000"/>
    <n v="0.90654069767441858"/>
    <x v="2"/>
  </r>
  <r>
    <s v="ODR4269164386x"/>
    <s v="C460487L"/>
    <x v="91"/>
    <s v="P313303"/>
    <n v="518752"/>
    <n v="1000"/>
    <n v="5187520000"/>
    <n v="0"/>
    <n v="5187520000"/>
    <n v="1"/>
    <x v="0"/>
    <n v="1"/>
    <n v="2"/>
    <d v="2022-06-21T00:00:00"/>
    <x v="243"/>
    <n v="5509420"/>
    <n v="484822"/>
    <x v="4"/>
    <s v="jazzvoucher"/>
    <n v="4702698000"/>
    <n v="0.90654069767441858"/>
    <x v="2"/>
  </r>
  <r>
    <s v="ODR8195974801q"/>
    <s v="C862627L"/>
    <x v="141"/>
    <s v="P551746"/>
    <n v="3052830"/>
    <n v="25"/>
    <n v="763208000"/>
    <n v="0"/>
    <n v="763208000"/>
    <n v="1"/>
    <x v="1"/>
    <n v="0"/>
    <n v="13"/>
    <d v="2022-04-10T00:00:00"/>
    <x v="244"/>
    <n v="30528300"/>
    <n v="2594860"/>
    <x v="1"/>
    <s v="Easypay_MA"/>
    <n v="698336500"/>
    <n v="0.91500154610538675"/>
    <x v="1"/>
  </r>
  <r>
    <s v="ODR7547736914q"/>
    <s v="C873525L"/>
    <x v="142"/>
    <s v="P972345"/>
    <n v="3711942"/>
    <n v="20"/>
    <n v="742388000"/>
    <n v="0"/>
    <n v="742388000"/>
    <n v="1"/>
    <x v="1"/>
    <n v="0"/>
    <n v="8"/>
    <d v="2021-07-13T00:00:00"/>
    <x v="245"/>
    <n v="37119400"/>
    <n v="3303620"/>
    <x v="4"/>
    <s v="ublcreditcard"/>
    <n v="676315600"/>
    <n v="0.91100017780459819"/>
    <x v="1"/>
  </r>
  <r>
    <s v="ODR4553486829o"/>
    <s v="C520373L"/>
    <x v="143"/>
    <s v="P984161"/>
    <n v="1971942"/>
    <n v="34"/>
    <n v="670460000"/>
    <n v="0"/>
    <n v="670460000"/>
    <n v="1"/>
    <x v="1"/>
    <n v="0"/>
    <n v="9"/>
    <d v="2021-07-17T00:00:00"/>
    <x v="246"/>
    <n v="19719400"/>
    <n v="1281740"/>
    <x v="4"/>
    <s v="mygateway"/>
    <n v="626880840"/>
    <n v="0.93500110371983414"/>
    <x v="1"/>
  </r>
  <r>
    <s v="ODR5658465897g"/>
    <s v="C514596L"/>
    <x v="60"/>
    <s v="P241542"/>
    <n v="2870942"/>
    <n v="21"/>
    <n v="602898000"/>
    <n v="0"/>
    <n v="602898000"/>
    <n v="1"/>
    <x v="0"/>
    <n v="1"/>
    <n v="11"/>
    <d v="2022-04-09T00:00:00"/>
    <x v="247"/>
    <n v="28095200"/>
    <n v="1854260"/>
    <x v="1"/>
    <s v="cashatdoorstep"/>
    <n v="563958540"/>
    <n v="0.93541285590597412"/>
    <x v="1"/>
  </r>
  <r>
    <s v="ODR2922387390a"/>
    <s v="C750160L"/>
    <x v="144"/>
    <s v="P803645"/>
    <n v="3140758"/>
    <n v="16"/>
    <n v="502521000"/>
    <n v="0"/>
    <n v="502521000"/>
    <n v="1"/>
    <x v="0"/>
    <n v="0"/>
    <n v="10"/>
    <d v="2021-08-25T00:00:00"/>
    <x v="248"/>
    <n v="30159400"/>
    <n v="1869860"/>
    <x v="4"/>
    <s v="mcblite"/>
    <n v="472603240"/>
    <n v="0.94046465719840566"/>
    <x v="1"/>
  </r>
  <r>
    <s v="ODR3827680311s"/>
    <s v="C296946L"/>
    <x v="145"/>
    <s v="P751549"/>
    <n v="4132442"/>
    <n v="8"/>
    <n v="330595000"/>
    <n v="0"/>
    <n v="330595000"/>
    <n v="1"/>
    <x v="1"/>
    <n v="0"/>
    <n v="9"/>
    <d v="2021-09-22T00:00:00"/>
    <x v="11"/>
    <n v="44080000"/>
    <n v="3879040"/>
    <x v="4"/>
    <s v="mygateway"/>
    <n v="299562680"/>
    <n v="0.9061319136708057"/>
    <x v="1"/>
  </r>
  <r>
    <s v="ODR7074929662w"/>
    <s v="C783325L"/>
    <x v="125"/>
    <s v="P392127"/>
    <n v="5891640"/>
    <n v="5"/>
    <n v="294582000"/>
    <n v="0"/>
    <n v="294582000"/>
    <n v="1"/>
    <x v="1"/>
    <n v="0"/>
    <n v="12"/>
    <d v="2021-09-22T00:00:00"/>
    <x v="249"/>
    <n v="58916400"/>
    <n v="3652780"/>
    <x v="1"/>
    <s v="internetbanking"/>
    <n v="276318100"/>
    <n v="0.93800062461385969"/>
    <x v="1"/>
  </r>
  <r>
    <s v="ODR1527812016j"/>
    <s v="C974256L"/>
    <x v="146"/>
    <s v="P872944"/>
    <n v="14209942"/>
    <n v="2"/>
    <n v="284199000"/>
    <n v="0"/>
    <n v="284199000"/>
    <n v="1"/>
    <x v="1"/>
    <n v="0"/>
    <n v="7"/>
    <d v="2022-06-01T00:00:00"/>
    <x v="79"/>
    <n v="142099000"/>
    <n v="12362600"/>
    <x v="1"/>
    <s v="Easypay"/>
    <n v="259473800"/>
    <n v="0.91300039760871787"/>
    <x v="1"/>
  </r>
  <r>
    <s v="ODR2710875257k"/>
    <s v="C314395L"/>
    <x v="147"/>
    <s v="P984532"/>
    <n v="27782000"/>
    <n v="1"/>
    <n v="277820000"/>
    <n v="0"/>
    <n v="277820000"/>
    <n v="1"/>
    <x v="1"/>
    <n v="0"/>
    <n v="7"/>
    <d v="2022-05-06T00:00:00"/>
    <x v="250"/>
    <n v="277820000"/>
    <n v="16947000"/>
    <x v="2"/>
    <s v="Easypay"/>
    <n v="260873000"/>
    <n v="0.93900007198905766"/>
    <x v="1"/>
  </r>
  <r>
    <s v="ODR4401214903b"/>
    <s v="C232704L"/>
    <x v="146"/>
    <s v="P984532"/>
    <n v="27782000"/>
    <n v="1"/>
    <n v="277820000"/>
    <n v="0"/>
    <n v="277820000"/>
    <n v="1"/>
    <x v="1"/>
    <n v="0"/>
    <n v="7"/>
    <d v="2022-06-02T00:00:00"/>
    <x v="250"/>
    <n v="277820000"/>
    <n v="16947000"/>
    <x v="2"/>
    <s v="Easypay"/>
    <n v="260873000"/>
    <n v="0.93900007198905766"/>
    <x v="1"/>
  </r>
  <r>
    <s v="ODR5164111803d"/>
    <s v="C658753L"/>
    <x v="148"/>
    <s v="P262382"/>
    <n v="5510000"/>
    <n v="5"/>
    <n v="275500000"/>
    <n v="0"/>
    <n v="275500000"/>
    <n v="1"/>
    <x v="1"/>
    <n v="0"/>
    <n v="4"/>
    <d v="2022-01-27T00:00:00"/>
    <x v="251"/>
    <n v="55100000"/>
    <n v="3801900"/>
    <x v="4"/>
    <s v="Payaxis"/>
    <n v="256490500"/>
    <n v="0.93100000000000005"/>
    <x v="1"/>
  </r>
  <r>
    <s v="ODR6286397601b"/>
    <s v="C320323L"/>
    <x v="149"/>
    <s v="P709484"/>
    <n v="13630000"/>
    <n v="2"/>
    <n v="272600000"/>
    <n v="0"/>
    <n v="272600000"/>
    <n v="1"/>
    <x v="1"/>
    <n v="0"/>
    <n v="4"/>
    <d v="2021-10-24T00:00:00"/>
    <x v="252"/>
    <n v="136300000"/>
    <n v="8723200"/>
    <x v="3"/>
    <s v="Payaxis"/>
    <n v="255153600"/>
    <n v="0.93600000000000005"/>
    <x v="1"/>
  </r>
  <r>
    <s v="ODR7136542631z"/>
    <s v="C728469L"/>
    <x v="150"/>
    <s v="P709484"/>
    <n v="13630000"/>
    <n v="2"/>
    <n v="272600000"/>
    <n v="0"/>
    <n v="272600000"/>
    <n v="1"/>
    <x v="1"/>
    <n v="0"/>
    <n v="4"/>
    <d v="2022-02-15T00:00:00"/>
    <x v="252"/>
    <n v="136300000"/>
    <n v="8723200"/>
    <x v="3"/>
    <s v="Payaxis"/>
    <n v="255153600"/>
    <n v="0.93600000000000005"/>
    <x v="1"/>
  </r>
  <r>
    <s v="ODR2469240270n"/>
    <s v="C414678L"/>
    <x v="151"/>
    <s v="P709484"/>
    <n v="13630000"/>
    <n v="2"/>
    <n v="272600000"/>
    <n v="0"/>
    <n v="272600000"/>
    <n v="1"/>
    <x v="1"/>
    <n v="0"/>
    <n v="7"/>
    <d v="2022-04-08T00:00:00"/>
    <x v="252"/>
    <n v="136300000"/>
    <n v="8723200"/>
    <x v="3"/>
    <s v="Easypay"/>
    <n v="255153600"/>
    <n v="0.93600000000000005"/>
    <x v="1"/>
  </r>
  <r>
    <s v="ODR4105678482x"/>
    <s v="C925840L"/>
    <x v="54"/>
    <s v="P883614"/>
    <n v="7771942"/>
    <n v="3"/>
    <n v="233158000"/>
    <n v="0"/>
    <n v="233158000"/>
    <n v="1"/>
    <x v="1"/>
    <n v="0"/>
    <n v="7"/>
    <d v="2022-08-28T00:00:00"/>
    <x v="253"/>
    <n v="77719400"/>
    <n v="5984380"/>
    <x v="1"/>
    <s v="Easypay"/>
    <n v="215204860"/>
    <n v="0.92300011151236505"/>
    <x v="1"/>
  </r>
  <r>
    <s v="ODR9190972394n"/>
    <s v="C945996L"/>
    <x v="152"/>
    <s v="P793709"/>
    <n v="3943942"/>
    <n v="5"/>
    <n v="197197000"/>
    <n v="0"/>
    <n v="197197000"/>
    <n v="1"/>
    <x v="1"/>
    <n v="0"/>
    <n v="9"/>
    <d v="2021-07-26T00:00:00"/>
    <x v="254"/>
    <n v="39439400"/>
    <n v="2602980"/>
    <x v="4"/>
    <s v="mygateway"/>
    <n v="184182100"/>
    <n v="0.93400051724924826"/>
    <x v="1"/>
  </r>
  <r>
    <s v="ODR4509953809x"/>
    <s v="C484780L"/>
    <x v="42"/>
    <s v="P388033"/>
    <n v="1966200"/>
    <n v="10"/>
    <n v="196620000"/>
    <n v="0"/>
    <n v="196620000"/>
    <n v="1"/>
    <x v="1"/>
    <n v="0"/>
    <n v="2"/>
    <d v="2021-11-22T00:00:00"/>
    <x v="255"/>
    <n v="19662000"/>
    <n v="1730260"/>
    <x v="1"/>
    <s v="jazzvoucher"/>
    <n v="179317400"/>
    <n v="0.911999796561896"/>
    <x v="1"/>
  </r>
  <r>
    <s v="ODR6102390711i"/>
    <s v="C546010L"/>
    <x v="153"/>
    <s v="P225759"/>
    <n v="19168942"/>
    <n v="1"/>
    <n v="191689000"/>
    <n v="0"/>
    <n v="191689000"/>
    <n v="1"/>
    <x v="1"/>
    <n v="0"/>
    <n v="7"/>
    <d v="2021-09-07T00:00:00"/>
    <x v="256"/>
    <n v="191689000"/>
    <n v="12459800"/>
    <x v="1"/>
    <s v="Easypay"/>
    <n v="179229200"/>
    <n v="0.93499992174824842"/>
    <x v="1"/>
  </r>
  <r>
    <s v="ODR5588724909v"/>
    <s v="C426012L"/>
    <x v="154"/>
    <s v="P812976"/>
    <n v="6321942"/>
    <n v="3"/>
    <n v="189658000"/>
    <n v="0"/>
    <n v="189658000"/>
    <n v="1"/>
    <x v="1"/>
    <n v="0"/>
    <n v="9"/>
    <d v="2021-07-16T00:00:00"/>
    <x v="257"/>
    <n v="63219400"/>
    <n v="5373640"/>
    <x v="4"/>
    <s v="mygateway"/>
    <n v="173537080"/>
    <n v="0.91500005272648666"/>
    <x v="1"/>
  </r>
  <r>
    <s v="ODR1224022315r"/>
    <s v="C700603L"/>
    <x v="155"/>
    <s v="P751549"/>
    <n v="4581942"/>
    <n v="4"/>
    <n v="183278000"/>
    <n v="0"/>
    <n v="183278000"/>
    <n v="1"/>
    <x v="1"/>
    <n v="0"/>
    <n v="4"/>
    <d v="2021-11-01T00:00:00"/>
    <x v="11"/>
    <n v="44080000"/>
    <n v="3879040"/>
    <x v="4"/>
    <s v="Payaxis"/>
    <n v="167761840"/>
    <n v="0.91534084832876828"/>
    <x v="1"/>
  </r>
  <r>
    <s v="ODR3338283443l"/>
    <s v="C700603L"/>
    <x v="156"/>
    <s v="P751549"/>
    <n v="4581942"/>
    <n v="4"/>
    <n v="183278000"/>
    <n v="0"/>
    <n v="183278000"/>
    <n v="1"/>
    <x v="1"/>
    <n v="0"/>
    <n v="4"/>
    <d v="2021-11-01T00:00:00"/>
    <x v="11"/>
    <n v="44080000"/>
    <n v="3879040"/>
    <x v="4"/>
    <s v="Payaxis"/>
    <n v="167761840"/>
    <n v="0.91534084832876828"/>
    <x v="1"/>
  </r>
  <r>
    <s v="ODR2083105797n"/>
    <s v="C946407L"/>
    <x v="157"/>
    <s v="P751549"/>
    <n v="4581942"/>
    <n v="4"/>
    <n v="183278000"/>
    <n v="0"/>
    <n v="183278000"/>
    <n v="1"/>
    <x v="1"/>
    <n v="0"/>
    <n v="4"/>
    <d v="2021-11-25T00:00:00"/>
    <x v="11"/>
    <n v="44080000"/>
    <n v="3879040"/>
    <x v="4"/>
    <s v="Payaxis"/>
    <n v="167761840"/>
    <n v="0.91534084832876828"/>
    <x v="1"/>
  </r>
  <r>
    <s v="ODR6643064719z"/>
    <s v="C324312L"/>
    <x v="158"/>
    <s v="P774890"/>
    <n v="719142"/>
    <n v="25"/>
    <n v="179786000"/>
    <n v="0"/>
    <n v="179786000"/>
    <n v="1"/>
    <x v="1"/>
    <n v="0"/>
    <n v="2"/>
    <d v="2022-01-28T00:00:00"/>
    <x v="258"/>
    <n v="7307420"/>
    <n v="482270"/>
    <x v="4"/>
    <s v="jazzvoucher"/>
    <n v="167729250"/>
    <n v="0.93293832667727183"/>
    <x v="2"/>
  </r>
  <r>
    <s v="ODR9663076981b"/>
    <s v="C363738L"/>
    <x v="31"/>
    <s v="P579921"/>
    <n v="8700000"/>
    <n v="2"/>
    <n v="174000000"/>
    <n v="0"/>
    <n v="174000000"/>
    <n v="1"/>
    <x v="0"/>
    <n v="0"/>
    <n v="4"/>
    <d v="2022-07-09T00:00:00"/>
    <x v="259"/>
    <n v="87000000"/>
    <n v="5481000"/>
    <x v="3"/>
    <s v="Payaxis"/>
    <n v="163038000"/>
    <n v="0.93700000000000006"/>
    <x v="1"/>
  </r>
  <r>
    <s v="ODR2856657870b"/>
    <s v="C424665L"/>
    <x v="159"/>
    <s v="P448913"/>
    <n v="17400000"/>
    <n v="1"/>
    <n v="174000000"/>
    <n v="0"/>
    <n v="174000000"/>
    <n v="1"/>
    <x v="1"/>
    <n v="0"/>
    <n v="4"/>
    <d v="2021-11-09T00:00:00"/>
    <x v="260"/>
    <n v="174000000"/>
    <n v="15660000"/>
    <x v="0"/>
    <s v="Payaxis"/>
    <n v="158340000"/>
    <n v="0.91"/>
    <x v="1"/>
  </r>
  <r>
    <s v="ODR8583271999w"/>
    <s v="C424665L"/>
    <x v="160"/>
    <s v="P448913"/>
    <n v="17400000"/>
    <n v="1"/>
    <n v="174000000"/>
    <n v="0"/>
    <n v="174000000"/>
    <n v="1"/>
    <x v="1"/>
    <n v="0"/>
    <n v="4"/>
    <d v="2021-11-09T00:00:00"/>
    <x v="260"/>
    <n v="174000000"/>
    <n v="15660000"/>
    <x v="0"/>
    <s v="Payaxis"/>
    <n v="158340000"/>
    <n v="0.91"/>
    <x v="1"/>
  </r>
  <r>
    <s v="ODR2522487081b"/>
    <s v="C245614L"/>
    <x v="161"/>
    <s v="P448913"/>
    <n v="17400000"/>
    <n v="1"/>
    <n v="174000000"/>
    <n v="0"/>
    <n v="174000000"/>
    <n v="1"/>
    <x v="1"/>
    <n v="0"/>
    <n v="4"/>
    <d v="2021-07-21T00:00:00"/>
    <x v="260"/>
    <n v="174000000"/>
    <n v="15660000"/>
    <x v="0"/>
    <s v="Payaxis"/>
    <n v="158340000"/>
    <n v="0.91"/>
    <x v="1"/>
  </r>
  <r>
    <s v="ODR4781589012h"/>
    <s v="C329226L"/>
    <x v="162"/>
    <s v="P999409"/>
    <n v="16819942"/>
    <n v="1"/>
    <n v="168199000"/>
    <n v="0"/>
    <n v="168199000"/>
    <n v="1"/>
    <x v="1"/>
    <n v="0"/>
    <n v="4"/>
    <d v="2022-05-18T00:00:00"/>
    <x v="261"/>
    <n v="168199000"/>
    <n v="10932900"/>
    <x v="1"/>
    <s v="Payaxis"/>
    <n v="157266100"/>
    <n v="0.93500020808684947"/>
    <x v="1"/>
  </r>
  <r>
    <s v="ODR8655686358v"/>
    <s v="C507554L"/>
    <x v="163"/>
    <s v="P418626"/>
    <n v="5596942"/>
    <n v="3"/>
    <n v="167908000"/>
    <n v="0"/>
    <n v="167908000"/>
    <n v="1"/>
    <x v="1"/>
    <n v="0"/>
    <n v="8"/>
    <d v="2021-07-10T00:00:00"/>
    <x v="262"/>
    <n v="55969400"/>
    <n v="3414110"/>
    <x v="4"/>
    <s v="ublcreditcard"/>
    <n v="157665670"/>
    <n v="0.93900034542725774"/>
    <x v="1"/>
  </r>
  <r>
    <s v="ODR8428963692g"/>
    <s v="C800316L"/>
    <x v="164"/>
    <s v="P262382"/>
    <n v="5510000"/>
    <n v="3"/>
    <n v="165300000"/>
    <n v="0"/>
    <n v="165300000"/>
    <n v="1"/>
    <x v="1"/>
    <n v="0"/>
    <n v="4"/>
    <d v="2022-01-27T00:00:00"/>
    <x v="251"/>
    <n v="55100000"/>
    <n v="3801900"/>
    <x v="4"/>
    <s v="Payaxis"/>
    <n v="153894300"/>
    <n v="0.93100000000000005"/>
    <x v="1"/>
  </r>
  <r>
    <s v="ODR4017987422x"/>
    <s v="C865081L"/>
    <x v="125"/>
    <s v="P245834"/>
    <n v="2032900"/>
    <n v="8"/>
    <n v="162632000"/>
    <n v="0"/>
    <n v="162632000"/>
    <n v="1"/>
    <x v="1"/>
    <n v="0"/>
    <n v="4"/>
    <d v="2021-09-21T00:00:00"/>
    <x v="263"/>
    <n v="20329000"/>
    <n v="1423030"/>
    <x v="2"/>
    <s v="Payaxis"/>
    <n v="151247760"/>
    <n v="0.93"/>
    <x v="1"/>
  </r>
  <r>
    <s v="ODR5376896253d"/>
    <s v="C145580L"/>
    <x v="165"/>
    <s v="P792775"/>
    <n v="15398942"/>
    <n v="1"/>
    <n v="153989000"/>
    <n v="0"/>
    <n v="153989000"/>
    <n v="1"/>
    <x v="1"/>
    <n v="0"/>
    <n v="13"/>
    <d v="2022-04-08T00:00:00"/>
    <x v="264"/>
    <n v="153989000"/>
    <n v="10471300"/>
    <x v="1"/>
    <s v="Easypay_MA"/>
    <n v="143517700"/>
    <n v="0.93199968828942326"/>
    <x v="1"/>
  </r>
  <r>
    <s v="ODR2855118495m"/>
    <s v="C835857L"/>
    <x v="166"/>
    <s v="P754831"/>
    <n v="550942"/>
    <n v="26"/>
    <n v="143245000"/>
    <n v="0"/>
    <n v="143245000"/>
    <n v="1"/>
    <x v="0"/>
    <n v="1"/>
    <n v="16"/>
    <d v="2022-03-04T00:00:00"/>
    <x v="265"/>
    <n v="5509420"/>
    <n v="429722"/>
    <x v="4"/>
    <s v="financesettlement"/>
    <n v="132072228"/>
    <n v="0.92200235959370314"/>
    <x v="2"/>
  </r>
  <r>
    <s v="ODR5932569578h"/>
    <s v="C954865L"/>
    <x v="122"/>
    <s v="P948018"/>
    <n v="7076000"/>
    <n v="2"/>
    <n v="141520000"/>
    <n v="0"/>
    <n v="141520000"/>
    <n v="1"/>
    <x v="1"/>
    <n v="0"/>
    <n v="7"/>
    <d v="2022-05-26T00:00:00"/>
    <x v="266"/>
    <n v="70760000"/>
    <n v="5377760"/>
    <x v="3"/>
    <s v="Easypay"/>
    <n v="130764480"/>
    <n v="0.92400000000000004"/>
    <x v="1"/>
  </r>
  <r>
    <s v="ODR8777208714n"/>
    <s v="C325659L"/>
    <x v="66"/>
    <s v="P678370"/>
    <n v="4599400"/>
    <n v="3"/>
    <n v="137982000"/>
    <n v="0"/>
    <n v="137982000"/>
    <n v="1"/>
    <x v="1"/>
    <n v="0"/>
    <n v="4"/>
    <d v="2022-08-15T00:00:00"/>
    <x v="267"/>
    <n v="45994000"/>
    <n v="3081600"/>
    <x v="4"/>
    <s v="Payaxis"/>
    <n v="128737200"/>
    <n v="0.93299995651606726"/>
    <x v="1"/>
  </r>
  <r>
    <s v="ODR7938332423h"/>
    <s v="C727904L"/>
    <x v="160"/>
    <s v="P670559"/>
    <n v="13630000"/>
    <n v="1"/>
    <n v="136300000"/>
    <n v="0"/>
    <n v="136300000"/>
    <n v="1"/>
    <x v="1"/>
    <n v="0"/>
    <n v="12"/>
    <d v="2021-11-17T00:00:00"/>
    <x v="268"/>
    <n v="136300000"/>
    <n v="9541000"/>
    <x v="3"/>
    <s v="internetbanking"/>
    <n v="126759000"/>
    <n v="0.93"/>
    <x v="1"/>
  </r>
  <r>
    <s v="ODR7759089994x"/>
    <s v="C339434L"/>
    <x v="167"/>
    <s v="P709484"/>
    <n v="13630000"/>
    <n v="1"/>
    <n v="136300000"/>
    <n v="0"/>
    <n v="136300000"/>
    <n v="1"/>
    <x v="1"/>
    <n v="0"/>
    <n v="12"/>
    <d v="2021-08-14T00:00:00"/>
    <x v="252"/>
    <n v="136300000"/>
    <n v="8723200"/>
    <x v="3"/>
    <s v="internetbanking"/>
    <n v="127576800"/>
    <n v="0.93600000000000005"/>
    <x v="1"/>
  </r>
  <r>
    <s v="ODR5237930163f"/>
    <s v="C332672L"/>
    <x v="168"/>
    <s v="P709484"/>
    <n v="13630000"/>
    <n v="1"/>
    <n v="136300000"/>
    <n v="0"/>
    <n v="136300000"/>
    <n v="1"/>
    <x v="1"/>
    <n v="0"/>
    <n v="4"/>
    <d v="2021-12-25T00:00:00"/>
    <x v="252"/>
    <n v="136300000"/>
    <n v="8723200"/>
    <x v="3"/>
    <s v="Payaxis"/>
    <n v="127576800"/>
    <n v="0.93600000000000005"/>
    <x v="1"/>
  </r>
  <r>
    <s v="ODR8766327062r"/>
    <s v="C332672L"/>
    <x v="169"/>
    <s v="P709484"/>
    <n v="13630000"/>
    <n v="1"/>
    <n v="136300000"/>
    <n v="0"/>
    <n v="136300000"/>
    <n v="1"/>
    <x v="1"/>
    <n v="0"/>
    <n v="4"/>
    <d v="2021-12-25T00:00:00"/>
    <x v="252"/>
    <n v="136300000"/>
    <n v="8723200"/>
    <x v="3"/>
    <s v="Payaxis"/>
    <n v="127576800"/>
    <n v="0.93600000000000005"/>
    <x v="1"/>
  </r>
  <r>
    <s v="ODR2975516650m"/>
    <s v="C483498L"/>
    <x v="170"/>
    <s v="P709484"/>
    <n v="13630000"/>
    <n v="1"/>
    <n v="136300000"/>
    <n v="0"/>
    <n v="136300000"/>
    <n v="1"/>
    <x v="1"/>
    <n v="0"/>
    <n v="9"/>
    <d v="2021-08-23T00:00:00"/>
    <x v="252"/>
    <n v="136300000"/>
    <n v="8723200"/>
    <x v="3"/>
    <s v="mygateway"/>
    <n v="127576800"/>
    <n v="0.93600000000000005"/>
    <x v="1"/>
  </r>
  <r>
    <s v="ODR6605691742r"/>
    <s v="C795882L"/>
    <x v="171"/>
    <s v="P709484"/>
    <n v="13630000"/>
    <n v="1"/>
    <n v="136300000"/>
    <n v="0"/>
    <n v="136300000"/>
    <n v="1"/>
    <x v="1"/>
    <n v="0"/>
    <n v="4"/>
    <d v="2022-05-02T00:00:00"/>
    <x v="252"/>
    <n v="136300000"/>
    <n v="8723200"/>
    <x v="3"/>
    <s v="Payaxis"/>
    <n v="127576800"/>
    <n v="0.93600000000000005"/>
    <x v="1"/>
  </r>
  <r>
    <s v="ODR6157532480g"/>
    <s v="C985354L"/>
    <x v="45"/>
    <s v="P670559"/>
    <n v="13630000"/>
    <n v="1"/>
    <n v="136300000"/>
    <n v="0"/>
    <n v="136300000"/>
    <n v="1"/>
    <x v="1"/>
    <n v="0"/>
    <n v="7"/>
    <d v="2021-10-02T00:00:00"/>
    <x v="268"/>
    <n v="136300000"/>
    <n v="9541000"/>
    <x v="3"/>
    <s v="Easypay"/>
    <n v="126759000"/>
    <n v="0.93"/>
    <x v="1"/>
  </r>
  <r>
    <s v="ODR8064968855a"/>
    <s v="C475080L"/>
    <x v="23"/>
    <s v="P709484"/>
    <n v="13630000"/>
    <n v="1"/>
    <n v="136300000"/>
    <n v="0"/>
    <n v="136300000"/>
    <n v="1"/>
    <x v="1"/>
    <n v="0"/>
    <n v="7"/>
    <d v="2022-04-27T00:00:00"/>
    <x v="252"/>
    <n v="136300000"/>
    <n v="8723200"/>
    <x v="3"/>
    <s v="Easypay"/>
    <n v="127576800"/>
    <n v="0.93600000000000005"/>
    <x v="1"/>
  </r>
  <r>
    <s v="ODR3206032021q"/>
    <s v="C137305L"/>
    <x v="112"/>
    <s v="P709484"/>
    <n v="13630000"/>
    <n v="1"/>
    <n v="136300000"/>
    <n v="0"/>
    <n v="136300000"/>
    <n v="1"/>
    <x v="1"/>
    <n v="0"/>
    <n v="4"/>
    <d v="2022-04-16T00:00:00"/>
    <x v="252"/>
    <n v="136300000"/>
    <n v="8723200"/>
    <x v="3"/>
    <s v="Payaxis"/>
    <n v="127576800"/>
    <n v="0.93600000000000005"/>
    <x v="1"/>
  </r>
  <r>
    <s v="ODR1610288141w"/>
    <s v="C573424L"/>
    <x v="172"/>
    <s v="P640071"/>
    <n v="6321942"/>
    <n v="2"/>
    <n v="126439000"/>
    <n v="0"/>
    <n v="126439000"/>
    <n v="1"/>
    <x v="1"/>
    <n v="0"/>
    <n v="9"/>
    <d v="2021-07-16T00:00:00"/>
    <x v="269"/>
    <n v="63219400"/>
    <n v="4235680"/>
    <x v="3"/>
    <s v="mygateway"/>
    <n v="117967640"/>
    <n v="0.93300041917446352"/>
    <x v="1"/>
  </r>
  <r>
    <s v="ODR6577399320u"/>
    <s v="C131092L"/>
    <x v="144"/>
    <s v="P640071"/>
    <n v="6321942"/>
    <n v="2"/>
    <n v="126439000"/>
    <n v="0"/>
    <n v="126439000"/>
    <n v="1"/>
    <x v="1"/>
    <n v="0"/>
    <n v="12"/>
    <d v="2021-08-04T00:00:00"/>
    <x v="269"/>
    <n v="63219400"/>
    <n v="4235680"/>
    <x v="3"/>
    <s v="internetbanking"/>
    <n v="117967640"/>
    <n v="0.93300041917446352"/>
    <x v="1"/>
  </r>
  <r>
    <s v="ODR8132420618n"/>
    <s v="C685143L"/>
    <x v="172"/>
    <s v="P812976"/>
    <n v="6321942"/>
    <n v="2"/>
    <n v="126439000"/>
    <n v="0"/>
    <n v="126439000"/>
    <n v="1"/>
    <x v="1"/>
    <n v="0"/>
    <n v="9"/>
    <d v="2021-07-03T00:00:00"/>
    <x v="257"/>
    <n v="63219400"/>
    <n v="5373640"/>
    <x v="4"/>
    <s v="mygateway"/>
    <n v="115691720"/>
    <n v="0.91500027681332496"/>
    <x v="1"/>
  </r>
  <r>
    <s v="ODR7938513252i"/>
    <s v="C716051L"/>
    <x v="173"/>
    <s v="P306870"/>
    <n v="1160000"/>
    <n v="10"/>
    <n v="116000000"/>
    <n v="0"/>
    <n v="116000000"/>
    <n v="1"/>
    <x v="1"/>
    <n v="0"/>
    <n v="4"/>
    <d v="2021-12-18T00:00:00"/>
    <x v="270"/>
    <n v="11600000"/>
    <n v="928000"/>
    <x v="1"/>
    <s v="Payaxis"/>
    <n v="106720000"/>
    <n v="0.92"/>
    <x v="1"/>
  </r>
  <r>
    <s v="ODR1542623352b"/>
    <s v="C501323L"/>
    <x v="77"/>
    <s v="P539142"/>
    <n v="3769942"/>
    <n v="3"/>
    <n v="113098000"/>
    <n v="0"/>
    <n v="113098000"/>
    <n v="1"/>
    <x v="0"/>
    <n v="0"/>
    <n v="4"/>
    <d v="2022-07-21T00:00:00"/>
    <x v="271"/>
    <n v="36145600"/>
    <n v="2530190"/>
    <x v="4"/>
    <s v="Payaxis"/>
    <n v="105507430"/>
    <n v="0.93288502007108876"/>
    <x v="1"/>
  </r>
  <r>
    <s v="ODR1668947815t"/>
    <s v="C752800L"/>
    <x v="174"/>
    <s v="P748886"/>
    <n v="5596942"/>
    <n v="2"/>
    <n v="111939000"/>
    <n v="0"/>
    <n v="111939000"/>
    <n v="1"/>
    <x v="1"/>
    <n v="0"/>
    <n v="8"/>
    <d v="2021-08-03T00:00:00"/>
    <x v="272"/>
    <n v="55969400"/>
    <n v="3637990"/>
    <x v="4"/>
    <s v="ublcreditcard"/>
    <n v="104663020"/>
    <n v="0.93500049133903285"/>
    <x v="1"/>
  </r>
  <r>
    <s v="ODR8307716833v"/>
    <s v="C966878L"/>
    <x v="125"/>
    <s v="P748886"/>
    <n v="5596942"/>
    <n v="2"/>
    <n v="111939000"/>
    <n v="0"/>
    <n v="111939000"/>
    <n v="1"/>
    <x v="1"/>
    <n v="0"/>
    <n v="4"/>
    <d v="2021-08-17T00:00:00"/>
    <x v="272"/>
    <n v="55969400"/>
    <n v="3637990"/>
    <x v="4"/>
    <s v="Payaxis"/>
    <n v="104663020"/>
    <n v="0.93500049133903285"/>
    <x v="1"/>
  </r>
  <r>
    <s v="ODR9586154782c"/>
    <s v="C492850L"/>
    <x v="175"/>
    <s v="P670065"/>
    <n v="11062050"/>
    <n v="1"/>
    <n v="110620000"/>
    <n v="0"/>
    <n v="110620000"/>
    <n v="1"/>
    <x v="1"/>
    <n v="0"/>
    <n v="8"/>
    <d v="2021-07-09T00:00:00"/>
    <x v="273"/>
    <n v="110620000"/>
    <n v="7079710"/>
    <x v="1"/>
    <s v="ublcreditcard"/>
    <n v="103540290"/>
    <n v="0.93599972880130178"/>
    <x v="1"/>
  </r>
  <r>
    <s v="ODR5127337761o"/>
    <s v="C355869L"/>
    <x v="176"/>
    <s v="P926387"/>
    <n v="1333942"/>
    <n v="8"/>
    <n v="106715000"/>
    <n v="0"/>
    <n v="106715000"/>
    <n v="1"/>
    <x v="1"/>
    <n v="0"/>
    <n v="7"/>
    <d v="2022-03-23T00:00:00"/>
    <x v="274"/>
    <n v="13339400"/>
    <n v="1160520"/>
    <x v="4"/>
    <s v="Easypay"/>
    <n v="97430840"/>
    <n v="0.91300042168392448"/>
    <x v="1"/>
  </r>
  <r>
    <s v="ODR4709500777n"/>
    <s v="C179537L"/>
    <x v="35"/>
    <s v="P652031"/>
    <n v="5170642"/>
    <n v="2"/>
    <n v="103413000"/>
    <n v="0"/>
    <n v="103413000"/>
    <n v="1"/>
    <x v="0"/>
    <n v="0"/>
    <n v="4"/>
    <d v="2022-07-19T00:00:00"/>
    <x v="275"/>
    <n v="51706400"/>
    <n v="4033090"/>
    <x v="4"/>
    <s v="Payaxis"/>
    <n v="95346820"/>
    <n v="0.92200032877878024"/>
    <x v="1"/>
  </r>
  <r>
    <s v="ODR9024612750k"/>
    <s v="C648398L"/>
    <x v="117"/>
    <s v="P751549"/>
    <n v="5161942"/>
    <n v="2"/>
    <n v="103239000"/>
    <n v="0"/>
    <n v="103239000"/>
    <n v="1"/>
    <x v="1"/>
    <n v="0"/>
    <n v="8"/>
    <d v="2021-07-08T00:00:00"/>
    <x v="11"/>
    <n v="44080000"/>
    <n v="3879040"/>
    <x v="4"/>
    <s v="ublcreditcard"/>
    <n v="95480920"/>
    <n v="0.92485320469977428"/>
    <x v="1"/>
  </r>
  <r>
    <s v="ODR4431181008h"/>
    <s v="C982362L"/>
    <x v="177"/>
    <s v="P751549"/>
    <n v="5161942"/>
    <n v="2"/>
    <n v="103239000"/>
    <n v="0"/>
    <n v="103239000"/>
    <n v="1"/>
    <x v="1"/>
    <n v="0"/>
    <n v="8"/>
    <d v="2021-08-13T00:00:00"/>
    <x v="11"/>
    <n v="44080000"/>
    <n v="3879040"/>
    <x v="4"/>
    <s v="ublcreditcard"/>
    <n v="95480920"/>
    <n v="0.92485320469977428"/>
    <x v="1"/>
  </r>
  <r>
    <s v="ODR9928132526y"/>
    <s v="C492850L"/>
    <x v="178"/>
    <s v="P389672"/>
    <n v="10266000"/>
    <n v="1"/>
    <n v="102660000"/>
    <n v="0"/>
    <n v="102660000"/>
    <n v="1"/>
    <x v="1"/>
    <n v="0"/>
    <n v="4"/>
    <d v="2021-07-09T00:00:00"/>
    <x v="276"/>
    <n v="102660000"/>
    <n v="6364920"/>
    <x v="2"/>
    <s v="Payaxis"/>
    <n v="96295080"/>
    <n v="0.93799999999999994"/>
    <x v="1"/>
  </r>
  <r>
    <s v="ODR8180212110o"/>
    <s v="C492850L"/>
    <x v="179"/>
    <s v="P661542"/>
    <n v="927942"/>
    <n v="11"/>
    <n v="102074000"/>
    <n v="0"/>
    <n v="102074000"/>
    <n v="1"/>
    <x v="0"/>
    <n v="1"/>
    <n v="4"/>
    <d v="2021-07-09T00:00:00"/>
    <x v="277"/>
    <n v="9280000"/>
    <n v="649600"/>
    <x v="4"/>
    <s v="Payaxis"/>
    <n v="94928400"/>
    <n v="0.92999588533808808"/>
    <x v="2"/>
  </r>
  <r>
    <s v="ODR6829187112u"/>
    <s v="C351531L"/>
    <x v="180"/>
    <s v="P671747"/>
    <n v="4958942"/>
    <n v="2"/>
    <n v="99178800"/>
    <n v="0"/>
    <n v="99178800"/>
    <n v="1"/>
    <x v="1"/>
    <n v="0"/>
    <n v="4"/>
    <d v="2022-01-19T00:00:00"/>
    <x v="278"/>
    <n v="48586600"/>
    <n v="4226980"/>
    <x v="4"/>
    <s v="Payaxis"/>
    <n v="90724840"/>
    <n v="0.91476041250751172"/>
    <x v="1"/>
  </r>
  <r>
    <s v="ODR8246206101o"/>
    <s v="C940442L"/>
    <x v="181"/>
    <s v="P910456"/>
    <n v="4893750"/>
    <n v="2"/>
    <n v="97875000"/>
    <n v="0"/>
    <n v="97875000"/>
    <n v="1"/>
    <x v="1"/>
    <n v="0"/>
    <n v="4"/>
    <d v="2021-08-03T00:00:00"/>
    <x v="9"/>
    <n v="48937500"/>
    <n v="3621350"/>
    <x v="4"/>
    <s v="Payaxis"/>
    <n v="90632300"/>
    <n v="0.92600051085568325"/>
    <x v="1"/>
  </r>
  <r>
    <s v="ODR8566167933o"/>
    <s v="C415262L"/>
    <x v="182"/>
    <s v="P671747"/>
    <n v="4858660"/>
    <n v="2"/>
    <n v="97173200"/>
    <n v="0"/>
    <n v="97173200"/>
    <n v="1"/>
    <x v="1"/>
    <n v="0"/>
    <n v="4"/>
    <d v="2022-01-14T00:00:00"/>
    <x v="278"/>
    <n v="48586600"/>
    <n v="4226980"/>
    <x v="4"/>
    <s v="Payaxis"/>
    <n v="88719240"/>
    <n v="0.91300111553391261"/>
    <x v="1"/>
  </r>
  <r>
    <s v="ODR8996280744v"/>
    <s v="C796546L"/>
    <x v="183"/>
    <s v="P782682"/>
    <n v="4734540"/>
    <n v="2"/>
    <n v="94690800"/>
    <n v="0"/>
    <n v="94690800"/>
    <n v="1"/>
    <x v="1"/>
    <n v="0"/>
    <n v="4"/>
    <d v="2021-12-08T00:00:00"/>
    <x v="279"/>
    <n v="47345400"/>
    <n v="3787630"/>
    <x v="4"/>
    <s v="Payaxis"/>
    <n v="87115540"/>
    <n v="0.92000004224275223"/>
    <x v="1"/>
  </r>
  <r>
    <s v="ODR9449445027g"/>
    <s v="C347288L"/>
    <x v="168"/>
    <s v="P782682"/>
    <n v="4734540"/>
    <n v="2"/>
    <n v="94690800"/>
    <n v="0"/>
    <n v="94690800"/>
    <n v="1"/>
    <x v="1"/>
    <n v="0"/>
    <n v="4"/>
    <d v="2021-12-04T00:00:00"/>
    <x v="279"/>
    <n v="47345400"/>
    <n v="3787630"/>
    <x v="4"/>
    <s v="Payaxis"/>
    <n v="87115540"/>
    <n v="0.92000004224275223"/>
    <x v="1"/>
  </r>
  <r>
    <s v="ODR2421972930c"/>
    <s v="C616892L"/>
    <x v="184"/>
    <s v="P446550"/>
    <n v="4640000"/>
    <n v="2"/>
    <n v="92800000"/>
    <n v="0"/>
    <n v="92800000"/>
    <n v="1"/>
    <x v="1"/>
    <n v="0"/>
    <n v="10"/>
    <d v="2021-07-19T00:00:00"/>
    <x v="280"/>
    <n v="46400000"/>
    <n v="3155200"/>
    <x v="4"/>
    <s v="mcblite"/>
    <n v="86489600"/>
    <n v="0.93200000000000005"/>
    <x v="1"/>
  </r>
  <r>
    <s v="ODR6967152906b"/>
    <s v="C492850L"/>
    <x v="185"/>
    <s v="P592314"/>
    <n v="927942"/>
    <n v="10"/>
    <n v="92794200"/>
    <n v="0"/>
    <n v="92794200"/>
    <n v="1"/>
    <x v="0"/>
    <n v="1"/>
    <n v="4"/>
    <d v="2021-07-09T00:00:00"/>
    <x v="281"/>
    <n v="9280000"/>
    <n v="603200"/>
    <x v="4"/>
    <s v="Payaxis"/>
    <n v="86762200"/>
    <n v="0.93499593724607788"/>
    <x v="2"/>
  </r>
  <r>
    <s v="ODR8263036054f"/>
    <s v="C414907L"/>
    <x v="29"/>
    <s v="P678370"/>
    <n v="4599400"/>
    <n v="2"/>
    <n v="91988000"/>
    <n v="0"/>
    <n v="91988000"/>
    <n v="1"/>
    <x v="1"/>
    <n v="0"/>
    <n v="4"/>
    <d v="2022-07-26T00:00:00"/>
    <x v="267"/>
    <n v="45994000"/>
    <n v="3081600"/>
    <x v="4"/>
    <s v="Payaxis"/>
    <n v="85824800"/>
    <n v="0.93299995651606726"/>
    <x v="1"/>
  </r>
  <r>
    <s v="ODR6495196063u"/>
    <s v="C325659L"/>
    <x v="105"/>
    <s v="P678370"/>
    <n v="4599400"/>
    <n v="2"/>
    <n v="91988000"/>
    <n v="0"/>
    <n v="91988000"/>
    <n v="1"/>
    <x v="1"/>
    <n v="0"/>
    <n v="4"/>
    <d v="2022-08-15T00:00:00"/>
    <x v="267"/>
    <n v="45994000"/>
    <n v="3081600"/>
    <x v="4"/>
    <s v="Payaxis"/>
    <n v="85824800"/>
    <n v="0.93299995651606726"/>
    <x v="1"/>
  </r>
  <r>
    <s v="ODR2375712945a"/>
    <s v="C463487L"/>
    <x v="186"/>
    <s v="P751549"/>
    <n v="4581942"/>
    <n v="2"/>
    <n v="91638800"/>
    <n v="0"/>
    <n v="91638800"/>
    <n v="1"/>
    <x v="0"/>
    <n v="1"/>
    <n v="4"/>
    <d v="2021-10-26T00:00:00"/>
    <x v="11"/>
    <n v="44080000"/>
    <n v="3879040"/>
    <x v="4"/>
    <s v="Payaxis"/>
    <n v="83880720"/>
    <n v="0.91534066356172272"/>
    <x v="1"/>
  </r>
  <r>
    <s v="ODR3960478926v"/>
    <s v="C635102L"/>
    <x v="161"/>
    <s v="P751549"/>
    <n v="4581942"/>
    <n v="2"/>
    <n v="91638800"/>
    <n v="0"/>
    <n v="91638800"/>
    <n v="1"/>
    <x v="1"/>
    <n v="0"/>
    <n v="4"/>
    <d v="2021-10-24T00:00:00"/>
    <x v="11"/>
    <n v="44080000"/>
    <n v="3879040"/>
    <x v="4"/>
    <s v="Payaxis"/>
    <n v="83880720"/>
    <n v="0.91534066356172272"/>
    <x v="1"/>
  </r>
  <r>
    <s v="ODR9063345169y"/>
    <s v="C989354L"/>
    <x v="58"/>
    <s v="P751549"/>
    <n v="4581942"/>
    <n v="2"/>
    <n v="91638800"/>
    <n v="0"/>
    <n v="91638800"/>
    <n v="1"/>
    <x v="1"/>
    <n v="0"/>
    <n v="4"/>
    <d v="2021-10-01T00:00:00"/>
    <x v="11"/>
    <n v="44080000"/>
    <n v="3879040"/>
    <x v="4"/>
    <s v="Payaxis"/>
    <n v="83880720"/>
    <n v="0.91534066356172272"/>
    <x v="1"/>
  </r>
  <r>
    <s v="ODR7738840183p"/>
    <s v="C492850L"/>
    <x v="81"/>
    <s v="P677701"/>
    <n v="8789610"/>
    <n v="1"/>
    <n v="87896100"/>
    <n v="0"/>
    <n v="87896100"/>
    <n v="1"/>
    <x v="1"/>
    <n v="0"/>
    <n v="8"/>
    <d v="2021-07-09T00:00:00"/>
    <x v="282"/>
    <n v="87896100"/>
    <n v="5976900"/>
    <x v="1"/>
    <s v="ublcreditcard"/>
    <n v="81919200"/>
    <n v="0.93200039592200334"/>
    <x v="1"/>
  </r>
  <r>
    <s v="ODR8936684365b"/>
    <s v="C668686L"/>
    <x v="187"/>
    <s v="P579921"/>
    <n v="8700000"/>
    <n v="1"/>
    <n v="87000000"/>
    <n v="0"/>
    <n v="87000000"/>
    <n v="1"/>
    <x v="1"/>
    <n v="0"/>
    <n v="8"/>
    <d v="2021-08-16T00:00:00"/>
    <x v="259"/>
    <n v="87000000"/>
    <n v="5481000"/>
    <x v="3"/>
    <s v="ublcreditcard"/>
    <n v="81519000"/>
    <n v="0.93700000000000006"/>
    <x v="1"/>
  </r>
  <r>
    <s v="ODR1416381062s"/>
    <s v="C685669L"/>
    <x v="174"/>
    <s v="P579921"/>
    <n v="8700000"/>
    <n v="1"/>
    <n v="87000000"/>
    <n v="0"/>
    <n v="87000000"/>
    <n v="1"/>
    <x v="1"/>
    <n v="0"/>
    <n v="8"/>
    <d v="2021-07-24T00:00:00"/>
    <x v="259"/>
    <n v="87000000"/>
    <n v="5481000"/>
    <x v="3"/>
    <s v="ublcreditcard"/>
    <n v="81519000"/>
    <n v="0.93700000000000006"/>
    <x v="1"/>
  </r>
  <r>
    <s v="ODR4603685074q"/>
    <s v="C717869L"/>
    <x v="188"/>
    <s v="P579921"/>
    <n v="8700000"/>
    <n v="1"/>
    <n v="87000000"/>
    <n v="0"/>
    <n v="87000000"/>
    <n v="1"/>
    <x v="1"/>
    <n v="0"/>
    <n v="4"/>
    <d v="2021-10-11T00:00:00"/>
    <x v="259"/>
    <n v="87000000"/>
    <n v="5481000"/>
    <x v="3"/>
    <s v="Payaxis"/>
    <n v="81519000"/>
    <n v="0.93700000000000006"/>
    <x v="1"/>
  </r>
  <r>
    <s v="ODR3275600676m"/>
    <s v="C874059L"/>
    <x v="189"/>
    <s v="P579921"/>
    <n v="8700000"/>
    <n v="1"/>
    <n v="87000000"/>
    <n v="0"/>
    <n v="87000000"/>
    <n v="1"/>
    <x v="1"/>
    <n v="0"/>
    <n v="4"/>
    <d v="2022-01-16T00:00:00"/>
    <x v="259"/>
    <n v="87000000"/>
    <n v="5481000"/>
    <x v="3"/>
    <s v="Payaxis"/>
    <n v="81519000"/>
    <n v="0.93700000000000006"/>
    <x v="1"/>
  </r>
  <r>
    <s v="ODR2626926307i"/>
    <s v="C724228L"/>
    <x v="33"/>
    <s v="P579921"/>
    <n v="8700000"/>
    <n v="1"/>
    <n v="87000000"/>
    <n v="0"/>
    <n v="87000000"/>
    <n v="1"/>
    <x v="0"/>
    <n v="0"/>
    <n v="4"/>
    <d v="2022-07-19T00:00:00"/>
    <x v="259"/>
    <n v="87000000"/>
    <n v="5481000"/>
    <x v="3"/>
    <s v="Payaxis"/>
    <n v="81519000"/>
    <n v="0.93700000000000006"/>
    <x v="1"/>
  </r>
  <r>
    <s v="ODR5724105450l"/>
    <s v="C114766L"/>
    <x v="190"/>
    <s v="P579921"/>
    <n v="8700000"/>
    <n v="1"/>
    <n v="87000000"/>
    <n v="0"/>
    <n v="87000000"/>
    <n v="1"/>
    <x v="1"/>
    <n v="0"/>
    <n v="4"/>
    <d v="2022-01-28T00:00:00"/>
    <x v="259"/>
    <n v="87000000"/>
    <n v="5481000"/>
    <x v="3"/>
    <s v="Payaxis"/>
    <n v="81519000"/>
    <n v="0.93700000000000006"/>
    <x v="1"/>
  </r>
  <r>
    <s v="ODR3548333784z"/>
    <s v="C334571L"/>
    <x v="191"/>
    <s v="P334177"/>
    <n v="1078742"/>
    <n v="8"/>
    <n v="86299400"/>
    <n v="0"/>
    <n v="86299400"/>
    <n v="1"/>
    <x v="1"/>
    <n v="0"/>
    <n v="4"/>
    <d v="2022-02-25T00:00:00"/>
    <x v="283"/>
    <n v="10787400"/>
    <n v="927710"/>
    <x v="4"/>
    <s v="Payaxis"/>
    <n v="78877720"/>
    <n v="0.91400079258951972"/>
    <x v="1"/>
  </r>
  <r>
    <s v="ODR9811214613a"/>
    <s v="C312751L"/>
    <x v="106"/>
    <s v="P361624"/>
    <n v="8467942"/>
    <n v="1"/>
    <n v="84679400"/>
    <n v="0"/>
    <n v="84679400"/>
    <n v="1"/>
    <x v="0"/>
    <n v="0"/>
    <n v="4"/>
    <d v="2022-08-16T00:00:00"/>
    <x v="284"/>
    <n v="84679400"/>
    <n v="7282420"/>
    <x v="2"/>
    <s v="Payaxis"/>
    <n v="77396980"/>
    <n v="0.91400009919767977"/>
    <x v="1"/>
  </r>
  <r>
    <s v="ODR6488387933t"/>
    <s v="C461943L"/>
    <x v="44"/>
    <s v="P669465"/>
    <n v="4215440"/>
    <n v="2"/>
    <n v="84308800"/>
    <n v="0"/>
    <n v="84308800"/>
    <n v="1"/>
    <x v="1"/>
    <n v="0"/>
    <n v="4"/>
    <d v="2022-05-09T00:00:00"/>
    <x v="285"/>
    <n v="42154400"/>
    <n v="2950810"/>
    <x v="2"/>
    <s v="Payaxis"/>
    <n v="78407180"/>
    <n v="0.92999995255536794"/>
    <x v="1"/>
  </r>
  <r>
    <s v="ODR7788752298h"/>
    <s v="C424744L"/>
    <x v="192"/>
    <s v="P473888"/>
    <n v="8410000"/>
    <n v="1"/>
    <n v="84100000"/>
    <n v="0"/>
    <n v="84100000"/>
    <n v="1"/>
    <x v="1"/>
    <n v="0"/>
    <n v="12"/>
    <d v="2021-09-25T00:00:00"/>
    <x v="286"/>
    <n v="84100000"/>
    <n v="5046000"/>
    <x v="3"/>
    <s v="internetbanking"/>
    <n v="79054000"/>
    <n v="0.94"/>
    <x v="1"/>
  </r>
  <r>
    <s v="ODR6951920757p"/>
    <s v="C469250L"/>
    <x v="193"/>
    <s v="P473888"/>
    <n v="8410000"/>
    <n v="1"/>
    <n v="84100000"/>
    <n v="0"/>
    <n v="84100000"/>
    <n v="1"/>
    <x v="1"/>
    <n v="0"/>
    <n v="8"/>
    <d v="2021-07-03T00:00:00"/>
    <x v="286"/>
    <n v="84100000"/>
    <n v="5046000"/>
    <x v="3"/>
    <s v="ublcreditcard"/>
    <n v="79054000"/>
    <n v="0.94"/>
    <x v="1"/>
  </r>
  <r>
    <s v="ODR1430144851l"/>
    <s v="C992037L"/>
    <x v="194"/>
    <s v="P473888"/>
    <n v="8410000"/>
    <n v="1"/>
    <n v="84100000"/>
    <n v="0"/>
    <n v="84100000"/>
    <n v="1"/>
    <x v="1"/>
    <n v="0"/>
    <n v="4"/>
    <d v="2021-11-21T00:00:00"/>
    <x v="286"/>
    <n v="84100000"/>
    <n v="5046000"/>
    <x v="3"/>
    <s v="Payaxis"/>
    <n v="79054000"/>
    <n v="0.94"/>
    <x v="1"/>
  </r>
  <r>
    <s v="ODR8429862177f"/>
    <s v="C987239L"/>
    <x v="97"/>
    <s v="P473888"/>
    <n v="8410000"/>
    <n v="1"/>
    <n v="84100000"/>
    <n v="0"/>
    <n v="84100000"/>
    <n v="1"/>
    <x v="1"/>
    <n v="0"/>
    <n v="8"/>
    <d v="2021-07-22T00:00:00"/>
    <x v="286"/>
    <n v="84100000"/>
    <n v="5046000"/>
    <x v="3"/>
    <s v="ublcreditcard"/>
    <n v="79054000"/>
    <n v="0.94"/>
    <x v="1"/>
  </r>
  <r>
    <s v="ODR9222124598e"/>
    <s v="C461801L"/>
    <x v="17"/>
    <s v="P473888"/>
    <n v="8410000"/>
    <n v="1"/>
    <n v="84100000"/>
    <n v="0"/>
    <n v="84100000"/>
    <n v="1"/>
    <x v="1"/>
    <n v="0"/>
    <n v="7"/>
    <d v="2022-04-08T00:00:00"/>
    <x v="286"/>
    <n v="84100000"/>
    <n v="5046000"/>
    <x v="3"/>
    <s v="Easypay"/>
    <n v="79054000"/>
    <n v="0.94"/>
    <x v="1"/>
  </r>
  <r>
    <s v="ODR8458511864u"/>
    <s v="C653890L"/>
    <x v="32"/>
    <s v="P473888"/>
    <n v="8410000"/>
    <n v="1"/>
    <n v="84100000"/>
    <n v="0"/>
    <n v="84100000"/>
    <n v="1"/>
    <x v="0"/>
    <n v="0"/>
    <n v="4"/>
    <d v="2022-07-13T00:00:00"/>
    <x v="286"/>
    <n v="84100000"/>
    <n v="5046000"/>
    <x v="3"/>
    <s v="Payaxis"/>
    <n v="79054000"/>
    <n v="0.94"/>
    <x v="1"/>
  </r>
  <r>
    <s v="ODR3894570161o"/>
    <s v="C623160L"/>
    <x v="195"/>
    <s v="P876996"/>
    <n v="8410000"/>
    <n v="1"/>
    <n v="84100000"/>
    <n v="0"/>
    <n v="84100000"/>
    <n v="1"/>
    <x v="1"/>
    <n v="0"/>
    <n v="7"/>
    <d v="2022-03-12T00:00:00"/>
    <x v="287"/>
    <n v="84100000"/>
    <n v="5466500"/>
    <x v="1"/>
    <s v="Easypay"/>
    <n v="78633500"/>
    <n v="0.93500000000000005"/>
    <x v="1"/>
  </r>
  <r>
    <s v="ODR5525026553b"/>
    <s v="C242231L"/>
    <x v="13"/>
    <s v="P876996"/>
    <n v="8410000"/>
    <n v="1"/>
    <n v="84100000"/>
    <n v="0"/>
    <n v="84100000"/>
    <n v="1"/>
    <x v="0"/>
    <n v="0"/>
    <n v="7"/>
    <d v="2021-09-22T00:00:00"/>
    <x v="287"/>
    <n v="84100000"/>
    <n v="5466500"/>
    <x v="1"/>
    <s v="Easypay"/>
    <n v="78633500"/>
    <n v="0.93500000000000005"/>
    <x v="1"/>
  </r>
  <r>
    <s v="ODR9611745456d"/>
    <s v="C132488L"/>
    <x v="107"/>
    <s v="P926387"/>
    <n v="1333942"/>
    <n v="6"/>
    <n v="80036500"/>
    <n v="0"/>
    <n v="80036500"/>
    <n v="1"/>
    <x v="1"/>
    <n v="0"/>
    <n v="4"/>
    <d v="2021-12-09T00:00:00"/>
    <x v="274"/>
    <n v="13339400"/>
    <n v="1160520"/>
    <x v="4"/>
    <s v="Payaxis"/>
    <n v="73073380"/>
    <n v="0.91300069343362089"/>
    <x v="1"/>
  </r>
  <r>
    <s v="ODR2111594442c"/>
    <s v="C333379L"/>
    <x v="196"/>
    <s v="P293009"/>
    <n v="3958500"/>
    <n v="2"/>
    <n v="79170000"/>
    <n v="0"/>
    <n v="79170000"/>
    <n v="1"/>
    <x v="1"/>
    <n v="0"/>
    <n v="7"/>
    <d v="2022-03-14T00:00:00"/>
    <x v="288"/>
    <n v="36475600"/>
    <n v="2918040"/>
    <x v="2"/>
    <s v="Easypay"/>
    <n v="73333920"/>
    <n v="0.92628419856006061"/>
    <x v="1"/>
  </r>
  <r>
    <s v="ODR3133094801s"/>
    <s v="C980973L"/>
    <x v="197"/>
    <s v="P482074"/>
    <n v="3897310"/>
    <n v="2"/>
    <n v="77946200"/>
    <n v="0"/>
    <n v="77946200"/>
    <n v="1"/>
    <x v="1"/>
    <n v="0"/>
    <n v="4"/>
    <d v="2021-10-27T00:00:00"/>
    <x v="289"/>
    <n v="38973100"/>
    <n v="2494230"/>
    <x v="2"/>
    <s v="Payaxis"/>
    <n v="72957740"/>
    <n v="0.93600124188222134"/>
    <x v="1"/>
  </r>
  <r>
    <s v="ODR1928770856o"/>
    <s v="C283866L"/>
    <x v="177"/>
    <s v="P451876"/>
    <n v="3887160"/>
    <n v="2"/>
    <n v="77743200"/>
    <n v="0"/>
    <n v="77743200"/>
    <n v="1"/>
    <x v="0"/>
    <n v="0"/>
    <n v="8"/>
    <d v="2021-07-18T00:00:00"/>
    <x v="290"/>
    <n v="38871600"/>
    <n v="3420670"/>
    <x v="2"/>
    <s v="ublcreditcard"/>
    <n v="70901860"/>
    <n v="0.91200079235225717"/>
    <x v="1"/>
  </r>
  <r>
    <s v="ODR1254781912g"/>
    <s v="C941247L"/>
    <x v="198"/>
    <s v="P426226"/>
    <n v="7656000"/>
    <n v="1"/>
    <n v="76560000"/>
    <n v="0"/>
    <n v="76560000"/>
    <n v="1"/>
    <x v="1"/>
    <n v="0"/>
    <n v="9"/>
    <d v="2021-09-21T00:00:00"/>
    <x v="291"/>
    <n v="76560000"/>
    <n v="5052960"/>
    <x v="3"/>
    <s v="mygateway"/>
    <n v="71507040"/>
    <n v="0.93400000000000005"/>
    <x v="1"/>
  </r>
  <r>
    <s v="ODR7183155771l"/>
    <s v="C339395L"/>
    <x v="199"/>
    <s v="P426226"/>
    <n v="7656000"/>
    <n v="1"/>
    <n v="76560000"/>
    <n v="0"/>
    <n v="76560000"/>
    <n v="1"/>
    <x v="0"/>
    <n v="0"/>
    <n v="4"/>
    <d v="2021-09-28T00:00:00"/>
    <x v="291"/>
    <n v="76560000"/>
    <n v="5052960"/>
    <x v="3"/>
    <s v="Payaxis"/>
    <n v="71507040"/>
    <n v="0.93400000000000005"/>
    <x v="1"/>
  </r>
  <r>
    <s v="ODR5388477605n"/>
    <s v="C242231L"/>
    <x v="200"/>
    <s v="P426226"/>
    <n v="7656000"/>
    <n v="1"/>
    <n v="76560000"/>
    <n v="0"/>
    <n v="76560000"/>
    <n v="1"/>
    <x v="0"/>
    <n v="1"/>
    <n v="1"/>
    <d v="2021-09-22T00:00:00"/>
    <x v="291"/>
    <n v="76560000"/>
    <n v="5052960"/>
    <x v="3"/>
    <s v="cod"/>
    <n v="71507040"/>
    <n v="0.93400000000000005"/>
    <x v="1"/>
  </r>
  <r>
    <s v="ODR7253672109b"/>
    <s v="C451973L"/>
    <x v="201"/>
    <s v="P426226"/>
    <n v="7656000"/>
    <n v="1"/>
    <n v="76560000"/>
    <n v="0"/>
    <n v="76560000"/>
    <n v="1"/>
    <x v="1"/>
    <n v="0"/>
    <n v="4"/>
    <d v="2021-11-26T00:00:00"/>
    <x v="291"/>
    <n v="76560000"/>
    <n v="5052960"/>
    <x v="3"/>
    <s v="Payaxis"/>
    <n v="71507040"/>
    <n v="0.93400000000000005"/>
    <x v="1"/>
  </r>
  <r>
    <s v="ODR9010786709a"/>
    <s v="C404198L"/>
    <x v="9"/>
    <s v="P426226"/>
    <n v="7656000"/>
    <n v="1"/>
    <n v="76560000"/>
    <n v="0"/>
    <n v="76560000"/>
    <n v="1"/>
    <x v="1"/>
    <n v="0"/>
    <n v="5"/>
    <d v="2021-11-06T00:00:00"/>
    <x v="291"/>
    <n v="76560000"/>
    <n v="5052960"/>
    <x v="3"/>
    <s v="jazzwallet"/>
    <n v="71507040"/>
    <n v="0.93400000000000005"/>
    <x v="1"/>
  </r>
  <r>
    <s v="ODR4723034063g"/>
    <s v="C215074L"/>
    <x v="202"/>
    <s v="P426226"/>
    <n v="7656000"/>
    <n v="1"/>
    <n v="76560000"/>
    <n v="0"/>
    <n v="76560000"/>
    <n v="1"/>
    <x v="1"/>
    <n v="0"/>
    <n v="4"/>
    <d v="2021-09-13T00:00:00"/>
    <x v="291"/>
    <n v="76560000"/>
    <n v="5052960"/>
    <x v="3"/>
    <s v="Payaxis"/>
    <n v="71507040"/>
    <n v="0.93400000000000005"/>
    <x v="1"/>
  </r>
  <r>
    <s v="ODR3840377906s"/>
    <s v="C215074L"/>
    <x v="203"/>
    <s v="P426226"/>
    <n v="7656000"/>
    <n v="1"/>
    <n v="76560000"/>
    <n v="0"/>
    <n v="76560000"/>
    <n v="1"/>
    <x v="0"/>
    <n v="0"/>
    <n v="4"/>
    <d v="2021-09-13T00:00:00"/>
    <x v="291"/>
    <n v="76560000"/>
    <n v="5052960"/>
    <x v="3"/>
    <s v="Payaxis"/>
    <n v="71507040"/>
    <n v="0.93400000000000005"/>
    <x v="1"/>
  </r>
  <r>
    <s v="ODR2020979721k"/>
    <s v="C635102L"/>
    <x v="204"/>
    <s v="P353028"/>
    <n v="1275942"/>
    <n v="6"/>
    <n v="76556500"/>
    <n v="0"/>
    <n v="76556500"/>
    <n v="1"/>
    <x v="0"/>
    <n v="0"/>
    <n v="4"/>
    <d v="2021-10-24T00:00:00"/>
    <x v="292"/>
    <n v="11234600"/>
    <n v="707774"/>
    <x v="4"/>
    <s v="Payaxis"/>
    <n v="72309856"/>
    <n v="0.94452928229477573"/>
    <x v="1"/>
  </r>
  <r>
    <s v="ODR3721363798m"/>
    <s v="C635102L"/>
    <x v="159"/>
    <s v="P353028"/>
    <n v="1275942"/>
    <n v="6"/>
    <n v="76556500"/>
    <n v="0"/>
    <n v="76556500"/>
    <n v="1"/>
    <x v="0"/>
    <n v="1"/>
    <n v="4"/>
    <d v="2021-10-24T00:00:00"/>
    <x v="292"/>
    <n v="11234600"/>
    <n v="707774"/>
    <x v="4"/>
    <s v="Payaxis"/>
    <n v="72309856"/>
    <n v="0.94452928229477573"/>
    <x v="1"/>
  </r>
  <r>
    <s v="ODR1570029293n"/>
    <s v="C952778L"/>
    <x v="205"/>
    <s v="P353028"/>
    <n v="1275942"/>
    <n v="6"/>
    <n v="76556500"/>
    <n v="0"/>
    <n v="76556500"/>
    <n v="1"/>
    <x v="1"/>
    <n v="0"/>
    <n v="4"/>
    <d v="2021-07-15T00:00:00"/>
    <x v="292"/>
    <n v="11234600"/>
    <n v="707774"/>
    <x v="4"/>
    <s v="Payaxis"/>
    <n v="72309856"/>
    <n v="0.94452928229477573"/>
    <x v="1"/>
  </r>
  <r>
    <s v="ODR6208541320h"/>
    <s v="C247284L"/>
    <x v="206"/>
    <s v="P387024"/>
    <n v="2544982"/>
    <n v="3"/>
    <n v="76349500"/>
    <n v="0"/>
    <n v="76349500"/>
    <n v="1"/>
    <x v="1"/>
    <n v="0"/>
    <n v="9"/>
    <d v="2021-07-25T00:00:00"/>
    <x v="293"/>
    <n v="25449800"/>
    <n v="1628760"/>
    <x v="2"/>
    <s v="mygateway"/>
    <n v="71463220"/>
    <n v="0.9360011525943196"/>
    <x v="1"/>
  </r>
  <r>
    <s v="ODR9757586914p"/>
    <s v="C717869L"/>
    <x v="207"/>
    <s v="P314652"/>
    <n v="7540000"/>
    <n v="1"/>
    <n v="75400000"/>
    <n v="0"/>
    <n v="75400000"/>
    <n v="1"/>
    <x v="1"/>
    <n v="0"/>
    <n v="4"/>
    <d v="2021-10-11T00:00:00"/>
    <x v="294"/>
    <n v="75400000"/>
    <n v="5956600"/>
    <x v="3"/>
    <s v="Payaxis"/>
    <n v="69443400"/>
    <n v="0.92100000000000004"/>
    <x v="1"/>
  </r>
  <r>
    <s v="ODR7313991399b"/>
    <s v="C717869L"/>
    <x v="208"/>
    <s v="P314652"/>
    <n v="7540000"/>
    <n v="1"/>
    <n v="75400000"/>
    <n v="0"/>
    <n v="75400000"/>
    <n v="1"/>
    <x v="1"/>
    <n v="0"/>
    <n v="4"/>
    <d v="2021-10-11T00:00:00"/>
    <x v="294"/>
    <n v="75400000"/>
    <n v="5956600"/>
    <x v="3"/>
    <s v="Payaxis"/>
    <n v="69443400"/>
    <n v="0.92100000000000004"/>
    <x v="1"/>
  </r>
  <r>
    <s v="ODR1206072817h"/>
    <s v="C444616L"/>
    <x v="209"/>
    <s v="P479840"/>
    <n v="3770000"/>
    <n v="2"/>
    <n v="75400000"/>
    <n v="0"/>
    <n v="75400000"/>
    <n v="1"/>
    <x v="1"/>
    <n v="0"/>
    <n v="7"/>
    <d v="2021-12-21T00:00:00"/>
    <x v="295"/>
    <n v="45819400"/>
    <n v="2840780"/>
    <x v="4"/>
    <s v="Easypay"/>
    <n v="69718440"/>
    <n v="0.92464774535809013"/>
    <x v="1"/>
  </r>
  <r>
    <s v="ODR8513458405h"/>
    <s v="C242231L"/>
    <x v="204"/>
    <s v="P393352"/>
    <n v="7482000"/>
    <n v="1"/>
    <n v="74820000"/>
    <n v="0"/>
    <n v="74820000"/>
    <n v="1"/>
    <x v="1"/>
    <n v="0"/>
    <n v="4"/>
    <d v="2021-09-22T00:00:00"/>
    <x v="296"/>
    <n v="74820000"/>
    <n v="5312220"/>
    <x v="3"/>
    <s v="Payaxis"/>
    <n v="69507780"/>
    <n v="0.92900000000000005"/>
    <x v="1"/>
  </r>
  <r>
    <s v="ODR6215555710d"/>
    <s v="C907193L"/>
    <x v="210"/>
    <s v="P393352"/>
    <n v="7482000"/>
    <n v="1"/>
    <n v="74820000"/>
    <n v="0"/>
    <n v="74820000"/>
    <n v="1"/>
    <x v="1"/>
    <n v="0"/>
    <n v="9"/>
    <d v="2021-08-16T00:00:00"/>
    <x v="296"/>
    <n v="74820000"/>
    <n v="5312220"/>
    <x v="3"/>
    <s v="mygateway"/>
    <n v="69507780"/>
    <n v="0.92900000000000005"/>
    <x v="1"/>
  </r>
  <r>
    <s v="ODR9652610981u"/>
    <s v="C795657L"/>
    <x v="211"/>
    <s v="P393352"/>
    <n v="7482000"/>
    <n v="1"/>
    <n v="74820000"/>
    <n v="0"/>
    <n v="74820000"/>
    <n v="1"/>
    <x v="1"/>
    <n v="0"/>
    <n v="4"/>
    <d v="2022-01-03T00:00:00"/>
    <x v="296"/>
    <n v="74820000"/>
    <n v="5312220"/>
    <x v="3"/>
    <s v="Payaxis"/>
    <n v="69507780"/>
    <n v="0.92900000000000005"/>
    <x v="1"/>
  </r>
  <r>
    <s v="ODR1735795272r"/>
    <s v="C414907L"/>
    <x v="212"/>
    <s v="P393352"/>
    <n v="7482000"/>
    <n v="1"/>
    <n v="74820000"/>
    <n v="0"/>
    <n v="74820000"/>
    <n v="1"/>
    <x v="1"/>
    <n v="0"/>
    <n v="4"/>
    <d v="2022-07-26T00:00:00"/>
    <x v="296"/>
    <n v="74820000"/>
    <n v="5312220"/>
    <x v="3"/>
    <s v="Payaxis"/>
    <n v="69507780"/>
    <n v="0.92900000000000005"/>
    <x v="1"/>
  </r>
  <r>
    <s v="ODR3734109365j"/>
    <s v="C351531L"/>
    <x v="213"/>
    <s v="P393352"/>
    <n v="7482000"/>
    <n v="1"/>
    <n v="74820000"/>
    <n v="0"/>
    <n v="74820000"/>
    <n v="1"/>
    <x v="1"/>
    <n v="0"/>
    <n v="4"/>
    <d v="2022-01-19T00:00:00"/>
    <x v="296"/>
    <n v="74820000"/>
    <n v="5312220"/>
    <x v="3"/>
    <s v="Payaxis"/>
    <n v="69507780"/>
    <n v="0.92900000000000005"/>
    <x v="1"/>
  </r>
  <r>
    <s v="ODR6081308009j"/>
    <s v="C907186L"/>
    <x v="214"/>
    <s v="P611672"/>
    <n v="7368900"/>
    <n v="1"/>
    <n v="73689000"/>
    <n v="0"/>
    <n v="73689000"/>
    <n v="1"/>
    <x v="1"/>
    <n v="0"/>
    <n v="4"/>
    <d v="2022-05-08T00:00:00"/>
    <x v="297"/>
    <n v="73689000"/>
    <n v="6558290"/>
    <x v="2"/>
    <s v="Payaxis"/>
    <n v="67130710"/>
    <n v="0.91100042068694109"/>
    <x v="1"/>
  </r>
  <r>
    <s v="ODR6082588874d"/>
    <s v="C330163L"/>
    <x v="12"/>
    <s v="P611672"/>
    <n v="7368900"/>
    <n v="1"/>
    <n v="73689000"/>
    <n v="0"/>
    <n v="73689000"/>
    <n v="1"/>
    <x v="1"/>
    <n v="0"/>
    <n v="4"/>
    <d v="2022-03-11T00:00:00"/>
    <x v="297"/>
    <n v="73689000"/>
    <n v="6558290"/>
    <x v="2"/>
    <s v="Payaxis"/>
    <n v="67130710"/>
    <n v="0.91100042068694109"/>
    <x v="1"/>
  </r>
  <r>
    <s v="ODR8663670998m"/>
    <s v="C907186L"/>
    <x v="85"/>
    <s v="P611672"/>
    <n v="7368900"/>
    <n v="1"/>
    <n v="73689000"/>
    <n v="0"/>
    <n v="73689000"/>
    <n v="1"/>
    <x v="1"/>
    <n v="0"/>
    <n v="4"/>
    <d v="2022-05-08T00:00:00"/>
    <x v="297"/>
    <n v="73689000"/>
    <n v="6558290"/>
    <x v="2"/>
    <s v="Payaxis"/>
    <n v="67130710"/>
    <n v="0.91100042068694109"/>
    <x v="1"/>
  </r>
  <r>
    <s v="ODR6076928119d"/>
    <s v="C968294L"/>
    <x v="0"/>
    <s v="P182103"/>
    <n v="3683000"/>
    <n v="2"/>
    <n v="73660000"/>
    <n v="0"/>
    <n v="73660000"/>
    <n v="1"/>
    <x v="1"/>
    <n v="0"/>
    <n v="12"/>
    <d v="2021-11-04T00:00:00"/>
    <x v="298"/>
    <n v="36830000"/>
    <n v="3167380"/>
    <x v="5"/>
    <s v="internetbanking"/>
    <n v="67325240"/>
    <n v="0.91400000000000003"/>
    <x v="1"/>
  </r>
  <r>
    <s v="ODR4157739385e"/>
    <s v="C780898L"/>
    <x v="107"/>
    <s v="P973490"/>
    <n v="7307942"/>
    <n v="1"/>
    <n v="73079400"/>
    <n v="0"/>
    <n v="73079400"/>
    <n v="1"/>
    <x v="1"/>
    <n v="0"/>
    <n v="5"/>
    <d v="2021-11-17T00:00:00"/>
    <x v="299"/>
    <n v="73079400"/>
    <n v="4896300"/>
    <x v="1"/>
    <s v="jazzwallet"/>
    <n v="68183100"/>
    <n v="0.93300027093818505"/>
    <x v="1"/>
  </r>
  <r>
    <s v="ODR1664605588v"/>
    <s v="C780898L"/>
    <x v="61"/>
    <s v="P973490"/>
    <n v="7307942"/>
    <n v="1"/>
    <n v="73079400"/>
    <n v="0"/>
    <n v="73079400"/>
    <n v="1"/>
    <x v="1"/>
    <n v="0"/>
    <n v="4"/>
    <d v="2021-11-17T00:00:00"/>
    <x v="299"/>
    <n v="73079400"/>
    <n v="4896300"/>
    <x v="1"/>
    <s v="Payaxis"/>
    <n v="68183100"/>
    <n v="0.93300027093818505"/>
    <x v="1"/>
  </r>
  <r>
    <s v="ODR5069797334f"/>
    <s v="C492850L"/>
    <x v="199"/>
    <s v="P500104"/>
    <n v="3596000"/>
    <n v="2"/>
    <n v="71920000"/>
    <n v="0"/>
    <n v="71920000"/>
    <n v="1"/>
    <x v="0"/>
    <n v="0"/>
    <n v="4"/>
    <d v="2021-07-09T00:00:00"/>
    <x v="300"/>
    <n v="35960000"/>
    <n v="2589120"/>
    <x v="4"/>
    <s v="Payaxis"/>
    <n v="66741760"/>
    <n v="0.92800000000000005"/>
    <x v="1"/>
  </r>
  <r>
    <s v="ODR5629454592z"/>
    <s v="C924458L"/>
    <x v="215"/>
    <s v="P614583"/>
    <n v="1194742"/>
    <n v="6"/>
    <n v="71684500"/>
    <n v="0"/>
    <n v="71684500"/>
    <n v="1"/>
    <x v="1"/>
    <n v="0"/>
    <n v="4"/>
    <d v="2021-10-03T00:00:00"/>
    <x v="301"/>
    <n v="11947400"/>
    <n v="1027470"/>
    <x v="4"/>
    <s v="Payaxis"/>
    <n v="65519680"/>
    <n v="0.91400065565080313"/>
    <x v="1"/>
  </r>
  <r>
    <s v="ODR5211382386x"/>
    <s v="C325659L"/>
    <x v="66"/>
    <s v="P948018"/>
    <n v="7076000"/>
    <n v="1"/>
    <n v="70760000"/>
    <n v="0"/>
    <n v="70760000"/>
    <n v="1"/>
    <x v="1"/>
    <n v="0"/>
    <n v="7"/>
    <d v="2022-08-15T00:00:00"/>
    <x v="266"/>
    <n v="70760000"/>
    <n v="5377760"/>
    <x v="3"/>
    <s v="Easypay"/>
    <n v="65382240"/>
    <n v="0.92400000000000004"/>
    <x v="1"/>
  </r>
  <r>
    <s v="ODR8321058260b"/>
    <s v="C795690L"/>
    <x v="216"/>
    <s v="P984290"/>
    <n v="7046942"/>
    <n v="1"/>
    <n v="70469400"/>
    <n v="0"/>
    <n v="70469400"/>
    <n v="1"/>
    <x v="1"/>
    <n v="0"/>
    <n v="9"/>
    <d v="2021-08-02T00:00:00"/>
    <x v="302"/>
    <n v="70469400"/>
    <n v="4791900"/>
    <x v="4"/>
    <s v="mygateway"/>
    <n v="65677500"/>
    <n v="0.93200027245868422"/>
    <x v="1"/>
  </r>
  <r>
    <s v="ODR4614192970f"/>
    <s v="C987239L"/>
    <x v="97"/>
    <s v="P984290"/>
    <n v="7046942"/>
    <n v="1"/>
    <n v="70469400"/>
    <n v="0"/>
    <n v="70469400"/>
    <n v="1"/>
    <x v="1"/>
    <n v="0"/>
    <n v="9"/>
    <d v="2021-07-22T00:00:00"/>
    <x v="302"/>
    <n v="70469400"/>
    <n v="4791900"/>
    <x v="4"/>
    <s v="mygateway"/>
    <n v="65677500"/>
    <n v="0.93200027245868422"/>
    <x v="1"/>
  </r>
  <r>
    <s v="ODR1455860476h"/>
    <s v="C994467L"/>
    <x v="196"/>
    <s v="P504959"/>
    <n v="7017942"/>
    <n v="1"/>
    <n v="70179400"/>
    <n v="0"/>
    <n v="70179400"/>
    <n v="1"/>
    <x v="1"/>
    <n v="0"/>
    <n v="7"/>
    <d v="2022-03-15T00:00:00"/>
    <x v="303"/>
    <n v="70179400"/>
    <n v="6175780"/>
    <x v="1"/>
    <s v="Easypay"/>
    <n v="64003620"/>
    <n v="0.91200010259420861"/>
    <x v="1"/>
  </r>
  <r>
    <s v="ODR8199826897c"/>
    <s v="C283866L"/>
    <x v="207"/>
    <s v="P666295"/>
    <n v="6960000"/>
    <n v="1"/>
    <n v="69600000"/>
    <n v="0"/>
    <n v="69600000"/>
    <n v="1"/>
    <x v="1"/>
    <n v="0"/>
    <n v="4"/>
    <d v="2021-07-18T00:00:00"/>
    <x v="36"/>
    <n v="69600000"/>
    <n v="4593600"/>
    <x v="8"/>
    <s v="Payaxis"/>
    <n v="65006400"/>
    <n v="0.93400000000000005"/>
    <x v="1"/>
  </r>
  <r>
    <s v="ODR1260785929e"/>
    <s v="C172885L"/>
    <x v="217"/>
    <s v="P704358"/>
    <n v="6959942"/>
    <n v="1"/>
    <n v="69599400"/>
    <n v="0"/>
    <n v="69599400"/>
    <n v="1"/>
    <x v="0"/>
    <n v="0"/>
    <n v="11"/>
    <d v="2021-09-22T00:00:00"/>
    <x v="304"/>
    <n v="69599400"/>
    <n v="5776740"/>
    <x v="2"/>
    <s v="cashatdoorstep"/>
    <n v="63822660"/>
    <n v="0.91700014655298756"/>
    <x v="1"/>
  </r>
  <r>
    <s v="ODR4770811301i"/>
    <s v="C242231L"/>
    <x v="178"/>
    <s v="P397123"/>
    <n v="6902000"/>
    <n v="1"/>
    <n v="69020000"/>
    <n v="0"/>
    <n v="69020000"/>
    <n v="1"/>
    <x v="0"/>
    <n v="0"/>
    <n v="4"/>
    <d v="2021-09-22T00:00:00"/>
    <x v="305"/>
    <n v="69020000"/>
    <n v="5314540"/>
    <x v="3"/>
    <s v="Payaxis"/>
    <n v="63705460"/>
    <n v="0.92300000000000004"/>
    <x v="1"/>
  </r>
  <r>
    <s v="ODR3107593254h"/>
    <s v="C140927L"/>
    <x v="218"/>
    <s v="P397123"/>
    <n v="6902000"/>
    <n v="1"/>
    <n v="69020000"/>
    <n v="0"/>
    <n v="69020000"/>
    <n v="1"/>
    <x v="1"/>
    <n v="0"/>
    <n v="4"/>
    <d v="2021-10-13T00:00:00"/>
    <x v="305"/>
    <n v="69020000"/>
    <n v="5314540"/>
    <x v="3"/>
    <s v="Payaxis"/>
    <n v="63705460"/>
    <n v="0.92300000000000004"/>
    <x v="1"/>
  </r>
  <r>
    <s v="ODR9838835258e"/>
    <s v="C332046L"/>
    <x v="219"/>
    <s v="P397123"/>
    <n v="6902000"/>
    <n v="1"/>
    <n v="69020000"/>
    <n v="0"/>
    <n v="69020000"/>
    <n v="1"/>
    <x v="1"/>
    <n v="0"/>
    <n v="4"/>
    <d v="2021-10-17T00:00:00"/>
    <x v="305"/>
    <n v="69020000"/>
    <n v="5314540"/>
    <x v="3"/>
    <s v="Payaxis"/>
    <n v="63705460"/>
    <n v="0.92300000000000004"/>
    <x v="1"/>
  </r>
  <r>
    <s v="ODR6583919296j"/>
    <s v="C461801L"/>
    <x v="165"/>
    <s v="P397123"/>
    <n v="6902000"/>
    <n v="1"/>
    <n v="69020000"/>
    <n v="0"/>
    <n v="69020000"/>
    <n v="1"/>
    <x v="1"/>
    <n v="0"/>
    <n v="7"/>
    <d v="2022-04-08T00:00:00"/>
    <x v="305"/>
    <n v="69020000"/>
    <n v="5314540"/>
    <x v="3"/>
    <s v="Easypay"/>
    <n v="63705460"/>
    <n v="0.92300000000000004"/>
    <x v="1"/>
  </r>
  <r>
    <s v="ODR6253108584m"/>
    <s v="C738195L"/>
    <x v="131"/>
    <s v="P397123"/>
    <n v="6902000"/>
    <n v="1"/>
    <n v="69020000"/>
    <n v="0"/>
    <n v="69020000"/>
    <n v="1"/>
    <x v="1"/>
    <n v="0"/>
    <n v="4"/>
    <d v="2022-04-11T00:00:00"/>
    <x v="305"/>
    <n v="69020000"/>
    <n v="5314540"/>
    <x v="3"/>
    <s v="Payaxis"/>
    <n v="63705460"/>
    <n v="0.92300000000000004"/>
    <x v="1"/>
  </r>
  <r>
    <s v="ODR3543723729e"/>
    <s v="C339498L"/>
    <x v="140"/>
    <s v="P397123"/>
    <n v="6902000"/>
    <n v="1"/>
    <n v="69020000"/>
    <n v="0"/>
    <n v="69020000"/>
    <n v="1"/>
    <x v="1"/>
    <n v="0"/>
    <n v="4"/>
    <d v="2022-06-19T00:00:00"/>
    <x v="305"/>
    <n v="69020000"/>
    <n v="5314540"/>
    <x v="3"/>
    <s v="Payaxis"/>
    <n v="63705460"/>
    <n v="0.92300000000000004"/>
    <x v="1"/>
  </r>
  <r>
    <s v="ODR3989178557o"/>
    <s v="C805055L"/>
    <x v="220"/>
    <s v="P246268"/>
    <n v="2261942"/>
    <n v="3"/>
    <n v="67858300"/>
    <n v="0"/>
    <n v="67858300"/>
    <n v="1"/>
    <x v="1"/>
    <n v="0"/>
    <n v="8"/>
    <d v="2021-08-15T00:00:00"/>
    <x v="306"/>
    <n v="22619400"/>
    <n v="1877400"/>
    <x v="3"/>
    <s v="ublcreditcard"/>
    <n v="62226100"/>
    <n v="0.91700057325338247"/>
    <x v="1"/>
  </r>
  <r>
    <s v="ODR3882004733w"/>
    <s v="C566270L"/>
    <x v="221"/>
    <s v="P813349"/>
    <n v="1682000"/>
    <n v="4"/>
    <n v="67280000"/>
    <n v="0"/>
    <n v="67280000"/>
    <n v="1"/>
    <x v="1"/>
    <n v="0"/>
    <n v="9"/>
    <d v="2021-07-21T00:00:00"/>
    <x v="307"/>
    <n v="16820000"/>
    <n v="1227860"/>
    <x v="2"/>
    <s v="mygateway"/>
    <n v="62368560"/>
    <n v="0.92700000000000005"/>
    <x v="1"/>
  </r>
  <r>
    <s v="ODR3269858988x"/>
    <s v="C492850L"/>
    <x v="222"/>
    <s v="P394310"/>
    <n v="3362782"/>
    <n v="2"/>
    <n v="67255600"/>
    <n v="0"/>
    <n v="67255600"/>
    <n v="1"/>
    <x v="1"/>
    <n v="0"/>
    <n v="8"/>
    <d v="2021-07-09T00:00:00"/>
    <x v="308"/>
    <n v="31366400"/>
    <n v="2258350"/>
    <x v="2"/>
    <s v="ublcreditcard"/>
    <n v="62738900"/>
    <n v="0.93284276699635416"/>
    <x v="1"/>
  </r>
  <r>
    <s v="ODR9747887904j"/>
    <s v="C606338L"/>
    <x v="100"/>
    <s v="P767858"/>
    <n v="6670000"/>
    <n v="1"/>
    <n v="66700000"/>
    <n v="0"/>
    <n v="66700000"/>
    <n v="1"/>
    <x v="0"/>
    <n v="0"/>
    <n v="4"/>
    <d v="2022-07-01T00:00:00"/>
    <x v="309"/>
    <n v="66700000"/>
    <n v="5669500"/>
    <x v="1"/>
    <s v="Payaxis"/>
    <n v="61030500"/>
    <n v="0.91500000000000004"/>
    <x v="1"/>
  </r>
  <r>
    <s v="ODR1682246329y"/>
    <s v="C334571L"/>
    <x v="223"/>
    <s v="P926387"/>
    <n v="1333942"/>
    <n v="5"/>
    <n v="66697100"/>
    <n v="0"/>
    <n v="66697100"/>
    <n v="1"/>
    <x v="1"/>
    <n v="0"/>
    <n v="4"/>
    <d v="2022-02-25T00:00:00"/>
    <x v="274"/>
    <n v="13339400"/>
    <n v="1160520"/>
    <x v="4"/>
    <s v="Payaxis"/>
    <n v="60894500"/>
    <n v="0.91300071517352333"/>
    <x v="1"/>
  </r>
  <r>
    <s v="ODR7460091444j"/>
    <s v="C334571L"/>
    <x v="50"/>
    <s v="P926387"/>
    <n v="1333942"/>
    <n v="5"/>
    <n v="66697100"/>
    <n v="0"/>
    <n v="66697100"/>
    <n v="1"/>
    <x v="1"/>
    <n v="0"/>
    <n v="4"/>
    <d v="2022-02-25T00:00:00"/>
    <x v="274"/>
    <n v="13339400"/>
    <n v="1160520"/>
    <x v="4"/>
    <s v="Payaxis"/>
    <n v="60894500"/>
    <n v="0.91300071517352333"/>
    <x v="1"/>
  </r>
  <r>
    <s v="ODR8942927419p"/>
    <s v="C899610L"/>
    <x v="108"/>
    <s v="P926387"/>
    <n v="1333942"/>
    <n v="5"/>
    <n v="66697100"/>
    <n v="0"/>
    <n v="66697100"/>
    <n v="1"/>
    <x v="1"/>
    <n v="0"/>
    <n v="4"/>
    <d v="2021-12-25T00:00:00"/>
    <x v="274"/>
    <n v="13339400"/>
    <n v="1160520"/>
    <x v="4"/>
    <s v="Payaxis"/>
    <n v="60894500"/>
    <n v="0.91300071517352333"/>
    <x v="1"/>
  </r>
  <r>
    <s v="ODR7208584480l"/>
    <s v="C759150L"/>
    <x v="19"/>
    <s v="P956221"/>
    <n v="6495942"/>
    <n v="1"/>
    <n v="64959400"/>
    <n v="0"/>
    <n v="64959400"/>
    <n v="1"/>
    <x v="1"/>
    <n v="0"/>
    <n v="4"/>
    <d v="2022-05-17T00:00:00"/>
    <x v="310"/>
    <n v="64959400"/>
    <n v="4352260"/>
    <x v="1"/>
    <s v="Payaxis"/>
    <n v="60607140"/>
    <n v="0.93300030480577101"/>
    <x v="1"/>
  </r>
  <r>
    <s v="ODR5251376939y"/>
    <s v="C466867L"/>
    <x v="212"/>
    <s v="P168052"/>
    <n v="6487648"/>
    <n v="1"/>
    <n v="64876500"/>
    <n v="0"/>
    <n v="64876500"/>
    <n v="1"/>
    <x v="1"/>
    <n v="0"/>
    <n v="4"/>
    <d v="2022-08-28T00:00:00"/>
    <x v="8"/>
    <n v="64876500"/>
    <n v="5125230"/>
    <x v="4"/>
    <s v="Payaxis"/>
    <n v="59751270"/>
    <n v="0.92100020808767424"/>
    <x v="1"/>
  </r>
  <r>
    <s v="ODR9749528125s"/>
    <s v="C174733L"/>
    <x v="11"/>
    <s v="P168052"/>
    <n v="6487648"/>
    <n v="1"/>
    <n v="64876500"/>
    <n v="0"/>
    <n v="64876500"/>
    <n v="1"/>
    <x v="1"/>
    <n v="0"/>
    <n v="4"/>
    <d v="2022-05-14T00:00:00"/>
    <x v="8"/>
    <n v="64876500"/>
    <n v="5125230"/>
    <x v="4"/>
    <s v="Payaxis"/>
    <n v="59751270"/>
    <n v="0.92100020808767424"/>
    <x v="1"/>
  </r>
  <r>
    <s v="ODR7405870743b"/>
    <s v="C907186L"/>
    <x v="224"/>
    <s v="P168052"/>
    <n v="6487648"/>
    <n v="1"/>
    <n v="64876500"/>
    <n v="0"/>
    <n v="64876500"/>
    <n v="1"/>
    <x v="1"/>
    <n v="0"/>
    <n v="4"/>
    <d v="2022-05-08T00:00:00"/>
    <x v="8"/>
    <n v="64876500"/>
    <n v="5125230"/>
    <x v="4"/>
    <s v="Payaxis"/>
    <n v="59751270"/>
    <n v="0.92100020808767424"/>
    <x v="1"/>
  </r>
  <r>
    <s v="ODR7807866513s"/>
    <s v="C925101L"/>
    <x v="146"/>
    <s v="P168052"/>
    <n v="6487648"/>
    <n v="1"/>
    <n v="64876500"/>
    <n v="0"/>
    <n v="64876500"/>
    <n v="1"/>
    <x v="1"/>
    <n v="0"/>
    <n v="4"/>
    <d v="2022-03-28T00:00:00"/>
    <x v="8"/>
    <n v="64876500"/>
    <n v="5125230"/>
    <x v="4"/>
    <s v="Payaxis"/>
    <n v="59751270"/>
    <n v="0.92100020808767424"/>
    <x v="1"/>
  </r>
  <r>
    <s v="ODR7734303812c"/>
    <s v="C867007L"/>
    <x v="84"/>
    <s v="P168052"/>
    <n v="6487648"/>
    <n v="1"/>
    <n v="64876500"/>
    <n v="0"/>
    <n v="64876500"/>
    <n v="1"/>
    <x v="1"/>
    <n v="0"/>
    <n v="4"/>
    <d v="2022-06-05T00:00:00"/>
    <x v="8"/>
    <n v="64876500"/>
    <n v="5125230"/>
    <x v="4"/>
    <s v="Payaxis"/>
    <n v="59751270"/>
    <n v="0.92100020808767424"/>
    <x v="1"/>
  </r>
  <r>
    <s v="ODR4246816761f"/>
    <s v="C148834L"/>
    <x v="80"/>
    <s v="P168052"/>
    <n v="6487648"/>
    <n v="1"/>
    <n v="64876500"/>
    <n v="0"/>
    <n v="64876500"/>
    <n v="1"/>
    <x v="1"/>
    <n v="0"/>
    <n v="7"/>
    <d v="2022-07-19T00:00:00"/>
    <x v="8"/>
    <n v="64876500"/>
    <n v="5125230"/>
    <x v="4"/>
    <s v="Easypay"/>
    <n v="59751270"/>
    <n v="0.92100020808767424"/>
    <x v="1"/>
  </r>
  <r>
    <s v="ODR9966247981f"/>
    <s v="C924660L"/>
    <x v="32"/>
    <s v="P168052"/>
    <n v="6487648"/>
    <n v="1"/>
    <n v="64876500"/>
    <n v="0"/>
    <n v="64876500"/>
    <n v="1"/>
    <x v="0"/>
    <n v="0"/>
    <n v="4"/>
    <d v="2022-07-27T00:00:00"/>
    <x v="8"/>
    <n v="64876500"/>
    <n v="5125230"/>
    <x v="4"/>
    <s v="Payaxis"/>
    <n v="59751270"/>
    <n v="0.92100020808767424"/>
    <x v="1"/>
  </r>
  <r>
    <s v="ODR1475470919p"/>
    <s v="C805055L"/>
    <x v="76"/>
    <s v="P168052"/>
    <n v="6487648"/>
    <n v="1"/>
    <n v="64876500"/>
    <n v="0"/>
    <n v="64876500"/>
    <n v="1"/>
    <x v="0"/>
    <n v="0"/>
    <n v="4"/>
    <d v="2021-08-15T00:00:00"/>
    <x v="8"/>
    <n v="64876500"/>
    <n v="5125230"/>
    <x v="4"/>
    <s v="Payaxis"/>
    <n v="59751270"/>
    <n v="0.92100020808767424"/>
    <x v="1"/>
  </r>
  <r>
    <s v="ODR2014275509e"/>
    <s v="C899610L"/>
    <x v="138"/>
    <s v="P334177"/>
    <n v="1078742"/>
    <n v="6"/>
    <n v="64724500"/>
    <n v="0"/>
    <n v="64724500"/>
    <n v="1"/>
    <x v="1"/>
    <n v="0"/>
    <n v="4"/>
    <d v="2021-12-25T00:00:00"/>
    <x v="283"/>
    <n v="10787400"/>
    <n v="927710"/>
    <x v="4"/>
    <s v="Payaxis"/>
    <n v="59158240"/>
    <n v="0.91400072615470185"/>
    <x v="1"/>
  </r>
  <r>
    <s v="ODR4904196819a"/>
    <s v="C660544L"/>
    <x v="50"/>
    <s v="P125789"/>
    <n v="6414800"/>
    <n v="1"/>
    <n v="64148000"/>
    <n v="0"/>
    <n v="64148000"/>
    <n v="1"/>
    <x v="1"/>
    <n v="0"/>
    <n v="4"/>
    <d v="2022-03-07T00:00:00"/>
    <x v="311"/>
    <n v="64148000"/>
    <n v="4618660"/>
    <x v="3"/>
    <s v="Payaxis"/>
    <n v="59529340"/>
    <n v="0.92799993764419775"/>
    <x v="1"/>
  </r>
  <r>
    <s v="ODR2637217949k"/>
    <s v="C436261L"/>
    <x v="225"/>
    <s v="P162958"/>
    <n v="6351000"/>
    <n v="1"/>
    <n v="63510000"/>
    <n v="0"/>
    <n v="63510000"/>
    <n v="1"/>
    <x v="1"/>
    <n v="0"/>
    <n v="2"/>
    <d v="2021-07-25T00:00:00"/>
    <x v="312"/>
    <n v="63510000"/>
    <n v="5144310"/>
    <x v="1"/>
    <s v="jazzvoucher"/>
    <n v="58365690"/>
    <n v="0.91900000000000004"/>
    <x v="1"/>
  </r>
  <r>
    <s v="ODR7361329193e"/>
    <s v="C436261L"/>
    <x v="226"/>
    <s v="P162958"/>
    <n v="6351000"/>
    <n v="1"/>
    <n v="63510000"/>
    <n v="0"/>
    <n v="63510000"/>
    <n v="1"/>
    <x v="0"/>
    <n v="1"/>
    <n v="2"/>
    <d v="2021-07-25T00:00:00"/>
    <x v="312"/>
    <n v="63510000"/>
    <n v="5144310"/>
    <x v="1"/>
    <s v="jazzvoucher"/>
    <n v="58365690"/>
    <n v="0.91900000000000004"/>
    <x v="1"/>
  </r>
  <r>
    <s v="ODR9771361205q"/>
    <s v="C183650L"/>
    <x v="227"/>
    <s v="P640071"/>
    <n v="6321942"/>
    <n v="1"/>
    <n v="63219400"/>
    <n v="0"/>
    <n v="63219400"/>
    <n v="1"/>
    <x v="1"/>
    <n v="0"/>
    <n v="9"/>
    <d v="2021-07-16T00:00:00"/>
    <x v="269"/>
    <n v="63219400"/>
    <n v="4235680"/>
    <x v="3"/>
    <s v="mygateway"/>
    <n v="58983720"/>
    <n v="0.93300031319500032"/>
    <x v="1"/>
  </r>
  <r>
    <s v="ODR5694589845d"/>
    <s v="C283866L"/>
    <x v="57"/>
    <s v="P544078"/>
    <n v="6321942"/>
    <n v="1"/>
    <n v="63219400"/>
    <n v="0"/>
    <n v="63219400"/>
    <n v="1"/>
    <x v="0"/>
    <n v="0"/>
    <n v="8"/>
    <d v="2021-07-18T00:00:00"/>
    <x v="313"/>
    <n v="63219400"/>
    <n v="4551780"/>
    <x v="3"/>
    <s v="ublcreditcard"/>
    <n v="58667620"/>
    <n v="0.9280002657412123"/>
    <x v="1"/>
  </r>
  <r>
    <s v="ODR3471735906n"/>
    <s v="C495724L"/>
    <x v="228"/>
    <s v="P544078"/>
    <n v="6321942"/>
    <n v="1"/>
    <n v="63219400"/>
    <n v="0"/>
    <n v="63219400"/>
    <n v="1"/>
    <x v="1"/>
    <n v="0"/>
    <n v="9"/>
    <d v="2021-08-22T00:00:00"/>
    <x v="313"/>
    <n v="63219400"/>
    <n v="4551780"/>
    <x v="3"/>
    <s v="mygateway"/>
    <n v="58667620"/>
    <n v="0.9280002657412123"/>
    <x v="1"/>
  </r>
  <r>
    <s v="ODR4599687687q"/>
    <s v="C661288L"/>
    <x v="229"/>
    <s v="P640071"/>
    <n v="6321942"/>
    <n v="1"/>
    <n v="63219400"/>
    <n v="0"/>
    <n v="63219400"/>
    <n v="1"/>
    <x v="1"/>
    <n v="0"/>
    <n v="8"/>
    <d v="2021-08-07T00:00:00"/>
    <x v="269"/>
    <n v="63219400"/>
    <n v="4235680"/>
    <x v="3"/>
    <s v="ublcreditcard"/>
    <n v="58983720"/>
    <n v="0.93300031319500032"/>
    <x v="1"/>
  </r>
  <r>
    <s v="ODR7746660680c"/>
    <s v="C173822L"/>
    <x v="230"/>
    <s v="P640071"/>
    <n v="6321942"/>
    <n v="1"/>
    <n v="63219400"/>
    <n v="0"/>
    <n v="63219400"/>
    <n v="1"/>
    <x v="1"/>
    <n v="0"/>
    <n v="9"/>
    <d v="2021-09-11T00:00:00"/>
    <x v="269"/>
    <n v="63219400"/>
    <n v="4235680"/>
    <x v="3"/>
    <s v="mygateway"/>
    <n v="58983720"/>
    <n v="0.93300031319500032"/>
    <x v="1"/>
  </r>
  <r>
    <s v="ODR6292309928m"/>
    <s v="C661288L"/>
    <x v="115"/>
    <s v="P640071"/>
    <n v="6321942"/>
    <n v="1"/>
    <n v="63219400"/>
    <n v="0"/>
    <n v="63219400"/>
    <n v="1"/>
    <x v="1"/>
    <n v="0"/>
    <n v="8"/>
    <d v="2021-08-07T00:00:00"/>
    <x v="269"/>
    <n v="63219400"/>
    <n v="4235680"/>
    <x v="3"/>
    <s v="ublcreditcard"/>
    <n v="58983720"/>
    <n v="0.93300031319500032"/>
    <x v="1"/>
  </r>
  <r>
    <s v="ODR7324373838e"/>
    <s v="C620551L"/>
    <x v="231"/>
    <s v="P640071"/>
    <n v="6321942"/>
    <n v="1"/>
    <n v="63219400"/>
    <n v="0"/>
    <n v="63219400"/>
    <n v="1"/>
    <x v="1"/>
    <n v="0"/>
    <n v="4"/>
    <d v="2021-09-12T00:00:00"/>
    <x v="269"/>
    <n v="63219400"/>
    <n v="4235680"/>
    <x v="3"/>
    <s v="Payaxis"/>
    <n v="58983720"/>
    <n v="0.93300031319500032"/>
    <x v="1"/>
  </r>
  <r>
    <s v="ODR9071858095e"/>
    <s v="C620551L"/>
    <x v="181"/>
    <s v="P640071"/>
    <n v="6321942"/>
    <n v="1"/>
    <n v="63219400"/>
    <n v="0"/>
    <n v="63219400"/>
    <n v="1"/>
    <x v="1"/>
    <n v="0"/>
    <n v="4"/>
    <d v="2021-09-12T00:00:00"/>
    <x v="269"/>
    <n v="63219400"/>
    <n v="4235680"/>
    <x v="3"/>
    <s v="Payaxis"/>
    <n v="58983720"/>
    <n v="0.93300031319500032"/>
    <x v="1"/>
  </r>
  <r>
    <s v="ODR6866647482q"/>
    <s v="C919371L"/>
    <x v="232"/>
    <s v="P640071"/>
    <n v="6321942"/>
    <n v="1"/>
    <n v="63219400"/>
    <n v="0"/>
    <n v="63219400"/>
    <n v="1"/>
    <x v="1"/>
    <n v="0"/>
    <n v="4"/>
    <d v="2021-09-27T00:00:00"/>
    <x v="269"/>
    <n v="63219400"/>
    <n v="4235680"/>
    <x v="3"/>
    <s v="Payaxis"/>
    <n v="58983720"/>
    <n v="0.93300031319500032"/>
    <x v="1"/>
  </r>
  <r>
    <s v="ODR3020622352m"/>
    <s v="C294880L"/>
    <x v="233"/>
    <s v="P640071"/>
    <n v="6321942"/>
    <n v="1"/>
    <n v="63219400"/>
    <n v="0"/>
    <n v="63219400"/>
    <n v="1"/>
    <x v="0"/>
    <n v="0"/>
    <n v="4"/>
    <d v="2021-10-12T00:00:00"/>
    <x v="269"/>
    <n v="63219400"/>
    <n v="4235680"/>
    <x v="3"/>
    <s v="Payaxis"/>
    <n v="58983720"/>
    <n v="0.93300031319500032"/>
    <x v="1"/>
  </r>
  <r>
    <s v="ODR5037990538b"/>
    <s v="C133507L"/>
    <x v="82"/>
    <s v="P261079"/>
    <n v="6321942"/>
    <n v="1"/>
    <n v="63219400"/>
    <n v="0"/>
    <n v="63219400"/>
    <n v="1"/>
    <x v="1"/>
    <n v="0"/>
    <n v="4"/>
    <d v="2021-11-08T00:00:00"/>
    <x v="314"/>
    <n v="63219400"/>
    <n v="4109240"/>
    <x v="3"/>
    <s v="Payaxis"/>
    <n v="59110160"/>
    <n v="0.93500033217651546"/>
    <x v="1"/>
  </r>
  <r>
    <s v="ODR3863395062e"/>
    <s v="C989354L"/>
    <x v="160"/>
    <s v="P812976"/>
    <n v="6321942"/>
    <n v="1"/>
    <n v="63219400"/>
    <n v="0"/>
    <n v="63219400"/>
    <n v="1"/>
    <x v="1"/>
    <n v="0"/>
    <n v="4"/>
    <d v="2021-10-01T00:00:00"/>
    <x v="257"/>
    <n v="63219400"/>
    <n v="5373640"/>
    <x v="4"/>
    <s v="Payaxis"/>
    <n v="57845760"/>
    <n v="0.91500014236136373"/>
    <x v="1"/>
  </r>
  <r>
    <s v="ODR2879850648t"/>
    <s v="C343951L"/>
    <x v="234"/>
    <s v="P812976"/>
    <n v="6321942"/>
    <n v="1"/>
    <n v="63219400"/>
    <n v="0"/>
    <n v="63219400"/>
    <n v="1"/>
    <x v="1"/>
    <n v="0"/>
    <n v="9"/>
    <d v="2021-07-25T00:00:00"/>
    <x v="257"/>
    <n v="63219400"/>
    <n v="5373640"/>
    <x v="4"/>
    <s v="mygateway"/>
    <n v="57845760"/>
    <n v="0.91500014236136373"/>
    <x v="1"/>
  </r>
  <r>
    <s v="ODR6319227569q"/>
    <s v="C649372L"/>
    <x v="235"/>
    <s v="P812976"/>
    <n v="6321942"/>
    <n v="1"/>
    <n v="63219400"/>
    <n v="0"/>
    <n v="63219400"/>
    <n v="1"/>
    <x v="1"/>
    <n v="0"/>
    <n v="9"/>
    <d v="2021-09-19T00:00:00"/>
    <x v="257"/>
    <n v="63219400"/>
    <n v="5373640"/>
    <x v="4"/>
    <s v="mygateway"/>
    <n v="57845760"/>
    <n v="0.91500014236136373"/>
    <x v="1"/>
  </r>
  <r>
    <s v="ODR8336109702n"/>
    <s v="C644721L"/>
    <x v="236"/>
    <s v="P812976"/>
    <n v="6321942"/>
    <n v="1"/>
    <n v="63219400"/>
    <n v="0"/>
    <n v="63219400"/>
    <n v="1"/>
    <x v="1"/>
    <n v="0"/>
    <n v="9"/>
    <d v="2021-09-08T00:00:00"/>
    <x v="257"/>
    <n v="63219400"/>
    <n v="5373640"/>
    <x v="4"/>
    <s v="mygateway"/>
    <n v="57845760"/>
    <n v="0.91500014236136373"/>
    <x v="1"/>
  </r>
  <r>
    <s v="ODR7615219620r"/>
    <s v="C246492L"/>
    <x v="231"/>
    <s v="P812976"/>
    <n v="6321942"/>
    <n v="1"/>
    <n v="63219400"/>
    <n v="0"/>
    <n v="63219400"/>
    <n v="1"/>
    <x v="1"/>
    <n v="0"/>
    <n v="8"/>
    <d v="2021-09-14T00:00:00"/>
    <x v="257"/>
    <n v="63219400"/>
    <n v="5373640"/>
    <x v="4"/>
    <s v="ublcreditcard"/>
    <n v="57845760"/>
    <n v="0.91500014236136373"/>
    <x v="1"/>
  </r>
  <r>
    <s v="ODR3608714532h"/>
    <s v="C451973L"/>
    <x v="201"/>
    <s v="P812976"/>
    <n v="6321942"/>
    <n v="1"/>
    <n v="63219400"/>
    <n v="0"/>
    <n v="63219400"/>
    <n v="1"/>
    <x v="0"/>
    <n v="0"/>
    <n v="4"/>
    <d v="2021-11-26T00:00:00"/>
    <x v="257"/>
    <n v="63219400"/>
    <n v="5373640"/>
    <x v="4"/>
    <s v="Payaxis"/>
    <n v="57845760"/>
    <n v="0.91500014236136373"/>
    <x v="1"/>
  </r>
  <r>
    <s v="ODR8271048812m"/>
    <s v="C727531L"/>
    <x v="82"/>
    <s v="P812976"/>
    <n v="6321942"/>
    <n v="1"/>
    <n v="63219400"/>
    <n v="0"/>
    <n v="63219400"/>
    <n v="1"/>
    <x v="1"/>
    <n v="0"/>
    <n v="4"/>
    <d v="2021-11-16T00:00:00"/>
    <x v="257"/>
    <n v="63219400"/>
    <n v="5373640"/>
    <x v="4"/>
    <s v="Payaxis"/>
    <n v="57845760"/>
    <n v="0.91500014236136373"/>
    <x v="1"/>
  </r>
  <r>
    <s v="ODR8451578580l"/>
    <s v="C924660L"/>
    <x v="31"/>
    <s v="P847388"/>
    <n v="6278326"/>
    <n v="1"/>
    <n v="62783300"/>
    <n v="0"/>
    <n v="62783300"/>
    <n v="1"/>
    <x v="0"/>
    <n v="1"/>
    <n v="4"/>
    <d v="2022-07-27T00:00:00"/>
    <x v="315"/>
    <n v="62783300"/>
    <n v="4771490"/>
    <x v="4"/>
    <s v="Payaxis"/>
    <n v="58011810"/>
    <n v="0.92400064985434027"/>
    <x v="1"/>
  </r>
  <r>
    <s v="ODR9621785347u"/>
    <s v="C414907L"/>
    <x v="100"/>
    <s v="P847388"/>
    <n v="6278326"/>
    <n v="1"/>
    <n v="62783300"/>
    <n v="0"/>
    <n v="62783300"/>
    <n v="1"/>
    <x v="1"/>
    <n v="0"/>
    <n v="4"/>
    <d v="2022-07-26T00:00:00"/>
    <x v="315"/>
    <n v="62783300"/>
    <n v="4771490"/>
    <x v="4"/>
    <s v="Payaxis"/>
    <n v="58011810"/>
    <n v="0.92400064985434027"/>
    <x v="1"/>
  </r>
  <r>
    <s v="ODR8426768965a"/>
    <s v="C621610L"/>
    <x v="70"/>
    <s v="P847388"/>
    <n v="6278326"/>
    <n v="1"/>
    <n v="62783300"/>
    <n v="0"/>
    <n v="62783300"/>
    <n v="1"/>
    <x v="1"/>
    <n v="0"/>
    <n v="7"/>
    <d v="2022-07-13T00:00:00"/>
    <x v="315"/>
    <n v="62783300"/>
    <n v="4771490"/>
    <x v="4"/>
    <s v="Easypay"/>
    <n v="58011810"/>
    <n v="0.92400064985434027"/>
    <x v="1"/>
  </r>
  <r>
    <s v="ODR1420960646d"/>
    <s v="C731475L"/>
    <x v="237"/>
    <s v="P709557"/>
    <n v="6147942"/>
    <n v="1"/>
    <n v="61479400"/>
    <n v="0"/>
    <n v="61479400"/>
    <n v="1"/>
    <x v="1"/>
    <n v="0"/>
    <n v="10"/>
    <d v="2021-07-15T00:00:00"/>
    <x v="316"/>
    <n v="61479400"/>
    <n v="4365020"/>
    <x v="2"/>
    <s v="mcblite"/>
    <n v="57114380"/>
    <n v="0.92900028302162996"/>
    <x v="1"/>
  </r>
  <r>
    <s v="ODR6650900039u"/>
    <s v="C339395L"/>
    <x v="238"/>
    <s v="P544078"/>
    <n v="5979336"/>
    <n v="1"/>
    <n v="59793400"/>
    <n v="0"/>
    <n v="59793400"/>
    <n v="1"/>
    <x v="1"/>
    <n v="0"/>
    <n v="4"/>
    <d v="2021-09-28T00:00:00"/>
    <x v="313"/>
    <n v="63219400"/>
    <n v="4551780"/>
    <x v="3"/>
    <s v="Payaxis"/>
    <n v="55241620"/>
    <n v="0.92387487582241523"/>
    <x v="1"/>
  </r>
  <r>
    <s v="ODR2515966444i"/>
    <s v="C481192L"/>
    <x v="239"/>
    <s v="P544078"/>
    <n v="5979336"/>
    <n v="1"/>
    <n v="59793400"/>
    <n v="0"/>
    <n v="59793400"/>
    <n v="1"/>
    <x v="1"/>
    <n v="0"/>
    <n v="8"/>
    <d v="2021-09-24T00:00:00"/>
    <x v="313"/>
    <n v="63219400"/>
    <n v="4551780"/>
    <x v="3"/>
    <s v="ublcreditcard"/>
    <n v="55241620"/>
    <n v="0.92387487582241523"/>
    <x v="1"/>
  </r>
  <r>
    <s v="ODR2052334923n"/>
    <s v="C416181L"/>
    <x v="240"/>
    <s v="P544078"/>
    <n v="5979336"/>
    <n v="1"/>
    <n v="59793400"/>
    <n v="0"/>
    <n v="59793400"/>
    <n v="1"/>
    <x v="1"/>
    <n v="0"/>
    <n v="4"/>
    <d v="2021-10-20T00:00:00"/>
    <x v="313"/>
    <n v="63219400"/>
    <n v="4551780"/>
    <x v="3"/>
    <s v="Payaxis"/>
    <n v="55241620"/>
    <n v="0.92387487582241523"/>
    <x v="1"/>
  </r>
  <r>
    <s v="ODR5386549922n"/>
    <s v="C527370L"/>
    <x v="241"/>
    <s v="P544078"/>
    <n v="5979336"/>
    <n v="1"/>
    <n v="59793400"/>
    <n v="0"/>
    <n v="59793400"/>
    <n v="1"/>
    <x v="1"/>
    <n v="0"/>
    <n v="4"/>
    <d v="2021-10-21T00:00:00"/>
    <x v="313"/>
    <n v="63219400"/>
    <n v="4551780"/>
    <x v="3"/>
    <s v="Payaxis"/>
    <n v="55241620"/>
    <n v="0.92387487582241523"/>
    <x v="1"/>
  </r>
  <r>
    <s v="ODR8026755208t"/>
    <s v="C678257L"/>
    <x v="242"/>
    <s v="P406949"/>
    <n v="1983252"/>
    <n v="3"/>
    <n v="59497600"/>
    <n v="0"/>
    <n v="59497600"/>
    <n v="1"/>
    <x v="1"/>
    <n v="0"/>
    <n v="9"/>
    <d v="2021-07-23T00:00:00"/>
    <x v="317"/>
    <n v="19139400"/>
    <n v="1607700"/>
    <x v="1"/>
    <s v="mygateway"/>
    <n v="54674500"/>
    <n v="0.91893622599903191"/>
    <x v="1"/>
  </r>
  <r>
    <s v="ODR3040859566o"/>
    <s v="C504001L"/>
    <x v="19"/>
    <s v="P965921"/>
    <n v="5949466"/>
    <n v="1"/>
    <n v="59494700"/>
    <n v="0"/>
    <n v="59494700"/>
    <n v="1"/>
    <x v="0"/>
    <n v="0"/>
    <n v="4"/>
    <d v="2021-11-20T00:00:00"/>
    <x v="318"/>
    <n v="59494700"/>
    <n v="3867150"/>
    <x v="4"/>
    <s v="Payaxis"/>
    <n v="55627550"/>
    <n v="0.93500009244520943"/>
    <x v="1"/>
  </r>
  <r>
    <s v="ODR5288236865e"/>
    <s v="C775669L"/>
    <x v="78"/>
    <s v="P965921"/>
    <n v="5949466"/>
    <n v="1"/>
    <n v="59494700"/>
    <n v="0"/>
    <n v="59494700"/>
    <n v="1"/>
    <x v="1"/>
    <n v="0"/>
    <n v="7"/>
    <d v="2022-06-07T00:00:00"/>
    <x v="318"/>
    <n v="59494700"/>
    <n v="3867150"/>
    <x v="4"/>
    <s v="Easypay"/>
    <n v="55627550"/>
    <n v="0.93500009244520943"/>
    <x v="1"/>
  </r>
  <r>
    <s v="ODR8121444515k"/>
    <s v="C650820L"/>
    <x v="103"/>
    <s v="P965921"/>
    <n v="5949466"/>
    <n v="1"/>
    <n v="59494700"/>
    <n v="0"/>
    <n v="59494700"/>
    <n v="1"/>
    <x v="1"/>
    <n v="0"/>
    <n v="7"/>
    <d v="2022-03-21T00:00:00"/>
    <x v="318"/>
    <n v="59494700"/>
    <n v="3867150"/>
    <x v="4"/>
    <s v="Easypay"/>
    <n v="55627550"/>
    <n v="0.93500009244520943"/>
    <x v="1"/>
  </r>
  <r>
    <s v="ODR9049266441y"/>
    <s v="C355869L"/>
    <x v="93"/>
    <s v="P933565"/>
    <n v="985942"/>
    <n v="6"/>
    <n v="59156500"/>
    <n v="0"/>
    <n v="59156500"/>
    <n v="1"/>
    <x v="1"/>
    <n v="0"/>
    <n v="7"/>
    <d v="2022-03-23T00:00:00"/>
    <x v="319"/>
    <n v="9859420"/>
    <n v="611262"/>
    <x v="4"/>
    <s v="Easypay"/>
    <n v="55488928"/>
    <n v="0.93800221446502074"/>
    <x v="2"/>
  </r>
  <r>
    <s v="ODR5888432052c"/>
    <s v="C225403L"/>
    <x v="28"/>
    <s v="P442670"/>
    <n v="5889668"/>
    <n v="1"/>
    <n v="58896700"/>
    <n v="0"/>
    <n v="58896700"/>
    <n v="1"/>
    <x v="1"/>
    <n v="0"/>
    <n v="4"/>
    <d v="2022-07-19T00:00:00"/>
    <x v="320"/>
    <n v="58896700"/>
    <n v="5241750"/>
    <x v="4"/>
    <s v="Payaxis"/>
    <n v="53654950"/>
    <n v="0.91100095591094243"/>
    <x v="1"/>
  </r>
  <r>
    <s v="ODR8811959657n"/>
    <s v="C232406L"/>
    <x v="9"/>
    <s v="P574816"/>
    <n v="5852142"/>
    <n v="1"/>
    <n v="58521400"/>
    <n v="0"/>
    <n v="58521400"/>
    <n v="1"/>
    <x v="1"/>
    <n v="0"/>
    <n v="2"/>
    <d v="2021-08-01T00:00:00"/>
    <x v="321"/>
    <n v="48586600"/>
    <n v="3546820"/>
    <x v="4"/>
    <s v="jazzvoucher"/>
    <n v="54974580"/>
    <n v="0.93939276914086134"/>
    <x v="1"/>
  </r>
  <r>
    <s v="ODR1189395250g"/>
    <s v="C127410L"/>
    <x v="1"/>
    <s v="P563834"/>
    <n v="5852142"/>
    <n v="1"/>
    <n v="58521400"/>
    <n v="0"/>
    <n v="58521400"/>
    <n v="1"/>
    <x v="1"/>
    <n v="0"/>
    <n v="2"/>
    <d v="2021-11-03T00:00:00"/>
    <x v="322"/>
    <n v="48586600"/>
    <n v="3255250"/>
    <x v="4"/>
    <s v="jazzvoucher"/>
    <n v="55266150"/>
    <n v="0.94437504912732773"/>
    <x v="1"/>
  </r>
  <r>
    <s v="ODR9223268644i"/>
    <s v="C332046L"/>
    <x v="49"/>
    <s v="P574816"/>
    <n v="5852142"/>
    <n v="1"/>
    <n v="58521400"/>
    <n v="0"/>
    <n v="58521400"/>
    <n v="1"/>
    <x v="1"/>
    <n v="0"/>
    <n v="4"/>
    <d v="2021-10-17T00:00:00"/>
    <x v="321"/>
    <n v="48586600"/>
    <n v="3546820"/>
    <x v="4"/>
    <s v="Payaxis"/>
    <n v="54974580"/>
    <n v="0.93939276914086134"/>
    <x v="1"/>
  </r>
  <r>
    <s v="ODR6063769456e"/>
    <s v="C112088L"/>
    <x v="243"/>
    <s v="P885778"/>
    <n v="1450000"/>
    <n v="4"/>
    <n v="58000000"/>
    <n v="0"/>
    <n v="58000000"/>
    <n v="1"/>
    <x v="0"/>
    <n v="0"/>
    <n v="4"/>
    <d v="2022-01-27T00:00:00"/>
    <x v="323"/>
    <n v="14442000"/>
    <n v="866520"/>
    <x v="4"/>
    <s v="Payaxis"/>
    <n v="54533920"/>
    <n v="0.94023999999999996"/>
    <x v="1"/>
  </r>
  <r>
    <s v="ODR5724031064r"/>
    <s v="C347055L"/>
    <x v="10"/>
    <s v="P130180"/>
    <n v="57942"/>
    <n v="100"/>
    <n v="57942000"/>
    <n v="0"/>
    <n v="57942000"/>
    <n v="1"/>
    <x v="0"/>
    <n v="0"/>
    <n v="1"/>
    <d v="2021-09-23T00:00:00"/>
    <x v="210"/>
    <n v="579420"/>
    <n v="34742"/>
    <x v="5"/>
    <s v="cod"/>
    <n v="54467800"/>
    <n v="0.94004004004004005"/>
    <x v="0"/>
  </r>
  <r>
    <s v="ODR8707040301w"/>
    <s v="C932085L"/>
    <x v="244"/>
    <s v="P296243"/>
    <n v="2894142"/>
    <n v="2"/>
    <n v="57882800"/>
    <n v="0"/>
    <n v="57882800"/>
    <n v="1"/>
    <x v="0"/>
    <n v="0"/>
    <n v="1"/>
    <d v="2021-07-06T00:00:00"/>
    <x v="324"/>
    <n v="28941400"/>
    <n v="1910110"/>
    <x v="4"/>
    <s v="cod"/>
    <n v="54062580"/>
    <n v="0.93400077397776193"/>
    <x v="1"/>
  </r>
  <r>
    <s v="ODR2929881943z"/>
    <s v="C958287L"/>
    <x v="245"/>
    <s v="P736074"/>
    <n v="5769782"/>
    <n v="1"/>
    <n v="57697800"/>
    <n v="0"/>
    <n v="57697800"/>
    <n v="1"/>
    <x v="1"/>
    <n v="0"/>
    <n v="1"/>
    <d v="2021-07-15T00:00:00"/>
    <x v="325"/>
    <n v="57697800"/>
    <n v="4961960"/>
    <x v="1"/>
    <s v="cod"/>
    <n v="52735840"/>
    <n v="0.91400088044951455"/>
    <x v="1"/>
  </r>
  <r>
    <s v="ODR2891686526q"/>
    <s v="C324312L"/>
    <x v="246"/>
    <s v="P774890"/>
    <n v="719142"/>
    <n v="8"/>
    <n v="57531400"/>
    <n v="0"/>
    <n v="57531400"/>
    <n v="1"/>
    <x v="0"/>
    <n v="1"/>
    <n v="1"/>
    <d v="2022-01-28T00:00:00"/>
    <x v="258"/>
    <n v="7307420"/>
    <n v="482270"/>
    <x v="4"/>
    <s v="cod"/>
    <n v="53673240"/>
    <n v="0.93293818679886109"/>
    <x v="2"/>
  </r>
  <r>
    <s v="ODR7525334074a"/>
    <s v="C958287L"/>
    <x v="247"/>
    <s v="P736074"/>
    <n v="5751860"/>
    <n v="1"/>
    <n v="57518600"/>
    <n v="0"/>
    <n v="57518600"/>
    <n v="1"/>
    <x v="0"/>
    <n v="0"/>
    <n v="1"/>
    <d v="2021-07-15T00:00:00"/>
    <x v="325"/>
    <n v="57697800"/>
    <n v="4961960"/>
    <x v="1"/>
    <s v="cod"/>
    <n v="52556640"/>
    <n v="0.91373294899389068"/>
    <x v="1"/>
  </r>
  <r>
    <s v="ODR3549562738x"/>
    <s v="C870403L"/>
    <x v="248"/>
    <s v="P463649"/>
    <n v="5730400"/>
    <n v="1"/>
    <n v="57304000"/>
    <n v="0"/>
    <n v="57304000"/>
    <n v="1"/>
    <x v="1"/>
    <n v="0"/>
    <n v="8"/>
    <d v="2021-08-17T00:00:00"/>
    <x v="326"/>
    <n v="57304000"/>
    <n v="4584320"/>
    <x v="3"/>
    <s v="ublcreditcard"/>
    <n v="52719680"/>
    <n v="0.92"/>
    <x v="1"/>
  </r>
  <r>
    <s v="ODR7623569065v"/>
    <s v="C473931L"/>
    <x v="4"/>
    <s v="P434577"/>
    <n v="635100"/>
    <n v="9"/>
    <n v="57159000"/>
    <n v="0"/>
    <n v="57159000"/>
    <n v="1"/>
    <x v="0"/>
    <n v="0"/>
    <n v="1"/>
    <d v="2021-11-21T00:00:00"/>
    <x v="327"/>
    <n v="6351000"/>
    <n v="482676"/>
    <x v="3"/>
    <s v="cod"/>
    <n v="52814916"/>
    <n v="0.92400000000000004"/>
    <x v="2"/>
  </r>
  <r>
    <s v="ODR6426358344i"/>
    <s v="C531212L"/>
    <x v="249"/>
    <s v="P370493"/>
    <n v="5707142"/>
    <n v="1"/>
    <n v="57071400"/>
    <n v="0"/>
    <n v="57071400"/>
    <n v="1"/>
    <x v="1"/>
    <n v="0"/>
    <n v="4"/>
    <d v="2021-11-23T00:00:00"/>
    <x v="328"/>
    <n v="57071400"/>
    <n v="4736920"/>
    <x v="4"/>
    <s v="Payaxis"/>
    <n v="52334480"/>
    <n v="0.91700010863584913"/>
    <x v="1"/>
  </r>
  <r>
    <s v="ODR4590508535l"/>
    <s v="C836966L"/>
    <x v="250"/>
    <s v="P747668"/>
    <n v="5707142"/>
    <n v="1"/>
    <n v="57071400"/>
    <n v="0"/>
    <n v="57071400"/>
    <n v="1"/>
    <x v="0"/>
    <n v="0"/>
    <n v="1"/>
    <d v="2022-02-02T00:00:00"/>
    <x v="81"/>
    <n v="55917800"/>
    <n v="4864810"/>
    <x v="4"/>
    <s v="cod"/>
    <n v="52206590"/>
    <n v="0.91475923141888937"/>
    <x v="1"/>
  </r>
  <r>
    <s v="ODR1941792020k"/>
    <s v="C354051L"/>
    <x v="53"/>
    <s v="P370493"/>
    <n v="5707142"/>
    <n v="1"/>
    <n v="57071400"/>
    <n v="0"/>
    <n v="57071400"/>
    <n v="1"/>
    <x v="1"/>
    <n v="0"/>
    <n v="4"/>
    <d v="2022-01-02T00:00:00"/>
    <x v="328"/>
    <n v="57071400"/>
    <n v="4736920"/>
    <x v="4"/>
    <s v="Payaxis"/>
    <n v="52334480"/>
    <n v="0.91700010863584913"/>
    <x v="1"/>
  </r>
  <r>
    <s v="ODR7590267460f"/>
    <s v="C932357L"/>
    <x v="251"/>
    <s v="P747668"/>
    <n v="5707142"/>
    <n v="1"/>
    <n v="57071400"/>
    <n v="0"/>
    <n v="57071400"/>
    <n v="1"/>
    <x v="0"/>
    <n v="0"/>
    <n v="1"/>
    <d v="2022-02-01T00:00:00"/>
    <x v="81"/>
    <n v="55917800"/>
    <n v="4864810"/>
    <x v="4"/>
    <s v="cod"/>
    <n v="52206590"/>
    <n v="0.91475923141888937"/>
    <x v="1"/>
  </r>
  <r>
    <s v="ODR3934391066f"/>
    <s v="C574804L"/>
    <x v="252"/>
    <s v="P370493"/>
    <n v="5707142"/>
    <n v="1"/>
    <n v="57071400"/>
    <n v="0"/>
    <n v="57071400"/>
    <n v="1"/>
    <x v="1"/>
    <n v="0"/>
    <n v="1"/>
    <d v="2022-02-13T00:00:00"/>
    <x v="328"/>
    <n v="57071400"/>
    <n v="4736920"/>
    <x v="4"/>
    <s v="cod"/>
    <n v="52334480"/>
    <n v="0.91700010863584913"/>
    <x v="1"/>
  </r>
  <r>
    <s v="ODR5987135649r"/>
    <s v="C567297L"/>
    <x v="96"/>
    <s v="P370493"/>
    <n v="5707142"/>
    <n v="1"/>
    <n v="57071400"/>
    <n v="0"/>
    <n v="57071400"/>
    <n v="1"/>
    <x v="1"/>
    <n v="0"/>
    <n v="4"/>
    <d v="2022-02-26T00:00:00"/>
    <x v="328"/>
    <n v="57071400"/>
    <n v="4736920"/>
    <x v="4"/>
    <s v="Payaxis"/>
    <n v="52334480"/>
    <n v="0.91700010863584913"/>
    <x v="1"/>
  </r>
  <r>
    <s v="ODR6222662584w"/>
    <s v="C505515L"/>
    <x v="253"/>
    <s v="P370493"/>
    <n v="5707142"/>
    <n v="1"/>
    <n v="57071400"/>
    <n v="0"/>
    <n v="57071400"/>
    <n v="1"/>
    <x v="0"/>
    <n v="0"/>
    <n v="1"/>
    <d v="2021-07-28T00:00:00"/>
    <x v="328"/>
    <n v="57071400"/>
    <n v="4736920"/>
    <x v="4"/>
    <s v="cod"/>
    <n v="52334480"/>
    <n v="0.91700010863584913"/>
    <x v="1"/>
  </r>
  <r>
    <s v="ODR8370757507d"/>
    <s v="C361787L"/>
    <x v="195"/>
    <s v="P747668"/>
    <n v="5707142"/>
    <n v="1"/>
    <n v="57071400"/>
    <n v="0"/>
    <n v="57071400"/>
    <n v="1"/>
    <x v="1"/>
    <n v="0"/>
    <n v="7"/>
    <d v="2021-11-20T00:00:00"/>
    <x v="81"/>
    <n v="55917800"/>
    <n v="4864810"/>
    <x v="4"/>
    <s v="Easypay"/>
    <n v="52206590"/>
    <n v="0.91475923141888937"/>
    <x v="1"/>
  </r>
  <r>
    <s v="ODR1915217255r"/>
    <s v="C322598L"/>
    <x v="171"/>
    <s v="P747668"/>
    <n v="5707142"/>
    <n v="1"/>
    <n v="57071400"/>
    <n v="0"/>
    <n v="57071400"/>
    <n v="1"/>
    <x v="1"/>
    <n v="0"/>
    <n v="4"/>
    <d v="2022-05-17T00:00:00"/>
    <x v="81"/>
    <n v="55917800"/>
    <n v="4864810"/>
    <x v="4"/>
    <s v="Payaxis"/>
    <n v="52206590"/>
    <n v="0.91475923141888937"/>
    <x v="1"/>
  </r>
  <r>
    <s v="ODR6666278841i"/>
    <s v="C469416L"/>
    <x v="254"/>
    <s v="P370493"/>
    <n v="5707142"/>
    <n v="1"/>
    <n v="57071400"/>
    <n v="0"/>
    <n v="57071400"/>
    <n v="1"/>
    <x v="0"/>
    <n v="1"/>
    <n v="1"/>
    <d v="2021-12-20T00:00:00"/>
    <x v="328"/>
    <n v="57071400"/>
    <n v="4736920"/>
    <x v="4"/>
    <s v="cod"/>
    <n v="52334480"/>
    <n v="0.91700010863584913"/>
    <x v="1"/>
  </r>
  <r>
    <s v="ODR2207372137k"/>
    <s v="C908781L"/>
    <x v="247"/>
    <s v="P370493"/>
    <n v="5707142"/>
    <n v="1"/>
    <n v="57071400"/>
    <n v="0"/>
    <n v="57071400"/>
    <n v="1"/>
    <x v="1"/>
    <n v="0"/>
    <n v="4"/>
    <d v="2022-03-12T00:00:00"/>
    <x v="328"/>
    <n v="57071400"/>
    <n v="4736920"/>
    <x v="4"/>
    <s v="Payaxis"/>
    <n v="52334480"/>
    <n v="0.91700010863584913"/>
    <x v="1"/>
  </r>
  <r>
    <s v="ODR4994299992f"/>
    <s v="C289852L"/>
    <x v="255"/>
    <s v="P370493"/>
    <n v="5707142"/>
    <n v="1"/>
    <n v="57071400"/>
    <n v="0"/>
    <n v="57071400"/>
    <n v="1"/>
    <x v="0"/>
    <n v="0"/>
    <n v="1"/>
    <d v="2022-03-26T00:00:00"/>
    <x v="328"/>
    <n v="57071400"/>
    <n v="4736920"/>
    <x v="4"/>
    <s v="cod"/>
    <n v="52334480"/>
    <n v="0.91700010863584913"/>
    <x v="1"/>
  </r>
  <r>
    <s v="ODR3817870294u"/>
    <s v="C483534L"/>
    <x v="256"/>
    <s v="P370493"/>
    <n v="5707142"/>
    <n v="1"/>
    <n v="57071400"/>
    <n v="0"/>
    <n v="57071400"/>
    <n v="1"/>
    <x v="0"/>
    <n v="0"/>
    <n v="1"/>
    <d v="2022-02-09T00:00:00"/>
    <x v="328"/>
    <n v="57071400"/>
    <n v="4736920"/>
    <x v="4"/>
    <s v="cod"/>
    <n v="52334480"/>
    <n v="0.91700010863584913"/>
    <x v="1"/>
  </r>
  <r>
    <s v="ODR3799000931p"/>
    <s v="C292043L"/>
    <x v="116"/>
    <s v="P747668"/>
    <n v="5707142"/>
    <n v="1"/>
    <n v="57071400"/>
    <n v="0"/>
    <n v="57071400"/>
    <n v="1"/>
    <x v="1"/>
    <n v="0"/>
    <n v="7"/>
    <d v="2022-03-15T00:00:00"/>
    <x v="81"/>
    <n v="55917800"/>
    <n v="4864810"/>
    <x v="4"/>
    <s v="Easypay"/>
    <n v="52206590"/>
    <n v="0.91475923141888937"/>
    <x v="1"/>
  </r>
  <r>
    <s v="ODR7375017797f"/>
    <s v="C540389L"/>
    <x v="114"/>
    <s v="P747668"/>
    <n v="5707142"/>
    <n v="1"/>
    <n v="57071400"/>
    <n v="0"/>
    <n v="57071400"/>
    <n v="1"/>
    <x v="1"/>
    <n v="0"/>
    <n v="7"/>
    <d v="2022-03-05T00:00:00"/>
    <x v="81"/>
    <n v="55917800"/>
    <n v="4864810"/>
    <x v="4"/>
    <s v="Easypay"/>
    <n v="52206590"/>
    <n v="0.91475923141888937"/>
    <x v="1"/>
  </r>
  <r>
    <s v="ODR3861706312n"/>
    <s v="C493539L"/>
    <x v="124"/>
    <s v="P370493"/>
    <n v="5707142"/>
    <n v="1"/>
    <n v="57071400"/>
    <n v="0"/>
    <n v="57071400"/>
    <n v="1"/>
    <x v="0"/>
    <n v="1"/>
    <n v="1"/>
    <d v="2022-03-07T00:00:00"/>
    <x v="328"/>
    <n v="57071400"/>
    <n v="4736920"/>
    <x v="4"/>
    <s v="cod"/>
    <n v="52334480"/>
    <n v="0.91700010863584913"/>
    <x v="1"/>
  </r>
  <r>
    <s v="ODR4472240670h"/>
    <s v="C459720L"/>
    <x v="43"/>
    <s v="P747668"/>
    <n v="5707142"/>
    <n v="1"/>
    <n v="57071400"/>
    <n v="0"/>
    <n v="57071400"/>
    <n v="1"/>
    <x v="1"/>
    <n v="0"/>
    <n v="1"/>
    <d v="2021-12-16T00:00:00"/>
    <x v="81"/>
    <n v="55917800"/>
    <n v="4864810"/>
    <x v="4"/>
    <s v="cod"/>
    <n v="52206590"/>
    <n v="0.91475923141888937"/>
    <x v="1"/>
  </r>
  <r>
    <s v="ODR9398963873b"/>
    <s v="C415262L"/>
    <x v="257"/>
    <s v="P747668"/>
    <n v="5707142"/>
    <n v="1"/>
    <n v="57071400"/>
    <n v="0"/>
    <n v="57071400"/>
    <n v="1"/>
    <x v="0"/>
    <n v="1"/>
    <n v="7"/>
    <d v="2022-01-14T00:00:00"/>
    <x v="81"/>
    <n v="55917800"/>
    <n v="4864810"/>
    <x v="4"/>
    <s v="Easypay"/>
    <n v="52206590"/>
    <n v="0.91475923141888937"/>
    <x v="1"/>
  </r>
  <r>
    <s v="ODR4423527253a"/>
    <s v="C994467L"/>
    <x v="258"/>
    <s v="P747668"/>
    <n v="5707142"/>
    <n v="1"/>
    <n v="57071400"/>
    <n v="0"/>
    <n v="57071400"/>
    <n v="1"/>
    <x v="0"/>
    <n v="0"/>
    <n v="7"/>
    <d v="2022-03-15T00:00:00"/>
    <x v="81"/>
    <n v="55917800"/>
    <n v="4864810"/>
    <x v="4"/>
    <s v="Easypay"/>
    <n v="52206590"/>
    <n v="0.91475923141888937"/>
    <x v="1"/>
  </r>
  <r>
    <s v="ODR5052218800u"/>
    <s v="C920427L"/>
    <x v="259"/>
    <s v="P747668"/>
    <n v="5707142"/>
    <n v="1"/>
    <n v="57071400"/>
    <n v="0"/>
    <n v="57071400"/>
    <n v="1"/>
    <x v="1"/>
    <n v="0"/>
    <n v="4"/>
    <d v="2022-03-14T00:00:00"/>
    <x v="81"/>
    <n v="55917800"/>
    <n v="4864810"/>
    <x v="4"/>
    <s v="Payaxis"/>
    <n v="52206590"/>
    <n v="0.91475923141888937"/>
    <x v="1"/>
  </r>
  <r>
    <s v="ODR3209595414b"/>
    <s v="C461801L"/>
    <x v="260"/>
    <s v="P747668"/>
    <n v="5707142"/>
    <n v="1"/>
    <n v="57071400"/>
    <n v="0"/>
    <n v="57071400"/>
    <n v="1"/>
    <x v="1"/>
    <n v="0"/>
    <n v="7"/>
    <d v="2022-04-08T00:00:00"/>
    <x v="81"/>
    <n v="55917800"/>
    <n v="4864810"/>
    <x v="4"/>
    <s v="Easypay"/>
    <n v="52206590"/>
    <n v="0.91475923141888937"/>
    <x v="1"/>
  </r>
  <r>
    <s v="ODR8989076259q"/>
    <s v="C282103L"/>
    <x v="217"/>
    <s v="P747668"/>
    <n v="5707142"/>
    <n v="1"/>
    <n v="57071400"/>
    <n v="0"/>
    <n v="57071400"/>
    <n v="1"/>
    <x v="1"/>
    <n v="0"/>
    <n v="7"/>
    <d v="2022-05-06T00:00:00"/>
    <x v="81"/>
    <n v="55917800"/>
    <n v="4864810"/>
    <x v="4"/>
    <s v="Easypay"/>
    <n v="52206590"/>
    <n v="0.91475923141888937"/>
    <x v="1"/>
  </r>
  <r>
    <s v="ODR5705907117s"/>
    <s v="C134876L"/>
    <x v="136"/>
    <s v="P747668"/>
    <n v="5707142"/>
    <n v="1"/>
    <n v="57071400"/>
    <n v="0"/>
    <n v="57071400"/>
    <n v="1"/>
    <x v="1"/>
    <n v="0"/>
    <n v="7"/>
    <d v="2022-03-28T00:00:00"/>
    <x v="81"/>
    <n v="55917800"/>
    <n v="4864810"/>
    <x v="4"/>
    <s v="Easypay"/>
    <n v="52206590"/>
    <n v="0.91475923141888937"/>
    <x v="1"/>
  </r>
  <r>
    <s v="ODR5572564892p"/>
    <s v="C449403L"/>
    <x v="261"/>
    <s v="P747668"/>
    <n v="5707142"/>
    <n v="1"/>
    <n v="57071400"/>
    <n v="0"/>
    <n v="57071400"/>
    <n v="1"/>
    <x v="0"/>
    <n v="0"/>
    <n v="1"/>
    <d v="2022-04-13T00:00:00"/>
    <x v="81"/>
    <n v="55917800"/>
    <n v="4864810"/>
    <x v="4"/>
    <s v="cod"/>
    <n v="52206590"/>
    <n v="0.91475923141888937"/>
    <x v="1"/>
  </r>
  <r>
    <s v="ODR7663638455g"/>
    <s v="C993996L"/>
    <x v="123"/>
    <s v="P370493"/>
    <n v="5707142"/>
    <n v="1"/>
    <n v="57071400"/>
    <n v="0"/>
    <n v="57071400"/>
    <n v="1"/>
    <x v="1"/>
    <n v="0"/>
    <n v="1"/>
    <d v="2022-03-22T00:00:00"/>
    <x v="328"/>
    <n v="57071400"/>
    <n v="4736920"/>
    <x v="4"/>
    <s v="cod"/>
    <n v="52334480"/>
    <n v="0.91700010863584913"/>
    <x v="1"/>
  </r>
  <r>
    <s v="ODR9778915490b"/>
    <s v="C561993L"/>
    <x v="41"/>
    <s v="P370493"/>
    <n v="5707142"/>
    <n v="1"/>
    <n v="57071400"/>
    <n v="0"/>
    <n v="57071400"/>
    <n v="1"/>
    <x v="1"/>
    <n v="0"/>
    <n v="4"/>
    <d v="2022-05-10T00:00:00"/>
    <x v="328"/>
    <n v="57071400"/>
    <n v="4736920"/>
    <x v="4"/>
    <s v="Payaxis"/>
    <n v="52334480"/>
    <n v="0.91700010863584913"/>
    <x v="1"/>
  </r>
  <r>
    <s v="ODR5731242784b"/>
    <s v="C628207L"/>
    <x v="109"/>
    <s v="P747668"/>
    <n v="5707142"/>
    <n v="1"/>
    <n v="57071400"/>
    <n v="0"/>
    <n v="57071400"/>
    <n v="1"/>
    <x v="1"/>
    <n v="0"/>
    <n v="4"/>
    <d v="2022-01-03T00:00:00"/>
    <x v="81"/>
    <n v="55917800"/>
    <n v="4864810"/>
    <x v="4"/>
    <s v="Payaxis"/>
    <n v="52206590"/>
    <n v="0.91475923141888937"/>
    <x v="1"/>
  </r>
  <r>
    <s v="ODR7069938493l"/>
    <s v="C736100L"/>
    <x v="262"/>
    <s v="P370493"/>
    <n v="5707142"/>
    <n v="1"/>
    <n v="57071400"/>
    <n v="0"/>
    <n v="57071400"/>
    <n v="1"/>
    <x v="1"/>
    <n v="0"/>
    <n v="1"/>
    <d v="2022-05-13T00:00:00"/>
    <x v="328"/>
    <n v="57071400"/>
    <n v="4736920"/>
    <x v="4"/>
    <s v="cod"/>
    <n v="52334480"/>
    <n v="0.91700010863584913"/>
    <x v="1"/>
  </r>
  <r>
    <s v="ODR1432901686b"/>
    <s v="C274456L"/>
    <x v="54"/>
    <s v="P504782"/>
    <n v="1899500"/>
    <n v="3"/>
    <n v="56985000"/>
    <n v="0"/>
    <n v="56985000"/>
    <n v="1"/>
    <x v="0"/>
    <n v="1"/>
    <n v="1"/>
    <d v="2021-11-28T00:00:00"/>
    <x v="329"/>
    <n v="18995000"/>
    <n v="1595580"/>
    <x v="2"/>
    <s v="cod"/>
    <n v="52198260"/>
    <n v="0.91600000000000004"/>
    <x v="1"/>
  </r>
  <r>
    <s v="ODR6407026468w"/>
    <s v="C488123L"/>
    <x v="65"/>
    <s v="P779734"/>
    <n v="5680404"/>
    <n v="1"/>
    <n v="56804000"/>
    <n v="0"/>
    <n v="56804000"/>
    <n v="1"/>
    <x v="0"/>
    <n v="0"/>
    <n v="1"/>
    <d v="2022-07-18T00:00:00"/>
    <x v="82"/>
    <n v="56804000"/>
    <n v="4089870"/>
    <x v="4"/>
    <s v="cod"/>
    <n v="52714130"/>
    <n v="0.92800031687909301"/>
    <x v="1"/>
  </r>
  <r>
    <s v="ODR7502883480n"/>
    <s v="C527307L"/>
    <x v="263"/>
    <s v="P779734"/>
    <n v="5680404"/>
    <n v="1"/>
    <n v="56804000"/>
    <n v="0"/>
    <n v="56804000"/>
    <n v="1"/>
    <x v="1"/>
    <n v="0"/>
    <n v="7"/>
    <d v="2021-10-04T00:00:00"/>
    <x v="82"/>
    <n v="56804000"/>
    <n v="4089870"/>
    <x v="4"/>
    <s v="Easypay"/>
    <n v="52714130"/>
    <n v="0.92800031687909301"/>
    <x v="1"/>
  </r>
  <r>
    <s v="ODR1140388270o"/>
    <s v="C189144L"/>
    <x v="86"/>
    <s v="P779734"/>
    <n v="5680404"/>
    <n v="1"/>
    <n v="56804000"/>
    <n v="0"/>
    <n v="56804000"/>
    <n v="1"/>
    <x v="1"/>
    <n v="0"/>
    <n v="7"/>
    <d v="2022-07-01T00:00:00"/>
    <x v="82"/>
    <n v="56804000"/>
    <n v="4089870"/>
    <x v="4"/>
    <s v="Easypay"/>
    <n v="52714130"/>
    <n v="0.92800031687909301"/>
    <x v="1"/>
  </r>
  <r>
    <s v="ODR8152860212b"/>
    <s v="C178509L"/>
    <x v="264"/>
    <s v="P878889"/>
    <n v="5636440"/>
    <n v="1"/>
    <n v="56364400"/>
    <n v="0"/>
    <n v="56364400"/>
    <n v="1"/>
    <x v="0"/>
    <n v="0"/>
    <n v="1"/>
    <d v="2022-05-04T00:00:00"/>
    <x v="330"/>
    <n v="56364400"/>
    <n v="4170950"/>
    <x v="9"/>
    <s v="cod"/>
    <n v="52193450"/>
    <n v="0.92600027677044372"/>
    <x v="1"/>
  </r>
  <r>
    <s v="ODR9228314105a"/>
    <s v="C507691L"/>
    <x v="25"/>
    <s v="P529158"/>
    <n v="5626000"/>
    <n v="1"/>
    <n v="56260000"/>
    <n v="0"/>
    <n v="56260000"/>
    <n v="1"/>
    <x v="0"/>
    <n v="0"/>
    <n v="4"/>
    <d v="2022-08-22T00:00:00"/>
    <x v="331"/>
    <n v="54346000"/>
    <n v="4673760"/>
    <x v="4"/>
    <s v="Payaxis"/>
    <n v="51586240"/>
    <n v="0.91692570209740487"/>
    <x v="1"/>
  </r>
  <r>
    <s v="ODR6726475633v"/>
    <s v="C575920L"/>
    <x v="88"/>
    <s v="P529158"/>
    <n v="5626000"/>
    <n v="1"/>
    <n v="56260000"/>
    <n v="0"/>
    <n v="56260000"/>
    <n v="1"/>
    <x v="1"/>
    <n v="0"/>
    <n v="7"/>
    <d v="2022-03-24T00:00:00"/>
    <x v="331"/>
    <n v="54346000"/>
    <n v="4673760"/>
    <x v="4"/>
    <s v="Easypay"/>
    <n v="51586240"/>
    <n v="0.91692570209740487"/>
    <x v="1"/>
  </r>
  <r>
    <s v="ODR5066497397i"/>
    <s v="C575920L"/>
    <x v="119"/>
    <s v="P529158"/>
    <n v="5626000"/>
    <n v="1"/>
    <n v="56260000"/>
    <n v="0"/>
    <n v="56260000"/>
    <n v="1"/>
    <x v="1"/>
    <n v="0"/>
    <n v="7"/>
    <d v="2022-03-24T00:00:00"/>
    <x v="331"/>
    <n v="54346000"/>
    <n v="4673760"/>
    <x v="4"/>
    <s v="Easypay"/>
    <n v="51586240"/>
    <n v="0.91692570209740487"/>
    <x v="1"/>
  </r>
  <r>
    <s v="ODR8871824181j"/>
    <s v="C575920L"/>
    <x v="24"/>
    <s v="P529158"/>
    <n v="5626000"/>
    <n v="1"/>
    <n v="56260000"/>
    <n v="0"/>
    <n v="56260000"/>
    <n v="1"/>
    <x v="1"/>
    <n v="0"/>
    <n v="7"/>
    <d v="2022-03-24T00:00:00"/>
    <x v="331"/>
    <n v="54346000"/>
    <n v="4673760"/>
    <x v="4"/>
    <s v="Easypay"/>
    <n v="51586240"/>
    <n v="0.91692570209740487"/>
    <x v="1"/>
  </r>
  <r>
    <s v="ODR6835155516p"/>
    <s v="C803978L"/>
    <x v="90"/>
    <s v="P180184"/>
    <n v="5626000"/>
    <n v="1"/>
    <n v="56260000"/>
    <n v="0"/>
    <n v="56260000"/>
    <n v="1"/>
    <x v="1"/>
    <n v="0"/>
    <n v="4"/>
    <d v="2022-07-14T00:00:00"/>
    <x v="332"/>
    <n v="54346000"/>
    <n v="4456370"/>
    <x v="4"/>
    <s v="Payaxis"/>
    <n v="51803630"/>
    <n v="0.92078972627088518"/>
    <x v="1"/>
  </r>
  <r>
    <s v="ODR3630855690b"/>
    <s v="C339498L"/>
    <x v="73"/>
    <s v="P180184"/>
    <n v="5626000"/>
    <n v="1"/>
    <n v="56260000"/>
    <n v="0"/>
    <n v="56260000"/>
    <n v="1"/>
    <x v="0"/>
    <n v="0"/>
    <n v="7"/>
    <d v="2022-06-19T00:00:00"/>
    <x v="332"/>
    <n v="54346000"/>
    <n v="4456370"/>
    <x v="4"/>
    <s v="Easypay"/>
    <n v="51803630"/>
    <n v="0.92078972627088518"/>
    <x v="1"/>
  </r>
  <r>
    <s v="ODR7257994021n"/>
    <s v="C872920L"/>
    <x v="256"/>
    <s v="P241542"/>
    <n v="2809520"/>
    <n v="2"/>
    <n v="56190400"/>
    <n v="0"/>
    <n v="56190400"/>
    <n v="1"/>
    <x v="1"/>
    <n v="0"/>
    <n v="1"/>
    <d v="2021-09-18T00:00:00"/>
    <x v="247"/>
    <n v="28095200"/>
    <n v="1854260"/>
    <x v="1"/>
    <s v="cod"/>
    <n v="52481880"/>
    <n v="0.93400082576383159"/>
    <x v="1"/>
  </r>
  <r>
    <s v="ODR7325524748g"/>
    <s v="C872920L"/>
    <x v="93"/>
    <s v="P241542"/>
    <n v="2809520"/>
    <n v="2"/>
    <n v="56190400"/>
    <n v="0"/>
    <n v="56190400"/>
    <n v="1"/>
    <x v="1"/>
    <n v="0"/>
    <n v="1"/>
    <d v="2021-09-18T00:00:00"/>
    <x v="247"/>
    <n v="28095200"/>
    <n v="1854260"/>
    <x v="1"/>
    <s v="cod"/>
    <n v="52481880"/>
    <n v="0.93400082576383159"/>
    <x v="1"/>
  </r>
  <r>
    <s v="ODR9660042149f"/>
    <s v="C698097L"/>
    <x v="265"/>
    <s v="P782682"/>
    <n v="5597000"/>
    <n v="1"/>
    <n v="55970000"/>
    <n v="0"/>
    <n v="55970000"/>
    <n v="1"/>
    <x v="0"/>
    <n v="1"/>
    <n v="1"/>
    <d v="2021-07-15T00:00:00"/>
    <x v="279"/>
    <n v="47345400"/>
    <n v="3787630"/>
    <x v="4"/>
    <s v="cod"/>
    <n v="52182370"/>
    <n v="0.93232749687332495"/>
    <x v="1"/>
  </r>
  <r>
    <s v="ODR7654048432n"/>
    <s v="C580710L"/>
    <x v="266"/>
    <s v="P782682"/>
    <n v="5597000"/>
    <n v="1"/>
    <n v="55970000"/>
    <n v="0"/>
    <n v="55970000"/>
    <n v="1"/>
    <x v="0"/>
    <n v="1"/>
    <n v="1"/>
    <d v="2021-12-10T00:00:00"/>
    <x v="279"/>
    <n v="47345400"/>
    <n v="3787630"/>
    <x v="4"/>
    <s v="cod"/>
    <n v="52182370"/>
    <n v="0.93232749687332495"/>
    <x v="1"/>
  </r>
  <r>
    <s v="ODR4899591027n"/>
    <s v="C149990L"/>
    <x v="267"/>
    <s v="P782682"/>
    <n v="5597000"/>
    <n v="1"/>
    <n v="55970000"/>
    <n v="0"/>
    <n v="55970000"/>
    <n v="1"/>
    <x v="0"/>
    <n v="1"/>
    <n v="1"/>
    <d v="2021-12-08T00:00:00"/>
    <x v="279"/>
    <n v="47345400"/>
    <n v="3787630"/>
    <x v="4"/>
    <s v="cod"/>
    <n v="52182370"/>
    <n v="0.93232749687332495"/>
    <x v="1"/>
  </r>
  <r>
    <s v="ODR4266634958q"/>
    <s v="C459720L"/>
    <x v="110"/>
    <s v="P782682"/>
    <n v="5597000"/>
    <n v="1"/>
    <n v="55970000"/>
    <n v="0"/>
    <n v="55970000"/>
    <n v="1"/>
    <x v="1"/>
    <n v="0"/>
    <n v="1"/>
    <d v="2021-12-16T00:00:00"/>
    <x v="279"/>
    <n v="47345400"/>
    <n v="3787630"/>
    <x v="4"/>
    <s v="cod"/>
    <n v="52182370"/>
    <n v="0.93232749687332495"/>
    <x v="1"/>
  </r>
  <r>
    <s v="ODR9175619476v"/>
    <s v="C994155L"/>
    <x v="268"/>
    <s v="P782682"/>
    <n v="5597000"/>
    <n v="1"/>
    <n v="55970000"/>
    <n v="0"/>
    <n v="55970000"/>
    <n v="1"/>
    <x v="1"/>
    <n v="0"/>
    <n v="4"/>
    <d v="2022-01-27T00:00:00"/>
    <x v="279"/>
    <n v="47345400"/>
    <n v="3787630"/>
    <x v="4"/>
    <s v="Payaxis"/>
    <n v="52182370"/>
    <n v="0.93232749687332495"/>
    <x v="1"/>
  </r>
  <r>
    <s v="ODR8752752533l"/>
    <s v="C600018L"/>
    <x v="269"/>
    <s v="P782682"/>
    <n v="5597000"/>
    <n v="1"/>
    <n v="55970000"/>
    <n v="0"/>
    <n v="55970000"/>
    <n v="1"/>
    <x v="1"/>
    <n v="0"/>
    <n v="4"/>
    <d v="2022-01-16T00:00:00"/>
    <x v="279"/>
    <n v="47345400"/>
    <n v="3787630"/>
    <x v="4"/>
    <s v="Payaxis"/>
    <n v="52182370"/>
    <n v="0.93232749687332495"/>
    <x v="1"/>
  </r>
  <r>
    <s v="ODR1855805133k"/>
    <s v="C220911L"/>
    <x v="270"/>
    <s v="P782682"/>
    <n v="5597000"/>
    <n v="1"/>
    <n v="55970000"/>
    <n v="0"/>
    <n v="55970000"/>
    <n v="1"/>
    <x v="0"/>
    <n v="1"/>
    <n v="1"/>
    <d v="2021-09-18T00:00:00"/>
    <x v="279"/>
    <n v="47345400"/>
    <n v="3787630"/>
    <x v="4"/>
    <s v="cod"/>
    <n v="52182370"/>
    <n v="0.93232749687332495"/>
    <x v="1"/>
  </r>
  <r>
    <s v="ODR7939539917l"/>
    <s v="C885445L"/>
    <x v="271"/>
    <s v="P782682"/>
    <n v="5597000"/>
    <n v="1"/>
    <n v="55970000"/>
    <n v="0"/>
    <n v="55970000"/>
    <n v="1"/>
    <x v="0"/>
    <n v="1"/>
    <n v="1"/>
    <d v="2022-01-25T00:00:00"/>
    <x v="279"/>
    <n v="47345400"/>
    <n v="3787630"/>
    <x v="4"/>
    <s v="cod"/>
    <n v="52182370"/>
    <n v="0.93232749687332495"/>
    <x v="1"/>
  </r>
  <r>
    <s v="ODR3159496381j"/>
    <s v="C535451L"/>
    <x v="272"/>
    <s v="P418626"/>
    <n v="5596942"/>
    <n v="1"/>
    <n v="55969400"/>
    <n v="0"/>
    <n v="55969400"/>
    <n v="1"/>
    <x v="1"/>
    <n v="0"/>
    <n v="8"/>
    <d v="2021-07-23T00:00:00"/>
    <x v="262"/>
    <n v="55969400"/>
    <n v="3414110"/>
    <x v="4"/>
    <s v="ublcreditcard"/>
    <n v="52555290"/>
    <n v="0.93900041808559676"/>
    <x v="1"/>
  </r>
  <r>
    <s v="ODR4976219477m"/>
    <s v="C378684L"/>
    <x v="187"/>
    <s v="P748886"/>
    <n v="5596942"/>
    <n v="1"/>
    <n v="55969400"/>
    <n v="0"/>
    <n v="55969400"/>
    <n v="1"/>
    <x v="0"/>
    <n v="0"/>
    <n v="1"/>
    <d v="2021-07-03T00:00:00"/>
    <x v="272"/>
    <n v="55969400"/>
    <n v="3637990"/>
    <x v="4"/>
    <s v="cod"/>
    <n v="52331410"/>
    <n v="0.93500037520502277"/>
    <x v="1"/>
  </r>
  <r>
    <s v="ODR6500998084j"/>
    <s v="C315981L"/>
    <x v="273"/>
    <s v="P418626"/>
    <n v="5596942"/>
    <n v="1"/>
    <n v="55969400"/>
    <n v="0"/>
    <n v="55969400"/>
    <n v="1"/>
    <x v="1"/>
    <n v="0"/>
    <n v="8"/>
    <d v="2021-07-19T00:00:00"/>
    <x v="262"/>
    <n v="55969400"/>
    <n v="3414110"/>
    <x v="4"/>
    <s v="ublcreditcard"/>
    <n v="52555290"/>
    <n v="0.93900041808559676"/>
    <x v="1"/>
  </r>
  <r>
    <s v="ODR4830887562t"/>
    <s v="C345763L"/>
    <x v="237"/>
    <s v="P277058"/>
    <n v="5596942"/>
    <n v="1"/>
    <n v="55969400"/>
    <n v="0"/>
    <n v="55969400"/>
    <n v="1"/>
    <x v="0"/>
    <n v="0"/>
    <n v="1"/>
    <d v="2021-07-21T00:00:00"/>
    <x v="333"/>
    <n v="55969400"/>
    <n v="4365600"/>
    <x v="4"/>
    <s v="cod"/>
    <n v="51603800"/>
    <n v="0.92200023584315716"/>
    <x v="1"/>
  </r>
  <r>
    <s v="ODR2421788350i"/>
    <s v="C698097L"/>
    <x v="274"/>
    <s v="P538399"/>
    <n v="5596942"/>
    <n v="1"/>
    <n v="55969400"/>
    <n v="0"/>
    <n v="55969400"/>
    <n v="1"/>
    <x v="1"/>
    <n v="0"/>
    <n v="1"/>
    <d v="2021-07-15T00:00:00"/>
    <x v="334"/>
    <n v="55969400"/>
    <n v="3470080"/>
    <x v="4"/>
    <s v="cod"/>
    <n v="52499320"/>
    <n v="0.93800040736545331"/>
    <x v="1"/>
  </r>
  <r>
    <s v="ODR4523334349u"/>
    <s v="C622053L"/>
    <x v="83"/>
    <s v="P277058"/>
    <n v="5596942"/>
    <n v="1"/>
    <n v="55969400"/>
    <n v="0"/>
    <n v="55969400"/>
    <n v="1"/>
    <x v="0"/>
    <n v="0"/>
    <n v="1"/>
    <d v="2021-07-09T00:00:00"/>
    <x v="333"/>
    <n v="55969400"/>
    <n v="4365600"/>
    <x v="4"/>
    <s v="cod"/>
    <n v="51603800"/>
    <n v="0.92200023584315716"/>
    <x v="1"/>
  </r>
  <r>
    <s v="ODR6334334659c"/>
    <s v="C657286L"/>
    <x v="193"/>
    <s v="P277058"/>
    <n v="5596942"/>
    <n v="1"/>
    <n v="55969400"/>
    <n v="0"/>
    <n v="55969400"/>
    <n v="1"/>
    <x v="1"/>
    <n v="0"/>
    <n v="8"/>
    <d v="2021-07-22T00:00:00"/>
    <x v="333"/>
    <n v="55969400"/>
    <n v="4365600"/>
    <x v="4"/>
    <s v="ublcreditcard"/>
    <n v="51603800"/>
    <n v="0.92200023584315716"/>
    <x v="1"/>
  </r>
  <r>
    <s v="ODR3506003296l"/>
    <s v="C429196L"/>
    <x v="275"/>
    <s v="P277058"/>
    <n v="5596942"/>
    <n v="1"/>
    <n v="55969400"/>
    <n v="0"/>
    <n v="55969400"/>
    <n v="1"/>
    <x v="1"/>
    <n v="0"/>
    <n v="9"/>
    <d v="2021-07-16T00:00:00"/>
    <x v="333"/>
    <n v="55969400"/>
    <n v="4365600"/>
    <x v="4"/>
    <s v="mygateway"/>
    <n v="51603800"/>
    <n v="0.92200023584315716"/>
    <x v="1"/>
  </r>
  <r>
    <s v="ODR8927228059y"/>
    <s v="C200115L"/>
    <x v="221"/>
    <s v="P538399"/>
    <n v="5596942"/>
    <n v="1"/>
    <n v="55969400"/>
    <n v="0"/>
    <n v="55969400"/>
    <n v="1"/>
    <x v="0"/>
    <n v="0"/>
    <n v="1"/>
    <d v="2021-07-12T00:00:00"/>
    <x v="334"/>
    <n v="55969400"/>
    <n v="3470080"/>
    <x v="4"/>
    <s v="cod"/>
    <n v="52499320"/>
    <n v="0.93800040736545331"/>
    <x v="1"/>
  </r>
  <r>
    <s v="ODR8264471622x"/>
    <s v="C371659L"/>
    <x v="276"/>
    <s v="P538399"/>
    <n v="5596942"/>
    <n v="1"/>
    <n v="55969400"/>
    <n v="0"/>
    <n v="55969400"/>
    <n v="1"/>
    <x v="0"/>
    <n v="0"/>
    <n v="1"/>
    <d v="2021-07-23T00:00:00"/>
    <x v="334"/>
    <n v="55969400"/>
    <n v="3470080"/>
    <x v="4"/>
    <s v="cod"/>
    <n v="52499320"/>
    <n v="0.93800040736545331"/>
    <x v="1"/>
  </r>
  <r>
    <s v="ODR3616218912p"/>
    <s v="C220911L"/>
    <x v="277"/>
    <s v="P277058"/>
    <n v="5596942"/>
    <n v="1"/>
    <n v="55969400"/>
    <n v="0"/>
    <n v="55969400"/>
    <n v="1"/>
    <x v="0"/>
    <n v="0"/>
    <n v="1"/>
    <d v="2021-09-18T00:00:00"/>
    <x v="333"/>
    <n v="55969400"/>
    <n v="4365600"/>
    <x v="4"/>
    <s v="cod"/>
    <n v="51603800"/>
    <n v="0.92200023584315716"/>
    <x v="1"/>
  </r>
  <r>
    <s v="ODR4728002451k"/>
    <s v="C378684L"/>
    <x v="278"/>
    <s v="P418626"/>
    <n v="5596942"/>
    <n v="1"/>
    <n v="55969400"/>
    <n v="0"/>
    <n v="55969400"/>
    <n v="1"/>
    <x v="1"/>
    <n v="0"/>
    <n v="1"/>
    <d v="2021-07-03T00:00:00"/>
    <x v="262"/>
    <n v="55969400"/>
    <n v="3414110"/>
    <x v="4"/>
    <s v="cod"/>
    <n v="52555290"/>
    <n v="0.93900041808559676"/>
    <x v="1"/>
  </r>
  <r>
    <s v="ODR1835304226w"/>
    <s v="C499900L"/>
    <x v="279"/>
    <s v="P418626"/>
    <n v="5596942"/>
    <n v="1"/>
    <n v="55969400"/>
    <n v="0"/>
    <n v="55969400"/>
    <n v="1"/>
    <x v="1"/>
    <n v="0"/>
    <n v="8"/>
    <d v="2021-09-23T00:00:00"/>
    <x v="262"/>
    <n v="55969400"/>
    <n v="3414110"/>
    <x v="4"/>
    <s v="ublcreditcard"/>
    <n v="52555290"/>
    <n v="0.93900041808559676"/>
    <x v="1"/>
  </r>
  <r>
    <s v="ODR1830489443y"/>
    <s v="C200115L"/>
    <x v="46"/>
    <s v="P748886"/>
    <n v="5596942"/>
    <n v="1"/>
    <n v="55969400"/>
    <n v="0"/>
    <n v="55969400"/>
    <n v="1"/>
    <x v="0"/>
    <n v="0"/>
    <n v="1"/>
    <d v="2021-07-12T00:00:00"/>
    <x v="272"/>
    <n v="55969400"/>
    <n v="3637990"/>
    <x v="4"/>
    <s v="cod"/>
    <n v="52331410"/>
    <n v="0.93500037520502277"/>
    <x v="1"/>
  </r>
  <r>
    <s v="ODR6308174436z"/>
    <s v="C525515L"/>
    <x v="280"/>
    <s v="P748886"/>
    <n v="5596942"/>
    <n v="1"/>
    <n v="55969400"/>
    <n v="0"/>
    <n v="55969400"/>
    <n v="1"/>
    <x v="1"/>
    <n v="0"/>
    <n v="4"/>
    <d v="2021-10-01T00:00:00"/>
    <x v="272"/>
    <n v="55969400"/>
    <n v="3637990"/>
    <x v="4"/>
    <s v="Payaxis"/>
    <n v="52331410"/>
    <n v="0.93500037520502277"/>
    <x v="1"/>
  </r>
  <r>
    <s v="ODR9765422019k"/>
    <s v="C378684L"/>
    <x v="281"/>
    <s v="P538399"/>
    <n v="5596942"/>
    <n v="1"/>
    <n v="55969400"/>
    <n v="0"/>
    <n v="55969400"/>
    <n v="1"/>
    <x v="0"/>
    <n v="0"/>
    <n v="1"/>
    <d v="2021-07-03T00:00:00"/>
    <x v="334"/>
    <n v="55969400"/>
    <n v="3470080"/>
    <x v="4"/>
    <s v="cod"/>
    <n v="52499320"/>
    <n v="0.93800040736545331"/>
    <x v="1"/>
  </r>
  <r>
    <s v="ODR3505466919l"/>
    <s v="C345763L"/>
    <x v="232"/>
    <s v="P748886"/>
    <n v="5596942"/>
    <n v="1"/>
    <n v="55969400"/>
    <n v="0"/>
    <n v="55969400"/>
    <n v="1"/>
    <x v="0"/>
    <n v="0"/>
    <n v="1"/>
    <d v="2021-07-21T00:00:00"/>
    <x v="272"/>
    <n v="55969400"/>
    <n v="3637990"/>
    <x v="4"/>
    <s v="cod"/>
    <n v="52331410"/>
    <n v="0.93500037520502277"/>
    <x v="1"/>
  </r>
  <r>
    <s v="ODR8882379717q"/>
    <s v="C781213L"/>
    <x v="200"/>
    <s v="P538399"/>
    <n v="5596942"/>
    <n v="1"/>
    <n v="55969400"/>
    <n v="0"/>
    <n v="55969400"/>
    <n v="1"/>
    <x v="0"/>
    <n v="0"/>
    <n v="1"/>
    <d v="2021-08-23T00:00:00"/>
    <x v="334"/>
    <n v="55969400"/>
    <n v="3470080"/>
    <x v="4"/>
    <s v="cod"/>
    <n v="52499320"/>
    <n v="0.93800040736545331"/>
    <x v="1"/>
  </r>
  <r>
    <s v="ODR9730324544b"/>
    <s v="C143765L"/>
    <x v="208"/>
    <s v="P748886"/>
    <n v="5596942"/>
    <n v="1"/>
    <n v="55969400"/>
    <n v="0"/>
    <n v="55969400"/>
    <n v="1"/>
    <x v="0"/>
    <n v="1"/>
    <n v="1"/>
    <d v="2021-10-25T00:00:00"/>
    <x v="272"/>
    <n v="55969400"/>
    <n v="3637990"/>
    <x v="4"/>
    <s v="cod"/>
    <n v="52331410"/>
    <n v="0.93500037520502277"/>
    <x v="1"/>
  </r>
  <r>
    <s v="ODR9058570093v"/>
    <s v="C760843L"/>
    <x v="197"/>
    <s v="P748886"/>
    <n v="5596942"/>
    <n v="1"/>
    <n v="55969400"/>
    <n v="0"/>
    <n v="55969400"/>
    <n v="1"/>
    <x v="0"/>
    <n v="0"/>
    <n v="1"/>
    <d v="2021-10-04T00:00:00"/>
    <x v="272"/>
    <n v="55969400"/>
    <n v="3637990"/>
    <x v="4"/>
    <s v="cod"/>
    <n v="52331410"/>
    <n v="0.93500037520502277"/>
    <x v="1"/>
  </r>
  <r>
    <s v="ODR4705813667c"/>
    <s v="C900628L"/>
    <x v="282"/>
    <s v="P538399"/>
    <n v="5596942"/>
    <n v="1"/>
    <n v="55969400"/>
    <n v="0"/>
    <n v="55969400"/>
    <n v="1"/>
    <x v="1"/>
    <n v="0"/>
    <n v="1"/>
    <d v="2021-09-01T00:00:00"/>
    <x v="334"/>
    <n v="55969400"/>
    <n v="3470080"/>
    <x v="4"/>
    <s v="cod"/>
    <n v="52499320"/>
    <n v="0.93800040736545331"/>
    <x v="1"/>
  </r>
  <r>
    <s v="ODR2999256086e"/>
    <s v="C900628L"/>
    <x v="283"/>
    <s v="P748886"/>
    <n v="5596942"/>
    <n v="1"/>
    <n v="55969400"/>
    <n v="0"/>
    <n v="55969400"/>
    <n v="1"/>
    <x v="0"/>
    <n v="0"/>
    <n v="1"/>
    <d v="2021-09-01T00:00:00"/>
    <x v="272"/>
    <n v="55969400"/>
    <n v="3637990"/>
    <x v="4"/>
    <s v="cod"/>
    <n v="52331410"/>
    <n v="0.93500037520502277"/>
    <x v="1"/>
  </r>
  <r>
    <s v="ODR6010252441f"/>
    <s v="C500464L"/>
    <x v="241"/>
    <s v="P538399"/>
    <n v="5596942"/>
    <n v="1"/>
    <n v="55969400"/>
    <n v="0"/>
    <n v="55969400"/>
    <n v="1"/>
    <x v="0"/>
    <n v="0"/>
    <n v="1"/>
    <d v="2021-10-14T00:00:00"/>
    <x v="334"/>
    <n v="55969400"/>
    <n v="3470080"/>
    <x v="4"/>
    <s v="cod"/>
    <n v="52499320"/>
    <n v="0.93800040736545331"/>
    <x v="1"/>
  </r>
  <r>
    <s v="ODR5607998821s"/>
    <s v="C378684L"/>
    <x v="219"/>
    <s v="P538399"/>
    <n v="5596942"/>
    <n v="1"/>
    <n v="55969400"/>
    <n v="0"/>
    <n v="55969400"/>
    <n v="1"/>
    <x v="1"/>
    <n v="0"/>
    <n v="4"/>
    <d v="2021-07-03T00:00:00"/>
    <x v="334"/>
    <n v="55969400"/>
    <n v="3470080"/>
    <x v="4"/>
    <s v="Payaxis"/>
    <n v="52499320"/>
    <n v="0.93800040736545331"/>
    <x v="1"/>
  </r>
  <r>
    <s v="ODR9884569453x"/>
    <s v="C872920L"/>
    <x v="8"/>
    <s v="P370493"/>
    <n v="5591780"/>
    <n v="1"/>
    <n v="55917800"/>
    <n v="0"/>
    <n v="55917800"/>
    <n v="1"/>
    <x v="0"/>
    <n v="0"/>
    <n v="1"/>
    <d v="2021-09-18T00:00:00"/>
    <x v="328"/>
    <n v="57071400"/>
    <n v="4736920"/>
    <x v="4"/>
    <s v="cod"/>
    <n v="51180880"/>
    <n v="0.91528779744553612"/>
    <x v="1"/>
  </r>
  <r>
    <s v="ODR1484915990k"/>
    <s v="C550308L"/>
    <x v="67"/>
    <s v="P747668"/>
    <n v="5591780"/>
    <n v="1"/>
    <n v="55917800"/>
    <n v="0"/>
    <n v="55917800"/>
    <n v="1"/>
    <x v="1"/>
    <n v="0"/>
    <n v="4"/>
    <d v="2021-11-06T00:00:00"/>
    <x v="81"/>
    <n v="55917800"/>
    <n v="4864810"/>
    <x v="4"/>
    <s v="Payaxis"/>
    <n v="51052990"/>
    <n v="0.91300069029897457"/>
    <x v="1"/>
  </r>
  <r>
    <s v="ODR7649273274r"/>
    <s v="C955087L"/>
    <x v="68"/>
    <s v="P747668"/>
    <n v="5591780"/>
    <n v="1"/>
    <n v="55917800"/>
    <n v="0"/>
    <n v="55917800"/>
    <n v="1"/>
    <x v="1"/>
    <n v="0"/>
    <n v="4"/>
    <d v="2021-11-08T00:00:00"/>
    <x v="81"/>
    <n v="55917800"/>
    <n v="4864810"/>
    <x v="4"/>
    <s v="Payaxis"/>
    <n v="51052990"/>
    <n v="0.91300069029897457"/>
    <x v="1"/>
  </r>
  <r>
    <s v="ODR5943985202g"/>
    <s v="C279787L"/>
    <x v="284"/>
    <s v="P747668"/>
    <n v="5591780"/>
    <n v="1"/>
    <n v="55917800"/>
    <n v="0"/>
    <n v="55917800"/>
    <n v="1"/>
    <x v="1"/>
    <n v="0"/>
    <n v="1"/>
    <d v="2021-11-19T00:00:00"/>
    <x v="81"/>
    <n v="55917800"/>
    <n v="4864810"/>
    <x v="4"/>
    <s v="cod"/>
    <n v="51052990"/>
    <n v="0.91300069029897457"/>
    <x v="1"/>
  </r>
  <r>
    <s v="ODR9696610656q"/>
    <s v="C363466L"/>
    <x v="285"/>
    <s v="P747668"/>
    <n v="5591780"/>
    <n v="1"/>
    <n v="55917800"/>
    <n v="0"/>
    <n v="55917800"/>
    <n v="1"/>
    <x v="1"/>
    <n v="0"/>
    <n v="4"/>
    <d v="2021-11-24T00:00:00"/>
    <x v="81"/>
    <n v="55917800"/>
    <n v="4864810"/>
    <x v="4"/>
    <s v="Payaxis"/>
    <n v="51052990"/>
    <n v="0.91300069029897457"/>
    <x v="1"/>
  </r>
  <r>
    <s v="ODR5983292060r"/>
    <s v="C838948L"/>
    <x v="286"/>
    <s v="P747668"/>
    <n v="5591780"/>
    <n v="1"/>
    <n v="55917800"/>
    <n v="0"/>
    <n v="55917800"/>
    <n v="1"/>
    <x v="0"/>
    <n v="1"/>
    <n v="1"/>
    <d v="2021-12-28T00:00:00"/>
    <x v="81"/>
    <n v="55917800"/>
    <n v="4864810"/>
    <x v="4"/>
    <s v="cod"/>
    <n v="51052990"/>
    <n v="0.91300069029897457"/>
    <x v="1"/>
  </r>
  <r>
    <s v="ODR1606111748x"/>
    <s v="C242231L"/>
    <x v="211"/>
    <s v="P370493"/>
    <n v="5591780"/>
    <n v="1"/>
    <n v="55917800"/>
    <n v="0"/>
    <n v="55917800"/>
    <n v="1"/>
    <x v="1"/>
    <n v="0"/>
    <n v="4"/>
    <d v="2021-09-22T00:00:00"/>
    <x v="328"/>
    <n v="57071400"/>
    <n v="4736920"/>
    <x v="4"/>
    <s v="Payaxis"/>
    <n v="51180880"/>
    <n v="0.91528779744553612"/>
    <x v="1"/>
  </r>
  <r>
    <s v="ODR7381400094p"/>
    <s v="C927765L"/>
    <x v="287"/>
    <s v="P370493"/>
    <n v="5591780"/>
    <n v="1"/>
    <n v="55917800"/>
    <n v="0"/>
    <n v="55917800"/>
    <n v="1"/>
    <x v="1"/>
    <n v="0"/>
    <n v="4"/>
    <d v="2022-01-12T00:00:00"/>
    <x v="328"/>
    <n v="57071400"/>
    <n v="4736920"/>
    <x v="4"/>
    <s v="Payaxis"/>
    <n v="51180880"/>
    <n v="0.91528779744553612"/>
    <x v="1"/>
  </r>
  <r>
    <s v="ODR9334780817o"/>
    <s v="C998017L"/>
    <x v="288"/>
    <s v="P370493"/>
    <n v="5591780"/>
    <n v="1"/>
    <n v="55917800"/>
    <n v="0"/>
    <n v="55917800"/>
    <n v="1"/>
    <x v="1"/>
    <n v="0"/>
    <n v="4"/>
    <d v="2021-11-14T00:00:00"/>
    <x v="328"/>
    <n v="57071400"/>
    <n v="4736920"/>
    <x v="4"/>
    <s v="Payaxis"/>
    <n v="51180880"/>
    <n v="0.91528779744553612"/>
    <x v="1"/>
  </r>
  <r>
    <s v="ODR4284700320t"/>
    <s v="C319615L"/>
    <x v="289"/>
    <s v="P747668"/>
    <n v="5591780"/>
    <n v="1"/>
    <n v="55917800"/>
    <n v="0"/>
    <n v="55917800"/>
    <n v="1"/>
    <x v="0"/>
    <n v="1"/>
    <n v="1"/>
    <d v="2022-01-16T00:00:00"/>
    <x v="81"/>
    <n v="55917800"/>
    <n v="4864810"/>
    <x v="4"/>
    <s v="cod"/>
    <n v="51052990"/>
    <n v="0.91300069029897457"/>
    <x v="1"/>
  </r>
  <r>
    <s v="ODR6875206952e"/>
    <s v="C227184L"/>
    <x v="150"/>
    <s v="P370493"/>
    <n v="5591780"/>
    <n v="1"/>
    <n v="55917800"/>
    <n v="0"/>
    <n v="55917800"/>
    <n v="1"/>
    <x v="1"/>
    <n v="0"/>
    <n v="4"/>
    <d v="2021-08-02T00:00:00"/>
    <x v="328"/>
    <n v="57071400"/>
    <n v="4736920"/>
    <x v="4"/>
    <s v="Payaxis"/>
    <n v="51180880"/>
    <n v="0.91528779744553612"/>
    <x v="1"/>
  </r>
  <r>
    <s v="ODR7448605146m"/>
    <s v="C992621L"/>
    <x v="290"/>
    <s v="P747668"/>
    <n v="5591780"/>
    <n v="1"/>
    <n v="55917800"/>
    <n v="0"/>
    <n v="55917800"/>
    <n v="1"/>
    <x v="1"/>
    <n v="0"/>
    <n v="4"/>
    <d v="2021-11-17T00:00:00"/>
    <x v="81"/>
    <n v="55917800"/>
    <n v="4864810"/>
    <x v="4"/>
    <s v="Payaxis"/>
    <n v="51052990"/>
    <n v="0.91300069029897457"/>
    <x v="1"/>
  </r>
  <r>
    <s v="ODR9639997577g"/>
    <s v="C992621L"/>
    <x v="291"/>
    <s v="P370493"/>
    <n v="5591780"/>
    <n v="1"/>
    <n v="55917800"/>
    <n v="0"/>
    <n v="55917800"/>
    <n v="1"/>
    <x v="1"/>
    <n v="0"/>
    <n v="4"/>
    <d v="2021-11-17T00:00:00"/>
    <x v="328"/>
    <n v="57071400"/>
    <n v="4736920"/>
    <x v="4"/>
    <s v="Payaxis"/>
    <n v="51180880"/>
    <n v="0.91528779744553612"/>
    <x v="1"/>
  </r>
  <r>
    <s v="ODR5838436408s"/>
    <s v="C529046L"/>
    <x v="190"/>
    <s v="P370493"/>
    <n v="5591780"/>
    <n v="1"/>
    <n v="55917800"/>
    <n v="0"/>
    <n v="55917800"/>
    <n v="1"/>
    <x v="1"/>
    <n v="0"/>
    <n v="4"/>
    <d v="2021-10-01T00:00:00"/>
    <x v="328"/>
    <n v="57071400"/>
    <n v="4736920"/>
    <x v="4"/>
    <s v="Payaxis"/>
    <n v="51180880"/>
    <n v="0.91528779744553612"/>
    <x v="1"/>
  </r>
  <r>
    <s v="ODR9396717106x"/>
    <s v="C924458L"/>
    <x v="5"/>
    <s v="P370493"/>
    <n v="5591780"/>
    <n v="1"/>
    <n v="55917800"/>
    <n v="0"/>
    <n v="55917800"/>
    <n v="1"/>
    <x v="1"/>
    <n v="0"/>
    <n v="4"/>
    <d v="2021-10-03T00:00:00"/>
    <x v="328"/>
    <n v="57071400"/>
    <n v="4736920"/>
    <x v="4"/>
    <s v="Payaxis"/>
    <n v="51180880"/>
    <n v="0.91528779744553612"/>
    <x v="1"/>
  </r>
  <r>
    <s v="ODR9548528300v"/>
    <s v="C340781L"/>
    <x v="45"/>
    <s v="P358545"/>
    <n v="5585342"/>
    <n v="1"/>
    <n v="55853400"/>
    <n v="0"/>
    <n v="55853400"/>
    <n v="1"/>
    <x v="0"/>
    <n v="0"/>
    <n v="1"/>
    <d v="2022-03-02T00:00:00"/>
    <x v="335"/>
    <n v="55853400"/>
    <n v="4579970"/>
    <x v="1"/>
    <s v="cod"/>
    <n v="51273430"/>
    <n v="0.9180001575553145"/>
    <x v="1"/>
  </r>
  <r>
    <s v="ODR5081098998k"/>
    <s v="C378684L"/>
    <x v="258"/>
    <s v="P358545"/>
    <n v="5585342"/>
    <n v="1"/>
    <n v="55853400"/>
    <n v="0"/>
    <n v="55853400"/>
    <n v="1"/>
    <x v="0"/>
    <n v="0"/>
    <n v="1"/>
    <d v="2021-07-03T00:00:00"/>
    <x v="335"/>
    <n v="55853400"/>
    <n v="4579970"/>
    <x v="1"/>
    <s v="cod"/>
    <n v="51273430"/>
    <n v="0.9180001575553145"/>
    <x v="1"/>
  </r>
  <r>
    <s v="ODR4581415898b"/>
    <s v="C374672L"/>
    <x v="260"/>
    <s v="P358545"/>
    <n v="5585342"/>
    <n v="1"/>
    <n v="55853400"/>
    <n v="0"/>
    <n v="55853400"/>
    <n v="1"/>
    <x v="0"/>
    <n v="0"/>
    <n v="1"/>
    <d v="2021-07-17T00:00:00"/>
    <x v="335"/>
    <n v="55853400"/>
    <n v="4579970"/>
    <x v="1"/>
    <s v="cod"/>
    <n v="51273430"/>
    <n v="0.9180001575553145"/>
    <x v="1"/>
  </r>
  <r>
    <s v="ODR3517435404y"/>
    <s v="C374672L"/>
    <x v="261"/>
    <s v="P277486"/>
    <n v="5585342"/>
    <n v="1"/>
    <n v="55853400"/>
    <n v="0"/>
    <n v="55853400"/>
    <n v="1"/>
    <x v="1"/>
    <n v="0"/>
    <n v="1"/>
    <d v="2021-07-17T00:00:00"/>
    <x v="336"/>
    <n v="51509200"/>
    <n v="3760140"/>
    <x v="1"/>
    <s v="cod"/>
    <n v="52093260"/>
    <n v="0.9326784045375931"/>
    <x v="1"/>
  </r>
  <r>
    <s v="ODR1549799386a"/>
    <s v="C374672L"/>
    <x v="209"/>
    <s v="P277486"/>
    <n v="5585342"/>
    <n v="1"/>
    <n v="55853400"/>
    <n v="0"/>
    <n v="55853400"/>
    <n v="1"/>
    <x v="0"/>
    <n v="0"/>
    <n v="1"/>
    <d v="2021-07-17T00:00:00"/>
    <x v="336"/>
    <n v="51509200"/>
    <n v="3760140"/>
    <x v="1"/>
    <s v="cod"/>
    <n v="52093260"/>
    <n v="0.9326784045375931"/>
    <x v="1"/>
  </r>
  <r>
    <s v="ODR5236715188n"/>
    <s v="C200115L"/>
    <x v="173"/>
    <s v="P346696"/>
    <n v="5571712"/>
    <n v="1"/>
    <n v="55717100"/>
    <n v="0"/>
    <n v="55717100"/>
    <n v="1"/>
    <x v="0"/>
    <n v="0"/>
    <n v="1"/>
    <d v="2021-07-12T00:00:00"/>
    <x v="337"/>
    <n v="55717100"/>
    <n v="4234460"/>
    <x v="3"/>
    <s v="cod"/>
    <n v="51482640"/>
    <n v="0.92400071073332968"/>
    <x v="1"/>
  </r>
  <r>
    <s v="ODR4809187709v"/>
    <s v="C351587L"/>
    <x v="134"/>
    <s v="P346696"/>
    <n v="5571712"/>
    <n v="1"/>
    <n v="55717100"/>
    <n v="0"/>
    <n v="55717100"/>
    <n v="1"/>
    <x v="0"/>
    <n v="0"/>
    <n v="1"/>
    <d v="2021-09-10T00:00:00"/>
    <x v="337"/>
    <n v="55717100"/>
    <n v="4234460"/>
    <x v="3"/>
    <s v="cod"/>
    <n v="51482640"/>
    <n v="0.92400071073332968"/>
    <x v="1"/>
  </r>
  <r>
    <s v="ODR7958021965b"/>
    <s v="C132041L"/>
    <x v="153"/>
    <s v="P402856"/>
    <n v="2778142"/>
    <n v="2"/>
    <n v="55562800"/>
    <n v="0"/>
    <n v="55562800"/>
    <n v="1"/>
    <x v="0"/>
    <n v="1"/>
    <n v="7"/>
    <d v="2022-04-05T00:00:00"/>
    <x v="338"/>
    <n v="30449400"/>
    <n v="1826940"/>
    <x v="4"/>
    <s v="Easypay"/>
    <n v="51908920"/>
    <n v="0.93423873526892098"/>
    <x v="1"/>
  </r>
  <r>
    <s v="ODR1794674543h"/>
    <s v="C560369L"/>
    <x v="88"/>
    <s v="P494921"/>
    <n v="5539000"/>
    <n v="1"/>
    <n v="55390000"/>
    <n v="0"/>
    <n v="55390000"/>
    <n v="1"/>
    <x v="0"/>
    <n v="0"/>
    <n v="1"/>
    <d v="2022-07-24T00:00:00"/>
    <x v="339"/>
    <n v="55390000"/>
    <n v="3544960"/>
    <x v="2"/>
    <s v="cod"/>
    <n v="51845040"/>
    <n v="0.93600000000000005"/>
    <x v="1"/>
  </r>
  <r>
    <s v="ODR3087892177e"/>
    <s v="C488097L"/>
    <x v="292"/>
    <s v="P282765"/>
    <n v="5530880"/>
    <n v="1"/>
    <n v="55308800"/>
    <n v="0"/>
    <n v="55308800"/>
    <n v="1"/>
    <x v="0"/>
    <n v="0"/>
    <n v="1"/>
    <d v="2021-07-13T00:00:00"/>
    <x v="340"/>
    <n v="55308800"/>
    <n v="3926890"/>
    <x v="1"/>
    <s v="cod"/>
    <n v="51381910"/>
    <n v="0.92900062919463089"/>
    <x v="1"/>
  </r>
  <r>
    <s v="ODR5692840450j"/>
    <s v="C210105L"/>
    <x v="293"/>
    <s v="P262382"/>
    <n v="5510000"/>
    <n v="1"/>
    <n v="55100000"/>
    <n v="0"/>
    <n v="55100000"/>
    <n v="1"/>
    <x v="1"/>
    <n v="0"/>
    <n v="4"/>
    <d v="2021-11-10T00:00:00"/>
    <x v="251"/>
    <n v="55100000"/>
    <n v="3801900"/>
    <x v="4"/>
    <s v="Payaxis"/>
    <n v="51298100"/>
    <n v="0.93100000000000005"/>
    <x v="1"/>
  </r>
  <r>
    <s v="ODR2138498757n"/>
    <s v="C513701L"/>
    <x v="294"/>
    <s v="P262382"/>
    <n v="5510000"/>
    <n v="1"/>
    <n v="55100000"/>
    <n v="0"/>
    <n v="55100000"/>
    <n v="1"/>
    <x v="1"/>
    <n v="0"/>
    <n v="4"/>
    <d v="2022-01-26T00:00:00"/>
    <x v="251"/>
    <n v="55100000"/>
    <n v="3801900"/>
    <x v="4"/>
    <s v="Payaxis"/>
    <n v="51298100"/>
    <n v="0.93100000000000005"/>
    <x v="1"/>
  </r>
  <r>
    <s v="ODR9868935233w"/>
    <s v="C805823L"/>
    <x v="295"/>
    <s v="P262382"/>
    <n v="5510000"/>
    <n v="1"/>
    <n v="55100000"/>
    <n v="0"/>
    <n v="55100000"/>
    <n v="1"/>
    <x v="1"/>
    <n v="0"/>
    <n v="4"/>
    <d v="2021-07-16T00:00:00"/>
    <x v="251"/>
    <n v="55100000"/>
    <n v="3801900"/>
    <x v="4"/>
    <s v="Payaxis"/>
    <n v="51298100"/>
    <n v="0.93100000000000005"/>
    <x v="1"/>
  </r>
  <r>
    <s v="ODR1882826468i"/>
    <s v="C210105L"/>
    <x v="202"/>
    <s v="P262382"/>
    <n v="5510000"/>
    <n v="1"/>
    <n v="55100000"/>
    <n v="0"/>
    <n v="55100000"/>
    <n v="1"/>
    <x v="1"/>
    <n v="0"/>
    <n v="4"/>
    <d v="2021-11-10T00:00:00"/>
    <x v="251"/>
    <n v="55100000"/>
    <n v="3801900"/>
    <x v="4"/>
    <s v="Payaxis"/>
    <n v="51298100"/>
    <n v="0.93100000000000005"/>
    <x v="1"/>
  </r>
  <r>
    <s v="ODR4389642957i"/>
    <s v="C976932L"/>
    <x v="213"/>
    <s v="P262382"/>
    <n v="5510000"/>
    <n v="1"/>
    <n v="55100000"/>
    <n v="0"/>
    <n v="55100000"/>
    <n v="1"/>
    <x v="1"/>
    <n v="0"/>
    <n v="1"/>
    <d v="2022-01-16T00:00:00"/>
    <x v="251"/>
    <n v="55100000"/>
    <n v="3801900"/>
    <x v="4"/>
    <s v="cod"/>
    <n v="51298100"/>
    <n v="0.93100000000000005"/>
    <x v="1"/>
  </r>
  <r>
    <s v="ODR7352503561e"/>
    <s v="C758455L"/>
    <x v="296"/>
    <s v="P262382"/>
    <n v="5510000"/>
    <n v="1"/>
    <n v="55100000"/>
    <n v="0"/>
    <n v="55100000"/>
    <n v="1"/>
    <x v="1"/>
    <n v="0"/>
    <n v="4"/>
    <d v="2022-01-07T00:00:00"/>
    <x v="251"/>
    <n v="55100000"/>
    <n v="3801900"/>
    <x v="4"/>
    <s v="Payaxis"/>
    <n v="51298100"/>
    <n v="0.93100000000000005"/>
    <x v="1"/>
  </r>
  <r>
    <s v="ODR3970172960s"/>
    <s v="C272151L"/>
    <x v="21"/>
    <s v="P180184"/>
    <n v="5510000"/>
    <n v="1"/>
    <n v="55100000"/>
    <n v="0"/>
    <n v="55100000"/>
    <n v="1"/>
    <x v="1"/>
    <n v="0"/>
    <n v="6"/>
    <d v="2021-10-12T00:00:00"/>
    <x v="332"/>
    <n v="54346000"/>
    <n v="4456370"/>
    <x v="4"/>
    <s v="easypay_voucher"/>
    <n v="50643630"/>
    <n v="0.91912214156079852"/>
    <x v="1"/>
  </r>
  <r>
    <s v="ODR7176769216a"/>
    <s v="C742692L"/>
    <x v="46"/>
    <s v="P847756"/>
    <n v="1832742"/>
    <n v="3"/>
    <n v="54982300"/>
    <n v="0"/>
    <n v="54982300"/>
    <n v="1"/>
    <x v="1"/>
    <n v="0"/>
    <n v="10"/>
    <d v="2021-09-25T00:00:00"/>
    <x v="341"/>
    <n v="18908000"/>
    <n v="1304650"/>
    <x v="1"/>
    <s v="mcblite"/>
    <n v="51068350"/>
    <n v="0.92881436389528993"/>
    <x v="1"/>
  </r>
  <r>
    <s v="ODR8199376770f"/>
    <s v="C831683L"/>
    <x v="51"/>
    <s v="P628437"/>
    <n v="1822766"/>
    <n v="3"/>
    <n v="54683000"/>
    <n v="0"/>
    <n v="54683000"/>
    <n v="1"/>
    <x v="1"/>
    <n v="0"/>
    <n v="2"/>
    <d v="2021-07-03T00:00:00"/>
    <x v="342"/>
    <n v="18227700"/>
    <n v="1239460"/>
    <x v="2"/>
    <s v="jazzvoucher"/>
    <n v="50964620"/>
    <n v="0.93200117038202002"/>
    <x v="1"/>
  </r>
  <r>
    <s v="ODR7103274125j"/>
    <s v="C837518L"/>
    <x v="297"/>
    <s v="P262382"/>
    <n v="5452000"/>
    <n v="1"/>
    <n v="54520000"/>
    <n v="0"/>
    <n v="54520000"/>
    <n v="1"/>
    <x v="0"/>
    <n v="1"/>
    <n v="1"/>
    <d v="2022-02-17T00:00:00"/>
    <x v="251"/>
    <n v="55100000"/>
    <n v="3801900"/>
    <x v="4"/>
    <s v="cod"/>
    <n v="50718100"/>
    <n v="0.93026595744680851"/>
    <x v="1"/>
  </r>
  <r>
    <s v="ODR7179100236g"/>
    <s v="C650707L"/>
    <x v="298"/>
    <s v="P262382"/>
    <n v="5452000"/>
    <n v="1"/>
    <n v="54520000"/>
    <n v="0"/>
    <n v="54520000"/>
    <n v="1"/>
    <x v="1"/>
    <n v="0"/>
    <n v="4"/>
    <d v="2022-02-22T00:00:00"/>
    <x v="251"/>
    <n v="55100000"/>
    <n v="3801900"/>
    <x v="4"/>
    <s v="Payaxis"/>
    <n v="50718100"/>
    <n v="0.93026595744680851"/>
    <x v="1"/>
  </r>
  <r>
    <s v="ODR7213446828j"/>
    <s v="C899192L"/>
    <x v="270"/>
    <s v="P206599"/>
    <n v="5442140"/>
    <n v="1"/>
    <n v="54421400"/>
    <n v="0"/>
    <n v="54421400"/>
    <n v="1"/>
    <x v="0"/>
    <n v="1"/>
    <n v="1"/>
    <d v="2021-07-13T00:00:00"/>
    <x v="343"/>
    <n v="54421400"/>
    <n v="4516920"/>
    <x v="1"/>
    <s v="cod"/>
    <n v="49904480"/>
    <n v="0.9170010326819964"/>
    <x v="1"/>
  </r>
  <r>
    <s v="ODR7004927490t"/>
    <s v="C378684L"/>
    <x v="299"/>
    <s v="P206599"/>
    <n v="5442140"/>
    <n v="1"/>
    <n v="54421400"/>
    <n v="0"/>
    <n v="54421400"/>
    <n v="1"/>
    <x v="0"/>
    <n v="0"/>
    <n v="1"/>
    <d v="2021-07-03T00:00:00"/>
    <x v="343"/>
    <n v="54421400"/>
    <n v="4516920"/>
    <x v="1"/>
    <s v="cod"/>
    <n v="49904480"/>
    <n v="0.9170010326819964"/>
    <x v="1"/>
  </r>
  <r>
    <s v="ODR5938548815w"/>
    <s v="C738725L"/>
    <x v="300"/>
    <s v="P358545"/>
    <n v="5437500"/>
    <n v="1"/>
    <n v="54375000"/>
    <n v="0"/>
    <n v="54375000"/>
    <n v="1"/>
    <x v="0"/>
    <n v="0"/>
    <n v="1"/>
    <d v="2021-08-27T00:00:00"/>
    <x v="335"/>
    <n v="55853400"/>
    <n v="4579970"/>
    <x v="1"/>
    <s v="cod"/>
    <n v="49795030"/>
    <n v="0.91577066666666662"/>
    <x v="1"/>
  </r>
  <r>
    <s v="ODR7098269270o"/>
    <s v="C317311L"/>
    <x v="96"/>
    <s v="P358545"/>
    <n v="5437500"/>
    <n v="1"/>
    <n v="54375000"/>
    <n v="0"/>
    <n v="54375000"/>
    <n v="1"/>
    <x v="1"/>
    <n v="0"/>
    <n v="1"/>
    <d v="2022-02-09T00:00:00"/>
    <x v="335"/>
    <n v="55853400"/>
    <n v="4579970"/>
    <x v="1"/>
    <s v="cod"/>
    <n v="49795030"/>
    <n v="0.91577066666666662"/>
    <x v="1"/>
  </r>
  <r>
    <s v="ODR8689400007t"/>
    <s v="C301616L"/>
    <x v="301"/>
    <s v="P180184"/>
    <n v="5434600"/>
    <n v="1"/>
    <n v="54346000"/>
    <n v="0"/>
    <n v="54346000"/>
    <n v="1"/>
    <x v="0"/>
    <n v="0"/>
    <n v="1"/>
    <d v="2022-06-25T00:00:00"/>
    <x v="332"/>
    <n v="54346000"/>
    <n v="4456370"/>
    <x v="4"/>
    <s v="cod"/>
    <n v="49889630"/>
    <n v="0.91800003680123654"/>
    <x v="1"/>
  </r>
  <r>
    <s v="ODR3904868780n"/>
    <s v="C843167L"/>
    <x v="47"/>
    <s v="P553953"/>
    <n v="5434600"/>
    <n v="1"/>
    <n v="54346000"/>
    <n v="0"/>
    <n v="54346000"/>
    <n v="1"/>
    <x v="1"/>
    <n v="0"/>
    <n v="6"/>
    <d v="2022-04-20T00:00:00"/>
    <x v="344"/>
    <n v="54346000"/>
    <n v="4238990"/>
    <x v="4"/>
    <s v="easypay_voucher"/>
    <n v="50107010"/>
    <n v="0.92199996319876343"/>
    <x v="1"/>
  </r>
  <r>
    <s v="ODR3729373987j"/>
    <s v="C183259L"/>
    <x v="26"/>
    <s v="P553953"/>
    <n v="5434600"/>
    <n v="1"/>
    <n v="54346000"/>
    <n v="0"/>
    <n v="54346000"/>
    <n v="1"/>
    <x v="1"/>
    <n v="0"/>
    <n v="1"/>
    <d v="2022-06-05T00:00:00"/>
    <x v="344"/>
    <n v="54346000"/>
    <n v="4238990"/>
    <x v="4"/>
    <s v="cod"/>
    <n v="50107010"/>
    <n v="0.92199996319876343"/>
    <x v="1"/>
  </r>
  <r>
    <s v="ODR1865631311w"/>
    <s v="C115342L"/>
    <x v="302"/>
    <s v="P553953"/>
    <n v="5434600"/>
    <n v="1"/>
    <n v="54346000"/>
    <n v="0"/>
    <n v="54346000"/>
    <n v="1"/>
    <x v="1"/>
    <n v="0"/>
    <n v="7"/>
    <d v="2022-06-17T00:00:00"/>
    <x v="344"/>
    <n v="54346000"/>
    <n v="4238990"/>
    <x v="4"/>
    <s v="Easypay"/>
    <n v="50107010"/>
    <n v="0.92199996319876343"/>
    <x v="1"/>
  </r>
  <r>
    <s v="ODR9213081186j"/>
    <s v="C935534L"/>
    <x v="40"/>
    <s v="P553953"/>
    <n v="5434600"/>
    <n v="1"/>
    <n v="54346000"/>
    <n v="0"/>
    <n v="54346000"/>
    <n v="1"/>
    <x v="1"/>
    <n v="0"/>
    <n v="7"/>
    <d v="2022-06-15T00:00:00"/>
    <x v="344"/>
    <n v="54346000"/>
    <n v="4238990"/>
    <x v="4"/>
    <s v="Easypay"/>
    <n v="50107010"/>
    <n v="0.92199996319876343"/>
    <x v="1"/>
  </r>
  <r>
    <s v="ODR6236307188r"/>
    <s v="C935534L"/>
    <x v="56"/>
    <s v="P553953"/>
    <n v="5434600"/>
    <n v="1"/>
    <n v="54346000"/>
    <n v="0"/>
    <n v="54346000"/>
    <n v="1"/>
    <x v="1"/>
    <n v="0"/>
    <n v="7"/>
    <d v="2022-06-15T00:00:00"/>
    <x v="344"/>
    <n v="54346000"/>
    <n v="4238990"/>
    <x v="4"/>
    <s v="Easypay"/>
    <n v="50107010"/>
    <n v="0.92199996319876343"/>
    <x v="1"/>
  </r>
  <r>
    <s v="ODR8052994531y"/>
    <s v="C875408L"/>
    <x v="93"/>
    <s v="P416637"/>
    <n v="1809600"/>
    <n v="3"/>
    <n v="54288000"/>
    <n v="0"/>
    <n v="54288000"/>
    <n v="1"/>
    <x v="1"/>
    <n v="0"/>
    <n v="7"/>
    <d v="2022-03-05T00:00:00"/>
    <x v="345"/>
    <n v="18096000"/>
    <n v="1158140"/>
    <x v="2"/>
    <s v="Easypay"/>
    <n v="50813580"/>
    <n v="0.93600022104332448"/>
    <x v="1"/>
  </r>
  <r>
    <s v="ODR8890525479b"/>
    <s v="C134982L"/>
    <x v="43"/>
    <s v="P416637"/>
    <n v="1809600"/>
    <n v="3"/>
    <n v="54288000"/>
    <n v="0"/>
    <n v="54288000"/>
    <n v="1"/>
    <x v="0"/>
    <n v="0"/>
    <n v="1"/>
    <d v="2022-03-05T00:00:00"/>
    <x v="345"/>
    <n v="18096000"/>
    <n v="1158140"/>
    <x v="2"/>
    <s v="cod"/>
    <n v="50813580"/>
    <n v="0.93600022104332448"/>
    <x v="1"/>
  </r>
  <r>
    <s v="ODR5346141117m"/>
    <s v="C249483L"/>
    <x v="61"/>
    <s v="P934032"/>
    <n v="2683950"/>
    <n v="2"/>
    <n v="53679000"/>
    <n v="0"/>
    <n v="53679000"/>
    <n v="1"/>
    <x v="0"/>
    <n v="1"/>
    <n v="11"/>
    <d v="2022-04-21T00:00:00"/>
    <x v="346"/>
    <n v="27002500"/>
    <n v="2025190"/>
    <x v="2"/>
    <s v="cashatdoorstep"/>
    <n v="49628620"/>
    <n v="0.92454442146835825"/>
    <x v="1"/>
  </r>
  <r>
    <s v="ODR3550105242d"/>
    <s v="C378684L"/>
    <x v="236"/>
    <s v="P692465"/>
    <n v="5338900"/>
    <n v="1"/>
    <n v="53389000"/>
    <n v="0"/>
    <n v="53389000"/>
    <n v="1"/>
    <x v="0"/>
    <n v="0"/>
    <n v="1"/>
    <d v="2021-07-03T00:00:00"/>
    <x v="347"/>
    <n v="53389000"/>
    <n v="3683810"/>
    <x v="3"/>
    <s v="cod"/>
    <n v="49705190"/>
    <n v="0.93100058064395286"/>
    <x v="1"/>
  </r>
  <r>
    <s v="ODR1319432863z"/>
    <s v="C378684L"/>
    <x v="303"/>
    <s v="P692465"/>
    <n v="5338900"/>
    <n v="1"/>
    <n v="53389000"/>
    <n v="0"/>
    <n v="53389000"/>
    <n v="1"/>
    <x v="0"/>
    <n v="0"/>
    <n v="1"/>
    <d v="2021-07-03T00:00:00"/>
    <x v="347"/>
    <n v="53389000"/>
    <n v="3683810"/>
    <x v="3"/>
    <s v="cod"/>
    <n v="49705190"/>
    <n v="0.93100058064395286"/>
    <x v="1"/>
  </r>
  <r>
    <s v="ODR6566858196m"/>
    <s v="C660546L"/>
    <x v="3"/>
    <s v="P926387"/>
    <n v="1333942"/>
    <n v="4"/>
    <n v="53357700"/>
    <n v="0"/>
    <n v="53357700"/>
    <n v="1"/>
    <x v="1"/>
    <n v="0"/>
    <n v="1"/>
    <d v="2021-11-18T00:00:00"/>
    <x v="274"/>
    <n v="13339400"/>
    <n v="1160520"/>
    <x v="4"/>
    <s v="cod"/>
    <n v="48715620"/>
    <n v="0.91300074778335649"/>
    <x v="1"/>
  </r>
  <r>
    <s v="ODR1457357582v"/>
    <s v="C522805L"/>
    <x v="300"/>
    <s v="P926387"/>
    <n v="1333942"/>
    <n v="4"/>
    <n v="53357700"/>
    <n v="0"/>
    <n v="53357700"/>
    <n v="1"/>
    <x v="1"/>
    <n v="0"/>
    <n v="4"/>
    <d v="2022-02-17T00:00:00"/>
    <x v="274"/>
    <n v="13339400"/>
    <n v="1160520"/>
    <x v="4"/>
    <s v="Payaxis"/>
    <n v="48715620"/>
    <n v="0.91300074778335649"/>
    <x v="1"/>
  </r>
  <r>
    <s v="ODR3095692882i"/>
    <s v="C176721L"/>
    <x v="304"/>
    <s v="P926387"/>
    <n v="1333942"/>
    <n v="4"/>
    <n v="53357700"/>
    <n v="0"/>
    <n v="53357700"/>
    <n v="1"/>
    <x v="1"/>
    <n v="0"/>
    <n v="4"/>
    <d v="2021-10-19T00:00:00"/>
    <x v="274"/>
    <n v="13339400"/>
    <n v="1160520"/>
    <x v="4"/>
    <s v="Payaxis"/>
    <n v="48715620"/>
    <n v="0.91300074778335649"/>
    <x v="1"/>
  </r>
  <r>
    <s v="ODR8926283419g"/>
    <s v="C363466L"/>
    <x v="165"/>
    <s v="P926387"/>
    <n v="1333942"/>
    <n v="4"/>
    <n v="53357700"/>
    <n v="0"/>
    <n v="53357700"/>
    <n v="1"/>
    <x v="0"/>
    <n v="1"/>
    <n v="7"/>
    <d v="2021-11-24T00:00:00"/>
    <x v="274"/>
    <n v="13339400"/>
    <n v="1160520"/>
    <x v="4"/>
    <s v="Easypay"/>
    <n v="48715620"/>
    <n v="0.91300074778335649"/>
    <x v="1"/>
  </r>
  <r>
    <s v="ODR1754152469k"/>
    <s v="C444616L"/>
    <x v="305"/>
    <s v="P926387"/>
    <n v="1333942"/>
    <n v="4"/>
    <n v="53357700"/>
    <n v="0"/>
    <n v="53357700"/>
    <n v="1"/>
    <x v="1"/>
    <n v="0"/>
    <n v="4"/>
    <d v="2021-12-21T00:00:00"/>
    <x v="274"/>
    <n v="13339400"/>
    <n v="1160520"/>
    <x v="4"/>
    <s v="Payaxis"/>
    <n v="48715620"/>
    <n v="0.91300074778335649"/>
    <x v="1"/>
  </r>
  <r>
    <s v="ODR9013084945z"/>
    <s v="C200115L"/>
    <x v="306"/>
    <s v="P158959"/>
    <n v="5312568"/>
    <n v="1"/>
    <n v="53125700"/>
    <n v="0"/>
    <n v="53125700"/>
    <n v="1"/>
    <x v="0"/>
    <n v="0"/>
    <n v="1"/>
    <d v="2021-07-12T00:00:00"/>
    <x v="348"/>
    <n v="53125700"/>
    <n v="3506270"/>
    <x v="3"/>
    <s v="cod"/>
    <n v="49619430"/>
    <n v="0.93400049316997236"/>
    <x v="1"/>
  </r>
  <r>
    <s v="ODR2252103092t"/>
    <s v="C200115L"/>
    <x v="307"/>
    <s v="P799304"/>
    <n v="5311582"/>
    <n v="1"/>
    <n v="53115800"/>
    <n v="0"/>
    <n v="53115800"/>
    <n v="1"/>
    <x v="0"/>
    <n v="0"/>
    <n v="1"/>
    <d v="2021-07-12T00:00:00"/>
    <x v="349"/>
    <n v="53115800"/>
    <n v="3505640"/>
    <x v="2"/>
    <s v="cod"/>
    <n v="49610160"/>
    <n v="0.9340000527150113"/>
    <x v="1"/>
  </r>
  <r>
    <s v="ODR9262350327o"/>
    <s v="C650707L"/>
    <x v="30"/>
    <s v="P754774"/>
    <n v="5291746"/>
    <n v="1"/>
    <n v="52917500"/>
    <n v="0"/>
    <n v="52917500"/>
    <n v="1"/>
    <x v="1"/>
    <n v="0"/>
    <n v="7"/>
    <d v="2022-02-22T00:00:00"/>
    <x v="350"/>
    <n v="52917500"/>
    <n v="3227930"/>
    <x v="4"/>
    <s v="Easypay"/>
    <n v="49689570"/>
    <n v="0.93900070865025753"/>
    <x v="1"/>
  </r>
  <r>
    <s v="ODR9528140525y"/>
    <s v="C792683L"/>
    <x v="69"/>
    <s v="P754774"/>
    <n v="5291746"/>
    <n v="1"/>
    <n v="52917500"/>
    <n v="0"/>
    <n v="52917500"/>
    <n v="1"/>
    <x v="0"/>
    <n v="0"/>
    <n v="1"/>
    <d v="2022-05-23T00:00:00"/>
    <x v="350"/>
    <n v="52917500"/>
    <n v="3227930"/>
    <x v="4"/>
    <s v="cod"/>
    <n v="49689570"/>
    <n v="0.93900070865025753"/>
    <x v="1"/>
  </r>
  <r>
    <s v="ODR6131852979j"/>
    <s v="C615032L"/>
    <x v="36"/>
    <s v="P754774"/>
    <n v="5291746"/>
    <n v="1"/>
    <n v="52917500"/>
    <n v="0"/>
    <n v="52917500"/>
    <n v="1"/>
    <x v="0"/>
    <n v="0"/>
    <n v="1"/>
    <d v="2022-07-27T00:00:00"/>
    <x v="350"/>
    <n v="52917500"/>
    <n v="3227930"/>
    <x v="4"/>
    <s v="cod"/>
    <n v="49689570"/>
    <n v="0.93900070865025753"/>
    <x v="1"/>
  </r>
  <r>
    <s v="ODR8717351557o"/>
    <s v="C924458L"/>
    <x v="20"/>
    <s v="P754774"/>
    <n v="5291746"/>
    <n v="1"/>
    <n v="52917500"/>
    <n v="0"/>
    <n v="52917500"/>
    <n v="1"/>
    <x v="1"/>
    <n v="0"/>
    <n v="4"/>
    <d v="2021-10-03T00:00:00"/>
    <x v="350"/>
    <n v="52917500"/>
    <n v="3227930"/>
    <x v="4"/>
    <s v="Payaxis"/>
    <n v="49689570"/>
    <n v="0.93900070865025753"/>
    <x v="1"/>
  </r>
  <r>
    <s v="ODR3458074702p"/>
    <s v="C378684L"/>
    <x v="308"/>
    <s v="P813488"/>
    <n v="5228874"/>
    <n v="1"/>
    <n v="52288700"/>
    <n v="0"/>
    <n v="52288700"/>
    <n v="1"/>
    <x v="0"/>
    <n v="1"/>
    <n v="1"/>
    <d v="2021-07-03T00:00:00"/>
    <x v="351"/>
    <n v="52288700"/>
    <n v="4287650"/>
    <x v="3"/>
    <s v="cod"/>
    <n v="48001050"/>
    <n v="0.91800044751542875"/>
    <x v="1"/>
  </r>
  <r>
    <s v="ODR7946656569j"/>
    <s v="C378684L"/>
    <x v="293"/>
    <s v="P813488"/>
    <n v="5228874"/>
    <n v="1"/>
    <n v="52288700"/>
    <n v="0"/>
    <n v="52288700"/>
    <n v="1"/>
    <x v="0"/>
    <n v="0"/>
    <n v="1"/>
    <d v="2021-07-03T00:00:00"/>
    <x v="351"/>
    <n v="52288700"/>
    <n v="4287650"/>
    <x v="3"/>
    <s v="cod"/>
    <n v="48001050"/>
    <n v="0.91800044751542875"/>
    <x v="1"/>
  </r>
  <r>
    <s v="ODR9645599128y"/>
    <s v="C378684L"/>
    <x v="246"/>
    <s v="P813488"/>
    <n v="5228874"/>
    <n v="1"/>
    <n v="52288700"/>
    <n v="0"/>
    <n v="52288700"/>
    <n v="1"/>
    <x v="0"/>
    <n v="1"/>
    <n v="1"/>
    <d v="2021-07-03T00:00:00"/>
    <x v="351"/>
    <n v="52288700"/>
    <n v="4287650"/>
    <x v="3"/>
    <s v="cod"/>
    <n v="48001050"/>
    <n v="0.91800044751542875"/>
    <x v="1"/>
  </r>
  <r>
    <s v="ODR6831147933o"/>
    <s v="C781213L"/>
    <x v="250"/>
    <s v="P813488"/>
    <n v="5228874"/>
    <n v="1"/>
    <n v="52288700"/>
    <n v="0"/>
    <n v="52288700"/>
    <n v="1"/>
    <x v="0"/>
    <n v="0"/>
    <n v="1"/>
    <d v="2021-08-23T00:00:00"/>
    <x v="351"/>
    <n v="52288700"/>
    <n v="4287650"/>
    <x v="3"/>
    <s v="cod"/>
    <n v="48001050"/>
    <n v="0.91800044751542875"/>
    <x v="1"/>
  </r>
  <r>
    <s v="ODR2262707518r"/>
    <s v="C378684L"/>
    <x v="95"/>
    <s v="P813488"/>
    <n v="5228874"/>
    <n v="1"/>
    <n v="52288700"/>
    <n v="0"/>
    <n v="52288700"/>
    <n v="1"/>
    <x v="0"/>
    <n v="0"/>
    <n v="1"/>
    <d v="2021-07-03T00:00:00"/>
    <x v="351"/>
    <n v="52288700"/>
    <n v="4287650"/>
    <x v="3"/>
    <s v="cod"/>
    <n v="48001050"/>
    <n v="0.91800044751542875"/>
    <x v="1"/>
  </r>
  <r>
    <s v="ODR4995337152c"/>
    <s v="C205341L"/>
    <x v="247"/>
    <s v="P813488"/>
    <n v="5228874"/>
    <n v="1"/>
    <n v="52288700"/>
    <n v="0"/>
    <n v="52288700"/>
    <n v="1"/>
    <x v="0"/>
    <n v="0"/>
    <n v="1"/>
    <d v="2022-03-04T00:00:00"/>
    <x v="351"/>
    <n v="52288700"/>
    <n v="4287650"/>
    <x v="3"/>
    <s v="cod"/>
    <n v="48001050"/>
    <n v="0.91800044751542875"/>
    <x v="1"/>
  </r>
  <r>
    <s v="ODR7873536544e"/>
    <s v="C200115L"/>
    <x v="116"/>
    <s v="P813488"/>
    <n v="5228874"/>
    <n v="1"/>
    <n v="52288700"/>
    <n v="0"/>
    <n v="52288700"/>
    <n v="1"/>
    <x v="0"/>
    <n v="0"/>
    <n v="1"/>
    <d v="2021-07-12T00:00:00"/>
    <x v="351"/>
    <n v="52288700"/>
    <n v="4287650"/>
    <x v="3"/>
    <s v="cod"/>
    <n v="48001050"/>
    <n v="0.91800044751542875"/>
    <x v="1"/>
  </r>
  <r>
    <s v="ODR8194946923x"/>
    <s v="C638768L"/>
    <x v="23"/>
    <s v="P768353"/>
    <n v="5220000"/>
    <n v="1"/>
    <n v="52200000"/>
    <n v="0"/>
    <n v="52200000"/>
    <n v="1"/>
    <x v="1"/>
    <n v="0"/>
    <n v="7"/>
    <d v="2022-01-22T00:00:00"/>
    <x v="352"/>
    <n v="52200000"/>
    <n v="3654000"/>
    <x v="2"/>
    <s v="Easypay"/>
    <n v="48546000"/>
    <n v="0.93"/>
    <x v="1"/>
  </r>
  <r>
    <s v="ODR3350008343i"/>
    <s v="C781213L"/>
    <x v="17"/>
    <s v="P768353"/>
    <n v="5220000"/>
    <n v="1"/>
    <n v="52200000"/>
    <n v="0"/>
    <n v="52200000"/>
    <n v="1"/>
    <x v="0"/>
    <n v="0"/>
    <n v="1"/>
    <d v="2021-08-23T00:00:00"/>
    <x v="352"/>
    <n v="52200000"/>
    <n v="3654000"/>
    <x v="2"/>
    <s v="cod"/>
    <n v="48546000"/>
    <n v="0.93"/>
    <x v="1"/>
  </r>
  <r>
    <s v="ODR3572344592h"/>
    <s v="C374672L"/>
    <x v="153"/>
    <s v="P768353"/>
    <n v="5220000"/>
    <n v="1"/>
    <n v="52200000"/>
    <n v="0"/>
    <n v="52200000"/>
    <n v="1"/>
    <x v="0"/>
    <n v="0"/>
    <n v="1"/>
    <d v="2021-07-17T00:00:00"/>
    <x v="352"/>
    <n v="52200000"/>
    <n v="3654000"/>
    <x v="2"/>
    <s v="cod"/>
    <n v="48546000"/>
    <n v="0.93"/>
    <x v="1"/>
  </r>
  <r>
    <s v="ODR3691933224o"/>
    <s v="C781213L"/>
    <x v="309"/>
    <s v="P905672"/>
    <n v="2610000"/>
    <n v="2"/>
    <n v="52200000"/>
    <n v="0"/>
    <n v="52200000"/>
    <n v="1"/>
    <x v="0"/>
    <n v="0"/>
    <n v="1"/>
    <d v="2021-08-23T00:00:00"/>
    <x v="353"/>
    <n v="26100000"/>
    <n v="2296800"/>
    <x v="7"/>
    <s v="cod"/>
    <n v="47606400"/>
    <n v="0.91200000000000003"/>
    <x v="1"/>
  </r>
  <r>
    <s v="ODR8083579209z"/>
    <s v="C284772L"/>
    <x v="310"/>
    <s v="P531159"/>
    <n v="5219942"/>
    <n v="1"/>
    <n v="52199400"/>
    <n v="0"/>
    <n v="52199400"/>
    <n v="1"/>
    <x v="1"/>
    <n v="0"/>
    <n v="1"/>
    <d v="2021-09-16T00:00:00"/>
    <x v="354"/>
    <n v="38859400"/>
    <n v="3186460"/>
    <x v="4"/>
    <s v="cod"/>
    <n v="49012940"/>
    <n v="0.93895600332570872"/>
    <x v="1"/>
  </r>
  <r>
    <s v="ODR1947534682o"/>
    <s v="C453900L"/>
    <x v="207"/>
    <s v="P531159"/>
    <n v="5219942"/>
    <n v="1"/>
    <n v="52199400"/>
    <n v="0"/>
    <n v="52199400"/>
    <n v="1"/>
    <x v="0"/>
    <n v="0"/>
    <n v="1"/>
    <d v="2021-10-14T00:00:00"/>
    <x v="354"/>
    <n v="38859400"/>
    <n v="3186460"/>
    <x v="4"/>
    <s v="cod"/>
    <n v="49012940"/>
    <n v="0.93895600332570872"/>
    <x v="1"/>
  </r>
  <r>
    <s v="ODR9723400483h"/>
    <s v="C374672L"/>
    <x v="240"/>
    <s v="P531159"/>
    <n v="5219942"/>
    <n v="1"/>
    <n v="52199400"/>
    <n v="0"/>
    <n v="52199400"/>
    <n v="1"/>
    <x v="0"/>
    <n v="0"/>
    <n v="1"/>
    <d v="2021-07-17T00:00:00"/>
    <x v="354"/>
    <n v="38859400"/>
    <n v="3186460"/>
    <x v="4"/>
    <s v="cod"/>
    <n v="49012940"/>
    <n v="0.93895600332570872"/>
    <x v="1"/>
  </r>
  <r>
    <s v="ODR2694555120e"/>
    <s v="C607118L"/>
    <x v="311"/>
    <s v="P531159"/>
    <n v="5219942"/>
    <n v="1"/>
    <n v="52199400"/>
    <n v="0"/>
    <n v="52199400"/>
    <n v="1"/>
    <x v="0"/>
    <n v="0"/>
    <n v="1"/>
    <d v="2021-09-20T00:00:00"/>
    <x v="354"/>
    <n v="38859400"/>
    <n v="3186460"/>
    <x v="4"/>
    <s v="cod"/>
    <n v="49012940"/>
    <n v="0.93895600332570872"/>
    <x v="1"/>
  </r>
  <r>
    <s v="ODR1712136694g"/>
    <s v="C652751L"/>
    <x v="31"/>
    <s v="P390189"/>
    <n v="5176500"/>
    <n v="1"/>
    <n v="51765000"/>
    <n v="0"/>
    <n v="51765000"/>
    <n v="1"/>
    <x v="1"/>
    <n v="0"/>
    <n v="4"/>
    <d v="2022-07-19T00:00:00"/>
    <x v="355"/>
    <n v="51765000"/>
    <n v="3157640"/>
    <x v="6"/>
    <s v="Payaxis"/>
    <n v="48607360"/>
    <n v="0.93900048295180139"/>
    <x v="1"/>
  </r>
  <r>
    <s v="ODR8370329261l"/>
    <s v="C803978L"/>
    <x v="312"/>
    <s v="P119266"/>
    <n v="5172150"/>
    <n v="1"/>
    <n v="51721500"/>
    <n v="0"/>
    <n v="51721500"/>
    <n v="1"/>
    <x v="1"/>
    <n v="0"/>
    <n v="4"/>
    <d v="2022-07-14T00:00:00"/>
    <x v="356"/>
    <n v="59494700"/>
    <n v="3926600"/>
    <x v="4"/>
    <s v="Payaxis"/>
    <n v="47794900"/>
    <n v="0.92408186150827021"/>
    <x v="1"/>
  </r>
  <r>
    <s v="ODR5972863959a"/>
    <s v="C107850L"/>
    <x v="130"/>
    <s v="P652031"/>
    <n v="5170642"/>
    <n v="1"/>
    <n v="51706400"/>
    <n v="0"/>
    <n v="51706400"/>
    <n v="1"/>
    <x v="1"/>
    <n v="0"/>
    <n v="1"/>
    <d v="2022-08-03T00:00:00"/>
    <x v="275"/>
    <n v="51706400"/>
    <n v="4033090"/>
    <x v="4"/>
    <s v="cod"/>
    <n v="47673310"/>
    <n v="0.92200017792768396"/>
    <x v="1"/>
  </r>
  <r>
    <s v="ODR2999996774y"/>
    <s v="C305250L"/>
    <x v="63"/>
    <s v="P652031"/>
    <n v="5170642"/>
    <n v="1"/>
    <n v="51706400"/>
    <n v="0"/>
    <n v="51706400"/>
    <n v="1"/>
    <x v="0"/>
    <n v="0"/>
    <n v="4"/>
    <d v="2022-07-01T00:00:00"/>
    <x v="275"/>
    <n v="51706400"/>
    <n v="4033090"/>
    <x v="4"/>
    <s v="Payaxis"/>
    <n v="47673310"/>
    <n v="0.92200017792768396"/>
    <x v="1"/>
  </r>
  <r>
    <s v="ODR7496607017s"/>
    <s v="C297051L"/>
    <x v="120"/>
    <s v="P652031"/>
    <n v="5170642"/>
    <n v="1"/>
    <n v="51706400"/>
    <n v="0"/>
    <n v="51706400"/>
    <n v="1"/>
    <x v="0"/>
    <n v="0"/>
    <n v="1"/>
    <d v="2022-08-28T00:00:00"/>
    <x v="275"/>
    <n v="51706400"/>
    <n v="4033090"/>
    <x v="4"/>
    <s v="cod"/>
    <n v="47673310"/>
    <n v="0.92200017792768396"/>
    <x v="1"/>
  </r>
  <r>
    <s v="ODR5642821202w"/>
    <s v="C239518L"/>
    <x v="106"/>
    <s v="P652031"/>
    <n v="5170642"/>
    <n v="1"/>
    <n v="51706400"/>
    <n v="0"/>
    <n v="51706400"/>
    <n v="1"/>
    <x v="0"/>
    <n v="0"/>
    <n v="1"/>
    <d v="2022-08-14T00:00:00"/>
    <x v="275"/>
    <n v="51706400"/>
    <n v="4033090"/>
    <x v="4"/>
    <s v="cod"/>
    <n v="47673310"/>
    <n v="0.92200017792768396"/>
    <x v="1"/>
  </r>
  <r>
    <s v="ODR9104160755v"/>
    <s v="C613165L"/>
    <x v="313"/>
    <s v="P198782"/>
    <n v="5162000"/>
    <n v="1"/>
    <n v="51620000"/>
    <n v="0"/>
    <n v="51620000"/>
    <n v="1"/>
    <x v="1"/>
    <n v="0"/>
    <n v="1"/>
    <d v="2021-12-27T00:00:00"/>
    <x v="357"/>
    <n v="51620000"/>
    <n v="4181220"/>
    <x v="3"/>
    <s v="cod"/>
    <n v="47438780"/>
    <n v="0.91900000000000004"/>
    <x v="1"/>
  </r>
  <r>
    <s v="ODR6474566644s"/>
    <s v="C200115L"/>
    <x v="314"/>
    <s v="P198782"/>
    <n v="5162000"/>
    <n v="1"/>
    <n v="51620000"/>
    <n v="0"/>
    <n v="51620000"/>
    <n v="1"/>
    <x v="0"/>
    <n v="0"/>
    <n v="1"/>
    <d v="2021-07-12T00:00:00"/>
    <x v="357"/>
    <n v="51620000"/>
    <n v="4181220"/>
    <x v="3"/>
    <s v="cod"/>
    <n v="47438780"/>
    <n v="0.91900000000000004"/>
    <x v="1"/>
  </r>
  <r>
    <s v="ODR5490450207e"/>
    <s v="C220911L"/>
    <x v="1"/>
    <s v="P198782"/>
    <n v="5162000"/>
    <n v="1"/>
    <n v="51620000"/>
    <n v="0"/>
    <n v="51620000"/>
    <n v="1"/>
    <x v="1"/>
    <n v="0"/>
    <n v="4"/>
    <d v="2021-09-18T00:00:00"/>
    <x v="357"/>
    <n v="51620000"/>
    <n v="4181220"/>
    <x v="3"/>
    <s v="Payaxis"/>
    <n v="47438780"/>
    <n v="0.91900000000000004"/>
    <x v="1"/>
  </r>
  <r>
    <s v="ODR6483667702f"/>
    <s v="C220911L"/>
    <x v="68"/>
    <s v="P198782"/>
    <n v="5162000"/>
    <n v="1"/>
    <n v="51620000"/>
    <n v="0"/>
    <n v="51620000"/>
    <n v="1"/>
    <x v="0"/>
    <n v="0"/>
    <n v="1"/>
    <d v="2021-09-18T00:00:00"/>
    <x v="357"/>
    <n v="51620000"/>
    <n v="4181220"/>
    <x v="3"/>
    <s v="cod"/>
    <n v="47438780"/>
    <n v="0.91900000000000004"/>
    <x v="1"/>
  </r>
  <r>
    <s v="ODR4049837153n"/>
    <s v="C301616L"/>
    <x v="90"/>
    <s v="P887897"/>
    <n v="5162000"/>
    <n v="1"/>
    <n v="51620000"/>
    <n v="0"/>
    <n v="51620000"/>
    <n v="1"/>
    <x v="0"/>
    <n v="0"/>
    <n v="1"/>
    <d v="2022-06-25T00:00:00"/>
    <x v="358"/>
    <n v="51620000"/>
    <n v="3303680"/>
    <x v="1"/>
    <s v="cod"/>
    <n v="48316320"/>
    <n v="0.93600000000000005"/>
    <x v="1"/>
  </r>
  <r>
    <s v="ODR5779315787g"/>
    <s v="C761639L"/>
    <x v="315"/>
    <s v="P657861"/>
    <n v="5162000"/>
    <n v="1"/>
    <n v="51620000"/>
    <n v="0"/>
    <n v="51620000"/>
    <n v="1"/>
    <x v="1"/>
    <n v="0"/>
    <n v="8"/>
    <d v="2021-08-11T00:00:00"/>
    <x v="359"/>
    <n v="51620000"/>
    <n v="3819880"/>
    <x v="4"/>
    <s v="ublcreditcard"/>
    <n v="47800120"/>
    <n v="0.92600000000000005"/>
    <x v="1"/>
  </r>
  <r>
    <s v="ODR2361851743t"/>
    <s v="C662822L"/>
    <x v="316"/>
    <s v="P844102"/>
    <n v="5161942"/>
    <n v="1"/>
    <n v="51619400"/>
    <n v="0"/>
    <n v="51619400"/>
    <n v="1"/>
    <x v="1"/>
    <n v="0"/>
    <n v="9"/>
    <d v="2021-08-24T00:00:00"/>
    <x v="360"/>
    <n v="51619400"/>
    <n v="3355240"/>
    <x v="4"/>
    <s v="mygateway"/>
    <n v="48264160"/>
    <n v="0.93500040682379104"/>
    <x v="1"/>
  </r>
  <r>
    <s v="ODR5002069580u"/>
    <s v="C675111L"/>
    <x v="192"/>
    <s v="P751549"/>
    <n v="5161942"/>
    <n v="1"/>
    <n v="51619400"/>
    <n v="0"/>
    <n v="51619400"/>
    <n v="1"/>
    <x v="0"/>
    <n v="0"/>
    <n v="1"/>
    <d v="2021-09-05T00:00:00"/>
    <x v="11"/>
    <n v="44080000"/>
    <n v="3879040"/>
    <x v="4"/>
    <s v="cod"/>
    <n v="47740360"/>
    <n v="0.9248530591211831"/>
    <x v="1"/>
  </r>
  <r>
    <s v="ODR8519604484o"/>
    <s v="C692945L"/>
    <x v="317"/>
    <s v="P751549"/>
    <n v="5161942"/>
    <n v="1"/>
    <n v="51619400"/>
    <n v="0"/>
    <n v="51619400"/>
    <n v="1"/>
    <x v="1"/>
    <n v="0"/>
    <n v="8"/>
    <d v="2021-09-20T00:00:00"/>
    <x v="11"/>
    <n v="44080000"/>
    <n v="3879040"/>
    <x v="4"/>
    <s v="ublcreditcard"/>
    <n v="47740360"/>
    <n v="0.9248530591211831"/>
    <x v="1"/>
  </r>
  <r>
    <s v="ODR7546089159n"/>
    <s v="C275787L"/>
    <x v="228"/>
    <s v="P751549"/>
    <n v="5161942"/>
    <n v="1"/>
    <n v="51619400"/>
    <n v="0"/>
    <n v="51619400"/>
    <n v="1"/>
    <x v="0"/>
    <n v="0"/>
    <n v="1"/>
    <d v="2021-07-27T00:00:00"/>
    <x v="11"/>
    <n v="44080000"/>
    <n v="3879040"/>
    <x v="4"/>
    <s v="cod"/>
    <n v="47740360"/>
    <n v="0.9248530591211831"/>
    <x v="1"/>
  </r>
  <r>
    <s v="ODR7486676753o"/>
    <s v="C898693L"/>
    <x v="222"/>
    <s v="P751549"/>
    <n v="5161942"/>
    <n v="1"/>
    <n v="51619400"/>
    <n v="0"/>
    <n v="51619400"/>
    <n v="1"/>
    <x v="0"/>
    <n v="0"/>
    <n v="1"/>
    <d v="2021-08-22T00:00:00"/>
    <x v="11"/>
    <n v="44080000"/>
    <n v="3879040"/>
    <x v="4"/>
    <s v="cod"/>
    <n v="47740360"/>
    <n v="0.9248530591211831"/>
    <x v="1"/>
  </r>
  <r>
    <s v="ODR4327216356x"/>
    <s v="C741634L"/>
    <x v="169"/>
    <s v="P277486"/>
    <n v="5150922"/>
    <n v="1"/>
    <n v="51509200"/>
    <n v="0"/>
    <n v="51509200"/>
    <n v="1"/>
    <x v="1"/>
    <n v="0"/>
    <n v="1"/>
    <d v="2021-07-09T00:00:00"/>
    <x v="336"/>
    <n v="51509200"/>
    <n v="3760140"/>
    <x v="1"/>
    <s v="cod"/>
    <n v="47749060"/>
    <n v="0.92700061348263996"/>
    <x v="1"/>
  </r>
  <r>
    <s v="ODR8106554345z"/>
    <s v="C713589L"/>
    <x v="318"/>
    <s v="P277486"/>
    <n v="5150922"/>
    <n v="1"/>
    <n v="51509200"/>
    <n v="0"/>
    <n v="51509200"/>
    <n v="1"/>
    <x v="1"/>
    <n v="0"/>
    <n v="1"/>
    <d v="2021-07-07T00:00:00"/>
    <x v="336"/>
    <n v="51509200"/>
    <n v="3760140"/>
    <x v="1"/>
    <s v="cod"/>
    <n v="47749060"/>
    <n v="0.92700061348263996"/>
    <x v="1"/>
  </r>
  <r>
    <s v="ODR9625247382q"/>
    <s v="C909114L"/>
    <x v="319"/>
    <s v="P277486"/>
    <n v="5150922"/>
    <n v="1"/>
    <n v="51509200"/>
    <n v="0"/>
    <n v="51509200"/>
    <n v="1"/>
    <x v="1"/>
    <n v="0"/>
    <n v="4"/>
    <d v="2021-12-24T00:00:00"/>
    <x v="336"/>
    <n v="51509200"/>
    <n v="3760140"/>
    <x v="1"/>
    <s v="Payaxis"/>
    <n v="47749060"/>
    <n v="0.92700061348263996"/>
    <x v="1"/>
  </r>
  <r>
    <s v="ODR2726000599v"/>
    <s v="C909114L"/>
    <x v="320"/>
    <s v="P277486"/>
    <n v="5150922"/>
    <n v="1"/>
    <n v="51509200"/>
    <n v="0"/>
    <n v="51509200"/>
    <n v="1"/>
    <x v="1"/>
    <n v="0"/>
    <n v="4"/>
    <d v="2021-12-24T00:00:00"/>
    <x v="336"/>
    <n v="51509200"/>
    <n v="3760140"/>
    <x v="1"/>
    <s v="Payaxis"/>
    <n v="47749060"/>
    <n v="0.92700061348263996"/>
    <x v="1"/>
  </r>
  <r>
    <s v="ODR9967909738t"/>
    <s v="C909114L"/>
    <x v="321"/>
    <s v="P277486"/>
    <n v="5150922"/>
    <n v="1"/>
    <n v="51509200"/>
    <n v="0"/>
    <n v="51509200"/>
    <n v="1"/>
    <x v="1"/>
    <n v="0"/>
    <n v="4"/>
    <d v="2021-12-24T00:00:00"/>
    <x v="336"/>
    <n v="51509200"/>
    <n v="3760140"/>
    <x v="1"/>
    <s v="Payaxis"/>
    <n v="47749060"/>
    <n v="0.92700061348263996"/>
    <x v="1"/>
  </r>
  <r>
    <s v="ODR4526230204i"/>
    <s v="C909114L"/>
    <x v="322"/>
    <s v="P277486"/>
    <n v="5150922"/>
    <n v="1"/>
    <n v="51509200"/>
    <n v="0"/>
    <n v="51509200"/>
    <n v="1"/>
    <x v="1"/>
    <n v="0"/>
    <n v="4"/>
    <d v="2021-12-24T00:00:00"/>
    <x v="336"/>
    <n v="51509200"/>
    <n v="3760140"/>
    <x v="1"/>
    <s v="Payaxis"/>
    <n v="47749060"/>
    <n v="0.92700061348263996"/>
    <x v="1"/>
  </r>
  <r>
    <s v="ODR1623691861i"/>
    <s v="C909114L"/>
    <x v="134"/>
    <s v="P277486"/>
    <n v="5150922"/>
    <n v="1"/>
    <n v="51509200"/>
    <n v="0"/>
    <n v="51509200"/>
    <n v="1"/>
    <x v="1"/>
    <n v="0"/>
    <n v="4"/>
    <d v="2021-12-24T00:00:00"/>
    <x v="336"/>
    <n v="51509200"/>
    <n v="3760140"/>
    <x v="1"/>
    <s v="Payaxis"/>
    <n v="47749060"/>
    <n v="0.92700061348263996"/>
    <x v="1"/>
  </r>
  <r>
    <s v="ODR8243161982w"/>
    <s v="C909114L"/>
    <x v="323"/>
    <s v="P277486"/>
    <n v="5150922"/>
    <n v="1"/>
    <n v="51509200"/>
    <n v="0"/>
    <n v="51509200"/>
    <n v="1"/>
    <x v="1"/>
    <n v="0"/>
    <n v="4"/>
    <d v="2021-12-24T00:00:00"/>
    <x v="336"/>
    <n v="51509200"/>
    <n v="3760140"/>
    <x v="1"/>
    <s v="Payaxis"/>
    <n v="47749060"/>
    <n v="0.92700061348263996"/>
    <x v="1"/>
  </r>
  <r>
    <s v="ODR9024253785d"/>
    <s v="C909114L"/>
    <x v="324"/>
    <s v="P277486"/>
    <n v="5150922"/>
    <n v="1"/>
    <n v="51509200"/>
    <n v="0"/>
    <n v="51509200"/>
    <n v="1"/>
    <x v="1"/>
    <n v="0"/>
    <n v="4"/>
    <d v="2021-12-24T00:00:00"/>
    <x v="336"/>
    <n v="51509200"/>
    <n v="3760140"/>
    <x v="1"/>
    <s v="Payaxis"/>
    <n v="47749060"/>
    <n v="0.92700061348263996"/>
    <x v="1"/>
  </r>
  <r>
    <s v="ODR5798141963b"/>
    <s v="C259075L"/>
    <x v="306"/>
    <s v="P277486"/>
    <n v="5150922"/>
    <n v="1"/>
    <n v="51509200"/>
    <n v="0"/>
    <n v="51509200"/>
    <n v="1"/>
    <x v="0"/>
    <n v="0"/>
    <n v="1"/>
    <d v="2021-12-08T00:00:00"/>
    <x v="336"/>
    <n v="51509200"/>
    <n v="3760140"/>
    <x v="1"/>
    <s v="cod"/>
    <n v="47749060"/>
    <n v="0.92700061348263996"/>
    <x v="1"/>
  </r>
  <r>
    <s v="ODR6074730447t"/>
    <s v="C251306L"/>
    <x v="325"/>
    <s v="P277486"/>
    <n v="5150922"/>
    <n v="1"/>
    <n v="51509200"/>
    <n v="0"/>
    <n v="51509200"/>
    <n v="1"/>
    <x v="1"/>
    <n v="0"/>
    <n v="4"/>
    <d v="2021-11-07T00:00:00"/>
    <x v="336"/>
    <n v="51509200"/>
    <n v="3760140"/>
    <x v="1"/>
    <s v="Payaxis"/>
    <n v="47749060"/>
    <n v="0.92700061348263996"/>
    <x v="1"/>
  </r>
  <r>
    <s v="ODR4575378660o"/>
    <s v="C497556L"/>
    <x v="326"/>
    <s v="P277486"/>
    <n v="5150922"/>
    <n v="1"/>
    <n v="51509200"/>
    <n v="0"/>
    <n v="51509200"/>
    <n v="1"/>
    <x v="0"/>
    <n v="1"/>
    <n v="1"/>
    <d v="2021-12-28T00:00:00"/>
    <x v="336"/>
    <n v="51509200"/>
    <n v="3760140"/>
    <x v="1"/>
    <s v="cod"/>
    <n v="47749060"/>
    <n v="0.92700061348263996"/>
    <x v="1"/>
  </r>
  <r>
    <s v="ODR3046320075e"/>
    <s v="C781213L"/>
    <x v="271"/>
    <s v="P277486"/>
    <n v="5150922"/>
    <n v="1"/>
    <n v="51509200"/>
    <n v="0"/>
    <n v="51509200"/>
    <n v="1"/>
    <x v="0"/>
    <n v="0"/>
    <n v="1"/>
    <d v="2021-08-23T00:00:00"/>
    <x v="336"/>
    <n v="51509200"/>
    <n v="3760140"/>
    <x v="1"/>
    <s v="cod"/>
    <n v="47749060"/>
    <n v="0.92700061348263996"/>
    <x v="1"/>
  </r>
  <r>
    <s v="ODR6485742221u"/>
    <s v="C218616L"/>
    <x v="327"/>
    <s v="P277486"/>
    <n v="5150922"/>
    <n v="1"/>
    <n v="51509200"/>
    <n v="0"/>
    <n v="51509200"/>
    <n v="1"/>
    <x v="0"/>
    <n v="0"/>
    <n v="1"/>
    <d v="2021-07-19T00:00:00"/>
    <x v="336"/>
    <n v="51509200"/>
    <n v="3760140"/>
    <x v="1"/>
    <s v="cod"/>
    <n v="47749060"/>
    <n v="0.92700061348263996"/>
    <x v="1"/>
  </r>
  <r>
    <s v="ODR5236813360i"/>
    <s v="C958287L"/>
    <x v="94"/>
    <s v="P277486"/>
    <n v="5150922"/>
    <n v="1"/>
    <n v="51509200"/>
    <n v="0"/>
    <n v="51509200"/>
    <n v="1"/>
    <x v="0"/>
    <n v="0"/>
    <n v="1"/>
    <d v="2021-07-15T00:00:00"/>
    <x v="336"/>
    <n v="51509200"/>
    <n v="3760140"/>
    <x v="1"/>
    <s v="cod"/>
    <n v="47749060"/>
    <n v="0.92700061348263996"/>
    <x v="1"/>
  </r>
  <r>
    <s v="ODR2809784520t"/>
    <s v="C738725L"/>
    <x v="328"/>
    <s v="P277486"/>
    <n v="5150922"/>
    <n v="1"/>
    <n v="51509200"/>
    <n v="0"/>
    <n v="51509200"/>
    <n v="1"/>
    <x v="0"/>
    <n v="0"/>
    <n v="1"/>
    <d v="2021-08-27T00:00:00"/>
    <x v="336"/>
    <n v="51509200"/>
    <n v="3760140"/>
    <x v="1"/>
    <s v="cod"/>
    <n v="47749060"/>
    <n v="0.92700061348263996"/>
    <x v="1"/>
  </r>
  <r>
    <s v="ODR7401408856v"/>
    <s v="C972737L"/>
    <x v="329"/>
    <s v="P277486"/>
    <n v="5150922"/>
    <n v="1"/>
    <n v="51509200"/>
    <n v="0"/>
    <n v="51509200"/>
    <n v="1"/>
    <x v="0"/>
    <n v="1"/>
    <n v="1"/>
    <d v="2021-07-21T00:00:00"/>
    <x v="336"/>
    <n v="51509200"/>
    <n v="3760140"/>
    <x v="1"/>
    <s v="cod"/>
    <n v="47749060"/>
    <n v="0.92700061348263996"/>
    <x v="1"/>
  </r>
  <r>
    <s v="ODR5946352773d"/>
    <s v="C483469L"/>
    <x v="184"/>
    <s v="P876695"/>
    <n v="1716220"/>
    <n v="3"/>
    <n v="51486600"/>
    <n v="0"/>
    <n v="51486600"/>
    <n v="1"/>
    <x v="0"/>
    <n v="1"/>
    <n v="1"/>
    <d v="2021-07-26T00:00:00"/>
    <x v="361"/>
    <n v="17162200"/>
    <n v="1132680"/>
    <x v="1"/>
    <s v="cod"/>
    <n v="48088560"/>
    <n v="0.9340014683432194"/>
    <x v="1"/>
  </r>
  <r>
    <s v="ODR2428683094g"/>
    <s v="C244786L"/>
    <x v="37"/>
    <s v="P291889"/>
    <n v="5142280"/>
    <n v="1"/>
    <n v="51422800"/>
    <n v="0"/>
    <n v="51422800"/>
    <n v="1"/>
    <x v="0"/>
    <n v="0"/>
    <n v="1"/>
    <d v="2021-11-03T00:00:00"/>
    <x v="362"/>
    <n v="51422800"/>
    <n v="4216660"/>
    <x v="4"/>
    <s v="cod"/>
    <n v="47206140"/>
    <n v="0.91800018668761718"/>
    <x v="1"/>
  </r>
  <r>
    <s v="ODR5834119398b"/>
    <s v="C275380L"/>
    <x v="27"/>
    <s v="P291889"/>
    <n v="5142280"/>
    <n v="1"/>
    <n v="51422800"/>
    <n v="0"/>
    <n v="51422800"/>
    <n v="1"/>
    <x v="1"/>
    <n v="0"/>
    <n v="1"/>
    <d v="2022-07-28T00:00:00"/>
    <x v="362"/>
    <n v="51422800"/>
    <n v="4216660"/>
    <x v="4"/>
    <s v="cod"/>
    <n v="47206140"/>
    <n v="0.91800018668761718"/>
    <x v="1"/>
  </r>
  <r>
    <s v="ODR2356302237q"/>
    <s v="C578429L"/>
    <x v="71"/>
    <s v="P291889"/>
    <n v="5142280"/>
    <n v="1"/>
    <n v="51422800"/>
    <n v="0"/>
    <n v="51422800"/>
    <n v="1"/>
    <x v="0"/>
    <n v="0"/>
    <n v="1"/>
    <d v="2022-01-08T00:00:00"/>
    <x v="362"/>
    <n v="51422800"/>
    <n v="4216660"/>
    <x v="4"/>
    <s v="cod"/>
    <n v="47206140"/>
    <n v="0.91800018668761718"/>
    <x v="1"/>
  </r>
  <r>
    <s v="ODR9325948907d"/>
    <s v="C301616L"/>
    <x v="74"/>
    <s v="P108938"/>
    <n v="5104000"/>
    <n v="1"/>
    <n v="51040000"/>
    <n v="0"/>
    <n v="51040000"/>
    <n v="1"/>
    <x v="0"/>
    <n v="0"/>
    <n v="1"/>
    <d v="2022-06-25T00:00:00"/>
    <x v="363"/>
    <n v="51040000"/>
    <n v="4134240"/>
    <x v="1"/>
    <s v="cod"/>
    <n v="46905760"/>
    <n v="0.91900000000000004"/>
    <x v="1"/>
  </r>
  <r>
    <s v="ODR6876365259w"/>
    <s v="C354134L"/>
    <x v="76"/>
    <s v="P113237"/>
    <n v="5103942"/>
    <n v="1"/>
    <n v="51039400"/>
    <n v="0"/>
    <n v="51039400"/>
    <n v="1"/>
    <x v="0"/>
    <n v="0"/>
    <n v="1"/>
    <d v="2022-07-06T00:00:00"/>
    <x v="21"/>
    <n v="51039400"/>
    <n v="3930020"/>
    <x v="1"/>
    <s v="cod"/>
    <n v="47109380"/>
    <n v="0.92300027037935395"/>
    <x v="1"/>
  </r>
  <r>
    <s v="ODR9994693048r"/>
    <s v="C781213L"/>
    <x v="238"/>
    <s v="P277058"/>
    <n v="5074942"/>
    <n v="1"/>
    <n v="50749400"/>
    <n v="0"/>
    <n v="50749400"/>
    <n v="1"/>
    <x v="1"/>
    <n v="0"/>
    <n v="4"/>
    <d v="2021-08-23T00:00:00"/>
    <x v="333"/>
    <n v="55969400"/>
    <n v="4365600"/>
    <x v="4"/>
    <s v="Payaxis"/>
    <n v="46383800"/>
    <n v="0.91397730810610567"/>
    <x v="1"/>
  </r>
  <r>
    <s v="ODR4313635745o"/>
    <s v="C952778L"/>
    <x v="59"/>
    <s v="P277058"/>
    <n v="5074942"/>
    <n v="1"/>
    <n v="50749400"/>
    <n v="0"/>
    <n v="50749400"/>
    <n v="1"/>
    <x v="1"/>
    <n v="0"/>
    <n v="4"/>
    <d v="2021-07-15T00:00:00"/>
    <x v="333"/>
    <n v="55969400"/>
    <n v="4365600"/>
    <x v="4"/>
    <s v="Payaxis"/>
    <n v="46383800"/>
    <n v="0.91397730810610567"/>
    <x v="1"/>
  </r>
  <r>
    <s v="ODR6761894120e"/>
    <s v="C976384L"/>
    <x v="188"/>
    <s v="P277058"/>
    <n v="5074942"/>
    <n v="1"/>
    <n v="50749400"/>
    <n v="0"/>
    <n v="50749400"/>
    <n v="1"/>
    <x v="1"/>
    <n v="0"/>
    <n v="4"/>
    <d v="2021-10-17T00:00:00"/>
    <x v="333"/>
    <n v="55969400"/>
    <n v="4365600"/>
    <x v="4"/>
    <s v="Payaxis"/>
    <n v="46383800"/>
    <n v="0.91397730810610567"/>
    <x v="1"/>
  </r>
  <r>
    <s v="ODR7441238102a"/>
    <s v="C663409L"/>
    <x v="303"/>
    <s v="P277058"/>
    <n v="5074942"/>
    <n v="1"/>
    <n v="50749400"/>
    <n v="0"/>
    <n v="50749400"/>
    <n v="1"/>
    <x v="0"/>
    <n v="0"/>
    <n v="1"/>
    <d v="2021-10-19T00:00:00"/>
    <x v="333"/>
    <n v="55969400"/>
    <n v="4365600"/>
    <x v="4"/>
    <s v="cod"/>
    <n v="46383800"/>
    <n v="0.91397730810610567"/>
    <x v="1"/>
  </r>
  <r>
    <s v="ODR8420594703i"/>
    <s v="C513549L"/>
    <x v="330"/>
    <s v="P277058"/>
    <n v="5074942"/>
    <n v="1"/>
    <n v="50749400"/>
    <n v="0"/>
    <n v="50749400"/>
    <n v="1"/>
    <x v="1"/>
    <n v="0"/>
    <n v="12"/>
    <d v="2021-09-28T00:00:00"/>
    <x v="333"/>
    <n v="55969400"/>
    <n v="4365600"/>
    <x v="4"/>
    <s v="internetbanking"/>
    <n v="46383800"/>
    <n v="0.91397730810610567"/>
    <x v="1"/>
  </r>
  <r>
    <s v="ODR3672168278i"/>
    <s v="C249528L"/>
    <x v="225"/>
    <s v="P368181"/>
    <n v="5046000"/>
    <n v="1"/>
    <n v="50460000"/>
    <n v="0"/>
    <n v="50460000"/>
    <n v="1"/>
    <x v="0"/>
    <n v="1"/>
    <n v="16"/>
    <d v="2022-05-15T00:00:00"/>
    <x v="364"/>
    <n v="48720000"/>
    <n v="3702720"/>
    <x v="4"/>
    <s v="financesettlement"/>
    <n v="46757280"/>
    <n v="0.92662068965517241"/>
    <x v="1"/>
  </r>
  <r>
    <s v="ODR2229510843n"/>
    <s v="C125637L"/>
    <x v="331"/>
    <s v="P958489"/>
    <n v="5046000"/>
    <n v="1"/>
    <n v="50460000"/>
    <n v="0"/>
    <n v="50460000"/>
    <n v="1"/>
    <x v="1"/>
    <n v="0"/>
    <n v="4"/>
    <d v="2022-04-05T00:00:00"/>
    <x v="365"/>
    <n v="48720000"/>
    <n v="3897600"/>
    <x v="4"/>
    <s v="Payaxis"/>
    <n v="46562400"/>
    <n v="0.9227586206896552"/>
    <x v="1"/>
  </r>
  <r>
    <s v="ODR7527052434h"/>
    <s v="C527307L"/>
    <x v="34"/>
    <s v="P943107"/>
    <n v="5046000"/>
    <n v="1"/>
    <n v="50460000"/>
    <n v="0"/>
    <n v="50460000"/>
    <n v="1"/>
    <x v="0"/>
    <n v="0"/>
    <n v="4"/>
    <d v="2021-10-04T00:00:00"/>
    <x v="366"/>
    <n v="48720000"/>
    <n v="3020640"/>
    <x v="4"/>
    <s v="Payaxis"/>
    <n v="47439360"/>
    <n v="0.94013793103448273"/>
    <x v="1"/>
  </r>
  <r>
    <s v="ODR3071019024c"/>
    <s v="C827455L"/>
    <x v="332"/>
    <s v="P624937"/>
    <n v="5046000"/>
    <n v="1"/>
    <n v="50460000"/>
    <n v="0"/>
    <n v="50460000"/>
    <n v="1"/>
    <x v="0"/>
    <n v="1"/>
    <n v="3"/>
    <d v="2022-03-15T00:00:00"/>
    <x v="16"/>
    <n v="50460000"/>
    <n v="3734040"/>
    <x v="4"/>
    <s v="customercredit"/>
    <n v="46725960"/>
    <n v="0.92600000000000005"/>
    <x v="1"/>
  </r>
  <r>
    <s v="ODR2984341499r"/>
    <s v="C324312L"/>
    <x v="333"/>
    <s v="P774890"/>
    <n v="719142"/>
    <n v="7"/>
    <n v="50339900"/>
    <n v="0"/>
    <n v="50339900"/>
    <n v="1"/>
    <x v="0"/>
    <n v="1"/>
    <n v="1"/>
    <d v="2022-01-28T00:00:00"/>
    <x v="258"/>
    <n v="7307420"/>
    <n v="482270"/>
    <x v="4"/>
    <s v="cod"/>
    <n v="46964010"/>
    <n v="0.9329380868853534"/>
    <x v="2"/>
  </r>
  <r>
    <s v="ODR2984445846j"/>
    <s v="C492850L"/>
    <x v="198"/>
    <s v="P368790"/>
    <n v="5002500"/>
    <n v="1"/>
    <n v="50025000"/>
    <n v="0"/>
    <n v="50025000"/>
    <n v="1"/>
    <x v="1"/>
    <n v="0"/>
    <n v="8"/>
    <d v="2021-07-09T00:00:00"/>
    <x v="367"/>
    <n v="50025000"/>
    <n v="4352150"/>
    <x v="1"/>
    <s v="ublcreditcard"/>
    <n v="45672850"/>
    <n v="0.91300049975012498"/>
    <x v="1"/>
  </r>
  <r>
    <s v="ODR8503331964h"/>
    <s v="C492850L"/>
    <x v="10"/>
    <s v="P368790"/>
    <n v="5002500"/>
    <n v="1"/>
    <n v="50025000"/>
    <n v="0"/>
    <n v="50025000"/>
    <n v="1"/>
    <x v="1"/>
    <n v="0"/>
    <n v="4"/>
    <d v="2021-07-09T00:00:00"/>
    <x v="367"/>
    <n v="50025000"/>
    <n v="4352150"/>
    <x v="1"/>
    <s v="Payaxis"/>
    <n v="45672850"/>
    <n v="0.91300049975012498"/>
    <x v="1"/>
  </r>
  <r>
    <s v="ODR3002455255e"/>
    <s v="C542963L"/>
    <x v="120"/>
    <s v="P133888"/>
    <n v="4985332"/>
    <n v="1"/>
    <n v="49853300"/>
    <n v="0"/>
    <n v="49853300"/>
    <n v="1"/>
    <x v="1"/>
    <n v="0"/>
    <n v="4"/>
    <d v="2021-11-09T00:00:00"/>
    <x v="368"/>
    <n v="49853300"/>
    <n v="3090880"/>
    <x v="1"/>
    <s v="Payaxis"/>
    <n v="46762420"/>
    <n v="0.93800049344777581"/>
    <x v="1"/>
  </r>
  <r>
    <s v="ODR2879984127p"/>
    <s v="C957057L"/>
    <x v="226"/>
    <s v="P369657"/>
    <n v="4976400"/>
    <n v="1"/>
    <n v="49764000"/>
    <n v="0"/>
    <n v="49764000"/>
    <n v="1"/>
    <x v="1"/>
    <n v="0"/>
    <n v="4"/>
    <d v="2022-05-12T00:00:00"/>
    <x v="369"/>
    <n v="49764000"/>
    <n v="4279700"/>
    <x v="2"/>
    <s v="Payaxis"/>
    <n v="45484300"/>
    <n v="0.91400008037939073"/>
    <x v="1"/>
  </r>
  <r>
    <s v="ODR3858127086l"/>
    <s v="C363466L"/>
    <x v="334"/>
    <s v="P671747"/>
    <n v="4958942"/>
    <n v="1"/>
    <n v="49589400"/>
    <n v="0"/>
    <n v="49589400"/>
    <n v="1"/>
    <x v="1"/>
    <n v="0"/>
    <n v="4"/>
    <d v="2021-11-24T00:00:00"/>
    <x v="278"/>
    <n v="48586600"/>
    <n v="4226980"/>
    <x v="4"/>
    <s v="Payaxis"/>
    <n v="45362420"/>
    <n v="0.91476041250751172"/>
    <x v="1"/>
  </r>
  <r>
    <s v="ODR3516332705u"/>
    <s v="C998017L"/>
    <x v="245"/>
    <s v="P671747"/>
    <n v="4958942"/>
    <n v="1"/>
    <n v="49589400"/>
    <n v="0"/>
    <n v="49589400"/>
    <n v="1"/>
    <x v="0"/>
    <n v="0"/>
    <n v="4"/>
    <d v="2021-11-14T00:00:00"/>
    <x v="278"/>
    <n v="48586600"/>
    <n v="4226980"/>
    <x v="4"/>
    <s v="Payaxis"/>
    <n v="45362420"/>
    <n v="0.91476041250751172"/>
    <x v="1"/>
  </r>
  <r>
    <s v="ODR1610545474i"/>
    <s v="C902445L"/>
    <x v="335"/>
    <s v="P671747"/>
    <n v="4958942"/>
    <n v="1"/>
    <n v="49589400"/>
    <n v="0"/>
    <n v="49589400"/>
    <n v="1"/>
    <x v="0"/>
    <n v="1"/>
    <n v="4"/>
    <d v="2022-02-18T00:00:00"/>
    <x v="278"/>
    <n v="48586600"/>
    <n v="4226980"/>
    <x v="4"/>
    <s v="Payaxis"/>
    <n v="45362420"/>
    <n v="0.91476041250751172"/>
    <x v="1"/>
  </r>
  <r>
    <s v="ODR3901746128y"/>
    <s v="C446527L"/>
    <x v="226"/>
    <s v="P776031"/>
    <n v="4958942"/>
    <n v="1"/>
    <n v="49589400"/>
    <n v="0"/>
    <n v="49589400"/>
    <n v="1"/>
    <x v="1"/>
    <n v="0"/>
    <n v="7"/>
    <d v="2022-05-11T00:00:00"/>
    <x v="370"/>
    <n v="48586600"/>
    <n v="3692570"/>
    <x v="4"/>
    <s v="Easypay"/>
    <n v="45896830"/>
    <n v="0.92553711075350775"/>
    <x v="1"/>
  </r>
  <r>
    <s v="ODR5459810514z"/>
    <s v="C234415L"/>
    <x v="257"/>
    <s v="P692465"/>
    <n v="4945254"/>
    <n v="1"/>
    <n v="49452500"/>
    <n v="0"/>
    <n v="49452500"/>
    <n v="1"/>
    <x v="0"/>
    <n v="0"/>
    <n v="7"/>
    <d v="2021-11-19T00:00:00"/>
    <x v="347"/>
    <n v="53389000"/>
    <n v="3683810"/>
    <x v="3"/>
    <s v="Easypay"/>
    <n v="45768690"/>
    <n v="0.92550811384662046"/>
    <x v="1"/>
  </r>
  <r>
    <s v="ODR8612322411f"/>
    <s v="C228751L"/>
    <x v="15"/>
    <s v="P692465"/>
    <n v="4945254"/>
    <n v="1"/>
    <n v="49452500"/>
    <n v="0"/>
    <n v="49452500"/>
    <n v="1"/>
    <x v="1"/>
    <n v="0"/>
    <n v="7"/>
    <d v="2022-04-17T00:00:00"/>
    <x v="347"/>
    <n v="53389000"/>
    <n v="3683810"/>
    <x v="3"/>
    <s v="Easypay"/>
    <n v="45768690"/>
    <n v="0.92550811384662046"/>
    <x v="1"/>
  </r>
  <r>
    <s v="ODR6665759599z"/>
    <s v="C764741L"/>
    <x v="133"/>
    <s v="P692465"/>
    <n v="4945254"/>
    <n v="1"/>
    <n v="49452500"/>
    <n v="0"/>
    <n v="49452500"/>
    <n v="1"/>
    <x v="0"/>
    <n v="0"/>
    <n v="4"/>
    <d v="2022-04-20T00:00:00"/>
    <x v="347"/>
    <n v="53389000"/>
    <n v="3683810"/>
    <x v="3"/>
    <s v="Payaxis"/>
    <n v="45768690"/>
    <n v="0.92550811384662046"/>
    <x v="1"/>
  </r>
  <r>
    <s v="ODR8681555543r"/>
    <s v="C805381L"/>
    <x v="18"/>
    <s v="P368181"/>
    <n v="4930000"/>
    <n v="1"/>
    <n v="49300000"/>
    <n v="0"/>
    <n v="49300000"/>
    <n v="1"/>
    <x v="0"/>
    <n v="0"/>
    <n v="4"/>
    <d v="2022-04-13T00:00:00"/>
    <x v="364"/>
    <n v="48720000"/>
    <n v="3702720"/>
    <x v="4"/>
    <s v="Payaxis"/>
    <n v="45597280"/>
    <n v="0.92489411764705887"/>
    <x v="1"/>
  </r>
  <r>
    <s v="ODR9993912476l"/>
    <s v="C301616L"/>
    <x v="38"/>
    <s v="P386704"/>
    <n v="4929942"/>
    <n v="1"/>
    <n v="49299400"/>
    <n v="0"/>
    <n v="49299400"/>
    <n v="1"/>
    <x v="0"/>
    <n v="0"/>
    <n v="1"/>
    <d v="2022-06-25T00:00:00"/>
    <x v="371"/>
    <n v="49299400"/>
    <n v="3155140"/>
    <x v="1"/>
    <s v="cod"/>
    <n v="46144260"/>
    <n v="0.93600043813920653"/>
    <x v="1"/>
  </r>
  <r>
    <s v="ODR4554555413e"/>
    <s v="C287945L"/>
    <x v="336"/>
    <s v="P386704"/>
    <n v="4929942"/>
    <n v="1"/>
    <n v="49299400"/>
    <n v="0"/>
    <n v="49299400"/>
    <n v="1"/>
    <x v="0"/>
    <n v="0"/>
    <n v="1"/>
    <d v="2022-05-11T00:00:00"/>
    <x v="371"/>
    <n v="49299400"/>
    <n v="3155140"/>
    <x v="1"/>
    <s v="cod"/>
    <n v="46144260"/>
    <n v="0.93600043813920653"/>
    <x v="1"/>
  </r>
  <r>
    <s v="ODR9585170728t"/>
    <s v="C287945L"/>
    <x v="41"/>
    <s v="P386704"/>
    <n v="4929942"/>
    <n v="1"/>
    <n v="49299400"/>
    <n v="0"/>
    <n v="49299400"/>
    <n v="1"/>
    <x v="0"/>
    <n v="1"/>
    <n v="2"/>
    <d v="2022-05-11T00:00:00"/>
    <x v="371"/>
    <n v="49299400"/>
    <n v="3155140"/>
    <x v="1"/>
    <s v="jazzvoucher"/>
    <n v="46144260"/>
    <n v="0.93600043813920653"/>
    <x v="1"/>
  </r>
  <r>
    <s v="ODR7110703785l"/>
    <s v="C816600L"/>
    <x v="85"/>
    <s v="P368181"/>
    <n v="4929942"/>
    <n v="1"/>
    <n v="49299400"/>
    <n v="0"/>
    <n v="49299400"/>
    <n v="1"/>
    <x v="1"/>
    <n v="0"/>
    <n v="4"/>
    <d v="2021-09-21T00:00:00"/>
    <x v="364"/>
    <n v="48720000"/>
    <n v="3702720"/>
    <x v="4"/>
    <s v="Payaxis"/>
    <n v="45596680"/>
    <n v="0.92489320356840043"/>
    <x v="1"/>
  </r>
  <r>
    <s v="ODR9932222144z"/>
    <s v="C167391L"/>
    <x v="337"/>
    <s v="P381847"/>
    <n v="980142"/>
    <n v="5"/>
    <n v="49007100"/>
    <n v="0"/>
    <n v="49007100"/>
    <n v="1"/>
    <x v="1"/>
    <n v="0"/>
    <n v="1"/>
    <d v="2021-08-03T00:00:00"/>
    <x v="372"/>
    <n v="9801420"/>
    <n v="627270"/>
    <x v="4"/>
    <s v="cod"/>
    <n v="45870750"/>
    <n v="0.93600213030356827"/>
    <x v="2"/>
  </r>
  <r>
    <s v="ODR8814990380k"/>
    <s v="C137305L"/>
    <x v="112"/>
    <s v="P238247"/>
    <n v="1624000"/>
    <n v="3"/>
    <n v="48720000"/>
    <n v="0"/>
    <n v="48720000"/>
    <n v="1"/>
    <x v="1"/>
    <n v="0"/>
    <n v="1"/>
    <d v="2022-04-16T00:00:00"/>
    <x v="373"/>
    <n v="16240000"/>
    <n v="1234240"/>
    <x v="2"/>
    <s v="cod"/>
    <n v="45017280"/>
    <n v="0.92400000000000004"/>
    <x v="1"/>
  </r>
  <r>
    <s v="ODR7370224615g"/>
    <s v="C198784L"/>
    <x v="168"/>
    <s v="P490040"/>
    <n v="4872000"/>
    <n v="1"/>
    <n v="48720000"/>
    <n v="0"/>
    <n v="48720000"/>
    <n v="1"/>
    <x v="1"/>
    <n v="0"/>
    <n v="4"/>
    <d v="2021-12-14T00:00:00"/>
    <x v="374"/>
    <n v="31668000"/>
    <n v="2343430"/>
    <x v="8"/>
    <s v="Payaxis"/>
    <n v="46376570"/>
    <n v="0.95190004105090309"/>
    <x v="1"/>
  </r>
  <r>
    <s v="ODR6845873978a"/>
    <s v="C198784L"/>
    <x v="338"/>
    <s v="P490040"/>
    <n v="4872000"/>
    <n v="1"/>
    <n v="48720000"/>
    <n v="0"/>
    <n v="48720000"/>
    <n v="1"/>
    <x v="1"/>
    <n v="0"/>
    <n v="4"/>
    <d v="2021-12-14T00:00:00"/>
    <x v="374"/>
    <n v="31668000"/>
    <n v="2343430"/>
    <x v="8"/>
    <s v="Payaxis"/>
    <n v="46376570"/>
    <n v="0.95190004105090309"/>
    <x v="1"/>
  </r>
  <r>
    <s v="ODR6985206833b"/>
    <s v="C538751L"/>
    <x v="101"/>
    <s v="P943107"/>
    <n v="4872000"/>
    <n v="1"/>
    <n v="48720000"/>
    <n v="0"/>
    <n v="48720000"/>
    <n v="1"/>
    <x v="1"/>
    <n v="0"/>
    <n v="1"/>
    <d v="2022-05-10T00:00:00"/>
    <x v="366"/>
    <n v="48720000"/>
    <n v="3020640"/>
    <x v="4"/>
    <s v="cod"/>
    <n v="45699360"/>
    <n v="0.93799999999999994"/>
    <x v="1"/>
  </r>
  <r>
    <s v="ODR7371398758n"/>
    <s v="C200115L"/>
    <x v="233"/>
    <s v="P894914"/>
    <n v="4871942"/>
    <n v="1"/>
    <n v="48719400"/>
    <n v="0"/>
    <n v="48719400"/>
    <n v="1"/>
    <x v="0"/>
    <n v="0"/>
    <n v="1"/>
    <d v="2021-07-12T00:00:00"/>
    <x v="375"/>
    <n v="48719400"/>
    <n v="3800100"/>
    <x v="4"/>
    <s v="cod"/>
    <n v="44919300"/>
    <n v="0.92200027093929726"/>
    <x v="1"/>
  </r>
  <r>
    <s v="ODR5497873720c"/>
    <s v="C505171L"/>
    <x v="36"/>
    <s v="P701243"/>
    <n v="4869100"/>
    <n v="1"/>
    <n v="48691000"/>
    <n v="0"/>
    <n v="48691000"/>
    <n v="1"/>
    <x v="1"/>
    <n v="0"/>
    <n v="1"/>
    <d v="2022-03-01T00:00:00"/>
    <x v="376"/>
    <n v="48691000"/>
    <n v="4333470"/>
    <x v="2"/>
    <s v="cod"/>
    <n v="44357530"/>
    <n v="0.9110005955926147"/>
    <x v="1"/>
  </r>
  <r>
    <s v="ODR9527142304g"/>
    <s v="C565605L"/>
    <x v="339"/>
    <s v="P776031"/>
    <n v="4858660"/>
    <n v="1"/>
    <n v="48586600"/>
    <n v="0"/>
    <n v="48586600"/>
    <n v="1"/>
    <x v="1"/>
    <n v="0"/>
    <n v="4"/>
    <d v="2021-12-10T00:00:00"/>
    <x v="370"/>
    <n v="48586600"/>
    <n v="3692570"/>
    <x v="4"/>
    <s v="Payaxis"/>
    <n v="44894030"/>
    <n v="0.92400023874895543"/>
    <x v="1"/>
  </r>
  <r>
    <s v="ODR5224535581i"/>
    <s v="C757915L"/>
    <x v="340"/>
    <s v="P671747"/>
    <n v="4858660"/>
    <n v="1"/>
    <n v="48586600"/>
    <n v="0"/>
    <n v="48586600"/>
    <n v="1"/>
    <x v="1"/>
    <n v="0"/>
    <n v="4"/>
    <d v="2021-09-08T00:00:00"/>
    <x v="278"/>
    <n v="48586600"/>
    <n v="4226980"/>
    <x v="4"/>
    <s v="Payaxis"/>
    <n v="44359620"/>
    <n v="0.91300111553391261"/>
    <x v="1"/>
  </r>
  <r>
    <s v="ODR3230372168l"/>
    <s v="C916513L"/>
    <x v="94"/>
    <s v="P671747"/>
    <n v="4858660"/>
    <n v="1"/>
    <n v="48586600"/>
    <n v="0"/>
    <n v="48586600"/>
    <n v="1"/>
    <x v="1"/>
    <n v="0"/>
    <n v="1"/>
    <d v="2021-12-23T00:00:00"/>
    <x v="278"/>
    <n v="48586600"/>
    <n v="4226980"/>
    <x v="4"/>
    <s v="cod"/>
    <n v="44359620"/>
    <n v="0.91300111553391261"/>
    <x v="1"/>
  </r>
  <r>
    <s v="ODR8756778965i"/>
    <s v="C215074L"/>
    <x v="341"/>
    <s v="P671747"/>
    <n v="4858660"/>
    <n v="1"/>
    <n v="48586600"/>
    <n v="0"/>
    <n v="48586600"/>
    <n v="1"/>
    <x v="1"/>
    <n v="0"/>
    <n v="4"/>
    <d v="2021-09-13T00:00:00"/>
    <x v="278"/>
    <n v="48586600"/>
    <n v="4226980"/>
    <x v="4"/>
    <s v="Payaxis"/>
    <n v="44359620"/>
    <n v="0.91300111553391261"/>
    <x v="1"/>
  </r>
  <r>
    <s v="ODR4256789199q"/>
    <s v="C757915L"/>
    <x v="328"/>
    <s v="P671747"/>
    <n v="4858660"/>
    <n v="1"/>
    <n v="48586600"/>
    <n v="0"/>
    <n v="48586600"/>
    <n v="1"/>
    <x v="1"/>
    <n v="0"/>
    <n v="4"/>
    <d v="2021-09-08T00:00:00"/>
    <x v="278"/>
    <n v="48586600"/>
    <n v="4226980"/>
    <x v="4"/>
    <s v="Payaxis"/>
    <n v="44359620"/>
    <n v="0.91300111553391261"/>
    <x v="1"/>
  </r>
  <r>
    <s v="ODR8234229322x"/>
    <s v="C600018L"/>
    <x v="342"/>
    <s v="P671747"/>
    <n v="4858660"/>
    <n v="1"/>
    <n v="48586600"/>
    <n v="0"/>
    <n v="48586600"/>
    <n v="1"/>
    <x v="1"/>
    <n v="0"/>
    <n v="4"/>
    <d v="2022-01-16T00:00:00"/>
    <x v="278"/>
    <n v="48586600"/>
    <n v="4226980"/>
    <x v="4"/>
    <s v="Payaxis"/>
    <n v="44359620"/>
    <n v="0.91300111553391261"/>
    <x v="1"/>
  </r>
  <r>
    <s v="ODR6180665356y"/>
    <s v="C203164L"/>
    <x v="329"/>
    <s v="P671747"/>
    <n v="4858660"/>
    <n v="1"/>
    <n v="48586600"/>
    <n v="0"/>
    <n v="48586600"/>
    <n v="1"/>
    <x v="1"/>
    <n v="0"/>
    <n v="4"/>
    <d v="2021-10-25T00:00:00"/>
    <x v="278"/>
    <n v="48586600"/>
    <n v="4226980"/>
    <x v="4"/>
    <s v="Payaxis"/>
    <n v="44359620"/>
    <n v="0.91300111553391261"/>
    <x v="1"/>
  </r>
  <r>
    <s v="ODR8586682174n"/>
    <s v="C924458L"/>
    <x v="203"/>
    <s v="P671747"/>
    <n v="4858660"/>
    <n v="1"/>
    <n v="48586600"/>
    <n v="0"/>
    <n v="48586600"/>
    <n v="1"/>
    <x v="1"/>
    <n v="0"/>
    <n v="4"/>
    <d v="2021-10-03T00:00:00"/>
    <x v="278"/>
    <n v="48586600"/>
    <n v="4226980"/>
    <x v="4"/>
    <s v="Payaxis"/>
    <n v="44359620"/>
    <n v="0.91300111553391261"/>
    <x v="1"/>
  </r>
  <r>
    <s v="ODR8785868677a"/>
    <s v="C495199L"/>
    <x v="43"/>
    <s v="P126290"/>
    <n v="4760640"/>
    <n v="1"/>
    <n v="47606400"/>
    <n v="0"/>
    <n v="47606400"/>
    <n v="1"/>
    <x v="1"/>
    <n v="0"/>
    <n v="1"/>
    <d v="2022-03-11T00:00:00"/>
    <x v="377"/>
    <n v="47606400"/>
    <n v="3475240"/>
    <x v="1"/>
    <s v="cod"/>
    <n v="44131160"/>
    <n v="0.92700057135175107"/>
    <x v="1"/>
  </r>
  <r>
    <s v="ODR8864568019k"/>
    <s v="C375089L"/>
    <x v="151"/>
    <s v="P126290"/>
    <n v="4760640"/>
    <n v="1"/>
    <n v="47606400"/>
    <n v="0"/>
    <n v="47606400"/>
    <n v="1"/>
    <x v="1"/>
    <n v="0"/>
    <n v="1"/>
    <d v="2022-04-18T00:00:00"/>
    <x v="377"/>
    <n v="47606400"/>
    <n v="3475240"/>
    <x v="1"/>
    <s v="cod"/>
    <n v="44131160"/>
    <n v="0.92700057135175107"/>
    <x v="1"/>
  </r>
  <r>
    <s v="ODR8356974299t"/>
    <s v="C374672L"/>
    <x v="151"/>
    <s v="P838523"/>
    <n v="4756000"/>
    <n v="1"/>
    <n v="47560000"/>
    <n v="0"/>
    <n v="47560000"/>
    <n v="1"/>
    <x v="0"/>
    <n v="0"/>
    <n v="1"/>
    <d v="2021-07-17T00:00:00"/>
    <x v="378"/>
    <n v="47560000"/>
    <n v="3852360"/>
    <x v="2"/>
    <s v="cod"/>
    <n v="43707640"/>
    <n v="0.91900000000000004"/>
    <x v="1"/>
  </r>
  <r>
    <s v="ODR3075388133l"/>
    <s v="C200115L"/>
    <x v="118"/>
    <s v="P838523"/>
    <n v="4756000"/>
    <n v="1"/>
    <n v="47560000"/>
    <n v="0"/>
    <n v="47560000"/>
    <n v="1"/>
    <x v="0"/>
    <n v="0"/>
    <n v="1"/>
    <d v="2021-07-12T00:00:00"/>
    <x v="378"/>
    <n v="47560000"/>
    <n v="3852360"/>
    <x v="2"/>
    <s v="cod"/>
    <n v="43707640"/>
    <n v="0.91900000000000004"/>
    <x v="1"/>
  </r>
  <r>
    <s v="ODR1129414841e"/>
    <s v="C652751L"/>
    <x v="35"/>
    <s v="P392301"/>
    <n v="4756000"/>
    <n v="1"/>
    <n v="47560000"/>
    <n v="0"/>
    <n v="47560000"/>
    <n v="1"/>
    <x v="1"/>
    <n v="0"/>
    <n v="1"/>
    <d v="2022-07-19T00:00:00"/>
    <x v="379"/>
    <n v="47560000"/>
    <n v="3757240"/>
    <x v="6"/>
    <s v="cod"/>
    <n v="43802760"/>
    <n v="0.92100000000000004"/>
    <x v="1"/>
  </r>
  <r>
    <s v="ODR6929410553m"/>
    <s v="C522216L"/>
    <x v="86"/>
    <s v="P392301"/>
    <n v="4756000"/>
    <n v="1"/>
    <n v="47560000"/>
    <n v="0"/>
    <n v="47560000"/>
    <n v="1"/>
    <x v="0"/>
    <n v="1"/>
    <n v="1"/>
    <d v="2022-05-12T00:00:00"/>
    <x v="379"/>
    <n v="47560000"/>
    <n v="3757240"/>
    <x v="6"/>
    <s v="cod"/>
    <n v="43802760"/>
    <n v="0.92100000000000004"/>
    <x v="1"/>
  </r>
  <r>
    <s v="ODR8847334439m"/>
    <s v="C665170L"/>
    <x v="92"/>
    <s v="P180184"/>
    <n v="4738600"/>
    <n v="1"/>
    <n v="47386000"/>
    <n v="0"/>
    <n v="47386000"/>
    <n v="1"/>
    <x v="0"/>
    <n v="1"/>
    <n v="3"/>
    <d v="2022-05-26T00:00:00"/>
    <x v="332"/>
    <n v="54346000"/>
    <n v="4456370"/>
    <x v="4"/>
    <s v="customercredit"/>
    <n v="42929630"/>
    <n v="0.90595597855906806"/>
    <x v="1"/>
  </r>
  <r>
    <s v="ODR1261333029i"/>
    <s v="C260117L"/>
    <x v="343"/>
    <s v="P782682"/>
    <n v="4734540"/>
    <n v="1"/>
    <n v="47345400"/>
    <n v="0"/>
    <n v="47345400"/>
    <n v="1"/>
    <x v="1"/>
    <n v="0"/>
    <n v="4"/>
    <d v="2021-12-23T00:00:00"/>
    <x v="279"/>
    <n v="47345400"/>
    <n v="3787630"/>
    <x v="4"/>
    <s v="Payaxis"/>
    <n v="43557770"/>
    <n v="0.92000004224275223"/>
    <x v="1"/>
  </r>
  <r>
    <s v="ODR6414802795f"/>
    <s v="C952778L"/>
    <x v="313"/>
    <s v="P782682"/>
    <n v="4734540"/>
    <n v="1"/>
    <n v="47345400"/>
    <n v="0"/>
    <n v="47345400"/>
    <n v="1"/>
    <x v="0"/>
    <n v="1"/>
    <n v="3"/>
    <d v="2021-07-15T00:00:00"/>
    <x v="279"/>
    <n v="47345400"/>
    <n v="3787630"/>
    <x v="4"/>
    <s v="customercredit"/>
    <n v="43557770"/>
    <n v="0.92000004224275223"/>
    <x v="1"/>
  </r>
  <r>
    <s v="ODR4861417163v"/>
    <s v="C390010L"/>
    <x v="344"/>
    <s v="P782682"/>
    <n v="4734540"/>
    <n v="1"/>
    <n v="47345400"/>
    <n v="0"/>
    <n v="47345400"/>
    <n v="1"/>
    <x v="1"/>
    <n v="0"/>
    <n v="4"/>
    <d v="2021-11-25T00:00:00"/>
    <x v="279"/>
    <n v="47345400"/>
    <n v="3787630"/>
    <x v="4"/>
    <s v="Payaxis"/>
    <n v="43557770"/>
    <n v="0.92000004224275223"/>
    <x v="1"/>
  </r>
  <r>
    <s v="ODR5468475372v"/>
    <s v="C166377L"/>
    <x v="169"/>
    <s v="P782682"/>
    <n v="4734540"/>
    <n v="1"/>
    <n v="47345400"/>
    <n v="0"/>
    <n v="47345400"/>
    <n v="1"/>
    <x v="0"/>
    <n v="1"/>
    <n v="1"/>
    <d v="2021-11-03T00:00:00"/>
    <x v="279"/>
    <n v="47345400"/>
    <n v="3787630"/>
    <x v="4"/>
    <s v="cod"/>
    <n v="43557770"/>
    <n v="0.92000004224275223"/>
    <x v="1"/>
  </r>
  <r>
    <s v="ODR4511577473s"/>
    <s v="C945064L"/>
    <x v="338"/>
    <s v="P782682"/>
    <n v="4734540"/>
    <n v="1"/>
    <n v="47345400"/>
    <n v="0"/>
    <n v="47345400"/>
    <n v="1"/>
    <x v="1"/>
    <n v="0"/>
    <n v="4"/>
    <d v="2021-12-24T00:00:00"/>
    <x v="279"/>
    <n v="47345400"/>
    <n v="3787630"/>
    <x v="4"/>
    <s v="Payaxis"/>
    <n v="43557770"/>
    <n v="0.92000004224275223"/>
    <x v="1"/>
  </r>
  <r>
    <s v="ODR9026260138r"/>
    <s v="C498837L"/>
    <x v="173"/>
    <s v="P782682"/>
    <n v="4734540"/>
    <n v="1"/>
    <n v="47345400"/>
    <n v="0"/>
    <n v="47345400"/>
    <n v="1"/>
    <x v="1"/>
    <n v="0"/>
    <n v="4"/>
    <d v="2021-12-07T00:00:00"/>
    <x v="279"/>
    <n v="47345400"/>
    <n v="3787630"/>
    <x v="4"/>
    <s v="Payaxis"/>
    <n v="43557770"/>
    <n v="0.92000004224275223"/>
    <x v="1"/>
  </r>
  <r>
    <s v="ODR1169699129p"/>
    <s v="C149990L"/>
    <x v="134"/>
    <s v="P782682"/>
    <n v="4734540"/>
    <n v="1"/>
    <n v="47345400"/>
    <n v="0"/>
    <n v="47345400"/>
    <n v="1"/>
    <x v="0"/>
    <n v="0"/>
    <n v="1"/>
    <d v="2021-12-08T00:00:00"/>
    <x v="279"/>
    <n v="47345400"/>
    <n v="3787630"/>
    <x v="4"/>
    <s v="cod"/>
    <n v="43557770"/>
    <n v="0.92000004224275223"/>
    <x v="1"/>
  </r>
  <r>
    <s v="ODR7552188903t"/>
    <s v="C603679L"/>
    <x v="323"/>
    <s v="P782682"/>
    <n v="4734540"/>
    <n v="1"/>
    <n v="47345400"/>
    <n v="0"/>
    <n v="47345400"/>
    <n v="1"/>
    <x v="1"/>
    <n v="0"/>
    <n v="1"/>
    <d v="2021-12-14T00:00:00"/>
    <x v="279"/>
    <n v="47345400"/>
    <n v="3787630"/>
    <x v="4"/>
    <s v="cod"/>
    <n v="43557770"/>
    <n v="0.92000004224275223"/>
    <x v="1"/>
  </r>
  <r>
    <s v="ODR1793187239i"/>
    <s v="C218616L"/>
    <x v="306"/>
    <s v="P782682"/>
    <n v="4734540"/>
    <n v="1"/>
    <n v="47345400"/>
    <n v="0"/>
    <n v="47345400"/>
    <n v="1"/>
    <x v="0"/>
    <n v="1"/>
    <n v="1"/>
    <d v="2021-07-19T00:00:00"/>
    <x v="279"/>
    <n v="47345400"/>
    <n v="3787630"/>
    <x v="4"/>
    <s v="cod"/>
    <n v="43557770"/>
    <n v="0.92000004224275223"/>
    <x v="1"/>
  </r>
  <r>
    <s v="ODR7853146128w"/>
    <s v="C260987L"/>
    <x v="345"/>
    <s v="P782682"/>
    <n v="4734540"/>
    <n v="1"/>
    <n v="47345400"/>
    <n v="0"/>
    <n v="47345400"/>
    <n v="1"/>
    <x v="1"/>
    <n v="0"/>
    <n v="4"/>
    <d v="2021-11-10T00:00:00"/>
    <x v="279"/>
    <n v="47345400"/>
    <n v="3787630"/>
    <x v="4"/>
    <s v="Payaxis"/>
    <n v="43557770"/>
    <n v="0.92000004224275223"/>
    <x v="1"/>
  </r>
  <r>
    <s v="ODR9310888075s"/>
    <s v="C191638L"/>
    <x v="325"/>
    <s v="P782682"/>
    <n v="4734540"/>
    <n v="1"/>
    <n v="47345400"/>
    <n v="0"/>
    <n v="47345400"/>
    <n v="1"/>
    <x v="1"/>
    <n v="0"/>
    <n v="1"/>
    <d v="2021-12-05T00:00:00"/>
    <x v="279"/>
    <n v="47345400"/>
    <n v="3787630"/>
    <x v="4"/>
    <s v="cod"/>
    <n v="43557770"/>
    <n v="0.92000004224275223"/>
    <x v="1"/>
  </r>
  <r>
    <s v="ODR1367291236u"/>
    <s v="C823220L"/>
    <x v="346"/>
    <s v="P782682"/>
    <n v="4734540"/>
    <n v="1"/>
    <n v="47345400"/>
    <n v="0"/>
    <n v="47345400"/>
    <n v="1"/>
    <x v="0"/>
    <n v="1"/>
    <n v="1"/>
    <d v="2021-12-25T00:00:00"/>
    <x v="279"/>
    <n v="47345400"/>
    <n v="3787630"/>
    <x v="4"/>
    <s v="cod"/>
    <n v="43557770"/>
    <n v="0.92000004224275223"/>
    <x v="1"/>
  </r>
  <r>
    <s v="ODR2983856107a"/>
    <s v="C195816L"/>
    <x v="326"/>
    <s v="P782682"/>
    <n v="4734540"/>
    <n v="1"/>
    <n v="47345400"/>
    <n v="0"/>
    <n v="47345400"/>
    <n v="1"/>
    <x v="1"/>
    <n v="0"/>
    <n v="1"/>
    <d v="2021-12-22T00:00:00"/>
    <x v="279"/>
    <n v="47345400"/>
    <n v="3787630"/>
    <x v="4"/>
    <s v="cod"/>
    <n v="43557770"/>
    <n v="0.92000004224275223"/>
    <x v="1"/>
  </r>
  <r>
    <s v="ODR5372104357r"/>
    <s v="C149990L"/>
    <x v="347"/>
    <s v="P782682"/>
    <n v="4734540"/>
    <n v="1"/>
    <n v="47345400"/>
    <n v="0"/>
    <n v="47345400"/>
    <n v="1"/>
    <x v="0"/>
    <n v="1"/>
    <n v="1"/>
    <d v="2021-12-08T00:00:00"/>
    <x v="279"/>
    <n v="47345400"/>
    <n v="3787630"/>
    <x v="4"/>
    <s v="cod"/>
    <n v="43557770"/>
    <n v="0.92000004224275223"/>
    <x v="1"/>
  </r>
  <r>
    <s v="ODR7279149998j"/>
    <s v="C781213L"/>
    <x v="323"/>
    <s v="P649809"/>
    <n v="4698000"/>
    <n v="1"/>
    <n v="46980000"/>
    <n v="0"/>
    <n v="46980000"/>
    <n v="1"/>
    <x v="0"/>
    <n v="0"/>
    <n v="1"/>
    <d v="2021-08-23T00:00:00"/>
    <x v="380"/>
    <n v="46980000"/>
    <n v="3523500"/>
    <x v="2"/>
    <s v="cod"/>
    <n v="43456500"/>
    <n v="0.92500000000000004"/>
    <x v="1"/>
  </r>
  <r>
    <s v="ODR9171412225t"/>
    <s v="C867277L"/>
    <x v="268"/>
    <s v="P649809"/>
    <n v="4698000"/>
    <n v="1"/>
    <n v="46980000"/>
    <n v="0"/>
    <n v="46980000"/>
    <n v="1"/>
    <x v="0"/>
    <n v="0"/>
    <n v="4"/>
    <d v="2022-01-21T00:00:00"/>
    <x v="380"/>
    <n v="46980000"/>
    <n v="3523500"/>
    <x v="2"/>
    <s v="Payaxis"/>
    <n v="43456500"/>
    <n v="0.92500000000000004"/>
    <x v="1"/>
  </r>
  <r>
    <s v="ODR4002062326o"/>
    <s v="C388303L"/>
    <x v="348"/>
    <s v="P649809"/>
    <n v="4698000"/>
    <n v="1"/>
    <n v="46980000"/>
    <n v="0"/>
    <n v="46980000"/>
    <n v="1"/>
    <x v="0"/>
    <n v="1"/>
    <n v="4"/>
    <d v="2022-04-07T00:00:00"/>
    <x v="380"/>
    <n v="46980000"/>
    <n v="3523500"/>
    <x v="2"/>
    <s v="Payaxis"/>
    <n v="43456500"/>
    <n v="0.92500000000000004"/>
    <x v="1"/>
  </r>
  <r>
    <s v="ODR7419979544e"/>
    <s v="C200115L"/>
    <x v="349"/>
    <s v="P649809"/>
    <n v="4698000"/>
    <n v="1"/>
    <n v="46980000"/>
    <n v="0"/>
    <n v="46980000"/>
    <n v="1"/>
    <x v="0"/>
    <n v="0"/>
    <n v="1"/>
    <d v="2021-07-12T00:00:00"/>
    <x v="380"/>
    <n v="46980000"/>
    <n v="3523500"/>
    <x v="2"/>
    <s v="cod"/>
    <n v="43456500"/>
    <n v="0.92500000000000004"/>
    <x v="1"/>
  </r>
  <r>
    <s v="ODR8303732845t"/>
    <s v="C849804L"/>
    <x v="127"/>
    <s v="P649809"/>
    <n v="4698000"/>
    <n v="1"/>
    <n v="46980000"/>
    <n v="0"/>
    <n v="46980000"/>
    <n v="1"/>
    <x v="1"/>
    <n v="0"/>
    <n v="7"/>
    <d v="2022-05-21T00:00:00"/>
    <x v="380"/>
    <n v="46980000"/>
    <n v="3523500"/>
    <x v="2"/>
    <s v="Easypay"/>
    <n v="43456500"/>
    <n v="0.92500000000000004"/>
    <x v="1"/>
  </r>
  <r>
    <s v="ODR6303816043p"/>
    <s v="C123638L"/>
    <x v="112"/>
    <s v="P624937"/>
    <n v="4698000"/>
    <n v="1"/>
    <n v="46980000"/>
    <n v="0"/>
    <n v="46980000"/>
    <n v="1"/>
    <x v="0"/>
    <n v="0"/>
    <n v="3"/>
    <d v="2022-04-19T00:00:00"/>
    <x v="16"/>
    <n v="50460000"/>
    <n v="3734040"/>
    <x v="4"/>
    <s v="customercredit"/>
    <n v="43245960"/>
    <n v="0.92051851851851851"/>
    <x v="1"/>
  </r>
  <r>
    <s v="ODR7230680041b"/>
    <s v="C546651L"/>
    <x v="142"/>
    <s v="P956651"/>
    <n v="4663780"/>
    <n v="1"/>
    <n v="46637800"/>
    <n v="0"/>
    <n v="46637800"/>
    <n v="1"/>
    <x v="1"/>
    <n v="0"/>
    <n v="1"/>
    <d v="2021-07-07T00:00:00"/>
    <x v="381"/>
    <n v="48272800"/>
    <n v="3475590"/>
    <x v="1"/>
    <s v="cod"/>
    <n v="43162210"/>
    <n v="0.9254769736136782"/>
    <x v="1"/>
  </r>
  <r>
    <s v="ODR2929533733b"/>
    <s v="C922875L"/>
    <x v="350"/>
    <s v="P446550"/>
    <n v="4640000"/>
    <n v="1"/>
    <n v="46400000"/>
    <n v="0"/>
    <n v="46400000"/>
    <n v="1"/>
    <x v="1"/>
    <n v="0"/>
    <n v="8"/>
    <d v="2021-07-27T00:00:00"/>
    <x v="280"/>
    <n v="46400000"/>
    <n v="3155200"/>
    <x v="4"/>
    <s v="ublcreditcard"/>
    <n v="43244800"/>
    <n v="0.93200000000000005"/>
    <x v="1"/>
  </r>
  <r>
    <s v="ODR7972616936t"/>
    <s v="C200115L"/>
    <x v="351"/>
    <s v="P895097"/>
    <n v="4639942"/>
    <n v="1"/>
    <n v="46399400"/>
    <n v="0"/>
    <n v="46399400"/>
    <n v="1"/>
    <x v="0"/>
    <n v="0"/>
    <n v="1"/>
    <d v="2021-07-12T00:00:00"/>
    <x v="382"/>
    <n v="46399400"/>
    <n v="3665540"/>
    <x v="1"/>
    <s v="cod"/>
    <n v="42733860"/>
    <n v="0.92100027155523567"/>
    <x v="1"/>
  </r>
  <r>
    <s v="ODR8511487578e"/>
    <s v="C499900L"/>
    <x v="198"/>
    <s v="P697298"/>
    <n v="2319942"/>
    <n v="2"/>
    <n v="46398800"/>
    <n v="0"/>
    <n v="46398800"/>
    <n v="1"/>
    <x v="1"/>
    <n v="0"/>
    <n v="9"/>
    <d v="2021-09-23T00:00:00"/>
    <x v="383"/>
    <n v="23199400"/>
    <n v="1391940"/>
    <x v="4"/>
    <s v="mygateway"/>
    <n v="43614920"/>
    <n v="0.94000103450951322"/>
    <x v="1"/>
  </r>
  <r>
    <s v="ODR8468812366e"/>
    <s v="C650707L"/>
    <x v="95"/>
    <s v="P568878"/>
    <n v="2319942"/>
    <n v="2"/>
    <n v="46398800"/>
    <n v="0"/>
    <n v="46398800"/>
    <n v="1"/>
    <x v="1"/>
    <n v="0"/>
    <n v="4"/>
    <d v="2022-02-22T00:00:00"/>
    <x v="384"/>
    <n v="23142000"/>
    <n v="1781930"/>
    <x v="4"/>
    <s v="Payaxis"/>
    <n v="42834940"/>
    <n v="0.92319068596601639"/>
    <x v="1"/>
  </r>
  <r>
    <s v="ODR3133091591g"/>
    <s v="C972737L"/>
    <x v="325"/>
    <s v="P592952"/>
    <n v="4638840"/>
    <n v="1"/>
    <n v="46388400"/>
    <n v="0"/>
    <n v="46388400"/>
    <n v="1"/>
    <x v="0"/>
    <n v="0"/>
    <n v="1"/>
    <d v="2021-07-21T00:00:00"/>
    <x v="385"/>
    <n v="46388400"/>
    <n v="3293530"/>
    <x v="9"/>
    <s v="cod"/>
    <n v="43094870"/>
    <n v="0.92900100025006249"/>
    <x v="1"/>
  </r>
  <r>
    <s v="ODR4303241982g"/>
    <s v="C525405L"/>
    <x v="259"/>
    <s v="P847761"/>
    <n v="4638840"/>
    <n v="1"/>
    <n v="46388400"/>
    <n v="0"/>
    <n v="46388400"/>
    <n v="1"/>
    <x v="0"/>
    <n v="0"/>
    <n v="1"/>
    <d v="2021-07-24T00:00:00"/>
    <x v="386"/>
    <n v="46388400"/>
    <n v="3757410"/>
    <x v="9"/>
    <s v="cod"/>
    <n v="42630990"/>
    <n v="0.91900108647851619"/>
    <x v="1"/>
  </r>
  <r>
    <s v="ODR4134467953t"/>
    <s v="C198991L"/>
    <x v="122"/>
    <s v="P592952"/>
    <n v="4638840"/>
    <n v="1"/>
    <n v="46388400"/>
    <n v="0"/>
    <n v="46388400"/>
    <n v="1"/>
    <x v="0"/>
    <n v="0"/>
    <n v="1"/>
    <d v="2022-05-11T00:00:00"/>
    <x v="385"/>
    <n v="46388400"/>
    <n v="3293530"/>
    <x v="9"/>
    <s v="cod"/>
    <n v="43094870"/>
    <n v="0.92900100025006249"/>
    <x v="1"/>
  </r>
  <r>
    <s v="ODR9654618776e"/>
    <s v="C755329L"/>
    <x v="19"/>
    <s v="P616334"/>
    <n v="4638840"/>
    <n v="1"/>
    <n v="46388400"/>
    <n v="0"/>
    <n v="46388400"/>
    <n v="1"/>
    <x v="0"/>
    <n v="0"/>
    <n v="1"/>
    <d v="2022-05-02T00:00:00"/>
    <x v="387"/>
    <n v="46388400"/>
    <n v="4128560"/>
    <x v="9"/>
    <s v="cod"/>
    <n v="42259840"/>
    <n v="0.91100016383406202"/>
    <x v="1"/>
  </r>
  <r>
    <s v="ODR3781635490t"/>
    <s v="C178509L"/>
    <x v="126"/>
    <s v="P592952"/>
    <n v="4638840"/>
    <n v="1"/>
    <n v="46388400"/>
    <n v="0"/>
    <n v="46388400"/>
    <n v="1"/>
    <x v="1"/>
    <n v="0"/>
    <n v="1"/>
    <d v="2022-05-04T00:00:00"/>
    <x v="385"/>
    <n v="46388400"/>
    <n v="3293530"/>
    <x v="9"/>
    <s v="cod"/>
    <n v="43094870"/>
    <n v="0.92900100025006249"/>
    <x v="1"/>
  </r>
  <r>
    <s v="ODR5369548050g"/>
    <s v="C266750L"/>
    <x v="351"/>
    <s v="P847761"/>
    <n v="4638840"/>
    <n v="1"/>
    <n v="46388400"/>
    <n v="0"/>
    <n v="46388400"/>
    <n v="1"/>
    <x v="0"/>
    <n v="0"/>
    <n v="1"/>
    <d v="2022-01-23T00:00:00"/>
    <x v="386"/>
    <n v="46388400"/>
    <n v="3757410"/>
    <x v="9"/>
    <s v="cod"/>
    <n v="42630990"/>
    <n v="0.91900108647851619"/>
    <x v="1"/>
  </r>
  <r>
    <s v="ODR8933412212t"/>
    <s v="C447712L"/>
    <x v="108"/>
    <s v="P616334"/>
    <n v="4638840"/>
    <n v="1"/>
    <n v="46388400"/>
    <n v="0"/>
    <n v="46388400"/>
    <n v="1"/>
    <x v="1"/>
    <n v="0"/>
    <n v="1"/>
    <d v="2022-02-24T00:00:00"/>
    <x v="387"/>
    <n v="46388400"/>
    <n v="4128560"/>
    <x v="9"/>
    <s v="cod"/>
    <n v="42259840"/>
    <n v="0.91100016383406202"/>
    <x v="1"/>
  </r>
  <r>
    <s v="ODR9204926512g"/>
    <s v="C675024L"/>
    <x v="23"/>
    <s v="P628256"/>
    <n v="1154142"/>
    <n v="4"/>
    <n v="46165700"/>
    <n v="0"/>
    <n v="46165700"/>
    <n v="1"/>
    <x v="1"/>
    <n v="0"/>
    <n v="7"/>
    <d v="2021-09-26T00:00:00"/>
    <x v="50"/>
    <n v="11541400"/>
    <n v="888676"/>
    <x v="1"/>
    <s v="Easypay"/>
    <n v="42610996"/>
    <n v="0.92300118919457519"/>
    <x v="1"/>
  </r>
  <r>
    <s v="ODR4661117991t"/>
    <s v="C963796L"/>
    <x v="19"/>
    <s v="P468287"/>
    <n v="4591860"/>
    <n v="1"/>
    <n v="45918600"/>
    <n v="0"/>
    <n v="45918600"/>
    <n v="1"/>
    <x v="1"/>
    <n v="0"/>
    <n v="4"/>
    <d v="2022-05-04T00:00:00"/>
    <x v="388"/>
    <n v="45918600"/>
    <n v="4040800"/>
    <x v="3"/>
    <s v="Payaxis"/>
    <n v="41877800"/>
    <n v="0.91200080141816176"/>
    <x v="1"/>
  </r>
  <r>
    <s v="ODR2853050052v"/>
    <s v="C773779L"/>
    <x v="25"/>
    <s v="P474849"/>
    <n v="4582000"/>
    <n v="1"/>
    <n v="45820000"/>
    <n v="0"/>
    <n v="45820000"/>
    <n v="1"/>
    <x v="0"/>
    <n v="0"/>
    <n v="4"/>
    <d v="2022-08-02T00:00:00"/>
    <x v="389"/>
    <n v="45820000"/>
    <n v="4123800"/>
    <x v="3"/>
    <s v="Payaxis"/>
    <n v="41696200"/>
    <n v="0.91"/>
    <x v="1"/>
  </r>
  <r>
    <s v="ODR1282966160x"/>
    <s v="C867007L"/>
    <x v="84"/>
    <s v="P474849"/>
    <n v="4582000"/>
    <n v="1"/>
    <n v="45820000"/>
    <n v="0"/>
    <n v="45820000"/>
    <n v="1"/>
    <x v="0"/>
    <n v="0"/>
    <n v="1"/>
    <d v="2022-06-05T00:00:00"/>
    <x v="389"/>
    <n v="45820000"/>
    <n v="4123800"/>
    <x v="3"/>
    <s v="cod"/>
    <n v="41696200"/>
    <n v="0.91"/>
    <x v="1"/>
  </r>
  <r>
    <s v="ODR9768884794p"/>
    <s v="C522216L"/>
    <x v="100"/>
    <s v="P474849"/>
    <n v="4582000"/>
    <n v="1"/>
    <n v="45820000"/>
    <n v="0"/>
    <n v="45820000"/>
    <n v="1"/>
    <x v="0"/>
    <n v="0"/>
    <n v="1"/>
    <d v="2022-05-12T00:00:00"/>
    <x v="389"/>
    <n v="45820000"/>
    <n v="4123800"/>
    <x v="3"/>
    <s v="cod"/>
    <n v="41696200"/>
    <n v="0.91"/>
    <x v="1"/>
  </r>
  <r>
    <s v="ODR4498230999j"/>
    <s v="C203164L"/>
    <x v="64"/>
    <s v="P751549"/>
    <n v="4581942"/>
    <n v="1"/>
    <n v="45819400"/>
    <n v="0"/>
    <n v="45819400"/>
    <n v="1"/>
    <x v="1"/>
    <n v="0"/>
    <n v="4"/>
    <d v="2021-10-25T00:00:00"/>
    <x v="11"/>
    <n v="44080000"/>
    <n v="3879040"/>
    <x v="4"/>
    <s v="Payaxis"/>
    <n v="41940360"/>
    <n v="0.91534066356172272"/>
    <x v="1"/>
  </r>
  <r>
    <s v="ODR2876642589x"/>
    <s v="C463487L"/>
    <x v="194"/>
    <s v="P751549"/>
    <n v="4581942"/>
    <n v="1"/>
    <n v="45819400"/>
    <n v="0"/>
    <n v="45819400"/>
    <n v="1"/>
    <x v="0"/>
    <n v="0"/>
    <n v="4"/>
    <d v="2021-10-26T00:00:00"/>
    <x v="11"/>
    <n v="44080000"/>
    <n v="3879040"/>
    <x v="4"/>
    <s v="Payaxis"/>
    <n v="41940360"/>
    <n v="0.91534066356172272"/>
    <x v="1"/>
  </r>
  <r>
    <s v="ODR1828805846s"/>
    <s v="C238059L"/>
    <x v="352"/>
    <s v="P751549"/>
    <n v="4581942"/>
    <n v="1"/>
    <n v="45819400"/>
    <n v="0"/>
    <n v="45819400"/>
    <n v="1"/>
    <x v="1"/>
    <n v="0"/>
    <n v="8"/>
    <d v="2021-09-14T00:00:00"/>
    <x v="11"/>
    <n v="44080000"/>
    <n v="3879040"/>
    <x v="4"/>
    <s v="ublcreditcard"/>
    <n v="41940360"/>
    <n v="0.91534066356172272"/>
    <x v="1"/>
  </r>
  <r>
    <s v="ODR7877915453h"/>
    <s v="C788509L"/>
    <x v="309"/>
    <s v="P260048"/>
    <n v="4581942"/>
    <n v="1"/>
    <n v="45819400"/>
    <n v="0"/>
    <n v="45819400"/>
    <n v="1"/>
    <x v="1"/>
    <n v="0"/>
    <n v="1"/>
    <d v="2021-07-20T00:00:00"/>
    <x v="390"/>
    <n v="43360800"/>
    <n v="3035260"/>
    <x v="4"/>
    <s v="cod"/>
    <n v="42784140"/>
    <n v="0.9337560072807588"/>
    <x v="1"/>
  </r>
  <r>
    <s v="ODR6270154615q"/>
    <s v="C676393L"/>
    <x v="353"/>
    <s v="P260048"/>
    <n v="4581942"/>
    <n v="1"/>
    <n v="45819400"/>
    <n v="0"/>
    <n v="45819400"/>
    <n v="1"/>
    <x v="1"/>
    <n v="0"/>
    <n v="1"/>
    <d v="2021-07-27T00:00:00"/>
    <x v="390"/>
    <n v="43360800"/>
    <n v="3035260"/>
    <x v="4"/>
    <s v="cod"/>
    <n v="42784140"/>
    <n v="0.9337560072807588"/>
    <x v="1"/>
  </r>
  <r>
    <s v="ODR3651298804l"/>
    <s v="C294880L"/>
    <x v="354"/>
    <s v="P751549"/>
    <n v="4581942"/>
    <n v="1"/>
    <n v="45819400"/>
    <n v="0"/>
    <n v="45819400"/>
    <n v="1"/>
    <x v="1"/>
    <n v="0"/>
    <n v="4"/>
    <d v="2021-10-12T00:00:00"/>
    <x v="11"/>
    <n v="44080000"/>
    <n v="3879040"/>
    <x v="4"/>
    <s v="Payaxis"/>
    <n v="41940360"/>
    <n v="0.91534066356172272"/>
    <x v="1"/>
  </r>
  <r>
    <s v="ODR5094391653u"/>
    <s v="C994467L"/>
    <x v="98"/>
    <s v="P479840"/>
    <n v="4581942"/>
    <n v="1"/>
    <n v="45819400"/>
    <n v="0"/>
    <n v="45819400"/>
    <n v="1"/>
    <x v="1"/>
    <n v="0"/>
    <n v="7"/>
    <d v="2022-03-15T00:00:00"/>
    <x v="295"/>
    <n v="45819400"/>
    <n v="2840780"/>
    <x v="4"/>
    <s v="Easypay"/>
    <n v="42978620"/>
    <n v="0.93800049760581761"/>
    <x v="1"/>
  </r>
  <r>
    <s v="ODR3749161537u"/>
    <s v="C605914L"/>
    <x v="355"/>
    <s v="P780228"/>
    <n v="4581942"/>
    <n v="1"/>
    <n v="45819400"/>
    <n v="0"/>
    <n v="45819400"/>
    <n v="1"/>
    <x v="0"/>
    <n v="0"/>
    <n v="1"/>
    <d v="2022-02-11T00:00:00"/>
    <x v="391"/>
    <n v="45819400"/>
    <n v="3848820"/>
    <x v="4"/>
    <s v="cod"/>
    <n v="41970580"/>
    <n v="0.91600020951823902"/>
    <x v="1"/>
  </r>
  <r>
    <s v="ODR2678331837y"/>
    <s v="C370621L"/>
    <x v="356"/>
    <s v="P246268"/>
    <n v="2261942"/>
    <n v="2"/>
    <n v="45238800"/>
    <n v="0"/>
    <n v="45238800"/>
    <n v="1"/>
    <x v="1"/>
    <n v="0"/>
    <n v="12"/>
    <d v="2021-08-15T00:00:00"/>
    <x v="306"/>
    <n v="22619400"/>
    <n v="1877400"/>
    <x v="3"/>
    <s v="internetbanking"/>
    <n v="41484000"/>
    <n v="0.91700045094034321"/>
    <x v="1"/>
  </r>
  <r>
    <s v="ODR4738610026w"/>
    <s v="C360482L"/>
    <x v="326"/>
    <s v="P354092"/>
    <n v="4512400"/>
    <n v="1"/>
    <n v="45124000"/>
    <n v="0"/>
    <n v="45124000"/>
    <n v="1"/>
    <x v="1"/>
    <n v="0"/>
    <n v="4"/>
    <d v="2021-12-12T00:00:00"/>
    <x v="392"/>
    <n v="45124000"/>
    <n v="3835540"/>
    <x v="3"/>
    <s v="Payaxis"/>
    <n v="41288460"/>
    <n v="0.91500000000000004"/>
    <x v="1"/>
  </r>
  <r>
    <s v="ODR6186368955b"/>
    <s v="C972737L"/>
    <x v="329"/>
    <s v="P354092"/>
    <n v="4512400"/>
    <n v="1"/>
    <n v="45124000"/>
    <n v="0"/>
    <n v="45124000"/>
    <n v="1"/>
    <x v="1"/>
    <n v="0"/>
    <n v="4"/>
    <d v="2021-07-21T00:00:00"/>
    <x v="392"/>
    <n v="45124000"/>
    <n v="3835540"/>
    <x v="3"/>
    <s v="Payaxis"/>
    <n v="41288460"/>
    <n v="0.91500000000000004"/>
    <x v="1"/>
  </r>
  <r>
    <s v="ODR3380549480y"/>
    <s v="C115338L"/>
    <x v="355"/>
    <s v="P290209"/>
    <n v="4487402"/>
    <n v="1"/>
    <n v="44874000"/>
    <n v="0"/>
    <n v="44874000"/>
    <n v="1"/>
    <x v="0"/>
    <n v="1"/>
    <n v="1"/>
    <d v="2022-03-18T00:00:00"/>
    <x v="393"/>
    <n v="44874000"/>
    <n v="3904040"/>
    <x v="1"/>
    <s v="cod"/>
    <n v="40969960"/>
    <n v="0.91299995543076173"/>
    <x v="1"/>
  </r>
  <r>
    <s v="ODR7806705288i"/>
    <s v="C200115L"/>
    <x v="133"/>
    <s v="P290209"/>
    <n v="4487402"/>
    <n v="1"/>
    <n v="44874000"/>
    <n v="0"/>
    <n v="44874000"/>
    <n v="1"/>
    <x v="0"/>
    <n v="0"/>
    <n v="1"/>
    <d v="2021-07-12T00:00:00"/>
    <x v="393"/>
    <n v="44874000"/>
    <n v="3904040"/>
    <x v="1"/>
    <s v="cod"/>
    <n v="40969960"/>
    <n v="0.91299995543076173"/>
    <x v="1"/>
  </r>
  <r>
    <s v="ODR2944669818c"/>
    <s v="C351587L"/>
    <x v="285"/>
    <s v="P850692"/>
    <n v="4476150"/>
    <n v="1"/>
    <n v="44761500"/>
    <n v="0"/>
    <n v="44761500"/>
    <n v="1"/>
    <x v="0"/>
    <n v="0"/>
    <n v="1"/>
    <d v="2021-09-10T00:00:00"/>
    <x v="394"/>
    <n v="44761500"/>
    <n v="4028510"/>
    <x v="3"/>
    <s v="cod"/>
    <n v="40732990"/>
    <n v="0.91000055851568873"/>
    <x v="1"/>
  </r>
  <r>
    <s v="ODR2897698761t"/>
    <s v="C399668L"/>
    <x v="265"/>
    <s v="P850692"/>
    <n v="4476150"/>
    <n v="1"/>
    <n v="44761500"/>
    <n v="0"/>
    <n v="44761500"/>
    <n v="1"/>
    <x v="0"/>
    <n v="0"/>
    <n v="1"/>
    <d v="2021-08-12T00:00:00"/>
    <x v="394"/>
    <n v="44761500"/>
    <n v="4028510"/>
    <x v="3"/>
    <s v="cod"/>
    <n v="40732990"/>
    <n v="0.91000055851568873"/>
    <x v="1"/>
  </r>
  <r>
    <s v="ODR4466326136e"/>
    <s v="C492850L"/>
    <x v="357"/>
    <s v="P178030"/>
    <n v="4466000"/>
    <n v="1"/>
    <n v="44660000"/>
    <n v="0"/>
    <n v="44660000"/>
    <n v="1"/>
    <x v="1"/>
    <n v="0"/>
    <n v="4"/>
    <d v="2021-07-09T00:00:00"/>
    <x v="395"/>
    <n v="44660000"/>
    <n v="3706780"/>
    <x v="2"/>
    <s v="Payaxis"/>
    <n v="40953220"/>
    <n v="0.91700000000000004"/>
    <x v="1"/>
  </r>
  <r>
    <s v="ODR1370063596s"/>
    <s v="C980973L"/>
    <x v="159"/>
    <s v="P112319"/>
    <n v="2228360"/>
    <n v="2"/>
    <n v="44567200"/>
    <n v="0"/>
    <n v="44567200"/>
    <n v="1"/>
    <x v="1"/>
    <n v="0"/>
    <n v="4"/>
    <d v="2021-10-27T00:00:00"/>
    <x v="396"/>
    <n v="20474000"/>
    <n v="1842660"/>
    <x v="2"/>
    <s v="Payaxis"/>
    <n v="40881880"/>
    <n v="0.91730869338886001"/>
    <x v="1"/>
  </r>
  <r>
    <s v="ODR9987411970h"/>
    <s v="C378684L"/>
    <x v="67"/>
    <s v="P692465"/>
    <n v="4450630"/>
    <n v="1"/>
    <n v="44506300"/>
    <n v="0"/>
    <n v="44506300"/>
    <n v="1"/>
    <x v="0"/>
    <n v="0"/>
    <n v="1"/>
    <d v="2021-07-03T00:00:00"/>
    <x v="347"/>
    <n v="53389000"/>
    <n v="3683810"/>
    <x v="3"/>
    <s v="cod"/>
    <n v="40822490"/>
    <n v="0.91722947088389739"/>
    <x v="1"/>
  </r>
  <r>
    <s v="ODR2377534223n"/>
    <s v="C954660L"/>
    <x v="295"/>
    <s v="P692465"/>
    <n v="4450630"/>
    <n v="1"/>
    <n v="44506300"/>
    <n v="0"/>
    <n v="44506300"/>
    <n v="1"/>
    <x v="1"/>
    <n v="0"/>
    <n v="4"/>
    <d v="2022-01-25T00:00:00"/>
    <x v="347"/>
    <n v="53389000"/>
    <n v="3683810"/>
    <x v="3"/>
    <s v="Payaxis"/>
    <n v="40822490"/>
    <n v="0.91722947088389739"/>
    <x v="1"/>
  </r>
  <r>
    <s v="ODR8757810044j"/>
    <s v="C867333L"/>
    <x v="269"/>
    <s v="P786178"/>
    <n v="4436942"/>
    <n v="1"/>
    <n v="44369400"/>
    <n v="0"/>
    <n v="44369400"/>
    <n v="1"/>
    <x v="0"/>
    <n v="0"/>
    <n v="1"/>
    <d v="2021-07-17T00:00:00"/>
    <x v="397"/>
    <n v="44369400"/>
    <n v="2839620"/>
    <x v="2"/>
    <s v="cod"/>
    <n v="41529780"/>
    <n v="0.93600048682199899"/>
    <x v="1"/>
  </r>
  <r>
    <s v="ODR3281465415l"/>
    <s v="C185779L"/>
    <x v="289"/>
    <s v="P786178"/>
    <n v="4436942"/>
    <n v="1"/>
    <n v="44369400"/>
    <n v="0"/>
    <n v="44369400"/>
    <n v="1"/>
    <x v="0"/>
    <n v="0"/>
    <n v="1"/>
    <d v="2022-01-16T00:00:00"/>
    <x v="397"/>
    <n v="44369400"/>
    <n v="2839620"/>
    <x v="2"/>
    <s v="cod"/>
    <n v="41529780"/>
    <n v="0.93600048682199899"/>
    <x v="1"/>
  </r>
  <r>
    <s v="ODR9628079279r"/>
    <s v="C867333L"/>
    <x v="253"/>
    <s v="P786178"/>
    <n v="4436942"/>
    <n v="1"/>
    <n v="44369400"/>
    <n v="0"/>
    <n v="44369400"/>
    <n v="1"/>
    <x v="0"/>
    <n v="0"/>
    <n v="1"/>
    <d v="2021-07-17T00:00:00"/>
    <x v="397"/>
    <n v="44369400"/>
    <n v="2839620"/>
    <x v="2"/>
    <s v="cod"/>
    <n v="41529780"/>
    <n v="0.93600048682199899"/>
    <x v="1"/>
  </r>
  <r>
    <s v="ODR9271450252z"/>
    <s v="C781213L"/>
    <x v="255"/>
    <s v="P786178"/>
    <n v="4436942"/>
    <n v="1"/>
    <n v="44369400"/>
    <n v="0"/>
    <n v="44369400"/>
    <n v="1"/>
    <x v="0"/>
    <n v="0"/>
    <n v="1"/>
    <d v="2021-08-23T00:00:00"/>
    <x v="397"/>
    <n v="44369400"/>
    <n v="2839620"/>
    <x v="2"/>
    <s v="cod"/>
    <n v="41529780"/>
    <n v="0.93600048682199899"/>
    <x v="1"/>
  </r>
  <r>
    <s v="ODR6781376332h"/>
    <s v="C200115L"/>
    <x v="256"/>
    <s v="P786178"/>
    <n v="4436942"/>
    <n v="1"/>
    <n v="44369400"/>
    <n v="0"/>
    <n v="44369400"/>
    <n v="1"/>
    <x v="0"/>
    <n v="0"/>
    <n v="1"/>
    <d v="2021-07-12T00:00:00"/>
    <x v="397"/>
    <n v="44369400"/>
    <n v="2839620"/>
    <x v="2"/>
    <s v="cod"/>
    <n v="41529780"/>
    <n v="0.93600048682199899"/>
    <x v="1"/>
  </r>
  <r>
    <s v="ODR3501593143r"/>
    <s v="C215643L"/>
    <x v="358"/>
    <s v="P816897"/>
    <n v="4410320"/>
    <n v="1"/>
    <n v="44103200"/>
    <n v="0"/>
    <n v="44103200"/>
    <n v="1"/>
    <x v="0"/>
    <n v="1"/>
    <n v="1"/>
    <d v="2021-09-28T00:00:00"/>
    <x v="398"/>
    <n v="44103200"/>
    <n v="2646190"/>
    <x v="3"/>
    <s v="cod"/>
    <n v="41457010"/>
    <n v="0.94000004534818338"/>
    <x v="1"/>
  </r>
  <r>
    <s v="ODR7661798071l"/>
    <s v="C628392L"/>
    <x v="359"/>
    <s v="P816897"/>
    <n v="4410320"/>
    <n v="1"/>
    <n v="44103200"/>
    <n v="0"/>
    <n v="44103200"/>
    <n v="1"/>
    <x v="0"/>
    <n v="1"/>
    <n v="4"/>
    <d v="2022-06-08T00:00:00"/>
    <x v="398"/>
    <n v="44103200"/>
    <n v="2646190"/>
    <x v="3"/>
    <s v="Payaxis"/>
    <n v="41457010"/>
    <n v="0.94000004534818338"/>
    <x v="1"/>
  </r>
  <r>
    <s v="ODR2995211039r"/>
    <s v="C317259L"/>
    <x v="139"/>
    <s v="P816897"/>
    <n v="4410320"/>
    <n v="1"/>
    <n v="44103200"/>
    <n v="0"/>
    <n v="44103200"/>
    <n v="1"/>
    <x v="1"/>
    <n v="0"/>
    <n v="4"/>
    <d v="2022-05-04T00:00:00"/>
    <x v="398"/>
    <n v="44103200"/>
    <n v="2646190"/>
    <x v="3"/>
    <s v="Payaxis"/>
    <n v="41457010"/>
    <n v="0.94000004534818338"/>
    <x v="1"/>
  </r>
  <r>
    <s v="ODR2862208417f"/>
    <s v="C326720L"/>
    <x v="21"/>
    <s v="P816897"/>
    <n v="4410320"/>
    <n v="1"/>
    <n v="44103200"/>
    <n v="0"/>
    <n v="44103200"/>
    <n v="1"/>
    <x v="1"/>
    <n v="0"/>
    <n v="7"/>
    <d v="2021-07-08T00:00:00"/>
    <x v="398"/>
    <n v="44103200"/>
    <n v="2646190"/>
    <x v="3"/>
    <s v="Easypay"/>
    <n v="41457010"/>
    <n v="0.94000004534818338"/>
    <x v="1"/>
  </r>
  <r>
    <s v="ODR9397887784q"/>
    <s v="C351587L"/>
    <x v="238"/>
    <s v="P297640"/>
    <n v="4408000"/>
    <n v="1"/>
    <n v="44080000"/>
    <n v="0"/>
    <n v="44080000"/>
    <n v="1"/>
    <x v="1"/>
    <n v="0"/>
    <n v="4"/>
    <d v="2021-09-10T00:00:00"/>
    <x v="399"/>
    <n v="44080000"/>
    <n v="3306000"/>
    <x v="1"/>
    <s v="Payaxis"/>
    <n v="40774000"/>
    <n v="0.92500000000000004"/>
    <x v="1"/>
  </r>
  <r>
    <s v="ODR9922226523e"/>
    <s v="C351587L"/>
    <x v="59"/>
    <s v="P297640"/>
    <n v="4408000"/>
    <n v="1"/>
    <n v="44080000"/>
    <n v="0"/>
    <n v="44080000"/>
    <n v="1"/>
    <x v="0"/>
    <n v="0"/>
    <n v="1"/>
    <d v="2021-09-10T00:00:00"/>
    <x v="399"/>
    <n v="44080000"/>
    <n v="3306000"/>
    <x v="1"/>
    <s v="cod"/>
    <n v="40774000"/>
    <n v="0.92500000000000004"/>
    <x v="1"/>
  </r>
  <r>
    <s v="ODR3354612307h"/>
    <s v="C200115L"/>
    <x v="274"/>
    <s v="P297640"/>
    <n v="4408000"/>
    <n v="1"/>
    <n v="44080000"/>
    <n v="0"/>
    <n v="44080000"/>
    <n v="1"/>
    <x v="0"/>
    <n v="0"/>
    <n v="1"/>
    <d v="2021-07-12T00:00:00"/>
    <x v="399"/>
    <n v="44080000"/>
    <n v="3306000"/>
    <x v="1"/>
    <s v="cod"/>
    <n v="40774000"/>
    <n v="0.92500000000000004"/>
    <x v="1"/>
  </r>
  <r>
    <s v="ODR8088991629f"/>
    <s v="C602010L"/>
    <x v="172"/>
    <s v="P501330"/>
    <n v="4408000"/>
    <n v="1"/>
    <n v="44080000"/>
    <n v="0"/>
    <n v="44080000"/>
    <n v="1"/>
    <x v="0"/>
    <n v="0"/>
    <n v="1"/>
    <d v="2021-07-21T00:00:00"/>
    <x v="400"/>
    <n v="44080000"/>
    <n v="3438240"/>
    <x v="1"/>
    <s v="cod"/>
    <n v="40641760"/>
    <n v="0.92200000000000004"/>
    <x v="1"/>
  </r>
  <r>
    <s v="ODR8755362620t"/>
    <s v="C378684L"/>
    <x v="356"/>
    <s v="P500104"/>
    <n v="4407942"/>
    <n v="1"/>
    <n v="44079400"/>
    <n v="0"/>
    <n v="44079400"/>
    <n v="1"/>
    <x v="0"/>
    <n v="0"/>
    <n v="1"/>
    <d v="2021-07-03T00:00:00"/>
    <x v="300"/>
    <n v="35960000"/>
    <n v="2589120"/>
    <x v="4"/>
    <s v="cod"/>
    <n v="41490280"/>
    <n v="0.94126235838055872"/>
    <x v="1"/>
  </r>
  <r>
    <s v="ODR7371568643l"/>
    <s v="C607091L"/>
    <x v="220"/>
    <s v="P500104"/>
    <n v="4407942"/>
    <n v="1"/>
    <n v="44079400"/>
    <n v="0"/>
    <n v="44079400"/>
    <n v="1"/>
    <x v="1"/>
    <n v="0"/>
    <n v="8"/>
    <d v="2021-08-01T00:00:00"/>
    <x v="300"/>
    <n v="35960000"/>
    <n v="2589120"/>
    <x v="4"/>
    <s v="ublcreditcard"/>
    <n v="41490280"/>
    <n v="0.94126235838055872"/>
    <x v="1"/>
  </r>
  <r>
    <s v="ODR4480136365k"/>
    <s v="C544293L"/>
    <x v="229"/>
    <s v="P500104"/>
    <n v="4407942"/>
    <n v="1"/>
    <n v="44079400"/>
    <n v="0"/>
    <n v="44079400"/>
    <n v="1"/>
    <x v="0"/>
    <n v="0"/>
    <n v="1"/>
    <d v="2021-08-02T00:00:00"/>
    <x v="300"/>
    <n v="35960000"/>
    <n v="2589120"/>
    <x v="4"/>
    <s v="cod"/>
    <n v="41490280"/>
    <n v="0.94126235838055872"/>
    <x v="1"/>
  </r>
  <r>
    <s v="ODR2854558859g"/>
    <s v="C781213L"/>
    <x v="360"/>
    <s v="P500104"/>
    <n v="4407942"/>
    <n v="1"/>
    <n v="44079400"/>
    <n v="0"/>
    <n v="44079400"/>
    <n v="1"/>
    <x v="0"/>
    <n v="0"/>
    <n v="1"/>
    <d v="2021-08-23T00:00:00"/>
    <x v="300"/>
    <n v="35960000"/>
    <n v="2589120"/>
    <x v="4"/>
    <s v="cod"/>
    <n v="41490280"/>
    <n v="0.94126235838055872"/>
    <x v="1"/>
  </r>
  <r>
    <s v="ODR6715886684h"/>
    <s v="C972737L"/>
    <x v="361"/>
    <s v="P950932"/>
    <n v="4395240"/>
    <n v="1"/>
    <n v="43952400"/>
    <n v="0"/>
    <n v="43952400"/>
    <n v="1"/>
    <x v="0"/>
    <n v="0"/>
    <n v="1"/>
    <d v="2021-07-21T00:00:00"/>
    <x v="401"/>
    <n v="43952400"/>
    <n v="2681050"/>
    <x v="3"/>
    <s v="cod"/>
    <n v="41271350"/>
    <n v="0.93900105568751646"/>
    <x v="1"/>
  </r>
  <r>
    <s v="ODR8591289995b"/>
    <s v="C999498L"/>
    <x v="362"/>
    <s v="P950932"/>
    <n v="4395240"/>
    <n v="1"/>
    <n v="43952400"/>
    <n v="0"/>
    <n v="43952400"/>
    <n v="1"/>
    <x v="1"/>
    <n v="0"/>
    <n v="4"/>
    <d v="2021-10-08T00:00:00"/>
    <x v="401"/>
    <n v="43952400"/>
    <n v="2681050"/>
    <x v="3"/>
    <s v="Payaxis"/>
    <n v="41271350"/>
    <n v="0.93900105568751646"/>
    <x v="1"/>
  </r>
  <r>
    <s v="ODR5952157764i"/>
    <s v="C215074L"/>
    <x v="311"/>
    <s v="P950932"/>
    <n v="4395240"/>
    <n v="1"/>
    <n v="43952400"/>
    <n v="0"/>
    <n v="43952400"/>
    <n v="1"/>
    <x v="1"/>
    <n v="0"/>
    <n v="4"/>
    <d v="2021-09-13T00:00:00"/>
    <x v="401"/>
    <n v="43952400"/>
    <n v="2681050"/>
    <x v="3"/>
    <s v="Payaxis"/>
    <n v="41271350"/>
    <n v="0.93900105568751646"/>
    <x v="1"/>
  </r>
  <r>
    <s v="ODR9510593093d"/>
    <s v="C989354L"/>
    <x v="197"/>
    <s v="P950932"/>
    <n v="4395240"/>
    <n v="1"/>
    <n v="43952400"/>
    <n v="0"/>
    <n v="43952400"/>
    <n v="1"/>
    <x v="1"/>
    <n v="0"/>
    <n v="4"/>
    <d v="2021-10-01T00:00:00"/>
    <x v="401"/>
    <n v="43952400"/>
    <n v="2681050"/>
    <x v="3"/>
    <s v="Payaxis"/>
    <n v="41271350"/>
    <n v="0.93900105568751646"/>
    <x v="1"/>
  </r>
  <r>
    <s v="ODR8314177066d"/>
    <s v="C215074L"/>
    <x v="0"/>
    <s v="P950932"/>
    <n v="4395240"/>
    <n v="1"/>
    <n v="43952400"/>
    <n v="0"/>
    <n v="43952400"/>
    <n v="1"/>
    <x v="1"/>
    <n v="0"/>
    <n v="4"/>
    <d v="2021-09-13T00:00:00"/>
    <x v="401"/>
    <n v="43952400"/>
    <n v="2681050"/>
    <x v="3"/>
    <s v="Payaxis"/>
    <n v="41271350"/>
    <n v="0.93900105568751646"/>
    <x v="1"/>
  </r>
  <r>
    <s v="ODR8017343641x"/>
    <s v="C215074L"/>
    <x v="3"/>
    <s v="P950932"/>
    <n v="4395240"/>
    <n v="1"/>
    <n v="43952400"/>
    <n v="0"/>
    <n v="43952400"/>
    <n v="1"/>
    <x v="1"/>
    <n v="0"/>
    <n v="4"/>
    <d v="2021-09-13T00:00:00"/>
    <x v="401"/>
    <n v="43952400"/>
    <n v="2681050"/>
    <x v="3"/>
    <s v="Payaxis"/>
    <n v="41271350"/>
    <n v="0.93900105568751646"/>
    <x v="1"/>
  </r>
  <r>
    <s v="ODR6170564518n"/>
    <s v="C906123L"/>
    <x v="62"/>
    <s v="P497003"/>
    <n v="4378942"/>
    <n v="1"/>
    <n v="43789400"/>
    <n v="0"/>
    <n v="43789400"/>
    <n v="1"/>
    <x v="1"/>
    <n v="0"/>
    <n v="1"/>
    <d v="2022-06-13T00:00:00"/>
    <x v="402"/>
    <n v="43789400"/>
    <n v="3371770"/>
    <x v="2"/>
    <s v="cod"/>
    <n v="40417630"/>
    <n v="0.92300031514476111"/>
    <x v="1"/>
  </r>
  <r>
    <s v="ODR6351802586e"/>
    <s v="C949390L"/>
    <x v="56"/>
    <s v="P497003"/>
    <n v="4378942"/>
    <n v="1"/>
    <n v="43789400"/>
    <n v="0"/>
    <n v="43789400"/>
    <n v="1"/>
    <x v="1"/>
    <n v="0"/>
    <n v="1"/>
    <d v="2022-06-03T00:00:00"/>
    <x v="402"/>
    <n v="43789400"/>
    <n v="3371770"/>
    <x v="2"/>
    <s v="cod"/>
    <n v="40417630"/>
    <n v="0.92300031514476111"/>
    <x v="1"/>
  </r>
  <r>
    <s v="ODR7018543729v"/>
    <s v="C516220L"/>
    <x v="84"/>
    <s v="P497003"/>
    <n v="4378942"/>
    <n v="1"/>
    <n v="43789400"/>
    <n v="0"/>
    <n v="43789400"/>
    <n v="1"/>
    <x v="0"/>
    <n v="0"/>
    <n v="1"/>
    <d v="2022-06-17T00:00:00"/>
    <x v="402"/>
    <n v="43789400"/>
    <n v="3371770"/>
    <x v="2"/>
    <s v="cod"/>
    <n v="40417630"/>
    <n v="0.92300031514476111"/>
    <x v="1"/>
  </r>
  <r>
    <s v="ODR1700414249y"/>
    <s v="C587254L"/>
    <x v="363"/>
    <s v="P497003"/>
    <n v="4378942"/>
    <n v="1"/>
    <n v="43789400"/>
    <n v="0"/>
    <n v="43789400"/>
    <n v="1"/>
    <x v="0"/>
    <n v="0"/>
    <n v="1"/>
    <d v="2022-06-26T00:00:00"/>
    <x v="402"/>
    <n v="43789400"/>
    <n v="3371770"/>
    <x v="2"/>
    <s v="cod"/>
    <n v="40417630"/>
    <n v="0.92300031514476111"/>
    <x v="1"/>
  </r>
  <r>
    <s v="ODR9605127336h"/>
    <s v="C374672L"/>
    <x v="336"/>
    <s v="P497003"/>
    <n v="4378942"/>
    <n v="1"/>
    <n v="43789400"/>
    <n v="0"/>
    <n v="43789400"/>
    <n v="1"/>
    <x v="0"/>
    <n v="0"/>
    <n v="1"/>
    <d v="2021-07-17T00:00:00"/>
    <x v="402"/>
    <n v="43789400"/>
    <n v="3371770"/>
    <x v="2"/>
    <s v="cod"/>
    <n v="40417630"/>
    <n v="0.92300031514476111"/>
    <x v="1"/>
  </r>
  <r>
    <s v="ODR1412686966f"/>
    <s v="C488097L"/>
    <x v="227"/>
    <s v="P957169"/>
    <n v="4374940"/>
    <n v="1"/>
    <n v="43749400"/>
    <n v="0"/>
    <n v="43749400"/>
    <n v="1"/>
    <x v="0"/>
    <n v="0"/>
    <n v="1"/>
    <d v="2021-07-13T00:00:00"/>
    <x v="403"/>
    <n v="43749400"/>
    <n v="3281180"/>
    <x v="1"/>
    <s v="cod"/>
    <n v="40468220"/>
    <n v="0.92500057143640824"/>
    <x v="1"/>
  </r>
  <r>
    <s v="ODR7667849541b"/>
    <s v="C374672L"/>
    <x v="193"/>
    <s v="P957169"/>
    <n v="4374940"/>
    <n v="1"/>
    <n v="43749400"/>
    <n v="0"/>
    <n v="43749400"/>
    <n v="1"/>
    <x v="0"/>
    <n v="0"/>
    <n v="1"/>
    <d v="2021-07-17T00:00:00"/>
    <x v="403"/>
    <n v="43749400"/>
    <n v="3281180"/>
    <x v="1"/>
    <s v="cod"/>
    <n v="40468220"/>
    <n v="0.92500057143640824"/>
    <x v="1"/>
  </r>
  <r>
    <s v="ODR4578633627c"/>
    <s v="C924458L"/>
    <x v="345"/>
    <s v="P957169"/>
    <n v="4374940"/>
    <n v="1"/>
    <n v="43749400"/>
    <n v="0"/>
    <n v="43749400"/>
    <n v="1"/>
    <x v="1"/>
    <n v="0"/>
    <n v="4"/>
    <d v="2021-10-03T00:00:00"/>
    <x v="403"/>
    <n v="43749400"/>
    <n v="3281180"/>
    <x v="1"/>
    <s v="Payaxis"/>
    <n v="40468220"/>
    <n v="0.92500057143640824"/>
    <x v="1"/>
  </r>
  <r>
    <s v="ODR4938895844a"/>
    <s v="C374672L"/>
    <x v="295"/>
    <s v="P957169"/>
    <n v="4374940"/>
    <n v="1"/>
    <n v="43749400"/>
    <n v="0"/>
    <n v="43749400"/>
    <n v="1"/>
    <x v="0"/>
    <n v="0"/>
    <n v="1"/>
    <d v="2021-07-17T00:00:00"/>
    <x v="403"/>
    <n v="43749400"/>
    <n v="3281180"/>
    <x v="1"/>
    <s v="cod"/>
    <n v="40468220"/>
    <n v="0.92500057143640824"/>
    <x v="1"/>
  </r>
  <r>
    <s v="ODR5788904486b"/>
    <s v="C925101L"/>
    <x v="126"/>
    <s v="P353733"/>
    <n v="4364964"/>
    <n v="1"/>
    <n v="43649600"/>
    <n v="0"/>
    <n v="43649600"/>
    <n v="1"/>
    <x v="0"/>
    <n v="1"/>
    <n v="4"/>
    <d v="2022-03-28T00:00:00"/>
    <x v="404"/>
    <n v="43649600"/>
    <n v="3535560"/>
    <x v="4"/>
    <s v="Payaxis"/>
    <n v="40114040"/>
    <n v="0.91900131959972142"/>
    <x v="1"/>
  </r>
  <r>
    <s v="ODR7558819858d"/>
    <s v="C182622L"/>
    <x v="196"/>
    <s v="P304991"/>
    <n v="1450000"/>
    <n v="3"/>
    <n v="43500000"/>
    <n v="0"/>
    <n v="43500000"/>
    <n v="1"/>
    <x v="1"/>
    <n v="0"/>
    <n v="7"/>
    <d v="2022-04-08T00:00:00"/>
    <x v="405"/>
    <n v="14500000"/>
    <n v="942500"/>
    <x v="4"/>
    <s v="Easypay"/>
    <n v="40672500"/>
    <n v="0.93500000000000005"/>
    <x v="1"/>
  </r>
  <r>
    <s v="ODR9199951929f"/>
    <s v="C932944L"/>
    <x v="8"/>
    <s v="P235780"/>
    <n v="4349942"/>
    <n v="1"/>
    <n v="43499400"/>
    <n v="0"/>
    <n v="43499400"/>
    <n v="1"/>
    <x v="0"/>
    <n v="0"/>
    <n v="1"/>
    <d v="2021-11-22T00:00:00"/>
    <x v="406"/>
    <n v="43499400"/>
    <n v="3914940"/>
    <x v="3"/>
    <s v="cod"/>
    <n v="39584460"/>
    <n v="0.91000013793293699"/>
    <x v="1"/>
  </r>
  <r>
    <s v="ODR3059379825b"/>
    <s v="C440667L"/>
    <x v="131"/>
    <s v="P875936"/>
    <n v="4349942"/>
    <n v="1"/>
    <n v="43499400"/>
    <n v="0"/>
    <n v="43499400"/>
    <n v="1"/>
    <x v="1"/>
    <n v="0"/>
    <n v="4"/>
    <d v="2022-04-27T00:00:00"/>
    <x v="407"/>
    <n v="43499400"/>
    <n v="3044940"/>
    <x v="4"/>
    <s v="Payaxis"/>
    <n v="40454460"/>
    <n v="0.93000041379881104"/>
    <x v="1"/>
  </r>
  <r>
    <s v="ODR5916564597l"/>
    <s v="C260117L"/>
    <x v="364"/>
    <s v="P260048"/>
    <n v="4336080"/>
    <n v="1"/>
    <n v="43360800"/>
    <n v="0"/>
    <n v="43360800"/>
    <n v="1"/>
    <x v="1"/>
    <n v="0"/>
    <n v="4"/>
    <d v="2021-12-23T00:00:00"/>
    <x v="390"/>
    <n v="43360800"/>
    <n v="3035260"/>
    <x v="4"/>
    <s v="Payaxis"/>
    <n v="40325540"/>
    <n v="0.92999990775077945"/>
    <x v="1"/>
  </r>
  <r>
    <s v="ODR8350062791a"/>
    <s v="C921743L"/>
    <x v="318"/>
    <s v="P192415"/>
    <n v="4336080"/>
    <n v="1"/>
    <n v="43360800"/>
    <n v="0"/>
    <n v="43360800"/>
    <n v="1"/>
    <x v="1"/>
    <n v="0"/>
    <n v="4"/>
    <d v="2021-12-22T00:00:00"/>
    <x v="408"/>
    <n v="43360800"/>
    <n v="2818450"/>
    <x v="4"/>
    <s v="Payaxis"/>
    <n v="40542350"/>
    <n v="0.9350000461246103"/>
    <x v="1"/>
  </r>
  <r>
    <s v="ODR9721327043y"/>
    <s v="C927784L"/>
    <x v="314"/>
    <s v="P192415"/>
    <n v="4336080"/>
    <n v="1"/>
    <n v="43360800"/>
    <n v="0"/>
    <n v="43360800"/>
    <n v="1"/>
    <x v="0"/>
    <n v="1"/>
    <n v="4"/>
    <d v="2021-12-27T00:00:00"/>
    <x v="408"/>
    <n v="43360800"/>
    <n v="2818450"/>
    <x v="4"/>
    <s v="Payaxis"/>
    <n v="40542350"/>
    <n v="0.9350000461246103"/>
    <x v="1"/>
  </r>
  <r>
    <s v="ODR7550996876b"/>
    <s v="C562918L"/>
    <x v="365"/>
    <s v="P833513"/>
    <n v="4336080"/>
    <n v="1"/>
    <n v="43360800"/>
    <n v="0"/>
    <n v="43360800"/>
    <n v="1"/>
    <x v="0"/>
    <n v="1"/>
    <n v="1"/>
    <d v="2021-11-14T00:00:00"/>
    <x v="409"/>
    <n v="43360800"/>
    <n v="3815700"/>
    <x v="4"/>
    <s v="cod"/>
    <n v="39545100"/>
    <n v="0.91200116234017825"/>
    <x v="1"/>
  </r>
  <r>
    <s v="ODR7285617106z"/>
    <s v="C407930L"/>
    <x v="321"/>
    <s v="P833513"/>
    <n v="4336080"/>
    <n v="1"/>
    <n v="43360800"/>
    <n v="0"/>
    <n v="43360800"/>
    <n v="1"/>
    <x v="1"/>
    <n v="0"/>
    <n v="4"/>
    <d v="2021-12-24T00:00:00"/>
    <x v="409"/>
    <n v="43360800"/>
    <n v="3815700"/>
    <x v="4"/>
    <s v="Payaxis"/>
    <n v="39545100"/>
    <n v="0.91200116234017825"/>
    <x v="1"/>
  </r>
  <r>
    <s v="ODR8092640637k"/>
    <s v="C920061L"/>
    <x v="322"/>
    <s v="P192415"/>
    <n v="4336080"/>
    <n v="1"/>
    <n v="43360800"/>
    <n v="0"/>
    <n v="43360800"/>
    <n v="1"/>
    <x v="0"/>
    <n v="0"/>
    <n v="1"/>
    <d v="2021-12-26T00:00:00"/>
    <x v="408"/>
    <n v="43360800"/>
    <n v="2818450"/>
    <x v="4"/>
    <s v="cod"/>
    <n v="40542350"/>
    <n v="0.9350000461246103"/>
    <x v="1"/>
  </r>
  <r>
    <s v="ODR3674804086j"/>
    <s v="C522216L"/>
    <x v="126"/>
    <s v="P329412"/>
    <n v="4332600"/>
    <n v="1"/>
    <n v="43326000"/>
    <n v="0"/>
    <n v="43326000"/>
    <n v="1"/>
    <x v="0"/>
    <n v="0"/>
    <n v="1"/>
    <d v="2022-05-12T00:00:00"/>
    <x v="410"/>
    <n v="43326000"/>
    <n v="3812690"/>
    <x v="2"/>
    <s v="cod"/>
    <n v="39513310"/>
    <n v="0.91199995383834187"/>
    <x v="1"/>
  </r>
  <r>
    <s v="ODR3622305770e"/>
    <s v="C342926L"/>
    <x v="366"/>
    <s v="P329412"/>
    <n v="4332600"/>
    <n v="1"/>
    <n v="43326000"/>
    <n v="0"/>
    <n v="43326000"/>
    <n v="1"/>
    <x v="0"/>
    <n v="0"/>
    <n v="1"/>
    <d v="2022-05-16T00:00:00"/>
    <x v="410"/>
    <n v="43326000"/>
    <n v="3812690"/>
    <x v="2"/>
    <s v="cod"/>
    <n v="39513310"/>
    <n v="0.91199995383834187"/>
    <x v="1"/>
  </r>
  <r>
    <s v="ODR2281221787f"/>
    <s v="C588794L"/>
    <x v="281"/>
    <s v="P139750"/>
    <n v="4292000"/>
    <n v="1"/>
    <n v="42920000"/>
    <n v="0"/>
    <n v="42920000"/>
    <n v="1"/>
    <x v="0"/>
    <n v="1"/>
    <n v="3"/>
    <d v="2021-10-10T00:00:00"/>
    <x v="411"/>
    <n v="42920000"/>
    <n v="3519440"/>
    <x v="0"/>
    <s v="customercredit"/>
    <n v="39400560"/>
    <n v="0.91800000000000004"/>
    <x v="1"/>
  </r>
  <r>
    <s v="ODR5151590015z"/>
    <s v="C985354L"/>
    <x v="207"/>
    <s v="P139750"/>
    <n v="4292000"/>
    <n v="1"/>
    <n v="42920000"/>
    <n v="0"/>
    <n v="42920000"/>
    <n v="1"/>
    <x v="1"/>
    <n v="0"/>
    <n v="4"/>
    <d v="2021-10-02T00:00:00"/>
    <x v="411"/>
    <n v="42920000"/>
    <n v="3519440"/>
    <x v="0"/>
    <s v="Payaxis"/>
    <n v="39400560"/>
    <n v="0.91800000000000004"/>
    <x v="1"/>
  </r>
  <r>
    <s v="ODR1991593394r"/>
    <s v="C200115L"/>
    <x v="257"/>
    <s v="P721438"/>
    <n v="4275180"/>
    <n v="1"/>
    <n v="42751800"/>
    <n v="0"/>
    <n v="42751800"/>
    <n v="1"/>
    <x v="0"/>
    <n v="0"/>
    <n v="1"/>
    <d v="2021-07-12T00:00:00"/>
    <x v="412"/>
    <n v="42751800"/>
    <n v="3462890"/>
    <x v="2"/>
    <s v="cod"/>
    <n v="39288910"/>
    <n v="0.91900013566680239"/>
    <x v="1"/>
  </r>
  <r>
    <s v="ODR3948887629i"/>
    <s v="C371659L"/>
    <x v="259"/>
    <s v="P721438"/>
    <n v="4275180"/>
    <n v="1"/>
    <n v="42751800"/>
    <n v="0"/>
    <n v="42751800"/>
    <n v="1"/>
    <x v="0"/>
    <n v="0"/>
    <n v="1"/>
    <d v="2021-07-23T00:00:00"/>
    <x v="412"/>
    <n v="42751800"/>
    <n v="3462890"/>
    <x v="2"/>
    <s v="cod"/>
    <n v="39288910"/>
    <n v="0.91900013566680239"/>
    <x v="1"/>
  </r>
  <r>
    <s v="ODR1978619699d"/>
    <s v="C556591L"/>
    <x v="367"/>
    <s v="P616714"/>
    <n v="4216600"/>
    <n v="1"/>
    <n v="42166000"/>
    <n v="0"/>
    <n v="42166000"/>
    <n v="1"/>
    <x v="1"/>
    <n v="0"/>
    <n v="9"/>
    <d v="2021-08-24T00:00:00"/>
    <x v="413"/>
    <n v="42166000"/>
    <n v="3246780"/>
    <x v="2"/>
    <s v="mygateway"/>
    <n v="38919220"/>
    <n v="0.92300004743157993"/>
    <x v="1"/>
  </r>
  <r>
    <s v="ODR5416235398h"/>
    <s v="C168992L"/>
    <x v="128"/>
    <s v="P669465"/>
    <n v="4215440"/>
    <n v="1"/>
    <n v="42154400"/>
    <n v="0"/>
    <n v="42154400"/>
    <n v="1"/>
    <x v="1"/>
    <n v="0"/>
    <n v="7"/>
    <d v="2022-04-10T00:00:00"/>
    <x v="285"/>
    <n v="42154400"/>
    <n v="2950810"/>
    <x v="2"/>
    <s v="Easypay"/>
    <n v="39203590"/>
    <n v="0.92999995255536794"/>
    <x v="1"/>
  </r>
  <r>
    <s v="ODR2307899915g"/>
    <s v="C501840L"/>
    <x v="368"/>
    <s v="P669465"/>
    <n v="4215440"/>
    <n v="1"/>
    <n v="42154400"/>
    <n v="0"/>
    <n v="42154400"/>
    <n v="1"/>
    <x v="1"/>
    <n v="0"/>
    <n v="7"/>
    <d v="2022-03-14T00:00:00"/>
    <x v="285"/>
    <n v="42154400"/>
    <n v="2950810"/>
    <x v="2"/>
    <s v="Easypay"/>
    <n v="39203590"/>
    <n v="0.92999995255536794"/>
    <x v="1"/>
  </r>
  <r>
    <s v="ODR6898647743x"/>
    <s v="C650820L"/>
    <x v="369"/>
    <s v="P669465"/>
    <n v="4215440"/>
    <n v="1"/>
    <n v="42154400"/>
    <n v="0"/>
    <n v="42154400"/>
    <n v="1"/>
    <x v="0"/>
    <n v="0"/>
    <n v="4"/>
    <d v="2022-03-21T00:00:00"/>
    <x v="285"/>
    <n v="42154400"/>
    <n v="2950810"/>
    <x v="2"/>
    <s v="Payaxis"/>
    <n v="39203590"/>
    <n v="0.92999995255536794"/>
    <x v="1"/>
  </r>
  <r>
    <s v="ODR4710157931c"/>
    <s v="C928388L"/>
    <x v="195"/>
    <s v="P669465"/>
    <n v="4215440"/>
    <n v="1"/>
    <n v="42154400"/>
    <n v="0"/>
    <n v="42154400"/>
    <n v="1"/>
    <x v="1"/>
    <n v="0"/>
    <n v="7"/>
    <d v="2022-03-10T00:00:00"/>
    <x v="285"/>
    <n v="42154400"/>
    <n v="2950810"/>
    <x v="2"/>
    <s v="Easypay"/>
    <n v="39203590"/>
    <n v="0.92999995255536794"/>
    <x v="1"/>
  </r>
  <r>
    <s v="ODR8351227484t"/>
    <s v="C543271L"/>
    <x v="124"/>
    <s v="P669465"/>
    <n v="4215440"/>
    <n v="1"/>
    <n v="42154400"/>
    <n v="0"/>
    <n v="42154400"/>
    <n v="1"/>
    <x v="1"/>
    <n v="0"/>
    <n v="1"/>
    <d v="2021-10-21T00:00:00"/>
    <x v="285"/>
    <n v="42154400"/>
    <n v="2950810"/>
    <x v="2"/>
    <s v="cod"/>
    <n v="39203590"/>
    <n v="0.92999995255536794"/>
    <x v="1"/>
  </r>
  <r>
    <s v="ODR8206793768w"/>
    <s v="C170689L"/>
    <x v="98"/>
    <s v="P669465"/>
    <n v="4215440"/>
    <n v="1"/>
    <n v="42154400"/>
    <n v="0"/>
    <n v="42154400"/>
    <n v="1"/>
    <x v="0"/>
    <n v="1"/>
    <n v="1"/>
    <d v="2022-03-26T00:00:00"/>
    <x v="285"/>
    <n v="42154400"/>
    <n v="2950810"/>
    <x v="2"/>
    <s v="cod"/>
    <n v="39203590"/>
    <n v="0.92999995255536794"/>
    <x v="1"/>
  </r>
  <r>
    <s v="ODR9883911307z"/>
    <s v="C922594L"/>
    <x v="258"/>
    <s v="P669465"/>
    <n v="4215440"/>
    <n v="1"/>
    <n v="42154400"/>
    <n v="0"/>
    <n v="42154400"/>
    <n v="1"/>
    <x v="1"/>
    <n v="0"/>
    <n v="7"/>
    <d v="2021-12-04T00:00:00"/>
    <x v="285"/>
    <n v="42154400"/>
    <n v="2950810"/>
    <x v="2"/>
    <s v="Easypay"/>
    <n v="39203590"/>
    <n v="0.92999995255536794"/>
    <x v="1"/>
  </r>
  <r>
    <s v="ODR8666237759f"/>
    <s v="C416181L"/>
    <x v="304"/>
    <s v="P669465"/>
    <n v="4215440"/>
    <n v="1"/>
    <n v="42154400"/>
    <n v="0"/>
    <n v="42154400"/>
    <n v="1"/>
    <x v="1"/>
    <n v="0"/>
    <n v="4"/>
    <d v="2021-10-20T00:00:00"/>
    <x v="285"/>
    <n v="42154400"/>
    <n v="2950810"/>
    <x v="2"/>
    <s v="Payaxis"/>
    <n v="39203590"/>
    <n v="0.92999995255536794"/>
    <x v="1"/>
  </r>
  <r>
    <s v="ODR5661185176x"/>
    <s v="C363466L"/>
    <x v="13"/>
    <s v="P669465"/>
    <n v="4215440"/>
    <n v="1"/>
    <n v="42154400"/>
    <n v="0"/>
    <n v="42154400"/>
    <n v="1"/>
    <x v="1"/>
    <n v="0"/>
    <n v="7"/>
    <d v="2021-11-24T00:00:00"/>
    <x v="285"/>
    <n v="42154400"/>
    <n v="2950810"/>
    <x v="2"/>
    <s v="Easypay"/>
    <n v="39203590"/>
    <n v="0.92999995255536794"/>
    <x v="1"/>
  </r>
  <r>
    <s v="ODR9546968751c"/>
    <s v="C132488L"/>
    <x v="14"/>
    <s v="P669465"/>
    <n v="4215440"/>
    <n v="1"/>
    <n v="42154400"/>
    <n v="0"/>
    <n v="42154400"/>
    <n v="1"/>
    <x v="1"/>
    <n v="0"/>
    <n v="7"/>
    <d v="2021-12-09T00:00:00"/>
    <x v="285"/>
    <n v="42154400"/>
    <n v="2950810"/>
    <x v="2"/>
    <s v="Easypay"/>
    <n v="39203590"/>
    <n v="0.92999995255536794"/>
    <x v="1"/>
  </r>
  <r>
    <s v="ODR7539285363z"/>
    <s v="C975587L"/>
    <x v="15"/>
    <s v="P669465"/>
    <n v="4215440"/>
    <n v="1"/>
    <n v="42154400"/>
    <n v="0"/>
    <n v="42154400"/>
    <n v="1"/>
    <x v="1"/>
    <n v="0"/>
    <n v="7"/>
    <d v="2021-09-28T00:00:00"/>
    <x v="285"/>
    <n v="42154400"/>
    <n v="2950810"/>
    <x v="2"/>
    <s v="Easypay"/>
    <n v="39203590"/>
    <n v="0.92999995255536794"/>
    <x v="1"/>
  </r>
  <r>
    <s v="ODR6683949726d"/>
    <s v="C994467L"/>
    <x v="136"/>
    <s v="P669465"/>
    <n v="4215440"/>
    <n v="1"/>
    <n v="42154400"/>
    <n v="0"/>
    <n v="42154400"/>
    <n v="1"/>
    <x v="1"/>
    <n v="0"/>
    <n v="7"/>
    <d v="2022-03-15T00:00:00"/>
    <x v="285"/>
    <n v="42154400"/>
    <n v="2950810"/>
    <x v="2"/>
    <s v="Easypay"/>
    <n v="39203590"/>
    <n v="0.92999995255536794"/>
    <x v="1"/>
  </r>
  <r>
    <s v="ODR3771388756v"/>
    <s v="C994467L"/>
    <x v="209"/>
    <s v="P669465"/>
    <n v="4215440"/>
    <n v="1"/>
    <n v="42154400"/>
    <n v="0"/>
    <n v="42154400"/>
    <n v="1"/>
    <x v="0"/>
    <n v="1"/>
    <n v="7"/>
    <d v="2022-03-15T00:00:00"/>
    <x v="285"/>
    <n v="42154400"/>
    <n v="2950810"/>
    <x v="2"/>
    <s v="Easypay"/>
    <n v="39203590"/>
    <n v="0.92999995255536794"/>
    <x v="1"/>
  </r>
  <r>
    <s v="ODR8504072051e"/>
    <s v="C975587L"/>
    <x v="16"/>
    <s v="P669465"/>
    <n v="4215440"/>
    <n v="1"/>
    <n v="42154400"/>
    <n v="0"/>
    <n v="42154400"/>
    <n v="1"/>
    <x v="1"/>
    <n v="0"/>
    <n v="7"/>
    <d v="2021-09-28T00:00:00"/>
    <x v="285"/>
    <n v="42154400"/>
    <n v="2950810"/>
    <x v="2"/>
    <s v="Easypay"/>
    <n v="39203590"/>
    <n v="0.92999995255536794"/>
    <x v="1"/>
  </r>
  <r>
    <s v="ODR3467652632m"/>
    <s v="C838641L"/>
    <x v="262"/>
    <s v="P669465"/>
    <n v="4215440"/>
    <n v="1"/>
    <n v="42154400"/>
    <n v="0"/>
    <n v="42154400"/>
    <n v="1"/>
    <x v="1"/>
    <n v="0"/>
    <n v="7"/>
    <d v="2022-05-12T00:00:00"/>
    <x v="285"/>
    <n v="42154400"/>
    <n v="2950810"/>
    <x v="2"/>
    <s v="Easypay"/>
    <n v="39203590"/>
    <n v="0.92999995255536794"/>
    <x v="1"/>
  </r>
  <r>
    <s v="ODR2615547942u"/>
    <s v="C300711L"/>
    <x v="370"/>
    <s v="P572907"/>
    <n v="4207320"/>
    <n v="1"/>
    <n v="42073200"/>
    <n v="0"/>
    <n v="42073200"/>
    <n v="1"/>
    <x v="1"/>
    <n v="0"/>
    <n v="8"/>
    <d v="2021-09-25T00:00:00"/>
    <x v="414"/>
    <n v="40905100"/>
    <n v="2740620"/>
    <x v="3"/>
    <s v="ublcreditcard"/>
    <n v="39332580"/>
    <n v="0.93486067140127205"/>
    <x v="1"/>
  </r>
  <r>
    <s v="ODR4206683486n"/>
    <s v="C300711L"/>
    <x v="371"/>
    <s v="P572907"/>
    <n v="4207320"/>
    <n v="1"/>
    <n v="42073200"/>
    <n v="0"/>
    <n v="42073200"/>
    <n v="1"/>
    <x v="1"/>
    <n v="0"/>
    <n v="8"/>
    <d v="2021-09-25T00:00:00"/>
    <x v="414"/>
    <n v="40905100"/>
    <n v="2740620"/>
    <x v="3"/>
    <s v="ublcreditcard"/>
    <n v="39332580"/>
    <n v="0.93486067140127205"/>
    <x v="1"/>
  </r>
  <r>
    <s v="ODR7054123989h"/>
    <s v="C378684L"/>
    <x v="234"/>
    <s v="P216553"/>
    <n v="4196880"/>
    <n v="1"/>
    <n v="41968800"/>
    <n v="0"/>
    <n v="41968800"/>
    <n v="1"/>
    <x v="0"/>
    <n v="0"/>
    <n v="1"/>
    <d v="2021-07-03T00:00:00"/>
    <x v="415"/>
    <n v="41968800"/>
    <n v="2643990"/>
    <x v="3"/>
    <s v="cod"/>
    <n v="39324810"/>
    <n v="0.93700105792874711"/>
    <x v="1"/>
  </r>
  <r>
    <s v="ODR5109275089m"/>
    <s v="C378684L"/>
    <x v="273"/>
    <s v="P923065"/>
    <n v="4196300"/>
    <n v="1"/>
    <n v="41963000"/>
    <n v="0"/>
    <n v="41963000"/>
    <n v="1"/>
    <x v="0"/>
    <n v="0"/>
    <n v="1"/>
    <d v="2021-07-03T00:00:00"/>
    <x v="416"/>
    <n v="41963000"/>
    <n v="3734680"/>
    <x v="2"/>
    <s v="cod"/>
    <n v="38228320"/>
    <n v="0.91100064342396869"/>
    <x v="1"/>
  </r>
  <r>
    <s v="ODR8794352919m"/>
    <s v="C852869L"/>
    <x v="232"/>
    <s v="P923065"/>
    <n v="4196300"/>
    <n v="1"/>
    <n v="41963000"/>
    <n v="0"/>
    <n v="41963000"/>
    <n v="1"/>
    <x v="0"/>
    <n v="0"/>
    <n v="1"/>
    <d v="2021-10-13T00:00:00"/>
    <x v="416"/>
    <n v="41963000"/>
    <n v="3734680"/>
    <x v="2"/>
    <s v="cod"/>
    <n v="38228320"/>
    <n v="0.91100064342396869"/>
    <x v="1"/>
  </r>
  <r>
    <s v="ODR1507057200h"/>
    <s v="C684531L"/>
    <x v="372"/>
    <s v="P197154"/>
    <n v="4176000"/>
    <n v="1"/>
    <n v="41760000"/>
    <n v="0"/>
    <n v="41760000"/>
    <n v="1"/>
    <x v="1"/>
    <n v="0"/>
    <n v="9"/>
    <d v="2021-07-10T00:00:00"/>
    <x v="417"/>
    <n v="41760000"/>
    <n v="2589120"/>
    <x v="4"/>
    <s v="mygateway"/>
    <n v="39170880"/>
    <n v="0.93799999999999994"/>
    <x v="1"/>
  </r>
  <r>
    <s v="ODR4838486219b"/>
    <s v="C698097L"/>
    <x v="57"/>
    <s v="P197154"/>
    <n v="4176000"/>
    <n v="1"/>
    <n v="41760000"/>
    <n v="0"/>
    <n v="41760000"/>
    <n v="1"/>
    <x v="0"/>
    <n v="0"/>
    <n v="1"/>
    <d v="2021-07-15T00:00:00"/>
    <x v="417"/>
    <n v="41760000"/>
    <n v="2589120"/>
    <x v="4"/>
    <s v="cod"/>
    <n v="39170880"/>
    <n v="0.93799999999999994"/>
    <x v="1"/>
  </r>
  <r>
    <s v="ODR6019574161s"/>
    <s v="C922403L"/>
    <x v="170"/>
    <s v="P197154"/>
    <n v="4176000"/>
    <n v="1"/>
    <n v="41760000"/>
    <n v="0"/>
    <n v="41760000"/>
    <n v="1"/>
    <x v="0"/>
    <n v="1"/>
    <n v="8"/>
    <d v="2021-08-22T00:00:00"/>
    <x v="417"/>
    <n v="41760000"/>
    <n v="2589120"/>
    <x v="4"/>
    <s v="ublcreditcard"/>
    <n v="39170880"/>
    <n v="0.93799999999999994"/>
    <x v="1"/>
  </r>
  <r>
    <s v="ODR2760065316d"/>
    <s v="C200115L"/>
    <x v="373"/>
    <s v="P197154"/>
    <n v="4176000"/>
    <n v="1"/>
    <n v="41760000"/>
    <n v="0"/>
    <n v="41760000"/>
    <n v="1"/>
    <x v="0"/>
    <n v="0"/>
    <n v="1"/>
    <d v="2021-07-12T00:00:00"/>
    <x v="417"/>
    <n v="41760000"/>
    <n v="2589120"/>
    <x v="4"/>
    <s v="cod"/>
    <n v="39170880"/>
    <n v="0.93799999999999994"/>
    <x v="1"/>
  </r>
  <r>
    <s v="ODR4082602638o"/>
    <s v="C378684L"/>
    <x v="374"/>
    <s v="P197154"/>
    <n v="4176000"/>
    <n v="1"/>
    <n v="41760000"/>
    <n v="0"/>
    <n v="41760000"/>
    <n v="1"/>
    <x v="0"/>
    <n v="0"/>
    <n v="1"/>
    <d v="2021-07-03T00:00:00"/>
    <x v="417"/>
    <n v="41760000"/>
    <n v="2589120"/>
    <x v="4"/>
    <s v="cod"/>
    <n v="39170880"/>
    <n v="0.93799999999999994"/>
    <x v="1"/>
  </r>
  <r>
    <s v="ODR9538721586y"/>
    <s v="C374672L"/>
    <x v="60"/>
    <s v="P505336"/>
    <n v="4176000"/>
    <n v="1"/>
    <n v="41760000"/>
    <n v="0"/>
    <n v="41760000"/>
    <n v="1"/>
    <x v="0"/>
    <n v="0"/>
    <n v="1"/>
    <d v="2021-07-17T00:00:00"/>
    <x v="418"/>
    <n v="41760000"/>
    <n v="2505600"/>
    <x v="4"/>
    <s v="cod"/>
    <n v="39254400"/>
    <n v="0.94"/>
    <x v="1"/>
  </r>
  <r>
    <s v="ODR9581672568b"/>
    <s v="C899192L"/>
    <x v="124"/>
    <s v="P505304"/>
    <n v="4175942"/>
    <n v="1"/>
    <n v="41759400"/>
    <n v="0"/>
    <n v="41759400"/>
    <n v="1"/>
    <x v="0"/>
    <n v="0"/>
    <n v="1"/>
    <d v="2021-07-13T00:00:00"/>
    <x v="419"/>
    <n v="41759400"/>
    <n v="2756100"/>
    <x v="1"/>
    <s v="cod"/>
    <n v="39003300"/>
    <n v="0.93400048851276596"/>
    <x v="1"/>
  </r>
  <r>
    <s v="ODR6465468835t"/>
    <s v="C374672L"/>
    <x v="259"/>
    <s v="P505304"/>
    <n v="4175942"/>
    <n v="1"/>
    <n v="41759400"/>
    <n v="0"/>
    <n v="41759400"/>
    <n v="1"/>
    <x v="0"/>
    <n v="0"/>
    <n v="1"/>
    <d v="2021-07-17T00:00:00"/>
    <x v="419"/>
    <n v="41759400"/>
    <n v="2756100"/>
    <x v="1"/>
    <s v="cod"/>
    <n v="39003300"/>
    <n v="0.93400048851276596"/>
    <x v="1"/>
  </r>
  <r>
    <s v="ODR9354088831b"/>
    <s v="C952778L"/>
    <x v="375"/>
    <s v="P383728"/>
    <n v="4175942"/>
    <n v="1"/>
    <n v="41759400"/>
    <n v="0"/>
    <n v="41759400"/>
    <n v="1"/>
    <x v="1"/>
    <n v="0"/>
    <n v="4"/>
    <d v="2021-07-15T00:00:00"/>
    <x v="420"/>
    <n v="41759400"/>
    <n v="2964900"/>
    <x v="4"/>
    <s v="Payaxis"/>
    <n v="38794500"/>
    <n v="0.92900041667265332"/>
    <x v="1"/>
  </r>
  <r>
    <s v="ODR5740958725j"/>
    <s v="C770029L"/>
    <x v="376"/>
    <s v="P383728"/>
    <n v="4175942"/>
    <n v="1"/>
    <n v="41759400"/>
    <n v="0"/>
    <n v="41759400"/>
    <n v="1"/>
    <x v="1"/>
    <n v="0"/>
    <n v="1"/>
    <d v="2021-07-16T00:00:00"/>
    <x v="420"/>
    <n v="41759400"/>
    <n v="2964900"/>
    <x v="4"/>
    <s v="cod"/>
    <n v="38794500"/>
    <n v="0.92900041667265332"/>
    <x v="1"/>
  </r>
  <r>
    <s v="ODR3697925354d"/>
    <s v="C111666L"/>
    <x v="377"/>
    <s v="P383728"/>
    <n v="4175942"/>
    <n v="1"/>
    <n v="41759400"/>
    <n v="0"/>
    <n v="41759400"/>
    <n v="1"/>
    <x v="1"/>
    <n v="0"/>
    <n v="1"/>
    <d v="2021-08-03T00:00:00"/>
    <x v="420"/>
    <n v="41759400"/>
    <n v="2964900"/>
    <x v="4"/>
    <s v="cod"/>
    <n v="38794500"/>
    <n v="0.92900041667265332"/>
    <x v="1"/>
  </r>
  <r>
    <s v="ODR3560312046j"/>
    <s v="C780410L"/>
    <x v="378"/>
    <s v="P383728"/>
    <n v="4175942"/>
    <n v="1"/>
    <n v="41759400"/>
    <n v="0"/>
    <n v="41759400"/>
    <n v="1"/>
    <x v="0"/>
    <n v="1"/>
    <n v="8"/>
    <d v="2021-08-20T00:00:00"/>
    <x v="420"/>
    <n v="41759400"/>
    <n v="2964900"/>
    <x v="4"/>
    <s v="ublcreditcard"/>
    <n v="38794500"/>
    <n v="0.92900041667265332"/>
    <x v="1"/>
  </r>
  <r>
    <s v="ODR3088942991j"/>
    <s v="C492850L"/>
    <x v="81"/>
    <s v="P383728"/>
    <n v="4175942"/>
    <n v="1"/>
    <n v="41759400"/>
    <n v="0"/>
    <n v="41759400"/>
    <n v="1"/>
    <x v="0"/>
    <n v="1"/>
    <n v="8"/>
    <d v="2021-07-09T00:00:00"/>
    <x v="420"/>
    <n v="41759400"/>
    <n v="2964900"/>
    <x v="4"/>
    <s v="ublcreditcard"/>
    <n v="38794500"/>
    <n v="0.92900041667265332"/>
    <x v="1"/>
  </r>
  <r>
    <s v="ODR2836200277v"/>
    <s v="C329062L"/>
    <x v="96"/>
    <s v="P607593"/>
    <n v="2080750"/>
    <n v="2"/>
    <n v="41615000"/>
    <n v="0"/>
    <n v="41615000"/>
    <n v="1"/>
    <x v="1"/>
    <n v="0"/>
    <n v="4"/>
    <d v="2022-02-09T00:00:00"/>
    <x v="421"/>
    <n v="20604500"/>
    <n v="1256860"/>
    <x v="2"/>
    <s v="Payaxis"/>
    <n v="39101280"/>
    <n v="0.93959581881533105"/>
    <x v="1"/>
  </r>
  <r>
    <s v="ODR3947378865z"/>
    <s v="C329062L"/>
    <x v="245"/>
    <s v="P607593"/>
    <n v="2080750"/>
    <n v="2"/>
    <n v="41615000"/>
    <n v="0"/>
    <n v="41615000"/>
    <n v="1"/>
    <x v="1"/>
    <n v="0"/>
    <n v="4"/>
    <d v="2022-02-09T00:00:00"/>
    <x v="421"/>
    <n v="20604500"/>
    <n v="1256860"/>
    <x v="2"/>
    <s v="Payaxis"/>
    <n v="39101280"/>
    <n v="0.93959581881533105"/>
    <x v="1"/>
  </r>
  <r>
    <s v="ODR2871287378x"/>
    <s v="C667928L"/>
    <x v="216"/>
    <s v="P396546"/>
    <n v="4151640"/>
    <n v="1"/>
    <n v="41516400"/>
    <n v="0"/>
    <n v="41516400"/>
    <n v="1"/>
    <x v="0"/>
    <n v="0"/>
    <n v="1"/>
    <d v="2021-08-14T00:00:00"/>
    <x v="54"/>
    <n v="41516400"/>
    <n v="3404310"/>
    <x v="2"/>
    <s v="cod"/>
    <n v="38112090"/>
    <n v="0.9180008382229673"/>
    <x v="1"/>
  </r>
  <r>
    <s v="ODR4458181632o"/>
    <s v="C831589L"/>
    <x v="373"/>
    <s v="P396546"/>
    <n v="4151640"/>
    <n v="1"/>
    <n v="41516400"/>
    <n v="0"/>
    <n v="41516400"/>
    <n v="1"/>
    <x v="0"/>
    <n v="1"/>
    <n v="1"/>
    <d v="2021-08-03T00:00:00"/>
    <x v="54"/>
    <n v="41516400"/>
    <n v="3404310"/>
    <x v="2"/>
    <s v="cod"/>
    <n v="38112090"/>
    <n v="0.9180008382229673"/>
    <x v="1"/>
  </r>
  <r>
    <s v="ODR2009777464g"/>
    <s v="C905006L"/>
    <x v="344"/>
    <s v="P390773"/>
    <n v="34742"/>
    <n v="119"/>
    <n v="41343000"/>
    <n v="0"/>
    <n v="41343000"/>
    <n v="1"/>
    <x v="1"/>
    <n v="0"/>
    <n v="1"/>
    <d v="2021-12-12T00:00:00"/>
    <x v="422"/>
    <n v="347420"/>
    <n v="29522"/>
    <x v="9"/>
    <s v="cod"/>
    <n v="37829882"/>
    <n v="0.91502508284352857"/>
    <x v="0"/>
  </r>
  <r>
    <s v="ODR3494284266x"/>
    <s v="C371659L"/>
    <x v="115"/>
    <s v="P751549"/>
    <n v="4132442"/>
    <n v="1"/>
    <n v="41324400"/>
    <n v="0"/>
    <n v="41324400"/>
    <n v="1"/>
    <x v="0"/>
    <n v="0"/>
    <n v="1"/>
    <d v="2021-07-23T00:00:00"/>
    <x v="11"/>
    <n v="44080000"/>
    <n v="3879040"/>
    <x v="4"/>
    <s v="cod"/>
    <n v="37445360"/>
    <n v="0.90613197045813132"/>
    <x v="1"/>
  </r>
  <r>
    <s v="ODR1765333433y"/>
    <s v="C995583L"/>
    <x v="39"/>
    <s v="P862391"/>
    <n v="4121074"/>
    <n v="1"/>
    <n v="41210700"/>
    <n v="0"/>
    <n v="41210700"/>
    <n v="1"/>
    <x v="1"/>
    <n v="0"/>
    <n v="13"/>
    <d v="2022-03-02T00:00:00"/>
    <x v="423"/>
    <n v="37581100"/>
    <n v="2968900"/>
    <x v="3"/>
    <s v="Easypay_MA"/>
    <n v="38241800"/>
    <n v="0.92795803031736901"/>
    <x v="1"/>
  </r>
  <r>
    <s v="ODR5708033953l"/>
    <s v="C909857L"/>
    <x v="107"/>
    <s v="P862391"/>
    <n v="4121074"/>
    <n v="1"/>
    <n v="41210700"/>
    <n v="0"/>
    <n v="41210700"/>
    <n v="1"/>
    <x v="1"/>
    <n v="0"/>
    <n v="4"/>
    <d v="2022-04-02T00:00:00"/>
    <x v="423"/>
    <n v="37581100"/>
    <n v="2968900"/>
    <x v="3"/>
    <s v="Payaxis"/>
    <n v="38241800"/>
    <n v="0.92795803031736901"/>
    <x v="1"/>
  </r>
  <r>
    <s v="ODR5582164848m"/>
    <s v="C342926L"/>
    <x v="91"/>
    <s v="P136965"/>
    <n v="4117942"/>
    <n v="1"/>
    <n v="41179400"/>
    <n v="0"/>
    <n v="41179400"/>
    <n v="1"/>
    <x v="0"/>
    <n v="0"/>
    <n v="1"/>
    <d v="2022-05-16T00:00:00"/>
    <x v="424"/>
    <n v="41179400"/>
    <n v="3335520"/>
    <x v="1"/>
    <s v="cod"/>
    <n v="37843880"/>
    <n v="0.91900027683744789"/>
    <x v="1"/>
  </r>
  <r>
    <s v="ODR5025932400m"/>
    <s v="C220785L"/>
    <x v="379"/>
    <s v="P910456"/>
    <n v="4092886"/>
    <n v="1"/>
    <n v="40928900"/>
    <n v="0"/>
    <n v="40928900"/>
    <n v="1"/>
    <x v="1"/>
    <n v="0"/>
    <n v="4"/>
    <d v="2021-10-24T00:00:00"/>
    <x v="9"/>
    <n v="48937500"/>
    <n v="3621350"/>
    <x v="4"/>
    <s v="Payaxis"/>
    <n v="37307550"/>
    <n v="0.91152095463107974"/>
    <x v="1"/>
  </r>
  <r>
    <s v="ODR6824743817o"/>
    <s v="C442565L"/>
    <x v="357"/>
    <s v="P910456"/>
    <n v="4092886"/>
    <n v="1"/>
    <n v="40928900"/>
    <n v="0"/>
    <n v="40928900"/>
    <n v="1"/>
    <x v="1"/>
    <n v="0"/>
    <n v="4"/>
    <d v="2021-10-05T00:00:00"/>
    <x v="9"/>
    <n v="48937500"/>
    <n v="3621350"/>
    <x v="4"/>
    <s v="Payaxis"/>
    <n v="37307550"/>
    <n v="0.91152095463107974"/>
    <x v="1"/>
  </r>
  <r>
    <s v="ODR2562221754q"/>
    <s v="C676393L"/>
    <x v="107"/>
    <s v="P298843"/>
    <n v="4065220"/>
    <n v="1"/>
    <n v="40652200"/>
    <n v="0"/>
    <n v="40652200"/>
    <n v="1"/>
    <x v="0"/>
    <n v="0"/>
    <n v="1"/>
    <d v="2021-07-27T00:00:00"/>
    <x v="425"/>
    <n v="40652200"/>
    <n v="2642360"/>
    <x v="0"/>
    <s v="cod"/>
    <n v="38009840"/>
    <n v="0.93500081176418492"/>
    <x v="1"/>
  </r>
  <r>
    <s v="ODR2467913111u"/>
    <s v="C186576L"/>
    <x v="12"/>
    <s v="P133996"/>
    <n v="4060000"/>
    <n v="1"/>
    <n v="40600000"/>
    <n v="0"/>
    <n v="40600000"/>
    <n v="1"/>
    <x v="0"/>
    <n v="0"/>
    <n v="4"/>
    <d v="2022-05-19T00:00:00"/>
    <x v="426"/>
    <n v="40600000"/>
    <n v="3369800"/>
    <x v="1"/>
    <s v="Payaxis"/>
    <n v="37230200"/>
    <n v="0.91700000000000004"/>
    <x v="1"/>
  </r>
  <r>
    <s v="ODR3944562447s"/>
    <s v="C635713L"/>
    <x v="214"/>
    <s v="P167621"/>
    <n v="4060000"/>
    <n v="1"/>
    <n v="40600000"/>
    <n v="0"/>
    <n v="40600000"/>
    <n v="1"/>
    <x v="1"/>
    <n v="0"/>
    <n v="1"/>
    <d v="2022-06-11T00:00:00"/>
    <x v="427"/>
    <n v="38570000"/>
    <n v="3278450"/>
    <x v="6"/>
    <s v="cod"/>
    <n v="37321550"/>
    <n v="0.91925000000000001"/>
    <x v="1"/>
  </r>
  <r>
    <s v="ODR1432069601a"/>
    <s v="C471753L"/>
    <x v="251"/>
    <s v="P683554"/>
    <n v="4060000"/>
    <n v="1"/>
    <n v="40600000"/>
    <n v="0"/>
    <n v="40600000"/>
    <n v="1"/>
    <x v="1"/>
    <n v="0"/>
    <n v="1"/>
    <d v="2021-11-27T00:00:00"/>
    <x v="428"/>
    <n v="40600000"/>
    <n v="3410400"/>
    <x v="0"/>
    <s v="cod"/>
    <n v="37189600"/>
    <n v="0.91600000000000004"/>
    <x v="1"/>
  </r>
  <r>
    <s v="ODR2143414798z"/>
    <s v="C332716L"/>
    <x v="187"/>
    <s v="P710606"/>
    <n v="4059942"/>
    <n v="1"/>
    <n v="40599400"/>
    <n v="0"/>
    <n v="40599400"/>
    <n v="1"/>
    <x v="0"/>
    <n v="0"/>
    <n v="1"/>
    <d v="2021-07-13T00:00:00"/>
    <x v="429"/>
    <n v="40599400"/>
    <n v="2720140"/>
    <x v="1"/>
    <s v="cod"/>
    <n v="37879260"/>
    <n v="0.93300048769193633"/>
    <x v="1"/>
  </r>
  <r>
    <s v="ODR3495067300h"/>
    <s v="C332716L"/>
    <x v="152"/>
    <s v="P710606"/>
    <n v="4059942"/>
    <n v="1"/>
    <n v="40599400"/>
    <n v="0"/>
    <n v="40599400"/>
    <n v="1"/>
    <x v="1"/>
    <n v="0"/>
    <n v="1"/>
    <d v="2021-07-13T00:00:00"/>
    <x v="429"/>
    <n v="40599400"/>
    <n v="2720140"/>
    <x v="1"/>
    <s v="cod"/>
    <n v="37879260"/>
    <n v="0.93300048769193633"/>
    <x v="1"/>
  </r>
  <r>
    <s v="ODR7550496763b"/>
    <s v="C588794L"/>
    <x v="3"/>
    <s v="P710606"/>
    <n v="4059942"/>
    <n v="1"/>
    <n v="40599400"/>
    <n v="0"/>
    <n v="40599400"/>
    <n v="1"/>
    <x v="0"/>
    <n v="1"/>
    <n v="1"/>
    <d v="2021-10-10T00:00:00"/>
    <x v="429"/>
    <n v="40599400"/>
    <n v="2720140"/>
    <x v="1"/>
    <s v="cod"/>
    <n v="37879260"/>
    <n v="0.93300048769193633"/>
    <x v="1"/>
  </r>
  <r>
    <s v="ODR2361542656c"/>
    <s v="C484446L"/>
    <x v="200"/>
    <s v="P386755"/>
    <n v="4054200"/>
    <n v="1"/>
    <n v="40542000"/>
    <n v="0"/>
    <n v="40542000"/>
    <n v="1"/>
    <x v="1"/>
    <n v="0"/>
    <n v="4"/>
    <d v="2021-10-14T00:00:00"/>
    <x v="430"/>
    <n v="40542000"/>
    <n v="2594690"/>
    <x v="1"/>
    <s v="Payaxis"/>
    <n v="37947310"/>
    <n v="0.93599995066844255"/>
    <x v="1"/>
  </r>
  <r>
    <s v="ODR6054809488t"/>
    <s v="C433456L"/>
    <x v="233"/>
    <s v="P386755"/>
    <n v="4054200"/>
    <n v="1"/>
    <n v="40542000"/>
    <n v="0"/>
    <n v="40542000"/>
    <n v="1"/>
    <x v="0"/>
    <n v="0"/>
    <n v="1"/>
    <d v="2021-08-22T00:00:00"/>
    <x v="430"/>
    <n v="40542000"/>
    <n v="2594690"/>
    <x v="1"/>
    <s v="cod"/>
    <n v="37947310"/>
    <n v="0.93599995066844255"/>
    <x v="1"/>
  </r>
  <r>
    <s v="ODR8938184254x"/>
    <s v="C227184L"/>
    <x v="347"/>
    <s v="P386755"/>
    <n v="4054200"/>
    <n v="1"/>
    <n v="40542000"/>
    <n v="0"/>
    <n v="40542000"/>
    <n v="1"/>
    <x v="1"/>
    <n v="0"/>
    <n v="4"/>
    <d v="2021-08-02T00:00:00"/>
    <x v="430"/>
    <n v="40542000"/>
    <n v="2594690"/>
    <x v="1"/>
    <s v="Payaxis"/>
    <n v="37947310"/>
    <n v="0.93599995066844255"/>
    <x v="1"/>
  </r>
  <r>
    <s v="ODR3072980593b"/>
    <s v="C661635L"/>
    <x v="299"/>
    <s v="P493127"/>
    <n v="4054200"/>
    <n v="1"/>
    <n v="40542000"/>
    <n v="0"/>
    <n v="40542000"/>
    <n v="1"/>
    <x v="0"/>
    <n v="0"/>
    <n v="1"/>
    <d v="2021-12-23T00:00:00"/>
    <x v="431"/>
    <n v="38918000"/>
    <n v="2996690"/>
    <x v="4"/>
    <s v="cod"/>
    <n v="37545310"/>
    <n v="0.92608430763159189"/>
    <x v="1"/>
  </r>
  <r>
    <s v="ODR1194325930j"/>
    <s v="C191188L"/>
    <x v="113"/>
    <s v="P119880"/>
    <n v="4054200"/>
    <n v="1"/>
    <n v="40542000"/>
    <n v="0"/>
    <n v="40542000"/>
    <n v="1"/>
    <x v="0"/>
    <n v="0"/>
    <n v="1"/>
    <d v="2021-12-08T00:00:00"/>
    <x v="432"/>
    <n v="38918000"/>
    <n v="2335080"/>
    <x v="4"/>
    <s v="cod"/>
    <n v="38206920"/>
    <n v="0.94240343347639488"/>
    <x v="1"/>
  </r>
  <r>
    <s v="ODR7739261063y"/>
    <s v="C276633L"/>
    <x v="320"/>
    <s v="P910456"/>
    <n v="4024620"/>
    <n v="1"/>
    <n v="40246200"/>
    <n v="0"/>
    <n v="40246200"/>
    <n v="1"/>
    <x v="1"/>
    <n v="0"/>
    <n v="1"/>
    <d v="2021-11-15T00:00:00"/>
    <x v="9"/>
    <n v="48937500"/>
    <n v="3621350"/>
    <x v="4"/>
    <s v="cod"/>
    <n v="36624850"/>
    <n v="0.91002007642957594"/>
    <x v="1"/>
  </r>
  <r>
    <s v="ODR2725960533x"/>
    <s v="C770029L"/>
    <x v="112"/>
    <s v="P166285"/>
    <n v="4020560"/>
    <n v="1"/>
    <n v="40205600"/>
    <n v="0"/>
    <n v="40205600"/>
    <n v="1"/>
    <x v="0"/>
    <n v="0"/>
    <n v="1"/>
    <d v="2021-07-16T00:00:00"/>
    <x v="433"/>
    <n v="40205600"/>
    <n v="2693750"/>
    <x v="9"/>
    <s v="cod"/>
    <n v="37511850"/>
    <n v="0.93300062677835927"/>
    <x v="1"/>
  </r>
  <r>
    <s v="ODR1417152374a"/>
    <s v="C294431L"/>
    <x v="168"/>
    <s v="P724578"/>
    <n v="40600"/>
    <n v="99"/>
    <n v="40194000"/>
    <n v="0"/>
    <n v="40194000"/>
    <n v="1"/>
    <x v="1"/>
    <n v="0"/>
    <n v="1"/>
    <d v="2021-12-19T00:00:00"/>
    <x v="434"/>
    <n v="406000"/>
    <n v="33292"/>
    <x v="10"/>
    <s v="cod"/>
    <n v="36898092"/>
    <n v="0.91800000000000004"/>
    <x v="0"/>
  </r>
  <r>
    <s v="ODR1771245159d"/>
    <s v="C374672L"/>
    <x v="98"/>
    <s v="P311129"/>
    <n v="4017370"/>
    <n v="1"/>
    <n v="40173700"/>
    <n v="0"/>
    <n v="40173700"/>
    <n v="1"/>
    <x v="0"/>
    <n v="1"/>
    <n v="1"/>
    <d v="2021-07-17T00:00:00"/>
    <x v="435"/>
    <n v="40173700"/>
    <n v="3213900"/>
    <x v="1"/>
    <s v="cod"/>
    <n v="36959800"/>
    <n v="0.91999990043237245"/>
    <x v="1"/>
  </r>
  <r>
    <s v="ODR4241124916n"/>
    <s v="C220911L"/>
    <x v="322"/>
    <s v="P561991"/>
    <n v="4002000"/>
    <n v="1"/>
    <n v="40020000"/>
    <n v="0"/>
    <n v="40020000"/>
    <n v="1"/>
    <x v="0"/>
    <n v="1"/>
    <n v="1"/>
    <d v="2021-09-18T00:00:00"/>
    <x v="436"/>
    <n v="40020000"/>
    <n v="3241620"/>
    <x v="3"/>
    <s v="cod"/>
    <n v="36778380"/>
    <n v="0.91900000000000004"/>
    <x v="1"/>
  </r>
  <r>
    <s v="ODR5649754166a"/>
    <s v="C378684L"/>
    <x v="324"/>
    <s v="P561991"/>
    <n v="4002000"/>
    <n v="1"/>
    <n v="40020000"/>
    <n v="0"/>
    <n v="40020000"/>
    <n v="1"/>
    <x v="0"/>
    <n v="0"/>
    <n v="1"/>
    <d v="2021-07-03T00:00:00"/>
    <x v="436"/>
    <n v="40020000"/>
    <n v="3241620"/>
    <x v="3"/>
    <s v="cod"/>
    <n v="36778380"/>
    <n v="0.91900000000000004"/>
    <x v="1"/>
  </r>
  <r>
    <s v="ODR1933289323r"/>
    <s v="C378684L"/>
    <x v="345"/>
    <s v="P561991"/>
    <n v="4002000"/>
    <n v="1"/>
    <n v="40020000"/>
    <n v="0"/>
    <n v="40020000"/>
    <n v="1"/>
    <x v="0"/>
    <n v="1"/>
    <n v="1"/>
    <d v="2021-07-03T00:00:00"/>
    <x v="436"/>
    <n v="40020000"/>
    <n v="3241620"/>
    <x v="3"/>
    <s v="cod"/>
    <n v="36778380"/>
    <n v="0.91900000000000004"/>
    <x v="1"/>
  </r>
  <r>
    <s v="ODR8730666393m"/>
    <s v="C972737L"/>
    <x v="266"/>
    <s v="P561991"/>
    <n v="4002000"/>
    <n v="1"/>
    <n v="40020000"/>
    <n v="0"/>
    <n v="40020000"/>
    <n v="1"/>
    <x v="1"/>
    <n v="0"/>
    <n v="1"/>
    <d v="2021-07-21T00:00:00"/>
    <x v="436"/>
    <n v="40020000"/>
    <n v="3241620"/>
    <x v="3"/>
    <s v="cod"/>
    <n v="36778380"/>
    <n v="0.91900000000000004"/>
    <x v="1"/>
  </r>
  <r>
    <s v="ODR9658007643v"/>
    <s v="C992621L"/>
    <x v="55"/>
    <s v="P926387"/>
    <n v="1333942"/>
    <n v="3"/>
    <n v="40018300"/>
    <n v="0"/>
    <n v="40018300"/>
    <n v="1"/>
    <x v="0"/>
    <n v="1"/>
    <n v="4"/>
    <d v="2021-11-17T00:00:00"/>
    <x v="274"/>
    <n v="13339400"/>
    <n v="1160520"/>
    <x v="4"/>
    <s v="Payaxis"/>
    <n v="36536740"/>
    <n v="0.91300080213302415"/>
    <x v="1"/>
  </r>
  <r>
    <s v="ODR4043772332q"/>
    <s v="C849740L"/>
    <x v="380"/>
    <s v="P926387"/>
    <n v="1333942"/>
    <n v="3"/>
    <n v="40018300"/>
    <n v="0"/>
    <n v="40018300"/>
    <n v="1"/>
    <x v="1"/>
    <n v="0"/>
    <n v="4"/>
    <d v="2021-07-20T00:00:00"/>
    <x v="274"/>
    <n v="13339400"/>
    <n v="1160520"/>
    <x v="4"/>
    <s v="Payaxis"/>
    <n v="36536740"/>
    <n v="0.91300080213302415"/>
    <x v="1"/>
  </r>
  <r>
    <s v="ODR8301400207a"/>
    <s v="C516821L"/>
    <x v="381"/>
    <s v="P926387"/>
    <n v="1333942"/>
    <n v="3"/>
    <n v="40018300"/>
    <n v="0"/>
    <n v="40018300"/>
    <n v="1"/>
    <x v="0"/>
    <n v="0"/>
    <n v="7"/>
    <d v="2021-10-06T00:00:00"/>
    <x v="274"/>
    <n v="13339400"/>
    <n v="1160520"/>
    <x v="4"/>
    <s v="Easypay"/>
    <n v="36536740"/>
    <n v="0.91300080213302415"/>
    <x v="1"/>
  </r>
  <r>
    <s v="ODR4892860045d"/>
    <s v="C132488L"/>
    <x v="348"/>
    <s v="P926387"/>
    <n v="1333942"/>
    <n v="3"/>
    <n v="40018300"/>
    <n v="0"/>
    <n v="40018300"/>
    <n v="1"/>
    <x v="1"/>
    <n v="0"/>
    <n v="4"/>
    <d v="2021-12-09T00:00:00"/>
    <x v="274"/>
    <n v="13339400"/>
    <n v="1160520"/>
    <x v="4"/>
    <s v="Payaxis"/>
    <n v="36536740"/>
    <n v="0.91300080213302415"/>
    <x v="1"/>
  </r>
  <r>
    <s v="ODR7508557655x"/>
    <s v="C994724L"/>
    <x v="311"/>
    <s v="P450592"/>
    <n v="1989400"/>
    <n v="2"/>
    <n v="39788000"/>
    <n v="0"/>
    <n v="39788000"/>
    <n v="1"/>
    <x v="1"/>
    <n v="0"/>
    <n v="4"/>
    <d v="2021-10-03T00:00:00"/>
    <x v="437"/>
    <n v="19894000"/>
    <n v="1412470"/>
    <x v="1"/>
    <s v="Payaxis"/>
    <n v="36963060"/>
    <n v="0.92900020106564796"/>
    <x v="1"/>
  </r>
  <r>
    <s v="ODR4006376703f"/>
    <s v="C924458L"/>
    <x v="58"/>
    <s v="P450592"/>
    <n v="1989400"/>
    <n v="2"/>
    <n v="39788000"/>
    <n v="0"/>
    <n v="39788000"/>
    <n v="1"/>
    <x v="1"/>
    <n v="0"/>
    <n v="4"/>
    <d v="2021-10-03T00:00:00"/>
    <x v="437"/>
    <n v="19894000"/>
    <n v="1412470"/>
    <x v="1"/>
    <s v="Payaxis"/>
    <n v="36963060"/>
    <n v="0.92900020106564796"/>
    <x v="1"/>
  </r>
  <r>
    <s v="ODR9858480255q"/>
    <s v="C280043L"/>
    <x v="165"/>
    <s v="P293009"/>
    <n v="3958500"/>
    <n v="1"/>
    <n v="39585000"/>
    <n v="0"/>
    <n v="39585000"/>
    <n v="1"/>
    <x v="0"/>
    <n v="0"/>
    <n v="7"/>
    <d v="2022-04-04T00:00:00"/>
    <x v="288"/>
    <n v="36475600"/>
    <n v="2918040"/>
    <x v="2"/>
    <s v="Easypay"/>
    <n v="36666960"/>
    <n v="0.92628419856006061"/>
    <x v="1"/>
  </r>
  <r>
    <s v="ODR8194058521g"/>
    <s v="C496529L"/>
    <x v="381"/>
    <s v="P293009"/>
    <n v="3958500"/>
    <n v="1"/>
    <n v="39585000"/>
    <n v="0"/>
    <n v="39585000"/>
    <n v="1"/>
    <x v="0"/>
    <n v="1"/>
    <n v="7"/>
    <d v="2022-03-10T00:00:00"/>
    <x v="288"/>
    <n v="36475600"/>
    <n v="2918040"/>
    <x v="2"/>
    <s v="Easypay"/>
    <n v="36666960"/>
    <n v="0.92628419856006061"/>
    <x v="1"/>
  </r>
  <r>
    <s v="ODR1316849290d"/>
    <s v="C363466L"/>
    <x v="107"/>
    <s v="P293009"/>
    <n v="3958500"/>
    <n v="1"/>
    <n v="39585000"/>
    <n v="0"/>
    <n v="39585000"/>
    <n v="1"/>
    <x v="0"/>
    <n v="0"/>
    <n v="4"/>
    <d v="2021-11-24T00:00:00"/>
    <x v="288"/>
    <n v="36475600"/>
    <n v="2918040"/>
    <x v="2"/>
    <s v="Payaxis"/>
    <n v="36666960"/>
    <n v="0.92628419856006061"/>
    <x v="1"/>
  </r>
  <r>
    <s v="ODR2082766885f"/>
    <s v="C784177L"/>
    <x v="131"/>
    <s v="P293009"/>
    <n v="3958500"/>
    <n v="1"/>
    <n v="39585000"/>
    <n v="0"/>
    <n v="39585000"/>
    <n v="1"/>
    <x v="0"/>
    <n v="0"/>
    <n v="1"/>
    <d v="2022-04-07T00:00:00"/>
    <x v="288"/>
    <n v="36475600"/>
    <n v="2918040"/>
    <x v="2"/>
    <s v="cod"/>
    <n v="36666960"/>
    <n v="0.92628419856006061"/>
    <x v="1"/>
  </r>
  <r>
    <s v="ODR1743829486q"/>
    <s v="C635495L"/>
    <x v="41"/>
    <s v="P293009"/>
    <n v="3958500"/>
    <n v="1"/>
    <n v="39585000"/>
    <n v="0"/>
    <n v="39585000"/>
    <n v="1"/>
    <x v="1"/>
    <n v="0"/>
    <n v="7"/>
    <d v="2021-12-07T00:00:00"/>
    <x v="288"/>
    <n v="36475600"/>
    <n v="2918040"/>
    <x v="2"/>
    <s v="Easypay"/>
    <n v="36666960"/>
    <n v="0.92628419856006061"/>
    <x v="1"/>
  </r>
  <r>
    <s v="ODR1221988074t"/>
    <s v="C697369L"/>
    <x v="12"/>
    <s v="P963131"/>
    <n v="3949800"/>
    <n v="1"/>
    <n v="39498000"/>
    <n v="0"/>
    <n v="39498000"/>
    <n v="1"/>
    <x v="0"/>
    <n v="1"/>
    <n v="1"/>
    <d v="2022-05-19T00:00:00"/>
    <x v="438"/>
    <n v="39498000"/>
    <n v="3475820"/>
    <x v="3"/>
    <s v="cod"/>
    <n v="36022180"/>
    <n v="0.91200010127095044"/>
    <x v="1"/>
  </r>
  <r>
    <s v="ODR4457295353x"/>
    <s v="C522216L"/>
    <x v="351"/>
    <s v="P976467"/>
    <n v="3944000"/>
    <n v="1"/>
    <n v="39440000"/>
    <n v="0"/>
    <n v="39440000"/>
    <n v="1"/>
    <x v="0"/>
    <n v="0"/>
    <n v="1"/>
    <d v="2022-05-12T00:00:00"/>
    <x v="439"/>
    <n v="39440000"/>
    <n v="2445280"/>
    <x v="8"/>
    <s v="cod"/>
    <n v="36994720"/>
    <n v="0.93799999999999994"/>
    <x v="1"/>
  </r>
  <r>
    <s v="ODR1966097774w"/>
    <s v="C238059L"/>
    <x v="382"/>
    <s v="P793709"/>
    <n v="3943942"/>
    <n v="1"/>
    <n v="39439400"/>
    <n v="0"/>
    <n v="39439400"/>
    <n v="1"/>
    <x v="1"/>
    <n v="0"/>
    <n v="8"/>
    <d v="2021-09-14T00:00:00"/>
    <x v="254"/>
    <n v="39439400"/>
    <n v="2602980"/>
    <x v="4"/>
    <s v="ublcreditcard"/>
    <n v="36836420"/>
    <n v="0.93400051724924826"/>
    <x v="1"/>
  </r>
  <r>
    <s v="ODR4197574675g"/>
    <s v="C586717L"/>
    <x v="383"/>
    <s v="P793709"/>
    <n v="3943942"/>
    <n v="1"/>
    <n v="39439400"/>
    <n v="0"/>
    <n v="39439400"/>
    <n v="1"/>
    <x v="0"/>
    <n v="0"/>
    <n v="1"/>
    <d v="2021-08-12T00:00:00"/>
    <x v="254"/>
    <n v="39439400"/>
    <n v="2602980"/>
    <x v="4"/>
    <s v="cod"/>
    <n v="36836420"/>
    <n v="0.93400051724924826"/>
    <x v="1"/>
  </r>
  <r>
    <s v="ODR3136036294f"/>
    <s v="C210751L"/>
    <x v="367"/>
    <s v="P793709"/>
    <n v="3943942"/>
    <n v="1"/>
    <n v="39439400"/>
    <n v="0"/>
    <n v="39439400"/>
    <n v="1"/>
    <x v="0"/>
    <n v="0"/>
    <n v="1"/>
    <d v="2021-08-28T00:00:00"/>
    <x v="254"/>
    <n v="39439400"/>
    <n v="2602980"/>
    <x v="4"/>
    <s v="cod"/>
    <n v="36836420"/>
    <n v="0.93400051724924826"/>
    <x v="1"/>
  </r>
  <r>
    <s v="ODR9260039479b"/>
    <s v="C433456L"/>
    <x v="384"/>
    <s v="P793709"/>
    <n v="3943942"/>
    <n v="1"/>
    <n v="39439400"/>
    <n v="0"/>
    <n v="39439400"/>
    <n v="1"/>
    <x v="1"/>
    <n v="0"/>
    <n v="1"/>
    <d v="2021-08-22T00:00:00"/>
    <x v="254"/>
    <n v="39439400"/>
    <n v="2602980"/>
    <x v="4"/>
    <s v="cod"/>
    <n v="36836420"/>
    <n v="0.93400051724924826"/>
    <x v="1"/>
  </r>
  <r>
    <s v="ODR5550746541p"/>
    <s v="C359552L"/>
    <x v="210"/>
    <s v="P793709"/>
    <n v="3943942"/>
    <n v="1"/>
    <n v="39439400"/>
    <n v="0"/>
    <n v="39439400"/>
    <n v="1"/>
    <x v="1"/>
    <n v="0"/>
    <n v="1"/>
    <d v="2021-08-01T00:00:00"/>
    <x v="254"/>
    <n v="39439400"/>
    <n v="2602980"/>
    <x v="4"/>
    <s v="cod"/>
    <n v="36836420"/>
    <n v="0.93400051724924826"/>
    <x v="1"/>
  </r>
  <r>
    <s v="ODR1409922992d"/>
    <s v="C320667L"/>
    <x v="385"/>
    <s v="P793709"/>
    <n v="3943942"/>
    <n v="1"/>
    <n v="39439400"/>
    <n v="0"/>
    <n v="39439400"/>
    <n v="1"/>
    <x v="1"/>
    <n v="0"/>
    <n v="1"/>
    <d v="2021-11-11T00:00:00"/>
    <x v="254"/>
    <n v="39439400"/>
    <n v="2602980"/>
    <x v="4"/>
    <s v="cod"/>
    <n v="36836420"/>
    <n v="0.93400051724924826"/>
    <x v="1"/>
  </r>
  <r>
    <s v="ODR1931957407h"/>
    <s v="C543271L"/>
    <x v="386"/>
    <s v="P524874"/>
    <n v="1971768"/>
    <n v="2"/>
    <n v="39435400"/>
    <n v="0"/>
    <n v="39435400"/>
    <n v="1"/>
    <x v="1"/>
    <n v="0"/>
    <n v="1"/>
    <d v="2021-10-21T00:00:00"/>
    <x v="440"/>
    <n v="19717700"/>
    <n v="1360510"/>
    <x v="2"/>
    <s v="cod"/>
    <n v="36714380"/>
    <n v="0.9310005730891534"/>
    <x v="1"/>
  </r>
  <r>
    <s v="ODR2819363885v"/>
    <s v="C871391L"/>
    <x v="100"/>
    <s v="P938347"/>
    <n v="3931789"/>
    <n v="1"/>
    <n v="39317900"/>
    <n v="0"/>
    <n v="39317900"/>
    <n v="1"/>
    <x v="1"/>
    <n v="0"/>
    <n v="1"/>
    <d v="2022-04-17T00:00:00"/>
    <x v="441"/>
    <n v="39317900"/>
    <n v="3499260"/>
    <x v="2"/>
    <s v="cod"/>
    <n v="35818640"/>
    <n v="0.91100084185574515"/>
    <x v="1"/>
  </r>
  <r>
    <s v="ODR6140720856q"/>
    <s v="C374751L"/>
    <x v="178"/>
    <s v="P389360"/>
    <n v="980142"/>
    <n v="4"/>
    <n v="39205700"/>
    <n v="0"/>
    <n v="39205700"/>
    <n v="1"/>
    <x v="1"/>
    <n v="0"/>
    <n v="4"/>
    <d v="2021-10-06T00:00:00"/>
    <x v="442"/>
    <n v="9801420"/>
    <n v="764498"/>
    <x v="4"/>
    <s v="Payaxis"/>
    <n v="36147708"/>
    <n v="0.92200134164164904"/>
    <x v="2"/>
  </r>
  <r>
    <s v="ODR5325075414r"/>
    <s v="C980973L"/>
    <x v="311"/>
    <s v="P482074"/>
    <n v="3897310"/>
    <n v="1"/>
    <n v="38973100"/>
    <n v="0"/>
    <n v="38973100"/>
    <n v="1"/>
    <x v="1"/>
    <n v="0"/>
    <n v="4"/>
    <d v="2021-10-27T00:00:00"/>
    <x v="289"/>
    <n v="38973100"/>
    <n v="2494230"/>
    <x v="2"/>
    <s v="Payaxis"/>
    <n v="36478870"/>
    <n v="0.93600124188222134"/>
    <x v="1"/>
  </r>
  <r>
    <s v="ODR4526308480p"/>
    <s v="C200115L"/>
    <x v="387"/>
    <s v="P206280"/>
    <n v="3891800"/>
    <n v="1"/>
    <n v="38918000"/>
    <n v="0"/>
    <n v="38918000"/>
    <n v="1"/>
    <x v="0"/>
    <n v="0"/>
    <n v="1"/>
    <d v="2021-07-12T00:00:00"/>
    <x v="443"/>
    <n v="38918000"/>
    <n v="3152360"/>
    <x v="4"/>
    <s v="cod"/>
    <n v="35765640"/>
    <n v="0.91899994860989775"/>
    <x v="1"/>
  </r>
  <r>
    <s v="ODR7459622102q"/>
    <s v="C166968L"/>
    <x v="137"/>
    <s v="P206280"/>
    <n v="3891800"/>
    <n v="1"/>
    <n v="38918000"/>
    <n v="0"/>
    <n v="38918000"/>
    <n v="1"/>
    <x v="0"/>
    <n v="0"/>
    <n v="1"/>
    <d v="2021-07-26T00:00:00"/>
    <x v="443"/>
    <n v="38918000"/>
    <n v="3152360"/>
    <x v="4"/>
    <s v="cod"/>
    <n v="35765640"/>
    <n v="0.91899994860989775"/>
    <x v="1"/>
  </r>
  <r>
    <s v="ODR4247070144p"/>
    <s v="C374672L"/>
    <x v="352"/>
    <s v="P451876"/>
    <n v="3887160"/>
    <n v="1"/>
    <n v="38871600"/>
    <n v="0"/>
    <n v="38871600"/>
    <n v="1"/>
    <x v="0"/>
    <n v="0"/>
    <n v="1"/>
    <d v="2021-07-17T00:00:00"/>
    <x v="290"/>
    <n v="38871600"/>
    <n v="3420670"/>
    <x v="2"/>
    <s v="cod"/>
    <n v="35450930"/>
    <n v="0.91200079235225717"/>
    <x v="1"/>
  </r>
  <r>
    <s v="ODR4626354211y"/>
    <s v="C499098L"/>
    <x v="224"/>
    <s v="P896277"/>
    <n v="3886000"/>
    <n v="1"/>
    <n v="38860000"/>
    <n v="0"/>
    <n v="38860000"/>
    <n v="1"/>
    <x v="1"/>
    <n v="0"/>
    <n v="1"/>
    <d v="2022-05-11T00:00:00"/>
    <x v="444"/>
    <n v="38860000"/>
    <n v="3497400"/>
    <x v="2"/>
    <s v="cod"/>
    <n v="35362600"/>
    <n v="0.91"/>
    <x v="1"/>
  </r>
  <r>
    <s v="ODR6466054413a"/>
    <s v="C200115L"/>
    <x v="388"/>
    <s v="P896277"/>
    <n v="3886000"/>
    <n v="1"/>
    <n v="38860000"/>
    <n v="0"/>
    <n v="38860000"/>
    <n v="1"/>
    <x v="0"/>
    <n v="0"/>
    <n v="1"/>
    <d v="2021-07-12T00:00:00"/>
    <x v="444"/>
    <n v="38860000"/>
    <n v="3497400"/>
    <x v="2"/>
    <s v="cod"/>
    <n v="35362600"/>
    <n v="0.91"/>
    <x v="1"/>
  </r>
  <r>
    <s v="ODR4063147810a"/>
    <s v="C483469L"/>
    <x v="114"/>
    <s v="P620701"/>
    <n v="1943000"/>
    <n v="2"/>
    <n v="38860000"/>
    <n v="0"/>
    <n v="38860000"/>
    <n v="1"/>
    <x v="1"/>
    <n v="0"/>
    <n v="1"/>
    <d v="2021-07-26T00:00:00"/>
    <x v="445"/>
    <n v="19430000"/>
    <n v="1729270"/>
    <x v="1"/>
    <s v="cod"/>
    <n v="35401460"/>
    <n v="0.91100000000000003"/>
    <x v="1"/>
  </r>
  <r>
    <s v="ODR7279340750r"/>
    <s v="C617057L"/>
    <x v="47"/>
    <s v="P667087"/>
    <n v="3866860"/>
    <n v="1"/>
    <n v="38668600"/>
    <n v="0"/>
    <n v="38668600"/>
    <n v="1"/>
    <x v="1"/>
    <n v="0"/>
    <n v="7"/>
    <d v="2022-06-03T00:00:00"/>
    <x v="446"/>
    <n v="38668600"/>
    <n v="2668120"/>
    <x v="3"/>
    <s v="Easypay"/>
    <n v="36000480"/>
    <n v="0.93100034653439745"/>
    <x v="1"/>
  </r>
  <r>
    <s v="ODR7955149840x"/>
    <s v="C226430L"/>
    <x v="63"/>
    <s v="P667087"/>
    <n v="3866860"/>
    <n v="1"/>
    <n v="38668600"/>
    <n v="0"/>
    <n v="38668600"/>
    <n v="1"/>
    <x v="1"/>
    <n v="0"/>
    <n v="1"/>
    <d v="2022-05-08T00:00:00"/>
    <x v="446"/>
    <n v="38668600"/>
    <n v="2668120"/>
    <x v="3"/>
    <s v="cod"/>
    <n v="36000480"/>
    <n v="0.93100034653439745"/>
    <x v="1"/>
  </r>
  <r>
    <s v="ODR7344746690x"/>
    <s v="C319174L"/>
    <x v="367"/>
    <s v="P167621"/>
    <n v="3857000"/>
    <n v="1"/>
    <n v="38570000"/>
    <n v="0"/>
    <n v="38570000"/>
    <n v="1"/>
    <x v="1"/>
    <n v="0"/>
    <n v="12"/>
    <d v="2021-08-28T00:00:00"/>
    <x v="427"/>
    <n v="38570000"/>
    <n v="3278450"/>
    <x v="6"/>
    <s v="internetbanking"/>
    <n v="35291550"/>
    <n v="0.91500000000000004"/>
    <x v="1"/>
  </r>
  <r>
    <s v="ODR8856208864b"/>
    <s v="C481158L"/>
    <x v="9"/>
    <s v="P167621"/>
    <n v="3857000"/>
    <n v="1"/>
    <n v="38570000"/>
    <n v="0"/>
    <n v="38570000"/>
    <n v="1"/>
    <x v="0"/>
    <n v="1"/>
    <n v="1"/>
    <d v="2021-11-12T00:00:00"/>
    <x v="427"/>
    <n v="38570000"/>
    <n v="3278450"/>
    <x v="6"/>
    <s v="cod"/>
    <n v="35291550"/>
    <n v="0.91500000000000004"/>
    <x v="1"/>
  </r>
  <r>
    <s v="ODR7974082326t"/>
    <s v="C274501L"/>
    <x v="361"/>
    <s v="P290807"/>
    <n v="3848300"/>
    <n v="1"/>
    <n v="38483000"/>
    <n v="0"/>
    <n v="38483000"/>
    <n v="1"/>
    <x v="1"/>
    <n v="0"/>
    <n v="9"/>
    <d v="2021-09-03T00:00:00"/>
    <x v="447"/>
    <n v="38483000"/>
    <n v="2809230"/>
    <x v="2"/>
    <s v="mygateway"/>
    <n v="35673770"/>
    <n v="0.92700075357950262"/>
    <x v="1"/>
  </r>
  <r>
    <s v="ODR6945341412e"/>
    <s v="C980973L"/>
    <x v="362"/>
    <s v="P290807"/>
    <n v="3848300"/>
    <n v="1"/>
    <n v="38483000"/>
    <n v="0"/>
    <n v="38483000"/>
    <n v="1"/>
    <x v="1"/>
    <n v="0"/>
    <n v="4"/>
    <d v="2021-10-27T00:00:00"/>
    <x v="447"/>
    <n v="38483000"/>
    <n v="2809230"/>
    <x v="2"/>
    <s v="Payaxis"/>
    <n v="35673770"/>
    <n v="0.92700075357950262"/>
    <x v="1"/>
  </r>
  <r>
    <s v="ODR7863951290q"/>
    <s v="C363466L"/>
    <x v="294"/>
    <s v="P290807"/>
    <n v="3848300"/>
    <n v="1"/>
    <n v="38483000"/>
    <n v="0"/>
    <n v="38483000"/>
    <n v="1"/>
    <x v="1"/>
    <n v="0"/>
    <n v="4"/>
    <d v="2021-11-24T00:00:00"/>
    <x v="447"/>
    <n v="38483000"/>
    <n v="2809230"/>
    <x v="2"/>
    <s v="Payaxis"/>
    <n v="35673770"/>
    <n v="0.92700075357950262"/>
    <x v="1"/>
  </r>
  <r>
    <s v="ODR9471841582e"/>
    <s v="C781213L"/>
    <x v="387"/>
    <s v="P380779"/>
    <n v="1276000"/>
    <n v="3"/>
    <n v="38280000"/>
    <n v="0"/>
    <n v="38280000"/>
    <n v="1"/>
    <x v="0"/>
    <n v="0"/>
    <n v="1"/>
    <d v="2021-08-23T00:00:00"/>
    <x v="448"/>
    <n v="12760000"/>
    <n v="1046320"/>
    <x v="8"/>
    <s v="cod"/>
    <n v="35141040"/>
    <n v="0.91800000000000004"/>
    <x v="1"/>
  </r>
  <r>
    <s v="ODR5631512261t"/>
    <s v="C992621L"/>
    <x v="243"/>
    <s v="P847756"/>
    <n v="1913420"/>
    <n v="2"/>
    <n v="38268400"/>
    <n v="0"/>
    <n v="38268400"/>
    <n v="1"/>
    <x v="1"/>
    <n v="0"/>
    <n v="4"/>
    <d v="2021-11-17T00:00:00"/>
    <x v="341"/>
    <n v="18908000"/>
    <n v="1304650"/>
    <x v="1"/>
    <s v="Payaxis"/>
    <n v="35659100"/>
    <n v="0.93181580625267846"/>
    <x v="1"/>
  </r>
  <r>
    <s v="ODR7394493885l"/>
    <s v="C901597L"/>
    <x v="32"/>
    <s v="P329412"/>
    <n v="3809092"/>
    <n v="1"/>
    <n v="38090900"/>
    <n v="0"/>
    <n v="38090900"/>
    <n v="1"/>
    <x v="1"/>
    <n v="0"/>
    <n v="4"/>
    <d v="2021-12-21T00:00:00"/>
    <x v="410"/>
    <n v="43326000"/>
    <n v="3812690"/>
    <x v="2"/>
    <s v="Payaxis"/>
    <n v="34278210"/>
    <n v="0.89990548923758695"/>
    <x v="1"/>
  </r>
  <r>
    <s v="ODR8937614127q"/>
    <s v="C304906L"/>
    <x v="224"/>
    <s v="P264924"/>
    <n v="3806250"/>
    <n v="1"/>
    <n v="38062500"/>
    <n v="0"/>
    <n v="38062500"/>
    <n v="1"/>
    <x v="1"/>
    <n v="0"/>
    <n v="4"/>
    <d v="2022-05-01T00:00:00"/>
    <x v="449"/>
    <n v="38062500"/>
    <n v="3006890"/>
    <x v="3"/>
    <s v="Payaxis"/>
    <n v="35055610"/>
    <n v="0.92100124794745486"/>
    <x v="1"/>
  </r>
  <r>
    <s v="ODR6376519365b"/>
    <s v="C738725L"/>
    <x v="166"/>
    <s v="P842330"/>
    <n v="1894686"/>
    <n v="2"/>
    <n v="37893700"/>
    <n v="0"/>
    <n v="37893700"/>
    <n v="1"/>
    <x v="1"/>
    <n v="0"/>
    <n v="1"/>
    <d v="2021-08-27T00:00:00"/>
    <x v="450"/>
    <n v="18946900"/>
    <n v="1458870"/>
    <x v="2"/>
    <s v="cod"/>
    <n v="34975960"/>
    <n v="0.92300197658185923"/>
    <x v="1"/>
  </r>
  <r>
    <s v="ODR6812539992d"/>
    <s v="C337705L"/>
    <x v="99"/>
    <s v="P177815"/>
    <n v="3787400"/>
    <n v="1"/>
    <n v="37874000"/>
    <n v="0"/>
    <n v="37874000"/>
    <n v="1"/>
    <x v="1"/>
    <n v="0"/>
    <n v="2"/>
    <d v="2022-05-01T00:00:00"/>
    <x v="451"/>
    <n v="37874000"/>
    <n v="3105670"/>
    <x v="2"/>
    <s v="jazzvoucher"/>
    <n v="34768330"/>
    <n v="0.91799994719332523"/>
    <x v="1"/>
  </r>
  <r>
    <s v="ODR6704918353w"/>
    <s v="C922594L"/>
    <x v="116"/>
    <s v="P857130"/>
    <n v="3782818"/>
    <n v="1"/>
    <n v="37828200"/>
    <n v="0"/>
    <n v="37828200"/>
    <n v="1"/>
    <x v="1"/>
    <n v="0"/>
    <n v="7"/>
    <d v="2021-12-04T00:00:00"/>
    <x v="452"/>
    <n v="37828200"/>
    <n v="2837070"/>
    <x v="2"/>
    <s v="Easypay"/>
    <n v="34991130"/>
    <n v="0.92500118958871957"/>
    <x v="1"/>
  </r>
  <r>
    <s v="ODR9332339788r"/>
    <s v="C666013L"/>
    <x v="368"/>
    <s v="P229136"/>
    <n v="3770000"/>
    <n v="1"/>
    <n v="37700000"/>
    <n v="0"/>
    <n v="37700000"/>
    <n v="1"/>
    <x v="1"/>
    <n v="0"/>
    <n v="7"/>
    <d v="2022-04-22T00:00:00"/>
    <x v="453"/>
    <n v="37700000"/>
    <n v="2676700"/>
    <x v="4"/>
    <s v="Easypay"/>
    <n v="35023300"/>
    <n v="0.92900000000000005"/>
    <x v="1"/>
  </r>
  <r>
    <s v="ODR9802037699d"/>
    <s v="C650820L"/>
    <x v="118"/>
    <s v="P229136"/>
    <n v="3770000"/>
    <n v="1"/>
    <n v="37700000"/>
    <n v="0"/>
    <n v="37700000"/>
    <n v="1"/>
    <x v="0"/>
    <n v="1"/>
    <n v="7"/>
    <d v="2022-03-21T00:00:00"/>
    <x v="453"/>
    <n v="37700000"/>
    <n v="2676700"/>
    <x v="4"/>
    <s v="Easypay"/>
    <n v="35023300"/>
    <n v="0.92900000000000005"/>
    <x v="1"/>
  </r>
  <r>
    <s v="ODR2349733640u"/>
    <s v="C781213L"/>
    <x v="377"/>
    <s v="P162270"/>
    <n v="3770000"/>
    <n v="1"/>
    <n v="37700000"/>
    <n v="0"/>
    <n v="37700000"/>
    <n v="1"/>
    <x v="0"/>
    <n v="0"/>
    <n v="1"/>
    <d v="2021-08-23T00:00:00"/>
    <x v="454"/>
    <n v="37700000"/>
    <n v="3317600"/>
    <x v="7"/>
    <s v="cod"/>
    <n v="34382400"/>
    <n v="0.91200000000000003"/>
    <x v="1"/>
  </r>
  <r>
    <s v="ODR2692490034n"/>
    <s v="C586717L"/>
    <x v="280"/>
    <s v="P162270"/>
    <n v="3770000"/>
    <n v="1"/>
    <n v="37700000"/>
    <n v="0"/>
    <n v="37700000"/>
    <n v="1"/>
    <x v="0"/>
    <n v="0"/>
    <n v="1"/>
    <d v="2021-08-12T00:00:00"/>
    <x v="454"/>
    <n v="37700000"/>
    <n v="3317600"/>
    <x v="7"/>
    <s v="cod"/>
    <n v="34382400"/>
    <n v="0.91200000000000003"/>
    <x v="1"/>
  </r>
  <r>
    <s v="ODR6960164798y"/>
    <s v="C203955L"/>
    <x v="72"/>
    <s v="P539142"/>
    <n v="3769942"/>
    <n v="1"/>
    <n v="37699400"/>
    <n v="0"/>
    <n v="37699400"/>
    <n v="1"/>
    <x v="1"/>
    <n v="0"/>
    <n v="7"/>
    <d v="2022-07-14T00:00:00"/>
    <x v="271"/>
    <n v="36145600"/>
    <n v="2530190"/>
    <x v="4"/>
    <s v="Easypay"/>
    <n v="35169210"/>
    <n v="0.93288513875552392"/>
    <x v="1"/>
  </r>
  <r>
    <s v="ODR8176884653j"/>
    <s v="C893408L"/>
    <x v="74"/>
    <s v="P539142"/>
    <n v="3769942"/>
    <n v="1"/>
    <n v="37699400"/>
    <n v="0"/>
    <n v="37699400"/>
    <n v="1"/>
    <x v="1"/>
    <n v="0"/>
    <n v="1"/>
    <d v="2022-07-25T00:00:00"/>
    <x v="271"/>
    <n v="36145600"/>
    <n v="2530190"/>
    <x v="4"/>
    <s v="cod"/>
    <n v="35169210"/>
    <n v="0.93288513875552392"/>
    <x v="1"/>
  </r>
  <r>
    <s v="ODR1381630208e"/>
    <s v="C385646L"/>
    <x v="54"/>
    <s v="P539142"/>
    <n v="3769942"/>
    <n v="1"/>
    <n v="37699400"/>
    <n v="0"/>
    <n v="37699400"/>
    <n v="1"/>
    <x v="1"/>
    <n v="0"/>
    <n v="4"/>
    <d v="2021-11-05T00:00:00"/>
    <x v="271"/>
    <n v="36145600"/>
    <n v="2530190"/>
    <x v="4"/>
    <s v="Payaxis"/>
    <n v="35169210"/>
    <n v="0.93288513875552392"/>
    <x v="1"/>
  </r>
  <r>
    <s v="ODR6267448121j"/>
    <s v="C863302L"/>
    <x v="1"/>
    <s v="P508653"/>
    <n v="3764200"/>
    <n v="1"/>
    <n v="37642000"/>
    <n v="0"/>
    <n v="37642000"/>
    <n v="1"/>
    <x v="0"/>
    <n v="1"/>
    <n v="1"/>
    <d v="2021-11-19T00:00:00"/>
    <x v="455"/>
    <n v="37642000"/>
    <n v="2446730"/>
    <x v="2"/>
    <s v="cod"/>
    <n v="35195270"/>
    <n v="0.93500000000000005"/>
    <x v="1"/>
  </r>
  <r>
    <s v="ODR4818943144q"/>
    <s v="C240581L"/>
    <x v="389"/>
    <s v="P221984"/>
    <n v="3763910"/>
    <n v="1"/>
    <n v="37639100"/>
    <n v="0"/>
    <n v="37639100"/>
    <n v="1"/>
    <x v="1"/>
    <n v="0"/>
    <n v="9"/>
    <d v="2021-08-27T00:00:00"/>
    <x v="456"/>
    <n v="37639100"/>
    <n v="3048710"/>
    <x v="2"/>
    <s v="mygateway"/>
    <n v="34590390"/>
    <n v="0.91900151703946165"/>
    <x v="1"/>
  </r>
  <r>
    <s v="ODR1896409199b"/>
    <s v="C484667L"/>
    <x v="154"/>
    <s v="P221984"/>
    <n v="3763910"/>
    <n v="1"/>
    <n v="37639100"/>
    <n v="0"/>
    <n v="37639100"/>
    <n v="1"/>
    <x v="1"/>
    <n v="0"/>
    <n v="1"/>
    <d v="2021-07-14T00:00:00"/>
    <x v="456"/>
    <n v="37639100"/>
    <n v="3048710"/>
    <x v="2"/>
    <s v="cod"/>
    <n v="34590390"/>
    <n v="0.91900151703946165"/>
    <x v="1"/>
  </r>
  <r>
    <s v="ODR7239236950j"/>
    <s v="C345434L"/>
    <x v="350"/>
    <s v="P221984"/>
    <n v="3763910"/>
    <n v="1"/>
    <n v="37639100"/>
    <n v="0"/>
    <n v="37639100"/>
    <n v="1"/>
    <x v="1"/>
    <n v="0"/>
    <n v="10"/>
    <d v="2021-07-07T00:00:00"/>
    <x v="456"/>
    <n v="37639100"/>
    <n v="3048710"/>
    <x v="2"/>
    <s v="mcblite"/>
    <n v="34590390"/>
    <n v="0.91900151703946165"/>
    <x v="1"/>
  </r>
  <r>
    <s v="ODR3934228640q"/>
    <s v="C499591L"/>
    <x v="227"/>
    <s v="P221984"/>
    <n v="3763910"/>
    <n v="1"/>
    <n v="37639100"/>
    <n v="0"/>
    <n v="37639100"/>
    <n v="1"/>
    <x v="0"/>
    <n v="0"/>
    <n v="1"/>
    <d v="2021-07-04T00:00:00"/>
    <x v="456"/>
    <n v="37639100"/>
    <n v="3048710"/>
    <x v="2"/>
    <s v="cod"/>
    <n v="34590390"/>
    <n v="0.91900151703946165"/>
    <x v="1"/>
  </r>
  <r>
    <s v="ODR7522342494f"/>
    <s v="C899192L"/>
    <x v="275"/>
    <s v="P221984"/>
    <n v="3763910"/>
    <n v="1"/>
    <n v="37639100"/>
    <n v="0"/>
    <n v="37639100"/>
    <n v="1"/>
    <x v="0"/>
    <n v="1"/>
    <n v="1"/>
    <d v="2021-07-13T00:00:00"/>
    <x v="456"/>
    <n v="37639100"/>
    <n v="3048710"/>
    <x v="2"/>
    <s v="cod"/>
    <n v="34590390"/>
    <n v="0.91900151703946165"/>
    <x v="1"/>
  </r>
  <r>
    <s v="ODR3773482263r"/>
    <s v="C940999L"/>
    <x v="152"/>
    <s v="P221984"/>
    <n v="3763910"/>
    <n v="1"/>
    <n v="37639100"/>
    <n v="0"/>
    <n v="37639100"/>
    <n v="1"/>
    <x v="1"/>
    <n v="0"/>
    <n v="8"/>
    <d v="2021-07-19T00:00:00"/>
    <x v="456"/>
    <n v="37639100"/>
    <n v="3048710"/>
    <x v="2"/>
    <s v="ublcreditcard"/>
    <n v="34590390"/>
    <n v="0.91900151703946165"/>
    <x v="1"/>
  </r>
  <r>
    <s v="ODR9947512012l"/>
    <s v="C599590L"/>
    <x v="219"/>
    <s v="P221984"/>
    <n v="3763910"/>
    <n v="1"/>
    <n v="37639100"/>
    <n v="0"/>
    <n v="37639100"/>
    <n v="1"/>
    <x v="1"/>
    <n v="0"/>
    <n v="4"/>
    <d v="2021-10-21T00:00:00"/>
    <x v="456"/>
    <n v="37639100"/>
    <n v="3048710"/>
    <x v="2"/>
    <s v="Payaxis"/>
    <n v="34590390"/>
    <n v="0.91900151703946165"/>
    <x v="1"/>
  </r>
  <r>
    <s v="ODR4353852251v"/>
    <s v="C686117L"/>
    <x v="344"/>
    <s v="P862391"/>
    <n v="3758110"/>
    <n v="1"/>
    <n v="37581100"/>
    <n v="0"/>
    <n v="37581100"/>
    <n v="1"/>
    <x v="1"/>
    <n v="0"/>
    <n v="4"/>
    <d v="2021-12-03T00:00:00"/>
    <x v="423"/>
    <n v="37581100"/>
    <n v="2968900"/>
    <x v="3"/>
    <s v="Payaxis"/>
    <n v="34612200"/>
    <n v="0.92100018360292801"/>
    <x v="1"/>
  </r>
  <r>
    <s v="ODR5283371464z"/>
    <s v="C215074L"/>
    <x v="138"/>
    <s v="P862391"/>
    <n v="3758110"/>
    <n v="1"/>
    <n v="37581100"/>
    <n v="0"/>
    <n v="37581100"/>
    <n v="1"/>
    <x v="0"/>
    <n v="1"/>
    <n v="4"/>
    <d v="2021-09-13T00:00:00"/>
    <x v="423"/>
    <n v="37581100"/>
    <n v="2968900"/>
    <x v="3"/>
    <s v="Payaxis"/>
    <n v="34612200"/>
    <n v="0.92100018360292801"/>
    <x v="1"/>
  </r>
  <r>
    <s v="ODR1922496587a"/>
    <s v="C352487L"/>
    <x v="238"/>
    <s v="P858785"/>
    <n v="1878678"/>
    <n v="2"/>
    <n v="37573600"/>
    <n v="0"/>
    <n v="37573600"/>
    <n v="1"/>
    <x v="0"/>
    <n v="1"/>
    <n v="1"/>
    <d v="2021-07-24T00:00:00"/>
    <x v="457"/>
    <n v="16539300"/>
    <n v="1075030"/>
    <x v="2"/>
    <s v="cod"/>
    <n v="35423540"/>
    <n v="0.94277737560414754"/>
    <x v="1"/>
  </r>
  <r>
    <s v="ODR7092161409k"/>
    <s v="C757377L"/>
    <x v="10"/>
    <s v="P858785"/>
    <n v="1878678"/>
    <n v="2"/>
    <n v="37573600"/>
    <n v="0"/>
    <n v="37573600"/>
    <n v="1"/>
    <x v="1"/>
    <n v="0"/>
    <n v="1"/>
    <d v="2021-09-24T00:00:00"/>
    <x v="457"/>
    <n v="16539300"/>
    <n v="1075030"/>
    <x v="2"/>
    <s v="cod"/>
    <n v="35423540"/>
    <n v="0.94277737560414754"/>
    <x v="1"/>
  </r>
  <r>
    <s v="ODR6393974505y"/>
    <s v="C588745L"/>
    <x v="240"/>
    <s v="P208095"/>
    <n v="3741000"/>
    <n v="1"/>
    <n v="37410000"/>
    <n v="0"/>
    <n v="37410000"/>
    <n v="1"/>
    <x v="0"/>
    <n v="0"/>
    <n v="1"/>
    <d v="2021-08-19T00:00:00"/>
    <x v="458"/>
    <n v="37410000"/>
    <n v="2656110"/>
    <x v="2"/>
    <s v="cod"/>
    <n v="34753890"/>
    <n v="0.92900000000000005"/>
    <x v="1"/>
  </r>
  <r>
    <s v="ODR8846479427o"/>
    <s v="C551504L"/>
    <x v="390"/>
    <s v="P466269"/>
    <n v="3740942"/>
    <n v="1"/>
    <n v="37409400"/>
    <n v="0"/>
    <n v="37409400"/>
    <n v="1"/>
    <x v="1"/>
    <n v="0"/>
    <n v="8"/>
    <d v="2021-07-24T00:00:00"/>
    <x v="459"/>
    <n v="37409400"/>
    <n v="2506410"/>
    <x v="4"/>
    <s v="ublcreditcard"/>
    <n v="34902990"/>
    <n v="0.93300052927873744"/>
    <x v="1"/>
  </r>
  <r>
    <s v="ODR8058883395p"/>
    <s v="C504330L"/>
    <x v="391"/>
    <s v="P466269"/>
    <n v="3740942"/>
    <n v="1"/>
    <n v="37409400"/>
    <n v="0"/>
    <n v="37409400"/>
    <n v="1"/>
    <x v="1"/>
    <n v="0"/>
    <n v="8"/>
    <d v="2021-09-26T00:00:00"/>
    <x v="459"/>
    <n v="37409400"/>
    <n v="2506410"/>
    <x v="4"/>
    <s v="ublcreditcard"/>
    <n v="34902990"/>
    <n v="0.93300052927873744"/>
    <x v="1"/>
  </r>
  <r>
    <s v="ODR9963540393u"/>
    <s v="C166968L"/>
    <x v="292"/>
    <s v="P466269"/>
    <n v="3740942"/>
    <n v="1"/>
    <n v="37409400"/>
    <n v="0"/>
    <n v="37409400"/>
    <n v="1"/>
    <x v="1"/>
    <n v="0"/>
    <n v="1"/>
    <d v="2021-07-26T00:00:00"/>
    <x v="459"/>
    <n v="37409400"/>
    <n v="2506410"/>
    <x v="4"/>
    <s v="cod"/>
    <n v="34902990"/>
    <n v="0.93300052927873744"/>
    <x v="1"/>
  </r>
  <r>
    <s v="ODR6545327103n"/>
    <s v="C242231L"/>
    <x v="135"/>
    <s v="P885392"/>
    <n v="1870442"/>
    <n v="2"/>
    <n v="37408800"/>
    <n v="0"/>
    <n v="37408800"/>
    <n v="1"/>
    <x v="1"/>
    <n v="0"/>
    <n v="4"/>
    <d v="2021-09-22T00:00:00"/>
    <x v="460"/>
    <n v="18704400"/>
    <n v="1234470"/>
    <x v="4"/>
    <s v="Payaxis"/>
    <n v="34939860"/>
    <n v="0.93400109065246684"/>
    <x v="1"/>
  </r>
  <r>
    <s v="ODR4581694650h"/>
    <s v="C764741L"/>
    <x v="61"/>
    <s v="P475289"/>
    <n v="1870442"/>
    <n v="2"/>
    <n v="37408800"/>
    <n v="0"/>
    <n v="37408800"/>
    <n v="1"/>
    <x v="1"/>
    <n v="0"/>
    <n v="4"/>
    <d v="2022-04-20T00:00:00"/>
    <x v="461"/>
    <n v="18704400"/>
    <n v="1589840"/>
    <x v="4"/>
    <s v="Payaxis"/>
    <n v="34229120"/>
    <n v="0.91500181775411138"/>
    <x v="1"/>
  </r>
  <r>
    <s v="ODR9899833436w"/>
    <s v="C242231L"/>
    <x v="133"/>
    <s v="P885392"/>
    <n v="1870442"/>
    <n v="2"/>
    <n v="37408800"/>
    <n v="0"/>
    <n v="37408800"/>
    <n v="1"/>
    <x v="1"/>
    <n v="0"/>
    <n v="4"/>
    <d v="2021-09-22T00:00:00"/>
    <x v="460"/>
    <n v="18704400"/>
    <n v="1234470"/>
    <x v="4"/>
    <s v="Payaxis"/>
    <n v="34939860"/>
    <n v="0.93400109065246684"/>
    <x v="1"/>
  </r>
  <r>
    <s v="ODR3757931004y"/>
    <s v="C898816L"/>
    <x v="149"/>
    <s v="P708157"/>
    <n v="1865570"/>
    <n v="2"/>
    <n v="37311400"/>
    <n v="0"/>
    <n v="37311400"/>
    <n v="1"/>
    <x v="1"/>
    <n v="0"/>
    <n v="1"/>
    <d v="2021-10-01T00:00:00"/>
    <x v="462"/>
    <n v="17310100"/>
    <n v="1228960"/>
    <x v="2"/>
    <s v="cod"/>
    <n v="34853480"/>
    <n v="0.93412415508396895"/>
    <x v="1"/>
  </r>
  <r>
    <s v="ODR6137183424o"/>
    <s v="C215074L"/>
    <x v="338"/>
    <s v="P572907"/>
    <n v="3728530"/>
    <n v="1"/>
    <n v="37285300"/>
    <n v="0"/>
    <n v="37285300"/>
    <n v="1"/>
    <x v="0"/>
    <n v="0"/>
    <n v="4"/>
    <d v="2021-09-13T00:00:00"/>
    <x v="414"/>
    <n v="40905100"/>
    <n v="2740620"/>
    <x v="3"/>
    <s v="Payaxis"/>
    <n v="34544680"/>
    <n v="0.92649596489769426"/>
    <x v="1"/>
  </r>
  <r>
    <s v="ODR3509693800o"/>
    <s v="C211164L"/>
    <x v="49"/>
    <s v="P572907"/>
    <n v="3728530"/>
    <n v="1"/>
    <n v="37285300"/>
    <n v="0"/>
    <n v="37285300"/>
    <n v="1"/>
    <x v="0"/>
    <n v="1"/>
    <n v="4"/>
    <d v="2021-11-12T00:00:00"/>
    <x v="414"/>
    <n v="40905100"/>
    <n v="2740620"/>
    <x v="3"/>
    <s v="Payaxis"/>
    <n v="34544680"/>
    <n v="0.92649596489769426"/>
    <x v="1"/>
  </r>
  <r>
    <s v="ODR2862475637q"/>
    <s v="C360482L"/>
    <x v="321"/>
    <s v="P572907"/>
    <n v="3728530"/>
    <n v="1"/>
    <n v="37285300"/>
    <n v="0"/>
    <n v="37285300"/>
    <n v="1"/>
    <x v="0"/>
    <n v="0"/>
    <n v="4"/>
    <d v="2021-12-12T00:00:00"/>
    <x v="414"/>
    <n v="40905100"/>
    <n v="2740620"/>
    <x v="3"/>
    <s v="Payaxis"/>
    <n v="34544680"/>
    <n v="0.92649596489769426"/>
    <x v="1"/>
  </r>
  <r>
    <s v="ODR9355548208l"/>
    <s v="C806991L"/>
    <x v="147"/>
    <s v="P230358"/>
    <n v="1861800"/>
    <n v="2"/>
    <n v="37236000"/>
    <n v="0"/>
    <n v="37236000"/>
    <n v="1"/>
    <x v="1"/>
    <n v="0"/>
    <n v="7"/>
    <d v="2022-05-20T00:00:00"/>
    <x v="463"/>
    <n v="18618000"/>
    <n v="1414970"/>
    <x v="4"/>
    <s v="Easypay"/>
    <n v="34406060"/>
    <n v="0.92399989257707593"/>
    <x v="1"/>
  </r>
  <r>
    <s v="ODR3679189079y"/>
    <s v="C740296L"/>
    <x v="225"/>
    <s v="P281278"/>
    <n v="3714900"/>
    <n v="1"/>
    <n v="37149000"/>
    <n v="0"/>
    <n v="37149000"/>
    <n v="1"/>
    <x v="0"/>
    <n v="0"/>
    <n v="1"/>
    <d v="2022-05-24T00:00:00"/>
    <x v="464"/>
    <n v="37149000"/>
    <n v="2377540"/>
    <x v="12"/>
    <s v="cod"/>
    <n v="34771460"/>
    <n v="0.93599989232549996"/>
    <x v="1"/>
  </r>
  <r>
    <s v="ODR8590204779w"/>
    <s v="C818119L"/>
    <x v="6"/>
    <s v="P887375"/>
    <n v="3712000"/>
    <n v="1"/>
    <n v="37120000"/>
    <n v="0"/>
    <n v="37120000"/>
    <n v="1"/>
    <x v="1"/>
    <n v="0"/>
    <n v="1"/>
    <d v="2022-05-11T00:00:00"/>
    <x v="465"/>
    <n v="37120000"/>
    <n v="2375680"/>
    <x v="6"/>
    <s v="cod"/>
    <n v="34744320"/>
    <n v="0.93600000000000005"/>
    <x v="1"/>
  </r>
  <r>
    <s v="ODR7208341633k"/>
    <s v="C833446L"/>
    <x v="361"/>
    <s v="P972345"/>
    <n v="3711942"/>
    <n v="1"/>
    <n v="37119400"/>
    <n v="0"/>
    <n v="37119400"/>
    <n v="1"/>
    <x v="1"/>
    <n v="0"/>
    <n v="8"/>
    <d v="2021-09-22T00:00:00"/>
    <x v="245"/>
    <n v="37119400"/>
    <n v="3303620"/>
    <x v="4"/>
    <s v="ublcreditcard"/>
    <n v="33815780"/>
    <n v="0.91100017780459819"/>
    <x v="1"/>
  </r>
  <r>
    <s v="ODR3773823370p"/>
    <s v="C658358L"/>
    <x v="0"/>
    <s v="P972345"/>
    <n v="3711942"/>
    <n v="1"/>
    <n v="37119400"/>
    <n v="0"/>
    <n v="37119400"/>
    <n v="1"/>
    <x v="0"/>
    <n v="0"/>
    <n v="1"/>
    <d v="2021-07-10T00:00:00"/>
    <x v="245"/>
    <n v="37119400"/>
    <n v="3303620"/>
    <x v="4"/>
    <s v="cod"/>
    <n v="33815780"/>
    <n v="0.91100017780459819"/>
    <x v="1"/>
  </r>
  <r>
    <s v="ODR6891638519j"/>
    <s v="C351587L"/>
    <x v="294"/>
    <s v="P916538"/>
    <n v="3708810"/>
    <n v="1"/>
    <n v="37088100"/>
    <n v="0"/>
    <n v="37088100"/>
    <n v="1"/>
    <x v="0"/>
    <n v="0"/>
    <n v="1"/>
    <d v="2021-09-10T00:00:00"/>
    <x v="466"/>
    <n v="37088100"/>
    <n v="2818680"/>
    <x v="3"/>
    <s v="cod"/>
    <n v="34269420"/>
    <n v="0.92400042062009113"/>
    <x v="1"/>
  </r>
  <r>
    <s v="ODR8805370476g"/>
    <s v="C987239L"/>
    <x v="97"/>
    <s v="P221984"/>
    <n v="3702140"/>
    <n v="1"/>
    <n v="37021400"/>
    <n v="0"/>
    <n v="37021400"/>
    <n v="1"/>
    <x v="0"/>
    <n v="1"/>
    <n v="8"/>
    <d v="2021-07-22T00:00:00"/>
    <x v="456"/>
    <n v="37639100"/>
    <n v="3048710"/>
    <x v="2"/>
    <s v="ublcreditcard"/>
    <n v="33972690"/>
    <n v="0.91765006185611564"/>
    <x v="1"/>
  </r>
  <r>
    <s v="ODR7542643741z"/>
    <s v="C140984L"/>
    <x v="83"/>
    <s v="P201461"/>
    <n v="3695760"/>
    <n v="1"/>
    <n v="36957600"/>
    <n v="0"/>
    <n v="36957600"/>
    <n v="1"/>
    <x v="0"/>
    <n v="0"/>
    <n v="1"/>
    <d v="2021-07-13T00:00:00"/>
    <x v="467"/>
    <n v="36957600"/>
    <n v="3141400"/>
    <x v="3"/>
    <s v="cod"/>
    <n v="33816200"/>
    <n v="0.91499989176786367"/>
    <x v="1"/>
  </r>
  <r>
    <s v="ODR7438286352y"/>
    <s v="C972737L"/>
    <x v="125"/>
    <s v="P201461"/>
    <n v="3695760"/>
    <n v="1"/>
    <n v="36957600"/>
    <n v="0"/>
    <n v="36957600"/>
    <n v="1"/>
    <x v="0"/>
    <n v="0"/>
    <n v="1"/>
    <d v="2021-07-21T00:00:00"/>
    <x v="467"/>
    <n v="36957600"/>
    <n v="3141400"/>
    <x v="3"/>
    <s v="cod"/>
    <n v="33816200"/>
    <n v="0.91499989176786367"/>
    <x v="1"/>
  </r>
  <r>
    <s v="ODR7820205088w"/>
    <s v="C857008L"/>
    <x v="317"/>
    <s v="P572907"/>
    <n v="3683000"/>
    <n v="1"/>
    <n v="36830000"/>
    <n v="0"/>
    <n v="36830000"/>
    <n v="1"/>
    <x v="1"/>
    <n v="0"/>
    <n v="9"/>
    <d v="2021-09-08T00:00:00"/>
    <x v="414"/>
    <n v="40905100"/>
    <n v="2740620"/>
    <x v="3"/>
    <s v="mygateway"/>
    <n v="34089380"/>
    <n v="0.92558729296768938"/>
    <x v="1"/>
  </r>
  <r>
    <s v="ODR2205005647b"/>
    <s v="C713589L"/>
    <x v="42"/>
    <s v="P634801"/>
    <n v="3683000"/>
    <n v="1"/>
    <n v="36830000"/>
    <n v="0"/>
    <n v="36830000"/>
    <n v="1"/>
    <x v="1"/>
    <n v="0"/>
    <n v="5"/>
    <d v="2021-07-07T00:00:00"/>
    <x v="468"/>
    <n v="36830000"/>
    <n v="2578100"/>
    <x v="5"/>
    <s v="jazzwallet"/>
    <n v="34251900"/>
    <n v="0.93"/>
    <x v="1"/>
  </r>
  <r>
    <s v="ODR4503173985y"/>
    <s v="C823201L"/>
    <x v="4"/>
    <s v="P182103"/>
    <n v="3683000"/>
    <n v="1"/>
    <n v="36830000"/>
    <n v="0"/>
    <n v="36830000"/>
    <n v="1"/>
    <x v="1"/>
    <n v="0"/>
    <n v="5"/>
    <d v="2021-11-09T00:00:00"/>
    <x v="298"/>
    <n v="36830000"/>
    <n v="3167380"/>
    <x v="5"/>
    <s v="jazzwallet"/>
    <n v="33662620"/>
    <n v="0.91400000000000003"/>
    <x v="1"/>
  </r>
  <r>
    <s v="ODR1406303447q"/>
    <s v="C494276L"/>
    <x v="1"/>
    <s v="P239399"/>
    <n v="3683000"/>
    <n v="1"/>
    <n v="36830000"/>
    <n v="0"/>
    <n v="36830000"/>
    <n v="1"/>
    <x v="1"/>
    <n v="0"/>
    <n v="1"/>
    <d v="2021-11-20T00:00:00"/>
    <x v="10"/>
    <n v="36830000"/>
    <n v="3130550"/>
    <x v="5"/>
    <s v="cod"/>
    <n v="33699450"/>
    <n v="0.91500000000000004"/>
    <x v="1"/>
  </r>
  <r>
    <s v="ODR7054576630b"/>
    <s v="C211465L"/>
    <x v="49"/>
    <s v="P182103"/>
    <n v="3683000"/>
    <n v="1"/>
    <n v="36830000"/>
    <n v="0"/>
    <n v="36830000"/>
    <n v="1"/>
    <x v="1"/>
    <n v="0"/>
    <n v="1"/>
    <d v="2021-11-02T00:00:00"/>
    <x v="298"/>
    <n v="36830000"/>
    <n v="3167380"/>
    <x v="5"/>
    <s v="cod"/>
    <n v="33662620"/>
    <n v="0.91400000000000003"/>
    <x v="1"/>
  </r>
  <r>
    <s v="ODR6177702139r"/>
    <s v="C727016L"/>
    <x v="68"/>
    <s v="P182103"/>
    <n v="3683000"/>
    <n v="1"/>
    <n v="36830000"/>
    <n v="0"/>
    <n v="36830000"/>
    <n v="1"/>
    <x v="0"/>
    <n v="0"/>
    <n v="1"/>
    <d v="2021-11-15T00:00:00"/>
    <x v="298"/>
    <n v="36830000"/>
    <n v="3167380"/>
    <x v="5"/>
    <s v="cod"/>
    <n v="33662620"/>
    <n v="0.91400000000000003"/>
    <x v="1"/>
  </r>
  <r>
    <s v="ODR7689392242o"/>
    <s v="C781213L"/>
    <x v="316"/>
    <s v="P314978"/>
    <n v="3663280"/>
    <n v="1"/>
    <n v="36632800"/>
    <n v="0"/>
    <n v="36632800"/>
    <n v="1"/>
    <x v="0"/>
    <n v="0"/>
    <n v="1"/>
    <d v="2021-08-23T00:00:00"/>
    <x v="469"/>
    <n v="36632800"/>
    <n v="3077130"/>
    <x v="2"/>
    <s v="cod"/>
    <n v="33555670"/>
    <n v="0.91600068790810418"/>
    <x v="1"/>
  </r>
  <r>
    <s v="ODR8824941485p"/>
    <s v="C842170L"/>
    <x v="0"/>
    <s v="P314978"/>
    <n v="3663280"/>
    <n v="1"/>
    <n v="36632800"/>
    <n v="0"/>
    <n v="36632800"/>
    <n v="1"/>
    <x v="0"/>
    <n v="1"/>
    <n v="1"/>
    <d v="2021-11-16T00:00:00"/>
    <x v="469"/>
    <n v="36632800"/>
    <n v="3077130"/>
    <x v="2"/>
    <s v="cod"/>
    <n v="33555670"/>
    <n v="0.91600068790810418"/>
    <x v="1"/>
  </r>
  <r>
    <s v="ODR8033671238y"/>
    <s v="C766353L"/>
    <x v="359"/>
    <s v="P852171"/>
    <n v="3663222"/>
    <n v="1"/>
    <n v="36632200"/>
    <n v="0"/>
    <n v="36632200"/>
    <n v="1"/>
    <x v="1"/>
    <n v="0"/>
    <n v="4"/>
    <d v="2022-04-20T00:00:00"/>
    <x v="470"/>
    <n v="36632200"/>
    <n v="3296890"/>
    <x v="2"/>
    <s v="Payaxis"/>
    <n v="33335310"/>
    <n v="0.9100002183871021"/>
    <x v="1"/>
  </r>
  <r>
    <s v="ODR7766188456g"/>
    <s v="C863590L"/>
    <x v="47"/>
    <s v="P852171"/>
    <n v="3663222"/>
    <n v="1"/>
    <n v="36632200"/>
    <n v="0"/>
    <n v="36632200"/>
    <n v="1"/>
    <x v="1"/>
    <n v="0"/>
    <n v="1"/>
    <d v="2022-03-10T00:00:00"/>
    <x v="470"/>
    <n v="36632200"/>
    <n v="3296890"/>
    <x v="2"/>
    <s v="cod"/>
    <n v="33335310"/>
    <n v="0.9100002183871021"/>
    <x v="1"/>
  </r>
  <r>
    <s v="ODR1367078667r"/>
    <s v="C919222L"/>
    <x v="67"/>
    <s v="P813029"/>
    <n v="3653942"/>
    <n v="1"/>
    <n v="36539400"/>
    <n v="0"/>
    <n v="36539400"/>
    <n v="1"/>
    <x v="1"/>
    <n v="0"/>
    <n v="5"/>
    <d v="2021-11-28T00:00:00"/>
    <x v="471"/>
    <n v="36539400"/>
    <n v="2192340"/>
    <x v="2"/>
    <s v="jazzwallet"/>
    <n v="34347060"/>
    <n v="0.94000065682523526"/>
    <x v="1"/>
  </r>
  <r>
    <s v="ODR4313541479f"/>
    <s v="C972737L"/>
    <x v="299"/>
    <s v="P813029"/>
    <n v="3653942"/>
    <n v="1"/>
    <n v="36539400"/>
    <n v="0"/>
    <n v="36539400"/>
    <n v="1"/>
    <x v="0"/>
    <n v="0"/>
    <n v="1"/>
    <d v="2021-07-21T00:00:00"/>
    <x v="471"/>
    <n v="36539400"/>
    <n v="2192340"/>
    <x v="2"/>
    <s v="cod"/>
    <n v="34347060"/>
    <n v="0.94000065682523526"/>
    <x v="1"/>
  </r>
  <r>
    <s v="ODR6477976298o"/>
    <s v="C304632L"/>
    <x v="213"/>
    <s v="P813029"/>
    <n v="3653942"/>
    <n v="1"/>
    <n v="36539400"/>
    <n v="0"/>
    <n v="36539400"/>
    <n v="1"/>
    <x v="1"/>
    <n v="0"/>
    <n v="5"/>
    <d v="2021-11-23T00:00:00"/>
    <x v="471"/>
    <n v="36539400"/>
    <n v="2192340"/>
    <x v="2"/>
    <s v="jazzwallet"/>
    <n v="34347060"/>
    <n v="0.94000065682523526"/>
    <x v="1"/>
  </r>
  <r>
    <s v="ODR1145135368o"/>
    <s v="C907186L"/>
    <x v="214"/>
    <s v="P192415"/>
    <n v="3632192"/>
    <n v="1"/>
    <n v="36321900"/>
    <n v="0"/>
    <n v="36321900"/>
    <n v="1"/>
    <x v="1"/>
    <n v="0"/>
    <n v="7"/>
    <d v="2022-05-08T00:00:00"/>
    <x v="408"/>
    <n v="43360800"/>
    <n v="2818450"/>
    <x v="4"/>
    <s v="Easypay"/>
    <n v="33503450"/>
    <n v="0.92240356369022547"/>
    <x v="1"/>
  </r>
  <r>
    <s v="ODR4911231337p"/>
    <s v="C907186L"/>
    <x v="358"/>
    <s v="P192415"/>
    <n v="3632192"/>
    <n v="1"/>
    <n v="36321900"/>
    <n v="0"/>
    <n v="36321900"/>
    <n v="1"/>
    <x v="1"/>
    <n v="0"/>
    <n v="7"/>
    <d v="2022-05-08T00:00:00"/>
    <x v="408"/>
    <n v="43360800"/>
    <n v="2818450"/>
    <x v="4"/>
    <s v="Easypay"/>
    <n v="33503450"/>
    <n v="0.92240356369022547"/>
    <x v="1"/>
  </r>
  <r>
    <s v="ODR4053446437a"/>
    <s v="C958287L"/>
    <x v="44"/>
    <s v="P600326"/>
    <n v="3632192"/>
    <n v="1"/>
    <n v="36321900"/>
    <n v="0"/>
    <n v="36321900"/>
    <n v="1"/>
    <x v="0"/>
    <n v="0"/>
    <n v="1"/>
    <d v="2021-07-15T00:00:00"/>
    <x v="472"/>
    <n v="36321900"/>
    <n v="2397200"/>
    <x v="4"/>
    <s v="cod"/>
    <n v="33924700"/>
    <n v="0.93400124993461242"/>
    <x v="1"/>
  </r>
  <r>
    <s v="ODR9484117584r"/>
    <s v="C374672L"/>
    <x v="127"/>
    <s v="P600326"/>
    <n v="3632192"/>
    <n v="1"/>
    <n v="36321900"/>
    <n v="0"/>
    <n v="36321900"/>
    <n v="1"/>
    <x v="0"/>
    <n v="0"/>
    <n v="1"/>
    <d v="2021-07-17T00:00:00"/>
    <x v="472"/>
    <n v="36321900"/>
    <n v="2397200"/>
    <x v="4"/>
    <s v="cod"/>
    <n v="33924700"/>
    <n v="0.93400124993461242"/>
    <x v="1"/>
  </r>
  <r>
    <s v="ODR8428191361d"/>
    <s v="C327170L"/>
    <x v="79"/>
    <s v="P600326"/>
    <n v="3632192"/>
    <n v="1"/>
    <n v="36321900"/>
    <n v="0"/>
    <n v="36321900"/>
    <n v="1"/>
    <x v="0"/>
    <n v="0"/>
    <n v="1"/>
    <d v="2022-05-23T00:00:00"/>
    <x v="472"/>
    <n v="36321900"/>
    <n v="2397200"/>
    <x v="4"/>
    <s v="cod"/>
    <n v="33924700"/>
    <n v="0.93400124993461242"/>
    <x v="1"/>
  </r>
  <r>
    <s v="ODR2118458217w"/>
    <s v="C640667L"/>
    <x v="392"/>
    <s v="P600326"/>
    <n v="3632192"/>
    <n v="1"/>
    <n v="36321900"/>
    <n v="0"/>
    <n v="36321900"/>
    <n v="1"/>
    <x v="1"/>
    <n v="0"/>
    <n v="6"/>
    <d v="2022-04-11T00:00:00"/>
    <x v="472"/>
    <n v="36321900"/>
    <n v="2397200"/>
    <x v="4"/>
    <s v="easypay_voucher"/>
    <n v="33924700"/>
    <n v="0.93400124993461242"/>
    <x v="1"/>
  </r>
  <r>
    <s v="ODR8694009050e"/>
    <s v="C813497L"/>
    <x v="307"/>
    <s v="P192415"/>
    <n v="3632192"/>
    <n v="1"/>
    <n v="36321900"/>
    <n v="0"/>
    <n v="36321900"/>
    <n v="1"/>
    <x v="0"/>
    <n v="0"/>
    <n v="1"/>
    <d v="2022-05-14T00:00:00"/>
    <x v="408"/>
    <n v="43360800"/>
    <n v="2818450"/>
    <x v="4"/>
    <s v="cod"/>
    <n v="33503450"/>
    <n v="0.92240356369022547"/>
    <x v="1"/>
  </r>
  <r>
    <s v="ODR8982038042t"/>
    <s v="C501840L"/>
    <x v="393"/>
    <s v="P600326"/>
    <n v="3632192"/>
    <n v="1"/>
    <n v="36321900"/>
    <n v="0"/>
    <n v="36321900"/>
    <n v="1"/>
    <x v="1"/>
    <n v="0"/>
    <n v="4"/>
    <d v="2022-03-14T00:00:00"/>
    <x v="472"/>
    <n v="36321900"/>
    <n v="2397200"/>
    <x v="4"/>
    <s v="Payaxis"/>
    <n v="33924700"/>
    <n v="0.93400124993461242"/>
    <x v="1"/>
  </r>
  <r>
    <s v="ODR8936700838h"/>
    <s v="C137982L"/>
    <x v="336"/>
    <s v="P600326"/>
    <n v="3632192"/>
    <n v="1"/>
    <n v="36321900"/>
    <n v="0"/>
    <n v="36321900"/>
    <n v="1"/>
    <x v="1"/>
    <n v="0"/>
    <n v="4"/>
    <d v="2022-04-02T00:00:00"/>
    <x v="472"/>
    <n v="36321900"/>
    <n v="2397200"/>
    <x v="4"/>
    <s v="Payaxis"/>
    <n v="33924700"/>
    <n v="0.93400124993461242"/>
    <x v="1"/>
  </r>
  <r>
    <s v="ODR4266813513i"/>
    <s v="C478613L"/>
    <x v="66"/>
    <s v="P852171"/>
    <n v="3625000"/>
    <n v="1"/>
    <n v="36250000"/>
    <n v="0"/>
    <n v="36250000"/>
    <n v="1"/>
    <x v="1"/>
    <n v="0"/>
    <n v="7"/>
    <d v="2022-08-01T00:00:00"/>
    <x v="470"/>
    <n v="36632200"/>
    <n v="3296890"/>
    <x v="2"/>
    <s v="Easypay"/>
    <n v="32953110"/>
    <n v="0.90905131034482756"/>
    <x v="1"/>
  </r>
  <r>
    <s v="ODR3906626867a"/>
    <s v="C478613L"/>
    <x v="63"/>
    <s v="P852171"/>
    <n v="3625000"/>
    <n v="1"/>
    <n v="36250000"/>
    <n v="0"/>
    <n v="36250000"/>
    <n v="1"/>
    <x v="1"/>
    <n v="0"/>
    <n v="7"/>
    <d v="2022-08-01T00:00:00"/>
    <x v="470"/>
    <n v="36632200"/>
    <n v="3296890"/>
    <x v="2"/>
    <s v="Easypay"/>
    <n v="32953110"/>
    <n v="0.90905131034482756"/>
    <x v="1"/>
  </r>
  <r>
    <s v="ODR4486219055r"/>
    <s v="C478613L"/>
    <x v="120"/>
    <s v="P852171"/>
    <n v="3625000"/>
    <n v="1"/>
    <n v="36250000"/>
    <n v="0"/>
    <n v="36250000"/>
    <n v="1"/>
    <x v="1"/>
    <n v="0"/>
    <n v="4"/>
    <d v="2022-08-01T00:00:00"/>
    <x v="470"/>
    <n v="36632200"/>
    <n v="3296890"/>
    <x v="2"/>
    <s v="Payaxis"/>
    <n v="32953110"/>
    <n v="0.90905131034482756"/>
    <x v="1"/>
  </r>
  <r>
    <s v="ODR9171122880t"/>
    <s v="C706912L"/>
    <x v="264"/>
    <s v="P921070"/>
    <n v="3625000"/>
    <n v="1"/>
    <n v="36250000"/>
    <n v="0"/>
    <n v="36250000"/>
    <n v="1"/>
    <x v="1"/>
    <n v="0"/>
    <n v="7"/>
    <d v="2022-05-09T00:00:00"/>
    <x v="473"/>
    <n v="36250000"/>
    <n v="2718750"/>
    <x v="3"/>
    <s v="Easypay"/>
    <n v="33531250"/>
    <n v="0.92500000000000004"/>
    <x v="1"/>
  </r>
  <r>
    <s v="ODR6332771908c"/>
    <s v="C156959L"/>
    <x v="351"/>
    <s v="P645210"/>
    <n v="3624942"/>
    <n v="1"/>
    <n v="36249400"/>
    <n v="0"/>
    <n v="36249400"/>
    <n v="1"/>
    <x v="0"/>
    <n v="0"/>
    <n v="1"/>
    <d v="2022-05-04T00:00:00"/>
    <x v="474"/>
    <n v="36249400"/>
    <n v="2682440"/>
    <x v="4"/>
    <s v="cod"/>
    <n v="33566960"/>
    <n v="0.92600043035195068"/>
    <x v="1"/>
  </r>
  <r>
    <s v="ODR4962843840a"/>
    <s v="C641308L"/>
    <x v="139"/>
    <s v="P645210"/>
    <n v="3624942"/>
    <n v="1"/>
    <n v="36249400"/>
    <n v="0"/>
    <n v="36249400"/>
    <n v="1"/>
    <x v="0"/>
    <n v="0"/>
    <n v="1"/>
    <d v="2022-05-16T00:00:00"/>
    <x v="474"/>
    <n v="36249400"/>
    <n v="2682440"/>
    <x v="4"/>
    <s v="cod"/>
    <n v="33566960"/>
    <n v="0.92600043035195068"/>
    <x v="1"/>
  </r>
  <r>
    <s v="ODR5225739227x"/>
    <s v="C191638L"/>
    <x v="366"/>
    <s v="P118969"/>
    <n v="3624942"/>
    <n v="1"/>
    <n v="36249400"/>
    <n v="0"/>
    <n v="36249400"/>
    <n v="1"/>
    <x v="0"/>
    <n v="0"/>
    <n v="1"/>
    <d v="2021-12-05T00:00:00"/>
    <x v="475"/>
    <n v="36249400"/>
    <n v="2682440"/>
    <x v="4"/>
    <s v="cod"/>
    <n v="33566960"/>
    <n v="0.92600043035195068"/>
    <x v="1"/>
  </r>
  <r>
    <s v="ODR6614269066k"/>
    <s v="C533158L"/>
    <x v="394"/>
    <s v="P539142"/>
    <n v="3614560"/>
    <n v="1"/>
    <n v="36145600"/>
    <n v="0"/>
    <n v="36145600"/>
    <n v="1"/>
    <x v="1"/>
    <n v="0"/>
    <n v="7"/>
    <d v="2022-06-25T00:00:00"/>
    <x v="271"/>
    <n v="36145600"/>
    <n v="2530190"/>
    <x v="4"/>
    <s v="Easypay"/>
    <n v="33615410"/>
    <n v="0.93000005533176933"/>
    <x v="1"/>
  </r>
  <r>
    <s v="ODR2522521938x"/>
    <s v="C517976L"/>
    <x v="395"/>
    <s v="P539142"/>
    <n v="3614560"/>
    <n v="1"/>
    <n v="36145600"/>
    <n v="0"/>
    <n v="36145600"/>
    <n v="1"/>
    <x v="1"/>
    <n v="0"/>
    <n v="4"/>
    <d v="2022-06-13T00:00:00"/>
    <x v="271"/>
    <n v="36145600"/>
    <n v="2530190"/>
    <x v="4"/>
    <s v="Payaxis"/>
    <n v="33615410"/>
    <n v="0.93000005533176933"/>
    <x v="1"/>
  </r>
  <r>
    <s v="ODR5301752163i"/>
    <s v="C932085L"/>
    <x v="38"/>
    <s v="P539142"/>
    <n v="3614560"/>
    <n v="1"/>
    <n v="36145600"/>
    <n v="0"/>
    <n v="36145600"/>
    <n v="1"/>
    <x v="0"/>
    <n v="0"/>
    <n v="1"/>
    <d v="2021-07-06T00:00:00"/>
    <x v="271"/>
    <n v="36145600"/>
    <n v="2530190"/>
    <x v="4"/>
    <s v="cod"/>
    <n v="33615410"/>
    <n v="0.93000005533176933"/>
    <x v="1"/>
  </r>
  <r>
    <s v="ODR4772060021o"/>
    <s v="C635102L"/>
    <x v="160"/>
    <s v="P221984"/>
    <n v="3610210"/>
    <n v="1"/>
    <n v="36102100"/>
    <n v="0"/>
    <n v="36102100"/>
    <n v="1"/>
    <x v="1"/>
    <n v="0"/>
    <n v="4"/>
    <d v="2021-10-24T00:00:00"/>
    <x v="456"/>
    <n v="37639100"/>
    <n v="3048710"/>
    <x v="2"/>
    <s v="Payaxis"/>
    <n v="33053390"/>
    <n v="0.9155531118688387"/>
    <x v="1"/>
  </r>
  <r>
    <s v="ODR3113171293w"/>
    <s v="C197222L"/>
    <x v="110"/>
    <s v="P327504"/>
    <n v="3596000"/>
    <n v="1"/>
    <n v="35960000"/>
    <n v="0"/>
    <n v="35960000"/>
    <n v="1"/>
    <x v="0"/>
    <n v="0"/>
    <n v="1"/>
    <d v="2022-01-11T00:00:00"/>
    <x v="476"/>
    <n v="35960000"/>
    <n v="2732960"/>
    <x v="8"/>
    <s v="cod"/>
    <n v="33227040"/>
    <n v="0.92400000000000004"/>
    <x v="1"/>
  </r>
  <r>
    <s v="ODR9907914539o"/>
    <s v="C399101L"/>
    <x v="294"/>
    <s v="P327504"/>
    <n v="3596000"/>
    <n v="1"/>
    <n v="35960000"/>
    <n v="0"/>
    <n v="35960000"/>
    <n v="1"/>
    <x v="0"/>
    <n v="0"/>
    <n v="1"/>
    <d v="2021-07-14T00:00:00"/>
    <x v="476"/>
    <n v="35960000"/>
    <n v="2732960"/>
    <x v="8"/>
    <s v="cod"/>
    <n v="33227040"/>
    <n v="0.92400000000000004"/>
    <x v="1"/>
  </r>
  <r>
    <s v="ODR5398143749k"/>
    <s v="C972737L"/>
    <x v="141"/>
    <s v="P312809"/>
    <n v="3595942"/>
    <n v="1"/>
    <n v="35959400"/>
    <n v="0"/>
    <n v="35959400"/>
    <n v="1"/>
    <x v="0"/>
    <n v="0"/>
    <n v="1"/>
    <d v="2021-07-21T00:00:00"/>
    <x v="477"/>
    <n v="35959400"/>
    <n v="3020580"/>
    <x v="2"/>
    <s v="cod"/>
    <n v="32938820"/>
    <n v="0.91600026696774695"/>
    <x v="1"/>
  </r>
  <r>
    <s v="ODR6351447829k"/>
    <s v="C781213L"/>
    <x v="310"/>
    <s v="P284283"/>
    <n v="3578716"/>
    <n v="1"/>
    <n v="35787200"/>
    <n v="0"/>
    <n v="35787200"/>
    <n v="1"/>
    <x v="0"/>
    <n v="0"/>
    <n v="1"/>
    <d v="2021-08-23T00:00:00"/>
    <x v="478"/>
    <n v="35787200"/>
    <n v="2827150"/>
    <x v="2"/>
    <s v="cod"/>
    <n v="32960050"/>
    <n v="0.92100108418652482"/>
    <x v="1"/>
  </r>
  <r>
    <s v="ODR9911774131c"/>
    <s v="C525405L"/>
    <x v="376"/>
    <s v="P215868"/>
    <n v="3564680"/>
    <n v="1"/>
    <n v="35646800"/>
    <n v="0"/>
    <n v="35646800"/>
    <n v="1"/>
    <x v="1"/>
    <n v="0"/>
    <n v="1"/>
    <d v="2021-07-24T00:00:00"/>
    <x v="479"/>
    <n v="35646800"/>
    <n v="3029980"/>
    <x v="1"/>
    <s v="cod"/>
    <n v="32616820"/>
    <n v="0.91499994389398209"/>
    <x v="1"/>
  </r>
  <r>
    <s v="ODR6876024461c"/>
    <s v="C525405L"/>
    <x v="154"/>
    <s v="P215868"/>
    <n v="3564680"/>
    <n v="1"/>
    <n v="35646800"/>
    <n v="0"/>
    <n v="35646800"/>
    <n v="1"/>
    <x v="0"/>
    <n v="0"/>
    <n v="1"/>
    <d v="2021-07-24T00:00:00"/>
    <x v="479"/>
    <n v="35646800"/>
    <n v="3029980"/>
    <x v="1"/>
    <s v="cod"/>
    <n v="32616820"/>
    <n v="0.91499994389398209"/>
    <x v="1"/>
  </r>
  <r>
    <s v="ODR1985069921w"/>
    <s v="C780258L"/>
    <x v="25"/>
    <s v="P805699"/>
    <n v="3561200"/>
    <n v="1"/>
    <n v="35612000"/>
    <n v="0"/>
    <n v="35612000"/>
    <n v="1"/>
    <x v="0"/>
    <n v="0"/>
    <n v="1"/>
    <d v="2022-08-12T00:00:00"/>
    <x v="480"/>
    <n v="35612000"/>
    <n v="3027020"/>
    <x v="2"/>
    <s v="cod"/>
    <n v="32584980"/>
    <n v="0.91500000000000004"/>
    <x v="1"/>
  </r>
  <r>
    <s v="ODR6827034395b"/>
    <s v="C688087L"/>
    <x v="140"/>
    <s v="P805699"/>
    <n v="3561200"/>
    <n v="1"/>
    <n v="35612000"/>
    <n v="0"/>
    <n v="35612000"/>
    <n v="1"/>
    <x v="0"/>
    <n v="0"/>
    <n v="4"/>
    <d v="2022-06-18T00:00:00"/>
    <x v="480"/>
    <n v="35612000"/>
    <n v="3027020"/>
    <x v="2"/>
    <s v="Payaxis"/>
    <n v="32584980"/>
    <n v="0.91500000000000004"/>
    <x v="1"/>
  </r>
  <r>
    <s v="ODR9517149257l"/>
    <s v="C632012L"/>
    <x v="121"/>
    <s v="P805699"/>
    <n v="3561200"/>
    <n v="1"/>
    <n v="35612000"/>
    <n v="0"/>
    <n v="35612000"/>
    <n v="1"/>
    <x v="1"/>
    <n v="0"/>
    <n v="4"/>
    <d v="2022-06-28T00:00:00"/>
    <x v="480"/>
    <n v="35612000"/>
    <n v="3027020"/>
    <x v="2"/>
    <s v="Payaxis"/>
    <n v="32584980"/>
    <n v="0.91500000000000004"/>
    <x v="1"/>
  </r>
  <r>
    <s v="ODR1786488147a"/>
    <s v="C216417L"/>
    <x v="325"/>
    <s v="P490827"/>
    <n v="3559344"/>
    <n v="1"/>
    <n v="35593400"/>
    <n v="0"/>
    <n v="35593400"/>
    <n v="1"/>
    <x v="0"/>
    <n v="1"/>
    <n v="1"/>
    <d v="2021-12-03T00:00:00"/>
    <x v="481"/>
    <n v="35504700"/>
    <n v="2911370"/>
    <x v="2"/>
    <s v="cod"/>
    <n v="32682030"/>
    <n v="0.91820477953777946"/>
    <x v="1"/>
  </r>
  <r>
    <s v="ODR7431176329p"/>
    <s v="C624290L"/>
    <x v="385"/>
    <s v="P490827"/>
    <n v="3550470"/>
    <n v="1"/>
    <n v="35504700"/>
    <n v="0"/>
    <n v="35504700"/>
    <n v="1"/>
    <x v="1"/>
    <n v="0"/>
    <n v="4"/>
    <d v="2021-11-26T00:00:00"/>
    <x v="481"/>
    <n v="35504700"/>
    <n v="2911370"/>
    <x v="2"/>
    <s v="Payaxis"/>
    <n v="32593330"/>
    <n v="0.91800043374539142"/>
    <x v="1"/>
  </r>
  <r>
    <s v="ODR2728084986q"/>
    <s v="C624290L"/>
    <x v="9"/>
    <s v="P490827"/>
    <n v="3550470"/>
    <n v="1"/>
    <n v="35504700"/>
    <n v="0"/>
    <n v="35504700"/>
    <n v="1"/>
    <x v="0"/>
    <n v="1"/>
    <n v="4"/>
    <d v="2021-11-26T00:00:00"/>
    <x v="481"/>
    <n v="35504700"/>
    <n v="2911370"/>
    <x v="2"/>
    <s v="Payaxis"/>
    <n v="32593330"/>
    <n v="0.91800043374539142"/>
    <x v="1"/>
  </r>
  <r>
    <s v="ODR8153380294l"/>
    <s v="C215074L"/>
    <x v="347"/>
    <s v="P490827"/>
    <n v="3550470"/>
    <n v="1"/>
    <n v="35504700"/>
    <n v="0"/>
    <n v="35504700"/>
    <n v="1"/>
    <x v="1"/>
    <n v="0"/>
    <n v="4"/>
    <d v="2021-09-13T00:00:00"/>
    <x v="481"/>
    <n v="35504700"/>
    <n v="2911370"/>
    <x v="2"/>
    <s v="Payaxis"/>
    <n v="32593330"/>
    <n v="0.91800043374539142"/>
    <x v="1"/>
  </r>
  <r>
    <s v="ODR8872321010y"/>
    <s v="C374672L"/>
    <x v="271"/>
    <s v="P490827"/>
    <n v="3550470"/>
    <n v="1"/>
    <n v="35504700"/>
    <n v="0"/>
    <n v="35504700"/>
    <n v="1"/>
    <x v="0"/>
    <n v="1"/>
    <n v="1"/>
    <d v="2021-07-17T00:00:00"/>
    <x v="481"/>
    <n v="35504700"/>
    <n v="2911370"/>
    <x v="2"/>
    <s v="cod"/>
    <n v="32593330"/>
    <n v="0.91800043374539142"/>
    <x v="1"/>
  </r>
  <r>
    <s v="ODR9604896003v"/>
    <s v="C872920L"/>
    <x v="14"/>
    <s v="P690224"/>
    <n v="3534520"/>
    <n v="1"/>
    <n v="35345200"/>
    <n v="0"/>
    <n v="35345200"/>
    <n v="1"/>
    <x v="0"/>
    <n v="0"/>
    <n v="1"/>
    <d v="2021-09-18T00:00:00"/>
    <x v="482"/>
    <n v="35345200"/>
    <n v="2756910"/>
    <x v="1"/>
    <s v="cod"/>
    <n v="32588290"/>
    <n v="0.92200044136120318"/>
    <x v="1"/>
  </r>
  <r>
    <s v="ODR2620480956f"/>
    <s v="C930868L"/>
    <x v="147"/>
    <s v="P363520"/>
    <n v="3494152"/>
    <n v="1"/>
    <n v="34941500"/>
    <n v="0"/>
    <n v="34941500"/>
    <n v="1"/>
    <x v="1"/>
    <n v="0"/>
    <n v="4"/>
    <d v="2022-05-15T00:00:00"/>
    <x v="483"/>
    <n v="34941500"/>
    <n v="2306140"/>
    <x v="3"/>
    <s v="Payaxis"/>
    <n v="32635360"/>
    <n v="0.93399997138073643"/>
    <x v="1"/>
  </r>
  <r>
    <s v="ODR1257744770h"/>
    <s v="C788509L"/>
    <x v="384"/>
    <s v="P400366"/>
    <n v="3480000"/>
    <n v="1"/>
    <n v="34800000"/>
    <n v="0"/>
    <n v="34800000"/>
    <n v="1"/>
    <x v="0"/>
    <n v="0"/>
    <n v="1"/>
    <d v="2021-07-20T00:00:00"/>
    <x v="484"/>
    <n v="34800000"/>
    <n v="2644800"/>
    <x v="7"/>
    <s v="cod"/>
    <n v="32155200"/>
    <n v="0.92400000000000004"/>
    <x v="1"/>
  </r>
  <r>
    <s v="ODR6328921941e"/>
    <s v="C348049L"/>
    <x v="310"/>
    <s v="P920906"/>
    <n v="3480000"/>
    <n v="1"/>
    <n v="34800000"/>
    <n v="0"/>
    <n v="34800000"/>
    <n v="1"/>
    <x v="0"/>
    <n v="0"/>
    <n v="1"/>
    <d v="2021-07-13T00:00:00"/>
    <x v="485"/>
    <n v="34800000"/>
    <n v="2818800"/>
    <x v="7"/>
    <s v="cod"/>
    <n v="31981200"/>
    <n v="0.91900000000000004"/>
    <x v="1"/>
  </r>
  <r>
    <s v="ODR7690374153d"/>
    <s v="C348049L"/>
    <x v="352"/>
    <s v="P400366"/>
    <n v="3480000"/>
    <n v="1"/>
    <n v="34800000"/>
    <n v="0"/>
    <n v="34800000"/>
    <n v="1"/>
    <x v="1"/>
    <n v="0"/>
    <n v="1"/>
    <d v="2021-07-13T00:00:00"/>
    <x v="484"/>
    <n v="34800000"/>
    <n v="2644800"/>
    <x v="7"/>
    <s v="cod"/>
    <n v="32155200"/>
    <n v="0.92400000000000004"/>
    <x v="1"/>
  </r>
  <r>
    <s v="ODR9260724529h"/>
    <s v="C966450L"/>
    <x v="74"/>
    <s v="P882365"/>
    <n v="3458308"/>
    <n v="1"/>
    <n v="34583100"/>
    <n v="0"/>
    <n v="34583100"/>
    <n v="1"/>
    <x v="1"/>
    <n v="0"/>
    <n v="4"/>
    <d v="2022-05-14T00:00:00"/>
    <x v="486"/>
    <n v="34583100"/>
    <n v="3043260"/>
    <x v="2"/>
    <s v="Payaxis"/>
    <n v="31539840"/>
    <n v="0.91200152675728896"/>
    <x v="1"/>
  </r>
  <r>
    <s v="ODR6895797248h"/>
    <s v="C796422L"/>
    <x v="83"/>
    <s v="P934548"/>
    <n v="3456800"/>
    <n v="1"/>
    <n v="34568000"/>
    <n v="0"/>
    <n v="34568000"/>
    <n v="1"/>
    <x v="0"/>
    <n v="1"/>
    <n v="1"/>
    <d v="2021-07-21T00:00:00"/>
    <x v="487"/>
    <n v="34568000"/>
    <n v="3076550"/>
    <x v="2"/>
    <s v="cod"/>
    <n v="31491450"/>
    <n v="0.91100005785697757"/>
    <x v="1"/>
  </r>
  <r>
    <s v="ODR1392964194d"/>
    <s v="C872920L"/>
    <x v="179"/>
    <s v="P633273"/>
    <n v="3456800"/>
    <n v="1"/>
    <n v="34568000"/>
    <n v="0"/>
    <n v="34568000"/>
    <n v="1"/>
    <x v="1"/>
    <n v="0"/>
    <n v="1"/>
    <d v="2021-09-18T00:00:00"/>
    <x v="488"/>
    <n v="34568000"/>
    <n v="2834580"/>
    <x v="2"/>
    <s v="cod"/>
    <n v="31733420"/>
    <n v="0.91799988428604484"/>
    <x v="1"/>
  </r>
  <r>
    <s v="ODR1779461489y"/>
    <s v="C853448L"/>
    <x v="65"/>
    <s v="P534748"/>
    <n v="3440850"/>
    <n v="1"/>
    <n v="34408500"/>
    <n v="0"/>
    <n v="34408500"/>
    <n v="1"/>
    <x v="0"/>
    <n v="1"/>
    <n v="3"/>
    <d v="2022-05-05T00:00:00"/>
    <x v="22"/>
    <n v="34408500"/>
    <n v="2718230"/>
    <x v="2"/>
    <s v="customercredit"/>
    <n v="31690270"/>
    <n v="0.9210012060973306"/>
    <x v="1"/>
  </r>
  <r>
    <s v="ODR7095265919b"/>
    <s v="C157296L"/>
    <x v="162"/>
    <s v="P534748"/>
    <n v="3440850"/>
    <n v="1"/>
    <n v="34408500"/>
    <n v="0"/>
    <n v="34408500"/>
    <n v="1"/>
    <x v="1"/>
    <n v="0"/>
    <n v="7"/>
    <d v="2022-05-23T00:00:00"/>
    <x v="22"/>
    <n v="34408500"/>
    <n v="2718230"/>
    <x v="2"/>
    <s v="Easypay"/>
    <n v="31690270"/>
    <n v="0.9210012060973306"/>
    <x v="1"/>
  </r>
  <r>
    <s v="ODR6274801562x"/>
    <s v="C157296L"/>
    <x v="392"/>
    <s v="P534748"/>
    <n v="3440850"/>
    <n v="1"/>
    <n v="34408500"/>
    <n v="0"/>
    <n v="34408500"/>
    <n v="1"/>
    <x v="0"/>
    <n v="0"/>
    <n v="1"/>
    <d v="2022-05-23T00:00:00"/>
    <x v="22"/>
    <n v="34408500"/>
    <n v="2718230"/>
    <x v="2"/>
    <s v="cod"/>
    <n v="31690270"/>
    <n v="0.9210012060973306"/>
    <x v="1"/>
  </r>
  <r>
    <s v="ODR9249958444i"/>
    <s v="C671880L"/>
    <x v="139"/>
    <s v="P534748"/>
    <n v="3440850"/>
    <n v="1"/>
    <n v="34408500"/>
    <n v="0"/>
    <n v="34408500"/>
    <n v="1"/>
    <x v="1"/>
    <n v="0"/>
    <n v="4"/>
    <d v="2022-05-22T00:00:00"/>
    <x v="22"/>
    <n v="34408500"/>
    <n v="2718230"/>
    <x v="2"/>
    <s v="Payaxis"/>
    <n v="31690270"/>
    <n v="0.9210012060973306"/>
    <x v="1"/>
  </r>
  <r>
    <s v="ODR1425358329u"/>
    <s v="C541932L"/>
    <x v="119"/>
    <s v="P534748"/>
    <n v="3440850"/>
    <n v="1"/>
    <n v="34408500"/>
    <n v="0"/>
    <n v="34408500"/>
    <n v="1"/>
    <x v="0"/>
    <n v="0"/>
    <n v="1"/>
    <d v="2022-06-05T00:00:00"/>
    <x v="22"/>
    <n v="34408500"/>
    <n v="2718230"/>
    <x v="2"/>
    <s v="cod"/>
    <n v="31690270"/>
    <n v="0.9210012060973306"/>
    <x v="1"/>
  </r>
  <r>
    <s v="ODR5742667997r"/>
    <s v="C871391L"/>
    <x v="35"/>
    <s v="P534748"/>
    <n v="3440850"/>
    <n v="1"/>
    <n v="34408500"/>
    <n v="0"/>
    <n v="34408500"/>
    <n v="1"/>
    <x v="1"/>
    <n v="0"/>
    <n v="1"/>
    <d v="2022-04-17T00:00:00"/>
    <x v="22"/>
    <n v="34408500"/>
    <n v="2718230"/>
    <x v="2"/>
    <s v="cod"/>
    <n v="31690270"/>
    <n v="0.9210012060973306"/>
    <x v="1"/>
  </r>
  <r>
    <s v="ODR7226263334t"/>
    <s v="C824977L"/>
    <x v="263"/>
    <s v="P534748"/>
    <n v="3440850"/>
    <n v="1"/>
    <n v="34408500"/>
    <n v="0"/>
    <n v="34408500"/>
    <n v="1"/>
    <x v="0"/>
    <n v="0"/>
    <n v="1"/>
    <d v="2022-07-11T00:00:00"/>
    <x v="22"/>
    <n v="34408500"/>
    <n v="2718230"/>
    <x v="2"/>
    <s v="cod"/>
    <n v="31690270"/>
    <n v="0.9210012060973306"/>
    <x v="1"/>
  </r>
  <r>
    <s v="ODR9236791465t"/>
    <s v="C827907L"/>
    <x v="218"/>
    <s v="P626248"/>
    <n v="3440850"/>
    <n v="1"/>
    <n v="34408500"/>
    <n v="0"/>
    <n v="34408500"/>
    <n v="1"/>
    <x v="1"/>
    <n v="0"/>
    <n v="4"/>
    <d v="2021-10-01T00:00:00"/>
    <x v="489"/>
    <n v="34408500"/>
    <n v="2546200"/>
    <x v="4"/>
    <s v="Payaxis"/>
    <n v="31862300"/>
    <n v="0.92600084281500206"/>
    <x v="1"/>
  </r>
  <r>
    <s v="ODR2782691453b"/>
    <s v="C166348L"/>
    <x v="236"/>
    <s v="P767562"/>
    <n v="1719410"/>
    <n v="2"/>
    <n v="34388200"/>
    <n v="0"/>
    <n v="34388200"/>
    <n v="1"/>
    <x v="1"/>
    <n v="0"/>
    <n v="10"/>
    <d v="2021-09-26T00:00:00"/>
    <x v="490"/>
    <n v="15654200"/>
    <n v="1127060"/>
    <x v="2"/>
    <s v="mcblite"/>
    <n v="32134080"/>
    <n v="0.93445077090397288"/>
    <x v="1"/>
  </r>
  <r>
    <s v="ODR8591573340u"/>
    <s v="C834363L"/>
    <x v="220"/>
    <s v="P876695"/>
    <n v="1716220"/>
    <n v="2"/>
    <n v="34324400"/>
    <n v="0"/>
    <n v="34324400"/>
    <n v="1"/>
    <x v="0"/>
    <n v="0"/>
    <n v="1"/>
    <d v="2021-07-11T00:00:00"/>
    <x v="361"/>
    <n v="17162200"/>
    <n v="1132680"/>
    <x v="1"/>
    <s v="cod"/>
    <n v="32059040"/>
    <n v="0.9340014683432194"/>
    <x v="1"/>
  </r>
  <r>
    <s v="ODR9731430327d"/>
    <s v="C499900L"/>
    <x v="248"/>
    <s v="P985208"/>
    <n v="3430758"/>
    <n v="1"/>
    <n v="34307600"/>
    <n v="0"/>
    <n v="34307600"/>
    <n v="1"/>
    <x v="1"/>
    <n v="0"/>
    <n v="8"/>
    <d v="2021-09-23T00:00:00"/>
    <x v="491"/>
    <n v="34307600"/>
    <n v="2298600"/>
    <x v="4"/>
    <s v="ublcreditcard"/>
    <n v="32009000"/>
    <n v="0.93300026816215653"/>
    <x v="1"/>
  </r>
  <r>
    <s v="ODR1252492788n"/>
    <s v="C899192L"/>
    <x v="210"/>
    <s v="P923197"/>
    <n v="3422000"/>
    <n v="1"/>
    <n v="34220000"/>
    <n v="0"/>
    <n v="34220000"/>
    <n v="1"/>
    <x v="0"/>
    <n v="0"/>
    <n v="1"/>
    <d v="2021-07-13T00:00:00"/>
    <x v="492"/>
    <n v="34220000"/>
    <n v="2361180"/>
    <x v="2"/>
    <s v="cod"/>
    <n v="31858820"/>
    <n v="0.93100000000000005"/>
    <x v="1"/>
  </r>
  <r>
    <s v="ODR1454410677m"/>
    <s v="C781213L"/>
    <x v="230"/>
    <s v="P122683"/>
    <n v="3422000"/>
    <n v="1"/>
    <n v="34220000"/>
    <n v="0"/>
    <n v="34220000"/>
    <n v="1"/>
    <x v="0"/>
    <n v="0"/>
    <n v="1"/>
    <d v="2021-08-23T00:00:00"/>
    <x v="493"/>
    <n v="34220000"/>
    <n v="3045580"/>
    <x v="4"/>
    <s v="cod"/>
    <n v="31174420"/>
    <n v="0.91100000000000003"/>
    <x v="1"/>
  </r>
  <r>
    <s v="ODR2600039771g"/>
    <s v="C603530L"/>
    <x v="239"/>
    <s v="P122683"/>
    <n v="3422000"/>
    <n v="1"/>
    <n v="34220000"/>
    <n v="0"/>
    <n v="34220000"/>
    <n v="1"/>
    <x v="0"/>
    <n v="0"/>
    <n v="1"/>
    <d v="2021-07-28T00:00:00"/>
    <x v="493"/>
    <n v="34220000"/>
    <n v="3045580"/>
    <x v="4"/>
    <s v="cod"/>
    <n v="31174420"/>
    <n v="0.91100000000000003"/>
    <x v="1"/>
  </r>
  <r>
    <s v="ODR5775689092p"/>
    <s v="C994724L"/>
    <x v="362"/>
    <s v="P882089"/>
    <n v="3422000"/>
    <n v="1"/>
    <n v="34220000"/>
    <n v="0"/>
    <n v="34220000"/>
    <n v="1"/>
    <x v="1"/>
    <n v="0"/>
    <n v="4"/>
    <d v="2021-10-03T00:00:00"/>
    <x v="494"/>
    <n v="34220000"/>
    <n v="2977140"/>
    <x v="4"/>
    <s v="Payaxis"/>
    <n v="31242860"/>
    <n v="0.91300000000000003"/>
    <x v="1"/>
  </r>
  <r>
    <s v="ODR7441793605y"/>
    <s v="C688797L"/>
    <x v="316"/>
    <s v="P674924"/>
    <n v="1136220"/>
    <n v="3"/>
    <n v="34086600"/>
    <n v="0"/>
    <n v="34086600"/>
    <n v="1"/>
    <x v="0"/>
    <n v="1"/>
    <n v="1"/>
    <d v="2021-08-12T00:00:00"/>
    <x v="495"/>
    <n v="11362200"/>
    <n v="965758"/>
    <x v="1"/>
    <s v="cod"/>
    <n v="31189326"/>
    <n v="0.91500255232261363"/>
    <x v="1"/>
  </r>
  <r>
    <s v="ODR7914950556r"/>
    <s v="C463487L"/>
    <x v="194"/>
    <s v="P766982"/>
    <n v="3393580"/>
    <n v="1"/>
    <n v="33935800"/>
    <n v="0"/>
    <n v="33935800"/>
    <n v="1"/>
    <x v="1"/>
    <n v="0"/>
    <n v="4"/>
    <d v="2021-10-26T00:00:00"/>
    <x v="496"/>
    <n v="30774800"/>
    <n v="1846490"/>
    <x v="2"/>
    <s v="Payaxis"/>
    <n v="32089310"/>
    <n v="0.94558872930651405"/>
    <x v="1"/>
  </r>
  <r>
    <s v="ODR8912804614o"/>
    <s v="C980973L"/>
    <x v="186"/>
    <s v="P766982"/>
    <n v="3393580"/>
    <n v="1"/>
    <n v="33935800"/>
    <n v="0"/>
    <n v="33935800"/>
    <n v="1"/>
    <x v="1"/>
    <n v="0"/>
    <n v="4"/>
    <d v="2021-10-27T00:00:00"/>
    <x v="496"/>
    <n v="30774800"/>
    <n v="1846490"/>
    <x v="2"/>
    <s v="Payaxis"/>
    <n v="32089310"/>
    <n v="0.94558872930651405"/>
    <x v="1"/>
  </r>
  <r>
    <s v="ODR3983432140b"/>
    <s v="C360252L"/>
    <x v="87"/>
    <s v="P813349"/>
    <n v="1682000"/>
    <n v="2"/>
    <n v="33640000"/>
    <n v="0"/>
    <n v="33640000"/>
    <n v="1"/>
    <x v="0"/>
    <n v="0"/>
    <n v="1"/>
    <d v="2021-08-11T00:00:00"/>
    <x v="307"/>
    <n v="16820000"/>
    <n v="1227860"/>
    <x v="2"/>
    <s v="cod"/>
    <n v="31184280"/>
    <n v="0.92700000000000005"/>
    <x v="1"/>
  </r>
  <r>
    <s v="ODR6432702575v"/>
    <s v="C566270L"/>
    <x v="276"/>
    <s v="P813349"/>
    <n v="1682000"/>
    <n v="2"/>
    <n v="33640000"/>
    <n v="0"/>
    <n v="33640000"/>
    <n v="1"/>
    <x v="1"/>
    <n v="0"/>
    <n v="1"/>
    <d v="2021-07-21T00:00:00"/>
    <x v="307"/>
    <n v="16820000"/>
    <n v="1227860"/>
    <x v="2"/>
    <s v="cod"/>
    <n v="31184280"/>
    <n v="0.92700000000000005"/>
    <x v="1"/>
  </r>
  <r>
    <s v="ODR7936534861i"/>
    <s v="C360252L"/>
    <x v="337"/>
    <s v="P813349"/>
    <n v="1682000"/>
    <n v="2"/>
    <n v="33640000"/>
    <n v="0"/>
    <n v="33640000"/>
    <n v="1"/>
    <x v="0"/>
    <n v="1"/>
    <n v="11"/>
    <d v="2021-08-11T00:00:00"/>
    <x v="307"/>
    <n v="16820000"/>
    <n v="1227860"/>
    <x v="2"/>
    <s v="cashatdoorstep"/>
    <n v="31184280"/>
    <n v="0.92700000000000005"/>
    <x v="1"/>
  </r>
  <r>
    <s v="ODR3232191441o"/>
    <s v="C258667L"/>
    <x v="115"/>
    <s v="P452095"/>
    <n v="1682000"/>
    <n v="2"/>
    <n v="33640000"/>
    <n v="0"/>
    <n v="33640000"/>
    <n v="1"/>
    <x v="1"/>
    <n v="0"/>
    <n v="1"/>
    <d v="2021-09-28T00:00:00"/>
    <x v="97"/>
    <n v="10933000"/>
    <n v="809042"/>
    <x v="8"/>
    <s v="cod"/>
    <n v="32021916"/>
    <n v="0.95189999999999997"/>
    <x v="1"/>
  </r>
  <r>
    <s v="ODR4533244984s"/>
    <s v="C283866L"/>
    <x v="356"/>
    <s v="P394310"/>
    <n v="3362782"/>
    <n v="1"/>
    <n v="33627800"/>
    <n v="0"/>
    <n v="33627800"/>
    <n v="1"/>
    <x v="1"/>
    <n v="0"/>
    <n v="9"/>
    <d v="2021-07-18T00:00:00"/>
    <x v="308"/>
    <n v="31366400"/>
    <n v="2258350"/>
    <x v="2"/>
    <s v="mygateway"/>
    <n v="31369450"/>
    <n v="0.93284276699635416"/>
    <x v="1"/>
  </r>
  <r>
    <s v="ODR4725877483v"/>
    <s v="C450037L"/>
    <x v="207"/>
    <s v="P394310"/>
    <n v="3362782"/>
    <n v="1"/>
    <n v="33627800"/>
    <n v="0"/>
    <n v="33627800"/>
    <n v="1"/>
    <x v="0"/>
    <n v="1"/>
    <n v="4"/>
    <d v="2021-10-21T00:00:00"/>
    <x v="308"/>
    <n v="31366400"/>
    <n v="2258350"/>
    <x v="2"/>
    <s v="Payaxis"/>
    <n v="31369450"/>
    <n v="0.93284276699635416"/>
    <x v="1"/>
  </r>
  <r>
    <s v="ODR7966290393c"/>
    <s v="C650820L"/>
    <x v="388"/>
    <s v="P584603"/>
    <n v="3340800"/>
    <n v="1"/>
    <n v="33408000"/>
    <n v="0"/>
    <n v="33408000"/>
    <n v="1"/>
    <x v="1"/>
    <n v="0"/>
    <n v="7"/>
    <d v="2022-03-21T00:00:00"/>
    <x v="497"/>
    <n v="34800000"/>
    <n v="2784000"/>
    <x v="4"/>
    <s v="Easypay"/>
    <n v="30624000"/>
    <n v="0.91666666666666663"/>
    <x v="1"/>
  </r>
  <r>
    <s v="ODR3366996167c"/>
    <s v="C781213L"/>
    <x v="332"/>
    <s v="P819695"/>
    <n v="1668370"/>
    <n v="2"/>
    <n v="33367400"/>
    <n v="0"/>
    <n v="33367400"/>
    <n v="1"/>
    <x v="0"/>
    <n v="0"/>
    <n v="1"/>
    <d v="2021-08-23T00:00:00"/>
    <x v="48"/>
    <n v="16683700"/>
    <n v="1234590"/>
    <x v="1"/>
    <s v="cod"/>
    <n v="30898220"/>
    <n v="0.92600022776722191"/>
    <x v="1"/>
  </r>
  <r>
    <s v="ODR9193517413u"/>
    <s v="C872920L"/>
    <x v="231"/>
    <s v="P156884"/>
    <n v="3334942"/>
    <n v="1"/>
    <n v="33349400"/>
    <n v="0"/>
    <n v="33349400"/>
    <n v="1"/>
    <x v="1"/>
    <n v="0"/>
    <n v="1"/>
    <d v="2021-09-18T00:00:00"/>
    <x v="498"/>
    <n v="33349400"/>
    <n v="2634590"/>
    <x v="1"/>
    <s v="cod"/>
    <n v="30714810"/>
    <n v="0.92100037781789179"/>
    <x v="1"/>
  </r>
  <r>
    <s v="ODR2981103556r"/>
    <s v="C813614L"/>
    <x v="174"/>
    <s v="P299124"/>
    <n v="1657060"/>
    <n v="2"/>
    <n v="33141200"/>
    <n v="0"/>
    <n v="33141200"/>
    <n v="1"/>
    <x v="0"/>
    <n v="0"/>
    <n v="1"/>
    <d v="2021-08-15T00:00:00"/>
    <x v="499"/>
    <n v="16570600"/>
    <n v="994236"/>
    <x v="1"/>
    <s v="cod"/>
    <n v="31152728"/>
    <n v="0.94"/>
    <x v="1"/>
  </r>
  <r>
    <s v="ODR8545272878w"/>
    <s v="C813614L"/>
    <x v="228"/>
    <s v="P299124"/>
    <n v="1657060"/>
    <n v="2"/>
    <n v="33141200"/>
    <n v="0"/>
    <n v="33141200"/>
    <n v="1"/>
    <x v="0"/>
    <n v="1"/>
    <n v="1"/>
    <d v="2021-08-15T00:00:00"/>
    <x v="499"/>
    <n v="16570600"/>
    <n v="994236"/>
    <x v="1"/>
    <s v="cod"/>
    <n v="31152728"/>
    <n v="0.94"/>
    <x v="1"/>
  </r>
  <r>
    <s v="ODR4724358071d"/>
    <s v="C483469L"/>
    <x v="308"/>
    <s v="P858785"/>
    <n v="1653928"/>
    <n v="2"/>
    <n v="33078600"/>
    <n v="0"/>
    <n v="33078600"/>
    <n v="1"/>
    <x v="0"/>
    <n v="0"/>
    <n v="1"/>
    <d v="2021-07-26T00:00:00"/>
    <x v="457"/>
    <n v="16539300"/>
    <n v="1075030"/>
    <x v="2"/>
    <s v="cod"/>
    <n v="30928540"/>
    <n v="0.93500148132024929"/>
    <x v="1"/>
  </r>
  <r>
    <s v="ODR2558909643z"/>
    <s v="C422171L"/>
    <x v="369"/>
    <s v="P974370"/>
    <n v="1642850"/>
    <n v="2"/>
    <n v="32857000"/>
    <n v="0"/>
    <n v="32857000"/>
    <n v="1"/>
    <x v="1"/>
    <n v="0"/>
    <n v="4"/>
    <d v="2022-04-22T00:00:00"/>
    <x v="500"/>
    <n v="19720000"/>
    <n v="1360680"/>
    <x v="4"/>
    <s v="Payaxis"/>
    <n v="30135640"/>
    <n v="0.91717563989408646"/>
    <x v="1"/>
  </r>
  <r>
    <s v="ODR4567213678e"/>
    <s v="C558351L"/>
    <x v="331"/>
    <s v="P401988"/>
    <n v="3258150"/>
    <n v="1"/>
    <n v="32581500"/>
    <n v="0"/>
    <n v="32581500"/>
    <n v="1"/>
    <x v="1"/>
    <n v="0"/>
    <n v="5"/>
    <d v="2021-11-05T00:00:00"/>
    <x v="501"/>
    <n v="32581500"/>
    <n v="2411000"/>
    <x v="2"/>
    <s v="jazzwallet"/>
    <n v="30170500"/>
    <n v="0.92600095146018446"/>
    <x v="1"/>
  </r>
  <r>
    <s v="ODR7332448218j"/>
    <s v="C175302L"/>
    <x v="358"/>
    <s v="P989342"/>
    <n v="1084600"/>
    <n v="3"/>
    <n v="32538000"/>
    <n v="0"/>
    <n v="32538000"/>
    <n v="1"/>
    <x v="1"/>
    <n v="0"/>
    <n v="1"/>
    <d v="2021-11-09T00:00:00"/>
    <x v="502"/>
    <n v="10846000"/>
    <n v="954448"/>
    <x v="2"/>
    <s v="cod"/>
    <n v="29674656"/>
    <n v="0.91200000000000003"/>
    <x v="1"/>
  </r>
  <r>
    <s v="ODR9698864193l"/>
    <s v="C899192L"/>
    <x v="346"/>
    <s v="P396546"/>
    <n v="3247420"/>
    <n v="1"/>
    <n v="32474200"/>
    <n v="0"/>
    <n v="32474200"/>
    <n v="1"/>
    <x v="0"/>
    <n v="0"/>
    <n v="1"/>
    <d v="2021-07-13T00:00:00"/>
    <x v="54"/>
    <n v="41516400"/>
    <n v="3404310"/>
    <x v="2"/>
    <s v="cod"/>
    <n v="29069890"/>
    <n v="0.89516878013931056"/>
    <x v="1"/>
  </r>
  <r>
    <s v="ODR2898567304c"/>
    <s v="C239306L"/>
    <x v="272"/>
    <s v="P934548"/>
    <n v="3239300"/>
    <n v="1"/>
    <n v="32393000"/>
    <n v="0"/>
    <n v="32393000"/>
    <n v="1"/>
    <x v="0"/>
    <n v="0"/>
    <n v="1"/>
    <d v="2021-07-21T00:00:00"/>
    <x v="487"/>
    <n v="34568000"/>
    <n v="3076550"/>
    <x v="2"/>
    <s v="cod"/>
    <n v="29316450"/>
    <n v="0.90502423363072271"/>
    <x v="1"/>
  </r>
  <r>
    <s v="ODR6789805028t"/>
    <s v="C857890L"/>
    <x v="364"/>
    <s v="P587192"/>
    <n v="3236400"/>
    <n v="1"/>
    <n v="32364000"/>
    <n v="0"/>
    <n v="32364000"/>
    <n v="1"/>
    <x v="1"/>
    <n v="0"/>
    <n v="4"/>
    <d v="2021-12-16T00:00:00"/>
    <x v="503"/>
    <n v="32364000"/>
    <n v="2524390"/>
    <x v="2"/>
    <s v="Payaxis"/>
    <n v="29839610"/>
    <n v="0.92200006179705851"/>
    <x v="1"/>
  </r>
  <r>
    <s v="ODR3398301978i"/>
    <s v="C529046L"/>
    <x v="396"/>
    <s v="P735082"/>
    <n v="1078800"/>
    <n v="3"/>
    <n v="32364000"/>
    <n v="0"/>
    <n v="32364000"/>
    <n v="1"/>
    <x v="1"/>
    <n v="0"/>
    <n v="4"/>
    <d v="2021-10-01T00:00:00"/>
    <x v="504"/>
    <n v="10788000"/>
    <n v="668856"/>
    <x v="4"/>
    <s v="Payaxis"/>
    <n v="30357432"/>
    <n v="0.93799999999999994"/>
    <x v="1"/>
  </r>
  <r>
    <s v="ODR9393960200e"/>
    <s v="C924458L"/>
    <x v="308"/>
    <s v="P334177"/>
    <n v="1078742"/>
    <n v="3"/>
    <n v="32362300"/>
    <n v="0"/>
    <n v="32362300"/>
    <n v="1"/>
    <x v="1"/>
    <n v="0"/>
    <n v="4"/>
    <d v="2021-10-03T00:00:00"/>
    <x v="283"/>
    <n v="10787400"/>
    <n v="927710"/>
    <x v="4"/>
    <s v="Payaxis"/>
    <n v="29579170"/>
    <n v="0.914000859024235"/>
    <x v="1"/>
  </r>
  <r>
    <s v="ODR5571189272h"/>
    <s v="C828137L"/>
    <x v="349"/>
    <s v="P587495"/>
    <n v="1078742"/>
    <n v="3"/>
    <n v="32362300"/>
    <n v="0"/>
    <n v="32362300"/>
    <n v="1"/>
    <x v="1"/>
    <n v="0"/>
    <n v="4"/>
    <d v="2022-03-19T00:00:00"/>
    <x v="505"/>
    <n v="10787400"/>
    <n v="906134"/>
    <x v="4"/>
    <s v="Payaxis"/>
    <n v="29643898"/>
    <n v="0.91600096408475296"/>
    <x v="1"/>
  </r>
  <r>
    <s v="ODR4148083464v"/>
    <s v="C454160L"/>
    <x v="113"/>
    <s v="P394310"/>
    <n v="3225496"/>
    <n v="1"/>
    <n v="32255000"/>
    <n v="0"/>
    <n v="32255000"/>
    <n v="1"/>
    <x v="1"/>
    <n v="0"/>
    <n v="4"/>
    <d v="2022-02-16T00:00:00"/>
    <x v="308"/>
    <n v="31366400"/>
    <n v="2258350"/>
    <x v="2"/>
    <s v="Payaxis"/>
    <n v="29996650"/>
    <n v="0.92998449852736009"/>
    <x v="1"/>
  </r>
  <r>
    <s v="ODR6345090381i"/>
    <s v="C163934L"/>
    <x v="324"/>
    <s v="P162756"/>
    <n v="1612400"/>
    <n v="2"/>
    <n v="32248000"/>
    <n v="0"/>
    <n v="32248000"/>
    <n v="1"/>
    <x v="0"/>
    <n v="0"/>
    <n v="1"/>
    <d v="2021-10-14T00:00:00"/>
    <x v="506"/>
    <n v="16124000"/>
    <n v="1225420"/>
    <x v="7"/>
    <s v="cod"/>
    <n v="29797160"/>
    <n v="0.92400024807740011"/>
    <x v="1"/>
  </r>
  <r>
    <s v="ODR1163914893g"/>
    <s v="C469416L"/>
    <x v="397"/>
    <s v="P877152"/>
    <n v="3219000"/>
    <n v="1"/>
    <n v="32190000"/>
    <n v="0"/>
    <n v="32190000"/>
    <n v="1"/>
    <x v="0"/>
    <n v="0"/>
    <n v="1"/>
    <d v="2021-12-20T00:00:00"/>
    <x v="507"/>
    <n v="32190000"/>
    <n v="2832720"/>
    <x v="0"/>
    <s v="cod"/>
    <n v="29357280"/>
    <n v="0.91200000000000003"/>
    <x v="1"/>
  </r>
  <r>
    <s v="ODR6841575253z"/>
    <s v="C618216L"/>
    <x v="39"/>
    <s v="P481645"/>
    <n v="3190000"/>
    <n v="1"/>
    <n v="31900000"/>
    <n v="0"/>
    <n v="31900000"/>
    <n v="1"/>
    <x v="0"/>
    <n v="0"/>
    <n v="1"/>
    <d v="2022-01-11T00:00:00"/>
    <x v="508"/>
    <n v="31900000"/>
    <n v="2360600"/>
    <x v="4"/>
    <s v="cod"/>
    <n v="29539400"/>
    <n v="0.92600000000000005"/>
    <x v="1"/>
  </r>
  <r>
    <s v="ODR9960830751x"/>
    <s v="C720213L"/>
    <x v="398"/>
    <s v="P624366"/>
    <n v="3189942"/>
    <n v="1"/>
    <n v="31899400"/>
    <n v="0"/>
    <n v="31899400"/>
    <n v="1"/>
    <x v="1"/>
    <n v="0"/>
    <n v="8"/>
    <d v="2021-08-27T00:00:00"/>
    <x v="509"/>
    <n v="31899400"/>
    <n v="2360540"/>
    <x v="4"/>
    <s v="ublcreditcard"/>
    <n v="29538860"/>
    <n v="0.92600048903741139"/>
    <x v="1"/>
  </r>
  <r>
    <s v="ODR3820016417q"/>
    <s v="C720213L"/>
    <x v="399"/>
    <s v="P624366"/>
    <n v="3189942"/>
    <n v="1"/>
    <n v="31899400"/>
    <n v="0"/>
    <n v="31899400"/>
    <n v="1"/>
    <x v="1"/>
    <n v="0"/>
    <n v="12"/>
    <d v="2021-08-27T00:00:00"/>
    <x v="509"/>
    <n v="31899400"/>
    <n v="2360540"/>
    <x v="4"/>
    <s v="internetbanking"/>
    <n v="29538860"/>
    <n v="0.92600048903741139"/>
    <x v="1"/>
  </r>
  <r>
    <s v="ODR4909997877t"/>
    <s v="C489981L"/>
    <x v="279"/>
    <s v="P847756"/>
    <n v="1594942"/>
    <n v="2"/>
    <n v="31898800"/>
    <n v="0"/>
    <n v="31898800"/>
    <n v="1"/>
    <x v="0"/>
    <n v="1"/>
    <n v="1"/>
    <d v="2021-09-22T00:00:00"/>
    <x v="341"/>
    <n v="18908000"/>
    <n v="1304650"/>
    <x v="1"/>
    <s v="cod"/>
    <n v="29289500"/>
    <n v="0.91820068466525384"/>
    <x v="1"/>
  </r>
  <r>
    <s v="ODR8863650585a"/>
    <s v="C488097L"/>
    <x v="234"/>
    <s v="P770634"/>
    <n v="1061400"/>
    <n v="3"/>
    <n v="31842000"/>
    <n v="0"/>
    <n v="31842000"/>
    <n v="1"/>
    <x v="1"/>
    <n v="0"/>
    <n v="1"/>
    <d v="2021-07-13T00:00:00"/>
    <x v="188"/>
    <n v="10614000"/>
    <n v="934032"/>
    <x v="10"/>
    <s v="cod"/>
    <n v="29039904"/>
    <n v="0.91200000000000003"/>
    <x v="1"/>
  </r>
  <r>
    <s v="ODR5651560235z"/>
    <s v="C770029L"/>
    <x v="350"/>
    <s v="P240605"/>
    <n v="3184200"/>
    <n v="1"/>
    <n v="31842000"/>
    <n v="0"/>
    <n v="31842000"/>
    <n v="1"/>
    <x v="1"/>
    <n v="0"/>
    <n v="1"/>
    <d v="2021-07-16T00:00:00"/>
    <x v="7"/>
    <n v="24797900"/>
    <n v="2083010"/>
    <x v="3"/>
    <s v="cod"/>
    <n v="29758990"/>
    <n v="0.93458294077005211"/>
    <x v="1"/>
  </r>
  <r>
    <s v="ODR5538488648s"/>
    <s v="C822743L"/>
    <x v="276"/>
    <s v="P888366"/>
    <n v="3184200"/>
    <n v="1"/>
    <n v="31842000"/>
    <n v="0"/>
    <n v="31842000"/>
    <n v="1"/>
    <x v="0"/>
    <n v="0"/>
    <n v="1"/>
    <d v="2021-07-26T00:00:00"/>
    <x v="510"/>
    <n v="31842000"/>
    <n v="2133410"/>
    <x v="1"/>
    <s v="cod"/>
    <n v="29708590"/>
    <n v="0.93300012562025003"/>
    <x v="1"/>
  </r>
  <r>
    <s v="ODR1157750230b"/>
    <s v="C391618L"/>
    <x v="51"/>
    <s v="P986337"/>
    <n v="3172020"/>
    <n v="1"/>
    <n v="31720200"/>
    <n v="0"/>
    <n v="31720200"/>
    <n v="1"/>
    <x v="1"/>
    <n v="0"/>
    <n v="7"/>
    <d v="2022-06-02T00:00:00"/>
    <x v="511"/>
    <n v="31720200"/>
    <n v="1934880"/>
    <x v="3"/>
    <s v="Easypay"/>
    <n v="29785320"/>
    <n v="0.93900164563905653"/>
    <x v="1"/>
  </r>
  <r>
    <s v="ODR8103856466x"/>
    <s v="C950477L"/>
    <x v="51"/>
    <s v="P970961"/>
    <n v="3171440"/>
    <n v="1"/>
    <n v="31714400"/>
    <n v="0"/>
    <n v="31714400"/>
    <n v="1"/>
    <x v="0"/>
    <n v="0"/>
    <n v="1"/>
    <d v="2022-06-20T00:00:00"/>
    <x v="512"/>
    <n v="31714400"/>
    <n v="2790840"/>
    <x v="4"/>
    <s v="cod"/>
    <n v="28923560"/>
    <n v="0.91200085765456707"/>
    <x v="1"/>
  </r>
  <r>
    <s v="ODR1826785572b"/>
    <s v="C395230L"/>
    <x v="353"/>
    <s v="P733468"/>
    <n v="3145050"/>
    <n v="1"/>
    <n v="31450500"/>
    <n v="0"/>
    <n v="31450500"/>
    <n v="1"/>
    <x v="0"/>
    <n v="0"/>
    <n v="1"/>
    <d v="2021-11-16T00:00:00"/>
    <x v="513"/>
    <n v="31450500"/>
    <n v="1918470"/>
    <x v="2"/>
    <s v="cod"/>
    <n v="29532030"/>
    <n v="0.93900033385796733"/>
    <x v="1"/>
  </r>
  <r>
    <s v="ODR8523150684h"/>
    <s v="C717869L"/>
    <x v="280"/>
    <s v="P770541"/>
    <n v="1566000"/>
    <n v="2"/>
    <n v="31320000"/>
    <n v="0"/>
    <n v="31320000"/>
    <n v="1"/>
    <x v="1"/>
    <n v="0"/>
    <n v="4"/>
    <d v="2021-10-11T00:00:00"/>
    <x v="514"/>
    <n v="17110000"/>
    <n v="1095040"/>
    <x v="1"/>
    <s v="Payaxis"/>
    <n v="29129920"/>
    <n v="0.93007407407407405"/>
    <x v="1"/>
  </r>
  <r>
    <s v="ODR7638694078u"/>
    <s v="C951367L"/>
    <x v="219"/>
    <s v="P770541"/>
    <n v="1566000"/>
    <n v="2"/>
    <n v="31320000"/>
    <n v="0"/>
    <n v="31320000"/>
    <n v="1"/>
    <x v="1"/>
    <n v="0"/>
    <n v="4"/>
    <d v="2021-10-01T00:00:00"/>
    <x v="514"/>
    <n v="17110000"/>
    <n v="1095040"/>
    <x v="1"/>
    <s v="Payaxis"/>
    <n v="29129920"/>
    <n v="0.93007407407407405"/>
    <x v="1"/>
  </r>
  <r>
    <s v="ODR8666067006c"/>
    <s v="C436011L"/>
    <x v="1"/>
    <s v="P748052"/>
    <n v="3132000"/>
    <n v="1"/>
    <n v="31320000"/>
    <n v="0"/>
    <n v="31320000"/>
    <n v="1"/>
    <x v="1"/>
    <n v="0"/>
    <n v="5"/>
    <d v="2021-11-22T00:00:00"/>
    <x v="515"/>
    <n v="31320000"/>
    <n v="2505600"/>
    <x v="8"/>
    <s v="jazzwallet"/>
    <n v="28814400"/>
    <n v="0.92"/>
    <x v="1"/>
  </r>
  <r>
    <s v="ODR9291463982o"/>
    <s v="C332046L"/>
    <x v="42"/>
    <s v="P885778"/>
    <n v="1566000"/>
    <n v="2"/>
    <n v="31320000"/>
    <n v="0"/>
    <n v="31320000"/>
    <n v="1"/>
    <x v="1"/>
    <n v="0"/>
    <n v="4"/>
    <d v="2021-10-17T00:00:00"/>
    <x v="323"/>
    <n v="14442000"/>
    <n v="866520"/>
    <x v="4"/>
    <s v="Payaxis"/>
    <n v="29586960"/>
    <n v="0.94466666666666665"/>
    <x v="1"/>
  </r>
  <r>
    <s v="ODR3439582504o"/>
    <s v="C295317L"/>
    <x v="4"/>
    <s v="P467257"/>
    <n v="3131942"/>
    <n v="1"/>
    <n v="31319400"/>
    <n v="0"/>
    <n v="31319400"/>
    <n v="1"/>
    <x v="1"/>
    <n v="0"/>
    <n v="1"/>
    <d v="2021-11-22T00:00:00"/>
    <x v="516"/>
    <n v="31319400"/>
    <n v="2693460"/>
    <x v="4"/>
    <s v="cod"/>
    <n v="28625940"/>
    <n v="0.91400026820437175"/>
    <x v="1"/>
  </r>
  <r>
    <s v="ODR2614011019n"/>
    <s v="C814229L"/>
    <x v="87"/>
    <s v="P197854"/>
    <n v="3113208"/>
    <n v="1"/>
    <n v="31132100"/>
    <n v="0"/>
    <n v="31132100"/>
    <n v="1"/>
    <x v="0"/>
    <n v="0"/>
    <n v="1"/>
    <d v="2021-07-13T00:00:00"/>
    <x v="517"/>
    <n v="31132100"/>
    <n v="2023560"/>
    <x v="3"/>
    <s v="cod"/>
    <n v="29108540"/>
    <n v="0.9350008512114506"/>
    <x v="1"/>
  </r>
  <r>
    <s v="ODR4980328950t"/>
    <s v="C239306L"/>
    <x v="384"/>
    <s v="P197854"/>
    <n v="3113208"/>
    <n v="1"/>
    <n v="31132100"/>
    <n v="0"/>
    <n v="31132100"/>
    <n v="1"/>
    <x v="0"/>
    <n v="0"/>
    <n v="1"/>
    <d v="2021-07-21T00:00:00"/>
    <x v="517"/>
    <n v="31132100"/>
    <n v="2023560"/>
    <x v="3"/>
    <s v="cod"/>
    <n v="29108540"/>
    <n v="0.9350008512114506"/>
    <x v="1"/>
  </r>
  <r>
    <s v="ODR8570980439h"/>
    <s v="C194239L"/>
    <x v="305"/>
    <s v="P272094"/>
    <n v="3111410"/>
    <n v="1"/>
    <n v="31114100"/>
    <n v="0"/>
    <n v="31114100"/>
    <n v="1"/>
    <x v="1"/>
    <n v="0"/>
    <n v="4"/>
    <d v="2021-12-22T00:00:00"/>
    <x v="518"/>
    <n v="31070600"/>
    <n v="2112770"/>
    <x v="1"/>
    <s v="Payaxis"/>
    <n v="29001330"/>
    <n v="0.93209605934287032"/>
    <x v="1"/>
  </r>
  <r>
    <s v="ODR6072345390d"/>
    <s v="C194239L"/>
    <x v="180"/>
    <s v="P272094"/>
    <n v="3111410"/>
    <n v="1"/>
    <n v="31114100"/>
    <n v="0"/>
    <n v="31114100"/>
    <n v="1"/>
    <x v="1"/>
    <n v="0"/>
    <n v="4"/>
    <d v="2021-12-22T00:00:00"/>
    <x v="518"/>
    <n v="31070600"/>
    <n v="2112770"/>
    <x v="1"/>
    <s v="Payaxis"/>
    <n v="29001330"/>
    <n v="0.93209605934287032"/>
    <x v="1"/>
  </r>
  <r>
    <s v="ODR4436953013r"/>
    <s v="C280043L"/>
    <x v="396"/>
    <s v="P299813"/>
    <n v="3109322"/>
    <n v="1"/>
    <n v="31093200"/>
    <n v="0"/>
    <n v="31093200"/>
    <n v="1"/>
    <x v="1"/>
    <n v="0"/>
    <n v="4"/>
    <d v="2022-04-04T00:00:00"/>
    <x v="519"/>
    <n v="31093200"/>
    <n v="1927750"/>
    <x v="2"/>
    <s v="Payaxis"/>
    <n v="29165450"/>
    <n v="0.93800091338299052"/>
    <x v="1"/>
  </r>
  <r>
    <s v="ODR2081290957s"/>
    <s v="C540782L"/>
    <x v="375"/>
    <s v="P272094"/>
    <n v="3107060"/>
    <n v="1"/>
    <n v="31070600"/>
    <n v="0"/>
    <n v="31070600"/>
    <n v="1"/>
    <x v="0"/>
    <n v="0"/>
    <n v="1"/>
    <d v="2021-09-03T00:00:00"/>
    <x v="518"/>
    <n v="31070600"/>
    <n v="2112770"/>
    <x v="1"/>
    <s v="cod"/>
    <n v="28957830"/>
    <n v="0.93200099129080227"/>
    <x v="1"/>
  </r>
  <r>
    <s v="ODR5641011211s"/>
    <s v="C718296L"/>
    <x v="400"/>
    <s v="P272094"/>
    <n v="3107060"/>
    <n v="1"/>
    <n v="31070600"/>
    <n v="0"/>
    <n v="31070600"/>
    <n v="1"/>
    <x v="1"/>
    <n v="0"/>
    <n v="4"/>
    <d v="2021-10-01T00:00:00"/>
    <x v="518"/>
    <n v="31070600"/>
    <n v="2112770"/>
    <x v="1"/>
    <s v="Payaxis"/>
    <n v="28957830"/>
    <n v="0.93200099129080227"/>
    <x v="1"/>
  </r>
  <r>
    <s v="ODR6209203511n"/>
    <s v="C454551L"/>
    <x v="145"/>
    <s v="P272094"/>
    <n v="3107060"/>
    <n v="1"/>
    <n v="31070600"/>
    <n v="0"/>
    <n v="31070600"/>
    <n v="1"/>
    <x v="1"/>
    <n v="0"/>
    <n v="9"/>
    <d v="2021-07-11T00:00:00"/>
    <x v="518"/>
    <n v="31070600"/>
    <n v="2112770"/>
    <x v="1"/>
    <s v="mygateway"/>
    <n v="28957830"/>
    <n v="0.93200099129080227"/>
    <x v="1"/>
  </r>
  <r>
    <s v="ODR6087302793p"/>
    <s v="C529046L"/>
    <x v="101"/>
    <s v="P551746"/>
    <n v="3103000"/>
    <n v="1"/>
    <n v="31030000"/>
    <n v="0"/>
    <n v="31030000"/>
    <n v="1"/>
    <x v="1"/>
    <n v="0"/>
    <n v="4"/>
    <d v="2021-10-01T00:00:00"/>
    <x v="244"/>
    <n v="30528300"/>
    <n v="2594860"/>
    <x v="1"/>
    <s v="Payaxis"/>
    <n v="28435140"/>
    <n v="0.91637576538833387"/>
    <x v="1"/>
  </r>
  <r>
    <s v="ODR6661944779o"/>
    <s v="C174427L"/>
    <x v="85"/>
    <s v="P551746"/>
    <n v="3103000"/>
    <n v="1"/>
    <n v="31030000"/>
    <n v="0"/>
    <n v="31030000"/>
    <n v="1"/>
    <x v="1"/>
    <n v="0"/>
    <n v="7"/>
    <d v="2022-06-18T00:00:00"/>
    <x v="244"/>
    <n v="30528300"/>
    <n v="2594860"/>
    <x v="1"/>
    <s v="Easypay"/>
    <n v="28435140"/>
    <n v="0.91637576538833387"/>
    <x v="1"/>
  </r>
  <r>
    <s v="ODR1134642269p"/>
    <s v="C479992L"/>
    <x v="349"/>
    <s v="P146139"/>
    <n v="3069360"/>
    <n v="1"/>
    <n v="30693600"/>
    <n v="0"/>
    <n v="30693600"/>
    <n v="1"/>
    <x v="0"/>
    <n v="1"/>
    <n v="1"/>
    <d v="2021-09-19T00:00:00"/>
    <x v="520"/>
    <n v="30693600"/>
    <n v="2332700"/>
    <x v="9"/>
    <s v="cod"/>
    <n v="28360900"/>
    <n v="0.924000443089113"/>
    <x v="1"/>
  </r>
  <r>
    <s v="ODR1313035414c"/>
    <s v="C378684L"/>
    <x v="61"/>
    <s v="P146139"/>
    <n v="3069360"/>
    <n v="1"/>
    <n v="30693600"/>
    <n v="0"/>
    <n v="30693600"/>
    <n v="1"/>
    <x v="0"/>
    <n v="0"/>
    <n v="1"/>
    <d v="2021-07-03T00:00:00"/>
    <x v="520"/>
    <n v="30693600"/>
    <n v="2332700"/>
    <x v="9"/>
    <s v="cod"/>
    <n v="28360900"/>
    <n v="0.924000443089113"/>
    <x v="1"/>
  </r>
  <r>
    <s v="ODR2606003677t"/>
    <s v="C166968L"/>
    <x v="332"/>
    <s v="P146139"/>
    <n v="3069360"/>
    <n v="1"/>
    <n v="30693600"/>
    <n v="0"/>
    <n v="30693600"/>
    <n v="1"/>
    <x v="0"/>
    <n v="0"/>
    <n v="1"/>
    <d v="2021-07-26T00:00:00"/>
    <x v="520"/>
    <n v="30693600"/>
    <n v="2332700"/>
    <x v="9"/>
    <s v="cod"/>
    <n v="28360900"/>
    <n v="0.924000443089113"/>
    <x v="1"/>
  </r>
  <r>
    <s v="ODR9061120532r"/>
    <s v="C132041L"/>
    <x v="15"/>
    <s v="P551746"/>
    <n v="3052830"/>
    <n v="1"/>
    <n v="30528300"/>
    <n v="0"/>
    <n v="30528300"/>
    <n v="1"/>
    <x v="1"/>
    <n v="0"/>
    <n v="7"/>
    <d v="2022-04-05T00:00:00"/>
    <x v="244"/>
    <n v="30528300"/>
    <n v="2594860"/>
    <x v="1"/>
    <s v="Easypay"/>
    <n v="27933440"/>
    <n v="0.91500149042036405"/>
    <x v="1"/>
  </r>
  <r>
    <s v="ODR3706614509o"/>
    <s v="C242231L"/>
    <x v="112"/>
    <s v="P551746"/>
    <n v="3052830"/>
    <n v="1"/>
    <n v="30528300"/>
    <n v="0"/>
    <n v="30528300"/>
    <n v="1"/>
    <x v="1"/>
    <n v="0"/>
    <n v="4"/>
    <d v="2021-09-22T00:00:00"/>
    <x v="244"/>
    <n v="30528300"/>
    <n v="2594860"/>
    <x v="1"/>
    <s v="Payaxis"/>
    <n v="27933440"/>
    <n v="0.91500149042036405"/>
    <x v="1"/>
  </r>
  <r>
    <s v="ODR9356337535n"/>
    <s v="C623160L"/>
    <x v="16"/>
    <s v="P551746"/>
    <n v="3052830"/>
    <n v="1"/>
    <n v="30528300"/>
    <n v="0"/>
    <n v="30528300"/>
    <n v="1"/>
    <x v="1"/>
    <n v="0"/>
    <n v="7"/>
    <d v="2022-03-12T00:00:00"/>
    <x v="244"/>
    <n v="30528300"/>
    <n v="2594860"/>
    <x v="1"/>
    <s v="Easypay"/>
    <n v="27933440"/>
    <n v="0.91500149042036405"/>
    <x v="1"/>
  </r>
  <r>
    <s v="ODR4446985655n"/>
    <s v="C711453L"/>
    <x v="302"/>
    <s v="P140025"/>
    <n v="3050800"/>
    <n v="1"/>
    <n v="30508000"/>
    <n v="0"/>
    <n v="30508000"/>
    <n v="1"/>
    <x v="1"/>
    <n v="0"/>
    <n v="1"/>
    <d v="2022-06-03T00:00:00"/>
    <x v="521"/>
    <n v="30508000"/>
    <n v="2288100"/>
    <x v="2"/>
    <s v="cod"/>
    <n v="28219900"/>
    <n v="0.92500000000000004"/>
    <x v="1"/>
  </r>
  <r>
    <s v="ODR9311636610i"/>
    <s v="C162721L"/>
    <x v="358"/>
    <s v="P272094"/>
    <n v="3049350"/>
    <n v="1"/>
    <n v="30493500"/>
    <n v="0"/>
    <n v="30493500"/>
    <n v="1"/>
    <x v="1"/>
    <n v="0"/>
    <n v="1"/>
    <d v="2021-07-26T00:00:00"/>
    <x v="518"/>
    <n v="31070600"/>
    <n v="2112770"/>
    <x v="1"/>
    <s v="cod"/>
    <n v="28380730"/>
    <n v="0.93071408660862154"/>
    <x v="1"/>
  </r>
  <r>
    <s v="ODR7971486308t"/>
    <s v="C499767L"/>
    <x v="77"/>
    <s v="P272094"/>
    <n v="3049350"/>
    <n v="1"/>
    <n v="30493500"/>
    <n v="0"/>
    <n v="30493500"/>
    <n v="1"/>
    <x v="0"/>
    <n v="0"/>
    <n v="4"/>
    <d v="2022-07-18T00:00:00"/>
    <x v="518"/>
    <n v="31070600"/>
    <n v="2112770"/>
    <x v="1"/>
    <s v="Payaxis"/>
    <n v="28380730"/>
    <n v="0.93071408660862154"/>
    <x v="1"/>
  </r>
  <r>
    <s v="ODR4323523002x"/>
    <s v="C162721L"/>
    <x v="99"/>
    <s v="P272094"/>
    <n v="3049350"/>
    <n v="1"/>
    <n v="30493500"/>
    <n v="0"/>
    <n v="30493500"/>
    <n v="1"/>
    <x v="0"/>
    <n v="1"/>
    <n v="1"/>
    <d v="2021-07-26T00:00:00"/>
    <x v="518"/>
    <n v="31070600"/>
    <n v="2112770"/>
    <x v="1"/>
    <s v="cod"/>
    <n v="28380730"/>
    <n v="0.93071408660862154"/>
    <x v="1"/>
  </r>
  <r>
    <s v="ODR5639434364t"/>
    <s v="C809453L"/>
    <x v="98"/>
    <s v="P564570"/>
    <n v="3045000"/>
    <n v="1"/>
    <n v="30450000"/>
    <n v="0"/>
    <n v="30450000"/>
    <n v="1"/>
    <x v="0"/>
    <n v="0"/>
    <n v="1"/>
    <d v="2022-03-23T00:00:00"/>
    <x v="522"/>
    <n v="30450000"/>
    <n v="2101050"/>
    <x v="3"/>
    <s v="cod"/>
    <n v="28348950"/>
    <n v="0.93100000000000005"/>
    <x v="1"/>
  </r>
  <r>
    <s v="ODR4189282670b"/>
    <s v="C839720L"/>
    <x v="129"/>
    <s v="P867109"/>
    <n v="3044942"/>
    <n v="1"/>
    <n v="30449400"/>
    <n v="0"/>
    <n v="30449400"/>
    <n v="1"/>
    <x v="1"/>
    <n v="0"/>
    <n v="4"/>
    <d v="2022-03-19T00:00:00"/>
    <x v="523"/>
    <n v="30449400"/>
    <n v="2253240"/>
    <x v="4"/>
    <s v="Payaxis"/>
    <n v="28196160"/>
    <n v="0.92600051232536607"/>
    <x v="1"/>
  </r>
  <r>
    <s v="ODR6792026106g"/>
    <s v="C351587L"/>
    <x v="148"/>
    <s v="P534021"/>
    <n v="3034038"/>
    <n v="1"/>
    <n v="30340400"/>
    <n v="0"/>
    <n v="30340400"/>
    <n v="1"/>
    <x v="0"/>
    <n v="0"/>
    <n v="1"/>
    <d v="2021-09-10T00:00:00"/>
    <x v="524"/>
    <n v="30340400"/>
    <n v="2336180"/>
    <x v="3"/>
    <s v="cod"/>
    <n v="28004220"/>
    <n v="0.92300101514811939"/>
    <x v="1"/>
  </r>
  <r>
    <s v="ODR2447939749a"/>
    <s v="C351587L"/>
    <x v="288"/>
    <s v="P534021"/>
    <n v="3034038"/>
    <n v="1"/>
    <n v="30340400"/>
    <n v="0"/>
    <n v="30340400"/>
    <n v="1"/>
    <x v="0"/>
    <n v="0"/>
    <n v="1"/>
    <d v="2021-09-10T00:00:00"/>
    <x v="524"/>
    <n v="30340400"/>
    <n v="2336180"/>
    <x v="3"/>
    <s v="cod"/>
    <n v="28004220"/>
    <n v="0.92300101514811939"/>
    <x v="1"/>
  </r>
  <r>
    <s v="ODR3849008279e"/>
    <s v="C378684L"/>
    <x v="269"/>
    <s v="P534021"/>
    <n v="3034038"/>
    <n v="1"/>
    <n v="30340400"/>
    <n v="0"/>
    <n v="30340400"/>
    <n v="1"/>
    <x v="0"/>
    <n v="0"/>
    <n v="1"/>
    <d v="2021-07-03T00:00:00"/>
    <x v="524"/>
    <n v="30340400"/>
    <n v="2336180"/>
    <x v="3"/>
    <s v="cod"/>
    <n v="28004220"/>
    <n v="0.92300101514811939"/>
    <x v="1"/>
  </r>
  <r>
    <s v="ODR4826559073s"/>
    <s v="C200115L"/>
    <x v="327"/>
    <s v="P534021"/>
    <n v="3034038"/>
    <n v="1"/>
    <n v="30340400"/>
    <n v="0"/>
    <n v="30340400"/>
    <n v="1"/>
    <x v="0"/>
    <n v="0"/>
    <n v="1"/>
    <d v="2021-07-12T00:00:00"/>
    <x v="524"/>
    <n v="30340400"/>
    <n v="2336180"/>
    <x v="3"/>
    <s v="cod"/>
    <n v="28004220"/>
    <n v="0.92300101514811939"/>
    <x v="1"/>
  </r>
  <r>
    <s v="ODR3371880977w"/>
    <s v="C200115L"/>
    <x v="296"/>
    <s v="P534021"/>
    <n v="3034038"/>
    <n v="1"/>
    <n v="30340400"/>
    <n v="0"/>
    <n v="30340400"/>
    <n v="1"/>
    <x v="0"/>
    <n v="0"/>
    <n v="1"/>
    <d v="2021-07-12T00:00:00"/>
    <x v="524"/>
    <n v="30340400"/>
    <n v="2336180"/>
    <x v="3"/>
    <s v="cod"/>
    <n v="28004220"/>
    <n v="0.92300101514811939"/>
    <x v="1"/>
  </r>
  <r>
    <s v="ODR9630583329s"/>
    <s v="C972737L"/>
    <x v="44"/>
    <s v="P906358"/>
    <n v="1513742"/>
    <n v="2"/>
    <n v="30274800"/>
    <n v="0"/>
    <n v="30274800"/>
    <n v="1"/>
    <x v="0"/>
    <n v="0"/>
    <n v="1"/>
    <d v="2021-07-21T00:00:00"/>
    <x v="525"/>
    <n v="15137400"/>
    <n v="1316950"/>
    <x v="9"/>
    <s v="cod"/>
    <n v="27640900"/>
    <n v="0.91300025103386317"/>
    <x v="1"/>
  </r>
  <r>
    <s v="ODR4814904476i"/>
    <s v="C143684L"/>
    <x v="198"/>
    <s v="P958194"/>
    <n v="3026150"/>
    <n v="1"/>
    <n v="30261500"/>
    <n v="0"/>
    <n v="30261500"/>
    <n v="1"/>
    <x v="0"/>
    <n v="0"/>
    <n v="1"/>
    <d v="2021-07-05T00:00:00"/>
    <x v="526"/>
    <n v="30261500"/>
    <n v="2360370"/>
    <x v="2"/>
    <s v="cod"/>
    <n v="27901130"/>
    <n v="0.92200089222279136"/>
    <x v="1"/>
  </r>
  <r>
    <s v="ODR3873774086n"/>
    <s v="C813946L"/>
    <x v="399"/>
    <s v="P623453"/>
    <n v="3026150"/>
    <n v="1"/>
    <n v="30261500"/>
    <n v="0"/>
    <n v="30261500"/>
    <n v="1"/>
    <x v="0"/>
    <n v="1"/>
    <n v="1"/>
    <d v="2021-08-02T00:00:00"/>
    <x v="527"/>
    <n v="30261500"/>
    <n v="2511690"/>
    <x v="2"/>
    <s v="cod"/>
    <n v="27749810"/>
    <n v="0.91700047915668426"/>
    <x v="1"/>
  </r>
  <r>
    <s v="ODR4906045519m"/>
    <s v="C339400L"/>
    <x v="248"/>
    <s v="P958194"/>
    <n v="3026150"/>
    <n v="1"/>
    <n v="30261500"/>
    <n v="0"/>
    <n v="30261500"/>
    <n v="1"/>
    <x v="0"/>
    <n v="1"/>
    <n v="1"/>
    <d v="2021-09-21T00:00:00"/>
    <x v="526"/>
    <n v="30261500"/>
    <n v="2360370"/>
    <x v="2"/>
    <s v="cod"/>
    <n v="27901130"/>
    <n v="0.92200089222279136"/>
    <x v="1"/>
  </r>
  <r>
    <s v="ODR9839342882e"/>
    <s v="C241821L"/>
    <x v="49"/>
    <s v="P722616"/>
    <n v="3016000"/>
    <n v="1"/>
    <n v="30160000"/>
    <n v="0"/>
    <n v="30160000"/>
    <n v="1"/>
    <x v="1"/>
    <n v="0"/>
    <n v="4"/>
    <d v="2021-09-26T00:00:00"/>
    <x v="528"/>
    <n v="30160000"/>
    <n v="1869920"/>
    <x v="8"/>
    <s v="Payaxis"/>
    <n v="28290080"/>
    <n v="0.93799999999999994"/>
    <x v="1"/>
  </r>
  <r>
    <s v="ODR8252996229d"/>
    <s v="C618317L"/>
    <x v="200"/>
    <s v="P203898"/>
    <n v="3004400"/>
    <n v="1"/>
    <n v="30044000"/>
    <n v="0"/>
    <n v="30044000"/>
    <n v="1"/>
    <x v="1"/>
    <n v="0"/>
    <n v="10"/>
    <d v="2021-10-26T00:00:00"/>
    <x v="529"/>
    <n v="30044000"/>
    <n v="2463610"/>
    <x v="8"/>
    <s v="mcblite"/>
    <n v="27580390"/>
    <n v="0.91799993343096786"/>
    <x v="1"/>
  </r>
  <r>
    <s v="ODR3785049529c"/>
    <s v="C500995L"/>
    <x v="147"/>
    <s v="P415305"/>
    <n v="2983810"/>
    <n v="1"/>
    <n v="29838100"/>
    <n v="0"/>
    <n v="29838100"/>
    <n v="1"/>
    <x v="1"/>
    <n v="0"/>
    <n v="7"/>
    <d v="2022-05-11T00:00:00"/>
    <x v="530"/>
    <n v="29838100"/>
    <n v="1879780"/>
    <x v="1"/>
    <s v="Easypay"/>
    <n v="27958320"/>
    <n v="0.93700068033822526"/>
    <x v="1"/>
  </r>
  <r>
    <s v="ODR8162712974g"/>
    <s v="C622883L"/>
    <x v="332"/>
    <s v="P177940"/>
    <n v="229100"/>
    <n v="13"/>
    <n v="29783000"/>
    <n v="0"/>
    <n v="29783000"/>
    <n v="1"/>
    <x v="0"/>
    <n v="1"/>
    <n v="3"/>
    <d v="2021-09-24T00:00:00"/>
    <x v="531"/>
    <n v="2262000"/>
    <n v="162864"/>
    <x v="2"/>
    <s v="customercredit"/>
    <n v="27665768"/>
    <n v="0.92891139240506326"/>
    <x v="2"/>
  </r>
  <r>
    <s v="ODR5922566029y"/>
    <s v="C374672L"/>
    <x v="124"/>
    <s v="P323853"/>
    <n v="2978010"/>
    <n v="1"/>
    <n v="29780100"/>
    <n v="0"/>
    <n v="29780100"/>
    <n v="1"/>
    <x v="0"/>
    <n v="0"/>
    <n v="1"/>
    <d v="2021-07-17T00:00:00"/>
    <x v="532"/>
    <n v="29780100"/>
    <n v="1905880"/>
    <x v="3"/>
    <s v="cod"/>
    <n v="27874220"/>
    <n v="0.93600155808744767"/>
    <x v="1"/>
  </r>
  <r>
    <s v="ODR6493005657f"/>
    <s v="C176299L"/>
    <x v="45"/>
    <s v="P422527"/>
    <n v="2961712"/>
    <n v="1"/>
    <n v="29617100"/>
    <n v="0"/>
    <n v="29617100"/>
    <n v="1"/>
    <x v="1"/>
    <n v="0"/>
    <n v="6"/>
    <d v="2022-03-02T00:00:00"/>
    <x v="533"/>
    <n v="29617100"/>
    <n v="2102790"/>
    <x v="2"/>
    <s v="easypay_voucher"/>
    <n v="27514310"/>
    <n v="0.92900081371910148"/>
    <x v="1"/>
  </r>
  <r>
    <s v="ODR3948043345v"/>
    <s v="C180533L"/>
    <x v="379"/>
    <s v="P948892"/>
    <n v="2956260"/>
    <n v="1"/>
    <n v="29562600"/>
    <n v="0"/>
    <n v="29562600"/>
    <n v="1"/>
    <x v="1"/>
    <n v="0"/>
    <n v="4"/>
    <d v="2021-08-23T00:00:00"/>
    <x v="534"/>
    <n v="29562600"/>
    <n v="2601470"/>
    <x v="2"/>
    <s v="Payaxis"/>
    <n v="26961130"/>
    <n v="0.9120013124691333"/>
    <x v="1"/>
  </r>
  <r>
    <s v="ODR2162319549e"/>
    <s v="C492850L"/>
    <x v="142"/>
    <s v="P217083"/>
    <n v="2945704"/>
    <n v="1"/>
    <n v="29457000"/>
    <n v="0"/>
    <n v="29457000"/>
    <n v="1"/>
    <x v="0"/>
    <n v="1"/>
    <n v="8"/>
    <d v="2021-07-09T00:00:00"/>
    <x v="535"/>
    <n v="29457000"/>
    <n v="2503800"/>
    <x v="2"/>
    <s v="ublcreditcard"/>
    <n v="26953200"/>
    <n v="0.9150015276504736"/>
    <x v="1"/>
  </r>
  <r>
    <s v="ODR7750743049r"/>
    <s v="C501840L"/>
    <x v="368"/>
    <s v="P825073"/>
    <n v="2924070"/>
    <n v="1"/>
    <n v="29240700"/>
    <n v="0"/>
    <n v="29240700"/>
    <n v="1"/>
    <x v="0"/>
    <n v="1"/>
    <n v="7"/>
    <d v="2022-03-14T00:00:00"/>
    <x v="536"/>
    <n v="29240700"/>
    <n v="1783670"/>
    <x v="1"/>
    <s v="Easypay"/>
    <n v="27457030"/>
    <n v="0.93900043432612768"/>
    <x v="1"/>
  </r>
  <r>
    <s v="ODR2239074736t"/>
    <s v="C924458L"/>
    <x v="401"/>
    <s v="P209422"/>
    <n v="730742"/>
    <n v="4"/>
    <n v="29229700"/>
    <n v="0"/>
    <n v="29229700"/>
    <n v="1"/>
    <x v="1"/>
    <n v="0"/>
    <n v="4"/>
    <d v="2021-10-03T00:00:00"/>
    <x v="537"/>
    <n v="7307420"/>
    <n v="643046"/>
    <x v="4"/>
    <s v="Payaxis"/>
    <n v="26657516"/>
    <n v="0.91200101266862132"/>
    <x v="2"/>
  </r>
  <r>
    <s v="ODR3773190172s"/>
    <s v="C795566L"/>
    <x v="102"/>
    <s v="P176485"/>
    <n v="2911600"/>
    <n v="1"/>
    <n v="29116000"/>
    <n v="0"/>
    <n v="29116000"/>
    <n v="1"/>
    <x v="1"/>
    <n v="0"/>
    <n v="1"/>
    <d v="2021-09-05T00:00:00"/>
    <x v="538"/>
    <n v="29116000"/>
    <n v="2038120"/>
    <x v="2"/>
    <s v="cod"/>
    <n v="27077880"/>
    <n v="0.93"/>
    <x v="1"/>
  </r>
  <r>
    <s v="ODR7173285407q"/>
    <s v="C558438L"/>
    <x v="34"/>
    <s v="P176485"/>
    <n v="2911600"/>
    <n v="1"/>
    <n v="29116000"/>
    <n v="0"/>
    <n v="29116000"/>
    <n v="1"/>
    <x v="0"/>
    <n v="0"/>
    <n v="1"/>
    <d v="2022-04-24T00:00:00"/>
    <x v="538"/>
    <n v="29116000"/>
    <n v="2038120"/>
    <x v="2"/>
    <s v="cod"/>
    <n v="27077880"/>
    <n v="0.93"/>
    <x v="1"/>
  </r>
  <r>
    <s v="ODR5822797461w"/>
    <s v="C781213L"/>
    <x v="16"/>
    <s v="P720522"/>
    <n v="2900000"/>
    <n v="1"/>
    <n v="29000000"/>
    <n v="0"/>
    <n v="29000000"/>
    <n v="1"/>
    <x v="0"/>
    <n v="0"/>
    <n v="1"/>
    <d v="2021-08-23T00:00:00"/>
    <x v="539"/>
    <n v="29000000"/>
    <n v="1740000"/>
    <x v="6"/>
    <s v="cod"/>
    <n v="27260000"/>
    <n v="0.94"/>
    <x v="1"/>
  </r>
  <r>
    <s v="ODR5783737922z"/>
    <s v="C781213L"/>
    <x v="148"/>
    <s v="P624876"/>
    <n v="1450000"/>
    <n v="2"/>
    <n v="29000000"/>
    <n v="0"/>
    <n v="29000000"/>
    <n v="1"/>
    <x v="0"/>
    <n v="0"/>
    <n v="1"/>
    <d v="2021-08-23T00:00:00"/>
    <x v="540"/>
    <n v="14500000"/>
    <n v="1261500"/>
    <x v="8"/>
    <s v="cod"/>
    <n v="26477000"/>
    <n v="0.91300000000000003"/>
    <x v="1"/>
  </r>
  <r>
    <s v="ODR9081701690h"/>
    <s v="C995819L"/>
    <x v="394"/>
    <s v="P880316"/>
    <n v="2899942"/>
    <n v="1"/>
    <n v="28999400"/>
    <n v="0"/>
    <n v="28999400"/>
    <n v="1"/>
    <x v="1"/>
    <n v="0"/>
    <n v="4"/>
    <d v="2022-07-21T00:00:00"/>
    <x v="541"/>
    <n v="28999400"/>
    <n v="2174940"/>
    <x v="2"/>
    <s v="Payaxis"/>
    <n v="26824460"/>
    <n v="0.9250005172520811"/>
    <x v="1"/>
  </r>
  <r>
    <s v="ODR6065344412x"/>
    <s v="C522216L"/>
    <x v="47"/>
    <s v="P533917"/>
    <n v="2899942"/>
    <n v="1"/>
    <n v="28999400"/>
    <n v="0"/>
    <n v="28999400"/>
    <n v="1"/>
    <x v="0"/>
    <n v="0"/>
    <n v="1"/>
    <d v="2022-05-12T00:00:00"/>
    <x v="542"/>
    <n v="28999400"/>
    <n v="2609940"/>
    <x v="9"/>
    <s v="cod"/>
    <n v="26389460"/>
    <n v="0.91000020690083239"/>
    <x v="1"/>
  </r>
  <r>
    <s v="ODR8202055451l"/>
    <s v="C770029L"/>
    <x v="141"/>
    <s v="P421755"/>
    <n v="2899942"/>
    <n v="1"/>
    <n v="28999400"/>
    <n v="0"/>
    <n v="28999400"/>
    <n v="1"/>
    <x v="0"/>
    <n v="0"/>
    <n v="1"/>
    <d v="2021-07-16T00:00:00"/>
    <x v="543"/>
    <n v="28999400"/>
    <n v="2319940"/>
    <x v="4"/>
    <s v="cod"/>
    <n v="26679460"/>
    <n v="0.92000041380166486"/>
    <x v="1"/>
  </r>
  <r>
    <s v="ODR6319529072t"/>
    <s v="C191188L"/>
    <x v="122"/>
    <s v="P355452"/>
    <n v="2899942"/>
    <n v="1"/>
    <n v="28999400"/>
    <n v="0"/>
    <n v="28999400"/>
    <n v="1"/>
    <x v="0"/>
    <n v="0"/>
    <n v="1"/>
    <d v="2021-12-08T00:00:00"/>
    <x v="544"/>
    <n v="28999400"/>
    <n v="2377940"/>
    <x v="4"/>
    <s v="cod"/>
    <n v="26621460"/>
    <n v="0.91800037242149835"/>
    <x v="1"/>
  </r>
  <r>
    <s v="ODR1236241982s"/>
    <s v="C734785L"/>
    <x v="242"/>
    <s v="P392583"/>
    <n v="1449942"/>
    <n v="2"/>
    <n v="28998800"/>
    <n v="0"/>
    <n v="28998800"/>
    <n v="1"/>
    <x v="0"/>
    <n v="1"/>
    <n v="12"/>
    <d v="2021-08-28T00:00:00"/>
    <x v="545"/>
    <n v="14499400"/>
    <n v="1232440"/>
    <x v="4"/>
    <s v="internetbanking"/>
    <n v="26533920"/>
    <n v="0.91500062071533994"/>
    <x v="1"/>
  </r>
  <r>
    <s v="ODR4067292679y"/>
    <s v="C813497L"/>
    <x v="147"/>
    <s v="P253922"/>
    <n v="2871000"/>
    <n v="1"/>
    <n v="28710000"/>
    <n v="0"/>
    <n v="28710000"/>
    <n v="1"/>
    <x v="0"/>
    <n v="0"/>
    <n v="1"/>
    <d v="2022-05-14T00:00:00"/>
    <x v="546"/>
    <n v="28710000"/>
    <n v="2124540"/>
    <x v="5"/>
    <s v="cod"/>
    <n v="26585460"/>
    <n v="0.92600000000000005"/>
    <x v="1"/>
  </r>
  <r>
    <s v="ODR5236505000y"/>
    <s v="C265629L"/>
    <x v="214"/>
    <s v="P506029"/>
    <n v="2869840"/>
    <n v="1"/>
    <n v="28698400"/>
    <n v="0"/>
    <n v="28698400"/>
    <n v="1"/>
    <x v="0"/>
    <n v="0"/>
    <n v="1"/>
    <d v="2022-06-18T00:00:00"/>
    <x v="23"/>
    <n v="28698400"/>
    <n v="1750560"/>
    <x v="3"/>
    <s v="cod"/>
    <n v="26947840"/>
    <n v="0.93900147743428208"/>
    <x v="1"/>
  </r>
  <r>
    <s v="ODR7399189782k"/>
    <s v="C972737L"/>
    <x v="302"/>
    <s v="P952872"/>
    <n v="2869840"/>
    <n v="1"/>
    <n v="28698400"/>
    <n v="0"/>
    <n v="28698400"/>
    <n v="1"/>
    <x v="0"/>
    <n v="0"/>
    <n v="1"/>
    <d v="2021-07-21T00:00:00"/>
    <x v="547"/>
    <n v="28698400"/>
    <n v="2554150"/>
    <x v="3"/>
    <s v="cod"/>
    <n v="26144250"/>
    <n v="0.91100026482312602"/>
    <x v="1"/>
  </r>
  <r>
    <s v="ODR3895902351p"/>
    <s v="C158367L"/>
    <x v="234"/>
    <s v="P353796"/>
    <n v="2865200"/>
    <n v="1"/>
    <n v="28652000"/>
    <n v="0"/>
    <n v="28652000"/>
    <n v="1"/>
    <x v="0"/>
    <n v="0"/>
    <n v="1"/>
    <d v="2021-07-16T00:00:00"/>
    <x v="548"/>
    <n v="28652000"/>
    <n v="2292160"/>
    <x v="1"/>
    <s v="cod"/>
    <n v="26359840"/>
    <n v="0.92"/>
    <x v="1"/>
  </r>
  <r>
    <s v="ODR1506734934x"/>
    <s v="C374672L"/>
    <x v="194"/>
    <s v="P353796"/>
    <n v="2865200"/>
    <n v="1"/>
    <n v="28652000"/>
    <n v="0"/>
    <n v="28652000"/>
    <n v="1"/>
    <x v="0"/>
    <n v="0"/>
    <n v="1"/>
    <d v="2021-07-17T00:00:00"/>
    <x v="548"/>
    <n v="28652000"/>
    <n v="2292160"/>
    <x v="1"/>
    <s v="cod"/>
    <n v="26359840"/>
    <n v="0.92"/>
    <x v="1"/>
  </r>
  <r>
    <s v="ODR1350484141d"/>
    <s v="C166968L"/>
    <x v="402"/>
    <s v="P353796"/>
    <n v="2865200"/>
    <n v="1"/>
    <n v="28652000"/>
    <n v="0"/>
    <n v="28652000"/>
    <n v="1"/>
    <x v="0"/>
    <n v="0"/>
    <n v="1"/>
    <d v="2021-07-26T00:00:00"/>
    <x v="548"/>
    <n v="28652000"/>
    <n v="2292160"/>
    <x v="1"/>
    <s v="cod"/>
    <n v="26359840"/>
    <n v="0.92"/>
    <x v="1"/>
  </r>
  <r>
    <s v="ODR5007145564q"/>
    <s v="C382868L"/>
    <x v="31"/>
    <s v="P746317"/>
    <n v="2860560"/>
    <n v="1"/>
    <n v="28605600"/>
    <n v="0"/>
    <n v="28605600"/>
    <n v="1"/>
    <x v="0"/>
    <n v="0"/>
    <n v="1"/>
    <d v="2021-07-07T00:00:00"/>
    <x v="549"/>
    <n v="28605600"/>
    <n v="2174010"/>
    <x v="9"/>
    <s v="cod"/>
    <n v="26431590"/>
    <n v="0.9240005453477641"/>
    <x v="1"/>
  </r>
  <r>
    <s v="ODR6027454144h"/>
    <s v="C780584L"/>
    <x v="49"/>
    <s v="P182780"/>
    <n v="2858240"/>
    <n v="1"/>
    <n v="28582400"/>
    <n v="0"/>
    <n v="28582400"/>
    <n v="1"/>
    <x v="1"/>
    <n v="0"/>
    <n v="2"/>
    <d v="2021-11-17T00:00:00"/>
    <x v="550"/>
    <n v="28512800"/>
    <n v="2195470"/>
    <x v="2"/>
    <s v="jazzvoucher"/>
    <n v="26386930"/>
    <n v="0.92318804579041647"/>
    <x v="1"/>
  </r>
  <r>
    <s v="ODR1433750479i"/>
    <s v="C949023L"/>
    <x v="306"/>
    <s v="P182780"/>
    <n v="2858240"/>
    <n v="1"/>
    <n v="28582400"/>
    <n v="0"/>
    <n v="28582400"/>
    <n v="1"/>
    <x v="1"/>
    <n v="0"/>
    <n v="2"/>
    <d v="2021-11-27T00:00:00"/>
    <x v="550"/>
    <n v="28512800"/>
    <n v="2195470"/>
    <x v="2"/>
    <s v="jazzvoucher"/>
    <n v="26386930"/>
    <n v="0.92318804579041647"/>
    <x v="1"/>
  </r>
  <r>
    <s v="ODR3182294673e"/>
    <s v="C949023L"/>
    <x v="345"/>
    <s v="P182780"/>
    <n v="2858240"/>
    <n v="1"/>
    <n v="28582400"/>
    <n v="0"/>
    <n v="28582400"/>
    <n v="1"/>
    <x v="0"/>
    <n v="1"/>
    <n v="2"/>
    <d v="2021-11-27T00:00:00"/>
    <x v="550"/>
    <n v="28512800"/>
    <n v="2195470"/>
    <x v="2"/>
    <s v="jazzvoucher"/>
    <n v="26386930"/>
    <n v="0.92318804579041647"/>
    <x v="1"/>
  </r>
  <r>
    <s v="ODR7074496527p"/>
    <s v="C781213L"/>
    <x v="112"/>
    <s v="P746103"/>
    <n v="2842000"/>
    <n v="1"/>
    <n v="28420000"/>
    <n v="0"/>
    <n v="28420000"/>
    <n v="1"/>
    <x v="0"/>
    <n v="0"/>
    <n v="1"/>
    <d v="2021-08-23T00:00:00"/>
    <x v="551"/>
    <n v="28420000"/>
    <n v="2159920"/>
    <x v="6"/>
    <s v="cod"/>
    <n v="26260080"/>
    <n v="0.92400000000000004"/>
    <x v="1"/>
  </r>
  <r>
    <s v="ODR3506625842o"/>
    <s v="C738725L"/>
    <x v="335"/>
    <s v="P180847"/>
    <n v="2841942"/>
    <n v="1"/>
    <n v="28419400"/>
    <n v="0"/>
    <n v="28419400"/>
    <n v="1"/>
    <x v="0"/>
    <n v="0"/>
    <n v="1"/>
    <d v="2021-08-27T00:00:00"/>
    <x v="552"/>
    <n v="28419400"/>
    <n v="2301960"/>
    <x v="2"/>
    <s v="cod"/>
    <n v="26117440"/>
    <n v="0.91900040113443637"/>
    <x v="1"/>
  </r>
  <r>
    <s v="ODR2459422485j"/>
    <s v="C158367L"/>
    <x v="48"/>
    <s v="P457899"/>
    <n v="2841942"/>
    <n v="1"/>
    <n v="28419400"/>
    <n v="0"/>
    <n v="28419400"/>
    <n v="1"/>
    <x v="0"/>
    <n v="0"/>
    <n v="1"/>
    <d v="2021-07-16T00:00:00"/>
    <x v="553"/>
    <n v="28419400"/>
    <n v="2017760"/>
    <x v="4"/>
    <s v="cod"/>
    <n v="26401640"/>
    <n v="0.92900061225782393"/>
    <x v="1"/>
  </r>
  <r>
    <s v="ODR6861028057m"/>
    <s v="C214179L"/>
    <x v="349"/>
    <s v="P184758"/>
    <n v="2837360"/>
    <n v="1"/>
    <n v="28373600"/>
    <n v="0"/>
    <n v="28373600"/>
    <n v="1"/>
    <x v="1"/>
    <n v="0"/>
    <n v="1"/>
    <d v="2022-04-03T00:00:00"/>
    <x v="554"/>
    <n v="28373600"/>
    <n v="2099600"/>
    <x v="8"/>
    <s v="cod"/>
    <n v="26274000"/>
    <n v="0.9260016353229763"/>
    <x v="1"/>
  </r>
  <r>
    <s v="ODR4656716007m"/>
    <s v="C214179L"/>
    <x v="112"/>
    <s v="P184758"/>
    <n v="2837360"/>
    <n v="1"/>
    <n v="28373600"/>
    <n v="0"/>
    <n v="28373600"/>
    <n v="1"/>
    <x v="0"/>
    <n v="0"/>
    <n v="1"/>
    <d v="2022-04-03T00:00:00"/>
    <x v="554"/>
    <n v="28373600"/>
    <n v="2099600"/>
    <x v="8"/>
    <s v="cod"/>
    <n v="26274000"/>
    <n v="0.9260016353229763"/>
    <x v="1"/>
  </r>
  <r>
    <s v="ODR5779760502e"/>
    <s v="C574563L"/>
    <x v="402"/>
    <s v="P618516"/>
    <n v="2818800"/>
    <n v="1"/>
    <n v="28188000"/>
    <n v="0"/>
    <n v="28188000"/>
    <n v="1"/>
    <x v="0"/>
    <n v="1"/>
    <n v="1"/>
    <d v="2021-08-20T00:00:00"/>
    <x v="555"/>
    <n v="28188000"/>
    <n v="1916780"/>
    <x v="2"/>
    <s v="cod"/>
    <n v="26271220"/>
    <n v="0.93200014190435643"/>
    <x v="1"/>
  </r>
  <r>
    <s v="ODR4136825132k"/>
    <s v="C329062L"/>
    <x v="334"/>
    <s v="P522597"/>
    <n v="2813000"/>
    <n v="1"/>
    <n v="28130000"/>
    <n v="0"/>
    <n v="28130000"/>
    <n v="1"/>
    <x v="1"/>
    <n v="0"/>
    <n v="4"/>
    <d v="2022-02-09T00:00:00"/>
    <x v="556"/>
    <n v="28130000"/>
    <n v="2362920"/>
    <x v="2"/>
    <s v="Payaxis"/>
    <n v="25767080"/>
    <n v="0.91600000000000004"/>
    <x v="1"/>
  </r>
  <r>
    <s v="ODR9251253234g"/>
    <s v="C168471L"/>
    <x v="283"/>
    <s v="P918122"/>
    <n v="2802270"/>
    <n v="1"/>
    <n v="28022700"/>
    <n v="0"/>
    <n v="28022700"/>
    <n v="1"/>
    <x v="1"/>
    <n v="0"/>
    <n v="4"/>
    <d v="2021-10-12T00:00:00"/>
    <x v="6"/>
    <n v="24560100"/>
    <n v="2063000"/>
    <x v="3"/>
    <s v="Payaxis"/>
    <n v="25959700"/>
    <n v="0.92638111245525945"/>
    <x v="1"/>
  </r>
  <r>
    <s v="ODR5777278883v"/>
    <s v="C168471L"/>
    <x v="58"/>
    <s v="P918122"/>
    <n v="2802270"/>
    <n v="1"/>
    <n v="28022700"/>
    <n v="0"/>
    <n v="28022700"/>
    <n v="1"/>
    <x v="1"/>
    <n v="0"/>
    <n v="4"/>
    <d v="2021-10-12T00:00:00"/>
    <x v="6"/>
    <n v="24560100"/>
    <n v="2063000"/>
    <x v="3"/>
    <s v="Payaxis"/>
    <n v="25959700"/>
    <n v="0.92638111245525945"/>
    <x v="1"/>
  </r>
  <r>
    <s v="ODR6587401382p"/>
    <s v="C972737L"/>
    <x v="354"/>
    <s v="P918122"/>
    <n v="2802270"/>
    <n v="1"/>
    <n v="28022700"/>
    <n v="0"/>
    <n v="28022700"/>
    <n v="1"/>
    <x v="0"/>
    <n v="0"/>
    <n v="1"/>
    <d v="2021-07-21T00:00:00"/>
    <x v="6"/>
    <n v="24560100"/>
    <n v="2063000"/>
    <x v="3"/>
    <s v="cod"/>
    <n v="25959700"/>
    <n v="0.92638111245525945"/>
    <x v="1"/>
  </r>
  <r>
    <s v="ODR8166113496c"/>
    <s v="C986837L"/>
    <x v="318"/>
    <s v="P584875"/>
    <n v="73544"/>
    <n v="38"/>
    <n v="27946700"/>
    <n v="0"/>
    <n v="27946700"/>
    <n v="1"/>
    <x v="1"/>
    <n v="0"/>
    <n v="1"/>
    <d v="2021-07-17T00:00:00"/>
    <x v="557"/>
    <n v="735440"/>
    <n v="59566"/>
    <x v="9"/>
    <s v="cod"/>
    <n v="25683192"/>
    <n v="0.919006251185292"/>
    <x v="2"/>
  </r>
  <r>
    <s v="ODR7826215109g"/>
    <s v="C139822L"/>
    <x v="400"/>
    <s v="P934032"/>
    <n v="2793570"/>
    <n v="1"/>
    <n v="27935700"/>
    <n v="0"/>
    <n v="27935700"/>
    <n v="1"/>
    <x v="0"/>
    <n v="1"/>
    <n v="4"/>
    <d v="2021-10-09T00:00:00"/>
    <x v="346"/>
    <n v="27002500"/>
    <n v="2025190"/>
    <x v="2"/>
    <s v="Payaxis"/>
    <n v="25910510"/>
    <n v="0.9275053068296123"/>
    <x v="1"/>
  </r>
  <r>
    <s v="ODR7796488821w"/>
    <s v="C972737L"/>
    <x v="239"/>
    <s v="P298813"/>
    <n v="2784348"/>
    <n v="1"/>
    <n v="27843500"/>
    <n v="0"/>
    <n v="27843500"/>
    <n v="1"/>
    <x v="0"/>
    <n v="0"/>
    <n v="1"/>
    <d v="2021-07-21T00:00:00"/>
    <x v="558"/>
    <n v="27843500"/>
    <n v="2143910"/>
    <x v="2"/>
    <s v="cod"/>
    <n v="25699590"/>
    <n v="0.9230014186434895"/>
    <x v="1"/>
  </r>
  <r>
    <s v="ODR1481160106y"/>
    <s v="C880014L"/>
    <x v="34"/>
    <s v="P333900"/>
    <n v="2784000"/>
    <n v="1"/>
    <n v="27840000"/>
    <n v="0"/>
    <n v="27840000"/>
    <n v="1"/>
    <x v="1"/>
    <n v="0"/>
    <n v="7"/>
    <d v="2022-07-11T00:00:00"/>
    <x v="559"/>
    <n v="27840000"/>
    <n v="1698240"/>
    <x v="3"/>
    <s v="Easypay"/>
    <n v="26141760"/>
    <n v="0.93899999999999995"/>
    <x v="1"/>
  </r>
  <r>
    <s v="ODR6843111529b"/>
    <s v="C374672L"/>
    <x v="94"/>
    <s v="P640140"/>
    <n v="2784000"/>
    <n v="1"/>
    <n v="27840000"/>
    <n v="0"/>
    <n v="27840000"/>
    <n v="1"/>
    <x v="0"/>
    <n v="0"/>
    <n v="1"/>
    <d v="2021-07-17T00:00:00"/>
    <x v="89"/>
    <n v="27840000"/>
    <n v="2171520"/>
    <x v="8"/>
    <s v="cod"/>
    <n v="25668480"/>
    <n v="0.92200000000000004"/>
    <x v="1"/>
  </r>
  <r>
    <s v="ODR9658462604y"/>
    <s v="C331675L"/>
    <x v="346"/>
    <s v="P611114"/>
    <n v="2783942"/>
    <n v="1"/>
    <n v="27839400"/>
    <n v="0"/>
    <n v="27839400"/>
    <n v="1"/>
    <x v="1"/>
    <n v="0"/>
    <n v="1"/>
    <d v="2021-12-15T00:00:00"/>
    <x v="17"/>
    <n v="27839400"/>
    <n v="2338500"/>
    <x v="1"/>
    <s v="cod"/>
    <n v="25500900"/>
    <n v="0.91600034483501802"/>
    <x v="1"/>
  </r>
  <r>
    <s v="ODR4011490184m"/>
    <s v="C132488L"/>
    <x v="266"/>
    <s v="P611114"/>
    <n v="2783942"/>
    <n v="1"/>
    <n v="27839400"/>
    <n v="0"/>
    <n v="27839400"/>
    <n v="1"/>
    <x v="0"/>
    <n v="1"/>
    <n v="4"/>
    <d v="2021-12-09T00:00:00"/>
    <x v="17"/>
    <n v="27839400"/>
    <n v="2338500"/>
    <x v="1"/>
    <s v="Payaxis"/>
    <n v="25500900"/>
    <n v="0.91600034483501802"/>
    <x v="1"/>
  </r>
  <r>
    <s v="ODR5866903653p"/>
    <s v="C872920L"/>
    <x v="191"/>
    <s v="P611114"/>
    <n v="2783942"/>
    <n v="1"/>
    <n v="27839400"/>
    <n v="0"/>
    <n v="27839400"/>
    <n v="1"/>
    <x v="0"/>
    <n v="0"/>
    <n v="1"/>
    <d v="2021-09-18T00:00:00"/>
    <x v="17"/>
    <n v="27839400"/>
    <n v="2338500"/>
    <x v="1"/>
    <s v="cod"/>
    <n v="25500900"/>
    <n v="0.91600034483501802"/>
    <x v="1"/>
  </r>
  <r>
    <s v="ODR9408336346i"/>
    <s v="C996508L"/>
    <x v="289"/>
    <s v="P611114"/>
    <n v="2783942"/>
    <n v="1"/>
    <n v="27839400"/>
    <n v="0"/>
    <n v="27839400"/>
    <n v="1"/>
    <x v="0"/>
    <n v="0"/>
    <n v="1"/>
    <d v="2021-07-10T00:00:00"/>
    <x v="17"/>
    <n v="27839400"/>
    <n v="2338500"/>
    <x v="1"/>
    <s v="cod"/>
    <n v="25500900"/>
    <n v="0.91600034483501802"/>
    <x v="1"/>
  </r>
  <r>
    <s v="ODR2319477211b"/>
    <s v="C872920L"/>
    <x v="335"/>
    <s v="P611114"/>
    <n v="2783942"/>
    <n v="1"/>
    <n v="27839400"/>
    <n v="0"/>
    <n v="27839400"/>
    <n v="1"/>
    <x v="0"/>
    <n v="0"/>
    <n v="1"/>
    <d v="2021-09-18T00:00:00"/>
    <x v="17"/>
    <n v="27839400"/>
    <n v="2338500"/>
    <x v="1"/>
    <s v="cod"/>
    <n v="25500900"/>
    <n v="0.91600034483501802"/>
    <x v="1"/>
  </r>
  <r>
    <s v="ODR6112643407w"/>
    <s v="C996508L"/>
    <x v="253"/>
    <s v="P611114"/>
    <n v="2783942"/>
    <n v="1"/>
    <n v="27839400"/>
    <n v="0"/>
    <n v="27839400"/>
    <n v="1"/>
    <x v="0"/>
    <n v="0"/>
    <n v="1"/>
    <d v="2021-07-10T00:00:00"/>
    <x v="17"/>
    <n v="27839400"/>
    <n v="2338500"/>
    <x v="1"/>
    <s v="cod"/>
    <n v="25500900"/>
    <n v="0.91600034483501802"/>
    <x v="1"/>
  </r>
  <r>
    <s v="ODR1308032776f"/>
    <s v="C872920L"/>
    <x v="50"/>
    <s v="P611114"/>
    <n v="2783942"/>
    <n v="1"/>
    <n v="27839400"/>
    <n v="0"/>
    <n v="27839400"/>
    <n v="1"/>
    <x v="0"/>
    <n v="0"/>
    <n v="1"/>
    <d v="2021-09-18T00:00:00"/>
    <x v="17"/>
    <n v="27839400"/>
    <n v="2338500"/>
    <x v="1"/>
    <s v="cod"/>
    <n v="25500900"/>
    <n v="0.91600034483501802"/>
    <x v="1"/>
  </r>
  <r>
    <s v="ODR2188558244q"/>
    <s v="C215074L"/>
    <x v="203"/>
    <s v="P611114"/>
    <n v="2783942"/>
    <n v="1"/>
    <n v="27839400"/>
    <n v="0"/>
    <n v="27839400"/>
    <n v="1"/>
    <x v="1"/>
    <n v="0"/>
    <n v="4"/>
    <d v="2021-09-13T00:00:00"/>
    <x v="17"/>
    <n v="27839400"/>
    <n v="2338500"/>
    <x v="1"/>
    <s v="Payaxis"/>
    <n v="25500900"/>
    <n v="0.91600034483501802"/>
    <x v="1"/>
  </r>
  <r>
    <s v="ODR5008860616j"/>
    <s v="C215074L"/>
    <x v="213"/>
    <s v="P611114"/>
    <n v="2783942"/>
    <n v="1"/>
    <n v="27839400"/>
    <n v="0"/>
    <n v="27839400"/>
    <n v="1"/>
    <x v="1"/>
    <n v="0"/>
    <n v="4"/>
    <d v="2021-09-13T00:00:00"/>
    <x v="17"/>
    <n v="27839400"/>
    <n v="2338500"/>
    <x v="1"/>
    <s v="Payaxis"/>
    <n v="25500900"/>
    <n v="0.91600034483501802"/>
    <x v="1"/>
  </r>
  <r>
    <s v="ODR7159770921j"/>
    <s v="C215074L"/>
    <x v="296"/>
    <s v="P611114"/>
    <n v="2783942"/>
    <n v="1"/>
    <n v="27839400"/>
    <n v="0"/>
    <n v="27839400"/>
    <n v="1"/>
    <x v="1"/>
    <n v="0"/>
    <n v="4"/>
    <d v="2021-09-13T00:00:00"/>
    <x v="17"/>
    <n v="27839400"/>
    <n v="2338500"/>
    <x v="1"/>
    <s v="Payaxis"/>
    <n v="25500900"/>
    <n v="0.91600034483501802"/>
    <x v="1"/>
  </r>
  <r>
    <s v="ODR7391169871k"/>
    <s v="C215074L"/>
    <x v="190"/>
    <s v="P611114"/>
    <n v="2783942"/>
    <n v="1"/>
    <n v="27839400"/>
    <n v="0"/>
    <n v="27839400"/>
    <n v="1"/>
    <x v="0"/>
    <n v="1"/>
    <n v="4"/>
    <d v="2021-09-13T00:00:00"/>
    <x v="17"/>
    <n v="27839400"/>
    <n v="2338500"/>
    <x v="1"/>
    <s v="Payaxis"/>
    <n v="25500900"/>
    <n v="0.91600034483501802"/>
    <x v="1"/>
  </r>
  <r>
    <s v="ODR3051992515r"/>
    <s v="C213343L"/>
    <x v="324"/>
    <s v="P547290"/>
    <n v="1391942"/>
    <n v="2"/>
    <n v="27838800"/>
    <n v="0"/>
    <n v="27838800"/>
    <n v="1"/>
    <x v="1"/>
    <n v="0"/>
    <n v="4"/>
    <d v="2021-12-27T00:00:00"/>
    <x v="560"/>
    <n v="13919400"/>
    <n v="974342"/>
    <x v="4"/>
    <s v="Payaxis"/>
    <n v="25890116"/>
    <n v="0.9300011494748337"/>
    <x v="1"/>
  </r>
  <r>
    <s v="ODR8096128747f"/>
    <s v="C927720L"/>
    <x v="321"/>
    <s v="P805257"/>
    <n v="2778200"/>
    <n v="1"/>
    <n v="27782000"/>
    <n v="0"/>
    <n v="27782000"/>
    <n v="1"/>
    <x v="1"/>
    <n v="0"/>
    <n v="4"/>
    <d v="2021-08-25T00:00:00"/>
    <x v="561"/>
    <n v="27782000"/>
    <n v="1694700"/>
    <x v="9"/>
    <s v="Payaxis"/>
    <n v="26087300"/>
    <n v="0.93900007198905766"/>
    <x v="1"/>
  </r>
  <r>
    <s v="ODR7171814451q"/>
    <s v="C927720L"/>
    <x v="173"/>
    <s v="P805257"/>
    <n v="2778200"/>
    <n v="1"/>
    <n v="27782000"/>
    <n v="0"/>
    <n v="27782000"/>
    <n v="1"/>
    <x v="0"/>
    <n v="0"/>
    <n v="4"/>
    <d v="2021-08-25T00:00:00"/>
    <x v="561"/>
    <n v="27782000"/>
    <n v="1694700"/>
    <x v="9"/>
    <s v="Payaxis"/>
    <n v="26087300"/>
    <n v="0.93900007198905766"/>
    <x v="1"/>
  </r>
  <r>
    <s v="ODR8177419994b"/>
    <s v="C527307L"/>
    <x v="78"/>
    <s v="P571622"/>
    <n v="2774836"/>
    <n v="1"/>
    <n v="27748400"/>
    <n v="0"/>
    <n v="27748400"/>
    <n v="1"/>
    <x v="0"/>
    <n v="0"/>
    <n v="4"/>
    <d v="2021-10-04T00:00:00"/>
    <x v="562"/>
    <n v="27748400"/>
    <n v="2414080"/>
    <x v="2"/>
    <s v="Payaxis"/>
    <n v="25334320"/>
    <n v="0.91300110997390838"/>
    <x v="1"/>
  </r>
  <r>
    <s v="ODR8298392594n"/>
    <s v="C168876L"/>
    <x v="327"/>
    <s v="P754831"/>
    <n v="550942"/>
    <n v="5"/>
    <n v="27547100"/>
    <n v="0"/>
    <n v="27547100"/>
    <n v="1"/>
    <x v="0"/>
    <n v="1"/>
    <n v="1"/>
    <d v="2022-01-27T00:00:00"/>
    <x v="265"/>
    <n v="5509420"/>
    <n v="429722"/>
    <x v="4"/>
    <s v="cod"/>
    <n v="25398490"/>
    <n v="0.92200231603326666"/>
    <x v="2"/>
  </r>
  <r>
    <s v="ODR5706223491p"/>
    <s v="C492850L"/>
    <x v="181"/>
    <s v="P263108"/>
    <n v="2749200"/>
    <n v="1"/>
    <n v="27492000"/>
    <n v="0"/>
    <n v="27492000"/>
    <n v="1"/>
    <x v="1"/>
    <n v="0"/>
    <n v="4"/>
    <d v="2021-07-09T00:00:00"/>
    <x v="563"/>
    <n v="21181600"/>
    <n v="1630960"/>
    <x v="2"/>
    <s v="Payaxis"/>
    <n v="25861040"/>
    <n v="0.94067510548523203"/>
    <x v="1"/>
  </r>
  <r>
    <s v="ODR9461580861i"/>
    <s v="C595809L"/>
    <x v="375"/>
    <s v="P240605"/>
    <n v="2741370"/>
    <n v="1"/>
    <n v="27413700"/>
    <n v="0"/>
    <n v="27413700"/>
    <n v="1"/>
    <x v="1"/>
    <n v="0"/>
    <n v="4"/>
    <d v="2021-10-09T00:00:00"/>
    <x v="7"/>
    <n v="24797900"/>
    <n v="2083010"/>
    <x v="3"/>
    <s v="Payaxis"/>
    <n v="25330690"/>
    <n v="0.92401572936159659"/>
    <x v="1"/>
  </r>
  <r>
    <s v="ODR5843120593b"/>
    <s v="C242231L"/>
    <x v="59"/>
    <s v="P240605"/>
    <n v="2741370"/>
    <n v="1"/>
    <n v="27413700"/>
    <n v="0"/>
    <n v="27413700"/>
    <n v="1"/>
    <x v="0"/>
    <n v="1"/>
    <n v="4"/>
    <d v="2021-09-22T00:00:00"/>
    <x v="7"/>
    <n v="24797900"/>
    <n v="2083010"/>
    <x v="3"/>
    <s v="Payaxis"/>
    <n v="25330690"/>
    <n v="0.92401572936159659"/>
    <x v="1"/>
  </r>
  <r>
    <s v="ODR9654843042h"/>
    <s v="C127878L"/>
    <x v="46"/>
    <s v="P240605"/>
    <n v="2741370"/>
    <n v="1"/>
    <n v="27413700"/>
    <n v="0"/>
    <n v="27413700"/>
    <n v="1"/>
    <x v="1"/>
    <n v="0"/>
    <n v="1"/>
    <d v="2021-09-13T00:00:00"/>
    <x v="7"/>
    <n v="24797900"/>
    <n v="2083010"/>
    <x v="3"/>
    <s v="cod"/>
    <n v="25330690"/>
    <n v="0.92401572936159659"/>
    <x v="1"/>
  </r>
  <r>
    <s v="ODR2968276119j"/>
    <s v="C989354L"/>
    <x v="204"/>
    <s v="P992760"/>
    <n v="2720200"/>
    <n v="1"/>
    <n v="27202000"/>
    <n v="0"/>
    <n v="27202000"/>
    <n v="1"/>
    <x v="1"/>
    <n v="0"/>
    <n v="4"/>
    <d v="2021-10-01T00:00:00"/>
    <x v="564"/>
    <n v="27202000"/>
    <n v="2284970"/>
    <x v="2"/>
    <s v="Payaxis"/>
    <n v="24917030"/>
    <n v="0.91599992647599437"/>
    <x v="1"/>
  </r>
  <r>
    <s v="ODR7698758082z"/>
    <s v="C791503L"/>
    <x v="161"/>
    <s v="P992760"/>
    <n v="2720200"/>
    <n v="1"/>
    <n v="27202000"/>
    <n v="0"/>
    <n v="27202000"/>
    <n v="1"/>
    <x v="1"/>
    <n v="0"/>
    <n v="4"/>
    <d v="2021-10-03T00:00:00"/>
    <x v="564"/>
    <n v="27202000"/>
    <n v="2284970"/>
    <x v="2"/>
    <s v="Payaxis"/>
    <n v="24917030"/>
    <n v="0.91599992647599437"/>
    <x v="1"/>
  </r>
  <r>
    <s v="ODR1270930024b"/>
    <s v="C980973L"/>
    <x v="68"/>
    <s v="P992760"/>
    <n v="2720200"/>
    <n v="1"/>
    <n v="27202000"/>
    <n v="0"/>
    <n v="27202000"/>
    <n v="1"/>
    <x v="1"/>
    <n v="0"/>
    <n v="4"/>
    <d v="2021-10-27T00:00:00"/>
    <x v="564"/>
    <n v="27202000"/>
    <n v="2284970"/>
    <x v="2"/>
    <s v="Payaxis"/>
    <n v="24917030"/>
    <n v="0.91599992647599437"/>
    <x v="1"/>
  </r>
  <r>
    <s v="ODR9351349167v"/>
    <s v="C531212L"/>
    <x v="168"/>
    <s v="P502182"/>
    <n v="2714400"/>
    <n v="1"/>
    <n v="27144000"/>
    <n v="0"/>
    <n v="27144000"/>
    <n v="1"/>
    <x v="0"/>
    <n v="1"/>
    <n v="4"/>
    <d v="2021-11-23T00:00:00"/>
    <x v="565"/>
    <n v="27144000"/>
    <n v="2035800"/>
    <x v="2"/>
    <s v="Payaxis"/>
    <n v="25108200"/>
    <n v="0.92500000000000004"/>
    <x v="1"/>
  </r>
  <r>
    <s v="ODR4748483611d"/>
    <s v="C317326L"/>
    <x v="92"/>
    <s v="P545027"/>
    <n v="2710050"/>
    <n v="1"/>
    <n v="27100500"/>
    <n v="0"/>
    <n v="27100500"/>
    <n v="1"/>
    <x v="0"/>
    <n v="0"/>
    <n v="1"/>
    <d v="2022-03-03T00:00:00"/>
    <x v="566"/>
    <n v="27100500"/>
    <n v="1761520"/>
    <x v="2"/>
    <s v="cod"/>
    <n v="25338980"/>
    <n v="0.93500046124610248"/>
    <x v="1"/>
  </r>
  <r>
    <s v="ODR2999389219m"/>
    <s v="C972737L"/>
    <x v="223"/>
    <s v="P934032"/>
    <n v="2700248"/>
    <n v="1"/>
    <n v="27002500"/>
    <n v="0"/>
    <n v="27002500"/>
    <n v="1"/>
    <x v="0"/>
    <n v="0"/>
    <n v="1"/>
    <d v="2021-07-21T00:00:00"/>
    <x v="346"/>
    <n v="27002500"/>
    <n v="2025190"/>
    <x v="2"/>
    <s v="cod"/>
    <n v="24977310"/>
    <n v="0.92499990741598004"/>
    <x v="1"/>
  </r>
  <r>
    <s v="ODR1238479430q"/>
    <s v="C972737L"/>
    <x v="114"/>
    <s v="P934032"/>
    <n v="2700248"/>
    <n v="1"/>
    <n v="27002500"/>
    <n v="0"/>
    <n v="27002500"/>
    <n v="1"/>
    <x v="0"/>
    <n v="0"/>
    <n v="1"/>
    <d v="2021-07-21T00:00:00"/>
    <x v="346"/>
    <n v="27002500"/>
    <n v="2025190"/>
    <x v="2"/>
    <s v="cod"/>
    <n v="24977310"/>
    <n v="0.92499990741598004"/>
    <x v="1"/>
  </r>
  <r>
    <s v="ODR2684213080s"/>
    <s v="C713431L"/>
    <x v="101"/>
    <s v="P809020"/>
    <n v="2668000"/>
    <n v="1"/>
    <n v="26680000"/>
    <n v="0"/>
    <n v="26680000"/>
    <n v="1"/>
    <x v="1"/>
    <n v="0"/>
    <n v="4"/>
    <d v="2022-06-22T00:00:00"/>
    <x v="567"/>
    <n v="26680000"/>
    <n v="2267800"/>
    <x v="2"/>
    <s v="Payaxis"/>
    <n v="24412200"/>
    <n v="0.91500000000000004"/>
    <x v="1"/>
  </r>
  <r>
    <s v="ODR8888326136d"/>
    <s v="C171874L"/>
    <x v="2"/>
    <s v="P926387"/>
    <n v="1333942"/>
    <n v="2"/>
    <n v="26678800"/>
    <n v="0"/>
    <n v="26678800"/>
    <n v="1"/>
    <x v="0"/>
    <n v="1"/>
    <n v="1"/>
    <d v="2021-11-12T00:00:00"/>
    <x v="274"/>
    <n v="13339400"/>
    <n v="1160520"/>
    <x v="4"/>
    <s v="cod"/>
    <n v="24357760"/>
    <n v="0.91300058473394607"/>
    <x v="1"/>
  </r>
  <r>
    <s v="ODR3209194892t"/>
    <s v="C416181L"/>
    <x v="128"/>
    <s v="P926387"/>
    <n v="1333942"/>
    <n v="2"/>
    <n v="26678800"/>
    <n v="0"/>
    <n v="26678800"/>
    <n v="1"/>
    <x v="1"/>
    <n v="0"/>
    <n v="7"/>
    <d v="2021-10-20T00:00:00"/>
    <x v="274"/>
    <n v="13339400"/>
    <n v="1160520"/>
    <x v="4"/>
    <s v="Easypay"/>
    <n v="24357760"/>
    <n v="0.91300058473394607"/>
    <x v="1"/>
  </r>
  <r>
    <s v="ODR8018316478c"/>
    <s v="C849740L"/>
    <x v="111"/>
    <s v="P926387"/>
    <n v="1333942"/>
    <n v="2"/>
    <n v="26678800"/>
    <n v="0"/>
    <n v="26678800"/>
    <n v="1"/>
    <x v="1"/>
    <n v="0"/>
    <n v="4"/>
    <d v="2021-07-20T00:00:00"/>
    <x v="274"/>
    <n v="13339400"/>
    <n v="1160520"/>
    <x v="4"/>
    <s v="Payaxis"/>
    <n v="24357760"/>
    <n v="0.91300058473394607"/>
    <x v="1"/>
  </r>
  <r>
    <s v="ODR3837857351a"/>
    <s v="C940987L"/>
    <x v="377"/>
    <s v="P191421"/>
    <n v="2650600"/>
    <n v="1"/>
    <n v="26506000"/>
    <n v="0"/>
    <n v="26506000"/>
    <n v="1"/>
    <x v="1"/>
    <n v="0"/>
    <n v="8"/>
    <d v="2021-08-28T00:00:00"/>
    <x v="568"/>
    <n v="26506000"/>
    <n v="1775900"/>
    <x v="9"/>
    <s v="ublcreditcard"/>
    <n v="24730100"/>
    <n v="0.93300007545461405"/>
    <x v="1"/>
  </r>
  <r>
    <s v="ODR7792202279g"/>
    <s v="C972737L"/>
    <x v="307"/>
    <s v="P473371"/>
    <n v="2633200"/>
    <n v="1"/>
    <n v="26332000"/>
    <n v="0"/>
    <n v="26332000"/>
    <n v="1"/>
    <x v="0"/>
    <n v="0"/>
    <n v="1"/>
    <d v="2021-07-21T00:00:00"/>
    <x v="569"/>
    <n v="26332000"/>
    <n v="1711580"/>
    <x v="1"/>
    <s v="cod"/>
    <n v="24620420"/>
    <n v="0.93500000000000005"/>
    <x v="1"/>
  </r>
  <r>
    <s v="ODR6069968896g"/>
    <s v="C399101L"/>
    <x v="326"/>
    <s v="P888679"/>
    <n v="1314686"/>
    <n v="2"/>
    <n v="26293700"/>
    <n v="0"/>
    <n v="26293700"/>
    <n v="1"/>
    <x v="0"/>
    <n v="0"/>
    <n v="1"/>
    <d v="2021-07-14T00:00:00"/>
    <x v="570"/>
    <n v="13146900"/>
    <n v="1064880"/>
    <x v="2"/>
    <s v="cod"/>
    <n v="24163940"/>
    <n v="0.91900112954814273"/>
    <x v="1"/>
  </r>
  <r>
    <s v="ODR5916317302l"/>
    <s v="C972737L"/>
    <x v="244"/>
    <s v="P934032"/>
    <n v="2625370"/>
    <n v="1"/>
    <n v="26253700"/>
    <n v="0"/>
    <n v="26253700"/>
    <n v="1"/>
    <x v="0"/>
    <n v="0"/>
    <n v="1"/>
    <d v="2021-07-21T00:00:00"/>
    <x v="346"/>
    <n v="27002500"/>
    <n v="2025190"/>
    <x v="2"/>
    <s v="cod"/>
    <n v="24228510"/>
    <n v="0.92286077771895014"/>
    <x v="1"/>
  </r>
  <r>
    <s v="ODR6015039387h"/>
    <s v="C372757L"/>
    <x v="292"/>
    <s v="P987392"/>
    <n v="2622470"/>
    <n v="1"/>
    <n v="26224700"/>
    <n v="0"/>
    <n v="26224700"/>
    <n v="1"/>
    <x v="1"/>
    <n v="0"/>
    <n v="1"/>
    <d v="2021-07-28T00:00:00"/>
    <x v="571"/>
    <n v="26224700"/>
    <n v="2229060"/>
    <x v="2"/>
    <s v="cod"/>
    <n v="23995640"/>
    <n v="0.91500150621360776"/>
    <x v="1"/>
  </r>
  <r>
    <s v="ODR9959068355v"/>
    <s v="C217246L"/>
    <x v="72"/>
    <s v="P173908"/>
    <n v="2618700"/>
    <n v="1"/>
    <n v="26187000"/>
    <n v="0"/>
    <n v="26187000"/>
    <n v="1"/>
    <x v="1"/>
    <n v="0"/>
    <n v="7"/>
    <d v="2022-08-04T00:00:00"/>
    <x v="572"/>
    <n v="26187000"/>
    <n v="1597380"/>
    <x v="2"/>
    <s v="Easypay"/>
    <n v="24589620"/>
    <n v="0.93900103104593879"/>
    <x v="1"/>
  </r>
  <r>
    <s v="ODR6612136842e"/>
    <s v="C483469L"/>
    <x v="79"/>
    <s v="P549363"/>
    <n v="2610000"/>
    <n v="1"/>
    <n v="26100000"/>
    <n v="0"/>
    <n v="26100000"/>
    <n v="1"/>
    <x v="0"/>
    <n v="0"/>
    <n v="1"/>
    <d v="2021-07-26T00:00:00"/>
    <x v="573"/>
    <n v="26100000"/>
    <n v="2218500"/>
    <x v="2"/>
    <s v="cod"/>
    <n v="23881500"/>
    <n v="0.91500000000000004"/>
    <x v="1"/>
  </r>
  <r>
    <s v="ODR9892554534h"/>
    <s v="C955087L"/>
    <x v="49"/>
    <s v="P713012"/>
    <n v="2610000"/>
    <n v="1"/>
    <n v="26100000"/>
    <n v="0"/>
    <n v="26100000"/>
    <n v="1"/>
    <x v="1"/>
    <n v="0"/>
    <n v="4"/>
    <d v="2021-11-08T00:00:00"/>
    <x v="13"/>
    <n v="26100000"/>
    <n v="2140200"/>
    <x v="1"/>
    <s v="Payaxis"/>
    <n v="23959800"/>
    <n v="0.91800000000000004"/>
    <x v="1"/>
  </r>
  <r>
    <s v="ODR2723553052i"/>
    <s v="C955087L"/>
    <x v="67"/>
    <s v="P713012"/>
    <n v="2610000"/>
    <n v="1"/>
    <n v="26100000"/>
    <n v="0"/>
    <n v="26100000"/>
    <n v="1"/>
    <x v="1"/>
    <n v="0"/>
    <n v="4"/>
    <d v="2021-11-08T00:00:00"/>
    <x v="13"/>
    <n v="26100000"/>
    <n v="2140200"/>
    <x v="1"/>
    <s v="Payaxis"/>
    <n v="23959800"/>
    <n v="0.91800000000000004"/>
    <x v="1"/>
  </r>
  <r>
    <s v="ODR8972748710w"/>
    <s v="C788509L"/>
    <x v="284"/>
    <s v="P713012"/>
    <n v="2610000"/>
    <n v="1"/>
    <n v="26100000"/>
    <n v="0"/>
    <n v="26100000"/>
    <n v="1"/>
    <x v="0"/>
    <n v="1"/>
    <n v="1"/>
    <d v="2021-07-20T00:00:00"/>
    <x v="13"/>
    <n v="26100000"/>
    <n v="2140200"/>
    <x v="1"/>
    <s v="cod"/>
    <n v="23959800"/>
    <n v="0.91800000000000004"/>
    <x v="1"/>
  </r>
  <r>
    <s v="ODR7301425815m"/>
    <s v="C788509L"/>
    <x v="265"/>
    <s v="P713012"/>
    <n v="2610000"/>
    <n v="1"/>
    <n v="26100000"/>
    <n v="0"/>
    <n v="26100000"/>
    <n v="1"/>
    <x v="0"/>
    <n v="0"/>
    <n v="1"/>
    <d v="2021-07-20T00:00:00"/>
    <x v="13"/>
    <n v="26100000"/>
    <n v="2140200"/>
    <x v="1"/>
    <s v="cod"/>
    <n v="23959800"/>
    <n v="0.91800000000000004"/>
    <x v="1"/>
  </r>
  <r>
    <s v="ODR2309804088y"/>
    <s v="C158367L"/>
    <x v="239"/>
    <s v="P399251"/>
    <n v="2610000"/>
    <n v="1"/>
    <n v="26100000"/>
    <n v="0"/>
    <n v="26100000"/>
    <n v="1"/>
    <x v="1"/>
    <n v="0"/>
    <n v="1"/>
    <d v="2021-07-16T00:00:00"/>
    <x v="574"/>
    <n v="26100000"/>
    <n v="2088000"/>
    <x v="7"/>
    <s v="cod"/>
    <n v="24012000"/>
    <n v="0.92"/>
    <x v="1"/>
  </r>
  <r>
    <s v="ODR3227876079u"/>
    <s v="C191638L"/>
    <x v="164"/>
    <s v="P343951"/>
    <n v="2610000"/>
    <n v="1"/>
    <n v="26100000"/>
    <n v="0"/>
    <n v="26100000"/>
    <n v="1"/>
    <x v="0"/>
    <n v="0"/>
    <n v="1"/>
    <d v="2021-12-05T00:00:00"/>
    <x v="575"/>
    <n v="26100000"/>
    <n v="1722600"/>
    <x v="7"/>
    <s v="cod"/>
    <n v="24377400"/>
    <n v="0.93400000000000005"/>
    <x v="1"/>
  </r>
  <r>
    <s v="ODR9261506694d"/>
    <s v="C908967L"/>
    <x v="171"/>
    <s v="P708112"/>
    <n v="17400"/>
    <n v="150"/>
    <n v="26100000"/>
    <n v="0"/>
    <n v="26100000"/>
    <n v="1"/>
    <x v="0"/>
    <n v="1"/>
    <n v="11"/>
    <d v="2021-07-23T00:00:00"/>
    <x v="576"/>
    <n v="174000"/>
    <n v="10440"/>
    <x v="7"/>
    <s v="cashatdoorstep"/>
    <n v="24534000"/>
    <n v="0.94"/>
    <x v="0"/>
  </r>
  <r>
    <s v="ODR2842423328t"/>
    <s v="C159766L"/>
    <x v="258"/>
    <s v="P343951"/>
    <n v="2610000"/>
    <n v="1"/>
    <n v="26100000"/>
    <n v="0"/>
    <n v="26100000"/>
    <n v="1"/>
    <x v="1"/>
    <n v="0"/>
    <n v="2"/>
    <d v="2022-03-20T00:00:00"/>
    <x v="575"/>
    <n v="26100000"/>
    <n v="1722600"/>
    <x v="7"/>
    <s v="jazzvoucher"/>
    <n v="24377400"/>
    <n v="0.93400000000000005"/>
    <x v="1"/>
  </r>
  <r>
    <s v="ODR4121690062t"/>
    <s v="C908967L"/>
    <x v="260"/>
    <s v="P533137"/>
    <n v="17400"/>
    <n v="150"/>
    <n v="26100000"/>
    <n v="0"/>
    <n v="26100000"/>
    <n v="1"/>
    <x v="0"/>
    <n v="1"/>
    <n v="7"/>
    <d v="2021-07-23T00:00:00"/>
    <x v="577"/>
    <n v="174000"/>
    <n v="14790"/>
    <x v="7"/>
    <s v="Easypay"/>
    <n v="23881500"/>
    <n v="0.91500000000000004"/>
    <x v="0"/>
  </r>
  <r>
    <s v="ODR4101120360n"/>
    <s v="C264730L"/>
    <x v="367"/>
    <s v="P205822"/>
    <n v="2609362"/>
    <n v="1"/>
    <n v="26093600"/>
    <n v="0"/>
    <n v="26093600"/>
    <n v="1"/>
    <x v="1"/>
    <n v="0"/>
    <n v="9"/>
    <d v="2021-08-05T00:00:00"/>
    <x v="578"/>
    <n v="26093600"/>
    <n v="2139620"/>
    <x v="3"/>
    <s v="mygateway"/>
    <n v="23953980"/>
    <n v="0.91800211546126254"/>
    <x v="1"/>
  </r>
  <r>
    <s v="ODR5025381818a"/>
    <s v="C612260L"/>
    <x v="337"/>
    <s v="P205822"/>
    <n v="2609362"/>
    <n v="1"/>
    <n v="26093600"/>
    <n v="0"/>
    <n v="26093600"/>
    <n v="1"/>
    <x v="0"/>
    <n v="0"/>
    <n v="1"/>
    <d v="2021-08-04T00:00:00"/>
    <x v="578"/>
    <n v="26093600"/>
    <n v="2139620"/>
    <x v="3"/>
    <s v="cod"/>
    <n v="23953980"/>
    <n v="0.91800211546126254"/>
    <x v="1"/>
  </r>
  <r>
    <s v="ODR1802571508r"/>
    <s v="C405631L"/>
    <x v="344"/>
    <s v="P177109"/>
    <n v="2604200"/>
    <n v="1"/>
    <n v="26042000"/>
    <n v="0"/>
    <n v="26042000"/>
    <n v="1"/>
    <x v="1"/>
    <n v="0"/>
    <n v="4"/>
    <d v="2021-11-05T00:00:00"/>
    <x v="579"/>
    <n v="26042000"/>
    <n v="1562520"/>
    <x v="1"/>
    <s v="Payaxis"/>
    <n v="24479480"/>
    <n v="0.94"/>
    <x v="1"/>
  </r>
  <r>
    <s v="ODR5616535550u"/>
    <s v="C405631L"/>
    <x v="364"/>
    <s v="P177109"/>
    <n v="2604200"/>
    <n v="1"/>
    <n v="26042000"/>
    <n v="0"/>
    <n v="26042000"/>
    <n v="1"/>
    <x v="1"/>
    <n v="0"/>
    <n v="4"/>
    <d v="2021-11-05T00:00:00"/>
    <x v="579"/>
    <n v="26042000"/>
    <n v="1562520"/>
    <x v="1"/>
    <s v="Payaxis"/>
    <n v="24479480"/>
    <n v="0.94"/>
    <x v="1"/>
  </r>
  <r>
    <s v="ODR2580973309f"/>
    <s v="C484446L"/>
    <x v="218"/>
    <s v="P177109"/>
    <n v="2604200"/>
    <n v="1"/>
    <n v="26042000"/>
    <n v="0"/>
    <n v="26042000"/>
    <n v="1"/>
    <x v="1"/>
    <n v="0"/>
    <n v="4"/>
    <d v="2021-10-14T00:00:00"/>
    <x v="579"/>
    <n v="26042000"/>
    <n v="1562520"/>
    <x v="1"/>
    <s v="Payaxis"/>
    <n v="24479480"/>
    <n v="0.94"/>
    <x v="1"/>
  </r>
  <r>
    <s v="ODR3998838584c"/>
    <s v="C885565L"/>
    <x v="385"/>
    <s v="P177109"/>
    <n v="2604200"/>
    <n v="1"/>
    <n v="26042000"/>
    <n v="0"/>
    <n v="26042000"/>
    <n v="1"/>
    <x v="0"/>
    <n v="0"/>
    <n v="3"/>
    <d v="2021-09-10T00:00:00"/>
    <x v="579"/>
    <n v="26042000"/>
    <n v="1562520"/>
    <x v="1"/>
    <s v="customercredit"/>
    <n v="24479480"/>
    <n v="0.94"/>
    <x v="1"/>
  </r>
  <r>
    <s v="ODR7661653456o"/>
    <s v="C485693L"/>
    <x v="286"/>
    <s v="P177109"/>
    <n v="2604200"/>
    <n v="1"/>
    <n v="26042000"/>
    <n v="0"/>
    <n v="26042000"/>
    <n v="1"/>
    <x v="1"/>
    <n v="0"/>
    <n v="1"/>
    <d v="2021-07-02T00:00:00"/>
    <x v="579"/>
    <n v="26042000"/>
    <n v="1562520"/>
    <x v="1"/>
    <s v="cod"/>
    <n v="24479480"/>
    <n v="0.94"/>
    <x v="1"/>
  </r>
  <r>
    <s v="ODR6522409768h"/>
    <s v="C529046L"/>
    <x v="138"/>
    <s v="P177109"/>
    <n v="2604200"/>
    <n v="1"/>
    <n v="26042000"/>
    <n v="0"/>
    <n v="26042000"/>
    <n v="1"/>
    <x v="1"/>
    <n v="0"/>
    <n v="4"/>
    <d v="2021-10-01T00:00:00"/>
    <x v="579"/>
    <n v="26042000"/>
    <n v="1562520"/>
    <x v="1"/>
    <s v="Payaxis"/>
    <n v="24479480"/>
    <n v="0.94"/>
    <x v="1"/>
  </r>
  <r>
    <s v="ODR6061320053t"/>
    <s v="C865334L"/>
    <x v="348"/>
    <s v="P177109"/>
    <n v="2604200"/>
    <n v="1"/>
    <n v="26042000"/>
    <n v="0"/>
    <n v="26042000"/>
    <n v="1"/>
    <x v="1"/>
    <n v="0"/>
    <n v="4"/>
    <d v="2022-04-24T00:00:00"/>
    <x v="579"/>
    <n v="26042000"/>
    <n v="1562520"/>
    <x v="1"/>
    <s v="Payaxis"/>
    <n v="24479480"/>
    <n v="0.94"/>
    <x v="1"/>
  </r>
  <r>
    <s v="ODR1432320243h"/>
    <s v="C865334L"/>
    <x v="396"/>
    <s v="P177109"/>
    <n v="2604200"/>
    <n v="1"/>
    <n v="26042000"/>
    <n v="0"/>
    <n v="26042000"/>
    <n v="1"/>
    <x v="1"/>
    <n v="0"/>
    <n v="4"/>
    <d v="2022-04-24T00:00:00"/>
    <x v="579"/>
    <n v="26042000"/>
    <n v="1562520"/>
    <x v="1"/>
    <s v="Payaxis"/>
    <n v="24479480"/>
    <n v="0.94"/>
    <x v="1"/>
  </r>
  <r>
    <s v="ODR1203665578h"/>
    <s v="C752545L"/>
    <x v="131"/>
    <s v="P177109"/>
    <n v="2604200"/>
    <n v="1"/>
    <n v="26042000"/>
    <n v="0"/>
    <n v="26042000"/>
    <n v="1"/>
    <x v="0"/>
    <n v="0"/>
    <n v="1"/>
    <d v="2022-04-17T00:00:00"/>
    <x v="579"/>
    <n v="26042000"/>
    <n v="1562520"/>
    <x v="1"/>
    <s v="cod"/>
    <n v="24479480"/>
    <n v="0.94"/>
    <x v="1"/>
  </r>
  <r>
    <s v="ODR3525582789b"/>
    <s v="C992621L"/>
    <x v="182"/>
    <s v="P177109"/>
    <n v="2604200"/>
    <n v="1"/>
    <n v="26042000"/>
    <n v="0"/>
    <n v="26042000"/>
    <n v="1"/>
    <x v="1"/>
    <n v="0"/>
    <n v="4"/>
    <d v="2021-11-17T00:00:00"/>
    <x v="579"/>
    <n v="26042000"/>
    <n v="1562520"/>
    <x v="1"/>
    <s v="Payaxis"/>
    <n v="24479480"/>
    <n v="0.94"/>
    <x v="1"/>
  </r>
  <r>
    <s v="ODR9386509697p"/>
    <s v="C872920L"/>
    <x v="261"/>
    <s v="P614218"/>
    <n v="2594630"/>
    <n v="1"/>
    <n v="25946300"/>
    <n v="0"/>
    <n v="25946300"/>
    <n v="1"/>
    <x v="1"/>
    <n v="0"/>
    <n v="1"/>
    <d v="2021-09-18T00:00:00"/>
    <x v="580"/>
    <n v="25946300"/>
    <n v="1971880"/>
    <x v="2"/>
    <s v="cod"/>
    <n v="23974420"/>
    <n v="0.92400149539626075"/>
    <x v="1"/>
  </r>
  <r>
    <s v="ODR6036928157m"/>
    <s v="C624290L"/>
    <x v="183"/>
    <s v="P131987"/>
    <n v="2591440"/>
    <n v="1"/>
    <n v="25914400"/>
    <n v="0"/>
    <n v="25914400"/>
    <n v="1"/>
    <x v="1"/>
    <n v="0"/>
    <n v="4"/>
    <d v="2021-11-26T00:00:00"/>
    <x v="581"/>
    <n v="25914400"/>
    <n v="1580730"/>
    <x v="2"/>
    <s v="Payaxis"/>
    <n v="24333670"/>
    <n v="0.9390018676874633"/>
    <x v="1"/>
  </r>
  <r>
    <s v="ODR7805104683h"/>
    <s v="C602850L"/>
    <x v="390"/>
    <s v="P131987"/>
    <n v="2591440"/>
    <n v="1"/>
    <n v="25914400"/>
    <n v="0"/>
    <n v="25914400"/>
    <n v="1"/>
    <x v="1"/>
    <n v="0"/>
    <n v="1"/>
    <d v="2021-07-03T00:00:00"/>
    <x v="581"/>
    <n v="25914400"/>
    <n v="1580730"/>
    <x v="2"/>
    <s v="cod"/>
    <n v="24333670"/>
    <n v="0.9390018676874633"/>
    <x v="1"/>
  </r>
  <r>
    <s v="ODR1817826678f"/>
    <s v="C140984L"/>
    <x v="372"/>
    <s v="P316948"/>
    <n v="2591440"/>
    <n v="1"/>
    <n v="25914400"/>
    <n v="0"/>
    <n v="25914400"/>
    <n v="1"/>
    <x v="1"/>
    <n v="0"/>
    <n v="1"/>
    <d v="2021-07-13T00:00:00"/>
    <x v="582"/>
    <n v="25914400"/>
    <n v="2176800"/>
    <x v="2"/>
    <s v="cod"/>
    <n v="23737600"/>
    <n v="0.91600037045040594"/>
    <x v="1"/>
  </r>
  <r>
    <s v="ODR4225257479s"/>
    <s v="C140984L"/>
    <x v="234"/>
    <s v="P316948"/>
    <n v="2591440"/>
    <n v="1"/>
    <n v="25914400"/>
    <n v="0"/>
    <n v="25914400"/>
    <n v="1"/>
    <x v="0"/>
    <n v="1"/>
    <n v="1"/>
    <d v="2021-07-13T00:00:00"/>
    <x v="582"/>
    <n v="25914400"/>
    <n v="2176800"/>
    <x v="2"/>
    <s v="cod"/>
    <n v="23737600"/>
    <n v="0.91600037045040594"/>
    <x v="1"/>
  </r>
  <r>
    <s v="ODR3319167145o"/>
    <s v="C546651L"/>
    <x v="172"/>
    <s v="P131987"/>
    <n v="2591440"/>
    <n v="1"/>
    <n v="25914400"/>
    <n v="0"/>
    <n v="25914400"/>
    <n v="1"/>
    <x v="0"/>
    <n v="0"/>
    <n v="1"/>
    <d v="2021-07-07T00:00:00"/>
    <x v="581"/>
    <n v="25914400"/>
    <n v="1580730"/>
    <x v="2"/>
    <s v="cod"/>
    <n v="24333670"/>
    <n v="0.9390018676874633"/>
    <x v="1"/>
  </r>
  <r>
    <s v="ODR1433190648f"/>
    <s v="C972737L"/>
    <x v="242"/>
    <s v="P131987"/>
    <n v="2591440"/>
    <n v="1"/>
    <n v="25914400"/>
    <n v="0"/>
    <n v="25914400"/>
    <n v="1"/>
    <x v="0"/>
    <n v="0"/>
    <n v="1"/>
    <d v="2021-07-21T00:00:00"/>
    <x v="581"/>
    <n v="25914400"/>
    <n v="1580730"/>
    <x v="2"/>
    <s v="cod"/>
    <n v="24333670"/>
    <n v="0.9390018676874633"/>
    <x v="1"/>
  </r>
  <r>
    <s v="ODR4584407097d"/>
    <s v="C313927L"/>
    <x v="75"/>
    <s v="P491161"/>
    <n v="2588250"/>
    <n v="1"/>
    <n v="25882500"/>
    <n v="0"/>
    <n v="25882500"/>
    <n v="1"/>
    <x v="0"/>
    <n v="0"/>
    <n v="3"/>
    <d v="2021-09-20T00:00:00"/>
    <x v="41"/>
    <n v="25882500"/>
    <n v="1734080"/>
    <x v="2"/>
    <s v="customercredit"/>
    <n v="24148420"/>
    <n v="0.93300183521684532"/>
    <x v="1"/>
  </r>
  <r>
    <s v="ODR8866746615g"/>
    <s v="C671880L"/>
    <x v="91"/>
    <s v="P491161"/>
    <n v="2588250"/>
    <n v="1"/>
    <n v="25882500"/>
    <n v="0"/>
    <n v="25882500"/>
    <n v="1"/>
    <x v="1"/>
    <n v="0"/>
    <n v="7"/>
    <d v="2022-05-22T00:00:00"/>
    <x v="41"/>
    <n v="25882500"/>
    <n v="1734080"/>
    <x v="2"/>
    <s v="Easypay"/>
    <n v="24148420"/>
    <n v="0.93300183521684532"/>
    <x v="1"/>
  </r>
  <r>
    <s v="ODR3054409411g"/>
    <s v="C181436L"/>
    <x v="70"/>
    <s v="P491161"/>
    <n v="2588250"/>
    <n v="1"/>
    <n v="25882500"/>
    <n v="0"/>
    <n v="25882500"/>
    <n v="1"/>
    <x v="1"/>
    <n v="0"/>
    <n v="1"/>
    <d v="2021-11-01T00:00:00"/>
    <x v="41"/>
    <n v="25882500"/>
    <n v="1734080"/>
    <x v="2"/>
    <s v="cod"/>
    <n v="24148420"/>
    <n v="0.93300183521684532"/>
    <x v="1"/>
  </r>
  <r>
    <s v="ODR7910251558r"/>
    <s v="C501840L"/>
    <x v="93"/>
    <s v="P423681"/>
    <n v="2552000"/>
    <n v="1"/>
    <n v="25520000"/>
    <n v="0"/>
    <n v="25520000"/>
    <n v="1"/>
    <x v="1"/>
    <n v="0"/>
    <n v="1"/>
    <d v="2022-03-14T00:00:00"/>
    <x v="583"/>
    <n v="25520000"/>
    <n v="1582240"/>
    <x v="10"/>
    <s v="cod"/>
    <n v="23937760"/>
    <n v="0.93799999999999994"/>
    <x v="1"/>
  </r>
  <r>
    <s v="ODR2022951306o"/>
    <s v="C501840L"/>
    <x v="98"/>
    <s v="P423681"/>
    <n v="2552000"/>
    <n v="1"/>
    <n v="25520000"/>
    <n v="0"/>
    <n v="25520000"/>
    <n v="1"/>
    <x v="1"/>
    <n v="0"/>
    <n v="7"/>
    <d v="2022-03-14T00:00:00"/>
    <x v="583"/>
    <n v="25520000"/>
    <n v="1582240"/>
    <x v="10"/>
    <s v="Easypay"/>
    <n v="23937760"/>
    <n v="0.93799999999999994"/>
    <x v="1"/>
  </r>
  <r>
    <s v="ODR9880047917z"/>
    <s v="C374672L"/>
    <x v="112"/>
    <s v="P423681"/>
    <n v="2552000"/>
    <n v="1"/>
    <n v="25520000"/>
    <n v="0"/>
    <n v="25520000"/>
    <n v="1"/>
    <x v="0"/>
    <n v="1"/>
    <n v="1"/>
    <d v="2021-07-17T00:00:00"/>
    <x v="583"/>
    <n v="25520000"/>
    <n v="1582240"/>
    <x v="10"/>
    <s v="cod"/>
    <n v="23937760"/>
    <n v="0.93799999999999994"/>
    <x v="1"/>
  </r>
  <r>
    <s v="ODR4388835210p"/>
    <s v="C283866L"/>
    <x v="76"/>
    <s v="P423681"/>
    <n v="2552000"/>
    <n v="1"/>
    <n v="25520000"/>
    <n v="0"/>
    <n v="25520000"/>
    <n v="1"/>
    <x v="1"/>
    <n v="0"/>
    <n v="7"/>
    <d v="2021-07-18T00:00:00"/>
    <x v="583"/>
    <n v="25520000"/>
    <n v="1582240"/>
    <x v="10"/>
    <s v="Easypay"/>
    <n v="23937760"/>
    <n v="0.93799999999999994"/>
    <x v="1"/>
  </r>
  <r>
    <s v="ODR8649241199l"/>
    <s v="C781213L"/>
    <x v="4"/>
    <s v="P779480"/>
    <n v="1276000"/>
    <n v="2"/>
    <n v="25520000"/>
    <n v="0"/>
    <n v="25520000"/>
    <n v="1"/>
    <x v="0"/>
    <n v="0"/>
    <n v="1"/>
    <d v="2021-08-23T00:00:00"/>
    <x v="584"/>
    <n v="12760000"/>
    <n v="842160"/>
    <x v="7"/>
    <s v="cod"/>
    <n v="23835680"/>
    <n v="0.93400000000000005"/>
    <x v="1"/>
  </r>
  <r>
    <s v="ODR7843419046a"/>
    <s v="C773779L"/>
    <x v="212"/>
    <s v="P160695"/>
    <n v="2551942"/>
    <n v="1"/>
    <n v="25519400"/>
    <n v="0"/>
    <n v="25519400"/>
    <n v="1"/>
    <x v="0"/>
    <n v="0"/>
    <n v="4"/>
    <d v="2022-08-02T00:00:00"/>
    <x v="585"/>
    <n v="25519400"/>
    <n v="1888420"/>
    <x v="2"/>
    <s v="Payaxis"/>
    <n v="23630980"/>
    <n v="0.92600061129963873"/>
    <x v="1"/>
  </r>
  <r>
    <s v="ODR1818707127p"/>
    <s v="C143684L"/>
    <x v="208"/>
    <s v="P663397"/>
    <n v="2534600"/>
    <n v="1"/>
    <n v="25346000"/>
    <n v="0"/>
    <n v="25346000"/>
    <n v="1"/>
    <x v="0"/>
    <n v="1"/>
    <n v="1"/>
    <d v="2021-07-05T00:00:00"/>
    <x v="586"/>
    <n v="25346000"/>
    <n v="1774220"/>
    <x v="2"/>
    <s v="cod"/>
    <n v="23571780"/>
    <n v="0.93"/>
    <x v="1"/>
  </r>
  <r>
    <s v="ODR1852685453g"/>
    <s v="C527307L"/>
    <x v="179"/>
    <s v="P918122"/>
    <n v="2533672"/>
    <n v="1"/>
    <n v="25336700"/>
    <n v="0"/>
    <n v="25336700"/>
    <n v="1"/>
    <x v="1"/>
    <n v="0"/>
    <n v="4"/>
    <d v="2021-10-04T00:00:00"/>
    <x v="6"/>
    <n v="24560100"/>
    <n v="2063000"/>
    <x v="3"/>
    <s v="Payaxis"/>
    <n v="23273700"/>
    <n v="0.91857661021364267"/>
    <x v="1"/>
  </r>
  <r>
    <s v="ODR9167887699z"/>
    <s v="C990726L"/>
    <x v="185"/>
    <s v="P918122"/>
    <n v="2533672"/>
    <n v="1"/>
    <n v="25336700"/>
    <n v="0"/>
    <n v="25336700"/>
    <n v="1"/>
    <x v="1"/>
    <n v="0"/>
    <n v="4"/>
    <d v="2022-03-16T00:00:00"/>
    <x v="6"/>
    <n v="24560100"/>
    <n v="2063000"/>
    <x v="3"/>
    <s v="Payaxis"/>
    <n v="23273700"/>
    <n v="0.91857661021364267"/>
    <x v="1"/>
  </r>
  <r>
    <s v="ODR6677543774l"/>
    <s v="C958287L"/>
    <x v="199"/>
    <s v="P350026"/>
    <n v="2529960"/>
    <n v="1"/>
    <n v="25299600"/>
    <n v="0"/>
    <n v="25299600"/>
    <n v="1"/>
    <x v="1"/>
    <n v="0"/>
    <n v="4"/>
    <d v="2021-07-15T00:00:00"/>
    <x v="587"/>
    <n v="25299600"/>
    <n v="2049260"/>
    <x v="2"/>
    <s v="Payaxis"/>
    <n v="23250340"/>
    <n v="0.91900030040000635"/>
    <x v="1"/>
  </r>
  <r>
    <s v="ODR7786538622b"/>
    <s v="C958287L"/>
    <x v="303"/>
    <s v="P350026"/>
    <n v="2529960"/>
    <n v="1"/>
    <n v="25299600"/>
    <n v="0"/>
    <n v="25299600"/>
    <n v="1"/>
    <x v="0"/>
    <n v="1"/>
    <n v="1"/>
    <d v="2021-07-15T00:00:00"/>
    <x v="587"/>
    <n v="25299600"/>
    <n v="2049260"/>
    <x v="2"/>
    <s v="cod"/>
    <n v="23250340"/>
    <n v="0.91900030040000635"/>
    <x v="1"/>
  </r>
  <r>
    <s v="ODR6498030200a"/>
    <s v="C569357L"/>
    <x v="42"/>
    <s v="P747667"/>
    <n v="2529960"/>
    <n v="1"/>
    <n v="25299600"/>
    <n v="0"/>
    <n v="25299600"/>
    <n v="1"/>
    <x v="1"/>
    <n v="0"/>
    <n v="4"/>
    <d v="2021-11-02T00:00:00"/>
    <x v="588"/>
    <n v="25299600"/>
    <n v="2074540"/>
    <x v="2"/>
    <s v="Payaxis"/>
    <n v="23225060"/>
    <n v="0.91800107511581208"/>
    <x v="1"/>
  </r>
  <r>
    <s v="ODR9858888901n"/>
    <s v="C960097L"/>
    <x v="14"/>
    <s v="P547091"/>
    <n v="8410"/>
    <n v="300"/>
    <n v="25230000"/>
    <n v="0"/>
    <n v="25230000"/>
    <n v="1"/>
    <x v="1"/>
    <n v="0"/>
    <n v="1"/>
    <d v="2022-04-10T00:00:00"/>
    <x v="589"/>
    <n v="81200"/>
    <n v="6902"/>
    <x v="11"/>
    <s v="cod"/>
    <n v="23159400"/>
    <n v="0.91793103448275859"/>
    <x v="0"/>
  </r>
  <r>
    <s v="ODR3160137907g"/>
    <s v="C382868L"/>
    <x v="100"/>
    <s v="P715572"/>
    <n v="2518360"/>
    <n v="1"/>
    <n v="25183600"/>
    <n v="0"/>
    <n v="25183600"/>
    <n v="1"/>
    <x v="0"/>
    <n v="0"/>
    <n v="1"/>
    <d v="2021-07-07T00:00:00"/>
    <x v="590"/>
    <n v="25183600"/>
    <n v="1561360"/>
    <x v="9"/>
    <s v="cod"/>
    <n v="23622240"/>
    <n v="0.93800092123445422"/>
    <x v="1"/>
  </r>
  <r>
    <s v="ODR3847622820n"/>
    <s v="C495676L"/>
    <x v="105"/>
    <s v="P499864"/>
    <n v="2509080"/>
    <n v="1"/>
    <n v="25090800"/>
    <n v="0"/>
    <n v="25090800"/>
    <n v="1"/>
    <x v="1"/>
    <n v="0"/>
    <n v="7"/>
    <d v="2021-11-26T00:00:00"/>
    <x v="591"/>
    <n v="25090800"/>
    <n v="1906870"/>
    <x v="2"/>
    <s v="Easypay"/>
    <n v="23183930"/>
    <n v="0.92400122754156899"/>
    <x v="1"/>
  </r>
  <r>
    <s v="ODR9186281280h"/>
    <s v="C264730L"/>
    <x v="205"/>
    <s v="P240605"/>
    <n v="2505310"/>
    <n v="1"/>
    <n v="25053100"/>
    <n v="0"/>
    <n v="25053100"/>
    <n v="1"/>
    <x v="1"/>
    <n v="0"/>
    <n v="4"/>
    <d v="2021-08-05T00:00:00"/>
    <x v="7"/>
    <n v="24797900"/>
    <n v="2083010"/>
    <x v="3"/>
    <s v="Payaxis"/>
    <n v="22970090"/>
    <n v="0.91685619743664459"/>
    <x v="1"/>
  </r>
  <r>
    <s v="ODR2363956159e"/>
    <s v="C595566L"/>
    <x v="400"/>
    <s v="P240605"/>
    <n v="2505310"/>
    <n v="1"/>
    <n v="25053100"/>
    <n v="0"/>
    <n v="25053100"/>
    <n v="1"/>
    <x v="1"/>
    <n v="0"/>
    <n v="4"/>
    <d v="2021-10-01T00:00:00"/>
    <x v="7"/>
    <n v="24797900"/>
    <n v="2083010"/>
    <x v="3"/>
    <s v="Payaxis"/>
    <n v="22970090"/>
    <n v="0.91685619743664459"/>
    <x v="1"/>
  </r>
  <r>
    <s v="ODR3775125430v"/>
    <s v="C215074L"/>
    <x v="309"/>
    <s v="P240605"/>
    <n v="2505310"/>
    <n v="1"/>
    <n v="25053100"/>
    <n v="0"/>
    <n v="25053100"/>
    <n v="1"/>
    <x v="0"/>
    <n v="1"/>
    <n v="4"/>
    <d v="2021-09-13T00:00:00"/>
    <x v="7"/>
    <n v="24797900"/>
    <n v="2083010"/>
    <x v="3"/>
    <s v="Payaxis"/>
    <n v="22970090"/>
    <n v="0.91685619743664459"/>
    <x v="1"/>
  </r>
  <r>
    <s v="ODR9745391576l"/>
    <s v="C619677L"/>
    <x v="330"/>
    <s v="P240605"/>
    <n v="2505310"/>
    <n v="1"/>
    <n v="25053100"/>
    <n v="0"/>
    <n v="25053100"/>
    <n v="1"/>
    <x v="1"/>
    <n v="0"/>
    <n v="4"/>
    <d v="2021-10-22T00:00:00"/>
    <x v="7"/>
    <n v="24797900"/>
    <n v="2083010"/>
    <x v="3"/>
    <s v="Payaxis"/>
    <n v="22970090"/>
    <n v="0.91685619743664459"/>
    <x v="1"/>
  </r>
  <r>
    <s v="ODR7050815218f"/>
    <s v="C117628L"/>
    <x v="369"/>
    <s v="P858730"/>
    <n v="2496900"/>
    <n v="1"/>
    <n v="24969000"/>
    <n v="0"/>
    <n v="24969000"/>
    <n v="1"/>
    <x v="1"/>
    <n v="0"/>
    <n v="1"/>
    <d v="2022-05-16T00:00:00"/>
    <x v="592"/>
    <n v="24969000"/>
    <n v="2122340"/>
    <x v="3"/>
    <s v="cod"/>
    <n v="22846660"/>
    <n v="0.91500100124153949"/>
    <x v="1"/>
  </r>
  <r>
    <s v="ODR8555695048u"/>
    <s v="C566168L"/>
    <x v="60"/>
    <s v="P858730"/>
    <n v="2496900"/>
    <n v="1"/>
    <n v="24969000"/>
    <n v="0"/>
    <n v="24969000"/>
    <n v="1"/>
    <x v="1"/>
    <n v="0"/>
    <n v="7"/>
    <d v="2022-04-09T00:00:00"/>
    <x v="592"/>
    <n v="24969000"/>
    <n v="2122340"/>
    <x v="3"/>
    <s v="Easypay"/>
    <n v="22846660"/>
    <n v="0.91500100124153949"/>
    <x v="1"/>
  </r>
  <r>
    <s v="ODR1608293367i"/>
    <s v="C563598L"/>
    <x v="61"/>
    <s v="P858730"/>
    <n v="2496900"/>
    <n v="1"/>
    <n v="24969000"/>
    <n v="0"/>
    <n v="24969000"/>
    <n v="1"/>
    <x v="0"/>
    <n v="0"/>
    <n v="1"/>
    <d v="2022-04-25T00:00:00"/>
    <x v="592"/>
    <n v="24969000"/>
    <n v="2122340"/>
    <x v="3"/>
    <s v="cod"/>
    <n v="22846660"/>
    <n v="0.91500100124153949"/>
    <x v="1"/>
  </r>
  <r>
    <s v="ODR1755044092o"/>
    <s v="C985354L"/>
    <x v="201"/>
    <s v="P213157"/>
    <n v="2494000"/>
    <n v="1"/>
    <n v="24940000"/>
    <n v="0"/>
    <n v="24940000"/>
    <n v="1"/>
    <x v="0"/>
    <n v="0"/>
    <n v="1"/>
    <d v="2021-10-02T00:00:00"/>
    <x v="593"/>
    <n v="24940000"/>
    <n v="2045080"/>
    <x v="2"/>
    <s v="cod"/>
    <n v="22894920"/>
    <n v="0.91800000000000004"/>
    <x v="1"/>
  </r>
  <r>
    <s v="ODR3709054800z"/>
    <s v="C363466L"/>
    <x v="58"/>
    <s v="P925502"/>
    <n v="2493942"/>
    <n v="1"/>
    <n v="24939400"/>
    <n v="0"/>
    <n v="24939400"/>
    <n v="1"/>
    <x v="1"/>
    <n v="0"/>
    <n v="4"/>
    <d v="2021-11-24T00:00:00"/>
    <x v="594"/>
    <n v="24939400"/>
    <n v="2194660"/>
    <x v="2"/>
    <s v="Payaxis"/>
    <n v="22744740"/>
    <n v="0.91200028869980831"/>
    <x v="1"/>
  </r>
  <r>
    <s v="ODR3054005428s"/>
    <s v="C842855L"/>
    <x v="357"/>
    <s v="P738893"/>
    <n v="2490984"/>
    <n v="1"/>
    <n v="24909800"/>
    <n v="0"/>
    <n v="24909800"/>
    <n v="1"/>
    <x v="0"/>
    <n v="0"/>
    <n v="12"/>
    <d v="2021-10-25T00:00:00"/>
    <x v="595"/>
    <n v="24909800"/>
    <n v="1494540"/>
    <x v="8"/>
    <s v="internetbanking"/>
    <n v="23415260"/>
    <n v="0.94000192695244444"/>
    <x v="1"/>
  </r>
  <r>
    <s v="ODR7008480057l"/>
    <s v="C224432L"/>
    <x v="289"/>
    <s v="P505335"/>
    <n v="2485358"/>
    <n v="1"/>
    <n v="24853600"/>
    <n v="0"/>
    <n v="24853600"/>
    <n v="1"/>
    <x v="1"/>
    <n v="0"/>
    <n v="1"/>
    <d v="2022-01-02T00:00:00"/>
    <x v="596"/>
    <n v="24853600"/>
    <n v="2236770"/>
    <x v="3"/>
    <s v="cod"/>
    <n v="22616830"/>
    <n v="0.91000217272346862"/>
    <x v="1"/>
  </r>
  <r>
    <s v="ODR2252229751u"/>
    <s v="C536852L"/>
    <x v="96"/>
    <s v="P505335"/>
    <n v="2485358"/>
    <n v="1"/>
    <n v="24853600"/>
    <n v="0"/>
    <n v="24853600"/>
    <n v="1"/>
    <x v="0"/>
    <n v="0"/>
    <n v="1"/>
    <d v="2022-02-16T00:00:00"/>
    <x v="596"/>
    <n v="24853600"/>
    <n v="2236770"/>
    <x v="3"/>
    <s v="cod"/>
    <n v="22616830"/>
    <n v="0.91000217272346862"/>
    <x v="1"/>
  </r>
  <r>
    <s v="ODR2412167732h"/>
    <s v="C536852L"/>
    <x v="245"/>
    <s v="P505335"/>
    <n v="2485358"/>
    <n v="1"/>
    <n v="24853600"/>
    <n v="0"/>
    <n v="24853600"/>
    <n v="1"/>
    <x v="1"/>
    <n v="0"/>
    <n v="1"/>
    <d v="2022-02-16T00:00:00"/>
    <x v="596"/>
    <n v="24853600"/>
    <n v="2236770"/>
    <x v="3"/>
    <s v="cod"/>
    <n v="22616830"/>
    <n v="0.91000217272346862"/>
    <x v="1"/>
  </r>
  <r>
    <s v="ODR9934782691v"/>
    <s v="C374672L"/>
    <x v="335"/>
    <s v="P505335"/>
    <n v="2485358"/>
    <n v="1"/>
    <n v="24853600"/>
    <n v="0"/>
    <n v="24853600"/>
    <n v="1"/>
    <x v="0"/>
    <n v="0"/>
    <n v="1"/>
    <d v="2021-07-17T00:00:00"/>
    <x v="596"/>
    <n v="24853600"/>
    <n v="2236770"/>
    <x v="3"/>
    <s v="cod"/>
    <n v="22616830"/>
    <n v="0.91000217272346862"/>
    <x v="1"/>
  </r>
  <r>
    <s v="ODR9844285102o"/>
    <s v="C893754L"/>
    <x v="243"/>
    <s v="P505335"/>
    <n v="2485358"/>
    <n v="1"/>
    <n v="24853600"/>
    <n v="0"/>
    <n v="24853600"/>
    <n v="1"/>
    <x v="0"/>
    <n v="1"/>
    <n v="1"/>
    <d v="2021-07-03T00:00:00"/>
    <x v="596"/>
    <n v="24853600"/>
    <n v="2236770"/>
    <x v="3"/>
    <s v="cod"/>
    <n v="22616830"/>
    <n v="0.91000217272346862"/>
    <x v="1"/>
  </r>
  <r>
    <s v="ODR5396028050v"/>
    <s v="C306526L"/>
    <x v="325"/>
    <s v="P240605"/>
    <n v="2479790"/>
    <n v="1"/>
    <n v="24797900"/>
    <n v="0"/>
    <n v="24797900"/>
    <n v="1"/>
    <x v="1"/>
    <n v="0"/>
    <n v="4"/>
    <d v="2021-12-21T00:00:00"/>
    <x v="7"/>
    <n v="24797900"/>
    <n v="2083010"/>
    <x v="3"/>
    <s v="Payaxis"/>
    <n v="22714890"/>
    <n v="0.91600054843353673"/>
    <x v="1"/>
  </r>
  <r>
    <s v="ODR7519793170r"/>
    <s v="C203164L"/>
    <x v="397"/>
    <s v="P240605"/>
    <n v="2479790"/>
    <n v="1"/>
    <n v="24797900"/>
    <n v="0"/>
    <n v="24797900"/>
    <n v="1"/>
    <x v="1"/>
    <n v="0"/>
    <n v="4"/>
    <d v="2021-10-25T00:00:00"/>
    <x v="7"/>
    <n v="24797900"/>
    <n v="2083010"/>
    <x v="3"/>
    <s v="Payaxis"/>
    <n v="22714890"/>
    <n v="0.91600054843353673"/>
    <x v="1"/>
  </r>
  <r>
    <s v="ODR3691339665e"/>
    <s v="C203164L"/>
    <x v="347"/>
    <s v="P240605"/>
    <n v="2479790"/>
    <n v="1"/>
    <n v="24797900"/>
    <n v="0"/>
    <n v="24797900"/>
    <n v="1"/>
    <x v="1"/>
    <n v="0"/>
    <n v="4"/>
    <d v="2021-10-25T00:00:00"/>
    <x v="7"/>
    <n v="24797900"/>
    <n v="2083010"/>
    <x v="3"/>
    <s v="Payaxis"/>
    <n v="22714890"/>
    <n v="0.91600054843353673"/>
    <x v="1"/>
  </r>
  <r>
    <s v="ODR2211812678a"/>
    <s v="C143684L"/>
    <x v="191"/>
    <s v="P861342"/>
    <n v="2465000"/>
    <n v="1"/>
    <n v="24650000"/>
    <n v="0"/>
    <n v="24650000"/>
    <n v="1"/>
    <x v="0"/>
    <n v="0"/>
    <n v="1"/>
    <d v="2021-07-05T00:00:00"/>
    <x v="597"/>
    <n v="24650000"/>
    <n v="2193850"/>
    <x v="2"/>
    <s v="cod"/>
    <n v="22456150"/>
    <n v="0.91100000000000003"/>
    <x v="1"/>
  </r>
  <r>
    <s v="ODR6078641867v"/>
    <s v="C686117L"/>
    <x v="183"/>
    <s v="P918122"/>
    <n v="2456010"/>
    <n v="1"/>
    <n v="24560100"/>
    <n v="0"/>
    <n v="24560100"/>
    <n v="1"/>
    <x v="1"/>
    <n v="0"/>
    <n v="4"/>
    <d v="2021-12-03T00:00:00"/>
    <x v="6"/>
    <n v="24560100"/>
    <n v="2063000"/>
    <x v="3"/>
    <s v="Payaxis"/>
    <n v="22497100"/>
    <n v="0.91600197067601519"/>
    <x v="1"/>
  </r>
  <r>
    <s v="ODR5233312173k"/>
    <s v="C203164L"/>
    <x v="284"/>
    <s v="P918122"/>
    <n v="2456010"/>
    <n v="1"/>
    <n v="24560100"/>
    <n v="0"/>
    <n v="24560100"/>
    <n v="1"/>
    <x v="1"/>
    <n v="0"/>
    <n v="4"/>
    <d v="2021-10-25T00:00:00"/>
    <x v="6"/>
    <n v="24560100"/>
    <n v="2063000"/>
    <x v="3"/>
    <s v="Payaxis"/>
    <n v="22497100"/>
    <n v="0.91600197067601519"/>
    <x v="1"/>
  </r>
  <r>
    <s v="ODR1636735918p"/>
    <s v="C891022L"/>
    <x v="403"/>
    <s v="P486103"/>
    <n v="2455720"/>
    <n v="1"/>
    <n v="24557200"/>
    <n v="0"/>
    <n v="24557200"/>
    <n v="1"/>
    <x v="0"/>
    <n v="1"/>
    <n v="1"/>
    <d v="2021-09-08T00:00:00"/>
    <x v="598"/>
    <n v="24557200"/>
    <n v="1915450"/>
    <x v="2"/>
    <s v="cod"/>
    <n v="22641750"/>
    <n v="0.92200047236655647"/>
    <x v="1"/>
  </r>
  <r>
    <s v="ODR2112943223t"/>
    <s v="C479992L"/>
    <x v="231"/>
    <s v="P442844"/>
    <n v="2436000"/>
    <n v="1"/>
    <n v="24360000"/>
    <n v="0"/>
    <n v="24360000"/>
    <n v="1"/>
    <x v="0"/>
    <n v="0"/>
    <n v="1"/>
    <d v="2021-09-19T00:00:00"/>
    <x v="599"/>
    <n v="24360000"/>
    <n v="2168040"/>
    <x v="7"/>
    <s v="cod"/>
    <n v="22191960"/>
    <n v="0.91100000000000003"/>
    <x v="1"/>
  </r>
  <r>
    <s v="ODR5467092480d"/>
    <s v="C382868L"/>
    <x v="303"/>
    <s v="P137838"/>
    <n v="2436000"/>
    <n v="1"/>
    <n v="24360000"/>
    <n v="0"/>
    <n v="24360000"/>
    <n v="1"/>
    <x v="0"/>
    <n v="0"/>
    <n v="1"/>
    <d v="2021-07-07T00:00:00"/>
    <x v="600"/>
    <n v="24360000"/>
    <n v="1948800"/>
    <x v="7"/>
    <s v="cod"/>
    <n v="22411200"/>
    <n v="0.92"/>
    <x v="1"/>
  </r>
  <r>
    <s v="ODR6390056181d"/>
    <s v="C412936L"/>
    <x v="137"/>
    <s v="P964474"/>
    <n v="403100"/>
    <n v="6"/>
    <n v="24186000"/>
    <n v="0"/>
    <n v="24186000"/>
    <n v="1"/>
    <x v="0"/>
    <n v="1"/>
    <n v="1"/>
    <d v="2021-07-16T00:00:00"/>
    <x v="601"/>
    <n v="4031000"/>
    <n v="286172"/>
    <x v="7"/>
    <s v="cod"/>
    <n v="22468968"/>
    <n v="0.92900719424460432"/>
    <x v="2"/>
  </r>
  <r>
    <s v="ODR3379049583z"/>
    <s v="C404192L"/>
    <x v="117"/>
    <s v="P693509"/>
    <n v="2412800"/>
    <n v="1"/>
    <n v="24128000"/>
    <n v="0"/>
    <n v="24128000"/>
    <n v="1"/>
    <x v="0"/>
    <n v="1"/>
    <n v="1"/>
    <d v="2021-07-06T00:00:00"/>
    <x v="602"/>
    <n v="24128000"/>
    <n v="2123260"/>
    <x v="2"/>
    <s v="cod"/>
    <n v="22004740"/>
    <n v="0.91200016578249332"/>
    <x v="1"/>
  </r>
  <r>
    <s v="ODR7376824200i"/>
    <s v="C826850L"/>
    <x v="271"/>
    <s v="P138741"/>
    <n v="109620"/>
    <n v="22"/>
    <n v="24116400"/>
    <n v="0"/>
    <n v="24116400"/>
    <n v="1"/>
    <x v="0"/>
    <n v="1"/>
    <n v="1"/>
    <d v="2022-01-06T00:00:00"/>
    <x v="603"/>
    <n v="1252800"/>
    <n v="97672"/>
    <x v="5"/>
    <s v="cod"/>
    <n v="21967616"/>
    <n v="0.91089947089947088"/>
    <x v="2"/>
  </r>
  <r>
    <s v="ODR2772853464d"/>
    <s v="C348049L"/>
    <x v="311"/>
    <s v="P920290"/>
    <n v="2407000"/>
    <n v="1"/>
    <n v="24070000"/>
    <n v="0"/>
    <n v="24070000"/>
    <n v="1"/>
    <x v="0"/>
    <n v="0"/>
    <n v="1"/>
    <d v="2021-07-13T00:00:00"/>
    <x v="604"/>
    <n v="19256000"/>
    <n v="1540480"/>
    <x v="7"/>
    <s v="cod"/>
    <n v="22529520"/>
    <n v="0.93600000000000005"/>
    <x v="1"/>
  </r>
  <r>
    <s v="ODR5873691062g"/>
    <s v="C378684L"/>
    <x v="254"/>
    <s v="P168663"/>
    <n v="2403520"/>
    <n v="1"/>
    <n v="24035200"/>
    <n v="0"/>
    <n v="24035200"/>
    <n v="1"/>
    <x v="0"/>
    <n v="1"/>
    <n v="1"/>
    <d v="2021-07-03T00:00:00"/>
    <x v="605"/>
    <n v="24035200"/>
    <n v="1490140"/>
    <x v="8"/>
    <s v="cod"/>
    <n v="22545060"/>
    <n v="0.93800176407935032"/>
    <x v="1"/>
  </r>
  <r>
    <s v="ODR2643586698w"/>
    <s v="C378684L"/>
    <x v="107"/>
    <s v="P301216"/>
    <n v="2403520"/>
    <n v="1"/>
    <n v="24035200"/>
    <n v="0"/>
    <n v="24035200"/>
    <n v="1"/>
    <x v="1"/>
    <n v="0"/>
    <n v="1"/>
    <d v="2021-07-03T00:00:00"/>
    <x v="606"/>
    <n v="24035200"/>
    <n v="1922820"/>
    <x v="8"/>
    <s v="cod"/>
    <n v="22112380"/>
    <n v="0.91999983357741977"/>
    <x v="1"/>
  </r>
  <r>
    <s v="ODR1536762217n"/>
    <s v="C378684L"/>
    <x v="61"/>
    <s v="P301216"/>
    <n v="2403520"/>
    <n v="1"/>
    <n v="24035200"/>
    <n v="0"/>
    <n v="24035200"/>
    <n v="1"/>
    <x v="0"/>
    <n v="1"/>
    <n v="1"/>
    <d v="2021-07-03T00:00:00"/>
    <x v="606"/>
    <n v="24035200"/>
    <n v="1922820"/>
    <x v="8"/>
    <s v="cod"/>
    <n v="22112380"/>
    <n v="0.91999983357741977"/>
    <x v="1"/>
  </r>
  <r>
    <s v="ODR4060576103b"/>
    <s v="C788509L"/>
    <x v="287"/>
    <s v="P236487"/>
    <n v="2401200"/>
    <n v="1"/>
    <n v="24012000"/>
    <n v="0"/>
    <n v="24012000"/>
    <n v="1"/>
    <x v="0"/>
    <n v="1"/>
    <n v="1"/>
    <d v="2021-07-20T00:00:00"/>
    <x v="607"/>
    <n v="24012000"/>
    <n v="2041020"/>
    <x v="1"/>
    <s v="cod"/>
    <n v="21970980"/>
    <n v="0.91500000000000004"/>
    <x v="1"/>
  </r>
  <r>
    <s v="ODR8067790383g"/>
    <s v="C218616L"/>
    <x v="269"/>
    <s v="P236487"/>
    <n v="2401200"/>
    <n v="1"/>
    <n v="24012000"/>
    <n v="0"/>
    <n v="24012000"/>
    <n v="1"/>
    <x v="0"/>
    <n v="1"/>
    <n v="1"/>
    <d v="2021-07-19T00:00:00"/>
    <x v="607"/>
    <n v="24012000"/>
    <n v="2041020"/>
    <x v="1"/>
    <s v="cod"/>
    <n v="21970980"/>
    <n v="0.91500000000000004"/>
    <x v="1"/>
  </r>
  <r>
    <s v="ODR1659675616l"/>
    <s v="C378684L"/>
    <x v="251"/>
    <s v="P236487"/>
    <n v="2401200"/>
    <n v="1"/>
    <n v="24012000"/>
    <n v="0"/>
    <n v="24012000"/>
    <n v="1"/>
    <x v="0"/>
    <n v="0"/>
    <n v="1"/>
    <d v="2021-07-03T00:00:00"/>
    <x v="607"/>
    <n v="24012000"/>
    <n v="2041020"/>
    <x v="1"/>
    <s v="cod"/>
    <n v="21970980"/>
    <n v="0.91500000000000004"/>
    <x v="1"/>
  </r>
  <r>
    <s v="ODR9082255012s"/>
    <s v="C522289L"/>
    <x v="252"/>
    <s v="P236487"/>
    <n v="2401200"/>
    <n v="1"/>
    <n v="24012000"/>
    <n v="0"/>
    <n v="24012000"/>
    <n v="1"/>
    <x v="1"/>
    <n v="0"/>
    <n v="1"/>
    <d v="2022-02-10T00:00:00"/>
    <x v="607"/>
    <n v="24012000"/>
    <n v="2041020"/>
    <x v="1"/>
    <s v="cod"/>
    <n v="21970980"/>
    <n v="0.91500000000000004"/>
    <x v="1"/>
  </r>
  <r>
    <s v="ODR6304804785q"/>
    <s v="C781213L"/>
    <x v="297"/>
    <s v="P236487"/>
    <n v="2401200"/>
    <n v="1"/>
    <n v="24012000"/>
    <n v="0"/>
    <n v="24012000"/>
    <n v="1"/>
    <x v="0"/>
    <n v="0"/>
    <n v="1"/>
    <d v="2021-08-23T00:00:00"/>
    <x v="607"/>
    <n v="24012000"/>
    <n v="2041020"/>
    <x v="1"/>
    <s v="cod"/>
    <n v="21970980"/>
    <n v="0.91500000000000004"/>
    <x v="1"/>
  </r>
  <r>
    <s v="ODR9747806243r"/>
    <s v="C618216L"/>
    <x v="254"/>
    <s v="P236487"/>
    <n v="2401200"/>
    <n v="1"/>
    <n v="24012000"/>
    <n v="0"/>
    <n v="24012000"/>
    <n v="1"/>
    <x v="0"/>
    <n v="0"/>
    <n v="1"/>
    <d v="2022-01-11T00:00:00"/>
    <x v="607"/>
    <n v="24012000"/>
    <n v="2041020"/>
    <x v="1"/>
    <s v="cod"/>
    <n v="21970980"/>
    <n v="0.91500000000000004"/>
    <x v="1"/>
  </r>
  <r>
    <s v="ODR3336575082a"/>
    <s v="C888995L"/>
    <x v="166"/>
    <s v="P236487"/>
    <n v="2401200"/>
    <n v="1"/>
    <n v="24012000"/>
    <n v="0"/>
    <n v="24012000"/>
    <n v="1"/>
    <x v="0"/>
    <n v="0"/>
    <n v="1"/>
    <d v="2021-12-12T00:00:00"/>
    <x v="607"/>
    <n v="24012000"/>
    <n v="2041020"/>
    <x v="1"/>
    <s v="cod"/>
    <n v="21970980"/>
    <n v="0.91500000000000004"/>
    <x v="1"/>
  </r>
  <r>
    <s v="ODR4928475220o"/>
    <s v="C738725L"/>
    <x v="44"/>
    <s v="P622378"/>
    <n v="1195902"/>
    <n v="2"/>
    <n v="23918000"/>
    <n v="0"/>
    <n v="23918000"/>
    <n v="1"/>
    <x v="0"/>
    <n v="0"/>
    <n v="1"/>
    <d v="2021-08-27T00:00:00"/>
    <x v="25"/>
    <n v="11959000"/>
    <n v="1076310"/>
    <x v="1"/>
    <s v="cod"/>
    <n v="21765380"/>
    <n v="0.91"/>
    <x v="1"/>
  </r>
  <r>
    <s v="ODR2724020867k"/>
    <s v="C854229L"/>
    <x v="68"/>
    <s v="P451592"/>
    <n v="2380900"/>
    <n v="1"/>
    <n v="23809000"/>
    <n v="0"/>
    <n v="23809000"/>
    <n v="1"/>
    <x v="0"/>
    <n v="1"/>
    <n v="1"/>
    <d v="2021-11-12T00:00:00"/>
    <x v="608"/>
    <n v="23809000"/>
    <n v="1547560"/>
    <x v="1"/>
    <s v="cod"/>
    <n v="22261440"/>
    <n v="0.93500105002310052"/>
    <x v="1"/>
  </r>
  <r>
    <s v="ODR8866502167c"/>
    <s v="C521935L"/>
    <x v="148"/>
    <s v="P405060"/>
    <n v="2349000"/>
    <n v="1"/>
    <n v="23490000"/>
    <n v="0"/>
    <n v="23490000"/>
    <n v="1"/>
    <x v="1"/>
    <n v="0"/>
    <n v="1"/>
    <d v="2021-11-22T00:00:00"/>
    <x v="609"/>
    <n v="23490000"/>
    <n v="1738260"/>
    <x v="2"/>
    <s v="cod"/>
    <n v="21751740"/>
    <n v="0.92600000000000005"/>
    <x v="1"/>
  </r>
  <r>
    <s v="ODR6069139443d"/>
    <s v="C788509L"/>
    <x v="270"/>
    <s v="P137983"/>
    <n v="2323944"/>
    <n v="1"/>
    <n v="23239400"/>
    <n v="0"/>
    <n v="23239400"/>
    <n v="1"/>
    <x v="0"/>
    <n v="0"/>
    <n v="1"/>
    <d v="2021-07-20T00:00:00"/>
    <x v="610"/>
    <n v="23239400"/>
    <n v="1440840"/>
    <x v="3"/>
    <s v="cod"/>
    <n v="21798560"/>
    <n v="0.93800012048503834"/>
    <x v="1"/>
  </r>
  <r>
    <s v="ODR2899577296u"/>
    <s v="C617555L"/>
    <x v="258"/>
    <s v="P137983"/>
    <n v="2323944"/>
    <n v="1"/>
    <n v="23239400"/>
    <n v="0"/>
    <n v="23239400"/>
    <n v="1"/>
    <x v="0"/>
    <n v="1"/>
    <n v="1"/>
    <d v="2022-03-19T00:00:00"/>
    <x v="610"/>
    <n v="23239400"/>
    <n v="1440840"/>
    <x v="3"/>
    <s v="cod"/>
    <n v="21798560"/>
    <n v="0.93800012048503834"/>
    <x v="1"/>
  </r>
  <r>
    <s v="ODR8698338503d"/>
    <s v="C374672L"/>
    <x v="141"/>
    <s v="P137983"/>
    <n v="2323944"/>
    <n v="1"/>
    <n v="23239400"/>
    <n v="0"/>
    <n v="23239400"/>
    <n v="1"/>
    <x v="0"/>
    <n v="0"/>
    <n v="1"/>
    <d v="2021-07-17T00:00:00"/>
    <x v="610"/>
    <n v="23239400"/>
    <n v="1440840"/>
    <x v="3"/>
    <s v="cod"/>
    <n v="21798560"/>
    <n v="0.93800012048503834"/>
    <x v="1"/>
  </r>
  <r>
    <s v="ODR2737256850i"/>
    <s v="C814229L"/>
    <x v="108"/>
    <s v="P137983"/>
    <n v="2323944"/>
    <n v="1"/>
    <n v="23239400"/>
    <n v="0"/>
    <n v="23239400"/>
    <n v="1"/>
    <x v="0"/>
    <n v="0"/>
    <n v="1"/>
    <d v="2021-07-13T00:00:00"/>
    <x v="610"/>
    <n v="23239400"/>
    <n v="1440840"/>
    <x v="3"/>
    <s v="cod"/>
    <n v="21798560"/>
    <n v="0.93800012048503834"/>
    <x v="1"/>
  </r>
  <r>
    <s v="ODR8467540226n"/>
    <s v="C215074L"/>
    <x v="397"/>
    <s v="P306870"/>
    <n v="1160000"/>
    <n v="2"/>
    <n v="23200000"/>
    <n v="0"/>
    <n v="23200000"/>
    <n v="1"/>
    <x v="0"/>
    <n v="0"/>
    <n v="4"/>
    <d v="2021-09-13T00:00:00"/>
    <x v="270"/>
    <n v="11600000"/>
    <n v="928000"/>
    <x v="1"/>
    <s v="Payaxis"/>
    <n v="21344000"/>
    <n v="0.92"/>
    <x v="1"/>
  </r>
  <r>
    <s v="ODR7821029209a"/>
    <s v="C426132L"/>
    <x v="307"/>
    <s v="P942842"/>
    <n v="2320000"/>
    <n v="1"/>
    <n v="23200000"/>
    <n v="0"/>
    <n v="23200000"/>
    <n v="1"/>
    <x v="1"/>
    <n v="0"/>
    <n v="7"/>
    <d v="2022-05-25T00:00:00"/>
    <x v="24"/>
    <n v="13920000"/>
    <n v="1197120"/>
    <x v="8"/>
    <s v="Easypay"/>
    <n v="22002880"/>
    <n v="0.94840000000000002"/>
    <x v="1"/>
  </r>
  <r>
    <s v="ODR2210437742l"/>
    <s v="C162721L"/>
    <x v="257"/>
    <s v="P624168"/>
    <n v="2319942"/>
    <n v="1"/>
    <n v="23199400"/>
    <n v="0"/>
    <n v="23199400"/>
    <n v="1"/>
    <x v="0"/>
    <n v="0"/>
    <n v="1"/>
    <d v="2021-07-26T00:00:00"/>
    <x v="211"/>
    <n v="23199400"/>
    <n v="1879140"/>
    <x v="1"/>
    <s v="cod"/>
    <n v="21320260"/>
    <n v="0.91900049139201878"/>
    <x v="1"/>
  </r>
  <r>
    <s v="ODR7351770562j"/>
    <s v="C200057L"/>
    <x v="118"/>
    <s v="P624168"/>
    <n v="2319942"/>
    <n v="1"/>
    <n v="23199400"/>
    <n v="0"/>
    <n v="23199400"/>
    <n v="1"/>
    <x v="1"/>
    <n v="0"/>
    <n v="7"/>
    <d v="2022-01-21T00:00:00"/>
    <x v="211"/>
    <n v="23199400"/>
    <n v="1879140"/>
    <x v="1"/>
    <s v="Easypay"/>
    <n v="21320260"/>
    <n v="0.91900049139201878"/>
    <x v="1"/>
  </r>
  <r>
    <s v="ODR9044626852y"/>
    <s v="C491806L"/>
    <x v="388"/>
    <s v="P624168"/>
    <n v="2319942"/>
    <n v="1"/>
    <n v="23199400"/>
    <n v="0"/>
    <n v="23199400"/>
    <n v="1"/>
    <x v="1"/>
    <n v="0"/>
    <n v="7"/>
    <d v="2022-05-04T00:00:00"/>
    <x v="211"/>
    <n v="23199400"/>
    <n v="1879140"/>
    <x v="1"/>
    <s v="Easypay"/>
    <n v="21320260"/>
    <n v="0.91900049139201878"/>
    <x v="1"/>
  </r>
  <r>
    <s v="ODR8336342346m"/>
    <s v="C390635L"/>
    <x v="136"/>
    <s v="P624168"/>
    <n v="2319942"/>
    <n v="1"/>
    <n v="23199400"/>
    <n v="0"/>
    <n v="23199400"/>
    <n v="1"/>
    <x v="1"/>
    <n v="0"/>
    <n v="7"/>
    <d v="2022-04-23T00:00:00"/>
    <x v="211"/>
    <n v="23199400"/>
    <n v="1879140"/>
    <x v="1"/>
    <s v="Easypay"/>
    <n v="21320260"/>
    <n v="0.91900049139201878"/>
    <x v="1"/>
  </r>
  <r>
    <s v="ODR3244497295i"/>
    <s v="C488014L"/>
    <x v="244"/>
    <s v="P624168"/>
    <n v="2319942"/>
    <n v="1"/>
    <n v="23199400"/>
    <n v="0"/>
    <n v="23199400"/>
    <n v="1"/>
    <x v="1"/>
    <n v="0"/>
    <n v="7"/>
    <d v="2022-04-19T00:00:00"/>
    <x v="211"/>
    <n v="23199400"/>
    <n v="1879140"/>
    <x v="1"/>
    <s v="Easypay"/>
    <n v="21320260"/>
    <n v="0.91900049139201878"/>
    <x v="1"/>
  </r>
  <r>
    <s v="ODR6291667247f"/>
    <s v="C430619L"/>
    <x v="370"/>
    <s v="P697298"/>
    <n v="2319942"/>
    <n v="1"/>
    <n v="23199400"/>
    <n v="0"/>
    <n v="23199400"/>
    <n v="1"/>
    <x v="1"/>
    <n v="0"/>
    <n v="8"/>
    <d v="2021-09-22T00:00:00"/>
    <x v="383"/>
    <n v="23199400"/>
    <n v="1391940"/>
    <x v="4"/>
    <s v="ublcreditcard"/>
    <n v="21807460"/>
    <n v="0.94000103450951322"/>
    <x v="1"/>
  </r>
  <r>
    <s v="ODR2579677954l"/>
    <s v="C762523L"/>
    <x v="404"/>
    <s v="P697298"/>
    <n v="2319942"/>
    <n v="1"/>
    <n v="23199400"/>
    <n v="0"/>
    <n v="23199400"/>
    <n v="1"/>
    <x v="1"/>
    <n v="0"/>
    <n v="9"/>
    <d v="2021-09-03T00:00:00"/>
    <x v="383"/>
    <n v="23199400"/>
    <n v="1391940"/>
    <x v="4"/>
    <s v="mygateway"/>
    <n v="21807460"/>
    <n v="0.94000103450951322"/>
    <x v="1"/>
  </r>
  <r>
    <s v="ODR8025984166h"/>
    <s v="C770029L"/>
    <x v="175"/>
    <s v="P697298"/>
    <n v="2319942"/>
    <n v="1"/>
    <n v="23199400"/>
    <n v="0"/>
    <n v="23199400"/>
    <n v="1"/>
    <x v="0"/>
    <n v="0"/>
    <n v="1"/>
    <d v="2021-07-16T00:00:00"/>
    <x v="383"/>
    <n v="23199400"/>
    <n v="1391940"/>
    <x v="4"/>
    <s v="cod"/>
    <n v="21807460"/>
    <n v="0.94000103450951322"/>
    <x v="1"/>
  </r>
  <r>
    <s v="ODR3549955243f"/>
    <s v="C893754L"/>
    <x v="39"/>
    <s v="P951406"/>
    <n v="1159942"/>
    <n v="2"/>
    <n v="23198800"/>
    <n v="0"/>
    <n v="23198800"/>
    <n v="1"/>
    <x v="1"/>
    <n v="0"/>
    <n v="1"/>
    <d v="2021-07-03T00:00:00"/>
    <x v="611"/>
    <n v="10875000"/>
    <n v="815596"/>
    <x v="1"/>
    <s v="cod"/>
    <n v="21567608"/>
    <n v="0.92968636308774588"/>
    <x v="1"/>
  </r>
  <r>
    <s v="ODR1415789188i"/>
    <s v="C551481L"/>
    <x v="37"/>
    <s v="P280917"/>
    <n v="2300860"/>
    <n v="1"/>
    <n v="23008600"/>
    <n v="0"/>
    <n v="23008600"/>
    <n v="1"/>
    <x v="0"/>
    <n v="0"/>
    <n v="1"/>
    <d v="2021-11-12T00:00:00"/>
    <x v="612"/>
    <n v="23008600"/>
    <n v="1679620"/>
    <x v="2"/>
    <s v="cod"/>
    <n v="21328980"/>
    <n v="0.92700033900367684"/>
    <x v="1"/>
  </r>
  <r>
    <s v="ODR6157167994u"/>
    <s v="C195703L"/>
    <x v="343"/>
    <s v="P420995"/>
    <n v="2297380"/>
    <n v="1"/>
    <n v="22973800"/>
    <n v="0"/>
    <n v="22973800"/>
    <n v="1"/>
    <x v="1"/>
    <n v="0"/>
    <n v="4"/>
    <d v="2021-11-19T00:00:00"/>
    <x v="613"/>
    <n v="22973800"/>
    <n v="1401400"/>
    <x v="2"/>
    <s v="Payaxis"/>
    <n v="21572400"/>
    <n v="0.93900007835012056"/>
    <x v="1"/>
  </r>
  <r>
    <s v="ODR8272442582c"/>
    <s v="C538631L"/>
    <x v="169"/>
    <s v="P420995"/>
    <n v="2297380"/>
    <n v="1"/>
    <n v="22973800"/>
    <n v="0"/>
    <n v="22973800"/>
    <n v="1"/>
    <x v="1"/>
    <n v="0"/>
    <n v="4"/>
    <d v="2021-11-08T00:00:00"/>
    <x v="613"/>
    <n v="22973800"/>
    <n v="1401400"/>
    <x v="2"/>
    <s v="Payaxis"/>
    <n v="21572400"/>
    <n v="0.93900007835012056"/>
    <x v="1"/>
  </r>
  <r>
    <s v="ODR4376375664y"/>
    <s v="C227184L"/>
    <x v="134"/>
    <s v="P420995"/>
    <n v="2297380"/>
    <n v="1"/>
    <n v="22973800"/>
    <n v="0"/>
    <n v="22973800"/>
    <n v="1"/>
    <x v="1"/>
    <n v="0"/>
    <n v="4"/>
    <d v="2021-08-02T00:00:00"/>
    <x v="613"/>
    <n v="22973800"/>
    <n v="1401400"/>
    <x v="2"/>
    <s v="Payaxis"/>
    <n v="21572400"/>
    <n v="0.93900007835012056"/>
    <x v="1"/>
  </r>
  <r>
    <s v="ODR7360886829z"/>
    <s v="C374672L"/>
    <x v="159"/>
    <s v="P978512"/>
    <n v="2291000"/>
    <n v="1"/>
    <n v="22910000"/>
    <n v="0"/>
    <n v="22910000"/>
    <n v="1"/>
    <x v="0"/>
    <n v="1"/>
    <n v="1"/>
    <d v="2021-07-17T00:00:00"/>
    <x v="614"/>
    <n v="22910000"/>
    <n v="1855710"/>
    <x v="7"/>
    <s v="cod"/>
    <n v="21054290"/>
    <n v="0.91900000000000004"/>
    <x v="1"/>
  </r>
  <r>
    <s v="ODR1843283030u"/>
    <s v="C158367L"/>
    <x v="240"/>
    <s v="P978512"/>
    <n v="2291000"/>
    <n v="1"/>
    <n v="22910000"/>
    <n v="0"/>
    <n v="22910000"/>
    <n v="1"/>
    <x v="0"/>
    <n v="0"/>
    <n v="1"/>
    <d v="2021-07-16T00:00:00"/>
    <x v="614"/>
    <n v="22910000"/>
    <n v="1855710"/>
    <x v="7"/>
    <s v="cod"/>
    <n v="21054290"/>
    <n v="0.91900000000000004"/>
    <x v="1"/>
  </r>
  <r>
    <s v="ODR1153196366r"/>
    <s v="C620963L"/>
    <x v="200"/>
    <s v="P978512"/>
    <n v="2291000"/>
    <n v="1"/>
    <n v="22910000"/>
    <n v="0"/>
    <n v="22910000"/>
    <n v="1"/>
    <x v="1"/>
    <n v="0"/>
    <n v="1"/>
    <d v="2021-10-14T00:00:00"/>
    <x v="614"/>
    <n v="22910000"/>
    <n v="1855710"/>
    <x v="7"/>
    <s v="cod"/>
    <n v="21054290"/>
    <n v="0.91900000000000004"/>
    <x v="1"/>
  </r>
  <r>
    <s v="ODR7407713031r"/>
    <s v="C586717L"/>
    <x v="201"/>
    <s v="P978512"/>
    <n v="2291000"/>
    <n v="1"/>
    <n v="22910000"/>
    <n v="0"/>
    <n v="22910000"/>
    <n v="1"/>
    <x v="0"/>
    <n v="0"/>
    <n v="1"/>
    <d v="2021-08-12T00:00:00"/>
    <x v="614"/>
    <n v="22910000"/>
    <n v="1855710"/>
    <x v="7"/>
    <s v="cod"/>
    <n v="21054290"/>
    <n v="0.91900000000000004"/>
    <x v="1"/>
  </r>
  <r>
    <s v="ODR9696616362k"/>
    <s v="C675024L"/>
    <x v="148"/>
    <s v="P303096"/>
    <n v="2281140"/>
    <n v="1"/>
    <n v="22811400"/>
    <n v="0"/>
    <n v="22811400"/>
    <n v="1"/>
    <x v="0"/>
    <n v="1"/>
    <n v="1"/>
    <d v="2021-09-26T00:00:00"/>
    <x v="615"/>
    <n v="22811400"/>
    <n v="2053030"/>
    <x v="1"/>
    <s v="cod"/>
    <n v="20758370"/>
    <n v="0.90999982464907891"/>
    <x v="1"/>
  </r>
  <r>
    <s v="ODR2255065794q"/>
    <s v="C547681L"/>
    <x v="294"/>
    <s v="P303096"/>
    <n v="2281140"/>
    <n v="1"/>
    <n v="22811400"/>
    <n v="0"/>
    <n v="22811400"/>
    <n v="1"/>
    <x v="1"/>
    <n v="0"/>
    <n v="4"/>
    <d v="2021-09-04T00:00:00"/>
    <x v="615"/>
    <n v="22811400"/>
    <n v="2053030"/>
    <x v="1"/>
    <s v="Payaxis"/>
    <n v="20758370"/>
    <n v="0.90999982464907891"/>
    <x v="1"/>
  </r>
  <r>
    <s v="ODR4670633799b"/>
    <s v="C738725L"/>
    <x v="5"/>
    <s v="P303096"/>
    <n v="2281140"/>
    <n v="1"/>
    <n v="22811400"/>
    <n v="0"/>
    <n v="22811400"/>
    <n v="1"/>
    <x v="1"/>
    <n v="0"/>
    <n v="1"/>
    <d v="2021-08-27T00:00:00"/>
    <x v="615"/>
    <n v="22811400"/>
    <n v="2053030"/>
    <x v="1"/>
    <s v="cod"/>
    <n v="20758370"/>
    <n v="0.90999982464907891"/>
    <x v="1"/>
  </r>
  <r>
    <s v="ODR8867994924e"/>
    <s v="C695592L"/>
    <x v="187"/>
    <s v="P863752"/>
    <n v="2269424"/>
    <n v="1"/>
    <n v="22694200"/>
    <n v="0"/>
    <n v="22694200"/>
    <n v="1"/>
    <x v="1"/>
    <n v="0"/>
    <n v="8"/>
    <d v="2021-07-13T00:00:00"/>
    <x v="616"/>
    <n v="22694200"/>
    <n v="1497790"/>
    <x v="2"/>
    <s v="ublcreditcard"/>
    <n v="21196410"/>
    <n v="0.93400119854412145"/>
    <x v="1"/>
  </r>
  <r>
    <s v="ODR8059951244r"/>
    <s v="C162721L"/>
    <x v="24"/>
    <s v="P229955"/>
    <n v="2265625"/>
    <n v="1"/>
    <n v="22656200"/>
    <n v="0"/>
    <n v="22656200"/>
    <n v="1"/>
    <x v="0"/>
    <n v="0"/>
    <n v="1"/>
    <d v="2021-07-26T00:00:00"/>
    <x v="617"/>
    <n v="22656200"/>
    <n v="1631250"/>
    <x v="3"/>
    <s v="cod"/>
    <n v="21024950"/>
    <n v="0.92799984110309763"/>
    <x v="1"/>
  </r>
  <r>
    <s v="ODR8831189073f"/>
    <s v="C776042L"/>
    <x v="263"/>
    <s v="P229955"/>
    <n v="2265625"/>
    <n v="1"/>
    <n v="22656200"/>
    <n v="0"/>
    <n v="22656200"/>
    <n v="1"/>
    <x v="1"/>
    <n v="0"/>
    <n v="7"/>
    <d v="2022-07-11T00:00:00"/>
    <x v="617"/>
    <n v="22656200"/>
    <n v="1631250"/>
    <x v="3"/>
    <s v="Easypay"/>
    <n v="21024950"/>
    <n v="0.92799984110309763"/>
    <x v="1"/>
  </r>
  <r>
    <s v="ODR6669112781a"/>
    <s v="C131834L"/>
    <x v="156"/>
    <s v="P285962"/>
    <n v="1131000"/>
    <n v="2"/>
    <n v="22620000"/>
    <n v="0"/>
    <n v="22620000"/>
    <n v="1"/>
    <x v="1"/>
    <n v="0"/>
    <n v="1"/>
    <d v="2021-11-24T00:00:00"/>
    <x v="618"/>
    <n v="9685420"/>
    <n v="610160"/>
    <x v="1"/>
    <s v="cod"/>
    <n v="21399680"/>
    <n v="0.94605128205128208"/>
    <x v="2"/>
  </r>
  <r>
    <s v="ODR9490867351q"/>
    <s v="C379165L"/>
    <x v="159"/>
    <s v="P246268"/>
    <n v="2261942"/>
    <n v="1"/>
    <n v="22619400"/>
    <n v="0"/>
    <n v="22619400"/>
    <n v="1"/>
    <x v="1"/>
    <n v="0"/>
    <n v="4"/>
    <d v="2021-10-21T00:00:00"/>
    <x v="306"/>
    <n v="22619400"/>
    <n v="1877400"/>
    <x v="3"/>
    <s v="Payaxis"/>
    <n v="20742000"/>
    <n v="0.91700045094034321"/>
    <x v="1"/>
  </r>
  <r>
    <s v="ODR9988344563j"/>
    <s v="C568309L"/>
    <x v="177"/>
    <s v="P246268"/>
    <n v="2261942"/>
    <n v="1"/>
    <n v="22619400"/>
    <n v="0"/>
    <n v="22619400"/>
    <n v="1"/>
    <x v="1"/>
    <n v="0"/>
    <n v="9"/>
    <d v="2021-08-04T00:00:00"/>
    <x v="306"/>
    <n v="22619400"/>
    <n v="1877400"/>
    <x v="3"/>
    <s v="mygateway"/>
    <n v="20742000"/>
    <n v="0.91700045094034321"/>
    <x v="1"/>
  </r>
  <r>
    <s v="ODR9118903539k"/>
    <s v="C875936L"/>
    <x v="280"/>
    <s v="P246268"/>
    <n v="2261942"/>
    <n v="1"/>
    <n v="22619400"/>
    <n v="0"/>
    <n v="22619400"/>
    <n v="1"/>
    <x v="1"/>
    <n v="0"/>
    <n v="4"/>
    <d v="2021-10-07T00:00:00"/>
    <x v="306"/>
    <n v="22619400"/>
    <n v="1877400"/>
    <x v="3"/>
    <s v="Payaxis"/>
    <n v="20742000"/>
    <n v="0.91700045094034321"/>
    <x v="1"/>
  </r>
  <r>
    <s v="ODR4778191250r"/>
    <s v="C379165L"/>
    <x v="161"/>
    <s v="P246268"/>
    <n v="2261942"/>
    <n v="1"/>
    <n v="22619400"/>
    <n v="0"/>
    <n v="22619400"/>
    <n v="1"/>
    <x v="1"/>
    <n v="0"/>
    <n v="1"/>
    <d v="2021-10-21T00:00:00"/>
    <x v="306"/>
    <n v="22619400"/>
    <n v="1877400"/>
    <x v="3"/>
    <s v="cod"/>
    <n v="20742000"/>
    <n v="0.91700045094034321"/>
    <x v="1"/>
  </r>
  <r>
    <s v="ODR2151730310l"/>
    <s v="C383629L"/>
    <x v="342"/>
    <s v="P939904"/>
    <n v="2261420"/>
    <n v="1"/>
    <n v="22614200"/>
    <n v="0"/>
    <n v="22614200"/>
    <n v="1"/>
    <x v="1"/>
    <n v="0"/>
    <n v="4"/>
    <d v="2022-01-27T00:00:00"/>
    <x v="619"/>
    <n v="22614200"/>
    <n v="1605560"/>
    <x v="2"/>
    <s v="Payaxis"/>
    <n v="21008640"/>
    <n v="0.92900213140416199"/>
    <x v="1"/>
  </r>
  <r>
    <s v="ODR8586137096p"/>
    <s v="C831683L"/>
    <x v="296"/>
    <s v="P939904"/>
    <n v="2261420"/>
    <n v="1"/>
    <n v="22614200"/>
    <n v="0"/>
    <n v="22614200"/>
    <n v="1"/>
    <x v="0"/>
    <n v="1"/>
    <n v="11"/>
    <d v="2021-07-03T00:00:00"/>
    <x v="619"/>
    <n v="22614200"/>
    <n v="1605560"/>
    <x v="2"/>
    <s v="cashatdoorstep"/>
    <n v="21008640"/>
    <n v="0.92900213140416199"/>
    <x v="1"/>
  </r>
  <r>
    <s v="ODR2818407604t"/>
    <s v="C374672L"/>
    <x v="327"/>
    <s v="P837665"/>
    <n v="2256200"/>
    <n v="1"/>
    <n v="22562000"/>
    <n v="0"/>
    <n v="22562000"/>
    <n v="1"/>
    <x v="0"/>
    <n v="0"/>
    <n v="1"/>
    <d v="2021-07-17T00:00:00"/>
    <x v="620"/>
    <n v="22562000"/>
    <n v="1872650"/>
    <x v="2"/>
    <s v="cod"/>
    <n v="20689350"/>
    <n v="0.91699982271075264"/>
    <x v="1"/>
  </r>
  <r>
    <s v="ODR1542653211k"/>
    <s v="C741634L"/>
    <x v="252"/>
    <s v="P837665"/>
    <n v="2256200"/>
    <n v="1"/>
    <n v="22562000"/>
    <n v="0"/>
    <n v="22562000"/>
    <n v="1"/>
    <x v="0"/>
    <n v="0"/>
    <n v="1"/>
    <d v="2021-07-09T00:00:00"/>
    <x v="620"/>
    <n v="22562000"/>
    <n v="1872650"/>
    <x v="2"/>
    <s v="cod"/>
    <n v="20689350"/>
    <n v="0.91699982271075264"/>
    <x v="1"/>
  </r>
  <r>
    <s v="ODR1418504199c"/>
    <s v="C992621L"/>
    <x v="243"/>
    <s v="P837665"/>
    <n v="2256200"/>
    <n v="1"/>
    <n v="22562000"/>
    <n v="0"/>
    <n v="22562000"/>
    <n v="1"/>
    <x v="0"/>
    <n v="0"/>
    <n v="4"/>
    <d v="2021-11-17T00:00:00"/>
    <x v="620"/>
    <n v="22562000"/>
    <n v="1872650"/>
    <x v="2"/>
    <s v="Payaxis"/>
    <n v="20689350"/>
    <n v="0.91699982271075264"/>
    <x v="1"/>
  </r>
  <r>
    <s v="ODR9882171572h"/>
    <s v="C160493L"/>
    <x v="132"/>
    <s v="P591007"/>
    <n v="2250342"/>
    <n v="1"/>
    <n v="22503400"/>
    <n v="0"/>
    <n v="22503400"/>
    <n v="1"/>
    <x v="0"/>
    <n v="1"/>
    <n v="1"/>
    <d v="2021-08-28T00:00:00"/>
    <x v="621"/>
    <n v="21705300"/>
    <n v="1801540"/>
    <x v="4"/>
    <s v="cod"/>
    <n v="20701860"/>
    <n v="0.9199436529591084"/>
    <x v="1"/>
  </r>
  <r>
    <s v="ODR6360623177g"/>
    <s v="C834363L"/>
    <x v="405"/>
    <s v="P353028"/>
    <n v="1123460"/>
    <n v="2"/>
    <n v="22469200"/>
    <n v="0"/>
    <n v="22469200"/>
    <n v="1"/>
    <x v="0"/>
    <n v="1"/>
    <n v="1"/>
    <d v="2021-07-11T00:00:00"/>
    <x v="292"/>
    <n v="11234600"/>
    <n v="707774"/>
    <x v="4"/>
    <s v="cod"/>
    <n v="21053652"/>
    <n v="0.93700051626226122"/>
    <x v="1"/>
  </r>
  <r>
    <s v="ODR2410489402u"/>
    <s v="C625201L"/>
    <x v="295"/>
    <s v="P837665"/>
    <n v="2238800"/>
    <n v="1"/>
    <n v="22388000"/>
    <n v="0"/>
    <n v="22388000"/>
    <n v="1"/>
    <x v="1"/>
    <n v="0"/>
    <n v="4"/>
    <d v="2022-01-28T00:00:00"/>
    <x v="620"/>
    <n v="22562000"/>
    <n v="1872650"/>
    <x v="2"/>
    <s v="Payaxis"/>
    <n v="20515350"/>
    <n v="0.91635474361264968"/>
    <x v="1"/>
  </r>
  <r>
    <s v="ODR3465878963f"/>
    <s v="C625201L"/>
    <x v="202"/>
    <s v="P837665"/>
    <n v="2238800"/>
    <n v="1"/>
    <n v="22388000"/>
    <n v="0"/>
    <n v="22388000"/>
    <n v="1"/>
    <x v="0"/>
    <n v="1"/>
    <n v="4"/>
    <d v="2022-01-28T00:00:00"/>
    <x v="620"/>
    <n v="22562000"/>
    <n v="1872650"/>
    <x v="2"/>
    <s v="Payaxis"/>
    <n v="20515350"/>
    <n v="0.91635474361264968"/>
    <x v="1"/>
  </r>
  <r>
    <s v="ODR6697255782l"/>
    <s v="C201512L"/>
    <x v="80"/>
    <s v="P229955"/>
    <n v="2235320"/>
    <n v="1"/>
    <n v="22353200"/>
    <n v="0"/>
    <n v="22353200"/>
    <n v="1"/>
    <x v="1"/>
    <n v="0"/>
    <n v="1"/>
    <d v="2022-07-12T00:00:00"/>
    <x v="617"/>
    <n v="22656200"/>
    <n v="1631250"/>
    <x v="3"/>
    <s v="cod"/>
    <n v="20721950"/>
    <n v="0.92702387130254282"/>
    <x v="1"/>
  </r>
  <r>
    <s v="ODR6076728838c"/>
    <s v="C972737L"/>
    <x v="226"/>
    <s v="P283167"/>
    <n v="2233000"/>
    <n v="1"/>
    <n v="22330000"/>
    <n v="0"/>
    <n v="22330000"/>
    <n v="1"/>
    <x v="0"/>
    <n v="0"/>
    <n v="1"/>
    <d v="2021-07-21T00:00:00"/>
    <x v="88"/>
    <n v="22330000"/>
    <n v="1496110"/>
    <x v="3"/>
    <s v="cod"/>
    <n v="20833890"/>
    <n v="0.93300000000000005"/>
    <x v="1"/>
  </r>
  <r>
    <s v="ODR5778721954y"/>
    <s v="C718296L"/>
    <x v="64"/>
    <s v="P112319"/>
    <n v="2228360"/>
    <n v="1"/>
    <n v="22283600"/>
    <n v="0"/>
    <n v="22283600"/>
    <n v="1"/>
    <x v="1"/>
    <n v="0"/>
    <n v="4"/>
    <d v="2021-10-01T00:00:00"/>
    <x v="396"/>
    <n v="20474000"/>
    <n v="1842660"/>
    <x v="2"/>
    <s v="Payaxis"/>
    <n v="20440940"/>
    <n v="0.91730869338886001"/>
    <x v="1"/>
  </r>
  <r>
    <s v="ODR9538455889j"/>
    <s v="C718296L"/>
    <x v="156"/>
    <s v="P112319"/>
    <n v="2228360"/>
    <n v="1"/>
    <n v="22283600"/>
    <n v="0"/>
    <n v="22283600"/>
    <n v="1"/>
    <x v="1"/>
    <n v="0"/>
    <n v="4"/>
    <d v="2021-10-01T00:00:00"/>
    <x v="396"/>
    <n v="20474000"/>
    <n v="1842660"/>
    <x v="2"/>
    <s v="Payaxis"/>
    <n v="20440940"/>
    <n v="0.91730869338886001"/>
    <x v="1"/>
  </r>
  <r>
    <s v="ODR2235314863j"/>
    <s v="C718296L"/>
    <x v="281"/>
    <s v="P112319"/>
    <n v="2228360"/>
    <n v="1"/>
    <n v="22283600"/>
    <n v="0"/>
    <n v="22283600"/>
    <n v="1"/>
    <x v="1"/>
    <n v="0"/>
    <n v="4"/>
    <d v="2021-10-01T00:00:00"/>
    <x v="396"/>
    <n v="20474000"/>
    <n v="1842660"/>
    <x v="2"/>
    <s v="Payaxis"/>
    <n v="20440940"/>
    <n v="0.91730869338886001"/>
    <x v="1"/>
  </r>
  <r>
    <s v="ODR5223359570n"/>
    <s v="C378684L"/>
    <x v="96"/>
    <s v="P452163"/>
    <n v="2227200"/>
    <n v="1"/>
    <n v="22272000"/>
    <n v="0"/>
    <n v="22272000"/>
    <n v="1"/>
    <x v="1"/>
    <n v="0"/>
    <n v="1"/>
    <d v="2021-07-03T00:00:00"/>
    <x v="622"/>
    <n v="22272000"/>
    <n v="1692670"/>
    <x v="8"/>
    <s v="cod"/>
    <n v="20579330"/>
    <n v="0.92400008979885062"/>
    <x v="1"/>
  </r>
  <r>
    <s v="ODR3444293440w"/>
    <s v="C174413L"/>
    <x v="121"/>
    <s v="P672833"/>
    <n v="2212410"/>
    <n v="1"/>
    <n v="22124100"/>
    <n v="0"/>
    <n v="22124100"/>
    <n v="1"/>
    <x v="0"/>
    <n v="0"/>
    <n v="1"/>
    <d v="2022-06-14T00:00:00"/>
    <x v="39"/>
    <n v="22124100"/>
    <n v="1880530"/>
    <x v="1"/>
    <s v="cod"/>
    <n v="20243570"/>
    <n v="0.91500083619220673"/>
    <x v="1"/>
  </r>
  <r>
    <s v="ODR6373713128z"/>
    <s v="C883602L"/>
    <x v="21"/>
    <s v="P672833"/>
    <n v="2212410"/>
    <n v="1"/>
    <n v="22124100"/>
    <n v="0"/>
    <n v="22124100"/>
    <n v="1"/>
    <x v="1"/>
    <n v="0"/>
    <n v="13"/>
    <d v="2022-06-12T00:00:00"/>
    <x v="39"/>
    <n v="22124100"/>
    <n v="1880530"/>
    <x v="1"/>
    <s v="Easypay_MA"/>
    <n v="20243570"/>
    <n v="0.91500083619220673"/>
    <x v="1"/>
  </r>
  <r>
    <s v="ODR1808682678z"/>
    <s v="C128765L"/>
    <x v="106"/>
    <s v="P672833"/>
    <n v="2212410"/>
    <n v="1"/>
    <n v="22124100"/>
    <n v="0"/>
    <n v="22124100"/>
    <n v="1"/>
    <x v="0"/>
    <n v="1"/>
    <n v="1"/>
    <d v="2021-11-07T00:00:00"/>
    <x v="39"/>
    <n v="22124100"/>
    <n v="1880530"/>
    <x v="1"/>
    <s v="cod"/>
    <n v="20243570"/>
    <n v="0.91500083619220673"/>
    <x v="1"/>
  </r>
  <r>
    <s v="ODR3178549436l"/>
    <s v="C860283L"/>
    <x v="278"/>
    <s v="P607593"/>
    <n v="2207190"/>
    <n v="1"/>
    <n v="22071900"/>
    <n v="0"/>
    <n v="22071900"/>
    <n v="1"/>
    <x v="1"/>
    <n v="0"/>
    <n v="4"/>
    <d v="2021-09-10T00:00:00"/>
    <x v="421"/>
    <n v="20604500"/>
    <n v="1256860"/>
    <x v="2"/>
    <s v="Payaxis"/>
    <n v="20815040"/>
    <n v="0.94305610300880305"/>
    <x v="1"/>
  </r>
  <r>
    <s v="ODR4713493884f"/>
    <s v="C215074L"/>
    <x v="190"/>
    <s v="P816975"/>
    <n v="2204000"/>
    <n v="1"/>
    <n v="22040000"/>
    <n v="0"/>
    <n v="22040000"/>
    <n v="1"/>
    <x v="0"/>
    <n v="0"/>
    <n v="4"/>
    <d v="2021-09-13T00:00:00"/>
    <x v="623"/>
    <n v="20427600"/>
    <n v="1491180"/>
    <x v="2"/>
    <s v="Payaxis"/>
    <n v="20548820"/>
    <n v="0.93234210526315786"/>
    <x v="1"/>
  </r>
  <r>
    <s v="ODR6336068566f"/>
    <s v="C541932L"/>
    <x v="21"/>
    <s v="P997684"/>
    <n v="1102000"/>
    <n v="2"/>
    <n v="22040000"/>
    <n v="0"/>
    <n v="22040000"/>
    <n v="1"/>
    <x v="0"/>
    <n v="0"/>
    <n v="1"/>
    <d v="2022-06-05T00:00:00"/>
    <x v="624"/>
    <n v="11020000"/>
    <n v="848540"/>
    <x v="8"/>
    <s v="cod"/>
    <n v="20342920"/>
    <n v="0.92300000000000004"/>
    <x v="1"/>
  </r>
  <r>
    <s v="ODR4674783558f"/>
    <s v="C190091L"/>
    <x v="172"/>
    <s v="P854438"/>
    <n v="2204000"/>
    <n v="1"/>
    <n v="22040000"/>
    <n v="0"/>
    <n v="22040000"/>
    <n v="1"/>
    <x v="1"/>
    <n v="0"/>
    <n v="1"/>
    <d v="2021-07-14T00:00:00"/>
    <x v="625"/>
    <n v="22040000"/>
    <n v="1917480"/>
    <x v="14"/>
    <s v="cod"/>
    <n v="20122520"/>
    <n v="0.91300000000000003"/>
    <x v="1"/>
  </r>
  <r>
    <s v="ODR5263669954c"/>
    <s v="C143684L"/>
    <x v="7"/>
    <s v="P789322"/>
    <n v="2203710"/>
    <n v="1"/>
    <n v="22037100"/>
    <n v="0"/>
    <n v="22037100"/>
    <n v="1"/>
    <x v="0"/>
    <n v="0"/>
    <n v="1"/>
    <d v="2021-07-05T00:00:00"/>
    <x v="626"/>
    <n v="22037100"/>
    <n v="1652770"/>
    <x v="0"/>
    <s v="cod"/>
    <n v="20384330"/>
    <n v="0.92500056722527013"/>
    <x v="1"/>
  </r>
  <r>
    <s v="ODR9668304214m"/>
    <s v="C678257L"/>
    <x v="319"/>
    <s v="P774890"/>
    <n v="730742"/>
    <n v="3"/>
    <n v="21922300"/>
    <n v="0"/>
    <n v="21922300"/>
    <n v="1"/>
    <x v="0"/>
    <n v="1"/>
    <n v="1"/>
    <d v="2021-07-23T00:00:00"/>
    <x v="258"/>
    <n v="7307420"/>
    <n v="482270"/>
    <x v="4"/>
    <s v="cod"/>
    <n v="20475490"/>
    <n v="0.93400281904727145"/>
    <x v="2"/>
  </r>
  <r>
    <s v="ODR7769005909b"/>
    <s v="C373284L"/>
    <x v="51"/>
    <s v="P228611"/>
    <n v="2181380"/>
    <n v="1"/>
    <n v="21813800"/>
    <n v="0"/>
    <n v="21813800"/>
    <n v="1"/>
    <x v="0"/>
    <n v="0"/>
    <n v="1"/>
    <d v="2022-06-14T00:00:00"/>
    <x v="87"/>
    <n v="24418000"/>
    <n v="1684840"/>
    <x v="1"/>
    <s v="cod"/>
    <n v="20128960"/>
    <n v="0.92276265483317899"/>
    <x v="1"/>
  </r>
  <r>
    <s v="ODR4860188256i"/>
    <s v="C943435L"/>
    <x v="102"/>
    <s v="P591007"/>
    <n v="2170534"/>
    <n v="1"/>
    <n v="21705300"/>
    <n v="0"/>
    <n v="21705300"/>
    <n v="1"/>
    <x v="1"/>
    <n v="0"/>
    <n v="7"/>
    <d v="2022-01-06T00:00:00"/>
    <x v="621"/>
    <n v="21705300"/>
    <n v="1801540"/>
    <x v="4"/>
    <s v="Easypay"/>
    <n v="19903760"/>
    <n v="0.91699999539283028"/>
    <x v="1"/>
  </r>
  <r>
    <s v="ODR6298434110f"/>
    <s v="C323025L"/>
    <x v="75"/>
    <s v="P827627"/>
    <n v="2170534"/>
    <n v="1"/>
    <n v="21705300"/>
    <n v="0"/>
    <n v="21705300"/>
    <n v="1"/>
    <x v="1"/>
    <n v="0"/>
    <n v="7"/>
    <d v="2022-06-28T00:00:00"/>
    <x v="627"/>
    <n v="21705300"/>
    <n v="1367410"/>
    <x v="4"/>
    <s v="Easypay"/>
    <n v="20337890"/>
    <n v="0.93700110111355295"/>
    <x v="1"/>
  </r>
  <r>
    <s v="ODR7228245430o"/>
    <s v="C234415L"/>
    <x v="62"/>
    <s v="P591007"/>
    <n v="2170534"/>
    <n v="1"/>
    <n v="21705300"/>
    <n v="0"/>
    <n v="21705300"/>
    <n v="1"/>
    <x v="1"/>
    <n v="0"/>
    <n v="7"/>
    <d v="2021-11-19T00:00:00"/>
    <x v="621"/>
    <n v="21705300"/>
    <n v="1801540"/>
    <x v="4"/>
    <s v="Easypay"/>
    <n v="19903760"/>
    <n v="0.91699999539283028"/>
    <x v="1"/>
  </r>
  <r>
    <s v="ODR1895959858k"/>
    <s v="C517976L"/>
    <x v="140"/>
    <s v="P900572"/>
    <n v="2170534"/>
    <n v="1"/>
    <n v="21705300"/>
    <n v="0"/>
    <n v="21705300"/>
    <n v="1"/>
    <x v="1"/>
    <n v="0"/>
    <n v="4"/>
    <d v="2022-06-13T00:00:00"/>
    <x v="628"/>
    <n v="21705300"/>
    <n v="1345720"/>
    <x v="4"/>
    <s v="Payaxis"/>
    <n v="20359580"/>
    <n v="0.93800039621659226"/>
    <x v="1"/>
  </r>
  <r>
    <s v="ODR1301901919q"/>
    <s v="C517976L"/>
    <x v="121"/>
    <s v="P900572"/>
    <n v="2170534"/>
    <n v="1"/>
    <n v="21705300"/>
    <n v="0"/>
    <n v="21705300"/>
    <n v="1"/>
    <x v="1"/>
    <n v="0"/>
    <n v="4"/>
    <d v="2022-06-13T00:00:00"/>
    <x v="628"/>
    <n v="21705300"/>
    <n v="1345720"/>
    <x v="4"/>
    <s v="Payaxis"/>
    <n v="20359580"/>
    <n v="0.93800039621659226"/>
    <x v="1"/>
  </r>
  <r>
    <s v="ODR6230891956d"/>
    <s v="C239306L"/>
    <x v="383"/>
    <s v="P245350"/>
    <n v="2157600"/>
    <n v="1"/>
    <n v="21576000"/>
    <n v="0"/>
    <n v="21576000"/>
    <n v="1"/>
    <x v="0"/>
    <n v="1"/>
    <n v="1"/>
    <d v="2021-07-21T00:00:00"/>
    <x v="629"/>
    <n v="21576000"/>
    <n v="1553470"/>
    <x v="2"/>
    <s v="cod"/>
    <n v="20022530"/>
    <n v="0.9280000926955877"/>
    <x v="1"/>
  </r>
  <r>
    <s v="ODR9748657709y"/>
    <s v="C987678L"/>
    <x v="25"/>
    <s v="P961578"/>
    <n v="1073000"/>
    <n v="2"/>
    <n v="21460000"/>
    <n v="0"/>
    <n v="21460000"/>
    <n v="1"/>
    <x v="0"/>
    <n v="0"/>
    <n v="7"/>
    <d v="2022-08-20T00:00:00"/>
    <x v="630"/>
    <n v="10730000"/>
    <n v="847670"/>
    <x v="14"/>
    <s v="Easypay"/>
    <n v="19764660"/>
    <n v="0.92100000000000004"/>
    <x v="1"/>
  </r>
  <r>
    <s v="ODR8558904972f"/>
    <s v="C543805L"/>
    <x v="65"/>
    <s v="P991559"/>
    <n v="2144840"/>
    <n v="1"/>
    <n v="21448400"/>
    <n v="0"/>
    <n v="21448400"/>
    <n v="1"/>
    <x v="1"/>
    <n v="0"/>
    <n v="7"/>
    <d v="2022-07-01T00:00:00"/>
    <x v="631"/>
    <n v="21448400"/>
    <n v="1351230"/>
    <x v="3"/>
    <s v="Easypay"/>
    <n v="20097170"/>
    <n v="0.93700089517166785"/>
    <x v="1"/>
  </r>
  <r>
    <s v="ODR6712839637b"/>
    <s v="C143684L"/>
    <x v="274"/>
    <s v="P432163"/>
    <n v="2140200"/>
    <n v="1"/>
    <n v="21402000"/>
    <n v="0"/>
    <n v="21402000"/>
    <n v="1"/>
    <x v="0"/>
    <n v="1"/>
    <n v="1"/>
    <d v="2021-07-05T00:00:00"/>
    <x v="632"/>
    <n v="21402000"/>
    <n v="1583750"/>
    <x v="2"/>
    <s v="cod"/>
    <n v="19818250"/>
    <n v="0.92599990655078968"/>
    <x v="1"/>
  </r>
  <r>
    <s v="ODR2886410279b"/>
    <s v="C525405L"/>
    <x v="384"/>
    <s v="P432163"/>
    <n v="2140200"/>
    <n v="1"/>
    <n v="21402000"/>
    <n v="0"/>
    <n v="21402000"/>
    <n v="1"/>
    <x v="0"/>
    <n v="1"/>
    <n v="10"/>
    <d v="2021-07-24T00:00:00"/>
    <x v="632"/>
    <n v="21402000"/>
    <n v="1583750"/>
    <x v="2"/>
    <s v="mcblite"/>
    <n v="19818250"/>
    <n v="0.92599990655078968"/>
    <x v="1"/>
  </r>
  <r>
    <s v="ODR8265425276y"/>
    <s v="C734921L"/>
    <x v="237"/>
    <s v="P983498"/>
    <n v="2140200"/>
    <n v="1"/>
    <n v="21402000"/>
    <n v="0"/>
    <n v="21402000"/>
    <n v="1"/>
    <x v="1"/>
    <n v="0"/>
    <n v="12"/>
    <d v="2021-07-20T00:00:00"/>
    <x v="633"/>
    <n v="21402000"/>
    <n v="1455340"/>
    <x v="9"/>
    <s v="internetbanking"/>
    <n v="19946660"/>
    <n v="0.93199981310157931"/>
    <x v="1"/>
  </r>
  <r>
    <s v="ODR3128607392f"/>
    <s v="C293389L"/>
    <x v="181"/>
    <s v="P406949"/>
    <n v="2138750"/>
    <n v="1"/>
    <n v="21387500"/>
    <n v="0"/>
    <n v="21387500"/>
    <n v="1"/>
    <x v="1"/>
    <n v="0"/>
    <n v="4"/>
    <d v="2021-09-01T00:00:00"/>
    <x v="317"/>
    <n v="19139400"/>
    <n v="1607700"/>
    <x v="1"/>
    <s v="Payaxis"/>
    <n v="19779800"/>
    <n v="0.92482992402104036"/>
    <x v="1"/>
  </r>
  <r>
    <s v="ODR7827727369z"/>
    <s v="C682985L"/>
    <x v="157"/>
    <s v="P744702"/>
    <n v="2137996"/>
    <n v="1"/>
    <n v="21380000"/>
    <n v="0"/>
    <n v="21380000"/>
    <n v="1"/>
    <x v="1"/>
    <n v="0"/>
    <n v="4"/>
    <d v="2021-10-03T00:00:00"/>
    <x v="634"/>
    <n v="20061600"/>
    <n v="1263880"/>
    <x v="1"/>
    <s v="Payaxis"/>
    <n v="20116120"/>
    <n v="0.94088493919550986"/>
    <x v="1"/>
  </r>
  <r>
    <s v="ODR2982800469u"/>
    <s v="C859546L"/>
    <x v="168"/>
    <s v="P608043"/>
    <n v="2130630"/>
    <n v="1"/>
    <n v="21306300"/>
    <n v="0"/>
    <n v="21306300"/>
    <n v="1"/>
    <x v="1"/>
    <n v="0"/>
    <n v="4"/>
    <d v="2021-12-22T00:00:00"/>
    <x v="635"/>
    <n v="22329400"/>
    <n v="1942650"/>
    <x v="1"/>
    <s v="Payaxis"/>
    <n v="19363650"/>
    <n v="0.90882274256909923"/>
    <x v="1"/>
  </r>
  <r>
    <s v="ODR3215033174b"/>
    <s v="C623383L"/>
    <x v="314"/>
    <s v="P608043"/>
    <n v="2130630"/>
    <n v="1"/>
    <n v="21306300"/>
    <n v="0"/>
    <n v="21306300"/>
    <n v="1"/>
    <x v="1"/>
    <n v="0"/>
    <n v="4"/>
    <d v="2021-10-06T00:00:00"/>
    <x v="635"/>
    <n v="22329400"/>
    <n v="1942650"/>
    <x v="1"/>
    <s v="Payaxis"/>
    <n v="19363650"/>
    <n v="0.90882274256909923"/>
    <x v="1"/>
  </r>
  <r>
    <s v="ODR2608757731m"/>
    <s v="C240208L"/>
    <x v="267"/>
    <s v="P608043"/>
    <n v="2130630"/>
    <n v="1"/>
    <n v="21306300"/>
    <n v="0"/>
    <n v="21306300"/>
    <n v="1"/>
    <x v="1"/>
    <n v="0"/>
    <n v="4"/>
    <d v="2021-12-22T00:00:00"/>
    <x v="635"/>
    <n v="22329400"/>
    <n v="1942650"/>
    <x v="1"/>
    <s v="Payaxis"/>
    <n v="19363650"/>
    <n v="0.90882274256909923"/>
    <x v="1"/>
  </r>
  <r>
    <s v="ODR4906216472m"/>
    <s v="C240208L"/>
    <x v="342"/>
    <s v="P608043"/>
    <n v="2130630"/>
    <n v="1"/>
    <n v="21306300"/>
    <n v="0"/>
    <n v="21306300"/>
    <n v="1"/>
    <x v="1"/>
    <n v="0"/>
    <n v="4"/>
    <d v="2021-12-22T00:00:00"/>
    <x v="635"/>
    <n v="22329400"/>
    <n v="1942650"/>
    <x v="1"/>
    <s v="Payaxis"/>
    <n v="19363650"/>
    <n v="0.90882274256909923"/>
    <x v="1"/>
  </r>
  <r>
    <s v="ODR7536879957t"/>
    <s v="C317146L"/>
    <x v="401"/>
    <s v="P607083"/>
    <n v="2117000"/>
    <n v="1"/>
    <n v="21170000"/>
    <n v="0"/>
    <n v="21170000"/>
    <n v="1"/>
    <x v="1"/>
    <n v="0"/>
    <n v="1"/>
    <d v="2022-05-03T00:00:00"/>
    <x v="636"/>
    <n v="21170000"/>
    <n v="1397220"/>
    <x v="2"/>
    <s v="cod"/>
    <n v="19772780"/>
    <n v="0.93400000000000005"/>
    <x v="1"/>
  </r>
  <r>
    <s v="ODR6948842213q"/>
    <s v="C481253L"/>
    <x v="76"/>
    <s v="P607083"/>
    <n v="2117000"/>
    <n v="1"/>
    <n v="21170000"/>
    <n v="0"/>
    <n v="21170000"/>
    <n v="1"/>
    <x v="0"/>
    <n v="0"/>
    <n v="1"/>
    <d v="2021-07-26T00:00:00"/>
    <x v="636"/>
    <n v="21170000"/>
    <n v="1397220"/>
    <x v="2"/>
    <s v="cod"/>
    <n v="19772780"/>
    <n v="0.93400000000000005"/>
    <x v="1"/>
  </r>
  <r>
    <s v="ODR7477422916d"/>
    <s v="C821812L"/>
    <x v="103"/>
    <s v="P902159"/>
    <n v="2114680"/>
    <n v="1"/>
    <n v="21146800"/>
    <n v="0"/>
    <n v="21146800"/>
    <n v="1"/>
    <x v="1"/>
    <n v="0"/>
    <n v="7"/>
    <d v="2022-06-06T00:00:00"/>
    <x v="637"/>
    <n v="21146800"/>
    <n v="1712860"/>
    <x v="3"/>
    <s v="Easypay"/>
    <n v="19433940"/>
    <n v="0.91900145648514198"/>
    <x v="1"/>
  </r>
  <r>
    <s v="ODR5462137666a"/>
    <s v="C821812L"/>
    <x v="90"/>
    <s v="P902159"/>
    <n v="2114680"/>
    <n v="1"/>
    <n v="21146800"/>
    <n v="0"/>
    <n v="21146800"/>
    <n v="1"/>
    <x v="1"/>
    <n v="0"/>
    <n v="7"/>
    <d v="2022-06-06T00:00:00"/>
    <x v="637"/>
    <n v="21146800"/>
    <n v="1712860"/>
    <x v="3"/>
    <s v="Easypay"/>
    <n v="19433940"/>
    <n v="0.91900145648514198"/>
    <x v="1"/>
  </r>
  <r>
    <s v="ODR2879685122g"/>
    <s v="C605459L"/>
    <x v="138"/>
    <s v="P425584"/>
    <n v="2094438"/>
    <n v="1"/>
    <n v="20944400"/>
    <n v="0"/>
    <n v="20944400"/>
    <n v="1"/>
    <x v="0"/>
    <n v="0"/>
    <n v="1"/>
    <d v="2022-01-06T00:00:00"/>
    <x v="638"/>
    <n v="20944400"/>
    <n v="1864000"/>
    <x v="2"/>
    <s v="cod"/>
    <n v="19080400"/>
    <n v="0.91100246366570536"/>
    <x v="1"/>
  </r>
  <r>
    <s v="ODR9865213165x"/>
    <s v="C992621L"/>
    <x v="267"/>
    <s v="P208527"/>
    <n v="2088000"/>
    <n v="1"/>
    <n v="20880000"/>
    <n v="0"/>
    <n v="20880000"/>
    <n v="1"/>
    <x v="1"/>
    <n v="0"/>
    <n v="4"/>
    <d v="2021-11-17T00:00:00"/>
    <x v="639"/>
    <n v="16141400"/>
    <n v="1371990"/>
    <x v="2"/>
    <s v="Payaxis"/>
    <n v="19508010"/>
    <n v="0.93429166666666663"/>
    <x v="1"/>
  </r>
  <r>
    <s v="ODR9867588659a"/>
    <s v="C332182L"/>
    <x v="329"/>
    <s v="P208527"/>
    <n v="2088000"/>
    <n v="1"/>
    <n v="20880000"/>
    <n v="0"/>
    <n v="20880000"/>
    <n v="1"/>
    <x v="1"/>
    <n v="0"/>
    <n v="1"/>
    <d v="2022-01-23T00:00:00"/>
    <x v="639"/>
    <n v="16141400"/>
    <n v="1371990"/>
    <x v="2"/>
    <s v="cod"/>
    <n v="19508010"/>
    <n v="0.93429166666666663"/>
    <x v="1"/>
  </r>
  <r>
    <s v="ODR1778963948p"/>
    <s v="C992621L"/>
    <x v="333"/>
    <s v="P208527"/>
    <n v="2088000"/>
    <n v="1"/>
    <n v="20880000"/>
    <n v="0"/>
    <n v="20880000"/>
    <n v="1"/>
    <x v="0"/>
    <n v="0"/>
    <n v="4"/>
    <d v="2021-11-17T00:00:00"/>
    <x v="639"/>
    <n v="16141400"/>
    <n v="1371990"/>
    <x v="2"/>
    <s v="Payaxis"/>
    <n v="19508010"/>
    <n v="0.93429166666666663"/>
    <x v="1"/>
  </r>
  <r>
    <s v="ODR5897725042x"/>
    <s v="C958287L"/>
    <x v="171"/>
    <s v="P279731"/>
    <n v="2088000"/>
    <n v="1"/>
    <n v="20880000"/>
    <n v="0"/>
    <n v="20880000"/>
    <n v="1"/>
    <x v="0"/>
    <n v="0"/>
    <n v="1"/>
    <d v="2021-07-15T00:00:00"/>
    <x v="640"/>
    <n v="20880000"/>
    <n v="1816560"/>
    <x v="2"/>
    <s v="cod"/>
    <n v="19063440"/>
    <n v="0.91300000000000003"/>
    <x v="1"/>
  </r>
  <r>
    <s v="ODR2513290260c"/>
    <s v="C992621L"/>
    <x v="203"/>
    <s v="P208527"/>
    <n v="2088000"/>
    <n v="1"/>
    <n v="20880000"/>
    <n v="0"/>
    <n v="20880000"/>
    <n v="1"/>
    <x v="1"/>
    <n v="0"/>
    <n v="4"/>
    <d v="2021-11-17T00:00:00"/>
    <x v="639"/>
    <n v="16141400"/>
    <n v="1371990"/>
    <x v="2"/>
    <s v="Payaxis"/>
    <n v="19508010"/>
    <n v="0.93429166666666663"/>
    <x v="1"/>
  </r>
  <r>
    <s v="ODR2089765630x"/>
    <s v="C412936L"/>
    <x v="291"/>
    <s v="P208527"/>
    <n v="2088000"/>
    <n v="1"/>
    <n v="20880000"/>
    <n v="0"/>
    <n v="20880000"/>
    <n v="1"/>
    <x v="0"/>
    <n v="0"/>
    <n v="1"/>
    <d v="2021-07-16T00:00:00"/>
    <x v="639"/>
    <n v="16141400"/>
    <n v="1371990"/>
    <x v="2"/>
    <s v="cod"/>
    <n v="19508010"/>
    <n v="0.93429166666666663"/>
    <x v="1"/>
  </r>
  <r>
    <s v="ODR5772205806j"/>
    <s v="C352171L"/>
    <x v="381"/>
    <s v="P852469"/>
    <n v="2086840"/>
    <n v="1"/>
    <n v="20868400"/>
    <n v="0"/>
    <n v="20868400"/>
    <n v="1"/>
    <x v="0"/>
    <n v="0"/>
    <n v="1"/>
    <d v="2022-04-20T00:00:00"/>
    <x v="641"/>
    <n v="20868400"/>
    <n v="1565130"/>
    <x v="1"/>
    <s v="cod"/>
    <n v="19303270"/>
    <n v="0.92500000000000004"/>
    <x v="1"/>
  </r>
  <r>
    <s v="ODR8091874896q"/>
    <s v="C864099L"/>
    <x v="197"/>
    <s v="P357859"/>
    <n v="2076342"/>
    <n v="1"/>
    <n v="20763400"/>
    <n v="0"/>
    <n v="20763400"/>
    <n v="1"/>
    <x v="0"/>
    <n v="1"/>
    <n v="1"/>
    <d v="2021-10-25T00:00:00"/>
    <x v="642"/>
    <n v="20763400"/>
    <n v="1245780"/>
    <x v="9"/>
    <s v="cod"/>
    <n v="19517620"/>
    <n v="0.94000115588005817"/>
    <x v="1"/>
  </r>
  <r>
    <s v="ODR1976952910n"/>
    <s v="C172015L"/>
    <x v="322"/>
    <s v="P459124"/>
    <n v="2075182"/>
    <n v="1"/>
    <n v="20751800"/>
    <n v="0"/>
    <n v="20751800"/>
    <n v="1"/>
    <x v="1"/>
    <n v="0"/>
    <n v="4"/>
    <d v="2021-12-23T00:00:00"/>
    <x v="643"/>
    <n v="20751800"/>
    <n v="1348850"/>
    <x v="2"/>
    <s v="Payaxis"/>
    <n v="19402950"/>
    <n v="0.93500081920604483"/>
    <x v="1"/>
  </r>
  <r>
    <s v="ODR6728000468w"/>
    <s v="C382868L"/>
    <x v="85"/>
    <s v="P697140"/>
    <n v="2072340"/>
    <n v="1"/>
    <n v="20723400"/>
    <n v="0"/>
    <n v="20723400"/>
    <n v="1"/>
    <x v="0"/>
    <n v="0"/>
    <n v="1"/>
    <d v="2021-07-07T00:00:00"/>
    <x v="644"/>
    <n v="20723400"/>
    <n v="1512760"/>
    <x v="12"/>
    <s v="cod"/>
    <n v="19210640"/>
    <n v="0.92700232587316755"/>
    <x v="1"/>
  </r>
  <r>
    <s v="ODR5775649049y"/>
    <s v="C239306L"/>
    <x v="376"/>
    <s v="P647935"/>
    <n v="2067120"/>
    <n v="1"/>
    <n v="20671200"/>
    <n v="0"/>
    <n v="20671200"/>
    <n v="1"/>
    <x v="1"/>
    <n v="0"/>
    <n v="1"/>
    <d v="2021-07-21T00:00:00"/>
    <x v="645"/>
    <n v="20671200"/>
    <n v="1240270"/>
    <x v="2"/>
    <s v="cod"/>
    <n v="19430930"/>
    <n v="0.94000009675297036"/>
    <x v="1"/>
  </r>
  <r>
    <s v="ODR1198458220o"/>
    <s v="C256446L"/>
    <x v="264"/>
    <s v="P863167"/>
    <n v="2059000"/>
    <n v="1"/>
    <n v="20590000"/>
    <n v="0"/>
    <n v="20590000"/>
    <n v="1"/>
    <x v="0"/>
    <n v="0"/>
    <n v="7"/>
    <d v="2021-11-28T00:00:00"/>
    <x v="646"/>
    <n v="20590000"/>
    <n v="1832510"/>
    <x v="2"/>
    <s v="Easypay"/>
    <n v="18757490"/>
    <n v="0.91100000000000003"/>
    <x v="1"/>
  </r>
  <r>
    <s v="ODR5595600698h"/>
    <s v="C886226L"/>
    <x v="52"/>
    <s v="P863167"/>
    <n v="2059000"/>
    <n v="1"/>
    <n v="20590000"/>
    <n v="0"/>
    <n v="20590000"/>
    <n v="1"/>
    <x v="1"/>
    <n v="0"/>
    <n v="7"/>
    <d v="2022-06-18T00:00:00"/>
    <x v="646"/>
    <n v="20590000"/>
    <n v="1832510"/>
    <x v="2"/>
    <s v="Easypay"/>
    <n v="18757490"/>
    <n v="0.91100000000000003"/>
    <x v="1"/>
  </r>
  <r>
    <s v="ODR3407285180f"/>
    <s v="C508405L"/>
    <x v="40"/>
    <s v="P863167"/>
    <n v="2059000"/>
    <n v="1"/>
    <n v="20590000"/>
    <n v="0"/>
    <n v="20590000"/>
    <n v="1"/>
    <x v="0"/>
    <n v="0"/>
    <n v="1"/>
    <d v="2022-06-20T00:00:00"/>
    <x v="646"/>
    <n v="20590000"/>
    <n v="1832510"/>
    <x v="2"/>
    <s v="cod"/>
    <n v="18757490"/>
    <n v="0.91100000000000003"/>
    <x v="1"/>
  </r>
  <r>
    <s v="ODR5437146222i"/>
    <s v="C410131L"/>
    <x v="366"/>
    <s v="P210375"/>
    <n v="2051344"/>
    <n v="1"/>
    <n v="20513400"/>
    <n v="0"/>
    <n v="20513400"/>
    <n v="1"/>
    <x v="0"/>
    <n v="1"/>
    <n v="1"/>
    <d v="2022-06-09T00:00:00"/>
    <x v="647"/>
    <n v="20513400"/>
    <n v="1764130"/>
    <x v="1"/>
    <s v="cod"/>
    <n v="18749270"/>
    <n v="0.91400109196915191"/>
    <x v="1"/>
  </r>
  <r>
    <s v="ODR5681607635c"/>
    <s v="C733738L"/>
    <x v="84"/>
    <s v="P210375"/>
    <n v="2051344"/>
    <n v="1"/>
    <n v="20513400"/>
    <n v="0"/>
    <n v="20513400"/>
    <n v="1"/>
    <x v="0"/>
    <n v="0"/>
    <n v="1"/>
    <d v="2022-04-21T00:00:00"/>
    <x v="647"/>
    <n v="20513400"/>
    <n v="1764130"/>
    <x v="1"/>
    <s v="cod"/>
    <n v="18749270"/>
    <n v="0.91400109196915191"/>
    <x v="1"/>
  </r>
  <r>
    <s v="ODR3074534485x"/>
    <s v="C525405L"/>
    <x v="378"/>
    <s v="P564448"/>
    <n v="2047400"/>
    <n v="1"/>
    <n v="20474000"/>
    <n v="0"/>
    <n v="20474000"/>
    <n v="1"/>
    <x v="0"/>
    <n v="0"/>
    <n v="1"/>
    <d v="2021-07-24T00:00:00"/>
    <x v="648"/>
    <n v="20474000"/>
    <n v="1351280"/>
    <x v="2"/>
    <s v="cod"/>
    <n v="19122720"/>
    <n v="0.93400019536973722"/>
    <x v="1"/>
  </r>
  <r>
    <s v="ODR8978346622k"/>
    <s v="C307227L"/>
    <x v="284"/>
    <s v="P816975"/>
    <n v="2042760"/>
    <n v="1"/>
    <n v="20427600"/>
    <n v="0"/>
    <n v="20427600"/>
    <n v="1"/>
    <x v="0"/>
    <n v="1"/>
    <n v="4"/>
    <d v="2021-11-17T00:00:00"/>
    <x v="623"/>
    <n v="20427600"/>
    <n v="1491180"/>
    <x v="2"/>
    <s v="Payaxis"/>
    <n v="18936420"/>
    <n v="0.92700170357751277"/>
    <x v="1"/>
  </r>
  <r>
    <s v="ODR4587491601e"/>
    <s v="C738725L"/>
    <x v="346"/>
    <s v="P390965"/>
    <n v="2038642"/>
    <n v="1"/>
    <n v="20386400"/>
    <n v="0"/>
    <n v="20386400"/>
    <n v="1"/>
    <x v="0"/>
    <n v="0"/>
    <n v="1"/>
    <d v="2021-08-27T00:00:00"/>
    <x v="649"/>
    <n v="20386400"/>
    <n v="1345480"/>
    <x v="8"/>
    <s v="cod"/>
    <n v="19040920"/>
    <n v="0.93400109877173021"/>
    <x v="1"/>
  </r>
  <r>
    <s v="ODR2373048205z"/>
    <s v="C742165L"/>
    <x v="375"/>
    <s v="P245834"/>
    <n v="2032900"/>
    <n v="1"/>
    <n v="20329000"/>
    <n v="0"/>
    <n v="20329000"/>
    <n v="1"/>
    <x v="1"/>
    <n v="0"/>
    <n v="1"/>
    <d v="2021-10-24T00:00:00"/>
    <x v="263"/>
    <n v="20329000"/>
    <n v="1423030"/>
    <x v="2"/>
    <s v="cod"/>
    <n v="18905970"/>
    <n v="0.93"/>
    <x v="1"/>
  </r>
  <r>
    <s v="ODR8051794310r"/>
    <s v="C741634L"/>
    <x v="59"/>
    <s v="P245834"/>
    <n v="2032900"/>
    <n v="1"/>
    <n v="20329000"/>
    <n v="0"/>
    <n v="20329000"/>
    <n v="1"/>
    <x v="0"/>
    <n v="1"/>
    <n v="1"/>
    <d v="2021-07-09T00:00:00"/>
    <x v="263"/>
    <n v="20329000"/>
    <n v="1423030"/>
    <x v="2"/>
    <s v="cod"/>
    <n v="18905970"/>
    <n v="0.93"/>
    <x v="1"/>
  </r>
  <r>
    <s v="ODR3384846147z"/>
    <s v="C736500L"/>
    <x v="125"/>
    <s v="P538125"/>
    <n v="2030000"/>
    <n v="1"/>
    <n v="20300000"/>
    <n v="0"/>
    <n v="20300000"/>
    <n v="1"/>
    <x v="1"/>
    <n v="0"/>
    <n v="4"/>
    <d v="2021-09-16T00:00:00"/>
    <x v="650"/>
    <n v="20300000"/>
    <n v="1502200"/>
    <x v="0"/>
    <s v="Payaxis"/>
    <n v="18797800"/>
    <n v="0.92600000000000005"/>
    <x v="1"/>
  </r>
  <r>
    <s v="ODR6881085462k"/>
    <s v="C546010L"/>
    <x v="46"/>
    <s v="P538125"/>
    <n v="2030000"/>
    <n v="1"/>
    <n v="20300000"/>
    <n v="0"/>
    <n v="20300000"/>
    <n v="1"/>
    <x v="0"/>
    <n v="1"/>
    <n v="4"/>
    <d v="2021-09-07T00:00:00"/>
    <x v="650"/>
    <n v="20300000"/>
    <n v="1502200"/>
    <x v="0"/>
    <s v="Payaxis"/>
    <n v="18797800"/>
    <n v="0.92600000000000005"/>
    <x v="1"/>
  </r>
  <r>
    <s v="ODR7293634653a"/>
    <s v="C741634L"/>
    <x v="328"/>
    <s v="P515172"/>
    <n v="2018400"/>
    <n v="1"/>
    <n v="20184000"/>
    <n v="0"/>
    <n v="20184000"/>
    <n v="1"/>
    <x v="0"/>
    <n v="0"/>
    <n v="1"/>
    <d v="2021-07-09T00:00:00"/>
    <x v="651"/>
    <n v="20010000"/>
    <n v="1240620"/>
    <x v="2"/>
    <s v="cod"/>
    <n v="18943380"/>
    <n v="0.93853448275862073"/>
    <x v="1"/>
  </r>
  <r>
    <s v="ODR6191212045b"/>
    <s v="C290414L"/>
    <x v="243"/>
    <s v="P900471"/>
    <n v="1009200"/>
    <n v="2"/>
    <n v="20184000"/>
    <n v="0"/>
    <n v="20184000"/>
    <n v="1"/>
    <x v="0"/>
    <n v="0"/>
    <n v="1"/>
    <d v="2022-02-28T00:00:00"/>
    <x v="652"/>
    <n v="10092000"/>
    <n v="686256"/>
    <x v="8"/>
    <s v="cod"/>
    <n v="18811488"/>
    <n v="0.93200000000000005"/>
    <x v="1"/>
  </r>
  <r>
    <s v="ODR9825478780t"/>
    <s v="C844249L"/>
    <x v="387"/>
    <s v="P140542"/>
    <n v="403100"/>
    <n v="5"/>
    <n v="20155000"/>
    <n v="0"/>
    <n v="20155000"/>
    <n v="1"/>
    <x v="0"/>
    <n v="0"/>
    <n v="1"/>
    <d v="2022-03-19T00:00:00"/>
    <x v="653"/>
    <n v="4031000"/>
    <n v="342606"/>
    <x v="7"/>
    <s v="cod"/>
    <n v="18441970"/>
    <n v="0.9150071942446043"/>
    <x v="2"/>
  </r>
  <r>
    <s v="ODR5537525632y"/>
    <s v="C970510L"/>
    <x v="50"/>
    <s v="P338176"/>
    <n v="403100"/>
    <n v="5"/>
    <n v="20155000"/>
    <n v="0"/>
    <n v="20155000"/>
    <n v="1"/>
    <x v="0"/>
    <n v="1"/>
    <n v="1"/>
    <d v="2022-03-20T00:00:00"/>
    <x v="654"/>
    <n v="4031000"/>
    <n v="362790"/>
    <x v="7"/>
    <s v="cod"/>
    <n v="18341050"/>
    <n v="0.91"/>
    <x v="2"/>
  </r>
  <r>
    <s v="ODR7256728744a"/>
    <s v="C334022L"/>
    <x v="159"/>
    <s v="P847756"/>
    <n v="2014920"/>
    <n v="1"/>
    <n v="20149200"/>
    <n v="0"/>
    <n v="20149200"/>
    <n v="1"/>
    <x v="1"/>
    <n v="0"/>
    <n v="4"/>
    <d v="2021-11-25T00:00:00"/>
    <x v="341"/>
    <n v="18908000"/>
    <n v="1304650"/>
    <x v="1"/>
    <s v="Payaxis"/>
    <n v="18844550"/>
    <n v="0.93525053103845313"/>
    <x v="1"/>
  </r>
  <r>
    <s v="ODR3759067958z"/>
    <s v="C358830L"/>
    <x v="64"/>
    <s v="P847756"/>
    <n v="2014920"/>
    <n v="1"/>
    <n v="20149200"/>
    <n v="0"/>
    <n v="20149200"/>
    <n v="1"/>
    <x v="1"/>
    <n v="0"/>
    <n v="4"/>
    <d v="2021-11-16T00:00:00"/>
    <x v="341"/>
    <n v="18908000"/>
    <n v="1304650"/>
    <x v="1"/>
    <s v="Payaxis"/>
    <n v="18844550"/>
    <n v="0.93525053103845313"/>
    <x v="1"/>
  </r>
  <r>
    <s v="ODR8065300340u"/>
    <s v="C675024L"/>
    <x v="281"/>
    <s v="P847756"/>
    <n v="2014920"/>
    <n v="1"/>
    <n v="20149200"/>
    <n v="0"/>
    <n v="20149200"/>
    <n v="1"/>
    <x v="0"/>
    <n v="0"/>
    <n v="1"/>
    <d v="2021-09-26T00:00:00"/>
    <x v="341"/>
    <n v="18908000"/>
    <n v="1304650"/>
    <x v="1"/>
    <s v="cod"/>
    <n v="18844550"/>
    <n v="0.93525053103845313"/>
    <x v="1"/>
  </r>
  <r>
    <s v="ODR3164636738x"/>
    <s v="C484446L"/>
    <x v="362"/>
    <s v="P847756"/>
    <n v="2014920"/>
    <n v="1"/>
    <n v="20149200"/>
    <n v="0"/>
    <n v="20149200"/>
    <n v="1"/>
    <x v="1"/>
    <n v="0"/>
    <n v="4"/>
    <d v="2021-10-14T00:00:00"/>
    <x v="341"/>
    <n v="18908000"/>
    <n v="1304650"/>
    <x v="1"/>
    <s v="Payaxis"/>
    <n v="18844550"/>
    <n v="0.93525053103845313"/>
    <x v="1"/>
  </r>
  <r>
    <s v="ODR8110271925k"/>
    <s v="C850252L"/>
    <x v="197"/>
    <s v="P847756"/>
    <n v="2014920"/>
    <n v="1"/>
    <n v="20149200"/>
    <n v="0"/>
    <n v="20149200"/>
    <n v="1"/>
    <x v="1"/>
    <n v="0"/>
    <n v="1"/>
    <d v="2021-10-13T00:00:00"/>
    <x v="341"/>
    <n v="18908000"/>
    <n v="1304650"/>
    <x v="1"/>
    <s v="cod"/>
    <n v="18844550"/>
    <n v="0.93525053103845313"/>
    <x v="1"/>
  </r>
  <r>
    <s v="ODR1567035840g"/>
    <s v="C421798L"/>
    <x v="282"/>
    <s v="P847756"/>
    <n v="2014920"/>
    <n v="1"/>
    <n v="20149200"/>
    <n v="0"/>
    <n v="20149200"/>
    <n v="1"/>
    <x v="1"/>
    <n v="0"/>
    <n v="1"/>
    <d v="2021-10-16T00:00:00"/>
    <x v="341"/>
    <n v="18908000"/>
    <n v="1304650"/>
    <x v="1"/>
    <s v="cod"/>
    <n v="18844550"/>
    <n v="0.93525053103845313"/>
    <x v="1"/>
  </r>
  <r>
    <s v="ODR6239179798r"/>
    <s v="C850252L"/>
    <x v="161"/>
    <s v="P847756"/>
    <n v="2014920"/>
    <n v="1"/>
    <n v="20149200"/>
    <n v="0"/>
    <n v="20149200"/>
    <n v="1"/>
    <x v="1"/>
    <n v="0"/>
    <n v="1"/>
    <d v="2021-10-13T00:00:00"/>
    <x v="341"/>
    <n v="18908000"/>
    <n v="1304650"/>
    <x v="1"/>
    <s v="cod"/>
    <n v="18844550"/>
    <n v="0.93525053103845313"/>
    <x v="1"/>
  </r>
  <r>
    <s v="ODR2052950225n"/>
    <s v="C326471L"/>
    <x v="149"/>
    <s v="P847756"/>
    <n v="2014920"/>
    <n v="1"/>
    <n v="20149200"/>
    <n v="0"/>
    <n v="20149200"/>
    <n v="1"/>
    <x v="0"/>
    <n v="1"/>
    <n v="1"/>
    <d v="2021-08-18T00:00:00"/>
    <x v="341"/>
    <n v="18908000"/>
    <n v="1304650"/>
    <x v="1"/>
    <s v="cod"/>
    <n v="18844550"/>
    <n v="0.93525053103845313"/>
    <x v="1"/>
  </r>
  <r>
    <s v="ODR7168760152x"/>
    <s v="C676393L"/>
    <x v="354"/>
    <s v="P847756"/>
    <n v="2014920"/>
    <n v="1"/>
    <n v="20149200"/>
    <n v="0"/>
    <n v="20149200"/>
    <n v="1"/>
    <x v="1"/>
    <n v="0"/>
    <n v="1"/>
    <d v="2021-07-27T00:00:00"/>
    <x v="341"/>
    <n v="18908000"/>
    <n v="1304650"/>
    <x v="1"/>
    <s v="cod"/>
    <n v="18844550"/>
    <n v="0.93525053103845313"/>
    <x v="1"/>
  </r>
  <r>
    <s v="ODR3604827192w"/>
    <s v="C525405L"/>
    <x v="95"/>
    <s v="P965132"/>
    <n v="2009700"/>
    <n v="1"/>
    <n v="20097000"/>
    <n v="0"/>
    <n v="20097000"/>
    <n v="1"/>
    <x v="0"/>
    <n v="0"/>
    <n v="1"/>
    <d v="2021-07-24T00:00:00"/>
    <x v="655"/>
    <n v="20097000"/>
    <n v="1205820"/>
    <x v="1"/>
    <s v="cod"/>
    <n v="18891180"/>
    <n v="0.94"/>
    <x v="1"/>
  </r>
  <r>
    <s v="ODR3074871833q"/>
    <s v="C162721L"/>
    <x v="137"/>
    <s v="P965132"/>
    <n v="2009700"/>
    <n v="1"/>
    <n v="20097000"/>
    <n v="0"/>
    <n v="20097000"/>
    <n v="1"/>
    <x v="0"/>
    <n v="0"/>
    <n v="1"/>
    <d v="2021-07-26T00:00:00"/>
    <x v="655"/>
    <n v="20097000"/>
    <n v="1205820"/>
    <x v="1"/>
    <s v="cod"/>
    <n v="18891180"/>
    <n v="0.94"/>
    <x v="1"/>
  </r>
  <r>
    <s v="ODR5957373250w"/>
    <s v="C525405L"/>
    <x v="291"/>
    <s v="P965132"/>
    <n v="2009700"/>
    <n v="1"/>
    <n v="20097000"/>
    <n v="0"/>
    <n v="20097000"/>
    <n v="1"/>
    <x v="0"/>
    <n v="0"/>
    <n v="1"/>
    <d v="2021-07-24T00:00:00"/>
    <x v="655"/>
    <n v="20097000"/>
    <n v="1205820"/>
    <x v="1"/>
    <s v="cod"/>
    <n v="18891180"/>
    <n v="0.94"/>
    <x v="1"/>
  </r>
  <r>
    <s v="ODR2148222973l"/>
    <s v="C682985L"/>
    <x v="113"/>
    <s v="P744702"/>
    <n v="2006162"/>
    <n v="1"/>
    <n v="20061600"/>
    <n v="0"/>
    <n v="20061600"/>
    <n v="1"/>
    <x v="1"/>
    <n v="0"/>
    <n v="4"/>
    <d v="2021-10-03T00:00:00"/>
    <x v="634"/>
    <n v="20061600"/>
    <n v="1263880"/>
    <x v="1"/>
    <s v="Payaxis"/>
    <n v="18797720"/>
    <n v="0.93700003987717828"/>
    <x v="1"/>
  </r>
  <r>
    <s v="ODR4645888452u"/>
    <s v="C622494L"/>
    <x v="192"/>
    <s v="P504630"/>
    <n v="2005350"/>
    <n v="1"/>
    <n v="20053500"/>
    <n v="0"/>
    <n v="20053500"/>
    <n v="1"/>
    <x v="0"/>
    <n v="1"/>
    <n v="3"/>
    <d v="2021-09-08T00:00:00"/>
    <x v="656"/>
    <n v="20053500"/>
    <n v="1483930"/>
    <x v="2"/>
    <s v="customercredit"/>
    <n v="18569570"/>
    <n v="0.92600144613159796"/>
    <x v="1"/>
  </r>
  <r>
    <s v="ODR6142623492w"/>
    <s v="C622494L"/>
    <x v="370"/>
    <s v="P504630"/>
    <n v="2005350"/>
    <n v="1"/>
    <n v="20053500"/>
    <n v="0"/>
    <n v="20053500"/>
    <n v="1"/>
    <x v="1"/>
    <n v="0"/>
    <n v="8"/>
    <d v="2021-09-08T00:00:00"/>
    <x v="656"/>
    <n v="20053500"/>
    <n v="1483930"/>
    <x v="2"/>
    <s v="ublcreditcard"/>
    <n v="18569570"/>
    <n v="0.92600144613159796"/>
    <x v="1"/>
  </r>
  <r>
    <s v="ODR5815893922p"/>
    <s v="C622494L"/>
    <x v="391"/>
    <s v="P504630"/>
    <n v="2005350"/>
    <n v="1"/>
    <n v="20053500"/>
    <n v="0"/>
    <n v="20053500"/>
    <n v="1"/>
    <x v="1"/>
    <n v="0"/>
    <n v="8"/>
    <d v="2021-09-08T00:00:00"/>
    <x v="656"/>
    <n v="20053500"/>
    <n v="1483930"/>
    <x v="2"/>
    <s v="ublcreditcard"/>
    <n v="18569570"/>
    <n v="0.92600144613159796"/>
    <x v="1"/>
  </r>
  <r>
    <s v="ODR1834725119i"/>
    <s v="C196682L"/>
    <x v="162"/>
    <s v="P505040"/>
    <n v="2005350"/>
    <n v="1"/>
    <n v="20053500"/>
    <n v="0"/>
    <n v="20053500"/>
    <n v="1"/>
    <x v="0"/>
    <n v="1"/>
    <n v="1"/>
    <d v="2022-05-09T00:00:00"/>
    <x v="657"/>
    <n v="20053500"/>
    <n v="1624290"/>
    <x v="3"/>
    <s v="cod"/>
    <n v="18429210"/>
    <n v="0.91900216919739697"/>
    <x v="1"/>
  </r>
  <r>
    <s v="ODR5020502231g"/>
    <s v="C913321L"/>
    <x v="184"/>
    <s v="P443022"/>
    <n v="2003900"/>
    <n v="1"/>
    <n v="20039000"/>
    <n v="0"/>
    <n v="20039000"/>
    <n v="1"/>
    <x v="0"/>
    <n v="1"/>
    <n v="8"/>
    <d v="2021-07-09T00:00:00"/>
    <x v="658"/>
    <n v="20039000"/>
    <n v="1202340"/>
    <x v="12"/>
    <s v="ublcreditcard"/>
    <n v="18836660"/>
    <n v="0.94"/>
    <x v="1"/>
  </r>
  <r>
    <s v="ODR8573149600v"/>
    <s v="C586337L"/>
    <x v="208"/>
    <s v="P450592"/>
    <n v="1989400"/>
    <n v="1"/>
    <n v="19894000"/>
    <n v="0"/>
    <n v="19894000"/>
    <n v="1"/>
    <x v="1"/>
    <n v="0"/>
    <n v="4"/>
    <d v="2021-09-16T00:00:00"/>
    <x v="437"/>
    <n v="19894000"/>
    <n v="1412470"/>
    <x v="1"/>
    <s v="Payaxis"/>
    <n v="18481530"/>
    <n v="0.92900020106564796"/>
    <x v="1"/>
  </r>
  <r>
    <s v="ODR3709699391y"/>
    <s v="C999498L"/>
    <x v="283"/>
    <s v="P450592"/>
    <n v="1989400"/>
    <n v="1"/>
    <n v="19894000"/>
    <n v="0"/>
    <n v="19894000"/>
    <n v="1"/>
    <x v="1"/>
    <n v="0"/>
    <n v="4"/>
    <d v="2021-10-08T00:00:00"/>
    <x v="437"/>
    <n v="19894000"/>
    <n v="1412470"/>
    <x v="1"/>
    <s v="Payaxis"/>
    <n v="18481530"/>
    <n v="0.92900020106564796"/>
    <x v="1"/>
  </r>
  <r>
    <s v="ODR2191615413w"/>
    <s v="C242231L"/>
    <x v="241"/>
    <s v="P450592"/>
    <n v="1989400"/>
    <n v="1"/>
    <n v="19894000"/>
    <n v="0"/>
    <n v="19894000"/>
    <n v="1"/>
    <x v="1"/>
    <n v="0"/>
    <n v="4"/>
    <d v="2021-09-22T00:00:00"/>
    <x v="437"/>
    <n v="19894000"/>
    <n v="1412470"/>
    <x v="1"/>
    <s v="Payaxis"/>
    <n v="18481530"/>
    <n v="0.92900020106564796"/>
    <x v="1"/>
  </r>
  <r>
    <s v="ODR9226416587w"/>
    <s v="C899192L"/>
    <x v="174"/>
    <s v="P531970"/>
    <n v="1974610"/>
    <n v="1"/>
    <n v="19746100"/>
    <n v="0"/>
    <n v="19746100"/>
    <n v="1"/>
    <x v="0"/>
    <n v="0"/>
    <n v="1"/>
    <d v="2021-07-13T00:00:00"/>
    <x v="659"/>
    <n v="19746100"/>
    <n v="1638910"/>
    <x v="2"/>
    <s v="cod"/>
    <n v="18107190"/>
    <n v="0.91700082547946171"/>
    <x v="1"/>
  </r>
  <r>
    <s v="ODR9990532981s"/>
    <s v="C700241L"/>
    <x v="18"/>
    <s v="P323454"/>
    <n v="1973160"/>
    <n v="1"/>
    <n v="19731600"/>
    <n v="0"/>
    <n v="19731600"/>
    <n v="1"/>
    <x v="0"/>
    <n v="0"/>
    <n v="3"/>
    <d v="2022-05-05T00:00:00"/>
    <x v="660"/>
    <n v="19731600"/>
    <n v="1736350"/>
    <x v="1"/>
    <s v="customercredit"/>
    <n v="17995250"/>
    <n v="0.91200156094792106"/>
    <x v="1"/>
  </r>
  <r>
    <s v="ODR4405394418a"/>
    <s v="C720927L"/>
    <x v="317"/>
    <s v="P728976"/>
    <n v="1972000"/>
    <n v="1"/>
    <n v="19720000"/>
    <n v="0"/>
    <n v="19720000"/>
    <n v="1"/>
    <x v="0"/>
    <n v="1"/>
    <n v="1"/>
    <d v="2021-07-17T00:00:00"/>
    <x v="661"/>
    <n v="19720000"/>
    <n v="1695920"/>
    <x v="1"/>
    <s v="cod"/>
    <n v="18024080"/>
    <n v="0.91400000000000003"/>
    <x v="1"/>
  </r>
  <r>
    <s v="ODR1795027841d"/>
    <s v="C777089L"/>
    <x v="360"/>
    <s v="P728976"/>
    <n v="1972000"/>
    <n v="1"/>
    <n v="19720000"/>
    <n v="0"/>
    <n v="19720000"/>
    <n v="1"/>
    <x v="1"/>
    <n v="0"/>
    <n v="1"/>
    <d v="2021-08-01T00:00:00"/>
    <x v="661"/>
    <n v="19720000"/>
    <n v="1695920"/>
    <x v="1"/>
    <s v="cod"/>
    <n v="18024080"/>
    <n v="0.91400000000000003"/>
    <x v="1"/>
  </r>
  <r>
    <s v="ODR8277436634n"/>
    <s v="C321679L"/>
    <x v="214"/>
    <s v="P514099"/>
    <n v="1972000"/>
    <n v="1"/>
    <n v="19720000"/>
    <n v="0"/>
    <n v="19720000"/>
    <n v="1"/>
    <x v="1"/>
    <n v="0"/>
    <n v="7"/>
    <d v="2022-06-10T00:00:00"/>
    <x v="662"/>
    <n v="19232200"/>
    <n v="1711640"/>
    <x v="1"/>
    <s v="Easypay"/>
    <n v="18008360"/>
    <n v="0.91320283975659233"/>
    <x v="1"/>
  </r>
  <r>
    <s v="ODR3730778428o"/>
    <s v="C887786L"/>
    <x v="359"/>
    <s v="P514099"/>
    <n v="1972000"/>
    <n v="1"/>
    <n v="19720000"/>
    <n v="0"/>
    <n v="19720000"/>
    <n v="1"/>
    <x v="0"/>
    <n v="0"/>
    <n v="1"/>
    <d v="2022-06-09T00:00:00"/>
    <x v="662"/>
    <n v="19232200"/>
    <n v="1711640"/>
    <x v="1"/>
    <s v="cod"/>
    <n v="18008360"/>
    <n v="0.91320283975659233"/>
    <x v="1"/>
  </r>
  <r>
    <s v="ODR7212779917l"/>
    <s v="C139855L"/>
    <x v="189"/>
    <s v="P591474"/>
    <n v="1972000"/>
    <n v="1"/>
    <n v="19720000"/>
    <n v="0"/>
    <n v="19720000"/>
    <n v="1"/>
    <x v="0"/>
    <n v="0"/>
    <n v="1"/>
    <d v="2021-07-09T00:00:00"/>
    <x v="663"/>
    <n v="19430000"/>
    <n v="1515540"/>
    <x v="4"/>
    <s v="cod"/>
    <n v="18204460"/>
    <n v="0.92314705882352943"/>
    <x v="1"/>
  </r>
  <r>
    <s v="ODR6801373550i"/>
    <s v="C223799L"/>
    <x v="313"/>
    <s v="P886455"/>
    <n v="1971942"/>
    <n v="1"/>
    <n v="19719400"/>
    <n v="0"/>
    <n v="19719400"/>
    <n v="1"/>
    <x v="0"/>
    <n v="1"/>
    <n v="4"/>
    <d v="2021-11-22T00:00:00"/>
    <x v="1"/>
    <n v="19719400"/>
    <n v="1321180"/>
    <x v="1"/>
    <s v="Payaxis"/>
    <n v="18398220"/>
    <n v="0.93300100408734543"/>
    <x v="1"/>
  </r>
  <r>
    <s v="ODR5095032745a"/>
    <s v="C623383L"/>
    <x v="183"/>
    <s v="P886455"/>
    <n v="1971942"/>
    <n v="1"/>
    <n v="19719400"/>
    <n v="0"/>
    <n v="19719400"/>
    <n v="1"/>
    <x v="1"/>
    <n v="0"/>
    <n v="4"/>
    <d v="2021-10-06T00:00:00"/>
    <x v="1"/>
    <n v="19719400"/>
    <n v="1321180"/>
    <x v="1"/>
    <s v="Payaxis"/>
    <n v="18398220"/>
    <n v="0.93300100408734543"/>
    <x v="1"/>
  </r>
  <r>
    <s v="ODR7485878073m"/>
    <s v="C220198L"/>
    <x v="58"/>
    <s v="P289415"/>
    <n v="1971942"/>
    <n v="1"/>
    <n v="19719400"/>
    <n v="0"/>
    <n v="19719400"/>
    <n v="1"/>
    <x v="1"/>
    <n v="0"/>
    <n v="1"/>
    <d v="2021-11-03T00:00:00"/>
    <x v="664"/>
    <n v="19719400"/>
    <n v="1498660"/>
    <x v="6"/>
    <s v="cod"/>
    <n v="18220740"/>
    <n v="0.92400073024534213"/>
    <x v="1"/>
  </r>
  <r>
    <s v="ODR1837765164s"/>
    <s v="C525088L"/>
    <x v="206"/>
    <s v="P984161"/>
    <n v="1971942"/>
    <n v="1"/>
    <n v="19719400"/>
    <n v="0"/>
    <n v="19719400"/>
    <n v="1"/>
    <x v="1"/>
    <n v="0"/>
    <n v="10"/>
    <d v="2021-07-25T00:00:00"/>
    <x v="246"/>
    <n v="19719400"/>
    <n v="1281740"/>
    <x v="4"/>
    <s v="mcblite"/>
    <n v="18437660"/>
    <n v="0.935001064941124"/>
    <x v="1"/>
  </r>
  <r>
    <s v="ODR1365050682p"/>
    <s v="C889753L"/>
    <x v="157"/>
    <s v="P524874"/>
    <n v="1971768"/>
    <n v="1"/>
    <n v="19717700"/>
    <n v="0"/>
    <n v="19717700"/>
    <n v="1"/>
    <x v="1"/>
    <n v="0"/>
    <n v="4"/>
    <d v="2021-11-14T00:00:00"/>
    <x v="440"/>
    <n v="19717700"/>
    <n v="1360510"/>
    <x v="2"/>
    <s v="Payaxis"/>
    <n v="18357190"/>
    <n v="0.9310005730891534"/>
    <x v="1"/>
  </r>
  <r>
    <s v="ODR5192651301f"/>
    <s v="C996508L"/>
    <x v="324"/>
    <s v="P524874"/>
    <n v="1971768"/>
    <n v="1"/>
    <n v="19717700"/>
    <n v="0"/>
    <n v="19717700"/>
    <n v="1"/>
    <x v="1"/>
    <n v="0"/>
    <n v="1"/>
    <d v="2021-07-10T00:00:00"/>
    <x v="440"/>
    <n v="19717700"/>
    <n v="1360510"/>
    <x v="2"/>
    <s v="cod"/>
    <n v="18357190"/>
    <n v="0.9310005730891534"/>
    <x v="1"/>
  </r>
  <r>
    <s v="ODR5631511229h"/>
    <s v="C699837L"/>
    <x v="22"/>
    <s v="P153922"/>
    <n v="1967360"/>
    <n v="1"/>
    <n v="19673600"/>
    <n v="0"/>
    <n v="19673600"/>
    <n v="1"/>
    <x v="0"/>
    <n v="0"/>
    <n v="1"/>
    <d v="2022-01-27T00:00:00"/>
    <x v="665"/>
    <n v="19673600"/>
    <n v="1770620"/>
    <x v="12"/>
    <s v="cod"/>
    <n v="17902980"/>
    <n v="0.91000020331815223"/>
    <x v="1"/>
  </r>
  <r>
    <s v="ODR3724099959n"/>
    <s v="C239306L"/>
    <x v="405"/>
    <s v="P459124"/>
    <n v="1965330"/>
    <n v="1"/>
    <n v="19653300"/>
    <n v="0"/>
    <n v="19653300"/>
    <n v="1"/>
    <x v="1"/>
    <n v="0"/>
    <n v="1"/>
    <d v="2021-07-21T00:00:00"/>
    <x v="643"/>
    <n v="20751800"/>
    <n v="1348850"/>
    <x v="2"/>
    <s v="cod"/>
    <n v="18304450"/>
    <n v="0.93136776012170985"/>
    <x v="1"/>
  </r>
  <r>
    <s v="ODR6431574250j"/>
    <s v="C678257L"/>
    <x v="230"/>
    <s v="P459124"/>
    <n v="1965330"/>
    <n v="1"/>
    <n v="19653300"/>
    <n v="0"/>
    <n v="19653300"/>
    <n v="1"/>
    <x v="0"/>
    <n v="0"/>
    <n v="1"/>
    <d v="2021-07-23T00:00:00"/>
    <x v="643"/>
    <n v="20751800"/>
    <n v="1348850"/>
    <x v="2"/>
    <s v="cod"/>
    <n v="18304450"/>
    <n v="0.93136776012170985"/>
    <x v="1"/>
  </r>
  <r>
    <s v="ODR4876814812m"/>
    <s v="C685632L"/>
    <x v="389"/>
    <s v="P381847"/>
    <n v="980142"/>
    <n v="2"/>
    <n v="19602800"/>
    <n v="0"/>
    <n v="19602800"/>
    <n v="1"/>
    <x v="0"/>
    <n v="1"/>
    <n v="1"/>
    <d v="2021-08-20T00:00:00"/>
    <x v="372"/>
    <n v="9801420"/>
    <n v="627270"/>
    <x v="4"/>
    <s v="cod"/>
    <n v="18348260"/>
    <n v="0.93600199971432652"/>
    <x v="2"/>
  </r>
  <r>
    <s v="ODR2977327393h"/>
    <s v="C232406L"/>
    <x v="343"/>
    <s v="P450592"/>
    <n v="1947582"/>
    <n v="1"/>
    <n v="19475800"/>
    <n v="0"/>
    <n v="19475800"/>
    <n v="1"/>
    <x v="0"/>
    <n v="1"/>
    <n v="2"/>
    <d v="2021-08-01T00:00:00"/>
    <x v="437"/>
    <n v="19894000"/>
    <n v="1412470"/>
    <x v="1"/>
    <s v="jazzvoucher"/>
    <n v="18063330"/>
    <n v="0.92747563643085262"/>
    <x v="1"/>
  </r>
  <r>
    <s v="ODR9694855288g"/>
    <s v="C492850L"/>
    <x v="365"/>
    <s v="P450592"/>
    <n v="1947582"/>
    <n v="1"/>
    <n v="19475800"/>
    <n v="0"/>
    <n v="19475800"/>
    <n v="1"/>
    <x v="1"/>
    <n v="0"/>
    <n v="4"/>
    <d v="2021-07-09T00:00:00"/>
    <x v="437"/>
    <n v="19894000"/>
    <n v="1412470"/>
    <x v="1"/>
    <s v="Payaxis"/>
    <n v="18063330"/>
    <n v="0.92747563643085262"/>
    <x v="1"/>
  </r>
  <r>
    <s v="ODR8539446736a"/>
    <s v="C333743L"/>
    <x v="355"/>
    <s v="P574659"/>
    <n v="1943580"/>
    <n v="1"/>
    <n v="19435800"/>
    <n v="0"/>
    <n v="19435800"/>
    <n v="1"/>
    <x v="1"/>
    <n v="0"/>
    <n v="6"/>
    <d v="2021-07-07T00:00:00"/>
    <x v="666"/>
    <n v="19435800"/>
    <n v="1438230"/>
    <x v="2"/>
    <s v="easypay_voucher"/>
    <n v="17997570"/>
    <n v="0.9260009878677492"/>
    <x v="1"/>
  </r>
  <r>
    <s v="ODR9142931355m"/>
    <s v="C738725L"/>
    <x v="392"/>
    <s v="P140292"/>
    <n v="1943290"/>
    <n v="1"/>
    <n v="19432900"/>
    <n v="0"/>
    <n v="19432900"/>
    <n v="1"/>
    <x v="0"/>
    <n v="1"/>
    <n v="1"/>
    <d v="2021-08-27T00:00:00"/>
    <x v="667"/>
    <n v="19139400"/>
    <n v="1339740"/>
    <x v="1"/>
    <s v="cod"/>
    <n v="18093160"/>
    <n v="0.93105815395540548"/>
    <x v="1"/>
  </r>
  <r>
    <s v="ODR5677905340x"/>
    <s v="C675024L"/>
    <x v="255"/>
    <s v="P620701"/>
    <n v="1943000"/>
    <n v="1"/>
    <n v="19430000"/>
    <n v="0"/>
    <n v="19430000"/>
    <n v="1"/>
    <x v="0"/>
    <n v="0"/>
    <n v="1"/>
    <d v="2021-09-26T00:00:00"/>
    <x v="445"/>
    <n v="19430000"/>
    <n v="1729270"/>
    <x v="1"/>
    <s v="cod"/>
    <n v="17700730"/>
    <n v="0.91100000000000003"/>
    <x v="1"/>
  </r>
  <r>
    <s v="ODR4331091153x"/>
    <s v="C711954L"/>
    <x v="54"/>
    <s v="P691136"/>
    <n v="1937142"/>
    <n v="1"/>
    <n v="19371400"/>
    <n v="0"/>
    <n v="19371400"/>
    <n v="1"/>
    <x v="0"/>
    <n v="0"/>
    <n v="1"/>
    <d v="2022-06-24T00:00:00"/>
    <x v="668"/>
    <n v="19371400"/>
    <n v="1239750"/>
    <x v="9"/>
    <s v="cod"/>
    <n v="18131650"/>
    <n v="0.93600101180090234"/>
    <x v="1"/>
  </r>
  <r>
    <s v="ODR4461701747u"/>
    <s v="C951338L"/>
    <x v="50"/>
    <s v="P601772"/>
    <n v="52200"/>
    <n v="37"/>
    <n v="19314000"/>
    <n v="0"/>
    <n v="19314000"/>
    <n v="1"/>
    <x v="1"/>
    <n v="0"/>
    <n v="1"/>
    <d v="2022-03-27T00:00:00"/>
    <x v="669"/>
    <n v="522000"/>
    <n v="43848"/>
    <x v="9"/>
    <s v="cod"/>
    <n v="17691624"/>
    <n v="0.91600000000000004"/>
    <x v="0"/>
  </r>
  <r>
    <s v="ODR5334829093n"/>
    <s v="C723754L"/>
    <x v="8"/>
    <s v="P920290"/>
    <n v="1925600"/>
    <n v="1"/>
    <n v="19256000"/>
    <n v="0"/>
    <n v="19256000"/>
    <n v="1"/>
    <x v="0"/>
    <n v="1"/>
    <n v="1"/>
    <d v="2021-11-16T00:00:00"/>
    <x v="604"/>
    <n v="19256000"/>
    <n v="1540480"/>
    <x v="7"/>
    <s v="cod"/>
    <n v="17715520"/>
    <n v="0.92"/>
    <x v="1"/>
  </r>
  <r>
    <s v="ODR7388686077f"/>
    <s v="C770029L"/>
    <x v="347"/>
    <s v="P920290"/>
    <n v="1925600"/>
    <n v="1"/>
    <n v="19256000"/>
    <n v="0"/>
    <n v="19256000"/>
    <n v="1"/>
    <x v="0"/>
    <n v="0"/>
    <n v="1"/>
    <d v="2021-07-16T00:00:00"/>
    <x v="604"/>
    <n v="19256000"/>
    <n v="1540480"/>
    <x v="7"/>
    <s v="cod"/>
    <n v="17715520"/>
    <n v="0.92"/>
    <x v="1"/>
  </r>
  <r>
    <s v="ODR9869601072m"/>
    <s v="C603530L"/>
    <x v="339"/>
    <s v="P920290"/>
    <n v="1925600"/>
    <n v="1"/>
    <n v="19256000"/>
    <n v="0"/>
    <n v="19256000"/>
    <n v="1"/>
    <x v="0"/>
    <n v="1"/>
    <n v="1"/>
    <d v="2021-07-28T00:00:00"/>
    <x v="604"/>
    <n v="19256000"/>
    <n v="1540480"/>
    <x v="7"/>
    <s v="cod"/>
    <n v="17715520"/>
    <n v="0.92"/>
    <x v="1"/>
  </r>
  <r>
    <s v="ODR9644472704d"/>
    <s v="C481499L"/>
    <x v="285"/>
    <s v="P920290"/>
    <n v="1925600"/>
    <n v="1"/>
    <n v="19256000"/>
    <n v="0"/>
    <n v="19256000"/>
    <n v="1"/>
    <x v="0"/>
    <n v="1"/>
    <n v="1"/>
    <d v="2021-12-27T00:00:00"/>
    <x v="604"/>
    <n v="19256000"/>
    <n v="1540480"/>
    <x v="7"/>
    <s v="cod"/>
    <n v="17715520"/>
    <n v="0.92"/>
    <x v="1"/>
  </r>
  <r>
    <s v="ODR6879538200b"/>
    <s v="C501549L"/>
    <x v="268"/>
    <s v="P886455"/>
    <n v="1923280"/>
    <n v="1"/>
    <n v="19232800"/>
    <n v="0"/>
    <n v="19232800"/>
    <n v="1"/>
    <x v="0"/>
    <n v="0"/>
    <n v="4"/>
    <d v="2022-01-12T00:00:00"/>
    <x v="1"/>
    <n v="19719400"/>
    <n v="1321180"/>
    <x v="1"/>
    <s v="Payaxis"/>
    <n v="17911620"/>
    <n v="0.93130589409758324"/>
    <x v="1"/>
  </r>
  <r>
    <s v="ODR7327732013f"/>
    <s v="C360482L"/>
    <x v="189"/>
    <s v="P886455"/>
    <n v="1923280"/>
    <n v="1"/>
    <n v="19232800"/>
    <n v="0"/>
    <n v="19232800"/>
    <n v="1"/>
    <x v="1"/>
    <n v="0"/>
    <n v="4"/>
    <d v="2021-12-12T00:00:00"/>
    <x v="1"/>
    <n v="19719400"/>
    <n v="1321180"/>
    <x v="1"/>
    <s v="Payaxis"/>
    <n v="17911620"/>
    <n v="0.93130589409758324"/>
    <x v="1"/>
  </r>
  <r>
    <s v="ODR1376684287u"/>
    <s v="C485693L"/>
    <x v="304"/>
    <s v="P514099"/>
    <n v="1923222"/>
    <n v="1"/>
    <n v="19232200"/>
    <n v="0"/>
    <n v="19232200"/>
    <n v="1"/>
    <x v="0"/>
    <n v="1"/>
    <n v="1"/>
    <d v="2021-07-02T00:00:00"/>
    <x v="662"/>
    <n v="19232200"/>
    <n v="1711640"/>
    <x v="1"/>
    <s v="cod"/>
    <n v="17520560"/>
    <n v="0.91100134150019241"/>
    <x v="1"/>
  </r>
  <r>
    <s v="ODR5159433839s"/>
    <s v="C404192L"/>
    <x v="7"/>
    <s v="P140292"/>
    <n v="1913942"/>
    <n v="1"/>
    <n v="19139400"/>
    <n v="0"/>
    <n v="19139400"/>
    <n v="1"/>
    <x v="1"/>
    <n v="0"/>
    <n v="1"/>
    <d v="2021-07-06T00:00:00"/>
    <x v="667"/>
    <n v="19139400"/>
    <n v="1339740"/>
    <x v="1"/>
    <s v="cod"/>
    <n v="17799660"/>
    <n v="0.93000094046835324"/>
    <x v="1"/>
  </r>
  <r>
    <s v="ODR8654923776s"/>
    <s v="C867446L"/>
    <x v="386"/>
    <s v="P899148"/>
    <n v="1913942"/>
    <n v="1"/>
    <n v="19139400"/>
    <n v="0"/>
    <n v="19139400"/>
    <n v="1"/>
    <x v="1"/>
    <n v="0"/>
    <n v="4"/>
    <d v="2021-11-10T00:00:00"/>
    <x v="670"/>
    <n v="19139400"/>
    <n v="1512000"/>
    <x v="4"/>
    <s v="Payaxis"/>
    <n v="17627400"/>
    <n v="0.92100065832784728"/>
    <x v="1"/>
  </r>
  <r>
    <s v="ODR2441502672n"/>
    <s v="C347731L"/>
    <x v="104"/>
    <s v="P230358"/>
    <n v="1913942"/>
    <n v="1"/>
    <n v="19139400"/>
    <n v="0"/>
    <n v="19139400"/>
    <n v="1"/>
    <x v="0"/>
    <n v="0"/>
    <n v="4"/>
    <d v="2022-08-05T00:00:00"/>
    <x v="463"/>
    <n v="18618000"/>
    <n v="1414970"/>
    <x v="4"/>
    <s v="Payaxis"/>
    <n v="17724430"/>
    <n v="0.92607030523422884"/>
    <x v="1"/>
  </r>
  <r>
    <s v="ODR7700963436n"/>
    <s v="C652463L"/>
    <x v="217"/>
    <s v="P847756"/>
    <n v="1913420"/>
    <n v="1"/>
    <n v="19134200"/>
    <n v="0"/>
    <n v="19134200"/>
    <n v="1"/>
    <x v="1"/>
    <n v="0"/>
    <n v="5"/>
    <d v="2022-05-26T00:00:00"/>
    <x v="341"/>
    <n v="18908000"/>
    <n v="1304650"/>
    <x v="1"/>
    <s v="jazzwallet"/>
    <n v="17829550"/>
    <n v="0.93181580625267846"/>
    <x v="1"/>
  </r>
  <r>
    <s v="ODR4018972768v"/>
    <s v="C162721L"/>
    <x v="394"/>
    <s v="P894459"/>
    <n v="1911680"/>
    <n v="1"/>
    <n v="19116800"/>
    <n v="0"/>
    <n v="19116800"/>
    <n v="1"/>
    <x v="0"/>
    <n v="1"/>
    <n v="1"/>
    <d v="2021-07-26T00:00:00"/>
    <x v="46"/>
    <n v="19116800"/>
    <n v="1624930"/>
    <x v="1"/>
    <s v="cod"/>
    <n v="17491870"/>
    <n v="0.91499989537997994"/>
    <x v="1"/>
  </r>
  <r>
    <s v="ODR1641355398h"/>
    <s v="C146794L"/>
    <x v="27"/>
    <s v="P894459"/>
    <n v="1911680"/>
    <n v="1"/>
    <n v="19116800"/>
    <n v="0"/>
    <n v="19116800"/>
    <n v="1"/>
    <x v="0"/>
    <n v="1"/>
    <n v="3"/>
    <d v="2022-05-21T00:00:00"/>
    <x v="46"/>
    <n v="19116800"/>
    <n v="1624930"/>
    <x v="1"/>
    <s v="customercredit"/>
    <n v="17491870"/>
    <n v="0.91499989537997994"/>
    <x v="1"/>
  </r>
  <r>
    <s v="ODR6706916181r"/>
    <s v="C375089L"/>
    <x v="62"/>
    <s v="P894459"/>
    <n v="1911680"/>
    <n v="1"/>
    <n v="19116800"/>
    <n v="0"/>
    <n v="19116800"/>
    <n v="1"/>
    <x v="1"/>
    <n v="0"/>
    <n v="1"/>
    <d v="2022-04-18T00:00:00"/>
    <x v="46"/>
    <n v="19116800"/>
    <n v="1624930"/>
    <x v="1"/>
    <s v="cod"/>
    <n v="17491870"/>
    <n v="0.91499989537997994"/>
    <x v="1"/>
  </r>
  <r>
    <s v="ODR3422693734m"/>
    <s v="C719440L"/>
    <x v="71"/>
    <s v="P894459"/>
    <n v="1911680"/>
    <n v="1"/>
    <n v="19116800"/>
    <n v="0"/>
    <n v="19116800"/>
    <n v="1"/>
    <x v="1"/>
    <n v="0"/>
    <n v="7"/>
    <d v="2022-05-16T00:00:00"/>
    <x v="46"/>
    <n v="19116800"/>
    <n v="1624930"/>
    <x v="1"/>
    <s v="Easypay"/>
    <n v="17491870"/>
    <n v="0.91499989537997994"/>
    <x v="1"/>
  </r>
  <r>
    <s v="ODR6490812616c"/>
    <s v="C893754L"/>
    <x v="254"/>
    <s v="P842330"/>
    <n v="1894686"/>
    <n v="1"/>
    <n v="18946900"/>
    <n v="0"/>
    <n v="18946900"/>
    <n v="1"/>
    <x v="0"/>
    <n v="0"/>
    <n v="1"/>
    <d v="2021-07-03T00:00:00"/>
    <x v="450"/>
    <n v="18946900"/>
    <n v="1458870"/>
    <x v="2"/>
    <s v="cod"/>
    <n v="17488030"/>
    <n v="0.9230021797761111"/>
    <x v="1"/>
  </r>
  <r>
    <s v="ODR5194387849m"/>
    <s v="C738725L"/>
    <x v="380"/>
    <s v="P842330"/>
    <n v="1894686"/>
    <n v="1"/>
    <n v="18946900"/>
    <n v="0"/>
    <n v="18946900"/>
    <n v="1"/>
    <x v="0"/>
    <n v="0"/>
    <n v="1"/>
    <d v="2021-08-27T00:00:00"/>
    <x v="450"/>
    <n v="18946900"/>
    <n v="1458870"/>
    <x v="2"/>
    <s v="cod"/>
    <n v="17488030"/>
    <n v="0.9230021797761111"/>
    <x v="1"/>
  </r>
  <r>
    <s v="ODR2076095519k"/>
    <s v="C744728L"/>
    <x v="185"/>
    <s v="P842330"/>
    <n v="1894686"/>
    <n v="1"/>
    <n v="18946900"/>
    <n v="0"/>
    <n v="18946900"/>
    <n v="1"/>
    <x v="0"/>
    <n v="0"/>
    <n v="1"/>
    <d v="2022-03-08T00:00:00"/>
    <x v="450"/>
    <n v="18946900"/>
    <n v="1458870"/>
    <x v="2"/>
    <s v="cod"/>
    <n v="17488030"/>
    <n v="0.9230021797761111"/>
    <x v="1"/>
  </r>
  <r>
    <s v="ODR5169317713l"/>
    <s v="C972737L"/>
    <x v="123"/>
    <s v="P279742"/>
    <n v="1894686"/>
    <n v="1"/>
    <n v="18946900"/>
    <n v="0"/>
    <n v="18946900"/>
    <n v="1"/>
    <x v="0"/>
    <n v="0"/>
    <n v="1"/>
    <d v="2021-07-21T00:00:00"/>
    <x v="671"/>
    <n v="18946900"/>
    <n v="1269390"/>
    <x v="2"/>
    <s v="cod"/>
    <n v="17677510"/>
    <n v="0.9330027603460197"/>
    <x v="1"/>
  </r>
  <r>
    <s v="ODR9822956405e"/>
    <s v="C172503L"/>
    <x v="129"/>
    <s v="P279742"/>
    <n v="1894686"/>
    <n v="1"/>
    <n v="18946900"/>
    <n v="0"/>
    <n v="18946900"/>
    <n v="1"/>
    <x v="0"/>
    <n v="0"/>
    <n v="1"/>
    <d v="2022-03-12T00:00:00"/>
    <x v="671"/>
    <n v="18946900"/>
    <n v="1269390"/>
    <x v="2"/>
    <s v="cod"/>
    <n v="17677510"/>
    <n v="0.9330027603460197"/>
    <x v="1"/>
  </r>
  <r>
    <s v="ODR3357787157m"/>
    <s v="C496355L"/>
    <x v="229"/>
    <s v="P140292"/>
    <n v="1893990"/>
    <n v="1"/>
    <n v="18939900"/>
    <n v="0"/>
    <n v="18939900"/>
    <n v="1"/>
    <x v="1"/>
    <n v="0"/>
    <n v="1"/>
    <d v="2021-08-16T00:00:00"/>
    <x v="667"/>
    <n v="19139400"/>
    <n v="1339740"/>
    <x v="1"/>
    <s v="cod"/>
    <n v="17600160"/>
    <n v="0.92926361807612501"/>
    <x v="1"/>
  </r>
  <r>
    <s v="ODR5041456186c"/>
    <s v="C485693L"/>
    <x v="248"/>
    <s v="P140292"/>
    <n v="1893990"/>
    <n v="1"/>
    <n v="18939900"/>
    <n v="0"/>
    <n v="18939900"/>
    <n v="1"/>
    <x v="0"/>
    <n v="0"/>
    <n v="1"/>
    <d v="2021-07-02T00:00:00"/>
    <x v="667"/>
    <n v="19139400"/>
    <n v="1339740"/>
    <x v="1"/>
    <s v="cod"/>
    <n v="17600160"/>
    <n v="0.92926361807612501"/>
    <x v="1"/>
  </r>
  <r>
    <s v="ODR7675908838a"/>
    <s v="C540782L"/>
    <x v="310"/>
    <s v="P140292"/>
    <n v="1893990"/>
    <n v="1"/>
    <n v="18939900"/>
    <n v="0"/>
    <n v="18939900"/>
    <n v="1"/>
    <x v="0"/>
    <n v="1"/>
    <n v="12"/>
    <d v="2021-09-03T00:00:00"/>
    <x v="667"/>
    <n v="19139400"/>
    <n v="1339740"/>
    <x v="1"/>
    <s v="internetbanking"/>
    <n v="17600160"/>
    <n v="0.92926361807612501"/>
    <x v="1"/>
  </r>
  <r>
    <s v="ODR9592319596y"/>
    <s v="C160389L"/>
    <x v="225"/>
    <s v="P736825"/>
    <n v="1890800"/>
    <n v="1"/>
    <n v="18908000"/>
    <n v="0"/>
    <n v="18908000"/>
    <n v="1"/>
    <x v="1"/>
    <n v="0"/>
    <n v="7"/>
    <d v="2021-11-06T00:00:00"/>
    <x v="672"/>
    <n v="17215000"/>
    <n v="1205010"/>
    <x v="2"/>
    <s v="Easypay"/>
    <n v="17702990"/>
    <n v="0.93626983287497356"/>
    <x v="1"/>
  </r>
  <r>
    <s v="ODR7155707760f"/>
    <s v="C878882L"/>
    <x v="328"/>
    <s v="P921460"/>
    <n v="1886450"/>
    <n v="1"/>
    <n v="18864500"/>
    <n v="0"/>
    <n v="18864500"/>
    <n v="1"/>
    <x v="0"/>
    <n v="0"/>
    <n v="1"/>
    <d v="2022-01-20T00:00:00"/>
    <x v="673"/>
    <n v="18864500"/>
    <n v="1622320"/>
    <x v="3"/>
    <s v="cod"/>
    <n v="17242180"/>
    <n v="0.91400143125977362"/>
    <x v="1"/>
  </r>
  <r>
    <s v="ODR2993536737x"/>
    <s v="C601425L"/>
    <x v="130"/>
    <s v="P847756"/>
    <n v="1885000"/>
    <n v="1"/>
    <n v="18850000"/>
    <n v="0"/>
    <n v="18850000"/>
    <n v="1"/>
    <x v="1"/>
    <n v="0"/>
    <n v="1"/>
    <d v="2022-06-13T00:00:00"/>
    <x v="341"/>
    <n v="18908000"/>
    <n v="1304650"/>
    <x v="1"/>
    <s v="cod"/>
    <n v="17545350"/>
    <n v="0.93078779840848802"/>
    <x v="1"/>
  </r>
  <r>
    <s v="ODR3201256327r"/>
    <s v="C304951L"/>
    <x v="70"/>
    <s v="P517819"/>
    <n v="1885000"/>
    <n v="1"/>
    <n v="18850000"/>
    <n v="0"/>
    <n v="18850000"/>
    <n v="1"/>
    <x v="0"/>
    <n v="0"/>
    <n v="3"/>
    <d v="2021-11-10T00:00:00"/>
    <x v="674"/>
    <n v="16973700"/>
    <n v="1222060"/>
    <x v="1"/>
    <s v="customercredit"/>
    <n v="17627940"/>
    <n v="0.93516923076923075"/>
    <x v="1"/>
  </r>
  <r>
    <s v="ODR8830834482a"/>
    <s v="C382868L"/>
    <x v="168"/>
    <s v="P463316"/>
    <n v="1885000"/>
    <n v="1"/>
    <n v="18850000"/>
    <n v="0"/>
    <n v="18850000"/>
    <n v="1"/>
    <x v="0"/>
    <n v="0"/>
    <n v="1"/>
    <d v="2021-07-07T00:00:00"/>
    <x v="675"/>
    <n v="18850000"/>
    <n v="1376050"/>
    <x v="9"/>
    <s v="cod"/>
    <n v="17473950"/>
    <n v="0.92700000000000005"/>
    <x v="1"/>
  </r>
  <r>
    <s v="ODR6679037812w"/>
    <s v="C586717L"/>
    <x v="200"/>
    <s v="P341447"/>
    <n v="1885000"/>
    <n v="1"/>
    <n v="18850000"/>
    <n v="0"/>
    <n v="18850000"/>
    <n v="1"/>
    <x v="0"/>
    <n v="0"/>
    <n v="1"/>
    <d v="2021-08-12T00:00:00"/>
    <x v="676"/>
    <n v="18850000"/>
    <n v="1621100"/>
    <x v="9"/>
    <s v="cod"/>
    <n v="17228900"/>
    <n v="0.91400000000000003"/>
    <x v="1"/>
  </r>
  <r>
    <s v="ODR7331225634o"/>
    <s v="C348049L"/>
    <x v="58"/>
    <s v="P614593"/>
    <n v="1885000"/>
    <n v="1"/>
    <n v="18850000"/>
    <n v="0"/>
    <n v="18850000"/>
    <n v="1"/>
    <x v="0"/>
    <n v="0"/>
    <n v="1"/>
    <d v="2021-07-13T00:00:00"/>
    <x v="677"/>
    <n v="18850000"/>
    <n v="1319500"/>
    <x v="9"/>
    <s v="cod"/>
    <n v="17530500"/>
    <n v="0.93"/>
    <x v="1"/>
  </r>
  <r>
    <s v="ODR9193288215b"/>
    <s v="C586717L"/>
    <x v="306"/>
    <s v="P416097"/>
    <n v="1885000"/>
    <n v="1"/>
    <n v="18850000"/>
    <n v="0"/>
    <n v="18850000"/>
    <n v="1"/>
    <x v="0"/>
    <n v="0"/>
    <n v="1"/>
    <d v="2021-08-12T00:00:00"/>
    <x v="678"/>
    <n v="18850000"/>
    <n v="1262950"/>
    <x v="9"/>
    <s v="cod"/>
    <n v="17587050"/>
    <n v="0.93300000000000005"/>
    <x v="1"/>
  </r>
  <r>
    <s v="ODR8618277050h"/>
    <s v="C374672L"/>
    <x v="266"/>
    <s v="P397709"/>
    <n v="1885000"/>
    <n v="1"/>
    <n v="18850000"/>
    <n v="0"/>
    <n v="18850000"/>
    <n v="1"/>
    <x v="1"/>
    <n v="0"/>
    <n v="1"/>
    <d v="2021-07-17T00:00:00"/>
    <x v="679"/>
    <n v="18850000"/>
    <n v="1639950"/>
    <x v="9"/>
    <s v="cod"/>
    <n v="17210050"/>
    <n v="0.91300000000000003"/>
    <x v="1"/>
  </r>
  <r>
    <s v="ODR6329356534z"/>
    <s v="C374672L"/>
    <x v="128"/>
    <s v="P931387"/>
    <n v="1885000"/>
    <n v="1"/>
    <n v="18850000"/>
    <n v="0"/>
    <n v="18850000"/>
    <n v="1"/>
    <x v="0"/>
    <n v="1"/>
    <n v="1"/>
    <d v="2021-07-17T00:00:00"/>
    <x v="680"/>
    <n v="18850000"/>
    <n v="1376050"/>
    <x v="9"/>
    <s v="cod"/>
    <n v="17473950"/>
    <n v="0.92700000000000005"/>
    <x v="1"/>
  </r>
  <r>
    <s v="ODR3287011310c"/>
    <s v="C586717L"/>
    <x v="211"/>
    <s v="P782524"/>
    <n v="1885000"/>
    <n v="1"/>
    <n v="18850000"/>
    <n v="0"/>
    <n v="18850000"/>
    <n v="1"/>
    <x v="0"/>
    <n v="0"/>
    <n v="1"/>
    <d v="2021-08-12T00:00:00"/>
    <x v="681"/>
    <n v="18850000"/>
    <n v="1602250"/>
    <x v="9"/>
    <s v="cod"/>
    <n v="17247750"/>
    <n v="0.91500000000000004"/>
    <x v="1"/>
  </r>
  <r>
    <s v="ODR8219429754t"/>
    <s v="C191188L"/>
    <x v="250"/>
    <s v="P341447"/>
    <n v="1885000"/>
    <n v="1"/>
    <n v="18850000"/>
    <n v="0"/>
    <n v="18850000"/>
    <n v="1"/>
    <x v="0"/>
    <n v="0"/>
    <n v="1"/>
    <d v="2021-12-08T00:00:00"/>
    <x v="676"/>
    <n v="18850000"/>
    <n v="1621100"/>
    <x v="9"/>
    <s v="cod"/>
    <n v="17228900"/>
    <n v="0.91400000000000003"/>
    <x v="1"/>
  </r>
  <r>
    <s v="ODR3462828374t"/>
    <s v="C200115L"/>
    <x v="251"/>
    <s v="P782524"/>
    <n v="1885000"/>
    <n v="1"/>
    <n v="18850000"/>
    <n v="0"/>
    <n v="18850000"/>
    <n v="1"/>
    <x v="0"/>
    <n v="1"/>
    <n v="1"/>
    <d v="2021-07-12T00:00:00"/>
    <x v="681"/>
    <n v="18850000"/>
    <n v="1602250"/>
    <x v="9"/>
    <s v="cod"/>
    <n v="17247750"/>
    <n v="0.91500000000000004"/>
    <x v="1"/>
  </r>
  <r>
    <s v="ODR6928277563u"/>
    <s v="C200115L"/>
    <x v="334"/>
    <s v="P888494"/>
    <n v="1885000"/>
    <n v="1"/>
    <n v="18850000"/>
    <n v="0"/>
    <n v="18850000"/>
    <n v="1"/>
    <x v="0"/>
    <n v="1"/>
    <n v="1"/>
    <d v="2021-07-12T00:00:00"/>
    <x v="682"/>
    <n v="18850000"/>
    <n v="1508000"/>
    <x v="9"/>
    <s v="cod"/>
    <n v="17342000"/>
    <n v="0.92"/>
    <x v="1"/>
  </r>
  <r>
    <s v="ODR6699820233i"/>
    <s v="C128520L"/>
    <x v="252"/>
    <s v="P463316"/>
    <n v="1885000"/>
    <n v="1"/>
    <n v="18850000"/>
    <n v="0"/>
    <n v="18850000"/>
    <n v="1"/>
    <x v="0"/>
    <n v="0"/>
    <n v="1"/>
    <d v="2022-02-06T00:00:00"/>
    <x v="675"/>
    <n v="18850000"/>
    <n v="1376050"/>
    <x v="9"/>
    <s v="cod"/>
    <n v="17473950"/>
    <n v="0.92700000000000005"/>
    <x v="1"/>
  </r>
  <r>
    <s v="ODR4308340783i"/>
    <s v="C374672L"/>
    <x v="387"/>
    <s v="P185390"/>
    <n v="1885000"/>
    <n v="1"/>
    <n v="18850000"/>
    <n v="0"/>
    <n v="18850000"/>
    <n v="1"/>
    <x v="0"/>
    <n v="0"/>
    <n v="1"/>
    <d v="2021-07-17T00:00:00"/>
    <x v="683"/>
    <n v="18850000"/>
    <n v="1583400"/>
    <x v="9"/>
    <s v="cod"/>
    <n v="17266600"/>
    <n v="0.91600000000000004"/>
    <x v="1"/>
  </r>
  <r>
    <s v="ODR8325310768w"/>
    <s v="C158367L"/>
    <x v="254"/>
    <s v="P805082"/>
    <n v="1885000"/>
    <n v="1"/>
    <n v="18850000"/>
    <n v="0"/>
    <n v="18850000"/>
    <n v="1"/>
    <x v="0"/>
    <n v="0"/>
    <n v="1"/>
    <d v="2021-07-16T00:00:00"/>
    <x v="684"/>
    <n v="18850000"/>
    <n v="1508000"/>
    <x v="9"/>
    <s v="cod"/>
    <n v="17342000"/>
    <n v="0.92"/>
    <x v="1"/>
  </r>
  <r>
    <s v="ODR2435305959n"/>
    <s v="C374672L"/>
    <x v="39"/>
    <s v="P755841"/>
    <n v="1885000"/>
    <n v="1"/>
    <n v="18850000"/>
    <n v="0"/>
    <n v="18850000"/>
    <n v="1"/>
    <x v="0"/>
    <n v="0"/>
    <n v="1"/>
    <d v="2021-07-17T00:00:00"/>
    <x v="685"/>
    <n v="18850000"/>
    <n v="1658800"/>
    <x v="9"/>
    <s v="cod"/>
    <n v="17191200"/>
    <n v="0.91200000000000003"/>
    <x v="1"/>
  </r>
  <r>
    <s v="ODR8635946250g"/>
    <s v="C770029L"/>
    <x v="257"/>
    <s v="P931387"/>
    <n v="1885000"/>
    <n v="1"/>
    <n v="18850000"/>
    <n v="0"/>
    <n v="18850000"/>
    <n v="1"/>
    <x v="0"/>
    <n v="0"/>
    <n v="1"/>
    <d v="2021-07-16T00:00:00"/>
    <x v="680"/>
    <n v="18850000"/>
    <n v="1376050"/>
    <x v="9"/>
    <s v="cod"/>
    <n v="17473950"/>
    <n v="0.92700000000000005"/>
    <x v="1"/>
  </r>
  <r>
    <s v="ODR4477755701x"/>
    <s v="C378684L"/>
    <x v="355"/>
    <s v="P755841"/>
    <n v="1885000"/>
    <n v="1"/>
    <n v="18850000"/>
    <n v="0"/>
    <n v="18850000"/>
    <n v="1"/>
    <x v="0"/>
    <n v="1"/>
    <n v="1"/>
    <d v="2021-07-03T00:00:00"/>
    <x v="685"/>
    <n v="18850000"/>
    <n v="1658800"/>
    <x v="9"/>
    <s v="cod"/>
    <n v="17191200"/>
    <n v="0.91200000000000003"/>
    <x v="1"/>
  </r>
  <r>
    <s v="ODR2573105425t"/>
    <s v="C378684L"/>
    <x v="17"/>
    <s v="P674457"/>
    <n v="1885000"/>
    <n v="1"/>
    <n v="18850000"/>
    <n v="0"/>
    <n v="18850000"/>
    <n v="1"/>
    <x v="0"/>
    <n v="0"/>
    <n v="1"/>
    <d v="2021-07-03T00:00:00"/>
    <x v="686"/>
    <n v="18850000"/>
    <n v="1281800"/>
    <x v="9"/>
    <s v="cod"/>
    <n v="17568200"/>
    <n v="0.93200000000000005"/>
    <x v="1"/>
  </r>
  <r>
    <s v="ODR8685140223w"/>
    <s v="C969119L"/>
    <x v="381"/>
    <s v="P950957"/>
    <n v="1885000"/>
    <n v="1"/>
    <n v="18850000"/>
    <n v="0"/>
    <n v="18850000"/>
    <n v="1"/>
    <x v="0"/>
    <n v="0"/>
    <n v="1"/>
    <d v="2021-11-16T00:00:00"/>
    <x v="687"/>
    <n v="18850000"/>
    <n v="1677650"/>
    <x v="9"/>
    <s v="cod"/>
    <n v="17172350"/>
    <n v="0.91100000000000003"/>
    <x v="1"/>
  </r>
  <r>
    <s v="ODR1894535505e"/>
    <s v="C813497L"/>
    <x v="388"/>
    <s v="P805082"/>
    <n v="1885000"/>
    <n v="1"/>
    <n v="18850000"/>
    <n v="0"/>
    <n v="18850000"/>
    <n v="1"/>
    <x v="0"/>
    <n v="0"/>
    <n v="1"/>
    <d v="2022-05-14T00:00:00"/>
    <x v="684"/>
    <n v="18850000"/>
    <n v="1508000"/>
    <x v="9"/>
    <s v="cod"/>
    <n v="17342000"/>
    <n v="0.92"/>
    <x v="1"/>
  </r>
  <r>
    <s v="ODR7127206542h"/>
    <s v="C867333L"/>
    <x v="139"/>
    <s v="P397709"/>
    <n v="1885000"/>
    <n v="1"/>
    <n v="18850000"/>
    <n v="0"/>
    <n v="18850000"/>
    <n v="1"/>
    <x v="0"/>
    <n v="0"/>
    <n v="1"/>
    <d v="2021-07-17T00:00:00"/>
    <x v="679"/>
    <n v="18850000"/>
    <n v="1639950"/>
    <x v="9"/>
    <s v="cod"/>
    <n v="17210050"/>
    <n v="0.91300000000000003"/>
    <x v="1"/>
  </r>
  <r>
    <s v="ODR9587573711u"/>
    <s v="C166968L"/>
    <x v="290"/>
    <s v="P416097"/>
    <n v="1885000"/>
    <n v="1"/>
    <n v="18850000"/>
    <n v="0"/>
    <n v="18850000"/>
    <n v="1"/>
    <x v="0"/>
    <n v="0"/>
    <n v="1"/>
    <d v="2021-07-26T00:00:00"/>
    <x v="678"/>
    <n v="18850000"/>
    <n v="1262950"/>
    <x v="9"/>
    <s v="cod"/>
    <n v="17587050"/>
    <n v="0.93300000000000005"/>
    <x v="1"/>
  </r>
  <r>
    <s v="ODR4592220874x"/>
    <s v="C964079L"/>
    <x v="202"/>
    <s v="P397709"/>
    <n v="1885000"/>
    <n v="1"/>
    <n v="18850000"/>
    <n v="0"/>
    <n v="18850000"/>
    <n v="1"/>
    <x v="0"/>
    <n v="1"/>
    <n v="1"/>
    <d v="2021-09-26T00:00:00"/>
    <x v="679"/>
    <n v="18850000"/>
    <n v="1639950"/>
    <x v="9"/>
    <s v="cod"/>
    <n v="17210050"/>
    <n v="0.91300000000000003"/>
    <x v="1"/>
  </r>
  <r>
    <s v="ODR4662228599b"/>
    <s v="C382868L"/>
    <x v="104"/>
    <s v="P572361"/>
    <n v="1885000"/>
    <n v="1"/>
    <n v="18850000"/>
    <n v="0"/>
    <n v="18850000"/>
    <n v="1"/>
    <x v="0"/>
    <n v="0"/>
    <n v="1"/>
    <d v="2021-07-07T00:00:00"/>
    <x v="688"/>
    <n v="18850000"/>
    <n v="1677650"/>
    <x v="9"/>
    <s v="cod"/>
    <n v="17172350"/>
    <n v="0.91100000000000003"/>
    <x v="1"/>
  </r>
  <r>
    <s v="ODR3699158444n"/>
    <s v="C382868L"/>
    <x v="35"/>
    <s v="P572361"/>
    <n v="1885000"/>
    <n v="1"/>
    <n v="18850000"/>
    <n v="0"/>
    <n v="18850000"/>
    <n v="1"/>
    <x v="0"/>
    <n v="0"/>
    <n v="1"/>
    <d v="2021-07-07T00:00:00"/>
    <x v="688"/>
    <n v="18850000"/>
    <n v="1677650"/>
    <x v="9"/>
    <s v="cod"/>
    <n v="17172350"/>
    <n v="0.91100000000000003"/>
    <x v="1"/>
  </r>
  <r>
    <s v="ODR1342246496p"/>
    <s v="C382868L"/>
    <x v="91"/>
    <s v="P950957"/>
    <n v="1885000"/>
    <n v="1"/>
    <n v="18850000"/>
    <n v="0"/>
    <n v="18850000"/>
    <n v="1"/>
    <x v="0"/>
    <n v="0"/>
    <n v="1"/>
    <d v="2021-07-07T00:00:00"/>
    <x v="687"/>
    <n v="18850000"/>
    <n v="1677650"/>
    <x v="9"/>
    <s v="cod"/>
    <n v="17172350"/>
    <n v="0.91100000000000003"/>
    <x v="1"/>
  </r>
  <r>
    <s v="ODR7016022626j"/>
    <s v="C603530L"/>
    <x v="5"/>
    <s v="P888494"/>
    <n v="1885000"/>
    <n v="1"/>
    <n v="18850000"/>
    <n v="0"/>
    <n v="18850000"/>
    <n v="1"/>
    <x v="0"/>
    <n v="0"/>
    <n v="1"/>
    <d v="2021-07-28T00:00:00"/>
    <x v="682"/>
    <n v="18850000"/>
    <n v="1508000"/>
    <x v="9"/>
    <s v="cod"/>
    <n v="17342000"/>
    <n v="0.92"/>
    <x v="1"/>
  </r>
  <r>
    <s v="ODR4732881356d"/>
    <s v="C479992L"/>
    <x v="16"/>
    <s v="P674457"/>
    <n v="1885000"/>
    <n v="1"/>
    <n v="18850000"/>
    <n v="0"/>
    <n v="18850000"/>
    <n v="1"/>
    <x v="0"/>
    <n v="1"/>
    <n v="1"/>
    <d v="2021-09-19T00:00:00"/>
    <x v="686"/>
    <n v="18850000"/>
    <n v="1281800"/>
    <x v="9"/>
    <s v="cod"/>
    <n v="17568200"/>
    <n v="0.93200000000000005"/>
    <x v="1"/>
  </r>
  <r>
    <s v="ODR7381620262u"/>
    <s v="C145587L"/>
    <x v="229"/>
    <s v="P858785"/>
    <n v="1878678"/>
    <n v="1"/>
    <n v="18786800"/>
    <n v="0"/>
    <n v="18786800"/>
    <n v="1"/>
    <x v="1"/>
    <n v="0"/>
    <n v="12"/>
    <d v="2021-08-16T00:00:00"/>
    <x v="457"/>
    <n v="16539300"/>
    <n v="1075030"/>
    <x v="2"/>
    <s v="internetbanking"/>
    <n v="17711770"/>
    <n v="0.94277737560414754"/>
    <x v="1"/>
  </r>
  <r>
    <s v="ODR4444257365a"/>
    <s v="C614407L"/>
    <x v="87"/>
    <s v="P786986"/>
    <n v="1872820"/>
    <n v="1"/>
    <n v="18728200"/>
    <n v="0"/>
    <n v="18728200"/>
    <n v="1"/>
    <x v="0"/>
    <n v="1"/>
    <n v="1"/>
    <d v="2021-07-02T00:00:00"/>
    <x v="689"/>
    <n v="18728200"/>
    <n v="1423320"/>
    <x v="1"/>
    <s v="cod"/>
    <n v="17304880"/>
    <n v="0.92400123877361418"/>
    <x v="1"/>
  </r>
  <r>
    <s v="ODR8175213852d"/>
    <s v="C652399L"/>
    <x v="405"/>
    <s v="P786986"/>
    <n v="1872820"/>
    <n v="1"/>
    <n v="18728200"/>
    <n v="0"/>
    <n v="18728200"/>
    <n v="1"/>
    <x v="0"/>
    <n v="0"/>
    <n v="1"/>
    <d v="2021-07-19T00:00:00"/>
    <x v="689"/>
    <n v="18728200"/>
    <n v="1423320"/>
    <x v="1"/>
    <s v="cod"/>
    <n v="17304880"/>
    <n v="0.92400123877361418"/>
    <x v="1"/>
  </r>
  <r>
    <s v="ODR8053567923r"/>
    <s v="C845064L"/>
    <x v="144"/>
    <s v="P786986"/>
    <n v="1872820"/>
    <n v="1"/>
    <n v="18728200"/>
    <n v="0"/>
    <n v="18728200"/>
    <n v="1"/>
    <x v="0"/>
    <n v="0"/>
    <n v="1"/>
    <d v="2021-07-16T00:00:00"/>
    <x v="689"/>
    <n v="18728200"/>
    <n v="1423320"/>
    <x v="1"/>
    <s v="cod"/>
    <n v="17304880"/>
    <n v="0.92400123877361418"/>
    <x v="1"/>
  </r>
  <r>
    <s v="ODR7593976456k"/>
    <s v="C553296L"/>
    <x v="162"/>
    <s v="P475289"/>
    <n v="1870442"/>
    <n v="1"/>
    <n v="18704400"/>
    <n v="0"/>
    <n v="18704400"/>
    <n v="1"/>
    <x v="1"/>
    <n v="0"/>
    <n v="4"/>
    <d v="2022-05-12T00:00:00"/>
    <x v="461"/>
    <n v="18704400"/>
    <n v="1589840"/>
    <x v="4"/>
    <s v="Payaxis"/>
    <n v="17114560"/>
    <n v="0.91500181775411138"/>
    <x v="1"/>
  </r>
  <r>
    <s v="ODR1913785893z"/>
    <s v="C447557L"/>
    <x v="283"/>
    <s v="P708157"/>
    <n v="1865570"/>
    <n v="1"/>
    <n v="18655700"/>
    <n v="0"/>
    <n v="18655700"/>
    <n v="1"/>
    <x v="1"/>
    <n v="0"/>
    <n v="4"/>
    <d v="2021-08-07T00:00:00"/>
    <x v="462"/>
    <n v="17310100"/>
    <n v="1228960"/>
    <x v="2"/>
    <s v="Payaxis"/>
    <n v="17426740"/>
    <n v="0.93412415508396895"/>
    <x v="1"/>
  </r>
  <r>
    <s v="ODR7836005598k"/>
    <s v="C382868L"/>
    <x v="34"/>
    <s v="P654166"/>
    <n v="1856000"/>
    <n v="1"/>
    <n v="18560000"/>
    <n v="0"/>
    <n v="18560000"/>
    <n v="1"/>
    <x v="0"/>
    <n v="0"/>
    <n v="1"/>
    <d v="2021-07-07T00:00:00"/>
    <x v="690"/>
    <n v="18560000"/>
    <n v="1336320"/>
    <x v="7"/>
    <s v="cod"/>
    <n v="17223680"/>
    <n v="0.92800000000000005"/>
    <x v="1"/>
  </r>
  <r>
    <s v="ODR2737756957s"/>
    <s v="C382868L"/>
    <x v="86"/>
    <s v="P511174"/>
    <n v="1856000"/>
    <n v="1"/>
    <n v="18560000"/>
    <n v="0"/>
    <n v="18560000"/>
    <n v="1"/>
    <x v="0"/>
    <n v="0"/>
    <n v="1"/>
    <d v="2021-07-07T00:00:00"/>
    <x v="691"/>
    <n v="18560000"/>
    <n v="1614720"/>
    <x v="7"/>
    <s v="cod"/>
    <n v="16945280"/>
    <n v="0.91300000000000003"/>
    <x v="1"/>
  </r>
  <r>
    <s v="ODR5874991270s"/>
    <s v="C819062L"/>
    <x v="402"/>
    <s v="P548239"/>
    <n v="927942"/>
    <n v="2"/>
    <n v="18558800"/>
    <n v="0"/>
    <n v="18558800"/>
    <n v="1"/>
    <x v="1"/>
    <n v="0"/>
    <n v="1"/>
    <d v="2021-08-28T00:00:00"/>
    <x v="692"/>
    <n v="9280000"/>
    <n v="705280"/>
    <x v="4"/>
    <s v="cod"/>
    <n v="17148240"/>
    <n v="0.92399508588917389"/>
    <x v="2"/>
  </r>
  <r>
    <s v="ODR1763627047i"/>
    <s v="C814229L"/>
    <x v="353"/>
    <s v="P492599"/>
    <n v="1840108"/>
    <n v="1"/>
    <n v="18401100"/>
    <n v="0"/>
    <n v="18401100"/>
    <n v="1"/>
    <x v="0"/>
    <n v="1"/>
    <n v="1"/>
    <d v="2021-07-13T00:00:00"/>
    <x v="693"/>
    <n v="18401100"/>
    <n v="1288060"/>
    <x v="3"/>
    <s v="cod"/>
    <n v="17113040"/>
    <n v="0.93000092385781286"/>
    <x v="1"/>
  </r>
  <r>
    <s v="ODR7310047354r"/>
    <s v="C481253L"/>
    <x v="344"/>
    <s v="P858785"/>
    <n v="1837730"/>
    <n v="1"/>
    <n v="18377300"/>
    <n v="0"/>
    <n v="18377300"/>
    <n v="1"/>
    <x v="0"/>
    <n v="0"/>
    <n v="1"/>
    <d v="2021-07-26T00:00:00"/>
    <x v="457"/>
    <n v="16539300"/>
    <n v="1075030"/>
    <x v="2"/>
    <s v="cod"/>
    <n v="17302270"/>
    <n v="0.94150228814896642"/>
    <x v="1"/>
  </r>
  <r>
    <s v="ODR5878633200v"/>
    <s v="C481253L"/>
    <x v="321"/>
    <s v="P858785"/>
    <n v="1837730"/>
    <n v="1"/>
    <n v="18377300"/>
    <n v="0"/>
    <n v="18377300"/>
    <n v="1"/>
    <x v="0"/>
    <n v="0"/>
    <n v="1"/>
    <d v="2021-07-26T00:00:00"/>
    <x v="457"/>
    <n v="16539300"/>
    <n v="1075030"/>
    <x v="2"/>
    <s v="cod"/>
    <n v="17302270"/>
    <n v="0.94150228814896642"/>
    <x v="1"/>
  </r>
  <r>
    <s v="ODR8197901571u"/>
    <s v="C814229L"/>
    <x v="270"/>
    <s v="P978512"/>
    <n v="1832800"/>
    <n v="1"/>
    <n v="18328000"/>
    <n v="0"/>
    <n v="18328000"/>
    <n v="1"/>
    <x v="0"/>
    <n v="0"/>
    <n v="1"/>
    <d v="2021-07-13T00:00:00"/>
    <x v="614"/>
    <n v="22910000"/>
    <n v="1855710"/>
    <x v="7"/>
    <s v="cod"/>
    <n v="16472290"/>
    <n v="0.89875000000000005"/>
    <x v="1"/>
  </r>
  <r>
    <s v="ODR2843260428x"/>
    <s v="C554105L"/>
    <x v="379"/>
    <s v="P847756"/>
    <n v="1832742"/>
    <n v="1"/>
    <n v="18327400"/>
    <n v="0"/>
    <n v="18327400"/>
    <n v="1"/>
    <x v="1"/>
    <n v="0"/>
    <n v="4"/>
    <d v="2021-10-06T00:00:00"/>
    <x v="341"/>
    <n v="18908000"/>
    <n v="1304650"/>
    <x v="1"/>
    <s v="Payaxis"/>
    <n v="17022750"/>
    <n v="0.92881423442495936"/>
    <x v="1"/>
  </r>
  <r>
    <s v="ODR5011439588v"/>
    <s v="C517688L"/>
    <x v="63"/>
    <s v="P683385"/>
    <n v="1826942"/>
    <n v="1"/>
    <n v="18269400"/>
    <n v="0"/>
    <n v="18269400"/>
    <n v="1"/>
    <x v="0"/>
    <n v="1"/>
    <n v="3"/>
    <d v="2022-08-24T00:00:00"/>
    <x v="694"/>
    <n v="18269400"/>
    <n v="1333650"/>
    <x v="1"/>
    <s v="customercredit"/>
    <n v="16935750"/>
    <n v="0.92700088672862824"/>
    <x v="1"/>
  </r>
  <r>
    <s v="ODR2682327079h"/>
    <s v="C900915L"/>
    <x v="286"/>
    <s v="P760662"/>
    <n v="1820330"/>
    <n v="1"/>
    <n v="18203300"/>
    <n v="0"/>
    <n v="18203300"/>
    <n v="1"/>
    <x v="0"/>
    <n v="0"/>
    <n v="1"/>
    <d v="2021-09-15T00:00:00"/>
    <x v="695"/>
    <n v="18203300"/>
    <n v="1274200"/>
    <x v="2"/>
    <s v="cod"/>
    <n v="16929100"/>
    <n v="0.93000170298791973"/>
    <x v="1"/>
  </r>
  <r>
    <s v="ODR9115130599a"/>
    <s v="C834363L"/>
    <x v="192"/>
    <s v="P876695"/>
    <n v="1820040"/>
    <n v="1"/>
    <n v="18200400"/>
    <n v="0"/>
    <n v="18200400"/>
    <n v="1"/>
    <x v="0"/>
    <n v="0"/>
    <n v="1"/>
    <d v="2021-07-11T00:00:00"/>
    <x v="361"/>
    <n v="17162200"/>
    <n v="1132680"/>
    <x v="1"/>
    <s v="cod"/>
    <n v="17067720"/>
    <n v="0.93776620294059476"/>
    <x v="1"/>
  </r>
  <r>
    <s v="ODR3164096686w"/>
    <s v="C788509L"/>
    <x v="188"/>
    <s v="P971469"/>
    <n v="1800900"/>
    <n v="1"/>
    <n v="18009000"/>
    <n v="0"/>
    <n v="18009000"/>
    <n v="1"/>
    <x v="0"/>
    <n v="0"/>
    <n v="1"/>
    <d v="2021-07-20T00:00:00"/>
    <x v="696"/>
    <n v="15717400"/>
    <n v="1147360"/>
    <x v="1"/>
    <s v="cod"/>
    <n v="16861640"/>
    <n v="0.93628963296129708"/>
    <x v="1"/>
  </r>
  <r>
    <s v="ODR8539133858q"/>
    <s v="C741634L"/>
    <x v="108"/>
    <s v="P811437"/>
    <n v="1792200"/>
    <n v="1"/>
    <n v="17922000"/>
    <n v="0"/>
    <n v="17922000"/>
    <n v="1"/>
    <x v="0"/>
    <n v="0"/>
    <n v="1"/>
    <d v="2021-07-09T00:00:00"/>
    <x v="697"/>
    <n v="17922000"/>
    <n v="1236620"/>
    <x v="2"/>
    <s v="cod"/>
    <n v="16685380"/>
    <n v="0.93099988840531189"/>
    <x v="1"/>
  </r>
  <r>
    <s v="ODR7965171978i"/>
    <s v="C811261L"/>
    <x v="167"/>
    <s v="P273714"/>
    <n v="1783442"/>
    <n v="1"/>
    <n v="17834400"/>
    <n v="0"/>
    <n v="17834400"/>
    <n v="1"/>
    <x v="0"/>
    <n v="0"/>
    <n v="1"/>
    <d v="2021-08-26T00:00:00"/>
    <x v="698"/>
    <n v="17834400"/>
    <n v="1159190"/>
    <x v="4"/>
    <s v="cod"/>
    <n v="16675210"/>
    <n v="0.93500257928497732"/>
    <x v="1"/>
  </r>
  <r>
    <s v="ODR9453986565y"/>
    <s v="C231924L"/>
    <x v="339"/>
    <s v="P811437"/>
    <n v="1780600"/>
    <n v="1"/>
    <n v="17806000"/>
    <n v="0"/>
    <n v="17806000"/>
    <n v="1"/>
    <x v="1"/>
    <n v="0"/>
    <n v="4"/>
    <d v="2021-12-19T00:00:00"/>
    <x v="697"/>
    <n v="17922000"/>
    <n v="1236620"/>
    <x v="2"/>
    <s v="Payaxis"/>
    <n v="16569380"/>
    <n v="0.93055037627765924"/>
    <x v="1"/>
  </r>
  <r>
    <s v="ODR9298203710o"/>
    <s v="C411258L"/>
    <x v="265"/>
    <s v="P811437"/>
    <n v="1780600"/>
    <n v="1"/>
    <n v="17806000"/>
    <n v="0"/>
    <n v="17806000"/>
    <n v="1"/>
    <x v="1"/>
    <n v="0"/>
    <n v="2"/>
    <d v="2021-09-17T00:00:00"/>
    <x v="697"/>
    <n v="17922000"/>
    <n v="1236620"/>
    <x v="2"/>
    <s v="jazzvoucher"/>
    <n v="16569380"/>
    <n v="0.93055037627765924"/>
    <x v="1"/>
  </r>
  <r>
    <s v="ODR8453059127n"/>
    <s v="C887703L"/>
    <x v="190"/>
    <s v="P919536"/>
    <n v="1769000"/>
    <n v="1"/>
    <n v="17690000"/>
    <n v="0"/>
    <n v="17690000"/>
    <n v="1"/>
    <x v="0"/>
    <n v="1"/>
    <n v="3"/>
    <d v="2021-11-18T00:00:00"/>
    <x v="699"/>
    <n v="12383000"/>
    <n v="804866"/>
    <x v="8"/>
    <s v="customercredit"/>
    <n v="16885134"/>
    <n v="0.95450163934426224"/>
    <x v="1"/>
  </r>
  <r>
    <s v="ODR7075457936g"/>
    <s v="C292536L"/>
    <x v="69"/>
    <s v="P771186"/>
    <n v="1766042"/>
    <n v="1"/>
    <n v="17660400"/>
    <n v="0"/>
    <n v="17660400"/>
    <n v="1"/>
    <x v="1"/>
    <n v="0"/>
    <n v="1"/>
    <d v="2021-07-09T00:00:00"/>
    <x v="700"/>
    <n v="17660400"/>
    <n v="1377500"/>
    <x v="2"/>
    <s v="cod"/>
    <n v="16282900"/>
    <n v="0.92200063418722111"/>
    <x v="1"/>
  </r>
  <r>
    <s v="ODR2513203131b"/>
    <s v="C292536L"/>
    <x v="24"/>
    <s v="P771186"/>
    <n v="1766042"/>
    <n v="1"/>
    <n v="17660400"/>
    <n v="0"/>
    <n v="17660400"/>
    <n v="1"/>
    <x v="0"/>
    <n v="1"/>
    <n v="1"/>
    <d v="2021-07-09T00:00:00"/>
    <x v="700"/>
    <n v="17660400"/>
    <n v="1377500"/>
    <x v="2"/>
    <s v="cod"/>
    <n v="16282900"/>
    <n v="0.92200063418722111"/>
    <x v="1"/>
  </r>
  <r>
    <s v="ODR4101048460x"/>
    <s v="C525405L"/>
    <x v="272"/>
    <s v="P245015"/>
    <n v="1764186"/>
    <n v="1"/>
    <n v="17641900"/>
    <n v="0"/>
    <n v="17641900"/>
    <n v="1"/>
    <x v="0"/>
    <n v="0"/>
    <n v="1"/>
    <d v="2021-07-24T00:00:00"/>
    <x v="701"/>
    <n v="17641900"/>
    <n v="1464270"/>
    <x v="1"/>
    <s v="cod"/>
    <n v="16177630"/>
    <n v="0.91700043646092544"/>
    <x v="1"/>
  </r>
  <r>
    <s v="ODR9655990925n"/>
    <s v="C525405L"/>
    <x v="167"/>
    <s v="P245015"/>
    <n v="1764070"/>
    <n v="1"/>
    <n v="17640700"/>
    <n v="0"/>
    <n v="17640700"/>
    <n v="1"/>
    <x v="1"/>
    <n v="0"/>
    <n v="1"/>
    <d v="2021-07-24T00:00:00"/>
    <x v="701"/>
    <n v="17641900"/>
    <n v="1464270"/>
    <x v="1"/>
    <s v="cod"/>
    <n v="16176430"/>
    <n v="0.91699479045616106"/>
    <x v="1"/>
  </r>
  <r>
    <s v="ODR8797954098c"/>
    <s v="C607672L"/>
    <x v="315"/>
    <s v="P245015"/>
    <n v="1764070"/>
    <n v="1"/>
    <n v="17640700"/>
    <n v="0"/>
    <n v="17640700"/>
    <n v="1"/>
    <x v="1"/>
    <n v="0"/>
    <n v="1"/>
    <d v="2021-08-04T00:00:00"/>
    <x v="701"/>
    <n v="17641900"/>
    <n v="1464270"/>
    <x v="1"/>
    <s v="cod"/>
    <n v="16176430"/>
    <n v="0.91699479045616106"/>
    <x v="1"/>
  </r>
  <r>
    <s v="ODR4906974452f"/>
    <s v="C200115L"/>
    <x v="236"/>
    <s v="P438730"/>
    <n v="1754500"/>
    <n v="1"/>
    <n v="17545000"/>
    <n v="0"/>
    <n v="17545000"/>
    <n v="1"/>
    <x v="0"/>
    <n v="0"/>
    <n v="1"/>
    <d v="2021-07-12T00:00:00"/>
    <x v="702"/>
    <n v="17753800"/>
    <n v="1420300"/>
    <x v="1"/>
    <s v="cod"/>
    <n v="16124700"/>
    <n v="0.91904816186947846"/>
    <x v="1"/>
  </r>
  <r>
    <s v="ODR3378479030q"/>
    <s v="C933480L"/>
    <x v="71"/>
    <s v="P505236"/>
    <n v="1752180"/>
    <n v="1"/>
    <n v="17521800"/>
    <n v="0"/>
    <n v="17521800"/>
    <n v="1"/>
    <x v="1"/>
    <n v="0"/>
    <n v="7"/>
    <d v="2022-07-10T00:00:00"/>
    <x v="703"/>
    <n v="16819400"/>
    <n v="1227800"/>
    <x v="2"/>
    <s v="Easypay"/>
    <n v="16294000"/>
    <n v="0.92992729057516921"/>
    <x v="1"/>
  </r>
  <r>
    <s v="ODR1930657996v"/>
    <s v="C995819L"/>
    <x v="77"/>
    <s v="P504430"/>
    <n v="875800"/>
    <n v="2"/>
    <n v="17516000"/>
    <n v="0"/>
    <n v="17516000"/>
    <n v="1"/>
    <x v="0"/>
    <n v="0"/>
    <n v="3"/>
    <d v="2022-07-21T00:00:00"/>
    <x v="704"/>
    <n v="9570000"/>
    <n v="756030"/>
    <x v="2"/>
    <s v="customercredit"/>
    <n v="16003940"/>
    <n v="0.91367549668874171"/>
    <x v="2"/>
  </r>
  <r>
    <s v="ODR1853124575e"/>
    <s v="C574758L"/>
    <x v="104"/>
    <s v="P100314"/>
    <n v="1747830"/>
    <n v="1"/>
    <n v="17478300"/>
    <n v="0"/>
    <n v="17478300"/>
    <n v="1"/>
    <x v="0"/>
    <n v="1"/>
    <n v="1"/>
    <d v="2022-07-26T00:00:00"/>
    <x v="705"/>
    <n v="17478300"/>
    <n v="1223450"/>
    <x v="2"/>
    <s v="cod"/>
    <n v="16254850"/>
    <n v="0.93000177362786995"/>
    <x v="1"/>
  </r>
  <r>
    <s v="ODR8694982995l"/>
    <s v="C374672L"/>
    <x v="247"/>
    <s v="P405456"/>
    <n v="1740000"/>
    <n v="1"/>
    <n v="17400000"/>
    <n v="0"/>
    <n v="17400000"/>
    <n v="1"/>
    <x v="0"/>
    <n v="0"/>
    <n v="1"/>
    <d v="2021-07-17T00:00:00"/>
    <x v="706"/>
    <n v="17400000"/>
    <n v="1131000"/>
    <x v="8"/>
    <s v="cod"/>
    <n v="16269000"/>
    <n v="0.93500000000000005"/>
    <x v="1"/>
  </r>
  <r>
    <s v="ODR8495155456e"/>
    <s v="C560959L"/>
    <x v="92"/>
    <s v="P400640"/>
    <n v="348000"/>
    <n v="5"/>
    <n v="17400000"/>
    <n v="0"/>
    <n v="17400000"/>
    <n v="1"/>
    <x v="1"/>
    <n v="0"/>
    <n v="7"/>
    <d v="2022-06-01T00:00:00"/>
    <x v="707"/>
    <n v="3480000"/>
    <n v="295800"/>
    <x v="0"/>
    <s v="Easypay"/>
    <n v="15921000"/>
    <n v="0.91500000000000004"/>
    <x v="2"/>
  </r>
  <r>
    <s v="ODR3826172251h"/>
    <s v="C446430L"/>
    <x v="135"/>
    <s v="P517819"/>
    <n v="1727762"/>
    <n v="1"/>
    <n v="17277600"/>
    <n v="0"/>
    <n v="17277600"/>
    <n v="1"/>
    <x v="1"/>
    <n v="0"/>
    <n v="4"/>
    <d v="2022-03-10T00:00:00"/>
    <x v="674"/>
    <n v="16973700"/>
    <n v="1222060"/>
    <x v="1"/>
    <s v="Payaxis"/>
    <n v="16055540"/>
    <n v="0.92926911145066449"/>
    <x v="1"/>
  </r>
  <r>
    <s v="ODR6489063224k"/>
    <s v="C928680L"/>
    <x v="132"/>
    <s v="P517819"/>
    <n v="1727762"/>
    <n v="1"/>
    <n v="17277600"/>
    <n v="0"/>
    <n v="17277600"/>
    <n v="1"/>
    <x v="1"/>
    <n v="0"/>
    <n v="1"/>
    <d v="2021-08-06T00:00:00"/>
    <x v="674"/>
    <n v="16973700"/>
    <n v="1222060"/>
    <x v="1"/>
    <s v="cod"/>
    <n v="16055540"/>
    <n v="0.92926911145066449"/>
    <x v="1"/>
  </r>
  <r>
    <s v="ODR8785038854j"/>
    <s v="C835751L"/>
    <x v="185"/>
    <s v="P679932"/>
    <n v="1721730"/>
    <n v="1"/>
    <n v="17217300"/>
    <n v="0"/>
    <n v="17217300"/>
    <n v="1"/>
    <x v="1"/>
    <n v="0"/>
    <n v="1"/>
    <d v="2022-03-26T00:00:00"/>
    <x v="708"/>
    <n v="16877400"/>
    <n v="1417690"/>
    <x v="1"/>
    <s v="cod"/>
    <n v="15799610"/>
    <n v="0.91765898253500844"/>
    <x v="1"/>
  </r>
  <r>
    <s v="ODR5999946028y"/>
    <s v="C604324L"/>
    <x v="382"/>
    <s v="P767562"/>
    <n v="1719410"/>
    <n v="1"/>
    <n v="17194100"/>
    <n v="0"/>
    <n v="17194100"/>
    <n v="1"/>
    <x v="0"/>
    <n v="1"/>
    <n v="1"/>
    <d v="2021-09-28T00:00:00"/>
    <x v="490"/>
    <n v="15654200"/>
    <n v="1127060"/>
    <x v="2"/>
    <s v="cod"/>
    <n v="16067040"/>
    <n v="0.93445077090397288"/>
    <x v="1"/>
  </r>
  <r>
    <s v="ODR7988973390j"/>
    <s v="C231841L"/>
    <x v="317"/>
    <s v="P767562"/>
    <n v="1719410"/>
    <n v="1"/>
    <n v="17194100"/>
    <n v="0"/>
    <n v="17194100"/>
    <n v="1"/>
    <x v="1"/>
    <n v="0"/>
    <n v="8"/>
    <d v="2021-09-18T00:00:00"/>
    <x v="490"/>
    <n v="15654200"/>
    <n v="1127060"/>
    <x v="2"/>
    <s v="ublcreditcard"/>
    <n v="16067040"/>
    <n v="0.93445077090397288"/>
    <x v="1"/>
  </r>
  <r>
    <s v="ODR9299685272g"/>
    <s v="C551264L"/>
    <x v="275"/>
    <s v="P876695"/>
    <n v="1716220"/>
    <n v="1"/>
    <n v="17162200"/>
    <n v="0"/>
    <n v="17162200"/>
    <n v="1"/>
    <x v="1"/>
    <n v="0"/>
    <n v="1"/>
    <d v="2021-07-26T00:00:00"/>
    <x v="361"/>
    <n v="17162200"/>
    <n v="1132680"/>
    <x v="1"/>
    <s v="cod"/>
    <n v="16029520"/>
    <n v="0.9340014683432194"/>
    <x v="1"/>
  </r>
  <r>
    <s v="ODR4281373207z"/>
    <s v="C238947L"/>
    <x v="382"/>
    <s v="P770541"/>
    <n v="1711000"/>
    <n v="1"/>
    <n v="17110000"/>
    <n v="0"/>
    <n v="17110000"/>
    <n v="1"/>
    <x v="1"/>
    <n v="0"/>
    <n v="9"/>
    <d v="2021-09-24T00:00:00"/>
    <x v="514"/>
    <n v="17110000"/>
    <n v="1095040"/>
    <x v="1"/>
    <s v="mygateway"/>
    <n v="16014960"/>
    <n v="0.93600000000000005"/>
    <x v="1"/>
  </r>
  <r>
    <s v="ODR3587839552n"/>
    <s v="C614407L"/>
    <x v="170"/>
    <s v="P770541"/>
    <n v="1711000"/>
    <n v="1"/>
    <n v="17110000"/>
    <n v="0"/>
    <n v="17110000"/>
    <n v="1"/>
    <x v="0"/>
    <n v="1"/>
    <n v="1"/>
    <d v="2021-07-02T00:00:00"/>
    <x v="514"/>
    <n v="17110000"/>
    <n v="1095040"/>
    <x v="1"/>
    <s v="cod"/>
    <n v="16014960"/>
    <n v="0.93600000000000005"/>
    <x v="1"/>
  </r>
  <r>
    <s v="ODR4893608896a"/>
    <s v="C529590L"/>
    <x v="373"/>
    <s v="P770541"/>
    <n v="1711000"/>
    <n v="1"/>
    <n v="17110000"/>
    <n v="0"/>
    <n v="17110000"/>
    <n v="1"/>
    <x v="1"/>
    <n v="0"/>
    <n v="9"/>
    <d v="2021-08-05T00:00:00"/>
    <x v="514"/>
    <n v="17110000"/>
    <n v="1095040"/>
    <x v="1"/>
    <s v="mygateway"/>
    <n v="16014960"/>
    <n v="0.93600000000000005"/>
    <x v="1"/>
  </r>
  <r>
    <s v="ODR7157604618i"/>
    <s v="C881207L"/>
    <x v="399"/>
    <s v="P770541"/>
    <n v="1711000"/>
    <n v="1"/>
    <n v="17110000"/>
    <n v="0"/>
    <n v="17110000"/>
    <n v="1"/>
    <x v="1"/>
    <n v="0"/>
    <n v="8"/>
    <d v="2021-08-11T00:00:00"/>
    <x v="514"/>
    <n v="17110000"/>
    <n v="1095040"/>
    <x v="1"/>
    <s v="ublcreditcard"/>
    <n v="16014960"/>
    <n v="0.93600000000000005"/>
    <x v="1"/>
  </r>
  <r>
    <s v="ODR7818274613d"/>
    <s v="C166968L"/>
    <x v="367"/>
    <s v="P770541"/>
    <n v="1711000"/>
    <n v="1"/>
    <n v="17110000"/>
    <n v="0"/>
    <n v="17110000"/>
    <n v="1"/>
    <x v="0"/>
    <n v="0"/>
    <n v="1"/>
    <d v="2021-07-26T00:00:00"/>
    <x v="514"/>
    <n v="17110000"/>
    <n v="1095040"/>
    <x v="1"/>
    <s v="cod"/>
    <n v="16014960"/>
    <n v="0.93600000000000005"/>
    <x v="1"/>
  </r>
  <r>
    <s v="ODR8468750321h"/>
    <s v="C718296L"/>
    <x v="160"/>
    <s v="P971469"/>
    <n v="1709840"/>
    <n v="1"/>
    <n v="17098400"/>
    <n v="0"/>
    <n v="17098400"/>
    <n v="1"/>
    <x v="0"/>
    <n v="1"/>
    <n v="1"/>
    <d v="2021-10-01T00:00:00"/>
    <x v="696"/>
    <n v="15717400"/>
    <n v="1147360"/>
    <x v="1"/>
    <s v="cod"/>
    <n v="15951040"/>
    <n v="0.93289664530014504"/>
    <x v="1"/>
  </r>
  <r>
    <s v="ODR2172226036r"/>
    <s v="C763722L"/>
    <x v="155"/>
    <s v="P971469"/>
    <n v="1709840"/>
    <n v="1"/>
    <n v="17098400"/>
    <n v="0"/>
    <n v="17098400"/>
    <n v="1"/>
    <x v="0"/>
    <n v="1"/>
    <n v="1"/>
    <d v="2021-11-15T00:00:00"/>
    <x v="696"/>
    <n v="15717400"/>
    <n v="1147360"/>
    <x v="1"/>
    <s v="cod"/>
    <n v="15951040"/>
    <n v="0.93289664530014504"/>
    <x v="1"/>
  </r>
  <r>
    <s v="ODR2298636322y"/>
    <s v="C434751L"/>
    <x v="224"/>
    <s v="P855806"/>
    <n v="1709550"/>
    <n v="1"/>
    <n v="17095500"/>
    <n v="0"/>
    <n v="17095500"/>
    <n v="1"/>
    <x v="1"/>
    <n v="0"/>
    <n v="7"/>
    <d v="2022-05-02T00:00:00"/>
    <x v="709"/>
    <n v="17095500"/>
    <n v="1282150"/>
    <x v="1"/>
    <s v="Easypay"/>
    <n v="15813350"/>
    <n v="0.92500073118656956"/>
    <x v="1"/>
  </r>
  <r>
    <s v="ODR7543889842v"/>
    <s v="C363012L"/>
    <x v="13"/>
    <s v="P177278"/>
    <n v="568400"/>
    <n v="3"/>
    <n v="17052000"/>
    <n v="0"/>
    <n v="17052000"/>
    <n v="1"/>
    <x v="0"/>
    <n v="1"/>
    <n v="1"/>
    <d v="2022-04-16T00:00:00"/>
    <x v="149"/>
    <n v="5684000"/>
    <n v="409248"/>
    <x v="3"/>
    <s v="cod"/>
    <n v="15824256"/>
    <n v="0.92800000000000005"/>
    <x v="2"/>
  </r>
  <r>
    <s v="ODR7173273727c"/>
    <s v="C688480L"/>
    <x v="288"/>
    <s v="P979271"/>
    <n v="1701720"/>
    <n v="1"/>
    <n v="17017200"/>
    <n v="0"/>
    <n v="17017200"/>
    <n v="1"/>
    <x v="0"/>
    <n v="1"/>
    <n v="1"/>
    <d v="2022-01-27T00:00:00"/>
    <x v="710"/>
    <n v="17017200"/>
    <n v="1327330"/>
    <x v="1"/>
    <s v="cod"/>
    <n v="15689870"/>
    <n v="0.92200068166325833"/>
    <x v="1"/>
  </r>
  <r>
    <s v="ODR6177466477f"/>
    <s v="C975259L"/>
    <x v="333"/>
    <s v="P979271"/>
    <n v="1701720"/>
    <n v="1"/>
    <n v="17017200"/>
    <n v="0"/>
    <n v="17017200"/>
    <n v="1"/>
    <x v="0"/>
    <n v="0"/>
    <n v="1"/>
    <d v="2021-09-22T00:00:00"/>
    <x v="710"/>
    <n v="17017200"/>
    <n v="1327330"/>
    <x v="1"/>
    <s v="cod"/>
    <n v="15689870"/>
    <n v="0.92200068166325833"/>
    <x v="1"/>
  </r>
  <r>
    <s v="ODR7876757472w"/>
    <s v="C899192L"/>
    <x v="123"/>
    <s v="P979271"/>
    <n v="1701720"/>
    <n v="1"/>
    <n v="17017200"/>
    <n v="0"/>
    <n v="17017200"/>
    <n v="1"/>
    <x v="0"/>
    <n v="0"/>
    <n v="1"/>
    <d v="2021-07-13T00:00:00"/>
    <x v="710"/>
    <n v="17017200"/>
    <n v="1327330"/>
    <x v="1"/>
    <s v="cod"/>
    <n v="15689870"/>
    <n v="0.92200068166325833"/>
    <x v="1"/>
  </r>
  <r>
    <s v="ODR9236495014k"/>
    <s v="C120887L"/>
    <x v="143"/>
    <s v="P813349"/>
    <n v="1682000"/>
    <n v="1"/>
    <n v="16820000"/>
    <n v="0"/>
    <n v="16820000"/>
    <n v="1"/>
    <x v="0"/>
    <n v="1"/>
    <n v="1"/>
    <d v="2021-07-01T00:00:00"/>
    <x v="307"/>
    <n v="16820000"/>
    <n v="1227860"/>
    <x v="2"/>
    <s v="cod"/>
    <n v="15592140"/>
    <n v="0.92700000000000005"/>
    <x v="1"/>
  </r>
  <r>
    <s v="ODR6216357962q"/>
    <s v="C916649L"/>
    <x v="48"/>
    <s v="P813349"/>
    <n v="1682000"/>
    <n v="1"/>
    <n v="16820000"/>
    <n v="0"/>
    <n v="16820000"/>
    <n v="1"/>
    <x v="1"/>
    <n v="0"/>
    <n v="1"/>
    <d v="2021-07-16T00:00:00"/>
    <x v="307"/>
    <n v="16820000"/>
    <n v="1227860"/>
    <x v="2"/>
    <s v="cod"/>
    <n v="15592140"/>
    <n v="0.92700000000000005"/>
    <x v="1"/>
  </r>
  <r>
    <s v="ODR5167601228u"/>
    <s v="C241190L"/>
    <x v="184"/>
    <s v="P813349"/>
    <n v="1682000"/>
    <n v="1"/>
    <n v="16820000"/>
    <n v="0"/>
    <n v="16820000"/>
    <n v="1"/>
    <x v="0"/>
    <n v="1"/>
    <n v="1"/>
    <d v="2021-07-27T00:00:00"/>
    <x v="307"/>
    <n v="16820000"/>
    <n v="1227860"/>
    <x v="2"/>
    <s v="cod"/>
    <n v="15592140"/>
    <n v="0.92700000000000005"/>
    <x v="1"/>
  </r>
  <r>
    <s v="ODR3399212137v"/>
    <s v="C242231L"/>
    <x v="247"/>
    <s v="P813349"/>
    <n v="1682000"/>
    <n v="1"/>
    <n v="16820000"/>
    <n v="0"/>
    <n v="16820000"/>
    <n v="1"/>
    <x v="1"/>
    <n v="0"/>
    <n v="4"/>
    <d v="2021-09-22T00:00:00"/>
    <x v="307"/>
    <n v="16820000"/>
    <n v="1227860"/>
    <x v="2"/>
    <s v="Payaxis"/>
    <n v="15592140"/>
    <n v="0.92700000000000005"/>
    <x v="1"/>
  </r>
  <r>
    <s v="ODR5339863397j"/>
    <s v="C655824L"/>
    <x v="260"/>
    <s v="P813349"/>
    <n v="1682000"/>
    <n v="1"/>
    <n v="16820000"/>
    <n v="0"/>
    <n v="16820000"/>
    <n v="1"/>
    <x v="0"/>
    <n v="1"/>
    <n v="1"/>
    <d v="2022-04-08T00:00:00"/>
    <x v="307"/>
    <n v="16820000"/>
    <n v="1227860"/>
    <x v="2"/>
    <s v="cod"/>
    <n v="15592140"/>
    <n v="0.92700000000000005"/>
    <x v="1"/>
  </r>
  <r>
    <s v="ODR4686269954z"/>
    <s v="C413047L"/>
    <x v="60"/>
    <s v="P813349"/>
    <n v="1682000"/>
    <n v="1"/>
    <n v="16820000"/>
    <n v="0"/>
    <n v="16820000"/>
    <n v="1"/>
    <x v="1"/>
    <n v="0"/>
    <n v="7"/>
    <d v="2022-03-12T00:00:00"/>
    <x v="307"/>
    <n v="16820000"/>
    <n v="1227860"/>
    <x v="2"/>
    <s v="Easypay"/>
    <n v="15592140"/>
    <n v="0.92700000000000005"/>
    <x v="1"/>
  </r>
  <r>
    <s v="ODR1691744796o"/>
    <s v="C655017L"/>
    <x v="122"/>
    <s v="P813349"/>
    <n v="1682000"/>
    <n v="1"/>
    <n v="16820000"/>
    <n v="0"/>
    <n v="16820000"/>
    <n v="1"/>
    <x v="1"/>
    <n v="0"/>
    <n v="1"/>
    <d v="2021-09-01T00:00:00"/>
    <x v="307"/>
    <n v="16820000"/>
    <n v="1227860"/>
    <x v="2"/>
    <s v="cod"/>
    <n v="15592140"/>
    <n v="0.92700000000000005"/>
    <x v="1"/>
  </r>
  <r>
    <s v="ODR4599216160m"/>
    <s v="C673426L"/>
    <x v="393"/>
    <s v="P813349"/>
    <n v="1682000"/>
    <n v="1"/>
    <n v="16820000"/>
    <n v="0"/>
    <n v="16820000"/>
    <n v="1"/>
    <x v="0"/>
    <n v="1"/>
    <n v="1"/>
    <d v="2022-05-21T00:00:00"/>
    <x v="307"/>
    <n v="16820000"/>
    <n v="1227860"/>
    <x v="2"/>
    <s v="cod"/>
    <n v="15592140"/>
    <n v="0.92700000000000005"/>
    <x v="1"/>
  </r>
  <r>
    <s v="ODR7496267078l"/>
    <s v="C493693L"/>
    <x v="266"/>
    <s v="P452095"/>
    <n v="1682000"/>
    <n v="1"/>
    <n v="16820000"/>
    <n v="0"/>
    <n v="16820000"/>
    <n v="1"/>
    <x v="0"/>
    <n v="1"/>
    <n v="1"/>
    <d v="2021-12-03T00:00:00"/>
    <x v="97"/>
    <n v="10933000"/>
    <n v="809042"/>
    <x v="8"/>
    <s v="cod"/>
    <n v="16010958"/>
    <n v="0.95189999999999997"/>
    <x v="1"/>
  </r>
  <r>
    <s v="ODR3314472923t"/>
    <s v="C910919L"/>
    <x v="212"/>
    <s v="P452095"/>
    <n v="1682000"/>
    <n v="1"/>
    <n v="16820000"/>
    <n v="0"/>
    <n v="16820000"/>
    <n v="1"/>
    <x v="0"/>
    <n v="0"/>
    <n v="4"/>
    <d v="2022-07-21T00:00:00"/>
    <x v="97"/>
    <n v="10933000"/>
    <n v="809042"/>
    <x v="8"/>
    <s v="Payaxis"/>
    <n v="16010958"/>
    <n v="0.95189999999999997"/>
    <x v="1"/>
  </r>
  <r>
    <s v="ODR7961159540k"/>
    <s v="C910919L"/>
    <x v="28"/>
    <s v="P452095"/>
    <n v="1682000"/>
    <n v="1"/>
    <n v="16820000"/>
    <n v="0"/>
    <n v="16820000"/>
    <n v="1"/>
    <x v="1"/>
    <n v="0"/>
    <n v="4"/>
    <d v="2022-07-21T00:00:00"/>
    <x v="97"/>
    <n v="10933000"/>
    <n v="809042"/>
    <x v="8"/>
    <s v="Payaxis"/>
    <n v="16010958"/>
    <n v="0.95189999999999997"/>
    <x v="1"/>
  </r>
  <r>
    <s v="ODR8991077950t"/>
    <s v="C770029L"/>
    <x v="304"/>
    <s v="P582180"/>
    <n v="841000"/>
    <n v="2"/>
    <n v="16820000"/>
    <n v="0"/>
    <n v="16820000"/>
    <n v="1"/>
    <x v="0"/>
    <n v="0"/>
    <n v="1"/>
    <d v="2021-07-16T00:00:00"/>
    <x v="711"/>
    <n v="8410000"/>
    <n v="529830"/>
    <x v="7"/>
    <s v="cod"/>
    <n v="15760340"/>
    <n v="0.93700000000000006"/>
    <x v="2"/>
  </r>
  <r>
    <s v="ODR1289853690y"/>
    <s v="C969119L"/>
    <x v="355"/>
    <s v="P873818"/>
    <n v="841000"/>
    <n v="2"/>
    <n v="16820000"/>
    <n v="0"/>
    <n v="16820000"/>
    <n v="1"/>
    <x v="0"/>
    <n v="1"/>
    <n v="1"/>
    <d v="2021-11-16T00:00:00"/>
    <x v="18"/>
    <n v="8410000"/>
    <n v="529830"/>
    <x v="7"/>
    <s v="cod"/>
    <n v="15760340"/>
    <n v="0.93700000000000006"/>
    <x v="2"/>
  </r>
  <r>
    <s v="ODR6606206444b"/>
    <s v="C382868L"/>
    <x v="394"/>
    <s v="P780656"/>
    <n v="841000"/>
    <n v="2"/>
    <n v="16820000"/>
    <n v="0"/>
    <n v="16820000"/>
    <n v="1"/>
    <x v="0"/>
    <n v="0"/>
    <n v="1"/>
    <d v="2021-07-07T00:00:00"/>
    <x v="712"/>
    <n v="8410000"/>
    <n v="580290"/>
    <x v="7"/>
    <s v="cod"/>
    <n v="15659420"/>
    <n v="0.93100000000000005"/>
    <x v="2"/>
  </r>
  <r>
    <s v="ODR5045099036q"/>
    <s v="C770029L"/>
    <x v="107"/>
    <s v="P463583"/>
    <n v="841000"/>
    <n v="2"/>
    <n v="16820000"/>
    <n v="0"/>
    <n v="16820000"/>
    <n v="1"/>
    <x v="0"/>
    <n v="0"/>
    <n v="1"/>
    <d v="2021-07-16T00:00:00"/>
    <x v="713"/>
    <n v="8410000"/>
    <n v="756900"/>
    <x v="7"/>
    <s v="cod"/>
    <n v="15306200"/>
    <n v="0.91"/>
    <x v="2"/>
  </r>
  <r>
    <s v="ODR3307291843v"/>
    <s v="C382868L"/>
    <x v="146"/>
    <s v="P519917"/>
    <n v="841000"/>
    <n v="2"/>
    <n v="16820000"/>
    <n v="0"/>
    <n v="16820000"/>
    <n v="1"/>
    <x v="1"/>
    <n v="0"/>
    <n v="1"/>
    <d v="2021-07-07T00:00:00"/>
    <x v="714"/>
    <n v="8410000"/>
    <n v="681210"/>
    <x v="7"/>
    <s v="cod"/>
    <n v="15457580"/>
    <n v="0.91900000000000004"/>
    <x v="2"/>
  </r>
  <r>
    <s v="ODR6634851606g"/>
    <s v="C166968L"/>
    <x v="244"/>
    <s v="P747059"/>
    <n v="841000"/>
    <n v="2"/>
    <n v="16820000"/>
    <n v="0"/>
    <n v="16820000"/>
    <n v="1"/>
    <x v="0"/>
    <n v="1"/>
    <n v="1"/>
    <d v="2021-07-26T00:00:00"/>
    <x v="715"/>
    <n v="8410000"/>
    <n v="571880"/>
    <x v="7"/>
    <s v="cod"/>
    <n v="15676240"/>
    <n v="0.93200000000000005"/>
    <x v="2"/>
  </r>
  <r>
    <s v="ODR7688953704i"/>
    <s v="C943127L"/>
    <x v="54"/>
    <s v="P883341"/>
    <n v="841000"/>
    <n v="2"/>
    <n v="16820000"/>
    <n v="0"/>
    <n v="16820000"/>
    <n v="1"/>
    <x v="1"/>
    <n v="0"/>
    <n v="7"/>
    <d v="2022-08-12T00:00:00"/>
    <x v="716"/>
    <n v="8410000"/>
    <n v="571880"/>
    <x v="7"/>
    <s v="Easypay"/>
    <n v="15676240"/>
    <n v="0.93200000000000005"/>
    <x v="2"/>
  </r>
  <r>
    <s v="ODR1661784828m"/>
    <s v="C451335L"/>
    <x v="20"/>
    <s v="P505236"/>
    <n v="1681942"/>
    <n v="1"/>
    <n v="16819400"/>
    <n v="0"/>
    <n v="16819400"/>
    <n v="1"/>
    <x v="1"/>
    <n v="0"/>
    <n v="4"/>
    <d v="2022-06-11T00:00:00"/>
    <x v="703"/>
    <n v="16819400"/>
    <n v="1227800"/>
    <x v="2"/>
    <s v="Payaxis"/>
    <n v="15591600"/>
    <n v="0.92700096317347824"/>
    <x v="1"/>
  </r>
  <r>
    <s v="ODR5390998958s"/>
    <s v="C931953L"/>
    <x v="173"/>
    <s v="P683449"/>
    <n v="1670400"/>
    <n v="1"/>
    <n v="16704000"/>
    <n v="0"/>
    <n v="16704000"/>
    <n v="1"/>
    <x v="1"/>
    <n v="0"/>
    <n v="4"/>
    <d v="2021-08-14T00:00:00"/>
    <x v="717"/>
    <n v="16704000"/>
    <n v="1269500"/>
    <x v="8"/>
    <s v="Payaxis"/>
    <n v="15434500"/>
    <n v="0.92400023946360155"/>
    <x v="1"/>
  </r>
  <r>
    <s v="ODR5140758985r"/>
    <s v="C259517L"/>
    <x v="341"/>
    <s v="P959132"/>
    <n v="1664600"/>
    <n v="1"/>
    <n v="16646000"/>
    <n v="0"/>
    <n v="16646000"/>
    <n v="1"/>
    <x v="1"/>
    <n v="0"/>
    <n v="1"/>
    <d v="2022-01-19T00:00:00"/>
    <x v="718"/>
    <n v="14375300"/>
    <n v="1121260"/>
    <x v="2"/>
    <s v="cod"/>
    <n v="15524740"/>
    <n v="0.93264087468460888"/>
    <x v="1"/>
  </r>
  <r>
    <s v="ODR1760135178a"/>
    <s v="C389745L"/>
    <x v="397"/>
    <s v="P858785"/>
    <n v="1653928"/>
    <n v="1"/>
    <n v="16539300"/>
    <n v="0"/>
    <n v="16539300"/>
    <n v="1"/>
    <x v="0"/>
    <n v="0"/>
    <n v="1"/>
    <d v="2021-12-25T00:00:00"/>
    <x v="457"/>
    <n v="16539300"/>
    <n v="1075030"/>
    <x v="2"/>
    <s v="cod"/>
    <n v="15464270"/>
    <n v="0.93500148132024929"/>
    <x v="1"/>
  </r>
  <r>
    <s v="ODR7738875833s"/>
    <s v="C324132L"/>
    <x v="210"/>
    <s v="P552342"/>
    <n v="110200"/>
    <n v="15"/>
    <n v="16530000"/>
    <n v="0"/>
    <n v="16530000"/>
    <n v="1"/>
    <x v="0"/>
    <n v="0"/>
    <n v="1"/>
    <d v="2021-08-25T00:00:00"/>
    <x v="719"/>
    <n v="1102000"/>
    <n v="79344"/>
    <x v="13"/>
    <s v="cod"/>
    <n v="15339840"/>
    <n v="0.92800000000000005"/>
    <x v="2"/>
  </r>
  <r>
    <s v="ODR3245439575m"/>
    <s v="C637337L"/>
    <x v="16"/>
    <s v="P272463"/>
    <n v="1653000"/>
    <n v="1"/>
    <n v="16530000"/>
    <n v="0"/>
    <n v="16530000"/>
    <n v="1"/>
    <x v="1"/>
    <n v="0"/>
    <n v="1"/>
    <d v="2021-11-25T00:00:00"/>
    <x v="720"/>
    <n v="16530000"/>
    <n v="1272810"/>
    <x v="3"/>
    <s v="cod"/>
    <n v="15257190"/>
    <n v="0.92300000000000004"/>
    <x v="1"/>
  </r>
  <r>
    <s v="ODR7567243305t"/>
    <s v="C544448L"/>
    <x v="288"/>
    <s v="P362722"/>
    <n v="1639718"/>
    <n v="1"/>
    <n v="16397200"/>
    <n v="0"/>
    <n v="16397200"/>
    <n v="1"/>
    <x v="0"/>
    <n v="0"/>
    <n v="3"/>
    <d v="2021-11-27T00:00:00"/>
    <x v="721"/>
    <n v="19290800"/>
    <n v="1176700"/>
    <x v="2"/>
    <s v="customercredit"/>
    <n v="15220500"/>
    <n v="0.92823774790817948"/>
    <x v="1"/>
  </r>
  <r>
    <s v="ODR1772512194r"/>
    <s v="C251306L"/>
    <x v="365"/>
    <s v="P743686"/>
    <n v="1633280"/>
    <n v="1"/>
    <n v="16332800"/>
    <n v="0"/>
    <n v="16332800"/>
    <n v="1"/>
    <x v="1"/>
    <n v="0"/>
    <n v="4"/>
    <d v="2021-11-07T00:00:00"/>
    <x v="722"/>
    <n v="16332800"/>
    <n v="1322920"/>
    <x v="2"/>
    <s v="Payaxis"/>
    <n v="15009880"/>
    <n v="0.91900225313479622"/>
    <x v="1"/>
  </r>
  <r>
    <s v="ODR5754594757l"/>
    <s v="C402053L"/>
    <x v="173"/>
    <s v="P743686"/>
    <n v="1633280"/>
    <n v="1"/>
    <n v="16332800"/>
    <n v="0"/>
    <n v="16332800"/>
    <n v="1"/>
    <x v="1"/>
    <n v="0"/>
    <n v="4"/>
    <d v="2021-12-25T00:00:00"/>
    <x v="722"/>
    <n v="16332800"/>
    <n v="1322920"/>
    <x v="2"/>
    <s v="Payaxis"/>
    <n v="15009880"/>
    <n v="0.91900225313479622"/>
    <x v="1"/>
  </r>
  <r>
    <s v="ODR8644867085a"/>
    <s v="C980973L"/>
    <x v="309"/>
    <s v="P588293"/>
    <n v="1624000"/>
    <n v="1"/>
    <n v="16240000"/>
    <n v="0"/>
    <n v="16240000"/>
    <n v="1"/>
    <x v="1"/>
    <n v="0"/>
    <n v="4"/>
    <d v="2021-10-27T00:00:00"/>
    <x v="723"/>
    <n v="16240000"/>
    <n v="1234240"/>
    <x v="2"/>
    <s v="Payaxis"/>
    <n v="15005760"/>
    <n v="0.92400000000000004"/>
    <x v="1"/>
  </r>
  <r>
    <s v="ODR8088667100v"/>
    <s v="C275774L"/>
    <x v="61"/>
    <s v="P694336"/>
    <n v="406000"/>
    <n v="4"/>
    <n v="16240000"/>
    <n v="0"/>
    <n v="16240000"/>
    <n v="1"/>
    <x v="1"/>
    <n v="0"/>
    <n v="1"/>
    <d v="2022-04-27T00:00:00"/>
    <x v="724"/>
    <n v="4060000"/>
    <n v="243600"/>
    <x v="10"/>
    <s v="cod"/>
    <n v="15265600"/>
    <n v="0.94"/>
    <x v="2"/>
  </r>
  <r>
    <s v="ODR6977590301o"/>
    <s v="C400722L"/>
    <x v="225"/>
    <s v="P406287"/>
    <n v="1613850"/>
    <n v="1"/>
    <n v="16138500"/>
    <n v="0"/>
    <n v="16138500"/>
    <n v="1"/>
    <x v="0"/>
    <n v="0"/>
    <n v="1"/>
    <d v="2021-11-14T00:00:00"/>
    <x v="725"/>
    <n v="16138500"/>
    <n v="1032860"/>
    <x v="3"/>
    <s v="cod"/>
    <n v="15105640"/>
    <n v="0.93600024785450942"/>
    <x v="1"/>
  </r>
  <r>
    <s v="ODR1169423461m"/>
    <s v="C413536L"/>
    <x v="320"/>
    <s v="P680265"/>
    <n v="1591520"/>
    <n v="1"/>
    <n v="15915200"/>
    <n v="0"/>
    <n v="15915200"/>
    <n v="1"/>
    <x v="1"/>
    <n v="0"/>
    <n v="1"/>
    <d v="2021-11-01T00:00:00"/>
    <x v="726"/>
    <n v="15915200"/>
    <n v="1098110"/>
    <x v="9"/>
    <s v="cod"/>
    <n v="14817090"/>
    <n v="0.93100243792098125"/>
    <x v="1"/>
  </r>
  <r>
    <s v="ODR5169976210v"/>
    <s v="C222936L"/>
    <x v="313"/>
    <s v="P151006"/>
    <n v="1588620"/>
    <n v="1"/>
    <n v="15886200"/>
    <n v="0"/>
    <n v="15886200"/>
    <n v="1"/>
    <x v="1"/>
    <n v="0"/>
    <n v="1"/>
    <d v="2021-12-16T00:00:00"/>
    <x v="727"/>
    <n v="15886200"/>
    <n v="1064360"/>
    <x v="2"/>
    <s v="cod"/>
    <n v="14821840"/>
    <n v="0.93300096939482069"/>
    <x v="1"/>
  </r>
  <r>
    <s v="ODR8699550012q"/>
    <s v="C339395L"/>
    <x v="205"/>
    <s v="P770541"/>
    <n v="1566000"/>
    <n v="1"/>
    <n v="15660000"/>
    <n v="0"/>
    <n v="15660000"/>
    <n v="1"/>
    <x v="1"/>
    <n v="0"/>
    <n v="4"/>
    <d v="2021-09-28T00:00:00"/>
    <x v="514"/>
    <n v="17110000"/>
    <n v="1095040"/>
    <x v="1"/>
    <s v="Payaxis"/>
    <n v="14564960"/>
    <n v="0.93007407407407405"/>
    <x v="1"/>
  </r>
  <r>
    <s v="ODR2920063997a"/>
    <s v="C374672L"/>
    <x v="178"/>
    <s v="P770541"/>
    <n v="1566000"/>
    <n v="1"/>
    <n v="15660000"/>
    <n v="0"/>
    <n v="15660000"/>
    <n v="1"/>
    <x v="0"/>
    <n v="0"/>
    <n v="1"/>
    <d v="2021-07-17T00:00:00"/>
    <x v="514"/>
    <n v="17110000"/>
    <n v="1095040"/>
    <x v="1"/>
    <s v="cod"/>
    <n v="14564960"/>
    <n v="0.93007407407407405"/>
    <x v="1"/>
  </r>
  <r>
    <s v="ODR5089651749m"/>
    <s v="C975587L"/>
    <x v="278"/>
    <s v="P770541"/>
    <n v="1566000"/>
    <n v="1"/>
    <n v="15660000"/>
    <n v="0"/>
    <n v="15660000"/>
    <n v="1"/>
    <x v="1"/>
    <n v="0"/>
    <n v="4"/>
    <d v="2021-09-28T00:00:00"/>
    <x v="514"/>
    <n v="17110000"/>
    <n v="1095040"/>
    <x v="1"/>
    <s v="Payaxis"/>
    <n v="14564960"/>
    <n v="0.93007407407407405"/>
    <x v="1"/>
  </r>
  <r>
    <s v="ODR8802604494x"/>
    <s v="C936732L"/>
    <x v="330"/>
    <s v="P770541"/>
    <n v="1566000"/>
    <n v="1"/>
    <n v="15660000"/>
    <n v="0"/>
    <n v="15660000"/>
    <n v="1"/>
    <x v="1"/>
    <n v="0"/>
    <n v="4"/>
    <d v="2021-10-06T00:00:00"/>
    <x v="514"/>
    <n v="17110000"/>
    <n v="1095040"/>
    <x v="1"/>
    <s v="Payaxis"/>
    <n v="14564960"/>
    <n v="0.93007407407407405"/>
    <x v="1"/>
  </r>
  <r>
    <s v="ODR2248876673a"/>
    <s v="C787119L"/>
    <x v="65"/>
    <s v="P185032"/>
    <n v="783000"/>
    <n v="2"/>
    <n v="15660000"/>
    <n v="0"/>
    <n v="15660000"/>
    <n v="1"/>
    <x v="0"/>
    <n v="0"/>
    <n v="1"/>
    <d v="2022-07-03T00:00:00"/>
    <x v="728"/>
    <n v="7830000"/>
    <n v="696870"/>
    <x v="8"/>
    <s v="cod"/>
    <n v="14266260"/>
    <n v="0.91100000000000003"/>
    <x v="2"/>
  </r>
  <r>
    <s v="ODR8634332017p"/>
    <s v="C490497L"/>
    <x v="400"/>
    <s v="P964888"/>
    <n v="1566000"/>
    <n v="1"/>
    <n v="15660000"/>
    <n v="0"/>
    <n v="15660000"/>
    <n v="1"/>
    <x v="1"/>
    <n v="0"/>
    <n v="4"/>
    <d v="2021-09-20T00:00:00"/>
    <x v="729"/>
    <n v="15660000"/>
    <n v="1205820"/>
    <x v="9"/>
    <s v="Payaxis"/>
    <n v="14454180"/>
    <n v="0.92300000000000004"/>
    <x v="1"/>
  </r>
  <r>
    <s v="ODR2261621216c"/>
    <s v="C490497L"/>
    <x v="219"/>
    <s v="P964888"/>
    <n v="1566000"/>
    <n v="1"/>
    <n v="15660000"/>
    <n v="0"/>
    <n v="15660000"/>
    <n v="1"/>
    <x v="1"/>
    <n v="0"/>
    <n v="4"/>
    <d v="2021-09-20T00:00:00"/>
    <x v="729"/>
    <n v="15660000"/>
    <n v="1205820"/>
    <x v="9"/>
    <s v="Payaxis"/>
    <n v="14454180"/>
    <n v="0.92300000000000004"/>
    <x v="1"/>
  </r>
  <r>
    <s v="ODR6943250779a"/>
    <s v="C157780L"/>
    <x v="149"/>
    <s v="P667073"/>
    <n v="104400"/>
    <n v="15"/>
    <n v="15660000"/>
    <n v="0"/>
    <n v="15660000"/>
    <n v="1"/>
    <x v="0"/>
    <n v="1"/>
    <n v="1"/>
    <d v="2021-10-19T00:00:00"/>
    <x v="730"/>
    <n v="580"/>
    <n v="0"/>
    <x v="5"/>
    <s v="cod"/>
    <n v="15660000"/>
    <n v="1"/>
    <x v="0"/>
  </r>
  <r>
    <s v="ODR8148261332t"/>
    <s v="C840846L"/>
    <x v="338"/>
    <s v="P403179"/>
    <n v="1565420"/>
    <n v="1"/>
    <n v="15654200"/>
    <n v="0"/>
    <n v="15654200"/>
    <n v="1"/>
    <x v="0"/>
    <n v="0"/>
    <n v="1"/>
    <d v="2021-09-25T00:00:00"/>
    <x v="731"/>
    <n v="15654200"/>
    <n v="1017490"/>
    <x v="2"/>
    <s v="cod"/>
    <n v="14636710"/>
    <n v="0.93500210806045658"/>
    <x v="1"/>
  </r>
  <r>
    <s v="ODR9912076272m"/>
    <s v="C218121L"/>
    <x v="114"/>
    <s v="P417195"/>
    <n v="142216"/>
    <n v="11"/>
    <n v="15643800"/>
    <n v="0"/>
    <n v="15643800"/>
    <n v="1"/>
    <x v="1"/>
    <n v="0"/>
    <n v="1"/>
    <d v="2021-08-14T00:00:00"/>
    <x v="732"/>
    <n v="1422160"/>
    <n v="93844"/>
    <x v="7"/>
    <s v="cod"/>
    <n v="14611516"/>
    <n v="0.93401321929454484"/>
    <x v="2"/>
  </r>
  <r>
    <s v="ODR4766704616t"/>
    <s v="C391075L"/>
    <x v="398"/>
    <s v="P973241"/>
    <n v="1537000"/>
    <n v="1"/>
    <n v="15370000"/>
    <n v="0"/>
    <n v="15370000"/>
    <n v="1"/>
    <x v="1"/>
    <n v="0"/>
    <n v="9"/>
    <d v="2021-08-14T00:00:00"/>
    <x v="733"/>
    <n v="15370000"/>
    <n v="1229600"/>
    <x v="3"/>
    <s v="mygateway"/>
    <n v="14140400"/>
    <n v="0.92"/>
    <x v="1"/>
  </r>
  <r>
    <s v="ODR9421983001s"/>
    <s v="C374672L"/>
    <x v="360"/>
    <s v="P139709"/>
    <n v="1508000"/>
    <n v="1"/>
    <n v="15080000"/>
    <n v="0"/>
    <n v="15080000"/>
    <n v="1"/>
    <x v="1"/>
    <n v="0"/>
    <n v="1"/>
    <d v="2021-07-17T00:00:00"/>
    <x v="734"/>
    <n v="15080000"/>
    <n v="965120"/>
    <x v="2"/>
    <s v="cod"/>
    <n v="14114880"/>
    <n v="0.93600000000000005"/>
    <x v="1"/>
  </r>
  <r>
    <s v="ODR4930133160e"/>
    <s v="C329646L"/>
    <x v="18"/>
    <s v="P258155"/>
    <n v="754000"/>
    <n v="2"/>
    <n v="15080000"/>
    <n v="0"/>
    <n v="15080000"/>
    <n v="1"/>
    <x v="0"/>
    <n v="0"/>
    <n v="1"/>
    <d v="2022-06-02T00:00:00"/>
    <x v="735"/>
    <n v="7540000"/>
    <n v="535340"/>
    <x v="8"/>
    <s v="cod"/>
    <n v="14009320"/>
    <n v="0.92900000000000005"/>
    <x v="2"/>
  </r>
  <r>
    <s v="ODR2710025236p"/>
    <s v="C881371L"/>
    <x v="32"/>
    <s v="P205994"/>
    <n v="754000"/>
    <n v="2"/>
    <n v="15080000"/>
    <n v="0"/>
    <n v="15080000"/>
    <n v="1"/>
    <x v="1"/>
    <n v="0"/>
    <n v="7"/>
    <d v="2022-07-12T00:00:00"/>
    <x v="736"/>
    <n v="7540000"/>
    <n v="505180"/>
    <x v="7"/>
    <s v="Easypay"/>
    <n v="14069640"/>
    <n v="0.93300000000000005"/>
    <x v="2"/>
  </r>
  <r>
    <s v="ODR1610284856r"/>
    <s v="C223799L"/>
    <x v="386"/>
    <s v="P770541"/>
    <n v="1507942"/>
    <n v="1"/>
    <n v="15079400"/>
    <n v="0"/>
    <n v="15079400"/>
    <n v="1"/>
    <x v="1"/>
    <n v="0"/>
    <n v="4"/>
    <d v="2021-11-22T00:00:00"/>
    <x v="514"/>
    <n v="17110000"/>
    <n v="1095040"/>
    <x v="1"/>
    <s v="Payaxis"/>
    <n v="13984360"/>
    <n v="0.92738172606337121"/>
    <x v="1"/>
  </r>
  <r>
    <s v="ODR4126423087x"/>
    <s v="C507440L"/>
    <x v="240"/>
    <s v="P770541"/>
    <n v="1507942"/>
    <n v="1"/>
    <n v="15079400"/>
    <n v="0"/>
    <n v="15079400"/>
    <n v="1"/>
    <x v="0"/>
    <n v="0"/>
    <n v="1"/>
    <d v="2021-10-10T00:00:00"/>
    <x v="514"/>
    <n v="17110000"/>
    <n v="1095040"/>
    <x v="1"/>
    <s v="cod"/>
    <n v="13984360"/>
    <n v="0.92738172606337121"/>
    <x v="1"/>
  </r>
  <r>
    <s v="ODR7693005054a"/>
    <s v="C972737L"/>
    <x v="229"/>
    <s v="P501300"/>
    <n v="1502142"/>
    <n v="1"/>
    <n v="15021400"/>
    <n v="0"/>
    <n v="15021400"/>
    <n v="1"/>
    <x v="1"/>
    <n v="0"/>
    <n v="1"/>
    <d v="2021-07-21T00:00:00"/>
    <x v="737"/>
    <n v="15021400"/>
    <n v="946328"/>
    <x v="9"/>
    <s v="cod"/>
    <n v="14075072"/>
    <n v="0.93700134474815933"/>
    <x v="1"/>
  </r>
  <r>
    <s v="ODR3450873239i"/>
    <s v="C814229L"/>
    <x v="200"/>
    <s v="P776045"/>
    <n v="747620"/>
    <n v="2"/>
    <n v="14952400"/>
    <n v="0"/>
    <n v="14952400"/>
    <n v="1"/>
    <x v="0"/>
    <n v="0"/>
    <n v="1"/>
    <d v="2021-07-13T00:00:00"/>
    <x v="738"/>
    <n v="7476200"/>
    <n v="657894"/>
    <x v="2"/>
    <s v="cod"/>
    <n v="13636612"/>
    <n v="0.9120015515903801"/>
    <x v="2"/>
  </r>
  <r>
    <s v="ODR7235873053g"/>
    <s v="C996508L"/>
    <x v="210"/>
    <s v="P968632"/>
    <n v="1480160"/>
    <n v="1"/>
    <n v="14801600"/>
    <n v="0"/>
    <n v="14801600"/>
    <n v="1"/>
    <x v="1"/>
    <n v="0"/>
    <n v="1"/>
    <d v="2021-07-10T00:00:00"/>
    <x v="739"/>
    <n v="14801600"/>
    <n v="1302510"/>
    <x v="1"/>
    <s v="cod"/>
    <n v="13499090"/>
    <n v="0.91200208085612366"/>
    <x v="1"/>
  </r>
  <r>
    <s v="ODR2739471626h"/>
    <s v="C599590L"/>
    <x v="180"/>
    <s v="P490406"/>
    <n v="1473200"/>
    <n v="1"/>
    <n v="14732000"/>
    <n v="0"/>
    <n v="14732000"/>
    <n v="1"/>
    <x v="1"/>
    <n v="0"/>
    <n v="4"/>
    <d v="2021-10-21T00:00:00"/>
    <x v="740"/>
    <n v="14732000"/>
    <n v="1134360"/>
    <x v="9"/>
    <s v="Payaxis"/>
    <n v="13597640"/>
    <n v="0.92300027151778441"/>
    <x v="1"/>
  </r>
  <r>
    <s v="ODR9666029594l"/>
    <s v="C232436L"/>
    <x v="400"/>
    <s v="P103962"/>
    <n v="730742"/>
    <n v="2"/>
    <n v="14614800"/>
    <n v="0"/>
    <n v="14614800"/>
    <n v="1"/>
    <x v="0"/>
    <n v="0"/>
    <n v="1"/>
    <d v="2021-10-11T00:00:00"/>
    <x v="741"/>
    <n v="7307420"/>
    <n v="628430"/>
    <x v="4"/>
    <s v="cod"/>
    <n v="13357940"/>
    <n v="0.91400087582450662"/>
    <x v="2"/>
  </r>
  <r>
    <s v="ODR8307775710n"/>
    <s v="C811785L"/>
    <x v="403"/>
    <s v="P378114"/>
    <n v="730742"/>
    <n v="2"/>
    <n v="14614800"/>
    <n v="0"/>
    <n v="14614800"/>
    <n v="1"/>
    <x v="0"/>
    <n v="1"/>
    <n v="1"/>
    <d v="2021-09-02T00:00:00"/>
    <x v="742"/>
    <n v="7307420"/>
    <n v="643046"/>
    <x v="4"/>
    <s v="cod"/>
    <n v="13328708"/>
    <n v="0.9120007116074117"/>
    <x v="2"/>
  </r>
  <r>
    <s v="ODR8237007724y"/>
    <s v="C261243L"/>
    <x v="285"/>
    <s v="P939305"/>
    <n v="1450000"/>
    <n v="1"/>
    <n v="14500000"/>
    <n v="0"/>
    <n v="14500000"/>
    <n v="1"/>
    <x v="0"/>
    <n v="0"/>
    <n v="1"/>
    <d v="2021-12-16T00:00:00"/>
    <x v="743"/>
    <n v="14500000"/>
    <n v="942500"/>
    <x v="6"/>
    <s v="cod"/>
    <n v="13557500"/>
    <n v="0.93500000000000005"/>
    <x v="1"/>
  </r>
  <r>
    <s v="ODR2711070461i"/>
    <s v="C378684L"/>
    <x v="289"/>
    <s v="P624876"/>
    <n v="1450000"/>
    <n v="1"/>
    <n v="14500000"/>
    <n v="0"/>
    <n v="14500000"/>
    <n v="1"/>
    <x v="0"/>
    <n v="1"/>
    <n v="1"/>
    <d v="2021-07-03T00:00:00"/>
    <x v="540"/>
    <n v="14500000"/>
    <n v="1261500"/>
    <x v="8"/>
    <s v="cod"/>
    <n v="13238500"/>
    <n v="0.91300000000000003"/>
    <x v="1"/>
  </r>
  <r>
    <s v="ODR2191519794b"/>
    <s v="C755600L"/>
    <x v="87"/>
    <s v="P135808"/>
    <n v="1449942"/>
    <n v="1"/>
    <n v="14499400"/>
    <n v="0"/>
    <n v="14499400"/>
    <n v="1"/>
    <x v="1"/>
    <n v="0"/>
    <n v="1"/>
    <d v="2021-07-06T00:00:00"/>
    <x v="744"/>
    <n v="580"/>
    <n v="0"/>
    <x v="4"/>
    <s v="cod"/>
    <n v="14499400"/>
    <n v="1"/>
    <x v="0"/>
  </r>
  <r>
    <s v="ODR1947850233t"/>
    <s v="C122065L"/>
    <x v="106"/>
    <s v="P928710"/>
    <n v="1421000"/>
    <n v="1"/>
    <n v="14210000"/>
    <n v="0"/>
    <n v="14210000"/>
    <n v="1"/>
    <x v="0"/>
    <n v="0"/>
    <n v="1"/>
    <d v="2021-11-05T00:00:00"/>
    <x v="745"/>
    <n v="14210000"/>
    <n v="852600"/>
    <x v="3"/>
    <s v="cod"/>
    <n v="13357400"/>
    <n v="0.94"/>
    <x v="1"/>
  </r>
  <r>
    <s v="ODR5210234053b"/>
    <s v="C247380L"/>
    <x v="92"/>
    <s v="P544594"/>
    <n v="1421000"/>
    <n v="1"/>
    <n v="14210000"/>
    <n v="0"/>
    <n v="14210000"/>
    <n v="1"/>
    <x v="0"/>
    <n v="0"/>
    <n v="1"/>
    <d v="2022-06-02T00:00:00"/>
    <x v="746"/>
    <n v="14210000"/>
    <n v="895230"/>
    <x v="1"/>
    <s v="cod"/>
    <n v="13314770"/>
    <n v="0.93700000000000006"/>
    <x v="1"/>
  </r>
  <r>
    <s v="ODR8208638481g"/>
    <s v="C805381L"/>
    <x v="262"/>
    <s v="P102776"/>
    <n v="1420942"/>
    <n v="1"/>
    <n v="14209400"/>
    <n v="0"/>
    <n v="14209400"/>
    <n v="1"/>
    <x v="0"/>
    <n v="0"/>
    <n v="3"/>
    <d v="2022-04-13T00:00:00"/>
    <x v="747"/>
    <n v="14209400"/>
    <n v="994642"/>
    <x v="9"/>
    <s v="customercredit"/>
    <n v="13214758"/>
    <n v="0.93000112601517304"/>
    <x v="1"/>
  </r>
  <r>
    <s v="ODR1635629456x"/>
    <s v="C955726L"/>
    <x v="272"/>
    <s v="P596142"/>
    <n v="469800"/>
    <n v="3"/>
    <n v="14094000"/>
    <n v="0"/>
    <n v="14094000"/>
    <n v="1"/>
    <x v="1"/>
    <n v="0"/>
    <n v="1"/>
    <d v="2021-07-23T00:00:00"/>
    <x v="748"/>
    <n v="4698000"/>
    <n v="413424"/>
    <x v="10"/>
    <s v="cod"/>
    <n v="12853728"/>
    <n v="0.91200000000000003"/>
    <x v="2"/>
  </r>
  <r>
    <s v="ODR5693560924x"/>
    <s v="C305209L"/>
    <x v="371"/>
    <s v="P795792"/>
    <n v="701800"/>
    <n v="2"/>
    <n v="14036000"/>
    <n v="0"/>
    <n v="14036000"/>
    <n v="1"/>
    <x v="0"/>
    <n v="1"/>
    <n v="10"/>
    <d v="2021-09-01T00:00:00"/>
    <x v="749"/>
    <n v="7018000"/>
    <n v="617584"/>
    <x v="8"/>
    <s v="mcblite"/>
    <n v="12800832"/>
    <n v="0.91200000000000003"/>
    <x v="2"/>
  </r>
  <r>
    <s v="ODR7285687059x"/>
    <s v="C259604L"/>
    <x v="183"/>
    <s v="P141714"/>
    <n v="58000"/>
    <n v="24"/>
    <n v="13920000"/>
    <n v="0"/>
    <n v="13920000"/>
    <n v="1"/>
    <x v="1"/>
    <n v="0"/>
    <n v="1"/>
    <d v="2021-12-20T00:00:00"/>
    <x v="750"/>
    <n v="493000"/>
    <n v="35496"/>
    <x v="6"/>
    <s v="cod"/>
    <n v="13068096"/>
    <n v="0.93879999999999997"/>
    <x v="0"/>
  </r>
  <r>
    <s v="ODR4691204111g"/>
    <s v="C400269L"/>
    <x v="125"/>
    <s v="P942842"/>
    <n v="1392000"/>
    <n v="1"/>
    <n v="13920000"/>
    <n v="0"/>
    <n v="13920000"/>
    <n v="1"/>
    <x v="0"/>
    <n v="1"/>
    <n v="1"/>
    <d v="2021-09-17T00:00:00"/>
    <x v="24"/>
    <n v="13920000"/>
    <n v="1197120"/>
    <x v="8"/>
    <s v="cod"/>
    <n v="12722880"/>
    <n v="0.91400000000000003"/>
    <x v="1"/>
  </r>
  <r>
    <s v="ODR8370299897h"/>
    <s v="C968454L"/>
    <x v="94"/>
    <s v="P484584"/>
    <n v="1392000"/>
    <n v="1"/>
    <n v="13920000"/>
    <n v="0"/>
    <n v="13920000"/>
    <n v="1"/>
    <x v="1"/>
    <n v="0"/>
    <n v="1"/>
    <d v="2022-01-14T00:00:00"/>
    <x v="751"/>
    <n v="13920000"/>
    <n v="1127520"/>
    <x v="9"/>
    <s v="cod"/>
    <n v="12792480"/>
    <n v="0.91900000000000004"/>
    <x v="1"/>
  </r>
  <r>
    <s v="ODR3306024765t"/>
    <s v="C814229L"/>
    <x v="138"/>
    <s v="P989513"/>
    <n v="1392000"/>
    <n v="1"/>
    <n v="13920000"/>
    <n v="0"/>
    <n v="13920000"/>
    <n v="1"/>
    <x v="0"/>
    <n v="1"/>
    <n v="1"/>
    <d v="2021-07-13T00:00:00"/>
    <x v="752"/>
    <n v="13920000"/>
    <n v="1044000"/>
    <x v="7"/>
    <s v="cod"/>
    <n v="12876000"/>
    <n v="0.92500000000000004"/>
    <x v="1"/>
  </r>
  <r>
    <s v="ODR4329569561h"/>
    <s v="C254277L"/>
    <x v="7"/>
    <s v="P368996"/>
    <n v="1391942"/>
    <n v="1"/>
    <n v="13919400"/>
    <n v="0"/>
    <n v="13919400"/>
    <n v="1"/>
    <x v="1"/>
    <n v="0"/>
    <n v="4"/>
    <d v="2021-10-18T00:00:00"/>
    <x v="753"/>
    <n v="13919400"/>
    <n v="890822"/>
    <x v="14"/>
    <s v="Payaxis"/>
    <n v="13028578"/>
    <n v="0.93600140810667132"/>
    <x v="1"/>
  </r>
  <r>
    <s v="ODR1697356938p"/>
    <s v="C993393L"/>
    <x v="175"/>
    <s v="P519239"/>
    <n v="1391942"/>
    <n v="1"/>
    <n v="13919400"/>
    <n v="0"/>
    <n v="13919400"/>
    <n v="1"/>
    <x v="0"/>
    <n v="0"/>
    <n v="1"/>
    <d v="2021-07-28T00:00:00"/>
    <x v="754"/>
    <n v="13919400"/>
    <n v="1252740"/>
    <x v="14"/>
    <s v="cod"/>
    <n v="12666660"/>
    <n v="0.91000043105306261"/>
    <x v="1"/>
  </r>
  <r>
    <s v="ODR7989203005j"/>
    <s v="C781213L"/>
    <x v="321"/>
    <s v="P858654"/>
    <n v="1391942"/>
    <n v="1"/>
    <n v="13919400"/>
    <n v="0"/>
    <n v="13919400"/>
    <n v="1"/>
    <x v="0"/>
    <n v="0"/>
    <n v="1"/>
    <d v="2021-08-23T00:00:00"/>
    <x v="755"/>
    <n v="13919400"/>
    <n v="1113540"/>
    <x v="14"/>
    <s v="cod"/>
    <n v="12805860"/>
    <n v="0.92000086210612531"/>
    <x v="1"/>
  </r>
  <r>
    <s v="ODR7109788629z"/>
    <s v="C220760L"/>
    <x v="180"/>
    <s v="P100134"/>
    <n v="347710"/>
    <n v="4"/>
    <n v="13908400"/>
    <n v="0"/>
    <n v="13908400"/>
    <n v="1"/>
    <x v="1"/>
    <n v="0"/>
    <n v="4"/>
    <d v="2022-02-11T00:00:00"/>
    <x v="756"/>
    <n v="3477100"/>
    <n v="302470"/>
    <x v="7"/>
    <s v="Payaxis"/>
    <n v="12698520"/>
    <n v="0.9130108423686405"/>
    <x v="2"/>
  </r>
  <r>
    <s v="ODR4830743090q"/>
    <s v="C371644L"/>
    <x v="289"/>
    <s v="P900284"/>
    <n v="46342"/>
    <n v="30"/>
    <n v="13902600"/>
    <n v="0"/>
    <n v="13902600"/>
    <n v="1"/>
    <x v="1"/>
    <n v="0"/>
    <n v="1"/>
    <d v="2022-01-10T00:00:00"/>
    <x v="757"/>
    <n v="463420"/>
    <n v="27782"/>
    <x v="9"/>
    <s v="cod"/>
    <n v="13069140"/>
    <n v="0.94005006257822277"/>
    <x v="0"/>
  </r>
  <r>
    <s v="ODR1548552085y"/>
    <s v="C134052L"/>
    <x v="104"/>
    <s v="P149702"/>
    <n v="463420"/>
    <n v="3"/>
    <n v="13902600"/>
    <n v="0"/>
    <n v="13902600"/>
    <n v="1"/>
    <x v="0"/>
    <n v="1"/>
    <n v="1"/>
    <d v="2022-08-13T00:00:00"/>
    <x v="758"/>
    <n v="4634200"/>
    <n v="393878"/>
    <x v="7"/>
    <s v="cod"/>
    <n v="12720966"/>
    <n v="0.91500625782227785"/>
    <x v="2"/>
  </r>
  <r>
    <s v="ODR6643679657g"/>
    <s v="C894573L"/>
    <x v="126"/>
    <s v="P302016"/>
    <n v="1387940"/>
    <n v="1"/>
    <n v="13879400"/>
    <n v="0"/>
    <n v="13879400"/>
    <n v="1"/>
    <x v="0"/>
    <n v="1"/>
    <n v="1"/>
    <d v="2022-05-05T00:00:00"/>
    <x v="759"/>
    <n v="13879400"/>
    <n v="985420"/>
    <x v="3"/>
    <s v="cod"/>
    <n v="12893980"/>
    <n v="0.9290012536564981"/>
    <x v="1"/>
  </r>
  <r>
    <s v="ODR1758170593v"/>
    <s v="C985612L"/>
    <x v="289"/>
    <s v="P690407"/>
    <n v="49242"/>
    <n v="28"/>
    <n v="13787800"/>
    <n v="0"/>
    <n v="13787800"/>
    <n v="1"/>
    <x v="1"/>
    <n v="0"/>
    <n v="1"/>
    <d v="2022-01-28T00:00:00"/>
    <x v="760"/>
    <n v="492420"/>
    <n v="42804"/>
    <x v="10"/>
    <s v="cod"/>
    <n v="12589288"/>
    <n v="0.913074457128766"/>
    <x v="0"/>
  </r>
  <r>
    <s v="ODR8090254725e"/>
    <s v="C976924L"/>
    <x v="102"/>
    <s v="P505165"/>
    <n v="1363000"/>
    <n v="1"/>
    <n v="13630000"/>
    <n v="0"/>
    <n v="13630000"/>
    <n v="1"/>
    <x v="1"/>
    <n v="0"/>
    <n v="7"/>
    <d v="2022-07-08T00:00:00"/>
    <x v="761"/>
    <n v="13630000"/>
    <n v="1090400"/>
    <x v="6"/>
    <s v="Easypay"/>
    <n v="12539600"/>
    <n v="0.92"/>
    <x v="1"/>
  </r>
  <r>
    <s v="ODR7844296802k"/>
    <s v="C405274L"/>
    <x v="24"/>
    <s v="P505165"/>
    <n v="1363000"/>
    <n v="1"/>
    <n v="13630000"/>
    <n v="0"/>
    <n v="13630000"/>
    <n v="1"/>
    <x v="0"/>
    <n v="0"/>
    <n v="1"/>
    <d v="2022-07-03T00:00:00"/>
    <x v="761"/>
    <n v="13630000"/>
    <n v="1090400"/>
    <x v="6"/>
    <s v="cod"/>
    <n v="12539600"/>
    <n v="0.92"/>
    <x v="1"/>
  </r>
  <r>
    <s v="ODR9835339793x"/>
    <s v="C453517L"/>
    <x v="377"/>
    <s v="P682528"/>
    <n v="1355402"/>
    <n v="1"/>
    <n v="13554000"/>
    <n v="0"/>
    <n v="13554000"/>
    <n v="1"/>
    <x v="0"/>
    <n v="1"/>
    <n v="1"/>
    <d v="2021-08-14T00:00:00"/>
    <x v="762"/>
    <n v="13554000"/>
    <n v="1179200"/>
    <x v="2"/>
    <s v="cod"/>
    <n v="12374800"/>
    <n v="0.91299985244208348"/>
    <x v="1"/>
  </r>
  <r>
    <s v="ODR8404831816n"/>
    <s v="C589918L"/>
    <x v="57"/>
    <s v="P682528"/>
    <n v="1355402"/>
    <n v="1"/>
    <n v="13554000"/>
    <n v="0"/>
    <n v="13554000"/>
    <n v="1"/>
    <x v="0"/>
    <n v="0"/>
    <n v="1"/>
    <d v="2021-08-20T00:00:00"/>
    <x v="762"/>
    <n v="13554000"/>
    <n v="1179200"/>
    <x v="2"/>
    <s v="cod"/>
    <n v="12374800"/>
    <n v="0.91299985244208348"/>
    <x v="1"/>
  </r>
  <r>
    <s v="ODR8020698643a"/>
    <s v="C200313L"/>
    <x v="228"/>
    <s v="P682528"/>
    <n v="1355402"/>
    <n v="1"/>
    <n v="13554000"/>
    <n v="0"/>
    <n v="13554000"/>
    <n v="1"/>
    <x v="0"/>
    <n v="1"/>
    <n v="1"/>
    <d v="2021-07-17T00:00:00"/>
    <x v="762"/>
    <n v="13554000"/>
    <n v="1179200"/>
    <x v="2"/>
    <s v="cod"/>
    <n v="12374800"/>
    <n v="0.91299985244208348"/>
    <x v="1"/>
  </r>
  <r>
    <s v="ODR9318502131k"/>
    <s v="C735927L"/>
    <x v="265"/>
    <s v="P738796"/>
    <n v="1343280"/>
    <n v="1"/>
    <n v="13432800"/>
    <n v="0"/>
    <n v="13432800"/>
    <n v="1"/>
    <x v="0"/>
    <n v="1"/>
    <n v="3"/>
    <d v="2021-11-11T00:00:00"/>
    <x v="763"/>
    <n v="10746200"/>
    <n v="881136"/>
    <x v="8"/>
    <s v="customercredit"/>
    <n v="12551664"/>
    <n v="0.93440414507772018"/>
    <x v="1"/>
  </r>
  <r>
    <s v="ODR3657130378u"/>
    <s v="C861782L"/>
    <x v="209"/>
    <s v="P738796"/>
    <n v="1343280"/>
    <n v="1"/>
    <n v="13432800"/>
    <n v="0"/>
    <n v="13432800"/>
    <n v="1"/>
    <x v="1"/>
    <n v="0"/>
    <n v="7"/>
    <d v="2022-04-22T00:00:00"/>
    <x v="763"/>
    <n v="10746200"/>
    <n v="881136"/>
    <x v="8"/>
    <s v="Easypay"/>
    <n v="12551664"/>
    <n v="0.93440414507772018"/>
    <x v="1"/>
  </r>
  <r>
    <s v="ODR5681324884x"/>
    <s v="C980973L"/>
    <x v="4"/>
    <s v="P504691"/>
    <n v="667000"/>
    <n v="2"/>
    <n v="13340000"/>
    <n v="0"/>
    <n v="13340000"/>
    <n v="1"/>
    <x v="1"/>
    <n v="0"/>
    <n v="4"/>
    <d v="2021-10-27T00:00:00"/>
    <x v="764"/>
    <n v="6670000"/>
    <n v="466900"/>
    <x v="2"/>
    <s v="Payaxis"/>
    <n v="12406200"/>
    <n v="0.93"/>
    <x v="2"/>
  </r>
  <r>
    <s v="ODR6477122111f"/>
    <s v="C500989L"/>
    <x v="25"/>
    <s v="P345711"/>
    <n v="666420"/>
    <n v="2"/>
    <n v="13328400"/>
    <n v="0"/>
    <n v="13328400"/>
    <n v="1"/>
    <x v="1"/>
    <n v="0"/>
    <n v="7"/>
    <d v="2022-07-02T00:00:00"/>
    <x v="765"/>
    <n v="6664200"/>
    <n v="559758"/>
    <x v="7"/>
    <s v="Easypay"/>
    <n v="12208884"/>
    <n v="0.91600522193211487"/>
    <x v="2"/>
  </r>
  <r>
    <s v="ODR4803781204u"/>
    <s v="C500989L"/>
    <x v="212"/>
    <s v="P345711"/>
    <n v="666420"/>
    <n v="2"/>
    <n v="13328400"/>
    <n v="0"/>
    <n v="13328400"/>
    <n v="1"/>
    <x v="1"/>
    <n v="0"/>
    <n v="7"/>
    <d v="2022-07-02T00:00:00"/>
    <x v="765"/>
    <n v="6664200"/>
    <n v="559758"/>
    <x v="7"/>
    <s v="Easypay"/>
    <n v="12208884"/>
    <n v="0.91600522193211487"/>
    <x v="2"/>
  </r>
  <r>
    <s v="ODR7906527136s"/>
    <s v="C500989L"/>
    <x v="72"/>
    <s v="P345711"/>
    <n v="666420"/>
    <n v="2"/>
    <n v="13328400"/>
    <n v="0"/>
    <n v="13328400"/>
    <n v="1"/>
    <x v="1"/>
    <n v="0"/>
    <n v="7"/>
    <d v="2022-07-02T00:00:00"/>
    <x v="765"/>
    <n v="6664200"/>
    <n v="559758"/>
    <x v="7"/>
    <s v="Easypay"/>
    <n v="12208884"/>
    <n v="0.91600522193211487"/>
    <x v="2"/>
  </r>
  <r>
    <s v="ODR1539889376k"/>
    <s v="C500989L"/>
    <x v="33"/>
    <s v="P345711"/>
    <n v="666420"/>
    <n v="2"/>
    <n v="13328400"/>
    <n v="0"/>
    <n v="13328400"/>
    <n v="1"/>
    <x v="1"/>
    <n v="0"/>
    <n v="7"/>
    <d v="2022-07-02T00:00:00"/>
    <x v="765"/>
    <n v="6664200"/>
    <n v="559758"/>
    <x v="7"/>
    <s v="Easypay"/>
    <n v="12208884"/>
    <n v="0.91600522193211487"/>
    <x v="2"/>
  </r>
  <r>
    <s v="ODR9200108121k"/>
    <s v="C500989L"/>
    <x v="100"/>
    <s v="P345711"/>
    <n v="666420"/>
    <n v="2"/>
    <n v="13328400"/>
    <n v="0"/>
    <n v="13328400"/>
    <n v="1"/>
    <x v="1"/>
    <n v="0"/>
    <n v="7"/>
    <d v="2022-07-02T00:00:00"/>
    <x v="765"/>
    <n v="6664200"/>
    <n v="559758"/>
    <x v="7"/>
    <s v="Easypay"/>
    <n v="12208884"/>
    <n v="0.91600522193211487"/>
    <x v="2"/>
  </r>
  <r>
    <s v="ODR3716332767c"/>
    <s v="C849387L"/>
    <x v="167"/>
    <s v="P615046"/>
    <n v="1322400"/>
    <n v="1"/>
    <n v="13224000"/>
    <n v="0"/>
    <n v="13224000"/>
    <n v="1"/>
    <x v="0"/>
    <n v="0"/>
    <n v="1"/>
    <d v="2021-08-10T00:00:00"/>
    <x v="766"/>
    <n v="13224000"/>
    <n v="1071140"/>
    <x v="2"/>
    <s v="cod"/>
    <n v="12152860"/>
    <n v="0.91900030248033882"/>
    <x v="1"/>
  </r>
  <r>
    <s v="ODR4064248676c"/>
    <s v="C849387L"/>
    <x v="115"/>
    <s v="P615046"/>
    <n v="1322400"/>
    <n v="1"/>
    <n v="13224000"/>
    <n v="0"/>
    <n v="13224000"/>
    <n v="1"/>
    <x v="0"/>
    <n v="0"/>
    <n v="3"/>
    <d v="2021-08-10T00:00:00"/>
    <x v="766"/>
    <n v="13224000"/>
    <n v="1071140"/>
    <x v="2"/>
    <s v="customercredit"/>
    <n v="12152860"/>
    <n v="0.91900030248033882"/>
    <x v="1"/>
  </r>
  <r>
    <s v="ODR1200912919m"/>
    <s v="C943270L"/>
    <x v="266"/>
    <s v="P888679"/>
    <n v="1314686"/>
    <n v="1"/>
    <n v="13146900"/>
    <n v="0"/>
    <n v="13146900"/>
    <n v="1"/>
    <x v="0"/>
    <n v="0"/>
    <n v="1"/>
    <d v="2021-09-19T00:00:00"/>
    <x v="570"/>
    <n v="13146900"/>
    <n v="1064880"/>
    <x v="2"/>
    <s v="cod"/>
    <n v="12082020"/>
    <n v="0.91900143760125963"/>
    <x v="1"/>
  </r>
  <r>
    <s v="ODR9884960429r"/>
    <s v="C232406L"/>
    <x v="250"/>
    <s v="P888679"/>
    <n v="1314686"/>
    <n v="1"/>
    <n v="13146900"/>
    <n v="0"/>
    <n v="13146900"/>
    <n v="1"/>
    <x v="0"/>
    <n v="0"/>
    <n v="1"/>
    <d v="2021-08-01T00:00:00"/>
    <x v="570"/>
    <n v="13146900"/>
    <n v="1064880"/>
    <x v="2"/>
    <s v="cod"/>
    <n v="12082020"/>
    <n v="0.91900143760125963"/>
    <x v="1"/>
  </r>
  <r>
    <s v="ODR7346226739j"/>
    <s v="C943270L"/>
    <x v="95"/>
    <s v="P888679"/>
    <n v="1314686"/>
    <n v="1"/>
    <n v="13146900"/>
    <n v="0"/>
    <n v="13146900"/>
    <n v="1"/>
    <x v="0"/>
    <n v="0"/>
    <n v="1"/>
    <d v="2021-09-19T00:00:00"/>
    <x v="570"/>
    <n v="13146900"/>
    <n v="1064880"/>
    <x v="2"/>
    <s v="cod"/>
    <n v="12082020"/>
    <n v="0.91900143760125963"/>
    <x v="1"/>
  </r>
  <r>
    <s v="ODR9451877307s"/>
    <s v="C827265L"/>
    <x v="279"/>
    <s v="P857748"/>
    <n v="1305000"/>
    <n v="1"/>
    <n v="13050000"/>
    <n v="0"/>
    <n v="13050000"/>
    <n v="1"/>
    <x v="1"/>
    <n v="0"/>
    <n v="1"/>
    <d v="2021-09-01T00:00:00"/>
    <x v="767"/>
    <n v="13050000"/>
    <n v="978750"/>
    <x v="9"/>
    <s v="cod"/>
    <n v="12071250"/>
    <n v="0.92500000000000004"/>
    <x v="1"/>
  </r>
  <r>
    <s v="ODR6850358913t"/>
    <s v="C390416L"/>
    <x v="207"/>
    <s v="P847756"/>
    <n v="1282919"/>
    <n v="1"/>
    <n v="12829200"/>
    <n v="0"/>
    <n v="12829200"/>
    <n v="1"/>
    <x v="0"/>
    <n v="1"/>
    <n v="1"/>
    <d v="2021-09-27T00:00:00"/>
    <x v="341"/>
    <n v="18908000"/>
    <n v="1304650"/>
    <x v="1"/>
    <s v="cod"/>
    <n v="11524550"/>
    <n v="0.89830620771365322"/>
    <x v="1"/>
  </r>
  <r>
    <s v="ODR8006075142a"/>
    <s v="C158367L"/>
    <x v="325"/>
    <s v="P293870"/>
    <n v="1281800"/>
    <n v="1"/>
    <n v="12818000"/>
    <n v="0"/>
    <n v="12818000"/>
    <n v="1"/>
    <x v="0"/>
    <n v="0"/>
    <n v="1"/>
    <d v="2021-07-16T00:00:00"/>
    <x v="768"/>
    <n v="11023500"/>
    <n v="925970"/>
    <x v="10"/>
    <s v="cod"/>
    <n v="11892030"/>
    <n v="0.92776018099547508"/>
    <x v="1"/>
  </r>
  <r>
    <s v="ODR4590985995k"/>
    <s v="C204069L"/>
    <x v="398"/>
    <s v="P369792"/>
    <n v="1276000"/>
    <n v="1"/>
    <n v="12760000"/>
    <n v="0"/>
    <n v="12760000"/>
    <n v="1"/>
    <x v="1"/>
    <n v="0"/>
    <n v="1"/>
    <d v="2021-09-26T00:00:00"/>
    <x v="769"/>
    <n v="12760000"/>
    <n v="1110120"/>
    <x v="2"/>
    <s v="cod"/>
    <n v="11649880"/>
    <n v="0.91300000000000003"/>
    <x v="1"/>
  </r>
  <r>
    <s v="ODR5904167626k"/>
    <s v="C378684L"/>
    <x v="308"/>
    <s v="P950869"/>
    <n v="1276000"/>
    <n v="1"/>
    <n v="12760000"/>
    <n v="0"/>
    <n v="12760000"/>
    <n v="1"/>
    <x v="1"/>
    <n v="0"/>
    <n v="4"/>
    <d v="2021-07-03T00:00:00"/>
    <x v="770"/>
    <n v="12760000"/>
    <n v="791120"/>
    <x v="7"/>
    <s v="Payaxis"/>
    <n v="11968880"/>
    <n v="0.93799999999999994"/>
    <x v="1"/>
  </r>
  <r>
    <s v="ODR5905066015s"/>
    <s v="C834363L"/>
    <x v="406"/>
    <s v="P353028"/>
    <n v="1275942"/>
    <n v="1"/>
    <n v="12759400"/>
    <n v="0"/>
    <n v="12759400"/>
    <n v="1"/>
    <x v="0"/>
    <n v="0"/>
    <n v="1"/>
    <d v="2021-07-11T00:00:00"/>
    <x v="292"/>
    <n v="11234600"/>
    <n v="707774"/>
    <x v="4"/>
    <s v="cod"/>
    <n v="12051626"/>
    <n v="0.94452920983745314"/>
    <x v="1"/>
  </r>
  <r>
    <s v="ODR7724489376d"/>
    <s v="C387663L"/>
    <x v="264"/>
    <s v="P657942"/>
    <n v="1275420"/>
    <n v="1"/>
    <n v="12754200"/>
    <n v="0"/>
    <n v="12754200"/>
    <n v="1"/>
    <x v="1"/>
    <n v="0"/>
    <n v="13"/>
    <d v="2022-05-02T00:00:00"/>
    <x v="771"/>
    <n v="12754200"/>
    <n v="1084080"/>
    <x v="1"/>
    <s v="Easypay_MA"/>
    <n v="11670120"/>
    <n v="0.91500211694971068"/>
    <x v="1"/>
  </r>
  <r>
    <s v="ODR6218882442t"/>
    <s v="C583837L"/>
    <x v="163"/>
    <s v="P434577"/>
    <n v="635100"/>
    <n v="2"/>
    <n v="12702000"/>
    <n v="0"/>
    <n v="12702000"/>
    <n v="1"/>
    <x v="0"/>
    <n v="0"/>
    <n v="1"/>
    <d v="2021-07-24T00:00:00"/>
    <x v="327"/>
    <n v="6351000"/>
    <n v="482676"/>
    <x v="3"/>
    <s v="cod"/>
    <n v="11736648"/>
    <n v="0.92400000000000004"/>
    <x v="2"/>
  </r>
  <r>
    <s v="ODR6946433635p"/>
    <s v="C175120L"/>
    <x v="270"/>
    <s v="P776371"/>
    <n v="1266720"/>
    <n v="1"/>
    <n v="12667200"/>
    <n v="0"/>
    <n v="12667200"/>
    <n v="1"/>
    <x v="0"/>
    <n v="0"/>
    <n v="1"/>
    <d v="2022-01-10T00:00:00"/>
    <x v="772"/>
    <n v="12667200"/>
    <n v="810666"/>
    <x v="9"/>
    <s v="cod"/>
    <n v="11856534"/>
    <n v="0.93600274725274724"/>
    <x v="1"/>
  </r>
  <r>
    <s v="ODR8356255549x"/>
    <s v="C549224L"/>
    <x v="129"/>
    <s v="P192241"/>
    <n v="1256570"/>
    <n v="1"/>
    <n v="12565700"/>
    <n v="0"/>
    <n v="12565700"/>
    <n v="1"/>
    <x v="1"/>
    <n v="0"/>
    <n v="4"/>
    <d v="2022-03-12T00:00:00"/>
    <x v="773"/>
    <n v="12565700"/>
    <n v="1068070"/>
    <x v="1"/>
    <s v="Payaxis"/>
    <n v="11497630"/>
    <n v="0.9150011539349181"/>
    <x v="1"/>
  </r>
  <r>
    <s v="ODR1203782355j"/>
    <s v="C480851L"/>
    <x v="103"/>
    <s v="P700035"/>
    <n v="1249900"/>
    <n v="1"/>
    <n v="12499000"/>
    <n v="0"/>
    <n v="12499000"/>
    <n v="1"/>
    <x v="1"/>
    <n v="0"/>
    <n v="7"/>
    <d v="2022-07-25T00:00:00"/>
    <x v="774"/>
    <n v="12499000"/>
    <n v="1037390"/>
    <x v="1"/>
    <s v="Easypay"/>
    <n v="11461610"/>
    <n v="0.91700216017281377"/>
    <x v="1"/>
  </r>
  <r>
    <s v="ODR8120243664t"/>
    <s v="C113767L"/>
    <x v="168"/>
    <s v="P875143"/>
    <n v="1247000"/>
    <n v="1"/>
    <n v="12470000"/>
    <n v="0"/>
    <n v="12470000"/>
    <n v="1"/>
    <x v="1"/>
    <n v="0"/>
    <n v="1"/>
    <d v="2021-11-15T00:00:00"/>
    <x v="775"/>
    <n v="12470000"/>
    <n v="997600"/>
    <x v="6"/>
    <s v="cod"/>
    <n v="11472400"/>
    <n v="0.92"/>
    <x v="1"/>
  </r>
  <r>
    <s v="ODR3525699019d"/>
    <s v="C113767L"/>
    <x v="284"/>
    <s v="P875143"/>
    <n v="1247000"/>
    <n v="1"/>
    <n v="12470000"/>
    <n v="0"/>
    <n v="12470000"/>
    <n v="1"/>
    <x v="1"/>
    <n v="0"/>
    <n v="2"/>
    <d v="2021-11-15T00:00:00"/>
    <x v="775"/>
    <n v="12470000"/>
    <n v="997600"/>
    <x v="6"/>
    <s v="jazzvoucher"/>
    <n v="11472400"/>
    <n v="0.92"/>
    <x v="1"/>
  </r>
  <r>
    <s v="ODR9974787264k"/>
    <s v="C802541L"/>
    <x v="327"/>
    <s v="P875143"/>
    <n v="1247000"/>
    <n v="1"/>
    <n v="12470000"/>
    <n v="0"/>
    <n v="12470000"/>
    <n v="1"/>
    <x v="0"/>
    <n v="0"/>
    <n v="1"/>
    <d v="2022-01-10T00:00:00"/>
    <x v="775"/>
    <n v="12470000"/>
    <n v="997600"/>
    <x v="6"/>
    <s v="cod"/>
    <n v="11472400"/>
    <n v="0.92"/>
    <x v="1"/>
  </r>
  <r>
    <s v="ODR9251260049u"/>
    <s v="C741634L"/>
    <x v="239"/>
    <s v="P505931"/>
    <n v="1237140"/>
    <n v="1"/>
    <n v="12371400"/>
    <n v="0"/>
    <n v="12371400"/>
    <n v="1"/>
    <x v="0"/>
    <n v="1"/>
    <n v="1"/>
    <d v="2021-07-09T00:00:00"/>
    <x v="776"/>
    <n v="11974100"/>
    <n v="1029730"/>
    <x v="1"/>
    <s v="cod"/>
    <n v="11341670"/>
    <n v="0.91676528121312062"/>
    <x v="1"/>
  </r>
  <r>
    <s v="ODR3603962645n"/>
    <s v="C813361L"/>
    <x v="179"/>
    <s v="P289041"/>
    <n v="1218000"/>
    <n v="1"/>
    <n v="12180000"/>
    <n v="0"/>
    <n v="12180000"/>
    <n v="1"/>
    <x v="1"/>
    <n v="0"/>
    <n v="4"/>
    <d v="2021-09-14T00:00:00"/>
    <x v="777"/>
    <n v="12180000"/>
    <n v="864780"/>
    <x v="1"/>
    <s v="Payaxis"/>
    <n v="11315220"/>
    <n v="0.92900000000000005"/>
    <x v="1"/>
  </r>
  <r>
    <s v="ODR9060546361d"/>
    <s v="C185164L"/>
    <x v="0"/>
    <s v="P560106"/>
    <n v="1218000"/>
    <n v="1"/>
    <n v="12180000"/>
    <n v="0"/>
    <n v="12180000"/>
    <n v="1"/>
    <x v="0"/>
    <n v="0"/>
    <n v="1"/>
    <d v="2021-11-26T00:00:00"/>
    <x v="778"/>
    <n v="12180000"/>
    <n v="913500"/>
    <x v="8"/>
    <s v="cod"/>
    <n v="11266500"/>
    <n v="0.92500000000000004"/>
    <x v="1"/>
  </r>
  <r>
    <s v="ODR7747556084o"/>
    <s v="C942158L"/>
    <x v="8"/>
    <s v="P560106"/>
    <n v="1218000"/>
    <n v="1"/>
    <n v="12180000"/>
    <n v="0"/>
    <n v="12180000"/>
    <n v="1"/>
    <x v="0"/>
    <n v="1"/>
    <n v="1"/>
    <d v="2021-11-21T00:00:00"/>
    <x v="778"/>
    <n v="12180000"/>
    <n v="913500"/>
    <x v="8"/>
    <s v="cod"/>
    <n v="11266500"/>
    <n v="0.92500000000000004"/>
    <x v="1"/>
  </r>
  <r>
    <s v="ODR8156599176w"/>
    <s v="C657362L"/>
    <x v="67"/>
    <s v="P560106"/>
    <n v="1218000"/>
    <n v="1"/>
    <n v="12180000"/>
    <n v="0"/>
    <n v="12180000"/>
    <n v="1"/>
    <x v="1"/>
    <n v="0"/>
    <n v="4"/>
    <d v="2021-11-06T00:00:00"/>
    <x v="778"/>
    <n v="12180000"/>
    <n v="913500"/>
    <x v="8"/>
    <s v="Payaxis"/>
    <n v="11266500"/>
    <n v="0.92500000000000004"/>
    <x v="1"/>
  </r>
  <r>
    <s v="ODR9442622521r"/>
    <s v="C276960L"/>
    <x v="68"/>
    <s v="P560106"/>
    <n v="1218000"/>
    <n v="1"/>
    <n v="12180000"/>
    <n v="0"/>
    <n v="12180000"/>
    <n v="1"/>
    <x v="1"/>
    <n v="0"/>
    <n v="4"/>
    <d v="2021-11-20T00:00:00"/>
    <x v="778"/>
    <n v="12180000"/>
    <n v="913500"/>
    <x v="8"/>
    <s v="Payaxis"/>
    <n v="11266500"/>
    <n v="0.92500000000000004"/>
    <x v="1"/>
  </r>
  <r>
    <s v="ODR6372419257a"/>
    <s v="C893754L"/>
    <x v="371"/>
    <s v="P244416"/>
    <n v="1218000"/>
    <n v="1"/>
    <n v="12180000"/>
    <n v="0"/>
    <n v="12180000"/>
    <n v="1"/>
    <x v="0"/>
    <n v="0"/>
    <n v="1"/>
    <d v="2021-07-03T00:00:00"/>
    <x v="779"/>
    <n v="11019400"/>
    <n v="958682"/>
    <x v="4"/>
    <s v="cod"/>
    <n v="11221318"/>
    <n v="0.92129047619047622"/>
    <x v="1"/>
  </r>
  <r>
    <s v="ODR1533446722u"/>
    <s v="C411258L"/>
    <x v="114"/>
    <s v="P855211"/>
    <n v="1218000"/>
    <n v="1"/>
    <n v="12180000"/>
    <n v="0"/>
    <n v="12180000"/>
    <n v="1"/>
    <x v="1"/>
    <n v="0"/>
    <n v="2"/>
    <d v="2021-09-17T00:00:00"/>
    <x v="52"/>
    <n v="1160"/>
    <n v="58"/>
    <x v="0"/>
    <s v="jazzvoucher"/>
    <n v="12179942"/>
    <n v="0.99999523809523805"/>
    <x v="0"/>
  </r>
  <r>
    <s v="ODR7903970121s"/>
    <s v="C893754L"/>
    <x v="247"/>
    <s v="P527104"/>
    <n v="403100"/>
    <n v="3"/>
    <n v="12093000"/>
    <n v="0"/>
    <n v="12093000"/>
    <n v="1"/>
    <x v="0"/>
    <n v="0"/>
    <n v="1"/>
    <d v="2021-07-03T00:00:00"/>
    <x v="780"/>
    <n v="4031000"/>
    <n v="310358"/>
    <x v="7"/>
    <s v="cod"/>
    <n v="11161926"/>
    <n v="0.92300719424460431"/>
    <x v="2"/>
  </r>
  <r>
    <s v="ODR1149930133q"/>
    <s v="C879144L"/>
    <x v="309"/>
    <s v="P468366"/>
    <n v="120350"/>
    <n v="10"/>
    <n v="12035000"/>
    <n v="0"/>
    <n v="12035000"/>
    <n v="1"/>
    <x v="0"/>
    <n v="1"/>
    <n v="1"/>
    <d v="2021-11-09T00:00:00"/>
    <x v="781"/>
    <n v="1203500"/>
    <n v="80620"/>
    <x v="0"/>
    <s v="cod"/>
    <n v="11228800"/>
    <n v="0.93301204819277106"/>
    <x v="2"/>
  </r>
  <r>
    <s v="ODR9805060537e"/>
    <s v="C127081L"/>
    <x v="349"/>
    <s v="P104316"/>
    <n v="400200"/>
    <n v="3"/>
    <n v="12006000"/>
    <n v="0"/>
    <n v="12006000"/>
    <n v="1"/>
    <x v="1"/>
    <n v="0"/>
    <n v="1"/>
    <d v="2022-04-22T00:00:00"/>
    <x v="782"/>
    <n v="2610000"/>
    <n v="227070"/>
    <x v="10"/>
    <s v="cod"/>
    <n v="11324790"/>
    <n v="0.94326086956521737"/>
    <x v="2"/>
  </r>
  <r>
    <s v="ODR1380147486r"/>
    <s v="C479492L"/>
    <x v="351"/>
    <s v="P470236"/>
    <n v="400200"/>
    <n v="3"/>
    <n v="12006000"/>
    <n v="0"/>
    <n v="12006000"/>
    <n v="1"/>
    <x v="1"/>
    <n v="0"/>
    <n v="4"/>
    <d v="2022-05-19T00:00:00"/>
    <x v="783"/>
    <n v="4002000"/>
    <n v="272136"/>
    <x v="10"/>
    <s v="Payaxis"/>
    <n v="11189592"/>
    <n v="0.93200000000000005"/>
    <x v="2"/>
  </r>
  <r>
    <s v="ODR5304185439w"/>
    <s v="C610078L"/>
    <x v="201"/>
    <s v="P505931"/>
    <n v="1197410"/>
    <n v="1"/>
    <n v="11974100"/>
    <n v="0"/>
    <n v="11974100"/>
    <n v="1"/>
    <x v="0"/>
    <n v="1"/>
    <n v="1"/>
    <d v="2021-11-24T00:00:00"/>
    <x v="776"/>
    <n v="11974100"/>
    <n v="1029730"/>
    <x v="1"/>
    <s v="cod"/>
    <n v="10944370"/>
    <n v="0.91400355767865649"/>
    <x v="1"/>
  </r>
  <r>
    <s v="ODR2648973871h"/>
    <s v="C994467L"/>
    <x v="17"/>
    <s v="P622378"/>
    <n v="1195902"/>
    <n v="1"/>
    <n v="11959000"/>
    <n v="0"/>
    <n v="11959000"/>
    <n v="1"/>
    <x v="0"/>
    <n v="1"/>
    <n v="7"/>
    <d v="2022-03-15T00:00:00"/>
    <x v="25"/>
    <n v="11959000"/>
    <n v="1076310"/>
    <x v="1"/>
    <s v="Easypay"/>
    <n v="10882690"/>
    <n v="0.91"/>
    <x v="1"/>
  </r>
  <r>
    <s v="ODR9292200579z"/>
    <s v="C862535L"/>
    <x v="262"/>
    <s v="P622378"/>
    <n v="1195902"/>
    <n v="1"/>
    <n v="11959000"/>
    <n v="0"/>
    <n v="11959000"/>
    <n v="1"/>
    <x v="1"/>
    <n v="0"/>
    <n v="4"/>
    <d v="2022-05-18T00:00:00"/>
    <x v="25"/>
    <n v="11959000"/>
    <n v="1076310"/>
    <x v="1"/>
    <s v="Payaxis"/>
    <n v="10882690"/>
    <n v="0.91"/>
    <x v="1"/>
  </r>
  <r>
    <s v="ODR5447400588d"/>
    <s v="C481062L"/>
    <x v="403"/>
    <s v="P505931"/>
    <n v="1191204"/>
    <n v="1"/>
    <n v="11912000"/>
    <n v="0"/>
    <n v="11912000"/>
    <n v="1"/>
    <x v="0"/>
    <n v="1"/>
    <n v="1"/>
    <d v="2021-07-12T00:00:00"/>
    <x v="776"/>
    <n v="11974100"/>
    <n v="1029730"/>
    <x v="1"/>
    <s v="cod"/>
    <n v="10882270"/>
    <n v="0.9135552384150436"/>
    <x v="1"/>
  </r>
  <r>
    <s v="ODR2239834134h"/>
    <s v="C876097L"/>
    <x v="273"/>
    <s v="P867231"/>
    <n v="118900"/>
    <n v="10"/>
    <n v="11890000"/>
    <n v="0"/>
    <n v="11890000"/>
    <n v="1"/>
    <x v="1"/>
    <n v="0"/>
    <n v="1"/>
    <d v="2021-07-12T00:00:00"/>
    <x v="784"/>
    <n v="1189000"/>
    <n v="105792"/>
    <x v="3"/>
    <s v="cod"/>
    <n v="10832080"/>
    <n v="0.91102439024390247"/>
    <x v="2"/>
  </r>
  <r>
    <s v="ODR4918507034s"/>
    <s v="C489513L"/>
    <x v="165"/>
    <s v="P878123"/>
    <n v="1187550"/>
    <n v="1"/>
    <n v="11875500"/>
    <n v="0"/>
    <n v="11875500"/>
    <n v="1"/>
    <x v="0"/>
    <n v="1"/>
    <n v="1"/>
    <d v="2022-04-07T00:00:00"/>
    <x v="785"/>
    <n v="11875500"/>
    <n v="914370"/>
    <x v="9"/>
    <s v="cod"/>
    <n v="10961130"/>
    <n v="0.92300366300366299"/>
    <x v="1"/>
  </r>
  <r>
    <s v="ODR3938981630x"/>
    <s v="C628603L"/>
    <x v="107"/>
    <s v="P475499"/>
    <n v="118320"/>
    <n v="10"/>
    <n v="11832000"/>
    <n v="0"/>
    <n v="11832000"/>
    <n v="1"/>
    <x v="1"/>
    <n v="0"/>
    <n v="1"/>
    <d v="2022-04-24T00:00:00"/>
    <x v="55"/>
    <n v="1183200"/>
    <n v="86362"/>
    <x v="5"/>
    <s v="cod"/>
    <n v="10968380"/>
    <n v="0.92700980392156862"/>
    <x v="2"/>
  </r>
  <r>
    <s v="ODR1920158271m"/>
    <s v="C388719L"/>
    <x v="56"/>
    <s v="P993131"/>
    <n v="1176878"/>
    <n v="1"/>
    <n v="11768800"/>
    <n v="0"/>
    <n v="11768800"/>
    <n v="1"/>
    <x v="1"/>
    <n v="0"/>
    <n v="1"/>
    <d v="2022-05-24T00:00:00"/>
    <x v="786"/>
    <n v="11768800"/>
    <n v="800226"/>
    <x v="1"/>
    <s v="cod"/>
    <n v="10968574"/>
    <n v="0.93200445245054719"/>
    <x v="1"/>
  </r>
  <r>
    <s v="ODR6528959657c"/>
    <s v="C374672L"/>
    <x v="312"/>
    <s v="P410642"/>
    <n v="1174500"/>
    <n v="1"/>
    <n v="11745000"/>
    <n v="0"/>
    <n v="11745000"/>
    <n v="1"/>
    <x v="0"/>
    <n v="0"/>
    <n v="1"/>
    <d v="2021-07-17T00:00:00"/>
    <x v="787"/>
    <n v="11745000"/>
    <n v="716416"/>
    <x v="7"/>
    <s v="cod"/>
    <n v="11028584"/>
    <n v="0.93900246913580243"/>
    <x v="1"/>
  </r>
  <r>
    <s v="ODR2170535242n"/>
    <s v="C360482L"/>
    <x v="308"/>
    <s v="P505931"/>
    <n v="1172180"/>
    <n v="1"/>
    <n v="11721800"/>
    <n v="0"/>
    <n v="11721800"/>
    <n v="1"/>
    <x v="1"/>
    <n v="0"/>
    <n v="4"/>
    <d v="2021-12-12T00:00:00"/>
    <x v="776"/>
    <n v="11974100"/>
    <n v="1029730"/>
    <x v="1"/>
    <s v="Payaxis"/>
    <n v="10692070"/>
    <n v="0.91215257042433751"/>
    <x v="1"/>
  </r>
  <r>
    <s v="ODR1147600911l"/>
    <s v="C864005L"/>
    <x v="273"/>
    <s v="P674924"/>
    <n v="1166032"/>
    <n v="1"/>
    <n v="11660300"/>
    <n v="0"/>
    <n v="11660300"/>
    <n v="1"/>
    <x v="1"/>
    <n v="0"/>
    <n v="12"/>
    <d v="2021-07-25T00:00:00"/>
    <x v="495"/>
    <n v="11362200"/>
    <n v="965758"/>
    <x v="1"/>
    <s v="internetbanking"/>
    <n v="10694542"/>
    <n v="0.91717554436849824"/>
    <x v="1"/>
  </r>
  <r>
    <s v="ODR9460051221q"/>
    <s v="C888201L"/>
    <x v="163"/>
    <s v="P674924"/>
    <n v="1166032"/>
    <n v="1"/>
    <n v="11660300"/>
    <n v="0"/>
    <n v="11660300"/>
    <n v="1"/>
    <x v="1"/>
    <n v="0"/>
    <n v="8"/>
    <d v="2021-07-06T00:00:00"/>
    <x v="495"/>
    <n v="11362200"/>
    <n v="965758"/>
    <x v="1"/>
    <s v="ublcreditcard"/>
    <n v="10694542"/>
    <n v="0.91717554436849824"/>
    <x v="1"/>
  </r>
  <r>
    <s v="ODR2508304534u"/>
    <s v="C214255L"/>
    <x v="250"/>
    <s v="P910200"/>
    <n v="1160000"/>
    <n v="1"/>
    <n v="11600000"/>
    <n v="0"/>
    <n v="11600000"/>
    <n v="1"/>
    <x v="0"/>
    <n v="1"/>
    <n v="3"/>
    <d v="2021-10-28T00:00:00"/>
    <x v="90"/>
    <n v="11837800"/>
    <n v="875974"/>
    <x v="1"/>
    <s v="customercredit"/>
    <n v="10724026"/>
    <n v="0.924485"/>
    <x v="1"/>
  </r>
  <r>
    <s v="ODR6318620265i"/>
    <s v="C893754L"/>
    <x v="334"/>
    <s v="P910200"/>
    <n v="1160000"/>
    <n v="1"/>
    <n v="11600000"/>
    <n v="0"/>
    <n v="11600000"/>
    <n v="1"/>
    <x v="0"/>
    <n v="1"/>
    <n v="1"/>
    <d v="2021-07-03T00:00:00"/>
    <x v="90"/>
    <n v="11837800"/>
    <n v="875974"/>
    <x v="1"/>
    <s v="cod"/>
    <n v="10724026"/>
    <n v="0.924485"/>
    <x v="1"/>
  </r>
  <r>
    <s v="ODR8793551877c"/>
    <s v="C362680L"/>
    <x v="108"/>
    <s v="P910200"/>
    <n v="1160000"/>
    <n v="1"/>
    <n v="11600000"/>
    <n v="0"/>
    <n v="11600000"/>
    <n v="1"/>
    <x v="0"/>
    <n v="0"/>
    <n v="2"/>
    <d v="2022-02-21T00:00:00"/>
    <x v="90"/>
    <n v="11837800"/>
    <n v="875974"/>
    <x v="1"/>
    <s v="jazzvoucher"/>
    <n v="10724026"/>
    <n v="0.924485"/>
    <x v="1"/>
  </r>
  <r>
    <s v="ODR4040343667g"/>
    <s v="C544288L"/>
    <x v="111"/>
    <s v="P910200"/>
    <n v="1160000"/>
    <n v="1"/>
    <n v="11600000"/>
    <n v="0"/>
    <n v="11600000"/>
    <n v="1"/>
    <x v="0"/>
    <n v="1"/>
    <n v="4"/>
    <d v="2022-02-02T00:00:00"/>
    <x v="90"/>
    <n v="11837800"/>
    <n v="875974"/>
    <x v="1"/>
    <s v="Payaxis"/>
    <n v="10724026"/>
    <n v="0.924485"/>
    <x v="1"/>
  </r>
  <r>
    <s v="ODR1769879521q"/>
    <s v="C717221L"/>
    <x v="353"/>
    <s v="P800680"/>
    <n v="580000"/>
    <n v="2"/>
    <n v="11600000"/>
    <n v="0"/>
    <n v="11600000"/>
    <n v="1"/>
    <x v="1"/>
    <n v="0"/>
    <n v="1"/>
    <d v="2021-07-13T00:00:00"/>
    <x v="788"/>
    <n v="2900"/>
    <n v="174"/>
    <x v="0"/>
    <s v="cod"/>
    <n v="11599652"/>
    <n v="0.99997000000000003"/>
    <x v="0"/>
  </r>
  <r>
    <s v="ODR1456527343p"/>
    <s v="C658145L"/>
    <x v="42"/>
    <s v="P855211"/>
    <n v="580000"/>
    <n v="2"/>
    <n v="11600000"/>
    <n v="0"/>
    <n v="11600000"/>
    <n v="1"/>
    <x v="1"/>
    <n v="0"/>
    <n v="1"/>
    <d v="2021-07-13T00:00:00"/>
    <x v="52"/>
    <n v="1160"/>
    <n v="58"/>
    <x v="0"/>
    <s v="cod"/>
    <n v="11599884"/>
    <n v="0.99999000000000005"/>
    <x v="0"/>
  </r>
  <r>
    <s v="ODR8948339887l"/>
    <s v="C547850L"/>
    <x v="354"/>
    <s v="P800680"/>
    <n v="580000"/>
    <n v="2"/>
    <n v="11600000"/>
    <n v="0"/>
    <n v="11600000"/>
    <n v="1"/>
    <x v="1"/>
    <n v="0"/>
    <n v="1"/>
    <d v="2021-09-07T00:00:00"/>
    <x v="788"/>
    <n v="2900"/>
    <n v="174"/>
    <x v="0"/>
    <s v="cod"/>
    <n v="11599652"/>
    <n v="0.99997000000000003"/>
    <x v="0"/>
  </r>
  <r>
    <s v="ODR3380952914s"/>
    <s v="C128609L"/>
    <x v="0"/>
    <s v="P383378"/>
    <n v="290000"/>
    <n v="4"/>
    <n v="11600000"/>
    <n v="0"/>
    <n v="11600000"/>
    <n v="1"/>
    <x v="1"/>
    <n v="0"/>
    <n v="4"/>
    <d v="2021-11-23T00:00:00"/>
    <x v="49"/>
    <n v="2900000"/>
    <n v="217500"/>
    <x v="7"/>
    <s v="Payaxis"/>
    <n v="10730000"/>
    <n v="0.92500000000000004"/>
    <x v="2"/>
  </r>
  <r>
    <s v="ODR4798462838e"/>
    <s v="C756954L"/>
    <x v="57"/>
    <s v="P376580"/>
    <n v="1154200"/>
    <n v="1"/>
    <n v="11542000"/>
    <n v="0"/>
    <n v="11542000"/>
    <n v="1"/>
    <x v="0"/>
    <n v="0"/>
    <n v="1"/>
    <d v="2021-07-24T00:00:00"/>
    <x v="789"/>
    <n v="11542000"/>
    <n v="819482"/>
    <x v="14"/>
    <s v="cod"/>
    <n v="10722518"/>
    <n v="0.92900000000000005"/>
    <x v="1"/>
  </r>
  <r>
    <s v="ODR8977037931e"/>
    <s v="C895872L"/>
    <x v="228"/>
    <s v="P376580"/>
    <n v="1154200"/>
    <n v="1"/>
    <n v="11542000"/>
    <n v="0"/>
    <n v="11542000"/>
    <n v="1"/>
    <x v="0"/>
    <n v="0"/>
    <n v="1"/>
    <d v="2021-08-26T00:00:00"/>
    <x v="789"/>
    <n v="11542000"/>
    <n v="819482"/>
    <x v="14"/>
    <s v="cod"/>
    <n v="10722518"/>
    <n v="0.92900000000000005"/>
    <x v="1"/>
  </r>
  <r>
    <s v="ODR7650302165j"/>
    <s v="C396754L"/>
    <x v="144"/>
    <s v="P376580"/>
    <n v="1154200"/>
    <n v="1"/>
    <n v="11542000"/>
    <n v="0"/>
    <n v="11542000"/>
    <n v="1"/>
    <x v="1"/>
    <n v="0"/>
    <n v="1"/>
    <d v="2021-08-20T00:00:00"/>
    <x v="789"/>
    <n v="11542000"/>
    <n v="819482"/>
    <x v="14"/>
    <s v="cod"/>
    <n v="10722518"/>
    <n v="0.92900000000000005"/>
    <x v="1"/>
  </r>
  <r>
    <s v="ODR7463770075d"/>
    <s v="C142320L"/>
    <x v="170"/>
    <s v="P376580"/>
    <n v="1154200"/>
    <n v="1"/>
    <n v="11542000"/>
    <n v="0"/>
    <n v="11542000"/>
    <n v="1"/>
    <x v="0"/>
    <n v="0"/>
    <n v="1"/>
    <d v="2021-08-23T00:00:00"/>
    <x v="789"/>
    <n v="11542000"/>
    <n v="819482"/>
    <x v="14"/>
    <s v="cod"/>
    <n v="10722518"/>
    <n v="0.92900000000000005"/>
    <x v="1"/>
  </r>
  <r>
    <s v="ODR2045488373u"/>
    <s v="C773779L"/>
    <x v="130"/>
    <s v="P456808"/>
    <n v="1154200"/>
    <n v="1"/>
    <n v="11542000"/>
    <n v="0"/>
    <n v="11542000"/>
    <n v="1"/>
    <x v="0"/>
    <n v="0"/>
    <n v="4"/>
    <d v="2022-08-02T00:00:00"/>
    <x v="790"/>
    <n v="11542000"/>
    <n v="957986"/>
    <x v="14"/>
    <s v="Payaxis"/>
    <n v="10584014"/>
    <n v="0.91700000000000004"/>
    <x v="1"/>
  </r>
  <r>
    <s v="ODR7557230205j"/>
    <s v="C287856L"/>
    <x v="395"/>
    <s v="P628256"/>
    <n v="1154142"/>
    <n v="1"/>
    <n v="11541400"/>
    <n v="0"/>
    <n v="11541400"/>
    <n v="1"/>
    <x v="0"/>
    <n v="0"/>
    <n v="1"/>
    <d v="2022-06-16T00:00:00"/>
    <x v="50"/>
    <n v="11541400"/>
    <n v="888676"/>
    <x v="1"/>
    <s v="cod"/>
    <n v="10652724"/>
    <n v="0.92300102240629389"/>
    <x v="1"/>
  </r>
  <r>
    <s v="ODR5106308650n"/>
    <s v="C560023L"/>
    <x v="105"/>
    <s v="P628256"/>
    <n v="1153620"/>
    <n v="1"/>
    <n v="11536200"/>
    <n v="0"/>
    <n v="11536200"/>
    <n v="1"/>
    <x v="1"/>
    <n v="0"/>
    <n v="4"/>
    <d v="2022-08-10T00:00:00"/>
    <x v="50"/>
    <n v="11541400"/>
    <n v="888676"/>
    <x v="1"/>
    <s v="Payaxis"/>
    <n v="10647524"/>
    <n v="0.92296631473102064"/>
    <x v="1"/>
  </r>
  <r>
    <s v="ODR9257191720o"/>
    <s v="C240610L"/>
    <x v="66"/>
    <s v="P628256"/>
    <n v="1153620"/>
    <n v="1"/>
    <n v="11536200"/>
    <n v="0"/>
    <n v="11536200"/>
    <n v="1"/>
    <x v="0"/>
    <n v="0"/>
    <n v="1"/>
    <d v="2022-08-24T00:00:00"/>
    <x v="50"/>
    <n v="11541400"/>
    <n v="888676"/>
    <x v="1"/>
    <s v="cod"/>
    <n v="10647524"/>
    <n v="0.92296631473102064"/>
    <x v="1"/>
  </r>
  <r>
    <s v="ODR5818670453t"/>
    <s v="C757933L"/>
    <x v="232"/>
    <s v="P718952"/>
    <n v="576230"/>
    <n v="2"/>
    <n v="11524600"/>
    <n v="0"/>
    <n v="11524600"/>
    <n v="1"/>
    <x v="0"/>
    <n v="0"/>
    <n v="1"/>
    <d v="2021-10-27T00:00:00"/>
    <x v="791"/>
    <n v="5762300"/>
    <n v="432158"/>
    <x v="0"/>
    <s v="cod"/>
    <n v="10660284"/>
    <n v="0.92500251635631603"/>
    <x v="2"/>
  </r>
  <r>
    <s v="ODR5699982021k"/>
    <s v="C532629L"/>
    <x v="337"/>
    <s v="P736713"/>
    <n v="1148400"/>
    <n v="1"/>
    <n v="11484000"/>
    <n v="0"/>
    <n v="11484000"/>
    <n v="1"/>
    <x v="1"/>
    <n v="0"/>
    <n v="1"/>
    <d v="2021-07-08T00:00:00"/>
    <x v="792"/>
    <n v="11837800"/>
    <n v="1006180"/>
    <x v="1"/>
    <s v="cod"/>
    <n v="10477820"/>
    <n v="0.91238418669453147"/>
    <x v="1"/>
  </r>
  <r>
    <s v="ODR3814969847w"/>
    <s v="C527600L"/>
    <x v="37"/>
    <s v="P738796"/>
    <n v="1141788"/>
    <n v="1"/>
    <n v="11417900"/>
    <n v="0"/>
    <n v="11417900"/>
    <n v="1"/>
    <x v="1"/>
    <n v="0"/>
    <n v="6"/>
    <d v="2022-07-19T00:00:00"/>
    <x v="763"/>
    <n v="10746200"/>
    <n v="881136"/>
    <x v="8"/>
    <s v="easypay_voucher"/>
    <n v="10536764"/>
    <n v="0.92282854115029911"/>
    <x v="1"/>
  </r>
  <r>
    <s v="ODR7296803135c"/>
    <s v="C943270L"/>
    <x v="270"/>
    <s v="P891969"/>
    <n v="1140686"/>
    <n v="1"/>
    <n v="11406900"/>
    <n v="0"/>
    <n v="11406900"/>
    <n v="1"/>
    <x v="0"/>
    <n v="0"/>
    <n v="1"/>
    <d v="2021-09-19T00:00:00"/>
    <x v="793"/>
    <n v="11406900"/>
    <n v="707194"/>
    <x v="2"/>
    <s v="cod"/>
    <n v="10699706"/>
    <n v="0.93800296311881404"/>
    <x v="1"/>
  </r>
  <r>
    <s v="ODR1892991692u"/>
    <s v="C790532L"/>
    <x v="67"/>
    <s v="P609053"/>
    <n v="1139700"/>
    <n v="1"/>
    <n v="11397000"/>
    <n v="0"/>
    <n v="11397000"/>
    <n v="1"/>
    <x v="0"/>
    <n v="1"/>
    <n v="1"/>
    <d v="2021-11-26T00:00:00"/>
    <x v="794"/>
    <n v="11397000"/>
    <n v="1002940"/>
    <x v="9"/>
    <s v="cod"/>
    <n v="10394060"/>
    <n v="0.91199964903044661"/>
    <x v="1"/>
  </r>
  <r>
    <s v="ODR7042410401e"/>
    <s v="C825985L"/>
    <x v="388"/>
    <s v="P828295"/>
    <n v="1136800"/>
    <n v="1"/>
    <n v="11368000"/>
    <n v="0"/>
    <n v="11368000"/>
    <n v="1"/>
    <x v="1"/>
    <n v="0"/>
    <n v="7"/>
    <d v="2022-05-16T00:00:00"/>
    <x v="795"/>
    <n v="11368000"/>
    <n v="761656"/>
    <x v="8"/>
    <s v="Easypay"/>
    <n v="10606344"/>
    <n v="0.93300000000000005"/>
    <x v="1"/>
  </r>
  <r>
    <s v="ODR5729466633t"/>
    <s v="C996508L"/>
    <x v="221"/>
    <s v="P674924"/>
    <n v="1136220"/>
    <n v="1"/>
    <n v="11362200"/>
    <n v="0"/>
    <n v="11362200"/>
    <n v="1"/>
    <x v="0"/>
    <n v="1"/>
    <n v="1"/>
    <d v="2021-07-10T00:00:00"/>
    <x v="495"/>
    <n v="11362200"/>
    <n v="965758"/>
    <x v="1"/>
    <s v="cod"/>
    <n v="10396442"/>
    <n v="0.91500255232261363"/>
    <x v="1"/>
  </r>
  <r>
    <s v="ODR9567789850a"/>
    <s v="C996508L"/>
    <x v="377"/>
    <s v="P674924"/>
    <n v="1136220"/>
    <n v="1"/>
    <n v="11362200"/>
    <n v="0"/>
    <n v="11362200"/>
    <n v="1"/>
    <x v="0"/>
    <n v="0"/>
    <n v="1"/>
    <d v="2021-07-10T00:00:00"/>
    <x v="495"/>
    <n v="11362200"/>
    <n v="965758"/>
    <x v="1"/>
    <s v="cod"/>
    <n v="10396442"/>
    <n v="0.91500255232261363"/>
    <x v="1"/>
  </r>
  <r>
    <s v="ODR7750298068w"/>
    <s v="C741634L"/>
    <x v="383"/>
    <s v="P674924"/>
    <n v="1136220"/>
    <n v="1"/>
    <n v="11362200"/>
    <n v="0"/>
    <n v="11362200"/>
    <n v="1"/>
    <x v="0"/>
    <n v="0"/>
    <n v="1"/>
    <d v="2021-07-09T00:00:00"/>
    <x v="495"/>
    <n v="11362200"/>
    <n v="965758"/>
    <x v="1"/>
    <s v="cod"/>
    <n v="10396442"/>
    <n v="0.91500255232261363"/>
    <x v="1"/>
  </r>
  <r>
    <s v="ODR3544551322p"/>
    <s v="C845035L"/>
    <x v="81"/>
    <s v="P177940"/>
    <n v="226200"/>
    <n v="5"/>
    <n v="11310000"/>
    <n v="0"/>
    <n v="11310000"/>
    <n v="1"/>
    <x v="0"/>
    <n v="1"/>
    <n v="1"/>
    <d v="2021-07-11T00:00:00"/>
    <x v="531"/>
    <n v="2262000"/>
    <n v="162864"/>
    <x v="2"/>
    <s v="cod"/>
    <n v="10495680"/>
    <n v="0.92800000000000005"/>
    <x v="2"/>
  </r>
  <r>
    <s v="ODR6636673380r"/>
    <s v="C426604L"/>
    <x v="298"/>
    <s v="P964844"/>
    <n v="1130942"/>
    <n v="1"/>
    <n v="11309400"/>
    <n v="0"/>
    <n v="11309400"/>
    <n v="1"/>
    <x v="0"/>
    <n v="0"/>
    <n v="1"/>
    <d v="2021-11-08T00:00:00"/>
    <x v="796"/>
    <n v="11309400"/>
    <n v="678542"/>
    <x v="2"/>
    <s v="cod"/>
    <n v="10630858"/>
    <n v="0.94000194528445369"/>
    <x v="1"/>
  </r>
  <r>
    <s v="ODR6104632754m"/>
    <s v="C593068L"/>
    <x v="212"/>
    <s v="P255913"/>
    <n v="1130130"/>
    <n v="1"/>
    <n v="11301300"/>
    <n v="0"/>
    <n v="11301300"/>
    <n v="1"/>
    <x v="1"/>
    <n v="0"/>
    <n v="4"/>
    <d v="2022-08-21T00:00:00"/>
    <x v="797"/>
    <n v="11301300"/>
    <n v="949286"/>
    <x v="1"/>
    <s v="Payaxis"/>
    <n v="10352014"/>
    <n v="0.91600205286117531"/>
    <x v="1"/>
  </r>
  <r>
    <s v="ODR4137491899t"/>
    <s v="C627128L"/>
    <x v="240"/>
    <s v="P598688"/>
    <n v="111360"/>
    <n v="10"/>
    <n v="11136000"/>
    <n v="0"/>
    <n v="11136000"/>
    <n v="1"/>
    <x v="0"/>
    <n v="0"/>
    <n v="11"/>
    <d v="2021-09-14T00:00:00"/>
    <x v="798"/>
    <n v="1113600"/>
    <n v="89088"/>
    <x v="10"/>
    <s v="cashatdoorstep"/>
    <n v="10245120"/>
    <n v="0.92"/>
    <x v="2"/>
  </r>
  <r>
    <s v="ODR7172972884w"/>
    <s v="C488097L"/>
    <x v="402"/>
    <s v="P293870"/>
    <n v="1102348"/>
    <n v="1"/>
    <n v="11023500"/>
    <n v="0"/>
    <n v="11023500"/>
    <n v="1"/>
    <x v="0"/>
    <n v="0"/>
    <n v="1"/>
    <d v="2021-07-13T00:00:00"/>
    <x v="768"/>
    <n v="11023500"/>
    <n v="925970"/>
    <x v="10"/>
    <s v="cod"/>
    <n v="10097530"/>
    <n v="0.91600036286116027"/>
    <x v="1"/>
  </r>
  <r>
    <s v="ODR1261999226u"/>
    <s v="C522216L"/>
    <x v="307"/>
    <s v="P237215"/>
    <n v="551000"/>
    <n v="2"/>
    <n v="11020000"/>
    <n v="0"/>
    <n v="11020000"/>
    <n v="1"/>
    <x v="0"/>
    <n v="0"/>
    <n v="1"/>
    <d v="2022-05-12T00:00:00"/>
    <x v="799"/>
    <n v="5510000"/>
    <n v="352640"/>
    <x v="7"/>
    <s v="cod"/>
    <n v="10314720"/>
    <n v="0.93600000000000005"/>
    <x v="2"/>
  </r>
  <r>
    <s v="ODR8068157041b"/>
    <s v="C129961L"/>
    <x v="298"/>
    <s v="P926871"/>
    <n v="1099100"/>
    <n v="1"/>
    <n v="10991000"/>
    <n v="0"/>
    <n v="10991000"/>
    <n v="1"/>
    <x v="0"/>
    <n v="0"/>
    <n v="1"/>
    <d v="2022-02-09T00:00:00"/>
    <x v="800"/>
    <n v="10991000"/>
    <n v="879280"/>
    <x v="7"/>
    <s v="cod"/>
    <n v="10111720"/>
    <n v="0.92"/>
    <x v="1"/>
  </r>
  <r>
    <s v="ODR4884556313c"/>
    <s v="C969119L"/>
    <x v="254"/>
    <s v="P681479"/>
    <n v="1099100"/>
    <n v="1"/>
    <n v="10991000"/>
    <n v="0"/>
    <n v="10991000"/>
    <n v="1"/>
    <x v="0"/>
    <n v="0"/>
    <n v="1"/>
    <d v="2021-11-16T00:00:00"/>
    <x v="801"/>
    <n v="10991000"/>
    <n v="857298"/>
    <x v="7"/>
    <s v="cod"/>
    <n v="10133702"/>
    <n v="0.92200000000000004"/>
    <x v="1"/>
  </r>
  <r>
    <s v="ODR3221261024i"/>
    <s v="C725037L"/>
    <x v="363"/>
    <s v="P656714"/>
    <n v="1096200"/>
    <n v="1"/>
    <n v="10962000"/>
    <n v="0"/>
    <n v="10962000"/>
    <n v="1"/>
    <x v="1"/>
    <n v="0"/>
    <n v="7"/>
    <d v="2022-06-20T00:00:00"/>
    <x v="802"/>
    <n v="10962000"/>
    <n v="745416"/>
    <x v="4"/>
    <s v="Easypay"/>
    <n v="10216584"/>
    <n v="0.93200000000000005"/>
    <x v="1"/>
  </r>
  <r>
    <s v="ODR1723401119z"/>
    <s v="C790408L"/>
    <x v="385"/>
    <s v="P308235"/>
    <n v="109620"/>
    <n v="10"/>
    <n v="10962000"/>
    <n v="0"/>
    <n v="10962000"/>
    <n v="1"/>
    <x v="1"/>
    <n v="0"/>
    <n v="1"/>
    <d v="2021-11-01T00:00:00"/>
    <x v="803"/>
    <n v="1096200"/>
    <n v="92046"/>
    <x v="7"/>
    <s v="cod"/>
    <n v="10041540"/>
    <n v="0.91603174603174609"/>
    <x v="2"/>
  </r>
  <r>
    <s v="ODR4309449157w"/>
    <s v="C477884L"/>
    <x v="271"/>
    <s v="P314147"/>
    <n v="1096142"/>
    <n v="1"/>
    <n v="10961400"/>
    <n v="0"/>
    <n v="10961400"/>
    <n v="1"/>
    <x v="0"/>
    <n v="1"/>
    <n v="1"/>
    <d v="2022-01-01T00:00:00"/>
    <x v="804"/>
    <n v="10961400"/>
    <n v="953636"/>
    <x v="9"/>
    <s v="cod"/>
    <n v="10007764"/>
    <n v="0.91300052912949081"/>
    <x v="1"/>
  </r>
  <r>
    <s v="ODR4803284056q"/>
    <s v="C689707L"/>
    <x v="225"/>
    <s v="P510276"/>
    <n v="1096142"/>
    <n v="1"/>
    <n v="10961400"/>
    <n v="0"/>
    <n v="10961400"/>
    <n v="1"/>
    <x v="1"/>
    <n v="0"/>
    <n v="7"/>
    <d v="2022-04-13T00:00:00"/>
    <x v="805"/>
    <n v="10961400"/>
    <n v="701510"/>
    <x v="9"/>
    <s v="Easypay"/>
    <n v="10259890"/>
    <n v="0.93600178809276191"/>
    <x v="1"/>
  </r>
  <r>
    <s v="ODR3915561384n"/>
    <s v="C961402L"/>
    <x v="369"/>
    <s v="P951406"/>
    <n v="1087500"/>
    <n v="1"/>
    <n v="10875000"/>
    <n v="0"/>
    <n v="10875000"/>
    <n v="1"/>
    <x v="0"/>
    <n v="1"/>
    <n v="1"/>
    <d v="2022-05-19T00:00:00"/>
    <x v="611"/>
    <n v="10875000"/>
    <n v="815596"/>
    <x v="1"/>
    <s v="cod"/>
    <n v="10059404"/>
    <n v="0.92500266666666664"/>
    <x v="1"/>
  </r>
  <r>
    <s v="ODR8759711433k"/>
    <s v="C601564L"/>
    <x v="171"/>
    <s v="P951406"/>
    <n v="1087500"/>
    <n v="1"/>
    <n v="10875000"/>
    <n v="0"/>
    <n v="10875000"/>
    <n v="1"/>
    <x v="1"/>
    <n v="0"/>
    <n v="1"/>
    <d v="2022-02-07T00:00:00"/>
    <x v="611"/>
    <n v="10875000"/>
    <n v="815596"/>
    <x v="1"/>
    <s v="cod"/>
    <n v="10059404"/>
    <n v="0.92500266666666664"/>
    <x v="1"/>
  </r>
  <r>
    <s v="ODR3188269494q"/>
    <s v="C745016L"/>
    <x v="292"/>
    <s v="P833097"/>
    <n v="1078742"/>
    <n v="1"/>
    <n v="10787400"/>
    <n v="0"/>
    <n v="10787400"/>
    <n v="1"/>
    <x v="0"/>
    <n v="1"/>
    <n v="1"/>
    <d v="2021-07-23T00:00:00"/>
    <x v="806"/>
    <n v="10787400"/>
    <n v="711950"/>
    <x v="9"/>
    <s v="cod"/>
    <n v="10075450"/>
    <n v="0.93400170569367968"/>
    <x v="1"/>
  </r>
  <r>
    <s v="ODR4096158264j"/>
    <s v="C922594L"/>
    <x v="397"/>
    <s v="P334177"/>
    <n v="1078742"/>
    <n v="1"/>
    <n v="10787400"/>
    <n v="0"/>
    <n v="10787400"/>
    <n v="1"/>
    <x v="1"/>
    <n v="0"/>
    <n v="4"/>
    <d v="2021-12-04T00:00:00"/>
    <x v="283"/>
    <n v="10787400"/>
    <n v="927710"/>
    <x v="4"/>
    <s v="Payaxis"/>
    <n v="9859690"/>
    <n v="0.91400059328475813"/>
    <x v="1"/>
  </r>
  <r>
    <s v="ODR4123849947s"/>
    <s v="C529160L"/>
    <x v="127"/>
    <s v="P421498"/>
    <n v="1075900"/>
    <n v="1"/>
    <n v="10759000"/>
    <n v="0"/>
    <n v="10759000"/>
    <n v="1"/>
    <x v="0"/>
    <n v="0"/>
    <n v="1"/>
    <d v="2021-09-23T00:00:00"/>
    <x v="807"/>
    <n v="10764800"/>
    <n v="904220"/>
    <x v="1"/>
    <s v="cod"/>
    <n v="9854780"/>
    <n v="0.91595687331536391"/>
    <x v="1"/>
  </r>
  <r>
    <s v="ODR9561028609n"/>
    <s v="C166968L"/>
    <x v="360"/>
    <s v="P770634"/>
    <n v="1061400"/>
    <n v="1"/>
    <n v="10614000"/>
    <n v="0"/>
    <n v="10614000"/>
    <n v="1"/>
    <x v="1"/>
    <n v="0"/>
    <n v="1"/>
    <d v="2021-07-26T00:00:00"/>
    <x v="188"/>
    <n v="10614000"/>
    <n v="934032"/>
    <x v="10"/>
    <s v="cod"/>
    <n v="9679968"/>
    <n v="0.91200000000000003"/>
    <x v="1"/>
  </r>
  <r>
    <s v="ODR7919869405s"/>
    <s v="C732158L"/>
    <x v="259"/>
    <s v="P248304"/>
    <n v="1061400"/>
    <n v="1"/>
    <n v="10614000"/>
    <n v="0"/>
    <n v="10614000"/>
    <n v="1"/>
    <x v="1"/>
    <n v="0"/>
    <n v="4"/>
    <d v="2022-03-23T00:00:00"/>
    <x v="808"/>
    <n v="10614000"/>
    <n v="636840"/>
    <x v="10"/>
    <s v="Payaxis"/>
    <n v="9977160"/>
    <n v="0.94"/>
    <x v="1"/>
  </r>
  <r>
    <s v="ODR6799315868b"/>
    <s v="C373784L"/>
    <x v="340"/>
    <s v="P216296"/>
    <n v="1059776"/>
    <n v="1"/>
    <n v="10597800"/>
    <n v="0"/>
    <n v="10597800"/>
    <n v="1"/>
    <x v="0"/>
    <n v="0"/>
    <n v="3"/>
    <d v="2022-01-18T00:00:00"/>
    <x v="809"/>
    <n v="10597800"/>
    <n v="678252"/>
    <x v="2"/>
    <s v="customercredit"/>
    <n v="9919548"/>
    <n v="0.93600067938628773"/>
    <x v="1"/>
  </r>
  <r>
    <s v="ODR5180977290v"/>
    <s v="C781213L"/>
    <x v="150"/>
    <s v="P303710"/>
    <n v="522000"/>
    <n v="2"/>
    <n v="10440000"/>
    <n v="0"/>
    <n v="10440000"/>
    <n v="1"/>
    <x v="0"/>
    <n v="0"/>
    <n v="1"/>
    <d v="2021-08-23T00:00:00"/>
    <x v="810"/>
    <n v="5220000"/>
    <n v="433260"/>
    <x v="10"/>
    <s v="cod"/>
    <n v="9573480"/>
    <n v="0.91700000000000004"/>
    <x v="2"/>
  </r>
  <r>
    <s v="ODR5928297183w"/>
    <s v="C698097L"/>
    <x v="355"/>
    <s v="P210596"/>
    <n v="1044000"/>
    <n v="1"/>
    <n v="10440000"/>
    <n v="0"/>
    <n v="10440000"/>
    <n v="1"/>
    <x v="0"/>
    <n v="0"/>
    <n v="1"/>
    <d v="2021-07-15T00:00:00"/>
    <x v="51"/>
    <n v="10440000"/>
    <n v="699480"/>
    <x v="3"/>
    <s v="cod"/>
    <n v="9740520"/>
    <n v="0.93300000000000005"/>
    <x v="1"/>
  </r>
  <r>
    <s v="ODR9056449188a"/>
    <s v="C419376L"/>
    <x v="375"/>
    <s v="P713443"/>
    <n v="1044000"/>
    <n v="1"/>
    <n v="10440000"/>
    <n v="0"/>
    <n v="10440000"/>
    <n v="1"/>
    <x v="0"/>
    <n v="1"/>
    <n v="4"/>
    <d v="2021-09-15T00:00:00"/>
    <x v="811"/>
    <n v="10440000"/>
    <n v="762120"/>
    <x v="0"/>
    <s v="Payaxis"/>
    <n v="9677880"/>
    <n v="0.92700000000000005"/>
    <x v="1"/>
  </r>
  <r>
    <s v="ODR7250472568i"/>
    <s v="C410033L"/>
    <x v="10"/>
    <s v="P713443"/>
    <n v="1044000"/>
    <n v="1"/>
    <n v="10440000"/>
    <n v="0"/>
    <n v="10440000"/>
    <n v="1"/>
    <x v="1"/>
    <n v="0"/>
    <n v="4"/>
    <d v="2021-09-12T00:00:00"/>
    <x v="811"/>
    <n v="10440000"/>
    <n v="762120"/>
    <x v="0"/>
    <s v="Payaxis"/>
    <n v="9677880"/>
    <n v="0.92700000000000005"/>
    <x v="1"/>
  </r>
  <r>
    <s v="ODR7542092620n"/>
    <s v="C814229L"/>
    <x v="326"/>
    <s v="P878609"/>
    <n v="1044000"/>
    <n v="1"/>
    <n v="10440000"/>
    <n v="0"/>
    <n v="10440000"/>
    <n v="1"/>
    <x v="0"/>
    <n v="0"/>
    <n v="1"/>
    <d v="2021-07-13T00:00:00"/>
    <x v="812"/>
    <n v="10440000"/>
    <n v="762120"/>
    <x v="7"/>
    <s v="cod"/>
    <n v="9677880"/>
    <n v="0.92700000000000005"/>
    <x v="1"/>
  </r>
  <r>
    <s v="ODR1623048722c"/>
    <s v="C522216L"/>
    <x v="224"/>
    <s v="P576253"/>
    <n v="522000"/>
    <n v="2"/>
    <n v="10440000"/>
    <n v="0"/>
    <n v="10440000"/>
    <n v="1"/>
    <x v="0"/>
    <n v="0"/>
    <n v="1"/>
    <d v="2022-05-12T00:00:00"/>
    <x v="813"/>
    <n v="5220000"/>
    <n v="412380"/>
    <x v="7"/>
    <s v="cod"/>
    <n v="9615240"/>
    <n v="0.92100000000000004"/>
    <x v="2"/>
  </r>
  <r>
    <s v="ODR9096463547w"/>
    <s v="C814229L"/>
    <x v="243"/>
    <s v="P419592"/>
    <n v="1044000"/>
    <n v="1"/>
    <n v="10440000"/>
    <n v="0"/>
    <n v="10440000"/>
    <n v="1"/>
    <x v="0"/>
    <n v="0"/>
    <n v="1"/>
    <d v="2021-07-13T00:00:00"/>
    <x v="814"/>
    <n v="10440000"/>
    <n v="856080"/>
    <x v="7"/>
    <s v="cod"/>
    <n v="9583920"/>
    <n v="0.91800000000000004"/>
    <x v="1"/>
  </r>
  <r>
    <s v="ODR8450648803y"/>
    <s v="C356966L"/>
    <x v="401"/>
    <s v="P748974"/>
    <n v="348000"/>
    <n v="3"/>
    <n v="10440000"/>
    <n v="0"/>
    <n v="10440000"/>
    <n v="1"/>
    <x v="0"/>
    <n v="0"/>
    <n v="1"/>
    <d v="2022-04-22T00:00:00"/>
    <x v="815"/>
    <n v="2634940"/>
    <n v="221328"/>
    <x v="7"/>
    <s v="cod"/>
    <n v="9776016"/>
    <n v="0.93640000000000001"/>
    <x v="2"/>
  </r>
  <r>
    <s v="ODR8423781873t"/>
    <s v="C399101L"/>
    <x v="296"/>
    <s v="P779004"/>
    <n v="345100"/>
    <n v="3"/>
    <n v="10353000"/>
    <n v="0"/>
    <n v="10353000"/>
    <n v="1"/>
    <x v="0"/>
    <n v="0"/>
    <n v="1"/>
    <d v="2021-07-14T00:00:00"/>
    <x v="816"/>
    <n v="3393000"/>
    <n v="298584"/>
    <x v="8"/>
    <s v="cod"/>
    <n v="9457248"/>
    <n v="0.9134789915966387"/>
    <x v="2"/>
  </r>
  <r>
    <s v="ODR7356210417r"/>
    <s v="C842885L"/>
    <x v="155"/>
    <s v="P227752"/>
    <n v="342200"/>
    <n v="3"/>
    <n v="10266000"/>
    <n v="0"/>
    <n v="10266000"/>
    <n v="1"/>
    <x v="0"/>
    <n v="1"/>
    <n v="1"/>
    <d v="2021-10-07T00:00:00"/>
    <x v="817"/>
    <n v="3422000"/>
    <n v="253228"/>
    <x v="7"/>
    <s v="cod"/>
    <n v="9506316"/>
    <n v="0.92600000000000005"/>
    <x v="2"/>
  </r>
  <r>
    <s v="ODR6561296678u"/>
    <s v="C213949L"/>
    <x v="233"/>
    <s v="P614325"/>
    <n v="1026542"/>
    <n v="1"/>
    <n v="10265400"/>
    <n v="0"/>
    <n v="10265400"/>
    <n v="1"/>
    <x v="0"/>
    <n v="0"/>
    <n v="1"/>
    <d v="2021-10-17T00:00:00"/>
    <x v="818"/>
    <n v="10265400"/>
    <n v="810956"/>
    <x v="9"/>
    <s v="cod"/>
    <n v="9454444"/>
    <n v="0.92100103259493049"/>
    <x v="1"/>
  </r>
  <r>
    <s v="ODR5505432606q"/>
    <s v="C741634L"/>
    <x v="318"/>
    <s v="P468750"/>
    <n v="1024686"/>
    <n v="1"/>
    <n v="10246900"/>
    <n v="0"/>
    <n v="10246900"/>
    <n v="1"/>
    <x v="0"/>
    <n v="0"/>
    <n v="1"/>
    <d v="2021-07-09T00:00:00"/>
    <x v="819"/>
    <n v="10246900"/>
    <n v="809448"/>
    <x v="2"/>
    <s v="cod"/>
    <n v="9437452"/>
    <n v="0.92100557241702363"/>
    <x v="1"/>
  </r>
  <r>
    <s v="ODR6275151449a"/>
    <s v="C871729L"/>
    <x v="239"/>
    <s v="P795879"/>
    <n v="1017900"/>
    <n v="1"/>
    <n v="10179000"/>
    <n v="0"/>
    <n v="10179000"/>
    <n v="1"/>
    <x v="0"/>
    <n v="0"/>
    <n v="1"/>
    <d v="2021-09-24T00:00:00"/>
    <x v="820"/>
    <n v="10179000"/>
    <n v="681964"/>
    <x v="9"/>
    <s v="cod"/>
    <n v="9497036"/>
    <n v="0.93300284900284902"/>
    <x v="1"/>
  </r>
  <r>
    <s v="ODR8282670714s"/>
    <s v="C745016L"/>
    <x v="1"/>
    <s v="P867309"/>
    <n v="1017900"/>
    <n v="1"/>
    <n v="10179000"/>
    <n v="0"/>
    <n v="10179000"/>
    <n v="1"/>
    <x v="0"/>
    <n v="1"/>
    <n v="1"/>
    <d v="2021-07-23T00:00:00"/>
    <x v="821"/>
    <n v="10179000"/>
    <n v="814320"/>
    <x v="9"/>
    <s v="cod"/>
    <n v="9364680"/>
    <n v="0.92"/>
    <x v="1"/>
  </r>
  <r>
    <s v="ODR2499287766s"/>
    <s v="C766565L"/>
    <x v="25"/>
    <s v="P936810"/>
    <n v="1015000"/>
    <n v="1"/>
    <n v="10150000"/>
    <n v="0"/>
    <n v="10150000"/>
    <n v="1"/>
    <x v="0"/>
    <n v="0"/>
    <n v="7"/>
    <d v="2022-04-04T00:00:00"/>
    <x v="822"/>
    <n v="10150000"/>
    <n v="852600"/>
    <x v="8"/>
    <s v="Easypay"/>
    <n v="9297400"/>
    <n v="0.91600000000000004"/>
    <x v="1"/>
  </r>
  <r>
    <s v="ODR2382784418l"/>
    <s v="C850633L"/>
    <x v="344"/>
    <s v="P900471"/>
    <n v="1009200"/>
    <n v="1"/>
    <n v="10092000"/>
    <n v="0"/>
    <n v="10092000"/>
    <n v="1"/>
    <x v="0"/>
    <n v="0"/>
    <n v="1"/>
    <d v="2021-12-20T00:00:00"/>
    <x v="652"/>
    <n v="10092000"/>
    <n v="686256"/>
    <x v="8"/>
    <s v="cod"/>
    <n v="9405744"/>
    <n v="0.93200000000000005"/>
    <x v="1"/>
  </r>
  <r>
    <s v="ODR2390697264t"/>
    <s v="C465263L"/>
    <x v="158"/>
    <s v="P900471"/>
    <n v="1009200"/>
    <n v="1"/>
    <n v="10092000"/>
    <n v="0"/>
    <n v="10092000"/>
    <n v="1"/>
    <x v="1"/>
    <n v="0"/>
    <n v="1"/>
    <d v="2022-02-01T00:00:00"/>
    <x v="652"/>
    <n v="10092000"/>
    <n v="686256"/>
    <x v="8"/>
    <s v="cod"/>
    <n v="9405744"/>
    <n v="0.93200000000000005"/>
    <x v="1"/>
  </r>
  <r>
    <s v="ODR4249072033m"/>
    <s v="C337702L"/>
    <x v="182"/>
    <s v="P900471"/>
    <n v="1009200"/>
    <n v="1"/>
    <n v="10092000"/>
    <n v="0"/>
    <n v="10092000"/>
    <n v="1"/>
    <x v="1"/>
    <n v="0"/>
    <n v="1"/>
    <d v="2022-02-05T00:00:00"/>
    <x v="652"/>
    <n v="10092000"/>
    <n v="686256"/>
    <x v="8"/>
    <s v="cod"/>
    <n v="9405744"/>
    <n v="0.93200000000000005"/>
    <x v="1"/>
  </r>
  <r>
    <s v="ODR7339409410v"/>
    <s v="C724832L"/>
    <x v="290"/>
    <s v="P900471"/>
    <n v="1009200"/>
    <n v="1"/>
    <n v="10092000"/>
    <n v="0"/>
    <n v="10092000"/>
    <n v="1"/>
    <x v="0"/>
    <n v="0"/>
    <n v="1"/>
    <d v="2022-02-15T00:00:00"/>
    <x v="652"/>
    <n v="10092000"/>
    <n v="686256"/>
    <x v="8"/>
    <s v="cod"/>
    <n v="9405744"/>
    <n v="0.93200000000000005"/>
    <x v="1"/>
  </r>
  <r>
    <s v="ODR1197959625d"/>
    <s v="C695592L"/>
    <x v="193"/>
    <s v="P525763"/>
    <n v="997600"/>
    <n v="1"/>
    <n v="9976000"/>
    <n v="0"/>
    <n v="9976000"/>
    <n v="1"/>
    <x v="0"/>
    <n v="1"/>
    <n v="8"/>
    <d v="2021-07-13T00:00:00"/>
    <x v="823"/>
    <n v="9976000"/>
    <n v="847960"/>
    <x v="2"/>
    <s v="ublcreditcard"/>
    <n v="9128040"/>
    <n v="0.91500000000000004"/>
    <x v="2"/>
  </r>
  <r>
    <s v="ODR4295019119n"/>
    <s v="C969315L"/>
    <x v="374"/>
    <s v="P525763"/>
    <n v="997600"/>
    <n v="1"/>
    <n v="9976000"/>
    <n v="0"/>
    <n v="9976000"/>
    <n v="1"/>
    <x v="0"/>
    <n v="1"/>
    <n v="1"/>
    <d v="2021-07-09T00:00:00"/>
    <x v="823"/>
    <n v="9976000"/>
    <n v="847960"/>
    <x v="2"/>
    <s v="cod"/>
    <n v="9128040"/>
    <n v="0.91500000000000004"/>
    <x v="2"/>
  </r>
  <r>
    <s v="ODR3005231715f"/>
    <s v="C410639L"/>
    <x v="231"/>
    <s v="P525763"/>
    <n v="997600"/>
    <n v="1"/>
    <n v="9976000"/>
    <n v="0"/>
    <n v="9976000"/>
    <n v="1"/>
    <x v="1"/>
    <n v="0"/>
    <n v="8"/>
    <d v="2021-09-14T00:00:00"/>
    <x v="823"/>
    <n v="9976000"/>
    <n v="847960"/>
    <x v="2"/>
    <s v="ublcreditcard"/>
    <n v="9128040"/>
    <n v="0.91500000000000004"/>
    <x v="2"/>
  </r>
  <r>
    <s v="ODR1593394563w"/>
    <s v="C609115L"/>
    <x v="169"/>
    <s v="P701301"/>
    <n v="142100"/>
    <n v="7"/>
    <n v="9947000"/>
    <n v="0"/>
    <n v="9947000"/>
    <n v="1"/>
    <x v="0"/>
    <n v="0"/>
    <n v="1"/>
    <d v="2021-12-12T00:00:00"/>
    <x v="824"/>
    <n v="1421000"/>
    <n v="109388"/>
    <x v="8"/>
    <s v="cod"/>
    <n v="9181284"/>
    <n v="0.92302040816326536"/>
    <x v="2"/>
  </r>
  <r>
    <s v="ODR8567031390m"/>
    <s v="C296643L"/>
    <x v="332"/>
    <s v="P154158"/>
    <n v="986000"/>
    <n v="1"/>
    <n v="9860000"/>
    <n v="0"/>
    <n v="9860000"/>
    <n v="1"/>
    <x v="0"/>
    <n v="0"/>
    <n v="1"/>
    <d v="2022-05-08T00:00:00"/>
    <x v="825"/>
    <n v="9860000"/>
    <n v="759220"/>
    <x v="8"/>
    <s v="cod"/>
    <n v="9100780"/>
    <n v="0.92300000000000004"/>
    <x v="2"/>
  </r>
  <r>
    <s v="ODR6927282882q"/>
    <s v="C822501L"/>
    <x v="112"/>
    <s v="P984088"/>
    <n v="986000"/>
    <n v="1"/>
    <n v="9860000"/>
    <n v="0"/>
    <n v="9860000"/>
    <n v="1"/>
    <x v="0"/>
    <n v="0"/>
    <n v="1"/>
    <d v="2022-03-25T00:00:00"/>
    <x v="826"/>
    <n v="9860000"/>
    <n v="670480"/>
    <x v="11"/>
    <s v="cod"/>
    <n v="9189520"/>
    <n v="0.93200000000000005"/>
    <x v="2"/>
  </r>
  <r>
    <s v="ODR4559640514e"/>
    <s v="C232383L"/>
    <x v="273"/>
    <s v="P118859"/>
    <n v="985942"/>
    <n v="1"/>
    <n v="9859420"/>
    <n v="0"/>
    <n v="9859420"/>
    <n v="1"/>
    <x v="1"/>
    <n v="0"/>
    <n v="9"/>
    <d v="2021-07-04T00:00:00"/>
    <x v="827"/>
    <n v="9859420"/>
    <n v="640842"/>
    <x v="14"/>
    <s v="mygateway"/>
    <n v="9218578"/>
    <n v="0.93500205894464383"/>
    <x v="2"/>
  </r>
  <r>
    <s v="ODR4681265841r"/>
    <s v="C358924L"/>
    <x v="48"/>
    <s v="P502432"/>
    <n v="985942"/>
    <n v="1"/>
    <n v="9859420"/>
    <n v="0"/>
    <n v="9859420"/>
    <n v="1"/>
    <x v="0"/>
    <n v="1"/>
    <n v="1"/>
    <d v="2021-07-15T00:00:00"/>
    <x v="828"/>
    <n v="9859420"/>
    <n v="828182"/>
    <x v="14"/>
    <s v="cod"/>
    <n v="9031238"/>
    <n v="0.91600094123183717"/>
    <x v="2"/>
  </r>
  <r>
    <s v="ODR1306444234s"/>
    <s v="C204382L"/>
    <x v="221"/>
    <s v="P349342"/>
    <n v="985942"/>
    <n v="1"/>
    <n v="9859420"/>
    <n v="0"/>
    <n v="9859420"/>
    <n v="1"/>
    <x v="0"/>
    <n v="0"/>
    <n v="1"/>
    <d v="2021-07-28T00:00:00"/>
    <x v="829"/>
    <n v="9859420"/>
    <n v="778882"/>
    <x v="14"/>
    <s v="cod"/>
    <n v="9080538"/>
    <n v="0.92100123536678624"/>
    <x v="2"/>
  </r>
  <r>
    <s v="ODR9529168272a"/>
    <s v="C191638L"/>
    <x v="169"/>
    <s v="P661017"/>
    <n v="982520"/>
    <n v="1"/>
    <n v="9825200"/>
    <n v="0"/>
    <n v="9825200"/>
    <n v="1"/>
    <x v="1"/>
    <n v="0"/>
    <n v="1"/>
    <d v="2021-12-05T00:00:00"/>
    <x v="830"/>
    <n v="9825200"/>
    <n v="648440"/>
    <x v="7"/>
    <s v="cod"/>
    <n v="9176760"/>
    <n v="0.93400236127508851"/>
    <x v="2"/>
  </r>
  <r>
    <s v="ODR1177732378v"/>
    <s v="C378684L"/>
    <x v="289"/>
    <s v="P661017"/>
    <n v="982520"/>
    <n v="1"/>
    <n v="9825200"/>
    <n v="0"/>
    <n v="9825200"/>
    <n v="1"/>
    <x v="0"/>
    <n v="0"/>
    <n v="1"/>
    <d v="2021-07-03T00:00:00"/>
    <x v="830"/>
    <n v="9825200"/>
    <n v="648440"/>
    <x v="7"/>
    <s v="cod"/>
    <n v="9176760"/>
    <n v="0.93400236127508851"/>
    <x v="2"/>
  </r>
  <r>
    <s v="ODR8610692917e"/>
    <s v="C113767L"/>
    <x v="344"/>
    <s v="P722399"/>
    <n v="980200"/>
    <n v="1"/>
    <n v="9802000"/>
    <n v="0"/>
    <n v="9802000"/>
    <n v="1"/>
    <x v="0"/>
    <n v="0"/>
    <n v="1"/>
    <d v="2021-11-15T00:00:00"/>
    <x v="831"/>
    <n v="8821800"/>
    <n v="758640"/>
    <x v="6"/>
    <s v="cod"/>
    <n v="9043360"/>
    <n v="0.92260355029585794"/>
    <x v="2"/>
  </r>
  <r>
    <s v="ODR3749939082a"/>
    <s v="C773779L"/>
    <x v="105"/>
    <s v="P912645"/>
    <n v="980200"/>
    <n v="1"/>
    <n v="9802000"/>
    <n v="0"/>
    <n v="9802000"/>
    <n v="1"/>
    <x v="0"/>
    <n v="0"/>
    <n v="4"/>
    <d v="2022-08-02T00:00:00"/>
    <x v="832"/>
    <n v="9802000"/>
    <n v="803764"/>
    <x v="14"/>
    <s v="Payaxis"/>
    <n v="8998236"/>
    <n v="0.91800000000000004"/>
    <x v="2"/>
  </r>
  <r>
    <s v="ODR2588305537s"/>
    <s v="C227974L"/>
    <x v="407"/>
    <s v="P954541"/>
    <n v="980142"/>
    <n v="1"/>
    <n v="9801420"/>
    <n v="0"/>
    <n v="9801420"/>
    <n v="1"/>
    <x v="0"/>
    <n v="1"/>
    <n v="1"/>
    <d v="2021-07-08T00:00:00"/>
    <x v="833"/>
    <n v="9801420"/>
    <n v="617468"/>
    <x v="4"/>
    <s v="cod"/>
    <n v="9183952"/>
    <n v="0.93700218947866742"/>
    <x v="2"/>
  </r>
  <r>
    <s v="ODR6432552152w"/>
    <s v="C623383L"/>
    <x v="75"/>
    <s v="P170108"/>
    <n v="979620"/>
    <n v="1"/>
    <n v="9796200"/>
    <n v="0"/>
    <n v="9796200"/>
    <n v="1"/>
    <x v="0"/>
    <n v="0"/>
    <n v="4"/>
    <d v="2021-10-06T00:00:00"/>
    <x v="834"/>
    <n v="9796200"/>
    <n v="695478"/>
    <x v="1"/>
    <s v="Payaxis"/>
    <n v="9100722"/>
    <n v="0.92900532859680285"/>
    <x v="2"/>
  </r>
  <r>
    <s v="ODR3914618505z"/>
    <s v="C690725L"/>
    <x v="139"/>
    <s v="P170108"/>
    <n v="979620"/>
    <n v="1"/>
    <n v="9796200"/>
    <n v="0"/>
    <n v="9796200"/>
    <n v="1"/>
    <x v="1"/>
    <n v="0"/>
    <n v="4"/>
    <d v="2022-05-04T00:00:00"/>
    <x v="834"/>
    <n v="9796200"/>
    <n v="695478"/>
    <x v="1"/>
    <s v="Payaxis"/>
    <n v="9100722"/>
    <n v="0.92900532859680285"/>
    <x v="2"/>
  </r>
  <r>
    <s v="ODR7415892699n"/>
    <s v="C308989L"/>
    <x v="299"/>
    <s v="P115955"/>
    <n v="976720"/>
    <n v="1"/>
    <n v="9767200"/>
    <n v="0"/>
    <n v="9767200"/>
    <n v="1"/>
    <x v="0"/>
    <n v="0"/>
    <n v="3"/>
    <d v="2022-02-18T00:00:00"/>
    <x v="835"/>
    <n v="9767200"/>
    <n v="771574"/>
    <x v="9"/>
    <s v="customercredit"/>
    <n v="8995626"/>
    <n v="0.92100356294536823"/>
    <x v="2"/>
  </r>
  <r>
    <s v="ODR6296590941f"/>
    <s v="C483469L"/>
    <x v="275"/>
    <s v="P664665"/>
    <n v="488360"/>
    <n v="2"/>
    <n v="9767200"/>
    <n v="0"/>
    <n v="9767200"/>
    <n v="1"/>
    <x v="0"/>
    <n v="1"/>
    <n v="1"/>
    <d v="2021-07-26T00:00:00"/>
    <x v="836"/>
    <n v="4883600"/>
    <n v="410176"/>
    <x v="0"/>
    <s v="cod"/>
    <n v="8946848"/>
    <n v="0.91600950118764846"/>
    <x v="2"/>
  </r>
  <r>
    <s v="ODR6031561471r"/>
    <s v="C239306L"/>
    <x v="360"/>
    <s v="P664665"/>
    <n v="488360"/>
    <n v="2"/>
    <n v="9767200"/>
    <n v="0"/>
    <n v="9767200"/>
    <n v="1"/>
    <x v="0"/>
    <n v="1"/>
    <n v="1"/>
    <d v="2021-07-21T00:00:00"/>
    <x v="836"/>
    <n v="4883600"/>
    <n v="410176"/>
    <x v="0"/>
    <s v="cod"/>
    <n v="8946848"/>
    <n v="0.91600950118764846"/>
    <x v="2"/>
  </r>
  <r>
    <s v="ODR8689623486d"/>
    <s v="C972737L"/>
    <x v="389"/>
    <s v="P286419"/>
    <n v="974400"/>
    <n v="1"/>
    <n v="9744000"/>
    <n v="0"/>
    <n v="9744000"/>
    <n v="1"/>
    <x v="0"/>
    <n v="1"/>
    <n v="1"/>
    <d v="2021-07-21T00:00:00"/>
    <x v="837"/>
    <n v="9744000"/>
    <n v="633360"/>
    <x v="9"/>
    <s v="cod"/>
    <n v="9110640"/>
    <n v="0.93500000000000005"/>
    <x v="2"/>
  </r>
  <r>
    <s v="ODR7170585256u"/>
    <s v="C900915L"/>
    <x v="169"/>
    <s v="P692763"/>
    <n v="974400"/>
    <n v="1"/>
    <n v="9744000"/>
    <n v="0"/>
    <n v="9744000"/>
    <n v="1"/>
    <x v="0"/>
    <n v="1"/>
    <n v="1"/>
    <d v="2021-09-15T00:00:00"/>
    <x v="838"/>
    <n v="9744000"/>
    <n v="584640"/>
    <x v="9"/>
    <s v="cod"/>
    <n v="9159360"/>
    <n v="0.94"/>
    <x v="2"/>
  </r>
  <r>
    <s v="ODR2905321219c"/>
    <s v="C972737L"/>
    <x v="276"/>
    <s v="P286419"/>
    <n v="974400"/>
    <n v="1"/>
    <n v="9744000"/>
    <n v="0"/>
    <n v="9744000"/>
    <n v="1"/>
    <x v="0"/>
    <n v="0"/>
    <n v="1"/>
    <d v="2021-07-21T00:00:00"/>
    <x v="837"/>
    <n v="9744000"/>
    <n v="633360"/>
    <x v="9"/>
    <s v="cod"/>
    <n v="9110640"/>
    <n v="0.93500000000000005"/>
    <x v="2"/>
  </r>
  <r>
    <s v="ODR7466179525b"/>
    <s v="C790532L"/>
    <x v="49"/>
    <s v="P540895"/>
    <n v="970050"/>
    <n v="1"/>
    <n v="9700500"/>
    <n v="0"/>
    <n v="9700500"/>
    <n v="1"/>
    <x v="1"/>
    <n v="0"/>
    <n v="4"/>
    <d v="2021-11-26T00:00:00"/>
    <x v="839"/>
    <n v="9700500"/>
    <n v="708122"/>
    <x v="9"/>
    <s v="Payaxis"/>
    <n v="8992378"/>
    <n v="0.92700149476831095"/>
    <x v="2"/>
  </r>
  <r>
    <s v="ODR2919345584c"/>
    <s v="C196051L"/>
    <x v="350"/>
    <s v="P744942"/>
    <n v="966860"/>
    <n v="1"/>
    <n v="9668600"/>
    <n v="0"/>
    <n v="9668600"/>
    <n v="1"/>
    <x v="1"/>
    <n v="0"/>
    <n v="1"/>
    <d v="2021-07-28T00:00:00"/>
    <x v="840"/>
    <n v="9668600"/>
    <n v="802488"/>
    <x v="1"/>
    <s v="cod"/>
    <n v="8866112"/>
    <n v="0.91700059988002403"/>
    <x v="2"/>
  </r>
  <r>
    <s v="ODR4734435079s"/>
    <s v="C363835L"/>
    <x v="73"/>
    <s v="P375872"/>
    <n v="962800"/>
    <n v="1"/>
    <n v="9628000"/>
    <n v="0"/>
    <n v="9628000"/>
    <n v="1"/>
    <x v="1"/>
    <n v="0"/>
    <n v="4"/>
    <d v="2022-05-24T00:00:00"/>
    <x v="841"/>
    <n v="9628000"/>
    <n v="856892"/>
    <x v="2"/>
    <s v="Payaxis"/>
    <n v="8771108"/>
    <n v="0.91100000000000003"/>
    <x v="2"/>
  </r>
  <r>
    <s v="ODR9568376125y"/>
    <s v="C337184L"/>
    <x v="287"/>
    <s v="P146818"/>
    <n v="478500"/>
    <n v="2"/>
    <n v="9570000"/>
    <n v="0"/>
    <n v="9570000"/>
    <n v="1"/>
    <x v="1"/>
    <n v="0"/>
    <n v="4"/>
    <d v="2022-01-04T00:00:00"/>
    <x v="842"/>
    <n v="4785000"/>
    <n v="358846"/>
    <x v="2"/>
    <s v="Payaxis"/>
    <n v="8852308"/>
    <n v="0.92500606060606061"/>
    <x v="2"/>
  </r>
  <r>
    <s v="ODR1200987737j"/>
    <s v="C720280L"/>
    <x v="318"/>
    <s v="P589695"/>
    <n v="957000"/>
    <n v="1"/>
    <n v="9570000"/>
    <n v="0"/>
    <n v="9570000"/>
    <n v="1"/>
    <x v="1"/>
    <n v="0"/>
    <n v="4"/>
    <d v="2021-12-28T00:00:00"/>
    <x v="843"/>
    <n v="9570000"/>
    <n v="717750"/>
    <x v="3"/>
    <s v="Payaxis"/>
    <n v="8852250"/>
    <n v="0.92500000000000004"/>
    <x v="2"/>
  </r>
  <r>
    <s v="ODR5272224032t"/>
    <s v="C212002L"/>
    <x v="215"/>
    <s v="P846112"/>
    <n v="957000"/>
    <n v="1"/>
    <n v="9570000"/>
    <n v="0"/>
    <n v="9570000"/>
    <n v="1"/>
    <x v="1"/>
    <n v="0"/>
    <n v="1"/>
    <d v="2022-01-06T00:00:00"/>
    <x v="844"/>
    <n v="9570000"/>
    <n v="698610"/>
    <x v="9"/>
    <s v="cod"/>
    <n v="8871390"/>
    <n v="0.92700000000000005"/>
    <x v="2"/>
  </r>
  <r>
    <s v="ODR5927726820c"/>
    <s v="C255724L"/>
    <x v="408"/>
    <s v="P236490"/>
    <n v="957000"/>
    <n v="1"/>
    <n v="9570000"/>
    <n v="0"/>
    <n v="9570000"/>
    <n v="1"/>
    <x v="1"/>
    <n v="0"/>
    <n v="1"/>
    <d v="2021-07-09T00:00:00"/>
    <x v="845"/>
    <n v="9570000"/>
    <n v="612480"/>
    <x v="4"/>
    <s v="cod"/>
    <n v="8957520"/>
    <n v="0.93600000000000005"/>
    <x v="2"/>
  </r>
  <r>
    <s v="ODR6852227182g"/>
    <s v="C872421L"/>
    <x v="357"/>
    <s v="P887380"/>
    <n v="19140"/>
    <n v="50"/>
    <n v="9570000"/>
    <n v="0"/>
    <n v="9570000"/>
    <n v="1"/>
    <x v="0"/>
    <n v="1"/>
    <n v="1"/>
    <d v="2021-08-25T00:00:00"/>
    <x v="846"/>
    <n v="191400"/>
    <n v="17226"/>
    <x v="11"/>
    <s v="cod"/>
    <n v="8708700"/>
    <n v="0.91"/>
    <x v="0"/>
  </r>
  <r>
    <s v="ODR1137425622e"/>
    <s v="C872421L"/>
    <x v="362"/>
    <s v="P887380"/>
    <n v="19140"/>
    <n v="50"/>
    <n v="9570000"/>
    <n v="0"/>
    <n v="9570000"/>
    <n v="1"/>
    <x v="0"/>
    <n v="1"/>
    <n v="1"/>
    <d v="2021-08-25T00:00:00"/>
    <x v="846"/>
    <n v="191400"/>
    <n v="17226"/>
    <x v="11"/>
    <s v="cod"/>
    <n v="8708700"/>
    <n v="0.91"/>
    <x v="0"/>
  </r>
  <r>
    <s v="ODR6144323116p"/>
    <s v="C360295L"/>
    <x v="148"/>
    <s v="P849120"/>
    <n v="955840"/>
    <n v="1"/>
    <n v="9558400"/>
    <n v="0"/>
    <n v="9558400"/>
    <n v="1"/>
    <x v="0"/>
    <n v="1"/>
    <n v="3"/>
    <d v="2022-01-12T00:00:00"/>
    <x v="847"/>
    <n v="9558400"/>
    <n v="735962"/>
    <x v="9"/>
    <s v="customercredit"/>
    <n v="8822438"/>
    <n v="0.92300364077669905"/>
    <x v="2"/>
  </r>
  <r>
    <s v="ODR7188486659n"/>
    <s v="C872421L"/>
    <x v="232"/>
    <s v="P765136"/>
    <n v="18850"/>
    <n v="50"/>
    <n v="9425000"/>
    <n v="0"/>
    <n v="9425000"/>
    <n v="1"/>
    <x v="0"/>
    <n v="1"/>
    <n v="1"/>
    <d v="2021-08-25T00:00:00"/>
    <x v="848"/>
    <n v="188500"/>
    <n v="12818"/>
    <x v="11"/>
    <s v="cod"/>
    <n v="8784100"/>
    <n v="0.93200000000000005"/>
    <x v="0"/>
  </r>
  <r>
    <s v="ODR2293599882u"/>
    <s v="C886572L"/>
    <x v="227"/>
    <s v="P594703"/>
    <n v="939600"/>
    <n v="1"/>
    <n v="9396000"/>
    <n v="0"/>
    <n v="9396000"/>
    <n v="1"/>
    <x v="0"/>
    <n v="0"/>
    <n v="1"/>
    <d v="2021-07-09T00:00:00"/>
    <x v="849"/>
    <n v="9396000"/>
    <n v="676512"/>
    <x v="7"/>
    <s v="cod"/>
    <n v="8719488"/>
    <n v="0.92800000000000005"/>
    <x v="2"/>
  </r>
  <r>
    <s v="ODR7259039961y"/>
    <s v="C886572L"/>
    <x v="221"/>
    <s v="P594703"/>
    <n v="939600"/>
    <n v="1"/>
    <n v="9396000"/>
    <n v="0"/>
    <n v="9396000"/>
    <n v="1"/>
    <x v="0"/>
    <n v="1"/>
    <n v="1"/>
    <d v="2021-07-09T00:00:00"/>
    <x v="849"/>
    <n v="9396000"/>
    <n v="676512"/>
    <x v="7"/>
    <s v="cod"/>
    <n v="8719488"/>
    <n v="0.92800000000000005"/>
    <x v="2"/>
  </r>
  <r>
    <s v="ODR3979572623d"/>
    <s v="C374672L"/>
    <x v="334"/>
    <s v="P541340"/>
    <n v="939600"/>
    <n v="1"/>
    <n v="9396000"/>
    <n v="0"/>
    <n v="9396000"/>
    <n v="1"/>
    <x v="0"/>
    <n v="0"/>
    <n v="1"/>
    <d v="2021-07-17T00:00:00"/>
    <x v="850"/>
    <n v="9396000"/>
    <n v="620136"/>
    <x v="7"/>
    <s v="cod"/>
    <n v="8775864"/>
    <n v="0.93400000000000005"/>
    <x v="2"/>
  </r>
  <r>
    <s v="ODR6031501931q"/>
    <s v="C426604L"/>
    <x v="288"/>
    <s v="P404687"/>
    <n v="939542"/>
    <n v="1"/>
    <n v="9395420"/>
    <n v="0"/>
    <n v="9395420"/>
    <n v="1"/>
    <x v="1"/>
    <n v="0"/>
    <n v="1"/>
    <d v="2021-11-08T00:00:00"/>
    <x v="851"/>
    <n v="9395420"/>
    <n v="742226"/>
    <x v="9"/>
    <s v="cod"/>
    <n v="8653194"/>
    <n v="0.92100129637631956"/>
    <x v="2"/>
  </r>
  <r>
    <s v="ODR1286487019l"/>
    <s v="C301066L"/>
    <x v="304"/>
    <s v="P505307"/>
    <n v="936062"/>
    <n v="1"/>
    <n v="9360620"/>
    <n v="0"/>
    <n v="9360620"/>
    <n v="1"/>
    <x v="0"/>
    <n v="1"/>
    <n v="1"/>
    <d v="2022-03-13T00:00:00"/>
    <x v="852"/>
    <n v="9360620"/>
    <n v="795644"/>
    <x v="3"/>
    <s v="cod"/>
    <n v="8564976"/>
    <n v="0.91500092942561495"/>
    <x v="2"/>
  </r>
  <r>
    <s v="ODR1943850457r"/>
    <s v="C942237L"/>
    <x v="403"/>
    <s v="P914543"/>
    <n v="464000"/>
    <n v="2"/>
    <n v="9280000"/>
    <n v="0"/>
    <n v="9280000"/>
    <n v="1"/>
    <x v="1"/>
    <n v="0"/>
    <n v="8"/>
    <d v="2021-09-11T00:00:00"/>
    <x v="853"/>
    <n v="4640000"/>
    <n v="315520"/>
    <x v="7"/>
    <s v="ublcreditcard"/>
    <n v="8648960"/>
    <n v="0.93200000000000005"/>
    <x v="2"/>
  </r>
  <r>
    <s v="ODR5792609992x"/>
    <s v="C792683L"/>
    <x v="22"/>
    <s v="P747087"/>
    <n v="927942"/>
    <n v="1"/>
    <n v="9279420"/>
    <n v="0"/>
    <n v="9279420"/>
    <n v="1"/>
    <x v="0"/>
    <n v="0"/>
    <n v="1"/>
    <d v="2022-05-23T00:00:00"/>
    <x v="854"/>
    <n v="9047420"/>
    <n v="778070"/>
    <x v="4"/>
    <s v="cod"/>
    <n v="8501350"/>
    <n v="0.91615100943808991"/>
    <x v="2"/>
  </r>
  <r>
    <s v="ODR3160891340m"/>
    <s v="C831683L"/>
    <x v="110"/>
    <s v="P504355"/>
    <n v="463942"/>
    <n v="2"/>
    <n v="9278840"/>
    <n v="0"/>
    <n v="9278840"/>
    <n v="1"/>
    <x v="0"/>
    <n v="1"/>
    <n v="11"/>
    <d v="2021-07-03T00:00:00"/>
    <x v="855"/>
    <n v="4579100"/>
    <n v="343418"/>
    <x v="3"/>
    <s v="cashatdoorstep"/>
    <n v="8592004"/>
    <n v="0.92597824728091016"/>
    <x v="2"/>
  </r>
  <r>
    <s v="ODR7265453437n"/>
    <s v="C807552L"/>
    <x v="319"/>
    <s v="P862377"/>
    <n v="921330"/>
    <n v="1"/>
    <n v="9213300"/>
    <n v="0"/>
    <n v="9213300"/>
    <n v="1"/>
    <x v="0"/>
    <n v="1"/>
    <n v="1"/>
    <d v="2021-12-18T00:00:00"/>
    <x v="856"/>
    <n v="9213300"/>
    <n v="718620"/>
    <x v="3"/>
    <s v="cod"/>
    <n v="8494680"/>
    <n v="0.92200188857412657"/>
    <x v="2"/>
  </r>
  <r>
    <s v="ODR1119282607l"/>
    <s v="C192625L"/>
    <x v="206"/>
    <s v="P146984"/>
    <n v="919300"/>
    <n v="1"/>
    <n v="9193000"/>
    <n v="0"/>
    <n v="9193000"/>
    <n v="1"/>
    <x v="1"/>
    <n v="0"/>
    <n v="8"/>
    <d v="2021-07-27T00:00:00"/>
    <x v="857"/>
    <n v="9193000"/>
    <n v="671060"/>
    <x v="1"/>
    <s v="ublcreditcard"/>
    <n v="8521940"/>
    <n v="0.92700315457413252"/>
    <x v="2"/>
  </r>
  <r>
    <s v="ODR3253298181w"/>
    <s v="C435752L"/>
    <x v="64"/>
    <s v="P782582"/>
    <n v="904800"/>
    <n v="1"/>
    <n v="9048000"/>
    <n v="0"/>
    <n v="9048000"/>
    <n v="1"/>
    <x v="0"/>
    <n v="1"/>
    <n v="1"/>
    <d v="2021-11-05T00:00:00"/>
    <x v="858"/>
    <n v="9048000"/>
    <n v="787176"/>
    <x v="10"/>
    <s v="cod"/>
    <n v="8260824"/>
    <n v="0.91300000000000003"/>
    <x v="2"/>
  </r>
  <r>
    <s v="ODR3901901375g"/>
    <s v="C940999L"/>
    <x v="193"/>
    <s v="P782582"/>
    <n v="904800"/>
    <n v="1"/>
    <n v="9048000"/>
    <n v="0"/>
    <n v="9048000"/>
    <n v="1"/>
    <x v="1"/>
    <n v="0"/>
    <n v="8"/>
    <d v="2021-07-19T00:00:00"/>
    <x v="858"/>
    <n v="9048000"/>
    <n v="787176"/>
    <x v="10"/>
    <s v="ublcreditcard"/>
    <n v="8260824"/>
    <n v="0.91300000000000003"/>
    <x v="2"/>
  </r>
  <r>
    <s v="ODR8279910836s"/>
    <s v="C872595L"/>
    <x v="276"/>
    <s v="P167095"/>
    <n v="899000"/>
    <n v="1"/>
    <n v="8990000"/>
    <n v="0"/>
    <n v="8990000"/>
    <n v="1"/>
    <x v="0"/>
    <n v="1"/>
    <n v="1"/>
    <d v="2021-07-05T00:00:00"/>
    <x v="859"/>
    <n v="8990000"/>
    <n v="611320"/>
    <x v="3"/>
    <s v="cod"/>
    <n v="8378680"/>
    <n v="0.93200000000000005"/>
    <x v="2"/>
  </r>
  <r>
    <s v="ODR9439085138p"/>
    <s v="C814229L"/>
    <x v="120"/>
    <s v="P866332"/>
    <n v="899000"/>
    <n v="1"/>
    <n v="8990000"/>
    <n v="0"/>
    <n v="8990000"/>
    <n v="1"/>
    <x v="0"/>
    <n v="0"/>
    <n v="1"/>
    <d v="2021-07-13T00:00:00"/>
    <x v="860"/>
    <n v="8990000"/>
    <n v="800110"/>
    <x v="3"/>
    <s v="cod"/>
    <n v="8189890"/>
    <n v="0.91100000000000003"/>
    <x v="2"/>
  </r>
  <r>
    <s v="ODR7894790180i"/>
    <s v="C567307L"/>
    <x v="280"/>
    <s v="P358912"/>
    <n v="899000"/>
    <n v="1"/>
    <n v="8990000"/>
    <n v="0"/>
    <n v="8990000"/>
    <n v="1"/>
    <x v="0"/>
    <n v="0"/>
    <n v="1"/>
    <d v="2021-09-07T00:00:00"/>
    <x v="108"/>
    <n v="8091000"/>
    <n v="606796"/>
    <x v="6"/>
    <s v="cod"/>
    <n v="8383204"/>
    <n v="0.93250322580645162"/>
    <x v="2"/>
  </r>
  <r>
    <s v="ODR9936739968b"/>
    <s v="C485693L"/>
    <x v="297"/>
    <s v="P454002"/>
    <n v="896680"/>
    <n v="1"/>
    <n v="8966800"/>
    <n v="0"/>
    <n v="8966800"/>
    <n v="1"/>
    <x v="0"/>
    <n v="0"/>
    <n v="1"/>
    <d v="2021-07-02T00:00:00"/>
    <x v="861"/>
    <n v="8966800"/>
    <n v="708354"/>
    <x v="2"/>
    <s v="cod"/>
    <n v="8258446"/>
    <n v="0.92100258732212159"/>
    <x v="2"/>
  </r>
  <r>
    <s v="ODR9962764910c"/>
    <s v="C577176L"/>
    <x v="52"/>
    <s v="P341170"/>
    <n v="446600"/>
    <n v="2"/>
    <n v="8932000"/>
    <n v="0"/>
    <n v="8932000"/>
    <n v="1"/>
    <x v="1"/>
    <n v="0"/>
    <n v="1"/>
    <d v="2022-06-01T00:00:00"/>
    <x v="125"/>
    <n v="4321000"/>
    <n v="345680"/>
    <x v="3"/>
    <s v="cod"/>
    <n v="8240640"/>
    <n v="0.92259740259740264"/>
    <x v="2"/>
  </r>
  <r>
    <s v="ODR2337891809l"/>
    <s v="C851620L"/>
    <x v="197"/>
    <s v="P370891"/>
    <n v="35380"/>
    <n v="25"/>
    <n v="8845000"/>
    <n v="0"/>
    <n v="8845000"/>
    <n v="1"/>
    <x v="1"/>
    <n v="0"/>
    <n v="1"/>
    <d v="2021-10-06T00:00:00"/>
    <x v="862"/>
    <n v="353800"/>
    <n v="25462"/>
    <x v="5"/>
    <s v="cod"/>
    <n v="8208450"/>
    <n v="0.92803278688524593"/>
    <x v="0"/>
  </r>
  <r>
    <s v="ODR4150726008f"/>
    <s v="C710795L"/>
    <x v="1"/>
    <s v="P722399"/>
    <n v="882180"/>
    <n v="1"/>
    <n v="8821800"/>
    <n v="0"/>
    <n v="8821800"/>
    <n v="1"/>
    <x v="1"/>
    <n v="0"/>
    <n v="2"/>
    <d v="2021-11-10T00:00:00"/>
    <x v="831"/>
    <n v="8821800"/>
    <n v="758640"/>
    <x v="6"/>
    <s v="jazzvoucher"/>
    <n v="8063160"/>
    <n v="0.91400394477317559"/>
    <x v="2"/>
  </r>
  <r>
    <s v="ODR7352766540k"/>
    <s v="C485693L"/>
    <x v="211"/>
    <s v="P760224"/>
    <n v="881600"/>
    <n v="1"/>
    <n v="8816000"/>
    <n v="0"/>
    <n v="8816000"/>
    <n v="1"/>
    <x v="0"/>
    <n v="0"/>
    <n v="1"/>
    <d v="2021-07-02T00:00:00"/>
    <x v="863"/>
    <n v="8816000"/>
    <n v="599488"/>
    <x v="2"/>
    <s v="cod"/>
    <n v="8216512"/>
    <n v="0.93200000000000005"/>
    <x v="2"/>
  </r>
  <r>
    <s v="ODR1745879070b"/>
    <s v="C283866L"/>
    <x v="231"/>
    <s v="P334698"/>
    <n v="440800"/>
    <n v="2"/>
    <n v="8816000"/>
    <n v="0"/>
    <n v="8816000"/>
    <n v="1"/>
    <x v="0"/>
    <n v="0"/>
    <n v="4"/>
    <d v="2021-07-18T00:00:00"/>
    <x v="864"/>
    <n v="4408000"/>
    <n v="317376"/>
    <x v="8"/>
    <s v="Payaxis"/>
    <n v="8181248"/>
    <n v="0.92800000000000005"/>
    <x v="2"/>
  </r>
  <r>
    <s v="ODR3839531177f"/>
    <s v="C593262L"/>
    <x v="155"/>
    <s v="P524798"/>
    <n v="870000"/>
    <n v="1"/>
    <n v="8700000"/>
    <n v="0"/>
    <n v="8700000"/>
    <n v="1"/>
    <x v="0"/>
    <n v="0"/>
    <n v="1"/>
    <d v="2021-11-13T00:00:00"/>
    <x v="865"/>
    <n v="8700000"/>
    <n v="600300"/>
    <x v="2"/>
    <s v="cod"/>
    <n v="8099700"/>
    <n v="0.93100000000000005"/>
    <x v="2"/>
  </r>
  <r>
    <s v="ODR5160669150n"/>
    <s v="C857523L"/>
    <x v="37"/>
    <s v="P441981"/>
    <n v="435000"/>
    <n v="2"/>
    <n v="8700000"/>
    <n v="0"/>
    <n v="8700000"/>
    <n v="1"/>
    <x v="0"/>
    <n v="0"/>
    <n v="1"/>
    <d v="2022-07-24T00:00:00"/>
    <x v="866"/>
    <n v="4350000"/>
    <n v="374100"/>
    <x v="10"/>
    <s v="cod"/>
    <n v="7951800"/>
    <n v="0.91400000000000003"/>
    <x v="2"/>
  </r>
  <r>
    <s v="ODR3203918205z"/>
    <s v="C214255L"/>
    <x v="149"/>
    <s v="P743730"/>
    <n v="435000"/>
    <n v="2"/>
    <n v="8700000"/>
    <n v="0"/>
    <n v="8700000"/>
    <n v="1"/>
    <x v="0"/>
    <n v="1"/>
    <n v="10"/>
    <d v="2021-10-28T00:00:00"/>
    <x v="867"/>
    <n v="4350000"/>
    <n v="278400"/>
    <x v="7"/>
    <s v="mcblite"/>
    <n v="8143200"/>
    <n v="0.93600000000000005"/>
    <x v="2"/>
  </r>
  <r>
    <s v="ODR9021316010a"/>
    <s v="C128609L"/>
    <x v="3"/>
    <s v="P383378"/>
    <n v="290000"/>
    <n v="3"/>
    <n v="8700000"/>
    <n v="0"/>
    <n v="8700000"/>
    <n v="1"/>
    <x v="1"/>
    <n v="0"/>
    <n v="4"/>
    <d v="2021-11-23T00:00:00"/>
    <x v="49"/>
    <n v="2900000"/>
    <n v="217500"/>
    <x v="7"/>
    <s v="Payaxis"/>
    <n v="8047500"/>
    <n v="0.92500000000000004"/>
    <x v="2"/>
  </r>
  <r>
    <s v="ODR8807527363g"/>
    <s v="C711954L"/>
    <x v="52"/>
    <s v="P656200"/>
    <n v="869942"/>
    <n v="1"/>
    <n v="8699420"/>
    <n v="0"/>
    <n v="8699420"/>
    <n v="1"/>
    <x v="0"/>
    <n v="0"/>
    <n v="1"/>
    <d v="2022-06-24T00:00:00"/>
    <x v="868"/>
    <n v="8699420"/>
    <n v="782942"/>
    <x v="9"/>
    <s v="cod"/>
    <n v="7916478"/>
    <n v="0.91000066671111413"/>
    <x v="2"/>
  </r>
  <r>
    <s v="ODR2335972761c"/>
    <s v="C531212L"/>
    <x v="329"/>
    <s v="P307738"/>
    <n v="869942"/>
    <n v="1"/>
    <n v="8699420"/>
    <n v="0"/>
    <n v="8699420"/>
    <n v="1"/>
    <x v="1"/>
    <n v="0"/>
    <n v="4"/>
    <d v="2021-11-23T00:00:00"/>
    <x v="869"/>
    <n v="8699420"/>
    <n v="765542"/>
    <x v="7"/>
    <s v="Payaxis"/>
    <n v="7933878"/>
    <n v="0.91200080005333684"/>
    <x v="2"/>
  </r>
  <r>
    <s v="ODR8480896042x"/>
    <s v="C499302L"/>
    <x v="28"/>
    <s v="P377349"/>
    <n v="434420"/>
    <n v="2"/>
    <n v="8688400"/>
    <n v="0"/>
    <n v="8688400"/>
    <n v="1"/>
    <x v="1"/>
    <n v="0"/>
    <n v="4"/>
    <d v="2022-07-13T00:00:00"/>
    <x v="870"/>
    <n v="4344200"/>
    <n v="317086"/>
    <x v="7"/>
    <s v="Payaxis"/>
    <n v="8054228"/>
    <n v="0.92700934579439254"/>
    <x v="2"/>
  </r>
  <r>
    <s v="ODR7210912106q"/>
    <s v="C949082L"/>
    <x v="18"/>
    <s v="P414864"/>
    <n v="434420"/>
    <n v="2"/>
    <n v="8688400"/>
    <n v="0"/>
    <n v="8688400"/>
    <n v="1"/>
    <x v="1"/>
    <n v="0"/>
    <n v="4"/>
    <d v="2022-06-21T00:00:00"/>
    <x v="871"/>
    <n v="4344200"/>
    <n v="338836"/>
    <x v="7"/>
    <s v="Payaxis"/>
    <n v="8010728"/>
    <n v="0.92200267022696925"/>
    <x v="2"/>
  </r>
  <r>
    <s v="ODR9720426432g"/>
    <s v="C353600L"/>
    <x v="271"/>
    <s v="P611179"/>
    <n v="57710"/>
    <n v="15"/>
    <n v="8656500"/>
    <n v="0"/>
    <n v="8656500"/>
    <n v="1"/>
    <x v="0"/>
    <n v="1"/>
    <n v="1"/>
    <d v="2021-08-23T00:00:00"/>
    <x v="872"/>
    <n v="577100"/>
    <n v="42688"/>
    <x v="13"/>
    <s v="cod"/>
    <n v="8016180"/>
    <n v="0.92603015075376882"/>
    <x v="0"/>
  </r>
  <r>
    <s v="ODR9493450668k"/>
    <s v="C713173L"/>
    <x v="39"/>
    <s v="P505303"/>
    <n v="864200"/>
    <n v="1"/>
    <n v="8642000"/>
    <n v="0"/>
    <n v="8642000"/>
    <n v="1"/>
    <x v="0"/>
    <n v="1"/>
    <n v="7"/>
    <d v="2022-02-16T00:00:00"/>
    <x v="873"/>
    <n v="8642000"/>
    <n v="622224"/>
    <x v="2"/>
    <s v="Easypay"/>
    <n v="8019776"/>
    <n v="0.92800000000000005"/>
    <x v="2"/>
  </r>
  <r>
    <s v="ODR6526053002y"/>
    <s v="C248407L"/>
    <x v="179"/>
    <s v="P235070"/>
    <n v="432100"/>
    <n v="2"/>
    <n v="8642000"/>
    <n v="0"/>
    <n v="8642000"/>
    <n v="1"/>
    <x v="0"/>
    <n v="1"/>
    <n v="1"/>
    <d v="2022-03-22T00:00:00"/>
    <x v="874"/>
    <n v="4321000"/>
    <n v="263552"/>
    <x v="7"/>
    <s v="cod"/>
    <n v="8114896"/>
    <n v="0.93900671140939596"/>
    <x v="2"/>
  </r>
  <r>
    <s v="ODR9566127082m"/>
    <s v="C870711L"/>
    <x v="365"/>
    <s v="P943195"/>
    <n v="863040"/>
    <n v="1"/>
    <n v="8630400"/>
    <n v="0"/>
    <n v="8630400"/>
    <n v="1"/>
    <x v="0"/>
    <n v="0"/>
    <n v="1"/>
    <d v="2021-11-20T00:00:00"/>
    <x v="875"/>
    <n v="8630400"/>
    <n v="621354"/>
    <x v="9"/>
    <s v="cod"/>
    <n v="8009046"/>
    <n v="0.92800403225806449"/>
    <x v="2"/>
  </r>
  <r>
    <s v="ODR4395076915l"/>
    <s v="C170103L"/>
    <x v="372"/>
    <s v="P819909"/>
    <n v="858400"/>
    <n v="1"/>
    <n v="8584000"/>
    <n v="0"/>
    <n v="8584000"/>
    <n v="1"/>
    <x v="1"/>
    <n v="0"/>
    <n v="9"/>
    <d v="2021-07-03T00:00:00"/>
    <x v="876"/>
    <n v="8584000"/>
    <n v="695304"/>
    <x v="7"/>
    <s v="mygateway"/>
    <n v="7888696"/>
    <n v="0.91900000000000004"/>
    <x v="2"/>
  </r>
  <r>
    <s v="ODR8046962152r"/>
    <s v="C462915L"/>
    <x v="223"/>
    <s v="P799927"/>
    <n v="214020"/>
    <n v="4"/>
    <n v="8560800"/>
    <n v="0"/>
    <n v="8560800"/>
    <n v="1"/>
    <x v="0"/>
    <n v="1"/>
    <n v="1"/>
    <d v="2022-03-01T00:00:00"/>
    <x v="877"/>
    <n v="2140200"/>
    <n v="162632"/>
    <x v="7"/>
    <s v="cod"/>
    <n v="7910272"/>
    <n v="0.92401084010840107"/>
    <x v="2"/>
  </r>
  <r>
    <s v="ODR6567136216h"/>
    <s v="C541864L"/>
    <x v="254"/>
    <s v="P839934"/>
    <n v="855326"/>
    <n v="1"/>
    <n v="8553260"/>
    <n v="0"/>
    <n v="8553260"/>
    <n v="1"/>
    <x v="1"/>
    <n v="0"/>
    <n v="4"/>
    <d v="2022-03-22T00:00:00"/>
    <x v="878"/>
    <n v="8552100"/>
    <n v="590092"/>
    <x v="3"/>
    <s v="Payaxis"/>
    <n v="7963168"/>
    <n v="0.93100969688750257"/>
    <x v="2"/>
  </r>
  <r>
    <s v="ODR7576060474j"/>
    <s v="C588794L"/>
    <x v="157"/>
    <s v="P839934"/>
    <n v="855210"/>
    <n v="1"/>
    <n v="8552100"/>
    <n v="0"/>
    <n v="8552100"/>
    <n v="1"/>
    <x v="0"/>
    <n v="1"/>
    <n v="3"/>
    <d v="2021-10-10T00:00:00"/>
    <x v="878"/>
    <n v="8552100"/>
    <n v="590092"/>
    <x v="3"/>
    <s v="customercredit"/>
    <n v="7962008"/>
    <n v="0.93100033909799929"/>
    <x v="2"/>
  </r>
  <r>
    <s v="ODR2249204468m"/>
    <s v="C717559L"/>
    <x v="105"/>
    <s v="P504908"/>
    <n v="284200"/>
    <n v="3"/>
    <n v="8526000"/>
    <n v="0"/>
    <n v="8526000"/>
    <n v="1"/>
    <x v="1"/>
    <n v="0"/>
    <n v="1"/>
    <d v="2022-08-16T00:00:00"/>
    <x v="122"/>
    <n v="2842000"/>
    <n v="204624"/>
    <x v="10"/>
    <s v="cod"/>
    <n v="7912128"/>
    <n v="0.92800000000000005"/>
    <x v="2"/>
  </r>
  <r>
    <s v="ODR4648191918s"/>
    <s v="C718846L"/>
    <x v="265"/>
    <s v="P126143"/>
    <n v="852600"/>
    <n v="1"/>
    <n v="8526000"/>
    <n v="0"/>
    <n v="8526000"/>
    <n v="1"/>
    <x v="1"/>
    <n v="0"/>
    <n v="1"/>
    <d v="2021-12-27T00:00:00"/>
    <x v="879"/>
    <n v="8526000"/>
    <n v="528612"/>
    <x v="6"/>
    <s v="cod"/>
    <n v="7997388"/>
    <n v="0.93799999999999994"/>
    <x v="2"/>
  </r>
  <r>
    <s v="ODR7909617676i"/>
    <s v="C972737L"/>
    <x v="13"/>
    <s v="P126143"/>
    <n v="852600"/>
    <n v="1"/>
    <n v="8526000"/>
    <n v="0"/>
    <n v="8526000"/>
    <n v="1"/>
    <x v="0"/>
    <n v="1"/>
    <n v="1"/>
    <d v="2021-07-21T00:00:00"/>
    <x v="879"/>
    <n v="8526000"/>
    <n v="528612"/>
    <x v="6"/>
    <s v="cod"/>
    <n v="7997388"/>
    <n v="0.93799999999999994"/>
    <x v="2"/>
  </r>
  <r>
    <s v="ODR7236303145h"/>
    <s v="C845064L"/>
    <x v="282"/>
    <s v="P194864"/>
    <n v="845640"/>
    <n v="1"/>
    <n v="8456400"/>
    <n v="0"/>
    <n v="8456400"/>
    <n v="1"/>
    <x v="0"/>
    <n v="0"/>
    <n v="1"/>
    <d v="2021-07-16T00:00:00"/>
    <x v="880"/>
    <n v="8456400"/>
    <n v="693390"/>
    <x v="7"/>
    <s v="cod"/>
    <n v="7763010"/>
    <n v="0.9180041152263374"/>
    <x v="2"/>
  </r>
  <r>
    <s v="ODR2521468913p"/>
    <s v="C855079L"/>
    <x v="85"/>
    <s v="P630615"/>
    <n v="843900"/>
    <n v="1"/>
    <n v="8439000"/>
    <n v="0"/>
    <n v="8439000"/>
    <n v="1"/>
    <x v="1"/>
    <n v="0"/>
    <n v="7"/>
    <d v="2022-06-12T00:00:00"/>
    <x v="881"/>
    <n v="8439000"/>
    <n v="531628"/>
    <x v="13"/>
    <s v="Easypay"/>
    <n v="7907372"/>
    <n v="0.93700343642611683"/>
    <x v="2"/>
  </r>
  <r>
    <s v="ODR5249893764o"/>
    <s v="C500766L"/>
    <x v="103"/>
    <s v="P420946"/>
    <n v="842160"/>
    <n v="1"/>
    <n v="8421600"/>
    <n v="0"/>
    <n v="8421600"/>
    <n v="1"/>
    <x v="0"/>
    <n v="0"/>
    <n v="1"/>
    <d v="2021-08-07T00:00:00"/>
    <x v="882"/>
    <n v="7771420"/>
    <n v="528438"/>
    <x v="2"/>
    <s v="cod"/>
    <n v="7893162"/>
    <n v="0.93725206611570244"/>
    <x v="2"/>
  </r>
  <r>
    <s v="ODR1182050040h"/>
    <s v="C474741L"/>
    <x v="293"/>
    <s v="P292265"/>
    <n v="841000"/>
    <n v="1"/>
    <n v="8410000"/>
    <n v="0"/>
    <n v="8410000"/>
    <n v="1"/>
    <x v="1"/>
    <n v="0"/>
    <n v="4"/>
    <d v="2022-01-27T00:00:00"/>
    <x v="883"/>
    <n v="8410000"/>
    <n v="630750"/>
    <x v="6"/>
    <s v="Payaxis"/>
    <n v="7779250"/>
    <n v="0.92500000000000004"/>
    <x v="2"/>
  </r>
  <r>
    <s v="ODR3330060665z"/>
    <s v="C802541L"/>
    <x v="289"/>
    <s v="P292265"/>
    <n v="841000"/>
    <n v="1"/>
    <n v="8410000"/>
    <n v="0"/>
    <n v="8410000"/>
    <n v="1"/>
    <x v="0"/>
    <n v="0"/>
    <n v="1"/>
    <d v="2022-01-10T00:00:00"/>
    <x v="883"/>
    <n v="8410000"/>
    <n v="630750"/>
    <x v="6"/>
    <s v="cod"/>
    <n v="7779250"/>
    <n v="0.92500000000000004"/>
    <x v="2"/>
  </r>
  <r>
    <s v="ODR5903855603h"/>
    <s v="C215074L"/>
    <x v="329"/>
    <s v="P292265"/>
    <n v="841000"/>
    <n v="1"/>
    <n v="8410000"/>
    <n v="0"/>
    <n v="8410000"/>
    <n v="1"/>
    <x v="1"/>
    <n v="0"/>
    <n v="4"/>
    <d v="2021-09-13T00:00:00"/>
    <x v="883"/>
    <n v="8410000"/>
    <n v="630750"/>
    <x v="6"/>
    <s v="Payaxis"/>
    <n v="7779250"/>
    <n v="0.92500000000000004"/>
    <x v="2"/>
  </r>
  <r>
    <s v="ODR7394652942z"/>
    <s v="C875936L"/>
    <x v="138"/>
    <s v="P292265"/>
    <n v="841000"/>
    <n v="1"/>
    <n v="8410000"/>
    <n v="0"/>
    <n v="8410000"/>
    <n v="1"/>
    <x v="0"/>
    <n v="1"/>
    <n v="4"/>
    <d v="2021-10-07T00:00:00"/>
    <x v="883"/>
    <n v="8410000"/>
    <n v="630750"/>
    <x v="6"/>
    <s v="Payaxis"/>
    <n v="7779250"/>
    <n v="0.92500000000000004"/>
    <x v="2"/>
  </r>
  <r>
    <s v="ODR5696956584p"/>
    <s v="C972704L"/>
    <x v="150"/>
    <s v="P130155"/>
    <n v="841000"/>
    <n v="1"/>
    <n v="8410000"/>
    <n v="0"/>
    <n v="8410000"/>
    <n v="1"/>
    <x v="0"/>
    <n v="0"/>
    <n v="1"/>
    <d v="2022-02-10T00:00:00"/>
    <x v="123"/>
    <n v="7569000"/>
    <n v="454140"/>
    <x v="6"/>
    <s v="cod"/>
    <n v="7955860"/>
    <n v="0.94599999999999995"/>
    <x v="2"/>
  </r>
  <r>
    <s v="ODR3659302338o"/>
    <s v="C263041L"/>
    <x v="190"/>
    <s v="P292265"/>
    <n v="841000"/>
    <n v="1"/>
    <n v="8410000"/>
    <n v="0"/>
    <n v="8410000"/>
    <n v="1"/>
    <x v="0"/>
    <n v="0"/>
    <n v="4"/>
    <d v="2021-12-23T00:00:00"/>
    <x v="883"/>
    <n v="8410000"/>
    <n v="630750"/>
    <x v="6"/>
    <s v="Payaxis"/>
    <n v="7779250"/>
    <n v="0.92500000000000004"/>
    <x v="2"/>
  </r>
  <r>
    <s v="ODR6553386739t"/>
    <s v="C455788L"/>
    <x v="376"/>
    <s v="P827294"/>
    <n v="841000"/>
    <n v="1"/>
    <n v="8410000"/>
    <n v="0"/>
    <n v="8410000"/>
    <n v="1"/>
    <x v="0"/>
    <n v="1"/>
    <n v="1"/>
    <d v="2021-07-12T00:00:00"/>
    <x v="884"/>
    <n v="8410000"/>
    <n v="580290"/>
    <x v="9"/>
    <s v="cod"/>
    <n v="7829710"/>
    <n v="0.93100000000000005"/>
    <x v="2"/>
  </r>
  <r>
    <s v="ODR6857809646c"/>
    <s v="C968002L"/>
    <x v="347"/>
    <s v="P951914"/>
    <n v="841000"/>
    <n v="1"/>
    <n v="8410000"/>
    <n v="0"/>
    <n v="8410000"/>
    <n v="1"/>
    <x v="1"/>
    <n v="0"/>
    <n v="1"/>
    <d v="2021-12-22T00:00:00"/>
    <x v="885"/>
    <n v="8410000"/>
    <n v="689620"/>
    <x v="9"/>
    <s v="cod"/>
    <n v="7720380"/>
    <n v="0.91800000000000004"/>
    <x v="2"/>
  </r>
  <r>
    <s v="ODR5300785952g"/>
    <s v="C968002L"/>
    <x v="339"/>
    <s v="P907309"/>
    <n v="841000"/>
    <n v="1"/>
    <n v="8410000"/>
    <n v="0"/>
    <n v="8410000"/>
    <n v="1"/>
    <x v="0"/>
    <n v="1"/>
    <n v="1"/>
    <d v="2021-12-22T00:00:00"/>
    <x v="886"/>
    <n v="8410000"/>
    <n v="647570"/>
    <x v="9"/>
    <s v="cod"/>
    <n v="7762430"/>
    <n v="0.92300000000000004"/>
    <x v="2"/>
  </r>
  <r>
    <s v="ODR8360181018x"/>
    <s v="C324691L"/>
    <x v="232"/>
    <s v="P885091"/>
    <n v="841000"/>
    <n v="1"/>
    <n v="8410000"/>
    <n v="0"/>
    <n v="8410000"/>
    <n v="1"/>
    <x v="0"/>
    <n v="0"/>
    <n v="1"/>
    <d v="2021-10-03T00:00:00"/>
    <x v="887"/>
    <n v="8410000"/>
    <n v="571880"/>
    <x v="7"/>
    <s v="cod"/>
    <n v="7838120"/>
    <n v="0.93200000000000005"/>
    <x v="2"/>
  </r>
  <r>
    <s v="ODR6915068564q"/>
    <s v="C234773L"/>
    <x v="186"/>
    <s v="P885091"/>
    <n v="841000"/>
    <n v="1"/>
    <n v="8410000"/>
    <n v="0"/>
    <n v="8410000"/>
    <n v="1"/>
    <x v="1"/>
    <n v="0"/>
    <n v="1"/>
    <d v="2021-07-06T00:00:00"/>
    <x v="887"/>
    <n v="8410000"/>
    <n v="571880"/>
    <x v="7"/>
    <s v="cod"/>
    <n v="7838120"/>
    <n v="0.93200000000000005"/>
    <x v="2"/>
  </r>
  <r>
    <s v="ODR3405336780m"/>
    <s v="C382868L"/>
    <x v="321"/>
    <s v="P582180"/>
    <n v="841000"/>
    <n v="1"/>
    <n v="8410000"/>
    <n v="0"/>
    <n v="8410000"/>
    <n v="1"/>
    <x v="0"/>
    <n v="1"/>
    <n v="1"/>
    <d v="2021-07-07T00:00:00"/>
    <x v="711"/>
    <n v="8410000"/>
    <n v="529830"/>
    <x v="7"/>
    <s v="cod"/>
    <n v="7880170"/>
    <n v="0.93700000000000006"/>
    <x v="2"/>
  </r>
  <r>
    <s v="ODR5239901905m"/>
    <s v="C680479L"/>
    <x v="266"/>
    <s v="P885091"/>
    <n v="841000"/>
    <n v="1"/>
    <n v="8410000"/>
    <n v="0"/>
    <n v="8410000"/>
    <n v="1"/>
    <x v="0"/>
    <n v="1"/>
    <n v="4"/>
    <d v="2021-12-20T00:00:00"/>
    <x v="887"/>
    <n v="8410000"/>
    <n v="571880"/>
    <x v="7"/>
    <s v="Payaxis"/>
    <n v="7838120"/>
    <n v="0.93200000000000005"/>
    <x v="2"/>
  </r>
  <r>
    <s v="ODR8788685290u"/>
    <s v="C374672L"/>
    <x v="23"/>
    <s v="P463583"/>
    <n v="841000"/>
    <n v="1"/>
    <n v="8410000"/>
    <n v="0"/>
    <n v="8410000"/>
    <n v="1"/>
    <x v="0"/>
    <n v="1"/>
    <n v="1"/>
    <d v="2021-07-17T00:00:00"/>
    <x v="713"/>
    <n v="8410000"/>
    <n v="756900"/>
    <x v="7"/>
    <s v="cod"/>
    <n v="7653100"/>
    <n v="0.91"/>
    <x v="2"/>
  </r>
  <r>
    <s v="ODR1838248620x"/>
    <s v="C363466L"/>
    <x v="82"/>
    <s v="P844269"/>
    <n v="836128"/>
    <n v="1"/>
    <n v="8361280"/>
    <n v="0"/>
    <n v="8361280"/>
    <n v="1"/>
    <x v="1"/>
    <n v="0"/>
    <n v="4"/>
    <d v="2021-11-24T00:00:00"/>
    <x v="888"/>
    <n v="8361280"/>
    <n v="710674"/>
    <x v="2"/>
    <s v="Payaxis"/>
    <n v="7650606"/>
    <n v="0.91500416204217538"/>
    <x v="2"/>
  </r>
  <r>
    <s v="ODR6872261017m"/>
    <s v="C927175L"/>
    <x v="72"/>
    <s v="P567276"/>
    <n v="822150"/>
    <n v="1"/>
    <n v="8221500"/>
    <n v="0"/>
    <n v="8221500"/>
    <n v="1"/>
    <x v="0"/>
    <n v="1"/>
    <n v="1"/>
    <d v="2022-08-13T00:00:00"/>
    <x v="889"/>
    <n v="8221500"/>
    <n v="715256"/>
    <x v="14"/>
    <s v="cod"/>
    <n v="7506244"/>
    <n v="0.91300176366843033"/>
    <x v="2"/>
  </r>
  <r>
    <s v="ODR7727152355k"/>
    <s v="C919450L"/>
    <x v="219"/>
    <s v="P757318"/>
    <n v="51040"/>
    <n v="16"/>
    <n v="8166400"/>
    <n v="0"/>
    <n v="8166400"/>
    <n v="1"/>
    <x v="1"/>
    <n v="0"/>
    <n v="4"/>
    <d v="2021-10-07T00:00:00"/>
    <x v="890"/>
    <n v="649020"/>
    <n v="47328"/>
    <x v="11"/>
    <s v="Payaxis"/>
    <n v="7409152"/>
    <n v="0.90727272727272723"/>
    <x v="2"/>
  </r>
  <r>
    <s v="ODR3726701269q"/>
    <s v="C562441L"/>
    <x v="126"/>
    <s v="P782582"/>
    <n v="814320"/>
    <n v="1"/>
    <n v="8143200"/>
    <n v="0"/>
    <n v="8143200"/>
    <n v="1"/>
    <x v="1"/>
    <n v="0"/>
    <n v="7"/>
    <d v="2022-05-26T00:00:00"/>
    <x v="858"/>
    <n v="9048000"/>
    <n v="787176"/>
    <x v="10"/>
    <s v="Easypay"/>
    <n v="7356024"/>
    <n v="0.90333333333333332"/>
    <x v="2"/>
  </r>
  <r>
    <s v="ODR3836860928y"/>
    <s v="C525405L"/>
    <x v="235"/>
    <s v="P351814"/>
    <n v="406000"/>
    <n v="2"/>
    <n v="8120000"/>
    <n v="0"/>
    <n v="8120000"/>
    <n v="1"/>
    <x v="0"/>
    <n v="1"/>
    <n v="1"/>
    <d v="2021-07-24T00:00:00"/>
    <x v="891"/>
    <n v="4060000"/>
    <n v="263900"/>
    <x v="6"/>
    <s v="cod"/>
    <n v="7592200"/>
    <n v="0.93500000000000005"/>
    <x v="2"/>
  </r>
  <r>
    <s v="ODR7922354374j"/>
    <s v="C980973L"/>
    <x v="160"/>
    <s v="P451684"/>
    <n v="812000"/>
    <n v="1"/>
    <n v="8120000"/>
    <n v="0"/>
    <n v="8120000"/>
    <n v="1"/>
    <x v="1"/>
    <n v="0"/>
    <n v="4"/>
    <d v="2021-10-27T00:00:00"/>
    <x v="892"/>
    <n v="8120000"/>
    <n v="600880"/>
    <x v="9"/>
    <s v="Payaxis"/>
    <n v="7519120"/>
    <n v="0.92600000000000005"/>
    <x v="2"/>
  </r>
  <r>
    <s v="ODR1131476208d"/>
    <s v="C356814L"/>
    <x v="4"/>
    <s v="P358912"/>
    <n v="809100"/>
    <n v="1"/>
    <n v="8091000"/>
    <n v="0"/>
    <n v="8091000"/>
    <n v="1"/>
    <x v="1"/>
    <n v="0"/>
    <n v="1"/>
    <d v="2021-11-13T00:00:00"/>
    <x v="108"/>
    <n v="8091000"/>
    <n v="606796"/>
    <x v="6"/>
    <s v="cod"/>
    <n v="7484204"/>
    <n v="0.92500358422939066"/>
    <x v="2"/>
  </r>
  <r>
    <s v="ODR9872950252w"/>
    <s v="C385951L"/>
    <x v="8"/>
    <s v="P358912"/>
    <n v="809100"/>
    <n v="1"/>
    <n v="8091000"/>
    <n v="0"/>
    <n v="8091000"/>
    <n v="1"/>
    <x v="1"/>
    <n v="0"/>
    <n v="1"/>
    <d v="2021-09-25T00:00:00"/>
    <x v="108"/>
    <n v="8091000"/>
    <n v="606796"/>
    <x v="6"/>
    <s v="cod"/>
    <n v="7484204"/>
    <n v="0.92500358422939066"/>
    <x v="2"/>
  </r>
  <r>
    <s v="ODR5846929706b"/>
    <s v="C402794L"/>
    <x v="166"/>
    <s v="P527104"/>
    <n v="403100"/>
    <n v="2"/>
    <n v="8062000"/>
    <n v="0"/>
    <n v="8062000"/>
    <n v="1"/>
    <x v="0"/>
    <n v="1"/>
    <n v="1"/>
    <d v="2022-03-25T00:00:00"/>
    <x v="780"/>
    <n v="4031000"/>
    <n v="310358"/>
    <x v="7"/>
    <s v="cod"/>
    <n v="7441284"/>
    <n v="0.92300719424460431"/>
    <x v="2"/>
  </r>
  <r>
    <s v="ODR3803801453w"/>
    <s v="C363012L"/>
    <x v="36"/>
    <s v="P280671"/>
    <n v="403100"/>
    <n v="2"/>
    <n v="8062000"/>
    <n v="0"/>
    <n v="8062000"/>
    <n v="1"/>
    <x v="0"/>
    <n v="0"/>
    <n v="1"/>
    <d v="2022-04-16T00:00:00"/>
    <x v="893"/>
    <n v="4031000"/>
    <n v="314418"/>
    <x v="7"/>
    <s v="cod"/>
    <n v="7433164"/>
    <n v="0.92200000000000004"/>
    <x v="2"/>
  </r>
  <r>
    <s v="ODR7499278851t"/>
    <s v="C143684L"/>
    <x v="387"/>
    <s v="P886627"/>
    <n v="801618"/>
    <n v="1"/>
    <n v="8016180"/>
    <n v="0"/>
    <n v="8016180"/>
    <n v="1"/>
    <x v="0"/>
    <n v="0"/>
    <n v="1"/>
    <d v="2021-07-05T00:00:00"/>
    <x v="894"/>
    <n v="7957600"/>
    <n v="557032"/>
    <x v="2"/>
    <s v="cod"/>
    <n v="7459148"/>
    <n v="0.93051154040952178"/>
    <x v="2"/>
  </r>
  <r>
    <s v="ODR5784892657u"/>
    <s v="C859189L"/>
    <x v="200"/>
    <s v="P136796"/>
    <n v="400200"/>
    <n v="2"/>
    <n v="8004000"/>
    <n v="0"/>
    <n v="8004000"/>
    <n v="1"/>
    <x v="0"/>
    <n v="1"/>
    <n v="1"/>
    <d v="2021-10-07T00:00:00"/>
    <x v="110"/>
    <n v="2610000"/>
    <n v="161820"/>
    <x v="10"/>
    <s v="cod"/>
    <n v="7680360"/>
    <n v="0.95956521739130429"/>
    <x v="2"/>
  </r>
  <r>
    <s v="ODR7164040402u"/>
    <s v="C815092L"/>
    <x v="353"/>
    <s v="P707435"/>
    <n v="400200"/>
    <n v="2"/>
    <n v="8004000"/>
    <n v="0"/>
    <n v="8004000"/>
    <n v="1"/>
    <x v="1"/>
    <n v="0"/>
    <n v="4"/>
    <d v="2021-07-08T00:00:00"/>
    <x v="155"/>
    <n v="3190000"/>
    <n v="277530"/>
    <x v="10"/>
    <s v="Payaxis"/>
    <n v="7448940"/>
    <n v="0.93065217391304345"/>
    <x v="2"/>
  </r>
  <r>
    <s v="ODR4104587136c"/>
    <s v="C120098L"/>
    <x v="369"/>
    <s v="P470236"/>
    <n v="400200"/>
    <n v="2"/>
    <n v="8004000"/>
    <n v="0"/>
    <n v="8004000"/>
    <n v="1"/>
    <x v="1"/>
    <n v="0"/>
    <n v="1"/>
    <d v="2022-05-21T00:00:00"/>
    <x v="783"/>
    <n v="4002000"/>
    <n v="272136"/>
    <x v="10"/>
    <s v="cod"/>
    <n v="7459728"/>
    <n v="0.93200000000000005"/>
    <x v="2"/>
  </r>
  <r>
    <s v="ODR7831338689x"/>
    <s v="C827569L"/>
    <x v="291"/>
    <s v="P202781"/>
    <n v="400200"/>
    <n v="2"/>
    <n v="8004000"/>
    <n v="0"/>
    <n v="8004000"/>
    <n v="1"/>
    <x v="0"/>
    <n v="1"/>
    <n v="1"/>
    <d v="2022-02-06T00:00:00"/>
    <x v="189"/>
    <n v="4002000"/>
    <n v="288144"/>
    <x v="10"/>
    <s v="cod"/>
    <n v="7427712"/>
    <n v="0.92800000000000005"/>
    <x v="2"/>
  </r>
  <r>
    <s v="ODR8503498561k"/>
    <s v="C252035L"/>
    <x v="196"/>
    <s v="P202781"/>
    <n v="400200"/>
    <n v="2"/>
    <n v="8004000"/>
    <n v="0"/>
    <n v="8004000"/>
    <n v="1"/>
    <x v="0"/>
    <n v="1"/>
    <n v="1"/>
    <d v="2022-04-11T00:00:00"/>
    <x v="189"/>
    <n v="4002000"/>
    <n v="288144"/>
    <x v="10"/>
    <s v="cod"/>
    <n v="7427712"/>
    <n v="0.92800000000000005"/>
    <x v="2"/>
  </r>
  <r>
    <s v="ODR9176560565h"/>
    <s v="C479492L"/>
    <x v="336"/>
    <s v="P202781"/>
    <n v="400200"/>
    <n v="2"/>
    <n v="8004000"/>
    <n v="0"/>
    <n v="8004000"/>
    <n v="1"/>
    <x v="1"/>
    <n v="0"/>
    <n v="7"/>
    <d v="2022-05-19T00:00:00"/>
    <x v="189"/>
    <n v="4002000"/>
    <n v="288144"/>
    <x v="10"/>
    <s v="Easypay"/>
    <n v="7427712"/>
    <n v="0.92800000000000005"/>
    <x v="2"/>
  </r>
  <r>
    <s v="ODR3584520090k"/>
    <s v="C170103L"/>
    <x v="184"/>
    <s v="P964158"/>
    <n v="800400"/>
    <n v="1"/>
    <n v="8004000"/>
    <n v="0"/>
    <n v="8004000"/>
    <n v="1"/>
    <x v="0"/>
    <n v="1"/>
    <n v="8"/>
    <d v="2021-07-03T00:00:00"/>
    <x v="895"/>
    <n v="8004000"/>
    <n v="672336"/>
    <x v="7"/>
    <s v="ublcreditcard"/>
    <n v="7331664"/>
    <n v="0.91600000000000004"/>
    <x v="2"/>
  </r>
  <r>
    <s v="ODR1701859986j"/>
    <s v="C766077L"/>
    <x v="396"/>
    <s v="P809837"/>
    <n v="800342"/>
    <n v="1"/>
    <n v="8003420"/>
    <n v="0"/>
    <n v="8003420"/>
    <n v="1"/>
    <x v="0"/>
    <n v="1"/>
    <n v="1"/>
    <d v="2022-04-21T00:00:00"/>
    <x v="896"/>
    <n v="8003420"/>
    <n v="480182"/>
    <x v="9"/>
    <s v="cod"/>
    <n v="7523238"/>
    <n v="0.9400028987607798"/>
    <x v="2"/>
  </r>
  <r>
    <s v="ODR6571969837j"/>
    <s v="C881086L"/>
    <x v="188"/>
    <s v="P268690"/>
    <n v="800110"/>
    <n v="1"/>
    <n v="8001100"/>
    <n v="0"/>
    <n v="8001100"/>
    <n v="1"/>
    <x v="1"/>
    <n v="0"/>
    <n v="1"/>
    <d v="2021-10-09T00:00:00"/>
    <x v="897"/>
    <n v="8001100"/>
    <n v="672046"/>
    <x v="2"/>
    <s v="cod"/>
    <n v="7329054"/>
    <n v="0.91600579920260961"/>
    <x v="2"/>
  </r>
  <r>
    <s v="ODR4917163518b"/>
    <s v="C547681L"/>
    <x v="282"/>
    <s v="P268690"/>
    <n v="800110"/>
    <n v="1"/>
    <n v="8001100"/>
    <n v="0"/>
    <n v="8001100"/>
    <n v="1"/>
    <x v="0"/>
    <n v="1"/>
    <n v="1"/>
    <d v="2021-09-04T00:00:00"/>
    <x v="897"/>
    <n v="8001100"/>
    <n v="672046"/>
    <x v="2"/>
    <s v="cod"/>
    <n v="7329054"/>
    <n v="0.91600579920260961"/>
    <x v="2"/>
  </r>
  <r>
    <s v="ODR1916950284d"/>
    <s v="C404192L"/>
    <x v="371"/>
    <s v="P125242"/>
    <n v="799240"/>
    <n v="1"/>
    <n v="7992400"/>
    <n v="0"/>
    <n v="7992400"/>
    <n v="1"/>
    <x v="0"/>
    <n v="1"/>
    <n v="1"/>
    <d v="2021-07-06T00:00:00"/>
    <x v="898"/>
    <n v="7992400"/>
    <n v="639392"/>
    <x v="2"/>
    <s v="cod"/>
    <n v="7353008"/>
    <n v="0.92"/>
    <x v="2"/>
  </r>
  <r>
    <s v="ODR6794955509e"/>
    <s v="C344343L"/>
    <x v="184"/>
    <s v="P472870"/>
    <n v="797500"/>
    <n v="1"/>
    <n v="7975000"/>
    <n v="0"/>
    <n v="7975000"/>
    <n v="1"/>
    <x v="0"/>
    <n v="1"/>
    <n v="1"/>
    <d v="2021-07-26T00:00:00"/>
    <x v="899"/>
    <n v="7975000"/>
    <n v="645946"/>
    <x v="8"/>
    <s v="cod"/>
    <n v="7329054"/>
    <n v="0.91900363636363636"/>
    <x v="2"/>
  </r>
  <r>
    <s v="ODR5871066528p"/>
    <s v="C944877L"/>
    <x v="171"/>
    <s v="P658046"/>
    <n v="797500"/>
    <n v="1"/>
    <n v="7975000"/>
    <n v="0"/>
    <n v="7975000"/>
    <n v="1"/>
    <x v="0"/>
    <n v="0"/>
    <n v="3"/>
    <d v="2022-05-21T00:00:00"/>
    <x v="900"/>
    <n v="7975000"/>
    <n v="542300"/>
    <x v="9"/>
    <s v="customercredit"/>
    <n v="7432700"/>
    <n v="0.93200000000000005"/>
    <x v="2"/>
  </r>
  <r>
    <s v="ODR7787591833e"/>
    <s v="C924102L"/>
    <x v="314"/>
    <s v="P886627"/>
    <n v="795760"/>
    <n v="1"/>
    <n v="7957600"/>
    <n v="0"/>
    <n v="7957600"/>
    <n v="1"/>
    <x v="0"/>
    <n v="1"/>
    <n v="1"/>
    <d v="2021-11-26T00:00:00"/>
    <x v="894"/>
    <n v="7957600"/>
    <n v="557032"/>
    <x v="2"/>
    <s v="cod"/>
    <n v="7400568"/>
    <n v="0.93"/>
    <x v="2"/>
  </r>
  <r>
    <s v="ODR4995015852g"/>
    <s v="C715337L"/>
    <x v="214"/>
    <s v="P801523"/>
    <n v="791700"/>
    <n v="1"/>
    <n v="7917000"/>
    <n v="0"/>
    <n v="7917000"/>
    <n v="1"/>
    <x v="1"/>
    <n v="0"/>
    <n v="4"/>
    <d v="2022-06-11T00:00:00"/>
    <x v="901"/>
    <n v="7917000"/>
    <n v="609580"/>
    <x v="10"/>
    <s v="Payaxis"/>
    <n v="7307420"/>
    <n v="0.92300366300366299"/>
    <x v="2"/>
  </r>
  <r>
    <s v="ODR4054232505a"/>
    <s v="C678301L"/>
    <x v="92"/>
    <s v="P801523"/>
    <n v="791700"/>
    <n v="1"/>
    <n v="7917000"/>
    <n v="0"/>
    <n v="7917000"/>
    <n v="1"/>
    <x v="1"/>
    <n v="0"/>
    <n v="4"/>
    <d v="2022-06-01T00:00:00"/>
    <x v="901"/>
    <n v="7917000"/>
    <n v="609580"/>
    <x v="10"/>
    <s v="Payaxis"/>
    <n v="7307420"/>
    <n v="0.92300366300366299"/>
    <x v="2"/>
  </r>
  <r>
    <s v="ODR9468376982u"/>
    <s v="C127184L"/>
    <x v="244"/>
    <s v="P801523"/>
    <n v="791700"/>
    <n v="1"/>
    <n v="7917000"/>
    <n v="0"/>
    <n v="7917000"/>
    <n v="1"/>
    <x v="1"/>
    <n v="0"/>
    <n v="7"/>
    <d v="2022-04-09T00:00:00"/>
    <x v="901"/>
    <n v="7917000"/>
    <n v="609580"/>
    <x v="10"/>
    <s v="Easypay"/>
    <n v="7307420"/>
    <n v="0.92300366300366299"/>
    <x v="2"/>
  </r>
  <r>
    <s v="ODR5327708226r"/>
    <s v="C539086L"/>
    <x v="261"/>
    <s v="P801523"/>
    <n v="791700"/>
    <n v="1"/>
    <n v="7917000"/>
    <n v="0"/>
    <n v="7917000"/>
    <n v="1"/>
    <x v="1"/>
    <n v="0"/>
    <n v="7"/>
    <d v="2022-04-19T00:00:00"/>
    <x v="901"/>
    <n v="7917000"/>
    <n v="609580"/>
    <x v="10"/>
    <s v="Easypay"/>
    <n v="7307420"/>
    <n v="0.92300366300366299"/>
    <x v="2"/>
  </r>
  <r>
    <s v="ODR5564750600u"/>
    <s v="C551481L"/>
    <x v="86"/>
    <s v="P739824"/>
    <n v="788800"/>
    <n v="1"/>
    <n v="7888000"/>
    <n v="0"/>
    <n v="7888000"/>
    <n v="1"/>
    <x v="1"/>
    <n v="0"/>
    <n v="1"/>
    <d v="2021-11-12T00:00:00"/>
    <x v="902"/>
    <n v="7888000"/>
    <n v="599488"/>
    <x v="2"/>
    <s v="cod"/>
    <n v="7288512"/>
    <n v="0.92400000000000004"/>
    <x v="2"/>
  </r>
  <r>
    <s v="ODR5002798500y"/>
    <s v="C492850L"/>
    <x v="400"/>
    <s v="P423636"/>
    <n v="394400"/>
    <n v="2"/>
    <n v="7888000"/>
    <n v="0"/>
    <n v="7888000"/>
    <n v="1"/>
    <x v="0"/>
    <n v="1"/>
    <n v="4"/>
    <d v="2021-07-09T00:00:00"/>
    <x v="903"/>
    <n v="3944000"/>
    <n v="287912"/>
    <x v="6"/>
    <s v="Payaxis"/>
    <n v="7312176"/>
    <n v="0.92700000000000005"/>
    <x v="2"/>
  </r>
  <r>
    <s v="ODR7971748303v"/>
    <s v="C559933L"/>
    <x v="102"/>
    <s v="P734358"/>
    <n v="787350"/>
    <n v="1"/>
    <n v="7873500"/>
    <n v="0"/>
    <n v="7873500"/>
    <n v="1"/>
    <x v="0"/>
    <n v="0"/>
    <n v="1"/>
    <d v="2022-07-02T00:00:00"/>
    <x v="904"/>
    <n v="7873500"/>
    <n v="708586"/>
    <x v="9"/>
    <s v="cod"/>
    <n v="7164914"/>
    <n v="0.91000368324125225"/>
    <x v="2"/>
  </r>
  <r>
    <s v="ODR2815762228d"/>
    <s v="C913874L"/>
    <x v="51"/>
    <s v="P707435"/>
    <n v="261000"/>
    <n v="3"/>
    <n v="7830000"/>
    <n v="0"/>
    <n v="7830000"/>
    <n v="1"/>
    <x v="0"/>
    <n v="1"/>
    <n v="1"/>
    <d v="2022-06-05T00:00:00"/>
    <x v="155"/>
    <n v="3190000"/>
    <n v="277530"/>
    <x v="10"/>
    <s v="cod"/>
    <n v="6997410"/>
    <n v="0.89366666666666672"/>
    <x v="2"/>
  </r>
  <r>
    <s v="ODR9774636778m"/>
    <s v="C512759L"/>
    <x v="40"/>
    <s v="P707435"/>
    <n v="261000"/>
    <n v="3"/>
    <n v="7830000"/>
    <n v="0"/>
    <n v="7830000"/>
    <n v="1"/>
    <x v="1"/>
    <n v="0"/>
    <n v="7"/>
    <d v="2022-06-25T00:00:00"/>
    <x v="155"/>
    <n v="3190000"/>
    <n v="277530"/>
    <x v="10"/>
    <s v="Easypay"/>
    <n v="6997410"/>
    <n v="0.89366666666666672"/>
    <x v="2"/>
  </r>
  <r>
    <s v="ODR7433749788f"/>
    <s v="C427924L"/>
    <x v="73"/>
    <s v="P505181"/>
    <n v="783000"/>
    <n v="1"/>
    <n v="7830000"/>
    <n v="0"/>
    <n v="7830000"/>
    <n v="1"/>
    <x v="0"/>
    <n v="1"/>
    <n v="1"/>
    <d v="2022-07-04T00:00:00"/>
    <x v="905"/>
    <n v="7830000"/>
    <n v="469800"/>
    <x v="1"/>
    <s v="cod"/>
    <n v="7360200"/>
    <n v="0.94"/>
    <x v="2"/>
  </r>
  <r>
    <s v="ODR6121320161e"/>
    <s v="C206125L"/>
    <x v="375"/>
    <s v="P869132"/>
    <n v="156600"/>
    <n v="5"/>
    <n v="7830000"/>
    <n v="0"/>
    <n v="7830000"/>
    <n v="1"/>
    <x v="1"/>
    <n v="0"/>
    <n v="1"/>
    <d v="2021-08-19T00:00:00"/>
    <x v="906"/>
    <n v="1174500"/>
    <n v="77488"/>
    <x v="8"/>
    <s v="cod"/>
    <n v="7442560"/>
    <n v="0.95051851851851854"/>
    <x v="2"/>
  </r>
  <r>
    <s v="ODR7126189507c"/>
    <s v="C485419L"/>
    <x v="374"/>
    <s v="P934275"/>
    <n v="783000"/>
    <n v="1"/>
    <n v="7830000"/>
    <n v="0"/>
    <n v="7830000"/>
    <n v="1"/>
    <x v="0"/>
    <n v="1"/>
    <n v="1"/>
    <d v="2021-08-04T00:00:00"/>
    <x v="907"/>
    <n v="7830000"/>
    <n v="532440"/>
    <x v="8"/>
    <s v="cod"/>
    <n v="7297560"/>
    <n v="0.93200000000000005"/>
    <x v="2"/>
  </r>
  <r>
    <s v="ODR7677022323e"/>
    <s v="C826406L"/>
    <x v="69"/>
    <s v="P573192"/>
    <n v="783000"/>
    <n v="1"/>
    <n v="7830000"/>
    <n v="0"/>
    <n v="7830000"/>
    <n v="1"/>
    <x v="1"/>
    <n v="0"/>
    <n v="4"/>
    <d v="2022-05-04T00:00:00"/>
    <x v="908"/>
    <n v="7830000"/>
    <n v="642060"/>
    <x v="8"/>
    <s v="Payaxis"/>
    <n v="7187940"/>
    <n v="0.91800000000000004"/>
    <x v="2"/>
  </r>
  <r>
    <s v="ODR9780774067p"/>
    <s v="C816989L"/>
    <x v="253"/>
    <s v="P430433"/>
    <n v="261000"/>
    <n v="3"/>
    <n v="7830000"/>
    <n v="0"/>
    <n v="7830000"/>
    <n v="1"/>
    <x v="1"/>
    <n v="0"/>
    <n v="5"/>
    <d v="2022-02-03T00:00:00"/>
    <x v="909"/>
    <n v="2610000"/>
    <n v="221850"/>
    <x v="7"/>
    <s v="jazzwallet"/>
    <n v="7164450"/>
    <n v="0.91500000000000004"/>
    <x v="2"/>
  </r>
  <r>
    <s v="ODR9488386008y"/>
    <s v="C299959L"/>
    <x v="150"/>
    <s v="P446518"/>
    <n v="782942"/>
    <n v="1"/>
    <n v="7829420"/>
    <n v="0"/>
    <n v="7829420"/>
    <n v="1"/>
    <x v="1"/>
    <n v="0"/>
    <n v="4"/>
    <d v="2021-10-25T00:00:00"/>
    <x v="910"/>
    <n v="7829420"/>
    <n v="618512"/>
    <x v="2"/>
    <s v="Payaxis"/>
    <n v="7210908"/>
    <n v="0.92100155567079045"/>
    <x v="2"/>
  </r>
  <r>
    <s v="ODR6256200625x"/>
    <s v="C141629L"/>
    <x v="257"/>
    <s v="P938702"/>
    <n v="777142"/>
    <n v="1"/>
    <n v="7771420"/>
    <n v="0"/>
    <n v="7771420"/>
    <n v="1"/>
    <x v="0"/>
    <n v="0"/>
    <n v="7"/>
    <d v="2021-10-11T00:00:00"/>
    <x v="911"/>
    <n v="4663200"/>
    <n v="401012"/>
    <x v="7"/>
    <s v="Easypay"/>
    <n v="7370408"/>
    <n v="0.948399134263751"/>
    <x v="2"/>
  </r>
  <r>
    <s v="ODR2975358159y"/>
    <s v="C363012L"/>
    <x v="348"/>
    <s v="P505249"/>
    <n v="775344"/>
    <n v="1"/>
    <n v="7753440"/>
    <n v="0"/>
    <n v="7753440"/>
    <n v="1"/>
    <x v="0"/>
    <n v="0"/>
    <n v="1"/>
    <d v="2022-04-16T00:00:00"/>
    <x v="912"/>
    <n v="7847400"/>
    <n v="478674"/>
    <x v="3"/>
    <s v="cod"/>
    <n v="7274766"/>
    <n v="0.93826301615798924"/>
    <x v="2"/>
  </r>
  <r>
    <s v="ODR6523441088n"/>
    <s v="C225030L"/>
    <x v="217"/>
    <s v="P505249"/>
    <n v="775344"/>
    <n v="1"/>
    <n v="7753440"/>
    <n v="0"/>
    <n v="7753440"/>
    <n v="1"/>
    <x v="0"/>
    <n v="0"/>
    <n v="1"/>
    <d v="2022-05-05T00:00:00"/>
    <x v="912"/>
    <n v="7847400"/>
    <n v="478674"/>
    <x v="3"/>
    <s v="cod"/>
    <n v="7274766"/>
    <n v="0.93826301615798924"/>
    <x v="2"/>
  </r>
  <r>
    <s v="ODR6875990282f"/>
    <s v="C413536L"/>
    <x v="284"/>
    <s v="P445316"/>
    <n v="768500"/>
    <n v="1"/>
    <n v="7685000"/>
    <n v="0"/>
    <n v="7685000"/>
    <n v="1"/>
    <x v="0"/>
    <n v="1"/>
    <n v="1"/>
    <d v="2021-11-01T00:00:00"/>
    <x v="913"/>
    <n v="7685000"/>
    <n v="622456"/>
    <x v="9"/>
    <s v="cod"/>
    <n v="7062544"/>
    <n v="0.9190037735849057"/>
    <x v="2"/>
  </r>
  <r>
    <s v="ODR2333179604v"/>
    <s v="C401539L"/>
    <x v="129"/>
    <s v="P326272"/>
    <n v="379900"/>
    <n v="2"/>
    <n v="7598000"/>
    <n v="0"/>
    <n v="7598000"/>
    <n v="1"/>
    <x v="0"/>
    <n v="1"/>
    <n v="1"/>
    <d v="2022-03-19T00:00:00"/>
    <x v="914"/>
    <n v="3799000"/>
    <n v="319116"/>
    <x v="7"/>
    <s v="cod"/>
    <n v="6959768"/>
    <n v="0.91600000000000004"/>
    <x v="2"/>
  </r>
  <r>
    <s v="ODR7759061136b"/>
    <s v="C978174L"/>
    <x v="178"/>
    <s v="P777433"/>
    <n v="756900"/>
    <n v="1"/>
    <n v="7569000"/>
    <n v="0"/>
    <n v="7569000"/>
    <n v="1"/>
    <x v="1"/>
    <n v="0"/>
    <n v="4"/>
    <d v="2021-10-20T00:00:00"/>
    <x v="915"/>
    <n v="7569000"/>
    <n v="597922"/>
    <x v="9"/>
    <s v="Payaxis"/>
    <n v="6971078"/>
    <n v="0.92100383141762454"/>
    <x v="2"/>
  </r>
  <r>
    <s v="ODR5701110015l"/>
    <s v="C761951L"/>
    <x v="209"/>
    <s v="P185040"/>
    <n v="377638"/>
    <n v="2"/>
    <n v="7552760"/>
    <n v="0"/>
    <n v="7552760"/>
    <n v="1"/>
    <x v="0"/>
    <n v="0"/>
    <n v="1"/>
    <d v="2022-01-11T00:00:00"/>
    <x v="916"/>
    <n v="3776380"/>
    <n v="332282"/>
    <x v="3"/>
    <s v="cod"/>
    <n v="6888196"/>
    <n v="0.9120104438642298"/>
    <x v="2"/>
  </r>
  <r>
    <s v="ODR1593804227j"/>
    <s v="C969315L"/>
    <x v="115"/>
    <s v="P766142"/>
    <n v="754000"/>
    <n v="1"/>
    <n v="7540000"/>
    <n v="0"/>
    <n v="7540000"/>
    <n v="1"/>
    <x v="0"/>
    <n v="0"/>
    <n v="1"/>
    <d v="2021-07-09T00:00:00"/>
    <x v="917"/>
    <n v="7250000"/>
    <n v="500250"/>
    <x v="1"/>
    <s v="cod"/>
    <n v="7039750"/>
    <n v="0.93365384615384617"/>
    <x v="2"/>
  </r>
  <r>
    <s v="ODR7024040319z"/>
    <s v="C972737L"/>
    <x v="110"/>
    <s v="P451060"/>
    <n v="751100"/>
    <n v="1"/>
    <n v="7511000"/>
    <n v="0"/>
    <n v="7511000"/>
    <n v="1"/>
    <x v="0"/>
    <n v="0"/>
    <n v="1"/>
    <d v="2021-07-21T00:00:00"/>
    <x v="918"/>
    <n v="7511000"/>
    <n v="473164"/>
    <x v="2"/>
    <s v="cod"/>
    <n v="7037836"/>
    <n v="0.93700386100386102"/>
    <x v="2"/>
  </r>
  <r>
    <s v="ODR8883144921a"/>
    <s v="C972737L"/>
    <x v="164"/>
    <s v="P451060"/>
    <n v="751100"/>
    <n v="1"/>
    <n v="7511000"/>
    <n v="0"/>
    <n v="7511000"/>
    <n v="1"/>
    <x v="0"/>
    <n v="0"/>
    <n v="1"/>
    <d v="2021-07-21T00:00:00"/>
    <x v="918"/>
    <n v="7511000"/>
    <n v="473164"/>
    <x v="2"/>
    <s v="cod"/>
    <n v="7037836"/>
    <n v="0.93700386100386102"/>
    <x v="2"/>
  </r>
  <r>
    <s v="ODR5299424941d"/>
    <s v="C172885L"/>
    <x v="137"/>
    <s v="P451060"/>
    <n v="751100"/>
    <n v="1"/>
    <n v="7511000"/>
    <n v="0"/>
    <n v="7511000"/>
    <n v="1"/>
    <x v="0"/>
    <n v="1"/>
    <n v="1"/>
    <d v="2021-09-22T00:00:00"/>
    <x v="918"/>
    <n v="7511000"/>
    <n v="473164"/>
    <x v="2"/>
    <s v="cod"/>
    <n v="7037836"/>
    <n v="0.93700386100386102"/>
    <x v="2"/>
  </r>
  <r>
    <s v="ODR2567929282r"/>
    <s v="C279368L"/>
    <x v="50"/>
    <s v="P932250"/>
    <n v="748200"/>
    <n v="1"/>
    <n v="7482000"/>
    <n v="0"/>
    <n v="7482000"/>
    <n v="1"/>
    <x v="1"/>
    <n v="0"/>
    <n v="4"/>
    <d v="2022-03-24T00:00:00"/>
    <x v="919"/>
    <n v="7482000"/>
    <n v="613524"/>
    <x v="10"/>
    <s v="Payaxis"/>
    <n v="6868476"/>
    <n v="0.91800000000000004"/>
    <x v="2"/>
  </r>
  <r>
    <s v="ODR2992311485m"/>
    <s v="C676303L"/>
    <x v="7"/>
    <s v="P782578"/>
    <n v="748200"/>
    <n v="1"/>
    <n v="7482000"/>
    <n v="0"/>
    <n v="7482000"/>
    <n v="1"/>
    <x v="1"/>
    <n v="0"/>
    <n v="4"/>
    <d v="2021-10-20T00:00:00"/>
    <x v="920"/>
    <n v="7482000"/>
    <n v="650934"/>
    <x v="6"/>
    <s v="Payaxis"/>
    <n v="6831066"/>
    <n v="0.91300000000000003"/>
    <x v="2"/>
  </r>
  <r>
    <s v="ODR7768819651z"/>
    <s v="C235021L"/>
    <x v="125"/>
    <s v="P782578"/>
    <n v="748200"/>
    <n v="1"/>
    <n v="7482000"/>
    <n v="0"/>
    <n v="7482000"/>
    <n v="1"/>
    <x v="1"/>
    <n v="0"/>
    <n v="4"/>
    <d v="2021-09-07T00:00:00"/>
    <x v="920"/>
    <n v="7482000"/>
    <n v="650934"/>
    <x v="6"/>
    <s v="Payaxis"/>
    <n v="6831066"/>
    <n v="0.91300000000000003"/>
    <x v="2"/>
  </r>
  <r>
    <s v="ODR5448250151y"/>
    <s v="C834363L"/>
    <x v="354"/>
    <s v="P776045"/>
    <n v="747620"/>
    <n v="1"/>
    <n v="7476200"/>
    <n v="0"/>
    <n v="7476200"/>
    <n v="1"/>
    <x v="0"/>
    <n v="1"/>
    <n v="1"/>
    <d v="2021-07-11T00:00:00"/>
    <x v="738"/>
    <n v="7476200"/>
    <n v="657894"/>
    <x v="2"/>
    <s v="cod"/>
    <n v="6818306"/>
    <n v="0.9120015515903801"/>
    <x v="2"/>
  </r>
  <r>
    <s v="ODR5318994413g"/>
    <s v="C154828L"/>
    <x v="233"/>
    <s v="P118967"/>
    <n v="742400"/>
    <n v="1"/>
    <n v="7424000"/>
    <n v="0"/>
    <n v="7424000"/>
    <n v="1"/>
    <x v="0"/>
    <n v="1"/>
    <n v="1"/>
    <d v="2021-07-12T00:00:00"/>
    <x v="921"/>
    <n v="7308000"/>
    <n v="657720"/>
    <x v="2"/>
    <s v="cod"/>
    <n v="6766280"/>
    <n v="0.91140624999999997"/>
    <x v="2"/>
  </r>
  <r>
    <s v="ODR5601086309w"/>
    <s v="C263779L"/>
    <x v="316"/>
    <s v="P645865"/>
    <n v="742400"/>
    <n v="1"/>
    <n v="7424000"/>
    <n v="0"/>
    <n v="7424000"/>
    <n v="1"/>
    <x v="0"/>
    <n v="1"/>
    <n v="8"/>
    <d v="2021-08-18T00:00:00"/>
    <x v="922"/>
    <n v="7424000"/>
    <n v="460288"/>
    <x v="10"/>
    <s v="ublcreditcard"/>
    <n v="6963712"/>
    <n v="0.93799999999999994"/>
    <x v="2"/>
  </r>
  <r>
    <s v="ODR5252067851r"/>
    <s v="C199121L"/>
    <x v="184"/>
    <s v="P841380"/>
    <n v="742400"/>
    <n v="1"/>
    <n v="7424000"/>
    <n v="0"/>
    <n v="7424000"/>
    <n v="1"/>
    <x v="1"/>
    <n v="0"/>
    <n v="1"/>
    <d v="2021-07-28T00:00:00"/>
    <x v="923"/>
    <n v="7424000"/>
    <n v="549376"/>
    <x v="9"/>
    <s v="cod"/>
    <n v="6874624"/>
    <n v="0.92600000000000005"/>
    <x v="2"/>
  </r>
  <r>
    <s v="ODR7259575816m"/>
    <s v="C381049L"/>
    <x v="176"/>
    <s v="P766142"/>
    <n v="741124"/>
    <n v="1"/>
    <n v="7411240"/>
    <n v="0"/>
    <n v="7411240"/>
    <n v="1"/>
    <x v="0"/>
    <n v="0"/>
    <n v="1"/>
    <d v="2022-03-05T00:00:00"/>
    <x v="917"/>
    <n v="7250000"/>
    <n v="500250"/>
    <x v="1"/>
    <s v="cod"/>
    <n v="6910990"/>
    <n v="0.93250117389262799"/>
    <x v="2"/>
  </r>
  <r>
    <s v="ODR3282318841k"/>
    <s v="C483469L"/>
    <x v="211"/>
    <s v="P771768"/>
    <n v="732656"/>
    <n v="1"/>
    <n v="7326560"/>
    <n v="0"/>
    <n v="7326560"/>
    <n v="1"/>
    <x v="0"/>
    <n v="0"/>
    <n v="1"/>
    <d v="2021-07-26T00:00:00"/>
    <x v="924"/>
    <n v="7326560"/>
    <n v="542126"/>
    <x v="1"/>
    <s v="cod"/>
    <n v="6784434"/>
    <n v="0.92600538315389491"/>
    <x v="2"/>
  </r>
  <r>
    <s v="ODR8788581494y"/>
    <s v="C166968L"/>
    <x v="46"/>
    <s v="P313043"/>
    <n v="730800"/>
    <n v="1"/>
    <n v="7308000"/>
    <n v="0"/>
    <n v="7308000"/>
    <n v="1"/>
    <x v="0"/>
    <n v="1"/>
    <n v="1"/>
    <d v="2021-07-26T00:00:00"/>
    <x v="925"/>
    <n v="7308000"/>
    <n v="504252"/>
    <x v="10"/>
    <s v="cod"/>
    <n v="6803748"/>
    <n v="0.93100000000000005"/>
    <x v="2"/>
  </r>
  <r>
    <s v="ODR5693663165u"/>
    <s v="C264023L"/>
    <x v="252"/>
    <s v="P504580"/>
    <n v="728480"/>
    <n v="1"/>
    <n v="7284800"/>
    <n v="0"/>
    <n v="7284800"/>
    <n v="1"/>
    <x v="0"/>
    <n v="0"/>
    <n v="1"/>
    <d v="2022-02-15T00:00:00"/>
    <x v="926"/>
    <n v="7112540"/>
    <n v="433840"/>
    <x v="3"/>
    <s v="cod"/>
    <n v="6850960"/>
    <n v="0.94044585987261142"/>
    <x v="2"/>
  </r>
  <r>
    <s v="ODR4516200686j"/>
    <s v="C413709L"/>
    <x v="9"/>
    <s v="P213060"/>
    <n v="728248"/>
    <n v="1"/>
    <n v="7282480"/>
    <n v="0"/>
    <n v="7282480"/>
    <n v="1"/>
    <x v="1"/>
    <n v="0"/>
    <n v="4"/>
    <d v="2021-11-07T00:00:00"/>
    <x v="927"/>
    <n v="7282480"/>
    <n v="502454"/>
    <x v="10"/>
    <s v="Payaxis"/>
    <n v="6780026"/>
    <n v="0.93100509716470214"/>
    <x v="2"/>
  </r>
  <r>
    <s v="ODR5367302609r"/>
    <s v="C972737L"/>
    <x v="246"/>
    <s v="P159796"/>
    <n v="725000"/>
    <n v="1"/>
    <n v="7250000"/>
    <n v="0"/>
    <n v="7250000"/>
    <n v="1"/>
    <x v="0"/>
    <n v="0"/>
    <n v="1"/>
    <d v="2021-07-21T00:00:00"/>
    <x v="928"/>
    <n v="7250000"/>
    <n v="442250"/>
    <x v="2"/>
    <s v="cod"/>
    <n v="6807750"/>
    <n v="0.93899999999999995"/>
    <x v="2"/>
  </r>
  <r>
    <s v="ODR4125649552c"/>
    <s v="C975587L"/>
    <x v="53"/>
    <s v="P218603"/>
    <n v="362500"/>
    <n v="2"/>
    <n v="7250000"/>
    <n v="0"/>
    <n v="7250000"/>
    <n v="1"/>
    <x v="0"/>
    <n v="0"/>
    <n v="4"/>
    <d v="2021-09-28T00:00:00"/>
    <x v="929"/>
    <n v="3625000"/>
    <n v="315346"/>
    <x v="2"/>
    <s v="Payaxis"/>
    <n v="6619308"/>
    <n v="0.91300800000000004"/>
    <x v="2"/>
  </r>
  <r>
    <s v="ODR5362634614d"/>
    <s v="C975587L"/>
    <x v="180"/>
    <s v="P218603"/>
    <n v="362500"/>
    <n v="2"/>
    <n v="7250000"/>
    <n v="0"/>
    <n v="7250000"/>
    <n v="1"/>
    <x v="1"/>
    <n v="0"/>
    <n v="4"/>
    <d v="2021-09-28T00:00:00"/>
    <x v="929"/>
    <n v="3625000"/>
    <n v="315346"/>
    <x v="2"/>
    <s v="Payaxis"/>
    <n v="6619308"/>
    <n v="0.91300800000000004"/>
    <x v="2"/>
  </r>
  <r>
    <s v="ODR6996903752k"/>
    <s v="C975587L"/>
    <x v="111"/>
    <s v="P218603"/>
    <n v="362500"/>
    <n v="2"/>
    <n v="7250000"/>
    <n v="0"/>
    <n v="7250000"/>
    <n v="1"/>
    <x v="1"/>
    <n v="0"/>
    <n v="4"/>
    <d v="2021-09-28T00:00:00"/>
    <x v="929"/>
    <n v="3625000"/>
    <n v="315346"/>
    <x v="2"/>
    <s v="Payaxis"/>
    <n v="6619308"/>
    <n v="0.91300800000000004"/>
    <x v="2"/>
  </r>
  <r>
    <s v="ODR3161473754z"/>
    <s v="C891008L"/>
    <x v="405"/>
    <s v="P469054"/>
    <n v="725000"/>
    <n v="1"/>
    <n v="7250000"/>
    <n v="0"/>
    <n v="7250000"/>
    <n v="1"/>
    <x v="0"/>
    <n v="1"/>
    <n v="1"/>
    <d v="2021-08-03T00:00:00"/>
    <x v="930"/>
    <n v="7250000"/>
    <n v="493000"/>
    <x v="10"/>
    <s v="cod"/>
    <n v="6757000"/>
    <n v="0.93200000000000005"/>
    <x v="2"/>
  </r>
  <r>
    <s v="ODR3759723056q"/>
    <s v="C481253L"/>
    <x v="158"/>
    <s v="P766142"/>
    <n v="725000"/>
    <n v="1"/>
    <n v="7250000"/>
    <n v="0"/>
    <n v="7250000"/>
    <n v="1"/>
    <x v="0"/>
    <n v="0"/>
    <n v="1"/>
    <d v="2021-07-26T00:00:00"/>
    <x v="917"/>
    <n v="7250000"/>
    <n v="500250"/>
    <x v="1"/>
    <s v="cod"/>
    <n v="6749750"/>
    <n v="0.93100000000000005"/>
    <x v="2"/>
  </r>
  <r>
    <s v="ODR8239006570j"/>
    <s v="C382697L"/>
    <x v="53"/>
    <s v="P766142"/>
    <n v="725000"/>
    <n v="1"/>
    <n v="7250000"/>
    <n v="0"/>
    <n v="7250000"/>
    <n v="1"/>
    <x v="0"/>
    <n v="1"/>
    <n v="1"/>
    <d v="2022-02-01T00:00:00"/>
    <x v="917"/>
    <n v="7250000"/>
    <n v="500250"/>
    <x v="1"/>
    <s v="cod"/>
    <n v="6749750"/>
    <n v="0.93100000000000005"/>
    <x v="2"/>
  </r>
  <r>
    <s v="ODR4407919993n"/>
    <s v="C481253L"/>
    <x v="290"/>
    <s v="P766142"/>
    <n v="725000"/>
    <n v="1"/>
    <n v="7250000"/>
    <n v="0"/>
    <n v="7250000"/>
    <n v="1"/>
    <x v="0"/>
    <n v="1"/>
    <n v="1"/>
    <d v="2021-07-26T00:00:00"/>
    <x v="917"/>
    <n v="7250000"/>
    <n v="500250"/>
    <x v="1"/>
    <s v="cod"/>
    <n v="6749750"/>
    <n v="0.93100000000000005"/>
    <x v="2"/>
  </r>
  <r>
    <s v="ODR7898362149x"/>
    <s v="C242737L"/>
    <x v="41"/>
    <s v="P402404"/>
    <n v="725000"/>
    <n v="1"/>
    <n v="7250000"/>
    <n v="0"/>
    <n v="7250000"/>
    <n v="1"/>
    <x v="1"/>
    <n v="0"/>
    <n v="1"/>
    <d v="2022-05-20T00:00:00"/>
    <x v="931"/>
    <n v="7250000"/>
    <n v="493000"/>
    <x v="8"/>
    <s v="cod"/>
    <n v="6757000"/>
    <n v="0.93200000000000005"/>
    <x v="2"/>
  </r>
  <r>
    <s v="ODR6094210955t"/>
    <s v="C215074L"/>
    <x v="319"/>
    <s v="P531621"/>
    <n v="145000"/>
    <n v="5"/>
    <n v="7250000"/>
    <n v="0"/>
    <n v="7250000"/>
    <n v="1"/>
    <x v="0"/>
    <n v="1"/>
    <n v="4"/>
    <d v="2021-09-13T00:00:00"/>
    <x v="233"/>
    <n v="1450000"/>
    <n v="118900"/>
    <x v="0"/>
    <s v="Payaxis"/>
    <n v="6655500"/>
    <n v="0.91800000000000004"/>
    <x v="2"/>
  </r>
  <r>
    <s v="ODR4753536525h"/>
    <s v="C844249L"/>
    <x v="51"/>
    <s v="P475505"/>
    <n v="362500"/>
    <n v="2"/>
    <n v="7250000"/>
    <n v="0"/>
    <n v="7250000"/>
    <n v="1"/>
    <x v="0"/>
    <n v="0"/>
    <n v="1"/>
    <d v="2022-03-19T00:00:00"/>
    <x v="932"/>
    <n v="3625000"/>
    <n v="257346"/>
    <x v="7"/>
    <s v="cod"/>
    <n v="6735308"/>
    <n v="0.92900799999999994"/>
    <x v="2"/>
  </r>
  <r>
    <s v="ODR4210669075c"/>
    <s v="C885565L"/>
    <x v="165"/>
    <s v="P546485"/>
    <n v="725000"/>
    <n v="1"/>
    <n v="7250000"/>
    <n v="0"/>
    <n v="7250000"/>
    <n v="1"/>
    <x v="1"/>
    <n v="0"/>
    <n v="7"/>
    <d v="2021-09-10T00:00:00"/>
    <x v="933"/>
    <n v="7250000"/>
    <n v="442250"/>
    <x v="7"/>
    <s v="Easypay"/>
    <n v="6807750"/>
    <n v="0.93899999999999995"/>
    <x v="2"/>
  </r>
  <r>
    <s v="ODR6645746300i"/>
    <s v="C149325L"/>
    <x v="279"/>
    <s v="P792491"/>
    <n v="718620"/>
    <n v="1"/>
    <n v="7186200"/>
    <n v="0"/>
    <n v="7186200"/>
    <n v="1"/>
    <x v="0"/>
    <n v="1"/>
    <n v="1"/>
    <d v="2021-07-06T00:00:00"/>
    <x v="934"/>
    <n v="5750700"/>
    <n v="488766"/>
    <x v="2"/>
    <s v="cod"/>
    <n v="6697434"/>
    <n v="0.93198547215496363"/>
    <x v="2"/>
  </r>
  <r>
    <s v="ODR1474569283v"/>
    <s v="C545190L"/>
    <x v="350"/>
    <s v="P564043"/>
    <n v="55100"/>
    <n v="13"/>
    <n v="7163000"/>
    <n v="0"/>
    <n v="7163000"/>
    <n v="1"/>
    <x v="0"/>
    <n v="1"/>
    <n v="11"/>
    <d v="2021-07-26T00:00:00"/>
    <x v="935"/>
    <n v="551000"/>
    <n v="33060"/>
    <x v="0"/>
    <s v="cashatdoorstep"/>
    <n v="6733220"/>
    <n v="0.94"/>
    <x v="0"/>
  </r>
  <r>
    <s v="ODR9200907433b"/>
    <s v="C267397L"/>
    <x v="232"/>
    <s v="P698616"/>
    <n v="356700"/>
    <n v="2"/>
    <n v="7134000"/>
    <n v="0"/>
    <n v="7134000"/>
    <n v="1"/>
    <x v="1"/>
    <n v="0"/>
    <n v="4"/>
    <d v="2021-10-08T00:00:00"/>
    <x v="936"/>
    <n v="3567000"/>
    <n v="281764"/>
    <x v="14"/>
    <s v="Payaxis"/>
    <n v="6570472"/>
    <n v="0.92100813008130078"/>
    <x v="2"/>
  </r>
  <r>
    <s v="ODR6402813498r"/>
    <s v="C297208L"/>
    <x v="135"/>
    <s v="P504580"/>
    <n v="711254"/>
    <n v="1"/>
    <n v="7112540"/>
    <n v="0"/>
    <n v="7112540"/>
    <n v="1"/>
    <x v="0"/>
    <n v="1"/>
    <n v="1"/>
    <d v="2022-05-11T00:00:00"/>
    <x v="926"/>
    <n v="7112540"/>
    <n v="433840"/>
    <x v="3"/>
    <s v="cod"/>
    <n v="6678700"/>
    <n v="0.93900350648291608"/>
    <x v="2"/>
  </r>
  <r>
    <s v="ODR3558616201p"/>
    <s v="C205273L"/>
    <x v="260"/>
    <s v="P504580"/>
    <n v="711254"/>
    <n v="1"/>
    <n v="7112540"/>
    <n v="0"/>
    <n v="7112540"/>
    <n v="1"/>
    <x v="0"/>
    <n v="0"/>
    <n v="1"/>
    <d v="2021-09-10T00:00:00"/>
    <x v="926"/>
    <n v="7112540"/>
    <n v="433840"/>
    <x v="3"/>
    <s v="cod"/>
    <n v="6678700"/>
    <n v="0.93900350648291608"/>
    <x v="2"/>
  </r>
  <r>
    <s v="ODR7484810495v"/>
    <s v="C643883L"/>
    <x v="91"/>
    <s v="P504580"/>
    <n v="711254"/>
    <n v="1"/>
    <n v="7112540"/>
    <n v="0"/>
    <n v="7112540"/>
    <n v="1"/>
    <x v="1"/>
    <n v="0"/>
    <n v="7"/>
    <d v="2021-11-17T00:00:00"/>
    <x v="926"/>
    <n v="7112540"/>
    <n v="433840"/>
    <x v="3"/>
    <s v="Easypay"/>
    <n v="6678700"/>
    <n v="0.93900350648291608"/>
    <x v="2"/>
  </r>
  <r>
    <s v="ODR1971275453a"/>
    <s v="C861468L"/>
    <x v="135"/>
    <s v="P452488"/>
    <n v="707600"/>
    <n v="1"/>
    <n v="7076000"/>
    <n v="0"/>
    <n v="7076000"/>
    <n v="1"/>
    <x v="0"/>
    <n v="0"/>
    <n v="1"/>
    <d v="2021-08-19T00:00:00"/>
    <x v="937"/>
    <n v="7917000"/>
    <n v="585858"/>
    <x v="2"/>
    <s v="cod"/>
    <n v="6490142"/>
    <n v="0.91720491803278692"/>
    <x v="2"/>
  </r>
  <r>
    <s v="ODR4720810138i"/>
    <s v="C907159L"/>
    <x v="66"/>
    <s v="P599197"/>
    <n v="351306"/>
    <n v="2"/>
    <n v="7026120"/>
    <n v="0"/>
    <n v="7026120"/>
    <n v="1"/>
    <x v="1"/>
    <n v="0"/>
    <n v="1"/>
    <d v="2022-03-26T00:00:00"/>
    <x v="938"/>
    <n v="3513060"/>
    <n v="238844"/>
    <x v="7"/>
    <s v="cod"/>
    <n v="6548432"/>
    <n v="0.93201254746574214"/>
    <x v="2"/>
  </r>
  <r>
    <s v="ODR5279817661g"/>
    <s v="C992621L"/>
    <x v="182"/>
    <s v="P963316"/>
    <n v="701800"/>
    <n v="1"/>
    <n v="7018000"/>
    <n v="0"/>
    <n v="7018000"/>
    <n v="1"/>
    <x v="0"/>
    <n v="0"/>
    <n v="4"/>
    <d v="2021-11-17T00:00:00"/>
    <x v="939"/>
    <n v="7018000"/>
    <n v="610566"/>
    <x v="2"/>
    <s v="Payaxis"/>
    <n v="6407434"/>
    <n v="0.91300000000000003"/>
    <x v="2"/>
  </r>
  <r>
    <s v="ODR4922373158j"/>
    <s v="C177843L"/>
    <x v="373"/>
    <s v="P795792"/>
    <n v="701800"/>
    <n v="1"/>
    <n v="7018000"/>
    <n v="0"/>
    <n v="7018000"/>
    <n v="1"/>
    <x v="0"/>
    <n v="1"/>
    <n v="11"/>
    <d v="2021-07-12T00:00:00"/>
    <x v="749"/>
    <n v="7018000"/>
    <n v="617584"/>
    <x v="8"/>
    <s v="cashatdoorstep"/>
    <n v="6400416"/>
    <n v="0.91200000000000003"/>
    <x v="2"/>
  </r>
  <r>
    <s v="ODR7821211057c"/>
    <s v="C177843L"/>
    <x v="337"/>
    <s v="P795792"/>
    <n v="701800"/>
    <n v="1"/>
    <n v="7018000"/>
    <n v="0"/>
    <n v="7018000"/>
    <n v="1"/>
    <x v="0"/>
    <n v="0"/>
    <n v="10"/>
    <d v="2021-07-12T00:00:00"/>
    <x v="749"/>
    <n v="7018000"/>
    <n v="617584"/>
    <x v="8"/>
    <s v="mcblite"/>
    <n v="6400416"/>
    <n v="0.91200000000000003"/>
    <x v="2"/>
  </r>
  <r>
    <s v="ODR6321183042u"/>
    <s v="C141629L"/>
    <x v="257"/>
    <s v="P110552"/>
    <n v="348000"/>
    <n v="2"/>
    <n v="6960000"/>
    <n v="0"/>
    <n v="6960000"/>
    <n v="1"/>
    <x v="1"/>
    <n v="0"/>
    <n v="7"/>
    <d v="2021-10-11T00:00:00"/>
    <x v="940"/>
    <n v="3480000"/>
    <n v="229680"/>
    <x v="6"/>
    <s v="Easypay"/>
    <n v="6500640"/>
    <n v="0.93400000000000005"/>
    <x v="2"/>
  </r>
  <r>
    <s v="ODR2258116345s"/>
    <s v="C541439L"/>
    <x v="378"/>
    <s v="P651526"/>
    <n v="348000"/>
    <n v="2"/>
    <n v="6960000"/>
    <n v="0"/>
    <n v="6960000"/>
    <n v="1"/>
    <x v="0"/>
    <n v="1"/>
    <n v="1"/>
    <d v="2021-08-12T00:00:00"/>
    <x v="941"/>
    <n v="3480000"/>
    <n v="254040"/>
    <x v="8"/>
    <s v="cod"/>
    <n v="6451920"/>
    <n v="0.92700000000000005"/>
    <x v="2"/>
  </r>
  <r>
    <s v="ODR9347649567w"/>
    <s v="C119111L"/>
    <x v="258"/>
    <s v="P799988"/>
    <n v="348000"/>
    <n v="2"/>
    <n v="6960000"/>
    <n v="0"/>
    <n v="6960000"/>
    <n v="1"/>
    <x v="0"/>
    <n v="1"/>
    <n v="7"/>
    <d v="2022-03-07T00:00:00"/>
    <x v="942"/>
    <n v="3480000"/>
    <n v="295800"/>
    <x v="8"/>
    <s v="Easypay"/>
    <n v="6368400"/>
    <n v="0.91500000000000004"/>
    <x v="2"/>
  </r>
  <r>
    <s v="ODR6201970587g"/>
    <s v="C143684L"/>
    <x v="325"/>
    <s v="P729061"/>
    <n v="696000"/>
    <n v="1"/>
    <n v="6960000"/>
    <n v="0"/>
    <n v="6960000"/>
    <n v="1"/>
    <x v="0"/>
    <n v="0"/>
    <n v="1"/>
    <d v="2021-07-05T00:00:00"/>
    <x v="943"/>
    <n v="6960000"/>
    <n v="501120"/>
    <x v="7"/>
    <s v="cod"/>
    <n v="6458880"/>
    <n v="0.92800000000000005"/>
    <x v="2"/>
  </r>
  <r>
    <s v="ODR4724385335n"/>
    <s v="C477884L"/>
    <x v="246"/>
    <s v="P650552"/>
    <n v="696000"/>
    <n v="1"/>
    <n v="6960000"/>
    <n v="0"/>
    <n v="6960000"/>
    <n v="1"/>
    <x v="0"/>
    <n v="0"/>
    <n v="1"/>
    <d v="2022-01-01T00:00:00"/>
    <x v="944"/>
    <n v="6960000"/>
    <n v="501120"/>
    <x v="7"/>
    <s v="cod"/>
    <n v="6458880"/>
    <n v="0.92800000000000005"/>
    <x v="2"/>
  </r>
  <r>
    <s v="ODR3653488220a"/>
    <s v="C287400L"/>
    <x v="368"/>
    <s v="P612273"/>
    <n v="348000"/>
    <n v="2"/>
    <n v="6960000"/>
    <n v="0"/>
    <n v="6960000"/>
    <n v="1"/>
    <x v="1"/>
    <n v="0"/>
    <n v="1"/>
    <d v="2022-03-27T00:00:00"/>
    <x v="945"/>
    <n v="3480000"/>
    <n v="267960"/>
    <x v="7"/>
    <s v="cod"/>
    <n v="6424080"/>
    <n v="0.92300000000000004"/>
    <x v="2"/>
  </r>
  <r>
    <s v="ODR1253487187y"/>
    <s v="C811261L"/>
    <x v="251"/>
    <s v="P679783"/>
    <n v="696000"/>
    <n v="1"/>
    <n v="6960000"/>
    <n v="0"/>
    <n v="6960000"/>
    <n v="1"/>
    <x v="0"/>
    <n v="1"/>
    <n v="1"/>
    <d v="2021-08-26T00:00:00"/>
    <x v="946"/>
    <n v="6960000"/>
    <n v="445440"/>
    <x v="7"/>
    <s v="cod"/>
    <n v="6514560"/>
    <n v="0.93600000000000005"/>
    <x v="2"/>
  </r>
  <r>
    <s v="ODR3217228530j"/>
    <s v="C711764L"/>
    <x v="339"/>
    <s v="P356064"/>
    <n v="695942"/>
    <n v="1"/>
    <n v="6959420"/>
    <n v="0"/>
    <n v="6959420"/>
    <n v="1"/>
    <x v="1"/>
    <n v="0"/>
    <n v="4"/>
    <d v="2021-12-09T00:00:00"/>
    <x v="947"/>
    <n v="4906800"/>
    <n v="299280"/>
    <x v="3"/>
    <s v="Payaxis"/>
    <n v="6660140"/>
    <n v="0.95699641636803068"/>
    <x v="2"/>
  </r>
  <r>
    <s v="ODR7403128013y"/>
    <s v="C841484L"/>
    <x v="29"/>
    <s v="P710253"/>
    <n v="690200"/>
    <n v="1"/>
    <n v="6902000"/>
    <n v="0"/>
    <n v="6902000"/>
    <n v="1"/>
    <x v="0"/>
    <n v="1"/>
    <n v="4"/>
    <d v="2021-08-15T00:00:00"/>
    <x v="948"/>
    <n v="6902000"/>
    <n v="510748"/>
    <x v="10"/>
    <s v="Payaxis"/>
    <n v="6391252"/>
    <n v="0.92600000000000005"/>
    <x v="2"/>
  </r>
  <r>
    <s v="ODR9981050727a"/>
    <s v="C587654L"/>
    <x v="186"/>
    <s v="P558272"/>
    <n v="690200"/>
    <n v="1"/>
    <n v="6902000"/>
    <n v="0"/>
    <n v="6902000"/>
    <n v="1"/>
    <x v="0"/>
    <n v="1"/>
    <n v="4"/>
    <d v="2021-10-22T00:00:00"/>
    <x v="949"/>
    <n v="6902000"/>
    <n v="455532"/>
    <x v="8"/>
    <s v="Payaxis"/>
    <n v="6446468"/>
    <n v="0.93400000000000005"/>
    <x v="2"/>
  </r>
  <r>
    <s v="ODR2141250355d"/>
    <s v="C932902L"/>
    <x v="228"/>
    <s v="P315685"/>
    <n v="690200"/>
    <n v="1"/>
    <n v="6902000"/>
    <n v="0"/>
    <n v="6902000"/>
    <n v="1"/>
    <x v="1"/>
    <n v="0"/>
    <n v="9"/>
    <d v="2021-08-14T00:00:00"/>
    <x v="950"/>
    <n v="6902000"/>
    <n v="579768"/>
    <x v="9"/>
    <s v="mygateway"/>
    <n v="6322232"/>
    <n v="0.91600000000000004"/>
    <x v="2"/>
  </r>
  <r>
    <s v="ODR2497124410z"/>
    <s v="C538863L"/>
    <x v="175"/>
    <s v="P642957"/>
    <n v="345100"/>
    <n v="2"/>
    <n v="6902000"/>
    <n v="0"/>
    <n v="6902000"/>
    <n v="1"/>
    <x v="0"/>
    <n v="1"/>
    <n v="1"/>
    <d v="2021-07-14T00:00:00"/>
    <x v="951"/>
    <n v="2716140"/>
    <n v="162922"/>
    <x v="7"/>
    <s v="cod"/>
    <n v="6576156"/>
    <n v="0.95278991596638651"/>
    <x v="2"/>
  </r>
  <r>
    <s v="ODR7281890022g"/>
    <s v="C863131L"/>
    <x v="346"/>
    <s v="P106821"/>
    <n v="690200"/>
    <n v="1"/>
    <n v="6902000"/>
    <n v="0"/>
    <n v="6902000"/>
    <n v="1"/>
    <x v="0"/>
    <n v="1"/>
    <n v="1"/>
    <d v="2021-09-21T00:00:00"/>
    <x v="952"/>
    <n v="6902000"/>
    <n v="545258"/>
    <x v="7"/>
    <s v="cod"/>
    <n v="6356742"/>
    <n v="0.92100000000000004"/>
    <x v="2"/>
  </r>
  <r>
    <s v="ODR3530930897z"/>
    <s v="C508875L"/>
    <x v="348"/>
    <s v="P121025"/>
    <n v="689330"/>
    <n v="1"/>
    <n v="6893300"/>
    <n v="0"/>
    <n v="6893300"/>
    <n v="1"/>
    <x v="0"/>
    <n v="1"/>
    <n v="4"/>
    <d v="2022-04-23T00:00:00"/>
    <x v="28"/>
    <n v="6893300"/>
    <n v="544562"/>
    <x v="9"/>
    <s v="Payaxis"/>
    <n v="6348738"/>
    <n v="0.92100126209507782"/>
    <x v="2"/>
  </r>
  <r>
    <s v="ODR6388246907z"/>
    <s v="C546633L"/>
    <x v="138"/>
    <s v="P516066"/>
    <n v="26390"/>
    <n v="26"/>
    <n v="6861400"/>
    <n v="0"/>
    <n v="6861400"/>
    <n v="1"/>
    <x v="1"/>
    <n v="0"/>
    <n v="1"/>
    <d v="2022-01-09T00:00:00"/>
    <x v="953"/>
    <n v="252300"/>
    <n v="22678"/>
    <x v="11"/>
    <s v="cod"/>
    <n v="6271772"/>
    <n v="0.91406593406593406"/>
    <x v="0"/>
  </r>
  <r>
    <s v="ODR6920776013s"/>
    <s v="C121623L"/>
    <x v="344"/>
    <s v="P981842"/>
    <n v="684980"/>
    <n v="1"/>
    <n v="6849800"/>
    <n v="0"/>
    <n v="6849800"/>
    <n v="1"/>
    <x v="1"/>
    <n v="0"/>
    <n v="1"/>
    <d v="2021-12-15T00:00:00"/>
    <x v="954"/>
    <n v="6849800"/>
    <n v="417832"/>
    <x v="14"/>
    <s v="cod"/>
    <n v="6431968"/>
    <n v="0.9390008467400508"/>
    <x v="2"/>
  </r>
  <r>
    <s v="ODR8375337022r"/>
    <s v="C529046L"/>
    <x v="265"/>
    <s v="P981842"/>
    <n v="684980"/>
    <n v="1"/>
    <n v="6849800"/>
    <n v="0"/>
    <n v="6849800"/>
    <n v="1"/>
    <x v="0"/>
    <n v="0"/>
    <n v="4"/>
    <d v="2021-10-01T00:00:00"/>
    <x v="954"/>
    <n v="6849800"/>
    <n v="417832"/>
    <x v="14"/>
    <s v="Payaxis"/>
    <n v="6431968"/>
    <n v="0.9390008467400508"/>
    <x v="2"/>
  </r>
  <r>
    <s v="ODR5192907019j"/>
    <s v="C683241L"/>
    <x v="31"/>
    <s v="P754047"/>
    <n v="228230"/>
    <n v="3"/>
    <n v="6846900"/>
    <n v="0"/>
    <n v="6846900"/>
    <n v="1"/>
    <x v="1"/>
    <n v="0"/>
    <n v="1"/>
    <d v="2022-07-11T00:00:00"/>
    <x v="955"/>
    <n v="2282300"/>
    <n v="143782"/>
    <x v="2"/>
    <s v="cod"/>
    <n v="6415554"/>
    <n v="0.93700127064803052"/>
    <x v="2"/>
  </r>
  <r>
    <s v="ODR9237981641v"/>
    <s v="C971900L"/>
    <x v="350"/>
    <s v="P545356"/>
    <n v="684400"/>
    <n v="1"/>
    <n v="6844000"/>
    <n v="0"/>
    <n v="6844000"/>
    <n v="1"/>
    <x v="1"/>
    <n v="0"/>
    <n v="9"/>
    <d v="2021-07-22T00:00:00"/>
    <x v="956"/>
    <n v="6844000"/>
    <n v="602272"/>
    <x v="9"/>
    <s v="mygateway"/>
    <n v="6241728"/>
    <n v="0.91200000000000003"/>
    <x v="2"/>
  </r>
  <r>
    <s v="ODR1959152538q"/>
    <s v="C298804L"/>
    <x v="98"/>
    <s v="P795792"/>
    <n v="680920"/>
    <n v="1"/>
    <n v="6809200"/>
    <n v="0"/>
    <n v="6809200"/>
    <n v="1"/>
    <x v="0"/>
    <n v="1"/>
    <n v="1"/>
    <d v="2021-10-21T00:00:00"/>
    <x v="749"/>
    <n v="7018000"/>
    <n v="617584"/>
    <x v="8"/>
    <s v="cod"/>
    <n v="6191616"/>
    <n v="0.90930153321976148"/>
    <x v="2"/>
  </r>
  <r>
    <s v="ODR6449455984t"/>
    <s v="C773779L"/>
    <x v="312"/>
    <s v="P409617"/>
    <n v="675990"/>
    <n v="1"/>
    <n v="6759900"/>
    <n v="0"/>
    <n v="6759900"/>
    <n v="1"/>
    <x v="0"/>
    <n v="0"/>
    <n v="4"/>
    <d v="2022-08-02T00:00:00"/>
    <x v="957"/>
    <n v="6759900"/>
    <n v="473164"/>
    <x v="2"/>
    <s v="Payaxis"/>
    <n v="6286736"/>
    <n v="0.93000429000428997"/>
    <x v="2"/>
  </r>
  <r>
    <s v="ODR4605768189a"/>
    <s v="C934120L"/>
    <x v="154"/>
    <s v="P749454"/>
    <n v="675700"/>
    <n v="1"/>
    <n v="6757000"/>
    <n v="0"/>
    <n v="6757000"/>
    <n v="1"/>
    <x v="1"/>
    <n v="0"/>
    <n v="8"/>
    <d v="2021-07-04T00:00:00"/>
    <x v="958"/>
    <n v="6757000"/>
    <n v="466204"/>
    <x v="9"/>
    <s v="ublcreditcard"/>
    <n v="6290796"/>
    <n v="0.9310042918454936"/>
    <x v="2"/>
  </r>
  <r>
    <s v="ODR9396039688u"/>
    <s v="C360482L"/>
    <x v="189"/>
    <s v="P822284"/>
    <n v="670248"/>
    <n v="1"/>
    <n v="6702480"/>
    <n v="0"/>
    <n v="6702480"/>
    <n v="1"/>
    <x v="0"/>
    <n v="0"/>
    <n v="4"/>
    <d v="2021-12-12T00:00:00"/>
    <x v="959"/>
    <n v="6702480"/>
    <n v="489230"/>
    <x v="2"/>
    <s v="Payaxis"/>
    <n v="6213250"/>
    <n v="0.92700761509172724"/>
    <x v="2"/>
  </r>
  <r>
    <s v="ODR5764056569m"/>
    <s v="C526737L"/>
    <x v="280"/>
    <s v="P188488"/>
    <n v="667000"/>
    <n v="1"/>
    <n v="6670000"/>
    <n v="0"/>
    <n v="6670000"/>
    <n v="1"/>
    <x v="0"/>
    <n v="0"/>
    <n v="1"/>
    <d v="2021-09-24T00:00:00"/>
    <x v="960"/>
    <n v="6670000"/>
    <n v="506920"/>
    <x v="2"/>
    <s v="cod"/>
    <n v="6163080"/>
    <n v="0.92400000000000004"/>
    <x v="2"/>
  </r>
  <r>
    <s v="ODR9750743702q"/>
    <s v="C914093L"/>
    <x v="349"/>
    <s v="P108199"/>
    <n v="82940"/>
    <n v="8"/>
    <n v="6635200"/>
    <n v="0"/>
    <n v="6635200"/>
    <n v="1"/>
    <x v="1"/>
    <n v="0"/>
    <n v="5"/>
    <d v="2021-07-04T00:00:00"/>
    <x v="961"/>
    <n v="829400"/>
    <n v="62176"/>
    <x v="5"/>
    <s v="jazzwallet"/>
    <n v="6137792"/>
    <n v="0.92503496503496507"/>
    <x v="2"/>
  </r>
  <r>
    <s v="ODR4879460047a"/>
    <s v="C203164L"/>
    <x v="183"/>
    <s v="P919937"/>
    <n v="661200"/>
    <n v="1"/>
    <n v="6612000"/>
    <n v="0"/>
    <n v="6612000"/>
    <n v="1"/>
    <x v="1"/>
    <n v="0"/>
    <n v="4"/>
    <d v="2021-10-25T00:00:00"/>
    <x v="962"/>
    <n v="6612000"/>
    <n v="416556"/>
    <x v="7"/>
    <s v="Payaxis"/>
    <n v="6195444"/>
    <n v="0.93700000000000006"/>
    <x v="2"/>
  </r>
  <r>
    <s v="ODR4988574569f"/>
    <s v="C283866L"/>
    <x v="357"/>
    <s v="P545511"/>
    <n v="219820"/>
    <n v="3"/>
    <n v="6594600"/>
    <n v="0"/>
    <n v="6594600"/>
    <n v="1"/>
    <x v="1"/>
    <n v="0"/>
    <n v="4"/>
    <d v="2021-07-18T00:00:00"/>
    <x v="963"/>
    <n v="2198200"/>
    <n v="175856"/>
    <x v="14"/>
    <s v="Payaxis"/>
    <n v="6067032"/>
    <n v="0.92"/>
    <x v="2"/>
  </r>
  <r>
    <s v="ODR9776656771w"/>
    <s v="C283866L"/>
    <x v="207"/>
    <s v="P545511"/>
    <n v="219820"/>
    <n v="3"/>
    <n v="6594600"/>
    <n v="0"/>
    <n v="6594600"/>
    <n v="1"/>
    <x v="0"/>
    <n v="0"/>
    <n v="4"/>
    <d v="2021-07-18T00:00:00"/>
    <x v="963"/>
    <n v="2198200"/>
    <n v="175856"/>
    <x v="14"/>
    <s v="Payaxis"/>
    <n v="6067032"/>
    <n v="0.92"/>
    <x v="2"/>
  </r>
  <r>
    <s v="ODR8431024567c"/>
    <s v="C203164L"/>
    <x v="265"/>
    <s v="P356228"/>
    <n v="658300"/>
    <n v="1"/>
    <n v="6583000"/>
    <n v="0"/>
    <n v="6583000"/>
    <n v="1"/>
    <x v="1"/>
    <n v="0"/>
    <n v="4"/>
    <d v="2021-10-25T00:00:00"/>
    <x v="964"/>
    <n v="6583000"/>
    <n v="460810"/>
    <x v="7"/>
    <s v="Payaxis"/>
    <n v="6122190"/>
    <n v="0.93"/>
    <x v="2"/>
  </r>
  <r>
    <s v="ODR7329071725w"/>
    <s v="C784668L"/>
    <x v="2"/>
    <s v="P324711"/>
    <n v="43500"/>
    <n v="15"/>
    <n v="6525000"/>
    <n v="0"/>
    <n v="6525000"/>
    <n v="1"/>
    <x v="0"/>
    <n v="1"/>
    <n v="1"/>
    <d v="2021-07-26T00:00:00"/>
    <x v="965"/>
    <n v="435000"/>
    <n v="29986"/>
    <x v="5"/>
    <s v="cod"/>
    <n v="6075210"/>
    <n v="0.93106666666666671"/>
    <x v="0"/>
  </r>
  <r>
    <s v="ODR9268410257j"/>
    <s v="C713657L"/>
    <x v="337"/>
    <s v="P699417"/>
    <n v="217500"/>
    <n v="3"/>
    <n v="6525000"/>
    <n v="0"/>
    <n v="6525000"/>
    <n v="1"/>
    <x v="1"/>
    <n v="0"/>
    <n v="1"/>
    <d v="2021-08-19T00:00:00"/>
    <x v="966"/>
    <n v="2175000"/>
    <n v="184846"/>
    <x v="7"/>
    <s v="cod"/>
    <n v="5970462"/>
    <n v="0.91501333333333335"/>
    <x v="2"/>
  </r>
  <r>
    <s v="ODR2428214719h"/>
    <s v="C407670L"/>
    <x v="230"/>
    <s v="P757885"/>
    <n v="217442"/>
    <n v="3"/>
    <n v="6523260"/>
    <n v="0"/>
    <n v="6523260"/>
    <n v="1"/>
    <x v="1"/>
    <n v="0"/>
    <n v="9"/>
    <d v="2021-09-19T00:00:00"/>
    <x v="967"/>
    <n v="2174420"/>
    <n v="147842"/>
    <x v="8"/>
    <s v="mygateway"/>
    <n v="6079734"/>
    <n v="0.93200853560949581"/>
    <x v="2"/>
  </r>
  <r>
    <s v="ODR7074423099d"/>
    <s v="C212997L"/>
    <x v="0"/>
    <s v="P505225"/>
    <n v="19140"/>
    <n v="34"/>
    <n v="6507600"/>
    <n v="0"/>
    <n v="6507600"/>
    <n v="1"/>
    <x v="0"/>
    <n v="0"/>
    <n v="1"/>
    <d v="2021-11-15T00:00:00"/>
    <x v="968"/>
    <n v="191400"/>
    <n v="12006"/>
    <x v="9"/>
    <s v="cod"/>
    <n v="6099396"/>
    <n v="0.93727272727272726"/>
    <x v="0"/>
  </r>
  <r>
    <s v="ODR1632741038o"/>
    <s v="C902527L"/>
    <x v="316"/>
    <s v="P351473"/>
    <n v="649600"/>
    <n v="1"/>
    <n v="6496000"/>
    <n v="0"/>
    <n v="6496000"/>
    <n v="1"/>
    <x v="0"/>
    <n v="1"/>
    <n v="1"/>
    <d v="2021-08-27T00:00:00"/>
    <x v="969"/>
    <n v="6496000"/>
    <n v="396256"/>
    <x v="3"/>
    <s v="cod"/>
    <n v="6099744"/>
    <n v="0.93899999999999995"/>
    <x v="2"/>
  </r>
  <r>
    <s v="ODR3093984129s"/>
    <s v="C315116L"/>
    <x v="408"/>
    <s v="P351473"/>
    <n v="649600"/>
    <n v="1"/>
    <n v="6496000"/>
    <n v="0"/>
    <n v="6496000"/>
    <n v="1"/>
    <x v="0"/>
    <n v="0"/>
    <n v="1"/>
    <d v="2021-07-10T00:00:00"/>
    <x v="969"/>
    <n v="6496000"/>
    <n v="396256"/>
    <x v="3"/>
    <s v="cod"/>
    <n v="6099744"/>
    <n v="0.93899999999999995"/>
    <x v="2"/>
  </r>
  <r>
    <s v="ODR5970304953j"/>
    <s v="C890814L"/>
    <x v="88"/>
    <s v="P950527"/>
    <n v="649600"/>
    <n v="1"/>
    <n v="6496000"/>
    <n v="0"/>
    <n v="6496000"/>
    <n v="1"/>
    <x v="0"/>
    <n v="1"/>
    <n v="1"/>
    <d v="2022-05-20T00:00:00"/>
    <x v="57"/>
    <n v="6496000"/>
    <n v="480704"/>
    <x v="3"/>
    <s v="cod"/>
    <n v="6015296"/>
    <n v="0.92600000000000005"/>
    <x v="2"/>
  </r>
  <r>
    <s v="ODR4676865850t"/>
    <s v="C712032L"/>
    <x v="230"/>
    <s v="P475978"/>
    <n v="324626"/>
    <n v="2"/>
    <n v="6492520"/>
    <n v="0"/>
    <n v="6492520"/>
    <n v="1"/>
    <x v="0"/>
    <n v="1"/>
    <n v="1"/>
    <d v="2021-09-11T00:00:00"/>
    <x v="970"/>
    <n v="1159420"/>
    <n v="103182"/>
    <x v="7"/>
    <s v="cod"/>
    <n v="6286156"/>
    <n v="0.96821511524030734"/>
    <x v="2"/>
  </r>
  <r>
    <s v="ODR8334767623b"/>
    <s v="C432990L"/>
    <x v="88"/>
    <s v="P256641"/>
    <n v="322016"/>
    <n v="2"/>
    <n v="6440320"/>
    <n v="0"/>
    <n v="6440320"/>
    <n v="1"/>
    <x v="1"/>
    <n v="0"/>
    <n v="1"/>
    <d v="2022-07-19T00:00:00"/>
    <x v="971"/>
    <n v="3220160"/>
    <n v="244702"/>
    <x v="7"/>
    <s v="cod"/>
    <n v="5950916"/>
    <n v="0.92400936599423633"/>
    <x v="2"/>
  </r>
  <r>
    <s v="ODR5518300200y"/>
    <s v="C886643L"/>
    <x v="29"/>
    <s v="P794286"/>
    <n v="641132"/>
    <n v="1"/>
    <n v="6411320"/>
    <n v="0"/>
    <n v="6411320"/>
    <n v="1"/>
    <x v="1"/>
    <n v="0"/>
    <n v="4"/>
    <d v="2022-08-19T00:00:00"/>
    <x v="972"/>
    <n v="6351000"/>
    <n v="425488"/>
    <x v="7"/>
    <s v="Payaxis"/>
    <n v="5985832"/>
    <n v="0.93363488330016287"/>
    <x v="2"/>
  </r>
  <r>
    <s v="ODR9598479944g"/>
    <s v="C287376L"/>
    <x v="71"/>
    <s v="P966750"/>
    <n v="641132"/>
    <n v="1"/>
    <n v="6411320"/>
    <n v="0"/>
    <n v="6411320"/>
    <n v="1"/>
    <x v="1"/>
    <n v="0"/>
    <n v="1"/>
    <d v="2022-05-28T00:00:00"/>
    <x v="973"/>
    <n v="6351000"/>
    <n v="438190"/>
    <x v="7"/>
    <s v="cod"/>
    <n v="5973130"/>
    <n v="0.931653700018093"/>
    <x v="2"/>
  </r>
  <r>
    <s v="ODR8443934363t"/>
    <s v="C186002L"/>
    <x v="35"/>
    <s v="P794286"/>
    <n v="641132"/>
    <n v="1"/>
    <n v="6411320"/>
    <n v="0"/>
    <n v="6411320"/>
    <n v="1"/>
    <x v="1"/>
    <n v="0"/>
    <n v="4"/>
    <d v="2022-07-25T00:00:00"/>
    <x v="972"/>
    <n v="6351000"/>
    <n v="425488"/>
    <x v="7"/>
    <s v="Payaxis"/>
    <n v="5985832"/>
    <n v="0.93363488330016287"/>
    <x v="2"/>
  </r>
  <r>
    <s v="ODR1398794211a"/>
    <s v="C954117L"/>
    <x v="213"/>
    <s v="P330997"/>
    <n v="640900"/>
    <n v="1"/>
    <n v="6409000"/>
    <n v="0"/>
    <n v="6409000"/>
    <n v="1"/>
    <x v="1"/>
    <n v="0"/>
    <n v="4"/>
    <d v="2022-01-18T00:00:00"/>
    <x v="974"/>
    <n v="6409000"/>
    <n v="551174"/>
    <x v="9"/>
    <s v="Payaxis"/>
    <n v="5857826"/>
    <n v="0.91400000000000003"/>
    <x v="2"/>
  </r>
  <r>
    <s v="ODR7129896616d"/>
    <s v="C509023L"/>
    <x v="346"/>
    <s v="P820784"/>
    <n v="638000"/>
    <n v="1"/>
    <n v="6380000"/>
    <n v="0"/>
    <n v="6380000"/>
    <n v="1"/>
    <x v="0"/>
    <n v="0"/>
    <n v="1"/>
    <d v="2021-12-17T00:00:00"/>
    <x v="975"/>
    <n v="6380000"/>
    <n v="574200"/>
    <x v="10"/>
    <s v="cod"/>
    <n v="5805800"/>
    <n v="0.91"/>
    <x v="2"/>
  </r>
  <r>
    <s v="ODR3982692975u"/>
    <s v="C509023L"/>
    <x v="347"/>
    <s v="P820784"/>
    <n v="638000"/>
    <n v="1"/>
    <n v="6380000"/>
    <n v="0"/>
    <n v="6380000"/>
    <n v="1"/>
    <x v="1"/>
    <n v="0"/>
    <n v="1"/>
    <d v="2021-12-17T00:00:00"/>
    <x v="975"/>
    <n v="6380000"/>
    <n v="574200"/>
    <x v="10"/>
    <s v="cod"/>
    <n v="5805800"/>
    <n v="0.91"/>
    <x v="2"/>
  </r>
  <r>
    <s v="ODR9871865638v"/>
    <s v="C271531L"/>
    <x v="391"/>
    <s v="P810382"/>
    <n v="638000"/>
    <n v="1"/>
    <n v="6380000"/>
    <n v="0"/>
    <n v="6380000"/>
    <n v="1"/>
    <x v="0"/>
    <n v="0"/>
    <n v="1"/>
    <d v="2021-07-03T00:00:00"/>
    <x v="976"/>
    <n v="6380000"/>
    <n v="427460"/>
    <x v="9"/>
    <s v="cod"/>
    <n v="5952540"/>
    <n v="0.93300000000000005"/>
    <x v="2"/>
  </r>
  <r>
    <s v="ODR8582918579r"/>
    <s v="C298406L"/>
    <x v="291"/>
    <s v="P768785"/>
    <n v="319000"/>
    <n v="2"/>
    <n v="6380000"/>
    <n v="0"/>
    <n v="6380000"/>
    <n v="1"/>
    <x v="1"/>
    <n v="0"/>
    <n v="1"/>
    <d v="2021-08-21T00:00:00"/>
    <x v="977"/>
    <n v="3190000"/>
    <n v="200970"/>
    <x v="9"/>
    <s v="cod"/>
    <n v="5978060"/>
    <n v="0.93700000000000006"/>
    <x v="2"/>
  </r>
  <r>
    <s v="ODR6517589168v"/>
    <s v="C676393L"/>
    <x v="340"/>
    <s v="P181682"/>
    <n v="638000"/>
    <n v="1"/>
    <n v="6380000"/>
    <n v="0"/>
    <n v="6380000"/>
    <n v="1"/>
    <x v="1"/>
    <n v="0"/>
    <n v="4"/>
    <d v="2021-07-27T00:00:00"/>
    <x v="208"/>
    <n v="580"/>
    <n v="0"/>
    <x v="0"/>
    <s v="Payaxis"/>
    <n v="6380000"/>
    <n v="1"/>
    <x v="0"/>
  </r>
  <r>
    <s v="ODR6042279718i"/>
    <s v="C764205L"/>
    <x v="115"/>
    <s v="P583069"/>
    <n v="635100"/>
    <n v="1"/>
    <n v="6351000"/>
    <n v="0"/>
    <n v="6351000"/>
    <n v="1"/>
    <x v="1"/>
    <n v="0"/>
    <n v="4"/>
    <d v="2021-09-09T00:00:00"/>
    <x v="978"/>
    <n v="6351000"/>
    <n v="419166"/>
    <x v="7"/>
    <s v="Payaxis"/>
    <n v="5931834"/>
    <n v="0.93400000000000005"/>
    <x v="2"/>
  </r>
  <r>
    <s v="ODR2734228943v"/>
    <s v="C392662L"/>
    <x v="278"/>
    <s v="P583069"/>
    <n v="635100"/>
    <n v="1"/>
    <n v="6351000"/>
    <n v="0"/>
    <n v="6351000"/>
    <n v="1"/>
    <x v="1"/>
    <n v="0"/>
    <n v="4"/>
    <d v="2021-09-07T00:00:00"/>
    <x v="978"/>
    <n v="6351000"/>
    <n v="419166"/>
    <x v="7"/>
    <s v="Payaxis"/>
    <n v="5931834"/>
    <n v="0.93400000000000005"/>
    <x v="2"/>
  </r>
  <r>
    <s v="ODR7690358732g"/>
    <s v="C796218L"/>
    <x v="283"/>
    <s v="P319549"/>
    <n v="635100"/>
    <n v="1"/>
    <n v="6351000"/>
    <n v="0"/>
    <n v="6351000"/>
    <n v="1"/>
    <x v="1"/>
    <n v="0"/>
    <n v="4"/>
    <d v="2021-07-13T00:00:00"/>
    <x v="979"/>
    <n v="6351000"/>
    <n v="552508"/>
    <x v="7"/>
    <s v="Payaxis"/>
    <n v="5798492"/>
    <n v="0.91300456621004566"/>
    <x v="2"/>
  </r>
  <r>
    <s v="ODR2112209116j"/>
    <s v="C781213L"/>
    <x v="94"/>
    <s v="P319549"/>
    <n v="635100"/>
    <n v="1"/>
    <n v="6351000"/>
    <n v="0"/>
    <n v="6351000"/>
    <n v="1"/>
    <x v="0"/>
    <n v="0"/>
    <n v="1"/>
    <d v="2021-08-23T00:00:00"/>
    <x v="979"/>
    <n v="6351000"/>
    <n v="552508"/>
    <x v="7"/>
    <s v="cod"/>
    <n v="5798492"/>
    <n v="0.91300456621004566"/>
    <x v="2"/>
  </r>
  <r>
    <s v="ODR7303300326y"/>
    <s v="C850185L"/>
    <x v="12"/>
    <s v="P966750"/>
    <n v="635100"/>
    <n v="1"/>
    <n v="6351000"/>
    <n v="0"/>
    <n v="6351000"/>
    <n v="1"/>
    <x v="1"/>
    <n v="0"/>
    <n v="4"/>
    <d v="2022-05-07T00:00:00"/>
    <x v="973"/>
    <n v="6351000"/>
    <n v="438190"/>
    <x v="7"/>
    <s v="Payaxis"/>
    <n v="5912810"/>
    <n v="0.93100456621004568"/>
    <x v="2"/>
  </r>
  <r>
    <s v="ODR3550375105t"/>
    <s v="C451930L"/>
    <x v="264"/>
    <s v="P794286"/>
    <n v="635100"/>
    <n v="1"/>
    <n v="6351000"/>
    <n v="0"/>
    <n v="6351000"/>
    <n v="1"/>
    <x v="1"/>
    <n v="0"/>
    <n v="7"/>
    <d v="2022-05-13T00:00:00"/>
    <x v="972"/>
    <n v="6351000"/>
    <n v="425488"/>
    <x v="7"/>
    <s v="Easypay"/>
    <n v="5925512"/>
    <n v="0.93300456621004568"/>
    <x v="2"/>
  </r>
  <r>
    <s v="ODR3792090070d"/>
    <s v="C552222L"/>
    <x v="351"/>
    <s v="P966750"/>
    <n v="635100"/>
    <n v="1"/>
    <n v="6351000"/>
    <n v="0"/>
    <n v="6351000"/>
    <n v="1"/>
    <x v="1"/>
    <n v="0"/>
    <n v="7"/>
    <d v="2022-05-04T00:00:00"/>
    <x v="973"/>
    <n v="6351000"/>
    <n v="438190"/>
    <x v="7"/>
    <s v="Easypay"/>
    <n v="5912810"/>
    <n v="0.93100456621004568"/>
    <x v="2"/>
  </r>
  <r>
    <s v="ODR6301368319r"/>
    <s v="C624297L"/>
    <x v="366"/>
    <s v="P966750"/>
    <n v="635100"/>
    <n v="1"/>
    <n v="6351000"/>
    <n v="0"/>
    <n v="6351000"/>
    <n v="1"/>
    <x v="0"/>
    <n v="1"/>
    <n v="1"/>
    <d v="2022-06-13T00:00:00"/>
    <x v="973"/>
    <n v="6351000"/>
    <n v="438190"/>
    <x v="7"/>
    <s v="cod"/>
    <n v="5912810"/>
    <n v="0.93100456621004568"/>
    <x v="2"/>
  </r>
  <r>
    <s v="ODR2585684118h"/>
    <s v="C460493L"/>
    <x v="47"/>
    <s v="P794286"/>
    <n v="635100"/>
    <n v="1"/>
    <n v="6351000"/>
    <n v="0"/>
    <n v="6351000"/>
    <n v="1"/>
    <x v="0"/>
    <n v="1"/>
    <n v="1"/>
    <d v="2021-11-15T00:00:00"/>
    <x v="972"/>
    <n v="6351000"/>
    <n v="425488"/>
    <x v="7"/>
    <s v="cod"/>
    <n v="5925512"/>
    <n v="0.93300456621004568"/>
    <x v="2"/>
  </r>
  <r>
    <s v="ODR6287959125e"/>
    <s v="C773779L"/>
    <x v="312"/>
    <s v="P301191"/>
    <n v="633360"/>
    <n v="1"/>
    <n v="6333600"/>
    <n v="0"/>
    <n v="6333600"/>
    <n v="1"/>
    <x v="0"/>
    <n v="1"/>
    <n v="4"/>
    <d v="2022-08-02T00:00:00"/>
    <x v="980"/>
    <n v="6333600"/>
    <n v="481342"/>
    <x v="3"/>
    <s v="Payaxis"/>
    <n v="5852258"/>
    <n v="0.92400183150183146"/>
    <x v="2"/>
  </r>
  <r>
    <s v="ODR2045136970h"/>
    <s v="C137982L"/>
    <x v="14"/>
    <s v="P349636"/>
    <n v="632200"/>
    <n v="1"/>
    <n v="6322000"/>
    <n v="0"/>
    <n v="6322000"/>
    <n v="1"/>
    <x v="1"/>
    <n v="0"/>
    <n v="7"/>
    <d v="2022-04-02T00:00:00"/>
    <x v="981"/>
    <n v="6322000"/>
    <n v="455184"/>
    <x v="3"/>
    <s v="Easypay"/>
    <n v="5866816"/>
    <n v="0.92800000000000005"/>
    <x v="2"/>
  </r>
  <r>
    <s v="ODR6220343334e"/>
    <s v="C126124L"/>
    <x v="349"/>
    <s v="P349636"/>
    <n v="632200"/>
    <n v="1"/>
    <n v="6322000"/>
    <n v="0"/>
    <n v="6322000"/>
    <n v="1"/>
    <x v="1"/>
    <n v="0"/>
    <n v="4"/>
    <d v="2021-07-04T00:00:00"/>
    <x v="981"/>
    <n v="6322000"/>
    <n v="455184"/>
    <x v="3"/>
    <s v="Payaxis"/>
    <n v="5866816"/>
    <n v="0.92800000000000005"/>
    <x v="2"/>
  </r>
  <r>
    <s v="ODR3759744764b"/>
    <s v="C156665L"/>
    <x v="244"/>
    <s v="P349636"/>
    <n v="632200"/>
    <n v="1"/>
    <n v="6322000"/>
    <n v="0"/>
    <n v="6322000"/>
    <n v="1"/>
    <x v="1"/>
    <n v="0"/>
    <n v="1"/>
    <d v="2022-03-22T00:00:00"/>
    <x v="981"/>
    <n v="6322000"/>
    <n v="455184"/>
    <x v="3"/>
    <s v="cod"/>
    <n v="5866816"/>
    <n v="0.92800000000000005"/>
    <x v="2"/>
  </r>
  <r>
    <s v="ODR1842060519j"/>
    <s v="C156665L"/>
    <x v="261"/>
    <s v="P349636"/>
    <n v="632200"/>
    <n v="1"/>
    <n v="6322000"/>
    <n v="0"/>
    <n v="6322000"/>
    <n v="1"/>
    <x v="1"/>
    <n v="0"/>
    <n v="1"/>
    <d v="2022-03-22T00:00:00"/>
    <x v="981"/>
    <n v="6322000"/>
    <n v="455184"/>
    <x v="3"/>
    <s v="cod"/>
    <n v="5866816"/>
    <n v="0.92800000000000005"/>
    <x v="2"/>
  </r>
  <r>
    <s v="ODR8031667481r"/>
    <s v="C440374L"/>
    <x v="249"/>
    <s v="P813711"/>
    <n v="632200"/>
    <n v="1"/>
    <n v="6322000"/>
    <n v="0"/>
    <n v="6322000"/>
    <n v="1"/>
    <x v="1"/>
    <n v="0"/>
    <n v="4"/>
    <d v="2021-10-02T00:00:00"/>
    <x v="982"/>
    <n v="6322000"/>
    <n v="455184"/>
    <x v="1"/>
    <s v="Payaxis"/>
    <n v="5866816"/>
    <n v="0.92800000000000005"/>
    <x v="2"/>
  </r>
  <r>
    <s v="ODR4078618807q"/>
    <s v="C972704L"/>
    <x v="290"/>
    <s v="P972044"/>
    <n v="632200"/>
    <n v="1"/>
    <n v="6322000"/>
    <n v="0"/>
    <n v="6322000"/>
    <n v="1"/>
    <x v="0"/>
    <n v="1"/>
    <n v="1"/>
    <d v="2022-02-10T00:00:00"/>
    <x v="983"/>
    <n v="6322000"/>
    <n v="486794"/>
    <x v="6"/>
    <s v="cod"/>
    <n v="5835206"/>
    <n v="0.92300000000000004"/>
    <x v="2"/>
  </r>
  <r>
    <s v="ODR4410358351k"/>
    <s v="C766353L"/>
    <x v="366"/>
    <s v="P962189"/>
    <n v="632200"/>
    <n v="1"/>
    <n v="6322000"/>
    <n v="0"/>
    <n v="6322000"/>
    <n v="1"/>
    <x v="0"/>
    <n v="0"/>
    <n v="4"/>
    <d v="2022-04-20T00:00:00"/>
    <x v="984"/>
    <n v="6322000"/>
    <n v="442540"/>
    <x v="14"/>
    <s v="Payaxis"/>
    <n v="5879460"/>
    <n v="0.93"/>
    <x v="2"/>
  </r>
  <r>
    <s v="ODR2151877214e"/>
    <s v="C833283L"/>
    <x v="78"/>
    <s v="P349636"/>
    <n v="632142"/>
    <n v="1"/>
    <n v="6321420"/>
    <n v="0"/>
    <n v="6321420"/>
    <n v="1"/>
    <x v="1"/>
    <n v="0"/>
    <n v="1"/>
    <d v="2022-06-14T00:00:00"/>
    <x v="981"/>
    <n v="6322000"/>
    <n v="455184"/>
    <x v="3"/>
    <s v="cod"/>
    <n v="5866236"/>
    <n v="0.92799339388934765"/>
    <x v="2"/>
  </r>
  <r>
    <s v="ODR6851339941m"/>
    <s v="C218770L"/>
    <x v="399"/>
    <s v="P902203"/>
    <n v="632142"/>
    <n v="1"/>
    <n v="6321420"/>
    <n v="0"/>
    <n v="6321420"/>
    <n v="1"/>
    <x v="0"/>
    <n v="1"/>
    <n v="1"/>
    <d v="2021-08-09T00:00:00"/>
    <x v="985"/>
    <n v="6321420"/>
    <n v="417194"/>
    <x v="9"/>
    <s v="cod"/>
    <n v="5904226"/>
    <n v="0.93400311955225246"/>
    <x v="2"/>
  </r>
  <r>
    <s v="ODR6093803508d"/>
    <s v="C745297L"/>
    <x v="131"/>
    <s v="P902203"/>
    <n v="632142"/>
    <n v="1"/>
    <n v="6321420"/>
    <n v="0"/>
    <n v="6321420"/>
    <n v="1"/>
    <x v="1"/>
    <n v="0"/>
    <n v="1"/>
    <d v="2022-04-24T00:00:00"/>
    <x v="985"/>
    <n v="6321420"/>
    <n v="417194"/>
    <x v="9"/>
    <s v="cod"/>
    <n v="5904226"/>
    <n v="0.93400311955225246"/>
    <x v="2"/>
  </r>
  <r>
    <s v="ODR6759447866n"/>
    <s v="C203840L"/>
    <x v="392"/>
    <s v="P408307"/>
    <n v="630750"/>
    <n v="1"/>
    <n v="6307500"/>
    <n v="0"/>
    <n v="6307500"/>
    <n v="1"/>
    <x v="0"/>
    <n v="0"/>
    <n v="1"/>
    <d v="2022-05-20T00:00:00"/>
    <x v="986"/>
    <n v="6307500"/>
    <n v="479370"/>
    <x v="9"/>
    <s v="cod"/>
    <n v="5828130"/>
    <n v="0.92400000000000004"/>
    <x v="2"/>
  </r>
  <r>
    <s v="ODR5394283270p"/>
    <s v="C923240L"/>
    <x v="329"/>
    <s v="P326167"/>
    <n v="125280"/>
    <n v="5"/>
    <n v="6264000"/>
    <n v="0"/>
    <n v="6264000"/>
    <n v="1"/>
    <x v="0"/>
    <n v="1"/>
    <n v="1"/>
    <d v="2022-01-04T00:00:00"/>
    <x v="987"/>
    <n v="1252800"/>
    <n v="83926"/>
    <x v="5"/>
    <s v="cod"/>
    <n v="5844370"/>
    <n v="0.93300925925925926"/>
    <x v="2"/>
  </r>
  <r>
    <s v="ODR7135240358k"/>
    <s v="C510816L"/>
    <x v="13"/>
    <s v="P151672"/>
    <n v="52142"/>
    <n v="12"/>
    <n v="6257040"/>
    <n v="0"/>
    <n v="6257040"/>
    <n v="1"/>
    <x v="1"/>
    <n v="0"/>
    <n v="1"/>
    <d v="2022-04-14T00:00:00"/>
    <x v="988"/>
    <n v="521420"/>
    <n v="46400"/>
    <x v="8"/>
    <s v="cod"/>
    <n v="5700240"/>
    <n v="0.91101223581757507"/>
    <x v="0"/>
  </r>
  <r>
    <s v="ODR9206801709i"/>
    <s v="C774835L"/>
    <x v="40"/>
    <s v="P746319"/>
    <n v="309720"/>
    <n v="2"/>
    <n v="6194400"/>
    <n v="0"/>
    <n v="6194400"/>
    <n v="1"/>
    <x v="0"/>
    <n v="1"/>
    <n v="1"/>
    <d v="2021-10-12T00:00:00"/>
    <x v="989"/>
    <n v="3097200"/>
    <n v="275616"/>
    <x v="8"/>
    <s v="cod"/>
    <n v="5643168"/>
    <n v="0.91101123595505618"/>
    <x v="2"/>
  </r>
  <r>
    <s v="ODR4146003198h"/>
    <s v="C895064L"/>
    <x v="156"/>
    <s v="P655918"/>
    <n v="153700"/>
    <n v="4"/>
    <n v="6148000"/>
    <n v="0"/>
    <n v="6148000"/>
    <n v="1"/>
    <x v="0"/>
    <n v="1"/>
    <n v="1"/>
    <d v="2021-11-18T00:00:00"/>
    <x v="990"/>
    <n v="1537000"/>
    <n v="116812"/>
    <x v="8"/>
    <s v="cod"/>
    <n v="5680752"/>
    <n v="0.92400000000000004"/>
    <x v="2"/>
  </r>
  <r>
    <s v="ODR9722571591z"/>
    <s v="C992247L"/>
    <x v="387"/>
    <s v="P596467"/>
    <n v="612248"/>
    <n v="1"/>
    <n v="6122480"/>
    <n v="0"/>
    <n v="6122480"/>
    <n v="1"/>
    <x v="0"/>
    <n v="1"/>
    <n v="1"/>
    <d v="2022-03-12T00:00:00"/>
    <x v="991"/>
    <n v="6122480"/>
    <n v="544852"/>
    <x v="1"/>
    <s v="cod"/>
    <n v="5577628"/>
    <n v="0.91100795755968167"/>
    <x v="2"/>
  </r>
  <r>
    <s v="ODR4973602667s"/>
    <s v="C551324L"/>
    <x v="329"/>
    <s v="P353798"/>
    <n v="609000"/>
    <n v="1"/>
    <n v="6090000"/>
    <n v="0"/>
    <n v="6090000"/>
    <n v="1"/>
    <x v="1"/>
    <n v="0"/>
    <n v="4"/>
    <d v="2021-12-08T00:00:00"/>
    <x v="992"/>
    <n v="6090000"/>
    <n v="505470"/>
    <x v="8"/>
    <s v="Payaxis"/>
    <n v="5584530"/>
    <n v="0.91700000000000004"/>
    <x v="2"/>
  </r>
  <r>
    <s v="ODR2853623906s"/>
    <s v="C941200L"/>
    <x v="372"/>
    <s v="P439626"/>
    <n v="609000"/>
    <n v="1"/>
    <n v="6090000"/>
    <n v="0"/>
    <n v="6090000"/>
    <n v="1"/>
    <x v="0"/>
    <n v="1"/>
    <n v="1"/>
    <d v="2021-07-12T00:00:00"/>
    <x v="993"/>
    <n v="6090000"/>
    <n v="517650"/>
    <x v="9"/>
    <s v="cod"/>
    <n v="5572350"/>
    <n v="0.91500000000000004"/>
    <x v="2"/>
  </r>
  <r>
    <s v="ODR7899883660s"/>
    <s v="C958287L"/>
    <x v="227"/>
    <s v="P920036"/>
    <n v="608942"/>
    <n v="1"/>
    <n v="6089420"/>
    <n v="0"/>
    <n v="6089420"/>
    <n v="1"/>
    <x v="0"/>
    <n v="0"/>
    <n v="1"/>
    <d v="2021-07-15T00:00:00"/>
    <x v="994"/>
    <n v="6089420"/>
    <n v="438422"/>
    <x v="9"/>
    <s v="cod"/>
    <n v="5650998"/>
    <n v="0.92800266692065914"/>
    <x v="2"/>
  </r>
  <r>
    <s v="ODR5949616290w"/>
    <s v="C972737L"/>
    <x v="384"/>
    <s v="P471274"/>
    <n v="608942"/>
    <n v="1"/>
    <n v="6089420"/>
    <n v="0"/>
    <n v="6089420"/>
    <n v="1"/>
    <x v="0"/>
    <n v="1"/>
    <n v="1"/>
    <d v="2021-07-21T00:00:00"/>
    <x v="995"/>
    <n v="6089420"/>
    <n v="499322"/>
    <x v="9"/>
    <s v="cod"/>
    <n v="5590098"/>
    <n v="0.91800171444899514"/>
    <x v="2"/>
  </r>
  <r>
    <s v="ODR3761152716g"/>
    <s v="C165059L"/>
    <x v="8"/>
    <s v="P471274"/>
    <n v="608942"/>
    <n v="1"/>
    <n v="6089420"/>
    <n v="0"/>
    <n v="6089420"/>
    <n v="1"/>
    <x v="1"/>
    <n v="0"/>
    <n v="4"/>
    <d v="2021-11-25T00:00:00"/>
    <x v="995"/>
    <n v="6089420"/>
    <n v="499322"/>
    <x v="9"/>
    <s v="Payaxis"/>
    <n v="5590098"/>
    <n v="0.91800171444899514"/>
    <x v="2"/>
  </r>
  <r>
    <s v="ODR4816728365p"/>
    <s v="C455662L"/>
    <x v="301"/>
    <s v="P654537"/>
    <n v="606390"/>
    <n v="1"/>
    <n v="6063900"/>
    <n v="0"/>
    <n v="6063900"/>
    <n v="1"/>
    <x v="0"/>
    <n v="1"/>
    <n v="1"/>
    <d v="2022-06-09T00:00:00"/>
    <x v="996"/>
    <n v="6496000"/>
    <n v="487200"/>
    <x v="2"/>
    <s v="cod"/>
    <n v="5576700"/>
    <n v="0.91965566714490676"/>
    <x v="2"/>
  </r>
  <r>
    <s v="ODR2356071118w"/>
    <s v="C615063L"/>
    <x v="304"/>
    <s v="P874899"/>
    <n v="602910"/>
    <n v="1"/>
    <n v="6029100"/>
    <n v="0"/>
    <n v="6029100"/>
    <n v="1"/>
    <x v="0"/>
    <n v="1"/>
    <n v="1"/>
    <d v="2022-03-11T00:00:00"/>
    <x v="997"/>
    <n v="6029100"/>
    <n v="373752"/>
    <x v="8"/>
    <s v="cod"/>
    <n v="5655348"/>
    <n v="0.93800865800865796"/>
    <x v="2"/>
  </r>
  <r>
    <s v="ODR6943654203z"/>
    <s v="C143245L"/>
    <x v="65"/>
    <s v="P679912"/>
    <n v="600300"/>
    <n v="1"/>
    <n v="6003000"/>
    <n v="0"/>
    <n v="6003000"/>
    <n v="1"/>
    <x v="0"/>
    <n v="0"/>
    <n v="1"/>
    <d v="2022-04-10T00:00:00"/>
    <x v="998"/>
    <n v="6003000"/>
    <n v="474208"/>
    <x v="9"/>
    <s v="cod"/>
    <n v="5528792"/>
    <n v="0.92100483091787444"/>
    <x v="2"/>
  </r>
  <r>
    <s v="ODR8908421927z"/>
    <s v="C171718L"/>
    <x v="235"/>
    <s v="P517130"/>
    <n v="597400"/>
    <n v="1"/>
    <n v="5974000"/>
    <n v="0"/>
    <n v="5974000"/>
    <n v="1"/>
    <x v="0"/>
    <n v="1"/>
    <n v="8"/>
    <d v="2021-09-16T00:00:00"/>
    <x v="999"/>
    <n v="5974000"/>
    <n v="436102"/>
    <x v="2"/>
    <s v="ublcreditcard"/>
    <n v="5537898"/>
    <n v="0.92700000000000005"/>
    <x v="2"/>
  </r>
  <r>
    <s v="ODR5817409802f"/>
    <s v="C985354L"/>
    <x v="303"/>
    <s v="P513964"/>
    <n v="597400"/>
    <n v="1"/>
    <n v="5974000"/>
    <n v="0"/>
    <n v="5974000"/>
    <n v="1"/>
    <x v="0"/>
    <n v="1"/>
    <n v="4"/>
    <d v="2021-10-02T00:00:00"/>
    <x v="1000"/>
    <n v="5974000"/>
    <n v="483894"/>
    <x v="10"/>
    <s v="Payaxis"/>
    <n v="5490106"/>
    <n v="0.91900000000000004"/>
    <x v="2"/>
  </r>
  <r>
    <s v="ODR4119487602r"/>
    <s v="C139500L"/>
    <x v="269"/>
    <s v="P433145"/>
    <n v="597400"/>
    <n v="1"/>
    <n v="5974000"/>
    <n v="0"/>
    <n v="5974000"/>
    <n v="1"/>
    <x v="1"/>
    <n v="0"/>
    <n v="1"/>
    <d v="2022-01-14T00:00:00"/>
    <x v="1001"/>
    <n v="5974000"/>
    <n v="358440"/>
    <x v="10"/>
    <s v="cod"/>
    <n v="5615560"/>
    <n v="0.94"/>
    <x v="2"/>
  </r>
  <r>
    <s v="ODR6576264183l"/>
    <s v="C525405L"/>
    <x v="138"/>
    <s v="P433145"/>
    <n v="597400"/>
    <n v="1"/>
    <n v="5974000"/>
    <n v="0"/>
    <n v="5974000"/>
    <n v="1"/>
    <x v="0"/>
    <n v="1"/>
    <n v="1"/>
    <d v="2021-07-24T00:00:00"/>
    <x v="1001"/>
    <n v="5974000"/>
    <n v="358440"/>
    <x v="10"/>
    <s v="cod"/>
    <n v="5615560"/>
    <n v="0.94"/>
    <x v="2"/>
  </r>
  <r>
    <s v="ODR1156540507x"/>
    <s v="C654928L"/>
    <x v="1"/>
    <s v="P287260"/>
    <n v="596240"/>
    <n v="1"/>
    <n v="5962400"/>
    <n v="0"/>
    <n v="5962400"/>
    <n v="1"/>
    <x v="1"/>
    <n v="0"/>
    <n v="1"/>
    <d v="2021-11-10T00:00:00"/>
    <x v="1002"/>
    <n v="5962400"/>
    <n v="512720"/>
    <x v="7"/>
    <s v="cod"/>
    <n v="5449680"/>
    <n v="0.91400778210116729"/>
    <x v="2"/>
  </r>
  <r>
    <s v="ODR2289571974n"/>
    <s v="C348900L"/>
    <x v="408"/>
    <s v="P634260"/>
    <n v="594500"/>
    <n v="1"/>
    <n v="5945000"/>
    <n v="0"/>
    <n v="5945000"/>
    <n v="1"/>
    <x v="1"/>
    <n v="0"/>
    <n v="9"/>
    <d v="2021-07-07T00:00:00"/>
    <x v="1003"/>
    <n v="5945000"/>
    <n v="362616"/>
    <x v="0"/>
    <s v="mygateway"/>
    <n v="5582384"/>
    <n v="0.93900487804878052"/>
    <x v="2"/>
  </r>
  <r>
    <s v="ODR7214818353b"/>
    <s v="C774677L"/>
    <x v="53"/>
    <s v="P978525"/>
    <n v="591600"/>
    <n v="1"/>
    <n v="5916000"/>
    <n v="0"/>
    <n v="5916000"/>
    <n v="1"/>
    <x v="1"/>
    <n v="0"/>
    <n v="1"/>
    <d v="2022-02-01T00:00:00"/>
    <x v="1004"/>
    <n v="5916000"/>
    <n v="414120"/>
    <x v="8"/>
    <s v="cod"/>
    <n v="5501880"/>
    <n v="0.93"/>
    <x v="2"/>
  </r>
  <r>
    <s v="ODR6688084416w"/>
    <s v="C914093L"/>
    <x v="7"/>
    <s v="P495211"/>
    <n v="4930"/>
    <n v="120"/>
    <n v="5916000"/>
    <n v="0"/>
    <n v="5916000"/>
    <n v="1"/>
    <x v="1"/>
    <n v="0"/>
    <n v="4"/>
    <d v="2021-07-04T00:00:00"/>
    <x v="67"/>
    <n v="49300"/>
    <n v="3712"/>
    <x v="11"/>
    <s v="Payaxis"/>
    <n v="5470560"/>
    <n v="0.92470588235294116"/>
    <x v="0"/>
  </r>
  <r>
    <s v="ODR2253207596m"/>
    <s v="C555245L"/>
    <x v="392"/>
    <s v="P139810"/>
    <n v="197142"/>
    <n v="3"/>
    <n v="5914260"/>
    <n v="0"/>
    <n v="5914260"/>
    <n v="1"/>
    <x v="0"/>
    <n v="0"/>
    <n v="1"/>
    <d v="2021-08-06T00:00:00"/>
    <x v="1005"/>
    <n v="1971420"/>
    <n v="157702"/>
    <x v="5"/>
    <s v="cod"/>
    <n v="5441154"/>
    <n v="0.92000588408355399"/>
    <x v="2"/>
  </r>
  <r>
    <s v="ODR5108494616y"/>
    <s v="C354444L"/>
    <x v="351"/>
    <s v="P139810"/>
    <n v="197142"/>
    <n v="3"/>
    <n v="5914260"/>
    <n v="0"/>
    <n v="5914260"/>
    <n v="1"/>
    <x v="0"/>
    <n v="0"/>
    <n v="7"/>
    <d v="2022-05-26T00:00:00"/>
    <x v="1005"/>
    <n v="1971420"/>
    <n v="157702"/>
    <x v="5"/>
    <s v="Easypay"/>
    <n v="5441154"/>
    <n v="0.92000588408355399"/>
    <x v="2"/>
  </r>
  <r>
    <s v="ODR3887020294q"/>
    <s v="C786292L"/>
    <x v="18"/>
    <s v="P573156"/>
    <n v="589570"/>
    <n v="1"/>
    <n v="5895700"/>
    <n v="0"/>
    <n v="5895700"/>
    <n v="1"/>
    <x v="0"/>
    <n v="0"/>
    <n v="7"/>
    <d v="2021-11-02T00:00:00"/>
    <x v="1006"/>
    <n v="5895700"/>
    <n v="377290"/>
    <x v="6"/>
    <s v="Easypay"/>
    <n v="5518410"/>
    <n v="0.9360059026069848"/>
    <x v="2"/>
  </r>
  <r>
    <s v="ODR8002421828e"/>
    <s v="C525405L"/>
    <x v="218"/>
    <s v="P184427"/>
    <n v="587540"/>
    <n v="1"/>
    <n v="5875400"/>
    <n v="0"/>
    <n v="5875400"/>
    <n v="1"/>
    <x v="0"/>
    <n v="1"/>
    <n v="1"/>
    <d v="2021-07-24T00:00:00"/>
    <x v="1007"/>
    <n v="5875400"/>
    <n v="522870"/>
    <x v="2"/>
    <s v="cod"/>
    <n v="5352530"/>
    <n v="0.91100691016781832"/>
    <x v="2"/>
  </r>
  <r>
    <s v="ODR7191278980n"/>
    <s v="C206125L"/>
    <x v="238"/>
    <s v="P869132"/>
    <n v="117450"/>
    <n v="5"/>
    <n v="5872500"/>
    <n v="0"/>
    <n v="5872500"/>
    <n v="1"/>
    <x v="0"/>
    <n v="1"/>
    <n v="15"/>
    <d v="2021-08-19T00:00:00"/>
    <x v="906"/>
    <n v="1174500"/>
    <n v="77488"/>
    <x v="8"/>
    <s v="marketingexpense"/>
    <n v="5485060"/>
    <n v="0.93402469135802468"/>
    <x v="2"/>
  </r>
  <r>
    <s v="ODR4578631921n"/>
    <s v="C720917L"/>
    <x v="118"/>
    <s v="P629434"/>
    <n v="580000"/>
    <n v="1"/>
    <n v="5800000"/>
    <n v="0"/>
    <n v="5800000"/>
    <n v="1"/>
    <x v="0"/>
    <n v="0"/>
    <n v="1"/>
    <d v="2021-07-06T00:00:00"/>
    <x v="1008"/>
    <n v="5800000"/>
    <n v="522000"/>
    <x v="8"/>
    <s v="cod"/>
    <n v="5278000"/>
    <n v="0.91"/>
    <x v="2"/>
  </r>
  <r>
    <s v="ODR1157009449l"/>
    <s v="C529046L"/>
    <x v="134"/>
    <s v="P450455"/>
    <n v="580000"/>
    <n v="1"/>
    <n v="5800000"/>
    <n v="0"/>
    <n v="5800000"/>
    <n v="1"/>
    <x v="1"/>
    <n v="0"/>
    <n v="1"/>
    <d v="2021-10-01T00:00:00"/>
    <x v="1009"/>
    <n v="5800000"/>
    <n v="382800"/>
    <x v="9"/>
    <s v="cod"/>
    <n v="5417200"/>
    <n v="0.93400000000000005"/>
    <x v="2"/>
  </r>
  <r>
    <s v="ODR7600686982e"/>
    <s v="C240527L"/>
    <x v="119"/>
    <s v="P624971"/>
    <n v="580000"/>
    <n v="1"/>
    <n v="5800000"/>
    <n v="0"/>
    <n v="5800000"/>
    <n v="1"/>
    <x v="0"/>
    <n v="0"/>
    <n v="1"/>
    <d v="2022-07-06T00:00:00"/>
    <x v="1010"/>
    <n v="5800000"/>
    <n v="394400"/>
    <x v="9"/>
    <s v="cod"/>
    <n v="5405600"/>
    <n v="0.93200000000000005"/>
    <x v="2"/>
  </r>
  <r>
    <s v="ODR7299364586e"/>
    <s v="C717221L"/>
    <x v="201"/>
    <s v="P800680"/>
    <n v="580000"/>
    <n v="1"/>
    <n v="5800000"/>
    <n v="0"/>
    <n v="5800000"/>
    <n v="1"/>
    <x v="1"/>
    <n v="0"/>
    <n v="1"/>
    <d v="2021-07-13T00:00:00"/>
    <x v="788"/>
    <n v="2900"/>
    <n v="174"/>
    <x v="0"/>
    <s v="cod"/>
    <n v="5799826"/>
    <n v="0.99997000000000003"/>
    <x v="0"/>
  </r>
  <r>
    <s v="ODR8284773314p"/>
    <s v="C676393L"/>
    <x v="385"/>
    <s v="P800680"/>
    <n v="580000"/>
    <n v="1"/>
    <n v="5800000"/>
    <n v="0"/>
    <n v="5800000"/>
    <n v="1"/>
    <x v="1"/>
    <n v="0"/>
    <n v="1"/>
    <d v="2021-07-27T00:00:00"/>
    <x v="788"/>
    <n v="2900"/>
    <n v="174"/>
    <x v="0"/>
    <s v="cod"/>
    <n v="5799826"/>
    <n v="0.99997000000000003"/>
    <x v="0"/>
  </r>
  <r>
    <s v="ODR2252529194g"/>
    <s v="C191766L"/>
    <x v="331"/>
    <s v="P452041"/>
    <n v="72500"/>
    <n v="8"/>
    <n v="5800000"/>
    <n v="0"/>
    <n v="5800000"/>
    <n v="1"/>
    <x v="0"/>
    <n v="1"/>
    <n v="7"/>
    <d v="2021-07-05T00:00:00"/>
    <x v="1011"/>
    <n v="725000"/>
    <n v="49996"/>
    <x v="0"/>
    <s v="Easypay"/>
    <n v="5400032"/>
    <n v="0.93103999999999998"/>
    <x v="2"/>
  </r>
  <r>
    <s v="ODR6088837474i"/>
    <s v="C258631L"/>
    <x v="7"/>
    <s v="P134165"/>
    <n v="579942"/>
    <n v="1"/>
    <n v="5799420"/>
    <n v="0"/>
    <n v="5799420"/>
    <n v="1"/>
    <x v="1"/>
    <n v="0"/>
    <n v="4"/>
    <d v="2021-10-25T00:00:00"/>
    <x v="1012"/>
    <n v="5799420"/>
    <n v="394342"/>
    <x v="10"/>
    <s v="Payaxis"/>
    <n v="5405078"/>
    <n v="0.93200320032003203"/>
    <x v="2"/>
  </r>
  <r>
    <s v="ODR1433563896q"/>
    <s v="C357173L"/>
    <x v="130"/>
    <s v="P591586"/>
    <n v="579942"/>
    <n v="1"/>
    <n v="5799420"/>
    <n v="0"/>
    <n v="5799420"/>
    <n v="1"/>
    <x v="0"/>
    <n v="1"/>
    <n v="1"/>
    <d v="2022-08-01T00:00:00"/>
    <x v="1013"/>
    <n v="5799420"/>
    <n v="458142"/>
    <x v="3"/>
    <s v="cod"/>
    <n v="5341278"/>
    <n v="0.92100210021002105"/>
    <x v="2"/>
  </r>
  <r>
    <s v="ODR8334906972t"/>
    <s v="C656885L"/>
    <x v="104"/>
    <s v="P379465"/>
    <n v="579942"/>
    <n v="1"/>
    <n v="5799420"/>
    <n v="0"/>
    <n v="5799420"/>
    <n v="1"/>
    <x v="0"/>
    <n v="1"/>
    <n v="1"/>
    <d v="2022-01-20T00:00:00"/>
    <x v="1014"/>
    <n v="5799420"/>
    <n v="434942"/>
    <x v="3"/>
    <s v="cod"/>
    <n v="5364478"/>
    <n v="0.92500250025002495"/>
    <x v="2"/>
  </r>
  <r>
    <s v="ODR5766842701v"/>
    <s v="C382393L"/>
    <x v="288"/>
    <s v="P528017"/>
    <n v="579942"/>
    <n v="1"/>
    <n v="5799420"/>
    <n v="0"/>
    <n v="5799420"/>
    <n v="1"/>
    <x v="1"/>
    <n v="0"/>
    <n v="1"/>
    <d v="2022-01-24T00:00:00"/>
    <x v="1015"/>
    <n v="7250000"/>
    <n v="471250"/>
    <x v="7"/>
    <s v="cod"/>
    <n v="5328170"/>
    <n v="0.91874187418741871"/>
    <x v="2"/>
  </r>
  <r>
    <s v="ODR3231620065l"/>
    <s v="C972737L"/>
    <x v="236"/>
    <s v="P210137"/>
    <n v="579420"/>
    <n v="1"/>
    <n v="5794200"/>
    <n v="0"/>
    <n v="5794200"/>
    <n v="1"/>
    <x v="0"/>
    <n v="0"/>
    <n v="1"/>
    <d v="2021-07-21T00:00:00"/>
    <x v="1016"/>
    <n v="5794200"/>
    <n v="440336"/>
    <x v="10"/>
    <s v="cod"/>
    <n v="5353864"/>
    <n v="0.92400400400400395"/>
    <x v="2"/>
  </r>
  <r>
    <s v="ODR8795647396s"/>
    <s v="C377488L"/>
    <x v="394"/>
    <s v="P948525"/>
    <n v="579420"/>
    <n v="1"/>
    <n v="5794200"/>
    <n v="0"/>
    <n v="5794200"/>
    <n v="1"/>
    <x v="0"/>
    <n v="1"/>
    <n v="1"/>
    <d v="2022-07-19T00:00:00"/>
    <x v="1017"/>
    <n v="5794200"/>
    <n v="475078"/>
    <x v="5"/>
    <s v="cod"/>
    <n v="5319122"/>
    <n v="0.91800800800800797"/>
    <x v="2"/>
  </r>
  <r>
    <s v="ODR4308908186b"/>
    <s v="C289178L"/>
    <x v="11"/>
    <s v="P506768"/>
    <n v="11542"/>
    <n v="50"/>
    <n v="5771000"/>
    <n v="0"/>
    <n v="5771000"/>
    <n v="1"/>
    <x v="1"/>
    <n v="0"/>
    <n v="1"/>
    <d v="2022-05-11T00:00:00"/>
    <x v="1018"/>
    <n v="98600"/>
    <n v="8642"/>
    <x v="11"/>
    <s v="cod"/>
    <n v="5338900"/>
    <n v="0.92512562814070354"/>
    <x v="0"/>
  </r>
  <r>
    <s v="ODR3782057512b"/>
    <s v="C289178L"/>
    <x v="224"/>
    <s v="P506768"/>
    <n v="11542"/>
    <n v="50"/>
    <n v="5771000"/>
    <n v="0"/>
    <n v="5771000"/>
    <n v="1"/>
    <x v="1"/>
    <n v="0"/>
    <n v="1"/>
    <d v="2022-05-11T00:00:00"/>
    <x v="1018"/>
    <n v="98600"/>
    <n v="8642"/>
    <x v="11"/>
    <s v="cod"/>
    <n v="5338900"/>
    <n v="0.92512562814070354"/>
    <x v="0"/>
  </r>
  <r>
    <s v="ODR2930986331i"/>
    <s v="C969541L"/>
    <x v="373"/>
    <s v="P953248"/>
    <n v="574200"/>
    <n v="1"/>
    <n v="5742000"/>
    <n v="0"/>
    <n v="5742000"/>
    <n v="1"/>
    <x v="0"/>
    <n v="1"/>
    <n v="1"/>
    <d v="2021-08-05T00:00:00"/>
    <x v="1019"/>
    <n v="5742000"/>
    <n v="424908"/>
    <x v="3"/>
    <s v="cod"/>
    <n v="5317092"/>
    <n v="0.92600000000000005"/>
    <x v="2"/>
  </r>
  <r>
    <s v="ODR8297660205y"/>
    <s v="C175928L"/>
    <x v="38"/>
    <s v="P467533"/>
    <n v="2870"/>
    <n v="200"/>
    <n v="5740840"/>
    <n v="0"/>
    <n v="5740840"/>
    <n v="1"/>
    <x v="1"/>
    <n v="0"/>
    <n v="5"/>
    <d v="2022-05-13T00:00:00"/>
    <x v="1020"/>
    <n v="287042"/>
    <n v="2378"/>
    <x v="5"/>
    <s v="jazzwallet"/>
    <n v="5265240"/>
    <n v="0.91715498080420288"/>
    <x v="0"/>
  </r>
  <r>
    <s v="ODR8563662676g"/>
    <s v="C199971L"/>
    <x v="249"/>
    <s v="P951333"/>
    <n v="572460"/>
    <n v="1"/>
    <n v="5724600"/>
    <n v="0"/>
    <n v="5724600"/>
    <n v="1"/>
    <x v="0"/>
    <n v="1"/>
    <n v="1"/>
    <d v="2021-10-24T00:00:00"/>
    <x v="1021"/>
    <n v="5724600"/>
    <n v="435058"/>
    <x v="0"/>
    <s v="cod"/>
    <n v="5289542"/>
    <n v="0.92400202634245188"/>
    <x v="2"/>
  </r>
  <r>
    <s v="ODR6999330115v"/>
    <s v="C278013L"/>
    <x v="208"/>
    <s v="P678246"/>
    <n v="571300"/>
    <n v="1"/>
    <n v="5713000"/>
    <n v="0"/>
    <n v="5713000"/>
    <n v="1"/>
    <x v="1"/>
    <n v="0"/>
    <n v="4"/>
    <d v="2021-10-25T00:00:00"/>
    <x v="1022"/>
    <n v="5713000"/>
    <n v="508428"/>
    <x v="7"/>
    <s v="Payaxis"/>
    <n v="5204572"/>
    <n v="0.911005076142132"/>
    <x v="2"/>
  </r>
  <r>
    <s v="ODR1186704055t"/>
    <s v="C897819L"/>
    <x v="299"/>
    <s v="P504512"/>
    <n v="571300"/>
    <n v="1"/>
    <n v="5713000"/>
    <n v="0"/>
    <n v="5713000"/>
    <n v="1"/>
    <x v="0"/>
    <n v="1"/>
    <n v="1"/>
    <d v="2021-08-06T00:00:00"/>
    <x v="1023"/>
    <n v="5713000"/>
    <n v="388484"/>
    <x v="7"/>
    <s v="cod"/>
    <n v="5324516"/>
    <n v="0.93200000000000005"/>
    <x v="2"/>
  </r>
  <r>
    <s v="ODR1202472297v"/>
    <s v="C617766L"/>
    <x v="75"/>
    <s v="P505169"/>
    <n v="571300"/>
    <n v="1"/>
    <n v="5713000"/>
    <n v="0"/>
    <n v="5713000"/>
    <n v="1"/>
    <x v="1"/>
    <n v="0"/>
    <n v="4"/>
    <d v="2022-07-20T00:00:00"/>
    <x v="1024"/>
    <n v="5713000"/>
    <n v="462724"/>
    <x v="7"/>
    <s v="Payaxis"/>
    <n v="5250276"/>
    <n v="0.919005076142132"/>
    <x v="2"/>
  </r>
  <r>
    <s v="ODR9613122691y"/>
    <s v="C816773L"/>
    <x v="56"/>
    <s v="P177278"/>
    <n v="568400"/>
    <n v="1"/>
    <n v="5684000"/>
    <n v="0"/>
    <n v="5684000"/>
    <n v="1"/>
    <x v="0"/>
    <n v="1"/>
    <n v="1"/>
    <d v="2022-05-12T00:00:00"/>
    <x v="149"/>
    <n v="5684000"/>
    <n v="409248"/>
    <x v="3"/>
    <s v="cod"/>
    <n v="5274752"/>
    <n v="0.92800000000000005"/>
    <x v="2"/>
  </r>
  <r>
    <s v="ODR5882804065k"/>
    <s v="C566964L"/>
    <x v="36"/>
    <s v="P177278"/>
    <n v="568400"/>
    <n v="1"/>
    <n v="5684000"/>
    <n v="0"/>
    <n v="5684000"/>
    <n v="1"/>
    <x v="0"/>
    <n v="0"/>
    <n v="1"/>
    <d v="2022-03-14T00:00:00"/>
    <x v="149"/>
    <n v="5684000"/>
    <n v="409248"/>
    <x v="3"/>
    <s v="cod"/>
    <n v="5274752"/>
    <n v="0.92800000000000005"/>
    <x v="2"/>
  </r>
  <r>
    <s v="ODR1992225112w"/>
    <s v="C671304L"/>
    <x v="19"/>
    <s v="P665332"/>
    <n v="568400"/>
    <n v="1"/>
    <n v="5684000"/>
    <n v="0"/>
    <n v="5684000"/>
    <n v="1"/>
    <x v="1"/>
    <n v="0"/>
    <n v="1"/>
    <d v="2022-05-24T00:00:00"/>
    <x v="1025"/>
    <n v="5684000"/>
    <n v="437668"/>
    <x v="5"/>
    <s v="cod"/>
    <n v="5246332"/>
    <n v="0.92300000000000004"/>
    <x v="2"/>
  </r>
  <r>
    <s v="ODR5181036712g"/>
    <s v="C832673L"/>
    <x v="340"/>
    <s v="P802005"/>
    <n v="282750"/>
    <n v="2"/>
    <n v="5655000"/>
    <n v="0"/>
    <n v="5655000"/>
    <n v="1"/>
    <x v="0"/>
    <n v="1"/>
    <n v="1"/>
    <d v="2022-02-10T00:00:00"/>
    <x v="1026"/>
    <n v="3770000"/>
    <n v="294060"/>
    <x v="7"/>
    <s v="cod"/>
    <n v="5066880"/>
    <n v="0.89600000000000002"/>
    <x v="2"/>
  </r>
  <r>
    <s v="ODR5280447773b"/>
    <s v="C823922L"/>
    <x v="269"/>
    <s v="P829021"/>
    <n v="188442"/>
    <n v="3"/>
    <n v="5653260"/>
    <n v="0"/>
    <n v="5653260"/>
    <n v="1"/>
    <x v="1"/>
    <n v="0"/>
    <n v="4"/>
    <d v="2022-01-15T00:00:00"/>
    <x v="1027"/>
    <n v="1884420"/>
    <n v="148828"/>
    <x v="6"/>
    <s v="Payaxis"/>
    <n v="5206776"/>
    <n v="0.92102185287780858"/>
    <x v="2"/>
  </r>
  <r>
    <s v="ODR1620781301n"/>
    <s v="C601525L"/>
    <x v="38"/>
    <s v="P163740"/>
    <n v="564630"/>
    <n v="1"/>
    <n v="5646300"/>
    <n v="0"/>
    <n v="5646300"/>
    <n v="1"/>
    <x v="0"/>
    <n v="0"/>
    <n v="1"/>
    <d v="2022-01-09T00:00:00"/>
    <x v="1028"/>
    <n v="5799420"/>
    <n v="521942"/>
    <x v="2"/>
    <s v="cod"/>
    <n v="5124358"/>
    <n v="0.90756034925526452"/>
    <x v="2"/>
  </r>
  <r>
    <s v="ODR5620518254c"/>
    <s v="C432709L"/>
    <x v="103"/>
    <s v="P379182"/>
    <n v="562600"/>
    <n v="1"/>
    <n v="5626000"/>
    <n v="0"/>
    <n v="5626000"/>
    <n v="1"/>
    <x v="0"/>
    <n v="0"/>
    <n v="1"/>
    <d v="2022-05-10T00:00:00"/>
    <x v="59"/>
    <n v="5626000"/>
    <n v="343186"/>
    <x v="9"/>
    <s v="cod"/>
    <n v="5282814"/>
    <n v="0.93899999999999995"/>
    <x v="2"/>
  </r>
  <r>
    <s v="ODR9965979576e"/>
    <s v="C158864L"/>
    <x v="8"/>
    <s v="P495026"/>
    <n v="280720"/>
    <n v="2"/>
    <n v="5614400"/>
    <n v="0"/>
    <n v="5614400"/>
    <n v="1"/>
    <x v="0"/>
    <n v="1"/>
    <n v="1"/>
    <d v="2021-11-12T00:00:00"/>
    <x v="1029"/>
    <n v="2807200"/>
    <n v="193662"/>
    <x v="14"/>
    <s v="cod"/>
    <n v="5227076"/>
    <n v="0.93101239669421487"/>
    <x v="2"/>
  </r>
  <r>
    <s v="ODR4930037296n"/>
    <s v="C671684L"/>
    <x v="76"/>
    <s v="P838611"/>
    <n v="558830"/>
    <n v="1"/>
    <n v="5588300"/>
    <n v="0"/>
    <n v="5588300"/>
    <n v="1"/>
    <x v="0"/>
    <n v="0"/>
    <n v="1"/>
    <d v="2022-06-04T00:00:00"/>
    <x v="1030"/>
    <n v="5219420"/>
    <n v="339242"/>
    <x v="9"/>
    <s v="cod"/>
    <n v="5249058"/>
    <n v="0.9392942397509082"/>
    <x v="2"/>
  </r>
  <r>
    <s v="ODR4865225973z"/>
    <s v="C993898L"/>
    <x v="369"/>
    <s v="P477231"/>
    <n v="556800"/>
    <n v="1"/>
    <n v="5568000"/>
    <n v="0"/>
    <n v="5568000"/>
    <n v="1"/>
    <x v="0"/>
    <n v="1"/>
    <n v="1"/>
    <d v="2021-10-26T00:00:00"/>
    <x v="1031"/>
    <n v="5568000"/>
    <n v="445440"/>
    <x v="6"/>
    <s v="cod"/>
    <n v="5122560"/>
    <n v="0.92"/>
    <x v="2"/>
  </r>
  <r>
    <s v="ODR1691822256o"/>
    <s v="C143245L"/>
    <x v="38"/>
    <s v="P343443"/>
    <n v="278400"/>
    <n v="2"/>
    <n v="5568000"/>
    <n v="0"/>
    <n v="5568000"/>
    <n v="1"/>
    <x v="0"/>
    <n v="0"/>
    <n v="1"/>
    <d v="2022-04-10T00:00:00"/>
    <x v="1032"/>
    <n v="2784000"/>
    <n v="228288"/>
    <x v="6"/>
    <s v="cod"/>
    <n v="5111424"/>
    <n v="0.91800000000000004"/>
    <x v="2"/>
  </r>
  <r>
    <s v="ODR8998978064x"/>
    <s v="C812780L"/>
    <x v="317"/>
    <s v="P829472"/>
    <n v="556742"/>
    <n v="1"/>
    <n v="5567420"/>
    <n v="0"/>
    <n v="5567420"/>
    <n v="1"/>
    <x v="0"/>
    <n v="0"/>
    <n v="1"/>
    <d v="2021-07-24T00:00:00"/>
    <x v="1033"/>
    <n v="5567420"/>
    <n v="350726"/>
    <x v="9"/>
    <s v="cod"/>
    <n v="5216694"/>
    <n v="0.93700385456818414"/>
    <x v="2"/>
  </r>
  <r>
    <s v="ODR7776684730w"/>
    <s v="C937013L"/>
    <x v="304"/>
    <s v="P756886"/>
    <n v="551000"/>
    <n v="1"/>
    <n v="5510000"/>
    <n v="0"/>
    <n v="5510000"/>
    <n v="1"/>
    <x v="0"/>
    <n v="1"/>
    <n v="5"/>
    <d v="2022-03-22T00:00:00"/>
    <x v="1034"/>
    <n v="5510000"/>
    <n v="347130"/>
    <x v="10"/>
    <s v="jazzwallet"/>
    <n v="5162870"/>
    <n v="0.93700000000000006"/>
    <x v="2"/>
  </r>
  <r>
    <s v="ODR3217798347m"/>
    <s v="C773779L"/>
    <x v="54"/>
    <s v="P618464"/>
    <n v="551000"/>
    <n v="1"/>
    <n v="5510000"/>
    <n v="0"/>
    <n v="5510000"/>
    <n v="1"/>
    <x v="0"/>
    <n v="1"/>
    <n v="4"/>
    <d v="2022-08-02T00:00:00"/>
    <x v="1035"/>
    <n v="5510000"/>
    <n v="468350"/>
    <x v="14"/>
    <s v="Payaxis"/>
    <n v="5041650"/>
    <n v="0.91500000000000004"/>
    <x v="2"/>
  </r>
  <r>
    <s v="ODR5126899828t"/>
    <s v="C613160L"/>
    <x v="286"/>
    <s v="P504729"/>
    <n v="275500"/>
    <n v="2"/>
    <n v="5510000"/>
    <n v="0"/>
    <n v="5510000"/>
    <n v="1"/>
    <x v="0"/>
    <n v="1"/>
    <n v="1"/>
    <d v="2021-11-18T00:00:00"/>
    <x v="1036"/>
    <n v="2755000"/>
    <n v="170810"/>
    <x v="9"/>
    <s v="cod"/>
    <n v="5168380"/>
    <n v="0.93799999999999994"/>
    <x v="2"/>
  </r>
  <r>
    <s v="ODR3678161872a"/>
    <s v="C680487L"/>
    <x v="119"/>
    <s v="P872958"/>
    <n v="551000"/>
    <n v="1"/>
    <n v="5510000"/>
    <n v="0"/>
    <n v="5510000"/>
    <n v="1"/>
    <x v="1"/>
    <n v="0"/>
    <n v="4"/>
    <d v="2022-07-16T00:00:00"/>
    <x v="91"/>
    <n v="5510000"/>
    <n v="385700"/>
    <x v="7"/>
    <s v="Payaxis"/>
    <n v="5124300"/>
    <n v="0.93"/>
    <x v="2"/>
  </r>
  <r>
    <s v="ODR5785362248e"/>
    <s v="C680487L"/>
    <x v="80"/>
    <s v="P872958"/>
    <n v="551000"/>
    <n v="1"/>
    <n v="5510000"/>
    <n v="0"/>
    <n v="5510000"/>
    <n v="1"/>
    <x v="1"/>
    <n v="0"/>
    <n v="7"/>
    <d v="2022-07-16T00:00:00"/>
    <x v="91"/>
    <n v="5510000"/>
    <n v="385700"/>
    <x v="7"/>
    <s v="Easypay"/>
    <n v="5124300"/>
    <n v="0.93"/>
    <x v="2"/>
  </r>
  <r>
    <s v="ODR3428112374o"/>
    <s v="C189009L"/>
    <x v="272"/>
    <s v="P265639"/>
    <n v="550420"/>
    <n v="1"/>
    <n v="5504200"/>
    <n v="0"/>
    <n v="5504200"/>
    <n v="1"/>
    <x v="1"/>
    <n v="0"/>
    <n v="1"/>
    <d v="2021-07-02T00:00:00"/>
    <x v="1037"/>
    <n v="5504200"/>
    <n v="401766"/>
    <x v="7"/>
    <s v="cod"/>
    <n v="5102434"/>
    <n v="0.92700737618545836"/>
    <x v="2"/>
  </r>
  <r>
    <s v="ODR1252159342o"/>
    <s v="C283866L"/>
    <x v="198"/>
    <s v="P265639"/>
    <n v="550420"/>
    <n v="1"/>
    <n v="5504200"/>
    <n v="0"/>
    <n v="5504200"/>
    <n v="1"/>
    <x v="1"/>
    <n v="0"/>
    <n v="9"/>
    <d v="2021-07-18T00:00:00"/>
    <x v="1037"/>
    <n v="5504200"/>
    <n v="401766"/>
    <x v="7"/>
    <s v="mygateway"/>
    <n v="5102434"/>
    <n v="0.92700737618545836"/>
    <x v="2"/>
  </r>
  <r>
    <s v="ODR7814006620h"/>
    <s v="C189009L"/>
    <x v="292"/>
    <s v="P265639"/>
    <n v="550420"/>
    <n v="1"/>
    <n v="5504200"/>
    <n v="0"/>
    <n v="5504200"/>
    <n v="1"/>
    <x v="0"/>
    <n v="1"/>
    <n v="1"/>
    <d v="2021-07-02T00:00:00"/>
    <x v="1037"/>
    <n v="5504200"/>
    <n v="401766"/>
    <x v="7"/>
    <s v="cod"/>
    <n v="5102434"/>
    <n v="0.92700737618545836"/>
    <x v="2"/>
  </r>
  <r>
    <s v="ODR7712688333u"/>
    <s v="C982843L"/>
    <x v="305"/>
    <s v="P219650"/>
    <n v="549840"/>
    <n v="1"/>
    <n v="5498400"/>
    <n v="0"/>
    <n v="5498400"/>
    <n v="1"/>
    <x v="0"/>
    <n v="1"/>
    <n v="1"/>
    <d v="2022-02-19T00:00:00"/>
    <x v="1038"/>
    <n v="5498400"/>
    <n v="494856"/>
    <x v="7"/>
    <s v="cod"/>
    <n v="5003544"/>
    <n v="0.91"/>
    <x v="2"/>
  </r>
  <r>
    <s v="ODR8466779476w"/>
    <s v="C180533L"/>
    <x v="216"/>
    <s v="P297754"/>
    <n v="548100"/>
    <n v="1"/>
    <n v="5481000"/>
    <n v="0"/>
    <n v="5481000"/>
    <n v="1"/>
    <x v="1"/>
    <n v="0"/>
    <n v="1"/>
    <d v="2021-08-23T00:00:00"/>
    <x v="1039"/>
    <n v="5481000"/>
    <n v="361746"/>
    <x v="1"/>
    <s v="cod"/>
    <n v="5119254"/>
    <n v="0.93400000000000005"/>
    <x v="2"/>
  </r>
  <r>
    <s v="ODR3686621949m"/>
    <s v="C286214L"/>
    <x v="353"/>
    <s v="P308235"/>
    <n v="109620"/>
    <n v="5"/>
    <n v="5481000"/>
    <n v="0"/>
    <n v="5481000"/>
    <n v="1"/>
    <x v="1"/>
    <n v="0"/>
    <n v="1"/>
    <d v="2021-11-28T00:00:00"/>
    <x v="803"/>
    <n v="1096200"/>
    <n v="92046"/>
    <x v="7"/>
    <s v="cod"/>
    <n v="5020770"/>
    <n v="0.91603174603174609"/>
    <x v="2"/>
  </r>
  <r>
    <s v="ODR3001629699n"/>
    <s v="C383753L"/>
    <x v="27"/>
    <s v="P987831"/>
    <n v="545200"/>
    <n v="1"/>
    <n v="5452000"/>
    <n v="0"/>
    <n v="5452000"/>
    <n v="1"/>
    <x v="0"/>
    <n v="0"/>
    <n v="7"/>
    <d v="2021-10-18T00:00:00"/>
    <x v="58"/>
    <n v="5452000"/>
    <n v="490680"/>
    <x v="3"/>
    <s v="Easypay"/>
    <n v="4961320"/>
    <n v="0.91"/>
    <x v="2"/>
  </r>
  <r>
    <s v="ODR3941829055r"/>
    <s v="C218482L"/>
    <x v="363"/>
    <s v="P987831"/>
    <n v="545200"/>
    <n v="1"/>
    <n v="5452000"/>
    <n v="0"/>
    <n v="5452000"/>
    <n v="1"/>
    <x v="0"/>
    <n v="1"/>
    <n v="1"/>
    <d v="2022-07-08T00:00:00"/>
    <x v="58"/>
    <n v="5452000"/>
    <n v="490680"/>
    <x v="3"/>
    <s v="cod"/>
    <n v="4961320"/>
    <n v="0.91"/>
    <x v="2"/>
  </r>
  <r>
    <s v="ODR7260231135o"/>
    <s v="C114463L"/>
    <x v="210"/>
    <s v="P194039"/>
    <n v="271614"/>
    <n v="2"/>
    <n v="5432280"/>
    <n v="0"/>
    <n v="5432280"/>
    <n v="1"/>
    <x v="1"/>
    <n v="0"/>
    <n v="1"/>
    <d v="2021-08-08T00:00:00"/>
    <x v="1040"/>
    <n v="2716140"/>
    <n v="165648"/>
    <x v="7"/>
    <s v="cod"/>
    <n v="5100984"/>
    <n v="0.93901345291479821"/>
    <x v="2"/>
  </r>
  <r>
    <s v="ODR2025850163h"/>
    <s v="C603530L"/>
    <x v="110"/>
    <s v="P869828"/>
    <n v="539400"/>
    <n v="1"/>
    <n v="5394000"/>
    <n v="0"/>
    <n v="5394000"/>
    <n v="1"/>
    <x v="0"/>
    <n v="1"/>
    <n v="1"/>
    <d v="2021-07-28T00:00:00"/>
    <x v="1041"/>
    <n v="5394000"/>
    <n v="356004"/>
    <x v="10"/>
    <s v="cod"/>
    <n v="5037996"/>
    <n v="0.93400000000000005"/>
    <x v="2"/>
  </r>
  <r>
    <s v="ODR2396113780z"/>
    <s v="C232406L"/>
    <x v="145"/>
    <s v="P533392"/>
    <n v="538182"/>
    <n v="1"/>
    <n v="5381820"/>
    <n v="0"/>
    <n v="5381820"/>
    <n v="1"/>
    <x v="0"/>
    <n v="1"/>
    <n v="1"/>
    <d v="2021-08-01T00:00:00"/>
    <x v="1042"/>
    <n v="5381820"/>
    <n v="371316"/>
    <x v="2"/>
    <s v="cod"/>
    <n v="5010504"/>
    <n v="0.93100549628192697"/>
    <x v="2"/>
  </r>
  <r>
    <s v="ODR3986742674j"/>
    <s v="C613677L"/>
    <x v="238"/>
    <s v="P841002"/>
    <n v="536500"/>
    <n v="1"/>
    <n v="5365000"/>
    <n v="0"/>
    <n v="5365000"/>
    <n v="1"/>
    <x v="0"/>
    <n v="1"/>
    <n v="1"/>
    <d v="2021-10-14T00:00:00"/>
    <x v="1043"/>
    <n v="5365000"/>
    <n v="477456"/>
    <x v="9"/>
    <s v="cod"/>
    <n v="4887544"/>
    <n v="0.91100540540540542"/>
    <x v="2"/>
  </r>
  <r>
    <s v="ODR8810050296e"/>
    <s v="C678257L"/>
    <x v="205"/>
    <s v="P505243"/>
    <n v="533600"/>
    <n v="1"/>
    <n v="5336000"/>
    <n v="0"/>
    <n v="5336000"/>
    <n v="1"/>
    <x v="0"/>
    <n v="1"/>
    <n v="11"/>
    <d v="2021-07-23T00:00:00"/>
    <x v="1044"/>
    <n v="4930000"/>
    <n v="359890"/>
    <x v="2"/>
    <s v="cashatdoorstep"/>
    <n v="4976110"/>
    <n v="0.93255434782608693"/>
    <x v="2"/>
  </r>
  <r>
    <s v="ODR4762647438p"/>
    <s v="C756592L"/>
    <x v="165"/>
    <s v="P204602"/>
    <n v="533020"/>
    <n v="1"/>
    <n v="5330200"/>
    <n v="0"/>
    <n v="5330200"/>
    <n v="1"/>
    <x v="1"/>
    <n v="0"/>
    <n v="1"/>
    <d v="2022-04-15T00:00:00"/>
    <x v="1045"/>
    <n v="5330200"/>
    <n v="405072"/>
    <x v="14"/>
    <s v="cod"/>
    <n v="4925128"/>
    <n v="0.92400435255712732"/>
    <x v="2"/>
  </r>
  <r>
    <s v="ODR2680204172k"/>
    <s v="C756592L"/>
    <x v="348"/>
    <s v="P204602"/>
    <n v="533020"/>
    <n v="1"/>
    <n v="5330200"/>
    <n v="0"/>
    <n v="5330200"/>
    <n v="1"/>
    <x v="1"/>
    <n v="0"/>
    <n v="1"/>
    <d v="2022-04-15T00:00:00"/>
    <x v="1045"/>
    <n v="5330200"/>
    <n v="405072"/>
    <x v="14"/>
    <s v="cod"/>
    <n v="4925128"/>
    <n v="0.92400435255712732"/>
    <x v="2"/>
  </r>
  <r>
    <s v="ODR4916550830c"/>
    <s v="C650820L"/>
    <x v="244"/>
    <s v="P204602"/>
    <n v="533020"/>
    <n v="1"/>
    <n v="5330200"/>
    <n v="0"/>
    <n v="5330200"/>
    <n v="1"/>
    <x v="0"/>
    <n v="0"/>
    <n v="7"/>
    <d v="2022-03-21T00:00:00"/>
    <x v="1045"/>
    <n v="5330200"/>
    <n v="405072"/>
    <x v="14"/>
    <s v="Easypay"/>
    <n v="4925128"/>
    <n v="0.92400435255712732"/>
    <x v="2"/>
  </r>
  <r>
    <s v="ODR5051573264i"/>
    <s v="C875936L"/>
    <x v="190"/>
    <s v="P204602"/>
    <n v="533020"/>
    <n v="1"/>
    <n v="5330200"/>
    <n v="0"/>
    <n v="5330200"/>
    <n v="1"/>
    <x v="0"/>
    <n v="0"/>
    <n v="4"/>
    <d v="2021-10-07T00:00:00"/>
    <x v="1045"/>
    <n v="5330200"/>
    <n v="405072"/>
    <x v="14"/>
    <s v="Payaxis"/>
    <n v="4925128"/>
    <n v="0.92400435255712732"/>
    <x v="2"/>
  </r>
  <r>
    <s v="ODR3992461826r"/>
    <s v="C978174L"/>
    <x v="59"/>
    <s v="P871469"/>
    <n v="532440"/>
    <n v="1"/>
    <n v="5324400"/>
    <n v="0"/>
    <n v="5324400"/>
    <n v="1"/>
    <x v="0"/>
    <n v="1"/>
    <n v="4"/>
    <d v="2021-10-20T00:00:00"/>
    <x v="1046"/>
    <n v="5324400"/>
    <n v="372708"/>
    <x v="9"/>
    <s v="Payaxis"/>
    <n v="4951692"/>
    <n v="0.93"/>
    <x v="2"/>
  </r>
  <r>
    <s v="ODR7820043415q"/>
    <s v="C654029L"/>
    <x v="17"/>
    <s v="P512223"/>
    <n v="532382"/>
    <n v="1"/>
    <n v="5323820"/>
    <n v="0"/>
    <n v="5323820"/>
    <n v="1"/>
    <x v="1"/>
    <n v="0"/>
    <n v="7"/>
    <d v="2022-03-19T00:00:00"/>
    <x v="1047"/>
    <n v="5323820"/>
    <n v="361978"/>
    <x v="7"/>
    <s v="Easypay"/>
    <n v="4961842"/>
    <n v="0.93200784399172021"/>
    <x v="2"/>
  </r>
  <r>
    <s v="ODR2597834232e"/>
    <s v="C654029L"/>
    <x v="348"/>
    <s v="P512223"/>
    <n v="532382"/>
    <n v="1"/>
    <n v="5323820"/>
    <n v="0"/>
    <n v="5323820"/>
    <n v="1"/>
    <x v="1"/>
    <n v="0"/>
    <n v="4"/>
    <d v="2022-03-19T00:00:00"/>
    <x v="1047"/>
    <n v="5323820"/>
    <n v="361978"/>
    <x v="7"/>
    <s v="Payaxis"/>
    <n v="4961842"/>
    <n v="0.93200784399172021"/>
    <x v="2"/>
  </r>
  <r>
    <s v="ODR2019494543a"/>
    <s v="C654029L"/>
    <x v="122"/>
    <s v="P512223"/>
    <n v="532382"/>
    <n v="1"/>
    <n v="5323820"/>
    <n v="0"/>
    <n v="5323820"/>
    <n v="1"/>
    <x v="1"/>
    <n v="0"/>
    <n v="4"/>
    <d v="2022-03-19T00:00:00"/>
    <x v="1047"/>
    <n v="5323820"/>
    <n v="361978"/>
    <x v="7"/>
    <s v="Payaxis"/>
    <n v="4961842"/>
    <n v="0.93200784399172021"/>
    <x v="2"/>
  </r>
  <r>
    <s v="ODR5132389344d"/>
    <s v="C210337L"/>
    <x v="37"/>
    <s v="P997843"/>
    <n v="531280"/>
    <n v="1"/>
    <n v="5312800"/>
    <n v="0"/>
    <n v="5312800"/>
    <n v="1"/>
    <x v="1"/>
    <n v="0"/>
    <n v="1"/>
    <d v="2022-06-26T00:00:00"/>
    <x v="63"/>
    <n v="5312800"/>
    <n v="371896"/>
    <x v="3"/>
    <s v="cod"/>
    <n v="4940904"/>
    <n v="0.93"/>
    <x v="2"/>
  </r>
  <r>
    <s v="ODR7456043521w"/>
    <s v="C791023L"/>
    <x v="333"/>
    <s v="P804717"/>
    <n v="527800"/>
    <n v="1"/>
    <n v="5278000"/>
    <n v="0"/>
    <n v="5278000"/>
    <n v="1"/>
    <x v="0"/>
    <n v="0"/>
    <n v="4"/>
    <d v="2021-11-02T00:00:00"/>
    <x v="1048"/>
    <n v="5278000"/>
    <n v="422240"/>
    <x v="6"/>
    <s v="Payaxis"/>
    <n v="4855760"/>
    <n v="0.92"/>
    <x v="2"/>
  </r>
  <r>
    <s v="ODR5182150526q"/>
    <s v="C259981L"/>
    <x v="151"/>
    <s v="P674096"/>
    <n v="527510"/>
    <n v="1"/>
    <n v="5275100"/>
    <n v="0"/>
    <n v="5275100"/>
    <n v="1"/>
    <x v="1"/>
    <n v="0"/>
    <n v="1"/>
    <d v="2021-09-01T00:00:00"/>
    <x v="1049"/>
    <n v="5275100"/>
    <n v="432506"/>
    <x v="6"/>
    <s v="cod"/>
    <n v="4842594"/>
    <n v="0.91800989554700385"/>
    <x v="2"/>
  </r>
  <r>
    <s v="ODR7417895049v"/>
    <s v="C325085L"/>
    <x v="123"/>
    <s v="P782727"/>
    <n v="526640"/>
    <n v="1"/>
    <n v="5266400"/>
    <n v="0"/>
    <n v="5266400"/>
    <n v="1"/>
    <x v="1"/>
    <n v="0"/>
    <n v="4"/>
    <d v="2022-03-04T00:00:00"/>
    <x v="1050"/>
    <n v="5266400"/>
    <n v="352814"/>
    <x v="9"/>
    <s v="Payaxis"/>
    <n v="4913586"/>
    <n v="0.9330066079295154"/>
    <x v="2"/>
  </r>
  <r>
    <s v="ODR8790552604r"/>
    <s v="C203164L"/>
    <x v="267"/>
    <s v="P356228"/>
    <n v="526640"/>
    <n v="1"/>
    <n v="5266400"/>
    <n v="0"/>
    <n v="5266400"/>
    <n v="1"/>
    <x v="1"/>
    <n v="0"/>
    <n v="4"/>
    <d v="2021-10-25T00:00:00"/>
    <x v="964"/>
    <n v="6583000"/>
    <n v="460810"/>
    <x v="7"/>
    <s v="Payaxis"/>
    <n v="4805590"/>
    <n v="0.91249999999999998"/>
    <x v="2"/>
  </r>
  <r>
    <s v="ODR3083580747m"/>
    <s v="C203164L"/>
    <x v="342"/>
    <s v="P356228"/>
    <n v="526640"/>
    <n v="1"/>
    <n v="5266400"/>
    <n v="0"/>
    <n v="5266400"/>
    <n v="1"/>
    <x v="1"/>
    <n v="0"/>
    <n v="4"/>
    <d v="2021-10-25T00:00:00"/>
    <x v="964"/>
    <n v="6583000"/>
    <n v="460810"/>
    <x v="7"/>
    <s v="Payaxis"/>
    <n v="4805590"/>
    <n v="0.91249999999999998"/>
    <x v="2"/>
  </r>
  <r>
    <s v="ODR5264955821v"/>
    <s v="C127144L"/>
    <x v="267"/>
    <s v="P648324"/>
    <n v="524900"/>
    <n v="1"/>
    <n v="5249000"/>
    <n v="0"/>
    <n v="5249000"/>
    <n v="1"/>
    <x v="0"/>
    <n v="1"/>
    <n v="1"/>
    <d v="2021-09-13T00:00:00"/>
    <x v="1051"/>
    <n v="5249000"/>
    <n v="425140"/>
    <x v="8"/>
    <s v="cod"/>
    <n v="4823860"/>
    <n v="0.91900552486187848"/>
    <x v="2"/>
  </r>
  <r>
    <s v="ODR7408300905b"/>
    <s v="C123513L"/>
    <x v="88"/>
    <s v="P976431"/>
    <n v="524320"/>
    <n v="1"/>
    <n v="5243200"/>
    <n v="0"/>
    <n v="5243200"/>
    <n v="1"/>
    <x v="0"/>
    <n v="0"/>
    <n v="1"/>
    <d v="2022-07-08T00:00:00"/>
    <x v="1052"/>
    <n v="5260600"/>
    <n v="431346"/>
    <x v="1"/>
    <s v="cod"/>
    <n v="4811854"/>
    <n v="0.91773230088495572"/>
    <x v="2"/>
  </r>
  <r>
    <s v="ODR1244716282j"/>
    <s v="C415016L"/>
    <x v="164"/>
    <s v="P667294"/>
    <n v="522000"/>
    <n v="1"/>
    <n v="5220000"/>
    <n v="0"/>
    <n v="5220000"/>
    <n v="1"/>
    <x v="0"/>
    <n v="1"/>
    <n v="3"/>
    <d v="2021-11-19T00:00:00"/>
    <x v="1053"/>
    <n v="3654000"/>
    <n v="310590"/>
    <x v="10"/>
    <s v="customercredit"/>
    <n v="4909410"/>
    <n v="0.9405"/>
    <x v="2"/>
  </r>
  <r>
    <s v="ODR8017344206d"/>
    <s v="C192819L"/>
    <x v="297"/>
    <s v="P303710"/>
    <n v="522000"/>
    <n v="1"/>
    <n v="5220000"/>
    <n v="0"/>
    <n v="5220000"/>
    <n v="1"/>
    <x v="0"/>
    <n v="1"/>
    <n v="1"/>
    <d v="2022-02-06T00:00:00"/>
    <x v="810"/>
    <n v="5220000"/>
    <n v="433260"/>
    <x v="10"/>
    <s v="cod"/>
    <n v="4786740"/>
    <n v="0.91700000000000004"/>
    <x v="2"/>
  </r>
  <r>
    <s v="ODR7345302555x"/>
    <s v="C813665L"/>
    <x v="394"/>
    <s v="P136796"/>
    <n v="261000"/>
    <n v="2"/>
    <n v="5220000"/>
    <n v="0"/>
    <n v="5220000"/>
    <n v="1"/>
    <x v="1"/>
    <n v="0"/>
    <n v="6"/>
    <d v="2022-07-20T00:00:00"/>
    <x v="110"/>
    <n v="2610000"/>
    <n v="161820"/>
    <x v="10"/>
    <s v="easypay_voucher"/>
    <n v="4896360"/>
    <n v="0.93799999999999994"/>
    <x v="2"/>
  </r>
  <r>
    <s v="ODR4973368433j"/>
    <s v="C432709L"/>
    <x v="101"/>
    <s v="P667294"/>
    <n v="522000"/>
    <n v="1"/>
    <n v="5220000"/>
    <n v="0"/>
    <n v="5220000"/>
    <n v="1"/>
    <x v="0"/>
    <n v="1"/>
    <n v="1"/>
    <d v="2022-05-10T00:00:00"/>
    <x v="1053"/>
    <n v="3654000"/>
    <n v="310590"/>
    <x v="10"/>
    <s v="cod"/>
    <n v="4909410"/>
    <n v="0.9405"/>
    <x v="2"/>
  </r>
  <r>
    <s v="ODR3677578794p"/>
    <s v="C787211L"/>
    <x v="62"/>
    <s v="P104316"/>
    <n v="261000"/>
    <n v="2"/>
    <n v="5220000"/>
    <n v="0"/>
    <n v="5220000"/>
    <n v="1"/>
    <x v="1"/>
    <n v="0"/>
    <n v="1"/>
    <d v="2022-06-22T00:00:00"/>
    <x v="782"/>
    <n v="2610000"/>
    <n v="227070"/>
    <x v="10"/>
    <s v="cod"/>
    <n v="4765860"/>
    <n v="0.91300000000000003"/>
    <x v="2"/>
  </r>
  <r>
    <s v="ODR1195781621v"/>
    <s v="C527055L"/>
    <x v="74"/>
    <s v="P707435"/>
    <n v="261000"/>
    <n v="2"/>
    <n v="5220000"/>
    <n v="0"/>
    <n v="5220000"/>
    <n v="1"/>
    <x v="1"/>
    <n v="0"/>
    <n v="1"/>
    <d v="2022-07-16T00:00:00"/>
    <x v="155"/>
    <n v="3190000"/>
    <n v="277530"/>
    <x v="10"/>
    <s v="cod"/>
    <n v="4664940"/>
    <n v="0.89366666666666672"/>
    <x v="2"/>
  </r>
  <r>
    <s v="ODR6433951493n"/>
    <s v="C838592L"/>
    <x v="80"/>
    <s v="P470236"/>
    <n v="261000"/>
    <n v="2"/>
    <n v="5220000"/>
    <n v="0"/>
    <n v="5220000"/>
    <n v="1"/>
    <x v="0"/>
    <n v="1"/>
    <n v="1"/>
    <d v="2022-07-04T00:00:00"/>
    <x v="783"/>
    <n v="4002000"/>
    <n v="272136"/>
    <x v="10"/>
    <s v="cod"/>
    <n v="4675728"/>
    <n v="0.89573333333333338"/>
    <x v="2"/>
  </r>
  <r>
    <s v="ODR6134347086i"/>
    <s v="C900279L"/>
    <x v="24"/>
    <s v="P470236"/>
    <n v="261000"/>
    <n v="2"/>
    <n v="5220000"/>
    <n v="0"/>
    <n v="5220000"/>
    <n v="1"/>
    <x v="0"/>
    <n v="0"/>
    <n v="1"/>
    <d v="2022-04-25T00:00:00"/>
    <x v="783"/>
    <n v="4002000"/>
    <n v="272136"/>
    <x v="10"/>
    <s v="cod"/>
    <n v="4675728"/>
    <n v="0.89573333333333338"/>
    <x v="2"/>
  </r>
  <r>
    <s v="ODR8293728983z"/>
    <s v="C619834L"/>
    <x v="31"/>
    <s v="P707435"/>
    <n v="261000"/>
    <n v="2"/>
    <n v="5220000"/>
    <n v="0"/>
    <n v="5220000"/>
    <n v="1"/>
    <x v="1"/>
    <n v="0"/>
    <n v="7"/>
    <d v="2022-07-23T00:00:00"/>
    <x v="155"/>
    <n v="3190000"/>
    <n v="277530"/>
    <x v="10"/>
    <s v="Easypay"/>
    <n v="4664940"/>
    <n v="0.89366666666666672"/>
    <x v="2"/>
  </r>
  <r>
    <s v="ODR2073637400w"/>
    <s v="C581597L"/>
    <x v="100"/>
    <s v="P707435"/>
    <n v="261000"/>
    <n v="2"/>
    <n v="5220000"/>
    <n v="0"/>
    <n v="5220000"/>
    <n v="1"/>
    <x v="0"/>
    <n v="0"/>
    <n v="1"/>
    <d v="2022-07-02T00:00:00"/>
    <x v="155"/>
    <n v="3190000"/>
    <n v="277530"/>
    <x v="10"/>
    <s v="cod"/>
    <n v="4664940"/>
    <n v="0.89366666666666672"/>
    <x v="2"/>
  </r>
  <r>
    <s v="ODR9148963667y"/>
    <s v="C691189L"/>
    <x v="21"/>
    <s v="P470236"/>
    <n v="261000"/>
    <n v="2"/>
    <n v="5220000"/>
    <n v="0"/>
    <n v="5220000"/>
    <n v="1"/>
    <x v="1"/>
    <n v="0"/>
    <n v="1"/>
    <d v="2022-06-21T00:00:00"/>
    <x v="783"/>
    <n v="4002000"/>
    <n v="272136"/>
    <x v="10"/>
    <s v="cod"/>
    <n v="4675728"/>
    <n v="0.89573333333333338"/>
    <x v="2"/>
  </r>
  <r>
    <s v="ODR8735354562y"/>
    <s v="C916534L"/>
    <x v="86"/>
    <s v="P707435"/>
    <n v="261000"/>
    <n v="2"/>
    <n v="5220000"/>
    <n v="0"/>
    <n v="5220000"/>
    <n v="1"/>
    <x v="0"/>
    <n v="1"/>
    <n v="1"/>
    <d v="2022-07-17T00:00:00"/>
    <x v="155"/>
    <n v="3190000"/>
    <n v="277530"/>
    <x v="10"/>
    <s v="cod"/>
    <n v="4664940"/>
    <n v="0.89366666666666672"/>
    <x v="2"/>
  </r>
  <r>
    <s v="ODR4033631575n"/>
    <s v="C306430L"/>
    <x v="20"/>
    <s v="P470236"/>
    <n v="261000"/>
    <n v="2"/>
    <n v="5220000"/>
    <n v="0"/>
    <n v="5220000"/>
    <n v="1"/>
    <x v="0"/>
    <n v="1"/>
    <n v="1"/>
    <d v="2022-06-20T00:00:00"/>
    <x v="783"/>
    <n v="4002000"/>
    <n v="272136"/>
    <x v="10"/>
    <s v="cod"/>
    <n v="4675728"/>
    <n v="0.89573333333333338"/>
    <x v="2"/>
  </r>
  <r>
    <s v="ODR7111626702a"/>
    <s v="C880722L"/>
    <x v="109"/>
    <s v="P722865"/>
    <n v="522000"/>
    <n v="1"/>
    <n v="5220000"/>
    <n v="0"/>
    <n v="5220000"/>
    <n v="1"/>
    <x v="0"/>
    <n v="1"/>
    <n v="1"/>
    <d v="2022-01-06T00:00:00"/>
    <x v="1054"/>
    <n v="5220000"/>
    <n v="349740"/>
    <x v="10"/>
    <s v="cod"/>
    <n v="4870260"/>
    <n v="0.93300000000000005"/>
    <x v="2"/>
  </r>
  <r>
    <s v="ODR5670823393u"/>
    <s v="C940154L"/>
    <x v="73"/>
    <s v="P707435"/>
    <n v="261000"/>
    <n v="2"/>
    <n v="5220000"/>
    <n v="0"/>
    <n v="5220000"/>
    <n v="1"/>
    <x v="0"/>
    <n v="1"/>
    <n v="1"/>
    <d v="2022-03-17T00:00:00"/>
    <x v="155"/>
    <n v="3190000"/>
    <n v="277530"/>
    <x v="10"/>
    <s v="cod"/>
    <n v="4664940"/>
    <n v="0.89366666666666672"/>
    <x v="2"/>
  </r>
  <r>
    <s v="ODR1367525868l"/>
    <s v="C624730L"/>
    <x v="83"/>
    <s v="P786707"/>
    <n v="261000"/>
    <n v="2"/>
    <n v="5220000"/>
    <n v="0"/>
    <n v="5220000"/>
    <n v="1"/>
    <x v="1"/>
    <n v="0"/>
    <n v="1"/>
    <d v="2021-07-13T00:00:00"/>
    <x v="1055"/>
    <n v="2610000"/>
    <n v="234900"/>
    <x v="6"/>
    <s v="cod"/>
    <n v="4750200"/>
    <n v="0.91"/>
    <x v="2"/>
  </r>
  <r>
    <s v="ODR3270991331n"/>
    <s v="C494548L"/>
    <x v="363"/>
    <s v="P254865"/>
    <n v="174000"/>
    <n v="3"/>
    <n v="5220000"/>
    <n v="0"/>
    <n v="5220000"/>
    <n v="1"/>
    <x v="1"/>
    <n v="0"/>
    <n v="1"/>
    <d v="2022-07-15T00:00:00"/>
    <x v="1056"/>
    <n v="1740000"/>
    <n v="104400"/>
    <x v="9"/>
    <s v="cod"/>
    <n v="4906800"/>
    <n v="0.94"/>
    <x v="2"/>
  </r>
  <r>
    <s v="ODR5041477286k"/>
    <s v="C157544L"/>
    <x v="93"/>
    <s v="P497470"/>
    <n v="522000"/>
    <n v="1"/>
    <n v="5220000"/>
    <n v="0"/>
    <n v="5220000"/>
    <n v="1"/>
    <x v="1"/>
    <n v="0"/>
    <n v="13"/>
    <d v="2021-11-18T00:00:00"/>
    <x v="60"/>
    <n v="5220000"/>
    <n v="459360"/>
    <x v="0"/>
    <s v="Easypay_MA"/>
    <n v="4760640"/>
    <n v="0.91200000000000003"/>
    <x v="2"/>
  </r>
  <r>
    <s v="ODR7890056695j"/>
    <s v="C157544L"/>
    <x v="124"/>
    <s v="P497470"/>
    <n v="522000"/>
    <n v="1"/>
    <n v="5220000"/>
    <n v="0"/>
    <n v="5220000"/>
    <n v="1"/>
    <x v="1"/>
    <n v="0"/>
    <n v="2"/>
    <d v="2021-11-18T00:00:00"/>
    <x v="60"/>
    <n v="5220000"/>
    <n v="459360"/>
    <x v="0"/>
    <s v="jazzvoucher"/>
    <n v="4760640"/>
    <n v="0.91200000000000003"/>
    <x v="2"/>
  </r>
  <r>
    <s v="ODR4056537155c"/>
    <s v="C954205L"/>
    <x v="147"/>
    <s v="P800680"/>
    <n v="522000"/>
    <n v="1"/>
    <n v="5220000"/>
    <n v="0"/>
    <n v="5220000"/>
    <n v="1"/>
    <x v="1"/>
    <n v="0"/>
    <n v="1"/>
    <d v="2022-03-21T00:00:00"/>
    <x v="788"/>
    <n v="2900"/>
    <n v="174"/>
    <x v="0"/>
    <s v="cod"/>
    <n v="5219826"/>
    <n v="0.99996666666666667"/>
    <x v="0"/>
  </r>
  <r>
    <s v="ODR8610221158d"/>
    <s v="C697518L"/>
    <x v="92"/>
    <s v="P576253"/>
    <n v="522000"/>
    <n v="1"/>
    <n v="5220000"/>
    <n v="0"/>
    <n v="5220000"/>
    <n v="1"/>
    <x v="1"/>
    <n v="0"/>
    <n v="7"/>
    <d v="2022-06-06T00:00:00"/>
    <x v="813"/>
    <n v="5220000"/>
    <n v="412380"/>
    <x v="7"/>
    <s v="Easypay"/>
    <n v="4807620"/>
    <n v="0.92100000000000004"/>
    <x v="2"/>
  </r>
  <r>
    <s v="ODR8147053655t"/>
    <s v="C243149L"/>
    <x v="11"/>
    <s v="P423136"/>
    <n v="522000"/>
    <n v="1"/>
    <n v="5220000"/>
    <n v="0"/>
    <n v="5220000"/>
    <n v="1"/>
    <x v="1"/>
    <n v="0"/>
    <n v="1"/>
    <d v="2021-11-16T00:00:00"/>
    <x v="1057"/>
    <n v="5220000"/>
    <n v="386280"/>
    <x v="7"/>
    <s v="cod"/>
    <n v="4833720"/>
    <n v="0.92600000000000005"/>
    <x v="2"/>
  </r>
  <r>
    <s v="ODR4260561635h"/>
    <s v="C249842L"/>
    <x v="388"/>
    <s v="P576253"/>
    <n v="522000"/>
    <n v="1"/>
    <n v="5220000"/>
    <n v="0"/>
    <n v="5220000"/>
    <n v="1"/>
    <x v="1"/>
    <n v="0"/>
    <n v="7"/>
    <d v="2022-05-03T00:00:00"/>
    <x v="813"/>
    <n v="5220000"/>
    <n v="412380"/>
    <x v="7"/>
    <s v="Easypay"/>
    <n v="4807620"/>
    <n v="0.92100000000000004"/>
    <x v="2"/>
  </r>
  <r>
    <s v="ODR4455584127m"/>
    <s v="C680487L"/>
    <x v="363"/>
    <s v="P423136"/>
    <n v="522000"/>
    <n v="1"/>
    <n v="5220000"/>
    <n v="0"/>
    <n v="5220000"/>
    <n v="1"/>
    <x v="0"/>
    <n v="0"/>
    <n v="4"/>
    <d v="2022-07-16T00:00:00"/>
    <x v="1057"/>
    <n v="5220000"/>
    <n v="386280"/>
    <x v="7"/>
    <s v="Payaxis"/>
    <n v="4833720"/>
    <n v="0.92600000000000005"/>
    <x v="2"/>
  </r>
  <r>
    <s v="ODR1985384461l"/>
    <s v="C665146L"/>
    <x v="99"/>
    <s v="P423136"/>
    <n v="522000"/>
    <n v="1"/>
    <n v="5220000"/>
    <n v="0"/>
    <n v="5220000"/>
    <n v="1"/>
    <x v="1"/>
    <n v="0"/>
    <n v="4"/>
    <d v="2022-06-27T00:00:00"/>
    <x v="1057"/>
    <n v="5220000"/>
    <n v="386280"/>
    <x v="7"/>
    <s v="Payaxis"/>
    <n v="4833720"/>
    <n v="0.92600000000000005"/>
    <x v="2"/>
  </r>
  <r>
    <s v="ODR3342338362a"/>
    <s v="C650240L"/>
    <x v="197"/>
    <s v="P573715"/>
    <n v="521942"/>
    <n v="1"/>
    <n v="5219420"/>
    <n v="0"/>
    <n v="5219420"/>
    <n v="1"/>
    <x v="1"/>
    <n v="0"/>
    <n v="1"/>
    <d v="2021-10-02T00:00:00"/>
    <x v="1058"/>
    <n v="5219420"/>
    <n v="407102"/>
    <x v="7"/>
    <s v="cod"/>
    <n v="4812318"/>
    <n v="0.92200244471607962"/>
    <x v="2"/>
  </r>
  <r>
    <s v="ODR9423942238i"/>
    <s v="C493516L"/>
    <x v="164"/>
    <s v="P615309"/>
    <n v="173942"/>
    <n v="3"/>
    <n v="5218260"/>
    <n v="0"/>
    <n v="5218260"/>
    <n v="1"/>
    <x v="0"/>
    <n v="1"/>
    <n v="1"/>
    <d v="2022-01-26T00:00:00"/>
    <x v="1059"/>
    <n v="1739420"/>
    <n v="109562"/>
    <x v="9"/>
    <s v="cod"/>
    <n v="4889574"/>
    <n v="0.93701233744581525"/>
    <x v="2"/>
  </r>
  <r>
    <s v="ODR7536599179b"/>
    <s v="C644653L"/>
    <x v="293"/>
    <s v="P251714"/>
    <n v="521710"/>
    <n v="1"/>
    <n v="5217100"/>
    <n v="0"/>
    <n v="5217100"/>
    <n v="1"/>
    <x v="0"/>
    <n v="1"/>
    <n v="4"/>
    <d v="2022-01-26T00:00:00"/>
    <x v="1060"/>
    <n v="5217100"/>
    <n v="365168"/>
    <x v="7"/>
    <s v="Payaxis"/>
    <n v="4851932"/>
    <n v="0.93000555864369094"/>
    <x v="2"/>
  </r>
  <r>
    <s v="ODR3292518248n"/>
    <s v="C872183L"/>
    <x v="104"/>
    <s v="P619707"/>
    <n v="521420"/>
    <n v="1"/>
    <n v="5214200"/>
    <n v="0"/>
    <n v="5214200"/>
    <n v="1"/>
    <x v="0"/>
    <n v="0"/>
    <n v="1"/>
    <d v="2022-08-22T00:00:00"/>
    <x v="1061"/>
    <n v="5214200"/>
    <n v="396256"/>
    <x v="1"/>
    <s v="cod"/>
    <n v="4817944"/>
    <n v="0.92400444938820914"/>
    <x v="2"/>
  </r>
  <r>
    <s v="ODR4178866833f"/>
    <s v="C115129L"/>
    <x v="82"/>
    <s v="P164925"/>
    <n v="521420"/>
    <n v="1"/>
    <n v="5214200"/>
    <n v="0"/>
    <n v="5214200"/>
    <n v="1"/>
    <x v="1"/>
    <n v="0"/>
    <n v="4"/>
    <d v="2021-11-15T00:00:00"/>
    <x v="1062"/>
    <n v="5214200"/>
    <n v="427518"/>
    <x v="9"/>
    <s v="Payaxis"/>
    <n v="4786682"/>
    <n v="0.91800889877641823"/>
    <x v="2"/>
  </r>
  <r>
    <s v="ODR2426165135r"/>
    <s v="C287376L"/>
    <x v="358"/>
    <s v="P444337"/>
    <n v="260420"/>
    <n v="2"/>
    <n v="5208400"/>
    <n v="0"/>
    <n v="5208400"/>
    <n v="1"/>
    <x v="0"/>
    <n v="1"/>
    <n v="1"/>
    <d v="2022-05-28T00:00:00"/>
    <x v="1063"/>
    <n v="2604200"/>
    <n v="221328"/>
    <x v="7"/>
    <s v="cod"/>
    <n v="4765744"/>
    <n v="0.91501113585746108"/>
    <x v="2"/>
  </r>
  <r>
    <s v="ODR2592965720c"/>
    <s v="C290034L"/>
    <x v="300"/>
    <s v="P702289"/>
    <n v="519680"/>
    <n v="1"/>
    <n v="5196800"/>
    <n v="0"/>
    <n v="5196800"/>
    <n v="1"/>
    <x v="0"/>
    <n v="1"/>
    <n v="1"/>
    <d v="2022-02-12T00:00:00"/>
    <x v="1064"/>
    <n v="5196800"/>
    <n v="467712"/>
    <x v="9"/>
    <s v="cod"/>
    <n v="4729088"/>
    <n v="0.91"/>
    <x v="2"/>
  </r>
  <r>
    <s v="ODR4881467823x"/>
    <s v="C492932L"/>
    <x v="49"/>
    <s v="P963185"/>
    <n v="516780"/>
    <n v="1"/>
    <n v="5167800"/>
    <n v="0"/>
    <n v="5167800"/>
    <n v="1"/>
    <x v="0"/>
    <n v="0"/>
    <n v="1"/>
    <d v="2021-11-23T00:00:00"/>
    <x v="1065"/>
    <n v="5167800"/>
    <n v="459882"/>
    <x v="6"/>
    <s v="cod"/>
    <n v="4707918"/>
    <n v="0.91101010101010105"/>
    <x v="2"/>
  </r>
  <r>
    <s v="ODR7858351105d"/>
    <s v="C451085L"/>
    <x v="71"/>
    <s v="P495402"/>
    <n v="516200"/>
    <n v="1"/>
    <n v="5162000"/>
    <n v="0"/>
    <n v="5162000"/>
    <n v="1"/>
    <x v="0"/>
    <n v="1"/>
    <n v="3"/>
    <d v="2021-10-03T00:00:00"/>
    <x v="1066"/>
    <n v="5162000"/>
    <n v="371664"/>
    <x v="6"/>
    <s v="customercredit"/>
    <n v="4790336"/>
    <n v="0.92800000000000005"/>
    <x v="2"/>
  </r>
  <r>
    <s v="ODR9784785574j"/>
    <s v="C451085L"/>
    <x v="21"/>
    <s v="P495402"/>
    <n v="516200"/>
    <n v="1"/>
    <n v="5162000"/>
    <n v="0"/>
    <n v="5162000"/>
    <n v="1"/>
    <x v="0"/>
    <n v="0"/>
    <n v="4"/>
    <d v="2021-10-03T00:00:00"/>
    <x v="1066"/>
    <n v="5162000"/>
    <n v="371664"/>
    <x v="6"/>
    <s v="Payaxis"/>
    <n v="4790336"/>
    <n v="0.92800000000000005"/>
    <x v="2"/>
  </r>
  <r>
    <s v="ODR7515359176b"/>
    <s v="C396208L"/>
    <x v="228"/>
    <s v="P835707"/>
    <n v="170810"/>
    <n v="3"/>
    <n v="5124300"/>
    <n v="0"/>
    <n v="5124300"/>
    <n v="1"/>
    <x v="1"/>
    <n v="0"/>
    <n v="1"/>
    <d v="2021-08-14T00:00:00"/>
    <x v="1067"/>
    <n v="1708100"/>
    <n v="133226"/>
    <x v="7"/>
    <s v="cod"/>
    <n v="4724622"/>
    <n v="0.92200339558573852"/>
    <x v="2"/>
  </r>
  <r>
    <s v="ODR5170526041h"/>
    <s v="C913727L"/>
    <x v="17"/>
    <s v="P544140"/>
    <n v="510400"/>
    <n v="1"/>
    <n v="5104000"/>
    <n v="0"/>
    <n v="5104000"/>
    <n v="1"/>
    <x v="0"/>
    <n v="1"/>
    <n v="1"/>
    <d v="2022-04-06T00:00:00"/>
    <x v="1068"/>
    <n v="5104000"/>
    <n v="413424"/>
    <x v="10"/>
    <s v="cod"/>
    <n v="4690576"/>
    <n v="0.91900000000000004"/>
    <x v="2"/>
  </r>
  <r>
    <s v="ODR6283155707z"/>
    <s v="C538250L"/>
    <x v="144"/>
    <s v="P664665"/>
    <n v="510400"/>
    <n v="1"/>
    <n v="5104000"/>
    <n v="0"/>
    <n v="5104000"/>
    <n v="1"/>
    <x v="0"/>
    <n v="0"/>
    <n v="1"/>
    <d v="2021-08-15T00:00:00"/>
    <x v="836"/>
    <n v="4883600"/>
    <n v="410176"/>
    <x v="0"/>
    <s v="cod"/>
    <n v="4693824"/>
    <n v="0.91963636363636359"/>
    <x v="2"/>
  </r>
  <r>
    <s v="ODR6147199229l"/>
    <s v="C725830L"/>
    <x v="213"/>
    <s v="P619109"/>
    <n v="510400"/>
    <n v="1"/>
    <n v="5104000"/>
    <n v="0"/>
    <n v="5104000"/>
    <n v="1"/>
    <x v="0"/>
    <n v="1"/>
    <n v="1"/>
    <d v="2022-01-20T00:00:00"/>
    <x v="1069"/>
    <n v="5104000"/>
    <n v="326656"/>
    <x v="7"/>
    <s v="cod"/>
    <n v="4777344"/>
    <n v="0.93600000000000005"/>
    <x v="2"/>
  </r>
  <r>
    <s v="ODR4896666354o"/>
    <s v="C579794L"/>
    <x v="276"/>
    <s v="P497269"/>
    <n v="254910"/>
    <n v="2"/>
    <n v="5098200"/>
    <n v="0"/>
    <n v="5098200"/>
    <n v="1"/>
    <x v="0"/>
    <n v="1"/>
    <n v="1"/>
    <d v="2021-07-07T00:00:00"/>
    <x v="1070"/>
    <n v="2549100"/>
    <n v="191168"/>
    <x v="12"/>
    <s v="cod"/>
    <n v="4715864"/>
    <n v="0.9250056882821388"/>
    <x v="2"/>
  </r>
  <r>
    <s v="ODR7716779388q"/>
    <s v="C137118L"/>
    <x v="195"/>
    <s v="P794442"/>
    <n v="169650"/>
    <n v="3"/>
    <n v="5089500"/>
    <n v="0"/>
    <n v="5089500"/>
    <n v="1"/>
    <x v="1"/>
    <n v="0"/>
    <n v="1"/>
    <d v="2022-04-05T00:00:00"/>
    <x v="1071"/>
    <n v="1696500"/>
    <n v="147552"/>
    <x v="3"/>
    <s v="cod"/>
    <n v="4646844"/>
    <n v="0.91302564102564099"/>
    <x v="2"/>
  </r>
  <r>
    <s v="ODR2203355041o"/>
    <s v="C448037L"/>
    <x v="2"/>
    <s v="P657840"/>
    <n v="508660"/>
    <n v="1"/>
    <n v="5086600"/>
    <n v="0"/>
    <n v="5086600"/>
    <n v="1"/>
    <x v="1"/>
    <n v="0"/>
    <n v="4"/>
    <d v="2021-11-15T00:00:00"/>
    <x v="1072"/>
    <n v="63800"/>
    <n v="4060"/>
    <x v="14"/>
    <s v="Payaxis"/>
    <n v="5082540"/>
    <n v="0.99920182440136829"/>
    <x v="0"/>
  </r>
  <r>
    <s v="ODR9808204983b"/>
    <s v="C784668L"/>
    <x v="283"/>
    <s v="P302251"/>
    <n v="507500"/>
    <n v="1"/>
    <n v="5075000"/>
    <n v="0"/>
    <n v="5075000"/>
    <n v="1"/>
    <x v="1"/>
    <n v="0"/>
    <n v="4"/>
    <d v="2021-07-26T00:00:00"/>
    <x v="1073"/>
    <n v="5075000"/>
    <n v="456750"/>
    <x v="9"/>
    <s v="Payaxis"/>
    <n v="4618250"/>
    <n v="0.91"/>
    <x v="2"/>
  </r>
  <r>
    <s v="ODR1163392611q"/>
    <s v="C623383L"/>
    <x v="149"/>
    <s v="P302251"/>
    <n v="507500"/>
    <n v="1"/>
    <n v="5075000"/>
    <n v="0"/>
    <n v="5075000"/>
    <n v="1"/>
    <x v="0"/>
    <n v="1"/>
    <n v="4"/>
    <d v="2021-10-06T00:00:00"/>
    <x v="1073"/>
    <n v="5075000"/>
    <n v="456750"/>
    <x v="9"/>
    <s v="Payaxis"/>
    <n v="4618250"/>
    <n v="0.91"/>
    <x v="2"/>
  </r>
  <r>
    <s v="ODR5296464382z"/>
    <s v="C191766L"/>
    <x v="121"/>
    <s v="P452041"/>
    <n v="72500"/>
    <n v="7"/>
    <n v="5075000"/>
    <n v="0"/>
    <n v="5075000"/>
    <n v="1"/>
    <x v="1"/>
    <n v="0"/>
    <n v="7"/>
    <d v="2021-07-05T00:00:00"/>
    <x v="1011"/>
    <n v="725000"/>
    <n v="49996"/>
    <x v="0"/>
    <s v="Easypay"/>
    <n v="4725028"/>
    <n v="0.93103999999999998"/>
    <x v="2"/>
  </r>
  <r>
    <s v="ODR1606736741p"/>
    <s v="C441523L"/>
    <x v="333"/>
    <s v="P416084"/>
    <n v="504600"/>
    <n v="1"/>
    <n v="5046000"/>
    <n v="0"/>
    <n v="5046000"/>
    <n v="1"/>
    <x v="0"/>
    <n v="1"/>
    <n v="1"/>
    <d v="2022-01-21T00:00:00"/>
    <x v="1074"/>
    <n v="5046000"/>
    <n v="302760"/>
    <x v="8"/>
    <s v="cod"/>
    <n v="4743240"/>
    <n v="0.94"/>
    <x v="2"/>
  </r>
  <r>
    <s v="ODR3327079592o"/>
    <s v="C712908L"/>
    <x v="268"/>
    <s v="P197519"/>
    <n v="25230"/>
    <n v="20"/>
    <n v="5046000"/>
    <n v="0"/>
    <n v="5046000"/>
    <n v="1"/>
    <x v="0"/>
    <n v="1"/>
    <n v="1"/>
    <d v="2021-08-03T00:00:00"/>
    <x v="225"/>
    <n v="240700"/>
    <n v="14442"/>
    <x v="11"/>
    <s v="cod"/>
    <n v="4757160"/>
    <n v="0.94275862068965521"/>
    <x v="0"/>
  </r>
  <r>
    <s v="ODR8969672397c"/>
    <s v="C331164L"/>
    <x v="98"/>
    <s v="P250019"/>
    <n v="500250"/>
    <n v="1"/>
    <n v="5002500"/>
    <n v="0"/>
    <n v="5002500"/>
    <n v="1"/>
    <x v="0"/>
    <n v="1"/>
    <n v="1"/>
    <d v="2022-01-17T00:00:00"/>
    <x v="1075"/>
    <n v="5002500"/>
    <n v="360180"/>
    <x v="9"/>
    <s v="cod"/>
    <n v="4642320"/>
    <n v="0.92800000000000005"/>
    <x v="2"/>
  </r>
  <r>
    <s v="ODR3350433964i"/>
    <s v="C985354L"/>
    <x v="319"/>
    <s v="P115727"/>
    <n v="497640"/>
    <n v="1"/>
    <n v="4976400"/>
    <n v="0"/>
    <n v="4976400"/>
    <n v="1"/>
    <x v="0"/>
    <n v="0"/>
    <n v="3"/>
    <d v="2021-10-02T00:00:00"/>
    <x v="1076"/>
    <n v="4976400"/>
    <n v="393124"/>
    <x v="2"/>
    <s v="customercredit"/>
    <n v="4583276"/>
    <n v="0.92100233100233098"/>
    <x v="2"/>
  </r>
  <r>
    <s v="ODR8603707864w"/>
    <s v="C570821L"/>
    <x v="130"/>
    <s v="P844361"/>
    <n v="496944"/>
    <n v="1"/>
    <n v="4969440"/>
    <n v="0"/>
    <n v="4969440"/>
    <n v="1"/>
    <x v="1"/>
    <n v="0"/>
    <n v="7"/>
    <d v="2022-07-05T00:00:00"/>
    <x v="1077"/>
    <n v="4969440"/>
    <n v="387614"/>
    <x v="2"/>
    <s v="Easypay"/>
    <n v="4581826"/>
    <n v="0.92200046685340808"/>
    <x v="2"/>
  </r>
  <r>
    <s v="ODR3928132504z"/>
    <s v="C975587L"/>
    <x v="397"/>
    <s v="P505636"/>
    <n v="61770"/>
    <n v="8"/>
    <n v="4941600"/>
    <n v="0"/>
    <n v="4941600"/>
    <n v="1"/>
    <x v="1"/>
    <n v="0"/>
    <n v="4"/>
    <d v="2021-09-28T00:00:00"/>
    <x v="1078"/>
    <n v="527800"/>
    <n v="36366"/>
    <x v="11"/>
    <s v="Payaxis"/>
    <n v="4650672"/>
    <n v="0.94112676056338029"/>
    <x v="0"/>
  </r>
  <r>
    <s v="ODR4242120730m"/>
    <s v="C975587L"/>
    <x v="347"/>
    <s v="P505636"/>
    <n v="61770"/>
    <n v="8"/>
    <n v="4941600"/>
    <n v="0"/>
    <n v="4941600"/>
    <n v="1"/>
    <x v="1"/>
    <n v="0"/>
    <n v="4"/>
    <d v="2021-09-28T00:00:00"/>
    <x v="1078"/>
    <n v="527800"/>
    <n v="36366"/>
    <x v="11"/>
    <s v="Payaxis"/>
    <n v="4650672"/>
    <n v="0.94112676056338029"/>
    <x v="0"/>
  </r>
  <r>
    <s v="ODR1837087962w"/>
    <s v="C942292L"/>
    <x v="300"/>
    <s v="P505243"/>
    <n v="493000"/>
    <n v="1"/>
    <n v="4930000"/>
    <n v="0"/>
    <n v="4930000"/>
    <n v="1"/>
    <x v="0"/>
    <n v="1"/>
    <n v="1"/>
    <d v="2021-08-16T00:00:00"/>
    <x v="1044"/>
    <n v="4930000"/>
    <n v="359890"/>
    <x v="2"/>
    <s v="cod"/>
    <n v="4570110"/>
    <n v="0.92700000000000005"/>
    <x v="2"/>
  </r>
  <r>
    <s v="ODR5119400051t"/>
    <s v="C438982L"/>
    <x v="386"/>
    <s v="P763231"/>
    <n v="493000"/>
    <n v="1"/>
    <n v="4930000"/>
    <n v="0"/>
    <n v="4930000"/>
    <n v="1"/>
    <x v="1"/>
    <n v="0"/>
    <n v="1"/>
    <d v="2021-11-12T00:00:00"/>
    <x v="1079"/>
    <n v="4930000"/>
    <n v="409190"/>
    <x v="10"/>
    <s v="cod"/>
    <n v="4520810"/>
    <n v="0.91700000000000004"/>
    <x v="2"/>
  </r>
  <r>
    <s v="ODR8297172943x"/>
    <s v="C404912L"/>
    <x v="110"/>
    <s v="P414014"/>
    <n v="493000"/>
    <n v="1"/>
    <n v="4930000"/>
    <n v="0"/>
    <n v="4930000"/>
    <n v="1"/>
    <x v="0"/>
    <n v="1"/>
    <n v="4"/>
    <d v="2022-01-16T00:00:00"/>
    <x v="158"/>
    <n v="4930000"/>
    <n v="428910"/>
    <x v="6"/>
    <s v="Payaxis"/>
    <n v="4501090"/>
    <n v="0.91300000000000003"/>
    <x v="2"/>
  </r>
  <r>
    <s v="ODR1521766998h"/>
    <s v="C404912L"/>
    <x v="299"/>
    <s v="P414014"/>
    <n v="493000"/>
    <n v="1"/>
    <n v="4930000"/>
    <n v="0"/>
    <n v="4930000"/>
    <n v="1"/>
    <x v="1"/>
    <n v="0"/>
    <n v="1"/>
    <d v="2022-01-16T00:00:00"/>
    <x v="158"/>
    <n v="4930000"/>
    <n v="428910"/>
    <x v="6"/>
    <s v="cod"/>
    <n v="4501090"/>
    <n v="0.91300000000000003"/>
    <x v="2"/>
  </r>
  <r>
    <s v="ODR2317129853h"/>
    <s v="C404912L"/>
    <x v="147"/>
    <s v="P414014"/>
    <n v="493000"/>
    <n v="1"/>
    <n v="4930000"/>
    <n v="0"/>
    <n v="4930000"/>
    <n v="1"/>
    <x v="1"/>
    <n v="0"/>
    <n v="4"/>
    <d v="2022-01-16T00:00:00"/>
    <x v="158"/>
    <n v="4930000"/>
    <n v="428910"/>
    <x v="6"/>
    <s v="Payaxis"/>
    <n v="4501090"/>
    <n v="0.91300000000000003"/>
    <x v="2"/>
  </r>
  <r>
    <s v="ODR2571936981l"/>
    <s v="C492850L"/>
    <x v="213"/>
    <s v="P697647"/>
    <n v="493000"/>
    <n v="1"/>
    <n v="4930000"/>
    <n v="0"/>
    <n v="4930000"/>
    <n v="1"/>
    <x v="1"/>
    <n v="0"/>
    <n v="4"/>
    <d v="2021-07-09T00:00:00"/>
    <x v="1080"/>
    <n v="4930000"/>
    <n v="384540"/>
    <x v="6"/>
    <s v="Payaxis"/>
    <n v="4545460"/>
    <n v="0.92200000000000004"/>
    <x v="2"/>
  </r>
  <r>
    <s v="ODR8373210955c"/>
    <s v="C143684L"/>
    <x v="160"/>
    <s v="P684541"/>
    <n v="493000"/>
    <n v="1"/>
    <n v="4930000"/>
    <n v="0"/>
    <n v="4930000"/>
    <n v="1"/>
    <x v="1"/>
    <n v="0"/>
    <n v="1"/>
    <d v="2021-07-05T00:00:00"/>
    <x v="1081"/>
    <n v="4930000"/>
    <n v="354960"/>
    <x v="7"/>
    <s v="cod"/>
    <n v="4575040"/>
    <n v="0.92800000000000005"/>
    <x v="2"/>
  </r>
  <r>
    <s v="ODR5369218855r"/>
    <s v="C585651L"/>
    <x v="214"/>
    <s v="P216427"/>
    <n v="493000"/>
    <n v="1"/>
    <n v="4930000"/>
    <n v="0"/>
    <n v="4930000"/>
    <n v="1"/>
    <x v="0"/>
    <n v="0"/>
    <n v="7"/>
    <d v="2021-07-23T00:00:00"/>
    <x v="1082"/>
    <n v="4930000"/>
    <n v="389470"/>
    <x v="7"/>
    <s v="Easypay"/>
    <n v="4540530"/>
    <n v="0.92100000000000004"/>
    <x v="2"/>
  </r>
  <r>
    <s v="ODR6338414223j"/>
    <s v="C464051L"/>
    <x v="162"/>
    <s v="P216427"/>
    <n v="493000"/>
    <n v="1"/>
    <n v="4930000"/>
    <n v="0"/>
    <n v="4930000"/>
    <n v="1"/>
    <x v="1"/>
    <n v="0"/>
    <n v="1"/>
    <d v="2022-05-06T00:00:00"/>
    <x v="1082"/>
    <n v="4930000"/>
    <n v="389470"/>
    <x v="7"/>
    <s v="cod"/>
    <n v="4540530"/>
    <n v="0.92100000000000004"/>
    <x v="2"/>
  </r>
  <r>
    <s v="ODR7652022443p"/>
    <s v="C141121L"/>
    <x v="101"/>
    <s v="P874325"/>
    <n v="493000"/>
    <n v="1"/>
    <n v="4930000"/>
    <n v="0"/>
    <n v="4930000"/>
    <n v="1"/>
    <x v="0"/>
    <n v="0"/>
    <n v="7"/>
    <d v="2022-06-19T00:00:00"/>
    <x v="102"/>
    <n v="4930000"/>
    <n v="359890"/>
    <x v="7"/>
    <s v="Easypay"/>
    <n v="4570110"/>
    <n v="0.92700000000000005"/>
    <x v="2"/>
  </r>
  <r>
    <s v="ODR9869077454u"/>
    <s v="C854425L"/>
    <x v="52"/>
    <s v="P874325"/>
    <n v="493000"/>
    <n v="1"/>
    <n v="4930000"/>
    <n v="0"/>
    <n v="4930000"/>
    <n v="1"/>
    <x v="1"/>
    <n v="0"/>
    <n v="1"/>
    <d v="2022-06-19T00:00:00"/>
    <x v="102"/>
    <n v="4930000"/>
    <n v="359890"/>
    <x v="7"/>
    <s v="cod"/>
    <n v="4570110"/>
    <n v="0.92700000000000005"/>
    <x v="2"/>
  </r>
  <r>
    <s v="ODR1272738514u"/>
    <s v="C948604L"/>
    <x v="85"/>
    <s v="P102780"/>
    <n v="493000"/>
    <n v="1"/>
    <n v="4930000"/>
    <n v="0"/>
    <n v="4930000"/>
    <n v="1"/>
    <x v="1"/>
    <n v="0"/>
    <n v="4"/>
    <d v="2022-06-22T00:00:00"/>
    <x v="1083"/>
    <n v="4930000"/>
    <n v="350030"/>
    <x v="7"/>
    <s v="Payaxis"/>
    <n v="4579970"/>
    <n v="0.92900000000000005"/>
    <x v="2"/>
  </r>
  <r>
    <s v="ODR2581164631e"/>
    <s v="C360501L"/>
    <x v="77"/>
    <s v="P975815"/>
    <n v="493000"/>
    <n v="1"/>
    <n v="4930000"/>
    <n v="0"/>
    <n v="4930000"/>
    <n v="1"/>
    <x v="0"/>
    <n v="0"/>
    <n v="1"/>
    <d v="2022-07-10T00:00:00"/>
    <x v="68"/>
    <n v="4930000"/>
    <n v="330310"/>
    <x v="7"/>
    <s v="cod"/>
    <n v="4599690"/>
    <n v="0.93300000000000005"/>
    <x v="2"/>
  </r>
  <r>
    <s v="ODR8823486451z"/>
    <s v="C420873L"/>
    <x v="20"/>
    <s v="P874325"/>
    <n v="493000"/>
    <n v="1"/>
    <n v="4930000"/>
    <n v="0"/>
    <n v="4930000"/>
    <n v="1"/>
    <x v="0"/>
    <n v="0"/>
    <n v="4"/>
    <d v="2022-06-22T00:00:00"/>
    <x v="102"/>
    <n v="4930000"/>
    <n v="359890"/>
    <x v="7"/>
    <s v="Payaxis"/>
    <n v="4570110"/>
    <n v="0.92700000000000005"/>
    <x v="2"/>
  </r>
  <r>
    <s v="ODR3370854968x"/>
    <s v="C554024L"/>
    <x v="359"/>
    <s v="P209243"/>
    <n v="492420"/>
    <n v="1"/>
    <n v="4924200"/>
    <n v="0"/>
    <n v="4924200"/>
    <n v="1"/>
    <x v="1"/>
    <n v="0"/>
    <n v="1"/>
    <d v="2022-05-09T00:00:00"/>
    <x v="1084"/>
    <n v="4924200"/>
    <n v="364356"/>
    <x v="7"/>
    <s v="cod"/>
    <n v="4559844"/>
    <n v="0.92600706713780923"/>
    <x v="2"/>
  </r>
  <r>
    <s v="ODR2647013955g"/>
    <s v="C317777L"/>
    <x v="343"/>
    <s v="P356064"/>
    <n v="490680"/>
    <n v="1"/>
    <n v="4906800"/>
    <n v="0"/>
    <n v="4906800"/>
    <n v="1"/>
    <x v="0"/>
    <n v="1"/>
    <n v="1"/>
    <d v="2021-12-06T00:00:00"/>
    <x v="947"/>
    <n v="4906800"/>
    <n v="299280"/>
    <x v="3"/>
    <s v="cod"/>
    <n v="4607520"/>
    <n v="0.93900709219858158"/>
    <x v="2"/>
  </r>
  <r>
    <s v="ODR9011638978r"/>
    <s v="C860360L"/>
    <x v="365"/>
    <s v="P356064"/>
    <n v="490680"/>
    <n v="1"/>
    <n v="4906800"/>
    <n v="0"/>
    <n v="4906800"/>
    <n v="1"/>
    <x v="0"/>
    <n v="0"/>
    <n v="1"/>
    <d v="2021-09-09T00:00:00"/>
    <x v="947"/>
    <n v="4906800"/>
    <n v="299280"/>
    <x v="3"/>
    <s v="cod"/>
    <n v="4607520"/>
    <n v="0.93900709219858158"/>
    <x v="2"/>
  </r>
  <r>
    <s v="ODR2108929009c"/>
    <s v="C866250L"/>
    <x v="109"/>
    <s v="P318881"/>
    <n v="490100"/>
    <n v="1"/>
    <n v="4901000"/>
    <n v="0"/>
    <n v="4901000"/>
    <n v="1"/>
    <x v="1"/>
    <n v="0"/>
    <n v="4"/>
    <d v="2022-03-27T00:00:00"/>
    <x v="1085"/>
    <n v="4901000"/>
    <n v="347942"/>
    <x v="7"/>
    <s v="Payaxis"/>
    <n v="4553058"/>
    <n v="0.92900591715976333"/>
    <x v="2"/>
  </r>
  <r>
    <s v="ODR6337314984t"/>
    <s v="C308277L"/>
    <x v="65"/>
    <s v="P730475"/>
    <n v="488418"/>
    <n v="1"/>
    <n v="4884180"/>
    <n v="0"/>
    <n v="4884180"/>
    <n v="1"/>
    <x v="1"/>
    <n v="0"/>
    <n v="4"/>
    <d v="2022-07-26T00:00:00"/>
    <x v="1086"/>
    <n v="4884180"/>
    <n v="434652"/>
    <x v="1"/>
    <s v="Payaxis"/>
    <n v="4449528"/>
    <n v="0.91100819380121123"/>
    <x v="2"/>
  </r>
  <r>
    <s v="ODR3837561516n"/>
    <s v="C840399L"/>
    <x v="273"/>
    <s v="P664665"/>
    <n v="488360"/>
    <n v="1"/>
    <n v="4883600"/>
    <n v="0"/>
    <n v="4883600"/>
    <n v="1"/>
    <x v="0"/>
    <n v="0"/>
    <n v="1"/>
    <d v="2021-07-02T00:00:00"/>
    <x v="836"/>
    <n v="4883600"/>
    <n v="410176"/>
    <x v="0"/>
    <s v="cod"/>
    <n v="4473424"/>
    <n v="0.91600950118764846"/>
    <x v="2"/>
  </r>
  <r>
    <s v="ODR7306539029z"/>
    <s v="C404192L"/>
    <x v="87"/>
    <s v="P664665"/>
    <n v="488360"/>
    <n v="1"/>
    <n v="4883600"/>
    <n v="0"/>
    <n v="4883600"/>
    <n v="1"/>
    <x v="0"/>
    <n v="0"/>
    <n v="1"/>
    <d v="2021-07-06T00:00:00"/>
    <x v="836"/>
    <n v="4883600"/>
    <n v="410176"/>
    <x v="0"/>
    <s v="cod"/>
    <n v="4473424"/>
    <n v="0.91600950118764846"/>
    <x v="2"/>
  </r>
  <r>
    <s v="ODR7946088554o"/>
    <s v="C646010L"/>
    <x v="167"/>
    <s v="P664665"/>
    <n v="488360"/>
    <n v="1"/>
    <n v="4883600"/>
    <n v="0"/>
    <n v="4883600"/>
    <n v="1"/>
    <x v="0"/>
    <n v="1"/>
    <n v="12"/>
    <d v="2021-08-06T00:00:00"/>
    <x v="836"/>
    <n v="4883600"/>
    <n v="410176"/>
    <x v="0"/>
    <s v="internetbanking"/>
    <n v="4473424"/>
    <n v="0.91600950118764846"/>
    <x v="2"/>
  </r>
  <r>
    <s v="ODR3344822955n"/>
    <s v="C543327L"/>
    <x v="237"/>
    <s v="P664665"/>
    <n v="488360"/>
    <n v="1"/>
    <n v="4883600"/>
    <n v="0"/>
    <n v="4883600"/>
    <n v="1"/>
    <x v="0"/>
    <n v="0"/>
    <n v="1"/>
    <d v="2021-07-13T00:00:00"/>
    <x v="836"/>
    <n v="4883600"/>
    <n v="410176"/>
    <x v="0"/>
    <s v="cod"/>
    <n v="4473424"/>
    <n v="0.91600950118764846"/>
    <x v="2"/>
  </r>
  <r>
    <s v="ODR6323139897g"/>
    <s v="C352487L"/>
    <x v="274"/>
    <s v="P664665"/>
    <n v="488360"/>
    <n v="1"/>
    <n v="4883600"/>
    <n v="0"/>
    <n v="4883600"/>
    <n v="1"/>
    <x v="0"/>
    <n v="0"/>
    <n v="1"/>
    <d v="2021-07-24T00:00:00"/>
    <x v="836"/>
    <n v="4883600"/>
    <n v="410176"/>
    <x v="0"/>
    <s v="cod"/>
    <n v="4473424"/>
    <n v="0.91600950118764846"/>
    <x v="2"/>
  </r>
  <r>
    <s v="ODR1538033065h"/>
    <s v="C694973L"/>
    <x v="48"/>
    <s v="P664665"/>
    <n v="488360"/>
    <n v="1"/>
    <n v="4883600"/>
    <n v="0"/>
    <n v="4883600"/>
    <n v="1"/>
    <x v="0"/>
    <n v="0"/>
    <n v="1"/>
    <d v="2021-07-05T00:00:00"/>
    <x v="836"/>
    <n v="4883600"/>
    <n v="410176"/>
    <x v="0"/>
    <s v="cod"/>
    <n v="4473424"/>
    <n v="0.91600950118764846"/>
    <x v="2"/>
  </r>
  <r>
    <s v="ODR5557404873t"/>
    <s v="C243200L"/>
    <x v="184"/>
    <s v="P664665"/>
    <n v="488360"/>
    <n v="1"/>
    <n v="4883600"/>
    <n v="0"/>
    <n v="4883600"/>
    <n v="1"/>
    <x v="0"/>
    <n v="0"/>
    <n v="1"/>
    <d v="2021-07-21T00:00:00"/>
    <x v="836"/>
    <n v="4883600"/>
    <n v="410176"/>
    <x v="0"/>
    <s v="cod"/>
    <n v="4473424"/>
    <n v="0.91600950118764846"/>
    <x v="2"/>
  </r>
  <r>
    <s v="ODR3504440657i"/>
    <s v="C375595L"/>
    <x v="234"/>
    <s v="P664665"/>
    <n v="488360"/>
    <n v="1"/>
    <n v="4883600"/>
    <n v="0"/>
    <n v="4883600"/>
    <n v="1"/>
    <x v="0"/>
    <n v="1"/>
    <n v="1"/>
    <d v="2021-07-15T00:00:00"/>
    <x v="836"/>
    <n v="4883600"/>
    <n v="410176"/>
    <x v="0"/>
    <s v="cod"/>
    <n v="4473424"/>
    <n v="0.91600950118764846"/>
    <x v="2"/>
  </r>
  <r>
    <s v="ODR6475829019i"/>
    <s v="C848613L"/>
    <x v="227"/>
    <s v="P664665"/>
    <n v="488360"/>
    <n v="1"/>
    <n v="4883600"/>
    <n v="0"/>
    <n v="4883600"/>
    <n v="1"/>
    <x v="0"/>
    <n v="0"/>
    <n v="1"/>
    <d v="2021-07-07T00:00:00"/>
    <x v="836"/>
    <n v="4883600"/>
    <n v="410176"/>
    <x v="0"/>
    <s v="cod"/>
    <n v="4473424"/>
    <n v="0.91600950118764846"/>
    <x v="2"/>
  </r>
  <r>
    <s v="ODR4239223130m"/>
    <s v="C485693L"/>
    <x v="152"/>
    <s v="P664665"/>
    <n v="488360"/>
    <n v="1"/>
    <n v="4883600"/>
    <n v="0"/>
    <n v="4883600"/>
    <n v="1"/>
    <x v="0"/>
    <n v="0"/>
    <n v="1"/>
    <d v="2021-07-02T00:00:00"/>
    <x v="836"/>
    <n v="4883600"/>
    <n v="410176"/>
    <x v="0"/>
    <s v="cod"/>
    <n v="4473424"/>
    <n v="0.91600950118764846"/>
    <x v="2"/>
  </r>
  <r>
    <s v="ODR9334581106k"/>
    <s v="C485693L"/>
    <x v="378"/>
    <s v="P664665"/>
    <n v="488360"/>
    <n v="1"/>
    <n v="4883600"/>
    <n v="0"/>
    <n v="4883600"/>
    <n v="1"/>
    <x v="0"/>
    <n v="0"/>
    <n v="1"/>
    <d v="2021-07-02T00:00:00"/>
    <x v="836"/>
    <n v="4883600"/>
    <n v="410176"/>
    <x v="0"/>
    <s v="cod"/>
    <n v="4473424"/>
    <n v="0.91600950118764846"/>
    <x v="2"/>
  </r>
  <r>
    <s v="ODR6841041526t"/>
    <s v="C888201L"/>
    <x v="81"/>
    <s v="P664665"/>
    <n v="488360"/>
    <n v="1"/>
    <n v="4883600"/>
    <n v="0"/>
    <n v="4883600"/>
    <n v="1"/>
    <x v="0"/>
    <n v="1"/>
    <n v="8"/>
    <d v="2021-07-06T00:00:00"/>
    <x v="836"/>
    <n v="4883600"/>
    <n v="410176"/>
    <x v="0"/>
    <s v="ublcreditcard"/>
    <n v="4473424"/>
    <n v="0.91600950118764846"/>
    <x v="2"/>
  </r>
  <r>
    <s v="ODR9540839183u"/>
    <s v="C182986L"/>
    <x v="292"/>
    <s v="P664665"/>
    <n v="488360"/>
    <n v="1"/>
    <n v="4883600"/>
    <n v="0"/>
    <n v="4883600"/>
    <n v="1"/>
    <x v="0"/>
    <n v="0"/>
    <n v="1"/>
    <d v="2021-07-04T00:00:00"/>
    <x v="836"/>
    <n v="4883600"/>
    <n v="410176"/>
    <x v="0"/>
    <s v="cod"/>
    <n v="4473424"/>
    <n v="0.91600950118764846"/>
    <x v="2"/>
  </r>
  <r>
    <s v="ODR7032455114h"/>
    <s v="C897819L"/>
    <x v="242"/>
    <s v="P664665"/>
    <n v="488360"/>
    <n v="1"/>
    <n v="4883600"/>
    <n v="0"/>
    <n v="4883600"/>
    <n v="1"/>
    <x v="0"/>
    <n v="0"/>
    <n v="1"/>
    <d v="2021-08-06T00:00:00"/>
    <x v="836"/>
    <n v="4883600"/>
    <n v="410176"/>
    <x v="0"/>
    <s v="cod"/>
    <n v="4473424"/>
    <n v="0.91600950118764846"/>
    <x v="2"/>
  </r>
  <r>
    <s v="ODR3003350064m"/>
    <s v="C485693L"/>
    <x v="337"/>
    <s v="P664665"/>
    <n v="488360"/>
    <n v="1"/>
    <n v="4883600"/>
    <n v="0"/>
    <n v="4883600"/>
    <n v="1"/>
    <x v="0"/>
    <n v="0"/>
    <n v="1"/>
    <d v="2021-07-02T00:00:00"/>
    <x v="836"/>
    <n v="4883600"/>
    <n v="410176"/>
    <x v="0"/>
    <s v="cod"/>
    <n v="4473424"/>
    <n v="0.91600950118764846"/>
    <x v="2"/>
  </r>
  <r>
    <s v="ODR4233390777h"/>
    <s v="C826722L"/>
    <x v="299"/>
    <s v="P456314"/>
    <n v="243600"/>
    <n v="2"/>
    <n v="4872000"/>
    <n v="0"/>
    <n v="4872000"/>
    <n v="1"/>
    <x v="0"/>
    <n v="0"/>
    <n v="1"/>
    <d v="2022-02-22T00:00:00"/>
    <x v="1087"/>
    <n v="2436000"/>
    <n v="153468"/>
    <x v="8"/>
    <s v="cod"/>
    <n v="4565064"/>
    <n v="0.93700000000000006"/>
    <x v="2"/>
  </r>
  <r>
    <s v="ODR8703520092h"/>
    <s v="C735448L"/>
    <x v="91"/>
    <s v="P981044"/>
    <n v="487200"/>
    <n v="1"/>
    <n v="4872000"/>
    <n v="0"/>
    <n v="4872000"/>
    <n v="1"/>
    <x v="0"/>
    <n v="0"/>
    <n v="1"/>
    <d v="2022-06-06T00:00:00"/>
    <x v="1088"/>
    <n v="4872000"/>
    <n v="389760"/>
    <x v="0"/>
    <s v="cod"/>
    <n v="4482240"/>
    <n v="0.92"/>
    <x v="2"/>
  </r>
  <r>
    <s v="ODR8573259278i"/>
    <s v="C649688L"/>
    <x v="285"/>
    <s v="P781618"/>
    <n v="242440"/>
    <n v="2"/>
    <n v="4848800"/>
    <n v="0"/>
    <n v="4848800"/>
    <n v="1"/>
    <x v="0"/>
    <n v="0"/>
    <n v="1"/>
    <d v="2021-11-26T00:00:00"/>
    <x v="1089"/>
    <n v="2424400"/>
    <n v="208452"/>
    <x v="8"/>
    <s v="cod"/>
    <n v="4431896"/>
    <n v="0.91401913875598084"/>
    <x v="2"/>
  </r>
  <r>
    <s v="ODR5683014084m"/>
    <s v="C404192L"/>
    <x v="160"/>
    <s v="P922879"/>
    <n v="481400"/>
    <n v="1"/>
    <n v="4814000"/>
    <n v="0"/>
    <n v="4814000"/>
    <n v="1"/>
    <x v="0"/>
    <n v="1"/>
    <n v="1"/>
    <d v="2021-07-06T00:00:00"/>
    <x v="1090"/>
    <n v="4814000"/>
    <n v="414004"/>
    <x v="10"/>
    <s v="cod"/>
    <n v="4399996"/>
    <n v="0.91400000000000003"/>
    <x v="2"/>
  </r>
  <r>
    <s v="ODR4926660158t"/>
    <s v="C533914L"/>
    <x v="130"/>
    <s v="P794286"/>
    <n v="480878"/>
    <n v="1"/>
    <n v="4808780"/>
    <n v="0"/>
    <n v="4808780"/>
    <n v="1"/>
    <x v="0"/>
    <n v="1"/>
    <n v="4"/>
    <d v="2022-08-07T00:00:00"/>
    <x v="972"/>
    <n v="6351000"/>
    <n v="425488"/>
    <x v="7"/>
    <s v="Payaxis"/>
    <n v="4383292"/>
    <n v="0.91151851405138107"/>
    <x v="2"/>
  </r>
  <r>
    <s v="ODR8005194571n"/>
    <s v="C773779L"/>
    <x v="105"/>
    <s v="P285804"/>
    <n v="480878"/>
    <n v="1"/>
    <n v="4808780"/>
    <n v="0"/>
    <n v="4808780"/>
    <n v="1"/>
    <x v="0"/>
    <n v="1"/>
    <n v="4"/>
    <d v="2022-08-02T00:00:00"/>
    <x v="1091"/>
    <n v="6351000"/>
    <n v="400084"/>
    <x v="7"/>
    <s v="Payaxis"/>
    <n v="4408696"/>
    <n v="0.9168013508623809"/>
    <x v="2"/>
  </r>
  <r>
    <s v="ODR8749135605l"/>
    <s v="C844341L"/>
    <x v="170"/>
    <s v="P757616"/>
    <n v="480530"/>
    <n v="1"/>
    <n v="4805300"/>
    <n v="0"/>
    <n v="4805300"/>
    <n v="1"/>
    <x v="0"/>
    <n v="1"/>
    <n v="1"/>
    <d v="2021-08-04T00:00:00"/>
    <x v="1092"/>
    <n v="4805300"/>
    <n v="341156"/>
    <x v="2"/>
    <s v="cod"/>
    <n v="4464144"/>
    <n v="0.92900422450211229"/>
    <x v="2"/>
  </r>
  <r>
    <s v="ODR1287222568a"/>
    <s v="C266096L"/>
    <x v="46"/>
    <s v="P270878"/>
    <n v="119828"/>
    <n v="4"/>
    <n v="4793120"/>
    <n v="0"/>
    <n v="4793120"/>
    <n v="1"/>
    <x v="0"/>
    <n v="1"/>
    <n v="1"/>
    <d v="2021-09-09T00:00:00"/>
    <x v="98"/>
    <n v="1198280"/>
    <n v="77836"/>
    <x v="13"/>
    <s v="cod"/>
    <n v="4481776"/>
    <n v="0.9350435624394966"/>
    <x v="2"/>
  </r>
  <r>
    <s v="ODR3098753685y"/>
    <s v="C875936L"/>
    <x v="329"/>
    <s v="P864196"/>
    <n v="478500"/>
    <n v="1"/>
    <n v="4785000"/>
    <n v="0"/>
    <n v="4785000"/>
    <n v="1"/>
    <x v="0"/>
    <n v="0"/>
    <n v="4"/>
    <d v="2021-10-07T00:00:00"/>
    <x v="1093"/>
    <n v="4785000"/>
    <n v="330136"/>
    <x v="9"/>
    <s v="Payaxis"/>
    <n v="4454864"/>
    <n v="0.93100606060606061"/>
    <x v="2"/>
  </r>
  <r>
    <s v="ODR2165093093q"/>
    <s v="C551324L"/>
    <x v="148"/>
    <s v="P252423"/>
    <n v="473280"/>
    <n v="1"/>
    <n v="4732800"/>
    <n v="0"/>
    <n v="4732800"/>
    <n v="1"/>
    <x v="0"/>
    <n v="1"/>
    <n v="4"/>
    <d v="2021-12-08T00:00:00"/>
    <x v="1094"/>
    <n v="4732800"/>
    <n v="317086"/>
    <x v="10"/>
    <s v="Payaxis"/>
    <n v="4415714"/>
    <n v="0.93300245098039214"/>
    <x v="2"/>
  </r>
  <r>
    <s v="ODR5725024387f"/>
    <s v="C404192L"/>
    <x v="270"/>
    <s v="P225262"/>
    <n v="14790"/>
    <n v="32"/>
    <n v="4732800"/>
    <n v="0"/>
    <n v="4732800"/>
    <n v="1"/>
    <x v="0"/>
    <n v="0"/>
    <n v="1"/>
    <d v="2021-07-06T00:00:00"/>
    <x v="1095"/>
    <n v="147900"/>
    <n v="12992"/>
    <x v="5"/>
    <s v="cod"/>
    <n v="4317056"/>
    <n v="0.912156862745098"/>
    <x v="0"/>
  </r>
  <r>
    <s v="ODR6421342795b"/>
    <s v="C673184L"/>
    <x v="352"/>
    <s v="P440872"/>
    <n v="472700"/>
    <n v="1"/>
    <n v="4727000"/>
    <n v="0"/>
    <n v="4727000"/>
    <n v="1"/>
    <x v="1"/>
    <n v="0"/>
    <n v="1"/>
    <d v="2021-07-01T00:00:00"/>
    <x v="1096"/>
    <n v="4727000"/>
    <n v="321436"/>
    <x v="10"/>
    <s v="cod"/>
    <n v="4405564"/>
    <n v="0.93200000000000005"/>
    <x v="2"/>
  </r>
  <r>
    <s v="ODR6783374346i"/>
    <s v="C589059L"/>
    <x v="225"/>
    <s v="P596142"/>
    <n v="469800"/>
    <n v="1"/>
    <n v="4698000"/>
    <n v="0"/>
    <n v="4698000"/>
    <n v="1"/>
    <x v="1"/>
    <n v="0"/>
    <n v="7"/>
    <d v="2022-05-06T00:00:00"/>
    <x v="748"/>
    <n v="4698000"/>
    <n v="413424"/>
    <x v="10"/>
    <s v="Easypay"/>
    <n v="4284576"/>
    <n v="0.91200000000000003"/>
    <x v="2"/>
  </r>
  <r>
    <s v="ODR3919949843b"/>
    <s v="C536052L"/>
    <x v="256"/>
    <s v="P844813"/>
    <n v="469800"/>
    <n v="1"/>
    <n v="4698000"/>
    <n v="0"/>
    <n v="4698000"/>
    <n v="1"/>
    <x v="0"/>
    <n v="0"/>
    <n v="1"/>
    <d v="2022-03-19T00:00:00"/>
    <x v="1097"/>
    <n v="4698000"/>
    <n v="300672"/>
    <x v="7"/>
    <s v="cod"/>
    <n v="4397328"/>
    <n v="0.93600000000000005"/>
    <x v="2"/>
  </r>
  <r>
    <s v="ODR8387380972k"/>
    <s v="C865251L"/>
    <x v="277"/>
    <s v="P759170"/>
    <n v="156136"/>
    <n v="3"/>
    <n v="4684080"/>
    <n v="0"/>
    <n v="4684080"/>
    <n v="1"/>
    <x v="0"/>
    <n v="1"/>
    <n v="12"/>
    <d v="2021-08-09T00:00:00"/>
    <x v="1098"/>
    <n v="1561360"/>
    <n v="107706"/>
    <x v="3"/>
    <s v="internetbanking"/>
    <n v="4360962"/>
    <n v="0.9310178306092125"/>
    <x v="2"/>
  </r>
  <r>
    <s v="ODR5987883066z"/>
    <s v="C314803L"/>
    <x v="103"/>
    <s v="P563852"/>
    <n v="468408"/>
    <n v="1"/>
    <n v="4684080"/>
    <n v="0"/>
    <n v="4684080"/>
    <n v="1"/>
    <x v="0"/>
    <n v="1"/>
    <n v="1"/>
    <d v="2021-11-01T00:00:00"/>
    <x v="1099"/>
    <n v="4684080"/>
    <n v="327874"/>
    <x v="7"/>
    <s v="cod"/>
    <n v="4356206"/>
    <n v="0.93000247647350176"/>
    <x v="2"/>
  </r>
  <r>
    <s v="ODR2195752620f"/>
    <s v="C319814L"/>
    <x v="69"/>
    <s v="P176270"/>
    <n v="468408"/>
    <n v="1"/>
    <n v="4684080"/>
    <n v="0"/>
    <n v="4684080"/>
    <n v="1"/>
    <x v="1"/>
    <n v="0"/>
    <n v="1"/>
    <d v="2022-07-07T00:00:00"/>
    <x v="1100"/>
    <n v="3513060"/>
    <n v="231826"/>
    <x v="7"/>
    <s v="cod"/>
    <n v="4452254"/>
    <n v="0.95050767706785533"/>
    <x v="2"/>
  </r>
  <r>
    <s v="ODR3654668110b"/>
    <s v="C319814L"/>
    <x v="24"/>
    <s v="P176270"/>
    <n v="468408"/>
    <n v="1"/>
    <n v="4684080"/>
    <n v="0"/>
    <n v="4684080"/>
    <n v="1"/>
    <x v="0"/>
    <n v="0"/>
    <n v="1"/>
    <d v="2022-07-07T00:00:00"/>
    <x v="1100"/>
    <n v="3513060"/>
    <n v="231826"/>
    <x v="7"/>
    <s v="cod"/>
    <n v="4452254"/>
    <n v="0.95050767706785533"/>
    <x v="2"/>
  </r>
  <r>
    <s v="ODR1696944752g"/>
    <s v="C314803L"/>
    <x v="90"/>
    <s v="P563852"/>
    <n v="468408"/>
    <n v="1"/>
    <n v="4684080"/>
    <n v="0"/>
    <n v="4684080"/>
    <n v="1"/>
    <x v="1"/>
    <n v="0"/>
    <n v="1"/>
    <d v="2021-11-01T00:00:00"/>
    <x v="1099"/>
    <n v="4684080"/>
    <n v="327874"/>
    <x v="7"/>
    <s v="cod"/>
    <n v="4356206"/>
    <n v="0.93000247647350176"/>
    <x v="2"/>
  </r>
  <r>
    <s v="ODR9620902318t"/>
    <s v="C702933L"/>
    <x v="320"/>
    <s v="P377260"/>
    <n v="466784"/>
    <n v="1"/>
    <n v="4667840"/>
    <n v="0"/>
    <n v="4667840"/>
    <n v="1"/>
    <x v="1"/>
    <n v="0"/>
    <n v="4"/>
    <d v="2021-12-13T00:00:00"/>
    <x v="1101"/>
    <n v="4667840"/>
    <n v="359368"/>
    <x v="2"/>
    <s v="Payaxis"/>
    <n v="4308472"/>
    <n v="0.92301192842942348"/>
    <x v="2"/>
  </r>
  <r>
    <s v="ODR4406844955y"/>
    <s v="C467150L"/>
    <x v="378"/>
    <s v="P198356"/>
    <n v="232000"/>
    <n v="2"/>
    <n v="4640000"/>
    <n v="0"/>
    <n v="4640000"/>
    <n v="1"/>
    <x v="0"/>
    <n v="1"/>
    <n v="1"/>
    <d v="2021-08-25T00:00:00"/>
    <x v="1102"/>
    <n v="2320000"/>
    <n v="155440"/>
    <x v="3"/>
    <s v="cod"/>
    <n v="4329120"/>
    <n v="0.93300000000000005"/>
    <x v="2"/>
  </r>
  <r>
    <s v="ODR8071475054m"/>
    <s v="C385693L"/>
    <x v="248"/>
    <s v="P990495"/>
    <n v="232000"/>
    <n v="2"/>
    <n v="4640000"/>
    <n v="0"/>
    <n v="4640000"/>
    <n v="1"/>
    <x v="1"/>
    <n v="0"/>
    <n v="12"/>
    <d v="2021-09-02T00:00:00"/>
    <x v="190"/>
    <n v="2320000"/>
    <n v="204160"/>
    <x v="6"/>
    <s v="internetbanking"/>
    <n v="4231680"/>
    <n v="0.91200000000000003"/>
    <x v="2"/>
  </r>
  <r>
    <s v="ODR7626349958s"/>
    <s v="C811261L"/>
    <x v="228"/>
    <s v="P720293"/>
    <n v="464000"/>
    <n v="1"/>
    <n v="4640000"/>
    <n v="0"/>
    <n v="4640000"/>
    <n v="1"/>
    <x v="0"/>
    <n v="1"/>
    <n v="1"/>
    <d v="2021-08-26T00:00:00"/>
    <x v="1103"/>
    <n v="4640000"/>
    <n v="338720"/>
    <x v="8"/>
    <s v="cod"/>
    <n v="4301280"/>
    <n v="0.92700000000000005"/>
    <x v="2"/>
  </r>
  <r>
    <s v="ODR8736076356q"/>
    <s v="C628245L"/>
    <x v="135"/>
    <s v="P727256"/>
    <n v="464000"/>
    <n v="1"/>
    <n v="4640000"/>
    <n v="0"/>
    <n v="4640000"/>
    <n v="1"/>
    <x v="0"/>
    <n v="1"/>
    <n v="1"/>
    <d v="2022-04-12T00:00:00"/>
    <x v="1104"/>
    <n v="4640000"/>
    <n v="385120"/>
    <x v="7"/>
    <s v="cod"/>
    <n v="4254880"/>
    <n v="0.91700000000000004"/>
    <x v="2"/>
  </r>
  <r>
    <s v="ODR3569455102r"/>
    <s v="C919468L"/>
    <x v="113"/>
    <s v="P279357"/>
    <n v="464000"/>
    <n v="1"/>
    <n v="4640000"/>
    <n v="0"/>
    <n v="4640000"/>
    <n v="1"/>
    <x v="0"/>
    <n v="1"/>
    <n v="1"/>
    <d v="2022-02-23T00:00:00"/>
    <x v="1105"/>
    <n v="4640000"/>
    <n v="283040"/>
    <x v="7"/>
    <s v="cod"/>
    <n v="4356960"/>
    <n v="0.93899999999999995"/>
    <x v="2"/>
  </r>
  <r>
    <s v="ODR6772792747q"/>
    <s v="C958287L"/>
    <x v="335"/>
    <s v="P713234"/>
    <n v="464000"/>
    <n v="1"/>
    <n v="4640000"/>
    <n v="0"/>
    <n v="4640000"/>
    <n v="1"/>
    <x v="0"/>
    <n v="0"/>
    <n v="1"/>
    <d v="2021-07-15T00:00:00"/>
    <x v="1106"/>
    <n v="4640000"/>
    <n v="343360"/>
    <x v="7"/>
    <s v="cod"/>
    <n v="4296640"/>
    <n v="0.92600000000000005"/>
    <x v="2"/>
  </r>
  <r>
    <s v="ODR7804255702q"/>
    <s v="C617345L"/>
    <x v="95"/>
    <s v="P279357"/>
    <n v="464000"/>
    <n v="1"/>
    <n v="4640000"/>
    <n v="0"/>
    <n v="4640000"/>
    <n v="1"/>
    <x v="0"/>
    <n v="1"/>
    <n v="1"/>
    <d v="2022-02-01T00:00:00"/>
    <x v="1105"/>
    <n v="4640000"/>
    <n v="283040"/>
    <x v="7"/>
    <s v="cod"/>
    <n v="4356960"/>
    <n v="0.93899999999999995"/>
    <x v="2"/>
  </r>
  <r>
    <s v="ODR6225739642y"/>
    <s v="C607972L"/>
    <x v="195"/>
    <s v="P713234"/>
    <n v="464000"/>
    <n v="1"/>
    <n v="4640000"/>
    <n v="0"/>
    <n v="4640000"/>
    <n v="1"/>
    <x v="0"/>
    <n v="1"/>
    <n v="1"/>
    <d v="2022-02-27T00:00:00"/>
    <x v="1106"/>
    <n v="4640000"/>
    <n v="343360"/>
    <x v="7"/>
    <s v="cod"/>
    <n v="4296640"/>
    <n v="0.92600000000000005"/>
    <x v="2"/>
  </r>
  <r>
    <s v="ODR5459592313i"/>
    <s v="C978527L"/>
    <x v="65"/>
    <s v="P401585"/>
    <n v="464000"/>
    <n v="1"/>
    <n v="4640000"/>
    <n v="0"/>
    <n v="4640000"/>
    <n v="1"/>
    <x v="0"/>
    <n v="1"/>
    <n v="4"/>
    <d v="2022-01-03T00:00:00"/>
    <x v="1107"/>
    <n v="4640000"/>
    <n v="287680"/>
    <x v="7"/>
    <s v="Payaxis"/>
    <n v="4352320"/>
    <n v="0.93799999999999994"/>
    <x v="2"/>
  </r>
  <r>
    <s v="ODR1942538488m"/>
    <s v="C869172L"/>
    <x v="176"/>
    <s v="P229579"/>
    <n v="464000"/>
    <n v="1"/>
    <n v="4640000"/>
    <n v="0"/>
    <n v="4640000"/>
    <n v="1"/>
    <x v="0"/>
    <n v="1"/>
    <n v="1"/>
    <d v="2022-01-20T00:00:00"/>
    <x v="1108"/>
    <n v="4640000"/>
    <n v="361920"/>
    <x v="7"/>
    <s v="cod"/>
    <n v="4278080"/>
    <n v="0.92200000000000004"/>
    <x v="2"/>
  </r>
  <r>
    <s v="ODR5694840484c"/>
    <s v="C749538L"/>
    <x v="98"/>
    <s v="P401585"/>
    <n v="464000"/>
    <n v="1"/>
    <n v="4640000"/>
    <n v="0"/>
    <n v="4640000"/>
    <n v="1"/>
    <x v="0"/>
    <n v="1"/>
    <n v="1"/>
    <d v="2022-03-13T00:00:00"/>
    <x v="1107"/>
    <n v="4640000"/>
    <n v="287680"/>
    <x v="7"/>
    <s v="cod"/>
    <n v="4352320"/>
    <n v="0.93799999999999994"/>
    <x v="2"/>
  </r>
  <r>
    <s v="ODR6629635076p"/>
    <s v="C742231L"/>
    <x v="380"/>
    <s v="P279357"/>
    <n v="464000"/>
    <n v="1"/>
    <n v="4640000"/>
    <n v="0"/>
    <n v="4640000"/>
    <n v="1"/>
    <x v="1"/>
    <n v="0"/>
    <n v="1"/>
    <d v="2022-03-08T00:00:00"/>
    <x v="1105"/>
    <n v="4640000"/>
    <n v="283040"/>
    <x v="7"/>
    <s v="cod"/>
    <n v="4356960"/>
    <n v="0.93899999999999995"/>
    <x v="2"/>
  </r>
  <r>
    <s v="ODR7547904222y"/>
    <s v="C502254L"/>
    <x v="151"/>
    <s v="P208328"/>
    <n v="464000"/>
    <n v="1"/>
    <n v="4640000"/>
    <n v="0"/>
    <n v="4640000"/>
    <n v="1"/>
    <x v="1"/>
    <n v="0"/>
    <n v="7"/>
    <d v="2022-03-12T00:00:00"/>
    <x v="1109"/>
    <n v="4640000"/>
    <n v="399040"/>
    <x v="7"/>
    <s v="Easypay"/>
    <n v="4240960"/>
    <n v="0.91400000000000003"/>
    <x v="2"/>
  </r>
  <r>
    <s v="ODR5864566323o"/>
    <s v="C860548L"/>
    <x v="349"/>
    <s v="P713234"/>
    <n v="464000"/>
    <n v="1"/>
    <n v="4640000"/>
    <n v="0"/>
    <n v="4640000"/>
    <n v="1"/>
    <x v="0"/>
    <n v="1"/>
    <n v="1"/>
    <d v="2022-04-27T00:00:00"/>
    <x v="1106"/>
    <n v="4640000"/>
    <n v="343360"/>
    <x v="7"/>
    <s v="cod"/>
    <n v="4296640"/>
    <n v="0.92600000000000005"/>
    <x v="2"/>
  </r>
  <r>
    <s v="ODR7929625105o"/>
    <s v="C836809L"/>
    <x v="131"/>
    <s v="P537345"/>
    <n v="464000"/>
    <n v="1"/>
    <n v="4640000"/>
    <n v="0"/>
    <n v="4640000"/>
    <n v="1"/>
    <x v="0"/>
    <n v="1"/>
    <n v="1"/>
    <d v="2022-04-27T00:00:00"/>
    <x v="1110"/>
    <n v="4640000"/>
    <n v="408320"/>
    <x v="7"/>
    <s v="cod"/>
    <n v="4231680"/>
    <n v="0.91200000000000003"/>
    <x v="2"/>
  </r>
  <r>
    <s v="ODR8318602493w"/>
    <s v="C688872L"/>
    <x v="294"/>
    <s v="P114375"/>
    <n v="232000"/>
    <n v="2"/>
    <n v="4640000"/>
    <n v="0"/>
    <n v="4640000"/>
    <n v="1"/>
    <x v="1"/>
    <n v="0"/>
    <n v="4"/>
    <d v="2021-09-07T00:00:00"/>
    <x v="1111"/>
    <n v="2320000"/>
    <n v="153120"/>
    <x v="7"/>
    <s v="Payaxis"/>
    <n v="4333760"/>
    <n v="0.93400000000000005"/>
    <x v="2"/>
  </r>
  <r>
    <s v="ODR2032898188w"/>
    <s v="C370534L"/>
    <x v="79"/>
    <s v="P713234"/>
    <n v="464000"/>
    <n v="1"/>
    <n v="4640000"/>
    <n v="0"/>
    <n v="4640000"/>
    <n v="1"/>
    <x v="0"/>
    <n v="1"/>
    <n v="1"/>
    <d v="2022-05-22T00:00:00"/>
    <x v="1106"/>
    <n v="4640000"/>
    <n v="343360"/>
    <x v="7"/>
    <s v="cod"/>
    <n v="4296640"/>
    <n v="0.92600000000000005"/>
    <x v="2"/>
  </r>
  <r>
    <s v="ODR6583055195m"/>
    <s v="C890325L"/>
    <x v="147"/>
    <s v="P663928"/>
    <n v="464000"/>
    <n v="1"/>
    <n v="4640000"/>
    <n v="0"/>
    <n v="4640000"/>
    <n v="1"/>
    <x v="1"/>
    <n v="0"/>
    <n v="7"/>
    <d v="2022-05-02T00:00:00"/>
    <x v="1112"/>
    <n v="4640000"/>
    <n v="417600"/>
    <x v="7"/>
    <s v="Easypay"/>
    <n v="4222400"/>
    <n v="0.91"/>
    <x v="2"/>
  </r>
  <r>
    <s v="ODR5562991131y"/>
    <s v="C460610L"/>
    <x v="392"/>
    <s v="P229579"/>
    <n v="464000"/>
    <n v="1"/>
    <n v="4640000"/>
    <n v="0"/>
    <n v="4640000"/>
    <n v="1"/>
    <x v="1"/>
    <n v="0"/>
    <n v="4"/>
    <d v="2022-05-16T00:00:00"/>
    <x v="1108"/>
    <n v="4640000"/>
    <n v="361920"/>
    <x v="7"/>
    <s v="Payaxis"/>
    <n v="4278080"/>
    <n v="0.92200000000000004"/>
    <x v="2"/>
  </r>
  <r>
    <s v="ODR9278022818o"/>
    <s v="C536378L"/>
    <x v="261"/>
    <s v="P563852"/>
    <n v="464000"/>
    <n v="1"/>
    <n v="4640000"/>
    <n v="0"/>
    <n v="4640000"/>
    <n v="1"/>
    <x v="0"/>
    <n v="1"/>
    <n v="1"/>
    <d v="2022-04-25T00:00:00"/>
    <x v="1099"/>
    <n v="4684080"/>
    <n v="327874"/>
    <x v="7"/>
    <s v="cod"/>
    <n v="4312126"/>
    <n v="0.92933750000000004"/>
    <x v="2"/>
  </r>
  <r>
    <s v="ODR1298921605b"/>
    <s v="C670896L"/>
    <x v="185"/>
    <s v="P602715"/>
    <n v="464000"/>
    <n v="1"/>
    <n v="4640000"/>
    <n v="0"/>
    <n v="4640000"/>
    <n v="1"/>
    <x v="0"/>
    <n v="1"/>
    <n v="1"/>
    <d v="2022-03-12T00:00:00"/>
    <x v="1113"/>
    <n v="4640000"/>
    <n v="320160"/>
    <x v="7"/>
    <s v="cod"/>
    <n v="4319840"/>
    <n v="0.93100000000000005"/>
    <x v="2"/>
  </r>
  <r>
    <s v="ODR1240810411q"/>
    <s v="C373791L"/>
    <x v="196"/>
    <s v="P713234"/>
    <n v="464000"/>
    <n v="1"/>
    <n v="4640000"/>
    <n v="0"/>
    <n v="4640000"/>
    <n v="1"/>
    <x v="0"/>
    <n v="1"/>
    <n v="1"/>
    <d v="2022-04-22T00:00:00"/>
    <x v="1106"/>
    <n v="4640000"/>
    <n v="343360"/>
    <x v="7"/>
    <s v="cod"/>
    <n v="4296640"/>
    <n v="0.92600000000000005"/>
    <x v="2"/>
  </r>
  <r>
    <s v="ODR2204441816k"/>
    <s v="C735415L"/>
    <x v="393"/>
    <s v="P229579"/>
    <n v="464000"/>
    <n v="1"/>
    <n v="4640000"/>
    <n v="0"/>
    <n v="4640000"/>
    <n v="1"/>
    <x v="0"/>
    <n v="1"/>
    <n v="1"/>
    <d v="2022-02-14T00:00:00"/>
    <x v="1108"/>
    <n v="4640000"/>
    <n v="361920"/>
    <x v="7"/>
    <s v="cod"/>
    <n v="4278080"/>
    <n v="0.92200000000000004"/>
    <x v="2"/>
  </r>
  <r>
    <s v="ODR2374990653u"/>
    <s v="C147249L"/>
    <x v="123"/>
    <s v="P563852"/>
    <n v="464000"/>
    <n v="1"/>
    <n v="4640000"/>
    <n v="0"/>
    <n v="4640000"/>
    <n v="1"/>
    <x v="0"/>
    <n v="1"/>
    <n v="1"/>
    <d v="2022-03-02T00:00:00"/>
    <x v="1099"/>
    <n v="4684080"/>
    <n v="327874"/>
    <x v="7"/>
    <s v="cod"/>
    <n v="4312126"/>
    <n v="0.92933750000000004"/>
    <x v="2"/>
  </r>
  <r>
    <s v="ODR2989550992l"/>
    <s v="C839755L"/>
    <x v="127"/>
    <s v="P261639"/>
    <n v="463942"/>
    <n v="1"/>
    <n v="4639420"/>
    <n v="0"/>
    <n v="4639420"/>
    <n v="1"/>
    <x v="0"/>
    <n v="0"/>
    <n v="1"/>
    <d v="2021-12-28T00:00:00"/>
    <x v="1114"/>
    <n v="4639420"/>
    <n v="315462"/>
    <x v="9"/>
    <s v="cod"/>
    <n v="4323958"/>
    <n v="0.93200400050006249"/>
    <x v="2"/>
  </r>
  <r>
    <s v="ODR1223442200k"/>
    <s v="C806665L"/>
    <x v="385"/>
    <s v="P765122"/>
    <n v="231942"/>
    <n v="2"/>
    <n v="4638840"/>
    <n v="0"/>
    <n v="4638840"/>
    <n v="1"/>
    <x v="1"/>
    <n v="0"/>
    <n v="1"/>
    <d v="2021-11-22T00:00:00"/>
    <x v="1115"/>
    <n v="2319420"/>
    <n v="192502"/>
    <x v="9"/>
    <s v="cod"/>
    <n v="4253836"/>
    <n v="0.91700425106276573"/>
    <x v="2"/>
  </r>
  <r>
    <s v="ODR7100974477v"/>
    <s v="C686117L"/>
    <x v="345"/>
    <s v="P639318"/>
    <n v="231942"/>
    <n v="2"/>
    <n v="4638840"/>
    <n v="0"/>
    <n v="4638840"/>
    <n v="1"/>
    <x v="1"/>
    <n v="0"/>
    <n v="4"/>
    <d v="2021-12-03T00:00:00"/>
    <x v="1116"/>
    <n v="2319420"/>
    <n v="146102"/>
    <x v="9"/>
    <s v="Payaxis"/>
    <n v="4346636"/>
    <n v="0.9370092523130783"/>
    <x v="2"/>
  </r>
  <r>
    <s v="ODR6393048671x"/>
    <s v="C171924L"/>
    <x v="341"/>
    <s v="P304734"/>
    <n v="231942"/>
    <n v="2"/>
    <n v="4638840"/>
    <n v="0"/>
    <n v="4638840"/>
    <n v="1"/>
    <x v="1"/>
    <n v="0"/>
    <n v="4"/>
    <d v="2022-01-21T00:00:00"/>
    <x v="1117"/>
    <n v="2319420"/>
    <n v="160022"/>
    <x v="9"/>
    <s v="Payaxis"/>
    <n v="4318796"/>
    <n v="0.93100775193798446"/>
    <x v="2"/>
  </r>
  <r>
    <s v="ODR5892649472f"/>
    <s v="C210865L"/>
    <x v="243"/>
    <s v="P304734"/>
    <n v="231942"/>
    <n v="2"/>
    <n v="4638840"/>
    <n v="0"/>
    <n v="4638840"/>
    <n v="1"/>
    <x v="1"/>
    <n v="0"/>
    <n v="4"/>
    <d v="2022-02-18T00:00:00"/>
    <x v="1117"/>
    <n v="2319420"/>
    <n v="160022"/>
    <x v="9"/>
    <s v="Payaxis"/>
    <n v="4318796"/>
    <n v="0.93100775193798446"/>
    <x v="2"/>
  </r>
  <r>
    <s v="ODR6130660954x"/>
    <s v="C303166L"/>
    <x v="380"/>
    <s v="P826364"/>
    <n v="463710"/>
    <n v="1"/>
    <n v="4637100"/>
    <n v="0"/>
    <n v="4637100"/>
    <n v="1"/>
    <x v="0"/>
    <n v="0"/>
    <n v="1"/>
    <d v="2022-03-26T00:00:00"/>
    <x v="1118"/>
    <n v="3245970"/>
    <n v="243426"/>
    <x v="9"/>
    <s v="cod"/>
    <n v="4393674"/>
    <n v="0.94750469043151975"/>
    <x v="2"/>
  </r>
  <r>
    <s v="ODR6932060037b"/>
    <s v="C812812L"/>
    <x v="105"/>
    <s v="P395976"/>
    <n v="463710"/>
    <n v="1"/>
    <n v="4637100"/>
    <n v="0"/>
    <n v="4637100"/>
    <n v="1"/>
    <x v="1"/>
    <n v="0"/>
    <n v="4"/>
    <d v="2022-06-16T00:00:00"/>
    <x v="1119"/>
    <n v="4637100"/>
    <n v="296728"/>
    <x v="9"/>
    <s v="Payaxis"/>
    <n v="4340372"/>
    <n v="0.93601000625390873"/>
    <x v="2"/>
  </r>
  <r>
    <s v="ODR8655763212r"/>
    <s v="C770029L"/>
    <x v="7"/>
    <s v="P152703"/>
    <n v="463710"/>
    <n v="1"/>
    <n v="4637100"/>
    <n v="0"/>
    <n v="4637100"/>
    <n v="1"/>
    <x v="0"/>
    <n v="0"/>
    <n v="1"/>
    <d v="2021-07-16T00:00:00"/>
    <x v="1120"/>
    <n v="4637100"/>
    <n v="366328"/>
    <x v="7"/>
    <s v="cod"/>
    <n v="4270772"/>
    <n v="0.92100062539086924"/>
    <x v="2"/>
  </r>
  <r>
    <s v="ODR7313784933h"/>
    <s v="C213343L"/>
    <x v="306"/>
    <s v="P825553"/>
    <n v="463710"/>
    <n v="1"/>
    <n v="4637100"/>
    <n v="0"/>
    <n v="4637100"/>
    <n v="1"/>
    <x v="1"/>
    <n v="0"/>
    <n v="4"/>
    <d v="2021-12-27T00:00:00"/>
    <x v="75"/>
    <n v="4637100"/>
    <n v="389470"/>
    <x v="7"/>
    <s v="Payaxis"/>
    <n v="4247630"/>
    <n v="0.91601000625390872"/>
    <x v="2"/>
  </r>
  <r>
    <s v="ODR4244785965l"/>
    <s v="C863131L"/>
    <x v="211"/>
    <s v="P825553"/>
    <n v="463710"/>
    <n v="1"/>
    <n v="4637100"/>
    <n v="0"/>
    <n v="4637100"/>
    <n v="1"/>
    <x v="0"/>
    <n v="1"/>
    <n v="1"/>
    <d v="2021-09-21T00:00:00"/>
    <x v="75"/>
    <n v="4637100"/>
    <n v="389470"/>
    <x v="7"/>
    <s v="cod"/>
    <n v="4247630"/>
    <n v="0.91601000625390872"/>
    <x v="2"/>
  </r>
  <r>
    <s v="ODR3638709970j"/>
    <s v="C368601L"/>
    <x v="30"/>
    <s v="P470836"/>
    <n v="463710"/>
    <n v="1"/>
    <n v="4637100"/>
    <n v="0"/>
    <n v="4637100"/>
    <n v="1"/>
    <x v="1"/>
    <n v="0"/>
    <n v="7"/>
    <d v="2022-05-04T00:00:00"/>
    <x v="1121"/>
    <n v="4637100"/>
    <n v="361688"/>
    <x v="7"/>
    <s v="Easypay"/>
    <n v="4275412"/>
    <n v="0.92200125078173856"/>
    <x v="2"/>
  </r>
  <r>
    <s v="ODR1251050980v"/>
    <s v="C483318L"/>
    <x v="189"/>
    <s v="P293781"/>
    <n v="57942"/>
    <n v="8"/>
    <n v="4635360"/>
    <n v="0"/>
    <n v="4635360"/>
    <n v="1"/>
    <x v="0"/>
    <n v="1"/>
    <n v="1"/>
    <d v="2022-01-06T00:00:00"/>
    <x v="1122"/>
    <n v="609000"/>
    <n v="52954"/>
    <x v="9"/>
    <s v="cod"/>
    <n v="4211728"/>
    <n v="0.90860860860860859"/>
    <x v="0"/>
  </r>
  <r>
    <s v="ODR9818081393b"/>
    <s v="C714124L"/>
    <x v="297"/>
    <s v="P778849"/>
    <n v="57942"/>
    <n v="8"/>
    <n v="4635360"/>
    <n v="0"/>
    <n v="4635360"/>
    <n v="1"/>
    <x v="1"/>
    <n v="0"/>
    <n v="1"/>
    <d v="2022-02-26T00:00:00"/>
    <x v="1123"/>
    <n v="579420"/>
    <n v="35322"/>
    <x v="9"/>
    <s v="cod"/>
    <n v="4352784"/>
    <n v="0.93903903903903907"/>
    <x v="0"/>
  </r>
  <r>
    <s v="ODR9580199625r"/>
    <s v="C579669L"/>
    <x v="112"/>
    <s v="P627630"/>
    <n v="115884"/>
    <n v="4"/>
    <n v="4635360"/>
    <n v="0"/>
    <n v="4635360"/>
    <n v="1"/>
    <x v="1"/>
    <n v="0"/>
    <n v="1"/>
    <d v="2022-02-23T00:00:00"/>
    <x v="1124"/>
    <n v="1158840"/>
    <n v="104284"/>
    <x v="5"/>
    <s v="cod"/>
    <n v="4218224"/>
    <n v="0.91001001001001003"/>
    <x v="2"/>
  </r>
  <r>
    <s v="ODR3665211523c"/>
    <s v="C907593L"/>
    <x v="175"/>
    <s v="P690503"/>
    <n v="463420"/>
    <n v="1"/>
    <n v="4634200"/>
    <n v="0"/>
    <n v="4634200"/>
    <n v="1"/>
    <x v="0"/>
    <n v="1"/>
    <n v="1"/>
    <d v="2021-07-06T00:00:00"/>
    <x v="1125"/>
    <n v="4634200"/>
    <n v="342896"/>
    <x v="0"/>
    <s v="cod"/>
    <n v="4291304"/>
    <n v="0.92600750938673337"/>
    <x v="2"/>
  </r>
  <r>
    <s v="ODR9283133117m"/>
    <s v="C772704L"/>
    <x v="174"/>
    <s v="P863492"/>
    <n v="23142"/>
    <n v="20"/>
    <n v="4628400"/>
    <n v="0"/>
    <n v="4628400"/>
    <n v="1"/>
    <x v="0"/>
    <n v="0"/>
    <n v="1"/>
    <d v="2021-07-18T00:00:00"/>
    <x v="1126"/>
    <n v="231420"/>
    <n v="17574"/>
    <x v="9"/>
    <s v="cod"/>
    <n v="4276920"/>
    <n v="0.9240601503759398"/>
    <x v="0"/>
  </r>
  <r>
    <s v="ODR3372581003i"/>
    <s v="C363500L"/>
    <x v="143"/>
    <s v="P469966"/>
    <n v="230550"/>
    <n v="2"/>
    <n v="4611000"/>
    <n v="0"/>
    <n v="4611000"/>
    <n v="1"/>
    <x v="1"/>
    <n v="0"/>
    <n v="9"/>
    <d v="2021-07-25T00:00:00"/>
    <x v="1127"/>
    <n v="2305500"/>
    <n v="191342"/>
    <x v="7"/>
    <s v="mygateway"/>
    <n v="4228316"/>
    <n v="0.91700628930817607"/>
    <x v="2"/>
  </r>
  <r>
    <s v="ODR5030666367d"/>
    <s v="C514643L"/>
    <x v="143"/>
    <s v="P563405"/>
    <n v="459940"/>
    <n v="1"/>
    <n v="4599400"/>
    <n v="0"/>
    <n v="4599400"/>
    <n v="1"/>
    <x v="0"/>
    <n v="0"/>
    <n v="1"/>
    <d v="2021-07-25T00:00:00"/>
    <x v="1128"/>
    <n v="4599400"/>
    <n v="344926"/>
    <x v="3"/>
    <s v="cod"/>
    <n v="4254474"/>
    <n v="0.92500630517023963"/>
    <x v="2"/>
  </r>
  <r>
    <s v="ODR6709566899l"/>
    <s v="C788509L"/>
    <x v="241"/>
    <s v="P646568"/>
    <n v="458896"/>
    <n v="1"/>
    <n v="4588960"/>
    <n v="0"/>
    <n v="4588960"/>
    <n v="1"/>
    <x v="0"/>
    <n v="0"/>
    <n v="1"/>
    <d v="2021-07-20T00:00:00"/>
    <x v="1129"/>
    <n v="4588960"/>
    <n v="380828"/>
    <x v="10"/>
    <s v="cod"/>
    <n v="4208132"/>
    <n v="0.91701213346814969"/>
    <x v="2"/>
  </r>
  <r>
    <s v="ODR6909578255i"/>
    <s v="C643275L"/>
    <x v="313"/>
    <s v="P858554"/>
    <n v="458200"/>
    <n v="1"/>
    <n v="4582000"/>
    <n v="0"/>
    <n v="4582000"/>
    <n v="1"/>
    <x v="1"/>
    <n v="0"/>
    <n v="4"/>
    <d v="2021-09-28T00:00:00"/>
    <x v="1130"/>
    <n v="4123800"/>
    <n v="317492"/>
    <x v="6"/>
    <s v="Payaxis"/>
    <n v="4264508"/>
    <n v="0.93070886075949366"/>
    <x v="2"/>
  </r>
  <r>
    <s v="ODR4253935678s"/>
    <s v="C992621L"/>
    <x v="296"/>
    <s v="P194372"/>
    <n v="458200"/>
    <n v="1"/>
    <n v="4582000"/>
    <n v="0"/>
    <n v="4582000"/>
    <n v="1"/>
    <x v="1"/>
    <n v="0"/>
    <n v="4"/>
    <d v="2021-11-17T00:00:00"/>
    <x v="1131"/>
    <n v="4582000"/>
    <n v="339068"/>
    <x v="7"/>
    <s v="Payaxis"/>
    <n v="4242932"/>
    <n v="0.92600000000000005"/>
    <x v="2"/>
  </r>
  <r>
    <s v="ODR8347037480f"/>
    <s v="C143684L"/>
    <x v="218"/>
    <s v="P521903"/>
    <n v="458142"/>
    <n v="1"/>
    <n v="4581420"/>
    <n v="0"/>
    <n v="4581420"/>
    <n v="1"/>
    <x v="0"/>
    <n v="0"/>
    <n v="1"/>
    <d v="2021-07-05T00:00:00"/>
    <x v="1132"/>
    <n v="4581420"/>
    <n v="357338"/>
    <x v="9"/>
    <s v="cod"/>
    <n v="4224082"/>
    <n v="0.92200278516267886"/>
    <x v="2"/>
  </r>
  <r>
    <s v="ODR3798907393f"/>
    <s v="C602850L"/>
    <x v="209"/>
    <s v="P688198"/>
    <n v="456750"/>
    <n v="1"/>
    <n v="4567500"/>
    <n v="0"/>
    <n v="4567500"/>
    <n v="1"/>
    <x v="0"/>
    <n v="0"/>
    <n v="1"/>
    <d v="2021-07-03T00:00:00"/>
    <x v="1133"/>
    <n v="4567500"/>
    <n v="388194"/>
    <x v="11"/>
    <s v="cod"/>
    <n v="4179306"/>
    <n v="0.91500952380952383"/>
    <x v="2"/>
  </r>
  <r>
    <s v="ODR4525518987x"/>
    <s v="C772184L"/>
    <x v="406"/>
    <s v="P885003"/>
    <n v="455300"/>
    <n v="1"/>
    <n v="4553000"/>
    <n v="0"/>
    <n v="4553000"/>
    <n v="1"/>
    <x v="1"/>
    <n v="0"/>
    <n v="9"/>
    <d v="2021-09-22T00:00:00"/>
    <x v="1134"/>
    <n v="4553000"/>
    <n v="409770"/>
    <x v="1"/>
    <s v="mygateway"/>
    <n v="4143230"/>
    <n v="0.91"/>
    <x v="2"/>
  </r>
  <r>
    <s v="ODR4481692296s"/>
    <s v="C913594L"/>
    <x v="67"/>
    <s v="P884353"/>
    <n v="454140"/>
    <n v="1"/>
    <n v="4541400"/>
    <n v="0"/>
    <n v="4541400"/>
    <n v="1"/>
    <x v="0"/>
    <n v="1"/>
    <n v="1"/>
    <d v="2021-11-27T00:00:00"/>
    <x v="1135"/>
    <n v="4541400"/>
    <n v="290638"/>
    <x v="10"/>
    <s v="cod"/>
    <n v="4250762"/>
    <n v="0.93600255427841639"/>
    <x v="2"/>
  </r>
  <r>
    <s v="ODR7342883104r"/>
    <s v="C788509L"/>
    <x v="221"/>
    <s v="P272485"/>
    <n v="452400"/>
    <n v="1"/>
    <n v="4524000"/>
    <n v="0"/>
    <n v="4524000"/>
    <n v="1"/>
    <x v="0"/>
    <n v="0"/>
    <n v="1"/>
    <d v="2021-07-20T00:00:00"/>
    <x v="1136"/>
    <n v="4524000"/>
    <n v="339300"/>
    <x v="10"/>
    <s v="cod"/>
    <n v="4184700"/>
    <n v="0.92500000000000004"/>
    <x v="2"/>
  </r>
  <r>
    <s v="ODR6174179442d"/>
    <s v="C446527L"/>
    <x v="226"/>
    <s v="P322129"/>
    <n v="452400"/>
    <n v="1"/>
    <n v="4524000"/>
    <n v="0"/>
    <n v="4524000"/>
    <n v="1"/>
    <x v="1"/>
    <n v="0"/>
    <n v="4"/>
    <d v="2022-05-11T00:00:00"/>
    <x v="1137"/>
    <n v="4524000"/>
    <n v="321204"/>
    <x v="6"/>
    <s v="Payaxis"/>
    <n v="4202796"/>
    <n v="0.92900000000000005"/>
    <x v="2"/>
  </r>
  <r>
    <s v="ODR5968986681n"/>
    <s v="C848357L"/>
    <x v="142"/>
    <s v="P504409"/>
    <n v="226200"/>
    <n v="2"/>
    <n v="4524000"/>
    <n v="0"/>
    <n v="4524000"/>
    <n v="1"/>
    <x v="0"/>
    <n v="0"/>
    <n v="1"/>
    <d v="2021-07-02T00:00:00"/>
    <x v="1138"/>
    <n v="2262000"/>
    <n v="135720"/>
    <x v="9"/>
    <s v="cod"/>
    <n v="4252560"/>
    <n v="0.94"/>
    <x v="2"/>
  </r>
  <r>
    <s v="ODR9879018804i"/>
    <s v="C833467L"/>
    <x v="167"/>
    <s v="P995838"/>
    <n v="150800"/>
    <n v="3"/>
    <n v="4524000"/>
    <n v="0"/>
    <n v="4524000"/>
    <n v="1"/>
    <x v="1"/>
    <n v="0"/>
    <n v="1"/>
    <d v="2021-08-22T00:00:00"/>
    <x v="1139"/>
    <n v="1508000"/>
    <n v="105560"/>
    <x v="7"/>
    <s v="cod"/>
    <n v="4207320"/>
    <n v="0.93"/>
    <x v="2"/>
  </r>
  <r>
    <s v="ODR6112574227g"/>
    <s v="C213587L"/>
    <x v="70"/>
    <s v="P731800"/>
    <n v="452342"/>
    <n v="1"/>
    <n v="4523420"/>
    <n v="0"/>
    <n v="4523420"/>
    <n v="1"/>
    <x v="0"/>
    <n v="0"/>
    <n v="1"/>
    <d v="2022-05-28T00:00:00"/>
    <x v="1140"/>
    <n v="3735200"/>
    <n v="287564"/>
    <x v="9"/>
    <s v="cod"/>
    <n v="4235856"/>
    <n v="0.93642774714707011"/>
    <x v="2"/>
  </r>
  <r>
    <s v="ODR2563813901q"/>
    <s v="C283866L"/>
    <x v="188"/>
    <s v="P212275"/>
    <n v="150742"/>
    <n v="3"/>
    <n v="4522260"/>
    <n v="0"/>
    <n v="4522260"/>
    <n v="1"/>
    <x v="1"/>
    <n v="0"/>
    <n v="4"/>
    <d v="2021-07-18T00:00:00"/>
    <x v="1141"/>
    <n v="1667500"/>
    <n v="125048"/>
    <x v="6"/>
    <s v="Payaxis"/>
    <n v="4147116"/>
    <n v="0.91704501731435173"/>
    <x v="2"/>
  </r>
  <r>
    <s v="ODR8371307556a"/>
    <s v="C247805L"/>
    <x v="361"/>
    <s v="P173440"/>
    <n v="449500"/>
    <n v="1"/>
    <n v="4495000"/>
    <n v="0"/>
    <n v="4495000"/>
    <n v="1"/>
    <x v="0"/>
    <n v="1"/>
    <n v="1"/>
    <d v="2021-09-12T00:00:00"/>
    <x v="1142"/>
    <n v="4495000"/>
    <n v="328106"/>
    <x v="8"/>
    <s v="cod"/>
    <n v="4166894"/>
    <n v="0.92700645161290318"/>
    <x v="2"/>
  </r>
  <r>
    <s v="ODR3071613229j"/>
    <s v="C379337L"/>
    <x v="197"/>
    <s v="P669129"/>
    <n v="448920"/>
    <n v="1"/>
    <n v="4489200"/>
    <n v="0"/>
    <n v="4489200"/>
    <n v="1"/>
    <x v="0"/>
    <n v="0"/>
    <n v="1"/>
    <d v="2021-10-28T00:00:00"/>
    <x v="1143"/>
    <n v="4489200"/>
    <n v="354612"/>
    <x v="10"/>
    <s v="cod"/>
    <n v="4134588"/>
    <n v="0.92100775193798445"/>
    <x v="2"/>
  </r>
  <r>
    <s v="ODR8835182399j"/>
    <s v="C360482L"/>
    <x v="321"/>
    <s v="P512258"/>
    <n v="74530"/>
    <n v="6"/>
    <n v="4471800"/>
    <n v="0"/>
    <n v="4471800"/>
    <n v="1"/>
    <x v="0"/>
    <n v="1"/>
    <n v="4"/>
    <d v="2021-12-12T00:00:00"/>
    <x v="161"/>
    <n v="745300"/>
    <n v="49184"/>
    <x v="11"/>
    <s v="Payaxis"/>
    <n v="4176696"/>
    <n v="0.93400778210116731"/>
    <x v="2"/>
  </r>
  <r>
    <s v="ODR5497578001b"/>
    <s v="C281598L"/>
    <x v="323"/>
    <s v="P102648"/>
    <n v="446600"/>
    <n v="1"/>
    <n v="4466000"/>
    <n v="0"/>
    <n v="4466000"/>
    <n v="1"/>
    <x v="0"/>
    <n v="0"/>
    <n v="5"/>
    <d v="2021-08-18T00:00:00"/>
    <x v="1144"/>
    <n v="4466000"/>
    <n v="330484"/>
    <x v="10"/>
    <s v="jazzwallet"/>
    <n v="4135516"/>
    <n v="0.92600000000000005"/>
    <x v="2"/>
  </r>
  <r>
    <s v="ODR9542313479l"/>
    <s v="C607344L"/>
    <x v="128"/>
    <s v="P341170"/>
    <n v="446600"/>
    <n v="1"/>
    <n v="4466000"/>
    <n v="0"/>
    <n v="4466000"/>
    <n v="1"/>
    <x v="0"/>
    <n v="1"/>
    <n v="1"/>
    <d v="2022-04-08T00:00:00"/>
    <x v="125"/>
    <n v="4321000"/>
    <n v="345680"/>
    <x v="3"/>
    <s v="cod"/>
    <n v="4120320"/>
    <n v="0.92259740259740264"/>
    <x v="2"/>
  </r>
  <r>
    <s v="ODR3675282310s"/>
    <s v="C794985L"/>
    <x v="153"/>
    <s v="P341170"/>
    <n v="446600"/>
    <n v="1"/>
    <n v="4466000"/>
    <n v="0"/>
    <n v="4466000"/>
    <n v="1"/>
    <x v="1"/>
    <n v="0"/>
    <n v="6"/>
    <d v="2021-11-15T00:00:00"/>
    <x v="125"/>
    <n v="4321000"/>
    <n v="345680"/>
    <x v="3"/>
    <s v="easypay_voucher"/>
    <n v="4120320"/>
    <n v="0.92259740259740264"/>
    <x v="2"/>
  </r>
  <r>
    <s v="ODR6460912975o"/>
    <s v="C402823L"/>
    <x v="18"/>
    <s v="P341170"/>
    <n v="446600"/>
    <n v="1"/>
    <n v="4466000"/>
    <n v="0"/>
    <n v="4466000"/>
    <n v="1"/>
    <x v="1"/>
    <n v="0"/>
    <n v="7"/>
    <d v="2022-06-15T00:00:00"/>
    <x v="125"/>
    <n v="4321000"/>
    <n v="345680"/>
    <x v="3"/>
    <s v="Easypay"/>
    <n v="4120320"/>
    <n v="0.92259740259740264"/>
    <x v="2"/>
  </r>
  <r>
    <s v="ODR1325822871m"/>
    <s v="C574874L"/>
    <x v="124"/>
    <s v="P905261"/>
    <n v="63742"/>
    <n v="7"/>
    <n v="4461940"/>
    <n v="0"/>
    <n v="4461940"/>
    <n v="1"/>
    <x v="1"/>
    <n v="0"/>
    <n v="7"/>
    <d v="2022-03-07T00:00:00"/>
    <x v="1145"/>
    <n v="637420"/>
    <n v="41412"/>
    <x v="9"/>
    <s v="Easypay"/>
    <n v="4172056"/>
    <n v="0.93503184713375798"/>
    <x v="2"/>
  </r>
  <r>
    <s v="ODR2424369898l"/>
    <s v="C348605L"/>
    <x v="321"/>
    <s v="P763231"/>
    <n v="443700"/>
    <n v="1"/>
    <n v="4437000"/>
    <n v="0"/>
    <n v="4437000"/>
    <n v="1"/>
    <x v="0"/>
    <n v="0"/>
    <n v="1"/>
    <d v="2021-12-05T00:00:00"/>
    <x v="1079"/>
    <n v="4930000"/>
    <n v="409190"/>
    <x v="10"/>
    <s v="cod"/>
    <n v="4027810"/>
    <n v="0.90777777777777779"/>
    <x v="2"/>
  </r>
  <r>
    <s v="ODR6009958525s"/>
    <s v="C113520L"/>
    <x v="338"/>
    <s v="P402840"/>
    <n v="443120"/>
    <n v="1"/>
    <n v="4431200"/>
    <n v="0"/>
    <n v="4431200"/>
    <n v="1"/>
    <x v="1"/>
    <n v="0"/>
    <n v="4"/>
    <d v="2021-12-11T00:00:00"/>
    <x v="1146"/>
    <n v="4431200"/>
    <n v="394342"/>
    <x v="9"/>
    <s v="Payaxis"/>
    <n v="4036858"/>
    <n v="0.91100785340314139"/>
    <x v="2"/>
  </r>
  <r>
    <s v="ODR2158224396h"/>
    <s v="C861081L"/>
    <x v="177"/>
    <s v="P955377"/>
    <n v="440800"/>
    <n v="1"/>
    <n v="4408000"/>
    <n v="0"/>
    <n v="4408000"/>
    <n v="1"/>
    <x v="0"/>
    <n v="1"/>
    <n v="1"/>
    <d v="2021-08-03T00:00:00"/>
    <x v="1147"/>
    <n v="4408000"/>
    <n v="264480"/>
    <x v="8"/>
    <s v="cod"/>
    <n v="4143520"/>
    <n v="0.94"/>
    <x v="2"/>
  </r>
  <r>
    <s v="ODR2410475068u"/>
    <s v="C409316L"/>
    <x v="142"/>
    <s v="P418929"/>
    <n v="440800"/>
    <n v="1"/>
    <n v="4408000"/>
    <n v="0"/>
    <n v="4408000"/>
    <n v="1"/>
    <x v="0"/>
    <n v="1"/>
    <n v="1"/>
    <d v="2021-07-21T00:00:00"/>
    <x v="1148"/>
    <n v="4408000"/>
    <n v="290928"/>
    <x v="14"/>
    <s v="cod"/>
    <n v="4117072"/>
    <n v="0.93400000000000005"/>
    <x v="2"/>
  </r>
  <r>
    <s v="ODR1871579656w"/>
    <s v="C596112L"/>
    <x v="76"/>
    <s v="P418929"/>
    <n v="440800"/>
    <n v="1"/>
    <n v="4408000"/>
    <n v="0"/>
    <n v="4408000"/>
    <n v="1"/>
    <x v="0"/>
    <n v="1"/>
    <n v="1"/>
    <d v="2022-07-02T00:00:00"/>
    <x v="1148"/>
    <n v="4408000"/>
    <n v="290928"/>
    <x v="14"/>
    <s v="cod"/>
    <n v="4117072"/>
    <n v="0.93400000000000005"/>
    <x v="2"/>
  </r>
  <r>
    <s v="ODR7929893983r"/>
    <s v="C861081L"/>
    <x v="367"/>
    <s v="P198352"/>
    <n v="220400"/>
    <n v="2"/>
    <n v="4408000"/>
    <n v="0"/>
    <n v="4408000"/>
    <n v="1"/>
    <x v="0"/>
    <n v="0"/>
    <n v="1"/>
    <d v="2021-08-03T00:00:00"/>
    <x v="1149"/>
    <n v="2204000"/>
    <n v="147668"/>
    <x v="9"/>
    <s v="cod"/>
    <n v="4112664"/>
    <n v="0.93300000000000005"/>
    <x v="2"/>
  </r>
  <r>
    <s v="ODR8476909355z"/>
    <s v="C162721L"/>
    <x v="108"/>
    <s v="P417575"/>
    <n v="439466"/>
    <n v="1"/>
    <n v="4394660"/>
    <n v="0"/>
    <n v="4394660"/>
    <n v="1"/>
    <x v="0"/>
    <n v="1"/>
    <n v="1"/>
    <d v="2021-07-26T00:00:00"/>
    <x v="1150"/>
    <n v="4394660"/>
    <n v="364704"/>
    <x v="8"/>
    <s v="cod"/>
    <n v="4029956"/>
    <n v="0.91701201003035504"/>
    <x v="2"/>
  </r>
  <r>
    <s v="ODR4977561954n"/>
    <s v="C641048L"/>
    <x v="300"/>
    <s v="P690503"/>
    <n v="439002"/>
    <n v="1"/>
    <n v="4390020"/>
    <n v="0"/>
    <n v="4390020"/>
    <n v="1"/>
    <x v="0"/>
    <n v="1"/>
    <n v="4"/>
    <d v="2022-02-15T00:00:00"/>
    <x v="1125"/>
    <n v="4634200"/>
    <n v="342896"/>
    <x v="0"/>
    <s v="Payaxis"/>
    <n v="4047124"/>
    <n v="0.92189192759941874"/>
    <x v="2"/>
  </r>
  <r>
    <s v="ODR6951767085t"/>
    <s v="C382334L"/>
    <x v="230"/>
    <s v="P544948"/>
    <n v="438770"/>
    <n v="1"/>
    <n v="4387700"/>
    <n v="0"/>
    <n v="4387700"/>
    <n v="1"/>
    <x v="0"/>
    <n v="0"/>
    <n v="1"/>
    <d v="2021-09-05T00:00:00"/>
    <x v="1151"/>
    <n v="4387700"/>
    <n v="394864"/>
    <x v="10"/>
    <s v="cod"/>
    <n v="3992836"/>
    <n v="0.91000660938532718"/>
    <x v="2"/>
  </r>
  <r>
    <s v="ODR7708062538s"/>
    <s v="C847221L"/>
    <x v="68"/>
    <s v="P596093"/>
    <n v="438770"/>
    <n v="1"/>
    <n v="4387700"/>
    <n v="0"/>
    <n v="4387700"/>
    <n v="1"/>
    <x v="0"/>
    <n v="1"/>
    <n v="1"/>
    <d v="2021-11-13T00:00:00"/>
    <x v="1152"/>
    <n v="2194140"/>
    <n v="179916"/>
    <x v="7"/>
    <s v="cod"/>
    <n v="4207784"/>
    <n v="0.95899537343027097"/>
    <x v="2"/>
  </r>
  <r>
    <s v="ODR8906343991x"/>
    <s v="C539674L"/>
    <x v="232"/>
    <s v="P275179"/>
    <n v="437900"/>
    <n v="1"/>
    <n v="4379000"/>
    <n v="0"/>
    <n v="4379000"/>
    <n v="1"/>
    <x v="0"/>
    <n v="1"/>
    <n v="1"/>
    <d v="2021-09-12T00:00:00"/>
    <x v="1153"/>
    <n v="4379000"/>
    <n v="385352"/>
    <x v="9"/>
    <s v="cod"/>
    <n v="3993648"/>
    <n v="0.91200000000000003"/>
    <x v="2"/>
  </r>
  <r>
    <s v="ODR3535642292t"/>
    <s v="C115129L"/>
    <x v="281"/>
    <s v="P557021"/>
    <n v="435000"/>
    <n v="1"/>
    <n v="4350000"/>
    <n v="0"/>
    <n v="4350000"/>
    <n v="1"/>
    <x v="1"/>
    <n v="0"/>
    <n v="4"/>
    <d v="2021-11-15T00:00:00"/>
    <x v="1154"/>
    <n v="4350000"/>
    <n v="334950"/>
    <x v="10"/>
    <s v="Payaxis"/>
    <n v="4015050"/>
    <n v="0.92300000000000004"/>
    <x v="2"/>
  </r>
  <r>
    <s v="ODR1153145615s"/>
    <s v="C191776L"/>
    <x v="29"/>
    <s v="P573882"/>
    <n v="435000"/>
    <n v="1"/>
    <n v="4350000"/>
    <n v="0"/>
    <n v="4350000"/>
    <n v="1"/>
    <x v="0"/>
    <n v="1"/>
    <n v="1"/>
    <d v="2022-02-27T00:00:00"/>
    <x v="1155"/>
    <n v="4350000"/>
    <n v="382800"/>
    <x v="6"/>
    <s v="cod"/>
    <n v="3967200"/>
    <n v="0.91200000000000003"/>
    <x v="2"/>
  </r>
  <r>
    <s v="ODR3567638183y"/>
    <s v="C374672L"/>
    <x v="370"/>
    <s v="P511812"/>
    <n v="435000"/>
    <n v="1"/>
    <n v="4350000"/>
    <n v="0"/>
    <n v="4350000"/>
    <n v="1"/>
    <x v="0"/>
    <n v="0"/>
    <n v="1"/>
    <d v="2021-07-17T00:00:00"/>
    <x v="1156"/>
    <n v="4350000"/>
    <n v="287100"/>
    <x v="9"/>
    <s v="cod"/>
    <n v="4062900"/>
    <n v="0.93400000000000005"/>
    <x v="2"/>
  </r>
  <r>
    <s v="ODR9385609420l"/>
    <s v="C374672L"/>
    <x v="236"/>
    <s v="P988211"/>
    <n v="435000"/>
    <n v="1"/>
    <n v="4350000"/>
    <n v="0"/>
    <n v="4350000"/>
    <n v="1"/>
    <x v="0"/>
    <n v="0"/>
    <n v="1"/>
    <d v="2021-07-17T00:00:00"/>
    <x v="1157"/>
    <n v="4350000"/>
    <n v="287100"/>
    <x v="9"/>
    <s v="cod"/>
    <n v="4062900"/>
    <n v="0.93400000000000005"/>
    <x v="2"/>
  </r>
  <r>
    <s v="ODR9189442273y"/>
    <s v="C374672L"/>
    <x v="231"/>
    <s v="P266291"/>
    <n v="435000"/>
    <n v="1"/>
    <n v="4350000"/>
    <n v="0"/>
    <n v="4350000"/>
    <n v="1"/>
    <x v="0"/>
    <n v="0"/>
    <n v="1"/>
    <d v="2021-07-17T00:00:00"/>
    <x v="1158"/>
    <n v="4350000"/>
    <n v="291450"/>
    <x v="9"/>
    <s v="cod"/>
    <n v="4058550"/>
    <n v="0.93300000000000005"/>
    <x v="2"/>
  </r>
  <r>
    <s v="ODR2800570602x"/>
    <s v="C848074L"/>
    <x v="37"/>
    <s v="P511812"/>
    <n v="435000"/>
    <n v="1"/>
    <n v="4350000"/>
    <n v="0"/>
    <n v="4350000"/>
    <n v="1"/>
    <x v="0"/>
    <n v="0"/>
    <n v="1"/>
    <d v="2022-06-03T00:00:00"/>
    <x v="1156"/>
    <n v="4350000"/>
    <n v="287100"/>
    <x v="9"/>
    <s v="cod"/>
    <n v="4062900"/>
    <n v="0.93400000000000005"/>
    <x v="2"/>
  </r>
  <r>
    <s v="ODR5573410886o"/>
    <s v="C374672L"/>
    <x v="255"/>
    <s v="P928328"/>
    <n v="435000"/>
    <n v="1"/>
    <n v="4350000"/>
    <n v="0"/>
    <n v="4350000"/>
    <n v="1"/>
    <x v="0"/>
    <n v="0"/>
    <n v="1"/>
    <d v="2021-07-17T00:00:00"/>
    <x v="1159"/>
    <n v="4350000"/>
    <n v="330600"/>
    <x v="9"/>
    <s v="cod"/>
    <n v="4019400"/>
    <n v="0.92400000000000004"/>
    <x v="2"/>
  </r>
  <r>
    <s v="ODR2013641442x"/>
    <s v="C563862L"/>
    <x v="88"/>
    <s v="P450890"/>
    <n v="435000"/>
    <n v="1"/>
    <n v="4350000"/>
    <n v="0"/>
    <n v="4350000"/>
    <n v="1"/>
    <x v="1"/>
    <n v="0"/>
    <n v="7"/>
    <d v="2022-07-21T00:00:00"/>
    <x v="1160"/>
    <n v="4350000"/>
    <n v="378450"/>
    <x v="9"/>
    <s v="Easypay"/>
    <n v="3971550"/>
    <n v="0.91300000000000003"/>
    <x v="2"/>
  </r>
  <r>
    <s v="ODR4374616320x"/>
    <s v="C996508L"/>
    <x v="193"/>
    <s v="P792114"/>
    <n v="87000"/>
    <n v="5"/>
    <n v="4350000"/>
    <n v="0"/>
    <n v="4350000"/>
    <n v="1"/>
    <x v="0"/>
    <n v="0"/>
    <n v="1"/>
    <d v="2021-07-10T00:00:00"/>
    <x v="1161"/>
    <n v="739500"/>
    <n v="52490"/>
    <x v="5"/>
    <s v="cod"/>
    <n v="4087550"/>
    <n v="0.93966666666666665"/>
    <x v="2"/>
  </r>
  <r>
    <s v="ODR7693023210w"/>
    <s v="C603530L"/>
    <x v="233"/>
    <s v="P393350"/>
    <n v="435000"/>
    <n v="1"/>
    <n v="4350000"/>
    <n v="0"/>
    <n v="4350000"/>
    <n v="1"/>
    <x v="0"/>
    <n v="0"/>
    <n v="1"/>
    <d v="2021-07-28T00:00:00"/>
    <x v="1162"/>
    <n v="4350000"/>
    <n v="369750"/>
    <x v="7"/>
    <s v="cod"/>
    <n v="3980250"/>
    <n v="0.91500000000000004"/>
    <x v="2"/>
  </r>
  <r>
    <s v="ODR9745899630c"/>
    <s v="C139066L"/>
    <x v="39"/>
    <s v="P383565"/>
    <n v="435000"/>
    <n v="1"/>
    <n v="4350000"/>
    <n v="0"/>
    <n v="4350000"/>
    <n v="1"/>
    <x v="0"/>
    <n v="1"/>
    <n v="1"/>
    <d v="2022-03-25T00:00:00"/>
    <x v="1163"/>
    <n v="4350000"/>
    <n v="374100"/>
    <x v="7"/>
    <s v="cod"/>
    <n v="3975900"/>
    <n v="0.91400000000000003"/>
    <x v="2"/>
  </r>
  <r>
    <s v="ODR4025498839m"/>
    <s v="C150251L"/>
    <x v="15"/>
    <s v="P194342"/>
    <n v="435000"/>
    <n v="1"/>
    <n v="4350000"/>
    <n v="0"/>
    <n v="4350000"/>
    <n v="1"/>
    <x v="0"/>
    <n v="1"/>
    <n v="1"/>
    <d v="2022-04-05T00:00:00"/>
    <x v="1164"/>
    <n v="4350000"/>
    <n v="304500"/>
    <x v="7"/>
    <s v="cod"/>
    <n v="4045500"/>
    <n v="0.93"/>
    <x v="2"/>
  </r>
  <r>
    <s v="ODR5458304924s"/>
    <s v="C305124L"/>
    <x v="60"/>
    <s v="P546485"/>
    <n v="435000"/>
    <n v="1"/>
    <n v="4350000"/>
    <n v="0"/>
    <n v="4350000"/>
    <n v="1"/>
    <x v="0"/>
    <n v="1"/>
    <n v="1"/>
    <d v="2022-04-14T00:00:00"/>
    <x v="933"/>
    <n v="7250000"/>
    <n v="442250"/>
    <x v="7"/>
    <s v="cod"/>
    <n v="3907750"/>
    <n v="0.89833333333333332"/>
    <x v="2"/>
  </r>
  <r>
    <s v="ODR9282546563c"/>
    <s v="C347383L"/>
    <x v="226"/>
    <s v="P546485"/>
    <n v="435000"/>
    <n v="1"/>
    <n v="4350000"/>
    <n v="0"/>
    <n v="4350000"/>
    <n v="1"/>
    <x v="0"/>
    <n v="0"/>
    <n v="1"/>
    <d v="2022-03-11T00:00:00"/>
    <x v="933"/>
    <n v="7250000"/>
    <n v="442250"/>
    <x v="7"/>
    <s v="cod"/>
    <n v="3907750"/>
    <n v="0.89833333333333332"/>
    <x v="2"/>
  </r>
  <r>
    <s v="ODR6920071928y"/>
    <s v="C309123L"/>
    <x v="19"/>
    <s v="P773985"/>
    <n v="435000"/>
    <n v="1"/>
    <n v="4350000"/>
    <n v="0"/>
    <n v="4350000"/>
    <n v="1"/>
    <x v="1"/>
    <n v="0"/>
    <n v="1"/>
    <d v="2022-02-11T00:00:00"/>
    <x v="1165"/>
    <n v="4350000"/>
    <n v="356700"/>
    <x v="7"/>
    <s v="cod"/>
    <n v="3993300"/>
    <n v="0.91800000000000004"/>
    <x v="2"/>
  </r>
  <r>
    <s v="ODR9038062638e"/>
    <s v="C869500L"/>
    <x v="187"/>
    <s v="P732797"/>
    <n v="86942"/>
    <n v="5"/>
    <n v="4347100"/>
    <n v="0"/>
    <n v="4347100"/>
    <n v="1"/>
    <x v="1"/>
    <n v="0"/>
    <n v="12"/>
    <d v="2021-08-11T00:00:00"/>
    <x v="1166"/>
    <n v="869420"/>
    <n v="66932"/>
    <x v="7"/>
    <s v="internetbanking"/>
    <n v="4012440"/>
    <n v="0.92301534356237491"/>
    <x v="2"/>
  </r>
  <r>
    <s v="ODR2973964586d"/>
    <s v="C162721L"/>
    <x v="222"/>
    <s v="P898726"/>
    <n v="434710"/>
    <n v="1"/>
    <n v="4347100"/>
    <n v="0"/>
    <n v="4347100"/>
    <n v="1"/>
    <x v="0"/>
    <n v="0"/>
    <n v="1"/>
    <d v="2021-07-26T00:00:00"/>
    <x v="1167"/>
    <n v="4347100"/>
    <n v="347768"/>
    <x v="7"/>
    <s v="cod"/>
    <n v="3999332"/>
    <n v="0.92"/>
    <x v="2"/>
  </r>
  <r>
    <s v="ODR5839553844a"/>
    <s v="C158331L"/>
    <x v="37"/>
    <s v="P414864"/>
    <n v="434420"/>
    <n v="1"/>
    <n v="4344200"/>
    <n v="0"/>
    <n v="4344200"/>
    <n v="1"/>
    <x v="0"/>
    <n v="1"/>
    <n v="4"/>
    <d v="2022-07-16T00:00:00"/>
    <x v="871"/>
    <n v="4344200"/>
    <n v="338836"/>
    <x v="7"/>
    <s v="Payaxis"/>
    <n v="4005364"/>
    <n v="0.92200267022696925"/>
    <x v="2"/>
  </r>
  <r>
    <s v="ODR5419097364n"/>
    <s v="C687298L"/>
    <x v="62"/>
    <s v="P704549"/>
    <n v="434420"/>
    <n v="1"/>
    <n v="4344200"/>
    <n v="0"/>
    <n v="4344200"/>
    <n v="1"/>
    <x v="0"/>
    <n v="1"/>
    <n v="1"/>
    <d v="2022-06-09T00:00:00"/>
    <x v="1168"/>
    <n v="4344200"/>
    <n v="291044"/>
    <x v="7"/>
    <s v="cod"/>
    <n v="4053156"/>
    <n v="0.93300400534045391"/>
    <x v="2"/>
  </r>
  <r>
    <s v="ODR9635588949q"/>
    <s v="C248905L"/>
    <x v="91"/>
    <s v="P533262"/>
    <n v="434420"/>
    <n v="1"/>
    <n v="4344200"/>
    <n v="0"/>
    <n v="4344200"/>
    <n v="1"/>
    <x v="0"/>
    <n v="0"/>
    <n v="3"/>
    <d v="2022-06-05T00:00:00"/>
    <x v="1169"/>
    <n v="4344200"/>
    <n v="295394"/>
    <x v="7"/>
    <s v="customercredit"/>
    <n v="4048806"/>
    <n v="0.93200267022696925"/>
    <x v="2"/>
  </r>
  <r>
    <s v="ODR9951722059p"/>
    <s v="C118563L"/>
    <x v="21"/>
    <s v="P195130"/>
    <n v="434420"/>
    <n v="1"/>
    <n v="4344200"/>
    <n v="0"/>
    <n v="4344200"/>
    <n v="1"/>
    <x v="1"/>
    <n v="0"/>
    <n v="1"/>
    <d v="2022-06-07T00:00:00"/>
    <x v="1170"/>
    <n v="4344200"/>
    <n v="334486"/>
    <x v="7"/>
    <s v="cod"/>
    <n v="4009714"/>
    <n v="0.9230040053404539"/>
    <x v="2"/>
  </r>
  <r>
    <s v="ODR5408182784x"/>
    <s v="C877563L"/>
    <x v="63"/>
    <s v="P996730"/>
    <n v="434420"/>
    <n v="1"/>
    <n v="4344200"/>
    <n v="0"/>
    <n v="4344200"/>
    <n v="1"/>
    <x v="1"/>
    <n v="0"/>
    <n v="1"/>
    <d v="2022-08-24T00:00:00"/>
    <x v="1171"/>
    <n v="4344200"/>
    <n v="317086"/>
    <x v="7"/>
    <s v="cod"/>
    <n v="4027114"/>
    <n v="0.92700934579439254"/>
    <x v="2"/>
  </r>
  <r>
    <s v="ODR8336860327v"/>
    <s v="C877563L"/>
    <x v="120"/>
    <s v="P996730"/>
    <n v="434420"/>
    <n v="1"/>
    <n v="4344200"/>
    <n v="0"/>
    <n v="4344200"/>
    <n v="1"/>
    <x v="0"/>
    <n v="1"/>
    <n v="1"/>
    <d v="2022-08-24T00:00:00"/>
    <x v="1171"/>
    <n v="4344200"/>
    <n v="317086"/>
    <x v="7"/>
    <s v="cod"/>
    <n v="4027114"/>
    <n v="0.92700934579439254"/>
    <x v="2"/>
  </r>
  <r>
    <s v="ODR3793504804u"/>
    <s v="C332699L"/>
    <x v="233"/>
    <s v="P760158"/>
    <n v="216920"/>
    <n v="2"/>
    <n v="4338400"/>
    <n v="0"/>
    <n v="4338400"/>
    <n v="1"/>
    <x v="1"/>
    <n v="0"/>
    <n v="4"/>
    <d v="2021-10-02T00:00:00"/>
    <x v="1172"/>
    <n v="2169200"/>
    <n v="151844"/>
    <x v="10"/>
    <s v="Payaxis"/>
    <n v="4034712"/>
    <n v="0.93"/>
    <x v="2"/>
  </r>
  <r>
    <s v="ODR6981320722q"/>
    <s v="C465805L"/>
    <x v="372"/>
    <s v="P978455"/>
    <n v="432854"/>
    <n v="1"/>
    <n v="4328540"/>
    <n v="0"/>
    <n v="4328540"/>
    <n v="1"/>
    <x v="0"/>
    <n v="0"/>
    <n v="1"/>
    <d v="2021-07-15T00:00:00"/>
    <x v="1173"/>
    <n v="4328540"/>
    <n v="281300"/>
    <x v="10"/>
    <s v="cod"/>
    <n v="4047240"/>
    <n v="0.9350127294653624"/>
    <x v="2"/>
  </r>
  <r>
    <s v="ODR2391182905v"/>
    <s v="C605426L"/>
    <x v="275"/>
    <s v="P978455"/>
    <n v="432854"/>
    <n v="1"/>
    <n v="4328540"/>
    <n v="0"/>
    <n v="4328540"/>
    <n v="1"/>
    <x v="0"/>
    <n v="0"/>
    <n v="1"/>
    <d v="2021-07-11T00:00:00"/>
    <x v="1173"/>
    <n v="4328540"/>
    <n v="281300"/>
    <x v="10"/>
    <s v="cod"/>
    <n v="4047240"/>
    <n v="0.9350127294653624"/>
    <x v="2"/>
  </r>
  <r>
    <s v="ODR1559577514u"/>
    <s v="C978527L"/>
    <x v="328"/>
    <s v="P933986"/>
    <n v="429200"/>
    <n v="1"/>
    <n v="4292000"/>
    <n v="0"/>
    <n v="4292000"/>
    <n v="1"/>
    <x v="1"/>
    <n v="0"/>
    <n v="4"/>
    <d v="2022-01-03T00:00:00"/>
    <x v="1174"/>
    <n v="4292000"/>
    <n v="321900"/>
    <x v="10"/>
    <s v="Payaxis"/>
    <n v="3970100"/>
    <n v="0.92500000000000004"/>
    <x v="2"/>
  </r>
  <r>
    <s v="ODR6996750988b"/>
    <s v="C333379L"/>
    <x v="256"/>
    <s v="P983938"/>
    <n v="429200"/>
    <n v="1"/>
    <n v="4292000"/>
    <n v="0"/>
    <n v="4292000"/>
    <n v="1"/>
    <x v="0"/>
    <n v="1"/>
    <n v="7"/>
    <d v="2022-03-14T00:00:00"/>
    <x v="1175"/>
    <n v="4292000"/>
    <n v="257520"/>
    <x v="6"/>
    <s v="Easypay"/>
    <n v="4034480"/>
    <n v="0.94"/>
    <x v="2"/>
  </r>
  <r>
    <s v="ODR8114290934u"/>
    <s v="C561993L"/>
    <x v="62"/>
    <s v="P983938"/>
    <n v="429200"/>
    <n v="1"/>
    <n v="4292000"/>
    <n v="0"/>
    <n v="4292000"/>
    <n v="1"/>
    <x v="1"/>
    <n v="0"/>
    <n v="7"/>
    <d v="2022-05-10T00:00:00"/>
    <x v="1175"/>
    <n v="4292000"/>
    <n v="257520"/>
    <x v="6"/>
    <s v="Easypay"/>
    <n v="4034480"/>
    <n v="0.94"/>
    <x v="2"/>
  </r>
  <r>
    <s v="ODR5408083051i"/>
    <s v="C461801L"/>
    <x v="121"/>
    <s v="P983938"/>
    <n v="429200"/>
    <n v="1"/>
    <n v="4292000"/>
    <n v="0"/>
    <n v="4292000"/>
    <n v="1"/>
    <x v="0"/>
    <n v="0"/>
    <n v="4"/>
    <d v="2022-04-08T00:00:00"/>
    <x v="1175"/>
    <n v="4292000"/>
    <n v="257520"/>
    <x v="6"/>
    <s v="Payaxis"/>
    <n v="4034480"/>
    <n v="0.94"/>
    <x v="2"/>
  </r>
  <r>
    <s v="ODR1713379951h"/>
    <s v="C603530L"/>
    <x v="316"/>
    <s v="P761917"/>
    <n v="429200"/>
    <n v="1"/>
    <n v="4292000"/>
    <n v="0"/>
    <n v="4292000"/>
    <n v="1"/>
    <x v="0"/>
    <n v="0"/>
    <n v="1"/>
    <d v="2021-07-28T00:00:00"/>
    <x v="1176"/>
    <n v="4292000"/>
    <n v="291856"/>
    <x v="9"/>
    <s v="cod"/>
    <n v="4000144"/>
    <n v="0.93200000000000005"/>
    <x v="2"/>
  </r>
  <r>
    <s v="ODR1546542821l"/>
    <s v="C985957L"/>
    <x v="293"/>
    <s v="P841002"/>
    <n v="429200"/>
    <n v="1"/>
    <n v="4292000"/>
    <n v="0"/>
    <n v="4292000"/>
    <n v="1"/>
    <x v="1"/>
    <n v="0"/>
    <n v="1"/>
    <d v="2022-01-13T00:00:00"/>
    <x v="1043"/>
    <n v="5365000"/>
    <n v="477456"/>
    <x v="9"/>
    <s v="cod"/>
    <n v="3814544"/>
    <n v="0.8887567567567568"/>
    <x v="2"/>
  </r>
  <r>
    <s v="ODR4714685213t"/>
    <s v="C890492L"/>
    <x v="268"/>
    <s v="P841002"/>
    <n v="429200"/>
    <n v="1"/>
    <n v="4292000"/>
    <n v="0"/>
    <n v="4292000"/>
    <n v="1"/>
    <x v="0"/>
    <n v="1"/>
    <n v="1"/>
    <d v="2022-01-25T00:00:00"/>
    <x v="1043"/>
    <n v="5365000"/>
    <n v="477456"/>
    <x v="9"/>
    <s v="cod"/>
    <n v="3814544"/>
    <n v="0.8887567567567568"/>
    <x v="2"/>
  </r>
  <r>
    <s v="ODR3378122506c"/>
    <s v="C269004L"/>
    <x v="295"/>
    <s v="P841002"/>
    <n v="429200"/>
    <n v="1"/>
    <n v="4292000"/>
    <n v="0"/>
    <n v="4292000"/>
    <n v="1"/>
    <x v="0"/>
    <n v="0"/>
    <n v="1"/>
    <d v="2022-01-22T00:00:00"/>
    <x v="1043"/>
    <n v="5365000"/>
    <n v="477456"/>
    <x v="9"/>
    <s v="cod"/>
    <n v="3814544"/>
    <n v="0.8887567567567568"/>
    <x v="2"/>
  </r>
  <r>
    <s v="ODR2563977058z"/>
    <s v="C763705L"/>
    <x v="10"/>
    <s v="P518083"/>
    <n v="427518"/>
    <n v="1"/>
    <n v="4275180"/>
    <n v="0"/>
    <n v="4275180"/>
    <n v="1"/>
    <x v="0"/>
    <n v="1"/>
    <n v="1"/>
    <d v="2021-09-17T00:00:00"/>
    <x v="1177"/>
    <n v="4275180"/>
    <n v="316332"/>
    <x v="8"/>
    <s v="cod"/>
    <n v="3958848"/>
    <n v="0.92600732600732605"/>
    <x v="2"/>
  </r>
  <r>
    <s v="ODR9382854521e"/>
    <s v="C869172L"/>
    <x v="253"/>
    <s v="P458788"/>
    <n v="427170"/>
    <n v="1"/>
    <n v="4271700"/>
    <n v="0"/>
    <n v="4271700"/>
    <n v="1"/>
    <x v="0"/>
    <n v="0"/>
    <n v="1"/>
    <d v="2022-01-20T00:00:00"/>
    <x v="1178"/>
    <n v="4271700"/>
    <n v="345970"/>
    <x v="3"/>
    <s v="cod"/>
    <n v="3925730"/>
    <n v="0.91900882552613716"/>
    <x v="2"/>
  </r>
  <r>
    <s v="ODR3054520060d"/>
    <s v="C770151L"/>
    <x v="183"/>
    <s v="P164775"/>
    <n v="424560"/>
    <n v="1"/>
    <n v="4245600"/>
    <n v="0"/>
    <n v="4245600"/>
    <n v="1"/>
    <x v="1"/>
    <n v="0"/>
    <n v="4"/>
    <d v="2021-07-25T00:00:00"/>
    <x v="1179"/>
    <n v="4245600"/>
    <n v="280198"/>
    <x v="9"/>
    <s v="Payaxis"/>
    <n v="3965402"/>
    <n v="0.93400273224043717"/>
    <x v="2"/>
  </r>
  <r>
    <s v="ODR2722541813h"/>
    <s v="C965864L"/>
    <x v="51"/>
    <s v="P309716"/>
    <n v="423342"/>
    <n v="1"/>
    <n v="4233420"/>
    <n v="0"/>
    <n v="4233420"/>
    <n v="1"/>
    <x v="1"/>
    <n v="0"/>
    <n v="1"/>
    <d v="2022-06-17T00:00:00"/>
    <x v="1180"/>
    <n v="2899420"/>
    <n v="240642"/>
    <x v="8"/>
    <s v="cod"/>
    <n v="3992778"/>
    <n v="0.94315659679408137"/>
    <x v="2"/>
  </r>
  <r>
    <s v="ODR1923496450w"/>
    <s v="C394803L"/>
    <x v="400"/>
    <s v="P497435"/>
    <n v="26390"/>
    <n v="16"/>
    <n v="4222400"/>
    <n v="0"/>
    <n v="4222400"/>
    <n v="1"/>
    <x v="1"/>
    <n v="0"/>
    <n v="1"/>
    <d v="2021-10-08T00:00:00"/>
    <x v="1181"/>
    <n v="252300"/>
    <n v="17400"/>
    <x v="11"/>
    <s v="cod"/>
    <n v="3944000"/>
    <n v="0.93406593406593408"/>
    <x v="0"/>
  </r>
  <r>
    <s v="ODR1383566289y"/>
    <s v="C404192L"/>
    <x v="49"/>
    <s v="P357201"/>
    <n v="420500"/>
    <n v="1"/>
    <n v="4205000"/>
    <n v="0"/>
    <n v="4205000"/>
    <n v="1"/>
    <x v="0"/>
    <n v="1"/>
    <n v="1"/>
    <d v="2021-07-06T00:00:00"/>
    <x v="1182"/>
    <n v="4205000"/>
    <n v="260710"/>
    <x v="10"/>
    <s v="cod"/>
    <n v="3944290"/>
    <n v="0.93799999999999994"/>
    <x v="2"/>
  </r>
  <r>
    <s v="ODR4633925975t"/>
    <s v="C751410L"/>
    <x v="40"/>
    <s v="P673245"/>
    <n v="419630"/>
    <n v="1"/>
    <n v="4196300"/>
    <n v="0"/>
    <n v="4196300"/>
    <n v="1"/>
    <x v="0"/>
    <n v="0"/>
    <n v="1"/>
    <d v="2022-06-04T00:00:00"/>
    <x v="1183"/>
    <n v="4196300"/>
    <n v="318884"/>
    <x v="9"/>
    <s v="cod"/>
    <n v="3877416"/>
    <n v="0.9240082930200415"/>
    <x v="2"/>
  </r>
  <r>
    <s v="ODR6892617702e"/>
    <s v="C784615L"/>
    <x v="364"/>
    <s v="P954748"/>
    <n v="41876"/>
    <n v="10"/>
    <n v="4187600"/>
    <n v="0"/>
    <n v="4187600"/>
    <n v="1"/>
    <x v="1"/>
    <n v="0"/>
    <n v="4"/>
    <d v="2021-12-11T00:00:00"/>
    <x v="1184"/>
    <n v="319000"/>
    <n v="28072"/>
    <x v="11"/>
    <s v="Payaxis"/>
    <n v="3906880"/>
    <n v="0.93296398891966759"/>
    <x v="0"/>
  </r>
  <r>
    <s v="ODR6161587775s"/>
    <s v="C857803L"/>
    <x v="237"/>
    <s v="P386885"/>
    <n v="37990"/>
    <n v="11"/>
    <n v="4178900"/>
    <n v="0"/>
    <n v="4178900"/>
    <n v="1"/>
    <x v="1"/>
    <n v="0"/>
    <n v="8"/>
    <d v="2021-07-15T00:00:00"/>
    <x v="1185"/>
    <n v="379900"/>
    <n v="30392"/>
    <x v="11"/>
    <s v="ublcreditcard"/>
    <n v="3844588"/>
    <n v="0.92"/>
    <x v="0"/>
  </r>
  <r>
    <s v="ODR5370519349j"/>
    <s v="C988804L"/>
    <x v="379"/>
    <s v="P996724"/>
    <n v="417600"/>
    <n v="1"/>
    <n v="4176000"/>
    <n v="0"/>
    <n v="4176000"/>
    <n v="1"/>
    <x v="0"/>
    <n v="1"/>
    <n v="1"/>
    <d v="2021-10-12T00:00:00"/>
    <x v="1186"/>
    <n v="4176000"/>
    <n v="283968"/>
    <x v="10"/>
    <s v="cod"/>
    <n v="3892032"/>
    <n v="0.93200000000000005"/>
    <x v="2"/>
  </r>
  <r>
    <s v="ODR8316541092v"/>
    <s v="C437156L"/>
    <x v="377"/>
    <s v="P607215"/>
    <n v="417600"/>
    <n v="1"/>
    <n v="4176000"/>
    <n v="0"/>
    <n v="4176000"/>
    <n v="1"/>
    <x v="0"/>
    <n v="0"/>
    <n v="1"/>
    <d v="2021-08-22T00:00:00"/>
    <x v="1187"/>
    <n v="4176000"/>
    <n v="325728"/>
    <x v="3"/>
    <s v="cod"/>
    <n v="3850272"/>
    <n v="0.92200000000000004"/>
    <x v="2"/>
  </r>
  <r>
    <s v="ODR2630253942b"/>
    <s v="C216058L"/>
    <x v="28"/>
    <s v="P846918"/>
    <n v="139200"/>
    <n v="3"/>
    <n v="4176000"/>
    <n v="0"/>
    <n v="4176000"/>
    <n v="1"/>
    <x v="1"/>
    <n v="0"/>
    <n v="1"/>
    <d v="2022-07-24T00:00:00"/>
    <x v="1188"/>
    <n v="1392000"/>
    <n v="112752"/>
    <x v="6"/>
    <s v="cod"/>
    <n v="3837744"/>
    <n v="0.91900000000000004"/>
    <x v="2"/>
  </r>
  <r>
    <s v="ODR6802224892w"/>
    <s v="C729816L"/>
    <x v="405"/>
    <s v="P664665"/>
    <n v="139200"/>
    <n v="3"/>
    <n v="4176000"/>
    <n v="0"/>
    <n v="4176000"/>
    <n v="1"/>
    <x v="0"/>
    <n v="0"/>
    <n v="1"/>
    <d v="2021-07-21T00:00:00"/>
    <x v="836"/>
    <n v="4883600"/>
    <n v="410176"/>
    <x v="0"/>
    <s v="cod"/>
    <n v="2945472"/>
    <n v="0.70533333333333337"/>
    <x v="2"/>
  </r>
  <r>
    <s v="ODR7941465123v"/>
    <s v="C816287L"/>
    <x v="369"/>
    <s v="P423958"/>
    <n v="208800"/>
    <n v="2"/>
    <n v="4176000"/>
    <n v="0"/>
    <n v="4176000"/>
    <n v="1"/>
    <x v="1"/>
    <n v="0"/>
    <n v="1"/>
    <d v="2022-05-18T00:00:00"/>
    <x v="1189"/>
    <n v="2262000"/>
    <n v="140244"/>
    <x v="7"/>
    <s v="cod"/>
    <n v="3895512"/>
    <n v="0.93283333333333329"/>
    <x v="2"/>
  </r>
  <r>
    <s v="ODR4657488380y"/>
    <s v="C512943L"/>
    <x v="14"/>
    <s v="P859391"/>
    <n v="139200"/>
    <n v="3"/>
    <n v="4176000"/>
    <n v="0"/>
    <n v="4176000"/>
    <n v="1"/>
    <x v="0"/>
    <n v="1"/>
    <n v="1"/>
    <d v="2021-09-01T00:00:00"/>
    <x v="1190"/>
    <n v="1392000"/>
    <n v="104400"/>
    <x v="7"/>
    <s v="cod"/>
    <n v="3862800"/>
    <n v="0.92500000000000004"/>
    <x v="2"/>
  </r>
  <r>
    <s v="ODR3192885816x"/>
    <s v="C636068L"/>
    <x v="269"/>
    <s v="P573715"/>
    <n v="417542"/>
    <n v="1"/>
    <n v="4175420"/>
    <n v="0"/>
    <n v="4175420"/>
    <n v="1"/>
    <x v="0"/>
    <n v="1"/>
    <n v="1"/>
    <d v="2022-01-26T00:00:00"/>
    <x v="1058"/>
    <n v="5219420"/>
    <n v="407102"/>
    <x v="7"/>
    <s v="cod"/>
    <n v="3768318"/>
    <n v="0.90250034727045425"/>
    <x v="2"/>
  </r>
  <r>
    <s v="ODR4111691801w"/>
    <s v="C274315L"/>
    <x v="59"/>
    <s v="P666317"/>
    <n v="417310"/>
    <n v="1"/>
    <n v="4173100"/>
    <n v="0"/>
    <n v="4173100"/>
    <n v="1"/>
    <x v="1"/>
    <n v="0"/>
    <n v="4"/>
    <d v="2021-09-13T00:00:00"/>
    <x v="1191"/>
    <n v="4173100"/>
    <n v="271208"/>
    <x v="7"/>
    <s v="Payaxis"/>
    <n v="3901892"/>
    <n v="0.93501042390548994"/>
    <x v="2"/>
  </r>
  <r>
    <s v="ODR2217903438e"/>
    <s v="C864410L"/>
    <x v="137"/>
    <s v="P319315"/>
    <n v="417020"/>
    <n v="1"/>
    <n v="4170200"/>
    <n v="0"/>
    <n v="4170200"/>
    <n v="1"/>
    <x v="1"/>
    <n v="0"/>
    <n v="4"/>
    <d v="2021-11-15T00:00:00"/>
    <x v="1192"/>
    <n v="4170200"/>
    <n v="346086"/>
    <x v="9"/>
    <s v="Payaxis"/>
    <n v="3824114"/>
    <n v="0.91700973574408906"/>
    <x v="2"/>
  </r>
  <r>
    <s v="ODR4967932874u"/>
    <s v="C864410L"/>
    <x v="36"/>
    <s v="P877240"/>
    <n v="417020"/>
    <n v="1"/>
    <n v="4170200"/>
    <n v="0"/>
    <n v="4170200"/>
    <n v="1"/>
    <x v="0"/>
    <n v="0"/>
    <n v="7"/>
    <d v="2021-11-15T00:00:00"/>
    <x v="1193"/>
    <n v="4170200"/>
    <n v="283562"/>
    <x v="9"/>
    <s v="Easypay"/>
    <n v="3886638"/>
    <n v="0.93200278164116834"/>
    <x v="2"/>
  </r>
  <r>
    <s v="ODR7299380062d"/>
    <s v="C316209L"/>
    <x v="38"/>
    <s v="P402840"/>
    <n v="415280"/>
    <n v="1"/>
    <n v="4152800"/>
    <n v="0"/>
    <n v="4152800"/>
    <n v="1"/>
    <x v="0"/>
    <n v="0"/>
    <n v="3"/>
    <d v="2022-05-26T00:00:00"/>
    <x v="1146"/>
    <n v="4431200"/>
    <n v="394342"/>
    <x v="9"/>
    <s v="customercredit"/>
    <n v="3758458"/>
    <n v="0.90504189944134084"/>
    <x v="2"/>
  </r>
  <r>
    <s v="ODR3284665009k"/>
    <s v="C425987L"/>
    <x v="48"/>
    <s v="P504425"/>
    <n v="414700"/>
    <n v="1"/>
    <n v="4147000"/>
    <n v="0"/>
    <n v="4147000"/>
    <n v="1"/>
    <x v="0"/>
    <n v="0"/>
    <n v="1"/>
    <d v="2021-07-19T00:00:00"/>
    <x v="1194"/>
    <n v="4147000"/>
    <n v="356642"/>
    <x v="9"/>
    <s v="cod"/>
    <n v="3790358"/>
    <n v="0.91400000000000003"/>
    <x v="2"/>
  </r>
  <r>
    <s v="ODR4278280889o"/>
    <s v="C453519L"/>
    <x v="369"/>
    <s v="P629836"/>
    <n v="413540"/>
    <n v="1"/>
    <n v="4135400"/>
    <n v="0"/>
    <n v="4135400"/>
    <n v="1"/>
    <x v="0"/>
    <n v="1"/>
    <n v="1"/>
    <d v="2022-05-01T00:00:00"/>
    <x v="1195"/>
    <n v="4135400"/>
    <n v="248124"/>
    <x v="12"/>
    <s v="cod"/>
    <n v="3887276"/>
    <n v="0.94"/>
    <x v="2"/>
  </r>
  <r>
    <s v="ODR4081374234f"/>
    <s v="C213587L"/>
    <x v="226"/>
    <s v="P629836"/>
    <n v="413540"/>
    <n v="1"/>
    <n v="4135400"/>
    <n v="0"/>
    <n v="4135400"/>
    <n v="1"/>
    <x v="0"/>
    <n v="0"/>
    <n v="1"/>
    <d v="2022-05-28T00:00:00"/>
    <x v="1195"/>
    <n v="4135400"/>
    <n v="248124"/>
    <x v="12"/>
    <s v="cod"/>
    <n v="3887276"/>
    <n v="0.94"/>
    <x v="2"/>
  </r>
  <r>
    <s v="ODR9588677269c"/>
    <s v="C350869L"/>
    <x v="24"/>
    <s v="P173440"/>
    <n v="412496"/>
    <n v="1"/>
    <n v="4124960"/>
    <n v="0"/>
    <n v="4124960"/>
    <n v="1"/>
    <x v="1"/>
    <n v="0"/>
    <n v="1"/>
    <d v="2022-07-04T00:00:00"/>
    <x v="1142"/>
    <n v="4495000"/>
    <n v="328106"/>
    <x v="8"/>
    <s v="cod"/>
    <n v="3796854"/>
    <n v="0.92045838020247472"/>
    <x v="2"/>
  </r>
  <r>
    <s v="ODR3578131965b"/>
    <s v="C266788L"/>
    <x v="146"/>
    <s v="P632123"/>
    <n v="411800"/>
    <n v="1"/>
    <n v="4118000"/>
    <n v="0"/>
    <n v="4118000"/>
    <n v="1"/>
    <x v="0"/>
    <n v="1"/>
    <n v="4"/>
    <d v="2022-06-06T00:00:00"/>
    <x v="1196"/>
    <n v="4118000"/>
    <n v="345912"/>
    <x v="10"/>
    <s v="Payaxis"/>
    <n v="3772088"/>
    <n v="0.91600000000000004"/>
    <x v="2"/>
  </r>
  <r>
    <s v="ODR5092892781r"/>
    <s v="C393272L"/>
    <x v="166"/>
    <s v="P645340"/>
    <n v="411800"/>
    <n v="1"/>
    <n v="4118000"/>
    <n v="0"/>
    <n v="4118000"/>
    <n v="1"/>
    <x v="1"/>
    <n v="0"/>
    <n v="4"/>
    <d v="2022-03-02T00:00:00"/>
    <x v="1197"/>
    <n v="4118000"/>
    <n v="333558"/>
    <x v="3"/>
    <s v="Payaxis"/>
    <n v="3784442"/>
    <n v="0.91900000000000004"/>
    <x v="2"/>
  </r>
  <r>
    <s v="ODR2052932491a"/>
    <s v="C571352L"/>
    <x v="109"/>
    <s v="P631722"/>
    <n v="409422"/>
    <n v="1"/>
    <n v="4094220"/>
    <n v="0"/>
    <n v="4094220"/>
    <n v="1"/>
    <x v="0"/>
    <n v="1"/>
    <n v="1"/>
    <d v="2022-03-12T00:00:00"/>
    <x v="1198"/>
    <n v="4094220"/>
    <n v="315230"/>
    <x v="2"/>
    <s v="cod"/>
    <n v="3778990"/>
    <n v="0.92300609151437885"/>
    <x v="2"/>
  </r>
  <r>
    <s v="ODR8624303928d"/>
    <s v="C790783L"/>
    <x v="388"/>
    <s v="P133080"/>
    <n v="407160"/>
    <n v="1"/>
    <n v="4071600"/>
    <n v="0"/>
    <n v="4071600"/>
    <n v="1"/>
    <x v="0"/>
    <n v="1"/>
    <n v="1"/>
    <d v="2021-09-21T00:00:00"/>
    <x v="1199"/>
    <n v="4071600"/>
    <n v="293132"/>
    <x v="6"/>
    <s v="cod"/>
    <n v="3778468"/>
    <n v="0.92800569800569799"/>
    <x v="2"/>
  </r>
  <r>
    <s v="ODR9295329783f"/>
    <s v="C713425L"/>
    <x v="401"/>
    <s v="P788145"/>
    <n v="406000"/>
    <n v="1"/>
    <n v="4060000"/>
    <n v="0"/>
    <n v="4060000"/>
    <n v="1"/>
    <x v="1"/>
    <n v="0"/>
    <n v="1"/>
    <d v="2021-09-21T00:00:00"/>
    <x v="1200"/>
    <n v="4060000"/>
    <n v="304500"/>
    <x v="1"/>
    <s v="cod"/>
    <n v="3755500"/>
    <n v="0.92500000000000004"/>
    <x v="2"/>
  </r>
  <r>
    <s v="ODR3430855209h"/>
    <s v="C374672L"/>
    <x v="205"/>
    <s v="P673855"/>
    <n v="406000"/>
    <n v="1"/>
    <n v="4060000"/>
    <n v="0"/>
    <n v="4060000"/>
    <n v="1"/>
    <x v="0"/>
    <n v="0"/>
    <n v="1"/>
    <d v="2021-07-17T00:00:00"/>
    <x v="1201"/>
    <n v="4060000"/>
    <n v="332920"/>
    <x v="9"/>
    <s v="cod"/>
    <n v="3727080"/>
    <n v="0.91800000000000004"/>
    <x v="2"/>
  </r>
  <r>
    <s v="ODR1471175330o"/>
    <s v="C868378L"/>
    <x v="144"/>
    <s v="P898417"/>
    <n v="406000"/>
    <n v="1"/>
    <n v="4060000"/>
    <n v="0"/>
    <n v="4060000"/>
    <n v="1"/>
    <x v="1"/>
    <n v="0"/>
    <n v="9"/>
    <d v="2021-08-18T00:00:00"/>
    <x v="1202"/>
    <n v="4060000"/>
    <n v="353220"/>
    <x v="9"/>
    <s v="mygateway"/>
    <n v="3706780"/>
    <n v="0.91300000000000003"/>
    <x v="2"/>
  </r>
  <r>
    <s v="ODR7565116662f"/>
    <s v="C374672L"/>
    <x v="373"/>
    <s v="P886999"/>
    <n v="406000"/>
    <n v="1"/>
    <n v="4060000"/>
    <n v="0"/>
    <n v="4060000"/>
    <n v="1"/>
    <x v="0"/>
    <n v="0"/>
    <n v="1"/>
    <d v="2021-07-17T00:00:00"/>
    <x v="1203"/>
    <n v="4060000"/>
    <n v="276080"/>
    <x v="9"/>
    <s v="cod"/>
    <n v="3783920"/>
    <n v="0.93200000000000005"/>
    <x v="2"/>
  </r>
  <r>
    <s v="ODR2968474923o"/>
    <s v="C182629L"/>
    <x v="322"/>
    <s v="P837603"/>
    <n v="406000"/>
    <n v="1"/>
    <n v="4060000"/>
    <n v="0"/>
    <n v="4060000"/>
    <n v="1"/>
    <x v="0"/>
    <n v="1"/>
    <n v="1"/>
    <d v="2021-07-24T00:00:00"/>
    <x v="1204"/>
    <n v="4060000"/>
    <n v="276080"/>
    <x v="9"/>
    <s v="cod"/>
    <n v="3783920"/>
    <n v="0.93200000000000005"/>
    <x v="2"/>
  </r>
  <r>
    <s v="ODR1605333682k"/>
    <s v="C374672L"/>
    <x v="265"/>
    <s v="P128276"/>
    <n v="406000"/>
    <n v="1"/>
    <n v="4060000"/>
    <n v="0"/>
    <n v="4060000"/>
    <n v="1"/>
    <x v="0"/>
    <n v="0"/>
    <n v="1"/>
    <d v="2021-07-17T00:00:00"/>
    <x v="1205"/>
    <n v="4060000"/>
    <n v="324800"/>
    <x v="9"/>
    <s v="cod"/>
    <n v="3735200"/>
    <n v="0.92"/>
    <x v="2"/>
  </r>
  <r>
    <s v="ODR8971262001k"/>
    <s v="C910877L"/>
    <x v="110"/>
    <s v="P730840"/>
    <n v="406000"/>
    <n v="1"/>
    <n v="4060000"/>
    <n v="0"/>
    <n v="4060000"/>
    <n v="1"/>
    <x v="1"/>
    <n v="0"/>
    <n v="1"/>
    <d v="2022-01-19T00:00:00"/>
    <x v="1206"/>
    <n v="4060000"/>
    <n v="267960"/>
    <x v="9"/>
    <s v="cod"/>
    <n v="3792040"/>
    <n v="0.93400000000000005"/>
    <x v="2"/>
  </r>
  <r>
    <s v="ODR2266317422p"/>
    <s v="C412936L"/>
    <x v="17"/>
    <s v="P964141"/>
    <n v="406000"/>
    <n v="1"/>
    <n v="4060000"/>
    <n v="0"/>
    <n v="4060000"/>
    <n v="1"/>
    <x v="1"/>
    <n v="0"/>
    <n v="1"/>
    <d v="2021-07-16T00:00:00"/>
    <x v="1207"/>
    <n v="4060000"/>
    <n v="308560"/>
    <x v="0"/>
    <s v="cod"/>
    <n v="3751440"/>
    <n v="0.92400000000000004"/>
    <x v="2"/>
  </r>
  <r>
    <s v="ODR6904035318k"/>
    <s v="C996508L"/>
    <x v="275"/>
    <s v="P840720"/>
    <n v="81200"/>
    <n v="5"/>
    <n v="4060000"/>
    <n v="0"/>
    <n v="4060000"/>
    <n v="1"/>
    <x v="0"/>
    <n v="0"/>
    <n v="1"/>
    <d v="2021-07-10T00:00:00"/>
    <x v="1208"/>
    <n v="812000"/>
    <n v="71456"/>
    <x v="11"/>
    <s v="cod"/>
    <n v="3702720"/>
    <n v="0.91200000000000003"/>
    <x v="2"/>
  </r>
  <r>
    <s v="ODR3192122891p"/>
    <s v="C126672L"/>
    <x v="343"/>
    <s v="P775971"/>
    <n v="406000"/>
    <n v="1"/>
    <n v="4060000"/>
    <n v="0"/>
    <n v="4060000"/>
    <n v="1"/>
    <x v="1"/>
    <n v="0"/>
    <n v="1"/>
    <d v="2021-12-18T00:00:00"/>
    <x v="1209"/>
    <n v="4060000"/>
    <n v="292320"/>
    <x v="7"/>
    <s v="cod"/>
    <n v="3767680"/>
    <n v="0.92800000000000005"/>
    <x v="2"/>
  </r>
  <r>
    <s v="ODR4748220082x"/>
    <s v="C741634L"/>
    <x v="61"/>
    <s v="P295127"/>
    <n v="203000"/>
    <n v="2"/>
    <n v="4060000"/>
    <n v="0"/>
    <n v="4060000"/>
    <n v="1"/>
    <x v="0"/>
    <n v="1"/>
    <n v="1"/>
    <d v="2021-07-09T00:00:00"/>
    <x v="1210"/>
    <n v="2030000"/>
    <n v="178640"/>
    <x v="7"/>
    <s v="cod"/>
    <n v="3702720"/>
    <n v="0.91200000000000003"/>
    <x v="2"/>
  </r>
  <r>
    <s v="ODR9796365084d"/>
    <s v="C892699L"/>
    <x v="5"/>
    <s v="P226235"/>
    <n v="406000"/>
    <n v="1"/>
    <n v="4060000"/>
    <n v="0"/>
    <n v="4060000"/>
    <n v="1"/>
    <x v="0"/>
    <n v="1"/>
    <n v="1"/>
    <d v="2021-12-10T00:00:00"/>
    <x v="1211"/>
    <n v="4060000"/>
    <n v="251720"/>
    <x v="7"/>
    <s v="cod"/>
    <n v="3808280"/>
    <n v="0.93799999999999994"/>
    <x v="2"/>
  </r>
  <r>
    <s v="ODR5935374871t"/>
    <s v="C195614L"/>
    <x v="100"/>
    <s v="P660943"/>
    <n v="202942"/>
    <n v="2"/>
    <n v="4058840"/>
    <n v="0"/>
    <n v="4058840"/>
    <n v="1"/>
    <x v="0"/>
    <n v="0"/>
    <n v="1"/>
    <d v="2022-07-18T00:00:00"/>
    <x v="134"/>
    <n v="2029420"/>
    <n v="152192"/>
    <x v="6"/>
    <s v="cod"/>
    <n v="3754456"/>
    <n v="0.92500714489854241"/>
    <x v="2"/>
  </r>
  <r>
    <s v="ODR5802459365i"/>
    <s v="C189483L"/>
    <x v="145"/>
    <s v="P333128"/>
    <n v="405710"/>
    <n v="1"/>
    <n v="4057100"/>
    <n v="0"/>
    <n v="4057100"/>
    <n v="1"/>
    <x v="0"/>
    <n v="0"/>
    <n v="1"/>
    <d v="2021-07-22T00:00:00"/>
    <x v="1212"/>
    <n v="4057100"/>
    <n v="263668"/>
    <x v="9"/>
    <s v="cod"/>
    <n v="3793432"/>
    <n v="0.93501072194424584"/>
    <x v="2"/>
  </r>
  <r>
    <s v="ODR4186864844u"/>
    <s v="C528351L"/>
    <x v="26"/>
    <s v="P478155"/>
    <n v="405420"/>
    <n v="1"/>
    <n v="4054200"/>
    <n v="0"/>
    <n v="4054200"/>
    <n v="1"/>
    <x v="1"/>
    <n v="0"/>
    <n v="1"/>
    <d v="2022-06-09T00:00:00"/>
    <x v="1213"/>
    <n v="4054200"/>
    <n v="332398"/>
    <x v="10"/>
    <s v="cod"/>
    <n v="3721802"/>
    <n v="0.91801144492131614"/>
    <x v="2"/>
  </r>
  <r>
    <s v="ODR4699160818x"/>
    <s v="C668516L"/>
    <x v="302"/>
    <s v="P348769"/>
    <n v="405420"/>
    <n v="1"/>
    <n v="4054200"/>
    <n v="0"/>
    <n v="4054200"/>
    <n v="1"/>
    <x v="0"/>
    <n v="1"/>
    <n v="1"/>
    <d v="2022-06-11T00:00:00"/>
    <x v="1214"/>
    <n v="4054200"/>
    <n v="255374"/>
    <x v="7"/>
    <s v="cod"/>
    <n v="3798826"/>
    <n v="0.93701001430615161"/>
    <x v="2"/>
  </r>
  <r>
    <s v="ODR5157070723k"/>
    <s v="C945606L"/>
    <x v="285"/>
    <s v="P870886"/>
    <n v="405130"/>
    <n v="1"/>
    <n v="4051300"/>
    <n v="0"/>
    <n v="4051300"/>
    <n v="1"/>
    <x v="0"/>
    <n v="0"/>
    <n v="1"/>
    <d v="2021-12-14T00:00:00"/>
    <x v="1215"/>
    <n v="4010700"/>
    <n v="332862"/>
    <x v="2"/>
    <s v="cod"/>
    <n v="3718438"/>
    <n v="0.91783822476735866"/>
    <x v="2"/>
  </r>
  <r>
    <s v="ODR5867571533v"/>
    <s v="C245316L"/>
    <x v="126"/>
    <s v="P121144"/>
    <n v="202420"/>
    <n v="2"/>
    <n v="4048400"/>
    <n v="0"/>
    <n v="4048400"/>
    <n v="1"/>
    <x v="0"/>
    <n v="0"/>
    <n v="1"/>
    <d v="2022-05-16T00:00:00"/>
    <x v="1216"/>
    <n v="2024200"/>
    <n v="178118"/>
    <x v="7"/>
    <s v="cod"/>
    <n v="3692164"/>
    <n v="0.91200573065902579"/>
    <x v="2"/>
  </r>
  <r>
    <s v="ODR3616191030p"/>
    <s v="C960526L"/>
    <x v="361"/>
    <s v="P657864"/>
    <n v="403100"/>
    <n v="1"/>
    <n v="4031000"/>
    <n v="0"/>
    <n v="4031000"/>
    <n v="1"/>
    <x v="0"/>
    <n v="1"/>
    <n v="3"/>
    <d v="2021-09-24T00:00:00"/>
    <x v="1217"/>
    <n v="4031000"/>
    <n v="245862"/>
    <x v="7"/>
    <s v="customercredit"/>
    <n v="3785138"/>
    <n v="0.93900719424460433"/>
    <x v="2"/>
  </r>
  <r>
    <s v="ODR4299217054h"/>
    <s v="C545786L"/>
    <x v="128"/>
    <s v="P215611"/>
    <n v="403100"/>
    <n v="1"/>
    <n v="4031000"/>
    <n v="0"/>
    <n v="4031000"/>
    <n v="1"/>
    <x v="1"/>
    <n v="0"/>
    <n v="1"/>
    <d v="2022-04-11T00:00:00"/>
    <x v="1218"/>
    <n v="4031000"/>
    <n v="342606"/>
    <x v="7"/>
    <s v="cod"/>
    <n v="3688394"/>
    <n v="0.9150071942446043"/>
    <x v="2"/>
  </r>
  <r>
    <s v="ODR5258945639u"/>
    <s v="C298406L"/>
    <x v="287"/>
    <s v="P504571"/>
    <n v="403100"/>
    <n v="1"/>
    <n v="4031000"/>
    <n v="0"/>
    <n v="4031000"/>
    <n v="1"/>
    <x v="0"/>
    <n v="1"/>
    <n v="1"/>
    <d v="2021-08-21T00:00:00"/>
    <x v="1219"/>
    <n v="4031000"/>
    <n v="266046"/>
    <x v="7"/>
    <s v="cod"/>
    <n v="3764954"/>
    <n v="0.93400000000000005"/>
    <x v="2"/>
  </r>
  <r>
    <s v="ODR3372377561w"/>
    <s v="C874790L"/>
    <x v="255"/>
    <s v="P527104"/>
    <n v="403100"/>
    <n v="1"/>
    <n v="4031000"/>
    <n v="0"/>
    <n v="4031000"/>
    <n v="1"/>
    <x v="1"/>
    <n v="0"/>
    <n v="7"/>
    <d v="2022-02-10T00:00:00"/>
    <x v="780"/>
    <n v="4031000"/>
    <n v="310358"/>
    <x v="7"/>
    <s v="Easypay"/>
    <n v="3720642"/>
    <n v="0.92300719424460431"/>
    <x v="2"/>
  </r>
  <r>
    <s v="ODR2365956861y"/>
    <s v="C271561L"/>
    <x v="93"/>
    <s v="P633207"/>
    <n v="403100"/>
    <n v="1"/>
    <n v="4031000"/>
    <n v="0"/>
    <n v="4031000"/>
    <n v="1"/>
    <x v="1"/>
    <n v="0"/>
    <n v="7"/>
    <d v="2022-03-06T00:00:00"/>
    <x v="1220"/>
    <n v="4031000"/>
    <n v="298294"/>
    <x v="7"/>
    <s v="Easypay"/>
    <n v="3732706"/>
    <n v="0.92600000000000005"/>
    <x v="2"/>
  </r>
  <r>
    <s v="ODR8834882481v"/>
    <s v="C685247L"/>
    <x v="124"/>
    <s v="P633207"/>
    <n v="403100"/>
    <n v="1"/>
    <n v="4031000"/>
    <n v="0"/>
    <n v="4031000"/>
    <n v="1"/>
    <x v="1"/>
    <n v="0"/>
    <n v="1"/>
    <d v="2022-03-17T00:00:00"/>
    <x v="1220"/>
    <n v="4031000"/>
    <n v="298294"/>
    <x v="7"/>
    <s v="cod"/>
    <n v="3732706"/>
    <n v="0.92600000000000005"/>
    <x v="2"/>
  </r>
  <r>
    <s v="ODR1631307151n"/>
    <s v="C699837L"/>
    <x v="43"/>
    <s v="P140542"/>
    <n v="403100"/>
    <n v="1"/>
    <n v="4031000"/>
    <n v="0"/>
    <n v="4031000"/>
    <n v="1"/>
    <x v="0"/>
    <n v="1"/>
    <n v="1"/>
    <d v="2022-01-27T00:00:00"/>
    <x v="653"/>
    <n v="4031000"/>
    <n v="342606"/>
    <x v="7"/>
    <s v="cod"/>
    <n v="3688394"/>
    <n v="0.9150071942446043"/>
    <x v="2"/>
  </r>
  <r>
    <s v="ODR2739452780a"/>
    <s v="C318908L"/>
    <x v="381"/>
    <s v="P527104"/>
    <n v="403100"/>
    <n v="1"/>
    <n v="4031000"/>
    <n v="0"/>
    <n v="4031000"/>
    <n v="1"/>
    <x v="1"/>
    <n v="0"/>
    <n v="1"/>
    <d v="2022-04-04T00:00:00"/>
    <x v="780"/>
    <n v="4031000"/>
    <n v="310358"/>
    <x v="7"/>
    <s v="cod"/>
    <n v="3720642"/>
    <n v="0.92300719424460431"/>
    <x v="2"/>
  </r>
  <r>
    <s v="ODR7946942922o"/>
    <s v="C360321L"/>
    <x v="396"/>
    <s v="P140542"/>
    <n v="403100"/>
    <n v="1"/>
    <n v="4031000"/>
    <n v="0"/>
    <n v="4031000"/>
    <n v="1"/>
    <x v="0"/>
    <n v="1"/>
    <n v="1"/>
    <d v="2022-03-22T00:00:00"/>
    <x v="653"/>
    <n v="4031000"/>
    <n v="342606"/>
    <x v="7"/>
    <s v="cod"/>
    <n v="3688394"/>
    <n v="0.9150071942446043"/>
    <x v="2"/>
  </r>
  <r>
    <s v="ODR7262799637a"/>
    <s v="C754495L"/>
    <x v="133"/>
    <s v="P633207"/>
    <n v="403100"/>
    <n v="1"/>
    <n v="4031000"/>
    <n v="0"/>
    <n v="4031000"/>
    <n v="1"/>
    <x v="1"/>
    <n v="0"/>
    <n v="1"/>
    <d v="2021-07-11T00:00:00"/>
    <x v="1220"/>
    <n v="4031000"/>
    <n v="298294"/>
    <x v="7"/>
    <s v="cod"/>
    <n v="3732706"/>
    <n v="0.92600000000000005"/>
    <x v="2"/>
  </r>
  <r>
    <s v="ODR9955971177q"/>
    <s v="C370534L"/>
    <x v="127"/>
    <s v="P787667"/>
    <n v="403100"/>
    <n v="1"/>
    <n v="4031000"/>
    <n v="0"/>
    <n v="4031000"/>
    <n v="1"/>
    <x v="0"/>
    <n v="1"/>
    <n v="1"/>
    <d v="2022-05-22T00:00:00"/>
    <x v="1221"/>
    <n v="4031000"/>
    <n v="306356"/>
    <x v="7"/>
    <s v="cod"/>
    <n v="3724644"/>
    <n v="0.92400000000000004"/>
    <x v="2"/>
  </r>
  <r>
    <s v="ODR4311531716z"/>
    <s v="C378820L"/>
    <x v="225"/>
    <s v="P633207"/>
    <n v="403100"/>
    <n v="1"/>
    <n v="4031000"/>
    <n v="0"/>
    <n v="4031000"/>
    <n v="1"/>
    <x v="1"/>
    <n v="0"/>
    <n v="4"/>
    <d v="2022-05-12T00:00:00"/>
    <x v="1220"/>
    <n v="4031000"/>
    <n v="298294"/>
    <x v="7"/>
    <s v="Payaxis"/>
    <n v="3732706"/>
    <n v="0.92600000000000005"/>
    <x v="2"/>
  </r>
  <r>
    <s v="ODR1430981890i"/>
    <s v="C116160L"/>
    <x v="336"/>
    <s v="P650191"/>
    <n v="403100"/>
    <n v="1"/>
    <n v="4031000"/>
    <n v="0"/>
    <n v="4031000"/>
    <n v="1"/>
    <x v="1"/>
    <n v="0"/>
    <n v="1"/>
    <d v="2022-05-05T00:00:00"/>
    <x v="1222"/>
    <n v="4031000"/>
    <n v="290232"/>
    <x v="7"/>
    <s v="cod"/>
    <n v="3740768"/>
    <n v="0.92800000000000005"/>
    <x v="2"/>
  </r>
  <r>
    <s v="ODR6790574594t"/>
    <s v="C956206L"/>
    <x v="153"/>
    <s v="P891517"/>
    <n v="403100"/>
    <n v="1"/>
    <n v="4031000"/>
    <n v="0"/>
    <n v="4031000"/>
    <n v="1"/>
    <x v="1"/>
    <n v="0"/>
    <n v="7"/>
    <d v="2022-04-15T00:00:00"/>
    <x v="1223"/>
    <n v="4031000"/>
    <n v="334544"/>
    <x v="7"/>
    <s v="Easypay"/>
    <n v="3696456"/>
    <n v="0.91700719424460431"/>
    <x v="2"/>
  </r>
  <r>
    <s v="ODR3407173585y"/>
    <s v="C213152L"/>
    <x v="41"/>
    <s v="P140542"/>
    <n v="403100"/>
    <n v="1"/>
    <n v="4031000"/>
    <n v="0"/>
    <n v="4031000"/>
    <n v="1"/>
    <x v="0"/>
    <n v="0"/>
    <n v="3"/>
    <d v="2022-03-23T00:00:00"/>
    <x v="653"/>
    <n v="4031000"/>
    <n v="342606"/>
    <x v="7"/>
    <s v="customercredit"/>
    <n v="3688394"/>
    <n v="0.9150071942446043"/>
    <x v="2"/>
  </r>
  <r>
    <s v="ODR9989082613a"/>
    <s v="C864846L"/>
    <x v="262"/>
    <s v="P650191"/>
    <n v="403100"/>
    <n v="1"/>
    <n v="4031000"/>
    <n v="0"/>
    <n v="4031000"/>
    <n v="1"/>
    <x v="0"/>
    <n v="0"/>
    <n v="1"/>
    <d v="2021-11-08T00:00:00"/>
    <x v="1222"/>
    <n v="4031000"/>
    <n v="290232"/>
    <x v="7"/>
    <s v="cod"/>
    <n v="3740768"/>
    <n v="0.92800000000000005"/>
    <x v="2"/>
  </r>
  <r>
    <s v="ODR2604470987j"/>
    <s v="C881371L"/>
    <x v="73"/>
    <s v="P633207"/>
    <n v="403100"/>
    <n v="1"/>
    <n v="4031000"/>
    <n v="0"/>
    <n v="4031000"/>
    <n v="1"/>
    <x v="1"/>
    <n v="0"/>
    <n v="7"/>
    <d v="2022-07-12T00:00:00"/>
    <x v="1220"/>
    <n v="4031000"/>
    <n v="298294"/>
    <x v="7"/>
    <s v="Easypay"/>
    <n v="3732706"/>
    <n v="0.92600000000000005"/>
    <x v="2"/>
  </r>
  <r>
    <s v="ODR9539666339n"/>
    <s v="C149387L"/>
    <x v="273"/>
    <s v="P707435"/>
    <n v="400200"/>
    <n v="1"/>
    <n v="4002000"/>
    <n v="0"/>
    <n v="4002000"/>
    <n v="1"/>
    <x v="0"/>
    <n v="1"/>
    <n v="1"/>
    <d v="2021-07-21T00:00:00"/>
    <x v="155"/>
    <n v="3190000"/>
    <n v="277530"/>
    <x v="10"/>
    <s v="cod"/>
    <n v="3724470"/>
    <n v="0.93065217391304345"/>
    <x v="2"/>
  </r>
  <r>
    <s v="ODR5741030587k"/>
    <s v="C248469L"/>
    <x v="174"/>
    <s v="P236646"/>
    <n v="400200"/>
    <n v="1"/>
    <n v="4002000"/>
    <n v="0"/>
    <n v="4002000"/>
    <n v="1"/>
    <x v="0"/>
    <n v="0"/>
    <n v="1"/>
    <d v="2021-07-20T00:00:00"/>
    <x v="1224"/>
    <n v="4002000"/>
    <n v="256128"/>
    <x v="10"/>
    <s v="cod"/>
    <n v="3745872"/>
    <n v="0.93600000000000005"/>
    <x v="2"/>
  </r>
  <r>
    <s v="ODR1475230603o"/>
    <s v="C604951L"/>
    <x v="382"/>
    <s v="P202781"/>
    <n v="400200"/>
    <n v="1"/>
    <n v="4002000"/>
    <n v="0"/>
    <n v="4002000"/>
    <n v="1"/>
    <x v="0"/>
    <n v="0"/>
    <n v="1"/>
    <d v="2021-09-19T00:00:00"/>
    <x v="189"/>
    <n v="4002000"/>
    <n v="288144"/>
    <x v="10"/>
    <s v="cod"/>
    <n v="3713856"/>
    <n v="0.92800000000000005"/>
    <x v="2"/>
  </r>
  <r>
    <s v="ODR8694679003i"/>
    <s v="C545162L"/>
    <x v="143"/>
    <s v="P470236"/>
    <n v="400200"/>
    <n v="1"/>
    <n v="4002000"/>
    <n v="0"/>
    <n v="4002000"/>
    <n v="1"/>
    <x v="0"/>
    <n v="0"/>
    <n v="1"/>
    <d v="2021-07-19T00:00:00"/>
    <x v="783"/>
    <n v="4002000"/>
    <n v="272136"/>
    <x v="10"/>
    <s v="cod"/>
    <n v="3729864"/>
    <n v="0.93200000000000005"/>
    <x v="2"/>
  </r>
  <r>
    <s v="ODR1819120804d"/>
    <s v="C425949L"/>
    <x v="389"/>
    <s v="P470236"/>
    <n v="400200"/>
    <n v="1"/>
    <n v="4002000"/>
    <n v="0"/>
    <n v="4002000"/>
    <n v="1"/>
    <x v="0"/>
    <n v="1"/>
    <n v="1"/>
    <d v="2021-08-08T00:00:00"/>
    <x v="783"/>
    <n v="4002000"/>
    <n v="272136"/>
    <x v="10"/>
    <s v="cod"/>
    <n v="3729864"/>
    <n v="0.93200000000000005"/>
    <x v="2"/>
  </r>
  <r>
    <s v="ODR9669707464n"/>
    <s v="C592986L"/>
    <x v="375"/>
    <s v="P703287"/>
    <n v="400200"/>
    <n v="1"/>
    <n v="4002000"/>
    <n v="0"/>
    <n v="4002000"/>
    <n v="1"/>
    <x v="0"/>
    <n v="1"/>
    <n v="1"/>
    <d v="2021-10-04T00:00:00"/>
    <x v="1225"/>
    <n v="4002000"/>
    <n v="292146"/>
    <x v="10"/>
    <s v="cod"/>
    <n v="3709854"/>
    <n v="0.92700000000000005"/>
    <x v="2"/>
  </r>
  <r>
    <s v="ODR7871599685b"/>
    <s v="C985407L"/>
    <x v="344"/>
    <s v="P236646"/>
    <n v="400200"/>
    <n v="1"/>
    <n v="4002000"/>
    <n v="0"/>
    <n v="4002000"/>
    <n v="1"/>
    <x v="0"/>
    <n v="1"/>
    <n v="1"/>
    <d v="2021-12-12T00:00:00"/>
    <x v="1224"/>
    <n v="4002000"/>
    <n v="256128"/>
    <x v="10"/>
    <s v="cod"/>
    <n v="3745872"/>
    <n v="0.93600000000000005"/>
    <x v="2"/>
  </r>
  <r>
    <s v="ODR6882237180p"/>
    <s v="C191651L"/>
    <x v="376"/>
    <s v="P202781"/>
    <n v="400200"/>
    <n v="1"/>
    <n v="4002000"/>
    <n v="0"/>
    <n v="4002000"/>
    <n v="1"/>
    <x v="0"/>
    <n v="1"/>
    <n v="1"/>
    <d v="2021-07-13T00:00:00"/>
    <x v="189"/>
    <n v="4002000"/>
    <n v="288144"/>
    <x v="10"/>
    <s v="cod"/>
    <n v="3713856"/>
    <n v="0.92800000000000005"/>
    <x v="2"/>
  </r>
  <r>
    <s v="ODR2698140325j"/>
    <s v="C487379L"/>
    <x v="238"/>
    <s v="P236646"/>
    <n v="400200"/>
    <n v="1"/>
    <n v="4002000"/>
    <n v="0"/>
    <n v="4002000"/>
    <n v="1"/>
    <x v="0"/>
    <n v="1"/>
    <n v="1"/>
    <d v="2021-10-25T00:00:00"/>
    <x v="1224"/>
    <n v="4002000"/>
    <n v="256128"/>
    <x v="10"/>
    <s v="cod"/>
    <n v="3745872"/>
    <n v="0.93600000000000005"/>
    <x v="2"/>
  </r>
  <r>
    <s v="ODR6508660341n"/>
    <s v="C200501L"/>
    <x v="87"/>
    <s v="P236646"/>
    <n v="400200"/>
    <n v="1"/>
    <n v="4002000"/>
    <n v="0"/>
    <n v="4002000"/>
    <n v="1"/>
    <x v="0"/>
    <n v="1"/>
    <n v="1"/>
    <d v="2021-08-14T00:00:00"/>
    <x v="1224"/>
    <n v="4002000"/>
    <n v="256128"/>
    <x v="10"/>
    <s v="cod"/>
    <n v="3745872"/>
    <n v="0.93600000000000005"/>
    <x v="2"/>
  </r>
  <r>
    <s v="ODR5946769432g"/>
    <s v="C553033L"/>
    <x v="167"/>
    <s v="P236646"/>
    <n v="400200"/>
    <n v="1"/>
    <n v="4002000"/>
    <n v="0"/>
    <n v="4002000"/>
    <n v="1"/>
    <x v="1"/>
    <n v="0"/>
    <n v="1"/>
    <d v="2021-08-23T00:00:00"/>
    <x v="1224"/>
    <n v="4002000"/>
    <n v="256128"/>
    <x v="10"/>
    <s v="cod"/>
    <n v="3745872"/>
    <n v="0.93600000000000005"/>
    <x v="2"/>
  </r>
  <r>
    <s v="ODR2343268072i"/>
    <s v="C221507L"/>
    <x v="192"/>
    <s v="P470236"/>
    <n v="400200"/>
    <n v="1"/>
    <n v="4002000"/>
    <n v="0"/>
    <n v="4002000"/>
    <n v="1"/>
    <x v="1"/>
    <n v="0"/>
    <n v="9"/>
    <d v="2021-09-17T00:00:00"/>
    <x v="783"/>
    <n v="4002000"/>
    <n v="272136"/>
    <x v="10"/>
    <s v="mygateway"/>
    <n v="3729864"/>
    <n v="0.93200000000000005"/>
    <x v="2"/>
  </r>
  <r>
    <s v="ODR1432592547x"/>
    <s v="C247915L"/>
    <x v="199"/>
    <s v="P236646"/>
    <n v="400200"/>
    <n v="1"/>
    <n v="4002000"/>
    <n v="0"/>
    <n v="4002000"/>
    <n v="1"/>
    <x v="0"/>
    <n v="1"/>
    <n v="1"/>
    <d v="2021-10-25T00:00:00"/>
    <x v="1224"/>
    <n v="4002000"/>
    <n v="256128"/>
    <x v="10"/>
    <s v="cod"/>
    <n v="3745872"/>
    <n v="0.93600000000000005"/>
    <x v="2"/>
  </r>
  <r>
    <s v="ODR7744681821a"/>
    <s v="C307212L"/>
    <x v="315"/>
    <s v="P236646"/>
    <n v="400200"/>
    <n v="1"/>
    <n v="4002000"/>
    <n v="0"/>
    <n v="4002000"/>
    <n v="1"/>
    <x v="0"/>
    <n v="0"/>
    <n v="1"/>
    <d v="2021-08-10T00:00:00"/>
    <x v="1224"/>
    <n v="4002000"/>
    <n v="256128"/>
    <x v="10"/>
    <s v="cod"/>
    <n v="3745872"/>
    <n v="0.93600000000000005"/>
    <x v="2"/>
  </r>
  <r>
    <s v="ODR5775169844f"/>
    <s v="C580970L"/>
    <x v="317"/>
    <s v="P236646"/>
    <n v="400200"/>
    <n v="1"/>
    <n v="4002000"/>
    <n v="0"/>
    <n v="4002000"/>
    <n v="1"/>
    <x v="0"/>
    <n v="1"/>
    <n v="1"/>
    <d v="2021-09-21T00:00:00"/>
    <x v="1224"/>
    <n v="4002000"/>
    <n v="256128"/>
    <x v="10"/>
    <s v="cod"/>
    <n v="3745872"/>
    <n v="0.93600000000000005"/>
    <x v="2"/>
  </r>
  <r>
    <s v="ODR3926386132f"/>
    <s v="C576765L"/>
    <x v="205"/>
    <s v="P470236"/>
    <n v="400200"/>
    <n v="1"/>
    <n v="4002000"/>
    <n v="0"/>
    <n v="4002000"/>
    <n v="1"/>
    <x v="0"/>
    <n v="1"/>
    <n v="1"/>
    <d v="2021-10-22T00:00:00"/>
    <x v="783"/>
    <n v="4002000"/>
    <n v="272136"/>
    <x v="10"/>
    <s v="cod"/>
    <n v="3729864"/>
    <n v="0.93200000000000005"/>
    <x v="2"/>
  </r>
  <r>
    <s v="ODR9676420233p"/>
    <s v="C198663L"/>
    <x v="184"/>
    <s v="P470236"/>
    <n v="400200"/>
    <n v="1"/>
    <n v="4002000"/>
    <n v="0"/>
    <n v="4002000"/>
    <n v="1"/>
    <x v="1"/>
    <n v="0"/>
    <n v="9"/>
    <d v="2021-07-04T00:00:00"/>
    <x v="783"/>
    <n v="4002000"/>
    <n v="272136"/>
    <x v="10"/>
    <s v="mygateway"/>
    <n v="3729864"/>
    <n v="0.93200000000000005"/>
    <x v="2"/>
  </r>
  <r>
    <s v="ODR8521417304z"/>
    <s v="C333086L"/>
    <x v="142"/>
    <s v="P470236"/>
    <n v="400200"/>
    <n v="1"/>
    <n v="4002000"/>
    <n v="0"/>
    <n v="4002000"/>
    <n v="1"/>
    <x v="0"/>
    <n v="1"/>
    <n v="1"/>
    <d v="2021-07-23T00:00:00"/>
    <x v="783"/>
    <n v="4002000"/>
    <n v="272136"/>
    <x v="10"/>
    <s v="cod"/>
    <n v="3729864"/>
    <n v="0.93200000000000005"/>
    <x v="2"/>
  </r>
  <r>
    <s v="ODR6802502073l"/>
    <s v="C814447L"/>
    <x v="172"/>
    <s v="P202781"/>
    <n v="400200"/>
    <n v="1"/>
    <n v="4002000"/>
    <n v="0"/>
    <n v="4002000"/>
    <n v="1"/>
    <x v="0"/>
    <n v="1"/>
    <n v="1"/>
    <d v="2021-07-09T00:00:00"/>
    <x v="189"/>
    <n v="4002000"/>
    <n v="288144"/>
    <x v="10"/>
    <s v="cod"/>
    <n v="3713856"/>
    <n v="0.92800000000000005"/>
    <x v="2"/>
  </r>
  <r>
    <s v="ODR9995077663x"/>
    <s v="C351295L"/>
    <x v="227"/>
    <s v="P136796"/>
    <n v="400200"/>
    <n v="1"/>
    <n v="4002000"/>
    <n v="0"/>
    <n v="4002000"/>
    <n v="1"/>
    <x v="0"/>
    <n v="1"/>
    <n v="1"/>
    <d v="2021-07-04T00:00:00"/>
    <x v="110"/>
    <n v="2610000"/>
    <n v="161820"/>
    <x v="10"/>
    <s v="cod"/>
    <n v="3840180"/>
    <n v="0.95956521739130429"/>
    <x v="2"/>
  </r>
  <r>
    <s v="ODR1182920461i"/>
    <s v="C405771L"/>
    <x v="152"/>
    <s v="P470236"/>
    <n v="400200"/>
    <n v="1"/>
    <n v="4002000"/>
    <n v="0"/>
    <n v="4002000"/>
    <n v="1"/>
    <x v="0"/>
    <n v="1"/>
    <n v="1"/>
    <d v="2021-07-06T00:00:00"/>
    <x v="783"/>
    <n v="4002000"/>
    <n v="272136"/>
    <x v="10"/>
    <s v="cod"/>
    <n v="3729864"/>
    <n v="0.93200000000000005"/>
    <x v="2"/>
  </r>
  <r>
    <s v="ODR4581460838j"/>
    <s v="C248469L"/>
    <x v="407"/>
    <s v="P202781"/>
    <n v="400200"/>
    <n v="1"/>
    <n v="4002000"/>
    <n v="0"/>
    <n v="4002000"/>
    <n v="1"/>
    <x v="1"/>
    <n v="0"/>
    <n v="1"/>
    <d v="2021-07-20T00:00:00"/>
    <x v="189"/>
    <n v="4002000"/>
    <n v="288144"/>
    <x v="10"/>
    <s v="cod"/>
    <n v="3713856"/>
    <n v="0.92800000000000005"/>
    <x v="2"/>
  </r>
  <r>
    <s v="ODR8438937164x"/>
    <s v="C236335L"/>
    <x v="370"/>
    <s v="P236646"/>
    <n v="400200"/>
    <n v="1"/>
    <n v="4002000"/>
    <n v="0"/>
    <n v="4002000"/>
    <n v="1"/>
    <x v="0"/>
    <n v="1"/>
    <n v="1"/>
    <d v="2021-09-12T00:00:00"/>
    <x v="1224"/>
    <n v="4002000"/>
    <n v="256128"/>
    <x v="10"/>
    <s v="cod"/>
    <n v="3745872"/>
    <n v="0.93600000000000005"/>
    <x v="2"/>
  </r>
  <r>
    <s v="ODR6234827809l"/>
    <s v="C505925L"/>
    <x v="338"/>
    <s v="P470236"/>
    <n v="400200"/>
    <n v="1"/>
    <n v="4002000"/>
    <n v="0"/>
    <n v="4002000"/>
    <n v="1"/>
    <x v="0"/>
    <n v="0"/>
    <n v="1"/>
    <d v="2021-12-22T00:00:00"/>
    <x v="783"/>
    <n v="4002000"/>
    <n v="272136"/>
    <x v="10"/>
    <s v="cod"/>
    <n v="3729864"/>
    <n v="0.93200000000000005"/>
    <x v="2"/>
  </r>
  <r>
    <s v="ODR6365240158x"/>
    <s v="C713207L"/>
    <x v="57"/>
    <s v="P707435"/>
    <n v="400200"/>
    <n v="1"/>
    <n v="4002000"/>
    <n v="0"/>
    <n v="4002000"/>
    <n v="1"/>
    <x v="1"/>
    <n v="0"/>
    <n v="1"/>
    <d v="2021-08-27T00:00:00"/>
    <x v="155"/>
    <n v="3190000"/>
    <n v="277530"/>
    <x v="10"/>
    <s v="cod"/>
    <n v="3724470"/>
    <n v="0.93065217391304345"/>
    <x v="2"/>
  </r>
  <r>
    <s v="ODR6278477150i"/>
    <s v="C118068L"/>
    <x v="216"/>
    <s v="P202781"/>
    <n v="400200"/>
    <n v="1"/>
    <n v="4002000"/>
    <n v="0"/>
    <n v="4002000"/>
    <n v="1"/>
    <x v="1"/>
    <n v="0"/>
    <n v="9"/>
    <d v="2021-08-09T00:00:00"/>
    <x v="189"/>
    <n v="4002000"/>
    <n v="288144"/>
    <x v="10"/>
    <s v="mygateway"/>
    <n v="3713856"/>
    <n v="0.92800000000000005"/>
    <x v="2"/>
  </r>
  <r>
    <s v="ODR2227559266n"/>
    <s v="C166448L"/>
    <x v="356"/>
    <s v="P470236"/>
    <n v="400200"/>
    <n v="1"/>
    <n v="4002000"/>
    <n v="0"/>
    <n v="4002000"/>
    <n v="1"/>
    <x v="0"/>
    <n v="1"/>
    <n v="1"/>
    <d v="2021-08-05T00:00:00"/>
    <x v="783"/>
    <n v="4002000"/>
    <n v="272136"/>
    <x v="10"/>
    <s v="cod"/>
    <n v="3729864"/>
    <n v="0.93200000000000005"/>
    <x v="2"/>
  </r>
  <r>
    <s v="ODR9976240876s"/>
    <s v="C239306L"/>
    <x v="177"/>
    <s v="P202781"/>
    <n v="400200"/>
    <n v="1"/>
    <n v="4002000"/>
    <n v="0"/>
    <n v="4002000"/>
    <n v="1"/>
    <x v="0"/>
    <n v="1"/>
    <n v="1"/>
    <d v="2021-07-21T00:00:00"/>
    <x v="189"/>
    <n v="4002000"/>
    <n v="288144"/>
    <x v="10"/>
    <s v="cod"/>
    <n v="3713856"/>
    <n v="0.92800000000000005"/>
    <x v="2"/>
  </r>
  <r>
    <s v="ODR7510211540m"/>
    <s v="C230401L"/>
    <x v="384"/>
    <s v="P707435"/>
    <n v="400200"/>
    <n v="1"/>
    <n v="4002000"/>
    <n v="0"/>
    <n v="4002000"/>
    <n v="1"/>
    <x v="0"/>
    <n v="1"/>
    <n v="1"/>
    <d v="2021-08-22T00:00:00"/>
    <x v="155"/>
    <n v="3190000"/>
    <n v="277530"/>
    <x v="10"/>
    <s v="cod"/>
    <n v="3724470"/>
    <n v="0.93065217391304345"/>
    <x v="2"/>
  </r>
  <r>
    <s v="ODR5975275466a"/>
    <s v="C673861L"/>
    <x v="378"/>
    <s v="P236646"/>
    <n v="400200"/>
    <n v="1"/>
    <n v="4002000"/>
    <n v="0"/>
    <n v="4002000"/>
    <n v="1"/>
    <x v="0"/>
    <n v="0"/>
    <n v="1"/>
    <d v="2021-08-01T00:00:00"/>
    <x v="1224"/>
    <n v="4002000"/>
    <n v="256128"/>
    <x v="10"/>
    <s v="cod"/>
    <n v="3745872"/>
    <n v="0.93600000000000005"/>
    <x v="2"/>
  </r>
  <r>
    <s v="ODR5175128471b"/>
    <s v="C191651L"/>
    <x v="371"/>
    <s v="P202781"/>
    <n v="400200"/>
    <n v="1"/>
    <n v="4002000"/>
    <n v="0"/>
    <n v="4002000"/>
    <n v="1"/>
    <x v="0"/>
    <n v="1"/>
    <n v="1"/>
    <d v="2021-07-13T00:00:00"/>
    <x v="189"/>
    <n v="4002000"/>
    <n v="288144"/>
    <x v="10"/>
    <s v="cod"/>
    <n v="3713856"/>
    <n v="0.92800000000000005"/>
    <x v="2"/>
  </r>
  <r>
    <s v="ODR8056078712y"/>
    <s v="C286374L"/>
    <x v="318"/>
    <s v="P470236"/>
    <n v="400200"/>
    <n v="1"/>
    <n v="4002000"/>
    <n v="0"/>
    <n v="4002000"/>
    <n v="1"/>
    <x v="0"/>
    <n v="1"/>
    <n v="1"/>
    <d v="2021-12-04T00:00:00"/>
    <x v="783"/>
    <n v="4002000"/>
    <n v="272136"/>
    <x v="10"/>
    <s v="cod"/>
    <n v="3729864"/>
    <n v="0.93200000000000005"/>
    <x v="2"/>
  </r>
  <r>
    <s v="ODR2579336155b"/>
    <s v="C491617L"/>
    <x v="145"/>
    <s v="P236646"/>
    <n v="400200"/>
    <n v="1"/>
    <n v="4002000"/>
    <n v="0"/>
    <n v="4002000"/>
    <n v="1"/>
    <x v="0"/>
    <n v="1"/>
    <n v="1"/>
    <d v="2021-09-27T00:00:00"/>
    <x v="1224"/>
    <n v="4002000"/>
    <n v="256128"/>
    <x v="10"/>
    <s v="cod"/>
    <n v="3745872"/>
    <n v="0.93600000000000005"/>
    <x v="2"/>
  </r>
  <r>
    <s v="ODR5031018656r"/>
    <s v="C149914L"/>
    <x v="279"/>
    <s v="P202781"/>
    <n v="400200"/>
    <n v="1"/>
    <n v="4002000"/>
    <n v="0"/>
    <n v="4002000"/>
    <n v="1"/>
    <x v="0"/>
    <n v="1"/>
    <n v="1"/>
    <d v="2021-09-07T00:00:00"/>
    <x v="189"/>
    <n v="4002000"/>
    <n v="288144"/>
    <x v="10"/>
    <s v="cod"/>
    <n v="3713856"/>
    <n v="0.92800000000000005"/>
    <x v="2"/>
  </r>
  <r>
    <s v="ODR3665057201r"/>
    <s v="C991995L"/>
    <x v="181"/>
    <s v="P470236"/>
    <n v="400200"/>
    <n v="1"/>
    <n v="4002000"/>
    <n v="0"/>
    <n v="4002000"/>
    <n v="1"/>
    <x v="0"/>
    <n v="0"/>
    <n v="1"/>
    <d v="2021-09-09T00:00:00"/>
    <x v="783"/>
    <n v="4002000"/>
    <n v="272136"/>
    <x v="10"/>
    <s v="cod"/>
    <n v="3729864"/>
    <n v="0.93200000000000005"/>
    <x v="2"/>
  </r>
  <r>
    <s v="ODR9784923274r"/>
    <s v="C991995L"/>
    <x v="125"/>
    <s v="P470236"/>
    <n v="400200"/>
    <n v="1"/>
    <n v="4002000"/>
    <n v="0"/>
    <n v="4002000"/>
    <n v="1"/>
    <x v="0"/>
    <n v="1"/>
    <n v="1"/>
    <d v="2021-09-09T00:00:00"/>
    <x v="783"/>
    <n v="4002000"/>
    <n v="272136"/>
    <x v="10"/>
    <s v="cod"/>
    <n v="3729864"/>
    <n v="0.93200000000000005"/>
    <x v="2"/>
  </r>
  <r>
    <s v="ODR4750443192f"/>
    <s v="C717679L"/>
    <x v="218"/>
    <s v="P894504"/>
    <n v="400200"/>
    <n v="1"/>
    <n v="4002000"/>
    <n v="0"/>
    <n v="4002000"/>
    <n v="1"/>
    <x v="0"/>
    <n v="1"/>
    <n v="1"/>
    <d v="2021-10-13T00:00:00"/>
    <x v="1226"/>
    <n v="4002000"/>
    <n v="272136"/>
    <x v="10"/>
    <s v="cod"/>
    <n v="3729864"/>
    <n v="0.93200000000000005"/>
    <x v="2"/>
  </r>
  <r>
    <s v="ODR9915060277o"/>
    <s v="C199781L"/>
    <x v="188"/>
    <s v="P703287"/>
    <n v="400200"/>
    <n v="1"/>
    <n v="4002000"/>
    <n v="0"/>
    <n v="4002000"/>
    <n v="1"/>
    <x v="0"/>
    <n v="1"/>
    <n v="1"/>
    <d v="2021-10-25T00:00:00"/>
    <x v="1225"/>
    <n v="4002000"/>
    <n v="292146"/>
    <x v="10"/>
    <s v="cod"/>
    <n v="3709854"/>
    <n v="0.92700000000000005"/>
    <x v="2"/>
  </r>
  <r>
    <s v="ODR5454458069y"/>
    <s v="C199781L"/>
    <x v="207"/>
    <s v="P703287"/>
    <n v="400200"/>
    <n v="1"/>
    <n v="4002000"/>
    <n v="0"/>
    <n v="4002000"/>
    <n v="1"/>
    <x v="0"/>
    <n v="0"/>
    <n v="1"/>
    <d v="2021-10-25T00:00:00"/>
    <x v="1225"/>
    <n v="4002000"/>
    <n v="292146"/>
    <x v="10"/>
    <s v="cod"/>
    <n v="3709854"/>
    <n v="0.92700000000000005"/>
    <x v="2"/>
  </r>
  <r>
    <s v="ODR2768033433r"/>
    <s v="C767768L"/>
    <x v="208"/>
    <s v="P703287"/>
    <n v="400200"/>
    <n v="1"/>
    <n v="4002000"/>
    <n v="0"/>
    <n v="4002000"/>
    <n v="1"/>
    <x v="0"/>
    <n v="1"/>
    <n v="1"/>
    <d v="2021-10-13T00:00:00"/>
    <x v="1225"/>
    <n v="4002000"/>
    <n v="292146"/>
    <x v="10"/>
    <s v="cod"/>
    <n v="3709854"/>
    <n v="0.92700000000000005"/>
    <x v="2"/>
  </r>
  <r>
    <s v="ODR3285794522a"/>
    <s v="C451085L"/>
    <x v="186"/>
    <s v="P707435"/>
    <n v="400200"/>
    <n v="1"/>
    <n v="4002000"/>
    <n v="0"/>
    <n v="4002000"/>
    <n v="1"/>
    <x v="0"/>
    <n v="1"/>
    <n v="4"/>
    <d v="2021-10-03T00:00:00"/>
    <x v="155"/>
    <n v="3190000"/>
    <n v="277530"/>
    <x v="10"/>
    <s v="Payaxis"/>
    <n v="3724470"/>
    <n v="0.93065217391304345"/>
    <x v="2"/>
  </r>
  <r>
    <s v="ODR2099011629x"/>
    <s v="C228201L"/>
    <x v="311"/>
    <s v="P236646"/>
    <n v="400200"/>
    <n v="1"/>
    <n v="4002000"/>
    <n v="0"/>
    <n v="4002000"/>
    <n v="1"/>
    <x v="0"/>
    <n v="1"/>
    <n v="1"/>
    <d v="2021-10-01T00:00:00"/>
    <x v="1224"/>
    <n v="4002000"/>
    <n v="256128"/>
    <x v="10"/>
    <s v="cod"/>
    <n v="3745872"/>
    <n v="0.93600000000000005"/>
    <x v="2"/>
  </r>
  <r>
    <s v="ODR6709054237g"/>
    <s v="C804945L"/>
    <x v="365"/>
    <s v="P136796"/>
    <n v="400200"/>
    <n v="1"/>
    <n v="4002000"/>
    <n v="0"/>
    <n v="4002000"/>
    <n v="1"/>
    <x v="1"/>
    <n v="0"/>
    <n v="4"/>
    <d v="2021-11-11T00:00:00"/>
    <x v="110"/>
    <n v="2610000"/>
    <n v="161820"/>
    <x v="10"/>
    <s v="Payaxis"/>
    <n v="3840180"/>
    <n v="0.95956521739130429"/>
    <x v="2"/>
  </r>
  <r>
    <s v="ODR7686917852d"/>
    <s v="C802941L"/>
    <x v="330"/>
    <s v="P202781"/>
    <n v="400200"/>
    <n v="1"/>
    <n v="4002000"/>
    <n v="0"/>
    <n v="4002000"/>
    <n v="1"/>
    <x v="0"/>
    <n v="0"/>
    <n v="1"/>
    <d v="2021-10-25T00:00:00"/>
    <x v="189"/>
    <n v="4002000"/>
    <n v="288144"/>
    <x v="10"/>
    <s v="cod"/>
    <n v="3713856"/>
    <n v="0.92800000000000005"/>
    <x v="2"/>
  </r>
  <r>
    <s v="ODR4629627640k"/>
    <s v="C887943L"/>
    <x v="320"/>
    <s v="P707435"/>
    <n v="400200"/>
    <n v="1"/>
    <n v="4002000"/>
    <n v="0"/>
    <n v="4002000"/>
    <n v="1"/>
    <x v="0"/>
    <n v="1"/>
    <n v="1"/>
    <d v="2021-12-11T00:00:00"/>
    <x v="155"/>
    <n v="3190000"/>
    <n v="277530"/>
    <x v="10"/>
    <s v="cod"/>
    <n v="3724470"/>
    <n v="0.93065217391304345"/>
    <x v="2"/>
  </r>
  <r>
    <s v="ODR9218934419d"/>
    <s v="C207844L"/>
    <x v="173"/>
    <s v="P202781"/>
    <n v="400200"/>
    <n v="1"/>
    <n v="4002000"/>
    <n v="0"/>
    <n v="4002000"/>
    <n v="1"/>
    <x v="0"/>
    <n v="1"/>
    <n v="1"/>
    <d v="2021-12-17T00:00:00"/>
    <x v="189"/>
    <n v="4002000"/>
    <n v="288144"/>
    <x v="10"/>
    <s v="cod"/>
    <n v="3713856"/>
    <n v="0.92800000000000005"/>
    <x v="2"/>
  </r>
  <r>
    <s v="ODR3391938777f"/>
    <s v="C485693L"/>
    <x v="134"/>
    <s v="P707435"/>
    <n v="400200"/>
    <n v="1"/>
    <n v="4002000"/>
    <n v="0"/>
    <n v="4002000"/>
    <n v="1"/>
    <x v="0"/>
    <n v="1"/>
    <n v="1"/>
    <d v="2021-07-02T00:00:00"/>
    <x v="155"/>
    <n v="3190000"/>
    <n v="277530"/>
    <x v="10"/>
    <s v="cod"/>
    <n v="3724470"/>
    <n v="0.93065217391304345"/>
    <x v="2"/>
  </r>
  <r>
    <s v="ODR8857736329x"/>
    <s v="C366090L"/>
    <x v="324"/>
    <s v="P202781"/>
    <n v="400200"/>
    <n v="1"/>
    <n v="4002000"/>
    <n v="0"/>
    <n v="4002000"/>
    <n v="1"/>
    <x v="0"/>
    <n v="1"/>
    <n v="1"/>
    <d v="2021-12-26T00:00:00"/>
    <x v="189"/>
    <n v="4002000"/>
    <n v="288144"/>
    <x v="10"/>
    <s v="cod"/>
    <n v="3713856"/>
    <n v="0.92800000000000005"/>
    <x v="2"/>
  </r>
  <r>
    <s v="ODR4378531872r"/>
    <s v="C603214L"/>
    <x v="306"/>
    <s v="P202781"/>
    <n v="400200"/>
    <n v="1"/>
    <n v="4002000"/>
    <n v="0"/>
    <n v="4002000"/>
    <n v="1"/>
    <x v="1"/>
    <n v="0"/>
    <n v="4"/>
    <d v="2021-12-12T00:00:00"/>
    <x v="189"/>
    <n v="4002000"/>
    <n v="288144"/>
    <x v="10"/>
    <s v="Payaxis"/>
    <n v="3713856"/>
    <n v="0.92800000000000005"/>
    <x v="2"/>
  </r>
  <r>
    <s v="ODR2560740364j"/>
    <s v="C863827L"/>
    <x v="326"/>
    <s v="P470236"/>
    <n v="400200"/>
    <n v="1"/>
    <n v="4002000"/>
    <n v="0"/>
    <n v="4002000"/>
    <n v="1"/>
    <x v="0"/>
    <n v="1"/>
    <n v="1"/>
    <d v="2021-12-20T00:00:00"/>
    <x v="783"/>
    <n v="4002000"/>
    <n v="272136"/>
    <x v="10"/>
    <s v="cod"/>
    <n v="3729864"/>
    <n v="0.93200000000000005"/>
    <x v="2"/>
  </r>
  <r>
    <s v="ODR8201085804s"/>
    <s v="C670128L"/>
    <x v="339"/>
    <s v="P202781"/>
    <n v="400200"/>
    <n v="1"/>
    <n v="4002000"/>
    <n v="0"/>
    <n v="4002000"/>
    <n v="1"/>
    <x v="0"/>
    <n v="1"/>
    <n v="1"/>
    <d v="2021-12-01T00:00:00"/>
    <x v="189"/>
    <n v="4002000"/>
    <n v="288144"/>
    <x v="10"/>
    <s v="cod"/>
    <n v="3713856"/>
    <n v="0.92800000000000005"/>
    <x v="2"/>
  </r>
  <r>
    <s v="ODR5126654058r"/>
    <s v="C979577L"/>
    <x v="285"/>
    <s v="P703287"/>
    <n v="400200"/>
    <n v="1"/>
    <n v="4002000"/>
    <n v="0"/>
    <n v="4002000"/>
    <n v="1"/>
    <x v="0"/>
    <n v="1"/>
    <n v="1"/>
    <d v="2021-12-17T00:00:00"/>
    <x v="1225"/>
    <n v="4002000"/>
    <n v="292146"/>
    <x v="10"/>
    <s v="cod"/>
    <n v="3709854"/>
    <n v="0.92700000000000005"/>
    <x v="2"/>
  </r>
  <r>
    <s v="ODR2150735949w"/>
    <s v="C875370L"/>
    <x v="286"/>
    <s v="P703287"/>
    <n v="400200"/>
    <n v="1"/>
    <n v="4002000"/>
    <n v="0"/>
    <n v="4002000"/>
    <n v="1"/>
    <x v="0"/>
    <n v="1"/>
    <n v="1"/>
    <d v="2021-12-15T00:00:00"/>
    <x v="1225"/>
    <n v="4002000"/>
    <n v="292146"/>
    <x v="10"/>
    <s v="cod"/>
    <n v="3709854"/>
    <n v="0.92700000000000005"/>
    <x v="2"/>
  </r>
  <r>
    <s v="ODR3900538606n"/>
    <s v="C319389L"/>
    <x v="265"/>
    <s v="P202781"/>
    <n v="400200"/>
    <n v="1"/>
    <n v="4002000"/>
    <n v="0"/>
    <n v="4002000"/>
    <n v="1"/>
    <x v="1"/>
    <n v="0"/>
    <n v="4"/>
    <d v="2021-12-09T00:00:00"/>
    <x v="189"/>
    <n v="4002000"/>
    <n v="288144"/>
    <x v="10"/>
    <s v="Payaxis"/>
    <n v="3713856"/>
    <n v="0.92800000000000005"/>
    <x v="2"/>
  </r>
  <r>
    <s v="ODR6146972806x"/>
    <s v="C734552L"/>
    <x v="266"/>
    <s v="P236646"/>
    <n v="400200"/>
    <n v="1"/>
    <n v="4002000"/>
    <n v="0"/>
    <n v="4002000"/>
    <n v="1"/>
    <x v="1"/>
    <n v="0"/>
    <n v="4"/>
    <d v="2021-12-27T00:00:00"/>
    <x v="1224"/>
    <n v="4002000"/>
    <n v="256128"/>
    <x v="10"/>
    <s v="Payaxis"/>
    <n v="3745872"/>
    <n v="0.93600000000000005"/>
    <x v="2"/>
  </r>
  <r>
    <s v="ODR9670890951a"/>
    <s v="C693623L"/>
    <x v="191"/>
    <s v="P707435"/>
    <n v="400200"/>
    <n v="1"/>
    <n v="4002000"/>
    <n v="0"/>
    <n v="4002000"/>
    <n v="1"/>
    <x v="0"/>
    <n v="1"/>
    <n v="1"/>
    <d v="2022-03-05T00:00:00"/>
    <x v="155"/>
    <n v="3190000"/>
    <n v="277530"/>
    <x v="10"/>
    <s v="cod"/>
    <n v="3724470"/>
    <n v="0.93065217391304345"/>
    <x v="2"/>
  </r>
  <r>
    <s v="ODR5692295933n"/>
    <s v="C746446L"/>
    <x v="128"/>
    <s v="P707435"/>
    <n v="400200"/>
    <n v="1"/>
    <n v="4002000"/>
    <n v="0"/>
    <n v="4002000"/>
    <n v="1"/>
    <x v="0"/>
    <n v="1"/>
    <n v="1"/>
    <d v="2022-04-03T00:00:00"/>
    <x v="155"/>
    <n v="3190000"/>
    <n v="277530"/>
    <x v="10"/>
    <s v="cod"/>
    <n v="3724470"/>
    <n v="0.93065217391304345"/>
    <x v="2"/>
  </r>
  <r>
    <s v="ODR4714588298s"/>
    <s v="C475783L"/>
    <x v="135"/>
    <s v="P104316"/>
    <n v="400200"/>
    <n v="1"/>
    <n v="4002000"/>
    <n v="0"/>
    <n v="4002000"/>
    <n v="1"/>
    <x v="1"/>
    <n v="0"/>
    <n v="4"/>
    <d v="2022-05-01T00:00:00"/>
    <x v="782"/>
    <n v="2610000"/>
    <n v="227070"/>
    <x v="10"/>
    <s v="Payaxis"/>
    <n v="3774930"/>
    <n v="0.94326086956521737"/>
    <x v="2"/>
  </r>
  <r>
    <s v="ODR6242020316d"/>
    <s v="C242882L"/>
    <x v="211"/>
    <s v="P470236"/>
    <n v="400200"/>
    <n v="1"/>
    <n v="4002000"/>
    <n v="0"/>
    <n v="4002000"/>
    <n v="1"/>
    <x v="1"/>
    <n v="0"/>
    <n v="4"/>
    <d v="2022-01-24T00:00:00"/>
    <x v="783"/>
    <n v="4002000"/>
    <n v="272136"/>
    <x v="10"/>
    <s v="Payaxis"/>
    <n v="3729864"/>
    <n v="0.93200000000000005"/>
    <x v="2"/>
  </r>
  <r>
    <s v="ODR3988495306t"/>
    <s v="C242882L"/>
    <x v="287"/>
    <s v="P470236"/>
    <n v="400200"/>
    <n v="1"/>
    <n v="4002000"/>
    <n v="0"/>
    <n v="4002000"/>
    <n v="1"/>
    <x v="1"/>
    <n v="0"/>
    <n v="4"/>
    <d v="2022-01-24T00:00:00"/>
    <x v="783"/>
    <n v="4002000"/>
    <n v="272136"/>
    <x v="10"/>
    <s v="Payaxis"/>
    <n v="3729864"/>
    <n v="0.93200000000000005"/>
    <x v="2"/>
  </r>
  <r>
    <s v="ODR2491287376n"/>
    <s v="C577018L"/>
    <x v="268"/>
    <s v="P470236"/>
    <n v="400200"/>
    <n v="1"/>
    <n v="4002000"/>
    <n v="0"/>
    <n v="4002000"/>
    <n v="1"/>
    <x v="0"/>
    <n v="1"/>
    <n v="1"/>
    <d v="2022-01-09T00:00:00"/>
    <x v="783"/>
    <n v="4002000"/>
    <n v="272136"/>
    <x v="10"/>
    <s v="cod"/>
    <n v="3729864"/>
    <n v="0.93200000000000005"/>
    <x v="2"/>
  </r>
  <r>
    <s v="ODR6904881794s"/>
    <s v="C375470L"/>
    <x v="189"/>
    <s v="P202781"/>
    <n v="400200"/>
    <n v="1"/>
    <n v="4002000"/>
    <n v="0"/>
    <n v="4002000"/>
    <n v="1"/>
    <x v="0"/>
    <n v="1"/>
    <n v="1"/>
    <d v="2022-01-16T00:00:00"/>
    <x v="189"/>
    <n v="4002000"/>
    <n v="288144"/>
    <x v="10"/>
    <s v="cod"/>
    <n v="3713856"/>
    <n v="0.92800000000000005"/>
    <x v="2"/>
  </r>
  <r>
    <s v="ODR8695663777p"/>
    <s v="C242882L"/>
    <x v="270"/>
    <s v="P470236"/>
    <n v="400200"/>
    <n v="1"/>
    <n v="4002000"/>
    <n v="0"/>
    <n v="4002000"/>
    <n v="1"/>
    <x v="1"/>
    <n v="0"/>
    <n v="4"/>
    <d v="2022-01-24T00:00:00"/>
    <x v="783"/>
    <n v="4002000"/>
    <n v="272136"/>
    <x v="10"/>
    <s v="Payaxis"/>
    <n v="3729864"/>
    <n v="0.93200000000000005"/>
    <x v="2"/>
  </r>
  <r>
    <s v="ODR9180332060v"/>
    <s v="C917631L"/>
    <x v="246"/>
    <s v="P470236"/>
    <n v="400200"/>
    <n v="1"/>
    <n v="4002000"/>
    <n v="0"/>
    <n v="4002000"/>
    <n v="1"/>
    <x v="1"/>
    <n v="0"/>
    <n v="4"/>
    <d v="2022-01-06T00:00:00"/>
    <x v="783"/>
    <n v="4002000"/>
    <n v="272136"/>
    <x v="10"/>
    <s v="Payaxis"/>
    <n v="3729864"/>
    <n v="0.93200000000000005"/>
    <x v="2"/>
  </r>
  <r>
    <s v="ODR6384222821u"/>
    <s v="C305512L"/>
    <x v="327"/>
    <s v="P136796"/>
    <n v="400200"/>
    <n v="1"/>
    <n v="4002000"/>
    <n v="0"/>
    <n v="4002000"/>
    <n v="1"/>
    <x v="0"/>
    <n v="1"/>
    <n v="1"/>
    <d v="2022-01-21T00:00:00"/>
    <x v="110"/>
    <n v="2610000"/>
    <n v="161820"/>
    <x v="10"/>
    <s v="cod"/>
    <n v="3840180"/>
    <n v="0.95956521739130429"/>
    <x v="2"/>
  </r>
  <r>
    <s v="ODR7787509578o"/>
    <s v="C837184L"/>
    <x v="341"/>
    <s v="P202781"/>
    <n v="400200"/>
    <n v="1"/>
    <n v="4002000"/>
    <n v="0"/>
    <n v="4002000"/>
    <n v="1"/>
    <x v="0"/>
    <n v="1"/>
    <n v="1"/>
    <d v="2022-01-28T00:00:00"/>
    <x v="189"/>
    <n v="4002000"/>
    <n v="288144"/>
    <x v="10"/>
    <s v="cod"/>
    <n v="3713856"/>
    <n v="0.92800000000000005"/>
    <x v="2"/>
  </r>
  <r>
    <s v="ODR7146464871i"/>
    <s v="C746876L"/>
    <x v="342"/>
    <s v="P136796"/>
    <n v="400200"/>
    <n v="1"/>
    <n v="4002000"/>
    <n v="0"/>
    <n v="4002000"/>
    <n v="1"/>
    <x v="1"/>
    <n v="0"/>
    <n v="4"/>
    <d v="2022-01-28T00:00:00"/>
    <x v="110"/>
    <n v="2610000"/>
    <n v="161820"/>
    <x v="10"/>
    <s v="Payaxis"/>
    <n v="3840180"/>
    <n v="0.95956521739130429"/>
    <x v="2"/>
  </r>
  <r>
    <s v="ODR2529258479i"/>
    <s v="C749236L"/>
    <x v="158"/>
    <s v="P470236"/>
    <n v="400200"/>
    <n v="1"/>
    <n v="4002000"/>
    <n v="0"/>
    <n v="4002000"/>
    <n v="1"/>
    <x v="1"/>
    <n v="0"/>
    <n v="4"/>
    <d v="2022-02-25T00:00:00"/>
    <x v="783"/>
    <n v="4002000"/>
    <n v="272136"/>
    <x v="10"/>
    <s v="Payaxis"/>
    <n v="3729864"/>
    <n v="0.93200000000000005"/>
    <x v="2"/>
  </r>
  <r>
    <s v="ODR4002144691x"/>
    <s v="C409050L"/>
    <x v="368"/>
    <s v="P236646"/>
    <n v="400200"/>
    <n v="1"/>
    <n v="4002000"/>
    <n v="0"/>
    <n v="4002000"/>
    <n v="1"/>
    <x v="0"/>
    <n v="1"/>
    <n v="1"/>
    <d v="2022-01-19T00:00:00"/>
    <x v="1224"/>
    <n v="4002000"/>
    <n v="256128"/>
    <x v="10"/>
    <s v="cod"/>
    <n v="3745872"/>
    <n v="0.93600000000000005"/>
    <x v="2"/>
  </r>
  <r>
    <s v="ODR1999652385d"/>
    <s v="C349467L"/>
    <x v="53"/>
    <s v="P202781"/>
    <n v="400200"/>
    <n v="1"/>
    <n v="4002000"/>
    <n v="0"/>
    <n v="4002000"/>
    <n v="1"/>
    <x v="1"/>
    <n v="0"/>
    <n v="4"/>
    <d v="2022-02-21T00:00:00"/>
    <x v="189"/>
    <n v="4002000"/>
    <n v="288144"/>
    <x v="10"/>
    <s v="Payaxis"/>
    <n v="3713856"/>
    <n v="0.92800000000000005"/>
    <x v="2"/>
  </r>
  <r>
    <s v="ODR2607597503q"/>
    <s v="C430739L"/>
    <x v="251"/>
    <s v="P470236"/>
    <n v="400200"/>
    <n v="1"/>
    <n v="4002000"/>
    <n v="0"/>
    <n v="4002000"/>
    <n v="1"/>
    <x v="1"/>
    <n v="0"/>
    <n v="4"/>
    <d v="2022-02-02T00:00:00"/>
    <x v="783"/>
    <n v="4002000"/>
    <n v="272136"/>
    <x v="10"/>
    <s v="Payaxis"/>
    <n v="3729864"/>
    <n v="0.93200000000000005"/>
    <x v="2"/>
  </r>
  <r>
    <s v="ODR6331993301u"/>
    <s v="C702867L"/>
    <x v="334"/>
    <s v="P202781"/>
    <n v="400200"/>
    <n v="1"/>
    <n v="4002000"/>
    <n v="0"/>
    <n v="4002000"/>
    <n v="1"/>
    <x v="0"/>
    <n v="0"/>
    <n v="1"/>
    <d v="2022-02-09T00:00:00"/>
    <x v="189"/>
    <n v="4002000"/>
    <n v="288144"/>
    <x v="10"/>
    <s v="cod"/>
    <n v="3713856"/>
    <n v="0.92800000000000005"/>
    <x v="2"/>
  </r>
  <r>
    <s v="ODR9222999687q"/>
    <s v="C430739L"/>
    <x v="252"/>
    <s v="P470236"/>
    <n v="400200"/>
    <n v="1"/>
    <n v="4002000"/>
    <n v="0"/>
    <n v="4002000"/>
    <n v="1"/>
    <x v="0"/>
    <n v="1"/>
    <n v="4"/>
    <d v="2022-02-02T00:00:00"/>
    <x v="783"/>
    <n v="4002000"/>
    <n v="272136"/>
    <x v="10"/>
    <s v="Payaxis"/>
    <n v="3729864"/>
    <n v="0.93200000000000005"/>
    <x v="2"/>
  </r>
  <r>
    <s v="ODR5485101318a"/>
    <s v="C505505L"/>
    <x v="300"/>
    <s v="P470236"/>
    <n v="400200"/>
    <n v="1"/>
    <n v="4002000"/>
    <n v="0"/>
    <n v="4002000"/>
    <n v="1"/>
    <x v="0"/>
    <n v="1"/>
    <n v="1"/>
    <d v="2022-02-24T00:00:00"/>
    <x v="783"/>
    <n v="4002000"/>
    <n v="272136"/>
    <x v="10"/>
    <s v="cod"/>
    <n v="3729864"/>
    <n v="0.93200000000000005"/>
    <x v="2"/>
  </r>
  <r>
    <s v="ODR9834069021l"/>
    <s v="C917631L"/>
    <x v="55"/>
    <s v="P470236"/>
    <n v="400200"/>
    <n v="1"/>
    <n v="4002000"/>
    <n v="0"/>
    <n v="4002000"/>
    <n v="1"/>
    <x v="1"/>
    <n v="0"/>
    <n v="4"/>
    <d v="2022-01-06T00:00:00"/>
    <x v="783"/>
    <n v="4002000"/>
    <n v="272136"/>
    <x v="10"/>
    <s v="Payaxis"/>
    <n v="3729864"/>
    <n v="0.93200000000000005"/>
    <x v="2"/>
  </r>
  <r>
    <s v="ODR1290063205z"/>
    <s v="C942480L"/>
    <x v="299"/>
    <s v="P236646"/>
    <n v="400200"/>
    <n v="1"/>
    <n v="4002000"/>
    <n v="0"/>
    <n v="4002000"/>
    <n v="1"/>
    <x v="0"/>
    <n v="1"/>
    <n v="1"/>
    <d v="2022-02-24T00:00:00"/>
    <x v="1224"/>
    <n v="4002000"/>
    <n v="256128"/>
    <x v="10"/>
    <s v="cod"/>
    <n v="3745872"/>
    <n v="0.93600000000000005"/>
    <x v="2"/>
  </r>
  <r>
    <s v="ODR8916336556f"/>
    <s v="C167482L"/>
    <x v="96"/>
    <s v="P395322"/>
    <n v="400200"/>
    <n v="1"/>
    <n v="4002000"/>
    <n v="0"/>
    <n v="4002000"/>
    <n v="1"/>
    <x v="1"/>
    <n v="0"/>
    <n v="4"/>
    <d v="2022-02-17T00:00:00"/>
    <x v="1227"/>
    <n v="3401700"/>
    <n v="207466"/>
    <x v="10"/>
    <s v="Payaxis"/>
    <n v="3794534"/>
    <n v="0.94815942028985511"/>
    <x v="2"/>
  </r>
  <r>
    <s v="ODR9152316157s"/>
    <s v="C379450L"/>
    <x v="245"/>
    <s v="P707435"/>
    <n v="400200"/>
    <n v="1"/>
    <n v="4002000"/>
    <n v="0"/>
    <n v="4002000"/>
    <n v="1"/>
    <x v="1"/>
    <n v="0"/>
    <n v="1"/>
    <d v="2022-02-02T00:00:00"/>
    <x v="155"/>
    <n v="3190000"/>
    <n v="277530"/>
    <x v="10"/>
    <s v="cod"/>
    <n v="3724470"/>
    <n v="0.93065217391304345"/>
    <x v="2"/>
  </r>
  <r>
    <s v="ODR8361179369f"/>
    <s v="C727310L"/>
    <x v="113"/>
    <s v="P470236"/>
    <n v="400200"/>
    <n v="1"/>
    <n v="4002000"/>
    <n v="0"/>
    <n v="4002000"/>
    <n v="1"/>
    <x v="0"/>
    <n v="1"/>
    <n v="1"/>
    <d v="2022-02-27T00:00:00"/>
    <x v="783"/>
    <n v="4002000"/>
    <n v="272136"/>
    <x v="10"/>
    <s v="cod"/>
    <n v="3729864"/>
    <n v="0.93200000000000005"/>
    <x v="2"/>
  </r>
  <r>
    <s v="ODR2938193278b"/>
    <s v="C821363L"/>
    <x v="335"/>
    <s v="P202781"/>
    <n v="400200"/>
    <n v="1"/>
    <n v="4002000"/>
    <n v="0"/>
    <n v="4002000"/>
    <n v="1"/>
    <x v="0"/>
    <n v="0"/>
    <n v="1"/>
    <d v="2022-02-23T00:00:00"/>
    <x v="189"/>
    <n v="4002000"/>
    <n v="288144"/>
    <x v="10"/>
    <s v="cod"/>
    <n v="3713856"/>
    <n v="0.92800000000000005"/>
    <x v="2"/>
  </r>
  <r>
    <s v="ODR8995591664i"/>
    <s v="C306419L"/>
    <x v="298"/>
    <s v="P470236"/>
    <n v="400200"/>
    <n v="1"/>
    <n v="4002000"/>
    <n v="0"/>
    <n v="4002000"/>
    <n v="1"/>
    <x v="1"/>
    <n v="0"/>
    <n v="1"/>
    <d v="2022-02-21T00:00:00"/>
    <x v="783"/>
    <n v="4002000"/>
    <n v="272136"/>
    <x v="10"/>
    <s v="cod"/>
    <n v="3729864"/>
    <n v="0.93200000000000005"/>
    <x v="2"/>
  </r>
  <r>
    <s v="ODR8229766863y"/>
    <s v="C732178L"/>
    <x v="95"/>
    <s v="P236646"/>
    <n v="400200"/>
    <n v="1"/>
    <n v="4002000"/>
    <n v="0"/>
    <n v="4002000"/>
    <n v="1"/>
    <x v="0"/>
    <n v="1"/>
    <n v="1"/>
    <d v="2022-02-18T00:00:00"/>
    <x v="1224"/>
    <n v="4002000"/>
    <n v="256128"/>
    <x v="10"/>
    <s v="cod"/>
    <n v="3745872"/>
    <n v="0.93600000000000005"/>
    <x v="2"/>
  </r>
  <r>
    <s v="ODR3561657337m"/>
    <s v="C839869L"/>
    <x v="253"/>
    <s v="P707435"/>
    <n v="400200"/>
    <n v="1"/>
    <n v="4002000"/>
    <n v="0"/>
    <n v="4002000"/>
    <n v="1"/>
    <x v="1"/>
    <n v="0"/>
    <n v="1"/>
    <d v="2022-02-25T00:00:00"/>
    <x v="155"/>
    <n v="3190000"/>
    <n v="277530"/>
    <x v="10"/>
    <s v="cod"/>
    <n v="3724470"/>
    <n v="0.93065217391304345"/>
    <x v="2"/>
  </r>
  <r>
    <s v="ODR2155035654k"/>
    <s v="C758391L"/>
    <x v="329"/>
    <s v="P470236"/>
    <n v="400200"/>
    <n v="1"/>
    <n v="4002000"/>
    <n v="0"/>
    <n v="4002000"/>
    <n v="1"/>
    <x v="1"/>
    <n v="0"/>
    <n v="4"/>
    <d v="2022-01-12T00:00:00"/>
    <x v="783"/>
    <n v="4002000"/>
    <n v="272136"/>
    <x v="10"/>
    <s v="Payaxis"/>
    <n v="3729864"/>
    <n v="0.93200000000000005"/>
    <x v="2"/>
  </r>
  <r>
    <s v="ODR5715436692b"/>
    <s v="C812198L"/>
    <x v="333"/>
    <s v="P236646"/>
    <n v="400200"/>
    <n v="1"/>
    <n v="4002000"/>
    <n v="0"/>
    <n v="4002000"/>
    <n v="1"/>
    <x v="0"/>
    <n v="1"/>
    <n v="1"/>
    <d v="2022-02-21T00:00:00"/>
    <x v="1224"/>
    <n v="4002000"/>
    <n v="256128"/>
    <x v="10"/>
    <s v="cod"/>
    <n v="3745872"/>
    <n v="0.93600000000000005"/>
    <x v="2"/>
  </r>
  <r>
    <s v="ODR6838003017q"/>
    <s v="C409862L"/>
    <x v="195"/>
    <s v="P236646"/>
    <n v="400200"/>
    <n v="1"/>
    <n v="4002000"/>
    <n v="0"/>
    <n v="4002000"/>
    <n v="1"/>
    <x v="1"/>
    <n v="0"/>
    <n v="7"/>
    <d v="2022-04-27T00:00:00"/>
    <x v="1224"/>
    <n v="4002000"/>
    <n v="256128"/>
    <x v="10"/>
    <s v="Easypay"/>
    <n v="3745872"/>
    <n v="0.93600000000000005"/>
    <x v="2"/>
  </r>
  <r>
    <s v="ODR5456183055f"/>
    <s v="C919265L"/>
    <x v="171"/>
    <s v="P470236"/>
    <n v="400200"/>
    <n v="1"/>
    <n v="4002000"/>
    <n v="0"/>
    <n v="4002000"/>
    <n v="1"/>
    <x v="0"/>
    <n v="1"/>
    <n v="1"/>
    <d v="2022-05-27T00:00:00"/>
    <x v="783"/>
    <n v="4002000"/>
    <n v="272136"/>
    <x v="10"/>
    <s v="cod"/>
    <n v="3729864"/>
    <n v="0.93200000000000005"/>
    <x v="2"/>
  </r>
  <r>
    <s v="ODR2797990728d"/>
    <s v="C364393L"/>
    <x v="254"/>
    <s v="P470236"/>
    <n v="400200"/>
    <n v="1"/>
    <n v="4002000"/>
    <n v="0"/>
    <n v="4002000"/>
    <n v="1"/>
    <x v="1"/>
    <n v="0"/>
    <n v="1"/>
    <d v="2022-03-12T00:00:00"/>
    <x v="783"/>
    <n v="4002000"/>
    <n v="272136"/>
    <x v="10"/>
    <s v="cod"/>
    <n v="3729864"/>
    <n v="0.93200000000000005"/>
    <x v="2"/>
  </r>
  <r>
    <s v="ODR7554489508h"/>
    <s v="C543153L"/>
    <x v="247"/>
    <s v="P470236"/>
    <n v="400200"/>
    <n v="1"/>
    <n v="4002000"/>
    <n v="0"/>
    <n v="4002000"/>
    <n v="1"/>
    <x v="0"/>
    <n v="0"/>
    <n v="1"/>
    <d v="2022-03-04T00:00:00"/>
    <x v="783"/>
    <n v="4002000"/>
    <n v="272136"/>
    <x v="10"/>
    <s v="cod"/>
    <n v="3729864"/>
    <n v="0.93200000000000005"/>
    <x v="2"/>
  </r>
  <r>
    <s v="ODR2718315774f"/>
    <s v="C569230L"/>
    <x v="176"/>
    <s v="P470236"/>
    <n v="400200"/>
    <n v="1"/>
    <n v="4002000"/>
    <n v="0"/>
    <n v="4002000"/>
    <n v="1"/>
    <x v="0"/>
    <n v="0"/>
    <n v="3"/>
    <d v="2022-02-01T00:00:00"/>
    <x v="783"/>
    <n v="4002000"/>
    <n v="272136"/>
    <x v="10"/>
    <s v="customercredit"/>
    <n v="3729864"/>
    <n v="0.93200000000000005"/>
    <x v="2"/>
  </r>
  <r>
    <s v="ODR7550165106r"/>
    <s v="C364393L"/>
    <x v="39"/>
    <s v="P470236"/>
    <n v="400200"/>
    <n v="1"/>
    <n v="4002000"/>
    <n v="0"/>
    <n v="4002000"/>
    <n v="1"/>
    <x v="0"/>
    <n v="0"/>
    <n v="1"/>
    <d v="2022-03-12T00:00:00"/>
    <x v="783"/>
    <n v="4002000"/>
    <n v="272136"/>
    <x v="10"/>
    <s v="cod"/>
    <n v="3729864"/>
    <n v="0.93200000000000005"/>
    <x v="2"/>
  </r>
  <r>
    <s v="ODR4011681307w"/>
    <s v="C197331L"/>
    <x v="355"/>
    <s v="P236646"/>
    <n v="400200"/>
    <n v="1"/>
    <n v="4002000"/>
    <n v="0"/>
    <n v="4002000"/>
    <n v="1"/>
    <x v="0"/>
    <n v="1"/>
    <n v="1"/>
    <d v="2022-03-23T00:00:00"/>
    <x v="1224"/>
    <n v="4002000"/>
    <n v="256128"/>
    <x v="10"/>
    <s v="cod"/>
    <n v="3745872"/>
    <n v="0.93600000000000005"/>
    <x v="2"/>
  </r>
  <r>
    <s v="ODR3345115151a"/>
    <s v="C615777L"/>
    <x v="151"/>
    <s v="P104316"/>
    <n v="400200"/>
    <n v="1"/>
    <n v="4002000"/>
    <n v="0"/>
    <n v="4002000"/>
    <n v="1"/>
    <x v="0"/>
    <n v="1"/>
    <n v="1"/>
    <d v="2022-04-25T00:00:00"/>
    <x v="782"/>
    <n v="2610000"/>
    <n v="227070"/>
    <x v="10"/>
    <s v="cod"/>
    <n v="3774930"/>
    <n v="0.94326086956521737"/>
    <x v="2"/>
  </r>
  <r>
    <s v="ODR7992610503r"/>
    <s v="C601204L"/>
    <x v="13"/>
    <s v="P470236"/>
    <n v="400200"/>
    <n v="1"/>
    <n v="4002000"/>
    <n v="0"/>
    <n v="4002000"/>
    <n v="1"/>
    <x v="1"/>
    <n v="0"/>
    <n v="1"/>
    <d v="2022-04-28T00:00:00"/>
    <x v="783"/>
    <n v="4002000"/>
    <n v="272136"/>
    <x v="10"/>
    <s v="cod"/>
    <n v="3729864"/>
    <n v="0.93200000000000005"/>
    <x v="2"/>
  </r>
  <r>
    <s v="ODR4067409090f"/>
    <s v="C577894L"/>
    <x v="14"/>
    <s v="P104316"/>
    <n v="400200"/>
    <n v="1"/>
    <n v="4002000"/>
    <n v="0"/>
    <n v="4002000"/>
    <n v="1"/>
    <x v="0"/>
    <n v="1"/>
    <n v="1"/>
    <d v="2022-04-22T00:00:00"/>
    <x v="782"/>
    <n v="2610000"/>
    <n v="227070"/>
    <x v="10"/>
    <s v="cod"/>
    <n v="3774930"/>
    <n v="0.94326086956521737"/>
    <x v="2"/>
  </r>
  <r>
    <s v="ODR5078189223l"/>
    <s v="C849015L"/>
    <x v="165"/>
    <s v="P104316"/>
    <n v="400200"/>
    <n v="1"/>
    <n v="4002000"/>
    <n v="0"/>
    <n v="4002000"/>
    <n v="1"/>
    <x v="0"/>
    <n v="0"/>
    <n v="1"/>
    <d v="2022-04-01T00:00:00"/>
    <x v="782"/>
    <n v="2610000"/>
    <n v="227070"/>
    <x v="10"/>
    <s v="cod"/>
    <n v="3774930"/>
    <n v="0.94326086956521737"/>
    <x v="2"/>
  </r>
  <r>
    <s v="ODR3927362819m"/>
    <s v="C864684L"/>
    <x v="381"/>
    <s v="P104316"/>
    <n v="400200"/>
    <n v="1"/>
    <n v="4002000"/>
    <n v="0"/>
    <n v="4002000"/>
    <n v="1"/>
    <x v="1"/>
    <n v="0"/>
    <n v="1"/>
    <d v="2022-04-04T00:00:00"/>
    <x v="782"/>
    <n v="2610000"/>
    <n v="227070"/>
    <x v="10"/>
    <s v="cod"/>
    <n v="3774930"/>
    <n v="0.94326086956521737"/>
    <x v="2"/>
  </r>
  <r>
    <s v="ODR5158596416n"/>
    <s v="C370584L"/>
    <x v="396"/>
    <s v="P104316"/>
    <n v="400200"/>
    <n v="1"/>
    <n v="4002000"/>
    <n v="0"/>
    <n v="4002000"/>
    <n v="1"/>
    <x v="1"/>
    <n v="0"/>
    <n v="4"/>
    <d v="2022-04-01T00:00:00"/>
    <x v="782"/>
    <n v="2610000"/>
    <n v="227070"/>
    <x v="10"/>
    <s v="Payaxis"/>
    <n v="3774930"/>
    <n v="0.94326086956521737"/>
    <x v="2"/>
  </r>
  <r>
    <s v="ODR7807249826e"/>
    <s v="C926482L"/>
    <x v="131"/>
    <s v="P470236"/>
    <n v="400200"/>
    <n v="1"/>
    <n v="4002000"/>
    <n v="0"/>
    <n v="4002000"/>
    <n v="1"/>
    <x v="0"/>
    <n v="1"/>
    <n v="1"/>
    <d v="2022-04-08T00:00:00"/>
    <x v="783"/>
    <n v="4002000"/>
    <n v="272136"/>
    <x v="10"/>
    <s v="cod"/>
    <n v="3729864"/>
    <n v="0.93200000000000005"/>
    <x v="2"/>
  </r>
  <r>
    <s v="ODR6210471050r"/>
    <s v="C781833L"/>
    <x v="133"/>
    <s v="P202781"/>
    <n v="400200"/>
    <n v="1"/>
    <n v="4002000"/>
    <n v="0"/>
    <n v="4002000"/>
    <n v="1"/>
    <x v="1"/>
    <n v="0"/>
    <n v="4"/>
    <d v="2022-04-24T00:00:00"/>
    <x v="189"/>
    <n v="4002000"/>
    <n v="288144"/>
    <x v="10"/>
    <s v="Payaxis"/>
    <n v="3713856"/>
    <n v="0.92800000000000005"/>
    <x v="2"/>
  </r>
  <r>
    <s v="ODR5402481372k"/>
    <s v="C931263L"/>
    <x v="294"/>
    <s v="P202781"/>
    <n v="400200"/>
    <n v="1"/>
    <n v="4002000"/>
    <n v="0"/>
    <n v="4002000"/>
    <n v="1"/>
    <x v="1"/>
    <n v="0"/>
    <n v="4"/>
    <d v="2022-01-27T00:00:00"/>
    <x v="189"/>
    <n v="4002000"/>
    <n v="288144"/>
    <x v="10"/>
    <s v="Payaxis"/>
    <n v="3713856"/>
    <n v="0.92800000000000005"/>
    <x v="2"/>
  </r>
  <r>
    <s v="ODR1360980097f"/>
    <s v="C358152L"/>
    <x v="182"/>
    <s v="P236646"/>
    <n v="400200"/>
    <n v="1"/>
    <n v="4002000"/>
    <n v="0"/>
    <n v="4002000"/>
    <n v="1"/>
    <x v="0"/>
    <n v="1"/>
    <n v="1"/>
    <d v="2022-02-24T00:00:00"/>
    <x v="1224"/>
    <n v="4002000"/>
    <n v="256128"/>
    <x v="10"/>
    <s v="cod"/>
    <n v="3745872"/>
    <n v="0.93600000000000005"/>
    <x v="2"/>
  </r>
  <r>
    <s v="ODR1650170870q"/>
    <s v="C275052L"/>
    <x v="122"/>
    <s v="P202781"/>
    <n v="400200"/>
    <n v="1"/>
    <n v="4002000"/>
    <n v="0"/>
    <n v="4002000"/>
    <n v="1"/>
    <x v="0"/>
    <n v="1"/>
    <n v="1"/>
    <d v="2022-01-04T00:00:00"/>
    <x v="189"/>
    <n v="4002000"/>
    <n v="288144"/>
    <x v="10"/>
    <s v="cod"/>
    <n v="3713856"/>
    <n v="0.92800000000000005"/>
    <x v="2"/>
  </r>
  <r>
    <s v="ODR6574980646s"/>
    <s v="C862094L"/>
    <x v="127"/>
    <s v="P202781"/>
    <n v="400200"/>
    <n v="1"/>
    <n v="4002000"/>
    <n v="0"/>
    <n v="4002000"/>
    <n v="1"/>
    <x v="1"/>
    <n v="0"/>
    <n v="1"/>
    <d v="2022-05-13T00:00:00"/>
    <x v="189"/>
    <n v="4002000"/>
    <n v="288144"/>
    <x v="10"/>
    <s v="cod"/>
    <n v="3713856"/>
    <n v="0.92800000000000005"/>
    <x v="2"/>
  </r>
  <r>
    <s v="ODR5797420822r"/>
    <s v="C455118L"/>
    <x v="226"/>
    <s v="P707435"/>
    <n v="400200"/>
    <n v="1"/>
    <n v="4002000"/>
    <n v="0"/>
    <n v="4002000"/>
    <n v="1"/>
    <x v="0"/>
    <n v="1"/>
    <n v="1"/>
    <d v="2022-05-28T00:00:00"/>
    <x v="155"/>
    <n v="3190000"/>
    <n v="277530"/>
    <x v="10"/>
    <s v="cod"/>
    <n v="3724470"/>
    <n v="0.93065217391304345"/>
    <x v="2"/>
  </r>
  <r>
    <s v="ODR9197788022x"/>
    <s v="C763103L"/>
    <x v="19"/>
    <s v="P104316"/>
    <n v="400200"/>
    <n v="1"/>
    <n v="4002000"/>
    <n v="0"/>
    <n v="4002000"/>
    <n v="1"/>
    <x v="0"/>
    <n v="1"/>
    <n v="1"/>
    <d v="2022-05-24T00:00:00"/>
    <x v="782"/>
    <n v="2610000"/>
    <n v="227070"/>
    <x v="10"/>
    <s v="cod"/>
    <n v="3774930"/>
    <n v="0.94326086956521737"/>
    <x v="2"/>
  </r>
  <r>
    <s v="ODR9545888752p"/>
    <s v="C866875L"/>
    <x v="12"/>
    <s v="P104316"/>
    <n v="400200"/>
    <n v="1"/>
    <n v="4002000"/>
    <n v="0"/>
    <n v="4002000"/>
    <n v="1"/>
    <x v="0"/>
    <n v="0"/>
    <n v="1"/>
    <d v="2022-05-17T00:00:00"/>
    <x v="782"/>
    <n v="2610000"/>
    <n v="227070"/>
    <x v="10"/>
    <s v="cod"/>
    <n v="3774930"/>
    <n v="0.94326086956521737"/>
    <x v="2"/>
  </r>
  <r>
    <s v="ODR9649665921k"/>
    <s v="C940970L"/>
    <x v="224"/>
    <s v="P104316"/>
    <n v="400200"/>
    <n v="1"/>
    <n v="4002000"/>
    <n v="0"/>
    <n v="4002000"/>
    <n v="1"/>
    <x v="1"/>
    <n v="0"/>
    <n v="7"/>
    <d v="2022-05-18T00:00:00"/>
    <x v="782"/>
    <n v="2610000"/>
    <n v="227070"/>
    <x v="10"/>
    <s v="Easypay"/>
    <n v="3774930"/>
    <n v="0.94326086956521737"/>
    <x v="2"/>
  </r>
  <r>
    <s v="ODR2269641787k"/>
    <s v="C490081L"/>
    <x v="388"/>
    <s v="P202781"/>
    <n v="400200"/>
    <n v="1"/>
    <n v="4002000"/>
    <n v="0"/>
    <n v="4002000"/>
    <n v="1"/>
    <x v="0"/>
    <n v="1"/>
    <n v="1"/>
    <d v="2022-05-09T00:00:00"/>
    <x v="189"/>
    <n v="4002000"/>
    <n v="288144"/>
    <x v="10"/>
    <s v="cod"/>
    <n v="3713856"/>
    <n v="0.92800000000000005"/>
    <x v="2"/>
  </r>
  <r>
    <s v="ODR3133372305y"/>
    <s v="C820507L"/>
    <x v="264"/>
    <s v="P470236"/>
    <n v="400200"/>
    <n v="1"/>
    <n v="4002000"/>
    <n v="0"/>
    <n v="4002000"/>
    <n v="1"/>
    <x v="1"/>
    <n v="0"/>
    <n v="1"/>
    <d v="2022-05-07T00:00:00"/>
    <x v="783"/>
    <n v="4002000"/>
    <n v="272136"/>
    <x v="10"/>
    <s v="cod"/>
    <n v="3729864"/>
    <n v="0.93200000000000005"/>
    <x v="2"/>
  </r>
  <r>
    <s v="ODR6568425431b"/>
    <s v="C176332L"/>
    <x v="139"/>
    <s v="P707435"/>
    <n v="400200"/>
    <n v="1"/>
    <n v="4002000"/>
    <n v="0"/>
    <n v="4002000"/>
    <n v="1"/>
    <x v="1"/>
    <n v="0"/>
    <n v="7"/>
    <d v="2022-05-06T00:00:00"/>
    <x v="155"/>
    <n v="3190000"/>
    <n v="277530"/>
    <x v="10"/>
    <s v="Easypay"/>
    <n v="3724470"/>
    <n v="0.93065217391304345"/>
    <x v="2"/>
  </r>
  <r>
    <s v="ODR6236607297h"/>
    <s v="C917760L"/>
    <x v="295"/>
    <s v="P703287"/>
    <n v="400200"/>
    <n v="1"/>
    <n v="4002000"/>
    <n v="0"/>
    <n v="4002000"/>
    <n v="1"/>
    <x v="0"/>
    <n v="0"/>
    <n v="1"/>
    <d v="2022-01-12T00:00:00"/>
    <x v="1225"/>
    <n v="4002000"/>
    <n v="292146"/>
    <x v="10"/>
    <s v="cod"/>
    <n v="3709854"/>
    <n v="0.92700000000000005"/>
    <x v="2"/>
  </r>
  <r>
    <s v="ODR3562691891k"/>
    <s v="C877022L"/>
    <x v="290"/>
    <s v="P202781"/>
    <n v="400200"/>
    <n v="1"/>
    <n v="4002000"/>
    <n v="0"/>
    <n v="4002000"/>
    <n v="1"/>
    <x v="0"/>
    <n v="1"/>
    <n v="1"/>
    <d v="2022-02-02T00:00:00"/>
    <x v="189"/>
    <n v="4002000"/>
    <n v="288144"/>
    <x v="10"/>
    <s v="cod"/>
    <n v="3713856"/>
    <n v="0.92800000000000005"/>
    <x v="2"/>
  </r>
  <r>
    <s v="ODR1149010175i"/>
    <s v="C850251L"/>
    <x v="132"/>
    <s v="P707435"/>
    <n v="400200"/>
    <n v="1"/>
    <n v="4002000"/>
    <n v="0"/>
    <n v="4002000"/>
    <n v="1"/>
    <x v="0"/>
    <n v="1"/>
    <n v="1"/>
    <d v="2022-05-22T00:00:00"/>
    <x v="155"/>
    <n v="3190000"/>
    <n v="277530"/>
    <x v="10"/>
    <s v="cod"/>
    <n v="3724470"/>
    <n v="0.93065217391304345"/>
    <x v="2"/>
  </r>
  <r>
    <s v="ODR7145328329n"/>
    <s v="C541149L"/>
    <x v="202"/>
    <s v="P470236"/>
    <n v="400200"/>
    <n v="1"/>
    <n v="4002000"/>
    <n v="0"/>
    <n v="4002000"/>
    <n v="1"/>
    <x v="1"/>
    <n v="0"/>
    <n v="4"/>
    <d v="2022-01-05T00:00:00"/>
    <x v="783"/>
    <n v="4002000"/>
    <n v="272136"/>
    <x v="10"/>
    <s v="Payaxis"/>
    <n v="3729864"/>
    <n v="0.93200000000000005"/>
    <x v="2"/>
  </r>
  <r>
    <s v="ODR7229285616e"/>
    <s v="C569230L"/>
    <x v="243"/>
    <s v="P470236"/>
    <n v="400200"/>
    <n v="1"/>
    <n v="4002000"/>
    <n v="0"/>
    <n v="4002000"/>
    <n v="1"/>
    <x v="0"/>
    <n v="0"/>
    <n v="1"/>
    <d v="2022-02-01T00:00:00"/>
    <x v="783"/>
    <n v="4002000"/>
    <n v="272136"/>
    <x v="10"/>
    <s v="cod"/>
    <n v="3729864"/>
    <n v="0.93200000000000005"/>
    <x v="2"/>
  </r>
  <r>
    <s v="ODR9773773402h"/>
    <s v="C289731L"/>
    <x v="166"/>
    <s v="P707435"/>
    <n v="400200"/>
    <n v="1"/>
    <n v="4002000"/>
    <n v="0"/>
    <n v="4002000"/>
    <n v="1"/>
    <x v="0"/>
    <n v="1"/>
    <n v="1"/>
    <d v="2022-03-22T00:00:00"/>
    <x v="155"/>
    <n v="3190000"/>
    <n v="277530"/>
    <x v="10"/>
    <s v="cod"/>
    <n v="3724470"/>
    <n v="0.93065217391304345"/>
    <x v="2"/>
  </r>
  <r>
    <s v="ODR4617255549d"/>
    <s v="C730593L"/>
    <x v="401"/>
    <s v="P202781"/>
    <n v="400200"/>
    <n v="1"/>
    <n v="4002000"/>
    <n v="0"/>
    <n v="4002000"/>
    <n v="1"/>
    <x v="1"/>
    <n v="0"/>
    <n v="1"/>
    <d v="2022-05-08T00:00:00"/>
    <x v="189"/>
    <n v="4002000"/>
    <n v="288144"/>
    <x v="10"/>
    <s v="cod"/>
    <n v="3713856"/>
    <n v="0.92800000000000005"/>
    <x v="2"/>
  </r>
  <r>
    <s v="ODR5888540254n"/>
    <s v="C431005L"/>
    <x v="203"/>
    <s v="P470236"/>
    <n v="400200"/>
    <n v="1"/>
    <n v="4002000"/>
    <n v="0"/>
    <n v="4002000"/>
    <n v="1"/>
    <x v="1"/>
    <n v="0"/>
    <n v="4"/>
    <d v="2022-01-22T00:00:00"/>
    <x v="783"/>
    <n v="4002000"/>
    <n v="272136"/>
    <x v="10"/>
    <s v="Payaxis"/>
    <n v="3729864"/>
    <n v="0.93200000000000005"/>
    <x v="2"/>
  </r>
  <r>
    <s v="ODR7724174747d"/>
    <s v="C735964L"/>
    <x v="179"/>
    <s v="P470236"/>
    <n v="400200"/>
    <n v="1"/>
    <n v="4002000"/>
    <n v="0"/>
    <n v="4002000"/>
    <n v="1"/>
    <x v="1"/>
    <n v="0"/>
    <n v="4"/>
    <d v="2022-03-11T00:00:00"/>
    <x v="783"/>
    <n v="4002000"/>
    <n v="272136"/>
    <x v="10"/>
    <s v="Payaxis"/>
    <n v="3729864"/>
    <n v="0.93200000000000005"/>
    <x v="2"/>
  </r>
  <r>
    <s v="ODR5868946552e"/>
    <s v="C563099L"/>
    <x v="332"/>
    <s v="P202781"/>
    <n v="400200"/>
    <n v="1"/>
    <n v="4002000"/>
    <n v="0"/>
    <n v="4002000"/>
    <n v="1"/>
    <x v="0"/>
    <n v="1"/>
    <n v="1"/>
    <d v="2022-05-12T00:00:00"/>
    <x v="189"/>
    <n v="4002000"/>
    <n v="288144"/>
    <x v="10"/>
    <s v="cod"/>
    <n v="3713856"/>
    <n v="0.92800000000000005"/>
    <x v="2"/>
  </r>
  <r>
    <s v="ODR9596788425v"/>
    <s v="C853288L"/>
    <x v="213"/>
    <s v="P703287"/>
    <n v="400200"/>
    <n v="1"/>
    <n v="4002000"/>
    <n v="0"/>
    <n v="4002000"/>
    <n v="1"/>
    <x v="1"/>
    <n v="0"/>
    <n v="4"/>
    <d v="2022-01-28T00:00:00"/>
    <x v="1225"/>
    <n v="4002000"/>
    <n v="292146"/>
    <x v="10"/>
    <s v="Payaxis"/>
    <n v="3709854"/>
    <n v="0.92700000000000005"/>
    <x v="2"/>
  </r>
  <r>
    <s v="ODR3443554923d"/>
    <s v="C153551L"/>
    <x v="108"/>
    <s v="P470236"/>
    <n v="400200"/>
    <n v="1"/>
    <n v="4002000"/>
    <n v="0"/>
    <n v="4002000"/>
    <n v="1"/>
    <x v="0"/>
    <n v="1"/>
    <n v="1"/>
    <d v="2022-02-26T00:00:00"/>
    <x v="783"/>
    <n v="4002000"/>
    <n v="272136"/>
    <x v="10"/>
    <s v="cod"/>
    <n v="3729864"/>
    <n v="0.93200000000000005"/>
    <x v="2"/>
  </r>
  <r>
    <s v="ODR7559505569k"/>
    <s v="C228470L"/>
    <x v="393"/>
    <s v="P104316"/>
    <n v="400200"/>
    <n v="1"/>
    <n v="4002000"/>
    <n v="0"/>
    <n v="4002000"/>
    <n v="1"/>
    <x v="1"/>
    <n v="0"/>
    <n v="7"/>
    <d v="2022-05-28T00:00:00"/>
    <x v="782"/>
    <n v="2610000"/>
    <n v="227070"/>
    <x v="10"/>
    <s v="Easypay"/>
    <n v="3774930"/>
    <n v="0.94326086956521737"/>
    <x v="2"/>
  </r>
  <r>
    <s v="ODR9605966951n"/>
    <s v="C653184L"/>
    <x v="296"/>
    <s v="P703287"/>
    <n v="400200"/>
    <n v="1"/>
    <n v="4002000"/>
    <n v="0"/>
    <n v="4002000"/>
    <n v="1"/>
    <x v="0"/>
    <n v="0"/>
    <n v="1"/>
    <d v="2022-01-25T00:00:00"/>
    <x v="1225"/>
    <n v="4002000"/>
    <n v="292146"/>
    <x v="10"/>
    <s v="cod"/>
    <n v="3709854"/>
    <n v="0.92700000000000005"/>
    <x v="2"/>
  </r>
  <r>
    <s v="ODR8547134647n"/>
    <s v="C513079L"/>
    <x v="305"/>
    <s v="P202781"/>
    <n v="400200"/>
    <n v="1"/>
    <n v="4002000"/>
    <n v="0"/>
    <n v="4002000"/>
    <n v="1"/>
    <x v="0"/>
    <n v="1"/>
    <n v="1"/>
    <d v="2022-02-09T00:00:00"/>
    <x v="189"/>
    <n v="4002000"/>
    <n v="288144"/>
    <x v="10"/>
    <s v="cod"/>
    <n v="3713856"/>
    <n v="0.92800000000000005"/>
    <x v="2"/>
  </r>
  <r>
    <s v="ODR8905185172x"/>
    <s v="C927578L"/>
    <x v="123"/>
    <s v="P470236"/>
    <n v="400200"/>
    <n v="1"/>
    <n v="4002000"/>
    <n v="0"/>
    <n v="4002000"/>
    <n v="1"/>
    <x v="0"/>
    <n v="0"/>
    <n v="1"/>
    <d v="2022-03-10T00:00:00"/>
    <x v="783"/>
    <n v="4002000"/>
    <n v="272136"/>
    <x v="10"/>
    <s v="cod"/>
    <n v="3729864"/>
    <n v="0.93200000000000005"/>
    <x v="2"/>
  </r>
  <r>
    <s v="ODR8181723576l"/>
    <s v="C162721L"/>
    <x v="209"/>
    <s v="P202781"/>
    <n v="400200"/>
    <n v="1"/>
    <n v="4002000"/>
    <n v="0"/>
    <n v="4002000"/>
    <n v="1"/>
    <x v="0"/>
    <n v="1"/>
    <n v="1"/>
    <d v="2021-07-26T00:00:00"/>
    <x v="189"/>
    <n v="4002000"/>
    <n v="288144"/>
    <x v="10"/>
    <s v="cod"/>
    <n v="3713856"/>
    <n v="0.92800000000000005"/>
    <x v="2"/>
  </r>
  <r>
    <s v="ODR8836229464v"/>
    <s v="C153430L"/>
    <x v="190"/>
    <s v="P236646"/>
    <n v="400200"/>
    <n v="1"/>
    <n v="4002000"/>
    <n v="0"/>
    <n v="4002000"/>
    <n v="1"/>
    <x v="1"/>
    <n v="0"/>
    <n v="4"/>
    <d v="2022-01-27T00:00:00"/>
    <x v="1224"/>
    <n v="4002000"/>
    <n v="256128"/>
    <x v="10"/>
    <s v="Payaxis"/>
    <n v="3745872"/>
    <n v="0.93600000000000005"/>
    <x v="2"/>
  </r>
  <r>
    <s v="ODR2189659554j"/>
    <s v="C854773L"/>
    <x v="180"/>
    <s v="P625909"/>
    <n v="400200"/>
    <n v="1"/>
    <n v="4002000"/>
    <n v="0"/>
    <n v="4002000"/>
    <n v="1"/>
    <x v="1"/>
    <n v="0"/>
    <n v="4"/>
    <d v="2022-02-22T00:00:00"/>
    <x v="1228"/>
    <n v="4002000"/>
    <n v="292146"/>
    <x v="10"/>
    <s v="Payaxis"/>
    <n v="3709854"/>
    <n v="0.92700000000000005"/>
    <x v="2"/>
  </r>
  <r>
    <s v="ODR2279072645k"/>
    <s v="C967540L"/>
    <x v="129"/>
    <s v="P470236"/>
    <n v="400200"/>
    <n v="1"/>
    <n v="4002000"/>
    <n v="0"/>
    <n v="4002000"/>
    <n v="1"/>
    <x v="0"/>
    <n v="0"/>
    <n v="1"/>
    <d v="2022-03-07T00:00:00"/>
    <x v="783"/>
    <n v="4002000"/>
    <n v="272136"/>
    <x v="10"/>
    <s v="cod"/>
    <n v="3729864"/>
    <n v="0.93200000000000005"/>
    <x v="2"/>
  </r>
  <r>
    <s v="ODR8007945022c"/>
    <s v="C452972L"/>
    <x v="153"/>
    <s v="P202781"/>
    <n v="400200"/>
    <n v="1"/>
    <n v="4002000"/>
    <n v="0"/>
    <n v="4002000"/>
    <n v="1"/>
    <x v="1"/>
    <n v="0"/>
    <n v="7"/>
    <d v="2022-04-21T00:00:00"/>
    <x v="189"/>
    <n v="4002000"/>
    <n v="288144"/>
    <x v="10"/>
    <s v="Easypay"/>
    <n v="3713856"/>
    <n v="0.92800000000000005"/>
    <x v="2"/>
  </r>
  <r>
    <s v="ODR7793343449y"/>
    <s v="C254201L"/>
    <x v="41"/>
    <s v="P707435"/>
    <n v="400200"/>
    <n v="1"/>
    <n v="4002000"/>
    <n v="0"/>
    <n v="4002000"/>
    <n v="1"/>
    <x v="1"/>
    <n v="0"/>
    <n v="7"/>
    <d v="2022-05-15T00:00:00"/>
    <x v="155"/>
    <n v="3190000"/>
    <n v="277530"/>
    <x v="10"/>
    <s v="Easypay"/>
    <n v="3724470"/>
    <n v="0.93065217391304345"/>
    <x v="2"/>
  </r>
  <r>
    <s v="ODR7788856933j"/>
    <s v="C853288L"/>
    <x v="5"/>
    <s v="P703287"/>
    <n v="400200"/>
    <n v="1"/>
    <n v="4002000"/>
    <n v="0"/>
    <n v="4002000"/>
    <n v="1"/>
    <x v="0"/>
    <n v="0"/>
    <n v="4"/>
    <d v="2022-01-28T00:00:00"/>
    <x v="1225"/>
    <n v="4002000"/>
    <n v="292146"/>
    <x v="10"/>
    <s v="Payaxis"/>
    <n v="3709854"/>
    <n v="0.92700000000000005"/>
    <x v="2"/>
  </r>
  <r>
    <s v="ODR8375298259j"/>
    <s v="C313074L"/>
    <x v="111"/>
    <s v="P202781"/>
    <n v="400200"/>
    <n v="1"/>
    <n v="4002000"/>
    <n v="0"/>
    <n v="4002000"/>
    <n v="1"/>
    <x v="0"/>
    <n v="1"/>
    <n v="1"/>
    <d v="2022-02-08T00:00:00"/>
    <x v="189"/>
    <n v="4002000"/>
    <n v="288144"/>
    <x v="10"/>
    <s v="cod"/>
    <n v="3713856"/>
    <n v="0.92800000000000005"/>
    <x v="2"/>
  </r>
  <r>
    <s v="ODR1864528098n"/>
    <s v="C506825L"/>
    <x v="16"/>
    <s v="P703287"/>
    <n v="400200"/>
    <n v="1"/>
    <n v="4002000"/>
    <n v="0"/>
    <n v="4002000"/>
    <n v="1"/>
    <x v="0"/>
    <n v="1"/>
    <n v="1"/>
    <d v="2021-07-10T00:00:00"/>
    <x v="1225"/>
    <n v="4002000"/>
    <n v="292146"/>
    <x v="10"/>
    <s v="cod"/>
    <n v="3709854"/>
    <n v="0.92700000000000005"/>
    <x v="2"/>
  </r>
  <r>
    <s v="ODR3584238203e"/>
    <s v="C344605L"/>
    <x v="262"/>
    <s v="P202781"/>
    <n v="400200"/>
    <n v="1"/>
    <n v="4002000"/>
    <n v="0"/>
    <n v="4002000"/>
    <n v="1"/>
    <x v="1"/>
    <n v="0"/>
    <n v="7"/>
    <d v="2022-05-23T00:00:00"/>
    <x v="189"/>
    <n v="4002000"/>
    <n v="288144"/>
    <x v="10"/>
    <s v="Easypay"/>
    <n v="3713856"/>
    <n v="0.92800000000000005"/>
    <x v="2"/>
  </r>
  <r>
    <s v="ODR4115039954h"/>
    <s v="C792683L"/>
    <x v="73"/>
    <s v="P856998"/>
    <n v="400200"/>
    <n v="1"/>
    <n v="4002000"/>
    <n v="0"/>
    <n v="4002000"/>
    <n v="1"/>
    <x v="0"/>
    <n v="1"/>
    <n v="1"/>
    <d v="2022-05-23T00:00:00"/>
    <x v="1229"/>
    <n v="4002000"/>
    <n v="308154"/>
    <x v="6"/>
    <s v="cod"/>
    <n v="3693846"/>
    <n v="0.92300000000000004"/>
    <x v="2"/>
  </r>
  <r>
    <s v="ODR9749989350a"/>
    <s v="C287376L"/>
    <x v="139"/>
    <s v="P338156"/>
    <n v="400200"/>
    <n v="1"/>
    <n v="4002000"/>
    <n v="0"/>
    <n v="4002000"/>
    <n v="1"/>
    <x v="0"/>
    <n v="1"/>
    <n v="1"/>
    <d v="2022-05-28T00:00:00"/>
    <x v="1230"/>
    <n v="4002000"/>
    <n v="356178"/>
    <x v="7"/>
    <s v="cod"/>
    <n v="3645822"/>
    <n v="0.91100000000000003"/>
    <x v="2"/>
  </r>
  <r>
    <s v="ODR8531043822l"/>
    <s v="C807487L"/>
    <x v="79"/>
    <s v="P396169"/>
    <n v="400142"/>
    <n v="1"/>
    <n v="4001420"/>
    <n v="0"/>
    <n v="4001420"/>
    <n v="1"/>
    <x v="1"/>
    <n v="0"/>
    <n v="5"/>
    <d v="2021-11-26T00:00:00"/>
    <x v="128"/>
    <n v="3769420"/>
    <n v="256302"/>
    <x v="3"/>
    <s v="jazzwallet"/>
    <n v="3745118"/>
    <n v="0.93594723873025076"/>
    <x v="2"/>
  </r>
  <r>
    <s v="ODR6705481571l"/>
    <s v="C131997L"/>
    <x v="388"/>
    <s v="P505418"/>
    <n v="400142"/>
    <n v="1"/>
    <n v="4001420"/>
    <n v="0"/>
    <n v="4001420"/>
    <n v="1"/>
    <x v="0"/>
    <n v="0"/>
    <n v="1"/>
    <d v="2022-05-18T00:00:00"/>
    <x v="1231"/>
    <n v="4001420"/>
    <n v="276080"/>
    <x v="3"/>
    <s v="cod"/>
    <n v="3725340"/>
    <n v="0.93100449340484126"/>
    <x v="2"/>
  </r>
  <r>
    <s v="ODR7800295190t"/>
    <s v="C389857L"/>
    <x v="262"/>
    <s v="P505418"/>
    <n v="400142"/>
    <n v="1"/>
    <n v="4001420"/>
    <n v="0"/>
    <n v="4001420"/>
    <n v="1"/>
    <x v="0"/>
    <n v="0"/>
    <n v="1"/>
    <d v="2021-08-24T00:00:00"/>
    <x v="1231"/>
    <n v="4001420"/>
    <n v="276080"/>
    <x v="3"/>
    <s v="cod"/>
    <n v="3725340"/>
    <n v="0.93100449340484126"/>
    <x v="2"/>
  </r>
  <r>
    <s v="ODR8381633615w"/>
    <s v="C406498L"/>
    <x v="311"/>
    <s v="P440933"/>
    <n v="399620"/>
    <n v="1"/>
    <n v="3996200"/>
    <n v="0"/>
    <n v="3996200"/>
    <n v="1"/>
    <x v="1"/>
    <n v="0"/>
    <n v="4"/>
    <d v="2021-10-25T00:00:00"/>
    <x v="1232"/>
    <n v="3996200"/>
    <n v="255722"/>
    <x v="9"/>
    <s v="Payaxis"/>
    <n v="3740478"/>
    <n v="0.9360087082728592"/>
    <x v="2"/>
  </r>
  <r>
    <s v="ODR6967404444a"/>
    <s v="C955962L"/>
    <x v="343"/>
    <s v="P870040"/>
    <n v="399040"/>
    <n v="1"/>
    <n v="3990400"/>
    <n v="0"/>
    <n v="3990400"/>
    <n v="1"/>
    <x v="1"/>
    <n v="0"/>
    <n v="4"/>
    <d v="2021-12-25T00:00:00"/>
    <x v="1233"/>
    <n v="3990400"/>
    <n v="347130"/>
    <x v="9"/>
    <s v="Payaxis"/>
    <n v="3643270"/>
    <n v="0.91300872093023255"/>
    <x v="2"/>
  </r>
  <r>
    <s v="ODR2799460208z"/>
    <s v="C555100L"/>
    <x v="346"/>
    <s v="P387683"/>
    <n v="399040"/>
    <n v="1"/>
    <n v="3990400"/>
    <n v="0"/>
    <n v="3990400"/>
    <n v="1"/>
    <x v="0"/>
    <n v="0"/>
    <n v="1"/>
    <d v="2021-12-19T00:00:00"/>
    <x v="1234"/>
    <n v="3990400"/>
    <n v="351132"/>
    <x v="9"/>
    <s v="cod"/>
    <n v="3639268"/>
    <n v="0.91200581395348834"/>
    <x v="2"/>
  </r>
  <r>
    <s v="ODR1519285300k"/>
    <s v="C306006L"/>
    <x v="166"/>
    <s v="P547834"/>
    <n v="399040"/>
    <n v="1"/>
    <n v="3990400"/>
    <n v="0"/>
    <n v="3990400"/>
    <n v="1"/>
    <x v="0"/>
    <n v="0"/>
    <n v="1"/>
    <d v="2022-03-23T00:00:00"/>
    <x v="1235"/>
    <n v="3990400"/>
    <n v="323176"/>
    <x v="9"/>
    <s v="cod"/>
    <n v="3667224"/>
    <n v="0.91901162790697677"/>
    <x v="2"/>
  </r>
  <r>
    <s v="ODR5888203333f"/>
    <s v="C524286L"/>
    <x v="99"/>
    <s v="P803301"/>
    <n v="397880"/>
    <n v="1"/>
    <n v="3978800"/>
    <n v="0"/>
    <n v="3978800"/>
    <n v="1"/>
    <x v="0"/>
    <n v="1"/>
    <n v="1"/>
    <d v="2021-08-11T00:00:00"/>
    <x v="126"/>
    <n v="3978800"/>
    <n v="270512"/>
    <x v="3"/>
    <s v="cod"/>
    <n v="3708288"/>
    <n v="0.93201166180758022"/>
    <x v="2"/>
  </r>
  <r>
    <s v="ODR9197802701d"/>
    <s v="C143684L"/>
    <x v="376"/>
    <s v="P912809"/>
    <n v="397300"/>
    <n v="1"/>
    <n v="3973000"/>
    <n v="0"/>
    <n v="3973000"/>
    <n v="1"/>
    <x v="0"/>
    <n v="0"/>
    <n v="1"/>
    <d v="2021-07-05T00:00:00"/>
    <x v="1236"/>
    <n v="3973000"/>
    <n v="242324"/>
    <x v="7"/>
    <s v="cod"/>
    <n v="3730676"/>
    <n v="0.93900729927007298"/>
    <x v="2"/>
  </r>
  <r>
    <s v="ODR4112133295j"/>
    <s v="C830897L"/>
    <x v="48"/>
    <s v="P797760"/>
    <n v="397300"/>
    <n v="1"/>
    <n v="3973000"/>
    <n v="0"/>
    <n v="3973000"/>
    <n v="1"/>
    <x v="0"/>
    <n v="1"/>
    <n v="1"/>
    <d v="2021-07-12T00:00:00"/>
    <x v="1237"/>
    <n v="3973000"/>
    <n v="313838"/>
    <x v="7"/>
    <s v="cod"/>
    <n v="3659162"/>
    <n v="0.92100729927007297"/>
    <x v="2"/>
  </r>
  <r>
    <s v="ODR8880360233q"/>
    <s v="C926914L"/>
    <x v="258"/>
    <s v="P880103"/>
    <n v="397184"/>
    <n v="1"/>
    <n v="3971840"/>
    <n v="0"/>
    <n v="3971840"/>
    <n v="1"/>
    <x v="0"/>
    <n v="0"/>
    <n v="7"/>
    <d v="2022-03-14T00:00:00"/>
    <x v="1238"/>
    <n v="3971840"/>
    <n v="337560"/>
    <x v="6"/>
    <s v="Easypay"/>
    <n v="3634280"/>
    <n v="0.91501168224299068"/>
    <x v="2"/>
  </r>
  <r>
    <s v="ODR5430135271l"/>
    <s v="C630030L"/>
    <x v="261"/>
    <s v="P880103"/>
    <n v="397184"/>
    <n v="1"/>
    <n v="3971840"/>
    <n v="0"/>
    <n v="3971840"/>
    <n v="1"/>
    <x v="1"/>
    <n v="0"/>
    <n v="7"/>
    <d v="2021-09-15T00:00:00"/>
    <x v="1238"/>
    <n v="3971840"/>
    <n v="337560"/>
    <x v="6"/>
    <s v="Easypay"/>
    <n v="3634280"/>
    <n v="0.91501168224299068"/>
    <x v="2"/>
  </r>
  <r>
    <s v="ODR1883295754c"/>
    <s v="C370659L"/>
    <x v="144"/>
    <s v="P487968"/>
    <n v="394400"/>
    <n v="1"/>
    <n v="3944000"/>
    <n v="0"/>
    <n v="3944000"/>
    <n v="1"/>
    <x v="0"/>
    <n v="0"/>
    <n v="1"/>
    <d v="2021-08-05T00:00:00"/>
    <x v="1239"/>
    <n v="3944000"/>
    <n v="276080"/>
    <x v="10"/>
    <s v="cod"/>
    <n v="3667920"/>
    <n v="0.93"/>
    <x v="2"/>
  </r>
  <r>
    <s v="ODR2638324229l"/>
    <s v="C969315L"/>
    <x v="310"/>
    <s v="P755612"/>
    <n v="394400"/>
    <n v="1"/>
    <n v="3944000"/>
    <n v="0"/>
    <n v="3944000"/>
    <n v="1"/>
    <x v="0"/>
    <n v="1"/>
    <n v="1"/>
    <d v="2021-07-09T00:00:00"/>
    <x v="1240"/>
    <n v="3944000"/>
    <n v="244528"/>
    <x v="3"/>
    <s v="cod"/>
    <n v="3699472"/>
    <n v="0.93799999999999994"/>
    <x v="2"/>
  </r>
  <r>
    <s v="ODR8926542719t"/>
    <s v="C725776L"/>
    <x v="354"/>
    <s v="P243089"/>
    <n v="98600"/>
    <n v="4"/>
    <n v="3944000"/>
    <n v="0"/>
    <n v="3944000"/>
    <n v="1"/>
    <x v="1"/>
    <n v="0"/>
    <n v="1"/>
    <d v="2021-11-03T00:00:00"/>
    <x v="1241"/>
    <n v="986000"/>
    <n v="60146"/>
    <x v="7"/>
    <s v="cod"/>
    <n v="3703416"/>
    <n v="0.93899999999999995"/>
    <x v="2"/>
  </r>
  <r>
    <s v="ODR3567898312c"/>
    <s v="C282235L"/>
    <x v="323"/>
    <s v="P178407"/>
    <n v="394400"/>
    <n v="1"/>
    <n v="3944000"/>
    <n v="0"/>
    <n v="3944000"/>
    <n v="1"/>
    <x v="0"/>
    <n v="1"/>
    <n v="1"/>
    <d v="2021-12-26T00:00:00"/>
    <x v="1242"/>
    <n v="3944000"/>
    <n v="260304"/>
    <x v="7"/>
    <s v="cod"/>
    <n v="3683696"/>
    <n v="0.93400000000000005"/>
    <x v="2"/>
  </r>
  <r>
    <s v="ODR6159715560f"/>
    <s v="C450527L"/>
    <x v="234"/>
    <s v="P545689"/>
    <n v="394168"/>
    <n v="1"/>
    <n v="3941680"/>
    <n v="0"/>
    <n v="3941680"/>
    <n v="1"/>
    <x v="0"/>
    <n v="1"/>
    <n v="1"/>
    <d v="2021-07-25T00:00:00"/>
    <x v="1243"/>
    <n v="3941680"/>
    <n v="327120"/>
    <x v="7"/>
    <s v="cod"/>
    <n v="3614560"/>
    <n v="0.91701000588581516"/>
    <x v="2"/>
  </r>
  <r>
    <s v="ODR6862944468z"/>
    <s v="C937189L"/>
    <x v="23"/>
    <s v="P260175"/>
    <n v="78242"/>
    <n v="5"/>
    <n v="3912100"/>
    <n v="0"/>
    <n v="3912100"/>
    <n v="1"/>
    <x v="0"/>
    <n v="1"/>
    <n v="1"/>
    <d v="2022-04-13T00:00:00"/>
    <x v="1244"/>
    <n v="962800"/>
    <n v="61596"/>
    <x v="5"/>
    <s v="cod"/>
    <n v="3604120"/>
    <n v="0.92127501853224614"/>
    <x v="2"/>
  </r>
  <r>
    <s v="ODR9580247943n"/>
    <s v="C506457L"/>
    <x v="257"/>
    <s v="P356360"/>
    <n v="385700"/>
    <n v="1"/>
    <n v="3857000"/>
    <n v="0"/>
    <n v="3857000"/>
    <n v="1"/>
    <x v="1"/>
    <n v="0"/>
    <n v="7"/>
    <d v="2022-03-16T00:00:00"/>
    <x v="1245"/>
    <n v="3857000"/>
    <n v="339416"/>
    <x v="0"/>
    <s v="Easypay"/>
    <n v="3517584"/>
    <n v="0.91200000000000003"/>
    <x v="2"/>
  </r>
  <r>
    <s v="ODR2594421858m"/>
    <s v="C542850L"/>
    <x v="68"/>
    <s v="P994010"/>
    <n v="384192"/>
    <n v="1"/>
    <n v="3841920"/>
    <n v="0"/>
    <n v="3841920"/>
    <n v="1"/>
    <x v="1"/>
    <n v="0"/>
    <n v="2"/>
    <d v="2021-11-19T00:00:00"/>
    <x v="1246"/>
    <n v="3841920"/>
    <n v="280430"/>
    <x v="9"/>
    <s v="jazzvoucher"/>
    <n v="3561490"/>
    <n v="0.92700785024154586"/>
    <x v="2"/>
  </r>
  <r>
    <s v="ODR3523499046z"/>
    <s v="C904890L"/>
    <x v="381"/>
    <s v="P119057"/>
    <n v="383670"/>
    <n v="1"/>
    <n v="3836700"/>
    <n v="0"/>
    <n v="3836700"/>
    <n v="1"/>
    <x v="1"/>
    <n v="0"/>
    <n v="1"/>
    <d v="2022-04-05T00:00:00"/>
    <x v="1247"/>
    <n v="3836700"/>
    <n v="249342"/>
    <x v="3"/>
    <s v="cod"/>
    <n v="3587358"/>
    <n v="0.93501133786848067"/>
    <x v="2"/>
  </r>
  <r>
    <s v="ODR1363985182e"/>
    <s v="C723722L"/>
    <x v="18"/>
    <s v="P829337"/>
    <n v="382800"/>
    <n v="1"/>
    <n v="3828000"/>
    <n v="0"/>
    <n v="3828000"/>
    <n v="1"/>
    <x v="0"/>
    <n v="0"/>
    <n v="1"/>
    <d v="2022-05-03T00:00:00"/>
    <x v="1248"/>
    <n v="3828000"/>
    <n v="302412"/>
    <x v="10"/>
    <s v="cod"/>
    <n v="3525588"/>
    <n v="0.92100000000000004"/>
    <x v="2"/>
  </r>
  <r>
    <s v="ODR9620817242n"/>
    <s v="C535620L"/>
    <x v="138"/>
    <s v="P678309"/>
    <n v="382742"/>
    <n v="1"/>
    <n v="3827420"/>
    <n v="0"/>
    <n v="3827420"/>
    <n v="1"/>
    <x v="0"/>
    <n v="1"/>
    <n v="1"/>
    <d v="2022-01-05T00:00:00"/>
    <x v="99"/>
    <n v="3587300"/>
    <n v="261870"/>
    <x v="9"/>
    <s v="cod"/>
    <n v="3565550"/>
    <n v="0.9315805425064404"/>
    <x v="2"/>
  </r>
  <r>
    <s v="ODR3105785267e"/>
    <s v="C203164L"/>
    <x v="148"/>
    <s v="P596008"/>
    <n v="382742"/>
    <n v="1"/>
    <n v="3827420"/>
    <n v="0"/>
    <n v="3827420"/>
    <n v="1"/>
    <x v="1"/>
    <n v="0"/>
    <n v="4"/>
    <d v="2021-10-25T00:00:00"/>
    <x v="1249"/>
    <n v="3827420"/>
    <n v="344462"/>
    <x v="7"/>
    <s v="Payaxis"/>
    <n v="3482958"/>
    <n v="0.9100015153811184"/>
    <x v="2"/>
  </r>
  <r>
    <s v="ODR2533392549b"/>
    <s v="C203164L"/>
    <x v="190"/>
    <s v="P596008"/>
    <n v="382742"/>
    <n v="1"/>
    <n v="3827420"/>
    <n v="0"/>
    <n v="3827420"/>
    <n v="1"/>
    <x v="1"/>
    <n v="0"/>
    <n v="4"/>
    <d v="2021-10-25T00:00:00"/>
    <x v="1249"/>
    <n v="3827420"/>
    <n v="344462"/>
    <x v="7"/>
    <s v="Payaxis"/>
    <n v="3482958"/>
    <n v="0.9100015153811184"/>
    <x v="2"/>
  </r>
  <r>
    <s v="ODR6586740671v"/>
    <s v="C137924L"/>
    <x v="45"/>
    <s v="P288016"/>
    <n v="379900"/>
    <n v="1"/>
    <n v="3799000"/>
    <n v="0"/>
    <n v="3799000"/>
    <n v="1"/>
    <x v="0"/>
    <n v="1"/>
    <n v="1"/>
    <d v="2022-03-16T00:00:00"/>
    <x v="1250"/>
    <n v="3799000"/>
    <n v="254504"/>
    <x v="7"/>
    <s v="cod"/>
    <n v="3544496"/>
    <n v="0.93300763358778627"/>
    <x v="2"/>
  </r>
  <r>
    <s v="ODR4230505810y"/>
    <s v="C741634L"/>
    <x v="16"/>
    <s v="P652660"/>
    <n v="379900"/>
    <n v="1"/>
    <n v="3799000"/>
    <n v="0"/>
    <n v="3799000"/>
    <n v="1"/>
    <x v="0"/>
    <n v="1"/>
    <n v="1"/>
    <d v="2021-07-09T00:00:00"/>
    <x v="1251"/>
    <n v="3799000"/>
    <n v="246906"/>
    <x v="7"/>
    <s v="cod"/>
    <n v="3552094"/>
    <n v="0.93500763358778627"/>
    <x v="2"/>
  </r>
  <r>
    <s v="ODR1295786486o"/>
    <s v="C607344L"/>
    <x v="393"/>
    <s v="P185040"/>
    <n v="377638"/>
    <n v="1"/>
    <n v="3776380"/>
    <n v="0"/>
    <n v="3776380"/>
    <n v="1"/>
    <x v="0"/>
    <n v="1"/>
    <n v="1"/>
    <d v="2022-04-08T00:00:00"/>
    <x v="916"/>
    <n v="3776380"/>
    <n v="332282"/>
    <x v="3"/>
    <s v="cod"/>
    <n v="3444098"/>
    <n v="0.9120104438642298"/>
    <x v="2"/>
  </r>
  <r>
    <s v="ODR9008135070e"/>
    <s v="C215074L"/>
    <x v="156"/>
    <s v="P185040"/>
    <n v="377580"/>
    <n v="1"/>
    <n v="3775800"/>
    <n v="0"/>
    <n v="3775800"/>
    <n v="1"/>
    <x v="1"/>
    <n v="0"/>
    <n v="4"/>
    <d v="2021-09-13T00:00:00"/>
    <x v="916"/>
    <n v="3776380"/>
    <n v="332282"/>
    <x v="3"/>
    <s v="Payaxis"/>
    <n v="3443518"/>
    <n v="0.91199692780337938"/>
    <x v="2"/>
  </r>
  <r>
    <s v="ODR2540304029l"/>
    <s v="C713972L"/>
    <x v="363"/>
    <s v="P504861"/>
    <n v="377000"/>
    <n v="1"/>
    <n v="3770000"/>
    <n v="0"/>
    <n v="3770000"/>
    <n v="1"/>
    <x v="1"/>
    <n v="0"/>
    <n v="7"/>
    <d v="2022-01-01T00:00:00"/>
    <x v="1252"/>
    <n v="3770000"/>
    <n v="320450"/>
    <x v="1"/>
    <s v="Easypay"/>
    <n v="3449550"/>
    <n v="0.91500000000000004"/>
    <x v="2"/>
  </r>
  <r>
    <s v="ODR8045649455u"/>
    <s v="C678436L"/>
    <x v="365"/>
    <s v="P253081"/>
    <n v="377000"/>
    <n v="1"/>
    <n v="3770000"/>
    <n v="0"/>
    <n v="3770000"/>
    <n v="1"/>
    <x v="0"/>
    <n v="0"/>
    <n v="1"/>
    <d v="2021-11-08T00:00:00"/>
    <x v="1253"/>
    <n v="3770000"/>
    <n v="327990"/>
    <x v="8"/>
    <s v="cod"/>
    <n v="3442010"/>
    <n v="0.91300000000000003"/>
    <x v="2"/>
  </r>
  <r>
    <s v="ODR6672508338n"/>
    <s v="C518128L"/>
    <x v="339"/>
    <s v="P253081"/>
    <n v="377000"/>
    <n v="1"/>
    <n v="3770000"/>
    <n v="0"/>
    <n v="3770000"/>
    <n v="1"/>
    <x v="0"/>
    <n v="0"/>
    <n v="1"/>
    <d v="2021-12-08T00:00:00"/>
    <x v="1253"/>
    <n v="3770000"/>
    <n v="327990"/>
    <x v="8"/>
    <s v="cod"/>
    <n v="3442010"/>
    <n v="0.91300000000000003"/>
    <x v="2"/>
  </r>
  <r>
    <s v="ODR6775496624f"/>
    <s v="C112258L"/>
    <x v="248"/>
    <s v="P476808"/>
    <n v="377000"/>
    <n v="1"/>
    <n v="3770000"/>
    <n v="0"/>
    <n v="3770000"/>
    <n v="1"/>
    <x v="1"/>
    <n v="0"/>
    <n v="9"/>
    <d v="2021-09-06T00:00:00"/>
    <x v="1254"/>
    <n v="3770000"/>
    <n v="271440"/>
    <x v="9"/>
    <s v="mygateway"/>
    <n v="3498560"/>
    <n v="0.92800000000000005"/>
    <x v="2"/>
  </r>
  <r>
    <s v="ODR6080922529q"/>
    <s v="C190131L"/>
    <x v="328"/>
    <s v="P460847"/>
    <n v="377000"/>
    <n v="1"/>
    <n v="3770000"/>
    <n v="0"/>
    <n v="3770000"/>
    <n v="1"/>
    <x v="0"/>
    <n v="0"/>
    <n v="1"/>
    <d v="2021-12-15T00:00:00"/>
    <x v="1255"/>
    <n v="3770000"/>
    <n v="316680"/>
    <x v="9"/>
    <s v="cod"/>
    <n v="3453320"/>
    <n v="0.91600000000000004"/>
    <x v="2"/>
  </r>
  <r>
    <s v="ODR2496660682b"/>
    <s v="C696203L"/>
    <x v="223"/>
    <s v="P368222"/>
    <n v="377000"/>
    <n v="1"/>
    <n v="3770000"/>
    <n v="0"/>
    <n v="3770000"/>
    <n v="1"/>
    <x v="1"/>
    <n v="0"/>
    <n v="4"/>
    <d v="2022-01-15T00:00:00"/>
    <x v="1256"/>
    <n v="3770000"/>
    <n v="305370"/>
    <x v="9"/>
    <s v="Payaxis"/>
    <n v="3464630"/>
    <n v="0.91900000000000004"/>
    <x v="2"/>
  </r>
  <r>
    <s v="ODR4046176329e"/>
    <s v="C115129L"/>
    <x v="93"/>
    <s v="P368222"/>
    <n v="377000"/>
    <n v="1"/>
    <n v="3770000"/>
    <n v="0"/>
    <n v="3770000"/>
    <n v="1"/>
    <x v="1"/>
    <n v="0"/>
    <n v="7"/>
    <d v="2021-11-15T00:00:00"/>
    <x v="1256"/>
    <n v="3770000"/>
    <n v="305370"/>
    <x v="9"/>
    <s v="Easypay"/>
    <n v="3464630"/>
    <n v="0.91900000000000004"/>
    <x v="2"/>
  </r>
  <r>
    <s v="ODR1932051551v"/>
    <s v="C422171L"/>
    <x v="13"/>
    <s v="P653362"/>
    <n v="377000"/>
    <n v="1"/>
    <n v="3770000"/>
    <n v="0"/>
    <n v="3770000"/>
    <n v="1"/>
    <x v="0"/>
    <n v="0"/>
    <n v="7"/>
    <d v="2022-04-22T00:00:00"/>
    <x v="1257"/>
    <n v="3770000"/>
    <n v="252590"/>
    <x v="9"/>
    <s v="Easypay"/>
    <n v="3517410"/>
    <n v="0.93300000000000005"/>
    <x v="2"/>
  </r>
  <r>
    <s v="ODR9615242992u"/>
    <s v="C883317L"/>
    <x v="244"/>
    <s v="P143931"/>
    <n v="377000"/>
    <n v="1"/>
    <n v="3770000"/>
    <n v="0"/>
    <n v="3770000"/>
    <n v="1"/>
    <x v="1"/>
    <n v="0"/>
    <n v="5"/>
    <d v="2021-11-05T00:00:00"/>
    <x v="1258"/>
    <n v="3770000"/>
    <n v="233740"/>
    <x v="9"/>
    <s v="jazzwallet"/>
    <n v="3536260"/>
    <n v="0.93799999999999994"/>
    <x v="2"/>
  </r>
  <r>
    <s v="ODR6987823139z"/>
    <s v="C709820L"/>
    <x v="303"/>
    <s v="P494258"/>
    <n v="377000"/>
    <n v="1"/>
    <n v="3770000"/>
    <n v="0"/>
    <n v="3770000"/>
    <n v="1"/>
    <x v="1"/>
    <n v="0"/>
    <n v="4"/>
    <d v="2021-10-10T00:00:00"/>
    <x v="1259"/>
    <n v="3770000"/>
    <n v="245050"/>
    <x v="0"/>
    <s v="Payaxis"/>
    <n v="3524950"/>
    <n v="0.93500000000000005"/>
    <x v="2"/>
  </r>
  <r>
    <s v="ODR1174219603x"/>
    <s v="C920542L"/>
    <x v="157"/>
    <s v="P654052"/>
    <n v="377000"/>
    <n v="1"/>
    <n v="3770000"/>
    <n v="0"/>
    <n v="3770000"/>
    <n v="1"/>
    <x v="0"/>
    <n v="1"/>
    <n v="1"/>
    <d v="2021-11-01T00:00:00"/>
    <x v="1260"/>
    <n v="3770000"/>
    <n v="301600"/>
    <x v="7"/>
    <s v="cod"/>
    <n v="3468400"/>
    <n v="0.92"/>
    <x v="2"/>
  </r>
  <r>
    <s v="ODR5451209833b"/>
    <s v="C504457L"/>
    <x v="191"/>
    <s v="P153488"/>
    <n v="377000"/>
    <n v="1"/>
    <n v="3770000"/>
    <n v="0"/>
    <n v="3770000"/>
    <n v="1"/>
    <x v="0"/>
    <n v="0"/>
    <n v="1"/>
    <d v="2022-03-12T00:00:00"/>
    <x v="1261"/>
    <n v="3770000"/>
    <n v="245050"/>
    <x v="7"/>
    <s v="cod"/>
    <n v="3524950"/>
    <n v="0.93500000000000005"/>
    <x v="2"/>
  </r>
  <r>
    <s v="ODR1220196733t"/>
    <s v="C441523L"/>
    <x v="327"/>
    <s v="P798326"/>
    <n v="377000"/>
    <n v="1"/>
    <n v="3770000"/>
    <n v="0"/>
    <n v="3770000"/>
    <n v="1"/>
    <x v="0"/>
    <n v="1"/>
    <n v="1"/>
    <d v="2022-01-21T00:00:00"/>
    <x v="1262"/>
    <n v="3770000"/>
    <n v="312910"/>
    <x v="7"/>
    <s v="cod"/>
    <n v="3457090"/>
    <n v="0.91700000000000004"/>
    <x v="2"/>
  </r>
  <r>
    <s v="ODR9333621013g"/>
    <s v="C291019L"/>
    <x v="249"/>
    <s v="P702734"/>
    <n v="377000"/>
    <n v="1"/>
    <n v="3770000"/>
    <n v="0"/>
    <n v="3770000"/>
    <n v="1"/>
    <x v="1"/>
    <n v="0"/>
    <n v="4"/>
    <d v="2022-02-14T00:00:00"/>
    <x v="1263"/>
    <n v="3770000"/>
    <n v="282750"/>
    <x v="7"/>
    <s v="Payaxis"/>
    <n v="3487250"/>
    <n v="0.92500000000000004"/>
    <x v="2"/>
  </r>
  <r>
    <s v="ODR3254124057c"/>
    <s v="C547456L"/>
    <x v="245"/>
    <s v="P582225"/>
    <n v="377000"/>
    <n v="1"/>
    <n v="3770000"/>
    <n v="0"/>
    <n v="3770000"/>
    <n v="1"/>
    <x v="0"/>
    <n v="0"/>
    <n v="1"/>
    <d v="2022-02-04T00:00:00"/>
    <x v="1264"/>
    <n v="2854760"/>
    <n v="182700"/>
    <x v="7"/>
    <s v="cod"/>
    <n v="3587300"/>
    <n v="0.95153846153846156"/>
    <x v="2"/>
  </r>
  <r>
    <s v="ODR5496800020r"/>
    <s v="C616555L"/>
    <x v="297"/>
    <s v="P107333"/>
    <n v="377000"/>
    <n v="1"/>
    <n v="3770000"/>
    <n v="0"/>
    <n v="3770000"/>
    <n v="1"/>
    <x v="0"/>
    <n v="0"/>
    <n v="1"/>
    <d v="2022-02-13T00:00:00"/>
    <x v="1265"/>
    <n v="3770000"/>
    <n v="331760"/>
    <x v="7"/>
    <s v="cod"/>
    <n v="3438240"/>
    <n v="0.91200000000000003"/>
    <x v="2"/>
  </r>
  <r>
    <s v="ODR5803904815f"/>
    <s v="C502254L"/>
    <x v="136"/>
    <s v="P702734"/>
    <n v="377000"/>
    <n v="1"/>
    <n v="3770000"/>
    <n v="0"/>
    <n v="3770000"/>
    <n v="1"/>
    <x v="1"/>
    <n v="0"/>
    <n v="7"/>
    <d v="2022-03-12T00:00:00"/>
    <x v="1263"/>
    <n v="3770000"/>
    <n v="282750"/>
    <x v="7"/>
    <s v="Easypay"/>
    <n v="3487250"/>
    <n v="0.92500000000000004"/>
    <x v="2"/>
  </r>
  <r>
    <s v="ODR9147730637d"/>
    <s v="C716226L"/>
    <x v="40"/>
    <s v="P821188"/>
    <n v="377000"/>
    <n v="1"/>
    <n v="3770000"/>
    <n v="0"/>
    <n v="3770000"/>
    <n v="1"/>
    <x v="0"/>
    <n v="1"/>
    <n v="1"/>
    <d v="2022-06-28T00:00:00"/>
    <x v="1266"/>
    <n v="3770000"/>
    <n v="294060"/>
    <x v="7"/>
    <s v="cod"/>
    <n v="3475940"/>
    <n v="0.92200000000000004"/>
    <x v="2"/>
  </r>
  <r>
    <s v="ODR8282671653j"/>
    <s v="C454802L"/>
    <x v="202"/>
    <s v="P650393"/>
    <n v="377000"/>
    <n v="1"/>
    <n v="3770000"/>
    <n v="0"/>
    <n v="3770000"/>
    <n v="1"/>
    <x v="0"/>
    <n v="1"/>
    <n v="1"/>
    <d v="2022-01-18T00:00:00"/>
    <x v="1267"/>
    <n v="3770000"/>
    <n v="312910"/>
    <x v="7"/>
    <s v="cod"/>
    <n v="3457090"/>
    <n v="0.91700000000000004"/>
    <x v="2"/>
  </r>
  <r>
    <s v="ODR1767735187h"/>
    <s v="C142435L"/>
    <x v="351"/>
    <s v="P396169"/>
    <n v="376942"/>
    <n v="1"/>
    <n v="3769420"/>
    <n v="0"/>
    <n v="3769420"/>
    <n v="1"/>
    <x v="0"/>
    <n v="0"/>
    <n v="7"/>
    <d v="2021-10-05T00:00:00"/>
    <x v="128"/>
    <n v="3769420"/>
    <n v="256302"/>
    <x v="3"/>
    <s v="Easypay"/>
    <n v="3513118"/>
    <n v="0.93200492383443612"/>
    <x v="2"/>
  </r>
  <r>
    <s v="ODR1327729148r"/>
    <s v="C670551L"/>
    <x v="284"/>
    <s v="P660875"/>
    <n v="376942"/>
    <n v="1"/>
    <n v="3769420"/>
    <n v="0"/>
    <n v="3769420"/>
    <n v="1"/>
    <x v="1"/>
    <n v="0"/>
    <n v="4"/>
    <d v="2021-09-14T00:00:00"/>
    <x v="1268"/>
    <n v="3769420"/>
    <n v="263842"/>
    <x v="8"/>
    <s v="Payaxis"/>
    <n v="3505578"/>
    <n v="0.9300046160947838"/>
    <x v="2"/>
  </r>
  <r>
    <s v="ODR4947190048t"/>
    <s v="C738725L"/>
    <x v="202"/>
    <s v="P660875"/>
    <n v="376942"/>
    <n v="1"/>
    <n v="3769420"/>
    <n v="0"/>
    <n v="3769420"/>
    <n v="1"/>
    <x v="0"/>
    <n v="1"/>
    <n v="1"/>
    <d v="2021-08-27T00:00:00"/>
    <x v="1268"/>
    <n v="3769420"/>
    <n v="263842"/>
    <x v="8"/>
    <s v="cod"/>
    <n v="3505578"/>
    <n v="0.9300046160947838"/>
    <x v="2"/>
  </r>
  <r>
    <s v="ODR7982232811j"/>
    <s v="C684985L"/>
    <x v="198"/>
    <s v="P649604"/>
    <n v="376188"/>
    <n v="1"/>
    <n v="3761880"/>
    <n v="0"/>
    <n v="3761880"/>
    <n v="1"/>
    <x v="0"/>
    <n v="1"/>
    <n v="3"/>
    <d v="2021-07-07T00:00:00"/>
    <x v="1269"/>
    <n v="3761880"/>
    <n v="293422"/>
    <x v="12"/>
    <s v="customercredit"/>
    <n v="3468458"/>
    <n v="0.92200123342584028"/>
    <x v="2"/>
  </r>
  <r>
    <s v="ODR6418433291i"/>
    <s v="C170228L"/>
    <x v="330"/>
    <s v="P199555"/>
    <n v="375608"/>
    <n v="1"/>
    <n v="3756080"/>
    <n v="0"/>
    <n v="3756080"/>
    <n v="1"/>
    <x v="0"/>
    <n v="1"/>
    <n v="1"/>
    <d v="2021-09-14T00:00:00"/>
    <x v="1270"/>
    <n v="3246260"/>
    <n v="249922"/>
    <x v="7"/>
    <s v="cod"/>
    <n v="3506158"/>
    <n v="0.93346201358863501"/>
    <x v="2"/>
  </r>
  <r>
    <s v="ODR7633265913h"/>
    <s v="C723100L"/>
    <x v="1"/>
    <s v="P289866"/>
    <n v="374100"/>
    <n v="1"/>
    <n v="3741000"/>
    <n v="0"/>
    <n v="3741000"/>
    <n v="1"/>
    <x v="0"/>
    <n v="1"/>
    <n v="1"/>
    <d v="2021-11-03T00:00:00"/>
    <x v="1271"/>
    <n v="3741000"/>
    <n v="284316"/>
    <x v="10"/>
    <s v="cod"/>
    <n v="3456684"/>
    <n v="0.92400000000000004"/>
    <x v="2"/>
  </r>
  <r>
    <s v="ODR6471954540a"/>
    <s v="C995819L"/>
    <x v="25"/>
    <s v="P783680"/>
    <n v="374100"/>
    <n v="1"/>
    <n v="3741000"/>
    <n v="0"/>
    <n v="3741000"/>
    <n v="1"/>
    <x v="0"/>
    <n v="0"/>
    <n v="3"/>
    <d v="2022-07-21T00:00:00"/>
    <x v="1272"/>
    <n v="3741000"/>
    <n v="265582"/>
    <x v="10"/>
    <s v="customercredit"/>
    <n v="3475418"/>
    <n v="0.92900775193798446"/>
    <x v="2"/>
  </r>
  <r>
    <s v="ODR7922048561m"/>
    <s v="C955839L"/>
    <x v="207"/>
    <s v="P841300"/>
    <n v="374100"/>
    <n v="1"/>
    <n v="3741000"/>
    <n v="0"/>
    <n v="3741000"/>
    <n v="1"/>
    <x v="1"/>
    <n v="0"/>
    <n v="4"/>
    <d v="2021-10-06T00:00:00"/>
    <x v="1273"/>
    <n v="3741000"/>
    <n v="258100"/>
    <x v="9"/>
    <s v="Payaxis"/>
    <n v="3482900"/>
    <n v="0.93100775193798446"/>
    <x v="2"/>
  </r>
  <r>
    <s v="ODR8570387683j"/>
    <s v="C509242L"/>
    <x v="217"/>
    <s v="P534675"/>
    <n v="374100"/>
    <n v="1"/>
    <n v="3741000"/>
    <n v="0"/>
    <n v="3741000"/>
    <n v="1"/>
    <x v="0"/>
    <n v="0"/>
    <n v="1"/>
    <d v="2022-05-28T00:00:00"/>
    <x v="1274"/>
    <n v="3741000"/>
    <n v="231942"/>
    <x v="7"/>
    <s v="cod"/>
    <n v="3509058"/>
    <n v="0.93799999999999994"/>
    <x v="2"/>
  </r>
  <r>
    <s v="ODR3194954911m"/>
    <s v="C468569L"/>
    <x v="109"/>
    <s v="P731800"/>
    <n v="373520"/>
    <n v="1"/>
    <n v="3735200"/>
    <n v="0"/>
    <n v="3735200"/>
    <n v="1"/>
    <x v="0"/>
    <n v="0"/>
    <n v="1"/>
    <d v="2022-02-15T00:00:00"/>
    <x v="1140"/>
    <n v="3735200"/>
    <n v="287564"/>
    <x v="9"/>
    <s v="cod"/>
    <n v="3447636"/>
    <n v="0.9230124223602485"/>
    <x v="2"/>
  </r>
  <r>
    <s v="ODR6710655360r"/>
    <s v="C475876L"/>
    <x v="328"/>
    <s v="P692301"/>
    <n v="373520"/>
    <n v="1"/>
    <n v="3735200"/>
    <n v="0"/>
    <n v="3735200"/>
    <n v="1"/>
    <x v="0"/>
    <n v="1"/>
    <n v="1"/>
    <d v="2022-01-27T00:00:00"/>
    <x v="1275"/>
    <n v="3735200"/>
    <n v="302528"/>
    <x v="7"/>
    <s v="cod"/>
    <n v="3432672"/>
    <n v="0.91900621118012427"/>
    <x v="2"/>
  </r>
  <r>
    <s v="ODR9892447152l"/>
    <s v="C805886L"/>
    <x v="396"/>
    <s v="P387638"/>
    <n v="373230"/>
    <n v="1"/>
    <n v="3732300"/>
    <n v="0"/>
    <n v="3732300"/>
    <n v="1"/>
    <x v="1"/>
    <n v="0"/>
    <n v="1"/>
    <d v="2022-04-13T00:00:00"/>
    <x v="1276"/>
    <n v="3732300"/>
    <n v="302296"/>
    <x v="0"/>
    <s v="cod"/>
    <n v="3430004"/>
    <n v="0.91900543900543896"/>
    <x v="2"/>
  </r>
  <r>
    <s v="ODR5784437302m"/>
    <s v="C177534L"/>
    <x v="269"/>
    <s v="P520349"/>
    <n v="371780"/>
    <n v="1"/>
    <n v="3717800"/>
    <n v="0"/>
    <n v="3717800"/>
    <n v="1"/>
    <x v="0"/>
    <n v="1"/>
    <n v="1"/>
    <d v="2021-07-10T00:00:00"/>
    <x v="1277"/>
    <n v="3717800"/>
    <n v="256476"/>
    <x v="9"/>
    <s v="cod"/>
    <n v="3461324"/>
    <n v="0.93101404056162251"/>
    <x v="2"/>
  </r>
  <r>
    <s v="ODR2342285045g"/>
    <s v="C992621L"/>
    <x v="215"/>
    <s v="P355737"/>
    <n v="371200"/>
    <n v="1"/>
    <n v="3712000"/>
    <n v="0"/>
    <n v="3712000"/>
    <n v="1"/>
    <x v="1"/>
    <n v="0"/>
    <n v="4"/>
    <d v="2021-11-17T00:00:00"/>
    <x v="1278"/>
    <n v="3712000"/>
    <n v="256128"/>
    <x v="2"/>
    <s v="Payaxis"/>
    <n v="3455872"/>
    <n v="0.93100000000000005"/>
    <x v="2"/>
  </r>
  <r>
    <s v="ODR5304802022b"/>
    <s v="C893754L"/>
    <x v="94"/>
    <s v="P355737"/>
    <n v="371200"/>
    <n v="1"/>
    <n v="3712000"/>
    <n v="0"/>
    <n v="3712000"/>
    <n v="1"/>
    <x v="0"/>
    <n v="0"/>
    <n v="2"/>
    <d v="2021-07-03T00:00:00"/>
    <x v="1278"/>
    <n v="3712000"/>
    <n v="256128"/>
    <x v="2"/>
    <s v="jazzvoucher"/>
    <n v="3455872"/>
    <n v="0.93100000000000005"/>
    <x v="2"/>
  </r>
  <r>
    <s v="ODR7559328550w"/>
    <s v="C404192L"/>
    <x v="158"/>
    <s v="P355737"/>
    <n v="371200"/>
    <n v="1"/>
    <n v="3712000"/>
    <n v="0"/>
    <n v="3712000"/>
    <n v="1"/>
    <x v="0"/>
    <n v="0"/>
    <n v="1"/>
    <d v="2021-07-06T00:00:00"/>
    <x v="1278"/>
    <n v="3712000"/>
    <n v="256128"/>
    <x v="2"/>
    <s v="cod"/>
    <n v="3455872"/>
    <n v="0.93100000000000005"/>
    <x v="2"/>
  </r>
  <r>
    <s v="ODR1933006951c"/>
    <s v="C333323L"/>
    <x v="234"/>
    <s v="P316230"/>
    <n v="92800"/>
    <n v="4"/>
    <n v="3712000"/>
    <n v="0"/>
    <n v="3712000"/>
    <n v="1"/>
    <x v="0"/>
    <n v="1"/>
    <n v="1"/>
    <d v="2021-07-11T00:00:00"/>
    <x v="1279"/>
    <n v="928000"/>
    <n v="68672"/>
    <x v="8"/>
    <s v="cod"/>
    <n v="3437312"/>
    <n v="0.92600000000000005"/>
    <x v="2"/>
  </r>
  <r>
    <s v="ODR5489136125m"/>
    <s v="C992621L"/>
    <x v="340"/>
    <s v="P697680"/>
    <n v="371200"/>
    <n v="1"/>
    <n v="3712000"/>
    <n v="0"/>
    <n v="3712000"/>
    <n v="1"/>
    <x v="1"/>
    <n v="0"/>
    <n v="4"/>
    <d v="2021-11-17T00:00:00"/>
    <x v="1280"/>
    <n v="3712000"/>
    <n v="311808"/>
    <x v="8"/>
    <s v="Payaxis"/>
    <n v="3400192"/>
    <n v="0.91600000000000004"/>
    <x v="2"/>
  </r>
  <r>
    <s v="ODR3868605424y"/>
    <s v="C839319L"/>
    <x v="369"/>
    <s v="P106653"/>
    <n v="185600"/>
    <n v="2"/>
    <n v="3712000"/>
    <n v="0"/>
    <n v="3712000"/>
    <n v="1"/>
    <x v="0"/>
    <n v="1"/>
    <n v="1"/>
    <d v="2021-11-02T00:00:00"/>
    <x v="1281"/>
    <n v="1484800"/>
    <n v="130616"/>
    <x v="8"/>
    <s v="cod"/>
    <n v="3450768"/>
    <n v="0.92962500000000003"/>
    <x v="2"/>
  </r>
  <r>
    <s v="ODR1830335960k"/>
    <s v="C547048L"/>
    <x v="358"/>
    <s v="P672992"/>
    <n v="371200"/>
    <n v="1"/>
    <n v="3712000"/>
    <n v="0"/>
    <n v="3712000"/>
    <n v="1"/>
    <x v="0"/>
    <n v="0"/>
    <n v="1"/>
    <d v="2022-01-23T00:00:00"/>
    <x v="1282"/>
    <n v="3712000"/>
    <n v="259840"/>
    <x v="8"/>
    <s v="cod"/>
    <n v="3452160"/>
    <n v="0.93"/>
    <x v="2"/>
  </r>
  <r>
    <s v="ODR7388011644f"/>
    <s v="C503253L"/>
    <x v="126"/>
    <s v="P697680"/>
    <n v="371200"/>
    <n v="1"/>
    <n v="3712000"/>
    <n v="0"/>
    <n v="3712000"/>
    <n v="1"/>
    <x v="0"/>
    <n v="0"/>
    <n v="1"/>
    <d v="2021-07-22T00:00:00"/>
    <x v="1280"/>
    <n v="3712000"/>
    <n v="311808"/>
    <x v="8"/>
    <s v="cod"/>
    <n v="3400192"/>
    <n v="0.91600000000000004"/>
    <x v="2"/>
  </r>
  <r>
    <s v="ODR6537190911m"/>
    <s v="C546814L"/>
    <x v="30"/>
    <s v="P697680"/>
    <n v="371200"/>
    <n v="1"/>
    <n v="3712000"/>
    <n v="0"/>
    <n v="3712000"/>
    <n v="1"/>
    <x v="1"/>
    <n v="0"/>
    <n v="1"/>
    <d v="2021-11-02T00:00:00"/>
    <x v="1280"/>
    <n v="3712000"/>
    <n v="311808"/>
    <x v="8"/>
    <s v="cod"/>
    <n v="3400192"/>
    <n v="0.91600000000000004"/>
    <x v="2"/>
  </r>
  <r>
    <s v="ODR6310245921g"/>
    <s v="C547048L"/>
    <x v="34"/>
    <s v="P672992"/>
    <n v="371200"/>
    <n v="1"/>
    <n v="3712000"/>
    <n v="0"/>
    <n v="3712000"/>
    <n v="1"/>
    <x v="0"/>
    <n v="0"/>
    <n v="1"/>
    <d v="2022-01-23T00:00:00"/>
    <x v="1282"/>
    <n v="3712000"/>
    <n v="259840"/>
    <x v="8"/>
    <s v="cod"/>
    <n v="3452160"/>
    <n v="0.93"/>
    <x v="2"/>
  </r>
  <r>
    <s v="ODR7534492576x"/>
    <s v="C586692L"/>
    <x v="238"/>
    <s v="P490699"/>
    <n v="371200"/>
    <n v="1"/>
    <n v="3712000"/>
    <n v="0"/>
    <n v="3712000"/>
    <n v="1"/>
    <x v="0"/>
    <n v="1"/>
    <n v="4"/>
    <d v="2021-10-28T00:00:00"/>
    <x v="1283"/>
    <n v="3712000"/>
    <n v="282112"/>
    <x v="7"/>
    <s v="Payaxis"/>
    <n v="3429888"/>
    <n v="0.92400000000000004"/>
    <x v="2"/>
  </r>
  <r>
    <s v="ODR8028036352n"/>
    <s v="C674615L"/>
    <x v="374"/>
    <s v="P706884"/>
    <n v="185600"/>
    <n v="2"/>
    <n v="3712000"/>
    <n v="0"/>
    <n v="3712000"/>
    <n v="1"/>
    <x v="0"/>
    <n v="1"/>
    <n v="8"/>
    <d v="2021-08-20T00:00:00"/>
    <x v="1284"/>
    <n v="1856000"/>
    <n v="113216"/>
    <x v="7"/>
    <s v="ublcreditcard"/>
    <n v="3485568"/>
    <n v="0.93899999999999995"/>
    <x v="2"/>
  </r>
  <r>
    <s v="ODR3329212007o"/>
    <s v="C885913L"/>
    <x v="366"/>
    <s v="P372560"/>
    <n v="369750"/>
    <n v="1"/>
    <n v="3697500"/>
    <n v="0"/>
    <n v="3697500"/>
    <n v="1"/>
    <x v="0"/>
    <n v="0"/>
    <n v="1"/>
    <d v="2022-06-16T00:00:00"/>
    <x v="1285"/>
    <n v="3697500"/>
    <n v="273586"/>
    <x v="9"/>
    <s v="cod"/>
    <n v="3423914"/>
    <n v="0.92600784313725493"/>
    <x v="2"/>
  </r>
  <r>
    <s v="ODR9487029451g"/>
    <s v="C871706L"/>
    <x v="259"/>
    <s v="P894301"/>
    <n v="369750"/>
    <n v="1"/>
    <n v="3697500"/>
    <n v="0"/>
    <n v="3697500"/>
    <n v="1"/>
    <x v="0"/>
    <n v="1"/>
    <n v="1"/>
    <d v="2022-03-27T00:00:00"/>
    <x v="1286"/>
    <n v="3697500"/>
    <n v="281010"/>
    <x v="7"/>
    <s v="cod"/>
    <n v="3416490"/>
    <n v="0.92400000000000004"/>
    <x v="2"/>
  </r>
  <r>
    <s v="ODR1481252122d"/>
    <s v="C555100L"/>
    <x v="308"/>
    <s v="P140828"/>
    <n v="368880"/>
    <n v="1"/>
    <n v="3688800"/>
    <n v="0"/>
    <n v="3688800"/>
    <n v="1"/>
    <x v="0"/>
    <n v="1"/>
    <n v="1"/>
    <d v="2021-12-19T00:00:00"/>
    <x v="1287"/>
    <n v="3688800"/>
    <n v="295104"/>
    <x v="9"/>
    <s v="cod"/>
    <n v="3393696"/>
    <n v="0.92"/>
    <x v="2"/>
  </r>
  <r>
    <s v="ODR2546675031v"/>
    <s v="C899610L"/>
    <x v="256"/>
    <s v="P504692"/>
    <n v="367488"/>
    <n v="1"/>
    <n v="3674880"/>
    <n v="0"/>
    <n v="3674880"/>
    <n v="1"/>
    <x v="1"/>
    <n v="0"/>
    <n v="7"/>
    <d v="2021-12-25T00:00:00"/>
    <x v="1288"/>
    <n v="3674880"/>
    <n v="330716"/>
    <x v="3"/>
    <s v="Easypay"/>
    <n v="3344164"/>
    <n v="0.91000631313131308"/>
    <x v="2"/>
  </r>
  <r>
    <s v="ODR5593889767b"/>
    <s v="C529046L"/>
    <x v="114"/>
    <s v="P504692"/>
    <n v="367488"/>
    <n v="1"/>
    <n v="3674880"/>
    <n v="0"/>
    <n v="3674880"/>
    <n v="1"/>
    <x v="0"/>
    <n v="0"/>
    <n v="7"/>
    <d v="2021-10-01T00:00:00"/>
    <x v="1288"/>
    <n v="3674880"/>
    <n v="330716"/>
    <x v="3"/>
    <s v="Easypay"/>
    <n v="3344164"/>
    <n v="0.91000631313131308"/>
    <x v="2"/>
  </r>
  <r>
    <s v="ODR4962885043w"/>
    <s v="C181793L"/>
    <x v="9"/>
    <s v="P713424"/>
    <n v="367140"/>
    <n v="1"/>
    <n v="3671400"/>
    <n v="0"/>
    <n v="3671400"/>
    <n v="1"/>
    <x v="0"/>
    <n v="1"/>
    <n v="1"/>
    <d v="2021-11-05T00:00:00"/>
    <x v="1289"/>
    <n v="3671400"/>
    <n v="253286"/>
    <x v="9"/>
    <s v="cod"/>
    <n v="3418114"/>
    <n v="0.93101105845181675"/>
    <x v="2"/>
  </r>
  <r>
    <s v="ODR7043208835w"/>
    <s v="C989089L"/>
    <x v="239"/>
    <s v="P101081"/>
    <n v="365400"/>
    <n v="1"/>
    <n v="3654000"/>
    <n v="0"/>
    <n v="3654000"/>
    <n v="1"/>
    <x v="0"/>
    <n v="1"/>
    <n v="1"/>
    <d v="2021-08-01T00:00:00"/>
    <x v="1290"/>
    <n v="3654000"/>
    <n v="277704"/>
    <x v="10"/>
    <s v="cod"/>
    <n v="3376296"/>
    <n v="0.92400000000000004"/>
    <x v="2"/>
  </r>
  <r>
    <s v="ODR2048865100h"/>
    <s v="C283866L"/>
    <x v="81"/>
    <s v="P707431"/>
    <n v="365400"/>
    <n v="1"/>
    <n v="3654000"/>
    <n v="0"/>
    <n v="3654000"/>
    <n v="1"/>
    <x v="1"/>
    <n v="0"/>
    <n v="8"/>
    <d v="2021-07-18T00:00:00"/>
    <x v="1291"/>
    <n v="3654000"/>
    <n v="314244"/>
    <x v="10"/>
    <s v="ublcreditcard"/>
    <n v="3339756"/>
    <n v="0.91400000000000003"/>
    <x v="2"/>
  </r>
  <r>
    <s v="ODR3476952589f"/>
    <s v="C691329L"/>
    <x v="314"/>
    <s v="P303710"/>
    <n v="365400"/>
    <n v="1"/>
    <n v="3654000"/>
    <n v="0"/>
    <n v="3654000"/>
    <n v="1"/>
    <x v="0"/>
    <n v="0"/>
    <n v="1"/>
    <d v="2021-12-10T00:00:00"/>
    <x v="810"/>
    <n v="5220000"/>
    <n v="433260"/>
    <x v="10"/>
    <s v="cod"/>
    <n v="3220740"/>
    <n v="0.88142857142857145"/>
    <x v="2"/>
  </r>
  <r>
    <s v="ODR3748588747r"/>
    <s v="C712908L"/>
    <x v="287"/>
    <s v="P235292"/>
    <n v="12180"/>
    <n v="30"/>
    <n v="3654000"/>
    <n v="0"/>
    <n v="3654000"/>
    <n v="1"/>
    <x v="0"/>
    <n v="1"/>
    <n v="1"/>
    <d v="2021-08-03T00:00:00"/>
    <x v="1292"/>
    <n v="127600"/>
    <n v="9918"/>
    <x v="11"/>
    <s v="cod"/>
    <n v="3356460"/>
    <n v="0.91857142857142859"/>
    <x v="0"/>
  </r>
  <r>
    <s v="ODR8180021389p"/>
    <s v="C405772L"/>
    <x v="12"/>
    <s v="P203524"/>
    <n v="365342"/>
    <n v="1"/>
    <n v="3653420"/>
    <n v="0"/>
    <n v="3653420"/>
    <n v="1"/>
    <x v="1"/>
    <n v="0"/>
    <n v="1"/>
    <d v="2022-05-02T00:00:00"/>
    <x v="1293"/>
    <n v="3653420"/>
    <n v="288608"/>
    <x v="14"/>
    <s v="cod"/>
    <n v="3364812"/>
    <n v="0.92100333386251787"/>
    <x v="2"/>
  </r>
  <r>
    <s v="ODR9289807211z"/>
    <s v="C664917L"/>
    <x v="287"/>
    <s v="P894024"/>
    <n v="364240"/>
    <n v="1"/>
    <n v="3642400"/>
    <n v="0"/>
    <n v="3642400"/>
    <n v="1"/>
    <x v="0"/>
    <n v="0"/>
    <n v="1"/>
    <d v="2021-11-08T00:00:00"/>
    <x v="1294"/>
    <n v="4553000"/>
    <n v="309604"/>
    <x v="9"/>
    <s v="cod"/>
    <n v="3332796"/>
    <n v="0.91500000000000004"/>
    <x v="2"/>
  </r>
  <r>
    <s v="ODR3998711031r"/>
    <s v="C773779L"/>
    <x v="130"/>
    <s v="P707319"/>
    <n v="363950"/>
    <n v="1"/>
    <n v="3639500"/>
    <n v="0"/>
    <n v="3639500"/>
    <n v="1"/>
    <x v="0"/>
    <n v="1"/>
    <n v="4"/>
    <d v="2022-08-02T00:00:00"/>
    <x v="1295"/>
    <n v="3639500"/>
    <n v="291160"/>
    <x v="10"/>
    <s v="Payaxis"/>
    <n v="3348340"/>
    <n v="0.92"/>
    <x v="2"/>
  </r>
  <r>
    <s v="ODR8082524095v"/>
    <s v="C812812L"/>
    <x v="358"/>
    <s v="P505115"/>
    <n v="363834"/>
    <n v="1"/>
    <n v="3638340"/>
    <n v="0"/>
    <n v="3638340"/>
    <n v="1"/>
    <x v="1"/>
    <n v="0"/>
    <n v="4"/>
    <d v="2022-06-16T00:00:00"/>
    <x v="1296"/>
    <n v="3638340"/>
    <n v="287390"/>
    <x v="10"/>
    <s v="Payaxis"/>
    <n v="3350950"/>
    <n v="0.92101068069504222"/>
    <x v="2"/>
  </r>
  <r>
    <s v="ODR4092121153z"/>
    <s v="C924610L"/>
    <x v="360"/>
    <s v="P451789"/>
    <n v="362500"/>
    <n v="1"/>
    <n v="3625000"/>
    <n v="0"/>
    <n v="3625000"/>
    <n v="1"/>
    <x v="1"/>
    <n v="0"/>
    <n v="12"/>
    <d v="2021-08-10T00:00:00"/>
    <x v="1297"/>
    <n v="3625000"/>
    <n v="308096"/>
    <x v="7"/>
    <s v="internetbanking"/>
    <n v="3316904"/>
    <n v="0.91500800000000004"/>
    <x v="2"/>
  </r>
  <r>
    <s v="ODR8680483582y"/>
    <s v="C268424L"/>
    <x v="8"/>
    <s v="P909783"/>
    <n v="360180"/>
    <n v="1"/>
    <n v="3601800"/>
    <n v="0"/>
    <n v="3601800"/>
    <n v="1"/>
    <x v="0"/>
    <n v="0"/>
    <n v="1"/>
    <d v="2021-11-02T00:00:00"/>
    <x v="1298"/>
    <n v="3601800"/>
    <n v="302528"/>
    <x v="10"/>
    <s v="cod"/>
    <n v="3299272"/>
    <n v="0.91600644122383257"/>
    <x v="2"/>
  </r>
  <r>
    <s v="ODR1955139254z"/>
    <s v="C674615L"/>
    <x v="170"/>
    <s v="P348472"/>
    <n v="359600"/>
    <n v="1"/>
    <n v="3596000"/>
    <n v="0"/>
    <n v="3596000"/>
    <n v="1"/>
    <x v="0"/>
    <n v="1"/>
    <n v="8"/>
    <d v="2021-08-20T00:00:00"/>
    <x v="1299"/>
    <n v="3596000"/>
    <n v="262508"/>
    <x v="10"/>
    <s v="ublcreditcard"/>
    <n v="3333492"/>
    <n v="0.92700000000000005"/>
    <x v="2"/>
  </r>
  <r>
    <s v="ODR6517565911g"/>
    <s v="C499993L"/>
    <x v="258"/>
    <s v="P348472"/>
    <n v="359600"/>
    <n v="1"/>
    <n v="3596000"/>
    <n v="0"/>
    <n v="3596000"/>
    <n v="1"/>
    <x v="1"/>
    <n v="0"/>
    <n v="7"/>
    <d v="2022-03-15T00:00:00"/>
    <x v="1299"/>
    <n v="3596000"/>
    <n v="262508"/>
    <x v="10"/>
    <s v="Easypay"/>
    <n v="3333492"/>
    <n v="0.92700000000000005"/>
    <x v="2"/>
  </r>
  <r>
    <s v="ODR6548315621n"/>
    <s v="C917454L"/>
    <x v="339"/>
    <s v="P616077"/>
    <n v="359600"/>
    <n v="1"/>
    <n v="3596000"/>
    <n v="0"/>
    <n v="3596000"/>
    <n v="1"/>
    <x v="0"/>
    <n v="0"/>
    <n v="1"/>
    <d v="2021-11-01T00:00:00"/>
    <x v="1300"/>
    <n v="3596000"/>
    <n v="269700"/>
    <x v="1"/>
    <s v="cod"/>
    <n v="3326300"/>
    <n v="0.92500000000000004"/>
    <x v="2"/>
  </r>
  <r>
    <s v="ODR2312193221l"/>
    <s v="C634209L"/>
    <x v="53"/>
    <s v="P380707"/>
    <n v="359600"/>
    <n v="1"/>
    <n v="3596000"/>
    <n v="0"/>
    <n v="3596000"/>
    <n v="1"/>
    <x v="0"/>
    <n v="1"/>
    <n v="1"/>
    <d v="2022-02-19T00:00:00"/>
    <x v="1301"/>
    <n v="3596000"/>
    <n v="248124"/>
    <x v="9"/>
    <s v="cod"/>
    <n v="3347876"/>
    <n v="0.93100000000000005"/>
    <x v="2"/>
  </r>
  <r>
    <s v="ODR1961812067a"/>
    <s v="C533411L"/>
    <x v="222"/>
    <s v="P585010"/>
    <n v="359136"/>
    <n v="1"/>
    <n v="3591360"/>
    <n v="0"/>
    <n v="3591360"/>
    <n v="1"/>
    <x v="1"/>
    <n v="0"/>
    <n v="8"/>
    <d v="2021-08-26T00:00:00"/>
    <x v="1302"/>
    <n v="3591360"/>
    <n v="308850"/>
    <x v="10"/>
    <s v="ublcreditcard"/>
    <n v="3282510"/>
    <n v="0.91400193798449614"/>
    <x v="2"/>
  </r>
  <r>
    <s v="ODR5913222487s"/>
    <s v="C247409L"/>
    <x v="307"/>
    <s v="P578899"/>
    <n v="359020"/>
    <n v="1"/>
    <n v="3590200"/>
    <n v="0"/>
    <n v="3590200"/>
    <n v="1"/>
    <x v="0"/>
    <n v="1"/>
    <n v="1"/>
    <d v="2022-05-23T00:00:00"/>
    <x v="130"/>
    <n v="3578600"/>
    <n v="311286"/>
    <x v="3"/>
    <s v="cod"/>
    <n v="3278914"/>
    <n v="0.91329563812600967"/>
    <x v="2"/>
  </r>
  <r>
    <s v="ODR9301946223k"/>
    <s v="C203175L"/>
    <x v="40"/>
    <s v="P578899"/>
    <n v="359020"/>
    <n v="1"/>
    <n v="3590200"/>
    <n v="0"/>
    <n v="3590200"/>
    <n v="1"/>
    <x v="1"/>
    <n v="0"/>
    <n v="7"/>
    <d v="2022-06-14T00:00:00"/>
    <x v="130"/>
    <n v="3578600"/>
    <n v="311286"/>
    <x v="3"/>
    <s v="Easypay"/>
    <n v="3278914"/>
    <n v="0.91329563812600967"/>
    <x v="2"/>
  </r>
  <r>
    <s v="ODR7879261969h"/>
    <s v="C415003L"/>
    <x v="151"/>
    <s v="P330414"/>
    <n v="358730"/>
    <n v="1"/>
    <n v="3587300"/>
    <n v="0"/>
    <n v="3587300"/>
    <n v="1"/>
    <x v="1"/>
    <n v="0"/>
    <n v="7"/>
    <d v="2022-04-06T00:00:00"/>
    <x v="1303"/>
    <n v="3827420"/>
    <n v="275558"/>
    <x v="9"/>
    <s v="Easypay"/>
    <n v="3311742"/>
    <n v="0.92318512530315278"/>
    <x v="2"/>
  </r>
  <r>
    <s v="ODR2150633747t"/>
    <s v="C283866L"/>
    <x v="193"/>
    <s v="P443595"/>
    <n v="357454"/>
    <n v="1"/>
    <n v="3574540"/>
    <n v="0"/>
    <n v="3574540"/>
    <n v="1"/>
    <x v="0"/>
    <n v="1"/>
    <n v="9"/>
    <d v="2021-07-18T00:00:00"/>
    <x v="1304"/>
    <n v="3574540"/>
    <n v="314534"/>
    <x v="7"/>
    <s v="mygateway"/>
    <n v="3260006"/>
    <n v="0.91200713938017197"/>
    <x v="2"/>
  </r>
  <r>
    <s v="ODR4323033125x"/>
    <s v="C409981L"/>
    <x v="171"/>
    <s v="P175257"/>
    <n v="9860"/>
    <n v="36"/>
    <n v="3549600"/>
    <n v="0"/>
    <n v="3549600"/>
    <n v="1"/>
    <x v="0"/>
    <n v="1"/>
    <n v="1"/>
    <d v="2022-01-03T00:00:00"/>
    <x v="1305"/>
    <n v="102660"/>
    <n v="7656"/>
    <x v="5"/>
    <s v="cod"/>
    <n v="3273984"/>
    <n v="0.9223529411764706"/>
    <x v="0"/>
  </r>
  <r>
    <s v="ODR9011935614h"/>
    <s v="C390206L"/>
    <x v="99"/>
    <s v="P475499"/>
    <n v="118320"/>
    <n v="3"/>
    <n v="3549600"/>
    <n v="0"/>
    <n v="3549600"/>
    <n v="1"/>
    <x v="0"/>
    <n v="1"/>
    <n v="4"/>
    <d v="2021-07-13T00:00:00"/>
    <x v="55"/>
    <n v="1183200"/>
    <n v="86362"/>
    <x v="5"/>
    <s v="Payaxis"/>
    <n v="3290514"/>
    <n v="0.92700980392156862"/>
    <x v="2"/>
  </r>
  <r>
    <s v="ODR1199127091i"/>
    <s v="C398847L"/>
    <x v="71"/>
    <s v="P846002"/>
    <n v="354090"/>
    <n v="1"/>
    <n v="3540900"/>
    <n v="0"/>
    <n v="3540900"/>
    <n v="1"/>
    <x v="1"/>
    <n v="0"/>
    <n v="5"/>
    <d v="2022-07-14T00:00:00"/>
    <x v="1306"/>
    <n v="3540900"/>
    <n v="233682"/>
    <x v="5"/>
    <s v="jazzwallet"/>
    <n v="3307218"/>
    <n v="0.93400491400491403"/>
    <x v="2"/>
  </r>
  <r>
    <s v="ODR2504837700r"/>
    <s v="C819324L"/>
    <x v="235"/>
    <s v="P213998"/>
    <n v="353568"/>
    <n v="1"/>
    <n v="3535680"/>
    <n v="0"/>
    <n v="3535680"/>
    <n v="1"/>
    <x v="1"/>
    <n v="0"/>
    <n v="8"/>
    <d v="2021-09-03T00:00:00"/>
    <x v="1307"/>
    <n v="3535680"/>
    <n v="212106"/>
    <x v="7"/>
    <s v="ublcreditcard"/>
    <n v="3323574"/>
    <n v="0.940009842519685"/>
    <x v="2"/>
  </r>
  <r>
    <s v="ODR4217504932e"/>
    <s v="C819324L"/>
    <x v="391"/>
    <s v="P213998"/>
    <n v="353568"/>
    <n v="1"/>
    <n v="3535680"/>
    <n v="0"/>
    <n v="3535680"/>
    <n v="1"/>
    <x v="1"/>
    <n v="0"/>
    <n v="8"/>
    <d v="2021-09-03T00:00:00"/>
    <x v="1307"/>
    <n v="3535680"/>
    <n v="212106"/>
    <x v="7"/>
    <s v="ublcreditcard"/>
    <n v="3323574"/>
    <n v="0.940009842519685"/>
    <x v="2"/>
  </r>
  <r>
    <s v="ODR9450675428k"/>
    <s v="C819324L"/>
    <x v="145"/>
    <s v="P213998"/>
    <n v="353568"/>
    <n v="1"/>
    <n v="3535680"/>
    <n v="0"/>
    <n v="3535680"/>
    <n v="1"/>
    <x v="1"/>
    <n v="0"/>
    <n v="9"/>
    <d v="2021-09-03T00:00:00"/>
    <x v="1307"/>
    <n v="3535680"/>
    <n v="212106"/>
    <x v="7"/>
    <s v="mygateway"/>
    <n v="3323574"/>
    <n v="0.940009842519685"/>
    <x v="2"/>
  </r>
  <r>
    <s v="ODR6351488528g"/>
    <s v="C560989L"/>
    <x v="357"/>
    <s v="P449125"/>
    <n v="353568"/>
    <n v="1"/>
    <n v="3535680"/>
    <n v="0"/>
    <n v="3535680"/>
    <n v="1"/>
    <x v="1"/>
    <n v="0"/>
    <n v="4"/>
    <d v="2021-10-13T00:00:00"/>
    <x v="1308"/>
    <n v="1159420"/>
    <n v="84622"/>
    <x v="7"/>
    <s v="Payaxis"/>
    <n v="3451058"/>
    <n v="0.97606627296587922"/>
    <x v="2"/>
  </r>
  <r>
    <s v="ODR1797997091a"/>
    <s v="C215074L"/>
    <x v="219"/>
    <s v="P449125"/>
    <n v="353568"/>
    <n v="1"/>
    <n v="3535680"/>
    <n v="0"/>
    <n v="3535680"/>
    <n v="1"/>
    <x v="1"/>
    <n v="0"/>
    <n v="4"/>
    <d v="2021-09-13T00:00:00"/>
    <x v="1308"/>
    <n v="1159420"/>
    <n v="84622"/>
    <x v="7"/>
    <s v="Payaxis"/>
    <n v="3451058"/>
    <n v="0.97606627296587922"/>
    <x v="2"/>
  </r>
  <r>
    <s v="ODR3525419907w"/>
    <s v="C374672L"/>
    <x v="118"/>
    <s v="P451831"/>
    <n v="352350"/>
    <n v="1"/>
    <n v="3523500"/>
    <n v="0"/>
    <n v="3523500"/>
    <n v="1"/>
    <x v="0"/>
    <n v="0"/>
    <n v="1"/>
    <d v="2021-07-17T00:00:00"/>
    <x v="1309"/>
    <n v="3523500"/>
    <n v="274804"/>
    <x v="7"/>
    <s v="cod"/>
    <n v="3248696"/>
    <n v="0.92200823045267488"/>
    <x v="2"/>
  </r>
  <r>
    <s v="ODR5111862873v"/>
    <s v="C138822L"/>
    <x v="406"/>
    <s v="P221875"/>
    <n v="351190"/>
    <n v="1"/>
    <n v="3511900"/>
    <n v="0"/>
    <n v="3511900"/>
    <n v="1"/>
    <x v="0"/>
    <n v="1"/>
    <n v="1"/>
    <d v="2021-08-16T00:00:00"/>
    <x v="1310"/>
    <n v="3511900"/>
    <n v="263378"/>
    <x v="2"/>
    <s v="cod"/>
    <n v="3248522"/>
    <n v="0.92500412881915772"/>
    <x v="2"/>
  </r>
  <r>
    <s v="ODR6552165149l"/>
    <s v="C986224L"/>
    <x v="199"/>
    <s v="P462042"/>
    <n v="351016"/>
    <n v="1"/>
    <n v="3510160"/>
    <n v="0"/>
    <n v="3510160"/>
    <n v="1"/>
    <x v="1"/>
    <n v="0"/>
    <n v="4"/>
    <d v="2021-07-01T00:00:00"/>
    <x v="1311"/>
    <n v="3510160"/>
    <n v="252706"/>
    <x v="7"/>
    <s v="Payaxis"/>
    <n v="3257454"/>
    <n v="0.92800727032385988"/>
    <x v="2"/>
  </r>
  <r>
    <s v="ODR4026527860o"/>
    <s v="C729377L"/>
    <x v="370"/>
    <s v="P504709"/>
    <n v="351016"/>
    <n v="1"/>
    <n v="3510160"/>
    <n v="0"/>
    <n v="3510160"/>
    <n v="1"/>
    <x v="0"/>
    <n v="1"/>
    <n v="1"/>
    <d v="2021-09-15T00:00:00"/>
    <x v="1312"/>
    <n v="3510160"/>
    <n v="301832"/>
    <x v="7"/>
    <s v="cod"/>
    <n v="3208328"/>
    <n v="0.91401189689358886"/>
    <x v="2"/>
  </r>
  <r>
    <s v="ODR2577031737k"/>
    <s v="C394799L"/>
    <x v="277"/>
    <s v="P462042"/>
    <n v="351016"/>
    <n v="1"/>
    <n v="3510160"/>
    <n v="0"/>
    <n v="3510160"/>
    <n v="1"/>
    <x v="0"/>
    <n v="1"/>
    <n v="1"/>
    <d v="2021-09-07T00:00:00"/>
    <x v="1311"/>
    <n v="3510160"/>
    <n v="252706"/>
    <x v="7"/>
    <s v="cod"/>
    <n v="3257454"/>
    <n v="0.92800727032385988"/>
    <x v="2"/>
  </r>
  <r>
    <s v="ODR2094010841n"/>
    <s v="C602518L"/>
    <x v="81"/>
    <s v="P504363"/>
    <n v="350900"/>
    <n v="1"/>
    <n v="3509000"/>
    <n v="0"/>
    <n v="3509000"/>
    <n v="1"/>
    <x v="0"/>
    <n v="1"/>
    <n v="1"/>
    <d v="2021-07-01T00:00:00"/>
    <x v="1313"/>
    <n v="3509000"/>
    <n v="280720"/>
    <x v="9"/>
    <s v="cod"/>
    <n v="3228280"/>
    <n v="0.92"/>
    <x v="2"/>
  </r>
  <r>
    <s v="ODR9026814815s"/>
    <s v="C418606L"/>
    <x v="294"/>
    <s v="P887205"/>
    <n v="350320"/>
    <n v="1"/>
    <n v="3503200"/>
    <n v="0"/>
    <n v="3503200"/>
    <n v="1"/>
    <x v="0"/>
    <n v="1"/>
    <n v="1"/>
    <d v="2022-01-03T00:00:00"/>
    <x v="1314"/>
    <n v="3503200"/>
    <n v="297772"/>
    <x v="9"/>
    <s v="cod"/>
    <n v="3205428"/>
    <n v="0.91500000000000004"/>
    <x v="2"/>
  </r>
  <r>
    <s v="ODR1869202844p"/>
    <s v="C776900L"/>
    <x v="337"/>
    <s v="P707569"/>
    <n v="69600"/>
    <n v="5"/>
    <n v="3480000"/>
    <n v="0"/>
    <n v="3480000"/>
    <n v="1"/>
    <x v="1"/>
    <n v="0"/>
    <n v="1"/>
    <d v="2021-08-08T00:00:00"/>
    <x v="1315"/>
    <n v="696000"/>
    <n v="42456"/>
    <x v="10"/>
    <s v="cod"/>
    <n v="3267720"/>
    <n v="0.93899999999999995"/>
    <x v="2"/>
  </r>
  <r>
    <s v="ODR5902138005f"/>
    <s v="C929625L"/>
    <x v="271"/>
    <s v="P437214"/>
    <n v="348000"/>
    <n v="1"/>
    <n v="3480000"/>
    <n v="0"/>
    <n v="3480000"/>
    <n v="1"/>
    <x v="0"/>
    <n v="1"/>
    <n v="1"/>
    <d v="2022-01-14T00:00:00"/>
    <x v="1316"/>
    <n v="2992800"/>
    <n v="200506"/>
    <x v="10"/>
    <s v="cod"/>
    <n v="3279494"/>
    <n v="0.94238333333333335"/>
    <x v="2"/>
  </r>
  <r>
    <s v="ODR7538929921t"/>
    <s v="C230351L"/>
    <x v="382"/>
    <s v="P489854"/>
    <n v="17400"/>
    <n v="20"/>
    <n v="3480000"/>
    <n v="0"/>
    <n v="3480000"/>
    <n v="1"/>
    <x v="0"/>
    <n v="1"/>
    <n v="1"/>
    <d v="2021-09-28T00:00:00"/>
    <x v="1317"/>
    <n v="174000"/>
    <n v="13398"/>
    <x v="13"/>
    <s v="cod"/>
    <n v="3212040"/>
    <n v="0.92300000000000004"/>
    <x v="0"/>
  </r>
  <r>
    <s v="ODR6344726145u"/>
    <s v="C474500L"/>
    <x v="361"/>
    <s v="P871784"/>
    <n v="174000"/>
    <n v="2"/>
    <n v="3480000"/>
    <n v="0"/>
    <n v="3480000"/>
    <n v="1"/>
    <x v="0"/>
    <n v="1"/>
    <n v="1"/>
    <d v="2021-08-20T00:00:00"/>
    <x v="1318"/>
    <n v="1740000"/>
    <n v="113100"/>
    <x v="6"/>
    <s v="cod"/>
    <n v="3253800"/>
    <n v="0.93500000000000005"/>
    <x v="2"/>
  </r>
  <r>
    <s v="ODR2507471356w"/>
    <s v="C727528L"/>
    <x v="184"/>
    <s v="P500879"/>
    <n v="348000"/>
    <n v="1"/>
    <n v="3480000"/>
    <n v="0"/>
    <n v="3480000"/>
    <n v="1"/>
    <x v="0"/>
    <n v="0"/>
    <n v="1"/>
    <d v="2021-07-16T00:00:00"/>
    <x v="1319"/>
    <n v="3480000"/>
    <n v="299280"/>
    <x v="6"/>
    <s v="cod"/>
    <n v="3180720"/>
    <n v="0.91400000000000003"/>
    <x v="2"/>
  </r>
  <r>
    <s v="ODR7815262778z"/>
    <s v="C275940L"/>
    <x v="178"/>
    <s v="P500879"/>
    <n v="348000"/>
    <n v="1"/>
    <n v="3480000"/>
    <n v="0"/>
    <n v="3480000"/>
    <n v="1"/>
    <x v="1"/>
    <n v="0"/>
    <n v="1"/>
    <d v="2021-10-10T00:00:00"/>
    <x v="1319"/>
    <n v="3480000"/>
    <n v="299280"/>
    <x v="6"/>
    <s v="cod"/>
    <n v="3180720"/>
    <n v="0.91400000000000003"/>
    <x v="2"/>
  </r>
  <r>
    <s v="ODR3116640349i"/>
    <s v="C545418L"/>
    <x v="282"/>
    <s v="P500879"/>
    <n v="348000"/>
    <n v="1"/>
    <n v="3480000"/>
    <n v="0"/>
    <n v="3480000"/>
    <n v="1"/>
    <x v="0"/>
    <n v="0"/>
    <n v="1"/>
    <d v="2021-10-06T00:00:00"/>
    <x v="1319"/>
    <n v="3480000"/>
    <n v="299280"/>
    <x v="6"/>
    <s v="cod"/>
    <n v="3180720"/>
    <n v="0.91400000000000003"/>
    <x v="2"/>
  </r>
  <r>
    <s v="ODR2658214062d"/>
    <s v="C137906L"/>
    <x v="42"/>
    <s v="P500879"/>
    <n v="348000"/>
    <n v="1"/>
    <n v="3480000"/>
    <n v="0"/>
    <n v="3480000"/>
    <n v="1"/>
    <x v="0"/>
    <n v="0"/>
    <n v="1"/>
    <d v="2021-11-03T00:00:00"/>
    <x v="1319"/>
    <n v="3480000"/>
    <n v="299280"/>
    <x v="6"/>
    <s v="cod"/>
    <n v="3180720"/>
    <n v="0.91400000000000003"/>
    <x v="2"/>
  </r>
  <r>
    <s v="ODR5276683716d"/>
    <s v="C924458L"/>
    <x v="165"/>
    <s v="P110552"/>
    <n v="348000"/>
    <n v="1"/>
    <n v="3480000"/>
    <n v="0"/>
    <n v="3480000"/>
    <n v="1"/>
    <x v="1"/>
    <n v="0"/>
    <n v="7"/>
    <d v="2021-10-03T00:00:00"/>
    <x v="940"/>
    <n v="3480000"/>
    <n v="229680"/>
    <x v="6"/>
    <s v="Easypay"/>
    <n v="3250320"/>
    <n v="0.93400000000000005"/>
    <x v="2"/>
  </r>
  <r>
    <s v="ODR3043926025j"/>
    <s v="C310610L"/>
    <x v="34"/>
    <s v="P871784"/>
    <n v="174000"/>
    <n v="2"/>
    <n v="3480000"/>
    <n v="0"/>
    <n v="3480000"/>
    <n v="1"/>
    <x v="0"/>
    <n v="0"/>
    <n v="1"/>
    <d v="2022-04-18T00:00:00"/>
    <x v="1318"/>
    <n v="1740000"/>
    <n v="113100"/>
    <x v="6"/>
    <s v="cod"/>
    <n v="3253800"/>
    <n v="0.93500000000000005"/>
    <x v="2"/>
  </r>
  <r>
    <s v="ODR9704285559i"/>
    <s v="C263339L"/>
    <x v="35"/>
    <s v="P651526"/>
    <n v="348000"/>
    <n v="1"/>
    <n v="3480000"/>
    <n v="0"/>
    <n v="3480000"/>
    <n v="1"/>
    <x v="1"/>
    <n v="0"/>
    <n v="1"/>
    <d v="2022-03-28T00:00:00"/>
    <x v="941"/>
    <n v="3480000"/>
    <n v="254040"/>
    <x v="8"/>
    <s v="cod"/>
    <n v="3225960"/>
    <n v="0.92700000000000005"/>
    <x v="2"/>
  </r>
  <r>
    <s v="ODR2180612842z"/>
    <s v="C196853L"/>
    <x v="294"/>
    <s v="P467262"/>
    <n v="43500"/>
    <n v="8"/>
    <n v="3480000"/>
    <n v="0"/>
    <n v="3480000"/>
    <n v="1"/>
    <x v="0"/>
    <n v="0"/>
    <n v="1"/>
    <d v="2022-01-11T00:00:00"/>
    <x v="1320"/>
    <n v="400200"/>
    <n v="27202"/>
    <x v="14"/>
    <s v="cod"/>
    <n v="3262384"/>
    <n v="0.93746666666666667"/>
    <x v="0"/>
  </r>
  <r>
    <s v="ODR1635270279n"/>
    <s v="C619471L"/>
    <x v="143"/>
    <s v="P805830"/>
    <n v="348000"/>
    <n v="1"/>
    <n v="3480000"/>
    <n v="0"/>
    <n v="3480000"/>
    <n v="1"/>
    <x v="1"/>
    <n v="0"/>
    <n v="9"/>
    <d v="2021-07-02T00:00:00"/>
    <x v="1321"/>
    <n v="3480000"/>
    <n v="240120"/>
    <x v="9"/>
    <s v="mygateway"/>
    <n v="3239880"/>
    <n v="0.93100000000000005"/>
    <x v="2"/>
  </r>
  <r>
    <s v="ODR8659325560b"/>
    <s v="C569932L"/>
    <x v="163"/>
    <s v="P805830"/>
    <n v="348000"/>
    <n v="1"/>
    <n v="3480000"/>
    <n v="0"/>
    <n v="3480000"/>
    <n v="1"/>
    <x v="1"/>
    <n v="0"/>
    <n v="9"/>
    <d v="2021-07-04T00:00:00"/>
    <x v="1321"/>
    <n v="3480000"/>
    <n v="240120"/>
    <x v="9"/>
    <s v="mygateway"/>
    <n v="3239880"/>
    <n v="0.93100000000000005"/>
    <x v="2"/>
  </r>
  <r>
    <s v="ODR3109137691e"/>
    <s v="C569932L"/>
    <x v="408"/>
    <s v="P805830"/>
    <n v="348000"/>
    <n v="1"/>
    <n v="3480000"/>
    <n v="0"/>
    <n v="3480000"/>
    <n v="1"/>
    <x v="0"/>
    <n v="0"/>
    <n v="1"/>
    <d v="2021-07-04T00:00:00"/>
    <x v="1321"/>
    <n v="3480000"/>
    <n v="240120"/>
    <x v="9"/>
    <s v="cod"/>
    <n v="3239880"/>
    <n v="0.93100000000000005"/>
    <x v="2"/>
  </r>
  <r>
    <s v="ODR5535572730n"/>
    <s v="C948176L"/>
    <x v="222"/>
    <s v="P982810"/>
    <n v="348000"/>
    <n v="1"/>
    <n v="3480000"/>
    <n v="0"/>
    <n v="3480000"/>
    <n v="1"/>
    <x v="1"/>
    <n v="0"/>
    <n v="12"/>
    <d v="2021-08-18T00:00:00"/>
    <x v="1322"/>
    <n v="3480000"/>
    <n v="288840"/>
    <x v="9"/>
    <s v="internetbanking"/>
    <n v="3191160"/>
    <n v="0.91700000000000004"/>
    <x v="2"/>
  </r>
  <r>
    <s v="ODR5523490544a"/>
    <s v="C569932L"/>
    <x v="175"/>
    <s v="P805830"/>
    <n v="348000"/>
    <n v="1"/>
    <n v="3480000"/>
    <n v="0"/>
    <n v="3480000"/>
    <n v="1"/>
    <x v="1"/>
    <n v="0"/>
    <n v="8"/>
    <d v="2021-07-04T00:00:00"/>
    <x v="1321"/>
    <n v="3480000"/>
    <n v="240120"/>
    <x v="9"/>
    <s v="ublcreditcard"/>
    <n v="3239880"/>
    <n v="0.93100000000000005"/>
    <x v="2"/>
  </r>
  <r>
    <s v="ODR4096921178b"/>
    <s v="C157544L"/>
    <x v="349"/>
    <s v="P753586"/>
    <n v="348000"/>
    <n v="1"/>
    <n v="3480000"/>
    <n v="0"/>
    <n v="3480000"/>
    <n v="1"/>
    <x v="1"/>
    <n v="0"/>
    <n v="5"/>
    <d v="2021-11-18T00:00:00"/>
    <x v="101"/>
    <n v="3480000"/>
    <n v="219240"/>
    <x v="0"/>
    <s v="jazzwallet"/>
    <n v="3260760"/>
    <n v="0.93700000000000006"/>
    <x v="2"/>
  </r>
  <r>
    <s v="ODR3950152842h"/>
    <s v="C270275L"/>
    <x v="162"/>
    <s v="P702184"/>
    <n v="174000"/>
    <n v="2"/>
    <n v="3480000"/>
    <n v="0"/>
    <n v="3480000"/>
    <n v="1"/>
    <x v="1"/>
    <n v="0"/>
    <n v="7"/>
    <d v="2021-11-25T00:00:00"/>
    <x v="1323"/>
    <n v="1740000"/>
    <n v="127020"/>
    <x v="0"/>
    <s v="Easypay"/>
    <n v="3225960"/>
    <n v="0.92700000000000005"/>
    <x v="2"/>
  </r>
  <r>
    <s v="ODR1463296966i"/>
    <s v="C511061L"/>
    <x v="52"/>
    <s v="P400640"/>
    <n v="348000"/>
    <n v="1"/>
    <n v="3480000"/>
    <n v="0"/>
    <n v="3480000"/>
    <n v="1"/>
    <x v="0"/>
    <n v="1"/>
    <n v="7"/>
    <d v="2022-05-17T00:00:00"/>
    <x v="707"/>
    <n v="3480000"/>
    <n v="295800"/>
    <x v="0"/>
    <s v="Easypay"/>
    <n v="3184200"/>
    <n v="0.91500000000000004"/>
    <x v="2"/>
  </r>
  <r>
    <s v="ODR9915681952k"/>
    <s v="C474548L"/>
    <x v="327"/>
    <s v="P425645"/>
    <n v="69600"/>
    <n v="5"/>
    <n v="3480000"/>
    <n v="0"/>
    <n v="3480000"/>
    <n v="1"/>
    <x v="0"/>
    <n v="1"/>
    <n v="1"/>
    <d v="2021-08-10T00:00:00"/>
    <x v="1324"/>
    <n v="696000"/>
    <n v="57768"/>
    <x v="11"/>
    <s v="cod"/>
    <n v="3191160"/>
    <n v="0.91700000000000004"/>
    <x v="2"/>
  </r>
  <r>
    <s v="ODR7948832494u"/>
    <s v="C177843L"/>
    <x v="350"/>
    <s v="P733455"/>
    <n v="174000"/>
    <n v="2"/>
    <n v="3480000"/>
    <n v="0"/>
    <n v="3480000"/>
    <n v="1"/>
    <x v="0"/>
    <n v="0"/>
    <n v="1"/>
    <d v="2021-07-12T00:00:00"/>
    <x v="1325"/>
    <n v="1740000"/>
    <n v="133980"/>
    <x v="7"/>
    <s v="cod"/>
    <n v="3212040"/>
    <n v="0.92300000000000004"/>
    <x v="2"/>
  </r>
  <r>
    <s v="ODR4842429160h"/>
    <s v="C143684L"/>
    <x v="181"/>
    <s v="P482878"/>
    <n v="348000"/>
    <n v="1"/>
    <n v="3480000"/>
    <n v="0"/>
    <n v="3480000"/>
    <n v="1"/>
    <x v="0"/>
    <n v="0"/>
    <n v="1"/>
    <d v="2021-07-05T00:00:00"/>
    <x v="1326"/>
    <n v="3480000"/>
    <n v="250560"/>
    <x v="7"/>
    <s v="cod"/>
    <n v="3229440"/>
    <n v="0.92800000000000005"/>
    <x v="2"/>
  </r>
  <r>
    <s v="ODR9870680397c"/>
    <s v="C684117L"/>
    <x v="102"/>
    <s v="P453076"/>
    <n v="348000"/>
    <n v="1"/>
    <n v="3480000"/>
    <n v="0"/>
    <n v="3480000"/>
    <n v="1"/>
    <x v="0"/>
    <n v="0"/>
    <n v="1"/>
    <d v="2022-05-06T00:00:00"/>
    <x v="1327"/>
    <n v="2634940"/>
    <n v="197606"/>
    <x v="7"/>
    <s v="cod"/>
    <n v="3282394"/>
    <n v="0.9432166666666667"/>
    <x v="2"/>
  </r>
  <r>
    <s v="ODR2691102498s"/>
    <s v="C332046L"/>
    <x v="283"/>
    <s v="P761307"/>
    <n v="347942"/>
    <n v="1"/>
    <n v="3479420"/>
    <n v="0"/>
    <n v="3479420"/>
    <n v="1"/>
    <x v="0"/>
    <n v="1"/>
    <n v="3"/>
    <d v="2021-10-17T00:00:00"/>
    <x v="1328"/>
    <n v="3479420"/>
    <n v="208742"/>
    <x v="6"/>
    <s v="customercredit"/>
    <n v="3270678"/>
    <n v="0.94000666777796305"/>
    <x v="2"/>
  </r>
  <r>
    <s v="ODR2724246765c"/>
    <s v="C934429L"/>
    <x v="365"/>
    <s v="P115658"/>
    <n v="347942"/>
    <n v="1"/>
    <n v="3479420"/>
    <n v="0"/>
    <n v="3479420"/>
    <n v="1"/>
    <x v="0"/>
    <n v="0"/>
    <n v="1"/>
    <d v="2021-11-26T00:00:00"/>
    <x v="1329"/>
    <n v="3479420"/>
    <n v="278342"/>
    <x v="7"/>
    <s v="cod"/>
    <n v="3201078"/>
    <n v="0.92000333388898148"/>
    <x v="2"/>
  </r>
  <r>
    <s v="ODR7663483735w"/>
    <s v="C936078L"/>
    <x v="305"/>
    <s v="P440762"/>
    <n v="173942"/>
    <n v="2"/>
    <n v="3478840"/>
    <n v="0"/>
    <n v="3478840"/>
    <n v="1"/>
    <x v="0"/>
    <n v="1"/>
    <n v="1"/>
    <d v="2022-02-01T00:00:00"/>
    <x v="1330"/>
    <n v="1739420"/>
    <n v="142622"/>
    <x v="9"/>
    <s v="cod"/>
    <n v="3193596"/>
    <n v="0.91800600200066684"/>
    <x v="2"/>
  </r>
  <r>
    <s v="ODR7900603068n"/>
    <s v="C292887L"/>
    <x v="272"/>
    <s v="P311180"/>
    <n v="115942"/>
    <n v="3"/>
    <n v="3478260"/>
    <n v="0"/>
    <n v="3478260"/>
    <n v="1"/>
    <x v="1"/>
    <n v="0"/>
    <n v="1"/>
    <d v="2021-07-03T00:00:00"/>
    <x v="1331"/>
    <n v="1159420"/>
    <n v="74182"/>
    <x v="9"/>
    <s v="cod"/>
    <n v="3255714"/>
    <n v="0.93601800900450227"/>
    <x v="2"/>
  </r>
  <r>
    <s v="ODR8304510252j"/>
    <s v="C441288L"/>
    <x v="364"/>
    <s v="P318963"/>
    <n v="115942"/>
    <n v="3"/>
    <n v="3478260"/>
    <n v="0"/>
    <n v="3478260"/>
    <n v="1"/>
    <x v="0"/>
    <n v="1"/>
    <n v="1"/>
    <d v="2021-10-05T00:00:00"/>
    <x v="1332"/>
    <n v="2377420"/>
    <n v="202072"/>
    <x v="7"/>
    <s v="cod"/>
    <n v="2872044"/>
    <n v="0.82571285642821413"/>
    <x v="2"/>
  </r>
  <r>
    <s v="ODR8712226077o"/>
    <s v="C497410L"/>
    <x v="199"/>
    <s v="P389798"/>
    <n v="347710"/>
    <n v="1"/>
    <n v="3477100"/>
    <n v="0"/>
    <n v="3477100"/>
    <n v="1"/>
    <x v="0"/>
    <n v="0"/>
    <n v="1"/>
    <d v="2021-10-17T00:00:00"/>
    <x v="1333"/>
    <n v="1159420"/>
    <n v="81142"/>
    <x v="9"/>
    <s v="cod"/>
    <n v="3395958"/>
    <n v="0.97666388657214342"/>
    <x v="2"/>
  </r>
  <r>
    <s v="ODR4109708047b"/>
    <s v="C448722L"/>
    <x v="96"/>
    <s v="P756365"/>
    <n v="347710"/>
    <n v="1"/>
    <n v="3477100"/>
    <n v="0"/>
    <n v="3477100"/>
    <n v="1"/>
    <x v="1"/>
    <n v="0"/>
    <n v="5"/>
    <d v="2021-11-19T00:00:00"/>
    <x v="1334"/>
    <n v="3477100"/>
    <n v="278168"/>
    <x v="7"/>
    <s v="jazzwallet"/>
    <n v="3198932"/>
    <n v="0.92"/>
    <x v="2"/>
  </r>
  <r>
    <s v="ODR3556279579q"/>
    <s v="C406317L"/>
    <x v="0"/>
    <s v="P700081"/>
    <n v="43442"/>
    <n v="8"/>
    <n v="3475360"/>
    <n v="0"/>
    <n v="3475360"/>
    <n v="1"/>
    <x v="0"/>
    <n v="0"/>
    <n v="1"/>
    <d v="2021-11-27T00:00:00"/>
    <x v="1335"/>
    <n v="434420"/>
    <n v="36018"/>
    <x v="10"/>
    <s v="cod"/>
    <n v="3187216"/>
    <n v="0.9170894526034713"/>
    <x v="0"/>
  </r>
  <r>
    <s v="ODR8649689250o"/>
    <s v="C802022L"/>
    <x v="140"/>
    <s v="P619306"/>
    <n v="347420"/>
    <n v="1"/>
    <n v="3474200"/>
    <n v="0"/>
    <n v="3474200"/>
    <n v="1"/>
    <x v="1"/>
    <n v="0"/>
    <n v="1"/>
    <d v="2022-06-08T00:00:00"/>
    <x v="1336"/>
    <n v="3474200"/>
    <n v="215354"/>
    <x v="1"/>
    <s v="cod"/>
    <n v="3258846"/>
    <n v="0.93801335559265442"/>
    <x v="2"/>
  </r>
  <r>
    <s v="ODR1477593362p"/>
    <s v="C972737L"/>
    <x v="240"/>
    <s v="P602409"/>
    <n v="173710"/>
    <n v="2"/>
    <n v="3474200"/>
    <n v="0"/>
    <n v="3474200"/>
    <n v="1"/>
    <x v="0"/>
    <n v="0"/>
    <n v="1"/>
    <d v="2021-07-21T00:00:00"/>
    <x v="1337"/>
    <n v="1737100"/>
    <n v="135488"/>
    <x v="9"/>
    <s v="cod"/>
    <n v="3203224"/>
    <n v="0.92200333889816366"/>
    <x v="2"/>
  </r>
  <r>
    <s v="ODR6985257508b"/>
    <s v="C665048L"/>
    <x v="163"/>
    <s v="P646108"/>
    <n v="346550"/>
    <n v="1"/>
    <n v="3465500"/>
    <n v="0"/>
    <n v="3465500"/>
    <n v="1"/>
    <x v="1"/>
    <n v="0"/>
    <n v="9"/>
    <d v="2021-07-03T00:00:00"/>
    <x v="1338"/>
    <n v="3465500"/>
    <n v="266800"/>
    <x v="7"/>
    <s v="mygateway"/>
    <n v="3198700"/>
    <n v="0.92301255230125523"/>
    <x v="2"/>
  </r>
  <r>
    <s v="ODR5871114932r"/>
    <s v="C593821L"/>
    <x v="306"/>
    <s v="P779004"/>
    <n v="345100"/>
    <n v="1"/>
    <n v="3451000"/>
    <n v="0"/>
    <n v="3451000"/>
    <n v="1"/>
    <x v="0"/>
    <n v="1"/>
    <n v="3"/>
    <d v="2021-07-06T00:00:00"/>
    <x v="816"/>
    <n v="3393000"/>
    <n v="298584"/>
    <x v="8"/>
    <s v="customercredit"/>
    <n v="3152416"/>
    <n v="0.9134789915966387"/>
    <x v="2"/>
  </r>
  <r>
    <s v="ODR4796708124b"/>
    <s v="C565920L"/>
    <x v="270"/>
    <s v="P656037"/>
    <n v="345100"/>
    <n v="1"/>
    <n v="3451000"/>
    <n v="0"/>
    <n v="3451000"/>
    <n v="1"/>
    <x v="0"/>
    <n v="0"/>
    <n v="3"/>
    <d v="2021-09-12T00:00:00"/>
    <x v="1339"/>
    <n v="3393000"/>
    <n v="206944"/>
    <x v="8"/>
    <s v="customercredit"/>
    <n v="3244056"/>
    <n v="0.94003361344537817"/>
    <x v="2"/>
  </r>
  <r>
    <s v="ODR1178648863m"/>
    <s v="C215074L"/>
    <x v="342"/>
    <s v="P399362"/>
    <n v="345100"/>
    <n v="1"/>
    <n v="3451000"/>
    <n v="0"/>
    <n v="3451000"/>
    <n v="1"/>
    <x v="0"/>
    <n v="1"/>
    <n v="4"/>
    <d v="2021-09-13T00:00:00"/>
    <x v="1340"/>
    <n v="3393000"/>
    <n v="271440"/>
    <x v="8"/>
    <s v="Payaxis"/>
    <n v="3179560"/>
    <n v="0.92134453781512604"/>
    <x v="2"/>
  </r>
  <r>
    <s v="ODR9725283000p"/>
    <s v="C711121L"/>
    <x v="256"/>
    <s v="P399362"/>
    <n v="345100"/>
    <n v="1"/>
    <n v="3451000"/>
    <n v="0"/>
    <n v="3451000"/>
    <n v="1"/>
    <x v="0"/>
    <n v="1"/>
    <n v="1"/>
    <d v="2022-03-17T00:00:00"/>
    <x v="1340"/>
    <n v="3393000"/>
    <n v="271440"/>
    <x v="8"/>
    <s v="cod"/>
    <n v="3179560"/>
    <n v="0.92134453781512604"/>
    <x v="2"/>
  </r>
  <r>
    <s v="ODR6511045608i"/>
    <s v="C565920L"/>
    <x v="124"/>
    <s v="P656037"/>
    <n v="345100"/>
    <n v="1"/>
    <n v="3451000"/>
    <n v="0"/>
    <n v="3451000"/>
    <n v="1"/>
    <x v="0"/>
    <n v="0"/>
    <n v="3"/>
    <d v="2021-09-12T00:00:00"/>
    <x v="1339"/>
    <n v="3393000"/>
    <n v="206944"/>
    <x v="8"/>
    <s v="customercredit"/>
    <n v="3244056"/>
    <n v="0.94003361344537817"/>
    <x v="2"/>
  </r>
  <r>
    <s v="ODR7427131566q"/>
    <s v="C565920L"/>
    <x v="261"/>
    <s v="P656037"/>
    <n v="345100"/>
    <n v="1"/>
    <n v="3451000"/>
    <n v="0"/>
    <n v="3451000"/>
    <n v="1"/>
    <x v="0"/>
    <n v="1"/>
    <n v="3"/>
    <d v="2021-09-12T00:00:00"/>
    <x v="1339"/>
    <n v="3393000"/>
    <n v="206944"/>
    <x v="8"/>
    <s v="customercredit"/>
    <n v="3244056"/>
    <n v="0.94003361344537817"/>
    <x v="2"/>
  </r>
  <r>
    <s v="ODR6322957976d"/>
    <s v="C191776L"/>
    <x v="128"/>
    <s v="P689194"/>
    <n v="344462"/>
    <n v="1"/>
    <n v="3444620"/>
    <n v="0"/>
    <n v="3444620"/>
    <n v="1"/>
    <x v="0"/>
    <n v="1"/>
    <n v="1"/>
    <d v="2022-02-27T00:00:00"/>
    <x v="1341"/>
    <n v="3444620"/>
    <n v="310010"/>
    <x v="1"/>
    <s v="cod"/>
    <n v="3134610"/>
    <n v="0.91000168378514901"/>
    <x v="2"/>
  </r>
  <r>
    <s v="ODR5218219747l"/>
    <s v="C317585L"/>
    <x v="122"/>
    <s v="P689194"/>
    <n v="344462"/>
    <n v="1"/>
    <n v="3444620"/>
    <n v="0"/>
    <n v="3444620"/>
    <n v="1"/>
    <x v="1"/>
    <n v="0"/>
    <n v="4"/>
    <d v="2022-04-25T00:00:00"/>
    <x v="1341"/>
    <n v="3444620"/>
    <n v="310010"/>
    <x v="1"/>
    <s v="Payaxis"/>
    <n v="3134610"/>
    <n v="0.91000168378514901"/>
    <x v="2"/>
  </r>
  <r>
    <s v="ODR4187764267l"/>
    <s v="C596609L"/>
    <x v="251"/>
    <s v="P262133"/>
    <n v="342490"/>
    <n v="1"/>
    <n v="3424900"/>
    <n v="0"/>
    <n v="3424900"/>
    <n v="1"/>
    <x v="0"/>
    <n v="0"/>
    <n v="1"/>
    <d v="2022-02-01T00:00:00"/>
    <x v="1342"/>
    <n v="3424900"/>
    <n v="232870"/>
    <x v="2"/>
    <s v="cod"/>
    <n v="3192030"/>
    <n v="0.93200677392040643"/>
    <x v="2"/>
  </r>
  <r>
    <s v="ODR3228000863e"/>
    <s v="C244357L"/>
    <x v="7"/>
    <s v="P201274"/>
    <n v="342200"/>
    <n v="1"/>
    <n v="3422000"/>
    <n v="0"/>
    <n v="3422000"/>
    <n v="1"/>
    <x v="0"/>
    <n v="0"/>
    <n v="1"/>
    <d v="2021-09-22T00:00:00"/>
    <x v="1343"/>
    <n v="3422000"/>
    <n v="246384"/>
    <x v="8"/>
    <s v="cod"/>
    <n v="3175616"/>
    <n v="0.92800000000000005"/>
    <x v="2"/>
  </r>
  <r>
    <s v="ODR8004195844v"/>
    <s v="C269965L"/>
    <x v="204"/>
    <s v="P110969"/>
    <n v="342200"/>
    <n v="1"/>
    <n v="3422000"/>
    <n v="0"/>
    <n v="3422000"/>
    <n v="1"/>
    <x v="0"/>
    <n v="1"/>
    <n v="1"/>
    <d v="2021-07-09T00:00:00"/>
    <x v="1344"/>
    <n v="3422000"/>
    <n v="246384"/>
    <x v="8"/>
    <s v="cod"/>
    <n v="3175616"/>
    <n v="0.92800000000000005"/>
    <x v="2"/>
  </r>
  <r>
    <s v="ODR7186818106g"/>
    <s v="C481253L"/>
    <x v="194"/>
    <s v="P138368"/>
    <n v="342200"/>
    <n v="1"/>
    <n v="3422000"/>
    <n v="0"/>
    <n v="3422000"/>
    <n v="1"/>
    <x v="0"/>
    <n v="1"/>
    <n v="1"/>
    <d v="2021-07-26T00:00:00"/>
    <x v="1345"/>
    <n v="3422000"/>
    <n v="208742"/>
    <x v="8"/>
    <s v="cod"/>
    <n v="3213258"/>
    <n v="0.93899999999999995"/>
    <x v="2"/>
  </r>
  <r>
    <s v="ODR5793528303a"/>
    <s v="C646470L"/>
    <x v="46"/>
    <s v="P201274"/>
    <n v="342200"/>
    <n v="1"/>
    <n v="3422000"/>
    <n v="0"/>
    <n v="3422000"/>
    <n v="1"/>
    <x v="0"/>
    <n v="1"/>
    <n v="1"/>
    <d v="2021-09-09T00:00:00"/>
    <x v="1343"/>
    <n v="3422000"/>
    <n v="246384"/>
    <x v="8"/>
    <s v="cod"/>
    <n v="3175616"/>
    <n v="0.92800000000000005"/>
    <x v="2"/>
  </r>
  <r>
    <s v="ODR9690524348w"/>
    <s v="C751424L"/>
    <x v="288"/>
    <s v="P110969"/>
    <n v="342200"/>
    <n v="1"/>
    <n v="3422000"/>
    <n v="0"/>
    <n v="3422000"/>
    <n v="1"/>
    <x v="1"/>
    <n v="0"/>
    <n v="4"/>
    <d v="2021-11-16T00:00:00"/>
    <x v="1344"/>
    <n v="3422000"/>
    <n v="246384"/>
    <x v="8"/>
    <s v="Payaxis"/>
    <n v="3175616"/>
    <n v="0.92800000000000005"/>
    <x v="2"/>
  </r>
  <r>
    <s v="ODR5253861328r"/>
    <s v="C175618L"/>
    <x v="386"/>
    <s v="P578752"/>
    <n v="342200"/>
    <n v="1"/>
    <n v="3422000"/>
    <n v="0"/>
    <n v="3422000"/>
    <n v="1"/>
    <x v="0"/>
    <n v="0"/>
    <n v="1"/>
    <d v="2021-11-08T00:00:00"/>
    <x v="1346"/>
    <n v="3422000"/>
    <n v="304558"/>
    <x v="7"/>
    <s v="cod"/>
    <n v="3117442"/>
    <n v="0.91100000000000003"/>
    <x v="2"/>
  </r>
  <r>
    <s v="ODR1402018247j"/>
    <s v="C903932L"/>
    <x v="281"/>
    <s v="P471425"/>
    <n v="342200"/>
    <n v="1"/>
    <n v="3422000"/>
    <n v="0"/>
    <n v="3422000"/>
    <n v="1"/>
    <x v="0"/>
    <n v="1"/>
    <n v="1"/>
    <d v="2021-11-02T00:00:00"/>
    <x v="1347"/>
    <n v="3422000"/>
    <n v="212164"/>
    <x v="7"/>
    <s v="cod"/>
    <n v="3209836"/>
    <n v="0.93799999999999994"/>
    <x v="2"/>
  </r>
  <r>
    <s v="ODR6258620292j"/>
    <s v="C630111L"/>
    <x v="310"/>
    <s v="P395322"/>
    <n v="340170"/>
    <n v="1"/>
    <n v="3401700"/>
    <n v="0"/>
    <n v="3401700"/>
    <n v="1"/>
    <x v="0"/>
    <n v="1"/>
    <n v="1"/>
    <d v="2021-09-21T00:00:00"/>
    <x v="1227"/>
    <n v="3401700"/>
    <n v="207466"/>
    <x v="10"/>
    <s v="cod"/>
    <n v="3194234"/>
    <n v="0.93901108269394717"/>
    <x v="2"/>
  </r>
  <r>
    <s v="ODR3945913974h"/>
    <s v="C483469L"/>
    <x v="164"/>
    <s v="P677068"/>
    <n v="336922"/>
    <n v="1"/>
    <n v="3369220"/>
    <n v="0"/>
    <n v="3369220"/>
    <n v="1"/>
    <x v="0"/>
    <n v="1"/>
    <n v="1"/>
    <d v="2021-07-26T00:00:00"/>
    <x v="1348"/>
    <n v="3369220"/>
    <n v="249284"/>
    <x v="1"/>
    <s v="cod"/>
    <n v="3119936"/>
    <n v="0.92601136168015152"/>
    <x v="2"/>
  </r>
  <r>
    <s v="ODR3221751484r"/>
    <s v="C271531L"/>
    <x v="223"/>
    <s v="P677068"/>
    <n v="336922"/>
    <n v="1"/>
    <n v="3369220"/>
    <n v="0"/>
    <n v="3369220"/>
    <n v="1"/>
    <x v="0"/>
    <n v="0"/>
    <n v="1"/>
    <d v="2021-07-03T00:00:00"/>
    <x v="1348"/>
    <n v="3369220"/>
    <n v="249284"/>
    <x v="1"/>
    <s v="cod"/>
    <n v="3119936"/>
    <n v="0.92601136168015152"/>
    <x v="2"/>
  </r>
  <r>
    <s v="ODR4869226957k"/>
    <s v="C985354L"/>
    <x v="155"/>
    <s v="P388345"/>
    <n v="336400"/>
    <n v="1"/>
    <n v="3364000"/>
    <n v="0"/>
    <n v="3364000"/>
    <n v="1"/>
    <x v="0"/>
    <n v="1"/>
    <n v="3"/>
    <d v="2021-10-02T00:00:00"/>
    <x v="1349"/>
    <n v="3364000"/>
    <n v="215296"/>
    <x v="8"/>
    <s v="customercredit"/>
    <n v="3148704"/>
    <n v="0.93600000000000005"/>
    <x v="2"/>
  </r>
  <r>
    <s v="ODR5189526155a"/>
    <s v="C127259L"/>
    <x v="82"/>
    <s v="P964389"/>
    <n v="168200"/>
    <n v="2"/>
    <n v="3364000"/>
    <n v="0"/>
    <n v="3364000"/>
    <n v="1"/>
    <x v="0"/>
    <n v="1"/>
    <n v="1"/>
    <d v="2021-09-14T00:00:00"/>
    <x v="1350"/>
    <n v="1682000"/>
    <n v="100920"/>
    <x v="8"/>
    <s v="cod"/>
    <n v="3162160"/>
    <n v="0.94"/>
    <x v="2"/>
  </r>
  <r>
    <s v="ODR1818991755r"/>
    <s v="C160662L"/>
    <x v="334"/>
    <s v="P654599"/>
    <n v="336400"/>
    <n v="1"/>
    <n v="3364000"/>
    <n v="0"/>
    <n v="3364000"/>
    <n v="1"/>
    <x v="1"/>
    <n v="0"/>
    <n v="1"/>
    <d v="2022-02-14T00:00:00"/>
    <x v="1351"/>
    <n v="3364000"/>
    <n v="232116"/>
    <x v="8"/>
    <s v="cod"/>
    <n v="3131884"/>
    <n v="0.93100000000000005"/>
    <x v="2"/>
  </r>
  <r>
    <s v="ODR6886712009i"/>
    <s v="C876359L"/>
    <x v="119"/>
    <s v="P654599"/>
    <n v="336400"/>
    <n v="1"/>
    <n v="3364000"/>
    <n v="0"/>
    <n v="3364000"/>
    <n v="1"/>
    <x v="0"/>
    <n v="1"/>
    <n v="1"/>
    <d v="2022-07-28T00:00:00"/>
    <x v="1351"/>
    <n v="3364000"/>
    <n v="232116"/>
    <x v="8"/>
    <s v="cod"/>
    <n v="3131884"/>
    <n v="0.93100000000000005"/>
    <x v="2"/>
  </r>
  <r>
    <s v="ODR6141434592a"/>
    <s v="C223799L"/>
    <x v="353"/>
    <s v="P115324"/>
    <n v="84100"/>
    <n v="4"/>
    <n v="3364000"/>
    <n v="0"/>
    <n v="3364000"/>
    <n v="1"/>
    <x v="1"/>
    <n v="0"/>
    <n v="4"/>
    <d v="2021-11-22T00:00:00"/>
    <x v="1352"/>
    <n v="841000"/>
    <n v="59682"/>
    <x v="11"/>
    <s v="Payaxis"/>
    <n v="3125272"/>
    <n v="0.92903448275862066"/>
    <x v="2"/>
  </r>
  <r>
    <s v="ODR2187686503v"/>
    <s v="C247649L"/>
    <x v="324"/>
    <s v="P115324"/>
    <n v="84100"/>
    <n v="4"/>
    <n v="3364000"/>
    <n v="0"/>
    <n v="3364000"/>
    <n v="1"/>
    <x v="1"/>
    <n v="0"/>
    <n v="4"/>
    <d v="2021-12-05T00:00:00"/>
    <x v="1352"/>
    <n v="841000"/>
    <n v="59682"/>
    <x v="11"/>
    <s v="Payaxis"/>
    <n v="3125272"/>
    <n v="0.92903448275862066"/>
    <x v="2"/>
  </r>
  <r>
    <s v="ODR7028580805i"/>
    <s v="C878727L"/>
    <x v="182"/>
    <s v="P921027"/>
    <n v="336342"/>
    <n v="1"/>
    <n v="3363420"/>
    <n v="0"/>
    <n v="3363420"/>
    <n v="1"/>
    <x v="0"/>
    <n v="0"/>
    <n v="1"/>
    <d v="2022-02-15T00:00:00"/>
    <x v="1353"/>
    <n v="3363420"/>
    <n v="262334"/>
    <x v="3"/>
    <s v="cod"/>
    <n v="3101086"/>
    <n v="0.92200379375754438"/>
    <x v="2"/>
  </r>
  <r>
    <s v="ODR6653892280o"/>
    <s v="C136210L"/>
    <x v="137"/>
    <s v="P973411"/>
    <n v="335762"/>
    <n v="1"/>
    <n v="3357620"/>
    <n v="0"/>
    <n v="3357620"/>
    <n v="1"/>
    <x v="1"/>
    <n v="0"/>
    <n v="4"/>
    <d v="2021-09-21T00:00:00"/>
    <x v="1354"/>
    <n v="3357620"/>
    <n v="281996"/>
    <x v="3"/>
    <s v="Payaxis"/>
    <n v="3075624"/>
    <n v="0.91601312834686477"/>
    <x v="2"/>
  </r>
  <r>
    <s v="ODR9855135991l"/>
    <s v="C431468L"/>
    <x v="185"/>
    <s v="P326260"/>
    <n v="333500"/>
    <n v="1"/>
    <n v="3335000"/>
    <n v="0"/>
    <n v="3335000"/>
    <n v="1"/>
    <x v="1"/>
    <n v="0"/>
    <n v="4"/>
    <d v="2022-03-09T00:00:00"/>
    <x v="1355"/>
    <n v="3335000"/>
    <n v="226780"/>
    <x v="9"/>
    <s v="Payaxis"/>
    <n v="3108220"/>
    <n v="0.93200000000000005"/>
    <x v="2"/>
  </r>
  <r>
    <s v="ODR4416416587g"/>
    <s v="C902626L"/>
    <x v="129"/>
    <s v="P222813"/>
    <n v="333500"/>
    <n v="1"/>
    <n v="3335000"/>
    <n v="0"/>
    <n v="3335000"/>
    <n v="1"/>
    <x v="0"/>
    <n v="0"/>
    <n v="1"/>
    <d v="2022-03-09T00:00:00"/>
    <x v="1356"/>
    <n v="3335000"/>
    <n v="253460"/>
    <x v="9"/>
    <s v="cod"/>
    <n v="3081540"/>
    <n v="0.92400000000000004"/>
    <x v="2"/>
  </r>
  <r>
    <s v="ODR9568414299o"/>
    <s v="C136210L"/>
    <x v="176"/>
    <s v="P989217"/>
    <n v="165880"/>
    <n v="2"/>
    <n v="3317600"/>
    <n v="0"/>
    <n v="3317600"/>
    <n v="1"/>
    <x v="1"/>
    <n v="0"/>
    <n v="7"/>
    <d v="2021-09-21T00:00:00"/>
    <x v="1357"/>
    <n v="1658800"/>
    <n v="109446"/>
    <x v="3"/>
    <s v="Easypay"/>
    <n v="3098708"/>
    <n v="0.93402097902097903"/>
    <x v="2"/>
  </r>
  <r>
    <s v="ODR8844570814k"/>
    <s v="C804277L"/>
    <x v="110"/>
    <s v="P598076"/>
    <n v="110200"/>
    <n v="3"/>
    <n v="3306000"/>
    <n v="0"/>
    <n v="3306000"/>
    <n v="1"/>
    <x v="0"/>
    <n v="0"/>
    <n v="1"/>
    <d v="2022-01-02T00:00:00"/>
    <x v="1358"/>
    <n v="1734200"/>
    <n v="124816"/>
    <x v="7"/>
    <s v="cod"/>
    <n v="2931552"/>
    <n v="0.88673684210526316"/>
    <x v="2"/>
  </r>
  <r>
    <s v="ODR3965421650h"/>
    <s v="C403379L"/>
    <x v="86"/>
    <s v="P405111"/>
    <n v="329556"/>
    <n v="1"/>
    <n v="3295560"/>
    <n v="0"/>
    <n v="3295560"/>
    <n v="1"/>
    <x v="0"/>
    <n v="0"/>
    <n v="1"/>
    <d v="2022-07-28T00:00:00"/>
    <x v="1359"/>
    <n v="2998600"/>
    <n v="233856"/>
    <x v="1"/>
    <s v="cod"/>
    <n v="3061704"/>
    <n v="0.92903907074973602"/>
    <x v="2"/>
  </r>
  <r>
    <s v="ODR9353183383r"/>
    <s v="C127916L"/>
    <x v="302"/>
    <s v="P689194"/>
    <n v="329498"/>
    <n v="1"/>
    <n v="3294980"/>
    <n v="0"/>
    <n v="3294980"/>
    <n v="1"/>
    <x v="0"/>
    <n v="1"/>
    <n v="1"/>
    <d v="2021-12-13T00:00:00"/>
    <x v="1341"/>
    <n v="3444620"/>
    <n v="310010"/>
    <x v="1"/>
    <s v="cod"/>
    <n v="2984970"/>
    <n v="0.90591445168104212"/>
    <x v="2"/>
  </r>
  <r>
    <s v="ODR1481057990j"/>
    <s v="C413128L"/>
    <x v="119"/>
    <s v="P689194"/>
    <n v="329498"/>
    <n v="1"/>
    <n v="3294980"/>
    <n v="0"/>
    <n v="3294980"/>
    <n v="1"/>
    <x v="0"/>
    <n v="1"/>
    <n v="1"/>
    <d v="2022-07-25T00:00:00"/>
    <x v="1341"/>
    <n v="3444620"/>
    <n v="310010"/>
    <x v="1"/>
    <s v="cod"/>
    <n v="2984970"/>
    <n v="0.90591445168104212"/>
    <x v="2"/>
  </r>
  <r>
    <s v="ODR3885444662n"/>
    <s v="C331093L"/>
    <x v="309"/>
    <s v="P408158"/>
    <n v="329440"/>
    <n v="1"/>
    <n v="3294400"/>
    <n v="0"/>
    <n v="3294400"/>
    <n v="1"/>
    <x v="1"/>
    <n v="0"/>
    <n v="1"/>
    <d v="2021-11-08T00:00:00"/>
    <x v="1360"/>
    <n v="3294400"/>
    <n v="204218"/>
    <x v="1"/>
    <s v="cod"/>
    <n v="3090182"/>
    <n v="0.93801056338028166"/>
    <x v="2"/>
  </r>
  <r>
    <s v="ODR7257645706n"/>
    <s v="C782899L"/>
    <x v="182"/>
    <s v="P304481"/>
    <n v="329440"/>
    <n v="1"/>
    <n v="3294400"/>
    <n v="0"/>
    <n v="3294400"/>
    <n v="1"/>
    <x v="0"/>
    <n v="0"/>
    <n v="1"/>
    <d v="2021-12-09T00:00:00"/>
    <x v="1361"/>
    <n v="3294400"/>
    <n v="256940"/>
    <x v="9"/>
    <s v="cod"/>
    <n v="3037460"/>
    <n v="0.92200704225352115"/>
    <x v="2"/>
  </r>
  <r>
    <s v="ODR2077415141i"/>
    <s v="C367336L"/>
    <x v="2"/>
    <s v="P707431"/>
    <n v="328860"/>
    <n v="1"/>
    <n v="3288600"/>
    <n v="0"/>
    <n v="3288600"/>
    <n v="1"/>
    <x v="0"/>
    <n v="1"/>
    <n v="1"/>
    <d v="2021-11-27T00:00:00"/>
    <x v="1291"/>
    <n v="3654000"/>
    <n v="314244"/>
    <x v="10"/>
    <s v="cod"/>
    <n v="2974356"/>
    <n v="0.9044444444444445"/>
    <x v="2"/>
  </r>
  <r>
    <s v="ODR6820678530g"/>
    <s v="C888281L"/>
    <x v="99"/>
    <s v="P436970"/>
    <n v="328280"/>
    <n v="1"/>
    <n v="3282800"/>
    <n v="0"/>
    <n v="3282800"/>
    <n v="1"/>
    <x v="0"/>
    <n v="0"/>
    <n v="4"/>
    <d v="2022-06-05T00:00:00"/>
    <x v="1362"/>
    <n v="3282800"/>
    <n v="288840"/>
    <x v="9"/>
    <s v="Payaxis"/>
    <n v="2993960"/>
    <n v="0.91201413427561839"/>
    <x v="2"/>
  </r>
  <r>
    <s v="ODR6277966848w"/>
    <s v="C902080L"/>
    <x v="176"/>
    <s v="P641317"/>
    <n v="327700"/>
    <n v="1"/>
    <n v="3277000"/>
    <n v="0"/>
    <n v="3277000"/>
    <n v="1"/>
    <x v="0"/>
    <n v="1"/>
    <n v="1"/>
    <d v="2021-11-28T00:00:00"/>
    <x v="1363"/>
    <n v="3277000"/>
    <n v="271962"/>
    <x v="2"/>
    <s v="cod"/>
    <n v="3005038"/>
    <n v="0.91700884955752215"/>
    <x v="2"/>
  </r>
  <r>
    <s v="ODR3367767629n"/>
    <s v="C283866L"/>
    <x v="234"/>
    <s v="P503383"/>
    <n v="109040"/>
    <n v="3"/>
    <n v="3271200"/>
    <n v="0"/>
    <n v="3271200"/>
    <n v="1"/>
    <x v="1"/>
    <n v="0"/>
    <n v="9"/>
    <d v="2021-07-18T00:00:00"/>
    <x v="1364"/>
    <n v="1090400"/>
    <n v="82824"/>
    <x v="9"/>
    <s v="mygateway"/>
    <n v="3022728"/>
    <n v="0.92404255319148931"/>
    <x v="2"/>
  </r>
  <r>
    <s v="ODR7872814802j"/>
    <s v="C283866L"/>
    <x v="193"/>
    <s v="P503383"/>
    <n v="109040"/>
    <n v="3"/>
    <n v="3271200"/>
    <n v="0"/>
    <n v="3271200"/>
    <n v="1"/>
    <x v="1"/>
    <n v="0"/>
    <n v="9"/>
    <d v="2021-07-18T00:00:00"/>
    <x v="1364"/>
    <n v="1090400"/>
    <n v="82824"/>
    <x v="9"/>
    <s v="mygateway"/>
    <n v="3022728"/>
    <n v="0.92404255319148931"/>
    <x v="2"/>
  </r>
  <r>
    <s v="ODR5363377612x"/>
    <s v="C283300L"/>
    <x v="408"/>
    <s v="P922939"/>
    <n v="326250"/>
    <n v="1"/>
    <n v="3262500"/>
    <n v="0"/>
    <n v="3262500"/>
    <n v="1"/>
    <x v="0"/>
    <n v="1"/>
    <n v="1"/>
    <d v="2021-07-11T00:00:00"/>
    <x v="1365"/>
    <n v="3262500"/>
    <n v="212048"/>
    <x v="8"/>
    <s v="cod"/>
    <n v="3050452"/>
    <n v="0.93500444444444442"/>
    <x v="2"/>
  </r>
  <r>
    <s v="ODR9587968063c"/>
    <s v="C700972L"/>
    <x v="390"/>
    <s v="P922939"/>
    <n v="326250"/>
    <n v="1"/>
    <n v="3262500"/>
    <n v="0"/>
    <n v="3262500"/>
    <n v="1"/>
    <x v="0"/>
    <n v="1"/>
    <n v="1"/>
    <d v="2021-07-24T00:00:00"/>
    <x v="1365"/>
    <n v="3262500"/>
    <n v="212048"/>
    <x v="8"/>
    <s v="cod"/>
    <n v="3050452"/>
    <n v="0.93500444444444442"/>
    <x v="2"/>
  </r>
  <r>
    <s v="ODR7379706713s"/>
    <s v="C219599L"/>
    <x v="372"/>
    <s v="P922939"/>
    <n v="326250"/>
    <n v="1"/>
    <n v="3262500"/>
    <n v="0"/>
    <n v="3262500"/>
    <n v="1"/>
    <x v="0"/>
    <n v="1"/>
    <n v="1"/>
    <d v="2021-07-09T00:00:00"/>
    <x v="1365"/>
    <n v="3262500"/>
    <n v="212048"/>
    <x v="8"/>
    <s v="cod"/>
    <n v="3050452"/>
    <n v="0.93500444444444442"/>
    <x v="2"/>
  </r>
  <r>
    <s v="ODR1987595268t"/>
    <s v="C993393L"/>
    <x v="227"/>
    <s v="P922939"/>
    <n v="326250"/>
    <n v="1"/>
    <n v="3262500"/>
    <n v="0"/>
    <n v="3262500"/>
    <n v="1"/>
    <x v="0"/>
    <n v="1"/>
    <n v="1"/>
    <d v="2021-07-28T00:00:00"/>
    <x v="1365"/>
    <n v="3262500"/>
    <n v="212048"/>
    <x v="8"/>
    <s v="cod"/>
    <n v="3050452"/>
    <n v="0.93500444444444442"/>
    <x v="2"/>
  </r>
  <r>
    <s v="ODR9696901607d"/>
    <s v="C888813L"/>
    <x v="404"/>
    <s v="P922939"/>
    <n v="326250"/>
    <n v="1"/>
    <n v="3262500"/>
    <n v="0"/>
    <n v="3262500"/>
    <n v="1"/>
    <x v="0"/>
    <n v="1"/>
    <n v="1"/>
    <d v="2021-09-17T00:00:00"/>
    <x v="1365"/>
    <n v="3262500"/>
    <n v="212048"/>
    <x v="8"/>
    <s v="cod"/>
    <n v="3050452"/>
    <n v="0.93500444444444442"/>
    <x v="2"/>
  </r>
  <r>
    <s v="ODR8298608696c"/>
    <s v="C955839L"/>
    <x v="218"/>
    <s v="P922939"/>
    <n v="326250"/>
    <n v="1"/>
    <n v="3262500"/>
    <n v="0"/>
    <n v="3262500"/>
    <n v="1"/>
    <x v="1"/>
    <n v="0"/>
    <n v="4"/>
    <d v="2021-10-06T00:00:00"/>
    <x v="1365"/>
    <n v="3262500"/>
    <n v="212048"/>
    <x v="8"/>
    <s v="Payaxis"/>
    <n v="3050452"/>
    <n v="0.93500444444444442"/>
    <x v="2"/>
  </r>
  <r>
    <s v="ODR2021959440x"/>
    <s v="C678257L"/>
    <x v="240"/>
    <s v="P922939"/>
    <n v="326250"/>
    <n v="1"/>
    <n v="3262500"/>
    <n v="0"/>
    <n v="3262500"/>
    <n v="1"/>
    <x v="0"/>
    <n v="1"/>
    <n v="1"/>
    <d v="2021-07-23T00:00:00"/>
    <x v="1365"/>
    <n v="3262500"/>
    <n v="212048"/>
    <x v="8"/>
    <s v="cod"/>
    <n v="3050452"/>
    <n v="0.93500444444444442"/>
    <x v="2"/>
  </r>
  <r>
    <s v="ODR4434885981a"/>
    <s v="C872920L"/>
    <x v="201"/>
    <s v="P172406"/>
    <n v="326250"/>
    <n v="1"/>
    <n v="3262500"/>
    <n v="0"/>
    <n v="3262500"/>
    <n v="1"/>
    <x v="0"/>
    <n v="0"/>
    <n v="1"/>
    <d v="2021-09-18T00:00:00"/>
    <x v="1366"/>
    <n v="3262500"/>
    <n v="287100"/>
    <x v="8"/>
    <s v="cod"/>
    <n v="2975400"/>
    <n v="0.91200000000000003"/>
    <x v="2"/>
  </r>
  <r>
    <s v="ODR7777100588c"/>
    <s v="C946451L"/>
    <x v="198"/>
    <s v="P147937"/>
    <n v="325380"/>
    <n v="1"/>
    <n v="3253800"/>
    <n v="0"/>
    <n v="3253800"/>
    <n v="1"/>
    <x v="0"/>
    <n v="0"/>
    <n v="1"/>
    <d v="2021-07-18T00:00:00"/>
    <x v="1367"/>
    <n v="3253800"/>
    <n v="286288"/>
    <x v="10"/>
    <s v="cod"/>
    <n v="2967512"/>
    <n v="0.91201426024955434"/>
    <x v="2"/>
  </r>
  <r>
    <s v="ODR1871882567n"/>
    <s v="C933325L"/>
    <x v="2"/>
    <s v="P635177"/>
    <n v="325380"/>
    <n v="1"/>
    <n v="3253800"/>
    <n v="0"/>
    <n v="3253800"/>
    <n v="1"/>
    <x v="1"/>
    <n v="0"/>
    <n v="4"/>
    <d v="2021-11-12T00:00:00"/>
    <x v="1368"/>
    <n v="3253800"/>
    <n v="221212"/>
    <x v="9"/>
    <s v="Payaxis"/>
    <n v="3032588"/>
    <n v="0.93201426024955436"/>
    <x v="2"/>
  </r>
  <r>
    <s v="ODR1926012040q"/>
    <s v="C118268L"/>
    <x v="196"/>
    <s v="P885558"/>
    <n v="81200"/>
    <n v="4"/>
    <n v="3248000"/>
    <n v="0"/>
    <n v="3248000"/>
    <n v="1"/>
    <x v="0"/>
    <n v="1"/>
    <n v="1"/>
    <d v="2022-02-20T00:00:00"/>
    <x v="1369"/>
    <n v="812000"/>
    <n v="52780"/>
    <x v="6"/>
    <s v="cod"/>
    <n v="3036880"/>
    <n v="0.93500000000000005"/>
    <x v="2"/>
  </r>
  <r>
    <s v="ODR9692805563w"/>
    <s v="C604453L"/>
    <x v="374"/>
    <s v="P708827"/>
    <n v="324800"/>
    <n v="1"/>
    <n v="3248000"/>
    <n v="0"/>
    <n v="3248000"/>
    <n v="1"/>
    <x v="1"/>
    <n v="0"/>
    <n v="1"/>
    <d v="2021-08-02T00:00:00"/>
    <x v="1370"/>
    <n v="2030000"/>
    <n v="131950"/>
    <x v="9"/>
    <s v="cod"/>
    <n v="3116050"/>
    <n v="0.95937499999999998"/>
    <x v="2"/>
  </r>
  <r>
    <s v="ODR6589473306w"/>
    <s v="C933620L"/>
    <x v="274"/>
    <s v="P203618"/>
    <n v="324626"/>
    <n v="1"/>
    <n v="3246260"/>
    <n v="0"/>
    <n v="3246260"/>
    <n v="1"/>
    <x v="0"/>
    <n v="1"/>
    <n v="1"/>
    <d v="2021-07-16T00:00:00"/>
    <x v="1371"/>
    <n v="1159420"/>
    <n v="95062"/>
    <x v="7"/>
    <s v="cod"/>
    <n v="3151198"/>
    <n v="0.97071645524388062"/>
    <x v="2"/>
  </r>
  <r>
    <s v="ODR4251262541e"/>
    <s v="C882579L"/>
    <x v="340"/>
    <s v="P868339"/>
    <n v="322770"/>
    <n v="1"/>
    <n v="3227700"/>
    <n v="0"/>
    <n v="3227700"/>
    <n v="1"/>
    <x v="0"/>
    <n v="1"/>
    <n v="1"/>
    <d v="2022-02-25T00:00:00"/>
    <x v="1372"/>
    <n v="2908120"/>
    <n v="212280"/>
    <x v="3"/>
    <s v="cod"/>
    <n v="3015420"/>
    <n v="0.93423180592991917"/>
    <x v="2"/>
  </r>
  <r>
    <s v="ODR2196843926m"/>
    <s v="C296844L"/>
    <x v="250"/>
    <s v="P741997"/>
    <n v="321842"/>
    <n v="1"/>
    <n v="3218420"/>
    <n v="0"/>
    <n v="3218420"/>
    <n v="1"/>
    <x v="0"/>
    <n v="1"/>
    <n v="1"/>
    <d v="2022-02-21T00:00:00"/>
    <x v="1373"/>
    <n v="3218420"/>
    <n v="251024"/>
    <x v="10"/>
    <s v="cod"/>
    <n v="2967396"/>
    <n v="0.92200396467832046"/>
    <x v="2"/>
  </r>
  <r>
    <s v="ODR4187531353a"/>
    <s v="C588707L"/>
    <x v="229"/>
    <s v="P243136"/>
    <n v="80330"/>
    <n v="4"/>
    <n v="3213200"/>
    <n v="0"/>
    <n v="3213200"/>
    <n v="1"/>
    <x v="1"/>
    <n v="0"/>
    <n v="12"/>
    <d v="2021-08-15T00:00:00"/>
    <x v="1374"/>
    <n v="803300"/>
    <n v="57014"/>
    <x v="14"/>
    <s v="internetbanking"/>
    <n v="2985144"/>
    <n v="0.92902527075812269"/>
    <x v="2"/>
  </r>
  <r>
    <s v="ODR5183576224b"/>
    <s v="C378684L"/>
    <x v="276"/>
    <s v="P575883"/>
    <n v="319232"/>
    <n v="1"/>
    <n v="3192320"/>
    <n v="0"/>
    <n v="3192320"/>
    <n v="1"/>
    <x v="0"/>
    <n v="0"/>
    <n v="1"/>
    <d v="2021-07-03T00:00:00"/>
    <x v="1375"/>
    <n v="3192320"/>
    <n v="248994"/>
    <x v="7"/>
    <s v="cod"/>
    <n v="2943326"/>
    <n v="0.92200218023255809"/>
    <x v="2"/>
  </r>
  <r>
    <s v="ODR9157758849w"/>
    <s v="C581717L"/>
    <x v="229"/>
    <s v="P152412"/>
    <n v="319000"/>
    <n v="1"/>
    <n v="3190000"/>
    <n v="0"/>
    <n v="3190000"/>
    <n v="1"/>
    <x v="0"/>
    <n v="1"/>
    <n v="1"/>
    <d v="2021-08-06T00:00:00"/>
    <x v="1376"/>
    <n v="3190000"/>
    <n v="239250"/>
    <x v="10"/>
    <s v="cod"/>
    <n v="2950750"/>
    <n v="0.92500000000000004"/>
    <x v="2"/>
  </r>
  <r>
    <s v="ODR7001509973u"/>
    <s v="C185244L"/>
    <x v="391"/>
    <s v="P152412"/>
    <n v="319000"/>
    <n v="1"/>
    <n v="3190000"/>
    <n v="0"/>
    <n v="3190000"/>
    <n v="1"/>
    <x v="0"/>
    <n v="1"/>
    <n v="1"/>
    <d v="2021-09-20T00:00:00"/>
    <x v="1376"/>
    <n v="3190000"/>
    <n v="239250"/>
    <x v="10"/>
    <s v="cod"/>
    <n v="2950750"/>
    <n v="0.92500000000000004"/>
    <x v="2"/>
  </r>
  <r>
    <s v="ODR7986346136s"/>
    <s v="C942290L"/>
    <x v="58"/>
    <s v="P152412"/>
    <n v="319000"/>
    <n v="1"/>
    <n v="3190000"/>
    <n v="0"/>
    <n v="3190000"/>
    <n v="1"/>
    <x v="0"/>
    <n v="1"/>
    <n v="1"/>
    <d v="2021-11-19T00:00:00"/>
    <x v="1376"/>
    <n v="3190000"/>
    <n v="239250"/>
    <x v="10"/>
    <s v="cod"/>
    <n v="2950750"/>
    <n v="0.92500000000000004"/>
    <x v="2"/>
  </r>
  <r>
    <s v="ODR4532685860y"/>
    <s v="C474287L"/>
    <x v="380"/>
    <s v="P388555"/>
    <n v="319000"/>
    <n v="1"/>
    <n v="3190000"/>
    <n v="0"/>
    <n v="3190000"/>
    <n v="1"/>
    <x v="0"/>
    <n v="1"/>
    <n v="1"/>
    <d v="2022-03-16T00:00:00"/>
    <x v="1377"/>
    <n v="3190000"/>
    <n v="223300"/>
    <x v="1"/>
    <s v="cod"/>
    <n v="2966700"/>
    <n v="0.93"/>
    <x v="2"/>
  </r>
  <r>
    <s v="ODR1757134393f"/>
    <s v="C458563L"/>
    <x v="101"/>
    <s v="P354988"/>
    <n v="319000"/>
    <n v="1"/>
    <n v="3190000"/>
    <n v="0"/>
    <n v="3190000"/>
    <n v="1"/>
    <x v="0"/>
    <n v="1"/>
    <n v="1"/>
    <d v="2022-06-13T00:00:00"/>
    <x v="1378"/>
    <n v="3190000"/>
    <n v="236060"/>
    <x v="6"/>
    <s v="cod"/>
    <n v="2953940"/>
    <n v="0.92600000000000005"/>
    <x v="2"/>
  </r>
  <r>
    <s v="ODR1699757985y"/>
    <s v="C525405L"/>
    <x v="298"/>
    <s v="P644690"/>
    <n v="319000"/>
    <n v="1"/>
    <n v="3190000"/>
    <n v="0"/>
    <n v="3190000"/>
    <n v="1"/>
    <x v="0"/>
    <n v="1"/>
    <n v="1"/>
    <d v="2021-07-24T00:00:00"/>
    <x v="1379"/>
    <n v="3190000"/>
    <n v="271150"/>
    <x v="14"/>
    <s v="cod"/>
    <n v="2918850"/>
    <n v="0.91500000000000004"/>
    <x v="2"/>
  </r>
  <r>
    <s v="ODR8789930929j"/>
    <s v="C771769L"/>
    <x v="97"/>
    <s v="P785193"/>
    <n v="319000"/>
    <n v="1"/>
    <n v="3190000"/>
    <n v="0"/>
    <n v="3190000"/>
    <n v="1"/>
    <x v="0"/>
    <n v="1"/>
    <n v="12"/>
    <d v="2021-07-26T00:00:00"/>
    <x v="1380"/>
    <n v="3190000"/>
    <n v="207350"/>
    <x v="9"/>
    <s v="internetbanking"/>
    <n v="2982650"/>
    <n v="0.93500000000000005"/>
    <x v="2"/>
  </r>
  <r>
    <s v="ODR5278507990c"/>
    <s v="C738725L"/>
    <x v="188"/>
    <s v="P323280"/>
    <n v="319000"/>
    <n v="1"/>
    <n v="3190000"/>
    <n v="0"/>
    <n v="3190000"/>
    <n v="1"/>
    <x v="0"/>
    <n v="0"/>
    <n v="1"/>
    <d v="2021-08-27T00:00:00"/>
    <x v="1381"/>
    <n v="3190000"/>
    <n v="210540"/>
    <x v="9"/>
    <s v="cod"/>
    <n v="2979460"/>
    <n v="0.93400000000000005"/>
    <x v="2"/>
  </r>
  <r>
    <s v="ODR4131667491s"/>
    <s v="C755472L"/>
    <x v="327"/>
    <s v="P158272"/>
    <n v="319000"/>
    <n v="1"/>
    <n v="3190000"/>
    <n v="0"/>
    <n v="3190000"/>
    <n v="1"/>
    <x v="1"/>
    <n v="0"/>
    <n v="4"/>
    <d v="2022-01-09T00:00:00"/>
    <x v="1382"/>
    <n v="3190000"/>
    <n v="204160"/>
    <x v="9"/>
    <s v="Payaxis"/>
    <n v="2985840"/>
    <n v="0.93600000000000005"/>
    <x v="2"/>
  </r>
  <r>
    <s v="ODR4612798856v"/>
    <s v="C723603L"/>
    <x v="400"/>
    <s v="P562355"/>
    <n v="31900"/>
    <n v="10"/>
    <n v="3190000"/>
    <n v="0"/>
    <n v="3190000"/>
    <n v="1"/>
    <x v="0"/>
    <n v="1"/>
    <n v="1"/>
    <d v="2021-10-16T00:00:00"/>
    <x v="1383"/>
    <n v="319000"/>
    <n v="23896"/>
    <x v="5"/>
    <s v="cod"/>
    <n v="2951040"/>
    <n v="0.92509090909090907"/>
    <x v="0"/>
  </r>
  <r>
    <s v="ODR3891282608p"/>
    <s v="C499796L"/>
    <x v="141"/>
    <s v="P289599"/>
    <n v="319000"/>
    <n v="1"/>
    <n v="3190000"/>
    <n v="0"/>
    <n v="3190000"/>
    <n v="1"/>
    <x v="0"/>
    <n v="1"/>
    <n v="1"/>
    <d v="2022-04-06T00:00:00"/>
    <x v="1384"/>
    <n v="3190000"/>
    <n v="213730"/>
    <x v="7"/>
    <s v="cod"/>
    <n v="2976270"/>
    <n v="0.93300000000000005"/>
    <x v="2"/>
  </r>
  <r>
    <s v="ODR8712313427t"/>
    <s v="C555478L"/>
    <x v="132"/>
    <s v="P969298"/>
    <n v="319000"/>
    <n v="1"/>
    <n v="3190000"/>
    <n v="0"/>
    <n v="3190000"/>
    <n v="1"/>
    <x v="0"/>
    <n v="1"/>
    <n v="1"/>
    <d v="2022-05-17T00:00:00"/>
    <x v="1385"/>
    <n v="3190000"/>
    <n v="248820"/>
    <x v="7"/>
    <s v="cod"/>
    <n v="2941180"/>
    <n v="0.92200000000000004"/>
    <x v="2"/>
  </r>
  <r>
    <s v="ODR6936642575v"/>
    <s v="C820267L"/>
    <x v="74"/>
    <s v="P391092"/>
    <n v="319000"/>
    <n v="1"/>
    <n v="3190000"/>
    <n v="0"/>
    <n v="3190000"/>
    <n v="1"/>
    <x v="1"/>
    <n v="0"/>
    <n v="4"/>
    <d v="2022-07-05T00:00:00"/>
    <x v="1386"/>
    <n v="3190000"/>
    <n v="252010"/>
    <x v="7"/>
    <s v="Payaxis"/>
    <n v="2937990"/>
    <n v="0.92100000000000004"/>
    <x v="2"/>
  </r>
  <r>
    <s v="ODR4309719237n"/>
    <s v="C477884L"/>
    <x v="108"/>
    <s v="P917318"/>
    <n v="319000"/>
    <n v="1"/>
    <n v="3190000"/>
    <n v="0"/>
    <n v="3190000"/>
    <n v="1"/>
    <x v="0"/>
    <n v="0"/>
    <n v="1"/>
    <d v="2022-01-01T00:00:00"/>
    <x v="1387"/>
    <n v="3190000"/>
    <n v="248820"/>
    <x v="7"/>
    <s v="cod"/>
    <n v="2941180"/>
    <n v="0.92200000000000004"/>
    <x v="2"/>
  </r>
  <r>
    <s v="ODR3585524796v"/>
    <s v="C197356L"/>
    <x v="313"/>
    <s v="P983676"/>
    <n v="318942"/>
    <n v="1"/>
    <n v="3189420"/>
    <n v="0"/>
    <n v="3189420"/>
    <n v="1"/>
    <x v="0"/>
    <n v="1"/>
    <n v="1"/>
    <d v="2021-11-08T00:00:00"/>
    <x v="1388"/>
    <n v="3189420"/>
    <n v="210482"/>
    <x v="9"/>
    <s v="cod"/>
    <n v="2978938"/>
    <n v="0.93400618294235316"/>
    <x v="2"/>
  </r>
  <r>
    <s v="ODR9710089606m"/>
    <s v="C869011L"/>
    <x v="191"/>
    <s v="P475869"/>
    <n v="318942"/>
    <n v="1"/>
    <n v="3189420"/>
    <n v="0"/>
    <n v="3189420"/>
    <n v="1"/>
    <x v="0"/>
    <n v="1"/>
    <n v="1"/>
    <d v="2022-03-28T00:00:00"/>
    <x v="1389"/>
    <n v="3189420"/>
    <n v="236002"/>
    <x v="0"/>
    <s v="cod"/>
    <n v="2953418"/>
    <n v="0.92600472813238766"/>
    <x v="2"/>
  </r>
  <r>
    <s v="ODR8345096796n"/>
    <s v="C855073L"/>
    <x v="53"/>
    <s v="P475869"/>
    <n v="318942"/>
    <n v="1"/>
    <n v="3189420"/>
    <n v="0"/>
    <n v="3189420"/>
    <n v="1"/>
    <x v="0"/>
    <n v="1"/>
    <n v="1"/>
    <d v="2021-10-06T00:00:00"/>
    <x v="1389"/>
    <n v="3189420"/>
    <n v="236002"/>
    <x v="0"/>
    <s v="cod"/>
    <n v="2953418"/>
    <n v="0.92600472813238766"/>
    <x v="2"/>
  </r>
  <r>
    <s v="ODR3632693322n"/>
    <s v="C365512L"/>
    <x v="244"/>
    <s v="P475869"/>
    <n v="318942"/>
    <n v="1"/>
    <n v="3189420"/>
    <n v="0"/>
    <n v="3189420"/>
    <n v="1"/>
    <x v="0"/>
    <n v="1"/>
    <n v="1"/>
    <d v="2022-04-02T00:00:00"/>
    <x v="1389"/>
    <n v="3189420"/>
    <n v="236002"/>
    <x v="0"/>
    <s v="cod"/>
    <n v="2953418"/>
    <n v="0.92600472813238766"/>
    <x v="2"/>
  </r>
  <r>
    <s v="ODR6014668938v"/>
    <s v="C222231L"/>
    <x v="108"/>
    <s v="P475869"/>
    <n v="318942"/>
    <n v="1"/>
    <n v="3189420"/>
    <n v="0"/>
    <n v="3189420"/>
    <n v="1"/>
    <x v="0"/>
    <n v="1"/>
    <n v="1"/>
    <d v="2022-02-01T00:00:00"/>
    <x v="1389"/>
    <n v="3189420"/>
    <n v="236002"/>
    <x v="0"/>
    <s v="cod"/>
    <n v="2953418"/>
    <n v="0.92600472813238766"/>
    <x v="2"/>
  </r>
  <r>
    <s v="ODR3376372310i"/>
    <s v="C568016L"/>
    <x v="129"/>
    <s v="P475869"/>
    <n v="318942"/>
    <n v="1"/>
    <n v="3189420"/>
    <n v="0"/>
    <n v="3189420"/>
    <n v="1"/>
    <x v="1"/>
    <n v="0"/>
    <n v="1"/>
    <d v="2022-03-24T00:00:00"/>
    <x v="1389"/>
    <n v="3189420"/>
    <n v="236002"/>
    <x v="0"/>
    <s v="cod"/>
    <n v="2953418"/>
    <n v="0.92600472813238766"/>
    <x v="2"/>
  </r>
  <r>
    <s v="ODR1479074906n"/>
    <s v="C482428L"/>
    <x v="157"/>
    <s v="P854817"/>
    <n v="318710"/>
    <n v="1"/>
    <n v="3187100"/>
    <n v="0"/>
    <n v="3187100"/>
    <n v="1"/>
    <x v="0"/>
    <n v="1"/>
    <n v="3"/>
    <d v="2021-10-26T00:00:00"/>
    <x v="1390"/>
    <n v="1159420"/>
    <n v="83462"/>
    <x v="9"/>
    <s v="customercredit"/>
    <n v="3103638"/>
    <n v="0.97381255686988166"/>
    <x v="2"/>
  </r>
  <r>
    <s v="ODR5201013955u"/>
    <s v="C482428L"/>
    <x v="186"/>
    <s v="P962586"/>
    <n v="318710"/>
    <n v="1"/>
    <n v="3187100"/>
    <n v="0"/>
    <n v="3187100"/>
    <n v="1"/>
    <x v="0"/>
    <n v="0"/>
    <n v="1"/>
    <d v="2021-10-26T00:00:00"/>
    <x v="1391"/>
    <n v="1159420"/>
    <n v="102022"/>
    <x v="9"/>
    <s v="cod"/>
    <n v="3085078"/>
    <n v="0.96798908098271153"/>
    <x v="2"/>
  </r>
  <r>
    <s v="ODR6722426543t"/>
    <s v="C875936L"/>
    <x v="353"/>
    <s v="P842311"/>
    <n v="318710"/>
    <n v="1"/>
    <n v="3187100"/>
    <n v="0"/>
    <n v="3187100"/>
    <n v="1"/>
    <x v="1"/>
    <n v="0"/>
    <n v="4"/>
    <d v="2021-10-07T00:00:00"/>
    <x v="1392"/>
    <n v="3187100"/>
    <n v="280430"/>
    <x v="9"/>
    <s v="Payaxis"/>
    <n v="2906670"/>
    <n v="0.91201091901728848"/>
    <x v="2"/>
  </r>
  <r>
    <s v="ODR8528701224u"/>
    <s v="C222341L"/>
    <x v="61"/>
    <s v="P267000"/>
    <n v="9860"/>
    <n v="32"/>
    <n v="3155200"/>
    <n v="0"/>
    <n v="3155200"/>
    <n v="1"/>
    <x v="1"/>
    <n v="0"/>
    <n v="4"/>
    <d v="2021-11-20T00:00:00"/>
    <x v="1393"/>
    <n v="98600"/>
    <n v="7250"/>
    <x v="5"/>
    <s v="Payaxis"/>
    <n v="2923200"/>
    <n v="0.92647058823529416"/>
    <x v="0"/>
  </r>
  <r>
    <s v="ODR7656006846p"/>
    <s v="C853582L"/>
    <x v="280"/>
    <s v="P890236"/>
    <n v="313200"/>
    <n v="1"/>
    <n v="3132000"/>
    <n v="0"/>
    <n v="3132000"/>
    <n v="1"/>
    <x v="0"/>
    <n v="1"/>
    <n v="1"/>
    <d v="2021-10-16T00:00:00"/>
    <x v="1394"/>
    <n v="3132000"/>
    <n v="203580"/>
    <x v="10"/>
    <s v="cod"/>
    <n v="2928420"/>
    <n v="0.93500000000000005"/>
    <x v="2"/>
  </r>
  <r>
    <s v="ODR7637296836z"/>
    <s v="C878612L"/>
    <x v="99"/>
    <s v="P178536"/>
    <n v="156600"/>
    <n v="2"/>
    <n v="3132000"/>
    <n v="0"/>
    <n v="3132000"/>
    <n v="1"/>
    <x v="0"/>
    <n v="0"/>
    <n v="1"/>
    <d v="2022-05-21T00:00:00"/>
    <x v="1395"/>
    <n v="1566000"/>
    <n v="129978"/>
    <x v="6"/>
    <s v="cod"/>
    <n v="2872044"/>
    <n v="0.91700000000000004"/>
    <x v="2"/>
  </r>
  <r>
    <s v="ODR9341700575k"/>
    <s v="C738725L"/>
    <x v="30"/>
    <s v="P587286"/>
    <n v="156542"/>
    <n v="2"/>
    <n v="3130840"/>
    <n v="0"/>
    <n v="3130840"/>
    <n v="1"/>
    <x v="1"/>
    <n v="0"/>
    <n v="1"/>
    <d v="2021-08-27T00:00:00"/>
    <x v="1396"/>
    <n v="1565420"/>
    <n v="126788"/>
    <x v="9"/>
    <s v="cod"/>
    <n v="2877264"/>
    <n v="0.91900703964431274"/>
    <x v="2"/>
  </r>
  <r>
    <s v="ODR7719728401n"/>
    <s v="C395036L"/>
    <x v="285"/>
    <s v="P738924"/>
    <n v="26042"/>
    <n v="12"/>
    <n v="3125040"/>
    <n v="0"/>
    <n v="3125040"/>
    <n v="1"/>
    <x v="0"/>
    <n v="0"/>
    <n v="1"/>
    <d v="2021-12-02T00:00:00"/>
    <x v="1397"/>
    <n v="202420"/>
    <n v="15370"/>
    <x v="0"/>
    <s v="cod"/>
    <n v="2940600"/>
    <n v="0.94097995545657021"/>
    <x v="0"/>
  </r>
  <r>
    <s v="ODR3005442235a"/>
    <s v="C843783L"/>
    <x v="174"/>
    <s v="P767594"/>
    <n v="312446"/>
    <n v="1"/>
    <n v="3124460"/>
    <n v="0"/>
    <n v="3124460"/>
    <n v="1"/>
    <x v="1"/>
    <n v="0"/>
    <n v="9"/>
    <d v="2021-08-04T00:00:00"/>
    <x v="1398"/>
    <n v="3124460"/>
    <n v="237452"/>
    <x v="7"/>
    <s v="mygateway"/>
    <n v="2887008"/>
    <n v="0.92400222758492667"/>
    <x v="2"/>
  </r>
  <r>
    <s v="ODR4558093244s"/>
    <s v="C355284L"/>
    <x v="389"/>
    <s v="P621393"/>
    <n v="312446"/>
    <n v="1"/>
    <n v="3124460"/>
    <n v="0"/>
    <n v="3124460"/>
    <n v="1"/>
    <x v="0"/>
    <n v="1"/>
    <n v="1"/>
    <d v="2021-08-24T00:00:00"/>
    <x v="1399"/>
    <n v="3124460"/>
    <n v="187456"/>
    <x v="7"/>
    <s v="cod"/>
    <n v="2937004"/>
    <n v="0.94000371264154448"/>
    <x v="2"/>
  </r>
  <r>
    <s v="ODR1161254042f"/>
    <s v="C355284L"/>
    <x v="316"/>
    <s v="P621393"/>
    <n v="312446"/>
    <n v="1"/>
    <n v="3124460"/>
    <n v="0"/>
    <n v="3124460"/>
    <n v="1"/>
    <x v="0"/>
    <n v="0"/>
    <n v="1"/>
    <d v="2021-08-24T00:00:00"/>
    <x v="1399"/>
    <n v="3124460"/>
    <n v="187456"/>
    <x v="7"/>
    <s v="cod"/>
    <n v="2937004"/>
    <n v="0.94000371264154448"/>
    <x v="2"/>
  </r>
  <r>
    <s v="ODR9503151885n"/>
    <s v="C948816L"/>
    <x v="172"/>
    <s v="P324294"/>
    <n v="312446"/>
    <n v="1"/>
    <n v="3124460"/>
    <n v="0"/>
    <n v="3124460"/>
    <n v="1"/>
    <x v="0"/>
    <n v="1"/>
    <n v="1"/>
    <d v="2021-07-26T00:00:00"/>
    <x v="1400"/>
    <n v="3915000"/>
    <n v="274050"/>
    <x v="7"/>
    <s v="cod"/>
    <n v="2850410"/>
    <n v="0.91228884351215889"/>
    <x v="2"/>
  </r>
  <r>
    <s v="ODR6525255765z"/>
    <s v="C143684L"/>
    <x v="275"/>
    <s v="P887142"/>
    <n v="312446"/>
    <n v="1"/>
    <n v="3124460"/>
    <n v="0"/>
    <n v="3124460"/>
    <n v="1"/>
    <x v="0"/>
    <n v="0"/>
    <n v="1"/>
    <d v="2021-07-05T00:00:00"/>
    <x v="1401"/>
    <n v="3124460"/>
    <n v="215586"/>
    <x v="7"/>
    <s v="cod"/>
    <n v="2908874"/>
    <n v="0.93100055689623162"/>
    <x v="2"/>
  </r>
  <r>
    <s v="ODR7388003179i"/>
    <s v="C807265L"/>
    <x v="144"/>
    <s v="P845624"/>
    <n v="312446"/>
    <n v="1"/>
    <n v="3124460"/>
    <n v="0"/>
    <n v="3124460"/>
    <n v="1"/>
    <x v="0"/>
    <n v="0"/>
    <n v="1"/>
    <d v="2021-08-14T00:00:00"/>
    <x v="1402"/>
    <n v="3124460"/>
    <n v="209322"/>
    <x v="7"/>
    <s v="cod"/>
    <n v="2915138"/>
    <n v="0.93300538333023941"/>
    <x v="2"/>
  </r>
  <r>
    <s v="ODR9817763925d"/>
    <s v="C170801L"/>
    <x v="170"/>
    <s v="P887142"/>
    <n v="312446"/>
    <n v="1"/>
    <n v="3124460"/>
    <n v="0"/>
    <n v="3124460"/>
    <n v="1"/>
    <x v="1"/>
    <n v="0"/>
    <n v="1"/>
    <d v="2021-08-18T00:00:00"/>
    <x v="1401"/>
    <n v="3124460"/>
    <n v="215586"/>
    <x v="7"/>
    <s v="cod"/>
    <n v="2908874"/>
    <n v="0.93100055689623162"/>
    <x v="2"/>
  </r>
  <r>
    <s v="ODR2019817383i"/>
    <s v="C726270L"/>
    <x v="371"/>
    <s v="P389700"/>
    <n v="312446"/>
    <n v="1"/>
    <n v="3124460"/>
    <n v="0"/>
    <n v="3124460"/>
    <n v="1"/>
    <x v="0"/>
    <n v="0"/>
    <n v="1"/>
    <d v="2021-08-06T00:00:00"/>
    <x v="1403"/>
    <n v="3124460"/>
    <n v="271788"/>
    <x v="7"/>
    <s v="cod"/>
    <n v="2852672"/>
    <n v="0.91301280861332834"/>
    <x v="2"/>
  </r>
  <r>
    <s v="ODR1428469028o"/>
    <s v="C420548L"/>
    <x v="404"/>
    <s v="P284951"/>
    <n v="312446"/>
    <n v="1"/>
    <n v="3124460"/>
    <n v="0"/>
    <n v="3124460"/>
    <n v="1"/>
    <x v="0"/>
    <n v="1"/>
    <n v="1"/>
    <d v="2021-09-06T00:00:00"/>
    <x v="1404"/>
    <n v="3124460"/>
    <n v="199926"/>
    <x v="7"/>
    <s v="cod"/>
    <n v="2924534"/>
    <n v="0.93601262298125121"/>
    <x v="2"/>
  </r>
  <r>
    <s v="ODR6884663797s"/>
    <s v="C420956L"/>
    <x v="236"/>
    <s v="P435245"/>
    <n v="312446"/>
    <n v="1"/>
    <n v="3124460"/>
    <n v="0"/>
    <n v="3124460"/>
    <n v="1"/>
    <x v="0"/>
    <n v="1"/>
    <n v="1"/>
    <d v="2021-08-11T00:00:00"/>
    <x v="1405"/>
    <n v="3124460"/>
    <n v="278052"/>
    <x v="7"/>
    <s v="cod"/>
    <n v="2846408"/>
    <n v="0.91100798217932055"/>
    <x v="2"/>
  </r>
  <r>
    <s v="ODR4826115393d"/>
    <s v="C511866L"/>
    <x v="279"/>
    <s v="P594912"/>
    <n v="312446"/>
    <n v="1"/>
    <n v="3124460"/>
    <n v="0"/>
    <n v="3124460"/>
    <n v="1"/>
    <x v="0"/>
    <n v="1"/>
    <n v="1"/>
    <d v="2021-09-19T00:00:00"/>
    <x v="1406"/>
    <n v="3124460"/>
    <n v="206190"/>
    <x v="7"/>
    <s v="cod"/>
    <n v="2918270"/>
    <n v="0.93400779654724342"/>
    <x v="2"/>
  </r>
  <r>
    <s v="ODR3432707958o"/>
    <s v="C192004L"/>
    <x v="218"/>
    <s v="P594912"/>
    <n v="312446"/>
    <n v="1"/>
    <n v="3124460"/>
    <n v="0"/>
    <n v="3124460"/>
    <n v="1"/>
    <x v="0"/>
    <n v="1"/>
    <n v="1"/>
    <d v="2021-10-10T00:00:00"/>
    <x v="1406"/>
    <n v="3124460"/>
    <n v="206190"/>
    <x v="7"/>
    <s v="cod"/>
    <n v="2918270"/>
    <n v="0.93400779654724342"/>
    <x v="2"/>
  </r>
  <r>
    <s v="ODR6257388987e"/>
    <s v="C112258L"/>
    <x v="188"/>
    <s v="P900885"/>
    <n v="312446"/>
    <n v="1"/>
    <n v="3124460"/>
    <n v="0"/>
    <n v="3124460"/>
    <n v="1"/>
    <x v="1"/>
    <n v="0"/>
    <n v="1"/>
    <d v="2021-09-06T00:00:00"/>
    <x v="1407"/>
    <n v="3124460"/>
    <n v="190588"/>
    <x v="7"/>
    <s v="cod"/>
    <n v="2933872"/>
    <n v="0.93900129942454058"/>
    <x v="2"/>
  </r>
  <r>
    <s v="ODR6034183408s"/>
    <s v="C370732L"/>
    <x v="406"/>
    <s v="P657059"/>
    <n v="312446"/>
    <n v="1"/>
    <n v="3124460"/>
    <n v="0"/>
    <n v="3124460"/>
    <n v="1"/>
    <x v="1"/>
    <n v="0"/>
    <n v="9"/>
    <d v="2021-09-09T00:00:00"/>
    <x v="1408"/>
    <n v="3124460"/>
    <n v="231188"/>
    <x v="7"/>
    <s v="mygateway"/>
    <n v="2893272"/>
    <n v="0.92600705401893446"/>
    <x v="2"/>
  </r>
  <r>
    <s v="ODR6461428314m"/>
    <s v="C349922L"/>
    <x v="378"/>
    <s v="P239597"/>
    <n v="311750"/>
    <n v="1"/>
    <n v="3117500"/>
    <n v="0"/>
    <n v="3117500"/>
    <n v="1"/>
    <x v="1"/>
    <n v="0"/>
    <n v="9"/>
    <d v="2021-08-17T00:00:00"/>
    <x v="1409"/>
    <n v="3117500"/>
    <n v="243136"/>
    <x v="7"/>
    <s v="mygateway"/>
    <n v="2874364"/>
    <n v="0.92200930232558143"/>
    <x v="2"/>
  </r>
  <r>
    <s v="ODR2216889280l"/>
    <s v="C150198L"/>
    <x v="44"/>
    <s v="P353776"/>
    <n v="51910"/>
    <n v="6"/>
    <n v="3114600"/>
    <n v="0"/>
    <n v="3114600"/>
    <n v="1"/>
    <x v="1"/>
    <n v="0"/>
    <n v="4"/>
    <d v="2022-05-13T00:00:00"/>
    <x v="1410"/>
    <n v="519100"/>
    <n v="34220"/>
    <x v="5"/>
    <s v="Payaxis"/>
    <n v="2909280"/>
    <n v="0.93407821229050281"/>
    <x v="0"/>
  </r>
  <r>
    <s v="ODR5198303947o"/>
    <s v="C719704L"/>
    <x v="20"/>
    <s v="P793938"/>
    <n v="103530"/>
    <n v="3"/>
    <n v="3105900"/>
    <n v="0"/>
    <n v="3105900"/>
    <n v="1"/>
    <x v="1"/>
    <n v="0"/>
    <n v="4"/>
    <d v="2022-06-18T00:00:00"/>
    <x v="1411"/>
    <n v="1035300"/>
    <n v="67280"/>
    <x v="9"/>
    <s v="Payaxis"/>
    <n v="2904060"/>
    <n v="0.93501400560224091"/>
    <x v="2"/>
  </r>
  <r>
    <s v="ODR2833750085i"/>
    <s v="C575719L"/>
    <x v="147"/>
    <s v="P201274"/>
    <n v="309720"/>
    <n v="1"/>
    <n v="3097200"/>
    <n v="0"/>
    <n v="3097200"/>
    <n v="1"/>
    <x v="1"/>
    <n v="0"/>
    <n v="1"/>
    <d v="2022-05-01T00:00:00"/>
    <x v="1343"/>
    <n v="3422000"/>
    <n v="246384"/>
    <x v="8"/>
    <s v="cod"/>
    <n v="2850816"/>
    <n v="0.92044943820224723"/>
    <x v="2"/>
  </r>
  <r>
    <s v="ODR6367888735u"/>
    <s v="C185112L"/>
    <x v="224"/>
    <s v="P201274"/>
    <n v="309720"/>
    <n v="1"/>
    <n v="3097200"/>
    <n v="0"/>
    <n v="3097200"/>
    <n v="1"/>
    <x v="0"/>
    <n v="0"/>
    <n v="1"/>
    <d v="2021-09-17T00:00:00"/>
    <x v="1343"/>
    <n v="3422000"/>
    <n v="246384"/>
    <x v="8"/>
    <s v="cod"/>
    <n v="2850816"/>
    <n v="0.92044943820224723"/>
    <x v="2"/>
  </r>
  <r>
    <s v="ODR4594437260w"/>
    <s v="C288152L"/>
    <x v="51"/>
    <s v="P429085"/>
    <n v="308908"/>
    <n v="1"/>
    <n v="3089080"/>
    <n v="0"/>
    <n v="3089080"/>
    <n v="1"/>
    <x v="0"/>
    <n v="1"/>
    <n v="1"/>
    <d v="2022-03-17T00:00:00"/>
    <x v="1412"/>
    <n v="3089080"/>
    <n v="277994"/>
    <x v="6"/>
    <s v="cod"/>
    <n v="2811086"/>
    <n v="0.91000751032669924"/>
    <x v="2"/>
  </r>
  <r>
    <s v="ODR2730862185u"/>
    <s v="C956638L"/>
    <x v="204"/>
    <s v="P504701"/>
    <n v="153700"/>
    <n v="2"/>
    <n v="3074000"/>
    <n v="0"/>
    <n v="3074000"/>
    <n v="1"/>
    <x v="0"/>
    <n v="0"/>
    <n v="1"/>
    <d v="2021-11-05T00:00:00"/>
    <x v="1413"/>
    <n v="1537000"/>
    <n v="129108"/>
    <x v="7"/>
    <s v="cod"/>
    <n v="2815784"/>
    <n v="0.91600000000000004"/>
    <x v="2"/>
  </r>
  <r>
    <s v="ODR4552361125e"/>
    <s v="C418640L"/>
    <x v="397"/>
    <s v="P433768"/>
    <n v="307110"/>
    <n v="1"/>
    <n v="3071100"/>
    <n v="0"/>
    <n v="3071100"/>
    <n v="1"/>
    <x v="0"/>
    <n v="0"/>
    <n v="1"/>
    <d v="2021-12-20T00:00:00"/>
    <x v="1414"/>
    <n v="3071100"/>
    <n v="236466"/>
    <x v="9"/>
    <s v="cod"/>
    <n v="2834634"/>
    <n v="0.92300283286118978"/>
    <x v="2"/>
  </r>
  <r>
    <s v="ODR1682997027c"/>
    <s v="C487528L"/>
    <x v="300"/>
    <s v="P172095"/>
    <n v="153120"/>
    <n v="2"/>
    <n v="3062400"/>
    <n v="0"/>
    <n v="3062400"/>
    <n v="1"/>
    <x v="0"/>
    <n v="1"/>
    <n v="3"/>
    <d v="2022-02-22T00:00:00"/>
    <x v="1415"/>
    <n v="1531200"/>
    <n v="124004"/>
    <x v="8"/>
    <s v="customercredit"/>
    <n v="2814392"/>
    <n v="0.91901515151515156"/>
    <x v="2"/>
  </r>
  <r>
    <s v="ODR4458642551d"/>
    <s v="C242356L"/>
    <x v="186"/>
    <s v="P221302"/>
    <n v="304500"/>
    <n v="1"/>
    <n v="3045000"/>
    <n v="0"/>
    <n v="3045000"/>
    <n v="1"/>
    <x v="0"/>
    <n v="1"/>
    <n v="1"/>
    <d v="2021-10-05T00:00:00"/>
    <x v="1416"/>
    <n v="3045000"/>
    <n v="216166"/>
    <x v="13"/>
    <s v="cod"/>
    <n v="2828834"/>
    <n v="0.92900952380952384"/>
    <x v="2"/>
  </r>
  <r>
    <s v="ODR8321058535h"/>
    <s v="C287698L"/>
    <x v="120"/>
    <s v="P221302"/>
    <n v="304500"/>
    <n v="1"/>
    <n v="3045000"/>
    <n v="0"/>
    <n v="3045000"/>
    <n v="1"/>
    <x v="0"/>
    <n v="0"/>
    <n v="1"/>
    <d v="2022-08-23T00:00:00"/>
    <x v="1416"/>
    <n v="3045000"/>
    <n v="216166"/>
    <x v="13"/>
    <s v="cod"/>
    <n v="2828834"/>
    <n v="0.92900952380952384"/>
    <x v="2"/>
  </r>
  <r>
    <s v="ODR5141036450p"/>
    <s v="C191766L"/>
    <x v="98"/>
    <s v="P291178"/>
    <n v="304500"/>
    <n v="1"/>
    <n v="3045000"/>
    <n v="0"/>
    <n v="3045000"/>
    <n v="1"/>
    <x v="0"/>
    <n v="1"/>
    <n v="7"/>
    <d v="2021-07-05T00:00:00"/>
    <x v="1417"/>
    <n v="3045000"/>
    <n v="182700"/>
    <x v="14"/>
    <s v="Easypay"/>
    <n v="2862300"/>
    <n v="0.94"/>
    <x v="2"/>
  </r>
  <r>
    <s v="ODR4064885983x"/>
    <s v="C779646L"/>
    <x v="161"/>
    <s v="P700907"/>
    <n v="150800"/>
    <n v="2"/>
    <n v="3016000"/>
    <n v="0"/>
    <n v="3016000"/>
    <n v="1"/>
    <x v="1"/>
    <n v="0"/>
    <n v="4"/>
    <d v="2021-09-19T00:00:00"/>
    <x v="172"/>
    <n v="1508000"/>
    <n v="98020"/>
    <x v="6"/>
    <s v="Payaxis"/>
    <n v="2819960"/>
    <n v="0.93500000000000005"/>
    <x v="2"/>
  </r>
  <r>
    <s v="ODR8532226424e"/>
    <s v="C751329L"/>
    <x v="201"/>
    <s v="P700907"/>
    <n v="150800"/>
    <n v="2"/>
    <n v="3016000"/>
    <n v="0"/>
    <n v="3016000"/>
    <n v="1"/>
    <x v="0"/>
    <n v="0"/>
    <n v="1"/>
    <d v="2021-09-12T00:00:00"/>
    <x v="172"/>
    <n v="1508000"/>
    <n v="98020"/>
    <x v="6"/>
    <s v="cod"/>
    <n v="2819960"/>
    <n v="0.93500000000000005"/>
    <x v="2"/>
  </r>
  <r>
    <s v="ODR2386752252p"/>
    <s v="C776499L"/>
    <x v="336"/>
    <s v="P196930"/>
    <n v="301600"/>
    <n v="1"/>
    <n v="3016000"/>
    <n v="0"/>
    <n v="3016000"/>
    <n v="1"/>
    <x v="0"/>
    <n v="1"/>
    <n v="1"/>
    <d v="2021-09-22T00:00:00"/>
    <x v="1418"/>
    <n v="3016000"/>
    <n v="256360"/>
    <x v="9"/>
    <s v="cod"/>
    <n v="2759640"/>
    <n v="0.91500000000000004"/>
    <x v="2"/>
  </r>
  <r>
    <s v="ODR9387126191t"/>
    <s v="C673184L"/>
    <x v="272"/>
    <s v="P724671"/>
    <n v="301600"/>
    <n v="1"/>
    <n v="3016000"/>
    <n v="0"/>
    <n v="3016000"/>
    <n v="1"/>
    <x v="1"/>
    <n v="0"/>
    <n v="1"/>
    <d v="2021-07-01T00:00:00"/>
    <x v="1419"/>
    <n v="3016000"/>
    <n v="238264"/>
    <x v="0"/>
    <s v="cod"/>
    <n v="2777736"/>
    <n v="0.92100000000000004"/>
    <x v="2"/>
  </r>
  <r>
    <s v="ODR9381215026s"/>
    <s v="C713972L"/>
    <x v="55"/>
    <s v="P907149"/>
    <n v="301600"/>
    <n v="1"/>
    <n v="3016000"/>
    <n v="0"/>
    <n v="3016000"/>
    <n v="1"/>
    <x v="1"/>
    <n v="0"/>
    <n v="4"/>
    <d v="2022-01-01T00:00:00"/>
    <x v="1420"/>
    <n v="3016000"/>
    <n v="223184"/>
    <x v="7"/>
    <s v="Payaxis"/>
    <n v="2792816"/>
    <n v="0.92600000000000005"/>
    <x v="2"/>
  </r>
  <r>
    <s v="ODR7544283803w"/>
    <s v="C999472L"/>
    <x v="41"/>
    <s v="P390553"/>
    <n v="150742"/>
    <n v="2"/>
    <n v="3014840"/>
    <n v="0"/>
    <n v="3014840"/>
    <n v="1"/>
    <x v="1"/>
    <n v="0"/>
    <n v="1"/>
    <d v="2021-07-20T00:00:00"/>
    <x v="1421"/>
    <n v="1507420"/>
    <n v="119074"/>
    <x v="14"/>
    <s v="cod"/>
    <n v="2776692"/>
    <n v="0.92100808003078105"/>
    <x v="2"/>
  </r>
  <r>
    <s v="ODR6510593206r"/>
    <s v="C751652L"/>
    <x v="52"/>
    <s v="P356001"/>
    <n v="300730"/>
    <n v="1"/>
    <n v="3007300"/>
    <n v="0"/>
    <n v="3007300"/>
    <n v="1"/>
    <x v="1"/>
    <n v="0"/>
    <n v="1"/>
    <d v="2021-11-20T00:00:00"/>
    <x v="1422"/>
    <n v="3007300"/>
    <n v="180438"/>
    <x v="8"/>
    <s v="cod"/>
    <n v="2826862"/>
    <n v="0.94"/>
    <x v="2"/>
  </r>
  <r>
    <s v="ODR2417200930b"/>
    <s v="C550002L"/>
    <x v="362"/>
    <s v="P566146"/>
    <n v="298700"/>
    <n v="1"/>
    <n v="2987000"/>
    <n v="0"/>
    <n v="2987000"/>
    <n v="1"/>
    <x v="0"/>
    <n v="1"/>
    <n v="1"/>
    <d v="2021-09-28T00:00:00"/>
    <x v="1423"/>
    <n v="2539240"/>
    <n v="177712"/>
    <x v="10"/>
    <s v="cod"/>
    <n v="2809288"/>
    <n v="0.94050485436893205"/>
    <x v="2"/>
  </r>
  <r>
    <s v="ODR9357308310q"/>
    <s v="C436261L"/>
    <x v="275"/>
    <s v="P844218"/>
    <n v="298700"/>
    <n v="1"/>
    <n v="2987000"/>
    <n v="0"/>
    <n v="2987000"/>
    <n v="1"/>
    <x v="0"/>
    <n v="1"/>
    <n v="1"/>
    <d v="2021-07-25T00:00:00"/>
    <x v="1424"/>
    <n v="2987000"/>
    <n v="188152"/>
    <x v="8"/>
    <s v="cod"/>
    <n v="2798848"/>
    <n v="0.93700970873786404"/>
    <x v="2"/>
  </r>
  <r>
    <s v="ODR4327980965r"/>
    <s v="C985354L"/>
    <x v="191"/>
    <s v="P512258"/>
    <n v="74530"/>
    <n v="4"/>
    <n v="2981200"/>
    <n v="0"/>
    <n v="2981200"/>
    <n v="1"/>
    <x v="1"/>
    <n v="0"/>
    <n v="4"/>
    <d v="2021-10-02T00:00:00"/>
    <x v="161"/>
    <n v="745300"/>
    <n v="49184"/>
    <x v="11"/>
    <s v="Payaxis"/>
    <n v="2784464"/>
    <n v="0.93400778210116731"/>
    <x v="2"/>
  </r>
  <r>
    <s v="ODR6692867711w"/>
    <s v="C148697L"/>
    <x v="88"/>
    <s v="P996314"/>
    <n v="296960"/>
    <n v="1"/>
    <n v="2969600"/>
    <n v="0"/>
    <n v="2969600"/>
    <n v="1"/>
    <x v="1"/>
    <n v="0"/>
    <n v="1"/>
    <d v="2022-07-16T00:00:00"/>
    <x v="1425"/>
    <n v="2969600"/>
    <n v="231594"/>
    <x v="6"/>
    <s v="cod"/>
    <n v="2738006"/>
    <n v="0.92201171874999999"/>
    <x v="2"/>
  </r>
  <r>
    <s v="ODR7284523157a"/>
    <s v="C301035L"/>
    <x v="36"/>
    <s v="P593051"/>
    <n v="147900"/>
    <n v="2"/>
    <n v="2958000"/>
    <n v="0"/>
    <n v="2958000"/>
    <n v="1"/>
    <x v="1"/>
    <n v="0"/>
    <n v="7"/>
    <d v="2022-07-21T00:00:00"/>
    <x v="1426"/>
    <n v="1479000"/>
    <n v="127194"/>
    <x v="6"/>
    <s v="Easypay"/>
    <n v="2703612"/>
    <n v="0.91400000000000003"/>
    <x v="2"/>
  </r>
  <r>
    <s v="ODR7414644485k"/>
    <s v="C549364L"/>
    <x v="85"/>
    <s v="P575871"/>
    <n v="147900"/>
    <n v="2"/>
    <n v="2958000"/>
    <n v="0"/>
    <n v="2958000"/>
    <n v="1"/>
    <x v="1"/>
    <n v="0"/>
    <n v="1"/>
    <d v="2022-06-17T00:00:00"/>
    <x v="1427"/>
    <n v="1479000"/>
    <n v="106488"/>
    <x v="9"/>
    <s v="cod"/>
    <n v="2745024"/>
    <n v="0.92800000000000005"/>
    <x v="2"/>
  </r>
  <r>
    <s v="ODR1807750013b"/>
    <s v="C838657L"/>
    <x v="131"/>
    <s v="P512258"/>
    <n v="73733"/>
    <n v="4"/>
    <n v="2949300"/>
    <n v="0"/>
    <n v="2949300"/>
    <n v="1"/>
    <x v="1"/>
    <n v="0"/>
    <n v="4"/>
    <d v="2022-01-13T00:00:00"/>
    <x v="161"/>
    <n v="745300"/>
    <n v="49184"/>
    <x v="11"/>
    <s v="Payaxis"/>
    <n v="2752564"/>
    <n v="0.93329400196656831"/>
    <x v="2"/>
  </r>
  <r>
    <s v="ODR5616777474v"/>
    <s v="C833467L"/>
    <x v="170"/>
    <s v="P635777"/>
    <n v="98020"/>
    <n v="3"/>
    <n v="2940600"/>
    <n v="0"/>
    <n v="2940600"/>
    <n v="1"/>
    <x v="1"/>
    <n v="0"/>
    <n v="1"/>
    <d v="2021-08-22T00:00:00"/>
    <x v="1428"/>
    <n v="980200"/>
    <n v="67628"/>
    <x v="0"/>
    <s v="cod"/>
    <n v="2737716"/>
    <n v="0.93100591715976333"/>
    <x v="2"/>
  </r>
  <r>
    <s v="ODR7287111231j"/>
    <s v="C119869L"/>
    <x v="88"/>
    <s v="P568561"/>
    <n v="292900"/>
    <n v="1"/>
    <n v="2929000"/>
    <n v="0"/>
    <n v="2929000"/>
    <n v="1"/>
    <x v="0"/>
    <n v="1"/>
    <n v="4"/>
    <d v="2022-07-03T00:00:00"/>
    <x v="1429"/>
    <n v="2929000"/>
    <n v="246036"/>
    <x v="10"/>
    <s v="Payaxis"/>
    <n v="2682964"/>
    <n v="0.91600000000000004"/>
    <x v="2"/>
  </r>
  <r>
    <s v="ODR5413655806o"/>
    <s v="C215074L"/>
    <x v="281"/>
    <s v="P868339"/>
    <n v="290812"/>
    <n v="1"/>
    <n v="2908120"/>
    <n v="0"/>
    <n v="2908120"/>
    <n v="1"/>
    <x v="1"/>
    <n v="0"/>
    <n v="4"/>
    <d v="2021-09-13T00:00:00"/>
    <x v="1372"/>
    <n v="2908120"/>
    <n v="212280"/>
    <x v="3"/>
    <s v="Payaxis"/>
    <n v="2695840"/>
    <n v="0.92700438771439964"/>
    <x v="2"/>
  </r>
  <r>
    <s v="ODR7746825452x"/>
    <s v="C741634L"/>
    <x v="250"/>
    <s v="P534877"/>
    <n v="58058"/>
    <n v="5"/>
    <n v="2902900"/>
    <n v="0"/>
    <n v="2902900"/>
    <n v="1"/>
    <x v="0"/>
    <n v="1"/>
    <n v="1"/>
    <d v="2021-07-09T00:00:00"/>
    <x v="113"/>
    <n v="580580"/>
    <n v="43500"/>
    <x v="5"/>
    <s v="cod"/>
    <n v="2685400"/>
    <n v="0.92507492507492506"/>
    <x v="0"/>
  </r>
  <r>
    <s v="ODR7147709579w"/>
    <s v="C717221L"/>
    <x v="258"/>
    <s v="P855211"/>
    <n v="290058"/>
    <n v="1"/>
    <n v="2900580"/>
    <n v="0"/>
    <n v="2900580"/>
    <n v="1"/>
    <x v="1"/>
    <n v="0"/>
    <n v="1"/>
    <d v="2021-07-13T00:00:00"/>
    <x v="52"/>
    <n v="1160"/>
    <n v="58"/>
    <x v="0"/>
    <s v="cod"/>
    <n v="2900522"/>
    <n v="0.99998000399920017"/>
    <x v="0"/>
  </r>
  <r>
    <s v="ODR8788547079d"/>
    <s v="C550990L"/>
    <x v="398"/>
    <s v="P224384"/>
    <n v="145000"/>
    <n v="2"/>
    <n v="2900000"/>
    <n v="0"/>
    <n v="2900000"/>
    <n v="1"/>
    <x v="0"/>
    <n v="1"/>
    <n v="1"/>
    <d v="2021-09-16T00:00:00"/>
    <x v="202"/>
    <n v="1305000"/>
    <n v="84796"/>
    <x v="6"/>
    <s v="cod"/>
    <n v="2730408"/>
    <n v="0.94152000000000002"/>
    <x v="2"/>
  </r>
  <r>
    <s v="ODR9802165001a"/>
    <s v="C417984L"/>
    <x v="169"/>
    <s v="P904043"/>
    <n v="145000"/>
    <n v="2"/>
    <n v="2900000"/>
    <n v="0"/>
    <n v="2900000"/>
    <n v="1"/>
    <x v="0"/>
    <n v="1"/>
    <n v="1"/>
    <d v="2021-12-27T00:00:00"/>
    <x v="1430"/>
    <n v="1450000"/>
    <n v="117450"/>
    <x v="6"/>
    <s v="cod"/>
    <n v="2665100"/>
    <n v="0.91900000000000004"/>
    <x v="2"/>
  </r>
  <r>
    <s v="ODR7920345766f"/>
    <s v="C122490L"/>
    <x v="142"/>
    <s v="P224384"/>
    <n v="145000"/>
    <n v="2"/>
    <n v="2900000"/>
    <n v="0"/>
    <n v="2900000"/>
    <n v="1"/>
    <x v="0"/>
    <n v="1"/>
    <n v="1"/>
    <d v="2021-07-25T00:00:00"/>
    <x v="202"/>
    <n v="1305000"/>
    <n v="84796"/>
    <x v="6"/>
    <s v="cod"/>
    <n v="2730408"/>
    <n v="0.94152000000000002"/>
    <x v="2"/>
  </r>
  <r>
    <s v="ODR8969003625b"/>
    <s v="C845303L"/>
    <x v="152"/>
    <s v="P904043"/>
    <n v="145000"/>
    <n v="2"/>
    <n v="2900000"/>
    <n v="0"/>
    <n v="2900000"/>
    <n v="1"/>
    <x v="1"/>
    <n v="0"/>
    <n v="1"/>
    <d v="2021-07-15T00:00:00"/>
    <x v="1430"/>
    <n v="1450000"/>
    <n v="117450"/>
    <x v="6"/>
    <s v="cod"/>
    <n v="2665100"/>
    <n v="0.91900000000000004"/>
    <x v="2"/>
  </r>
  <r>
    <s v="ODR9498401955s"/>
    <s v="C139722L"/>
    <x v="370"/>
    <s v="P904043"/>
    <n v="145000"/>
    <n v="2"/>
    <n v="2900000"/>
    <n v="0"/>
    <n v="2900000"/>
    <n v="1"/>
    <x v="0"/>
    <n v="1"/>
    <n v="1"/>
    <d v="2021-09-21T00:00:00"/>
    <x v="1430"/>
    <n v="1450000"/>
    <n v="117450"/>
    <x v="6"/>
    <s v="cod"/>
    <n v="2665100"/>
    <n v="0.91900000000000004"/>
    <x v="2"/>
  </r>
  <r>
    <s v="ODR1157061964b"/>
    <s v="C706324L"/>
    <x v="249"/>
    <s v="P315784"/>
    <n v="290000"/>
    <n v="1"/>
    <n v="2900000"/>
    <n v="0"/>
    <n v="2900000"/>
    <n v="1"/>
    <x v="0"/>
    <n v="1"/>
    <n v="1"/>
    <d v="2022-03-24T00:00:00"/>
    <x v="1431"/>
    <n v="2900000"/>
    <n v="174000"/>
    <x v="6"/>
    <s v="cod"/>
    <n v="2726000"/>
    <n v="0.94"/>
    <x v="2"/>
  </r>
  <r>
    <s v="ODR9207505918t"/>
    <s v="C558736L"/>
    <x v="252"/>
    <s v="P330495"/>
    <n v="290000"/>
    <n v="1"/>
    <n v="2900000"/>
    <n v="0"/>
    <n v="2900000"/>
    <n v="1"/>
    <x v="0"/>
    <n v="0"/>
    <n v="1"/>
    <d v="2022-02-27T00:00:00"/>
    <x v="1432"/>
    <n v="2900000"/>
    <n v="217500"/>
    <x v="6"/>
    <s v="cod"/>
    <n v="2682500"/>
    <n v="0.92500000000000004"/>
    <x v="2"/>
  </r>
  <r>
    <s v="ODR5931068708a"/>
    <s v="C318171L"/>
    <x v="254"/>
    <s v="P224384"/>
    <n v="145000"/>
    <n v="2"/>
    <n v="2900000"/>
    <n v="0"/>
    <n v="2900000"/>
    <n v="1"/>
    <x v="1"/>
    <n v="0"/>
    <n v="1"/>
    <d v="2022-03-09T00:00:00"/>
    <x v="202"/>
    <n v="1305000"/>
    <n v="84796"/>
    <x v="6"/>
    <s v="cod"/>
    <n v="2730408"/>
    <n v="0.94152000000000002"/>
    <x v="2"/>
  </r>
  <r>
    <s v="ODR7167509416n"/>
    <s v="C198678L"/>
    <x v="247"/>
    <s v="P224384"/>
    <n v="145000"/>
    <n v="2"/>
    <n v="2900000"/>
    <n v="0"/>
    <n v="2900000"/>
    <n v="1"/>
    <x v="1"/>
    <n v="0"/>
    <n v="1"/>
    <d v="2022-03-10T00:00:00"/>
    <x v="202"/>
    <n v="1305000"/>
    <n v="84796"/>
    <x v="6"/>
    <s v="cod"/>
    <n v="2730408"/>
    <n v="0.94152000000000002"/>
    <x v="2"/>
  </r>
  <r>
    <s v="ODR6408451242z"/>
    <s v="C371673L"/>
    <x v="260"/>
    <s v="P315784"/>
    <n v="290000"/>
    <n v="1"/>
    <n v="2900000"/>
    <n v="0"/>
    <n v="2900000"/>
    <n v="1"/>
    <x v="0"/>
    <n v="1"/>
    <n v="1"/>
    <d v="2022-04-03T00:00:00"/>
    <x v="1431"/>
    <n v="2900000"/>
    <n v="174000"/>
    <x v="6"/>
    <s v="cod"/>
    <n v="2726000"/>
    <n v="0.94"/>
    <x v="2"/>
  </r>
  <r>
    <s v="ODR7767048497v"/>
    <s v="C116575L"/>
    <x v="381"/>
    <s v="P904043"/>
    <n v="145000"/>
    <n v="2"/>
    <n v="2900000"/>
    <n v="0"/>
    <n v="2900000"/>
    <n v="1"/>
    <x v="0"/>
    <n v="1"/>
    <n v="1"/>
    <d v="2022-04-28T00:00:00"/>
    <x v="1430"/>
    <n v="1450000"/>
    <n v="117450"/>
    <x v="6"/>
    <s v="cod"/>
    <n v="2665100"/>
    <n v="0.91900000000000004"/>
    <x v="2"/>
  </r>
  <r>
    <s v="ODR9211185916v"/>
    <s v="C464900L"/>
    <x v="162"/>
    <s v="P315784"/>
    <n v="290000"/>
    <n v="1"/>
    <n v="2900000"/>
    <n v="0"/>
    <n v="2900000"/>
    <n v="1"/>
    <x v="0"/>
    <n v="0"/>
    <n v="1"/>
    <d v="2022-05-15T00:00:00"/>
    <x v="1431"/>
    <n v="2900000"/>
    <n v="174000"/>
    <x v="6"/>
    <s v="cod"/>
    <n v="2726000"/>
    <n v="0.94"/>
    <x v="2"/>
  </r>
  <r>
    <s v="ODR5286709230m"/>
    <s v="C593574L"/>
    <x v="392"/>
    <s v="P315784"/>
    <n v="290000"/>
    <n v="1"/>
    <n v="2900000"/>
    <n v="0"/>
    <n v="2900000"/>
    <n v="1"/>
    <x v="0"/>
    <n v="0"/>
    <n v="1"/>
    <d v="2022-05-08T00:00:00"/>
    <x v="1431"/>
    <n v="2900000"/>
    <n v="174000"/>
    <x v="6"/>
    <s v="cod"/>
    <n v="2726000"/>
    <n v="0.94"/>
    <x v="2"/>
  </r>
  <r>
    <s v="ODR4959949563r"/>
    <s v="C558736L"/>
    <x v="137"/>
    <s v="P576603"/>
    <n v="290000"/>
    <n v="1"/>
    <n v="2900000"/>
    <n v="0"/>
    <n v="2900000"/>
    <n v="1"/>
    <x v="0"/>
    <n v="1"/>
    <n v="3"/>
    <d v="2022-02-27T00:00:00"/>
    <x v="1433"/>
    <n v="2900000"/>
    <n v="223300"/>
    <x v="6"/>
    <s v="customercredit"/>
    <n v="2676700"/>
    <n v="0.92300000000000004"/>
    <x v="2"/>
  </r>
  <r>
    <s v="ODR9764454661b"/>
    <s v="C667472L"/>
    <x v="47"/>
    <s v="P315784"/>
    <n v="290000"/>
    <n v="1"/>
    <n v="2900000"/>
    <n v="0"/>
    <n v="2900000"/>
    <n v="1"/>
    <x v="0"/>
    <n v="1"/>
    <n v="4"/>
    <d v="2022-06-23T00:00:00"/>
    <x v="1431"/>
    <n v="2900000"/>
    <n v="174000"/>
    <x v="6"/>
    <s v="Payaxis"/>
    <n v="2726000"/>
    <n v="0.94"/>
    <x v="2"/>
  </r>
  <r>
    <s v="ODR7668955451h"/>
    <s v="C626822L"/>
    <x v="40"/>
    <s v="P315784"/>
    <n v="290000"/>
    <n v="1"/>
    <n v="2900000"/>
    <n v="0"/>
    <n v="2900000"/>
    <n v="1"/>
    <x v="0"/>
    <n v="0"/>
    <n v="1"/>
    <d v="2022-06-04T00:00:00"/>
    <x v="1431"/>
    <n v="2900000"/>
    <n v="174000"/>
    <x v="6"/>
    <s v="cod"/>
    <n v="2726000"/>
    <n v="0.94"/>
    <x v="2"/>
  </r>
  <r>
    <s v="ODR4671042028r"/>
    <s v="C749600L"/>
    <x v="84"/>
    <s v="P315784"/>
    <n v="290000"/>
    <n v="1"/>
    <n v="2900000"/>
    <n v="0"/>
    <n v="2900000"/>
    <n v="1"/>
    <x v="0"/>
    <n v="1"/>
    <n v="1"/>
    <d v="2022-06-24T00:00:00"/>
    <x v="1431"/>
    <n v="2900000"/>
    <n v="174000"/>
    <x v="6"/>
    <s v="cod"/>
    <n v="2726000"/>
    <n v="0.94"/>
    <x v="2"/>
  </r>
  <r>
    <s v="ODR4168298675m"/>
    <s v="C510277L"/>
    <x v="5"/>
    <s v="P773475"/>
    <n v="290000"/>
    <n v="1"/>
    <n v="2900000"/>
    <n v="0"/>
    <n v="2900000"/>
    <n v="1"/>
    <x v="0"/>
    <n v="1"/>
    <n v="1"/>
    <d v="2021-10-09T00:00:00"/>
    <x v="1434"/>
    <n v="2900000"/>
    <n v="232000"/>
    <x v="6"/>
    <s v="cod"/>
    <n v="2668000"/>
    <n v="0.92"/>
    <x v="2"/>
  </r>
  <r>
    <s v="ODR5342751759c"/>
    <s v="C153475L"/>
    <x v="313"/>
    <s v="P259500"/>
    <n v="145000"/>
    <n v="2"/>
    <n v="2900000"/>
    <n v="0"/>
    <n v="2900000"/>
    <n v="1"/>
    <x v="0"/>
    <n v="0"/>
    <n v="1"/>
    <d v="2021-07-09T00:00:00"/>
    <x v="1435"/>
    <n v="1450000"/>
    <n v="102950"/>
    <x v="8"/>
    <s v="cod"/>
    <n v="2694100"/>
    <n v="0.92900000000000005"/>
    <x v="2"/>
  </r>
  <r>
    <s v="ODR9227817116a"/>
    <s v="C345434L"/>
    <x v="232"/>
    <s v="P259500"/>
    <n v="145000"/>
    <n v="2"/>
    <n v="2900000"/>
    <n v="0"/>
    <n v="2900000"/>
    <n v="1"/>
    <x v="1"/>
    <n v="0"/>
    <n v="4"/>
    <d v="2021-07-07T00:00:00"/>
    <x v="1435"/>
    <n v="1450000"/>
    <n v="102950"/>
    <x v="8"/>
    <s v="Payaxis"/>
    <n v="2694100"/>
    <n v="0.92900000000000005"/>
    <x v="2"/>
  </r>
  <r>
    <s v="ODR9707468382e"/>
    <s v="C747623L"/>
    <x v="15"/>
    <s v="P756799"/>
    <n v="145000"/>
    <n v="2"/>
    <n v="2900000"/>
    <n v="0"/>
    <n v="2900000"/>
    <n v="1"/>
    <x v="0"/>
    <n v="0"/>
    <n v="1"/>
    <d v="2022-04-20T00:00:00"/>
    <x v="1436"/>
    <n v="1450000"/>
    <n v="89900"/>
    <x v="8"/>
    <s v="cod"/>
    <n v="2720200"/>
    <n v="0.93799999999999994"/>
    <x v="2"/>
  </r>
  <r>
    <s v="ODR4770774688d"/>
    <s v="C404036L"/>
    <x v="324"/>
    <s v="P282256"/>
    <n v="290000"/>
    <n v="1"/>
    <n v="2900000"/>
    <n v="0"/>
    <n v="2900000"/>
    <n v="1"/>
    <x v="0"/>
    <n v="1"/>
    <n v="1"/>
    <d v="2021-07-17T00:00:00"/>
    <x v="1437"/>
    <n v="2900000"/>
    <n v="211700"/>
    <x v="14"/>
    <s v="cod"/>
    <n v="2688300"/>
    <n v="0.92700000000000005"/>
    <x v="2"/>
  </r>
  <r>
    <s v="ODR1943163142t"/>
    <s v="C904399L"/>
    <x v="44"/>
    <s v="P282256"/>
    <n v="290000"/>
    <n v="1"/>
    <n v="2900000"/>
    <n v="0"/>
    <n v="2900000"/>
    <n v="1"/>
    <x v="0"/>
    <n v="0"/>
    <n v="1"/>
    <d v="2022-05-16T00:00:00"/>
    <x v="1437"/>
    <n v="2900000"/>
    <n v="211700"/>
    <x v="14"/>
    <s v="cod"/>
    <n v="2688300"/>
    <n v="0.92700000000000005"/>
    <x v="2"/>
  </r>
  <r>
    <s v="ODR4608890068x"/>
    <s v="C756592L"/>
    <x v="60"/>
    <s v="P282256"/>
    <n v="290000"/>
    <n v="1"/>
    <n v="2900000"/>
    <n v="0"/>
    <n v="2900000"/>
    <n v="1"/>
    <x v="0"/>
    <n v="0"/>
    <n v="1"/>
    <d v="2022-04-15T00:00:00"/>
    <x v="1437"/>
    <n v="2900000"/>
    <n v="211700"/>
    <x v="14"/>
    <s v="cod"/>
    <n v="2688300"/>
    <n v="0.92700000000000005"/>
    <x v="2"/>
  </r>
  <r>
    <s v="ODR5190776656o"/>
    <s v="C563742L"/>
    <x v="356"/>
    <s v="P906116"/>
    <n v="290000"/>
    <n v="1"/>
    <n v="2900000"/>
    <n v="0"/>
    <n v="2900000"/>
    <n v="1"/>
    <x v="0"/>
    <n v="0"/>
    <n v="1"/>
    <d v="2021-08-02T00:00:00"/>
    <x v="1438"/>
    <n v="2900000"/>
    <n v="200100"/>
    <x v="9"/>
    <s v="cod"/>
    <n v="2699900"/>
    <n v="0.93100000000000005"/>
    <x v="2"/>
  </r>
  <r>
    <s v="ODR9635116086u"/>
    <s v="C247649L"/>
    <x v="359"/>
    <s v="P409025"/>
    <n v="145000"/>
    <n v="2"/>
    <n v="2900000"/>
    <n v="0"/>
    <n v="2900000"/>
    <n v="1"/>
    <x v="1"/>
    <n v="0"/>
    <n v="4"/>
    <d v="2021-12-05T00:00:00"/>
    <x v="1439"/>
    <n v="1450000"/>
    <n v="104400"/>
    <x v="9"/>
    <s v="Payaxis"/>
    <n v="2691200"/>
    <n v="0.92800000000000005"/>
    <x v="2"/>
  </r>
  <r>
    <s v="ODR7582069833u"/>
    <s v="C804461L"/>
    <x v="153"/>
    <s v="P706543"/>
    <n v="290000"/>
    <n v="1"/>
    <n v="2900000"/>
    <n v="0"/>
    <n v="2900000"/>
    <n v="1"/>
    <x v="0"/>
    <n v="1"/>
    <n v="1"/>
    <d v="2021-09-02T00:00:00"/>
    <x v="1440"/>
    <n v="2900000"/>
    <n v="194300"/>
    <x v="9"/>
    <s v="cod"/>
    <n v="2705700"/>
    <n v="0.93300000000000005"/>
    <x v="2"/>
  </r>
  <r>
    <s v="ODR2918467622l"/>
    <s v="C732924L"/>
    <x v="289"/>
    <s v="P664265"/>
    <n v="290000"/>
    <n v="1"/>
    <n v="2900000"/>
    <n v="0"/>
    <n v="2900000"/>
    <n v="1"/>
    <x v="1"/>
    <n v="0"/>
    <n v="4"/>
    <d v="2022-01-04T00:00:00"/>
    <x v="1441"/>
    <n v="1450000"/>
    <n v="94250"/>
    <x v="0"/>
    <s v="Payaxis"/>
    <n v="2805750"/>
    <n v="0.96750000000000003"/>
    <x v="2"/>
  </r>
  <r>
    <s v="ODR7284845043q"/>
    <s v="C717221L"/>
    <x v="304"/>
    <s v="P855211"/>
    <n v="290000"/>
    <n v="1"/>
    <n v="2900000"/>
    <n v="0"/>
    <n v="2900000"/>
    <n v="1"/>
    <x v="1"/>
    <n v="0"/>
    <n v="4"/>
    <d v="2021-07-13T00:00:00"/>
    <x v="52"/>
    <n v="1160"/>
    <n v="58"/>
    <x v="0"/>
    <s v="Payaxis"/>
    <n v="2899942"/>
    <n v="0.99997999999999998"/>
    <x v="0"/>
  </r>
  <r>
    <s v="ODR3138293832w"/>
    <s v="C994467L"/>
    <x v="392"/>
    <s v="P450226"/>
    <n v="290000"/>
    <n v="1"/>
    <n v="2900000"/>
    <n v="0"/>
    <n v="2900000"/>
    <n v="1"/>
    <x v="1"/>
    <n v="0"/>
    <n v="7"/>
    <d v="2022-03-15T00:00:00"/>
    <x v="1442"/>
    <n v="2900000"/>
    <n v="217500"/>
    <x v="0"/>
    <s v="Easypay"/>
    <n v="2682500"/>
    <n v="0.92500000000000004"/>
    <x v="2"/>
  </r>
  <r>
    <s v="ODR3536157363s"/>
    <s v="C994467L"/>
    <x v="126"/>
    <s v="P450226"/>
    <n v="290000"/>
    <n v="1"/>
    <n v="2900000"/>
    <n v="0"/>
    <n v="2900000"/>
    <n v="1"/>
    <x v="1"/>
    <n v="0"/>
    <n v="7"/>
    <d v="2022-03-15T00:00:00"/>
    <x v="1442"/>
    <n v="2900000"/>
    <n v="217500"/>
    <x v="0"/>
    <s v="Easypay"/>
    <n v="2682500"/>
    <n v="0.92500000000000004"/>
    <x v="2"/>
  </r>
  <r>
    <s v="ODR2919448661t"/>
    <s v="C698097L"/>
    <x v="85"/>
    <s v="P450226"/>
    <n v="290000"/>
    <n v="1"/>
    <n v="2900000"/>
    <n v="0"/>
    <n v="2900000"/>
    <n v="1"/>
    <x v="0"/>
    <n v="1"/>
    <n v="1"/>
    <d v="2021-07-15T00:00:00"/>
    <x v="1442"/>
    <n v="2900000"/>
    <n v="217500"/>
    <x v="0"/>
    <s v="cod"/>
    <n v="2682500"/>
    <n v="0.92500000000000004"/>
    <x v="2"/>
  </r>
  <r>
    <s v="ODR7643594873q"/>
    <s v="C139855L"/>
    <x v="340"/>
    <s v="P985716"/>
    <n v="58000"/>
    <n v="5"/>
    <n v="2900000"/>
    <n v="0"/>
    <n v="2900000"/>
    <n v="1"/>
    <x v="0"/>
    <n v="1"/>
    <n v="1"/>
    <d v="2021-07-09T00:00:00"/>
    <x v="1443"/>
    <n v="580000"/>
    <n v="35960"/>
    <x v="5"/>
    <s v="cod"/>
    <n v="2720200"/>
    <n v="0.93799999999999994"/>
    <x v="0"/>
  </r>
  <r>
    <s v="ODR2110047894l"/>
    <s v="C139855L"/>
    <x v="158"/>
    <s v="P985716"/>
    <n v="58000"/>
    <n v="5"/>
    <n v="2900000"/>
    <n v="0"/>
    <n v="2900000"/>
    <n v="1"/>
    <x v="0"/>
    <n v="1"/>
    <n v="1"/>
    <d v="2021-07-09T00:00:00"/>
    <x v="1443"/>
    <n v="580000"/>
    <n v="35960"/>
    <x v="5"/>
    <s v="cod"/>
    <n v="2720200"/>
    <n v="0.93799999999999994"/>
    <x v="0"/>
  </r>
  <r>
    <s v="ODR2608680914n"/>
    <s v="C741634L"/>
    <x v="251"/>
    <s v="P534877"/>
    <n v="58000"/>
    <n v="5"/>
    <n v="2900000"/>
    <n v="0"/>
    <n v="2900000"/>
    <n v="1"/>
    <x v="0"/>
    <n v="1"/>
    <n v="1"/>
    <d v="2021-07-09T00:00:00"/>
    <x v="113"/>
    <n v="580580"/>
    <n v="43500"/>
    <x v="5"/>
    <s v="cod"/>
    <n v="2682500"/>
    <n v="0.92500000000000004"/>
    <x v="0"/>
  </r>
  <r>
    <s v="ODR8263797009j"/>
    <s v="C741634L"/>
    <x v="334"/>
    <s v="P534877"/>
    <n v="58000"/>
    <n v="5"/>
    <n v="2900000"/>
    <n v="0"/>
    <n v="2900000"/>
    <n v="1"/>
    <x v="0"/>
    <n v="1"/>
    <n v="1"/>
    <d v="2021-07-09T00:00:00"/>
    <x v="113"/>
    <n v="580580"/>
    <n v="43500"/>
    <x v="5"/>
    <s v="cod"/>
    <n v="2682500"/>
    <n v="0.92500000000000004"/>
    <x v="0"/>
  </r>
  <r>
    <s v="ODR8341950358y"/>
    <s v="C741634L"/>
    <x v="252"/>
    <s v="P534877"/>
    <n v="58000"/>
    <n v="5"/>
    <n v="2900000"/>
    <n v="0"/>
    <n v="2900000"/>
    <n v="1"/>
    <x v="0"/>
    <n v="1"/>
    <n v="1"/>
    <d v="2021-07-09T00:00:00"/>
    <x v="113"/>
    <n v="580580"/>
    <n v="43500"/>
    <x v="5"/>
    <s v="cod"/>
    <n v="2682500"/>
    <n v="0.92500000000000004"/>
    <x v="0"/>
  </r>
  <r>
    <s v="ODR3739569946c"/>
    <s v="C741634L"/>
    <x v="300"/>
    <s v="P534877"/>
    <n v="58000"/>
    <n v="5"/>
    <n v="2900000"/>
    <n v="0"/>
    <n v="2900000"/>
    <n v="1"/>
    <x v="0"/>
    <n v="1"/>
    <n v="1"/>
    <d v="2021-07-09T00:00:00"/>
    <x v="113"/>
    <n v="580580"/>
    <n v="43500"/>
    <x v="5"/>
    <s v="cod"/>
    <n v="2682500"/>
    <n v="0.92500000000000004"/>
    <x v="0"/>
  </r>
  <r>
    <s v="ODR9974110537t"/>
    <s v="C741634L"/>
    <x v="55"/>
    <s v="P534877"/>
    <n v="58000"/>
    <n v="5"/>
    <n v="2900000"/>
    <n v="0"/>
    <n v="2900000"/>
    <n v="1"/>
    <x v="0"/>
    <n v="1"/>
    <n v="1"/>
    <d v="2021-07-09T00:00:00"/>
    <x v="113"/>
    <n v="580580"/>
    <n v="43500"/>
    <x v="5"/>
    <s v="cod"/>
    <n v="2682500"/>
    <n v="0.92500000000000004"/>
    <x v="0"/>
  </r>
  <r>
    <s v="ODR9309418630u"/>
    <s v="C139135L"/>
    <x v="299"/>
    <s v="P534877"/>
    <n v="58000"/>
    <n v="5"/>
    <n v="2900000"/>
    <n v="0"/>
    <n v="2900000"/>
    <n v="1"/>
    <x v="0"/>
    <n v="1"/>
    <n v="1"/>
    <d v="2022-02-17T00:00:00"/>
    <x v="113"/>
    <n v="580580"/>
    <n v="43500"/>
    <x v="5"/>
    <s v="cod"/>
    <n v="2682500"/>
    <n v="0.92500000000000004"/>
    <x v="0"/>
  </r>
  <r>
    <s v="ODR2567915830z"/>
    <s v="C139135L"/>
    <x v="96"/>
    <s v="P534877"/>
    <n v="58000"/>
    <n v="5"/>
    <n v="2900000"/>
    <n v="0"/>
    <n v="2900000"/>
    <n v="1"/>
    <x v="0"/>
    <n v="1"/>
    <n v="1"/>
    <d v="2022-02-17T00:00:00"/>
    <x v="113"/>
    <n v="580580"/>
    <n v="43500"/>
    <x v="5"/>
    <s v="cod"/>
    <n v="2682500"/>
    <n v="0.92500000000000004"/>
    <x v="0"/>
  </r>
  <r>
    <s v="ODR9764734428c"/>
    <s v="C139855L"/>
    <x v="108"/>
    <s v="P985716"/>
    <n v="58000"/>
    <n v="5"/>
    <n v="2900000"/>
    <n v="0"/>
    <n v="2900000"/>
    <n v="1"/>
    <x v="0"/>
    <n v="0"/>
    <n v="1"/>
    <d v="2021-07-09T00:00:00"/>
    <x v="1443"/>
    <n v="580000"/>
    <n v="35960"/>
    <x v="5"/>
    <s v="cod"/>
    <n v="2720200"/>
    <n v="0.93799999999999994"/>
    <x v="0"/>
  </r>
  <r>
    <s v="ODR2907047616j"/>
    <s v="C852354L"/>
    <x v="194"/>
    <s v="P273006"/>
    <n v="290000"/>
    <n v="1"/>
    <n v="2900000"/>
    <n v="0"/>
    <n v="2900000"/>
    <n v="1"/>
    <x v="0"/>
    <n v="1"/>
    <n v="1"/>
    <d v="2021-10-14T00:00:00"/>
    <x v="1444"/>
    <n v="2900000"/>
    <n v="188500"/>
    <x v="7"/>
    <s v="cod"/>
    <n v="2711500"/>
    <n v="0.93500000000000005"/>
    <x v="2"/>
  </r>
  <r>
    <s v="ODR8385292541z"/>
    <s v="C404192L"/>
    <x v="67"/>
    <s v="P388115"/>
    <n v="290000"/>
    <n v="1"/>
    <n v="2900000"/>
    <n v="0"/>
    <n v="2900000"/>
    <n v="1"/>
    <x v="0"/>
    <n v="1"/>
    <n v="1"/>
    <d v="2021-07-06T00:00:00"/>
    <x v="1445"/>
    <n v="2900000"/>
    <n v="185600"/>
    <x v="7"/>
    <s v="cod"/>
    <n v="2714400"/>
    <n v="0.93600000000000005"/>
    <x v="2"/>
  </r>
  <r>
    <s v="ODR6216170930j"/>
    <s v="C690363L"/>
    <x v="77"/>
    <s v="P144828"/>
    <n v="289942"/>
    <n v="1"/>
    <n v="2899420"/>
    <n v="0"/>
    <n v="2899420"/>
    <n v="1"/>
    <x v="1"/>
    <n v="0"/>
    <n v="4"/>
    <d v="2022-07-19T00:00:00"/>
    <x v="1446"/>
    <n v="2899420"/>
    <n v="229042"/>
    <x v="10"/>
    <s v="Payaxis"/>
    <n v="2670378"/>
    <n v="0.92100420084016799"/>
    <x v="2"/>
  </r>
  <r>
    <s v="ODR2613422339v"/>
    <s v="C820997L"/>
    <x v="87"/>
    <s v="P617883"/>
    <n v="289942"/>
    <n v="1"/>
    <n v="2899420"/>
    <n v="0"/>
    <n v="2899420"/>
    <n v="1"/>
    <x v="0"/>
    <n v="1"/>
    <n v="1"/>
    <d v="2021-08-17T00:00:00"/>
    <x v="1447"/>
    <n v="2899420"/>
    <n v="234842"/>
    <x v="9"/>
    <s v="cod"/>
    <n v="2664578"/>
    <n v="0.91900380076015198"/>
    <x v="2"/>
  </r>
  <r>
    <s v="ODR8815861186k"/>
    <s v="C720927L"/>
    <x v="192"/>
    <s v="P716883"/>
    <n v="289710"/>
    <n v="1"/>
    <n v="2897100"/>
    <n v="0"/>
    <n v="2897100"/>
    <n v="1"/>
    <x v="0"/>
    <n v="1"/>
    <n v="1"/>
    <d v="2021-07-17T00:00:00"/>
    <x v="1448"/>
    <n v="2897100"/>
    <n v="199868"/>
    <x v="9"/>
    <s v="cod"/>
    <n v="2697232"/>
    <n v="0.93101101101101102"/>
    <x v="2"/>
  </r>
  <r>
    <s v="ODR1380406866u"/>
    <s v="C162721L"/>
    <x v="194"/>
    <s v="P947714"/>
    <n v="289710"/>
    <n v="1"/>
    <n v="2897100"/>
    <n v="0"/>
    <n v="2897100"/>
    <n v="1"/>
    <x v="0"/>
    <n v="1"/>
    <n v="1"/>
    <d v="2021-07-26T00:00:00"/>
    <x v="1449"/>
    <n v="2897100"/>
    <n v="217268"/>
    <x v="9"/>
    <s v="cod"/>
    <n v="2679832"/>
    <n v="0.92500500500500504"/>
    <x v="2"/>
  </r>
  <r>
    <s v="ODR1562747515f"/>
    <s v="C229632L"/>
    <x v="298"/>
    <s v="P449985"/>
    <n v="289710"/>
    <n v="1"/>
    <n v="2897100"/>
    <n v="0"/>
    <n v="2897100"/>
    <n v="1"/>
    <x v="0"/>
    <n v="0"/>
    <n v="1"/>
    <d v="2021-07-07T00:00:00"/>
    <x v="1450"/>
    <n v="2897100"/>
    <n v="202768"/>
    <x v="9"/>
    <s v="cod"/>
    <n v="2694332"/>
    <n v="0.93001001001001005"/>
    <x v="2"/>
  </r>
  <r>
    <s v="ODR7263049401p"/>
    <s v="C791023L"/>
    <x v="333"/>
    <s v="P774208"/>
    <n v="289710"/>
    <n v="1"/>
    <n v="2897100"/>
    <n v="0"/>
    <n v="2897100"/>
    <n v="1"/>
    <x v="1"/>
    <n v="0"/>
    <n v="4"/>
    <d v="2021-11-02T00:00:00"/>
    <x v="1451"/>
    <n v="2897100"/>
    <n v="211468"/>
    <x v="9"/>
    <s v="Payaxis"/>
    <n v="2685632"/>
    <n v="0.927007007007007"/>
    <x v="2"/>
  </r>
  <r>
    <s v="ODR8372275213j"/>
    <s v="C219387L"/>
    <x v="195"/>
    <s v="P504452"/>
    <n v="289710"/>
    <n v="1"/>
    <n v="2897100"/>
    <n v="0"/>
    <n v="2897100"/>
    <n v="1"/>
    <x v="0"/>
    <n v="0"/>
    <n v="1"/>
    <d v="2021-07-05T00:00:00"/>
    <x v="1452"/>
    <n v="2897100"/>
    <n v="225968"/>
    <x v="9"/>
    <s v="cod"/>
    <n v="2671132"/>
    <n v="0.922002002002002"/>
    <x v="2"/>
  </r>
  <r>
    <s v="ODR5091428572i"/>
    <s v="C738725L"/>
    <x v="22"/>
    <s v="P784487"/>
    <n v="289710"/>
    <n v="1"/>
    <n v="2897100"/>
    <n v="0"/>
    <n v="2897100"/>
    <n v="1"/>
    <x v="0"/>
    <n v="0"/>
    <n v="1"/>
    <d v="2021-08-27T00:00:00"/>
    <x v="1453"/>
    <n v="2897100"/>
    <n v="173826"/>
    <x v="9"/>
    <s v="cod"/>
    <n v="2723274"/>
    <n v="0.94"/>
    <x v="2"/>
  </r>
  <r>
    <s v="ODR2938498569s"/>
    <s v="C890940L"/>
    <x v="213"/>
    <s v="P985716"/>
    <n v="57942"/>
    <n v="5"/>
    <n v="2897100"/>
    <n v="0"/>
    <n v="2897100"/>
    <n v="1"/>
    <x v="0"/>
    <n v="1"/>
    <n v="1"/>
    <d v="2021-09-28T00:00:00"/>
    <x v="1443"/>
    <n v="580000"/>
    <n v="35960"/>
    <x v="5"/>
    <s v="cod"/>
    <n v="2717300"/>
    <n v="0.93793793793793789"/>
    <x v="0"/>
  </r>
  <r>
    <s v="ODR5373158637y"/>
    <s v="C187532L"/>
    <x v="190"/>
    <s v="P985716"/>
    <n v="57942"/>
    <n v="5"/>
    <n v="2897100"/>
    <n v="0"/>
    <n v="2897100"/>
    <n v="1"/>
    <x v="0"/>
    <n v="0"/>
    <n v="1"/>
    <d v="2022-01-28T00:00:00"/>
    <x v="1443"/>
    <n v="580000"/>
    <n v="35960"/>
    <x v="5"/>
    <s v="cod"/>
    <n v="2717300"/>
    <n v="0.93793793793793789"/>
    <x v="0"/>
  </r>
  <r>
    <s v="ODR5299046926x"/>
    <s v="C846752L"/>
    <x v="94"/>
    <s v="P665615"/>
    <n v="287738"/>
    <n v="1"/>
    <n v="2877380"/>
    <n v="0"/>
    <n v="2877380"/>
    <n v="1"/>
    <x v="0"/>
    <n v="1"/>
    <n v="1"/>
    <d v="2022-01-19T00:00:00"/>
    <x v="1454"/>
    <n v="2877380"/>
    <n v="201376"/>
    <x v="0"/>
    <s v="cod"/>
    <n v="2676004"/>
    <n v="0.93001411005845591"/>
    <x v="2"/>
  </r>
  <r>
    <s v="ODR6439830372q"/>
    <s v="C534379L"/>
    <x v="3"/>
    <s v="P280100"/>
    <n v="5742"/>
    <n v="50"/>
    <n v="2871000"/>
    <n v="0"/>
    <n v="2871000"/>
    <n v="1"/>
    <x v="0"/>
    <n v="1"/>
    <n v="1"/>
    <d v="2021-10-26T00:00:00"/>
    <x v="1455"/>
    <n v="57420"/>
    <n v="4118"/>
    <x v="9"/>
    <s v="cod"/>
    <n v="2665100"/>
    <n v="0.92828282828282827"/>
    <x v="0"/>
  </r>
  <r>
    <s v="ODR6449595024f"/>
    <s v="C146757L"/>
    <x v="13"/>
    <s v="P145849"/>
    <n v="287100"/>
    <n v="1"/>
    <n v="2871000"/>
    <n v="0"/>
    <n v="2871000"/>
    <n v="1"/>
    <x v="1"/>
    <n v="0"/>
    <n v="1"/>
    <d v="2022-04-08T00:00:00"/>
    <x v="1456"/>
    <n v="2871000"/>
    <n v="175102"/>
    <x v="0"/>
    <s v="cod"/>
    <n v="2695898"/>
    <n v="0.93901010101010096"/>
    <x v="2"/>
  </r>
  <r>
    <s v="ODR1371912803u"/>
    <s v="C872421L"/>
    <x v="118"/>
    <s v="P887380"/>
    <n v="19140"/>
    <n v="15"/>
    <n v="2871000"/>
    <n v="0"/>
    <n v="2871000"/>
    <n v="1"/>
    <x v="0"/>
    <n v="1"/>
    <n v="1"/>
    <d v="2021-08-25T00:00:00"/>
    <x v="846"/>
    <n v="191400"/>
    <n v="17226"/>
    <x v="11"/>
    <s v="cod"/>
    <n v="2612610"/>
    <n v="0.91"/>
    <x v="0"/>
  </r>
  <r>
    <s v="ODR2217002783y"/>
    <s v="C818990L"/>
    <x v="152"/>
    <s v="P228863"/>
    <n v="287100"/>
    <n v="1"/>
    <n v="2871000"/>
    <n v="0"/>
    <n v="2871000"/>
    <n v="1"/>
    <x v="0"/>
    <n v="1"/>
    <n v="3"/>
    <d v="2021-07-05T00:00:00"/>
    <x v="1457"/>
    <n v="2871000"/>
    <n v="203812"/>
    <x v="7"/>
    <s v="customercredit"/>
    <n v="2667188"/>
    <n v="0.92901010101010106"/>
    <x v="2"/>
  </r>
  <r>
    <s v="ODR3582761082m"/>
    <s v="C226151L"/>
    <x v="318"/>
    <s v="P272667"/>
    <n v="287100"/>
    <n v="1"/>
    <n v="2871000"/>
    <n v="0"/>
    <n v="2871000"/>
    <n v="1"/>
    <x v="0"/>
    <n v="1"/>
    <n v="3"/>
    <d v="2021-07-04T00:00:00"/>
    <x v="1458"/>
    <n v="2296800"/>
    <n v="156136"/>
    <x v="7"/>
    <s v="customercredit"/>
    <n v="2714864"/>
    <n v="0.94561616161616158"/>
    <x v="2"/>
  </r>
  <r>
    <s v="ODR3638131694t"/>
    <s v="C848357L"/>
    <x v="252"/>
    <s v="P337369"/>
    <n v="287100"/>
    <n v="1"/>
    <n v="2871000"/>
    <n v="0"/>
    <n v="2871000"/>
    <n v="1"/>
    <x v="0"/>
    <n v="1"/>
    <n v="1"/>
    <d v="2021-07-02T00:00:00"/>
    <x v="1459"/>
    <n v="2871000"/>
    <n v="189486"/>
    <x v="7"/>
    <s v="cod"/>
    <n v="2681514"/>
    <n v="0.93400000000000005"/>
    <x v="2"/>
  </r>
  <r>
    <s v="ODR7530862993p"/>
    <s v="C242838L"/>
    <x v="112"/>
    <s v="P186925"/>
    <n v="287100"/>
    <n v="1"/>
    <n v="2871000"/>
    <n v="0"/>
    <n v="2871000"/>
    <n v="1"/>
    <x v="0"/>
    <n v="1"/>
    <n v="3"/>
    <d v="2022-04-04T00:00:00"/>
    <x v="1460"/>
    <n v="2871000"/>
    <n v="212454"/>
    <x v="7"/>
    <s v="customercredit"/>
    <n v="2658546"/>
    <n v="0.92600000000000005"/>
    <x v="2"/>
  </r>
  <r>
    <s v="ODR2689738362l"/>
    <s v="C729877L"/>
    <x v="267"/>
    <s v="P978942"/>
    <n v="287042"/>
    <n v="1"/>
    <n v="2870420"/>
    <n v="0"/>
    <n v="2870420"/>
    <n v="1"/>
    <x v="0"/>
    <n v="0"/>
    <n v="1"/>
    <d v="2021-07-27T00:00:00"/>
    <x v="1461"/>
    <n v="2870420"/>
    <n v="238206"/>
    <x v="3"/>
    <s v="cod"/>
    <n v="2632214"/>
    <n v="0.91701353808850272"/>
    <x v="2"/>
  </r>
  <r>
    <s v="ODR6777876022j"/>
    <s v="C191766L"/>
    <x v="255"/>
    <s v="P440374"/>
    <n v="285650"/>
    <n v="1"/>
    <n v="2856500"/>
    <n v="0"/>
    <n v="2856500"/>
    <n v="1"/>
    <x v="0"/>
    <n v="1"/>
    <n v="7"/>
    <d v="2021-07-05T00:00:00"/>
    <x v="1462"/>
    <n v="2856500"/>
    <n v="194242"/>
    <x v="14"/>
    <s v="Easypay"/>
    <n v="2662258"/>
    <n v="0.93200000000000005"/>
    <x v="2"/>
  </r>
  <r>
    <s v="ODR3716165343d"/>
    <s v="C676102L"/>
    <x v="201"/>
    <s v="P255190"/>
    <n v="284200"/>
    <n v="1"/>
    <n v="2842000"/>
    <n v="0"/>
    <n v="2842000"/>
    <n v="1"/>
    <x v="0"/>
    <n v="1"/>
    <n v="1"/>
    <d v="2021-09-21T00:00:00"/>
    <x v="1463"/>
    <n v="2842000"/>
    <n v="181888"/>
    <x v="10"/>
    <s v="cod"/>
    <n v="2660112"/>
    <n v="0.93600000000000005"/>
    <x v="2"/>
  </r>
  <r>
    <s v="ODR5905306600i"/>
    <s v="C130483L"/>
    <x v="120"/>
    <s v="P505099"/>
    <n v="284200"/>
    <n v="1"/>
    <n v="2842000"/>
    <n v="0"/>
    <n v="2842000"/>
    <n v="1"/>
    <x v="0"/>
    <n v="1"/>
    <n v="1"/>
    <d v="2022-08-25T00:00:00"/>
    <x v="1464"/>
    <n v="2842000"/>
    <n v="210308"/>
    <x v="10"/>
    <s v="cod"/>
    <n v="2631692"/>
    <n v="0.92600000000000005"/>
    <x v="2"/>
  </r>
  <r>
    <s v="ODR6703891191m"/>
    <s v="C693637L"/>
    <x v="106"/>
    <s v="P505099"/>
    <n v="284200"/>
    <n v="1"/>
    <n v="2842000"/>
    <n v="0"/>
    <n v="2842000"/>
    <n v="1"/>
    <x v="0"/>
    <n v="1"/>
    <n v="1"/>
    <d v="2022-08-07T00:00:00"/>
    <x v="1464"/>
    <n v="2842000"/>
    <n v="210308"/>
    <x v="10"/>
    <s v="cod"/>
    <n v="2631692"/>
    <n v="0.92600000000000005"/>
    <x v="2"/>
  </r>
  <r>
    <s v="ODR1678048130b"/>
    <s v="C441237L"/>
    <x v="81"/>
    <s v="P279242"/>
    <n v="284200"/>
    <n v="1"/>
    <n v="2842000"/>
    <n v="0"/>
    <n v="2842000"/>
    <n v="1"/>
    <x v="0"/>
    <n v="1"/>
    <n v="1"/>
    <d v="2021-07-19T00:00:00"/>
    <x v="1465"/>
    <n v="2842000"/>
    <n v="187572"/>
    <x v="3"/>
    <s v="cod"/>
    <n v="2654428"/>
    <n v="0.93400000000000005"/>
    <x v="2"/>
  </r>
  <r>
    <s v="ODR6929857442i"/>
    <s v="C587876L"/>
    <x v="370"/>
    <s v="P723969"/>
    <n v="284200"/>
    <n v="1"/>
    <n v="2842000"/>
    <n v="0"/>
    <n v="2842000"/>
    <n v="1"/>
    <x v="0"/>
    <n v="0"/>
    <n v="1"/>
    <d v="2021-09-09T00:00:00"/>
    <x v="1466"/>
    <n v="2842000"/>
    <n v="255780"/>
    <x v="8"/>
    <s v="cod"/>
    <n v="2586220"/>
    <n v="0.91"/>
    <x v="2"/>
  </r>
  <r>
    <s v="ODR6267461589i"/>
    <s v="C242250L"/>
    <x v="381"/>
    <s v="P950245"/>
    <n v="71050"/>
    <n v="4"/>
    <n v="2842000"/>
    <n v="0"/>
    <n v="2842000"/>
    <n v="1"/>
    <x v="1"/>
    <n v="0"/>
    <n v="1"/>
    <d v="2022-02-03T00:00:00"/>
    <x v="1467"/>
    <n v="710500"/>
    <n v="61770"/>
    <x v="8"/>
    <s v="cod"/>
    <n v="2594920"/>
    <n v="0.91306122448979588"/>
    <x v="2"/>
  </r>
  <r>
    <s v="ODR6100352275q"/>
    <s v="C603530L"/>
    <x v="303"/>
    <s v="P114549"/>
    <n v="284200"/>
    <n v="1"/>
    <n v="2842000"/>
    <n v="0"/>
    <n v="2842000"/>
    <n v="1"/>
    <x v="0"/>
    <n v="0"/>
    <n v="1"/>
    <d v="2021-07-28T00:00:00"/>
    <x v="1468"/>
    <n v="2842000"/>
    <n v="198940"/>
    <x v="9"/>
    <s v="cod"/>
    <n v="2643060"/>
    <n v="0.93"/>
    <x v="2"/>
  </r>
  <r>
    <s v="ODR2489037450s"/>
    <s v="C693442L"/>
    <x v="277"/>
    <s v="P201233"/>
    <n v="284142"/>
    <n v="1"/>
    <n v="2841420"/>
    <n v="0"/>
    <n v="2841420"/>
    <n v="1"/>
    <x v="0"/>
    <n v="1"/>
    <n v="1"/>
    <d v="2021-09-24T00:00:00"/>
    <x v="1469"/>
    <n v="2841420"/>
    <n v="235828"/>
    <x v="9"/>
    <s v="cod"/>
    <n v="2605592"/>
    <n v="0.91700347009593797"/>
    <x v="2"/>
  </r>
  <r>
    <s v="ODR4969249837y"/>
    <s v="C230249L"/>
    <x v="403"/>
    <s v="P526181"/>
    <n v="283620"/>
    <n v="1"/>
    <n v="2836200"/>
    <n v="0"/>
    <n v="2836200"/>
    <n v="1"/>
    <x v="0"/>
    <n v="0"/>
    <n v="1"/>
    <d v="2021-09-09T00:00:00"/>
    <x v="1470"/>
    <n v="2836200"/>
    <n v="181482"/>
    <x v="9"/>
    <s v="cod"/>
    <n v="2654718"/>
    <n v="0.93601226993865028"/>
    <x v="2"/>
  </r>
  <r>
    <s v="ODR6186986467x"/>
    <s v="C475513L"/>
    <x v="125"/>
    <s v="P938289"/>
    <n v="283214"/>
    <n v="1"/>
    <n v="2832140"/>
    <n v="0"/>
    <n v="2832140"/>
    <n v="1"/>
    <x v="0"/>
    <n v="1"/>
    <n v="1"/>
    <d v="2021-09-25T00:00:00"/>
    <x v="1471"/>
    <n v="2832140"/>
    <n v="181250"/>
    <x v="7"/>
    <s v="cod"/>
    <n v="2650890"/>
    <n v="0.93600245750563182"/>
    <x v="2"/>
  </r>
  <r>
    <s v="ODR8158370989o"/>
    <s v="C288707L"/>
    <x v="161"/>
    <s v="P155072"/>
    <n v="283214"/>
    <n v="1"/>
    <n v="2832140"/>
    <n v="0"/>
    <n v="2832140"/>
    <n v="1"/>
    <x v="1"/>
    <n v="0"/>
    <n v="4"/>
    <d v="2021-10-25T00:00:00"/>
    <x v="1472"/>
    <n v="2832140"/>
    <n v="252010"/>
    <x v="7"/>
    <s v="Payaxis"/>
    <n v="2580130"/>
    <n v="0.91101781691583039"/>
    <x v="2"/>
  </r>
  <r>
    <s v="ODR1340623823w"/>
    <s v="C331049L"/>
    <x v="215"/>
    <s v="P822880"/>
    <n v="141404"/>
    <n v="2"/>
    <n v="2828080"/>
    <n v="0"/>
    <n v="2828080"/>
    <n v="1"/>
    <x v="0"/>
    <n v="0"/>
    <n v="1"/>
    <d v="2022-01-02T00:00:00"/>
    <x v="1473"/>
    <n v="1414040"/>
    <n v="114492"/>
    <x v="7"/>
    <s v="cod"/>
    <n v="2599096"/>
    <n v="0.91903199343724362"/>
    <x v="2"/>
  </r>
  <r>
    <s v="ODR8433118485f"/>
    <s v="C714613L"/>
    <x v="158"/>
    <s v="P234062"/>
    <n v="282750"/>
    <n v="1"/>
    <n v="2827500"/>
    <n v="0"/>
    <n v="2827500"/>
    <n v="1"/>
    <x v="0"/>
    <n v="0"/>
    <n v="1"/>
    <d v="2022-02-26T00:00:00"/>
    <x v="1474"/>
    <n v="2827500"/>
    <n v="206364"/>
    <x v="7"/>
    <s v="cod"/>
    <n v="2621136"/>
    <n v="0.92701538461538457"/>
    <x v="2"/>
  </r>
  <r>
    <s v="ODR5552124467b"/>
    <s v="C584267L"/>
    <x v="44"/>
    <s v="P764762"/>
    <n v="282750"/>
    <n v="1"/>
    <n v="2827500"/>
    <n v="0"/>
    <n v="2827500"/>
    <n v="1"/>
    <x v="0"/>
    <n v="1"/>
    <n v="1"/>
    <d v="2022-04-16T00:00:00"/>
    <x v="198"/>
    <n v="3770000"/>
    <n v="229970"/>
    <x v="7"/>
    <s v="cod"/>
    <n v="2597530"/>
    <n v="0.91866666666666663"/>
    <x v="2"/>
  </r>
  <r>
    <s v="ODR1816613080t"/>
    <s v="C508330L"/>
    <x v="263"/>
    <s v="P998662"/>
    <n v="281300"/>
    <n v="1"/>
    <n v="2813000"/>
    <n v="0"/>
    <n v="2813000"/>
    <n v="1"/>
    <x v="0"/>
    <n v="1"/>
    <n v="3"/>
    <d v="2022-07-16T00:00:00"/>
    <x v="1475"/>
    <n v="2813000"/>
    <n v="174406"/>
    <x v="10"/>
    <s v="customercredit"/>
    <n v="2638594"/>
    <n v="0.93799999999999994"/>
    <x v="2"/>
  </r>
  <r>
    <s v="ODR2778354640m"/>
    <s v="C163985L"/>
    <x v="286"/>
    <s v="P495026"/>
    <n v="280720"/>
    <n v="1"/>
    <n v="2807200"/>
    <n v="0"/>
    <n v="2807200"/>
    <n v="1"/>
    <x v="1"/>
    <n v="0"/>
    <n v="4"/>
    <d v="2021-12-18T00:00:00"/>
    <x v="1029"/>
    <n v="2807200"/>
    <n v="193662"/>
    <x v="14"/>
    <s v="Payaxis"/>
    <n v="2613538"/>
    <n v="0.93101239669421487"/>
    <x v="2"/>
  </r>
  <r>
    <s v="ODR4766676703j"/>
    <s v="C960411L"/>
    <x v="266"/>
    <s v="P495026"/>
    <n v="280720"/>
    <n v="1"/>
    <n v="2807200"/>
    <n v="0"/>
    <n v="2807200"/>
    <n v="1"/>
    <x v="1"/>
    <n v="0"/>
    <n v="4"/>
    <d v="2021-12-05T00:00:00"/>
    <x v="1029"/>
    <n v="2807200"/>
    <n v="193662"/>
    <x v="14"/>
    <s v="Payaxis"/>
    <n v="2613538"/>
    <n v="0.93101239669421487"/>
    <x v="2"/>
  </r>
  <r>
    <s v="ODR5915254286b"/>
    <s v="C551259L"/>
    <x v="322"/>
    <s v="P903738"/>
    <n v="279270"/>
    <n v="1"/>
    <n v="2792700"/>
    <n v="0"/>
    <n v="2792700"/>
    <n v="1"/>
    <x v="0"/>
    <n v="1"/>
    <n v="4"/>
    <d v="2021-12-10T00:00:00"/>
    <x v="1476"/>
    <n v="2792700"/>
    <n v="212222"/>
    <x v="10"/>
    <s v="Payaxis"/>
    <n v="2580478"/>
    <n v="0.92400830737279338"/>
    <x v="2"/>
  </r>
  <r>
    <s v="ODR1997163444z"/>
    <s v="C978527L"/>
    <x v="55"/>
    <s v="P983274"/>
    <n v="279270"/>
    <n v="1"/>
    <n v="2792700"/>
    <n v="0"/>
    <n v="2792700"/>
    <n v="1"/>
    <x v="0"/>
    <n v="0"/>
    <n v="4"/>
    <d v="2022-01-03T00:00:00"/>
    <x v="96"/>
    <n v="2792700"/>
    <n v="201028"/>
    <x v="6"/>
    <s v="Payaxis"/>
    <n v="2591672"/>
    <n v="0.92801661474558672"/>
    <x v="2"/>
  </r>
  <r>
    <s v="ODR4934669429q"/>
    <s v="C978527L"/>
    <x v="113"/>
    <s v="P983274"/>
    <n v="279270"/>
    <n v="1"/>
    <n v="2792700"/>
    <n v="0"/>
    <n v="2792700"/>
    <n v="1"/>
    <x v="0"/>
    <n v="1"/>
    <n v="4"/>
    <d v="2022-01-03T00:00:00"/>
    <x v="96"/>
    <n v="2792700"/>
    <n v="201028"/>
    <x v="6"/>
    <s v="Payaxis"/>
    <n v="2591672"/>
    <n v="0.92801661474558672"/>
    <x v="2"/>
  </r>
  <r>
    <s v="ODR3114368176c"/>
    <s v="C727522L"/>
    <x v="14"/>
    <s v="P983274"/>
    <n v="279270"/>
    <n v="1"/>
    <n v="2792700"/>
    <n v="0"/>
    <n v="2792700"/>
    <n v="1"/>
    <x v="1"/>
    <n v="0"/>
    <n v="7"/>
    <d v="2022-01-28T00:00:00"/>
    <x v="96"/>
    <n v="2792700"/>
    <n v="201028"/>
    <x v="6"/>
    <s v="Easypay"/>
    <n v="2591672"/>
    <n v="0.92801661474558672"/>
    <x v="2"/>
  </r>
  <r>
    <s v="ODR2950104781l"/>
    <s v="C819397L"/>
    <x v="351"/>
    <s v="P983274"/>
    <n v="279270"/>
    <n v="1"/>
    <n v="2792700"/>
    <n v="0"/>
    <n v="2792700"/>
    <n v="1"/>
    <x v="1"/>
    <n v="0"/>
    <n v="4"/>
    <d v="2022-04-05T00:00:00"/>
    <x v="96"/>
    <n v="2792700"/>
    <n v="201028"/>
    <x v="6"/>
    <s v="Payaxis"/>
    <n v="2591672"/>
    <n v="0.92801661474558672"/>
    <x v="2"/>
  </r>
  <r>
    <s v="ODR9761077850q"/>
    <s v="C515315L"/>
    <x v="263"/>
    <s v="P983274"/>
    <n v="279270"/>
    <n v="1"/>
    <n v="2792700"/>
    <n v="0"/>
    <n v="2792700"/>
    <n v="1"/>
    <x v="0"/>
    <n v="1"/>
    <n v="4"/>
    <d v="2022-07-11T00:00:00"/>
    <x v="96"/>
    <n v="2792700"/>
    <n v="201028"/>
    <x v="6"/>
    <s v="Payaxis"/>
    <n v="2591672"/>
    <n v="0.92801661474558672"/>
    <x v="2"/>
  </r>
  <r>
    <s v="ODR4387990457w"/>
    <s v="C112612L"/>
    <x v="115"/>
    <s v="P527323"/>
    <n v="278400"/>
    <n v="1"/>
    <n v="2784000"/>
    <n v="0"/>
    <n v="2784000"/>
    <n v="1"/>
    <x v="0"/>
    <n v="1"/>
    <n v="1"/>
    <d v="2021-09-17T00:00:00"/>
    <x v="1477"/>
    <n v="2784000"/>
    <n v="167040"/>
    <x v="6"/>
    <s v="cod"/>
    <n v="2616960"/>
    <n v="0.94"/>
    <x v="2"/>
  </r>
  <r>
    <s v="ODR4522549590g"/>
    <s v="C120526L"/>
    <x v="153"/>
    <s v="P343443"/>
    <n v="278400"/>
    <n v="1"/>
    <n v="2784000"/>
    <n v="0"/>
    <n v="2784000"/>
    <n v="1"/>
    <x v="0"/>
    <n v="0"/>
    <n v="1"/>
    <d v="2021-09-10T00:00:00"/>
    <x v="1032"/>
    <n v="2784000"/>
    <n v="228288"/>
    <x v="6"/>
    <s v="cod"/>
    <n v="2555712"/>
    <n v="0.91800000000000004"/>
    <x v="2"/>
  </r>
  <r>
    <s v="ODR6680819285p"/>
    <s v="C961131L"/>
    <x v="376"/>
    <s v="P511683"/>
    <n v="278400"/>
    <n v="1"/>
    <n v="2784000"/>
    <n v="0"/>
    <n v="2784000"/>
    <n v="1"/>
    <x v="0"/>
    <n v="1"/>
    <n v="8"/>
    <d v="2021-07-23T00:00:00"/>
    <x v="1478"/>
    <n v="2784000"/>
    <n v="211584"/>
    <x v="14"/>
    <s v="ublcreditcard"/>
    <n v="2572416"/>
    <n v="0.92400000000000004"/>
    <x v="2"/>
  </r>
  <r>
    <s v="ODR7400843183k"/>
    <s v="C214255L"/>
    <x v="241"/>
    <s v="P473268"/>
    <n v="139200"/>
    <n v="2"/>
    <n v="2784000"/>
    <n v="0"/>
    <n v="2784000"/>
    <n v="1"/>
    <x v="0"/>
    <n v="1"/>
    <n v="10"/>
    <d v="2021-10-28T00:00:00"/>
    <x v="1479"/>
    <n v="1392000"/>
    <n v="96048"/>
    <x v="9"/>
    <s v="mcblite"/>
    <n v="2591904"/>
    <n v="0.93100000000000005"/>
    <x v="2"/>
  </r>
  <r>
    <s v="ODR5808010897p"/>
    <s v="C170839L"/>
    <x v="266"/>
    <s v="P457442"/>
    <n v="9280"/>
    <n v="30"/>
    <n v="2784000"/>
    <n v="0"/>
    <n v="2784000"/>
    <n v="1"/>
    <x v="0"/>
    <n v="1"/>
    <n v="1"/>
    <d v="2021-12-21T00:00:00"/>
    <x v="1480"/>
    <n v="92800"/>
    <n v="6032"/>
    <x v="11"/>
    <s v="cod"/>
    <n v="2603040"/>
    <n v="0.93500000000000005"/>
    <x v="0"/>
  </r>
  <r>
    <s v="ODR4422166177b"/>
    <s v="C136210L"/>
    <x v="190"/>
    <s v="P468376"/>
    <n v="139142"/>
    <n v="2"/>
    <n v="2782840"/>
    <n v="0"/>
    <n v="2782840"/>
    <n v="1"/>
    <x v="0"/>
    <n v="0"/>
    <n v="4"/>
    <d v="2021-09-21T00:00:00"/>
    <x v="1481"/>
    <n v="1391420"/>
    <n v="84854"/>
    <x v="9"/>
    <s v="Payaxis"/>
    <n v="2613132"/>
    <n v="0.93901625677365574"/>
    <x v="2"/>
  </r>
  <r>
    <s v="ODR8832152547z"/>
    <s v="C773709L"/>
    <x v="353"/>
    <s v="P395083"/>
    <n v="92742"/>
    <n v="3"/>
    <n v="2782260"/>
    <n v="0"/>
    <n v="2782260"/>
    <n v="1"/>
    <x v="1"/>
    <n v="0"/>
    <n v="12"/>
    <d v="2021-11-08T00:00:00"/>
    <x v="1482"/>
    <n v="927420"/>
    <n v="74182"/>
    <x v="14"/>
    <s v="internetbanking"/>
    <n v="2559714"/>
    <n v="0.92001250781738586"/>
    <x v="2"/>
  </r>
  <r>
    <s v="ODR1586541469q"/>
    <s v="C773709L"/>
    <x v="385"/>
    <s v="P395083"/>
    <n v="92742"/>
    <n v="3"/>
    <n v="2782260"/>
    <n v="0"/>
    <n v="2782260"/>
    <n v="1"/>
    <x v="0"/>
    <n v="1"/>
    <n v="1"/>
    <d v="2021-11-08T00:00:00"/>
    <x v="1482"/>
    <n v="927420"/>
    <n v="74182"/>
    <x v="14"/>
    <s v="cod"/>
    <n v="2559714"/>
    <n v="0.92001250781738586"/>
    <x v="2"/>
  </r>
  <r>
    <s v="ODR3087447746b"/>
    <s v="C846643L"/>
    <x v="400"/>
    <s v="P822412"/>
    <n v="69310"/>
    <n v="4"/>
    <n v="2772400"/>
    <n v="0"/>
    <n v="2772400"/>
    <n v="1"/>
    <x v="0"/>
    <n v="0"/>
    <n v="1"/>
    <d v="2021-10-15T00:00:00"/>
    <x v="1483"/>
    <n v="693100"/>
    <n v="43616"/>
    <x v="13"/>
    <s v="cod"/>
    <n v="2597936"/>
    <n v="0.93707112970711293"/>
    <x v="2"/>
  </r>
  <r>
    <s v="ODR4559110298c"/>
    <s v="C159812L"/>
    <x v="199"/>
    <s v="P605963"/>
    <n v="276660"/>
    <n v="1"/>
    <n v="2766600"/>
    <n v="0"/>
    <n v="2766600"/>
    <n v="1"/>
    <x v="0"/>
    <n v="1"/>
    <n v="1"/>
    <d v="2021-10-02T00:00:00"/>
    <x v="1484"/>
    <n v="2766600"/>
    <n v="240642"/>
    <x v="14"/>
    <s v="cod"/>
    <n v="2525958"/>
    <n v="0.91301886792452835"/>
    <x v="2"/>
  </r>
  <r>
    <s v="ODR6098102424p"/>
    <s v="C561668L"/>
    <x v="367"/>
    <s v="P317054"/>
    <n v="276660"/>
    <n v="1"/>
    <n v="2766600"/>
    <n v="0"/>
    <n v="2766600"/>
    <n v="1"/>
    <x v="0"/>
    <n v="0"/>
    <n v="1"/>
    <d v="2021-08-08T00:00:00"/>
    <x v="1485"/>
    <n v="2766600"/>
    <n v="193662"/>
    <x v="14"/>
    <s v="cod"/>
    <n v="2572938"/>
    <n v="0.93"/>
    <x v="2"/>
  </r>
  <r>
    <s v="ODR7940961872n"/>
    <s v="C791372L"/>
    <x v="140"/>
    <s v="P206181"/>
    <n v="276080"/>
    <n v="1"/>
    <n v="2760800"/>
    <n v="0"/>
    <n v="2760800"/>
    <n v="1"/>
    <x v="0"/>
    <n v="0"/>
    <n v="1"/>
    <d v="2022-06-06T00:00:00"/>
    <x v="1486"/>
    <n v="2760800"/>
    <n v="234668"/>
    <x v="9"/>
    <s v="cod"/>
    <n v="2526132"/>
    <n v="0.91500000000000004"/>
    <x v="2"/>
  </r>
  <r>
    <s v="ODR7549941219v"/>
    <s v="C900915L"/>
    <x v="357"/>
    <s v="P478437"/>
    <n v="275500"/>
    <n v="1"/>
    <n v="2755000"/>
    <n v="0"/>
    <n v="2755000"/>
    <n v="1"/>
    <x v="0"/>
    <n v="0"/>
    <n v="1"/>
    <d v="2021-09-15T00:00:00"/>
    <x v="1487"/>
    <n v="2755000"/>
    <n v="203870"/>
    <x v="9"/>
    <s v="cod"/>
    <n v="2551130"/>
    <n v="0.92600000000000005"/>
    <x v="2"/>
  </r>
  <r>
    <s v="ODR1825618674p"/>
    <s v="C942248L"/>
    <x v="360"/>
    <s v="P185337"/>
    <n v="55042"/>
    <n v="5"/>
    <n v="2752100"/>
    <n v="0"/>
    <n v="2752100"/>
    <n v="1"/>
    <x v="1"/>
    <n v="0"/>
    <n v="1"/>
    <d v="2021-08-17T00:00:00"/>
    <x v="1488"/>
    <n v="550420"/>
    <n v="46226"/>
    <x v="9"/>
    <s v="cod"/>
    <n v="2520970"/>
    <n v="0.91601685985247627"/>
    <x v="0"/>
  </r>
  <r>
    <s v="ODR9675331050r"/>
    <s v="C242328L"/>
    <x v="136"/>
    <s v="P560382"/>
    <n v="55042"/>
    <n v="5"/>
    <n v="2752100"/>
    <n v="0"/>
    <n v="2752100"/>
    <n v="1"/>
    <x v="1"/>
    <n v="0"/>
    <n v="1"/>
    <d v="2022-04-19T00:00:00"/>
    <x v="1489"/>
    <n v="550420"/>
    <n v="42920"/>
    <x v="9"/>
    <s v="cod"/>
    <n v="2537500"/>
    <n v="0.92202318229715485"/>
    <x v="0"/>
  </r>
  <r>
    <s v="ODR9626781139p"/>
    <s v="C415020L"/>
    <x v="303"/>
    <s v="P510509"/>
    <n v="274920"/>
    <n v="1"/>
    <n v="2749200"/>
    <n v="0"/>
    <n v="2749200"/>
    <n v="1"/>
    <x v="1"/>
    <n v="0"/>
    <n v="10"/>
    <d v="2021-10-14T00:00:00"/>
    <x v="1490"/>
    <n v="2783420"/>
    <n v="183686"/>
    <x v="1"/>
    <s v="mcblite"/>
    <n v="2565514"/>
    <n v="0.93318565400843878"/>
    <x v="2"/>
  </r>
  <r>
    <s v="ODR9028266350e"/>
    <s v="C955474L"/>
    <x v="158"/>
    <s v="P616244"/>
    <n v="273760"/>
    <n v="1"/>
    <n v="2737600"/>
    <n v="0"/>
    <n v="2737600"/>
    <n v="1"/>
    <x v="0"/>
    <n v="1"/>
    <n v="1"/>
    <d v="2022-02-15T00:00:00"/>
    <x v="1491"/>
    <n v="2737600"/>
    <n v="177944"/>
    <x v="9"/>
    <s v="cod"/>
    <n v="2559656"/>
    <n v="0.93500000000000005"/>
    <x v="2"/>
  </r>
  <r>
    <s v="ODR5903677889r"/>
    <s v="C260177L"/>
    <x v="296"/>
    <s v="P616244"/>
    <n v="273760"/>
    <n v="1"/>
    <n v="2737600"/>
    <n v="0"/>
    <n v="2737600"/>
    <n v="1"/>
    <x v="0"/>
    <n v="1"/>
    <n v="1"/>
    <d v="2022-01-13T00:00:00"/>
    <x v="1491"/>
    <n v="2737600"/>
    <n v="177944"/>
    <x v="9"/>
    <s v="cod"/>
    <n v="2559656"/>
    <n v="0.93500000000000005"/>
    <x v="2"/>
  </r>
  <r>
    <s v="ODR7356468801t"/>
    <s v="C375534L"/>
    <x v="193"/>
    <s v="P781618"/>
    <n v="272600"/>
    <n v="1"/>
    <n v="2726000"/>
    <n v="0"/>
    <n v="2726000"/>
    <n v="1"/>
    <x v="0"/>
    <n v="1"/>
    <n v="1"/>
    <d v="2021-07-01T00:00:00"/>
    <x v="1089"/>
    <n v="2424400"/>
    <n v="208452"/>
    <x v="8"/>
    <s v="cod"/>
    <n v="2517548"/>
    <n v="0.92353191489361697"/>
    <x v="2"/>
  </r>
  <r>
    <s v="ODR8080016252p"/>
    <s v="C892040L"/>
    <x v="382"/>
    <s v="P680396"/>
    <n v="271614"/>
    <n v="1"/>
    <n v="2716140"/>
    <n v="0"/>
    <n v="2716140"/>
    <n v="1"/>
    <x v="0"/>
    <n v="1"/>
    <n v="1"/>
    <d v="2021-09-01T00:00:00"/>
    <x v="1492"/>
    <n v="2716140"/>
    <n v="214542"/>
    <x v="7"/>
    <s v="cod"/>
    <n v="2501598"/>
    <n v="0.92101217168481742"/>
    <x v="2"/>
  </r>
  <r>
    <s v="ODR5633827258n"/>
    <s v="C817108L"/>
    <x v="379"/>
    <s v="P378119"/>
    <n v="271614"/>
    <n v="1"/>
    <n v="2716140"/>
    <n v="0"/>
    <n v="2716140"/>
    <n v="1"/>
    <x v="0"/>
    <n v="1"/>
    <n v="1"/>
    <d v="2021-10-09T00:00:00"/>
    <x v="1493"/>
    <n v="2716140"/>
    <n v="162922"/>
    <x v="7"/>
    <s v="cod"/>
    <n v="2553218"/>
    <n v="0.94001708306641041"/>
    <x v="2"/>
  </r>
  <r>
    <s v="ODR5015341061l"/>
    <s v="C420548L"/>
    <x v="117"/>
    <s v="P300808"/>
    <n v="271614"/>
    <n v="1"/>
    <n v="2716140"/>
    <n v="0"/>
    <n v="2716140"/>
    <n v="1"/>
    <x v="0"/>
    <n v="1"/>
    <n v="1"/>
    <d v="2021-09-06T00:00:00"/>
    <x v="1494"/>
    <n v="2716140"/>
    <n v="211816"/>
    <x v="7"/>
    <s v="cod"/>
    <n v="2504324"/>
    <n v="0.92201580183642962"/>
    <x v="2"/>
  </r>
  <r>
    <s v="ODR2919982650o"/>
    <s v="C501413L"/>
    <x v="216"/>
    <s v="P680396"/>
    <n v="271614"/>
    <n v="1"/>
    <n v="2716140"/>
    <n v="0"/>
    <n v="2716140"/>
    <n v="1"/>
    <x v="0"/>
    <n v="0"/>
    <n v="1"/>
    <d v="2021-08-23T00:00:00"/>
    <x v="1492"/>
    <n v="2716140"/>
    <n v="214542"/>
    <x v="7"/>
    <s v="cod"/>
    <n v="2501598"/>
    <n v="0.92101217168481742"/>
    <x v="2"/>
  </r>
  <r>
    <s v="ODR3985647478n"/>
    <s v="C314047L"/>
    <x v="177"/>
    <s v="P642957"/>
    <n v="271614"/>
    <n v="1"/>
    <n v="2716140"/>
    <n v="0"/>
    <n v="2716140"/>
    <n v="1"/>
    <x v="0"/>
    <n v="0"/>
    <n v="1"/>
    <d v="2021-08-12T00:00:00"/>
    <x v="951"/>
    <n v="2716140"/>
    <n v="162922"/>
    <x v="7"/>
    <s v="cod"/>
    <n v="2553218"/>
    <n v="0.94001708306641041"/>
    <x v="2"/>
  </r>
  <r>
    <s v="ODR7260621712j"/>
    <s v="C216846L"/>
    <x v="399"/>
    <s v="P680396"/>
    <n v="271614"/>
    <n v="1"/>
    <n v="2716140"/>
    <n v="0"/>
    <n v="2716140"/>
    <n v="1"/>
    <x v="0"/>
    <n v="0"/>
    <n v="1"/>
    <d v="2021-08-08T00:00:00"/>
    <x v="1492"/>
    <n v="2716140"/>
    <n v="214542"/>
    <x v="7"/>
    <s v="cod"/>
    <n v="2501598"/>
    <n v="0.92101217168481742"/>
    <x v="2"/>
  </r>
  <r>
    <s v="ODR9629024730m"/>
    <s v="C239306L"/>
    <x v="367"/>
    <s v="P831496"/>
    <n v="271614"/>
    <n v="1"/>
    <n v="2716140"/>
    <n v="0"/>
    <n v="2716140"/>
    <n v="1"/>
    <x v="0"/>
    <n v="0"/>
    <n v="1"/>
    <d v="2021-07-21T00:00:00"/>
    <x v="1495"/>
    <n v="2716140"/>
    <n v="217268"/>
    <x v="7"/>
    <s v="cod"/>
    <n v="2498872"/>
    <n v="0.92000854153320522"/>
    <x v="2"/>
  </r>
  <r>
    <s v="ODR5143430972g"/>
    <s v="C206666L"/>
    <x v="248"/>
    <s v="P996823"/>
    <n v="271614"/>
    <n v="1"/>
    <n v="2716140"/>
    <n v="0"/>
    <n v="2716140"/>
    <n v="1"/>
    <x v="0"/>
    <n v="1"/>
    <n v="1"/>
    <d v="2021-09-17T00:00:00"/>
    <x v="1496"/>
    <n v="2716140"/>
    <n v="217268"/>
    <x v="7"/>
    <s v="cod"/>
    <n v="2498872"/>
    <n v="0.92000854153320522"/>
    <x v="2"/>
  </r>
  <r>
    <s v="ODR4444148796a"/>
    <s v="C439639L"/>
    <x v="57"/>
    <s v="P346967"/>
    <n v="270338"/>
    <n v="1"/>
    <n v="2703380"/>
    <n v="0"/>
    <n v="2703380"/>
    <n v="1"/>
    <x v="0"/>
    <n v="1"/>
    <n v="1"/>
    <d v="2021-08-28T00:00:00"/>
    <x v="1497"/>
    <n v="1732750"/>
    <n v="103936"/>
    <x v="7"/>
    <s v="cod"/>
    <n v="2599444"/>
    <n v="0.96155331473932637"/>
    <x v="2"/>
  </r>
  <r>
    <s v="ODR3946636513u"/>
    <s v="C645152L"/>
    <x v="282"/>
    <s v="P920155"/>
    <n v="269700"/>
    <n v="1"/>
    <n v="2697000"/>
    <n v="0"/>
    <n v="2697000"/>
    <n v="1"/>
    <x v="0"/>
    <n v="0"/>
    <n v="1"/>
    <d v="2021-10-26T00:00:00"/>
    <x v="1498"/>
    <n v="2697000"/>
    <n v="231942"/>
    <x v="9"/>
    <s v="cod"/>
    <n v="2465058"/>
    <n v="0.91400000000000003"/>
    <x v="2"/>
  </r>
  <r>
    <s v="ODR9969862530a"/>
    <s v="C325659L"/>
    <x v="66"/>
    <s v="P419656"/>
    <n v="89842"/>
    <n v="3"/>
    <n v="2695260"/>
    <n v="0"/>
    <n v="2695260"/>
    <n v="1"/>
    <x v="0"/>
    <n v="1"/>
    <n v="4"/>
    <d v="2022-08-15T00:00:00"/>
    <x v="1499"/>
    <n v="898420"/>
    <n v="67338"/>
    <x v="14"/>
    <s v="Payaxis"/>
    <n v="2493246"/>
    <n v="0.92504841833440932"/>
    <x v="2"/>
  </r>
  <r>
    <s v="ODR2560544563o"/>
    <s v="C355402L"/>
    <x v="319"/>
    <s v="P801755"/>
    <n v="269120"/>
    <n v="1"/>
    <n v="2691200"/>
    <n v="0"/>
    <n v="2691200"/>
    <n v="1"/>
    <x v="0"/>
    <n v="1"/>
    <n v="1"/>
    <d v="2021-12-07T00:00:00"/>
    <x v="1500"/>
    <n v="2691200"/>
    <n v="172202"/>
    <x v="9"/>
    <s v="cod"/>
    <n v="2518998"/>
    <n v="0.9360129310344828"/>
    <x v="2"/>
  </r>
  <r>
    <s v="ODR5187061057z"/>
    <s v="C468569L"/>
    <x v="95"/>
    <s v="P801755"/>
    <n v="269120"/>
    <n v="1"/>
    <n v="2691200"/>
    <n v="0"/>
    <n v="2691200"/>
    <n v="1"/>
    <x v="0"/>
    <n v="0"/>
    <n v="1"/>
    <d v="2022-02-15T00:00:00"/>
    <x v="1500"/>
    <n v="2691200"/>
    <n v="172202"/>
    <x v="9"/>
    <s v="cod"/>
    <n v="2518998"/>
    <n v="0.9360129310344828"/>
    <x v="2"/>
  </r>
  <r>
    <s v="ODR3466068296e"/>
    <s v="C840032L"/>
    <x v="285"/>
    <s v="P151867"/>
    <n v="268540"/>
    <n v="1"/>
    <n v="2685400"/>
    <n v="0"/>
    <n v="2685400"/>
    <n v="1"/>
    <x v="1"/>
    <n v="0"/>
    <n v="4"/>
    <d v="2021-12-17T00:00:00"/>
    <x v="1501"/>
    <n v="2668000"/>
    <n v="234784"/>
    <x v="1"/>
    <s v="Payaxis"/>
    <n v="2450616"/>
    <n v="0.9125701943844492"/>
    <x v="2"/>
  </r>
  <r>
    <s v="ODR4790238464j"/>
    <s v="C608133L"/>
    <x v="306"/>
    <s v="P891260"/>
    <n v="267960"/>
    <n v="1"/>
    <n v="2679600"/>
    <n v="0"/>
    <n v="2679600"/>
    <n v="1"/>
    <x v="0"/>
    <n v="0"/>
    <n v="1"/>
    <d v="2021-10-20T00:00:00"/>
    <x v="1502"/>
    <n v="2679600"/>
    <n v="160776"/>
    <x v="14"/>
    <s v="cod"/>
    <n v="2518824"/>
    <n v="0.94"/>
    <x v="2"/>
  </r>
  <r>
    <s v="ODR6894696424t"/>
    <s v="C712752L"/>
    <x v="391"/>
    <s v="P913842"/>
    <n v="133400"/>
    <n v="2"/>
    <n v="2668000"/>
    <n v="0"/>
    <n v="2668000"/>
    <n v="1"/>
    <x v="0"/>
    <n v="1"/>
    <n v="3"/>
    <d v="2021-09-23T00:00:00"/>
    <x v="1503"/>
    <n v="1334000"/>
    <n v="80040"/>
    <x v="8"/>
    <s v="customercredit"/>
    <n v="2507920"/>
    <n v="0.94"/>
    <x v="2"/>
  </r>
  <r>
    <s v="ODR4512770029g"/>
    <s v="C366574L"/>
    <x v="40"/>
    <s v="P513146"/>
    <n v="266800"/>
    <n v="1"/>
    <n v="2668000"/>
    <n v="0"/>
    <n v="2668000"/>
    <n v="1"/>
    <x v="0"/>
    <n v="0"/>
    <n v="1"/>
    <d v="2022-06-19T00:00:00"/>
    <x v="1504"/>
    <n v="2668000"/>
    <n v="205436"/>
    <x v="14"/>
    <s v="cod"/>
    <n v="2462564"/>
    <n v="0.92300000000000004"/>
    <x v="2"/>
  </r>
  <r>
    <s v="ODR4776731553v"/>
    <s v="C631140L"/>
    <x v="72"/>
    <s v="P557143"/>
    <n v="133342"/>
    <n v="2"/>
    <n v="2666840"/>
    <n v="0"/>
    <n v="2666840"/>
    <n v="1"/>
    <x v="0"/>
    <n v="0"/>
    <n v="1"/>
    <d v="2021-09-12T00:00:00"/>
    <x v="1505"/>
    <n v="1333420"/>
    <n v="86652"/>
    <x v="3"/>
    <s v="cod"/>
    <n v="2493536"/>
    <n v="0.93501522401043935"/>
    <x v="2"/>
  </r>
  <r>
    <s v="ODR1132131859d"/>
    <s v="C800136L"/>
    <x v="135"/>
    <s v="P557705"/>
    <n v="264480"/>
    <n v="1"/>
    <n v="2644800"/>
    <n v="0"/>
    <n v="2644800"/>
    <n v="1"/>
    <x v="0"/>
    <n v="0"/>
    <n v="1"/>
    <d v="2022-05-04T00:00:00"/>
    <x v="1506"/>
    <n v="2644800"/>
    <n v="224808"/>
    <x v="8"/>
    <s v="cod"/>
    <n v="2419992"/>
    <n v="0.91500000000000004"/>
    <x v="2"/>
  </r>
  <r>
    <s v="ODR2950375838j"/>
    <s v="C130909L"/>
    <x v="56"/>
    <s v="P557705"/>
    <n v="264480"/>
    <n v="1"/>
    <n v="2644800"/>
    <n v="0"/>
    <n v="2644800"/>
    <n v="1"/>
    <x v="0"/>
    <n v="0"/>
    <n v="1"/>
    <d v="2022-06-05T00:00:00"/>
    <x v="1506"/>
    <n v="2644800"/>
    <n v="224808"/>
    <x v="8"/>
    <s v="cod"/>
    <n v="2419992"/>
    <n v="0.91500000000000004"/>
    <x v="2"/>
  </r>
  <r>
    <s v="ODR2576121900r"/>
    <s v="C527307L"/>
    <x v="303"/>
    <s v="P606727"/>
    <n v="66120"/>
    <n v="4"/>
    <n v="2644800"/>
    <n v="0"/>
    <n v="2644800"/>
    <n v="1"/>
    <x v="1"/>
    <n v="0"/>
    <n v="4"/>
    <d v="2021-10-04T00:00:00"/>
    <x v="1507"/>
    <n v="580"/>
    <n v="0"/>
    <x v="5"/>
    <s v="Payaxis"/>
    <n v="2644800"/>
    <n v="1"/>
    <x v="0"/>
  </r>
  <r>
    <s v="ODR9503266754g"/>
    <s v="C580181L"/>
    <x v="186"/>
    <s v="P824717"/>
    <n v="263900"/>
    <n v="1"/>
    <n v="2639000"/>
    <n v="0"/>
    <n v="2639000"/>
    <n v="1"/>
    <x v="0"/>
    <n v="0"/>
    <n v="1"/>
    <d v="2021-10-20T00:00:00"/>
    <x v="1508"/>
    <n v="2639000"/>
    <n v="226954"/>
    <x v="14"/>
    <s v="cod"/>
    <n v="2412046"/>
    <n v="0.91400000000000003"/>
    <x v="2"/>
  </r>
  <r>
    <s v="ODR9838650951k"/>
    <s v="C584636L"/>
    <x v="58"/>
    <s v="P468142"/>
    <n v="263494"/>
    <n v="1"/>
    <n v="2634940"/>
    <n v="0"/>
    <n v="2634940"/>
    <n v="1"/>
    <x v="1"/>
    <n v="0"/>
    <n v="4"/>
    <d v="2021-11-17T00:00:00"/>
    <x v="1509"/>
    <n v="2634940"/>
    <n v="192328"/>
    <x v="7"/>
    <s v="Payaxis"/>
    <n v="2442612"/>
    <n v="0.92700858463570324"/>
    <x v="2"/>
  </r>
  <r>
    <s v="ODR3888294753z"/>
    <s v="C268849L"/>
    <x v="74"/>
    <s v="P502421"/>
    <n v="263436"/>
    <n v="1"/>
    <n v="2634360"/>
    <n v="0"/>
    <n v="2634360"/>
    <n v="1"/>
    <x v="0"/>
    <n v="0"/>
    <n v="1"/>
    <d v="2022-01-26T00:00:00"/>
    <x v="1510"/>
    <n v="2634360"/>
    <n v="165938"/>
    <x v="8"/>
    <s v="cod"/>
    <n v="2468422"/>
    <n v="0.93701012769704972"/>
    <x v="2"/>
  </r>
  <r>
    <s v="ODR6351738772j"/>
    <s v="C534088L"/>
    <x v="308"/>
    <s v="P817214"/>
    <n v="261000"/>
    <n v="1"/>
    <n v="2610000"/>
    <n v="0"/>
    <n v="2610000"/>
    <n v="1"/>
    <x v="0"/>
    <n v="1"/>
    <n v="1"/>
    <d v="2021-12-26T00:00:00"/>
    <x v="1511"/>
    <n v="2610000"/>
    <n v="229680"/>
    <x v="10"/>
    <s v="cod"/>
    <n v="2380320"/>
    <n v="0.91200000000000003"/>
    <x v="2"/>
  </r>
  <r>
    <s v="ODR6270099443s"/>
    <s v="C831157L"/>
    <x v="212"/>
    <s v="P707435"/>
    <n v="261000"/>
    <n v="1"/>
    <n v="2610000"/>
    <n v="0"/>
    <n v="2610000"/>
    <n v="1"/>
    <x v="0"/>
    <n v="1"/>
    <n v="1"/>
    <d v="2022-08-14T00:00:00"/>
    <x v="155"/>
    <n v="3190000"/>
    <n v="277530"/>
    <x v="10"/>
    <s v="cod"/>
    <n v="2332470"/>
    <n v="0.89366666666666672"/>
    <x v="2"/>
  </r>
  <r>
    <s v="ODR6351829404c"/>
    <s v="C749092L"/>
    <x v="65"/>
    <s v="P136796"/>
    <n v="261000"/>
    <n v="1"/>
    <n v="2610000"/>
    <n v="0"/>
    <n v="2610000"/>
    <n v="1"/>
    <x v="0"/>
    <n v="1"/>
    <n v="1"/>
    <d v="2022-07-04T00:00:00"/>
    <x v="110"/>
    <n v="2610000"/>
    <n v="161820"/>
    <x v="10"/>
    <s v="cod"/>
    <n v="2448180"/>
    <n v="0.93799999999999994"/>
    <x v="2"/>
  </r>
  <r>
    <s v="ODR2575493134y"/>
    <s v="C796218L"/>
    <x v="45"/>
    <s v="P832136"/>
    <n v="261000"/>
    <n v="1"/>
    <n v="2610000"/>
    <n v="0"/>
    <n v="2610000"/>
    <n v="1"/>
    <x v="1"/>
    <n v="0"/>
    <n v="1"/>
    <d v="2021-07-13T00:00:00"/>
    <x v="1512"/>
    <n v="2610000"/>
    <n v="161820"/>
    <x v="10"/>
    <s v="cod"/>
    <n v="2448180"/>
    <n v="0.93799999999999994"/>
    <x v="2"/>
  </r>
  <r>
    <s v="ODR8026705773r"/>
    <s v="C240853L"/>
    <x v="359"/>
    <s v="P136796"/>
    <n v="261000"/>
    <n v="1"/>
    <n v="2610000"/>
    <n v="0"/>
    <n v="2610000"/>
    <n v="1"/>
    <x v="1"/>
    <n v="0"/>
    <n v="7"/>
    <d v="2022-06-02T00:00:00"/>
    <x v="110"/>
    <n v="2610000"/>
    <n v="161820"/>
    <x v="10"/>
    <s v="Easypay"/>
    <n v="2448180"/>
    <n v="0.93799999999999994"/>
    <x v="2"/>
  </r>
  <r>
    <s v="ODR8779070194x"/>
    <s v="C339933L"/>
    <x v="75"/>
    <s v="P136796"/>
    <n v="261000"/>
    <n v="1"/>
    <n v="2610000"/>
    <n v="0"/>
    <n v="2610000"/>
    <n v="1"/>
    <x v="0"/>
    <n v="1"/>
    <n v="1"/>
    <d v="2022-07-05T00:00:00"/>
    <x v="110"/>
    <n v="2610000"/>
    <n v="161820"/>
    <x v="10"/>
    <s v="cod"/>
    <n v="2448180"/>
    <n v="0.93799999999999994"/>
    <x v="2"/>
  </r>
  <r>
    <s v="ODR4901545743d"/>
    <s v="C815278L"/>
    <x v="312"/>
    <s v="P707435"/>
    <n v="261000"/>
    <n v="1"/>
    <n v="2610000"/>
    <n v="0"/>
    <n v="2610000"/>
    <n v="1"/>
    <x v="0"/>
    <n v="1"/>
    <n v="1"/>
    <d v="2022-08-28T00:00:00"/>
    <x v="155"/>
    <n v="3190000"/>
    <n v="277530"/>
    <x v="10"/>
    <s v="cod"/>
    <n v="2332470"/>
    <n v="0.89366666666666672"/>
    <x v="2"/>
  </r>
  <r>
    <s v="ODR4982032428g"/>
    <s v="C813665L"/>
    <x v="27"/>
    <s v="P136796"/>
    <n v="261000"/>
    <n v="1"/>
    <n v="2610000"/>
    <n v="0"/>
    <n v="2610000"/>
    <n v="1"/>
    <x v="1"/>
    <n v="0"/>
    <n v="2"/>
    <d v="2022-07-20T00:00:00"/>
    <x v="110"/>
    <n v="2610000"/>
    <n v="161820"/>
    <x v="10"/>
    <s v="jazzvoucher"/>
    <n v="2448180"/>
    <n v="0.93799999999999994"/>
    <x v="2"/>
  </r>
  <r>
    <s v="ODR4490226168v"/>
    <s v="C837241L"/>
    <x v="301"/>
    <s v="P104316"/>
    <n v="261000"/>
    <n v="1"/>
    <n v="2610000"/>
    <n v="0"/>
    <n v="2610000"/>
    <n v="1"/>
    <x v="1"/>
    <n v="0"/>
    <n v="1"/>
    <d v="2022-06-11T00:00:00"/>
    <x v="782"/>
    <n v="2610000"/>
    <n v="227070"/>
    <x v="10"/>
    <s v="cod"/>
    <n v="2382930"/>
    <n v="0.91300000000000003"/>
    <x v="2"/>
  </r>
  <r>
    <s v="ODR7214894833j"/>
    <s v="C452344L"/>
    <x v="366"/>
    <s v="P104316"/>
    <n v="261000"/>
    <n v="1"/>
    <n v="2610000"/>
    <n v="0"/>
    <n v="2610000"/>
    <n v="1"/>
    <x v="1"/>
    <n v="0"/>
    <n v="1"/>
    <d v="2022-06-01T00:00:00"/>
    <x v="782"/>
    <n v="2610000"/>
    <n v="227070"/>
    <x v="10"/>
    <s v="cod"/>
    <n v="2382930"/>
    <n v="0.91300000000000003"/>
    <x v="2"/>
  </r>
  <r>
    <s v="ODR8941721966u"/>
    <s v="C744751L"/>
    <x v="47"/>
    <s v="P104316"/>
    <n v="261000"/>
    <n v="1"/>
    <n v="2610000"/>
    <n v="0"/>
    <n v="2610000"/>
    <n v="1"/>
    <x v="0"/>
    <n v="1"/>
    <n v="1"/>
    <d v="2022-06-19T00:00:00"/>
    <x v="782"/>
    <n v="2610000"/>
    <n v="227070"/>
    <x v="10"/>
    <s v="cod"/>
    <n v="2382930"/>
    <n v="0.91300000000000003"/>
    <x v="2"/>
  </r>
  <r>
    <s v="ODR7952204591z"/>
    <s v="C575300L"/>
    <x v="302"/>
    <s v="P707435"/>
    <n v="261000"/>
    <n v="1"/>
    <n v="2610000"/>
    <n v="0"/>
    <n v="2610000"/>
    <n v="1"/>
    <x v="1"/>
    <n v="0"/>
    <n v="1"/>
    <d v="2022-06-20T00:00:00"/>
    <x v="155"/>
    <n v="3190000"/>
    <n v="277530"/>
    <x v="10"/>
    <s v="cod"/>
    <n v="2332470"/>
    <n v="0.89366666666666672"/>
    <x v="2"/>
  </r>
  <r>
    <s v="ODR1433760326w"/>
    <s v="C531952L"/>
    <x v="56"/>
    <s v="P707435"/>
    <n v="261000"/>
    <n v="1"/>
    <n v="2610000"/>
    <n v="0"/>
    <n v="2610000"/>
    <n v="1"/>
    <x v="1"/>
    <n v="0"/>
    <n v="6"/>
    <d v="2022-06-16T00:00:00"/>
    <x v="155"/>
    <n v="3190000"/>
    <n v="277530"/>
    <x v="10"/>
    <s v="easypay_voucher"/>
    <n v="2332470"/>
    <n v="0.89366666666666672"/>
    <x v="2"/>
  </r>
  <r>
    <s v="ODR8736259536e"/>
    <s v="C327193L"/>
    <x v="140"/>
    <s v="P136796"/>
    <n v="261000"/>
    <n v="1"/>
    <n v="2610000"/>
    <n v="0"/>
    <n v="2610000"/>
    <n v="1"/>
    <x v="0"/>
    <n v="1"/>
    <n v="1"/>
    <d v="2022-06-11T00:00:00"/>
    <x v="110"/>
    <n v="2610000"/>
    <n v="161820"/>
    <x v="10"/>
    <s v="cod"/>
    <n v="2448180"/>
    <n v="0.93799999999999994"/>
    <x v="2"/>
  </r>
  <r>
    <s v="ODR6169982657a"/>
    <s v="C208711L"/>
    <x v="121"/>
    <s v="P707435"/>
    <n v="261000"/>
    <n v="1"/>
    <n v="2610000"/>
    <n v="0"/>
    <n v="2610000"/>
    <n v="1"/>
    <x v="0"/>
    <n v="0"/>
    <n v="1"/>
    <d v="2022-06-14T00:00:00"/>
    <x v="155"/>
    <n v="3190000"/>
    <n v="277530"/>
    <x v="10"/>
    <s v="cod"/>
    <n v="2332470"/>
    <n v="0.89366666666666672"/>
    <x v="2"/>
  </r>
  <r>
    <s v="ODR6380976679n"/>
    <s v="C831192L"/>
    <x v="395"/>
    <s v="P136796"/>
    <n v="261000"/>
    <n v="1"/>
    <n v="2610000"/>
    <n v="0"/>
    <n v="2610000"/>
    <n v="1"/>
    <x v="0"/>
    <n v="1"/>
    <n v="1"/>
    <d v="2022-06-18T00:00:00"/>
    <x v="110"/>
    <n v="2610000"/>
    <n v="161820"/>
    <x v="10"/>
    <s v="cod"/>
    <n v="2448180"/>
    <n v="0.93799999999999994"/>
    <x v="2"/>
  </r>
  <r>
    <s v="ODR3524114901r"/>
    <s v="C775266L"/>
    <x v="84"/>
    <s v="P136796"/>
    <n v="261000"/>
    <n v="1"/>
    <n v="2610000"/>
    <n v="0"/>
    <n v="2610000"/>
    <n v="1"/>
    <x v="1"/>
    <n v="0"/>
    <n v="1"/>
    <d v="2022-06-17T00:00:00"/>
    <x v="110"/>
    <n v="2610000"/>
    <n v="161820"/>
    <x v="10"/>
    <s v="cod"/>
    <n v="2448180"/>
    <n v="0.93799999999999994"/>
    <x v="2"/>
  </r>
  <r>
    <s v="ODR7101015741j"/>
    <s v="C322236L"/>
    <x v="103"/>
    <s v="P136796"/>
    <n v="261000"/>
    <n v="1"/>
    <n v="2610000"/>
    <n v="0"/>
    <n v="2610000"/>
    <n v="1"/>
    <x v="0"/>
    <n v="0"/>
    <n v="1"/>
    <d v="2022-07-24T00:00:00"/>
    <x v="110"/>
    <n v="2610000"/>
    <n v="161820"/>
    <x v="10"/>
    <s v="cod"/>
    <n v="2448180"/>
    <n v="0.93799999999999994"/>
    <x v="2"/>
  </r>
  <r>
    <s v="ODR1399534001x"/>
    <s v="C738648L"/>
    <x v="363"/>
    <s v="P470236"/>
    <n v="261000"/>
    <n v="1"/>
    <n v="2610000"/>
    <n v="0"/>
    <n v="2610000"/>
    <n v="1"/>
    <x v="0"/>
    <n v="0"/>
    <n v="1"/>
    <d v="2022-03-08T00:00:00"/>
    <x v="783"/>
    <n v="4002000"/>
    <n v="272136"/>
    <x v="10"/>
    <s v="cod"/>
    <n v="2337864"/>
    <n v="0.89573333333333338"/>
    <x v="2"/>
  </r>
  <r>
    <s v="ODR3129658286i"/>
    <s v="C854263L"/>
    <x v="71"/>
    <s v="P470236"/>
    <n v="261000"/>
    <n v="1"/>
    <n v="2610000"/>
    <n v="0"/>
    <n v="2610000"/>
    <n v="1"/>
    <x v="1"/>
    <n v="0"/>
    <n v="4"/>
    <d v="2022-07-25T00:00:00"/>
    <x v="783"/>
    <n v="4002000"/>
    <n v="272136"/>
    <x v="10"/>
    <s v="Payaxis"/>
    <n v="2337864"/>
    <n v="0.89573333333333338"/>
    <x v="2"/>
  </r>
  <r>
    <s v="ODR2053504841v"/>
    <s v="C765760L"/>
    <x v="119"/>
    <s v="P136796"/>
    <n v="261000"/>
    <n v="1"/>
    <n v="2610000"/>
    <n v="0"/>
    <n v="2610000"/>
    <n v="1"/>
    <x v="0"/>
    <n v="1"/>
    <n v="1"/>
    <d v="2022-07-16T00:00:00"/>
    <x v="110"/>
    <n v="2610000"/>
    <n v="161820"/>
    <x v="10"/>
    <s v="cod"/>
    <n v="2448180"/>
    <n v="0.93799999999999994"/>
    <x v="2"/>
  </r>
  <r>
    <s v="ODR2024320475p"/>
    <s v="C976390L"/>
    <x v="69"/>
    <s v="P470236"/>
    <n v="261000"/>
    <n v="1"/>
    <n v="2610000"/>
    <n v="0"/>
    <n v="2610000"/>
    <n v="1"/>
    <x v="0"/>
    <n v="1"/>
    <n v="1"/>
    <d v="2022-07-10T00:00:00"/>
    <x v="783"/>
    <n v="4002000"/>
    <n v="272136"/>
    <x v="10"/>
    <s v="cod"/>
    <n v="2337864"/>
    <n v="0.89573333333333338"/>
    <x v="2"/>
  </r>
  <r>
    <s v="ODR5018002608t"/>
    <s v="C278469L"/>
    <x v="32"/>
    <s v="P136796"/>
    <n v="261000"/>
    <n v="1"/>
    <n v="2610000"/>
    <n v="0"/>
    <n v="2610000"/>
    <n v="1"/>
    <x v="0"/>
    <n v="1"/>
    <n v="1"/>
    <d v="2021-11-13T00:00:00"/>
    <x v="110"/>
    <n v="2610000"/>
    <n v="161820"/>
    <x v="10"/>
    <s v="cod"/>
    <n v="2448180"/>
    <n v="0.93799999999999994"/>
    <x v="2"/>
  </r>
  <r>
    <s v="ODR5743578645q"/>
    <s v="C220203L"/>
    <x v="36"/>
    <s v="P707435"/>
    <n v="261000"/>
    <n v="1"/>
    <n v="2610000"/>
    <n v="0"/>
    <n v="2610000"/>
    <n v="1"/>
    <x v="0"/>
    <n v="1"/>
    <n v="1"/>
    <d v="2022-07-08T00:00:00"/>
    <x v="155"/>
    <n v="3190000"/>
    <n v="277530"/>
    <x v="10"/>
    <s v="cod"/>
    <n v="2332470"/>
    <n v="0.89366666666666672"/>
    <x v="2"/>
  </r>
  <r>
    <s v="ODR2606038562a"/>
    <s v="C348449L"/>
    <x v="22"/>
    <s v="P707435"/>
    <n v="261000"/>
    <n v="1"/>
    <n v="2610000"/>
    <n v="0"/>
    <n v="2610000"/>
    <n v="1"/>
    <x v="1"/>
    <n v="0"/>
    <n v="7"/>
    <d v="2022-07-07T00:00:00"/>
    <x v="155"/>
    <n v="3190000"/>
    <n v="277530"/>
    <x v="10"/>
    <s v="Easypay"/>
    <n v="2332470"/>
    <n v="0.89366666666666672"/>
    <x v="2"/>
  </r>
  <r>
    <s v="ODR8456758327q"/>
    <s v="C665419L"/>
    <x v="33"/>
    <s v="P707435"/>
    <n v="261000"/>
    <n v="1"/>
    <n v="2610000"/>
    <n v="0"/>
    <n v="2610000"/>
    <n v="1"/>
    <x v="0"/>
    <n v="1"/>
    <n v="1"/>
    <d v="2022-07-06T00:00:00"/>
    <x v="155"/>
    <n v="3190000"/>
    <n v="277530"/>
    <x v="10"/>
    <s v="cod"/>
    <n v="2332470"/>
    <n v="0.89366666666666672"/>
    <x v="2"/>
  </r>
  <r>
    <s v="ODR1905858665e"/>
    <s v="C573426L"/>
    <x v="70"/>
    <s v="P707435"/>
    <n v="261000"/>
    <n v="1"/>
    <n v="2610000"/>
    <n v="0"/>
    <n v="2610000"/>
    <n v="1"/>
    <x v="0"/>
    <n v="1"/>
    <n v="1"/>
    <d v="2022-07-07T00:00:00"/>
    <x v="155"/>
    <n v="3190000"/>
    <n v="277530"/>
    <x v="10"/>
    <s v="cod"/>
    <n v="2332470"/>
    <n v="0.89366666666666672"/>
    <x v="2"/>
  </r>
  <r>
    <s v="ODR1476891203b"/>
    <s v="C406990L"/>
    <x v="398"/>
    <s v="P957127"/>
    <n v="261000"/>
    <n v="1"/>
    <n v="2610000"/>
    <n v="0"/>
    <n v="2610000"/>
    <n v="1"/>
    <x v="1"/>
    <n v="0"/>
    <n v="12"/>
    <d v="2021-09-12T00:00:00"/>
    <x v="1513"/>
    <n v="2610000"/>
    <n v="216630"/>
    <x v="1"/>
    <s v="internetbanking"/>
    <n v="2393370"/>
    <n v="0.91700000000000004"/>
    <x v="2"/>
  </r>
  <r>
    <s v="ODR6526437198o"/>
    <s v="C121106L"/>
    <x v="160"/>
    <s v="P904043"/>
    <n v="130500"/>
    <n v="2"/>
    <n v="2610000"/>
    <n v="0"/>
    <n v="2610000"/>
    <n v="1"/>
    <x v="0"/>
    <n v="1"/>
    <n v="1"/>
    <d v="2021-07-04T00:00:00"/>
    <x v="1430"/>
    <n v="1450000"/>
    <n v="117450"/>
    <x v="6"/>
    <s v="cod"/>
    <n v="2375100"/>
    <n v="0.91"/>
    <x v="2"/>
  </r>
  <r>
    <s v="ODR2640394512z"/>
    <s v="C145737L"/>
    <x v="154"/>
    <s v="P786707"/>
    <n v="261000"/>
    <n v="1"/>
    <n v="2610000"/>
    <n v="0"/>
    <n v="2610000"/>
    <n v="1"/>
    <x v="1"/>
    <n v="0"/>
    <n v="1"/>
    <d v="2021-07-08T00:00:00"/>
    <x v="1055"/>
    <n v="2610000"/>
    <n v="234900"/>
    <x v="6"/>
    <s v="cod"/>
    <n v="2375100"/>
    <n v="0.91"/>
    <x v="2"/>
  </r>
  <r>
    <s v="ODR2333820453e"/>
    <s v="C223458L"/>
    <x v="228"/>
    <s v="P234177"/>
    <n v="261000"/>
    <n v="1"/>
    <n v="2610000"/>
    <n v="0"/>
    <n v="2610000"/>
    <n v="1"/>
    <x v="1"/>
    <n v="0"/>
    <n v="1"/>
    <d v="2021-08-10T00:00:00"/>
    <x v="1514"/>
    <n v="2610000"/>
    <n v="190530"/>
    <x v="6"/>
    <s v="cod"/>
    <n v="2419470"/>
    <n v="0.92700000000000005"/>
    <x v="2"/>
  </r>
  <r>
    <s v="ODR8890182152n"/>
    <s v="C459010L"/>
    <x v="177"/>
    <s v="P234177"/>
    <n v="261000"/>
    <n v="1"/>
    <n v="2610000"/>
    <n v="0"/>
    <n v="2610000"/>
    <n v="1"/>
    <x v="0"/>
    <n v="1"/>
    <n v="1"/>
    <d v="2021-08-05T00:00:00"/>
    <x v="1514"/>
    <n v="2610000"/>
    <n v="190530"/>
    <x v="6"/>
    <s v="cod"/>
    <n v="2419470"/>
    <n v="0.92700000000000005"/>
    <x v="2"/>
  </r>
  <r>
    <s v="ODR1471655806j"/>
    <s v="C324310L"/>
    <x v="399"/>
    <s v="P234177"/>
    <n v="261000"/>
    <n v="1"/>
    <n v="2610000"/>
    <n v="0"/>
    <n v="2610000"/>
    <n v="1"/>
    <x v="0"/>
    <n v="1"/>
    <n v="1"/>
    <d v="2021-08-01T00:00:00"/>
    <x v="1514"/>
    <n v="2610000"/>
    <n v="190530"/>
    <x v="6"/>
    <s v="cod"/>
    <n v="2419470"/>
    <n v="0.92700000000000005"/>
    <x v="2"/>
  </r>
  <r>
    <s v="ODR2128446753n"/>
    <s v="C223672L"/>
    <x v="81"/>
    <s v="P786707"/>
    <n v="261000"/>
    <n v="1"/>
    <n v="2610000"/>
    <n v="0"/>
    <n v="2610000"/>
    <n v="1"/>
    <x v="1"/>
    <n v="0"/>
    <n v="1"/>
    <d v="2021-07-14T00:00:00"/>
    <x v="1055"/>
    <n v="2610000"/>
    <n v="234900"/>
    <x v="6"/>
    <s v="cod"/>
    <n v="2375100"/>
    <n v="0.91"/>
    <x v="2"/>
  </r>
  <r>
    <s v="ODR6810449537s"/>
    <s v="C461208L"/>
    <x v="292"/>
    <s v="P786707"/>
    <n v="261000"/>
    <n v="1"/>
    <n v="2610000"/>
    <n v="0"/>
    <n v="2610000"/>
    <n v="1"/>
    <x v="0"/>
    <n v="1"/>
    <n v="1"/>
    <d v="2021-07-23T00:00:00"/>
    <x v="1055"/>
    <n v="2610000"/>
    <n v="234900"/>
    <x v="6"/>
    <s v="cod"/>
    <n v="2375100"/>
    <n v="0.91"/>
    <x v="2"/>
  </r>
  <r>
    <s v="ODR7251111322i"/>
    <s v="C400107L"/>
    <x v="385"/>
    <s v="P347238"/>
    <n v="261000"/>
    <n v="1"/>
    <n v="2610000"/>
    <n v="0"/>
    <n v="2610000"/>
    <n v="1"/>
    <x v="0"/>
    <n v="0"/>
    <n v="1"/>
    <d v="2021-11-11T00:00:00"/>
    <x v="1515"/>
    <n v="2479500"/>
    <n v="161124"/>
    <x v="6"/>
    <s v="cod"/>
    <n v="2448876"/>
    <n v="0.93826666666666669"/>
    <x v="2"/>
  </r>
  <r>
    <s v="ODR6726330348g"/>
    <s v="C223672L"/>
    <x v="175"/>
    <s v="P786707"/>
    <n v="261000"/>
    <n v="1"/>
    <n v="2610000"/>
    <n v="0"/>
    <n v="2610000"/>
    <n v="1"/>
    <x v="0"/>
    <n v="1"/>
    <n v="1"/>
    <d v="2021-07-14T00:00:00"/>
    <x v="1055"/>
    <n v="2610000"/>
    <n v="234900"/>
    <x v="6"/>
    <s v="cod"/>
    <n v="2375100"/>
    <n v="0.91"/>
    <x v="2"/>
  </r>
  <r>
    <s v="ODR4697010970p"/>
    <s v="C512385L"/>
    <x v="337"/>
    <s v="P234177"/>
    <n v="261000"/>
    <n v="1"/>
    <n v="2610000"/>
    <n v="0"/>
    <n v="2610000"/>
    <n v="1"/>
    <x v="0"/>
    <n v="0"/>
    <n v="1"/>
    <d v="2021-08-12T00:00:00"/>
    <x v="1514"/>
    <n v="2610000"/>
    <n v="190530"/>
    <x v="6"/>
    <s v="cod"/>
    <n v="2419470"/>
    <n v="0.92700000000000005"/>
    <x v="2"/>
  </r>
  <r>
    <s v="ODR4866812327z"/>
    <s v="C281010L"/>
    <x v="321"/>
    <s v="P227866"/>
    <n v="261000"/>
    <n v="1"/>
    <n v="2610000"/>
    <n v="0"/>
    <n v="2610000"/>
    <n v="1"/>
    <x v="0"/>
    <n v="1"/>
    <n v="1"/>
    <d v="2021-12-02T00:00:00"/>
    <x v="1516"/>
    <n v="2479500"/>
    <n v="220632"/>
    <x v="6"/>
    <s v="cod"/>
    <n v="2389368"/>
    <n v="0.91546666666666665"/>
    <x v="2"/>
  </r>
  <r>
    <s v="ODR2407805692t"/>
    <s v="C468516L"/>
    <x v="158"/>
    <s v="P667382"/>
    <n v="261000"/>
    <n v="1"/>
    <n v="2610000"/>
    <n v="0"/>
    <n v="2610000"/>
    <n v="1"/>
    <x v="1"/>
    <n v="0"/>
    <n v="4"/>
    <d v="2022-02-03T00:00:00"/>
    <x v="1517"/>
    <n v="2610000"/>
    <n v="211410"/>
    <x v="6"/>
    <s v="Payaxis"/>
    <n v="2398590"/>
    <n v="0.91900000000000004"/>
    <x v="2"/>
  </r>
  <r>
    <s v="ODR8518347756l"/>
    <s v="C336567L"/>
    <x v="251"/>
    <s v="P422173"/>
    <n v="261000"/>
    <n v="1"/>
    <n v="2610000"/>
    <n v="0"/>
    <n v="2610000"/>
    <n v="1"/>
    <x v="1"/>
    <n v="0"/>
    <n v="1"/>
    <d v="2022-02-03T00:00:00"/>
    <x v="1518"/>
    <n v="2610000"/>
    <n v="200970"/>
    <x v="6"/>
    <s v="cod"/>
    <n v="2409030"/>
    <n v="0.92300000000000004"/>
    <x v="2"/>
  </r>
  <r>
    <s v="ODR9776252514t"/>
    <s v="C523551L"/>
    <x v="33"/>
    <s v="P811390"/>
    <n v="261000"/>
    <n v="1"/>
    <n v="2610000"/>
    <n v="0"/>
    <n v="2610000"/>
    <n v="1"/>
    <x v="1"/>
    <n v="0"/>
    <n v="1"/>
    <d v="2022-07-12T00:00:00"/>
    <x v="1519"/>
    <n v="2610000"/>
    <n v="216630"/>
    <x v="6"/>
    <s v="cod"/>
    <n v="2393370"/>
    <n v="0.91700000000000004"/>
    <x v="2"/>
  </r>
  <r>
    <s v="ODR5765030115v"/>
    <s v="C631417L"/>
    <x v="393"/>
    <s v="P811390"/>
    <n v="261000"/>
    <n v="1"/>
    <n v="2610000"/>
    <n v="0"/>
    <n v="2610000"/>
    <n v="1"/>
    <x v="1"/>
    <n v="0"/>
    <n v="7"/>
    <d v="2022-03-07T00:00:00"/>
    <x v="1519"/>
    <n v="2610000"/>
    <n v="216630"/>
    <x v="6"/>
    <s v="Easypay"/>
    <n v="2393370"/>
    <n v="0.91700000000000004"/>
    <x v="2"/>
  </r>
  <r>
    <s v="ODR9059879950y"/>
    <s v="C814555L"/>
    <x v="29"/>
    <s v="P361163"/>
    <n v="261000"/>
    <n v="1"/>
    <n v="2610000"/>
    <n v="0"/>
    <n v="2610000"/>
    <n v="1"/>
    <x v="0"/>
    <n v="0"/>
    <n v="3"/>
    <d v="2022-05-24T00:00:00"/>
    <x v="1520"/>
    <n v="2610000"/>
    <n v="221850"/>
    <x v="8"/>
    <s v="customercredit"/>
    <n v="2388150"/>
    <n v="0.91500000000000004"/>
    <x v="2"/>
  </r>
  <r>
    <s v="ODR8342456000g"/>
    <s v="C628905L"/>
    <x v="75"/>
    <s v="P798963"/>
    <n v="261000"/>
    <n v="1"/>
    <n v="2610000"/>
    <n v="0"/>
    <n v="2610000"/>
    <n v="1"/>
    <x v="0"/>
    <n v="1"/>
    <n v="3"/>
    <d v="2021-11-07T00:00:00"/>
    <x v="1521"/>
    <n v="1566000"/>
    <n v="139374"/>
    <x v="8"/>
    <s v="customercredit"/>
    <n v="2470626"/>
    <n v="0.9466"/>
    <x v="2"/>
  </r>
  <r>
    <s v="ODR5651247050s"/>
    <s v="C814555L"/>
    <x v="312"/>
    <s v="P259978"/>
    <n v="261000"/>
    <n v="1"/>
    <n v="2610000"/>
    <n v="0"/>
    <n v="2610000"/>
    <n v="1"/>
    <x v="0"/>
    <n v="1"/>
    <n v="3"/>
    <d v="2022-05-24T00:00:00"/>
    <x v="1522"/>
    <n v="2610000"/>
    <n v="221850"/>
    <x v="8"/>
    <s v="customercredit"/>
    <n v="2388150"/>
    <n v="0.91500000000000004"/>
    <x v="2"/>
  </r>
  <r>
    <s v="ODR7539944337z"/>
    <s v="C413469L"/>
    <x v="63"/>
    <s v="P362060"/>
    <n v="130500"/>
    <n v="2"/>
    <n v="2610000"/>
    <n v="0"/>
    <n v="2610000"/>
    <n v="1"/>
    <x v="1"/>
    <n v="0"/>
    <n v="1"/>
    <d v="2022-06-09T00:00:00"/>
    <x v="1523"/>
    <n v="1333420"/>
    <n v="82650"/>
    <x v="8"/>
    <s v="cod"/>
    <n v="2444700"/>
    <n v="0.93666666666666665"/>
    <x v="2"/>
  </r>
  <r>
    <s v="ODR1987223958k"/>
    <s v="C413469L"/>
    <x v="120"/>
    <s v="P362060"/>
    <n v="130500"/>
    <n v="2"/>
    <n v="2610000"/>
    <n v="0"/>
    <n v="2610000"/>
    <n v="1"/>
    <x v="1"/>
    <n v="0"/>
    <n v="4"/>
    <d v="2022-06-09T00:00:00"/>
    <x v="1523"/>
    <n v="1333420"/>
    <n v="82650"/>
    <x v="8"/>
    <s v="Payaxis"/>
    <n v="2444700"/>
    <n v="0.93666666666666665"/>
    <x v="2"/>
  </r>
  <r>
    <s v="ODR7542676204r"/>
    <s v="C741634L"/>
    <x v="10"/>
    <s v="P821353"/>
    <n v="261000"/>
    <n v="1"/>
    <n v="2610000"/>
    <n v="0"/>
    <n v="2610000"/>
    <n v="1"/>
    <x v="0"/>
    <n v="1"/>
    <n v="1"/>
    <d v="2021-07-09T00:00:00"/>
    <x v="1524"/>
    <n v="2610000"/>
    <n v="156600"/>
    <x v="9"/>
    <s v="cod"/>
    <n v="2453400"/>
    <n v="0.94"/>
    <x v="2"/>
  </r>
  <r>
    <s v="ODR3445378208l"/>
    <s v="C806347L"/>
    <x v="168"/>
    <s v="P448337"/>
    <n v="130500"/>
    <n v="2"/>
    <n v="2610000"/>
    <n v="0"/>
    <n v="2610000"/>
    <n v="1"/>
    <x v="0"/>
    <n v="1"/>
    <n v="1"/>
    <d v="2021-12-10T00:00:00"/>
    <x v="1525"/>
    <n v="1305000"/>
    <n v="82186"/>
    <x v="7"/>
    <s v="cod"/>
    <n v="2445628"/>
    <n v="0.9370222222222222"/>
    <x v="2"/>
  </r>
  <r>
    <s v="ODR5492417915l"/>
    <s v="C849967L"/>
    <x v="150"/>
    <s v="P432408"/>
    <n v="261000"/>
    <n v="1"/>
    <n v="2610000"/>
    <n v="0"/>
    <n v="2610000"/>
    <n v="1"/>
    <x v="1"/>
    <n v="0"/>
    <n v="4"/>
    <d v="2021-07-02T00:00:00"/>
    <x v="1526"/>
    <n v="2610000"/>
    <n v="229680"/>
    <x v="7"/>
    <s v="Payaxis"/>
    <n v="2380320"/>
    <n v="0.91200000000000003"/>
    <x v="2"/>
  </r>
  <r>
    <s v="ODR8959107217z"/>
    <s v="C849967L"/>
    <x v="182"/>
    <s v="P432408"/>
    <n v="261000"/>
    <n v="1"/>
    <n v="2610000"/>
    <n v="0"/>
    <n v="2610000"/>
    <n v="1"/>
    <x v="0"/>
    <n v="1"/>
    <n v="4"/>
    <d v="2021-07-02T00:00:00"/>
    <x v="1526"/>
    <n v="2610000"/>
    <n v="229680"/>
    <x v="7"/>
    <s v="Payaxis"/>
    <n v="2380320"/>
    <n v="0.91200000000000003"/>
    <x v="2"/>
  </r>
  <r>
    <s v="ODR8269450394g"/>
    <s v="C866259L"/>
    <x v="140"/>
    <s v="P624990"/>
    <n v="261000"/>
    <n v="1"/>
    <n v="2610000"/>
    <n v="0"/>
    <n v="2610000"/>
    <n v="1"/>
    <x v="1"/>
    <n v="0"/>
    <n v="7"/>
    <d v="2022-06-04T00:00:00"/>
    <x v="1527"/>
    <n v="2610000"/>
    <n v="190530"/>
    <x v="7"/>
    <s v="Easypay"/>
    <n v="2419470"/>
    <n v="0.92700000000000005"/>
    <x v="2"/>
  </r>
  <r>
    <s v="ODR4588033519e"/>
    <s v="C791179L"/>
    <x v="111"/>
    <s v="P620186"/>
    <n v="260942"/>
    <n v="1"/>
    <n v="2609420"/>
    <n v="0"/>
    <n v="2609420"/>
    <n v="1"/>
    <x v="0"/>
    <n v="0"/>
    <n v="1"/>
    <d v="2022-02-04T00:00:00"/>
    <x v="1528"/>
    <n v="2609420"/>
    <n v="161762"/>
    <x v="9"/>
    <s v="cod"/>
    <n v="2447658"/>
    <n v="0.93800844632140479"/>
    <x v="2"/>
  </r>
  <r>
    <s v="ODR9864649803y"/>
    <s v="C162721L"/>
    <x v="113"/>
    <s v="P379242"/>
    <n v="86942"/>
    <n v="3"/>
    <n v="2608260"/>
    <n v="0"/>
    <n v="2608260"/>
    <n v="1"/>
    <x v="0"/>
    <n v="0"/>
    <n v="1"/>
    <d v="2021-07-26T00:00:00"/>
    <x v="1529"/>
    <n v="869420"/>
    <n v="54752"/>
    <x v="9"/>
    <s v="cod"/>
    <n v="2444004"/>
    <n v="0.93702468312208143"/>
    <x v="2"/>
  </r>
  <r>
    <s v="ODR5822628122p"/>
    <s v="C167007L"/>
    <x v="292"/>
    <s v="P641587"/>
    <n v="52142"/>
    <n v="5"/>
    <n v="2607100"/>
    <n v="0"/>
    <n v="2607100"/>
    <n v="1"/>
    <x v="0"/>
    <n v="0"/>
    <n v="1"/>
    <d v="2021-07-26T00:00:00"/>
    <x v="1530"/>
    <n v="521420"/>
    <n v="39092"/>
    <x v="8"/>
    <s v="cod"/>
    <n v="2411640"/>
    <n v="0.92502780867630696"/>
    <x v="0"/>
  </r>
  <r>
    <s v="ODR4531289379s"/>
    <s v="C336822L"/>
    <x v="25"/>
    <s v="P577535"/>
    <n v="260710"/>
    <n v="1"/>
    <n v="2607100"/>
    <n v="0"/>
    <n v="2607100"/>
    <n v="1"/>
    <x v="0"/>
    <n v="0"/>
    <n v="4"/>
    <d v="2022-08-04T00:00:00"/>
    <x v="1531"/>
    <n v="2607100"/>
    <n v="195518"/>
    <x v="9"/>
    <s v="Payaxis"/>
    <n v="2411582"/>
    <n v="0.92500556173526138"/>
    <x v="2"/>
  </r>
  <r>
    <s v="ODR5106386973k"/>
    <s v="C781710L"/>
    <x v="90"/>
    <s v="P813413"/>
    <n v="260710"/>
    <n v="1"/>
    <n v="2607100"/>
    <n v="0"/>
    <n v="2607100"/>
    <n v="1"/>
    <x v="0"/>
    <n v="0"/>
    <n v="1"/>
    <d v="2021-11-23T00:00:00"/>
    <x v="1532"/>
    <n v="2607100"/>
    <n v="156426"/>
    <x v="9"/>
    <s v="cod"/>
    <n v="2450674"/>
    <n v="0.94"/>
    <x v="2"/>
  </r>
  <r>
    <s v="ODR2957437548i"/>
    <s v="C434444L"/>
    <x v="154"/>
    <s v="P526005"/>
    <n v="257868"/>
    <n v="1"/>
    <n v="2578680"/>
    <n v="0"/>
    <n v="2578680"/>
    <n v="1"/>
    <x v="0"/>
    <n v="0"/>
    <n v="1"/>
    <d v="2021-07-13T00:00:00"/>
    <x v="1533"/>
    <n v="2578680"/>
    <n v="167562"/>
    <x v="10"/>
    <s v="cod"/>
    <n v="2411118"/>
    <n v="0.93502024291497976"/>
    <x v="2"/>
  </r>
  <r>
    <s v="ODR9422882974b"/>
    <s v="C866995L"/>
    <x v="304"/>
    <s v="P616244"/>
    <n v="256650"/>
    <n v="1"/>
    <n v="2566500"/>
    <n v="0"/>
    <n v="2566500"/>
    <n v="1"/>
    <x v="0"/>
    <n v="1"/>
    <n v="1"/>
    <d v="2022-03-01T00:00:00"/>
    <x v="1491"/>
    <n v="2737600"/>
    <n v="177944"/>
    <x v="9"/>
    <s v="cod"/>
    <n v="2388556"/>
    <n v="0.93066666666666664"/>
    <x v="2"/>
  </r>
  <r>
    <s v="ODR6037625978n"/>
    <s v="C995819L"/>
    <x v="76"/>
    <s v="P547814"/>
    <n v="127600"/>
    <n v="2"/>
    <n v="2552000"/>
    <n v="0"/>
    <n v="2552000"/>
    <n v="1"/>
    <x v="0"/>
    <n v="0"/>
    <n v="3"/>
    <d v="2022-07-21T00:00:00"/>
    <x v="1534"/>
    <n v="1276000"/>
    <n v="89320"/>
    <x v="6"/>
    <s v="customercredit"/>
    <n v="2373360"/>
    <n v="0.93"/>
    <x v="2"/>
  </r>
  <r>
    <s v="ODR1441255567m"/>
    <s v="C649461L"/>
    <x v="187"/>
    <s v="P773860"/>
    <n v="127600"/>
    <n v="2"/>
    <n v="2552000"/>
    <n v="0"/>
    <n v="2552000"/>
    <n v="1"/>
    <x v="0"/>
    <n v="1"/>
    <n v="1"/>
    <d v="2021-07-21T00:00:00"/>
    <x v="1535"/>
    <n v="1276000"/>
    <n v="80388"/>
    <x v="8"/>
    <s v="cod"/>
    <n v="2391224"/>
    <n v="0.93700000000000006"/>
    <x v="2"/>
  </r>
  <r>
    <s v="ODR1954071718d"/>
    <s v="C862302L"/>
    <x v="93"/>
    <s v="P605927"/>
    <n v="63800"/>
    <n v="4"/>
    <n v="2552000"/>
    <n v="0"/>
    <n v="2552000"/>
    <n v="1"/>
    <x v="1"/>
    <n v="0"/>
    <n v="1"/>
    <d v="2022-01-24T00:00:00"/>
    <x v="1536"/>
    <n v="638000"/>
    <n v="53592"/>
    <x v="8"/>
    <s v="cod"/>
    <n v="2337632"/>
    <n v="0.91600000000000004"/>
    <x v="2"/>
  </r>
  <r>
    <s v="ODR9776501030a"/>
    <s v="C414142L"/>
    <x v="130"/>
    <s v="P784023"/>
    <n v="255200"/>
    <n v="1"/>
    <n v="2552000"/>
    <n v="0"/>
    <n v="2552000"/>
    <n v="1"/>
    <x v="0"/>
    <n v="1"/>
    <n v="3"/>
    <d v="2022-08-09T00:00:00"/>
    <x v="1537"/>
    <n v="2552000"/>
    <n v="227128"/>
    <x v="8"/>
    <s v="customercredit"/>
    <n v="2324872"/>
    <n v="0.91100000000000003"/>
    <x v="2"/>
  </r>
  <r>
    <s v="ODR9993289293e"/>
    <s v="C417245L"/>
    <x v="28"/>
    <s v="P365336"/>
    <n v="255200"/>
    <n v="1"/>
    <n v="2552000"/>
    <n v="0"/>
    <n v="2552000"/>
    <n v="1"/>
    <x v="1"/>
    <n v="0"/>
    <n v="7"/>
    <d v="2022-07-26T00:00:00"/>
    <x v="1538"/>
    <n v="2552000"/>
    <n v="188848"/>
    <x v="9"/>
    <s v="Easypay"/>
    <n v="2363152"/>
    <n v="0.92600000000000005"/>
    <x v="2"/>
  </r>
  <r>
    <s v="ODR6976658264i"/>
    <s v="C861468L"/>
    <x v="126"/>
    <s v="P885797"/>
    <n v="127542"/>
    <n v="2"/>
    <n v="2550840"/>
    <n v="0"/>
    <n v="2550840"/>
    <n v="1"/>
    <x v="0"/>
    <n v="0"/>
    <n v="1"/>
    <d v="2021-08-19T00:00:00"/>
    <x v="1539"/>
    <n v="1275420"/>
    <n v="91814"/>
    <x v="5"/>
    <s v="cod"/>
    <n v="2367212"/>
    <n v="0.92801273306048204"/>
    <x v="2"/>
  </r>
  <r>
    <s v="ODR6792892783g"/>
    <s v="C631869L"/>
    <x v="390"/>
    <s v="P497269"/>
    <n v="254910"/>
    <n v="1"/>
    <n v="2549100"/>
    <n v="0"/>
    <n v="2549100"/>
    <n v="1"/>
    <x v="1"/>
    <n v="0"/>
    <n v="9"/>
    <d v="2021-07-07T00:00:00"/>
    <x v="1070"/>
    <n v="2549100"/>
    <n v="191168"/>
    <x v="12"/>
    <s v="mygateway"/>
    <n v="2357932"/>
    <n v="0.9250056882821388"/>
    <x v="2"/>
  </r>
  <r>
    <s v="ODR4687789276e"/>
    <s v="C534503L"/>
    <x v="124"/>
    <s v="P504961"/>
    <n v="253982"/>
    <n v="1"/>
    <n v="2539820"/>
    <n v="0"/>
    <n v="2539820"/>
    <n v="1"/>
    <x v="0"/>
    <n v="0"/>
    <n v="1"/>
    <d v="2022-03-21T00:00:00"/>
    <x v="1540"/>
    <n v="2539820"/>
    <n v="165068"/>
    <x v="10"/>
    <s v="cod"/>
    <n v="2374752"/>
    <n v="0.93500799269239554"/>
    <x v="2"/>
  </r>
  <r>
    <s v="ODR8722075182i"/>
    <s v="C302068L"/>
    <x v="116"/>
    <s v="P497940"/>
    <n v="36250"/>
    <n v="7"/>
    <n v="2537500"/>
    <n v="0"/>
    <n v="2537500"/>
    <n v="1"/>
    <x v="1"/>
    <n v="0"/>
    <n v="1"/>
    <d v="2022-03-09T00:00:00"/>
    <x v="1541"/>
    <n v="362500"/>
    <n v="24650"/>
    <x v="14"/>
    <s v="cod"/>
    <n v="2364950"/>
    <n v="0.93200000000000005"/>
    <x v="0"/>
  </r>
  <r>
    <s v="ODR8699875735j"/>
    <s v="C996508L"/>
    <x v="220"/>
    <s v="P811297"/>
    <n v="252300"/>
    <n v="1"/>
    <n v="2523000"/>
    <n v="0"/>
    <n v="2523000"/>
    <n v="1"/>
    <x v="1"/>
    <n v="0"/>
    <n v="1"/>
    <d v="2021-07-10T00:00:00"/>
    <x v="1542"/>
    <n v="2523000"/>
    <n v="189196"/>
    <x v="2"/>
    <s v="cod"/>
    <n v="2333804"/>
    <n v="0.92501149425287355"/>
    <x v="2"/>
  </r>
  <r>
    <s v="ODR8950651036y"/>
    <s v="C541943L"/>
    <x v="241"/>
    <s v="P238790"/>
    <n v="252300"/>
    <n v="1"/>
    <n v="2523000"/>
    <n v="0"/>
    <n v="2523000"/>
    <n v="1"/>
    <x v="0"/>
    <n v="1"/>
    <n v="1"/>
    <d v="2021-07-21T00:00:00"/>
    <x v="1543"/>
    <n v="2523000"/>
    <n v="196794"/>
    <x v="2"/>
    <s v="cod"/>
    <n v="2326206"/>
    <n v="0.92200000000000004"/>
    <x v="2"/>
  </r>
  <r>
    <s v="ODR4936370730h"/>
    <s v="C681607L"/>
    <x v="45"/>
    <s v="P698028"/>
    <n v="42050"/>
    <n v="6"/>
    <n v="2523000"/>
    <n v="0"/>
    <n v="2523000"/>
    <n v="1"/>
    <x v="0"/>
    <n v="1"/>
    <n v="1"/>
    <d v="2022-03-15T00:00:00"/>
    <x v="1544"/>
    <n v="403100"/>
    <n v="29000"/>
    <x v="11"/>
    <s v="cod"/>
    <n v="2349000"/>
    <n v="0.93103448275862066"/>
    <x v="0"/>
  </r>
  <r>
    <s v="ODR9626731729h"/>
    <s v="C171592L"/>
    <x v="258"/>
    <s v="P625189"/>
    <n v="50460"/>
    <n v="5"/>
    <n v="2523000"/>
    <n v="0"/>
    <n v="2523000"/>
    <n v="1"/>
    <x v="0"/>
    <n v="1"/>
    <n v="1"/>
    <d v="2021-08-07T00:00:00"/>
    <x v="1545"/>
    <n v="504600"/>
    <n v="40832"/>
    <x v="11"/>
    <s v="cod"/>
    <n v="2318840"/>
    <n v="0.91908045977011499"/>
    <x v="0"/>
  </r>
  <r>
    <s v="ODR7203451324z"/>
    <s v="C373144L"/>
    <x v="211"/>
    <s v="P197821"/>
    <n v="125280"/>
    <n v="2"/>
    <n v="2505600"/>
    <n v="0"/>
    <n v="2505600"/>
    <n v="1"/>
    <x v="0"/>
    <n v="0"/>
    <n v="3"/>
    <d v="2022-01-02T00:00:00"/>
    <x v="183"/>
    <n v="1252800"/>
    <n v="77662"/>
    <x v="5"/>
    <s v="customercredit"/>
    <n v="2350276"/>
    <n v="0.93800925925925926"/>
    <x v="2"/>
  </r>
  <r>
    <s v="ODR1562600840f"/>
    <s v="C241633L"/>
    <x v="110"/>
    <s v="P286786"/>
    <n v="250270"/>
    <n v="1"/>
    <n v="2502700"/>
    <n v="0"/>
    <n v="2502700"/>
    <n v="1"/>
    <x v="0"/>
    <n v="1"/>
    <n v="1"/>
    <d v="2022-01-09T00:00:00"/>
    <x v="1546"/>
    <n v="2241700"/>
    <n v="152424"/>
    <x v="1"/>
    <s v="cod"/>
    <n v="2350276"/>
    <n v="0.9390961761297798"/>
    <x v="2"/>
  </r>
  <r>
    <s v="ODR1329335056b"/>
    <s v="C474548L"/>
    <x v="57"/>
    <s v="P396098"/>
    <n v="83404"/>
    <n v="3"/>
    <n v="2502120"/>
    <n v="0"/>
    <n v="2502120"/>
    <n v="1"/>
    <x v="0"/>
    <n v="1"/>
    <n v="1"/>
    <d v="2021-08-10T00:00:00"/>
    <x v="1547"/>
    <n v="342200"/>
    <n v="27666"/>
    <x v="0"/>
    <s v="cod"/>
    <n v="2419122"/>
    <n v="0.96682892906815021"/>
    <x v="0"/>
  </r>
  <r>
    <s v="ODR5431105185c"/>
    <s v="C420781L"/>
    <x v="31"/>
    <s v="P197609"/>
    <n v="249400"/>
    <n v="1"/>
    <n v="2494000"/>
    <n v="0"/>
    <n v="2494000"/>
    <n v="1"/>
    <x v="0"/>
    <n v="0"/>
    <n v="1"/>
    <d v="2022-07-28T00:00:00"/>
    <x v="1548"/>
    <n v="2494000"/>
    <n v="202014"/>
    <x v="8"/>
    <s v="cod"/>
    <n v="2291986"/>
    <n v="0.91900000000000004"/>
    <x v="2"/>
  </r>
  <r>
    <s v="ODR8718346296m"/>
    <s v="C849740L"/>
    <x v="125"/>
    <s v="P799062"/>
    <n v="124584"/>
    <n v="2"/>
    <n v="2491680"/>
    <n v="0"/>
    <n v="2491680"/>
    <n v="1"/>
    <x v="1"/>
    <n v="0"/>
    <n v="4"/>
    <d v="2021-07-20T00:00:00"/>
    <x v="1549"/>
    <n v="1245840"/>
    <n v="89668"/>
    <x v="9"/>
    <s v="Payaxis"/>
    <n v="2312344"/>
    <n v="0.92802607076350097"/>
    <x v="2"/>
  </r>
  <r>
    <s v="ODR3858053614i"/>
    <s v="C987789L"/>
    <x v="341"/>
    <s v="P838057"/>
    <n v="248994"/>
    <n v="1"/>
    <n v="2489940"/>
    <n v="0"/>
    <n v="2489940"/>
    <n v="1"/>
    <x v="0"/>
    <n v="1"/>
    <n v="1"/>
    <d v="2022-01-23T00:00:00"/>
    <x v="93"/>
    <n v="2523000"/>
    <n v="163966"/>
    <x v="1"/>
    <s v="cod"/>
    <n v="2325974"/>
    <n v="0.93414861402282789"/>
    <x v="2"/>
  </r>
  <r>
    <s v="ODR6797225528u"/>
    <s v="C417708L"/>
    <x v="251"/>
    <s v="P716922"/>
    <n v="248820"/>
    <n v="1"/>
    <n v="2488200"/>
    <n v="0"/>
    <n v="2488200"/>
    <n v="1"/>
    <x v="0"/>
    <n v="0"/>
    <n v="1"/>
    <d v="2022-02-14T00:00:00"/>
    <x v="1550"/>
    <n v="2488200"/>
    <n v="181598"/>
    <x v="8"/>
    <s v="cod"/>
    <n v="2306602"/>
    <n v="0.92701631701631704"/>
    <x v="2"/>
  </r>
  <r>
    <s v="ODR3022302803g"/>
    <s v="C417708L"/>
    <x v="245"/>
    <s v="P716922"/>
    <n v="248820"/>
    <n v="1"/>
    <n v="2488200"/>
    <n v="0"/>
    <n v="2488200"/>
    <n v="1"/>
    <x v="0"/>
    <n v="0"/>
    <n v="1"/>
    <d v="2022-02-14T00:00:00"/>
    <x v="1550"/>
    <n v="2488200"/>
    <n v="181598"/>
    <x v="8"/>
    <s v="cod"/>
    <n v="2306602"/>
    <n v="0.92701631701631704"/>
    <x v="2"/>
  </r>
  <r>
    <s v="ODR1999877776x"/>
    <s v="C637883L"/>
    <x v="50"/>
    <s v="P716922"/>
    <n v="248820"/>
    <n v="1"/>
    <n v="2488200"/>
    <n v="0"/>
    <n v="2488200"/>
    <n v="1"/>
    <x v="0"/>
    <n v="0"/>
    <n v="1"/>
    <d v="2022-03-13T00:00:00"/>
    <x v="1550"/>
    <n v="2488200"/>
    <n v="181598"/>
    <x v="8"/>
    <s v="cod"/>
    <n v="2306602"/>
    <n v="0.92701631701631704"/>
    <x v="2"/>
  </r>
  <r>
    <s v="ODR7704618853j"/>
    <s v="C525405L"/>
    <x v="159"/>
    <s v="P347238"/>
    <n v="247950"/>
    <n v="1"/>
    <n v="2479500"/>
    <n v="0"/>
    <n v="2479500"/>
    <n v="1"/>
    <x v="0"/>
    <n v="0"/>
    <n v="1"/>
    <d v="2021-07-24T00:00:00"/>
    <x v="1515"/>
    <n v="2479500"/>
    <n v="161124"/>
    <x v="6"/>
    <s v="cod"/>
    <n v="2318376"/>
    <n v="0.93501754385964908"/>
    <x v="2"/>
  </r>
  <r>
    <s v="ODR8481804789h"/>
    <s v="C901461L"/>
    <x v="197"/>
    <s v="P227866"/>
    <n v="247950"/>
    <n v="1"/>
    <n v="2479500"/>
    <n v="0"/>
    <n v="2479500"/>
    <n v="1"/>
    <x v="0"/>
    <n v="0"/>
    <n v="1"/>
    <d v="2021-10-04T00:00:00"/>
    <x v="1516"/>
    <n v="2479500"/>
    <n v="220632"/>
    <x v="6"/>
    <s v="cod"/>
    <n v="2258868"/>
    <n v="0.91101754385964917"/>
    <x v="2"/>
  </r>
  <r>
    <s v="ODR1723200177y"/>
    <s v="C714340L"/>
    <x v="331"/>
    <s v="P899811"/>
    <n v="247138"/>
    <n v="1"/>
    <n v="2471380"/>
    <n v="0"/>
    <n v="2471380"/>
    <n v="1"/>
    <x v="0"/>
    <n v="0"/>
    <n v="1"/>
    <d v="2022-01-06T00:00:00"/>
    <x v="1551"/>
    <n v="2471380"/>
    <n v="202652"/>
    <x v="1"/>
    <s v="cod"/>
    <n v="2268728"/>
    <n v="0.91800046937338653"/>
    <x v="2"/>
  </r>
  <r>
    <s v="ODR6841356038m"/>
    <s v="C509023L"/>
    <x v="325"/>
    <s v="P123682"/>
    <n v="123250"/>
    <n v="2"/>
    <n v="2465000"/>
    <n v="0"/>
    <n v="2465000"/>
    <n v="1"/>
    <x v="1"/>
    <n v="0"/>
    <n v="1"/>
    <d v="2021-12-17T00:00:00"/>
    <x v="1552"/>
    <n v="1232500"/>
    <n v="96106"/>
    <x v="8"/>
    <s v="cod"/>
    <n v="2272788"/>
    <n v="0.92202352941176469"/>
    <x v="2"/>
  </r>
  <r>
    <s v="ODR6149921127f"/>
    <s v="C780896L"/>
    <x v="273"/>
    <s v="P447878"/>
    <n v="24650"/>
    <n v="10"/>
    <n v="2465000"/>
    <n v="0"/>
    <n v="2465000"/>
    <n v="1"/>
    <x v="0"/>
    <n v="1"/>
    <n v="1"/>
    <d v="2021-07-21T00:00:00"/>
    <x v="170"/>
    <n v="246500"/>
    <n v="19952"/>
    <x v="11"/>
    <s v="cod"/>
    <n v="2265480"/>
    <n v="0.91905882352941182"/>
    <x v="0"/>
  </r>
  <r>
    <s v="ODR8807486387l"/>
    <s v="C595846L"/>
    <x v="197"/>
    <s v="P983623"/>
    <n v="24650"/>
    <n v="10"/>
    <n v="2465000"/>
    <n v="0"/>
    <n v="2465000"/>
    <n v="1"/>
    <x v="0"/>
    <n v="0"/>
    <n v="1"/>
    <d v="2021-10-12T00:00:00"/>
    <x v="1553"/>
    <n v="246500"/>
    <n v="16762"/>
    <x v="11"/>
    <s v="cod"/>
    <n v="2297380"/>
    <n v="0.93200000000000005"/>
    <x v="0"/>
  </r>
  <r>
    <s v="ODR6515158916g"/>
    <s v="C603530L"/>
    <x v="237"/>
    <s v="P139004"/>
    <n v="246442"/>
    <n v="1"/>
    <n v="2464420"/>
    <n v="0"/>
    <n v="2464420"/>
    <n v="1"/>
    <x v="0"/>
    <n v="0"/>
    <n v="1"/>
    <d v="2021-07-28T00:00:00"/>
    <x v="1554"/>
    <n v="2464420"/>
    <n v="179858"/>
    <x v="7"/>
    <s v="cod"/>
    <n v="2284562"/>
    <n v="0.92701812191103794"/>
    <x v="2"/>
  </r>
  <r>
    <s v="ODR6955385969s"/>
    <s v="C636191L"/>
    <x v="83"/>
    <s v="P150168"/>
    <n v="246442"/>
    <n v="1"/>
    <n v="2464420"/>
    <n v="0"/>
    <n v="2464420"/>
    <n v="1"/>
    <x v="0"/>
    <n v="0"/>
    <n v="1"/>
    <d v="2021-07-09T00:00:00"/>
    <x v="1555"/>
    <n v="2464420"/>
    <n v="174928"/>
    <x v="7"/>
    <s v="cod"/>
    <n v="2289492"/>
    <n v="0.92901859261002584"/>
    <x v="2"/>
  </r>
  <r>
    <s v="ODR9102531012q"/>
    <s v="C456281L"/>
    <x v="9"/>
    <s v="P913675"/>
    <n v="244760"/>
    <n v="1"/>
    <n v="2447600"/>
    <n v="0"/>
    <n v="2447600"/>
    <n v="1"/>
    <x v="1"/>
    <n v="0"/>
    <n v="4"/>
    <d v="2021-11-16T00:00:00"/>
    <x v="1556"/>
    <n v="255200"/>
    <n v="20880"/>
    <x v="14"/>
    <s v="Payaxis"/>
    <n v="2426720"/>
    <n v="0.99146919431279623"/>
    <x v="0"/>
  </r>
  <r>
    <s v="ODR6640490840o"/>
    <s v="C205939L"/>
    <x v="150"/>
    <s v="P913675"/>
    <n v="244760"/>
    <n v="1"/>
    <n v="2447600"/>
    <n v="0"/>
    <n v="2447600"/>
    <n v="1"/>
    <x v="1"/>
    <n v="0"/>
    <n v="4"/>
    <d v="2022-02-10T00:00:00"/>
    <x v="1556"/>
    <n v="255200"/>
    <n v="20880"/>
    <x v="14"/>
    <s v="Payaxis"/>
    <n v="2426720"/>
    <n v="0.99146919431279623"/>
    <x v="0"/>
  </r>
  <r>
    <s v="ODR4338911817m"/>
    <s v="C948713L"/>
    <x v="315"/>
    <s v="P147289"/>
    <n v="244296"/>
    <n v="1"/>
    <n v="2442960"/>
    <n v="0"/>
    <n v="2442960"/>
    <n v="1"/>
    <x v="0"/>
    <n v="1"/>
    <n v="1"/>
    <d v="2021-08-06T00:00:00"/>
    <x v="1557"/>
    <n v="3016000"/>
    <n v="199056"/>
    <x v="7"/>
    <s v="cod"/>
    <n v="2243904"/>
    <n v="0.91851851851851851"/>
    <x v="2"/>
  </r>
  <r>
    <s v="ODR8919877590d"/>
    <s v="C199888L"/>
    <x v="317"/>
    <s v="P147289"/>
    <n v="244296"/>
    <n v="1"/>
    <n v="2442960"/>
    <n v="0"/>
    <n v="2442960"/>
    <n v="1"/>
    <x v="0"/>
    <n v="0"/>
    <n v="16"/>
    <d v="2021-09-23T00:00:00"/>
    <x v="1557"/>
    <n v="3016000"/>
    <n v="199056"/>
    <x v="7"/>
    <s v="financesettlement"/>
    <n v="2243904"/>
    <n v="0.91851851851851851"/>
    <x v="2"/>
  </r>
  <r>
    <s v="ODR4664724714c"/>
    <s v="C736830L"/>
    <x v="142"/>
    <s v="P147289"/>
    <n v="244296"/>
    <n v="1"/>
    <n v="2442960"/>
    <n v="0"/>
    <n v="2442960"/>
    <n v="1"/>
    <x v="0"/>
    <n v="1"/>
    <n v="1"/>
    <d v="2021-07-21T00:00:00"/>
    <x v="1557"/>
    <n v="3016000"/>
    <n v="199056"/>
    <x v="7"/>
    <s v="cod"/>
    <n v="2243904"/>
    <n v="0.91851851851851851"/>
    <x v="2"/>
  </r>
  <r>
    <s v="ODR5716814693l"/>
    <s v="C509772L"/>
    <x v="178"/>
    <s v="P147289"/>
    <n v="244296"/>
    <n v="1"/>
    <n v="2442960"/>
    <n v="0"/>
    <n v="2442960"/>
    <n v="1"/>
    <x v="0"/>
    <n v="1"/>
    <n v="1"/>
    <d v="2021-10-02T00:00:00"/>
    <x v="1557"/>
    <n v="3016000"/>
    <n v="199056"/>
    <x v="7"/>
    <s v="cod"/>
    <n v="2243904"/>
    <n v="0.91851851851851851"/>
    <x v="2"/>
  </r>
  <r>
    <s v="ODR7053863000w"/>
    <s v="C203164L"/>
    <x v="364"/>
    <s v="P405758"/>
    <n v="243600"/>
    <n v="1"/>
    <n v="2436000"/>
    <n v="0"/>
    <n v="2436000"/>
    <n v="1"/>
    <x v="1"/>
    <n v="0"/>
    <n v="4"/>
    <d v="2021-10-25T00:00:00"/>
    <x v="1558"/>
    <n v="2094960"/>
    <n v="131950"/>
    <x v="10"/>
    <s v="Payaxis"/>
    <n v="2304050"/>
    <n v="0.9458333333333333"/>
    <x v="2"/>
  </r>
  <r>
    <s v="ODR8927316241f"/>
    <s v="C996448L"/>
    <x v="365"/>
    <s v="P888526"/>
    <n v="243600"/>
    <n v="1"/>
    <n v="2436000"/>
    <n v="0"/>
    <n v="2436000"/>
    <n v="1"/>
    <x v="0"/>
    <n v="1"/>
    <n v="1"/>
    <d v="2021-10-20T00:00:00"/>
    <x v="1559"/>
    <n v="2436000"/>
    <n v="219240"/>
    <x v="6"/>
    <s v="cod"/>
    <n v="2216760"/>
    <n v="0.91"/>
    <x v="2"/>
  </r>
  <r>
    <s v="ODR8043718933w"/>
    <s v="C996448L"/>
    <x v="325"/>
    <s v="P888526"/>
    <n v="243600"/>
    <n v="1"/>
    <n v="2436000"/>
    <n v="0"/>
    <n v="2436000"/>
    <n v="1"/>
    <x v="0"/>
    <n v="1"/>
    <n v="1"/>
    <d v="2021-10-20T00:00:00"/>
    <x v="1559"/>
    <n v="2436000"/>
    <n v="219240"/>
    <x v="6"/>
    <s v="cod"/>
    <n v="2216760"/>
    <n v="0.91"/>
    <x v="2"/>
  </r>
  <r>
    <s v="ODR5948921170n"/>
    <s v="C214319L"/>
    <x v="347"/>
    <s v="P134557"/>
    <n v="243600"/>
    <n v="1"/>
    <n v="2436000"/>
    <n v="0"/>
    <n v="2436000"/>
    <n v="1"/>
    <x v="0"/>
    <n v="1"/>
    <n v="1"/>
    <d v="2021-12-12T00:00:00"/>
    <x v="1560"/>
    <n v="2436000"/>
    <n v="168084"/>
    <x v="6"/>
    <s v="cod"/>
    <n v="2267916"/>
    <n v="0.93100000000000005"/>
    <x v="2"/>
  </r>
  <r>
    <s v="ODR6997252810r"/>
    <s v="C355709L"/>
    <x v="60"/>
    <s v="P888526"/>
    <n v="243600"/>
    <n v="1"/>
    <n v="2436000"/>
    <n v="0"/>
    <n v="2436000"/>
    <n v="1"/>
    <x v="1"/>
    <n v="0"/>
    <n v="1"/>
    <d v="2022-04-10T00:00:00"/>
    <x v="1559"/>
    <n v="2436000"/>
    <n v="219240"/>
    <x v="6"/>
    <s v="cod"/>
    <n v="2216760"/>
    <n v="0.91"/>
    <x v="2"/>
  </r>
  <r>
    <s v="ODR8846971510u"/>
    <s v="C118268L"/>
    <x v="301"/>
    <s v="P885558"/>
    <n v="81200"/>
    <n v="3"/>
    <n v="2436000"/>
    <n v="0"/>
    <n v="2436000"/>
    <n v="1"/>
    <x v="0"/>
    <n v="0"/>
    <n v="1"/>
    <d v="2022-02-20T00:00:00"/>
    <x v="1369"/>
    <n v="812000"/>
    <n v="52780"/>
    <x v="6"/>
    <s v="cod"/>
    <n v="2277660"/>
    <n v="0.93500000000000005"/>
    <x v="2"/>
  </r>
  <r>
    <s v="ODR4395714218i"/>
    <s v="C686513L"/>
    <x v="56"/>
    <s v="P343074"/>
    <n v="121800"/>
    <n v="2"/>
    <n v="2436000"/>
    <n v="0"/>
    <n v="2436000"/>
    <n v="1"/>
    <x v="0"/>
    <n v="0"/>
    <n v="1"/>
    <d v="2022-06-16T00:00:00"/>
    <x v="1561"/>
    <n v="1740000"/>
    <n v="128760"/>
    <x v="6"/>
    <s v="cod"/>
    <n v="2178480"/>
    <n v="0.89428571428571424"/>
    <x v="2"/>
  </r>
  <r>
    <s v="ODR1897832624b"/>
    <s v="C509164L"/>
    <x v="324"/>
    <s v="P514715"/>
    <n v="243600"/>
    <n v="1"/>
    <n v="2436000"/>
    <n v="0"/>
    <n v="2436000"/>
    <n v="1"/>
    <x v="0"/>
    <n v="1"/>
    <n v="1"/>
    <d v="2021-07-15T00:00:00"/>
    <x v="1562"/>
    <n v="2436000"/>
    <n v="172956"/>
    <x v="8"/>
    <s v="cod"/>
    <n v="2263044"/>
    <n v="0.92900000000000005"/>
    <x v="2"/>
  </r>
  <r>
    <s v="ODR4780322299i"/>
    <s v="C875125L"/>
    <x v="252"/>
    <s v="P113963"/>
    <n v="243600"/>
    <n v="1"/>
    <n v="2436000"/>
    <n v="0"/>
    <n v="2436000"/>
    <n v="1"/>
    <x v="0"/>
    <n v="1"/>
    <n v="1"/>
    <d v="2022-02-04T00:00:00"/>
    <x v="1563"/>
    <n v="2436000"/>
    <n v="182700"/>
    <x v="8"/>
    <s v="cod"/>
    <n v="2253300"/>
    <n v="0.92500000000000004"/>
    <x v="2"/>
  </r>
  <r>
    <s v="ODR5211561369m"/>
    <s v="C238230L"/>
    <x v="88"/>
    <s v="P113625"/>
    <n v="243600"/>
    <n v="1"/>
    <n v="2436000"/>
    <n v="0"/>
    <n v="2436000"/>
    <n v="1"/>
    <x v="1"/>
    <n v="0"/>
    <n v="4"/>
    <d v="2022-07-08T00:00:00"/>
    <x v="1564"/>
    <n v="2436000"/>
    <n v="199752"/>
    <x v="14"/>
    <s v="Payaxis"/>
    <n v="2236248"/>
    <n v="0.91800000000000004"/>
    <x v="2"/>
  </r>
  <r>
    <s v="ODR7754671496r"/>
    <s v="C238230L"/>
    <x v="71"/>
    <s v="P113625"/>
    <n v="243600"/>
    <n v="1"/>
    <n v="2436000"/>
    <n v="0"/>
    <n v="2436000"/>
    <n v="1"/>
    <x v="0"/>
    <n v="1"/>
    <n v="4"/>
    <d v="2022-07-08T00:00:00"/>
    <x v="1564"/>
    <n v="2436000"/>
    <n v="199752"/>
    <x v="14"/>
    <s v="Payaxis"/>
    <n v="2236248"/>
    <n v="0.91800000000000004"/>
    <x v="2"/>
  </r>
  <r>
    <s v="ODR5425546135q"/>
    <s v="C872680L"/>
    <x v="31"/>
    <s v="P113625"/>
    <n v="243600"/>
    <n v="1"/>
    <n v="2436000"/>
    <n v="0"/>
    <n v="2436000"/>
    <n v="1"/>
    <x v="0"/>
    <n v="1"/>
    <n v="1"/>
    <d v="2022-03-13T00:00:00"/>
    <x v="1564"/>
    <n v="2436000"/>
    <n v="199752"/>
    <x v="14"/>
    <s v="cod"/>
    <n v="2236248"/>
    <n v="0.91800000000000004"/>
    <x v="2"/>
  </r>
  <r>
    <s v="ODR6016016023n"/>
    <s v="C898787L"/>
    <x v="170"/>
    <s v="P504548"/>
    <n v="243600"/>
    <n v="1"/>
    <n v="2436000"/>
    <n v="0"/>
    <n v="2436000"/>
    <n v="1"/>
    <x v="0"/>
    <n v="1"/>
    <n v="1"/>
    <d v="2021-08-14T00:00:00"/>
    <x v="1565"/>
    <n v="2436000"/>
    <n v="209496"/>
    <x v="9"/>
    <s v="cod"/>
    <n v="2226504"/>
    <n v="0.91400000000000003"/>
    <x v="2"/>
  </r>
  <r>
    <s v="ODR8618952928n"/>
    <s v="C269732L"/>
    <x v="260"/>
    <s v="P581513"/>
    <n v="243600"/>
    <n v="1"/>
    <n v="2436000"/>
    <n v="0"/>
    <n v="2436000"/>
    <n v="1"/>
    <x v="0"/>
    <n v="1"/>
    <n v="1"/>
    <d v="2021-09-23T00:00:00"/>
    <x v="1566"/>
    <n v="2436000"/>
    <n v="197316"/>
    <x v="9"/>
    <s v="cod"/>
    <n v="2238684"/>
    <n v="0.91900000000000004"/>
    <x v="2"/>
  </r>
  <r>
    <s v="ODR6521263368t"/>
    <s v="C514998L"/>
    <x v="312"/>
    <s v="P628602"/>
    <n v="243600"/>
    <n v="1"/>
    <n v="2436000"/>
    <n v="0"/>
    <n v="2436000"/>
    <n v="1"/>
    <x v="0"/>
    <n v="0"/>
    <n v="4"/>
    <d v="2022-08-06T00:00:00"/>
    <x v="1567"/>
    <n v="2436000"/>
    <n v="148596"/>
    <x v="9"/>
    <s v="Payaxis"/>
    <n v="2287404"/>
    <n v="0.93899999999999995"/>
    <x v="2"/>
  </r>
  <r>
    <s v="ODR8705898719z"/>
    <s v="C516797L"/>
    <x v="224"/>
    <s v="P350243"/>
    <n v="243600"/>
    <n v="1"/>
    <n v="2436000"/>
    <n v="0"/>
    <n v="2436000"/>
    <n v="1"/>
    <x v="0"/>
    <n v="0"/>
    <n v="1"/>
    <d v="2022-05-05T00:00:00"/>
    <x v="1568"/>
    <n v="2436000"/>
    <n v="153468"/>
    <x v="9"/>
    <s v="cod"/>
    <n v="2282532"/>
    <n v="0.93700000000000006"/>
    <x v="2"/>
  </r>
  <r>
    <s v="ODR8544824299z"/>
    <s v="C773779L"/>
    <x v="72"/>
    <s v="P711805"/>
    <n v="243600"/>
    <n v="1"/>
    <n v="2436000"/>
    <n v="0"/>
    <n v="2436000"/>
    <n v="1"/>
    <x v="0"/>
    <n v="1"/>
    <n v="4"/>
    <d v="2022-08-02T00:00:00"/>
    <x v="1569"/>
    <n v="2436000"/>
    <n v="190008"/>
    <x v="9"/>
    <s v="Payaxis"/>
    <n v="2245992"/>
    <n v="0.92200000000000004"/>
    <x v="2"/>
  </r>
  <r>
    <s v="ODR1438450196z"/>
    <s v="C469380L"/>
    <x v="26"/>
    <s v="P875648"/>
    <n v="243600"/>
    <n v="1"/>
    <n v="2436000"/>
    <n v="0"/>
    <n v="2436000"/>
    <n v="1"/>
    <x v="0"/>
    <n v="0"/>
    <n v="7"/>
    <d v="2022-06-15T00:00:00"/>
    <x v="1570"/>
    <n v="2436000"/>
    <n v="202188"/>
    <x v="9"/>
    <s v="Easypay"/>
    <n v="2233812"/>
    <n v="0.91700000000000004"/>
    <x v="2"/>
  </r>
  <r>
    <s v="ODR3780890476y"/>
    <s v="C505120L"/>
    <x v="146"/>
    <s v="P119010"/>
    <n v="243600"/>
    <n v="1"/>
    <n v="2436000"/>
    <n v="0"/>
    <n v="2436000"/>
    <n v="1"/>
    <x v="1"/>
    <n v="0"/>
    <n v="4"/>
    <d v="2022-06-08T00:00:00"/>
    <x v="1571"/>
    <n v="2436000"/>
    <n v="202188"/>
    <x v="9"/>
    <s v="Payaxis"/>
    <n v="2233812"/>
    <n v="0.91700000000000004"/>
    <x v="2"/>
  </r>
  <r>
    <s v="ODR5188604191x"/>
    <s v="C712908L"/>
    <x v="158"/>
    <s v="P235292"/>
    <n v="12180"/>
    <n v="20"/>
    <n v="2436000"/>
    <n v="0"/>
    <n v="2436000"/>
    <n v="1"/>
    <x v="1"/>
    <n v="0"/>
    <n v="1"/>
    <d v="2021-08-03T00:00:00"/>
    <x v="1292"/>
    <n v="127600"/>
    <n v="9918"/>
    <x v="11"/>
    <s v="cod"/>
    <n v="2237640"/>
    <n v="0.91857142857142859"/>
    <x v="0"/>
  </r>
  <r>
    <s v="ODR1282466816i"/>
    <s v="C287848L"/>
    <x v="333"/>
    <s v="P235292"/>
    <n v="12180"/>
    <n v="20"/>
    <n v="2436000"/>
    <n v="0"/>
    <n v="2436000"/>
    <n v="1"/>
    <x v="0"/>
    <n v="1"/>
    <n v="1"/>
    <d v="2021-08-27T00:00:00"/>
    <x v="1292"/>
    <n v="127600"/>
    <n v="9918"/>
    <x v="11"/>
    <s v="cod"/>
    <n v="2237640"/>
    <n v="0.91857142857142859"/>
    <x v="0"/>
  </r>
  <r>
    <s v="ODR9391872006a"/>
    <s v="C712908L"/>
    <x v="203"/>
    <s v="P235292"/>
    <n v="12180"/>
    <n v="20"/>
    <n v="2436000"/>
    <n v="0"/>
    <n v="2436000"/>
    <n v="1"/>
    <x v="0"/>
    <n v="1"/>
    <n v="1"/>
    <d v="2021-08-03T00:00:00"/>
    <x v="1292"/>
    <n v="127600"/>
    <n v="9918"/>
    <x v="11"/>
    <s v="cod"/>
    <n v="2237640"/>
    <n v="0.91857142857142859"/>
    <x v="0"/>
  </r>
  <r>
    <s v="ODR8290279917s"/>
    <s v="C742109L"/>
    <x v="254"/>
    <s v="P780645"/>
    <n v="243542"/>
    <n v="1"/>
    <n v="2435420"/>
    <n v="0"/>
    <n v="2435420"/>
    <n v="1"/>
    <x v="0"/>
    <n v="1"/>
    <n v="1"/>
    <d v="2022-03-15T00:00:00"/>
    <x v="1572"/>
    <n v="2435420"/>
    <n v="160718"/>
    <x v="14"/>
    <s v="cod"/>
    <n v="2274702"/>
    <n v="0.93400809716599187"/>
    <x v="2"/>
  </r>
  <r>
    <s v="ODR7891884905n"/>
    <s v="C814229L"/>
    <x v="64"/>
    <s v="P926685"/>
    <n v="243542"/>
    <n v="1"/>
    <n v="2435420"/>
    <n v="0"/>
    <n v="2435420"/>
    <n v="1"/>
    <x v="0"/>
    <n v="0"/>
    <n v="1"/>
    <d v="2021-07-13T00:00:00"/>
    <x v="1573"/>
    <n v="2435420"/>
    <n v="155846"/>
    <x v="9"/>
    <s v="cod"/>
    <n v="2279574"/>
    <n v="0.93600857346987376"/>
    <x v="2"/>
  </r>
  <r>
    <s v="ODR8845021540e"/>
    <s v="C386328L"/>
    <x v="288"/>
    <s v="P365619"/>
    <n v="243252"/>
    <n v="1"/>
    <n v="2432520"/>
    <n v="0"/>
    <n v="2432520"/>
    <n v="1"/>
    <x v="0"/>
    <n v="0"/>
    <n v="4"/>
    <d v="2021-07-24T00:00:00"/>
    <x v="1574"/>
    <n v="2432520"/>
    <n v="218892"/>
    <x v="6"/>
    <s v="Payaxis"/>
    <n v="2213628"/>
    <n v="0.91001430615164525"/>
    <x v="2"/>
  </r>
  <r>
    <s v="ODR5370380383s"/>
    <s v="C418656L"/>
    <x v="297"/>
    <s v="P365619"/>
    <n v="243252"/>
    <n v="1"/>
    <n v="2432520"/>
    <n v="0"/>
    <n v="2432520"/>
    <n v="1"/>
    <x v="1"/>
    <n v="0"/>
    <n v="4"/>
    <d v="2022-02-08T00:00:00"/>
    <x v="1574"/>
    <n v="2432520"/>
    <n v="218892"/>
    <x v="6"/>
    <s v="Payaxis"/>
    <n v="2213628"/>
    <n v="0.91001430615164525"/>
    <x v="2"/>
  </r>
  <r>
    <s v="ODR9166492831c"/>
    <s v="C853853L"/>
    <x v="42"/>
    <s v="P242143"/>
    <n v="40542"/>
    <n v="6"/>
    <n v="2432520"/>
    <n v="0"/>
    <n v="2432520"/>
    <n v="1"/>
    <x v="0"/>
    <n v="0"/>
    <n v="1"/>
    <d v="2021-07-10T00:00:00"/>
    <x v="1575"/>
    <n v="405420"/>
    <n v="24708"/>
    <x v="8"/>
    <s v="cod"/>
    <n v="2284272"/>
    <n v="0.93905579399141625"/>
    <x v="0"/>
  </r>
  <r>
    <s v="ODR7310972164x"/>
    <s v="C829183L"/>
    <x v="388"/>
    <s v="P512258"/>
    <n v="80910"/>
    <n v="3"/>
    <n v="2427300"/>
    <n v="0"/>
    <n v="2427300"/>
    <n v="1"/>
    <x v="1"/>
    <n v="0"/>
    <n v="7"/>
    <d v="2022-05-27T00:00:00"/>
    <x v="161"/>
    <n v="745300"/>
    <n v="49184"/>
    <x v="11"/>
    <s v="Easypay"/>
    <n v="2279748"/>
    <n v="0.93921146953405021"/>
    <x v="2"/>
  </r>
  <r>
    <s v="ODR8763414612n"/>
    <s v="C133037L"/>
    <x v="397"/>
    <s v="P781618"/>
    <n v="242440"/>
    <n v="1"/>
    <n v="2424400"/>
    <n v="0"/>
    <n v="2424400"/>
    <n v="1"/>
    <x v="0"/>
    <n v="1"/>
    <n v="1"/>
    <d v="2021-12-28T00:00:00"/>
    <x v="1089"/>
    <n v="2424400"/>
    <n v="208452"/>
    <x v="8"/>
    <s v="cod"/>
    <n v="2215948"/>
    <n v="0.91401913875598084"/>
    <x v="2"/>
  </r>
  <r>
    <s v="ODR9823502053l"/>
    <s v="C469190L"/>
    <x v="138"/>
    <s v="P781618"/>
    <n v="242440"/>
    <n v="1"/>
    <n v="2424400"/>
    <n v="0"/>
    <n v="2424400"/>
    <n v="1"/>
    <x v="1"/>
    <n v="0"/>
    <n v="5"/>
    <d v="2021-07-21T00:00:00"/>
    <x v="1089"/>
    <n v="2424400"/>
    <n v="208452"/>
    <x v="8"/>
    <s v="jazzwallet"/>
    <n v="2215948"/>
    <n v="0.91401913875598084"/>
    <x v="2"/>
  </r>
  <r>
    <s v="ODR4817735571i"/>
    <s v="C469190L"/>
    <x v="203"/>
    <s v="P781618"/>
    <n v="242440"/>
    <n v="1"/>
    <n v="2424400"/>
    <n v="0"/>
    <n v="2424400"/>
    <n v="1"/>
    <x v="0"/>
    <n v="1"/>
    <n v="1"/>
    <d v="2021-07-21T00:00:00"/>
    <x v="1089"/>
    <n v="2424400"/>
    <n v="208452"/>
    <x v="8"/>
    <s v="cod"/>
    <n v="2215948"/>
    <n v="0.91401913875598084"/>
    <x v="2"/>
  </r>
  <r>
    <s v="ODR4505528710j"/>
    <s v="C823189L"/>
    <x v="92"/>
    <s v="P760156"/>
    <n v="242150"/>
    <n v="1"/>
    <n v="2421500"/>
    <n v="0"/>
    <n v="2421500"/>
    <n v="1"/>
    <x v="0"/>
    <n v="0"/>
    <n v="1"/>
    <d v="2021-07-16T00:00:00"/>
    <x v="1576"/>
    <n v="2421500"/>
    <n v="169476"/>
    <x v="8"/>
    <s v="cod"/>
    <n v="2252024"/>
    <n v="0.9300119760479042"/>
    <x v="2"/>
  </r>
  <r>
    <s v="ODR7697089016k"/>
    <s v="C603038L"/>
    <x v="268"/>
    <s v="P117695"/>
    <n v="241280"/>
    <n v="1"/>
    <n v="2412800"/>
    <n v="0"/>
    <n v="2412800"/>
    <n v="1"/>
    <x v="0"/>
    <n v="1"/>
    <n v="1"/>
    <d v="2022-01-02T00:00:00"/>
    <x v="1577"/>
    <n v="2412800"/>
    <n v="214716"/>
    <x v="7"/>
    <s v="cod"/>
    <n v="2198084"/>
    <n v="0.91100961538461533"/>
    <x v="2"/>
  </r>
  <r>
    <s v="ODR1846683947g"/>
    <s v="C539850L"/>
    <x v="271"/>
    <s v="P841453"/>
    <n v="241280"/>
    <n v="1"/>
    <n v="2412800"/>
    <n v="0"/>
    <n v="2412800"/>
    <n v="1"/>
    <x v="0"/>
    <n v="1"/>
    <n v="4"/>
    <d v="2022-01-14T00:00:00"/>
    <x v="1578"/>
    <n v="2412800"/>
    <n v="183338"/>
    <x v="7"/>
    <s v="Payaxis"/>
    <n v="2229462"/>
    <n v="0.92401442307692305"/>
    <x v="2"/>
  </r>
  <r>
    <s v="ODR2693582038f"/>
    <s v="C908342L"/>
    <x v="390"/>
    <s v="P622474"/>
    <n v="240700"/>
    <n v="1"/>
    <n v="2407000"/>
    <n v="0"/>
    <n v="2407000"/>
    <n v="1"/>
    <x v="0"/>
    <n v="0"/>
    <n v="1"/>
    <d v="2021-07-07T00:00:00"/>
    <x v="1579"/>
    <n v="5800000"/>
    <n v="371200"/>
    <x v="1"/>
    <s v="cod"/>
    <n v="2035800"/>
    <n v="0.8457831325301205"/>
    <x v="2"/>
  </r>
  <r>
    <s v="ODR1975098394b"/>
    <s v="C332643L"/>
    <x v="392"/>
    <s v="P708258"/>
    <n v="239540"/>
    <n v="1"/>
    <n v="2395400"/>
    <n v="0"/>
    <n v="2395400"/>
    <n v="1"/>
    <x v="0"/>
    <n v="0"/>
    <n v="1"/>
    <d v="2022-05-24T00:00:00"/>
    <x v="1580"/>
    <n v="2395400"/>
    <n v="213150"/>
    <x v="3"/>
    <s v="cod"/>
    <n v="2182250"/>
    <n v="0.91101694915254239"/>
    <x v="2"/>
  </r>
  <r>
    <s v="ODR6002495143x"/>
    <s v="C475398L"/>
    <x v="401"/>
    <s v="P708258"/>
    <n v="239540"/>
    <n v="1"/>
    <n v="2395400"/>
    <n v="0"/>
    <n v="2395400"/>
    <n v="1"/>
    <x v="1"/>
    <n v="0"/>
    <n v="4"/>
    <d v="2022-04-06T00:00:00"/>
    <x v="1580"/>
    <n v="2395400"/>
    <n v="213150"/>
    <x v="3"/>
    <s v="Payaxis"/>
    <n v="2182250"/>
    <n v="0.91101694915254239"/>
    <x v="2"/>
  </r>
  <r>
    <s v="ODR5158626333y"/>
    <s v="C643176L"/>
    <x v="369"/>
    <s v="P774986"/>
    <n v="239250"/>
    <n v="1"/>
    <n v="2392500"/>
    <n v="0"/>
    <n v="2392500"/>
    <n v="1"/>
    <x v="1"/>
    <n v="0"/>
    <n v="4"/>
    <d v="2022-05-06T00:00:00"/>
    <x v="1581"/>
    <n v="2392500"/>
    <n v="181830"/>
    <x v="9"/>
    <s v="Payaxis"/>
    <n v="2210670"/>
    <n v="0.92400000000000004"/>
    <x v="2"/>
  </r>
  <r>
    <s v="ODR7499799481g"/>
    <s v="C216179L"/>
    <x v="117"/>
    <s v="P673853"/>
    <n v="239134"/>
    <n v="1"/>
    <n v="2391340"/>
    <n v="0"/>
    <n v="2391340"/>
    <n v="1"/>
    <x v="1"/>
    <n v="0"/>
    <n v="12"/>
    <d v="2021-09-21T00:00:00"/>
    <x v="1582"/>
    <n v="2813000"/>
    <n v="188442"/>
    <x v="10"/>
    <s v="internetbanking"/>
    <n v="2202898"/>
    <n v="0.92119815668202765"/>
    <x v="2"/>
  </r>
  <r>
    <s v="ODR6020557872p"/>
    <s v="C169455L"/>
    <x v="123"/>
    <s v="P642212"/>
    <n v="238380"/>
    <n v="1"/>
    <n v="2383800"/>
    <n v="0"/>
    <n v="2383800"/>
    <n v="1"/>
    <x v="1"/>
    <n v="0"/>
    <n v="4"/>
    <d v="2022-03-24T00:00:00"/>
    <x v="1583"/>
    <n v="2383800"/>
    <n v="200216"/>
    <x v="3"/>
    <s v="Payaxis"/>
    <n v="2183584"/>
    <n v="0.91600973236009731"/>
    <x v="2"/>
  </r>
  <r>
    <s v="ODR6781434745b"/>
    <s v="C674489L"/>
    <x v="24"/>
    <s v="P539895"/>
    <n v="237800"/>
    <n v="1"/>
    <n v="2378000"/>
    <n v="0"/>
    <n v="2378000"/>
    <n v="1"/>
    <x v="0"/>
    <n v="1"/>
    <n v="1"/>
    <d v="2022-07-06T00:00:00"/>
    <x v="1584"/>
    <n v="2378000"/>
    <n v="171216"/>
    <x v="9"/>
    <s v="cod"/>
    <n v="2206784"/>
    <n v="0.92800000000000005"/>
    <x v="2"/>
  </r>
  <r>
    <s v="ODR9117449238u"/>
    <s v="C949560L"/>
    <x v="106"/>
    <s v="P180374"/>
    <n v="237800"/>
    <n v="1"/>
    <n v="2378000"/>
    <n v="0"/>
    <n v="2378000"/>
    <n v="1"/>
    <x v="0"/>
    <n v="0"/>
    <n v="4"/>
    <d v="2022-08-02T00:00:00"/>
    <x v="1585"/>
    <n v="2378000"/>
    <n v="178350"/>
    <x v="9"/>
    <s v="Payaxis"/>
    <n v="2199650"/>
    <n v="0.92500000000000004"/>
    <x v="2"/>
  </r>
  <r>
    <s v="ODR4078601163j"/>
    <s v="C251997L"/>
    <x v="341"/>
    <s v="P196625"/>
    <n v="237220"/>
    <n v="1"/>
    <n v="2372200"/>
    <n v="0"/>
    <n v="2372200"/>
    <n v="1"/>
    <x v="0"/>
    <n v="1"/>
    <n v="1"/>
    <d v="2021-10-28T00:00:00"/>
    <x v="1586"/>
    <n v="2372200"/>
    <n v="154164"/>
    <x v="14"/>
    <s v="cod"/>
    <n v="2218036"/>
    <n v="0.93501222493887526"/>
    <x v="2"/>
  </r>
  <r>
    <s v="ODR4503771916c"/>
    <s v="C251997L"/>
    <x v="223"/>
    <s v="P196625"/>
    <n v="237220"/>
    <n v="1"/>
    <n v="2372200"/>
    <n v="0"/>
    <n v="2372200"/>
    <n v="1"/>
    <x v="0"/>
    <n v="1"/>
    <n v="1"/>
    <d v="2021-10-28T00:00:00"/>
    <x v="1586"/>
    <n v="2372200"/>
    <n v="154164"/>
    <x v="14"/>
    <s v="cod"/>
    <n v="2218036"/>
    <n v="0.93501222493887526"/>
    <x v="2"/>
  </r>
  <r>
    <s v="ODR9672522174e"/>
    <s v="C746973L"/>
    <x v="62"/>
    <s v="P475499"/>
    <n v="118320"/>
    <n v="2"/>
    <n v="2366400"/>
    <n v="0"/>
    <n v="2366400"/>
    <n v="1"/>
    <x v="1"/>
    <n v="0"/>
    <n v="1"/>
    <d v="2021-07-11T00:00:00"/>
    <x v="55"/>
    <n v="1183200"/>
    <n v="86362"/>
    <x v="5"/>
    <s v="cod"/>
    <n v="2193676"/>
    <n v="0.92700980392156862"/>
    <x v="2"/>
  </r>
  <r>
    <s v="ODR6361991201g"/>
    <s v="C796755L"/>
    <x v="92"/>
    <s v="P820716"/>
    <n v="236060"/>
    <n v="1"/>
    <n v="2360600"/>
    <n v="0"/>
    <n v="2360600"/>
    <n v="1"/>
    <x v="1"/>
    <n v="0"/>
    <n v="1"/>
    <d v="2022-06-22T00:00:00"/>
    <x v="1587"/>
    <n v="2360600"/>
    <n v="210076"/>
    <x v="6"/>
    <s v="cod"/>
    <n v="2150524"/>
    <n v="0.91100737100737106"/>
    <x v="2"/>
  </r>
  <r>
    <s v="ODR7445803475g"/>
    <s v="C170667L"/>
    <x v="178"/>
    <s v="P341007"/>
    <n v="78300"/>
    <n v="3"/>
    <n v="2349000"/>
    <n v="0"/>
    <n v="2349000"/>
    <n v="1"/>
    <x v="1"/>
    <n v="0"/>
    <n v="1"/>
    <d v="2021-10-25T00:00:00"/>
    <x v="1588"/>
    <n v="783000"/>
    <n v="60262"/>
    <x v="10"/>
    <s v="cod"/>
    <n v="2168214"/>
    <n v="0.92303703703703699"/>
    <x v="2"/>
  </r>
  <r>
    <s v="ODR2595896651f"/>
    <s v="C374672L"/>
    <x v="300"/>
    <s v="P989804"/>
    <n v="234900"/>
    <n v="1"/>
    <n v="2349000"/>
    <n v="0"/>
    <n v="2349000"/>
    <n v="1"/>
    <x v="0"/>
    <n v="0"/>
    <n v="1"/>
    <d v="2021-07-17T00:00:00"/>
    <x v="1589"/>
    <n v="2349000"/>
    <n v="169128"/>
    <x v="7"/>
    <s v="cod"/>
    <n v="2179872"/>
    <n v="0.92800000000000005"/>
    <x v="2"/>
  </r>
  <r>
    <s v="ODR4943401234q"/>
    <s v="C618088L"/>
    <x v="83"/>
    <s v="P505321"/>
    <n v="233160"/>
    <n v="1"/>
    <n v="2331600"/>
    <n v="0"/>
    <n v="2331600"/>
    <n v="1"/>
    <x v="0"/>
    <n v="1"/>
    <n v="1"/>
    <d v="2021-07-02T00:00:00"/>
    <x v="1590"/>
    <n v="2331600"/>
    <n v="202826"/>
    <x v="1"/>
    <s v="cod"/>
    <n v="2128774"/>
    <n v="0.9130099502487562"/>
    <x v="2"/>
  </r>
  <r>
    <s v="ODR3291322368r"/>
    <s v="C833467L"/>
    <x v="167"/>
    <s v="P699947"/>
    <n v="232812"/>
    <n v="1"/>
    <n v="2328120"/>
    <n v="0"/>
    <n v="2328120"/>
    <n v="1"/>
    <x v="0"/>
    <n v="0"/>
    <n v="1"/>
    <d v="2021-08-22T00:00:00"/>
    <x v="1591"/>
    <n v="2328120"/>
    <n v="195518"/>
    <x v="12"/>
    <s v="cod"/>
    <n v="2132602"/>
    <n v="0.91601893373193821"/>
    <x v="2"/>
  </r>
  <r>
    <s v="ODR9516463686o"/>
    <s v="C123091L"/>
    <x v="158"/>
    <s v="P689586"/>
    <n v="232406"/>
    <n v="1"/>
    <n v="2324060"/>
    <n v="0"/>
    <n v="2324060"/>
    <n v="1"/>
    <x v="0"/>
    <n v="1"/>
    <n v="1"/>
    <d v="2022-02-05T00:00:00"/>
    <x v="1592"/>
    <n v="2314200"/>
    <n v="141114"/>
    <x v="3"/>
    <s v="cod"/>
    <n v="2182946"/>
    <n v="0.93928125779885197"/>
    <x v="2"/>
  </r>
  <r>
    <s v="ODR3280523196u"/>
    <s v="C892614L"/>
    <x v="300"/>
    <s v="P689586"/>
    <n v="232406"/>
    <n v="1"/>
    <n v="2324060"/>
    <n v="0"/>
    <n v="2324060"/>
    <n v="1"/>
    <x v="0"/>
    <n v="0"/>
    <n v="1"/>
    <d v="2022-02-08T00:00:00"/>
    <x v="1592"/>
    <n v="2314200"/>
    <n v="141114"/>
    <x v="3"/>
    <s v="cod"/>
    <n v="2182946"/>
    <n v="0.93928125779885197"/>
    <x v="2"/>
  </r>
  <r>
    <s v="ODR6301443764i"/>
    <s v="C724475L"/>
    <x v="55"/>
    <s v="P689586"/>
    <n v="232406"/>
    <n v="1"/>
    <n v="2324060"/>
    <n v="0"/>
    <n v="2324060"/>
    <n v="1"/>
    <x v="0"/>
    <n v="0"/>
    <n v="1"/>
    <d v="2022-02-19T00:00:00"/>
    <x v="1592"/>
    <n v="2314200"/>
    <n v="141114"/>
    <x v="3"/>
    <s v="cod"/>
    <n v="2182946"/>
    <n v="0.93928125779885197"/>
    <x v="2"/>
  </r>
  <r>
    <s v="ODR9751216606b"/>
    <s v="C178431L"/>
    <x v="366"/>
    <s v="P689586"/>
    <n v="232406"/>
    <n v="1"/>
    <n v="2324060"/>
    <n v="0"/>
    <n v="2324060"/>
    <n v="1"/>
    <x v="1"/>
    <n v="0"/>
    <n v="1"/>
    <d v="2022-03-17T00:00:00"/>
    <x v="1592"/>
    <n v="2314200"/>
    <n v="141114"/>
    <x v="3"/>
    <s v="cod"/>
    <n v="2182946"/>
    <n v="0.93928125779885197"/>
    <x v="2"/>
  </r>
  <r>
    <s v="ODR4854873049k"/>
    <s v="C197481L"/>
    <x v="305"/>
    <s v="P689586"/>
    <n v="232406"/>
    <n v="1"/>
    <n v="2324060"/>
    <n v="0"/>
    <n v="2324060"/>
    <n v="1"/>
    <x v="0"/>
    <n v="1"/>
    <n v="1"/>
    <d v="2022-02-01T00:00:00"/>
    <x v="1592"/>
    <n v="2314200"/>
    <n v="141114"/>
    <x v="3"/>
    <s v="cod"/>
    <n v="2182946"/>
    <n v="0.93928125779885197"/>
    <x v="2"/>
  </r>
  <r>
    <s v="ODR4213967442r"/>
    <s v="C594019L"/>
    <x v="379"/>
    <s v="P823656"/>
    <n v="232000"/>
    <n v="1"/>
    <n v="2320000"/>
    <n v="0"/>
    <n v="2320000"/>
    <n v="1"/>
    <x v="0"/>
    <n v="1"/>
    <n v="1"/>
    <d v="2021-10-28T00:00:00"/>
    <x v="1593"/>
    <n v="2320000"/>
    <n v="183280"/>
    <x v="6"/>
    <s v="cod"/>
    <n v="2136720"/>
    <n v="0.92100000000000004"/>
    <x v="2"/>
  </r>
  <r>
    <s v="ODR2206852974n"/>
    <s v="C525405L"/>
    <x v="389"/>
    <s v="P823656"/>
    <n v="232000"/>
    <n v="1"/>
    <n v="2320000"/>
    <n v="0"/>
    <n v="2320000"/>
    <n v="1"/>
    <x v="0"/>
    <n v="1"/>
    <n v="1"/>
    <d v="2021-07-24T00:00:00"/>
    <x v="1593"/>
    <n v="2320000"/>
    <n v="183280"/>
    <x v="6"/>
    <s v="cod"/>
    <n v="2136720"/>
    <n v="0.92100000000000004"/>
    <x v="2"/>
  </r>
  <r>
    <s v="ODR4096325483y"/>
    <s v="C781404L"/>
    <x v="375"/>
    <s v="P823656"/>
    <n v="232000"/>
    <n v="1"/>
    <n v="2320000"/>
    <n v="0"/>
    <n v="2320000"/>
    <n v="1"/>
    <x v="0"/>
    <n v="0"/>
    <n v="1"/>
    <d v="2021-10-05T00:00:00"/>
    <x v="1593"/>
    <n v="2320000"/>
    <n v="183280"/>
    <x v="6"/>
    <s v="cod"/>
    <n v="2136720"/>
    <n v="0.92100000000000004"/>
    <x v="2"/>
  </r>
  <r>
    <s v="ODR6981875758p"/>
    <s v="C737831L"/>
    <x v="59"/>
    <s v="P999157"/>
    <n v="232000"/>
    <n v="1"/>
    <n v="2320000"/>
    <n v="0"/>
    <n v="2320000"/>
    <n v="1"/>
    <x v="1"/>
    <n v="0"/>
    <n v="1"/>
    <d v="2021-10-23T00:00:00"/>
    <x v="1594"/>
    <n v="2320000"/>
    <n v="187920"/>
    <x v="6"/>
    <s v="cod"/>
    <n v="2132080"/>
    <n v="0.91900000000000004"/>
    <x v="2"/>
  </r>
  <r>
    <s v="ODR6478666765z"/>
    <s v="C737831L"/>
    <x v="199"/>
    <s v="P659949"/>
    <n v="232000"/>
    <n v="1"/>
    <n v="2320000"/>
    <n v="0"/>
    <n v="2320000"/>
    <n v="1"/>
    <x v="0"/>
    <n v="1"/>
    <n v="1"/>
    <d v="2021-10-23T00:00:00"/>
    <x v="1595"/>
    <n v="2320000"/>
    <n v="141520"/>
    <x v="6"/>
    <s v="cod"/>
    <n v="2178480"/>
    <n v="0.93899999999999995"/>
    <x v="2"/>
  </r>
  <r>
    <s v="ODR2933813767a"/>
    <s v="C170658L"/>
    <x v="156"/>
    <s v="P961919"/>
    <n v="232000"/>
    <n v="1"/>
    <n v="2320000"/>
    <n v="0"/>
    <n v="2320000"/>
    <n v="1"/>
    <x v="0"/>
    <n v="1"/>
    <n v="10"/>
    <d v="2021-11-06T00:00:00"/>
    <x v="163"/>
    <n v="2320000"/>
    <n v="146160"/>
    <x v="6"/>
    <s v="mcblite"/>
    <n v="2173840"/>
    <n v="0.93700000000000006"/>
    <x v="2"/>
  </r>
  <r>
    <s v="ODR1332378507q"/>
    <s v="C402534L"/>
    <x v="144"/>
    <s v="P823656"/>
    <n v="232000"/>
    <n v="1"/>
    <n v="2320000"/>
    <n v="0"/>
    <n v="2320000"/>
    <n v="1"/>
    <x v="0"/>
    <n v="1"/>
    <n v="1"/>
    <d v="2021-08-06T00:00:00"/>
    <x v="1593"/>
    <n v="2320000"/>
    <n v="183280"/>
    <x v="6"/>
    <s v="cod"/>
    <n v="2136720"/>
    <n v="0.92100000000000004"/>
    <x v="2"/>
  </r>
  <r>
    <s v="ODR5098617534l"/>
    <s v="C865419L"/>
    <x v="402"/>
    <s v="P823656"/>
    <n v="232000"/>
    <n v="1"/>
    <n v="2320000"/>
    <n v="0"/>
    <n v="2320000"/>
    <n v="1"/>
    <x v="0"/>
    <n v="1"/>
    <n v="1"/>
    <d v="2021-08-24T00:00:00"/>
    <x v="1593"/>
    <n v="2320000"/>
    <n v="183280"/>
    <x v="6"/>
    <s v="cod"/>
    <n v="2136720"/>
    <n v="0.92100000000000004"/>
    <x v="2"/>
  </r>
  <r>
    <s v="ODR1911394920n"/>
    <s v="C144948L"/>
    <x v="373"/>
    <s v="P823656"/>
    <n v="232000"/>
    <n v="1"/>
    <n v="2320000"/>
    <n v="0"/>
    <n v="2320000"/>
    <n v="1"/>
    <x v="0"/>
    <n v="1"/>
    <n v="1"/>
    <d v="2021-08-12T00:00:00"/>
    <x v="1593"/>
    <n v="2320000"/>
    <n v="183280"/>
    <x v="6"/>
    <s v="cod"/>
    <n v="2136720"/>
    <n v="0.92100000000000004"/>
    <x v="2"/>
  </r>
  <r>
    <s v="ODR2103268545d"/>
    <s v="C912653L"/>
    <x v="145"/>
    <s v="P823656"/>
    <n v="232000"/>
    <n v="1"/>
    <n v="2320000"/>
    <n v="0"/>
    <n v="2320000"/>
    <n v="1"/>
    <x v="0"/>
    <n v="1"/>
    <n v="1"/>
    <d v="2021-07-25T00:00:00"/>
    <x v="1593"/>
    <n v="2320000"/>
    <n v="183280"/>
    <x v="6"/>
    <s v="cod"/>
    <n v="2136720"/>
    <n v="0.92100000000000004"/>
    <x v="2"/>
  </r>
  <r>
    <s v="ODR4878498895r"/>
    <s v="C268482L"/>
    <x v="181"/>
    <s v="P823656"/>
    <n v="232000"/>
    <n v="1"/>
    <n v="2320000"/>
    <n v="0"/>
    <n v="2320000"/>
    <n v="1"/>
    <x v="0"/>
    <n v="1"/>
    <n v="1"/>
    <d v="2021-09-12T00:00:00"/>
    <x v="1593"/>
    <n v="2320000"/>
    <n v="183280"/>
    <x v="6"/>
    <s v="cod"/>
    <n v="2136720"/>
    <n v="0.92100000000000004"/>
    <x v="2"/>
  </r>
  <r>
    <s v="ODR6672711385k"/>
    <s v="C732744L"/>
    <x v="46"/>
    <s v="P961919"/>
    <n v="232000"/>
    <n v="1"/>
    <n v="2320000"/>
    <n v="0"/>
    <n v="2320000"/>
    <n v="1"/>
    <x v="0"/>
    <n v="1"/>
    <n v="4"/>
    <d v="2021-09-21T00:00:00"/>
    <x v="163"/>
    <n v="2320000"/>
    <n v="146160"/>
    <x v="6"/>
    <s v="Payaxis"/>
    <n v="2173840"/>
    <n v="0.93700000000000006"/>
    <x v="2"/>
  </r>
  <r>
    <s v="ODR8860942683y"/>
    <s v="C835947L"/>
    <x v="240"/>
    <s v="P961919"/>
    <n v="232000"/>
    <n v="1"/>
    <n v="2320000"/>
    <n v="0"/>
    <n v="2320000"/>
    <n v="1"/>
    <x v="0"/>
    <n v="1"/>
    <n v="1"/>
    <d v="2021-10-11T00:00:00"/>
    <x v="163"/>
    <n v="2320000"/>
    <n v="146160"/>
    <x v="6"/>
    <s v="cod"/>
    <n v="2173840"/>
    <n v="0.93700000000000006"/>
    <x v="2"/>
  </r>
  <r>
    <s v="ODR2111711322q"/>
    <s v="C201592L"/>
    <x v="362"/>
    <s v="P961919"/>
    <n v="232000"/>
    <n v="1"/>
    <n v="2320000"/>
    <n v="0"/>
    <n v="2320000"/>
    <n v="1"/>
    <x v="0"/>
    <n v="1"/>
    <n v="1"/>
    <d v="2021-08-05T00:00:00"/>
    <x v="163"/>
    <n v="2320000"/>
    <n v="146160"/>
    <x v="6"/>
    <s v="cod"/>
    <n v="2173840"/>
    <n v="0.93700000000000006"/>
    <x v="2"/>
  </r>
  <r>
    <s v="ODR2069869424q"/>
    <s v="C516599L"/>
    <x v="212"/>
    <s v="P567342"/>
    <n v="232000"/>
    <n v="1"/>
    <n v="2320000"/>
    <n v="0"/>
    <n v="2320000"/>
    <n v="1"/>
    <x v="0"/>
    <n v="0"/>
    <n v="1"/>
    <d v="2022-01-10T00:00:00"/>
    <x v="1596"/>
    <n v="2204000"/>
    <n v="160892"/>
    <x v="6"/>
    <s v="cod"/>
    <n v="2159108"/>
    <n v="0.93064999999999998"/>
    <x v="2"/>
  </r>
  <r>
    <s v="ODR1158464487p"/>
    <s v="C556985L"/>
    <x v="171"/>
    <s v="P420664"/>
    <n v="232000"/>
    <n v="1"/>
    <n v="2320000"/>
    <n v="0"/>
    <n v="2320000"/>
    <n v="1"/>
    <x v="0"/>
    <n v="0"/>
    <n v="1"/>
    <d v="2022-05-26T00:00:00"/>
    <x v="1597"/>
    <n v="2320000"/>
    <n v="171680"/>
    <x v="6"/>
    <s v="cod"/>
    <n v="2148320"/>
    <n v="0.92600000000000005"/>
    <x v="2"/>
  </r>
  <r>
    <s v="ODR7161445091k"/>
    <s v="C556363L"/>
    <x v="355"/>
    <s v="P420664"/>
    <n v="232000"/>
    <n v="1"/>
    <n v="2320000"/>
    <n v="0"/>
    <n v="2320000"/>
    <n v="1"/>
    <x v="0"/>
    <n v="1"/>
    <n v="1"/>
    <d v="2021-10-24T00:00:00"/>
    <x v="1597"/>
    <n v="2320000"/>
    <n v="171680"/>
    <x v="6"/>
    <s v="cod"/>
    <n v="2148320"/>
    <n v="0.92600000000000005"/>
    <x v="2"/>
  </r>
  <r>
    <s v="ODR3038647583g"/>
    <s v="C679223L"/>
    <x v="107"/>
    <s v="P358041"/>
    <n v="232000"/>
    <n v="1"/>
    <n v="2320000"/>
    <n v="0"/>
    <n v="2320000"/>
    <n v="1"/>
    <x v="1"/>
    <n v="0"/>
    <n v="1"/>
    <d v="2022-02-20T00:00:00"/>
    <x v="1598"/>
    <n v="2320000"/>
    <n v="162400"/>
    <x v="6"/>
    <s v="cod"/>
    <n v="2157600"/>
    <n v="0.93"/>
    <x v="2"/>
  </r>
  <r>
    <s v="ODR3270857959v"/>
    <s v="C487094L"/>
    <x v="74"/>
    <s v="P536105"/>
    <n v="232000"/>
    <n v="1"/>
    <n v="2320000"/>
    <n v="0"/>
    <n v="2320000"/>
    <n v="1"/>
    <x v="1"/>
    <n v="0"/>
    <n v="1"/>
    <d v="2022-01-25T00:00:00"/>
    <x v="1599"/>
    <n v="2320000"/>
    <n v="201840"/>
    <x v="6"/>
    <s v="cod"/>
    <n v="2118160"/>
    <n v="0.91300000000000003"/>
    <x v="2"/>
  </r>
  <r>
    <s v="ODR6640822052x"/>
    <s v="C617345L"/>
    <x v="39"/>
    <s v="P900096"/>
    <n v="58000"/>
    <n v="4"/>
    <n v="2320000"/>
    <n v="0"/>
    <n v="2320000"/>
    <n v="1"/>
    <x v="0"/>
    <n v="1"/>
    <n v="1"/>
    <d v="2022-02-01T00:00:00"/>
    <x v="1600"/>
    <n v="580000"/>
    <n v="45820"/>
    <x v="8"/>
    <s v="cod"/>
    <n v="2136720"/>
    <n v="0.92100000000000004"/>
    <x v="0"/>
  </r>
  <r>
    <s v="ODR5360835335q"/>
    <s v="C729711L"/>
    <x v="259"/>
    <s v="P153743"/>
    <n v="232000"/>
    <n v="1"/>
    <n v="2320000"/>
    <n v="0"/>
    <n v="2320000"/>
    <n v="1"/>
    <x v="0"/>
    <n v="0"/>
    <n v="4"/>
    <d v="2022-02-03T00:00:00"/>
    <x v="1601"/>
    <n v="2320000"/>
    <n v="204160"/>
    <x v="8"/>
    <s v="Payaxis"/>
    <n v="2115840"/>
    <n v="0.91200000000000003"/>
    <x v="2"/>
  </r>
  <r>
    <s v="ODR5525184853w"/>
    <s v="C720927L"/>
    <x v="59"/>
    <s v="P480430"/>
    <n v="232000"/>
    <n v="1"/>
    <n v="2320000"/>
    <n v="0"/>
    <n v="2320000"/>
    <n v="1"/>
    <x v="0"/>
    <n v="0"/>
    <n v="1"/>
    <d v="2021-07-17T00:00:00"/>
    <x v="1602"/>
    <n v="2320000"/>
    <n v="164720"/>
    <x v="14"/>
    <s v="cod"/>
    <n v="2155280"/>
    <n v="0.92900000000000005"/>
    <x v="2"/>
  </r>
  <r>
    <s v="ODR5379296718t"/>
    <s v="C707817L"/>
    <x v="364"/>
    <s v="P809730"/>
    <n v="232000"/>
    <n v="1"/>
    <n v="2320000"/>
    <n v="0"/>
    <n v="2320000"/>
    <n v="1"/>
    <x v="1"/>
    <n v="0"/>
    <n v="4"/>
    <d v="2021-12-11T00:00:00"/>
    <x v="1603"/>
    <n v="2320000"/>
    <n v="139200"/>
    <x v="9"/>
    <s v="Payaxis"/>
    <n v="2180800"/>
    <n v="0.94"/>
    <x v="2"/>
  </r>
  <r>
    <s v="ODR3331651518p"/>
    <s v="C456801L"/>
    <x v="323"/>
    <s v="P461750"/>
    <n v="232000"/>
    <n v="1"/>
    <n v="2320000"/>
    <n v="0"/>
    <n v="2320000"/>
    <n v="1"/>
    <x v="0"/>
    <n v="0"/>
    <n v="1"/>
    <d v="2021-12-06T00:00:00"/>
    <x v="1604"/>
    <n v="2320000"/>
    <n v="187920"/>
    <x v="9"/>
    <s v="cod"/>
    <n v="2132080"/>
    <n v="0.91900000000000004"/>
    <x v="2"/>
  </r>
  <r>
    <s v="ODR2788889891w"/>
    <s v="C892699L"/>
    <x v="326"/>
    <s v="P837951"/>
    <n v="232000"/>
    <n v="1"/>
    <n v="2320000"/>
    <n v="0"/>
    <n v="2320000"/>
    <n v="1"/>
    <x v="0"/>
    <n v="0"/>
    <n v="1"/>
    <d v="2021-12-10T00:00:00"/>
    <x v="1605"/>
    <n v="2320000"/>
    <n v="171680"/>
    <x v="9"/>
    <s v="cod"/>
    <n v="2148320"/>
    <n v="0.92600000000000005"/>
    <x v="2"/>
  </r>
  <r>
    <s v="ODR8053378461s"/>
    <s v="C821173L"/>
    <x v="157"/>
    <s v="P419070"/>
    <n v="116000"/>
    <n v="2"/>
    <n v="2320000"/>
    <n v="0"/>
    <n v="2320000"/>
    <n v="1"/>
    <x v="1"/>
    <n v="0"/>
    <n v="2"/>
    <d v="2021-11-15T00:00:00"/>
    <x v="94"/>
    <n v="1160000"/>
    <n v="104400"/>
    <x v="0"/>
    <s v="jazzvoucher"/>
    <n v="2111200"/>
    <n v="0.91"/>
    <x v="2"/>
  </r>
  <r>
    <s v="ODR1701725132a"/>
    <s v="C810915L"/>
    <x v="314"/>
    <s v="P664265"/>
    <n v="232000"/>
    <n v="1"/>
    <n v="2320000"/>
    <n v="0"/>
    <n v="2320000"/>
    <n v="1"/>
    <x v="0"/>
    <n v="1"/>
    <n v="1"/>
    <d v="2021-12-16T00:00:00"/>
    <x v="1441"/>
    <n v="1450000"/>
    <n v="94250"/>
    <x v="0"/>
    <s v="cod"/>
    <n v="2225750"/>
    <n v="0.95937499999999998"/>
    <x v="2"/>
  </r>
  <r>
    <s v="ODR6628368625n"/>
    <s v="C983438L"/>
    <x v="11"/>
    <s v="P718246"/>
    <n v="116000"/>
    <n v="2"/>
    <n v="2320000"/>
    <n v="0"/>
    <n v="2320000"/>
    <n v="1"/>
    <x v="0"/>
    <n v="0"/>
    <n v="1"/>
    <d v="2022-03-11T00:00:00"/>
    <x v="1606"/>
    <n v="1160000"/>
    <n v="75400"/>
    <x v="0"/>
    <s v="cod"/>
    <n v="2169200"/>
    <n v="0.93500000000000005"/>
    <x v="2"/>
  </r>
  <r>
    <s v="ODR4067241928x"/>
    <s v="C914093L"/>
    <x v="339"/>
    <s v="P181349"/>
    <n v="46400"/>
    <n v="5"/>
    <n v="2320000"/>
    <n v="0"/>
    <n v="2320000"/>
    <n v="1"/>
    <x v="0"/>
    <n v="1"/>
    <n v="1"/>
    <d v="2021-07-04T00:00:00"/>
    <x v="1607"/>
    <n v="464000"/>
    <n v="38048"/>
    <x v="11"/>
    <s v="cod"/>
    <n v="2129760"/>
    <n v="0.91800000000000004"/>
    <x v="0"/>
  </r>
  <r>
    <s v="ODR4315812420u"/>
    <s v="C139855L"/>
    <x v="290"/>
    <s v="P985716"/>
    <n v="58000"/>
    <n v="4"/>
    <n v="2320000"/>
    <n v="0"/>
    <n v="2320000"/>
    <n v="1"/>
    <x v="0"/>
    <n v="1"/>
    <n v="1"/>
    <d v="2021-07-09T00:00:00"/>
    <x v="1443"/>
    <n v="580000"/>
    <n v="35960"/>
    <x v="5"/>
    <s v="cod"/>
    <n v="2176160"/>
    <n v="0.93799999999999994"/>
    <x v="0"/>
  </r>
  <r>
    <s v="ODR5647543114m"/>
    <s v="C252303L"/>
    <x v="343"/>
    <s v="P142308"/>
    <n v="231942"/>
    <n v="1"/>
    <n v="2319420"/>
    <n v="0"/>
    <n v="2319420"/>
    <n v="1"/>
    <x v="0"/>
    <n v="1"/>
    <n v="1"/>
    <d v="2021-09-21T00:00:00"/>
    <x v="1608"/>
    <n v="2319420"/>
    <n v="204102"/>
    <x v="6"/>
    <s v="cod"/>
    <n v="2115318"/>
    <n v="0.91200300075018759"/>
    <x v="2"/>
  </r>
  <r>
    <s v="ODR5742656402g"/>
    <s v="C939704L"/>
    <x v="250"/>
    <s v="P772342"/>
    <n v="231942"/>
    <n v="1"/>
    <n v="2319420"/>
    <n v="0"/>
    <n v="2319420"/>
    <n v="1"/>
    <x v="0"/>
    <n v="1"/>
    <n v="1"/>
    <d v="2022-02-09T00:00:00"/>
    <x v="1609"/>
    <n v="2319420"/>
    <n v="192502"/>
    <x v="8"/>
    <s v="cod"/>
    <n v="2126918"/>
    <n v="0.91700425106276573"/>
    <x v="2"/>
  </r>
  <r>
    <s v="ODR7437074618w"/>
    <s v="C915276L"/>
    <x v="332"/>
    <s v="P747071"/>
    <n v="231942"/>
    <n v="1"/>
    <n v="2319420"/>
    <n v="0"/>
    <n v="2319420"/>
    <n v="1"/>
    <x v="0"/>
    <n v="1"/>
    <n v="1"/>
    <d v="2021-12-22T00:00:00"/>
    <x v="1610"/>
    <n v="2319420"/>
    <n v="201782"/>
    <x v="14"/>
    <s v="cod"/>
    <n v="2117638"/>
    <n v="0.91300325081270317"/>
    <x v="2"/>
  </r>
  <r>
    <s v="ODR1235151817h"/>
    <s v="C738725L"/>
    <x v="230"/>
    <s v="P279098"/>
    <n v="231942"/>
    <n v="1"/>
    <n v="2319420"/>
    <n v="0"/>
    <n v="2319420"/>
    <n v="1"/>
    <x v="0"/>
    <n v="0"/>
    <n v="1"/>
    <d v="2021-08-27T00:00:00"/>
    <x v="1611"/>
    <n v="2319420"/>
    <n v="187862"/>
    <x v="9"/>
    <s v="cod"/>
    <n v="2131558"/>
    <n v="0.9190047511877969"/>
    <x v="2"/>
  </r>
  <r>
    <s v="ODR8572723112g"/>
    <s v="C611418L"/>
    <x v="314"/>
    <s v="P639318"/>
    <n v="231942"/>
    <n v="1"/>
    <n v="2319420"/>
    <n v="0"/>
    <n v="2319420"/>
    <n v="1"/>
    <x v="0"/>
    <n v="1"/>
    <n v="1"/>
    <d v="2021-12-22T00:00:00"/>
    <x v="1116"/>
    <n v="2319420"/>
    <n v="146102"/>
    <x v="9"/>
    <s v="cod"/>
    <n v="2173318"/>
    <n v="0.9370092523130783"/>
    <x v="2"/>
  </r>
  <r>
    <s v="ODR8081198683k"/>
    <s v="C355168L"/>
    <x v="309"/>
    <s v="P778246"/>
    <n v="231942"/>
    <n v="1"/>
    <n v="2319420"/>
    <n v="0"/>
    <n v="2319420"/>
    <n v="1"/>
    <x v="1"/>
    <n v="0"/>
    <n v="12"/>
    <d v="2021-11-18T00:00:00"/>
    <x v="1612"/>
    <n v="2319420"/>
    <n v="148422"/>
    <x v="9"/>
    <s v="internetbanking"/>
    <n v="2170998"/>
    <n v="0.93600900225056261"/>
    <x v="2"/>
  </r>
  <r>
    <s v="ODR6553234271h"/>
    <s v="C639016L"/>
    <x v="354"/>
    <s v="P528036"/>
    <n v="231942"/>
    <n v="1"/>
    <n v="2319420"/>
    <n v="0"/>
    <n v="2319420"/>
    <n v="1"/>
    <x v="0"/>
    <n v="1"/>
    <n v="1"/>
    <d v="2021-08-28T00:00:00"/>
    <x v="1613"/>
    <n v="1739420"/>
    <n v="146102"/>
    <x v="9"/>
    <s v="cod"/>
    <n v="2173318"/>
    <n v="0.9370092523130783"/>
    <x v="2"/>
  </r>
  <r>
    <s v="ODR6379977466p"/>
    <s v="C312106L"/>
    <x v="285"/>
    <s v="P556912"/>
    <n v="231942"/>
    <n v="1"/>
    <n v="2319420"/>
    <n v="0"/>
    <n v="2319420"/>
    <n v="1"/>
    <x v="0"/>
    <n v="0"/>
    <n v="1"/>
    <d v="2021-12-06T00:00:00"/>
    <x v="1614"/>
    <n v="2319420"/>
    <n v="143782"/>
    <x v="9"/>
    <s v="cod"/>
    <n v="2175638"/>
    <n v="0.93800950237559388"/>
    <x v="2"/>
  </r>
  <r>
    <s v="ODR7678718029p"/>
    <s v="C729143L"/>
    <x v="267"/>
    <s v="P701151"/>
    <n v="231942"/>
    <n v="1"/>
    <n v="2319420"/>
    <n v="0"/>
    <n v="2319420"/>
    <n v="1"/>
    <x v="0"/>
    <n v="0"/>
    <n v="1"/>
    <d v="2021-07-18T00:00:00"/>
    <x v="1615"/>
    <n v="2319420"/>
    <n v="155382"/>
    <x v="9"/>
    <s v="cod"/>
    <n v="2164038"/>
    <n v="0.93300825206301574"/>
    <x v="2"/>
  </r>
  <r>
    <s v="ODR7259865037a"/>
    <s v="C243874L"/>
    <x v="340"/>
    <s v="P304734"/>
    <n v="231942"/>
    <n v="1"/>
    <n v="2319420"/>
    <n v="0"/>
    <n v="2319420"/>
    <n v="1"/>
    <x v="0"/>
    <n v="1"/>
    <n v="1"/>
    <d v="2022-01-11T00:00:00"/>
    <x v="1117"/>
    <n v="2319420"/>
    <n v="160022"/>
    <x v="9"/>
    <s v="cod"/>
    <n v="2159398"/>
    <n v="0.93100775193798446"/>
    <x v="2"/>
  </r>
  <r>
    <s v="ODR6953241799y"/>
    <s v="C162721L"/>
    <x v="247"/>
    <s v="P592090"/>
    <n v="231942"/>
    <n v="1"/>
    <n v="2319420"/>
    <n v="0"/>
    <n v="2319420"/>
    <n v="1"/>
    <x v="0"/>
    <n v="0"/>
    <n v="1"/>
    <d v="2021-07-26T00:00:00"/>
    <x v="1616"/>
    <n v="2319420"/>
    <n v="143782"/>
    <x v="9"/>
    <s v="cod"/>
    <n v="2175638"/>
    <n v="0.93800950237559388"/>
    <x v="2"/>
  </r>
  <r>
    <s v="ODR2630056340g"/>
    <s v="C179670L"/>
    <x v="120"/>
    <s v="P408177"/>
    <n v="231942"/>
    <n v="1"/>
    <n v="2319420"/>
    <n v="0"/>
    <n v="2319420"/>
    <n v="1"/>
    <x v="1"/>
    <n v="0"/>
    <n v="4"/>
    <d v="2022-08-17T00:00:00"/>
    <x v="1617"/>
    <n v="2319420"/>
    <n v="197142"/>
    <x v="9"/>
    <s v="Payaxis"/>
    <n v="2122278"/>
    <n v="0.91500375093773445"/>
    <x v="2"/>
  </r>
  <r>
    <s v="ODR2147228674y"/>
    <s v="C411331L"/>
    <x v="344"/>
    <s v="P198252"/>
    <n v="231942"/>
    <n v="1"/>
    <n v="2319420"/>
    <n v="0"/>
    <n v="2319420"/>
    <n v="1"/>
    <x v="0"/>
    <n v="0"/>
    <n v="1"/>
    <d v="2021-07-19T00:00:00"/>
    <x v="1618"/>
    <n v="2319420"/>
    <n v="194822"/>
    <x v="7"/>
    <s v="cod"/>
    <n v="2124598"/>
    <n v="0.91600400100025003"/>
    <x v="2"/>
  </r>
  <r>
    <s v="ODR3948470498g"/>
    <s v="C202990L"/>
    <x v="186"/>
    <s v="P920632"/>
    <n v="115942"/>
    <n v="2"/>
    <n v="2318840"/>
    <n v="0"/>
    <n v="2318840"/>
    <n v="1"/>
    <x v="1"/>
    <n v="0"/>
    <n v="1"/>
    <d v="2021-10-28T00:00:00"/>
    <x v="1619"/>
    <n v="1159420"/>
    <n v="73022"/>
    <x v="3"/>
    <s v="cod"/>
    <n v="2172796"/>
    <n v="0.93701850925462726"/>
    <x v="2"/>
  </r>
  <r>
    <s v="ODR4527039876d"/>
    <s v="C700565L"/>
    <x v="224"/>
    <s v="P359488"/>
    <n v="115942"/>
    <n v="2"/>
    <n v="2318840"/>
    <n v="0"/>
    <n v="2318840"/>
    <n v="1"/>
    <x v="1"/>
    <n v="0"/>
    <n v="1"/>
    <d v="2022-05-20T00:00:00"/>
    <x v="1620"/>
    <n v="1159420"/>
    <n v="85782"/>
    <x v="14"/>
    <s v="cod"/>
    <n v="2147276"/>
    <n v="0.92601300650325158"/>
    <x v="2"/>
  </r>
  <r>
    <s v="ODR2976494355m"/>
    <s v="C215298L"/>
    <x v="362"/>
    <s v="P557054"/>
    <n v="115942"/>
    <n v="2"/>
    <n v="2318840"/>
    <n v="0"/>
    <n v="2318840"/>
    <n v="1"/>
    <x v="1"/>
    <n v="0"/>
    <n v="1"/>
    <d v="2021-10-21T00:00:00"/>
    <x v="156"/>
    <n v="1159420"/>
    <n v="74182"/>
    <x v="0"/>
    <s v="cod"/>
    <n v="2170476"/>
    <n v="0.93601800900450227"/>
    <x v="2"/>
  </r>
  <r>
    <s v="ODR9210560966y"/>
    <s v="C386951L"/>
    <x v="55"/>
    <s v="P557054"/>
    <n v="115942"/>
    <n v="2"/>
    <n v="2318840"/>
    <n v="0"/>
    <n v="2318840"/>
    <n v="1"/>
    <x v="0"/>
    <n v="1"/>
    <n v="1"/>
    <d v="2022-02-04T00:00:00"/>
    <x v="156"/>
    <n v="1159420"/>
    <n v="74182"/>
    <x v="0"/>
    <s v="cod"/>
    <n v="2170476"/>
    <n v="0.93601800900450227"/>
    <x v="2"/>
  </r>
  <r>
    <s v="ODR6441181111y"/>
    <s v="C983372L"/>
    <x v="185"/>
    <s v="P838951"/>
    <n v="115942"/>
    <n v="2"/>
    <n v="2318840"/>
    <n v="0"/>
    <n v="2318840"/>
    <n v="1"/>
    <x v="1"/>
    <n v="0"/>
    <n v="1"/>
    <d v="2022-03-18T00:00:00"/>
    <x v="1621"/>
    <n v="1159420"/>
    <n v="90422"/>
    <x v="0"/>
    <s v="cod"/>
    <n v="2137996"/>
    <n v="0.92201100550275139"/>
    <x v="2"/>
  </r>
  <r>
    <s v="ODR6131776820f"/>
    <s v="C934798L"/>
    <x v="117"/>
    <s v="P329247"/>
    <n v="231710"/>
    <n v="1"/>
    <n v="2317100"/>
    <n v="0"/>
    <n v="2317100"/>
    <n v="1"/>
    <x v="1"/>
    <n v="0"/>
    <n v="1"/>
    <d v="2021-09-28T00:00:00"/>
    <x v="1622"/>
    <n v="2317100"/>
    <n v="189950"/>
    <x v="9"/>
    <s v="cod"/>
    <n v="2127150"/>
    <n v="0.91802252816020025"/>
    <x v="2"/>
  </r>
  <r>
    <s v="ODR2390313107h"/>
    <s v="C969315L"/>
    <x v="342"/>
    <s v="P454528"/>
    <n v="231710"/>
    <n v="1"/>
    <n v="2317100"/>
    <n v="0"/>
    <n v="2317100"/>
    <n v="1"/>
    <x v="0"/>
    <n v="0"/>
    <n v="1"/>
    <d v="2021-07-09T00:00:00"/>
    <x v="1623"/>
    <n v="2317100"/>
    <n v="199230"/>
    <x v="9"/>
    <s v="cod"/>
    <n v="2117870"/>
    <n v="0.91401752190237795"/>
    <x v="2"/>
  </r>
  <r>
    <s v="ODR9941505252j"/>
    <s v="C422663L"/>
    <x v="253"/>
    <s v="P969028"/>
    <n v="231710"/>
    <n v="1"/>
    <n v="2317100"/>
    <n v="0"/>
    <n v="2317100"/>
    <n v="1"/>
    <x v="1"/>
    <n v="0"/>
    <n v="1"/>
    <d v="2022-02-14T00:00:00"/>
    <x v="1624"/>
    <n v="2317100"/>
    <n v="178408"/>
    <x v="9"/>
    <s v="cod"/>
    <n v="2138692"/>
    <n v="0.92300375469336671"/>
    <x v="2"/>
  </r>
  <r>
    <s v="ODR5871112153w"/>
    <s v="C738725L"/>
    <x v="29"/>
    <s v="P282392"/>
    <n v="231710"/>
    <n v="1"/>
    <n v="2317100"/>
    <n v="0"/>
    <n v="2317100"/>
    <n v="1"/>
    <x v="0"/>
    <n v="0"/>
    <n v="1"/>
    <d v="2021-08-27T00:00:00"/>
    <x v="1625"/>
    <n v="2317100"/>
    <n v="203870"/>
    <x v="9"/>
    <s v="cod"/>
    <n v="2113230"/>
    <n v="0.9120150187734668"/>
    <x v="2"/>
  </r>
  <r>
    <s v="ODR3674645377y"/>
    <s v="C681745L"/>
    <x v="107"/>
    <s v="P671598"/>
    <n v="231710"/>
    <n v="1"/>
    <n v="2317100"/>
    <n v="0"/>
    <n v="2317100"/>
    <n v="1"/>
    <x v="0"/>
    <n v="1"/>
    <n v="1"/>
    <d v="2022-02-04T00:00:00"/>
    <x v="1626"/>
    <n v="2317100"/>
    <n v="208510"/>
    <x v="9"/>
    <s v="cod"/>
    <n v="2108590"/>
    <n v="0.91001251564455565"/>
    <x v="2"/>
  </r>
  <r>
    <s v="ODR4387981741w"/>
    <s v="C157094L"/>
    <x v="80"/>
    <s v="P805677"/>
    <n v="231710"/>
    <n v="1"/>
    <n v="2317100"/>
    <n v="0"/>
    <n v="2317100"/>
    <n v="1"/>
    <x v="0"/>
    <n v="0"/>
    <n v="1"/>
    <d v="2022-07-10T00:00:00"/>
    <x v="1627"/>
    <n v="2317100"/>
    <n v="208510"/>
    <x v="9"/>
    <s v="cod"/>
    <n v="2108590"/>
    <n v="0.91001251564455565"/>
    <x v="2"/>
  </r>
  <r>
    <s v="ODR8850812124f"/>
    <s v="C118321L"/>
    <x v="66"/>
    <s v="P862989"/>
    <n v="231710"/>
    <n v="1"/>
    <n v="2317100"/>
    <n v="0"/>
    <n v="2317100"/>
    <n v="1"/>
    <x v="0"/>
    <n v="0"/>
    <n v="4"/>
    <d v="2022-08-11T00:00:00"/>
    <x v="1628"/>
    <n v="2317100"/>
    <n v="166808"/>
    <x v="9"/>
    <s v="Payaxis"/>
    <n v="2150292"/>
    <n v="0.92801001251564452"/>
    <x v="2"/>
  </r>
  <r>
    <s v="ODR3407855442u"/>
    <s v="C551324L"/>
    <x v="345"/>
    <s v="P442630"/>
    <n v="231710"/>
    <n v="1"/>
    <n v="2317100"/>
    <n v="0"/>
    <n v="2317100"/>
    <n v="1"/>
    <x v="1"/>
    <n v="0"/>
    <n v="4"/>
    <d v="2021-12-08T00:00:00"/>
    <x v="1629"/>
    <n v="2317100"/>
    <n v="180728"/>
    <x v="12"/>
    <s v="Payaxis"/>
    <n v="2136372"/>
    <n v="0.92200250312891119"/>
    <x v="2"/>
  </r>
  <r>
    <s v="ODR7058420806c"/>
    <s v="C551324L"/>
    <x v="308"/>
    <s v="P442630"/>
    <n v="231710"/>
    <n v="1"/>
    <n v="2317100"/>
    <n v="0"/>
    <n v="2317100"/>
    <n v="1"/>
    <x v="0"/>
    <n v="1"/>
    <n v="3"/>
    <d v="2021-12-08T00:00:00"/>
    <x v="1629"/>
    <n v="2317100"/>
    <n v="180728"/>
    <x v="12"/>
    <s v="customercredit"/>
    <n v="2136372"/>
    <n v="0.92200250312891119"/>
    <x v="2"/>
  </r>
  <r>
    <s v="ODR6237763902w"/>
    <s v="C914093L"/>
    <x v="375"/>
    <s v="P120746"/>
    <n v="231710"/>
    <n v="1"/>
    <n v="2317100"/>
    <n v="0"/>
    <n v="2317100"/>
    <n v="1"/>
    <x v="0"/>
    <n v="0"/>
    <n v="1"/>
    <d v="2021-07-04T00:00:00"/>
    <x v="1630"/>
    <n v="2317100"/>
    <n v="199230"/>
    <x v="7"/>
    <s v="cod"/>
    <n v="2117870"/>
    <n v="0.91401752190237795"/>
    <x v="2"/>
  </r>
  <r>
    <s v="ODR4994335319t"/>
    <s v="C645518L"/>
    <x v="379"/>
    <s v="P689586"/>
    <n v="231362"/>
    <n v="1"/>
    <n v="2313620"/>
    <n v="0"/>
    <n v="2313620"/>
    <n v="1"/>
    <x v="1"/>
    <n v="0"/>
    <n v="4"/>
    <d v="2021-09-22T00:00:00"/>
    <x v="1592"/>
    <n v="2314200"/>
    <n v="141114"/>
    <x v="3"/>
    <s v="Payaxis"/>
    <n v="2172506"/>
    <n v="0.9390072699924793"/>
    <x v="2"/>
  </r>
  <r>
    <s v="ODR2284936406b"/>
    <s v="C485200L"/>
    <x v="42"/>
    <s v="P689586"/>
    <n v="231362"/>
    <n v="1"/>
    <n v="2313620"/>
    <n v="0"/>
    <n v="2313620"/>
    <n v="1"/>
    <x v="0"/>
    <n v="1"/>
    <n v="1"/>
    <d v="2021-11-25T00:00:00"/>
    <x v="1592"/>
    <n v="2314200"/>
    <n v="141114"/>
    <x v="3"/>
    <s v="cod"/>
    <n v="2172506"/>
    <n v="0.9390072699924793"/>
    <x v="2"/>
  </r>
  <r>
    <s v="ODR7133713502k"/>
    <s v="C115156L"/>
    <x v="23"/>
    <s v="P135979"/>
    <n v="115420"/>
    <n v="2"/>
    <n v="2308400"/>
    <n v="0"/>
    <n v="2308400"/>
    <n v="1"/>
    <x v="0"/>
    <n v="0"/>
    <n v="1"/>
    <d v="2022-04-27T00:00:00"/>
    <x v="1631"/>
    <n v="1154200"/>
    <n v="96918"/>
    <x v="6"/>
    <s v="cod"/>
    <n v="2114564"/>
    <n v="0.91603015075376881"/>
    <x v="2"/>
  </r>
  <r>
    <s v="ODR1512174738t"/>
    <s v="C964914L"/>
    <x v="70"/>
    <s v="P131747"/>
    <n v="76850"/>
    <n v="3"/>
    <n v="2305500"/>
    <n v="0"/>
    <n v="2305500"/>
    <n v="1"/>
    <x v="0"/>
    <n v="1"/>
    <n v="1"/>
    <d v="2022-04-12T00:00:00"/>
    <x v="1632"/>
    <n v="519680"/>
    <n v="39962"/>
    <x v="6"/>
    <s v="cod"/>
    <n v="2185614"/>
    <n v="0.94799999999999995"/>
    <x v="0"/>
  </r>
  <r>
    <s v="ODR3825418901p"/>
    <s v="C894196L"/>
    <x v="273"/>
    <s v="P930623"/>
    <n v="230550"/>
    <n v="1"/>
    <n v="2305500"/>
    <n v="0"/>
    <n v="2305500"/>
    <n v="1"/>
    <x v="1"/>
    <n v="0"/>
    <n v="8"/>
    <d v="2021-07-28T00:00:00"/>
    <x v="1633"/>
    <n v="2305500"/>
    <n v="159036"/>
    <x v="7"/>
    <s v="ublcreditcard"/>
    <n v="2146464"/>
    <n v="0.93101886792452826"/>
    <x v="2"/>
  </r>
  <r>
    <s v="ODR4776589680i"/>
    <s v="C165936L"/>
    <x v="356"/>
    <s v="P930623"/>
    <n v="230550"/>
    <n v="1"/>
    <n v="2305500"/>
    <n v="0"/>
    <n v="2305500"/>
    <n v="1"/>
    <x v="0"/>
    <n v="1"/>
    <n v="1"/>
    <d v="2021-08-11T00:00:00"/>
    <x v="1633"/>
    <n v="2305500"/>
    <n v="159036"/>
    <x v="7"/>
    <s v="cod"/>
    <n v="2146464"/>
    <n v="0.93101886792452826"/>
    <x v="2"/>
  </r>
  <r>
    <s v="ODR8867694919p"/>
    <s v="C551324L"/>
    <x v="183"/>
    <s v="P114901"/>
    <n v="230260"/>
    <n v="1"/>
    <n v="2302600"/>
    <n v="0"/>
    <n v="2302600"/>
    <n v="1"/>
    <x v="1"/>
    <n v="0"/>
    <n v="4"/>
    <d v="2021-12-08T00:00:00"/>
    <x v="1634"/>
    <n v="2302600"/>
    <n v="158862"/>
    <x v="12"/>
    <s v="Payaxis"/>
    <n v="2143738"/>
    <n v="0.93100755667506296"/>
    <x v="2"/>
  </r>
  <r>
    <s v="ODR3201318343e"/>
    <s v="C771769L"/>
    <x v="142"/>
    <s v="P348595"/>
    <n v="229100"/>
    <n v="1"/>
    <n v="2291000"/>
    <n v="0"/>
    <n v="2291000"/>
    <n v="1"/>
    <x v="0"/>
    <n v="1"/>
    <n v="12"/>
    <d v="2021-07-26T00:00:00"/>
    <x v="1635"/>
    <n v="2291000"/>
    <n v="142042"/>
    <x v="8"/>
    <s v="internetbanking"/>
    <n v="2148958"/>
    <n v="0.93799999999999994"/>
    <x v="2"/>
  </r>
  <r>
    <s v="ODR1731632107g"/>
    <s v="C111808L"/>
    <x v="127"/>
    <s v="P776156"/>
    <n v="229100"/>
    <n v="1"/>
    <n v="2291000"/>
    <n v="0"/>
    <n v="2291000"/>
    <n v="1"/>
    <x v="0"/>
    <n v="0"/>
    <n v="1"/>
    <d v="2022-05-23T00:00:00"/>
    <x v="137"/>
    <n v="1832800"/>
    <n v="111766"/>
    <x v="8"/>
    <s v="cod"/>
    <n v="2179234"/>
    <n v="0.95121518987341769"/>
    <x v="2"/>
  </r>
  <r>
    <s v="ODR1255510794n"/>
    <s v="C846307L"/>
    <x v="160"/>
    <s v="P517579"/>
    <n v="28420"/>
    <n v="8"/>
    <n v="2273600"/>
    <n v="0"/>
    <n v="2273600"/>
    <n v="1"/>
    <x v="0"/>
    <n v="1"/>
    <n v="1"/>
    <d v="2021-11-09T00:00:00"/>
    <x v="1636"/>
    <n v="284200"/>
    <n v="19604"/>
    <x v="14"/>
    <s v="cod"/>
    <n v="2116768"/>
    <n v="0.93102040816326526"/>
    <x v="0"/>
  </r>
  <r>
    <s v="ODR5772931478j"/>
    <s v="C823189L"/>
    <x v="195"/>
    <s v="P120552"/>
    <n v="227070"/>
    <n v="1"/>
    <n v="2270700"/>
    <n v="0"/>
    <n v="2270700"/>
    <n v="1"/>
    <x v="0"/>
    <n v="0"/>
    <n v="1"/>
    <d v="2021-07-16T00:00:00"/>
    <x v="1637"/>
    <n v="2270700"/>
    <n v="172550"/>
    <x v="8"/>
    <s v="cod"/>
    <n v="2098150"/>
    <n v="0.92401021711366538"/>
    <x v="2"/>
  </r>
  <r>
    <s v="ODR1776103542h"/>
    <s v="C398448L"/>
    <x v="268"/>
    <s v="P689586"/>
    <n v="226316"/>
    <n v="1"/>
    <n v="2263160"/>
    <n v="0"/>
    <n v="2263160"/>
    <n v="1"/>
    <x v="0"/>
    <n v="1"/>
    <n v="1"/>
    <d v="2022-01-12T00:00:00"/>
    <x v="1592"/>
    <n v="2314200"/>
    <n v="141114"/>
    <x v="3"/>
    <s v="cod"/>
    <n v="2122046"/>
    <n v="0.93764736032803686"/>
    <x v="2"/>
  </r>
  <r>
    <s v="ODR2256048406l"/>
    <s v="C578500L"/>
    <x v="89"/>
    <s v="P177940"/>
    <n v="226200"/>
    <n v="1"/>
    <n v="2262000"/>
    <n v="0"/>
    <n v="2262000"/>
    <n v="1"/>
    <x v="0"/>
    <n v="1"/>
    <n v="1"/>
    <d v="2021-07-21T00:00:00"/>
    <x v="531"/>
    <n v="2262000"/>
    <n v="162864"/>
    <x v="2"/>
    <s v="cod"/>
    <n v="2099136"/>
    <n v="0.92800000000000005"/>
    <x v="2"/>
  </r>
  <r>
    <s v="ODR5193029868s"/>
    <s v="C649500L"/>
    <x v="97"/>
    <s v="P828133"/>
    <n v="226200"/>
    <n v="1"/>
    <n v="2262000"/>
    <n v="0"/>
    <n v="2262000"/>
    <n v="1"/>
    <x v="0"/>
    <n v="1"/>
    <n v="1"/>
    <d v="2021-07-12T00:00:00"/>
    <x v="1638"/>
    <n v="2262000"/>
    <n v="142506"/>
    <x v="10"/>
    <s v="cod"/>
    <n v="2119494"/>
    <n v="0.93700000000000006"/>
    <x v="2"/>
  </r>
  <r>
    <s v="ODR8519459799p"/>
    <s v="C659113L"/>
    <x v="193"/>
    <s v="P681316"/>
    <n v="113100"/>
    <n v="2"/>
    <n v="2262000"/>
    <n v="0"/>
    <n v="2262000"/>
    <n v="1"/>
    <x v="0"/>
    <n v="1"/>
    <n v="1"/>
    <d v="2021-07-15T00:00:00"/>
    <x v="1639"/>
    <n v="1131000"/>
    <n v="90480"/>
    <x v="6"/>
    <s v="cod"/>
    <n v="2081040"/>
    <n v="0.92"/>
    <x v="2"/>
  </r>
  <r>
    <s v="ODR3553727564a"/>
    <s v="C789607L"/>
    <x v="277"/>
    <s v="P938447"/>
    <n v="226200"/>
    <n v="1"/>
    <n v="2262000"/>
    <n v="0"/>
    <n v="2262000"/>
    <n v="1"/>
    <x v="0"/>
    <n v="1"/>
    <n v="1"/>
    <d v="2021-09-24T00:00:00"/>
    <x v="1640"/>
    <n v="2262000"/>
    <n v="183222"/>
    <x v="6"/>
    <s v="cod"/>
    <n v="2078778"/>
    <n v="0.91900000000000004"/>
    <x v="2"/>
  </r>
  <r>
    <s v="ODR5410010319i"/>
    <s v="C182986L"/>
    <x v="191"/>
    <s v="P517579"/>
    <n v="22620"/>
    <n v="10"/>
    <n v="2262000"/>
    <n v="0"/>
    <n v="2262000"/>
    <n v="1"/>
    <x v="0"/>
    <n v="0"/>
    <n v="1"/>
    <d v="2021-07-04T00:00:00"/>
    <x v="1636"/>
    <n v="284200"/>
    <n v="19604"/>
    <x v="14"/>
    <s v="cod"/>
    <n v="2065960"/>
    <n v="0.91333333333333333"/>
    <x v="0"/>
  </r>
  <r>
    <s v="ODR7021611810o"/>
    <s v="C630421L"/>
    <x v="291"/>
    <s v="P916706"/>
    <n v="113100"/>
    <n v="2"/>
    <n v="2262000"/>
    <n v="0"/>
    <n v="2262000"/>
    <n v="1"/>
    <x v="0"/>
    <n v="1"/>
    <n v="1"/>
    <d v="2022-02-19T00:00:00"/>
    <x v="1641"/>
    <n v="1508000"/>
    <n v="120640"/>
    <x v="7"/>
    <s v="cod"/>
    <n v="2020720"/>
    <n v="0.89333333333333331"/>
    <x v="2"/>
  </r>
  <r>
    <s v="ODR7324532109q"/>
    <s v="C283648L"/>
    <x v="164"/>
    <s v="P304553"/>
    <n v="225620"/>
    <n v="1"/>
    <n v="2256200"/>
    <n v="0"/>
    <n v="2256200"/>
    <n v="1"/>
    <x v="0"/>
    <n v="1"/>
    <n v="1"/>
    <d v="2022-01-16T00:00:00"/>
    <x v="1642"/>
    <n v="2256200"/>
    <n v="191748"/>
    <x v="8"/>
    <s v="cod"/>
    <n v="2064452"/>
    <n v="0.91501285347043704"/>
    <x v="2"/>
  </r>
  <r>
    <s v="ODR5724542571a"/>
    <s v="C180092L"/>
    <x v="334"/>
    <s v="P564521"/>
    <n v="225620"/>
    <n v="1"/>
    <n v="2256200"/>
    <n v="0"/>
    <n v="2256200"/>
    <n v="1"/>
    <x v="0"/>
    <n v="1"/>
    <n v="1"/>
    <d v="2022-02-10T00:00:00"/>
    <x v="1643"/>
    <n v="2256200"/>
    <n v="182700"/>
    <x v="14"/>
    <s v="cod"/>
    <n v="2073500"/>
    <n v="0.91902313624678666"/>
    <x v="2"/>
  </r>
  <r>
    <s v="ODR5648970611w"/>
    <s v="C305773L"/>
    <x v="4"/>
    <s v="P532247"/>
    <n v="112694"/>
    <n v="2"/>
    <n v="2253880"/>
    <n v="0"/>
    <n v="2253880"/>
    <n v="1"/>
    <x v="0"/>
    <n v="0"/>
    <n v="1"/>
    <d v="2021-11-07T00:00:00"/>
    <x v="1644"/>
    <n v="1270200"/>
    <n v="81258"/>
    <x v="12"/>
    <s v="cod"/>
    <n v="2091364"/>
    <n v="0.92789500772002054"/>
    <x v="2"/>
  </r>
  <r>
    <s v="ODR4575484797m"/>
    <s v="C749547L"/>
    <x v="85"/>
    <s v="P731656"/>
    <n v="225156"/>
    <n v="1"/>
    <n v="2251560"/>
    <n v="0"/>
    <n v="2251560"/>
    <n v="1"/>
    <x v="0"/>
    <n v="1"/>
    <n v="1"/>
    <d v="2021-11-24T00:00:00"/>
    <x v="1645"/>
    <n v="2251560"/>
    <n v="177828"/>
    <x v="3"/>
    <s v="cod"/>
    <n v="2073732"/>
    <n v="0.92102009273570329"/>
    <x v="2"/>
  </r>
  <r>
    <s v="ODR1554071639a"/>
    <s v="C531144L"/>
    <x v="323"/>
    <s v="P965987"/>
    <n v="22504"/>
    <n v="10"/>
    <n v="2250400"/>
    <n v="0"/>
    <n v="2250400"/>
    <n v="1"/>
    <x v="0"/>
    <n v="1"/>
    <n v="3"/>
    <d v="2021-12-10T00:00:00"/>
    <x v="147"/>
    <n v="266800"/>
    <n v="18908"/>
    <x v="11"/>
    <s v="customercredit"/>
    <n v="2061320"/>
    <n v="0.91597938144329893"/>
    <x v="0"/>
  </r>
  <r>
    <s v="ODR9165410739t"/>
    <s v="C552458L"/>
    <x v="116"/>
    <s v="P286786"/>
    <n v="224170"/>
    <n v="1"/>
    <n v="2241700"/>
    <n v="0"/>
    <n v="2241700"/>
    <n v="1"/>
    <x v="0"/>
    <n v="1"/>
    <n v="1"/>
    <d v="2021-10-24T00:00:00"/>
    <x v="1546"/>
    <n v="2241700"/>
    <n v="152424"/>
    <x v="1"/>
    <s v="cod"/>
    <n v="2089276"/>
    <n v="0.93200517464424326"/>
    <x v="2"/>
  </r>
  <r>
    <s v="ODR3366155794p"/>
    <s v="C239306L"/>
    <x v="384"/>
    <s v="P210130"/>
    <n v="111940"/>
    <n v="2"/>
    <n v="2238800"/>
    <n v="0"/>
    <n v="2238800"/>
    <n v="1"/>
    <x v="0"/>
    <n v="1"/>
    <n v="1"/>
    <d v="2021-07-21T00:00:00"/>
    <x v="1646"/>
    <n v="1119400"/>
    <n v="98484"/>
    <x v="6"/>
    <s v="cod"/>
    <n v="2041832"/>
    <n v="0.91202072538860102"/>
    <x v="2"/>
  </r>
  <r>
    <s v="ODR2799911650y"/>
    <s v="C120985L"/>
    <x v="261"/>
    <s v="P512258"/>
    <n v="74530"/>
    <n v="3"/>
    <n v="2235900"/>
    <n v="0"/>
    <n v="2235900"/>
    <n v="1"/>
    <x v="1"/>
    <n v="0"/>
    <n v="7"/>
    <d v="2021-11-27T00:00:00"/>
    <x v="161"/>
    <n v="745300"/>
    <n v="49184"/>
    <x v="11"/>
    <s v="Easypay"/>
    <n v="2088348"/>
    <n v="0.93400778210116731"/>
    <x v="2"/>
  </r>
  <r>
    <s v="ODR9011793048v"/>
    <s v="C585410L"/>
    <x v="402"/>
    <s v="P658058"/>
    <n v="223300"/>
    <n v="1"/>
    <n v="2233000"/>
    <n v="0"/>
    <n v="2233000"/>
    <n v="1"/>
    <x v="0"/>
    <n v="1"/>
    <n v="1"/>
    <d v="2021-08-26T00:00:00"/>
    <x v="1647"/>
    <n v="2233000"/>
    <n v="154048"/>
    <x v="14"/>
    <s v="cod"/>
    <n v="2078952"/>
    <n v="0.93101298701298696"/>
    <x v="2"/>
  </r>
  <r>
    <s v="ODR5322608927x"/>
    <s v="C525405L"/>
    <x v="198"/>
    <s v="P569845"/>
    <n v="223300"/>
    <n v="1"/>
    <n v="2233000"/>
    <n v="0"/>
    <n v="2233000"/>
    <n v="1"/>
    <x v="0"/>
    <n v="1"/>
    <n v="1"/>
    <d v="2021-07-24T00:00:00"/>
    <x v="1648"/>
    <n v="2233000"/>
    <n v="167446"/>
    <x v="9"/>
    <s v="cod"/>
    <n v="2065554"/>
    <n v="0.92501298701298706"/>
    <x v="2"/>
  </r>
  <r>
    <s v="ODR1413374742p"/>
    <s v="C404142L"/>
    <x v="168"/>
    <s v="P759375"/>
    <n v="223300"/>
    <n v="1"/>
    <n v="2233000"/>
    <n v="0"/>
    <n v="2233000"/>
    <n v="1"/>
    <x v="0"/>
    <n v="1"/>
    <n v="4"/>
    <d v="2021-11-08T00:00:00"/>
    <x v="1649"/>
    <n v="2233000"/>
    <n v="138446"/>
    <x v="0"/>
    <s v="Payaxis"/>
    <n v="2094554"/>
    <n v="0.93799999999999994"/>
    <x v="2"/>
  </r>
  <r>
    <s v="ODR5984955210b"/>
    <s v="C284729L"/>
    <x v="327"/>
    <s v="P920311"/>
    <n v="55680"/>
    <n v="4"/>
    <n v="2227200"/>
    <n v="0"/>
    <n v="2227200"/>
    <n v="1"/>
    <x v="0"/>
    <n v="1"/>
    <n v="1"/>
    <d v="2022-01-10T00:00:00"/>
    <x v="1650"/>
    <n v="1058500"/>
    <n v="87812"/>
    <x v="0"/>
    <s v="cod"/>
    <n v="1875952"/>
    <n v="0.84229166666666666"/>
    <x v="2"/>
  </r>
  <r>
    <s v="ODR2164985858l"/>
    <s v="C698317L"/>
    <x v="171"/>
    <s v="P512258"/>
    <n v="73733"/>
    <n v="3"/>
    <n v="2211980"/>
    <n v="0"/>
    <n v="2211980"/>
    <n v="1"/>
    <x v="1"/>
    <n v="0"/>
    <n v="4"/>
    <d v="2021-12-14T00:00:00"/>
    <x v="161"/>
    <n v="745300"/>
    <n v="49184"/>
    <x v="11"/>
    <s v="Payaxis"/>
    <n v="2064428"/>
    <n v="0.93329415275002492"/>
    <x v="2"/>
  </r>
  <r>
    <s v="ODR2227111097h"/>
    <s v="C787631L"/>
    <x v="49"/>
    <s v="P403582"/>
    <n v="220980"/>
    <n v="1"/>
    <n v="2209800"/>
    <n v="0"/>
    <n v="2209800"/>
    <n v="1"/>
    <x v="0"/>
    <n v="1"/>
    <n v="1"/>
    <d v="2021-11-13T00:00:00"/>
    <x v="1651"/>
    <n v="2209800"/>
    <n v="194416"/>
    <x v="14"/>
    <s v="cod"/>
    <n v="2015384"/>
    <n v="0.91202099737532805"/>
    <x v="2"/>
  </r>
  <r>
    <s v="ODR4440705720t"/>
    <s v="C744100L"/>
    <x v="386"/>
    <s v="P334155"/>
    <n v="220922"/>
    <n v="1"/>
    <n v="2209220"/>
    <n v="0"/>
    <n v="2209220"/>
    <n v="1"/>
    <x v="0"/>
    <n v="0"/>
    <n v="1"/>
    <d v="2021-11-27T00:00:00"/>
    <x v="1652"/>
    <n v="2209220"/>
    <n v="185542"/>
    <x v="3"/>
    <s v="cod"/>
    <n v="2023678"/>
    <n v="0.91601470202152802"/>
    <x v="2"/>
  </r>
  <r>
    <s v="ODR5364005327c"/>
    <s v="C186186L"/>
    <x v="290"/>
    <s v="P334155"/>
    <n v="220922"/>
    <n v="1"/>
    <n v="2209220"/>
    <n v="0"/>
    <n v="2209220"/>
    <n v="1"/>
    <x v="0"/>
    <n v="1"/>
    <n v="1"/>
    <d v="2022-02-15T00:00:00"/>
    <x v="1652"/>
    <n v="2209220"/>
    <n v="185542"/>
    <x v="3"/>
    <s v="cod"/>
    <n v="2023678"/>
    <n v="0.91601470202152802"/>
    <x v="2"/>
  </r>
  <r>
    <s v="ODR9864740303q"/>
    <s v="C963219L"/>
    <x v="205"/>
    <s v="P659949"/>
    <n v="220400"/>
    <n v="1"/>
    <n v="2204000"/>
    <n v="0"/>
    <n v="2204000"/>
    <n v="1"/>
    <x v="0"/>
    <n v="1"/>
    <n v="1"/>
    <d v="2021-10-05T00:00:00"/>
    <x v="1595"/>
    <n v="2320000"/>
    <n v="141520"/>
    <x v="6"/>
    <s v="cod"/>
    <n v="2062480"/>
    <n v="0.9357894736842105"/>
    <x v="2"/>
  </r>
  <r>
    <s v="ODR4268633599r"/>
    <s v="C293498L"/>
    <x v="357"/>
    <s v="P999157"/>
    <n v="220400"/>
    <n v="1"/>
    <n v="2204000"/>
    <n v="0"/>
    <n v="2204000"/>
    <n v="1"/>
    <x v="0"/>
    <n v="1"/>
    <n v="1"/>
    <d v="2021-10-12T00:00:00"/>
    <x v="1594"/>
    <n v="2320000"/>
    <n v="187920"/>
    <x v="6"/>
    <s v="cod"/>
    <n v="2016080"/>
    <n v="0.91473684210526318"/>
    <x v="2"/>
  </r>
  <r>
    <s v="ODR2369179961u"/>
    <s v="C196616L"/>
    <x v="208"/>
    <s v="P999157"/>
    <n v="220400"/>
    <n v="1"/>
    <n v="2204000"/>
    <n v="0"/>
    <n v="2204000"/>
    <n v="1"/>
    <x v="0"/>
    <n v="1"/>
    <n v="1"/>
    <d v="2021-10-15T00:00:00"/>
    <x v="1594"/>
    <n v="2320000"/>
    <n v="187920"/>
    <x v="6"/>
    <s v="cod"/>
    <n v="2016080"/>
    <n v="0.91473684210526318"/>
    <x v="2"/>
  </r>
  <r>
    <s v="ODR3296916930x"/>
    <s v="C451226L"/>
    <x v="233"/>
    <s v="P567342"/>
    <n v="220400"/>
    <n v="1"/>
    <n v="2204000"/>
    <n v="0"/>
    <n v="2204000"/>
    <n v="1"/>
    <x v="0"/>
    <n v="1"/>
    <n v="1"/>
    <d v="2021-10-05T00:00:00"/>
    <x v="1596"/>
    <n v="2204000"/>
    <n v="160892"/>
    <x v="6"/>
    <s v="cod"/>
    <n v="2043108"/>
    <n v="0.92700000000000005"/>
    <x v="2"/>
  </r>
  <r>
    <s v="ODR9252695659t"/>
    <s v="C140150L"/>
    <x v="283"/>
    <s v="P579577"/>
    <n v="220400"/>
    <n v="1"/>
    <n v="2204000"/>
    <n v="0"/>
    <n v="2204000"/>
    <n v="1"/>
    <x v="0"/>
    <n v="1"/>
    <n v="1"/>
    <d v="2021-08-20T00:00:00"/>
    <x v="1653"/>
    <n v="2204000"/>
    <n v="141056"/>
    <x v="8"/>
    <s v="cod"/>
    <n v="2062944"/>
    <n v="0.93600000000000005"/>
    <x v="2"/>
  </r>
  <r>
    <s v="ODR5386140395g"/>
    <s v="C531144L"/>
    <x v="338"/>
    <s v="P996636"/>
    <n v="22040"/>
    <n v="10"/>
    <n v="2204000"/>
    <n v="0"/>
    <n v="2204000"/>
    <n v="1"/>
    <x v="0"/>
    <n v="0"/>
    <n v="3"/>
    <d v="2021-12-10T00:00:00"/>
    <x v="1654"/>
    <n v="220400"/>
    <n v="19372"/>
    <x v="11"/>
    <s v="customercredit"/>
    <n v="2010280"/>
    <n v="0.91210526315789475"/>
    <x v="0"/>
  </r>
  <r>
    <s v="ODR4592275032s"/>
    <s v="C949083L"/>
    <x v="153"/>
    <s v="P986099"/>
    <n v="110142"/>
    <n v="2"/>
    <n v="2202840"/>
    <n v="0"/>
    <n v="2202840"/>
    <n v="1"/>
    <x v="1"/>
    <n v="0"/>
    <n v="13"/>
    <d v="2021-11-08T00:00:00"/>
    <x v="205"/>
    <n v="1101420"/>
    <n v="67164"/>
    <x v="12"/>
    <s v="Easypay_MA"/>
    <n v="2068512"/>
    <n v="0.93902053712480249"/>
    <x v="2"/>
  </r>
  <r>
    <s v="ODR5993795597w"/>
    <s v="C360250L"/>
    <x v="109"/>
    <s v="P846596"/>
    <n v="219820"/>
    <n v="1"/>
    <n v="2198200"/>
    <n v="0"/>
    <n v="2198200"/>
    <n v="1"/>
    <x v="0"/>
    <n v="1"/>
    <n v="1"/>
    <d v="2022-03-17T00:00:00"/>
    <x v="1655"/>
    <n v="2198200"/>
    <n v="191226"/>
    <x v="1"/>
    <s v="cod"/>
    <n v="2006974"/>
    <n v="0.91300791556728234"/>
    <x v="2"/>
  </r>
  <r>
    <s v="ODR1130362205c"/>
    <s v="C702126L"/>
    <x v="115"/>
    <s v="P545511"/>
    <n v="219820"/>
    <n v="1"/>
    <n v="2198200"/>
    <n v="0"/>
    <n v="2198200"/>
    <n v="1"/>
    <x v="0"/>
    <n v="0"/>
    <n v="1"/>
    <d v="2021-09-23T00:00:00"/>
    <x v="963"/>
    <n v="2198200"/>
    <n v="175856"/>
    <x v="14"/>
    <s v="cod"/>
    <n v="2022344"/>
    <n v="0.92"/>
    <x v="2"/>
  </r>
  <r>
    <s v="ODR2045096052i"/>
    <s v="C576889L"/>
    <x v="408"/>
    <s v="P870079"/>
    <n v="219762"/>
    <n v="1"/>
    <n v="2197620"/>
    <n v="0"/>
    <n v="2197620"/>
    <n v="1"/>
    <x v="0"/>
    <n v="1"/>
    <n v="1"/>
    <d v="2021-07-04T00:00:00"/>
    <x v="1656"/>
    <n v="2197620"/>
    <n v="149408"/>
    <x v="10"/>
    <s v="cod"/>
    <n v="2048212"/>
    <n v="0.93201372393771442"/>
    <x v="2"/>
  </r>
  <r>
    <s v="ODR2238818375v"/>
    <s v="C139143L"/>
    <x v="393"/>
    <s v="P846596"/>
    <n v="219762"/>
    <n v="1"/>
    <n v="2197620"/>
    <n v="0"/>
    <n v="2197620"/>
    <n v="1"/>
    <x v="0"/>
    <n v="0"/>
    <n v="1"/>
    <d v="2022-05-16T00:00:00"/>
    <x v="1655"/>
    <n v="2198200"/>
    <n v="191226"/>
    <x v="1"/>
    <s v="cod"/>
    <n v="2006394"/>
    <n v="0.91298495645288991"/>
    <x v="2"/>
  </r>
  <r>
    <s v="ODR5958659717v"/>
    <s v="C815209L"/>
    <x v="35"/>
    <s v="P932773"/>
    <n v="218950"/>
    <n v="1"/>
    <n v="2189500"/>
    <n v="0"/>
    <n v="2189500"/>
    <n v="1"/>
    <x v="0"/>
    <n v="1"/>
    <n v="4"/>
    <d v="2022-07-16T00:00:00"/>
    <x v="132"/>
    <n v="2189500"/>
    <n v="157644"/>
    <x v="3"/>
    <s v="Payaxis"/>
    <n v="2031856"/>
    <n v="0.92800000000000005"/>
    <x v="2"/>
  </r>
  <r>
    <s v="ODR1514648402f"/>
    <s v="C263996L"/>
    <x v="154"/>
    <s v="P673102"/>
    <n v="218950"/>
    <n v="1"/>
    <n v="2189500"/>
    <n v="0"/>
    <n v="2189500"/>
    <n v="1"/>
    <x v="0"/>
    <n v="1"/>
    <n v="1"/>
    <d v="2021-07-13T00:00:00"/>
    <x v="1657"/>
    <n v="2189500"/>
    <n v="194822"/>
    <x v="7"/>
    <s v="cod"/>
    <n v="1994678"/>
    <n v="0.9110198675496689"/>
    <x v="2"/>
  </r>
  <r>
    <s v="ODR8969064153p"/>
    <s v="C818614L"/>
    <x v="242"/>
    <s v="P389473"/>
    <n v="218950"/>
    <n v="1"/>
    <n v="2189500"/>
    <n v="0"/>
    <n v="2189500"/>
    <n v="1"/>
    <x v="0"/>
    <n v="1"/>
    <n v="1"/>
    <d v="2021-08-07T00:00:00"/>
    <x v="1658"/>
    <n v="1095040"/>
    <n v="70064"/>
    <x v="7"/>
    <s v="cod"/>
    <n v="2119436"/>
    <n v="0.96799999999999997"/>
    <x v="2"/>
  </r>
  <r>
    <s v="ODR6333270251f"/>
    <s v="C534714L"/>
    <x v="90"/>
    <s v="P749888"/>
    <n v="72500"/>
    <n v="3"/>
    <n v="2175000"/>
    <n v="0"/>
    <n v="2175000"/>
    <n v="1"/>
    <x v="0"/>
    <n v="1"/>
    <n v="1"/>
    <d v="2022-07-12T00:00:00"/>
    <x v="1659"/>
    <n v="695420"/>
    <n v="47270"/>
    <x v="10"/>
    <s v="cod"/>
    <n v="2033190"/>
    <n v="0.93479999999999996"/>
    <x v="2"/>
  </r>
  <r>
    <s v="ODR7180058664w"/>
    <s v="C970697L"/>
    <x v="84"/>
    <s v="P380619"/>
    <n v="108750"/>
    <n v="2"/>
    <n v="2175000"/>
    <n v="0"/>
    <n v="2175000"/>
    <n v="1"/>
    <x v="1"/>
    <n v="0"/>
    <n v="1"/>
    <d v="2022-06-26T00:00:00"/>
    <x v="1660"/>
    <n v="1087500"/>
    <n v="68498"/>
    <x v="13"/>
    <s v="cod"/>
    <n v="2038004"/>
    <n v="0.93701333333333336"/>
    <x v="2"/>
  </r>
  <r>
    <s v="ODR8616998834r"/>
    <s v="C893754L"/>
    <x v="59"/>
    <s v="P280656"/>
    <n v="72500"/>
    <n v="3"/>
    <n v="2175000"/>
    <n v="0"/>
    <n v="2175000"/>
    <n v="1"/>
    <x v="1"/>
    <n v="0"/>
    <n v="4"/>
    <d v="2021-07-03T00:00:00"/>
    <x v="1661"/>
    <n v="725000"/>
    <n v="57246"/>
    <x v="8"/>
    <s v="Payaxis"/>
    <n v="2003262"/>
    <n v="0.92103999999999997"/>
    <x v="2"/>
  </r>
  <r>
    <s v="ODR3951879323t"/>
    <s v="C976222L"/>
    <x v="100"/>
    <s v="P326506"/>
    <n v="72500"/>
    <n v="3"/>
    <n v="2175000"/>
    <n v="0"/>
    <n v="2175000"/>
    <n v="1"/>
    <x v="0"/>
    <n v="1"/>
    <n v="1"/>
    <d v="2022-03-10T00:00:00"/>
    <x v="1662"/>
    <n v="869420"/>
    <n v="53882"/>
    <x v="8"/>
    <s v="cod"/>
    <n v="2013354"/>
    <n v="0.92567999999999995"/>
    <x v="2"/>
  </r>
  <r>
    <s v="ODR5113302514w"/>
    <s v="C983849L"/>
    <x v="179"/>
    <s v="P645170"/>
    <n v="36250"/>
    <n v="6"/>
    <n v="2175000"/>
    <n v="0"/>
    <n v="2175000"/>
    <n v="1"/>
    <x v="0"/>
    <n v="1"/>
    <n v="1"/>
    <d v="2021-10-07T00:00:00"/>
    <x v="191"/>
    <n v="377000"/>
    <n v="24476"/>
    <x v="8"/>
    <s v="cod"/>
    <n v="2028144"/>
    <n v="0.93247999999999998"/>
    <x v="0"/>
  </r>
  <r>
    <s v="ODR2712552307v"/>
    <s v="C934957L"/>
    <x v="346"/>
    <s v="P375491"/>
    <n v="217500"/>
    <n v="1"/>
    <n v="2175000"/>
    <n v="0"/>
    <n v="2175000"/>
    <n v="1"/>
    <x v="1"/>
    <n v="0"/>
    <n v="4"/>
    <d v="2021-12-20T00:00:00"/>
    <x v="1663"/>
    <n v="2175000"/>
    <n v="145696"/>
    <x v="14"/>
    <s v="Payaxis"/>
    <n v="2029304"/>
    <n v="0.93301333333333336"/>
    <x v="2"/>
  </r>
  <r>
    <s v="ODR5643583283u"/>
    <s v="C934957L"/>
    <x v="397"/>
    <s v="P375491"/>
    <n v="217500"/>
    <n v="1"/>
    <n v="2175000"/>
    <n v="0"/>
    <n v="2175000"/>
    <n v="1"/>
    <x v="1"/>
    <n v="0"/>
    <n v="4"/>
    <d v="2021-12-20T00:00:00"/>
    <x v="1663"/>
    <n v="2175000"/>
    <n v="145696"/>
    <x v="14"/>
    <s v="Payaxis"/>
    <n v="2029304"/>
    <n v="0.93301333333333336"/>
    <x v="2"/>
  </r>
  <r>
    <s v="ODR2655786618a"/>
    <s v="C934957L"/>
    <x v="347"/>
    <s v="P375491"/>
    <n v="217500"/>
    <n v="1"/>
    <n v="2175000"/>
    <n v="0"/>
    <n v="2175000"/>
    <n v="1"/>
    <x v="1"/>
    <n v="0"/>
    <n v="4"/>
    <d v="2021-12-20T00:00:00"/>
    <x v="1663"/>
    <n v="2175000"/>
    <n v="145696"/>
    <x v="14"/>
    <s v="Payaxis"/>
    <n v="2029304"/>
    <n v="0.93301333333333336"/>
    <x v="2"/>
  </r>
  <r>
    <s v="ODR8953164395i"/>
    <s v="C431390L"/>
    <x v="133"/>
    <s v="P375491"/>
    <n v="217500"/>
    <n v="1"/>
    <n v="2175000"/>
    <n v="0"/>
    <n v="2175000"/>
    <n v="1"/>
    <x v="0"/>
    <n v="0"/>
    <n v="4"/>
    <d v="2022-01-28T00:00:00"/>
    <x v="1663"/>
    <n v="2175000"/>
    <n v="145696"/>
    <x v="14"/>
    <s v="Payaxis"/>
    <n v="2029304"/>
    <n v="0.93301333333333336"/>
    <x v="2"/>
  </r>
  <r>
    <s v="ODR9361626477e"/>
    <s v="C401196L"/>
    <x v="187"/>
    <s v="P379777"/>
    <n v="217500"/>
    <n v="1"/>
    <n v="2175000"/>
    <n v="0"/>
    <n v="2175000"/>
    <n v="1"/>
    <x v="0"/>
    <n v="0"/>
    <n v="1"/>
    <d v="2021-08-13T00:00:00"/>
    <x v="1664"/>
    <n v="2175000"/>
    <n v="160950"/>
    <x v="9"/>
    <s v="cod"/>
    <n v="2014050"/>
    <n v="0.92600000000000005"/>
    <x v="2"/>
  </r>
  <r>
    <s v="ODR3357592006t"/>
    <s v="C508903L"/>
    <x v="204"/>
    <s v="P572454"/>
    <n v="217500"/>
    <n v="1"/>
    <n v="2175000"/>
    <n v="0"/>
    <n v="2175000"/>
    <n v="1"/>
    <x v="0"/>
    <n v="1"/>
    <n v="10"/>
    <d v="2021-11-22T00:00:00"/>
    <x v="1665"/>
    <n v="2175000"/>
    <n v="158746"/>
    <x v="9"/>
    <s v="mcblite"/>
    <n v="2016254"/>
    <n v="0.92701333333333336"/>
    <x v="2"/>
  </r>
  <r>
    <s v="ODR3011045788n"/>
    <s v="C982253L"/>
    <x v="172"/>
    <s v="P379777"/>
    <n v="217500"/>
    <n v="1"/>
    <n v="2175000"/>
    <n v="0"/>
    <n v="2175000"/>
    <n v="1"/>
    <x v="1"/>
    <n v="0"/>
    <n v="1"/>
    <d v="2021-07-13T00:00:00"/>
    <x v="1664"/>
    <n v="2175000"/>
    <n v="160950"/>
    <x v="9"/>
    <s v="cod"/>
    <n v="2014050"/>
    <n v="0.92600000000000005"/>
    <x v="2"/>
  </r>
  <r>
    <s v="ODR3215283111b"/>
    <s v="C762859L"/>
    <x v="152"/>
    <s v="P379777"/>
    <n v="217500"/>
    <n v="1"/>
    <n v="2175000"/>
    <n v="0"/>
    <n v="2175000"/>
    <n v="1"/>
    <x v="0"/>
    <n v="1"/>
    <n v="1"/>
    <d v="2021-07-03T00:00:00"/>
    <x v="1664"/>
    <n v="2175000"/>
    <n v="160950"/>
    <x v="9"/>
    <s v="cod"/>
    <n v="2014050"/>
    <n v="0.92600000000000005"/>
    <x v="2"/>
  </r>
  <r>
    <s v="ODR6432548201e"/>
    <s v="C743360L"/>
    <x v="407"/>
    <s v="P379777"/>
    <n v="217500"/>
    <n v="1"/>
    <n v="2175000"/>
    <n v="0"/>
    <n v="2175000"/>
    <n v="1"/>
    <x v="1"/>
    <n v="0"/>
    <n v="1"/>
    <d v="2021-07-23T00:00:00"/>
    <x v="1664"/>
    <n v="2175000"/>
    <n v="160950"/>
    <x v="9"/>
    <s v="cod"/>
    <n v="2014050"/>
    <n v="0.92600000000000005"/>
    <x v="2"/>
  </r>
  <r>
    <s v="ODR7785800522t"/>
    <s v="C610215L"/>
    <x v="53"/>
    <s v="P980218"/>
    <n v="217500"/>
    <n v="1"/>
    <n v="2175000"/>
    <n v="0"/>
    <n v="2175000"/>
    <n v="1"/>
    <x v="0"/>
    <n v="0"/>
    <n v="1"/>
    <d v="2022-02-12T00:00:00"/>
    <x v="1666"/>
    <n v="2175000"/>
    <n v="187050"/>
    <x v="7"/>
    <s v="cod"/>
    <n v="1987950"/>
    <n v="0.91400000000000003"/>
    <x v="2"/>
  </r>
  <r>
    <s v="ODR3341030172a"/>
    <s v="C901490L"/>
    <x v="317"/>
    <s v="P757885"/>
    <n v="217442"/>
    <n v="1"/>
    <n v="2174420"/>
    <n v="0"/>
    <n v="2174420"/>
    <n v="1"/>
    <x v="0"/>
    <n v="0"/>
    <n v="1"/>
    <d v="2021-09-23T00:00:00"/>
    <x v="967"/>
    <n v="2174420"/>
    <n v="147842"/>
    <x v="8"/>
    <s v="cod"/>
    <n v="2026578"/>
    <n v="0.93200853560949581"/>
    <x v="2"/>
  </r>
  <r>
    <s v="ODR2650284594l"/>
    <s v="C263779L"/>
    <x v="248"/>
    <s v="P894743"/>
    <n v="217442"/>
    <n v="1"/>
    <n v="2174420"/>
    <n v="0"/>
    <n v="2174420"/>
    <n v="1"/>
    <x v="0"/>
    <n v="1"/>
    <n v="9"/>
    <d v="2021-08-18T00:00:00"/>
    <x v="1667"/>
    <n v="580"/>
    <n v="0"/>
    <x v="8"/>
    <s v="mygateway"/>
    <n v="2174420"/>
    <n v="1"/>
    <x v="0"/>
  </r>
  <r>
    <s v="ODR1838712142d"/>
    <s v="C676393L"/>
    <x v="352"/>
    <s v="P757885"/>
    <n v="217442"/>
    <n v="1"/>
    <n v="2174420"/>
    <n v="0"/>
    <n v="2174420"/>
    <n v="1"/>
    <x v="1"/>
    <n v="0"/>
    <n v="9"/>
    <d v="2021-07-27T00:00:00"/>
    <x v="967"/>
    <n v="2174420"/>
    <n v="147842"/>
    <x v="8"/>
    <s v="mygateway"/>
    <n v="2026578"/>
    <n v="0.93200853560949581"/>
    <x v="2"/>
  </r>
  <r>
    <s v="ODR6330717064b"/>
    <s v="C837047L"/>
    <x v="406"/>
    <s v="P757885"/>
    <n v="217442"/>
    <n v="1"/>
    <n v="2174420"/>
    <n v="0"/>
    <n v="2174420"/>
    <n v="1"/>
    <x v="0"/>
    <n v="1"/>
    <n v="1"/>
    <d v="2021-09-03T00:00:00"/>
    <x v="967"/>
    <n v="2174420"/>
    <n v="147842"/>
    <x v="8"/>
    <s v="cod"/>
    <n v="2026578"/>
    <n v="0.93200853560949581"/>
    <x v="2"/>
  </r>
  <r>
    <s v="ODR7158826433g"/>
    <s v="C263779L"/>
    <x v="403"/>
    <s v="P894743"/>
    <n v="217442"/>
    <n v="1"/>
    <n v="2174420"/>
    <n v="0"/>
    <n v="2174420"/>
    <n v="1"/>
    <x v="0"/>
    <n v="0"/>
    <n v="8"/>
    <d v="2021-08-18T00:00:00"/>
    <x v="1667"/>
    <n v="580"/>
    <n v="0"/>
    <x v="8"/>
    <s v="ublcreditcard"/>
    <n v="2174420"/>
    <n v="1"/>
    <x v="0"/>
  </r>
  <r>
    <s v="ODR8353861867t"/>
    <s v="C876819L"/>
    <x v="374"/>
    <s v="P768811"/>
    <n v="216920"/>
    <n v="1"/>
    <n v="2169200"/>
    <n v="0"/>
    <n v="2169200"/>
    <n v="1"/>
    <x v="0"/>
    <n v="1"/>
    <n v="1"/>
    <d v="2021-08-03T00:00:00"/>
    <x v="1668"/>
    <n v="2169200"/>
    <n v="166982"/>
    <x v="10"/>
    <s v="cod"/>
    <n v="2002218"/>
    <n v="0.92302139037433151"/>
    <x v="2"/>
  </r>
  <r>
    <s v="ODR4066244719i"/>
    <s v="C989089L"/>
    <x v="210"/>
    <s v="P826609"/>
    <n v="216920"/>
    <n v="1"/>
    <n v="2169200"/>
    <n v="0"/>
    <n v="2169200"/>
    <n v="1"/>
    <x v="0"/>
    <n v="0"/>
    <n v="1"/>
    <d v="2021-08-01T00:00:00"/>
    <x v="1669"/>
    <n v="2169200"/>
    <n v="134444"/>
    <x v="10"/>
    <s v="cod"/>
    <n v="2034756"/>
    <n v="0.93802139037433152"/>
    <x v="2"/>
  </r>
  <r>
    <s v="ODR4613125590f"/>
    <s v="C795284L"/>
    <x v="337"/>
    <s v="P332483"/>
    <n v="216920"/>
    <n v="1"/>
    <n v="2169200"/>
    <n v="0"/>
    <n v="2169200"/>
    <n v="1"/>
    <x v="0"/>
    <n v="1"/>
    <n v="1"/>
    <d v="2021-08-21T00:00:00"/>
    <x v="1670"/>
    <n v="2169200"/>
    <n v="153990"/>
    <x v="9"/>
    <s v="cod"/>
    <n v="2015210"/>
    <n v="0.92901069518716572"/>
    <x v="2"/>
  </r>
  <r>
    <s v="ODR5994382623q"/>
    <s v="C795284L"/>
    <x v="242"/>
    <s v="P831108"/>
    <n v="27086"/>
    <n v="8"/>
    <n v="2166880"/>
    <n v="0"/>
    <n v="2166880"/>
    <n v="1"/>
    <x v="0"/>
    <n v="1"/>
    <n v="1"/>
    <d v="2021-08-21T00:00:00"/>
    <x v="1671"/>
    <n v="270860"/>
    <n v="16240"/>
    <x v="9"/>
    <s v="cod"/>
    <n v="2036960"/>
    <n v="0.94004282655246252"/>
    <x v="0"/>
  </r>
  <r>
    <s v="ODR4088902900d"/>
    <s v="C875032L"/>
    <x v="358"/>
    <s v="P375306"/>
    <n v="216340"/>
    <n v="1"/>
    <n v="2163400"/>
    <n v="0"/>
    <n v="2163400"/>
    <n v="1"/>
    <x v="0"/>
    <n v="1"/>
    <n v="1"/>
    <d v="2022-03-25T00:00:00"/>
    <x v="1672"/>
    <n v="2163400"/>
    <n v="177364"/>
    <x v="6"/>
    <s v="cod"/>
    <n v="1986036"/>
    <n v="0.91801608579088467"/>
    <x v="2"/>
  </r>
  <r>
    <s v="ODR3173275503z"/>
    <s v="C933998L"/>
    <x v="392"/>
    <s v="P953841"/>
    <n v="215528"/>
    <n v="1"/>
    <n v="2155280"/>
    <n v="0"/>
    <n v="2155280"/>
    <n v="1"/>
    <x v="0"/>
    <n v="0"/>
    <n v="1"/>
    <d v="2021-09-04T00:00:00"/>
    <x v="1673"/>
    <n v="2155280"/>
    <n v="170230"/>
    <x v="8"/>
    <s v="cod"/>
    <n v="1985050"/>
    <n v="0.92101722282023679"/>
    <x v="2"/>
  </r>
  <r>
    <s v="ODR5704634188z"/>
    <s v="C287848L"/>
    <x v="204"/>
    <s v="P782370"/>
    <n v="214890"/>
    <n v="1"/>
    <n v="2148900"/>
    <n v="0"/>
    <n v="2148900"/>
    <n v="1"/>
    <x v="0"/>
    <n v="1"/>
    <n v="1"/>
    <d v="2021-08-27T00:00:00"/>
    <x v="1674"/>
    <n v="2148900"/>
    <n v="178350"/>
    <x v="6"/>
    <s v="cod"/>
    <n v="1970550"/>
    <n v="0.917004048582996"/>
    <x v="2"/>
  </r>
  <r>
    <s v="ODR3754285340w"/>
    <s v="C587850L"/>
    <x v="305"/>
    <s v="P505326"/>
    <n v="214600"/>
    <n v="1"/>
    <n v="2146000"/>
    <n v="0"/>
    <n v="2146000"/>
    <n v="1"/>
    <x v="0"/>
    <n v="1"/>
    <n v="1"/>
    <d v="2021-12-17T00:00:00"/>
    <x v="1675"/>
    <n v="2146000"/>
    <n v="156658"/>
    <x v="2"/>
    <s v="cod"/>
    <n v="1989342"/>
    <n v="0.92700000000000005"/>
    <x v="2"/>
  </r>
  <r>
    <s v="ODR7978212435a"/>
    <s v="C615231L"/>
    <x v="405"/>
    <s v="P579281"/>
    <n v="214600"/>
    <n v="1"/>
    <n v="2146000"/>
    <n v="0"/>
    <n v="2146000"/>
    <n v="1"/>
    <x v="0"/>
    <n v="1"/>
    <n v="1"/>
    <d v="2021-08-10T00:00:00"/>
    <x v="117"/>
    <n v="2146000"/>
    <n v="165242"/>
    <x v="8"/>
    <s v="cod"/>
    <n v="1980758"/>
    <n v="0.92300000000000004"/>
    <x v="2"/>
  </r>
  <r>
    <s v="ODR1760143797r"/>
    <s v="C531144L"/>
    <x v="146"/>
    <s v="P316002"/>
    <n v="214600"/>
    <n v="1"/>
    <n v="2146000"/>
    <n v="0"/>
    <n v="2146000"/>
    <n v="1"/>
    <x v="0"/>
    <n v="1"/>
    <n v="3"/>
    <d v="2021-12-10T00:00:00"/>
    <x v="1676"/>
    <n v="2146000"/>
    <n v="175972"/>
    <x v="8"/>
    <s v="customercredit"/>
    <n v="1970028"/>
    <n v="0.91800000000000004"/>
    <x v="2"/>
  </r>
  <r>
    <s v="ODR6877762545v"/>
    <s v="C435019L"/>
    <x v="55"/>
    <s v="P119011"/>
    <n v="214310"/>
    <n v="1"/>
    <n v="2143100"/>
    <n v="0"/>
    <n v="2143100"/>
    <n v="1"/>
    <x v="0"/>
    <n v="0"/>
    <n v="1"/>
    <d v="2022-02-10T00:00:00"/>
    <x v="1677"/>
    <n v="2143100"/>
    <n v="145696"/>
    <x v="9"/>
    <s v="cod"/>
    <n v="1997404"/>
    <n v="0.93201623815967527"/>
    <x v="2"/>
  </r>
  <r>
    <s v="ODR4409481476c"/>
    <s v="C362779L"/>
    <x v="71"/>
    <s v="P253170"/>
    <n v="213440"/>
    <n v="1"/>
    <n v="2134400"/>
    <n v="0"/>
    <n v="2134400"/>
    <n v="1"/>
    <x v="1"/>
    <n v="0"/>
    <n v="1"/>
    <d v="2022-07-07T00:00:00"/>
    <x v="1678"/>
    <n v="2134400"/>
    <n v="174986"/>
    <x v="8"/>
    <s v="cod"/>
    <n v="1959414"/>
    <n v="0.91801630434782611"/>
    <x v="2"/>
  </r>
  <r>
    <s v="ODR8204750423d"/>
    <s v="C346553L"/>
    <x v="272"/>
    <s v="P943518"/>
    <n v="212976"/>
    <n v="1"/>
    <n v="2129760"/>
    <n v="0"/>
    <n v="2129760"/>
    <n v="1"/>
    <x v="0"/>
    <n v="1"/>
    <n v="1"/>
    <d v="2021-07-11T00:00:00"/>
    <x v="1679"/>
    <n v="2129760"/>
    <n v="153294"/>
    <x v="8"/>
    <s v="cod"/>
    <n v="1976466"/>
    <n v="0.9280228758169935"/>
    <x v="2"/>
  </r>
  <r>
    <s v="ODR9191812049k"/>
    <s v="C359917L"/>
    <x v="229"/>
    <s v="P920311"/>
    <n v="105850"/>
    <n v="2"/>
    <n v="2117000"/>
    <n v="0"/>
    <n v="2117000"/>
    <n v="1"/>
    <x v="0"/>
    <n v="1"/>
    <n v="1"/>
    <d v="2021-08-21T00:00:00"/>
    <x v="1650"/>
    <n v="1058500"/>
    <n v="87812"/>
    <x v="0"/>
    <s v="cod"/>
    <n v="1941376"/>
    <n v="0.91704109589041094"/>
    <x v="2"/>
  </r>
  <r>
    <s v="ODR6450553306t"/>
    <s v="C955839L"/>
    <x v="240"/>
    <s v="P417317"/>
    <n v="211700"/>
    <n v="1"/>
    <n v="2117000"/>
    <n v="0"/>
    <n v="2117000"/>
    <n v="1"/>
    <x v="1"/>
    <n v="0"/>
    <n v="4"/>
    <d v="2021-10-06T00:00:00"/>
    <x v="1680"/>
    <n v="2117000"/>
    <n v="158746"/>
    <x v="0"/>
    <s v="Payaxis"/>
    <n v="1958254"/>
    <n v="0.92501369863013694"/>
    <x v="2"/>
  </r>
  <r>
    <s v="ODR7964954444m"/>
    <s v="C955839L"/>
    <x v="200"/>
    <s v="P417317"/>
    <n v="211700"/>
    <n v="1"/>
    <n v="2117000"/>
    <n v="0"/>
    <n v="2117000"/>
    <n v="1"/>
    <x v="1"/>
    <n v="0"/>
    <n v="1"/>
    <d v="2021-10-06T00:00:00"/>
    <x v="1680"/>
    <n v="2117000"/>
    <n v="158746"/>
    <x v="0"/>
    <s v="cod"/>
    <n v="1958254"/>
    <n v="0.92501369863013694"/>
    <x v="2"/>
  </r>
  <r>
    <s v="ODR2183757178q"/>
    <s v="C955839L"/>
    <x v="208"/>
    <s v="P417317"/>
    <n v="211700"/>
    <n v="1"/>
    <n v="2117000"/>
    <n v="0"/>
    <n v="2117000"/>
    <n v="1"/>
    <x v="1"/>
    <n v="0"/>
    <n v="4"/>
    <d v="2021-10-06T00:00:00"/>
    <x v="1680"/>
    <n v="2117000"/>
    <n v="158746"/>
    <x v="0"/>
    <s v="Payaxis"/>
    <n v="1958254"/>
    <n v="0.92501369863013694"/>
    <x v="2"/>
  </r>
  <r>
    <s v="ODR4254230297c"/>
    <s v="C955839L"/>
    <x v="330"/>
    <s v="P417317"/>
    <n v="211700"/>
    <n v="1"/>
    <n v="2117000"/>
    <n v="0"/>
    <n v="2117000"/>
    <n v="1"/>
    <x v="1"/>
    <n v="0"/>
    <n v="4"/>
    <d v="2021-10-06T00:00:00"/>
    <x v="1680"/>
    <n v="2117000"/>
    <n v="158746"/>
    <x v="0"/>
    <s v="Payaxis"/>
    <n v="1958254"/>
    <n v="0.92501369863013694"/>
    <x v="2"/>
  </r>
  <r>
    <s v="ODR7640097769r"/>
    <s v="C394968L"/>
    <x v="123"/>
    <s v="P953841"/>
    <n v="211410"/>
    <n v="1"/>
    <n v="2114100"/>
    <n v="0"/>
    <n v="2114100"/>
    <n v="1"/>
    <x v="0"/>
    <n v="0"/>
    <n v="1"/>
    <d v="2022-03-26T00:00:00"/>
    <x v="1673"/>
    <n v="2155280"/>
    <n v="170230"/>
    <x v="8"/>
    <s v="cod"/>
    <n v="1943870"/>
    <n v="0.91947873799725655"/>
    <x v="2"/>
  </r>
  <r>
    <s v="ODR6260303018g"/>
    <s v="C704215L"/>
    <x v="277"/>
    <s v="P400485"/>
    <n v="209496"/>
    <n v="1"/>
    <n v="2094960"/>
    <n v="0"/>
    <n v="2094960"/>
    <n v="1"/>
    <x v="0"/>
    <n v="1"/>
    <n v="1"/>
    <d v="2021-07-06T00:00:00"/>
    <x v="1681"/>
    <n v="2094960"/>
    <n v="175972"/>
    <x v="10"/>
    <s v="cod"/>
    <n v="1918988"/>
    <n v="0.91600221483942412"/>
    <x v="2"/>
  </r>
  <r>
    <s v="ODR9264732834j"/>
    <s v="C139201L"/>
    <x v="163"/>
    <s v="P279529"/>
    <n v="208800"/>
    <n v="1"/>
    <n v="2088000"/>
    <n v="0"/>
    <n v="2088000"/>
    <n v="1"/>
    <x v="0"/>
    <n v="1"/>
    <n v="1"/>
    <d v="2021-07-18T00:00:00"/>
    <x v="1682"/>
    <n v="2088000"/>
    <n v="156600"/>
    <x v="2"/>
    <s v="cod"/>
    <n v="1931400"/>
    <n v="0.92500000000000004"/>
    <x v="2"/>
  </r>
  <r>
    <s v="ODR7519194768n"/>
    <s v="C203164L"/>
    <x v="169"/>
    <s v="P987096"/>
    <n v="208800"/>
    <n v="1"/>
    <n v="2088000"/>
    <n v="0"/>
    <n v="2088000"/>
    <n v="1"/>
    <x v="1"/>
    <n v="0"/>
    <n v="4"/>
    <d v="2021-10-25T00:00:00"/>
    <x v="1683"/>
    <n v="2088000"/>
    <n v="139896"/>
    <x v="10"/>
    <s v="Payaxis"/>
    <n v="1948104"/>
    <n v="0.93300000000000005"/>
    <x v="2"/>
  </r>
  <r>
    <s v="ODR7628801331d"/>
    <s v="C245614L"/>
    <x v="115"/>
    <s v="P382314"/>
    <n v="208800"/>
    <n v="1"/>
    <n v="2088000"/>
    <n v="0"/>
    <n v="2088000"/>
    <n v="1"/>
    <x v="0"/>
    <n v="0"/>
    <n v="4"/>
    <d v="2021-07-21T00:00:00"/>
    <x v="1684"/>
    <n v="2088000"/>
    <n v="177480"/>
    <x v="10"/>
    <s v="Payaxis"/>
    <n v="1910520"/>
    <n v="0.91500000000000004"/>
    <x v="2"/>
  </r>
  <r>
    <s v="ODR7219158008e"/>
    <s v="C912380L"/>
    <x v="162"/>
    <s v="P505708"/>
    <n v="208800"/>
    <n v="1"/>
    <n v="2088000"/>
    <n v="0"/>
    <n v="2088000"/>
    <n v="1"/>
    <x v="0"/>
    <n v="1"/>
    <n v="1"/>
    <d v="2022-05-22T00:00:00"/>
    <x v="1685"/>
    <n v="2088000"/>
    <n v="144072"/>
    <x v="10"/>
    <s v="cod"/>
    <n v="1943928"/>
    <n v="0.93100000000000005"/>
    <x v="2"/>
  </r>
  <r>
    <s v="ODR8222361760m"/>
    <s v="C792410L"/>
    <x v="279"/>
    <s v="P452759"/>
    <n v="69600"/>
    <n v="3"/>
    <n v="2088000"/>
    <n v="0"/>
    <n v="2088000"/>
    <n v="1"/>
    <x v="0"/>
    <n v="1"/>
    <n v="1"/>
    <d v="2021-07-09T00:00:00"/>
    <x v="1686"/>
    <n v="591600"/>
    <n v="44950"/>
    <x v="6"/>
    <s v="cod"/>
    <n v="1953150"/>
    <n v="0.93541666666666667"/>
    <x v="0"/>
  </r>
  <r>
    <s v="ODR6291731630z"/>
    <s v="C962578L"/>
    <x v="270"/>
    <s v="P420664"/>
    <n v="208800"/>
    <n v="1"/>
    <n v="2088000"/>
    <n v="0"/>
    <n v="2088000"/>
    <n v="1"/>
    <x v="0"/>
    <n v="0"/>
    <n v="1"/>
    <d v="2022-01-11T00:00:00"/>
    <x v="1597"/>
    <n v="2320000"/>
    <n v="171680"/>
    <x v="6"/>
    <s v="cod"/>
    <n v="1916320"/>
    <n v="0.9177777777777778"/>
    <x v="2"/>
  </r>
  <r>
    <s v="ODR6607019312y"/>
    <s v="C962578L"/>
    <x v="335"/>
    <s v="P420664"/>
    <n v="208800"/>
    <n v="1"/>
    <n v="2088000"/>
    <n v="0"/>
    <n v="2088000"/>
    <n v="1"/>
    <x v="0"/>
    <n v="1"/>
    <n v="1"/>
    <d v="2022-01-11T00:00:00"/>
    <x v="1597"/>
    <n v="2320000"/>
    <n v="171680"/>
    <x v="6"/>
    <s v="cod"/>
    <n v="1916320"/>
    <n v="0.9177777777777778"/>
    <x v="2"/>
  </r>
  <r>
    <s v="ODR8113107467y"/>
    <s v="C423193L"/>
    <x v="179"/>
    <s v="P549712"/>
    <n v="69600"/>
    <n v="3"/>
    <n v="2088000"/>
    <n v="0"/>
    <n v="2088000"/>
    <n v="1"/>
    <x v="0"/>
    <n v="1"/>
    <n v="1"/>
    <d v="2022-02-03T00:00:00"/>
    <x v="1687"/>
    <n v="696000"/>
    <n v="57072"/>
    <x v="6"/>
    <s v="cod"/>
    <n v="1916784"/>
    <n v="0.91800000000000004"/>
    <x v="2"/>
  </r>
  <r>
    <s v="ODR7903575688p"/>
    <s v="C765265L"/>
    <x v="277"/>
    <s v="P397283"/>
    <n v="208800"/>
    <n v="1"/>
    <n v="2088000"/>
    <n v="0"/>
    <n v="2088000"/>
    <n v="1"/>
    <x v="0"/>
    <n v="1"/>
    <n v="1"/>
    <d v="2021-09-15T00:00:00"/>
    <x v="1688"/>
    <n v="2088000"/>
    <n v="146160"/>
    <x v="8"/>
    <s v="cod"/>
    <n v="1941840"/>
    <n v="0.93"/>
    <x v="2"/>
  </r>
  <r>
    <s v="ODR9732399727l"/>
    <s v="C136210L"/>
    <x v="308"/>
    <s v="P316230"/>
    <n v="104400"/>
    <n v="2"/>
    <n v="2088000"/>
    <n v="0"/>
    <n v="2088000"/>
    <n v="1"/>
    <x v="1"/>
    <n v="0"/>
    <n v="4"/>
    <d v="2021-09-21T00:00:00"/>
    <x v="1279"/>
    <n v="928000"/>
    <n v="68672"/>
    <x v="8"/>
    <s v="Payaxis"/>
    <n v="1950656"/>
    <n v="0.93422222222222218"/>
    <x v="2"/>
  </r>
  <r>
    <s v="ODR6607107008n"/>
    <s v="C848357L"/>
    <x v="88"/>
    <s v="P247190"/>
    <n v="208800"/>
    <n v="1"/>
    <n v="2088000"/>
    <n v="0"/>
    <n v="2088000"/>
    <n v="1"/>
    <x v="0"/>
    <n v="0"/>
    <n v="1"/>
    <d v="2021-07-02T00:00:00"/>
    <x v="1689"/>
    <n v="2088000"/>
    <n v="150336"/>
    <x v="8"/>
    <s v="cod"/>
    <n v="1937664"/>
    <n v="0.92800000000000005"/>
    <x v="2"/>
  </r>
  <r>
    <s v="ODR1301358748v"/>
    <s v="C188809L"/>
    <x v="146"/>
    <s v="P425645"/>
    <n v="69600"/>
    <n v="3"/>
    <n v="2088000"/>
    <n v="0"/>
    <n v="2088000"/>
    <n v="1"/>
    <x v="0"/>
    <n v="1"/>
    <n v="1"/>
    <d v="2021-07-12T00:00:00"/>
    <x v="1324"/>
    <n v="696000"/>
    <n v="57768"/>
    <x v="11"/>
    <s v="cod"/>
    <n v="1914696"/>
    <n v="0.91700000000000004"/>
    <x v="2"/>
  </r>
  <r>
    <s v="ODR1828751467g"/>
    <s v="C349501L"/>
    <x v="198"/>
    <s v="P830104"/>
    <n v="69542"/>
    <n v="3"/>
    <n v="2086260"/>
    <n v="0"/>
    <n v="2086260"/>
    <n v="1"/>
    <x v="0"/>
    <n v="0"/>
    <n v="1"/>
    <d v="2021-07-02T00:00:00"/>
    <x v="1690"/>
    <n v="695420"/>
    <n v="45878"/>
    <x v="0"/>
    <s v="cod"/>
    <n v="1948626"/>
    <n v="0.93402835696413677"/>
    <x v="2"/>
  </r>
  <r>
    <s v="ODR2147069565c"/>
    <s v="C333472L"/>
    <x v="398"/>
    <s v="P242143"/>
    <n v="52142"/>
    <n v="4"/>
    <n v="2085680"/>
    <n v="0"/>
    <n v="2085680"/>
    <n v="1"/>
    <x v="1"/>
    <n v="0"/>
    <n v="1"/>
    <d v="2021-09-01T00:00:00"/>
    <x v="1575"/>
    <n v="405420"/>
    <n v="24708"/>
    <x v="8"/>
    <s v="cod"/>
    <n v="1986848"/>
    <n v="0.95261401557285874"/>
    <x v="0"/>
  </r>
  <r>
    <s v="ODR8310537863z"/>
    <s v="C654626L"/>
    <x v="80"/>
    <s v="P562441"/>
    <n v="207582"/>
    <n v="1"/>
    <n v="2075820"/>
    <n v="0"/>
    <n v="2075820"/>
    <n v="1"/>
    <x v="0"/>
    <n v="1"/>
    <n v="3"/>
    <d v="2022-07-04T00:00:00"/>
    <x v="1691"/>
    <n v="2075820"/>
    <n v="147378"/>
    <x v="2"/>
    <s v="customercredit"/>
    <n v="1928442"/>
    <n v="0.92900251466890194"/>
    <x v="2"/>
  </r>
  <r>
    <s v="ODR8932889819o"/>
    <s v="C438346L"/>
    <x v="101"/>
    <s v="P724596"/>
    <n v="103762"/>
    <n v="2"/>
    <n v="2075240"/>
    <n v="0"/>
    <n v="2075240"/>
    <n v="1"/>
    <x v="0"/>
    <n v="0"/>
    <n v="1"/>
    <d v="2022-06-13T00:00:00"/>
    <x v="1692"/>
    <n v="1037620"/>
    <n v="78822"/>
    <x v="8"/>
    <s v="cod"/>
    <n v="1917596"/>
    <n v="0.92403577417551708"/>
    <x v="2"/>
  </r>
  <r>
    <s v="ODR6944598433z"/>
    <s v="C139855L"/>
    <x v="204"/>
    <s v="P605612"/>
    <n v="207350"/>
    <n v="1"/>
    <n v="2073500"/>
    <n v="0"/>
    <n v="2073500"/>
    <n v="1"/>
    <x v="0"/>
    <n v="1"/>
    <n v="1"/>
    <d v="2021-07-09T00:00:00"/>
    <x v="1693"/>
    <n v="2073500"/>
    <n v="182468"/>
    <x v="0"/>
    <s v="cod"/>
    <n v="1891032"/>
    <n v="0.91200000000000003"/>
    <x v="2"/>
  </r>
  <r>
    <s v="ODR6293602337x"/>
    <s v="C283648L"/>
    <x v="26"/>
    <s v="P304553"/>
    <n v="207060"/>
    <n v="1"/>
    <n v="2070600"/>
    <n v="0"/>
    <n v="2070600"/>
    <n v="1"/>
    <x v="0"/>
    <n v="0"/>
    <n v="1"/>
    <d v="2022-01-16T00:00:00"/>
    <x v="1642"/>
    <n v="2256200"/>
    <n v="191748"/>
    <x v="8"/>
    <s v="cod"/>
    <n v="1878852"/>
    <n v="0.90739495798319325"/>
    <x v="2"/>
  </r>
  <r>
    <s v="ODR5334340994g"/>
    <s v="C452564L"/>
    <x v="341"/>
    <s v="P724421"/>
    <n v="206190"/>
    <n v="1"/>
    <n v="2061900"/>
    <n v="0"/>
    <n v="2061900"/>
    <n v="1"/>
    <x v="0"/>
    <n v="0"/>
    <n v="1"/>
    <d v="2022-01-28T00:00:00"/>
    <x v="1694"/>
    <n v="2061900"/>
    <n v="144304"/>
    <x v="8"/>
    <s v="cod"/>
    <n v="1917596"/>
    <n v="0.93001406469760906"/>
    <x v="2"/>
  </r>
  <r>
    <s v="ODR7950042497b"/>
    <s v="C266569L"/>
    <x v="279"/>
    <s v="P221815"/>
    <n v="205900"/>
    <n v="1"/>
    <n v="2059000"/>
    <n v="0"/>
    <n v="2059000"/>
    <n v="1"/>
    <x v="0"/>
    <n v="1"/>
    <n v="1"/>
    <d v="2021-09-20T00:00:00"/>
    <x v="1695"/>
    <n v="2059000"/>
    <n v="150278"/>
    <x v="3"/>
    <s v="cod"/>
    <n v="1908722"/>
    <n v="0.92701408450704226"/>
    <x v="2"/>
  </r>
  <r>
    <s v="ODR7018736995d"/>
    <s v="C115461L"/>
    <x v="121"/>
    <s v="P772306"/>
    <n v="205900"/>
    <n v="1"/>
    <n v="2059000"/>
    <n v="0"/>
    <n v="2059000"/>
    <n v="1"/>
    <x v="0"/>
    <n v="1"/>
    <n v="1"/>
    <d v="2022-06-15T00:00:00"/>
    <x v="1696"/>
    <n v="2059000"/>
    <n v="174986"/>
    <x v="7"/>
    <s v="cod"/>
    <n v="1884014"/>
    <n v="0.91501408450704225"/>
    <x v="2"/>
  </r>
  <r>
    <s v="ODR6221365470e"/>
    <s v="C388624L"/>
    <x v="79"/>
    <s v="P659592"/>
    <n v="204102"/>
    <n v="1"/>
    <n v="2041020"/>
    <n v="0"/>
    <n v="2041020"/>
    <n v="1"/>
    <x v="0"/>
    <n v="1"/>
    <n v="1"/>
    <d v="2022-05-27T00:00:00"/>
    <x v="1697"/>
    <n v="1944160"/>
    <n v="151612"/>
    <x v="1"/>
    <s v="cod"/>
    <n v="1889408"/>
    <n v="0.92571753339016771"/>
    <x v="2"/>
  </r>
  <r>
    <s v="ODR2281881574n"/>
    <s v="C444944L"/>
    <x v="41"/>
    <s v="P221815"/>
    <n v="203870"/>
    <n v="1"/>
    <n v="2038700"/>
    <n v="0"/>
    <n v="2038700"/>
    <n v="1"/>
    <x v="0"/>
    <n v="1"/>
    <n v="1"/>
    <d v="2022-05-10T00:00:00"/>
    <x v="1695"/>
    <n v="2059000"/>
    <n v="150278"/>
    <x v="3"/>
    <s v="cod"/>
    <n v="1888422"/>
    <n v="0.92628733997155055"/>
    <x v="2"/>
  </r>
  <r>
    <s v="ODR5607517943f"/>
    <s v="C735613L"/>
    <x v="378"/>
    <s v="P437509"/>
    <n v="101848"/>
    <n v="2"/>
    <n v="2036960"/>
    <n v="0"/>
    <n v="2036960"/>
    <n v="1"/>
    <x v="0"/>
    <n v="1"/>
    <n v="1"/>
    <d v="2021-08-25T00:00:00"/>
    <x v="1698"/>
    <n v="1018480"/>
    <n v="70238"/>
    <x v="13"/>
    <s v="cod"/>
    <n v="1896484"/>
    <n v="0.93103644646924832"/>
    <x v="2"/>
  </r>
  <r>
    <s v="ODR2137881058y"/>
    <s v="C880300L"/>
    <x v="293"/>
    <s v="P608109"/>
    <n v="203000"/>
    <n v="1"/>
    <n v="2030000"/>
    <n v="0"/>
    <n v="2030000"/>
    <n v="1"/>
    <x v="0"/>
    <n v="1"/>
    <n v="1"/>
    <d v="2021-11-07T00:00:00"/>
    <x v="1699"/>
    <n v="1725500"/>
    <n v="122496"/>
    <x v="10"/>
    <s v="cod"/>
    <n v="1907504"/>
    <n v="0.93965714285714286"/>
    <x v="2"/>
  </r>
  <r>
    <s v="ODR9448270918t"/>
    <s v="C670878L"/>
    <x v="249"/>
    <s v="P760722"/>
    <n v="203000"/>
    <n v="1"/>
    <n v="2030000"/>
    <n v="0"/>
    <n v="2030000"/>
    <n v="1"/>
    <x v="1"/>
    <n v="0"/>
    <n v="4"/>
    <d v="2022-03-15T00:00:00"/>
    <x v="1700"/>
    <n v="1160000"/>
    <n v="97440"/>
    <x v="10"/>
    <s v="Payaxis"/>
    <n v="1932560"/>
    <n v="0.95199999999999996"/>
    <x v="2"/>
  </r>
  <r>
    <s v="ODR5022859762n"/>
    <s v="C614463L"/>
    <x v="309"/>
    <s v="P482094"/>
    <n v="203000"/>
    <n v="1"/>
    <n v="2030000"/>
    <n v="0"/>
    <n v="2030000"/>
    <n v="1"/>
    <x v="0"/>
    <n v="1"/>
    <n v="1"/>
    <d v="2021-11-17T00:00:00"/>
    <x v="1701"/>
    <n v="2030000"/>
    <n v="142100"/>
    <x v="6"/>
    <s v="cod"/>
    <n v="1887900"/>
    <n v="0.93"/>
    <x v="2"/>
  </r>
  <r>
    <s v="ODR6489329649o"/>
    <s v="C487094L"/>
    <x v="328"/>
    <s v="P111337"/>
    <n v="203000"/>
    <n v="1"/>
    <n v="2030000"/>
    <n v="0"/>
    <n v="2030000"/>
    <n v="1"/>
    <x v="0"/>
    <n v="0"/>
    <n v="1"/>
    <d v="2022-01-25T00:00:00"/>
    <x v="159"/>
    <n v="2030000"/>
    <n v="129920"/>
    <x v="6"/>
    <s v="cod"/>
    <n v="1900080"/>
    <n v="0.93600000000000005"/>
    <x v="2"/>
  </r>
  <r>
    <s v="ODR3477103291t"/>
    <s v="C435496L"/>
    <x v="255"/>
    <s v="P649274"/>
    <n v="203000"/>
    <n v="1"/>
    <n v="2030000"/>
    <n v="0"/>
    <n v="2030000"/>
    <n v="1"/>
    <x v="0"/>
    <n v="1"/>
    <n v="1"/>
    <d v="2021-08-27T00:00:00"/>
    <x v="1702"/>
    <n v="2030000"/>
    <n v="121800"/>
    <x v="6"/>
    <s v="cod"/>
    <n v="1908200"/>
    <n v="0.94"/>
    <x v="2"/>
  </r>
  <r>
    <s v="ODR2391882405d"/>
    <s v="C835137L"/>
    <x v="85"/>
    <s v="P809775"/>
    <n v="203000"/>
    <n v="1"/>
    <n v="2030000"/>
    <n v="0"/>
    <n v="2030000"/>
    <n v="1"/>
    <x v="1"/>
    <n v="0"/>
    <n v="7"/>
    <d v="2021-07-22T00:00:00"/>
    <x v="1703"/>
    <n v="2030000"/>
    <n v="131950"/>
    <x v="6"/>
    <s v="Easypay"/>
    <n v="1898050"/>
    <n v="0.93500000000000005"/>
    <x v="2"/>
  </r>
  <r>
    <s v="ODR8532355916u"/>
    <s v="C670792L"/>
    <x v="143"/>
    <s v="P794915"/>
    <n v="203000"/>
    <n v="1"/>
    <n v="2030000"/>
    <n v="0"/>
    <n v="2030000"/>
    <n v="1"/>
    <x v="1"/>
    <n v="0"/>
    <n v="9"/>
    <d v="2021-07-21T00:00:00"/>
    <x v="1704"/>
    <n v="2030000"/>
    <n v="129920"/>
    <x v="8"/>
    <s v="mygateway"/>
    <n v="1900080"/>
    <n v="0.93600000000000005"/>
    <x v="2"/>
  </r>
  <r>
    <s v="ODR6258193064n"/>
    <s v="C726644L"/>
    <x v="183"/>
    <s v="P707471"/>
    <n v="203000"/>
    <n v="1"/>
    <n v="2030000"/>
    <n v="0"/>
    <n v="2030000"/>
    <n v="1"/>
    <x v="0"/>
    <n v="1"/>
    <n v="1"/>
    <d v="2021-11-20T00:00:00"/>
    <x v="1705"/>
    <n v="2030000"/>
    <n v="125860"/>
    <x v="8"/>
    <s v="cod"/>
    <n v="1904140"/>
    <n v="0.93799999999999994"/>
    <x v="2"/>
  </r>
  <r>
    <s v="ODR9041507817c"/>
    <s v="C782053L"/>
    <x v="48"/>
    <s v="P389466"/>
    <n v="203000"/>
    <n v="1"/>
    <n v="2030000"/>
    <n v="0"/>
    <n v="2030000"/>
    <n v="1"/>
    <x v="0"/>
    <n v="0"/>
    <n v="1"/>
    <d v="2021-07-20T00:00:00"/>
    <x v="1706"/>
    <n v="2030000"/>
    <n v="168490"/>
    <x v="8"/>
    <s v="cod"/>
    <n v="1861510"/>
    <n v="0.91700000000000004"/>
    <x v="2"/>
  </r>
  <r>
    <s v="ODR6873120717k"/>
    <s v="C241302L"/>
    <x v="271"/>
    <s v="P616707"/>
    <n v="203000"/>
    <n v="1"/>
    <n v="2030000"/>
    <n v="0"/>
    <n v="2030000"/>
    <n v="1"/>
    <x v="0"/>
    <n v="1"/>
    <n v="1"/>
    <d v="2021-12-06T00:00:00"/>
    <x v="1707"/>
    <n v="2030000"/>
    <n v="160370"/>
    <x v="8"/>
    <s v="cod"/>
    <n v="1869630"/>
    <n v="0.92100000000000004"/>
    <x v="2"/>
  </r>
  <r>
    <s v="ODR1373974128b"/>
    <s v="C629570L"/>
    <x v="43"/>
    <s v="P695484"/>
    <n v="203000"/>
    <n v="1"/>
    <n v="2030000"/>
    <n v="0"/>
    <n v="2030000"/>
    <n v="1"/>
    <x v="0"/>
    <n v="1"/>
    <n v="1"/>
    <d v="2021-10-04T00:00:00"/>
    <x v="1708"/>
    <n v="2030000"/>
    <n v="164430"/>
    <x v="8"/>
    <s v="cod"/>
    <n v="1865570"/>
    <n v="0.91900000000000004"/>
    <x v="2"/>
  </r>
  <r>
    <s v="ODR4419914657x"/>
    <s v="C868076L"/>
    <x v="264"/>
    <s v="P723969"/>
    <n v="203000"/>
    <n v="1"/>
    <n v="2030000"/>
    <n v="0"/>
    <n v="2030000"/>
    <n v="1"/>
    <x v="0"/>
    <n v="1"/>
    <n v="1"/>
    <d v="2022-05-11T00:00:00"/>
    <x v="1466"/>
    <n v="2842000"/>
    <n v="255780"/>
    <x v="8"/>
    <s v="cod"/>
    <n v="1774220"/>
    <n v="0.874"/>
    <x v="2"/>
  </r>
  <r>
    <s v="ODR8809579525q"/>
    <s v="C950260L"/>
    <x v="105"/>
    <s v="P985656"/>
    <n v="203000"/>
    <n v="1"/>
    <n v="2030000"/>
    <n v="0"/>
    <n v="2030000"/>
    <n v="1"/>
    <x v="0"/>
    <n v="1"/>
    <n v="1"/>
    <d v="2022-08-24T00:00:00"/>
    <x v="1709"/>
    <n v="2030000"/>
    <n v="162400"/>
    <x v="8"/>
    <s v="cod"/>
    <n v="1867600"/>
    <n v="0.92"/>
    <x v="2"/>
  </r>
  <r>
    <s v="ODR1954485899y"/>
    <s v="C174885L"/>
    <x v="111"/>
    <s v="P786145"/>
    <n v="203000"/>
    <n v="1"/>
    <n v="2030000"/>
    <n v="0"/>
    <n v="2030000"/>
    <n v="1"/>
    <x v="0"/>
    <n v="1"/>
    <n v="1"/>
    <d v="2022-02-13T00:00:00"/>
    <x v="1710"/>
    <n v="2030000"/>
    <n v="168490"/>
    <x v="8"/>
    <s v="cod"/>
    <n v="1861510"/>
    <n v="0.91700000000000004"/>
    <x v="2"/>
  </r>
  <r>
    <s v="ODR4719755673s"/>
    <s v="C127471L"/>
    <x v="364"/>
    <s v="P919011"/>
    <n v="203000"/>
    <n v="1"/>
    <n v="2030000"/>
    <n v="0"/>
    <n v="2030000"/>
    <n v="1"/>
    <x v="0"/>
    <n v="0"/>
    <n v="1"/>
    <d v="2021-07-14T00:00:00"/>
    <x v="1711"/>
    <n v="2030000"/>
    <n v="166460"/>
    <x v="14"/>
    <s v="cod"/>
    <n v="1863540"/>
    <n v="0.91800000000000004"/>
    <x v="2"/>
  </r>
  <r>
    <s v="ODR8835522931m"/>
    <s v="C465391L"/>
    <x v="181"/>
    <s v="P708827"/>
    <n v="203000"/>
    <n v="1"/>
    <n v="2030000"/>
    <n v="0"/>
    <n v="2030000"/>
    <n v="1"/>
    <x v="1"/>
    <n v="0"/>
    <n v="9"/>
    <d v="2021-07-28T00:00:00"/>
    <x v="1370"/>
    <n v="2030000"/>
    <n v="131950"/>
    <x v="9"/>
    <s v="mygateway"/>
    <n v="1898050"/>
    <n v="0.93500000000000005"/>
    <x v="2"/>
  </r>
  <r>
    <s v="ODR3898821788u"/>
    <s v="C284236L"/>
    <x v="46"/>
    <s v="P708827"/>
    <n v="203000"/>
    <n v="1"/>
    <n v="2030000"/>
    <n v="0"/>
    <n v="2030000"/>
    <n v="1"/>
    <x v="1"/>
    <n v="0"/>
    <n v="4"/>
    <d v="2021-09-03T00:00:00"/>
    <x v="1370"/>
    <n v="2030000"/>
    <n v="131950"/>
    <x v="9"/>
    <s v="Payaxis"/>
    <n v="1898050"/>
    <n v="0.93500000000000005"/>
    <x v="2"/>
  </r>
  <r>
    <s v="ODR9145488083v"/>
    <s v="C510154L"/>
    <x v="394"/>
    <s v="P738030"/>
    <n v="203000"/>
    <n v="1"/>
    <n v="2030000"/>
    <n v="0"/>
    <n v="2030000"/>
    <n v="1"/>
    <x v="1"/>
    <n v="0"/>
    <n v="7"/>
    <d v="2022-07-17T00:00:00"/>
    <x v="1712"/>
    <n v="2030000"/>
    <n v="170520"/>
    <x v="9"/>
    <s v="Easypay"/>
    <n v="1859480"/>
    <n v="0.91600000000000004"/>
    <x v="2"/>
  </r>
  <r>
    <s v="ODR6450819803b"/>
    <s v="C520887L"/>
    <x v="148"/>
    <s v="P271202"/>
    <n v="40600"/>
    <n v="5"/>
    <n v="2030000"/>
    <n v="0"/>
    <n v="2030000"/>
    <n v="1"/>
    <x v="0"/>
    <n v="1"/>
    <n v="1"/>
    <d v="2021-09-23T00:00:00"/>
    <x v="1713"/>
    <n v="406000"/>
    <n v="36134"/>
    <x v="5"/>
    <s v="cod"/>
    <n v="1849330"/>
    <n v="0.91100000000000003"/>
    <x v="0"/>
  </r>
  <r>
    <s v="ODR6335210609q"/>
    <s v="C124053L"/>
    <x v="296"/>
    <s v="P271202"/>
    <n v="40600"/>
    <n v="5"/>
    <n v="2030000"/>
    <n v="0"/>
    <n v="2030000"/>
    <n v="1"/>
    <x v="0"/>
    <n v="1"/>
    <n v="1"/>
    <d v="2022-01-21T00:00:00"/>
    <x v="1713"/>
    <n v="406000"/>
    <n v="36134"/>
    <x v="5"/>
    <s v="cod"/>
    <n v="1849330"/>
    <n v="0.91100000000000003"/>
    <x v="0"/>
  </r>
  <r>
    <s v="ODR6507054255d"/>
    <s v="C738783L"/>
    <x v="180"/>
    <s v="P271202"/>
    <n v="40600"/>
    <n v="5"/>
    <n v="2030000"/>
    <n v="0"/>
    <n v="2030000"/>
    <n v="1"/>
    <x v="0"/>
    <n v="0"/>
    <n v="1"/>
    <d v="2022-02-27T00:00:00"/>
    <x v="1713"/>
    <n v="406000"/>
    <n v="36134"/>
    <x v="5"/>
    <s v="cod"/>
    <n v="1849330"/>
    <n v="0.91100000000000003"/>
    <x v="0"/>
  </r>
  <r>
    <s v="ODR7641818174r"/>
    <s v="C124053L"/>
    <x v="5"/>
    <s v="P271202"/>
    <n v="40600"/>
    <n v="5"/>
    <n v="2030000"/>
    <n v="0"/>
    <n v="2030000"/>
    <n v="1"/>
    <x v="0"/>
    <n v="1"/>
    <n v="1"/>
    <d v="2022-01-21T00:00:00"/>
    <x v="1713"/>
    <n v="406000"/>
    <n v="36134"/>
    <x v="5"/>
    <s v="cod"/>
    <n v="1849330"/>
    <n v="0.91100000000000003"/>
    <x v="0"/>
  </r>
  <r>
    <s v="ODR7024834656e"/>
    <s v="C180508L"/>
    <x v="301"/>
    <s v="P767008"/>
    <n v="203000"/>
    <n v="1"/>
    <n v="2030000"/>
    <n v="0"/>
    <n v="2030000"/>
    <n v="1"/>
    <x v="1"/>
    <n v="0"/>
    <n v="1"/>
    <d v="2022-06-18T00:00:00"/>
    <x v="1714"/>
    <n v="2030000"/>
    <n v="182700"/>
    <x v="7"/>
    <s v="cod"/>
    <n v="1847300"/>
    <n v="0.91"/>
    <x v="2"/>
  </r>
  <r>
    <s v="ODR3676193830t"/>
    <s v="C746995L"/>
    <x v="308"/>
    <s v="P285945"/>
    <n v="202942"/>
    <n v="1"/>
    <n v="2029420"/>
    <n v="0"/>
    <n v="2029420"/>
    <n v="1"/>
    <x v="0"/>
    <n v="1"/>
    <n v="1"/>
    <d v="2021-07-25T00:00:00"/>
    <x v="1715"/>
    <n v="1928500"/>
    <n v="169708"/>
    <x v="6"/>
    <s v="cod"/>
    <n v="1859712"/>
    <n v="0.91637610745927411"/>
    <x v="2"/>
  </r>
  <r>
    <s v="ODR9111984260e"/>
    <s v="C352450L"/>
    <x v="340"/>
    <s v="P276191"/>
    <n v="202942"/>
    <n v="1"/>
    <n v="2029420"/>
    <n v="0"/>
    <n v="2029420"/>
    <n v="1"/>
    <x v="0"/>
    <n v="1"/>
    <n v="1"/>
    <d v="2022-02-09T00:00:00"/>
    <x v="1716"/>
    <n v="2029420"/>
    <n v="148132"/>
    <x v="6"/>
    <s v="cod"/>
    <n v="1881288"/>
    <n v="0.92700771649042579"/>
    <x v="2"/>
  </r>
  <r>
    <s v="ODR3929237633r"/>
    <s v="C374186L"/>
    <x v="259"/>
    <s v="P285945"/>
    <n v="202942"/>
    <n v="1"/>
    <n v="2029420"/>
    <n v="0"/>
    <n v="2029420"/>
    <n v="1"/>
    <x v="0"/>
    <n v="1"/>
    <n v="1"/>
    <d v="2022-03-05T00:00:00"/>
    <x v="1715"/>
    <n v="1928500"/>
    <n v="169708"/>
    <x v="6"/>
    <s v="cod"/>
    <n v="1859712"/>
    <n v="0.91637610745927411"/>
    <x v="2"/>
  </r>
  <r>
    <s v="ODR7275726114a"/>
    <s v="C741634L"/>
    <x v="295"/>
    <s v="P285945"/>
    <n v="202942"/>
    <n v="1"/>
    <n v="2029420"/>
    <n v="0"/>
    <n v="2029420"/>
    <n v="1"/>
    <x v="0"/>
    <n v="1"/>
    <n v="1"/>
    <d v="2021-07-09T00:00:00"/>
    <x v="1715"/>
    <n v="1928500"/>
    <n v="169708"/>
    <x v="6"/>
    <s v="cod"/>
    <n v="1859712"/>
    <n v="0.91637610745927411"/>
    <x v="2"/>
  </r>
  <r>
    <s v="ODR4016181529p"/>
    <s v="C679812L"/>
    <x v="146"/>
    <s v="P276191"/>
    <n v="202942"/>
    <n v="1"/>
    <n v="2029420"/>
    <n v="0"/>
    <n v="2029420"/>
    <n v="1"/>
    <x v="0"/>
    <n v="0"/>
    <n v="1"/>
    <d v="2022-06-19T00:00:00"/>
    <x v="1716"/>
    <n v="2029420"/>
    <n v="148132"/>
    <x v="6"/>
    <s v="cod"/>
    <n v="1881288"/>
    <n v="0.92700771649042579"/>
    <x v="2"/>
  </r>
  <r>
    <s v="ODR9933370766d"/>
    <s v="C754752L"/>
    <x v="243"/>
    <s v="P285945"/>
    <n v="202942"/>
    <n v="1"/>
    <n v="2029420"/>
    <n v="0"/>
    <n v="2029420"/>
    <n v="1"/>
    <x v="1"/>
    <n v="0"/>
    <n v="4"/>
    <d v="2022-01-24T00:00:00"/>
    <x v="1715"/>
    <n v="1928500"/>
    <n v="169708"/>
    <x v="6"/>
    <s v="Payaxis"/>
    <n v="1859712"/>
    <n v="0.91637610745927411"/>
    <x v="2"/>
  </r>
  <r>
    <s v="ODR5119185042g"/>
    <s v="C875936L"/>
    <x v="156"/>
    <s v="P747811"/>
    <n v="202942"/>
    <n v="1"/>
    <n v="2029420"/>
    <n v="0"/>
    <n v="2029420"/>
    <n v="1"/>
    <x v="1"/>
    <n v="0"/>
    <n v="4"/>
    <d v="2021-10-07T00:00:00"/>
    <x v="1717"/>
    <n v="2029420"/>
    <n v="140012"/>
    <x v="9"/>
    <s v="Payaxis"/>
    <n v="1889408"/>
    <n v="0.93100885967419267"/>
    <x v="2"/>
  </r>
  <r>
    <s v="ODR9617079724r"/>
    <s v="C791023L"/>
    <x v="319"/>
    <s v="P410654"/>
    <n v="202942"/>
    <n v="1"/>
    <n v="2029420"/>
    <n v="0"/>
    <n v="2029420"/>
    <n v="1"/>
    <x v="0"/>
    <n v="1"/>
    <n v="4"/>
    <d v="2021-11-02T00:00:00"/>
    <x v="1718"/>
    <n v="2029420"/>
    <n v="133922"/>
    <x v="7"/>
    <s v="Payaxis"/>
    <n v="1895498"/>
    <n v="0.93400971706201774"/>
    <x v="2"/>
  </r>
  <r>
    <s v="ODR6809019115y"/>
    <s v="C281787L"/>
    <x v="284"/>
    <s v="P796621"/>
    <n v="202942"/>
    <n v="1"/>
    <n v="2029420"/>
    <n v="0"/>
    <n v="2029420"/>
    <n v="1"/>
    <x v="0"/>
    <n v="0"/>
    <n v="1"/>
    <d v="2021-11-09T00:00:00"/>
    <x v="1719"/>
    <n v="2029420"/>
    <n v="162342"/>
    <x v="7"/>
    <s v="cod"/>
    <n v="1867078"/>
    <n v="0.92000571591883396"/>
    <x v="2"/>
  </r>
  <r>
    <s v="ODR5312939931q"/>
    <s v="C432780L"/>
    <x v="159"/>
    <s v="P499423"/>
    <n v="202855"/>
    <n v="1"/>
    <n v="2028550"/>
    <n v="0"/>
    <n v="2028550"/>
    <n v="1"/>
    <x v="0"/>
    <n v="1"/>
    <n v="1"/>
    <d v="2021-11-13T00:00:00"/>
    <x v="1720"/>
    <n v="2028550"/>
    <n v="158224"/>
    <x v="9"/>
    <s v="cod"/>
    <n v="1870326"/>
    <n v="0.92200142959256615"/>
    <x v="2"/>
  </r>
  <r>
    <s v="ODR5157926536s"/>
    <s v="C406756L"/>
    <x v="278"/>
    <s v="P381119"/>
    <n v="202855"/>
    <n v="1"/>
    <n v="2028550"/>
    <n v="0"/>
    <n v="2028550"/>
    <n v="1"/>
    <x v="0"/>
    <n v="0"/>
    <n v="1"/>
    <d v="2021-09-03T00:00:00"/>
    <x v="1721"/>
    <n v="2028550"/>
    <n v="139954"/>
    <x v="9"/>
    <s v="cod"/>
    <n v="1888596"/>
    <n v="0.93100786275911362"/>
    <x v="2"/>
  </r>
  <r>
    <s v="ODR5422013426y"/>
    <s v="C555783L"/>
    <x v="406"/>
    <s v="P985828"/>
    <n v="202855"/>
    <n v="1"/>
    <n v="2028550"/>
    <n v="0"/>
    <n v="2028550"/>
    <n v="1"/>
    <x v="0"/>
    <n v="0"/>
    <n v="1"/>
    <d v="2021-08-27T00:00:00"/>
    <x v="1722"/>
    <n v="2028550"/>
    <n v="172376"/>
    <x v="9"/>
    <s v="cod"/>
    <n v="1856174"/>
    <n v="0.91502501786990709"/>
    <x v="2"/>
  </r>
  <r>
    <s v="ODR5989640004u"/>
    <s v="C342826L"/>
    <x v="154"/>
    <s v="P203217"/>
    <n v="202710"/>
    <n v="1"/>
    <n v="2027100"/>
    <n v="0"/>
    <n v="2027100"/>
    <n v="1"/>
    <x v="0"/>
    <n v="1"/>
    <n v="1"/>
    <d v="2021-07-20T00:00:00"/>
    <x v="1723"/>
    <n v="2027100"/>
    <n v="166170"/>
    <x v="12"/>
    <s v="cod"/>
    <n v="1860930"/>
    <n v="0.91802575107296136"/>
    <x v="2"/>
  </r>
  <r>
    <s v="ODR9182600096d"/>
    <s v="C416934L"/>
    <x v="229"/>
    <s v="P203217"/>
    <n v="202710"/>
    <n v="1"/>
    <n v="2027100"/>
    <n v="0"/>
    <n v="2027100"/>
    <n v="1"/>
    <x v="0"/>
    <n v="1"/>
    <n v="1"/>
    <d v="2021-08-28T00:00:00"/>
    <x v="1723"/>
    <n v="2027100"/>
    <n v="166170"/>
    <x v="12"/>
    <s v="cod"/>
    <n v="1860930"/>
    <n v="0.91802575107296136"/>
    <x v="2"/>
  </r>
  <r>
    <s v="ODR7567082007g"/>
    <s v="C875194L"/>
    <x v="89"/>
    <s v="P484258"/>
    <n v="202188"/>
    <n v="1"/>
    <n v="2021880"/>
    <n v="0"/>
    <n v="2021880"/>
    <n v="1"/>
    <x v="0"/>
    <n v="1"/>
    <n v="1"/>
    <d v="2021-07-21T00:00:00"/>
    <x v="1724"/>
    <n v="2021880"/>
    <n v="145522"/>
    <x v="12"/>
    <s v="cod"/>
    <n v="1876358"/>
    <n v="0.92802639127940334"/>
    <x v="2"/>
  </r>
  <r>
    <s v="ODR8075648660k"/>
    <s v="C576952L"/>
    <x v="114"/>
    <s v="P625189"/>
    <n v="50460"/>
    <n v="4"/>
    <n v="2018400"/>
    <n v="0"/>
    <n v="2018400"/>
    <n v="1"/>
    <x v="0"/>
    <n v="1"/>
    <n v="7"/>
    <d v="2021-12-18T00:00:00"/>
    <x v="1545"/>
    <n v="504600"/>
    <n v="40832"/>
    <x v="11"/>
    <s v="Easypay"/>
    <n v="1855072"/>
    <n v="0.91908045977011499"/>
    <x v="0"/>
  </r>
  <r>
    <s v="ODR8770192431r"/>
    <s v="C787096L"/>
    <x v="223"/>
    <s v="P919433"/>
    <n v="40310"/>
    <n v="5"/>
    <n v="2015500"/>
    <n v="0"/>
    <n v="2015500"/>
    <n v="1"/>
    <x v="0"/>
    <n v="0"/>
    <n v="1"/>
    <d v="2022-03-09T00:00:00"/>
    <x v="1725"/>
    <n v="403100"/>
    <n v="25346"/>
    <x v="0"/>
    <s v="cod"/>
    <n v="1888770"/>
    <n v="0.93712230215827341"/>
    <x v="0"/>
  </r>
  <r>
    <s v="ODR7645681382u"/>
    <s v="C880793L"/>
    <x v="87"/>
    <s v="P978198"/>
    <n v="201550"/>
    <n v="1"/>
    <n v="2015500"/>
    <n v="0"/>
    <n v="2015500"/>
    <n v="1"/>
    <x v="0"/>
    <n v="1"/>
    <n v="1"/>
    <d v="2021-07-25T00:00:00"/>
    <x v="1726"/>
    <n v="1008040"/>
    <n v="83636"/>
    <x v="7"/>
    <s v="cod"/>
    <n v="1931864"/>
    <n v="0.95850359712230215"/>
    <x v="2"/>
  </r>
  <r>
    <s v="ODR9420442176x"/>
    <s v="C162721L"/>
    <x v="187"/>
    <s v="P477619"/>
    <n v="200100"/>
    <n v="1"/>
    <n v="2001000"/>
    <n v="0"/>
    <n v="2001000"/>
    <n v="1"/>
    <x v="0"/>
    <n v="1"/>
    <n v="1"/>
    <d v="2021-07-26T00:00:00"/>
    <x v="1727"/>
    <n v="579420"/>
    <n v="41122"/>
    <x v="6"/>
    <s v="cod"/>
    <n v="1959878"/>
    <n v="0.97944927536231885"/>
    <x v="0"/>
  </r>
  <r>
    <s v="ODR1483465358p"/>
    <s v="C792602L"/>
    <x v="192"/>
    <s v="P733199"/>
    <n v="200100"/>
    <n v="1"/>
    <n v="2001000"/>
    <n v="0"/>
    <n v="2001000"/>
    <n v="1"/>
    <x v="0"/>
    <n v="1"/>
    <n v="1"/>
    <d v="2021-09-21T00:00:00"/>
    <x v="1728"/>
    <n v="2001000"/>
    <n v="126034"/>
    <x v="6"/>
    <s v="cod"/>
    <n v="1874966"/>
    <n v="0.93701449275362314"/>
    <x v="2"/>
  </r>
  <r>
    <s v="ODR2764956170s"/>
    <s v="C776904L"/>
    <x v="383"/>
    <s v="P389982"/>
    <n v="200100"/>
    <n v="1"/>
    <n v="2001000"/>
    <n v="0"/>
    <n v="2001000"/>
    <n v="1"/>
    <x v="0"/>
    <n v="1"/>
    <n v="1"/>
    <d v="2021-08-17T00:00:00"/>
    <x v="1729"/>
    <n v="2001000"/>
    <n v="160080"/>
    <x v="6"/>
    <s v="cod"/>
    <n v="1840920"/>
    <n v="0.92"/>
    <x v="2"/>
  </r>
  <r>
    <s v="ODR4210365937j"/>
    <s v="C481253L"/>
    <x v="230"/>
    <s v="P122842"/>
    <n v="200100"/>
    <n v="1"/>
    <n v="2001000"/>
    <n v="0"/>
    <n v="2001000"/>
    <n v="1"/>
    <x v="0"/>
    <n v="1"/>
    <n v="1"/>
    <d v="2021-07-26T00:00:00"/>
    <x v="1730"/>
    <n v="2001000"/>
    <n v="178060"/>
    <x v="14"/>
    <s v="cod"/>
    <n v="1822940"/>
    <n v="0.91101449275362323"/>
    <x v="2"/>
  </r>
  <r>
    <s v="ODR3345159741f"/>
    <s v="C418133L"/>
    <x v="181"/>
    <s v="P612729"/>
    <n v="200100"/>
    <n v="1"/>
    <n v="2001000"/>
    <n v="0"/>
    <n v="2001000"/>
    <n v="1"/>
    <x v="1"/>
    <n v="0"/>
    <n v="12"/>
    <d v="2021-09-24T00:00:00"/>
    <x v="1731"/>
    <n v="2001000"/>
    <n v="178060"/>
    <x v="14"/>
    <s v="internetbanking"/>
    <n v="1822940"/>
    <n v="0.91101449275362323"/>
    <x v="2"/>
  </r>
  <r>
    <s v="ODR7355754983l"/>
    <s v="C756100L"/>
    <x v="386"/>
    <s v="P394827"/>
    <n v="200100"/>
    <n v="1"/>
    <n v="2001000"/>
    <n v="0"/>
    <n v="2001000"/>
    <n v="1"/>
    <x v="1"/>
    <n v="0"/>
    <n v="1"/>
    <d v="2021-11-14T00:00:00"/>
    <x v="1732"/>
    <n v="2001000"/>
    <n v="164082"/>
    <x v="9"/>
    <s v="cod"/>
    <n v="1836918"/>
    <n v="0.91800000000000004"/>
    <x v="2"/>
  </r>
  <r>
    <s v="ODR8315989172p"/>
    <s v="C716182L"/>
    <x v="390"/>
    <s v="P507033"/>
    <n v="66700"/>
    <n v="3"/>
    <n v="2001000"/>
    <n v="0"/>
    <n v="2001000"/>
    <n v="1"/>
    <x v="1"/>
    <n v="0"/>
    <n v="1"/>
    <d v="2021-07-26T00:00:00"/>
    <x v="1733"/>
    <n v="667000"/>
    <n v="44022"/>
    <x v="7"/>
    <s v="cod"/>
    <n v="1868934"/>
    <n v="0.93400000000000005"/>
    <x v="2"/>
  </r>
  <r>
    <s v="ODR3109839879g"/>
    <s v="C673068L"/>
    <x v="316"/>
    <s v="P874651"/>
    <n v="199520"/>
    <n v="1"/>
    <n v="1995200"/>
    <n v="0"/>
    <n v="1995200"/>
    <n v="1"/>
    <x v="0"/>
    <n v="0"/>
    <n v="1"/>
    <d v="2021-07-02T00:00:00"/>
    <x v="1734"/>
    <n v="1995200"/>
    <n v="145638"/>
    <x v="8"/>
    <s v="cod"/>
    <n v="1849562"/>
    <n v="0.92700581395348836"/>
    <x v="2"/>
  </r>
  <r>
    <s v="ODR5281704280j"/>
    <s v="C709150L"/>
    <x v="160"/>
    <s v="P218218"/>
    <n v="24940"/>
    <n v="8"/>
    <n v="1995200"/>
    <n v="0"/>
    <n v="1995200"/>
    <n v="1"/>
    <x v="0"/>
    <n v="1"/>
    <n v="1"/>
    <d v="2021-11-16T00:00:00"/>
    <x v="1735"/>
    <n v="249400"/>
    <n v="16414"/>
    <x v="12"/>
    <s v="cod"/>
    <n v="1863888"/>
    <n v="0.93418604651162795"/>
    <x v="0"/>
  </r>
  <r>
    <s v="ODR5898138066z"/>
    <s v="C387916L"/>
    <x v="383"/>
    <s v="P420026"/>
    <n v="99470"/>
    <n v="2"/>
    <n v="1989400"/>
    <n v="0"/>
    <n v="1989400"/>
    <n v="1"/>
    <x v="0"/>
    <n v="1"/>
    <n v="1"/>
    <d v="2021-08-11T00:00:00"/>
    <x v="1736"/>
    <n v="994700"/>
    <n v="79576"/>
    <x v="7"/>
    <s v="cod"/>
    <n v="1830248"/>
    <n v="0.92"/>
    <x v="2"/>
  </r>
  <r>
    <s v="ODR7703695815n"/>
    <s v="C132322L"/>
    <x v="345"/>
    <s v="P458837"/>
    <n v="198882"/>
    <n v="1"/>
    <n v="1988820"/>
    <n v="0"/>
    <n v="1988820"/>
    <n v="1"/>
    <x v="0"/>
    <n v="0"/>
    <n v="4"/>
    <d v="2021-12-03T00:00:00"/>
    <x v="1737"/>
    <n v="1988820"/>
    <n v="147146"/>
    <x v="6"/>
    <s v="Payaxis"/>
    <n v="1841674"/>
    <n v="0.92601341498979295"/>
    <x v="2"/>
  </r>
  <r>
    <s v="ODR9006686416u"/>
    <s v="C282625L"/>
    <x v="372"/>
    <s v="P552089"/>
    <n v="198360"/>
    <n v="1"/>
    <n v="1983600"/>
    <n v="0"/>
    <n v="1983600"/>
    <n v="1"/>
    <x v="0"/>
    <n v="0"/>
    <n v="1"/>
    <d v="2021-07-09T00:00:00"/>
    <x v="1738"/>
    <n v="1983600"/>
    <n v="140824"/>
    <x v="3"/>
    <s v="cod"/>
    <n v="1842776"/>
    <n v="0.92900584795321639"/>
    <x v="2"/>
  </r>
  <r>
    <s v="ODR2238196208a"/>
    <s v="C959285L"/>
    <x v="190"/>
    <s v="P485201"/>
    <n v="99180"/>
    <n v="2"/>
    <n v="1983600"/>
    <n v="0"/>
    <n v="1983600"/>
    <n v="1"/>
    <x v="1"/>
    <n v="0"/>
    <n v="4"/>
    <d v="2021-08-14T00:00:00"/>
    <x v="1739"/>
    <n v="991800"/>
    <n v="75342"/>
    <x v="12"/>
    <s v="Payaxis"/>
    <n v="1832916"/>
    <n v="0.92403508771929821"/>
    <x v="2"/>
  </r>
  <r>
    <s v="ODR6867568541n"/>
    <s v="C297614L"/>
    <x v="131"/>
    <s v="P745476"/>
    <n v="49590"/>
    <n v="4"/>
    <n v="1983600"/>
    <n v="0"/>
    <n v="1983600"/>
    <n v="1"/>
    <x v="1"/>
    <n v="0"/>
    <n v="5"/>
    <d v="2022-04-02T00:00:00"/>
    <x v="1740"/>
    <n v="495900"/>
    <n v="34162"/>
    <x v="5"/>
    <s v="jazzwallet"/>
    <n v="1846952"/>
    <n v="0.93111111111111111"/>
    <x v="0"/>
  </r>
  <r>
    <s v="ODR6913545518t"/>
    <s v="C976924L"/>
    <x v="102"/>
    <s v="P515465"/>
    <n v="198128"/>
    <n v="1"/>
    <n v="1981280"/>
    <n v="0"/>
    <n v="1981280"/>
    <n v="1"/>
    <x v="1"/>
    <n v="0"/>
    <n v="1"/>
    <d v="2022-07-08T00:00:00"/>
    <x v="1741"/>
    <n v="2001000"/>
    <n v="152076"/>
    <x v="3"/>
    <s v="cod"/>
    <n v="1829204"/>
    <n v="0.92324355971896954"/>
    <x v="2"/>
  </r>
  <r>
    <s v="ODR8231528962j"/>
    <s v="C805381L"/>
    <x v="332"/>
    <s v="P515465"/>
    <n v="198128"/>
    <n v="1"/>
    <n v="1981280"/>
    <n v="0"/>
    <n v="1981280"/>
    <n v="1"/>
    <x v="0"/>
    <n v="1"/>
    <n v="3"/>
    <d v="2022-04-13T00:00:00"/>
    <x v="1741"/>
    <n v="2001000"/>
    <n v="152076"/>
    <x v="3"/>
    <s v="customercredit"/>
    <n v="1829204"/>
    <n v="0.92324355971896954"/>
    <x v="2"/>
  </r>
  <r>
    <s v="ODR7688419934q"/>
    <s v="C658999L"/>
    <x v="71"/>
    <s v="P645684"/>
    <n v="197780"/>
    <n v="1"/>
    <n v="1977800"/>
    <n v="0"/>
    <n v="1977800"/>
    <n v="1"/>
    <x v="0"/>
    <n v="0"/>
    <n v="7"/>
    <d v="2022-06-02T00:00:00"/>
    <x v="1742"/>
    <n v="1977800"/>
    <n v="152250"/>
    <x v="9"/>
    <s v="Easypay"/>
    <n v="1825550"/>
    <n v="0.92302052785923749"/>
    <x v="2"/>
  </r>
  <r>
    <s v="ODR9930638903m"/>
    <s v="C656414L"/>
    <x v="271"/>
    <s v="P265329"/>
    <n v="98600"/>
    <n v="2"/>
    <n v="1972000"/>
    <n v="0"/>
    <n v="1972000"/>
    <n v="1"/>
    <x v="0"/>
    <n v="0"/>
    <n v="5"/>
    <d v="2022-01-04T00:00:00"/>
    <x v="1743"/>
    <n v="986000"/>
    <n v="75922"/>
    <x v="6"/>
    <s v="jazzwallet"/>
    <n v="1820156"/>
    <n v="0.92300000000000004"/>
    <x v="2"/>
  </r>
  <r>
    <s v="ODR9589580030p"/>
    <s v="C359192L"/>
    <x v="121"/>
    <s v="P449647"/>
    <n v="197200"/>
    <n v="1"/>
    <n v="1972000"/>
    <n v="0"/>
    <n v="1972000"/>
    <n v="1"/>
    <x v="0"/>
    <n v="0"/>
    <n v="1"/>
    <d v="2022-06-20T00:00:00"/>
    <x v="1744"/>
    <n v="1972000"/>
    <n v="149872"/>
    <x v="8"/>
    <s v="cod"/>
    <n v="1822128"/>
    <n v="0.92400000000000004"/>
    <x v="2"/>
  </r>
  <r>
    <s v="ODR9857189099r"/>
    <s v="C879247L"/>
    <x v="307"/>
    <s v="P731668"/>
    <n v="197200"/>
    <n v="1"/>
    <n v="1972000"/>
    <n v="0"/>
    <n v="1972000"/>
    <n v="1"/>
    <x v="0"/>
    <n v="0"/>
    <n v="1"/>
    <d v="2022-05-11T00:00:00"/>
    <x v="1745"/>
    <n v="1972000"/>
    <n v="149872"/>
    <x v="9"/>
    <s v="cod"/>
    <n v="1822128"/>
    <n v="0.92400000000000004"/>
    <x v="2"/>
  </r>
  <r>
    <s v="ODR7958549146z"/>
    <s v="C969588L"/>
    <x v="214"/>
    <s v="P139810"/>
    <n v="197142"/>
    <n v="1"/>
    <n v="1971420"/>
    <n v="0"/>
    <n v="1971420"/>
    <n v="1"/>
    <x v="0"/>
    <n v="0"/>
    <n v="1"/>
    <d v="2022-05-07T00:00:00"/>
    <x v="1005"/>
    <n v="1971420"/>
    <n v="157702"/>
    <x v="5"/>
    <s v="cod"/>
    <n v="1813718"/>
    <n v="0.92000588408355399"/>
    <x v="2"/>
  </r>
  <r>
    <s v="ODR4747498161x"/>
    <s v="C354444L"/>
    <x v="358"/>
    <s v="P139810"/>
    <n v="197142"/>
    <n v="1"/>
    <n v="1971420"/>
    <n v="0"/>
    <n v="1971420"/>
    <n v="1"/>
    <x v="1"/>
    <n v="0"/>
    <n v="7"/>
    <d v="2022-05-26T00:00:00"/>
    <x v="1005"/>
    <n v="1971420"/>
    <n v="157702"/>
    <x v="5"/>
    <s v="Easypay"/>
    <n v="1813718"/>
    <n v="0.92000588408355399"/>
    <x v="2"/>
  </r>
  <r>
    <s v="ODR9127027327r"/>
    <s v="C354444L"/>
    <x v="359"/>
    <s v="P139810"/>
    <n v="197142"/>
    <n v="1"/>
    <n v="1971420"/>
    <n v="0"/>
    <n v="1971420"/>
    <n v="1"/>
    <x v="0"/>
    <n v="0"/>
    <n v="7"/>
    <d v="2022-05-26T00:00:00"/>
    <x v="1005"/>
    <n v="1971420"/>
    <n v="157702"/>
    <x v="5"/>
    <s v="Easypay"/>
    <n v="1813718"/>
    <n v="0.92000588408355399"/>
    <x v="2"/>
  </r>
  <r>
    <s v="ODR4655712788k"/>
    <s v="C253715L"/>
    <x v="192"/>
    <s v="P292328"/>
    <n v="197142"/>
    <n v="1"/>
    <n v="1971420"/>
    <n v="0"/>
    <n v="1971420"/>
    <n v="1"/>
    <x v="1"/>
    <n v="0"/>
    <n v="1"/>
    <d v="2021-09-21T00:00:00"/>
    <x v="1746"/>
    <n v="1971420"/>
    <n v="130094"/>
    <x v="7"/>
    <s v="cod"/>
    <n v="1841326"/>
    <n v="0.93401000294204173"/>
    <x v="2"/>
  </r>
  <r>
    <s v="ODR4561934119e"/>
    <s v="C150653L"/>
    <x v="21"/>
    <s v="P970355"/>
    <n v="196910"/>
    <n v="1"/>
    <n v="1969100"/>
    <n v="0"/>
    <n v="1969100"/>
    <n v="1"/>
    <x v="0"/>
    <n v="1"/>
    <n v="1"/>
    <d v="2022-06-07T00:00:00"/>
    <x v="1747"/>
    <n v="1887900"/>
    <n v="154802"/>
    <x v="12"/>
    <s v="cod"/>
    <n v="1814298"/>
    <n v="0.92138438880706919"/>
    <x v="2"/>
  </r>
  <r>
    <s v="ODR3268749481p"/>
    <s v="C698317L"/>
    <x v="24"/>
    <s v="P557788"/>
    <n v="196910"/>
    <n v="1"/>
    <n v="1969100"/>
    <n v="0"/>
    <n v="1969100"/>
    <n v="1"/>
    <x v="1"/>
    <n v="0"/>
    <n v="4"/>
    <d v="2021-12-14T00:00:00"/>
    <x v="1748"/>
    <n v="1969100"/>
    <n v="118146"/>
    <x v="5"/>
    <s v="Payaxis"/>
    <n v="1850954"/>
    <n v="0.94"/>
    <x v="2"/>
  </r>
  <r>
    <s v="ODR5821511058m"/>
    <s v="C383377L"/>
    <x v="297"/>
    <s v="P230156"/>
    <n v="196620"/>
    <n v="1"/>
    <n v="1966200"/>
    <n v="0"/>
    <n v="1966200"/>
    <n v="1"/>
    <x v="0"/>
    <n v="1"/>
    <n v="1"/>
    <d v="2022-02-24T00:00:00"/>
    <x v="1749"/>
    <n v="1946480"/>
    <n v="161530"/>
    <x v="3"/>
    <s v="cod"/>
    <n v="1804670"/>
    <n v="0.91784660766961657"/>
    <x v="2"/>
  </r>
  <r>
    <s v="ODR6043759996x"/>
    <s v="C374672L"/>
    <x v="191"/>
    <s v="P329329"/>
    <n v="196620"/>
    <n v="1"/>
    <n v="1966200"/>
    <n v="0"/>
    <n v="1966200"/>
    <n v="1"/>
    <x v="0"/>
    <n v="1"/>
    <n v="1"/>
    <d v="2021-07-17T00:00:00"/>
    <x v="1750"/>
    <n v="1966200"/>
    <n v="117972"/>
    <x v="9"/>
    <s v="cod"/>
    <n v="1848228"/>
    <n v="0.94"/>
    <x v="2"/>
  </r>
  <r>
    <s v="ODR6218770594c"/>
    <s v="C183230L"/>
    <x v="70"/>
    <s v="P702147"/>
    <n v="196330"/>
    <n v="1"/>
    <n v="1963300"/>
    <n v="0"/>
    <n v="1963300"/>
    <n v="1"/>
    <x v="1"/>
    <n v="0"/>
    <n v="7"/>
    <d v="2021-12-17T00:00:00"/>
    <x v="1751"/>
    <n v="1963300"/>
    <n v="135430"/>
    <x v="7"/>
    <s v="Easypay"/>
    <n v="1827870"/>
    <n v="0.93101920236336777"/>
    <x v="2"/>
  </r>
  <r>
    <s v="ODR3663913561i"/>
    <s v="C477686L"/>
    <x v="276"/>
    <s v="P282908"/>
    <n v="195750"/>
    <n v="1"/>
    <n v="1957500"/>
    <n v="0"/>
    <n v="1957500"/>
    <n v="1"/>
    <x v="0"/>
    <n v="0"/>
    <n v="1"/>
    <d v="2021-07-09T00:00:00"/>
    <x v="1752"/>
    <n v="1957500"/>
    <n v="152656"/>
    <x v="6"/>
    <s v="cod"/>
    <n v="1804844"/>
    <n v="0.92201481481481484"/>
    <x v="2"/>
  </r>
  <r>
    <s v="ODR4221892689q"/>
    <s v="C816576L"/>
    <x v="189"/>
    <s v="P527836"/>
    <n v="195170"/>
    <n v="1"/>
    <n v="1951700"/>
    <n v="0"/>
    <n v="1951700"/>
    <n v="1"/>
    <x v="0"/>
    <n v="1"/>
    <n v="1"/>
    <d v="2021-10-02T00:00:00"/>
    <x v="1753"/>
    <n v="1951700"/>
    <n v="142448"/>
    <x v="7"/>
    <s v="cod"/>
    <n v="1809252"/>
    <n v="0.92701337295690933"/>
    <x v="2"/>
  </r>
  <r>
    <s v="ODR6215096148v"/>
    <s v="C491588L"/>
    <x v="92"/>
    <s v="P505119"/>
    <n v="194300"/>
    <n v="1"/>
    <n v="1943000"/>
    <n v="0"/>
    <n v="1943000"/>
    <n v="1"/>
    <x v="1"/>
    <n v="0"/>
    <n v="7"/>
    <d v="2022-06-07T00:00:00"/>
    <x v="1754"/>
    <n v="1943000"/>
    <n v="169012"/>
    <x v="9"/>
    <s v="Easypay"/>
    <n v="1773988"/>
    <n v="0.91301492537313433"/>
    <x v="2"/>
  </r>
  <r>
    <s v="ODR9358294278v"/>
    <s v="C113061L"/>
    <x v="179"/>
    <s v="P396055"/>
    <n v="194242"/>
    <n v="1"/>
    <n v="1942420"/>
    <n v="0"/>
    <n v="1942420"/>
    <n v="1"/>
    <x v="0"/>
    <n v="0"/>
    <n v="1"/>
    <d v="2021-07-20T00:00:00"/>
    <x v="1755"/>
    <n v="1942420"/>
    <n v="132066"/>
    <x v="14"/>
    <s v="cod"/>
    <n v="1810354"/>
    <n v="0.93200955509107197"/>
    <x v="2"/>
  </r>
  <r>
    <s v="ODR9043048322w"/>
    <s v="C288152L"/>
    <x v="104"/>
    <s v="P879344"/>
    <n v="193140"/>
    <n v="1"/>
    <n v="1931400"/>
    <n v="0"/>
    <n v="1931400"/>
    <n v="1"/>
    <x v="0"/>
    <n v="0"/>
    <n v="1"/>
    <d v="2022-03-17T00:00:00"/>
    <x v="1756"/>
    <n v="1931400"/>
    <n v="135198"/>
    <x v="6"/>
    <s v="cod"/>
    <n v="1796202"/>
    <n v="0.93"/>
    <x v="2"/>
  </r>
  <r>
    <s v="ODR2327978112u"/>
    <s v="C288152L"/>
    <x v="262"/>
    <s v="P879344"/>
    <n v="193140"/>
    <n v="1"/>
    <n v="1931400"/>
    <n v="0"/>
    <n v="1931400"/>
    <n v="1"/>
    <x v="0"/>
    <n v="0"/>
    <n v="1"/>
    <d v="2022-03-17T00:00:00"/>
    <x v="1756"/>
    <n v="1931400"/>
    <n v="135198"/>
    <x v="6"/>
    <s v="cod"/>
    <n v="1796202"/>
    <n v="0.93"/>
    <x v="2"/>
  </r>
  <r>
    <s v="ODR2502322405k"/>
    <s v="C525405L"/>
    <x v="232"/>
    <s v="P131358"/>
    <n v="192850"/>
    <n v="1"/>
    <n v="1928500"/>
    <n v="0"/>
    <n v="1928500"/>
    <n v="1"/>
    <x v="0"/>
    <n v="0"/>
    <n v="1"/>
    <d v="2021-07-24T00:00:00"/>
    <x v="1757"/>
    <n v="1928500"/>
    <n v="140766"/>
    <x v="6"/>
    <s v="cod"/>
    <n v="1787734"/>
    <n v="0.9270075187969925"/>
    <x v="2"/>
  </r>
  <r>
    <s v="ODR5049245938c"/>
    <s v="C183230L"/>
    <x v="30"/>
    <s v="P285945"/>
    <n v="192850"/>
    <n v="1"/>
    <n v="1928500"/>
    <n v="0"/>
    <n v="1928500"/>
    <n v="1"/>
    <x v="1"/>
    <n v="0"/>
    <n v="7"/>
    <d v="2021-12-17T00:00:00"/>
    <x v="1715"/>
    <n v="1928500"/>
    <n v="169708"/>
    <x v="6"/>
    <s v="Easypay"/>
    <n v="1758792"/>
    <n v="0.91200000000000003"/>
    <x v="2"/>
  </r>
  <r>
    <s v="ODR9584112257y"/>
    <s v="C509023L"/>
    <x v="113"/>
    <s v="P929795"/>
    <n v="192850"/>
    <n v="1"/>
    <n v="1928500"/>
    <n v="0"/>
    <n v="1928500"/>
    <n v="1"/>
    <x v="1"/>
    <n v="0"/>
    <n v="1"/>
    <d v="2021-12-17T00:00:00"/>
    <x v="1758"/>
    <n v="1928500"/>
    <n v="160022"/>
    <x v="14"/>
    <s v="cod"/>
    <n v="1768478"/>
    <n v="0.91702255639097741"/>
    <x v="2"/>
  </r>
  <r>
    <s v="ODR4424270836m"/>
    <s v="C327703L"/>
    <x v="398"/>
    <s v="P940197"/>
    <n v="192850"/>
    <n v="1"/>
    <n v="1928500"/>
    <n v="0"/>
    <n v="1928500"/>
    <n v="1"/>
    <x v="0"/>
    <n v="0"/>
    <n v="1"/>
    <d v="2021-08-13T00:00:00"/>
    <x v="1759"/>
    <n v="1928500"/>
    <n v="152308"/>
    <x v="7"/>
    <s v="cod"/>
    <n v="1776192"/>
    <n v="0.92102255639097741"/>
    <x v="2"/>
  </r>
  <r>
    <s v="ODR8517014354a"/>
    <s v="C761435L"/>
    <x v="330"/>
    <s v="P607429"/>
    <n v="192560"/>
    <n v="1"/>
    <n v="1925600"/>
    <n v="0"/>
    <n v="1925600"/>
    <n v="1"/>
    <x v="0"/>
    <n v="1"/>
    <n v="1"/>
    <d v="2021-10-05T00:00:00"/>
    <x v="1760"/>
    <n v="1548020"/>
    <n v="131544"/>
    <x v="2"/>
    <s v="cod"/>
    <n v="1794056"/>
    <n v="0.93168674698795184"/>
    <x v="2"/>
  </r>
  <r>
    <s v="ODR5799584143k"/>
    <s v="C923763L"/>
    <x v="136"/>
    <s v="P504980"/>
    <n v="192270"/>
    <n v="1"/>
    <n v="1922700"/>
    <n v="0"/>
    <n v="1922700"/>
    <n v="1"/>
    <x v="1"/>
    <n v="0"/>
    <n v="7"/>
    <d v="2022-04-08T00:00:00"/>
    <x v="1761"/>
    <n v="1922700"/>
    <n v="115362"/>
    <x v="10"/>
    <s v="Easypay"/>
    <n v="1807338"/>
    <n v="0.94"/>
    <x v="2"/>
  </r>
  <r>
    <s v="ODR9399055214e"/>
    <s v="C756271L"/>
    <x v="89"/>
    <s v="P429462"/>
    <n v="191400"/>
    <n v="1"/>
    <n v="1914000"/>
    <n v="0"/>
    <n v="1914000"/>
    <n v="1"/>
    <x v="0"/>
    <n v="1"/>
    <n v="1"/>
    <d v="2021-07-04T00:00:00"/>
    <x v="1762"/>
    <n v="1914000"/>
    <n v="155034"/>
    <x v="9"/>
    <s v="cod"/>
    <n v="1758966"/>
    <n v="0.91900000000000004"/>
    <x v="2"/>
  </r>
  <r>
    <s v="ODR4759166740c"/>
    <s v="C833021L"/>
    <x v="210"/>
    <s v="P612684"/>
    <n v="191400"/>
    <n v="1"/>
    <n v="1914000"/>
    <n v="0"/>
    <n v="1914000"/>
    <n v="1"/>
    <x v="0"/>
    <n v="1"/>
    <n v="1"/>
    <d v="2021-08-05T00:00:00"/>
    <x v="1763"/>
    <n v="1914000"/>
    <n v="128238"/>
    <x v="9"/>
    <s v="cod"/>
    <n v="1785762"/>
    <n v="0.93300000000000005"/>
    <x v="2"/>
  </r>
  <r>
    <s v="ODR4939203764y"/>
    <s v="C770151L"/>
    <x v="201"/>
    <s v="P642750"/>
    <n v="191400"/>
    <n v="1"/>
    <n v="1914000"/>
    <n v="0"/>
    <n v="1914000"/>
    <n v="1"/>
    <x v="1"/>
    <n v="0"/>
    <n v="10"/>
    <d v="2021-07-25T00:00:00"/>
    <x v="1764"/>
    <n v="1914000"/>
    <n v="162690"/>
    <x v="9"/>
    <s v="mcblite"/>
    <n v="1751310"/>
    <n v="0.91500000000000004"/>
    <x v="2"/>
  </r>
  <r>
    <s v="ODR5986083104q"/>
    <s v="C890940L"/>
    <x v="329"/>
    <s v="P274768"/>
    <n v="9570"/>
    <n v="20"/>
    <n v="1914000"/>
    <n v="0"/>
    <n v="1914000"/>
    <n v="1"/>
    <x v="0"/>
    <n v="1"/>
    <n v="3"/>
    <d v="2021-09-28T00:00:00"/>
    <x v="173"/>
    <n v="95700"/>
    <n v="6090"/>
    <x v="11"/>
    <s v="customercredit"/>
    <n v="1792200"/>
    <n v="0.9363636363636364"/>
    <x v="0"/>
  </r>
  <r>
    <s v="ODR6987640370u"/>
    <s v="C493263L"/>
    <x v="126"/>
    <s v="P267479"/>
    <n v="95700"/>
    <n v="2"/>
    <n v="1914000"/>
    <n v="0"/>
    <n v="1914000"/>
    <n v="1"/>
    <x v="1"/>
    <n v="0"/>
    <n v="4"/>
    <d v="2022-01-04T00:00:00"/>
    <x v="1765"/>
    <n v="957000"/>
    <n v="62176"/>
    <x v="11"/>
    <s v="Payaxis"/>
    <n v="1789648"/>
    <n v="0.93503030303030299"/>
    <x v="2"/>
  </r>
  <r>
    <s v="ODR5348264203s"/>
    <s v="C144554L"/>
    <x v="114"/>
    <s v="P961238"/>
    <n v="191342"/>
    <n v="1"/>
    <n v="1913420"/>
    <n v="0"/>
    <n v="1913420"/>
    <n v="1"/>
    <x v="1"/>
    <n v="0"/>
    <n v="7"/>
    <d v="2022-03-13T00:00:00"/>
    <x v="1766"/>
    <n v="1850200"/>
    <n v="144304"/>
    <x v="6"/>
    <s v="Easypay"/>
    <n v="1769116"/>
    <n v="0.92458320703243402"/>
    <x v="2"/>
  </r>
  <r>
    <s v="ODR6462288237o"/>
    <s v="C257934L"/>
    <x v="169"/>
    <s v="P318683"/>
    <n v="191110"/>
    <n v="1"/>
    <n v="1911100"/>
    <n v="0"/>
    <n v="1911100"/>
    <n v="1"/>
    <x v="0"/>
    <n v="1"/>
    <n v="1"/>
    <d v="2021-12-09T00:00:00"/>
    <x v="1767"/>
    <n v="1508000"/>
    <n v="126672"/>
    <x v="14"/>
    <s v="cod"/>
    <n v="1784428"/>
    <n v="0.93371775417298941"/>
    <x v="2"/>
  </r>
  <r>
    <s v="ODR7073220923e"/>
    <s v="C630314L"/>
    <x v="273"/>
    <s v="P770531"/>
    <n v="191110"/>
    <n v="1"/>
    <n v="1911100"/>
    <n v="0"/>
    <n v="1911100"/>
    <n v="1"/>
    <x v="0"/>
    <n v="0"/>
    <n v="1"/>
    <d v="2021-07-01T00:00:00"/>
    <x v="1768"/>
    <n v="1911100"/>
    <n v="116522"/>
    <x v="9"/>
    <s v="cod"/>
    <n v="1794578"/>
    <n v="0.93902883156297423"/>
    <x v="2"/>
  </r>
  <r>
    <s v="ODR1483283480b"/>
    <s v="C557314L"/>
    <x v="177"/>
    <s v="P834352"/>
    <n v="191110"/>
    <n v="1"/>
    <n v="1911100"/>
    <n v="0"/>
    <n v="1911100"/>
    <n v="1"/>
    <x v="0"/>
    <n v="1"/>
    <n v="1"/>
    <d v="2021-08-13T00:00:00"/>
    <x v="1769"/>
    <n v="1911100"/>
    <n v="156658"/>
    <x v="9"/>
    <s v="cod"/>
    <n v="1754442"/>
    <n v="0.91802731411229133"/>
    <x v="2"/>
  </r>
  <r>
    <s v="ODR9769363338o"/>
    <s v="C330986L"/>
    <x v="362"/>
    <s v="P562906"/>
    <n v="191110"/>
    <n v="1"/>
    <n v="1911100"/>
    <n v="0"/>
    <n v="1911100"/>
    <n v="1"/>
    <x v="0"/>
    <n v="0"/>
    <n v="1"/>
    <d v="2021-10-20T00:00:00"/>
    <x v="1770"/>
    <n v="1911100"/>
    <n v="158572"/>
    <x v="9"/>
    <s v="cod"/>
    <n v="1752528"/>
    <n v="0.91702579666160855"/>
    <x v="2"/>
  </r>
  <r>
    <s v="ODR5109016507w"/>
    <s v="C763722L"/>
    <x v="324"/>
    <s v="P178123"/>
    <n v="191110"/>
    <n v="1"/>
    <n v="1911100"/>
    <n v="0"/>
    <n v="1911100"/>
    <n v="1"/>
    <x v="0"/>
    <n v="1"/>
    <n v="1"/>
    <d v="2021-11-15T00:00:00"/>
    <x v="1771"/>
    <n v="1911100"/>
    <n v="170056"/>
    <x v="9"/>
    <s v="cod"/>
    <n v="1741044"/>
    <n v="0.91101669195751134"/>
    <x v="2"/>
  </r>
  <r>
    <s v="ODR8947227303p"/>
    <s v="C876106L"/>
    <x v="293"/>
    <s v="P447878"/>
    <n v="27260"/>
    <n v="7"/>
    <n v="1908200"/>
    <n v="0"/>
    <n v="1908200"/>
    <n v="1"/>
    <x v="0"/>
    <n v="1"/>
    <n v="1"/>
    <d v="2022-01-15T00:00:00"/>
    <x v="170"/>
    <n v="246500"/>
    <n v="19952"/>
    <x v="11"/>
    <s v="cod"/>
    <n v="1768536"/>
    <n v="0.92680851063829783"/>
    <x v="0"/>
  </r>
  <r>
    <s v="ODR6845062832k"/>
    <s v="C415088L"/>
    <x v="216"/>
    <s v="P386885"/>
    <n v="37990"/>
    <n v="5"/>
    <n v="1899500"/>
    <n v="0"/>
    <n v="1899500"/>
    <n v="1"/>
    <x v="0"/>
    <n v="1"/>
    <n v="8"/>
    <d v="2021-08-15T00:00:00"/>
    <x v="1185"/>
    <n v="379900"/>
    <n v="30392"/>
    <x v="11"/>
    <s v="ublcreditcard"/>
    <n v="1747540"/>
    <n v="0.92"/>
    <x v="0"/>
  </r>
  <r>
    <s v="ODR5487671566a"/>
    <s v="C849054L"/>
    <x v="106"/>
    <s v="P387555"/>
    <n v="189660"/>
    <n v="1"/>
    <n v="1896600"/>
    <n v="0"/>
    <n v="1896600"/>
    <n v="1"/>
    <x v="1"/>
    <n v="0"/>
    <n v="1"/>
    <d v="2021-11-04T00:00:00"/>
    <x v="1772"/>
    <n v="1896600"/>
    <n v="157412"/>
    <x v="0"/>
    <s v="cod"/>
    <n v="1739188"/>
    <n v="0.91700305810397553"/>
    <x v="2"/>
  </r>
  <r>
    <s v="ODR3391401316g"/>
    <s v="C261295L"/>
    <x v="278"/>
    <s v="P919215"/>
    <n v="189544"/>
    <n v="1"/>
    <n v="1895440"/>
    <n v="0"/>
    <n v="1895440"/>
    <n v="1"/>
    <x v="1"/>
    <n v="0"/>
    <n v="4"/>
    <d v="2021-09-26T00:00:00"/>
    <x v="1773"/>
    <n v="1895440"/>
    <n v="162980"/>
    <x v="10"/>
    <s v="Payaxis"/>
    <n v="1732460"/>
    <n v="0.91401468788249696"/>
    <x v="2"/>
  </r>
  <r>
    <s v="ODR4554556354o"/>
    <s v="C550002L"/>
    <x v="282"/>
    <s v="P919215"/>
    <n v="189544"/>
    <n v="1"/>
    <n v="1895440"/>
    <n v="0"/>
    <n v="1895440"/>
    <n v="1"/>
    <x v="0"/>
    <n v="1"/>
    <n v="1"/>
    <d v="2021-09-28T00:00:00"/>
    <x v="1773"/>
    <n v="1895440"/>
    <n v="162980"/>
    <x v="10"/>
    <s v="cod"/>
    <n v="1732460"/>
    <n v="0.91401468788249696"/>
    <x v="2"/>
  </r>
  <r>
    <s v="ODR6044193785m"/>
    <s v="C634177L"/>
    <x v="353"/>
    <s v="P648650"/>
    <n v="189486"/>
    <n v="1"/>
    <n v="1894860"/>
    <n v="0"/>
    <n v="1894860"/>
    <n v="1"/>
    <x v="1"/>
    <n v="0"/>
    <n v="1"/>
    <d v="2021-11-21T00:00:00"/>
    <x v="1774"/>
    <n v="1894860"/>
    <n v="147784"/>
    <x v="6"/>
    <s v="cod"/>
    <n v="1747076"/>
    <n v="0.92200795837159477"/>
    <x v="2"/>
  </r>
  <r>
    <s v="ODR4177189462j"/>
    <s v="C454810L"/>
    <x v="394"/>
    <s v="P648650"/>
    <n v="189486"/>
    <n v="1"/>
    <n v="1894860"/>
    <n v="0"/>
    <n v="1894860"/>
    <n v="1"/>
    <x v="0"/>
    <n v="1"/>
    <n v="1"/>
    <d v="2022-07-07T00:00:00"/>
    <x v="1774"/>
    <n v="1894860"/>
    <n v="147784"/>
    <x v="6"/>
    <s v="cod"/>
    <n v="1747076"/>
    <n v="0.92200795837159477"/>
    <x v="2"/>
  </r>
  <r>
    <s v="ODR2372171766t"/>
    <s v="C934224L"/>
    <x v="132"/>
    <s v="P648650"/>
    <n v="189486"/>
    <n v="1"/>
    <n v="1894860"/>
    <n v="0"/>
    <n v="1894860"/>
    <n v="1"/>
    <x v="0"/>
    <n v="0"/>
    <n v="1"/>
    <d v="2022-05-08T00:00:00"/>
    <x v="1774"/>
    <n v="1894860"/>
    <n v="147784"/>
    <x v="6"/>
    <s v="cod"/>
    <n v="1747076"/>
    <n v="0.92200795837159477"/>
    <x v="2"/>
  </r>
  <r>
    <s v="ODR4746925644v"/>
    <s v="C253783L"/>
    <x v="147"/>
    <s v="P504777"/>
    <n v="189022"/>
    <n v="1"/>
    <n v="1890220"/>
    <n v="0"/>
    <n v="1890220"/>
    <n v="1"/>
    <x v="0"/>
    <n v="0"/>
    <n v="1"/>
    <d v="2022-05-04T00:00:00"/>
    <x v="1775"/>
    <n v="1890220"/>
    <n v="145522"/>
    <x v="10"/>
    <s v="cod"/>
    <n v="1744698"/>
    <n v="0.9230131942313593"/>
    <x v="2"/>
  </r>
  <r>
    <s v="ODR8486429488w"/>
    <s v="C773860L"/>
    <x v="307"/>
    <s v="P504777"/>
    <n v="189022"/>
    <n v="1"/>
    <n v="1890220"/>
    <n v="0"/>
    <n v="1890220"/>
    <n v="1"/>
    <x v="1"/>
    <n v="0"/>
    <n v="7"/>
    <d v="2022-05-19T00:00:00"/>
    <x v="1775"/>
    <n v="1890220"/>
    <n v="145522"/>
    <x v="10"/>
    <s v="Easypay"/>
    <n v="1744698"/>
    <n v="0.9230131942313593"/>
    <x v="2"/>
  </r>
  <r>
    <s v="ODR3519424552c"/>
    <s v="C284081L"/>
    <x v="64"/>
    <s v="P970355"/>
    <n v="188790"/>
    <n v="1"/>
    <n v="1887900"/>
    <n v="0"/>
    <n v="1887900"/>
    <n v="1"/>
    <x v="0"/>
    <n v="1"/>
    <n v="1"/>
    <d v="2021-10-26T00:00:00"/>
    <x v="1747"/>
    <n v="1887900"/>
    <n v="154802"/>
    <x v="12"/>
    <s v="cod"/>
    <n v="1733098"/>
    <n v="0.91800307219662058"/>
    <x v="2"/>
  </r>
  <r>
    <s v="ODR5980692966g"/>
    <s v="C525405L"/>
    <x v="201"/>
    <s v="P756519"/>
    <n v="188790"/>
    <n v="1"/>
    <n v="1887900"/>
    <n v="0"/>
    <n v="1887900"/>
    <n v="1"/>
    <x v="0"/>
    <n v="0"/>
    <n v="1"/>
    <d v="2021-07-24T00:00:00"/>
    <x v="1776"/>
    <n v="1887900"/>
    <n v="115130"/>
    <x v="12"/>
    <s v="cod"/>
    <n v="1772770"/>
    <n v="0.93901689708141323"/>
    <x v="2"/>
  </r>
  <r>
    <s v="ODR8861776124a"/>
    <s v="C985354L"/>
    <x v="282"/>
    <s v="P559249"/>
    <n v="188500"/>
    <n v="1"/>
    <n v="1885000"/>
    <n v="0"/>
    <n v="1885000"/>
    <n v="1"/>
    <x v="0"/>
    <n v="0"/>
    <n v="3"/>
    <d v="2021-10-02T00:00:00"/>
    <x v="1777"/>
    <n v="1885000"/>
    <n v="163966"/>
    <x v="3"/>
    <s v="customercredit"/>
    <n v="1721034"/>
    <n v="0.91301538461538456"/>
    <x v="2"/>
  </r>
  <r>
    <s v="ODR9235306274r"/>
    <s v="C436261L"/>
    <x v="129"/>
    <s v="P700907"/>
    <n v="188500"/>
    <n v="1"/>
    <n v="1885000"/>
    <n v="0"/>
    <n v="1885000"/>
    <n v="1"/>
    <x v="0"/>
    <n v="1"/>
    <n v="1"/>
    <d v="2021-07-25T00:00:00"/>
    <x v="172"/>
    <n v="1508000"/>
    <n v="98020"/>
    <x v="6"/>
    <s v="cod"/>
    <n v="1786980"/>
    <n v="0.94799999999999995"/>
    <x v="2"/>
  </r>
  <r>
    <s v="ODR9350651753e"/>
    <s v="C120985L"/>
    <x v="257"/>
    <s v="P842526"/>
    <n v="46980"/>
    <n v="4"/>
    <n v="1879200"/>
    <n v="0"/>
    <n v="1879200"/>
    <n v="1"/>
    <x v="1"/>
    <n v="0"/>
    <n v="7"/>
    <d v="2021-11-27T00:00:00"/>
    <x v="1778"/>
    <n v="478500"/>
    <n v="30102"/>
    <x v="11"/>
    <s v="Easypay"/>
    <n v="1758792"/>
    <n v="0.93592592592592594"/>
    <x v="0"/>
  </r>
  <r>
    <s v="ODR3229554077s"/>
    <s v="C390206L"/>
    <x v="34"/>
    <s v="P948478"/>
    <n v="93502"/>
    <n v="2"/>
    <n v="1870050"/>
    <n v="0"/>
    <n v="1870050"/>
    <n v="1"/>
    <x v="1"/>
    <n v="0"/>
    <n v="4"/>
    <d v="2021-07-13T00:00:00"/>
    <x v="1779"/>
    <n v="935024"/>
    <n v="61654"/>
    <x v="5"/>
    <s v="Payaxis"/>
    <n v="1746742"/>
    <n v="0.93406165610545178"/>
    <x v="2"/>
  </r>
  <r>
    <s v="ODR3540467799c"/>
    <s v="C698317L"/>
    <x v="246"/>
    <s v="P996588"/>
    <n v="46690"/>
    <n v="4"/>
    <n v="1867600"/>
    <n v="0"/>
    <n v="1867600"/>
    <n v="1"/>
    <x v="1"/>
    <n v="0"/>
    <n v="4"/>
    <d v="2021-12-14T00:00:00"/>
    <x v="1780"/>
    <n v="466900"/>
    <n v="29406"/>
    <x v="11"/>
    <s v="Payaxis"/>
    <n v="1749976"/>
    <n v="0.93701863354037263"/>
    <x v="0"/>
  </r>
  <r>
    <s v="ODR4020351152t"/>
    <s v="C698317L"/>
    <x v="179"/>
    <s v="P996588"/>
    <n v="46690"/>
    <n v="4"/>
    <n v="1867600"/>
    <n v="0"/>
    <n v="1867600"/>
    <n v="1"/>
    <x v="0"/>
    <n v="1"/>
    <n v="4"/>
    <d v="2021-12-14T00:00:00"/>
    <x v="1780"/>
    <n v="466900"/>
    <n v="29406"/>
    <x v="11"/>
    <s v="Payaxis"/>
    <n v="1749976"/>
    <n v="0.93701863354037263"/>
    <x v="0"/>
  </r>
  <r>
    <s v="ODR5124977654v"/>
    <s v="C884211L"/>
    <x v="89"/>
    <s v="P142315"/>
    <n v="186122"/>
    <n v="1"/>
    <n v="1861220"/>
    <n v="0"/>
    <n v="1861220"/>
    <n v="1"/>
    <x v="0"/>
    <n v="1"/>
    <n v="1"/>
    <d v="2021-07-14T00:00:00"/>
    <x v="1781"/>
    <n v="1095040"/>
    <n v="78822"/>
    <x v="7"/>
    <s v="cod"/>
    <n v="1782398"/>
    <n v="0.95765035836709256"/>
    <x v="2"/>
  </r>
  <r>
    <s v="ODR7273732154j"/>
    <s v="C446232L"/>
    <x v="205"/>
    <s v="P231554"/>
    <n v="186122"/>
    <n v="1"/>
    <n v="1861220"/>
    <n v="0"/>
    <n v="1861220"/>
    <n v="1"/>
    <x v="0"/>
    <n v="1"/>
    <n v="1"/>
    <d v="2021-10-08T00:00:00"/>
    <x v="1782"/>
    <n v="1861220"/>
    <n v="122786"/>
    <x v="7"/>
    <s v="cod"/>
    <n v="1738434"/>
    <n v="0.93402929261452161"/>
    <x v="2"/>
  </r>
  <r>
    <s v="ODR2729136330k"/>
    <s v="C691738L"/>
    <x v="407"/>
    <s v="P124587"/>
    <n v="186122"/>
    <n v="1"/>
    <n v="1861220"/>
    <n v="0"/>
    <n v="1861220"/>
    <n v="1"/>
    <x v="0"/>
    <n v="0"/>
    <n v="3"/>
    <d v="2021-07-05T00:00:00"/>
    <x v="1783"/>
    <n v="1861220"/>
    <n v="126556"/>
    <x v="7"/>
    <s v="customercredit"/>
    <n v="1734664"/>
    <n v="0.93200373948270487"/>
    <x v="2"/>
  </r>
  <r>
    <s v="ODR4597506603w"/>
    <s v="C939912L"/>
    <x v="338"/>
    <s v="P136050"/>
    <n v="185600"/>
    <n v="1"/>
    <n v="1856000"/>
    <n v="0"/>
    <n v="1856000"/>
    <n v="1"/>
    <x v="0"/>
    <n v="1"/>
    <n v="1"/>
    <d v="2021-12-19T00:00:00"/>
    <x v="1784"/>
    <n v="1856000"/>
    <n v="115072"/>
    <x v="13"/>
    <s v="cod"/>
    <n v="1740928"/>
    <n v="0.93799999999999994"/>
    <x v="2"/>
  </r>
  <r>
    <s v="ODR7798716088y"/>
    <s v="C242356L"/>
    <x v="208"/>
    <s v="P136050"/>
    <n v="185600"/>
    <n v="1"/>
    <n v="1856000"/>
    <n v="0"/>
    <n v="1856000"/>
    <n v="1"/>
    <x v="1"/>
    <n v="0"/>
    <n v="1"/>
    <d v="2021-10-05T00:00:00"/>
    <x v="1784"/>
    <n v="1856000"/>
    <n v="115072"/>
    <x v="13"/>
    <s v="cod"/>
    <n v="1740928"/>
    <n v="0.93799999999999994"/>
    <x v="2"/>
  </r>
  <r>
    <s v="ODR2643201058s"/>
    <s v="C563349L"/>
    <x v="282"/>
    <s v="P136050"/>
    <n v="185600"/>
    <n v="1"/>
    <n v="1856000"/>
    <n v="0"/>
    <n v="1856000"/>
    <n v="1"/>
    <x v="0"/>
    <n v="1"/>
    <n v="1"/>
    <d v="2021-09-09T00:00:00"/>
    <x v="1784"/>
    <n v="1856000"/>
    <n v="115072"/>
    <x v="13"/>
    <s v="cod"/>
    <n v="1740928"/>
    <n v="0.93799999999999994"/>
    <x v="2"/>
  </r>
  <r>
    <s v="ODR9918693534n"/>
    <s v="C374672L"/>
    <x v="379"/>
    <s v="P656257"/>
    <n v="185600"/>
    <n v="1"/>
    <n v="1856000"/>
    <n v="0"/>
    <n v="1856000"/>
    <n v="1"/>
    <x v="1"/>
    <n v="0"/>
    <n v="4"/>
    <d v="2021-07-17T00:00:00"/>
    <x v="1785"/>
    <n v="1856000"/>
    <n v="115072"/>
    <x v="8"/>
    <s v="Payaxis"/>
    <n v="1740928"/>
    <n v="0.93799999999999994"/>
    <x v="2"/>
  </r>
  <r>
    <s v="ODR2000419482e"/>
    <s v="C311476L"/>
    <x v="309"/>
    <s v="P939539"/>
    <n v="185600"/>
    <n v="1"/>
    <n v="1856000"/>
    <n v="0"/>
    <n v="1856000"/>
    <n v="1"/>
    <x v="1"/>
    <n v="0"/>
    <n v="5"/>
    <d v="2021-11-20T00:00:00"/>
    <x v="1786"/>
    <n v="1856000"/>
    <n v="142912"/>
    <x v="8"/>
    <s v="jazzwallet"/>
    <n v="1713088"/>
    <n v="0.92300000000000004"/>
    <x v="2"/>
  </r>
  <r>
    <s v="ODR9015117435a"/>
    <s v="C113061L"/>
    <x v="328"/>
    <s v="P810552"/>
    <n v="185600"/>
    <n v="1"/>
    <n v="1856000"/>
    <n v="0"/>
    <n v="1856000"/>
    <n v="1"/>
    <x v="0"/>
    <n v="1"/>
    <n v="1"/>
    <d v="2021-07-20T00:00:00"/>
    <x v="1787"/>
    <n v="1856000"/>
    <n v="141056"/>
    <x v="8"/>
    <s v="cod"/>
    <n v="1714944"/>
    <n v="0.92400000000000004"/>
    <x v="2"/>
  </r>
  <r>
    <s v="ODR6647434513a"/>
    <s v="C875187L"/>
    <x v="249"/>
    <s v="P367824"/>
    <n v="185600"/>
    <n v="1"/>
    <n v="1856000"/>
    <n v="0"/>
    <n v="1856000"/>
    <n v="1"/>
    <x v="0"/>
    <n v="0"/>
    <n v="1"/>
    <d v="2022-03-25T00:00:00"/>
    <x v="1788"/>
    <n v="1682000"/>
    <n v="114376"/>
    <x v="8"/>
    <s v="cod"/>
    <n v="1741624"/>
    <n v="0.93837499999999996"/>
    <x v="2"/>
  </r>
  <r>
    <s v="ODR9508367587i"/>
    <s v="C945602L"/>
    <x v="45"/>
    <s v="P225723"/>
    <n v="185600"/>
    <n v="1"/>
    <n v="1856000"/>
    <n v="0"/>
    <n v="1856000"/>
    <n v="1"/>
    <x v="0"/>
    <n v="1"/>
    <n v="1"/>
    <d v="2022-03-08T00:00:00"/>
    <x v="1789"/>
    <n v="1856000"/>
    <n v="159616"/>
    <x v="8"/>
    <s v="cod"/>
    <n v="1696384"/>
    <n v="0.91400000000000003"/>
    <x v="2"/>
  </r>
  <r>
    <s v="ODR4757207767v"/>
    <s v="C720917L"/>
    <x v="151"/>
    <s v="P681934"/>
    <n v="92800"/>
    <n v="2"/>
    <n v="1856000"/>
    <n v="0"/>
    <n v="1856000"/>
    <n v="1"/>
    <x v="0"/>
    <n v="0"/>
    <n v="1"/>
    <d v="2021-07-06T00:00:00"/>
    <x v="1790"/>
    <n v="928000"/>
    <n v="64032"/>
    <x v="8"/>
    <s v="cod"/>
    <n v="1727936"/>
    <n v="0.93100000000000005"/>
    <x v="2"/>
  </r>
  <r>
    <s v="ODR3642776075t"/>
    <s v="C504884L"/>
    <x v="141"/>
    <s v="P575528"/>
    <n v="92800"/>
    <n v="2"/>
    <n v="1856000"/>
    <n v="0"/>
    <n v="1856000"/>
    <n v="1"/>
    <x v="0"/>
    <n v="1"/>
    <n v="1"/>
    <d v="2021-12-25T00:00:00"/>
    <x v="1791"/>
    <n v="928000"/>
    <n v="56608"/>
    <x v="8"/>
    <s v="cod"/>
    <n v="1742784"/>
    <n v="0.93899999999999995"/>
    <x v="2"/>
  </r>
  <r>
    <s v="ODR7046731561a"/>
    <s v="C284316L"/>
    <x v="162"/>
    <s v="P656257"/>
    <n v="185600"/>
    <n v="1"/>
    <n v="1856000"/>
    <n v="0"/>
    <n v="1856000"/>
    <n v="1"/>
    <x v="0"/>
    <n v="1"/>
    <n v="1"/>
    <d v="2022-05-17T00:00:00"/>
    <x v="1785"/>
    <n v="1856000"/>
    <n v="115072"/>
    <x v="8"/>
    <s v="cod"/>
    <n v="1740928"/>
    <n v="0.93799999999999994"/>
    <x v="2"/>
  </r>
  <r>
    <s v="ODR1773153550x"/>
    <s v="C407736L"/>
    <x v="263"/>
    <s v="P656257"/>
    <n v="185600"/>
    <n v="1"/>
    <n v="1856000"/>
    <n v="0"/>
    <n v="1856000"/>
    <n v="1"/>
    <x v="0"/>
    <n v="1"/>
    <n v="1"/>
    <d v="2021-07-08T00:00:00"/>
    <x v="1785"/>
    <n v="1856000"/>
    <n v="115072"/>
    <x v="8"/>
    <s v="cod"/>
    <n v="1740928"/>
    <n v="0.93799999999999994"/>
    <x v="2"/>
  </r>
  <r>
    <s v="ODR3015220006t"/>
    <s v="C143092L"/>
    <x v="153"/>
    <s v="P876056"/>
    <n v="185600"/>
    <n v="1"/>
    <n v="1856000"/>
    <n v="0"/>
    <n v="1856000"/>
    <n v="1"/>
    <x v="0"/>
    <n v="0"/>
    <n v="1"/>
    <d v="2022-04-20T00:00:00"/>
    <x v="1792"/>
    <n v="1856000"/>
    <n v="135488"/>
    <x v="8"/>
    <s v="cod"/>
    <n v="1720512"/>
    <n v="0.92700000000000005"/>
    <x v="2"/>
  </r>
  <r>
    <s v="ODR4924304752k"/>
    <s v="C431390L"/>
    <x v="270"/>
    <s v="P404818"/>
    <n v="185600"/>
    <n v="1"/>
    <n v="1856000"/>
    <n v="0"/>
    <n v="1856000"/>
    <n v="1"/>
    <x v="1"/>
    <n v="0"/>
    <n v="4"/>
    <d v="2022-01-28T00:00:00"/>
    <x v="1793"/>
    <n v="1856000"/>
    <n v="137344"/>
    <x v="14"/>
    <s v="Payaxis"/>
    <n v="1718656"/>
    <n v="0.92600000000000005"/>
    <x v="2"/>
  </r>
  <r>
    <s v="ODR4326196885e"/>
    <s v="C528073L"/>
    <x v="398"/>
    <s v="P285635"/>
    <n v="185600"/>
    <n v="1"/>
    <n v="1856000"/>
    <n v="0"/>
    <n v="1856000"/>
    <n v="1"/>
    <x v="1"/>
    <n v="0"/>
    <n v="1"/>
    <d v="2021-09-05T00:00:00"/>
    <x v="1794"/>
    <n v="1856000"/>
    <n v="144768"/>
    <x v="9"/>
    <s v="cod"/>
    <n v="1711232"/>
    <n v="0.92200000000000004"/>
    <x v="2"/>
  </r>
  <r>
    <s v="ODR3999410035n"/>
    <s v="C850822L"/>
    <x v="274"/>
    <s v="P319066"/>
    <n v="185600"/>
    <n v="1"/>
    <n v="1856000"/>
    <n v="0"/>
    <n v="1856000"/>
    <n v="1"/>
    <x v="0"/>
    <n v="0"/>
    <n v="1"/>
    <d v="2021-07-09T00:00:00"/>
    <x v="1795"/>
    <n v="1856000"/>
    <n v="144768"/>
    <x v="9"/>
    <s v="cod"/>
    <n v="1711232"/>
    <n v="0.92200000000000004"/>
    <x v="2"/>
  </r>
  <r>
    <s v="ODR4928077795x"/>
    <s v="C672640L"/>
    <x v="371"/>
    <s v="P554192"/>
    <n v="185600"/>
    <n v="1"/>
    <n v="1856000"/>
    <n v="0"/>
    <n v="1856000"/>
    <n v="1"/>
    <x v="0"/>
    <n v="0"/>
    <n v="1"/>
    <d v="2021-09-17T00:00:00"/>
    <x v="1796"/>
    <n v="1856000"/>
    <n v="144768"/>
    <x v="9"/>
    <s v="cod"/>
    <n v="1711232"/>
    <n v="0.92200000000000004"/>
    <x v="2"/>
  </r>
  <r>
    <s v="ODR7322110842x"/>
    <s v="C741634L"/>
    <x v="246"/>
    <s v="P704157"/>
    <n v="185600"/>
    <n v="1"/>
    <n v="1856000"/>
    <n v="0"/>
    <n v="1856000"/>
    <n v="1"/>
    <x v="0"/>
    <n v="0"/>
    <n v="1"/>
    <d v="2021-07-09T00:00:00"/>
    <x v="1797"/>
    <n v="1856000"/>
    <n v="142912"/>
    <x v="9"/>
    <s v="cod"/>
    <n v="1713088"/>
    <n v="0.92300000000000004"/>
    <x v="2"/>
  </r>
  <r>
    <s v="ODR8402214509o"/>
    <s v="C219918L"/>
    <x v="187"/>
    <s v="P392030"/>
    <n v="185600"/>
    <n v="1"/>
    <n v="1856000"/>
    <n v="0"/>
    <n v="1856000"/>
    <n v="1"/>
    <x v="0"/>
    <n v="1"/>
    <n v="1"/>
    <d v="2021-08-16T00:00:00"/>
    <x v="1798"/>
    <n v="1856000"/>
    <n v="141056"/>
    <x v="0"/>
    <s v="cod"/>
    <n v="1714944"/>
    <n v="0.92400000000000004"/>
    <x v="2"/>
  </r>
  <r>
    <s v="ODR4114425142d"/>
    <s v="C727457L"/>
    <x v="154"/>
    <s v="P568444"/>
    <n v="18560"/>
    <n v="10"/>
    <n v="1856000"/>
    <n v="0"/>
    <n v="1856000"/>
    <n v="1"/>
    <x v="1"/>
    <n v="0"/>
    <n v="1"/>
    <d v="2021-07-28T00:00:00"/>
    <x v="1799"/>
    <n v="174000"/>
    <n v="15660"/>
    <x v="11"/>
    <s v="cod"/>
    <n v="1699400"/>
    <n v="0.91562500000000002"/>
    <x v="0"/>
  </r>
  <r>
    <s v="ODR6195023373i"/>
    <s v="C188809L"/>
    <x v="381"/>
    <s v="P819988"/>
    <n v="92800"/>
    <n v="2"/>
    <n v="1856000"/>
    <n v="0"/>
    <n v="1856000"/>
    <n v="1"/>
    <x v="0"/>
    <n v="1"/>
    <n v="1"/>
    <d v="2021-07-12T00:00:00"/>
    <x v="1800"/>
    <n v="928000"/>
    <n v="80736"/>
    <x v="11"/>
    <s v="cod"/>
    <n v="1694528"/>
    <n v="0.91300000000000003"/>
    <x v="2"/>
  </r>
  <r>
    <s v="ODR2413765752j"/>
    <s v="C140324L"/>
    <x v="306"/>
    <s v="P948303"/>
    <n v="92800"/>
    <n v="2"/>
    <n v="1856000"/>
    <n v="0"/>
    <n v="1856000"/>
    <n v="1"/>
    <x v="0"/>
    <n v="0"/>
    <n v="1"/>
    <d v="2021-12-23T00:00:00"/>
    <x v="1801"/>
    <n v="1160000"/>
    <n v="93960"/>
    <x v="5"/>
    <s v="cod"/>
    <n v="1668080"/>
    <n v="0.89875000000000005"/>
    <x v="2"/>
  </r>
  <r>
    <s v="ODR9763434766j"/>
    <s v="C143684L"/>
    <x v="141"/>
    <s v="P388569"/>
    <n v="18560"/>
    <n v="10"/>
    <n v="1856000"/>
    <n v="0"/>
    <n v="1856000"/>
    <n v="1"/>
    <x v="1"/>
    <n v="0"/>
    <n v="5"/>
    <d v="2021-07-05T00:00:00"/>
    <x v="1802"/>
    <n v="185600"/>
    <n v="12412"/>
    <x v="5"/>
    <s v="jazzwallet"/>
    <n v="1731880"/>
    <n v="0.93312499999999998"/>
    <x v="0"/>
  </r>
  <r>
    <s v="ODR1415323257g"/>
    <s v="C621738L"/>
    <x v="38"/>
    <s v="P818221"/>
    <n v="92800"/>
    <n v="2"/>
    <n v="1856000"/>
    <n v="0"/>
    <n v="1856000"/>
    <n v="1"/>
    <x v="0"/>
    <n v="0"/>
    <n v="1"/>
    <d v="2022-06-27T00:00:00"/>
    <x v="1803"/>
    <n v="927420"/>
    <n v="68614"/>
    <x v="7"/>
    <s v="cod"/>
    <n v="1718772"/>
    <n v="0.92606250000000001"/>
    <x v="2"/>
  </r>
  <r>
    <s v="ODR9951855111s"/>
    <s v="C896131L"/>
    <x v="191"/>
    <s v="P753425"/>
    <n v="185542"/>
    <n v="1"/>
    <n v="1855420"/>
    <n v="0"/>
    <n v="1855420"/>
    <n v="1"/>
    <x v="0"/>
    <n v="1"/>
    <n v="1"/>
    <d v="2022-03-05T00:00:00"/>
    <x v="1804"/>
    <n v="1855420"/>
    <n v="137286"/>
    <x v="3"/>
    <s v="cod"/>
    <n v="1718134"/>
    <n v="0.92600812753985617"/>
    <x v="2"/>
  </r>
  <r>
    <s v="ODR9657230054f"/>
    <s v="C824702L"/>
    <x v="302"/>
    <s v="P133089"/>
    <n v="185542"/>
    <n v="1"/>
    <n v="1855420"/>
    <n v="0"/>
    <n v="1855420"/>
    <n v="1"/>
    <x v="0"/>
    <n v="0"/>
    <n v="1"/>
    <d v="2022-03-16T00:00:00"/>
    <x v="1805"/>
    <n v="1855420"/>
    <n v="133574"/>
    <x v="9"/>
    <s v="cod"/>
    <n v="1721846"/>
    <n v="0.92800875273522976"/>
    <x v="2"/>
  </r>
  <r>
    <s v="ODR6280616285e"/>
    <s v="C300246L"/>
    <x v="247"/>
    <s v="P395083"/>
    <n v="92742"/>
    <n v="2"/>
    <n v="1854840"/>
    <n v="0"/>
    <n v="1854840"/>
    <n v="1"/>
    <x v="1"/>
    <n v="0"/>
    <n v="1"/>
    <d v="2022-03-22T00:00:00"/>
    <x v="1482"/>
    <n v="927420"/>
    <n v="74182"/>
    <x v="14"/>
    <s v="cod"/>
    <n v="1706476"/>
    <n v="0.92001250781738586"/>
    <x v="2"/>
  </r>
  <r>
    <s v="ODR2618758245r"/>
    <s v="C535715L"/>
    <x v="301"/>
    <s v="P498064"/>
    <n v="92684"/>
    <n v="2"/>
    <n v="1853680"/>
    <n v="0"/>
    <n v="1853680"/>
    <n v="1"/>
    <x v="1"/>
    <n v="0"/>
    <n v="1"/>
    <d v="2022-06-28T00:00:00"/>
    <x v="1806"/>
    <n v="926840"/>
    <n v="71340"/>
    <x v="9"/>
    <s v="cod"/>
    <n v="1711000"/>
    <n v="0.92302878598247806"/>
    <x v="2"/>
  </r>
  <r>
    <s v="ODR1539237640q"/>
    <s v="C904633L"/>
    <x v="226"/>
    <s v="P124794"/>
    <n v="185310"/>
    <n v="1"/>
    <n v="1853100"/>
    <n v="0"/>
    <n v="1853100"/>
    <n v="1"/>
    <x v="1"/>
    <n v="0"/>
    <n v="1"/>
    <d v="2022-05-19T00:00:00"/>
    <x v="1807"/>
    <n v="1853100"/>
    <n v="161182"/>
    <x v="9"/>
    <s v="cod"/>
    <n v="1691918"/>
    <n v="0.91302034428794987"/>
    <x v="2"/>
  </r>
  <r>
    <s v="ODR1614485582x"/>
    <s v="C136210L"/>
    <x v="189"/>
    <s v="P505636"/>
    <n v="61770"/>
    <n v="3"/>
    <n v="1853100"/>
    <n v="0"/>
    <n v="1853100"/>
    <n v="1"/>
    <x v="0"/>
    <n v="1"/>
    <n v="3"/>
    <d v="2021-09-21T00:00:00"/>
    <x v="1078"/>
    <n v="527800"/>
    <n v="36366"/>
    <x v="11"/>
    <s v="customercredit"/>
    <n v="1744002"/>
    <n v="0.94112676056338029"/>
    <x v="0"/>
  </r>
  <r>
    <s v="ODR3448841753a"/>
    <s v="C136210L"/>
    <x v="326"/>
    <s v="P616386"/>
    <n v="185020"/>
    <n v="1"/>
    <n v="1850200"/>
    <n v="0"/>
    <n v="1850200"/>
    <n v="1"/>
    <x v="1"/>
    <n v="0"/>
    <n v="4"/>
    <d v="2021-09-21T00:00:00"/>
    <x v="1808"/>
    <n v="1850200"/>
    <n v="116522"/>
    <x v="6"/>
    <s v="Payaxis"/>
    <n v="1733678"/>
    <n v="0.93702194357366775"/>
    <x v="2"/>
  </r>
  <r>
    <s v="ODR7641199401l"/>
    <s v="C425404L"/>
    <x v="366"/>
    <s v="P961238"/>
    <n v="185020"/>
    <n v="1"/>
    <n v="1850200"/>
    <n v="0"/>
    <n v="1850200"/>
    <n v="1"/>
    <x v="0"/>
    <n v="1"/>
    <n v="1"/>
    <d v="2022-06-08T00:00:00"/>
    <x v="1766"/>
    <n v="1850200"/>
    <n v="144304"/>
    <x v="6"/>
    <s v="cod"/>
    <n v="1705896"/>
    <n v="0.92200626959247645"/>
    <x v="2"/>
  </r>
  <r>
    <s v="ODR6302201075n"/>
    <s v="C201035L"/>
    <x v="308"/>
    <s v="P681916"/>
    <n v="185020"/>
    <n v="1"/>
    <n v="1850200"/>
    <n v="0"/>
    <n v="1850200"/>
    <n v="1"/>
    <x v="0"/>
    <n v="1"/>
    <n v="2"/>
    <d v="2021-12-21T00:00:00"/>
    <x v="1809"/>
    <n v="1850200"/>
    <n v="155382"/>
    <x v="14"/>
    <s v="jazzvoucher"/>
    <n v="1694818"/>
    <n v="0.91601880877742947"/>
    <x v="2"/>
  </r>
  <r>
    <s v="ODR3471513496e"/>
    <s v="C588523L"/>
    <x v="84"/>
    <s v="P259514"/>
    <n v="185020"/>
    <n v="1"/>
    <n v="1850200"/>
    <n v="0"/>
    <n v="1850200"/>
    <n v="1"/>
    <x v="1"/>
    <n v="0"/>
    <n v="7"/>
    <d v="2021-11-17T00:00:00"/>
    <x v="1810"/>
    <n v="1850200"/>
    <n v="160950"/>
    <x v="7"/>
    <s v="Easypay"/>
    <n v="1689250"/>
    <n v="0.9130094043887147"/>
    <x v="2"/>
  </r>
  <r>
    <s v="ODR4361701772i"/>
    <s v="C309247L"/>
    <x v="392"/>
    <s v="P667889"/>
    <n v="184788"/>
    <n v="1"/>
    <n v="1847880"/>
    <n v="0"/>
    <n v="1847880"/>
    <n v="1"/>
    <x v="1"/>
    <n v="0"/>
    <n v="1"/>
    <d v="2022-05-08T00:00:00"/>
    <x v="1811"/>
    <n v="1847880"/>
    <n v="129340"/>
    <x v="10"/>
    <s v="cod"/>
    <n v="1718540"/>
    <n v="0.93000627746390463"/>
    <x v="2"/>
  </r>
  <r>
    <s v="ODR1211996326b"/>
    <s v="C958287L"/>
    <x v="402"/>
    <s v="P326257"/>
    <n v="184440"/>
    <n v="1"/>
    <n v="1844400"/>
    <n v="0"/>
    <n v="1844400"/>
    <n v="1"/>
    <x v="0"/>
    <n v="0"/>
    <n v="1"/>
    <d v="2021-07-15T00:00:00"/>
    <x v="1812"/>
    <n v="1844400"/>
    <n v="154918"/>
    <x v="0"/>
    <s v="cod"/>
    <n v="1689482"/>
    <n v="0.91600628930817607"/>
    <x v="2"/>
  </r>
  <r>
    <s v="ODR3656851031a"/>
    <s v="C821592L"/>
    <x v="82"/>
    <s v="P171657"/>
    <n v="184440"/>
    <n v="1"/>
    <n v="1844400"/>
    <n v="0"/>
    <n v="1844400"/>
    <n v="1"/>
    <x v="1"/>
    <n v="0"/>
    <n v="1"/>
    <d v="2021-11-01T00:00:00"/>
    <x v="136"/>
    <n v="1844400"/>
    <n v="130906"/>
    <x v="0"/>
    <s v="cod"/>
    <n v="1713494"/>
    <n v="0.9290251572327044"/>
    <x v="2"/>
  </r>
  <r>
    <s v="ODR9178230530h"/>
    <s v="C354503L"/>
    <x v="150"/>
    <s v="P171657"/>
    <n v="184440"/>
    <n v="1"/>
    <n v="1844400"/>
    <n v="0"/>
    <n v="1844400"/>
    <n v="1"/>
    <x v="1"/>
    <n v="0"/>
    <n v="4"/>
    <d v="2022-02-07T00:00:00"/>
    <x v="136"/>
    <n v="1844400"/>
    <n v="130906"/>
    <x v="0"/>
    <s v="Payaxis"/>
    <n v="1713494"/>
    <n v="0.9290251572327044"/>
    <x v="2"/>
  </r>
  <r>
    <s v="ODR8858517957p"/>
    <s v="C838910L"/>
    <x v="182"/>
    <s v="P171657"/>
    <n v="184440"/>
    <n v="1"/>
    <n v="1844400"/>
    <n v="0"/>
    <n v="1844400"/>
    <n v="1"/>
    <x v="0"/>
    <n v="1"/>
    <n v="4"/>
    <d v="2022-02-01T00:00:00"/>
    <x v="136"/>
    <n v="1844400"/>
    <n v="130906"/>
    <x v="0"/>
    <s v="Payaxis"/>
    <n v="1713494"/>
    <n v="0.9290251572327044"/>
    <x v="2"/>
  </r>
  <r>
    <s v="ODR4204552206q"/>
    <s v="C573345L"/>
    <x v="351"/>
    <s v="P171657"/>
    <n v="184440"/>
    <n v="1"/>
    <n v="1844400"/>
    <n v="0"/>
    <n v="1844400"/>
    <n v="1"/>
    <x v="0"/>
    <n v="1"/>
    <n v="1"/>
    <d v="2021-07-14T00:00:00"/>
    <x v="136"/>
    <n v="1844400"/>
    <n v="130906"/>
    <x v="0"/>
    <s v="cod"/>
    <n v="1713494"/>
    <n v="0.9290251572327044"/>
    <x v="2"/>
  </r>
  <r>
    <s v="ODR2659537191h"/>
    <s v="C208795L"/>
    <x v="238"/>
    <s v="P447157"/>
    <n v="182857"/>
    <n v="1"/>
    <n v="1828570"/>
    <n v="0"/>
    <n v="1828570"/>
    <n v="1"/>
    <x v="0"/>
    <n v="1"/>
    <n v="1"/>
    <d v="2021-10-12T00:00:00"/>
    <x v="1813"/>
    <n v="1828570"/>
    <n v="153584"/>
    <x v="12"/>
    <s v="cod"/>
    <n v="1674986"/>
    <n v="0.91600868438178462"/>
    <x v="2"/>
  </r>
  <r>
    <s v="ODR3981283933g"/>
    <s v="C840710L"/>
    <x v="391"/>
    <s v="P672852"/>
    <n v="182857"/>
    <n v="1"/>
    <n v="1828570"/>
    <n v="0"/>
    <n v="1828570"/>
    <n v="1"/>
    <x v="0"/>
    <n v="1"/>
    <n v="1"/>
    <d v="2021-09-01T00:00:00"/>
    <x v="1814"/>
    <n v="1828570"/>
    <n v="138968"/>
    <x v="12"/>
    <s v="cod"/>
    <n v="1689602"/>
    <n v="0.92400181562641848"/>
    <x v="2"/>
  </r>
  <r>
    <s v="ODR1139009608g"/>
    <s v="C452735L"/>
    <x v="293"/>
    <s v="P811804"/>
    <n v="182700"/>
    <n v="1"/>
    <n v="1827000"/>
    <n v="0"/>
    <n v="1827000"/>
    <n v="1"/>
    <x v="0"/>
    <n v="1"/>
    <n v="1"/>
    <d v="2021-11-03T00:00:00"/>
    <x v="1815"/>
    <n v="1827000"/>
    <n v="131544"/>
    <x v="2"/>
    <s v="cod"/>
    <n v="1695456"/>
    <n v="0.92800000000000005"/>
    <x v="2"/>
  </r>
  <r>
    <s v="ODR5794707741o"/>
    <s v="C712752L"/>
    <x v="236"/>
    <s v="P184059"/>
    <n v="182700"/>
    <n v="1"/>
    <n v="1827000"/>
    <n v="0"/>
    <n v="1827000"/>
    <n v="1"/>
    <x v="0"/>
    <n v="0"/>
    <n v="1"/>
    <d v="2021-09-23T00:00:00"/>
    <x v="1816"/>
    <n v="1827000"/>
    <n v="149814"/>
    <x v="8"/>
    <s v="cod"/>
    <n v="1677186"/>
    <n v="0.91800000000000004"/>
    <x v="2"/>
  </r>
  <r>
    <s v="ODR9303754394z"/>
    <s v="C421227L"/>
    <x v="176"/>
    <s v="P844198"/>
    <n v="182700"/>
    <n v="1"/>
    <n v="1827000"/>
    <n v="0"/>
    <n v="1827000"/>
    <n v="1"/>
    <x v="0"/>
    <n v="1"/>
    <n v="1"/>
    <d v="2022-03-25T00:00:00"/>
    <x v="1817"/>
    <n v="1827000"/>
    <n v="111418"/>
    <x v="8"/>
    <s v="cod"/>
    <n v="1715582"/>
    <n v="0.93901587301587297"/>
    <x v="2"/>
  </r>
  <r>
    <s v="ODR6203927286n"/>
    <s v="C388256L"/>
    <x v="365"/>
    <s v="P905844"/>
    <n v="182700"/>
    <n v="1"/>
    <n v="1827000"/>
    <n v="0"/>
    <n v="1827000"/>
    <n v="1"/>
    <x v="0"/>
    <n v="1"/>
    <n v="1"/>
    <d v="2021-11-04T00:00:00"/>
    <x v="1818"/>
    <n v="1827000"/>
    <n v="111418"/>
    <x v="14"/>
    <s v="cod"/>
    <n v="1715582"/>
    <n v="0.93901587301587297"/>
    <x v="2"/>
  </r>
  <r>
    <s v="ODR5035496047t"/>
    <s v="C130579L"/>
    <x v="112"/>
    <s v="P857849"/>
    <n v="182700"/>
    <n v="1"/>
    <n v="1827000"/>
    <n v="0"/>
    <n v="1827000"/>
    <n v="1"/>
    <x v="0"/>
    <n v="0"/>
    <n v="1"/>
    <d v="2022-04-16T00:00:00"/>
    <x v="1819"/>
    <n v="1827000"/>
    <n v="160776"/>
    <x v="14"/>
    <s v="cod"/>
    <n v="1666224"/>
    <n v="0.91200000000000003"/>
    <x v="2"/>
  </r>
  <r>
    <s v="ODR2707063176y"/>
    <s v="C885565L"/>
    <x v="322"/>
    <s v="P556422"/>
    <n v="182700"/>
    <n v="1"/>
    <n v="1827000"/>
    <n v="0"/>
    <n v="1827000"/>
    <n v="1"/>
    <x v="0"/>
    <n v="1"/>
    <n v="1"/>
    <d v="2021-09-10T00:00:00"/>
    <x v="1820"/>
    <n v="1827000"/>
    <n v="153468"/>
    <x v="7"/>
    <s v="cod"/>
    <n v="1673532"/>
    <n v="0.91600000000000004"/>
    <x v="2"/>
  </r>
  <r>
    <s v="ODR7258845551m"/>
    <s v="C759123L"/>
    <x v="166"/>
    <s v="P610802"/>
    <n v="26042"/>
    <n v="7"/>
    <n v="1822940"/>
    <n v="0"/>
    <n v="1822940"/>
    <n v="1"/>
    <x v="0"/>
    <n v="1"/>
    <n v="1"/>
    <d v="2022-03-10T00:00:00"/>
    <x v="1821"/>
    <n v="260420"/>
    <n v="18444"/>
    <x v="8"/>
    <s v="cod"/>
    <n v="1693832"/>
    <n v="0.92917594654788416"/>
    <x v="0"/>
  </r>
  <r>
    <s v="ODR9986003432z"/>
    <s v="C885565L"/>
    <x v="68"/>
    <s v="P626363"/>
    <n v="181192"/>
    <n v="1"/>
    <n v="1811920"/>
    <n v="0"/>
    <n v="1811920"/>
    <n v="1"/>
    <x v="1"/>
    <n v="0"/>
    <n v="4"/>
    <d v="2021-09-10T00:00:00"/>
    <x v="1822"/>
    <n v="1811920"/>
    <n v="110490"/>
    <x v="10"/>
    <s v="Payaxis"/>
    <n v="1701430"/>
    <n v="0.93902048655569781"/>
    <x v="2"/>
  </r>
  <r>
    <s v="ODR1537811556n"/>
    <s v="C310022L"/>
    <x v="179"/>
    <s v="P630072"/>
    <n v="90480"/>
    <n v="2"/>
    <n v="1809600"/>
    <n v="0"/>
    <n v="1809600"/>
    <n v="1"/>
    <x v="0"/>
    <n v="0"/>
    <n v="1"/>
    <d v="2021-11-12T00:00:00"/>
    <x v="1823"/>
    <n v="904800"/>
    <n v="70528"/>
    <x v="9"/>
    <s v="cod"/>
    <n v="1668544"/>
    <n v="0.92205128205128206"/>
    <x v="2"/>
  </r>
  <r>
    <s v="ODR9186589402h"/>
    <s v="C193600L"/>
    <x v="130"/>
    <s v="P431941"/>
    <n v="180264"/>
    <n v="1"/>
    <n v="1802640"/>
    <n v="0"/>
    <n v="1802640"/>
    <n v="1"/>
    <x v="1"/>
    <n v="0"/>
    <n v="2"/>
    <d v="2022-08-09T00:00:00"/>
    <x v="1824"/>
    <n v="1802640"/>
    <n v="154976"/>
    <x v="5"/>
    <s v="jazzvoucher"/>
    <n v="1647664"/>
    <n v="0.91402831402831408"/>
    <x v="2"/>
  </r>
  <r>
    <s v="ODR5812964416h"/>
    <s v="C967906L"/>
    <x v="395"/>
    <s v="P806951"/>
    <n v="179974"/>
    <n v="1"/>
    <n v="1799740"/>
    <n v="0"/>
    <n v="1799740"/>
    <n v="1"/>
    <x v="0"/>
    <n v="1"/>
    <n v="1"/>
    <d v="2022-06-01T00:00:00"/>
    <x v="1825"/>
    <n v="1799740"/>
    <n v="140360"/>
    <x v="9"/>
    <s v="cod"/>
    <n v="1659380"/>
    <n v="0.92201095713825332"/>
    <x v="2"/>
  </r>
  <r>
    <s v="ODR2703834263t"/>
    <s v="C137975L"/>
    <x v="323"/>
    <s v="P297170"/>
    <n v="179800"/>
    <n v="1"/>
    <n v="1798000"/>
    <n v="0"/>
    <n v="1798000"/>
    <n v="1"/>
    <x v="0"/>
    <n v="0"/>
    <n v="1"/>
    <d v="2021-12-16T00:00:00"/>
    <x v="1826"/>
    <n v="1798000"/>
    <n v="149234"/>
    <x v="8"/>
    <s v="cod"/>
    <n v="1648766"/>
    <n v="0.91700000000000004"/>
    <x v="2"/>
  </r>
  <r>
    <s v="ODR7078873147h"/>
    <s v="C418081L"/>
    <x v="331"/>
    <s v="P199375"/>
    <n v="89900"/>
    <n v="2"/>
    <n v="1798000"/>
    <n v="0"/>
    <n v="1798000"/>
    <n v="1"/>
    <x v="1"/>
    <n v="0"/>
    <n v="4"/>
    <d v="2022-06-03T00:00:00"/>
    <x v="1827"/>
    <n v="899000"/>
    <n v="59334"/>
    <x v="7"/>
    <s v="Payaxis"/>
    <n v="1679332"/>
    <n v="0.93400000000000005"/>
    <x v="2"/>
  </r>
  <r>
    <s v="ODR9735625486f"/>
    <s v="C370700L"/>
    <x v="54"/>
    <s v="P829067"/>
    <n v="89842"/>
    <n v="2"/>
    <n v="1796840"/>
    <n v="0"/>
    <n v="1796840"/>
    <n v="1"/>
    <x v="0"/>
    <n v="1"/>
    <n v="4"/>
    <d v="2022-08-04T00:00:00"/>
    <x v="1828"/>
    <n v="962800"/>
    <n v="83752"/>
    <x v="5"/>
    <s v="Payaxis"/>
    <n v="1629336"/>
    <n v="0.90677856681730151"/>
    <x v="2"/>
  </r>
  <r>
    <s v="ODR7672016661y"/>
    <s v="C995819L"/>
    <x v="120"/>
    <s v="P115324"/>
    <n v="89204"/>
    <n v="2"/>
    <n v="1784080"/>
    <n v="0"/>
    <n v="1784080"/>
    <n v="1"/>
    <x v="1"/>
    <n v="0"/>
    <n v="7"/>
    <d v="2022-07-21T00:00:00"/>
    <x v="1352"/>
    <n v="841000"/>
    <n v="59682"/>
    <x v="11"/>
    <s v="Easypay"/>
    <n v="1664716"/>
    <n v="0.93309492847854358"/>
    <x v="2"/>
  </r>
  <r>
    <s v="ODR2238486863f"/>
    <s v="C730690L"/>
    <x v="161"/>
    <s v="P621889"/>
    <n v="177364"/>
    <n v="1"/>
    <n v="1773640"/>
    <n v="0"/>
    <n v="1773640"/>
    <n v="1"/>
    <x v="0"/>
    <n v="0"/>
    <n v="1"/>
    <d v="2021-10-22T00:00:00"/>
    <x v="1829"/>
    <n v="1773640"/>
    <n v="127658"/>
    <x v="8"/>
    <s v="cod"/>
    <n v="1645982"/>
    <n v="0.92802485284499669"/>
    <x v="2"/>
  </r>
  <r>
    <s v="ODR2825081741u"/>
    <s v="C513828L"/>
    <x v="278"/>
    <s v="P872873"/>
    <n v="176900"/>
    <n v="1"/>
    <n v="1769000"/>
    <n v="0"/>
    <n v="1769000"/>
    <n v="1"/>
    <x v="1"/>
    <n v="0"/>
    <n v="1"/>
    <d v="2021-09-17T00:00:00"/>
    <x v="1830"/>
    <n v="1769000"/>
    <n v="152134"/>
    <x v="6"/>
    <s v="cod"/>
    <n v="1616866"/>
    <n v="0.91400000000000003"/>
    <x v="2"/>
  </r>
  <r>
    <s v="ODR4976326379u"/>
    <s v="C529841L"/>
    <x v="359"/>
    <s v="P476267"/>
    <n v="88450"/>
    <n v="2"/>
    <n v="1769000"/>
    <n v="0"/>
    <n v="1769000"/>
    <n v="1"/>
    <x v="0"/>
    <n v="0"/>
    <n v="1"/>
    <d v="2022-06-16T00:00:00"/>
    <x v="1831"/>
    <n v="884500"/>
    <n v="75168"/>
    <x v="14"/>
    <s v="cod"/>
    <n v="1618664"/>
    <n v="0.91501639344262298"/>
    <x v="2"/>
  </r>
  <r>
    <s v="ODR8030659201g"/>
    <s v="C737717L"/>
    <x v="43"/>
    <s v="P247963"/>
    <n v="176900"/>
    <n v="1"/>
    <n v="1769000"/>
    <n v="0"/>
    <n v="1769000"/>
    <n v="1"/>
    <x v="1"/>
    <n v="0"/>
    <n v="13"/>
    <d v="2022-03-01T00:00:00"/>
    <x v="1832"/>
    <n v="1769000"/>
    <n v="114956"/>
    <x v="9"/>
    <s v="Easypay_MA"/>
    <n v="1654044"/>
    <n v="0.935016393442623"/>
    <x v="2"/>
  </r>
  <r>
    <s v="ODR4751659131l"/>
    <s v="C954904L"/>
    <x v="90"/>
    <s v="P880632"/>
    <n v="176610"/>
    <n v="1"/>
    <n v="1766100"/>
    <n v="0"/>
    <n v="1766100"/>
    <n v="1"/>
    <x v="0"/>
    <n v="0"/>
    <n v="1"/>
    <d v="2022-07-22T00:00:00"/>
    <x v="1833"/>
    <n v="1766100"/>
    <n v="105966"/>
    <x v="8"/>
    <s v="cod"/>
    <n v="1660134"/>
    <n v="0.94"/>
    <x v="2"/>
  </r>
  <r>
    <s v="ODR2768683837i"/>
    <s v="C150653L"/>
    <x v="30"/>
    <s v="P756519"/>
    <n v="176436"/>
    <n v="1"/>
    <n v="1764360"/>
    <n v="0"/>
    <n v="1764360"/>
    <n v="1"/>
    <x v="0"/>
    <n v="1"/>
    <n v="1"/>
    <d v="2022-06-07T00:00:00"/>
    <x v="1776"/>
    <n v="1887900"/>
    <n v="115130"/>
    <x v="12"/>
    <s v="cod"/>
    <n v="1649230"/>
    <n v="0.93474687705456938"/>
    <x v="2"/>
  </r>
  <r>
    <s v="ODR6195885039h"/>
    <s v="C773013L"/>
    <x v="104"/>
    <s v="P204422"/>
    <n v="87406"/>
    <n v="2"/>
    <n v="1748120"/>
    <n v="0"/>
    <n v="1748120"/>
    <n v="1"/>
    <x v="1"/>
    <n v="0"/>
    <n v="5"/>
    <d v="2022-07-06T00:00:00"/>
    <x v="100"/>
    <n v="874060"/>
    <n v="58522"/>
    <x v="5"/>
    <s v="jazzwallet"/>
    <n v="1631076"/>
    <n v="0.93304578633045787"/>
    <x v="2"/>
  </r>
  <r>
    <s v="ODR5401649205m"/>
    <s v="C319070L"/>
    <x v="333"/>
    <s v="P534877"/>
    <n v="58058"/>
    <n v="3"/>
    <n v="1741740"/>
    <n v="0"/>
    <n v="1741740"/>
    <n v="1"/>
    <x v="0"/>
    <n v="1"/>
    <n v="1"/>
    <d v="2022-01-10T00:00:00"/>
    <x v="113"/>
    <n v="580580"/>
    <n v="43500"/>
    <x v="5"/>
    <s v="cod"/>
    <n v="1611240"/>
    <n v="0.92507492507492506"/>
    <x v="0"/>
  </r>
  <r>
    <s v="ODR5275665660r"/>
    <s v="C981219L"/>
    <x v="274"/>
    <s v="P651613"/>
    <n v="174000"/>
    <n v="1"/>
    <n v="1740000"/>
    <n v="0"/>
    <n v="1740000"/>
    <n v="1"/>
    <x v="1"/>
    <n v="0"/>
    <n v="8"/>
    <d v="2021-07-25T00:00:00"/>
    <x v="1834"/>
    <n v="1740000"/>
    <n v="109620"/>
    <x v="10"/>
    <s v="ublcreditcard"/>
    <n v="1630380"/>
    <n v="0.93700000000000006"/>
    <x v="2"/>
  </r>
  <r>
    <s v="ODR5556165841v"/>
    <s v="C563349L"/>
    <x v="125"/>
    <s v="P469590"/>
    <n v="174000"/>
    <n v="1"/>
    <n v="1740000"/>
    <n v="0"/>
    <n v="1740000"/>
    <n v="1"/>
    <x v="0"/>
    <n v="1"/>
    <n v="1"/>
    <d v="2021-09-09T00:00:00"/>
    <x v="1835"/>
    <n v="1740000"/>
    <n v="133980"/>
    <x v="13"/>
    <s v="cod"/>
    <n v="1606020"/>
    <n v="0.92300000000000004"/>
    <x v="2"/>
  </r>
  <r>
    <s v="ODR8315342594m"/>
    <s v="C760531L"/>
    <x v="337"/>
    <s v="P469590"/>
    <n v="174000"/>
    <n v="1"/>
    <n v="1740000"/>
    <n v="0"/>
    <n v="1740000"/>
    <n v="1"/>
    <x v="0"/>
    <n v="1"/>
    <n v="12"/>
    <d v="2021-08-23T00:00:00"/>
    <x v="1835"/>
    <n v="1740000"/>
    <n v="133980"/>
    <x v="13"/>
    <s v="internetbanking"/>
    <n v="1606020"/>
    <n v="0.92300000000000004"/>
    <x v="2"/>
  </r>
  <r>
    <s v="ODR5567243145f"/>
    <s v="C343220L"/>
    <x v="246"/>
    <s v="P408955"/>
    <n v="174000"/>
    <n v="1"/>
    <n v="1740000"/>
    <n v="0"/>
    <n v="1740000"/>
    <n v="1"/>
    <x v="0"/>
    <n v="1"/>
    <n v="1"/>
    <d v="2021-10-04T00:00:00"/>
    <x v="1836"/>
    <n v="1740000"/>
    <n v="121800"/>
    <x v="1"/>
    <s v="cod"/>
    <n v="1618200"/>
    <n v="0.93"/>
    <x v="2"/>
  </r>
  <r>
    <s v="ODR2509651867u"/>
    <s v="C814366L"/>
    <x v="298"/>
    <s v="P408955"/>
    <n v="174000"/>
    <n v="1"/>
    <n v="1740000"/>
    <n v="0"/>
    <n v="1740000"/>
    <n v="1"/>
    <x v="0"/>
    <n v="0"/>
    <n v="1"/>
    <d v="2021-12-07T00:00:00"/>
    <x v="1836"/>
    <n v="1740000"/>
    <n v="121800"/>
    <x v="1"/>
    <s v="cod"/>
    <n v="1618200"/>
    <n v="0.93"/>
    <x v="2"/>
  </r>
  <r>
    <s v="ODR3793267822w"/>
    <s v="C696835L"/>
    <x v="198"/>
    <s v="P578132"/>
    <n v="174000"/>
    <n v="1"/>
    <n v="1740000"/>
    <n v="0"/>
    <n v="1740000"/>
    <n v="1"/>
    <x v="0"/>
    <n v="1"/>
    <n v="1"/>
    <d v="2021-09-07T00:00:00"/>
    <x v="1837"/>
    <n v="1305000"/>
    <n v="97846"/>
    <x v="6"/>
    <s v="cod"/>
    <n v="1642154"/>
    <n v="0.94376666666666664"/>
    <x v="2"/>
  </r>
  <r>
    <s v="ODR4981807619y"/>
    <s v="C160191L"/>
    <x v="238"/>
    <s v="P343074"/>
    <n v="174000"/>
    <n v="1"/>
    <n v="1740000"/>
    <n v="0"/>
    <n v="1740000"/>
    <n v="1"/>
    <x v="0"/>
    <n v="1"/>
    <n v="1"/>
    <d v="2021-10-28T00:00:00"/>
    <x v="1561"/>
    <n v="1740000"/>
    <n v="128760"/>
    <x v="6"/>
    <s v="cod"/>
    <n v="1611240"/>
    <n v="0.92600000000000005"/>
    <x v="2"/>
  </r>
  <r>
    <s v="ODR2560749181p"/>
    <s v="C173821L"/>
    <x v="274"/>
    <s v="P549805"/>
    <n v="87000"/>
    <n v="2"/>
    <n v="1740000"/>
    <n v="0"/>
    <n v="1740000"/>
    <n v="1"/>
    <x v="0"/>
    <n v="0"/>
    <n v="1"/>
    <d v="2021-07-16T00:00:00"/>
    <x v="1838"/>
    <n v="870000"/>
    <n v="54810"/>
    <x v="6"/>
    <s v="cod"/>
    <n v="1630380"/>
    <n v="0.93700000000000006"/>
    <x v="2"/>
  </r>
  <r>
    <s v="ODR1980477221h"/>
    <s v="C159964L"/>
    <x v="405"/>
    <s v="P343074"/>
    <n v="174000"/>
    <n v="1"/>
    <n v="1740000"/>
    <n v="0"/>
    <n v="1740000"/>
    <n v="1"/>
    <x v="0"/>
    <n v="1"/>
    <n v="1"/>
    <d v="2021-08-21T00:00:00"/>
    <x v="1561"/>
    <n v="1740000"/>
    <n v="128760"/>
    <x v="6"/>
    <s v="cod"/>
    <n v="1611240"/>
    <n v="0.92600000000000005"/>
    <x v="2"/>
  </r>
  <r>
    <s v="ODR7166517066i"/>
    <s v="C732052L"/>
    <x v="356"/>
    <s v="P343074"/>
    <n v="174000"/>
    <n v="1"/>
    <n v="1740000"/>
    <n v="0"/>
    <n v="1740000"/>
    <n v="1"/>
    <x v="0"/>
    <n v="1"/>
    <n v="1"/>
    <d v="2021-07-16T00:00:00"/>
    <x v="1561"/>
    <n v="1740000"/>
    <n v="128760"/>
    <x v="6"/>
    <s v="cod"/>
    <n v="1611240"/>
    <n v="0.92600000000000005"/>
    <x v="2"/>
  </r>
  <r>
    <s v="ODR3281185164s"/>
    <s v="C734482L"/>
    <x v="222"/>
    <s v="P343074"/>
    <n v="174000"/>
    <n v="1"/>
    <n v="1740000"/>
    <n v="0"/>
    <n v="1740000"/>
    <n v="1"/>
    <x v="0"/>
    <n v="1"/>
    <n v="1"/>
    <d v="2021-08-12T00:00:00"/>
    <x v="1561"/>
    <n v="1740000"/>
    <n v="128760"/>
    <x v="6"/>
    <s v="cod"/>
    <n v="1611240"/>
    <n v="0.92600000000000005"/>
    <x v="2"/>
  </r>
  <r>
    <s v="ODR2347493834r"/>
    <s v="C120887L"/>
    <x v="318"/>
    <s v="P343074"/>
    <n v="174000"/>
    <n v="1"/>
    <n v="1740000"/>
    <n v="0"/>
    <n v="1740000"/>
    <n v="1"/>
    <x v="0"/>
    <n v="1"/>
    <n v="1"/>
    <d v="2021-07-01T00:00:00"/>
    <x v="1561"/>
    <n v="1740000"/>
    <n v="128760"/>
    <x v="6"/>
    <s v="cod"/>
    <n v="1611240"/>
    <n v="0.92600000000000005"/>
    <x v="2"/>
  </r>
  <r>
    <s v="ODR5584870152u"/>
    <s v="C550636L"/>
    <x v="230"/>
    <s v="P578132"/>
    <n v="174000"/>
    <n v="1"/>
    <n v="1740000"/>
    <n v="0"/>
    <n v="1740000"/>
    <n v="1"/>
    <x v="0"/>
    <n v="1"/>
    <n v="1"/>
    <d v="2021-08-23T00:00:00"/>
    <x v="1837"/>
    <n v="1305000"/>
    <n v="97846"/>
    <x v="6"/>
    <s v="cod"/>
    <n v="1642154"/>
    <n v="0.94376666666666664"/>
    <x v="2"/>
  </r>
  <r>
    <s v="ODR8885424588e"/>
    <s v="C550002L"/>
    <x v="310"/>
    <s v="P479241"/>
    <n v="58000"/>
    <n v="3"/>
    <n v="1740000"/>
    <n v="0"/>
    <n v="1740000"/>
    <n v="1"/>
    <x v="0"/>
    <n v="1"/>
    <n v="1"/>
    <d v="2021-09-28T00:00:00"/>
    <x v="1839"/>
    <n v="580000"/>
    <n v="37700"/>
    <x v="6"/>
    <s v="cod"/>
    <n v="1626900"/>
    <n v="0.93500000000000005"/>
    <x v="0"/>
  </r>
  <r>
    <s v="ODR7678275180e"/>
    <s v="C977542L"/>
    <x v="352"/>
    <s v="P871784"/>
    <n v="174000"/>
    <n v="1"/>
    <n v="1740000"/>
    <n v="0"/>
    <n v="1740000"/>
    <n v="1"/>
    <x v="0"/>
    <n v="1"/>
    <n v="1"/>
    <d v="2021-09-07T00:00:00"/>
    <x v="1318"/>
    <n v="1740000"/>
    <n v="113100"/>
    <x v="6"/>
    <s v="cod"/>
    <n v="1626900"/>
    <n v="0.93500000000000005"/>
    <x v="2"/>
  </r>
  <r>
    <s v="ODR9271181476u"/>
    <s v="C527232L"/>
    <x v="189"/>
    <s v="P343074"/>
    <n v="174000"/>
    <n v="1"/>
    <n v="1740000"/>
    <n v="0"/>
    <n v="1740000"/>
    <n v="1"/>
    <x v="0"/>
    <n v="1"/>
    <n v="1"/>
    <d v="2021-08-13T00:00:00"/>
    <x v="1561"/>
    <n v="1740000"/>
    <n v="128760"/>
    <x v="6"/>
    <s v="cod"/>
    <n v="1611240"/>
    <n v="0.92600000000000005"/>
    <x v="2"/>
  </r>
  <r>
    <s v="ODR4179208285z"/>
    <s v="C527463L"/>
    <x v="93"/>
    <s v="P766364"/>
    <n v="87000"/>
    <n v="2"/>
    <n v="1740000"/>
    <n v="0"/>
    <n v="1740000"/>
    <n v="1"/>
    <x v="1"/>
    <n v="0"/>
    <n v="7"/>
    <d v="2022-03-19T00:00:00"/>
    <x v="1840"/>
    <n v="696000"/>
    <n v="61248"/>
    <x v="6"/>
    <s v="Easypay"/>
    <n v="1617504"/>
    <n v="0.92959999999999998"/>
    <x v="2"/>
  </r>
  <r>
    <s v="ODR8134212125z"/>
    <s v="C430651L"/>
    <x v="72"/>
    <s v="P578132"/>
    <n v="174000"/>
    <n v="1"/>
    <n v="1740000"/>
    <n v="0"/>
    <n v="1740000"/>
    <n v="1"/>
    <x v="0"/>
    <n v="1"/>
    <n v="1"/>
    <d v="2022-08-10T00:00:00"/>
    <x v="1837"/>
    <n v="1305000"/>
    <n v="97846"/>
    <x v="6"/>
    <s v="cod"/>
    <n v="1642154"/>
    <n v="0.94376666666666664"/>
    <x v="2"/>
  </r>
  <r>
    <s v="ODR8572785553z"/>
    <s v="C438910L"/>
    <x v="90"/>
    <s v="P578132"/>
    <n v="174000"/>
    <n v="1"/>
    <n v="1740000"/>
    <n v="0"/>
    <n v="1740000"/>
    <n v="1"/>
    <x v="0"/>
    <n v="1"/>
    <n v="1"/>
    <d v="2022-07-02T00:00:00"/>
    <x v="1837"/>
    <n v="1305000"/>
    <n v="97846"/>
    <x v="6"/>
    <s v="cod"/>
    <n v="1642154"/>
    <n v="0.94376666666666664"/>
    <x v="2"/>
  </r>
  <r>
    <s v="ODR7642555613w"/>
    <s v="C598964L"/>
    <x v="91"/>
    <s v="P578132"/>
    <n v="174000"/>
    <n v="1"/>
    <n v="1740000"/>
    <n v="0"/>
    <n v="1740000"/>
    <n v="1"/>
    <x v="1"/>
    <n v="0"/>
    <n v="1"/>
    <d v="2022-01-07T00:00:00"/>
    <x v="1837"/>
    <n v="1305000"/>
    <n v="97846"/>
    <x v="6"/>
    <s v="cod"/>
    <n v="1642154"/>
    <n v="0.94376666666666664"/>
    <x v="2"/>
  </r>
  <r>
    <s v="ODR6051012163c"/>
    <s v="C514321L"/>
    <x v="209"/>
    <s v="P354362"/>
    <n v="87000"/>
    <n v="2"/>
    <n v="1740000"/>
    <n v="0"/>
    <n v="1740000"/>
    <n v="1"/>
    <x v="0"/>
    <n v="1"/>
    <n v="1"/>
    <d v="2022-03-04T00:00:00"/>
    <x v="1841"/>
    <n v="870000"/>
    <n v="52200"/>
    <x v="6"/>
    <s v="cod"/>
    <n v="1635600"/>
    <n v="0.94"/>
    <x v="2"/>
  </r>
  <r>
    <s v="ODR3795836061q"/>
    <s v="C972075L"/>
    <x v="134"/>
    <s v="P858902"/>
    <n v="87000"/>
    <n v="2"/>
    <n v="1740000"/>
    <n v="0"/>
    <n v="1740000"/>
    <n v="1"/>
    <x v="0"/>
    <n v="0"/>
    <n v="1"/>
    <d v="2021-11-20T00:00:00"/>
    <x v="1842"/>
    <n v="870000"/>
    <n v="74820"/>
    <x v="8"/>
    <s v="cod"/>
    <n v="1590360"/>
    <n v="0.91400000000000003"/>
    <x v="2"/>
  </r>
  <r>
    <s v="ODR9798296157u"/>
    <s v="C309123L"/>
    <x v="348"/>
    <s v="P742529"/>
    <n v="174000"/>
    <n v="1"/>
    <n v="1740000"/>
    <n v="0"/>
    <n v="1740000"/>
    <n v="1"/>
    <x v="0"/>
    <n v="0"/>
    <n v="1"/>
    <d v="2022-02-11T00:00:00"/>
    <x v="1843"/>
    <n v="1740000"/>
    <n v="133980"/>
    <x v="8"/>
    <s v="cod"/>
    <n v="1606020"/>
    <n v="0.92300000000000004"/>
    <x v="2"/>
  </r>
  <r>
    <s v="ODR2807173290a"/>
    <s v="C741725L"/>
    <x v="72"/>
    <s v="P984617"/>
    <n v="174000"/>
    <n v="1"/>
    <n v="1740000"/>
    <n v="0"/>
    <n v="1740000"/>
    <n v="1"/>
    <x v="1"/>
    <n v="0"/>
    <n v="4"/>
    <d v="2022-08-25T00:00:00"/>
    <x v="1844"/>
    <n v="1740000"/>
    <n v="154860"/>
    <x v="8"/>
    <s v="Payaxis"/>
    <n v="1585140"/>
    <n v="0.91100000000000003"/>
    <x v="2"/>
  </r>
  <r>
    <s v="ODR7481879718q"/>
    <s v="C902927L"/>
    <x v="62"/>
    <s v="P983901"/>
    <n v="87000"/>
    <n v="2"/>
    <n v="1740000"/>
    <n v="0"/>
    <n v="1740000"/>
    <n v="1"/>
    <x v="0"/>
    <n v="1"/>
    <n v="1"/>
    <d v="2022-06-25T00:00:00"/>
    <x v="1845"/>
    <n v="870000"/>
    <n v="60900"/>
    <x v="8"/>
    <s v="cod"/>
    <n v="1618200"/>
    <n v="0.93"/>
    <x v="2"/>
  </r>
  <r>
    <s v="ODR4146488162v"/>
    <s v="C618250L"/>
    <x v="56"/>
    <s v="P284073"/>
    <n v="87000"/>
    <n v="2"/>
    <n v="1740000"/>
    <n v="0"/>
    <n v="1740000"/>
    <n v="1"/>
    <x v="0"/>
    <n v="0"/>
    <n v="1"/>
    <d v="2022-05-14T00:00:00"/>
    <x v="1846"/>
    <n v="870000"/>
    <n v="56550"/>
    <x v="14"/>
    <s v="cod"/>
    <n v="1626900"/>
    <n v="0.93500000000000005"/>
    <x v="2"/>
  </r>
  <r>
    <s v="ODR2221653324p"/>
    <s v="C819478L"/>
    <x v="390"/>
    <s v="P869468"/>
    <n v="87000"/>
    <n v="2"/>
    <n v="1740000"/>
    <n v="0"/>
    <n v="1740000"/>
    <n v="1"/>
    <x v="1"/>
    <n v="0"/>
    <n v="1"/>
    <d v="2021-07-21T00:00:00"/>
    <x v="1847"/>
    <n v="870000"/>
    <n v="74820"/>
    <x v="9"/>
    <s v="cod"/>
    <n v="1590360"/>
    <n v="0.91400000000000003"/>
    <x v="2"/>
  </r>
  <r>
    <s v="ODR5005556346q"/>
    <s v="C323746L"/>
    <x v="83"/>
    <s v="P895362"/>
    <n v="87000"/>
    <n v="2"/>
    <n v="1740000"/>
    <n v="0"/>
    <n v="1740000"/>
    <n v="1"/>
    <x v="1"/>
    <n v="0"/>
    <n v="1"/>
    <d v="2021-07-19T00:00:00"/>
    <x v="1848"/>
    <n v="870000"/>
    <n v="59160"/>
    <x v="9"/>
    <s v="cod"/>
    <n v="1621680"/>
    <n v="0.93200000000000005"/>
    <x v="2"/>
  </r>
  <r>
    <s v="ODR1391808187s"/>
    <s v="C404192L"/>
    <x v="214"/>
    <s v="P235473"/>
    <n v="58000"/>
    <n v="3"/>
    <n v="1740000"/>
    <n v="0"/>
    <n v="1740000"/>
    <n v="1"/>
    <x v="0"/>
    <n v="1"/>
    <n v="3"/>
    <d v="2021-07-06T00:00:00"/>
    <x v="1849"/>
    <n v="580000"/>
    <n v="34800"/>
    <x v="9"/>
    <s v="customercredit"/>
    <n v="1635600"/>
    <n v="0.94"/>
    <x v="0"/>
  </r>
  <r>
    <s v="ODR2980485662e"/>
    <s v="C788999L"/>
    <x v="116"/>
    <s v="P595078"/>
    <n v="174000"/>
    <n v="1"/>
    <n v="1740000"/>
    <n v="0"/>
    <n v="1740000"/>
    <n v="1"/>
    <x v="0"/>
    <n v="1"/>
    <n v="1"/>
    <d v="2021-11-01T00:00:00"/>
    <x v="1850"/>
    <n v="1740000"/>
    <n v="127020"/>
    <x v="9"/>
    <s v="cod"/>
    <n v="1612980"/>
    <n v="0.92700000000000005"/>
    <x v="2"/>
  </r>
  <r>
    <s v="ODR4333118870t"/>
    <s v="C676102L"/>
    <x v="23"/>
    <s v="P373632"/>
    <n v="174000"/>
    <n v="1"/>
    <n v="1740000"/>
    <n v="0"/>
    <n v="1740000"/>
    <n v="1"/>
    <x v="0"/>
    <n v="0"/>
    <n v="3"/>
    <d v="2021-09-21T00:00:00"/>
    <x v="1851"/>
    <n v="1740000"/>
    <n v="147900"/>
    <x v="9"/>
    <s v="customercredit"/>
    <n v="1592100"/>
    <n v="0.91500000000000004"/>
    <x v="2"/>
  </r>
  <r>
    <s v="ODR9155874119j"/>
    <s v="C159556L"/>
    <x v="84"/>
    <s v="P254865"/>
    <n v="174000"/>
    <n v="1"/>
    <n v="1740000"/>
    <n v="0"/>
    <n v="1740000"/>
    <n v="1"/>
    <x v="0"/>
    <n v="0"/>
    <n v="1"/>
    <d v="2022-06-09T00:00:00"/>
    <x v="1056"/>
    <n v="1740000"/>
    <n v="104400"/>
    <x v="9"/>
    <s v="cod"/>
    <n v="1635600"/>
    <n v="0.94"/>
    <x v="2"/>
  </r>
  <r>
    <s v="ODR6109035950g"/>
    <s v="C170700L"/>
    <x v="73"/>
    <s v="P771502"/>
    <n v="174000"/>
    <n v="1"/>
    <n v="1740000"/>
    <n v="0"/>
    <n v="1740000"/>
    <n v="1"/>
    <x v="0"/>
    <n v="1"/>
    <n v="7"/>
    <d v="2022-07-19T00:00:00"/>
    <x v="1852"/>
    <n v="1740000"/>
    <n v="151380"/>
    <x v="9"/>
    <s v="Easypay"/>
    <n v="1588620"/>
    <n v="0.91300000000000003"/>
    <x v="2"/>
  </r>
  <r>
    <s v="ODR7145733321w"/>
    <s v="C310729L"/>
    <x v="265"/>
    <s v="P707930"/>
    <n v="87000"/>
    <n v="2"/>
    <n v="1740000"/>
    <n v="0"/>
    <n v="1740000"/>
    <n v="1"/>
    <x v="0"/>
    <n v="1"/>
    <n v="3"/>
    <d v="2021-10-14T00:00:00"/>
    <x v="1853"/>
    <n v="870000"/>
    <n v="73080"/>
    <x v="0"/>
    <s v="customercredit"/>
    <n v="1593840"/>
    <n v="0.91600000000000004"/>
    <x v="2"/>
  </r>
  <r>
    <s v="ODR3567841772x"/>
    <s v="C374672L"/>
    <x v="244"/>
    <s v="P982769"/>
    <n v="17400"/>
    <n v="10"/>
    <n v="1740000"/>
    <n v="0"/>
    <n v="1740000"/>
    <n v="1"/>
    <x v="0"/>
    <n v="1"/>
    <n v="1"/>
    <d v="2021-07-17T00:00:00"/>
    <x v="1854"/>
    <n v="174000"/>
    <n v="14790"/>
    <x v="11"/>
    <s v="cod"/>
    <n v="1592100"/>
    <n v="0.91500000000000004"/>
    <x v="0"/>
  </r>
  <r>
    <s v="ODR7148543964s"/>
    <s v="C374672L"/>
    <x v="291"/>
    <s v="P982769"/>
    <n v="17400"/>
    <n v="10"/>
    <n v="1740000"/>
    <n v="0"/>
    <n v="1740000"/>
    <n v="1"/>
    <x v="0"/>
    <n v="1"/>
    <n v="1"/>
    <d v="2021-07-17T00:00:00"/>
    <x v="1854"/>
    <n v="174000"/>
    <n v="14790"/>
    <x v="11"/>
    <s v="cod"/>
    <n v="1592100"/>
    <n v="0.91500000000000004"/>
    <x v="0"/>
  </r>
  <r>
    <s v="ODR6554589489g"/>
    <s v="C890308L"/>
    <x v="393"/>
    <s v="P140624"/>
    <n v="43500"/>
    <n v="4"/>
    <n v="1740000"/>
    <n v="0"/>
    <n v="1740000"/>
    <n v="1"/>
    <x v="1"/>
    <n v="0"/>
    <n v="1"/>
    <d v="2021-12-27T00:00:00"/>
    <x v="1855"/>
    <n v="533600"/>
    <n v="42688"/>
    <x v="11"/>
    <s v="cod"/>
    <n v="1569248"/>
    <n v="0.90186666666666671"/>
    <x v="0"/>
  </r>
  <r>
    <s v="ODR4831721559u"/>
    <s v="C683691L"/>
    <x v="128"/>
    <s v="P534877"/>
    <n v="58000"/>
    <n v="3"/>
    <n v="1740000"/>
    <n v="0"/>
    <n v="1740000"/>
    <n v="1"/>
    <x v="0"/>
    <n v="1"/>
    <n v="1"/>
    <d v="2022-03-13T00:00:00"/>
    <x v="113"/>
    <n v="580580"/>
    <n v="43500"/>
    <x v="5"/>
    <s v="cod"/>
    <n v="1609500"/>
    <n v="0.92500000000000004"/>
    <x v="0"/>
  </r>
  <r>
    <s v="ODR6755099088p"/>
    <s v="C741634L"/>
    <x v="249"/>
    <s v="P985716"/>
    <n v="58000"/>
    <n v="3"/>
    <n v="1740000"/>
    <n v="0"/>
    <n v="1740000"/>
    <n v="1"/>
    <x v="0"/>
    <n v="1"/>
    <n v="1"/>
    <d v="2021-07-09T00:00:00"/>
    <x v="1443"/>
    <n v="580000"/>
    <n v="35960"/>
    <x v="5"/>
    <s v="cod"/>
    <n v="1632120"/>
    <n v="0.93799999999999994"/>
    <x v="0"/>
  </r>
  <r>
    <s v="ODR3446701241d"/>
    <s v="C835970L"/>
    <x v="223"/>
    <s v="P534877"/>
    <n v="58000"/>
    <n v="3"/>
    <n v="1740000"/>
    <n v="0"/>
    <n v="1740000"/>
    <n v="1"/>
    <x v="0"/>
    <n v="1"/>
    <n v="1"/>
    <d v="2022-02-25T00:00:00"/>
    <x v="113"/>
    <n v="580580"/>
    <n v="43500"/>
    <x v="5"/>
    <s v="cod"/>
    <n v="1609500"/>
    <n v="0.92500000000000004"/>
    <x v="0"/>
  </r>
  <r>
    <s v="ODR7107922528s"/>
    <s v="C683691L"/>
    <x v="195"/>
    <s v="P534877"/>
    <n v="58000"/>
    <n v="3"/>
    <n v="1740000"/>
    <n v="0"/>
    <n v="1740000"/>
    <n v="1"/>
    <x v="0"/>
    <n v="1"/>
    <n v="1"/>
    <d v="2022-03-13T00:00:00"/>
    <x v="113"/>
    <n v="580580"/>
    <n v="43500"/>
    <x v="5"/>
    <s v="cod"/>
    <n v="1609500"/>
    <n v="0.92500000000000004"/>
    <x v="0"/>
  </r>
  <r>
    <s v="ODR3081928251o"/>
    <s v="C741634L"/>
    <x v="387"/>
    <s v="P985716"/>
    <n v="58000"/>
    <n v="3"/>
    <n v="1740000"/>
    <n v="0"/>
    <n v="1740000"/>
    <n v="1"/>
    <x v="0"/>
    <n v="1"/>
    <n v="1"/>
    <d v="2021-07-09T00:00:00"/>
    <x v="1443"/>
    <n v="580000"/>
    <n v="35960"/>
    <x v="5"/>
    <s v="cod"/>
    <n v="1632120"/>
    <n v="0.93799999999999994"/>
    <x v="0"/>
  </r>
  <r>
    <s v="ODR3438007289k"/>
    <s v="C835970L"/>
    <x v="254"/>
    <s v="P534877"/>
    <n v="58000"/>
    <n v="3"/>
    <n v="1740000"/>
    <n v="0"/>
    <n v="1740000"/>
    <n v="1"/>
    <x v="1"/>
    <n v="0"/>
    <n v="4"/>
    <d v="2022-02-25T00:00:00"/>
    <x v="113"/>
    <n v="580580"/>
    <n v="43500"/>
    <x v="5"/>
    <s v="Payaxis"/>
    <n v="1609500"/>
    <n v="0.92500000000000004"/>
    <x v="0"/>
  </r>
  <r>
    <s v="ODR9950442989c"/>
    <s v="C683691L"/>
    <x v="255"/>
    <s v="P534877"/>
    <n v="58000"/>
    <n v="3"/>
    <n v="1740000"/>
    <n v="0"/>
    <n v="1740000"/>
    <n v="1"/>
    <x v="0"/>
    <n v="1"/>
    <n v="1"/>
    <d v="2022-03-13T00:00:00"/>
    <x v="113"/>
    <n v="580580"/>
    <n v="43500"/>
    <x v="5"/>
    <s v="cod"/>
    <n v="1609500"/>
    <n v="0.92500000000000004"/>
    <x v="0"/>
  </r>
  <r>
    <s v="ODR9179747257w"/>
    <s v="C139135L"/>
    <x v="176"/>
    <s v="P534877"/>
    <n v="58000"/>
    <n v="3"/>
    <n v="1740000"/>
    <n v="0"/>
    <n v="1740000"/>
    <n v="1"/>
    <x v="0"/>
    <n v="1"/>
    <n v="1"/>
    <d v="2022-02-17T00:00:00"/>
    <x v="113"/>
    <n v="580580"/>
    <n v="43500"/>
    <x v="5"/>
    <s v="cod"/>
    <n v="1609500"/>
    <n v="0.92500000000000004"/>
    <x v="0"/>
  </r>
  <r>
    <s v="ODR3921799517q"/>
    <s v="C741634L"/>
    <x v="114"/>
    <s v="P534877"/>
    <n v="58000"/>
    <n v="3"/>
    <n v="1740000"/>
    <n v="0"/>
    <n v="1740000"/>
    <n v="1"/>
    <x v="0"/>
    <n v="1"/>
    <n v="1"/>
    <d v="2021-07-09T00:00:00"/>
    <x v="113"/>
    <n v="580580"/>
    <n v="43500"/>
    <x v="5"/>
    <s v="cod"/>
    <n v="1609500"/>
    <n v="0.92500000000000004"/>
    <x v="0"/>
  </r>
  <r>
    <s v="ODR3111140067e"/>
    <s v="C534632L"/>
    <x v="39"/>
    <s v="P534877"/>
    <n v="58000"/>
    <n v="3"/>
    <n v="1740000"/>
    <n v="0"/>
    <n v="1740000"/>
    <n v="1"/>
    <x v="0"/>
    <n v="1"/>
    <n v="1"/>
    <d v="2022-03-14T00:00:00"/>
    <x v="113"/>
    <n v="580580"/>
    <n v="43500"/>
    <x v="5"/>
    <s v="cod"/>
    <n v="1609500"/>
    <n v="0.92500000000000004"/>
    <x v="0"/>
  </r>
  <r>
    <s v="ODR6945599653l"/>
    <s v="C534632L"/>
    <x v="98"/>
    <s v="P534877"/>
    <n v="58000"/>
    <n v="3"/>
    <n v="1740000"/>
    <n v="0"/>
    <n v="1740000"/>
    <n v="1"/>
    <x v="0"/>
    <n v="1"/>
    <n v="1"/>
    <d v="2022-03-14T00:00:00"/>
    <x v="113"/>
    <n v="580580"/>
    <n v="43500"/>
    <x v="5"/>
    <s v="cod"/>
    <n v="1609500"/>
    <n v="0.92500000000000004"/>
    <x v="0"/>
  </r>
  <r>
    <s v="ODR4621289372f"/>
    <s v="C844500L"/>
    <x v="45"/>
    <s v="P534877"/>
    <n v="58000"/>
    <n v="3"/>
    <n v="1740000"/>
    <n v="0"/>
    <n v="1740000"/>
    <n v="1"/>
    <x v="0"/>
    <n v="0"/>
    <n v="1"/>
    <d v="2022-03-14T00:00:00"/>
    <x v="113"/>
    <n v="580580"/>
    <n v="43500"/>
    <x v="5"/>
    <s v="cod"/>
    <n v="1609500"/>
    <n v="0.92500000000000004"/>
    <x v="0"/>
  </r>
  <r>
    <s v="ODR2426599825o"/>
    <s v="C114466L"/>
    <x v="355"/>
    <s v="P534877"/>
    <n v="58000"/>
    <n v="3"/>
    <n v="1740000"/>
    <n v="0"/>
    <n v="1740000"/>
    <n v="1"/>
    <x v="0"/>
    <n v="0"/>
    <n v="1"/>
    <d v="2021-09-20T00:00:00"/>
    <x v="113"/>
    <n v="580580"/>
    <n v="43500"/>
    <x v="5"/>
    <s v="cod"/>
    <n v="1609500"/>
    <n v="0.92500000000000004"/>
    <x v="0"/>
  </r>
  <r>
    <s v="ODR1557946807u"/>
    <s v="C683691L"/>
    <x v="17"/>
    <s v="P534877"/>
    <n v="58000"/>
    <n v="3"/>
    <n v="1740000"/>
    <n v="0"/>
    <n v="1740000"/>
    <n v="1"/>
    <x v="0"/>
    <n v="1"/>
    <n v="1"/>
    <d v="2022-03-13T00:00:00"/>
    <x v="113"/>
    <n v="580580"/>
    <n v="43500"/>
    <x v="5"/>
    <s v="cod"/>
    <n v="1609500"/>
    <n v="0.92500000000000004"/>
    <x v="0"/>
  </r>
  <r>
    <s v="ODR1477069808j"/>
    <s v="C683691L"/>
    <x v="118"/>
    <s v="P534877"/>
    <n v="58000"/>
    <n v="3"/>
    <n v="1740000"/>
    <n v="0"/>
    <n v="1740000"/>
    <n v="1"/>
    <x v="1"/>
    <n v="0"/>
    <n v="1"/>
    <d v="2022-03-13T00:00:00"/>
    <x v="113"/>
    <n v="580580"/>
    <n v="43500"/>
    <x v="5"/>
    <s v="cod"/>
    <n v="1609500"/>
    <n v="0.92500000000000004"/>
    <x v="0"/>
  </r>
  <r>
    <s v="ODR5208001180q"/>
    <s v="C145094L"/>
    <x v="307"/>
    <s v="P489406"/>
    <n v="58000"/>
    <n v="3"/>
    <n v="1740000"/>
    <n v="0"/>
    <n v="1740000"/>
    <n v="1"/>
    <x v="0"/>
    <n v="1"/>
    <n v="1"/>
    <d v="2022-04-26T00:00:00"/>
    <x v="176"/>
    <n v="580000"/>
    <n v="51040"/>
    <x v="5"/>
    <s v="cod"/>
    <n v="1586880"/>
    <n v="0.91200000000000003"/>
    <x v="0"/>
  </r>
  <r>
    <s v="ODR6296188284p"/>
    <s v="C683691L"/>
    <x v="136"/>
    <s v="P534877"/>
    <n v="58000"/>
    <n v="3"/>
    <n v="1740000"/>
    <n v="0"/>
    <n v="1740000"/>
    <n v="1"/>
    <x v="0"/>
    <n v="1"/>
    <n v="1"/>
    <d v="2022-03-13T00:00:00"/>
    <x v="113"/>
    <n v="580580"/>
    <n v="43500"/>
    <x v="5"/>
    <s v="cod"/>
    <n v="1609500"/>
    <n v="0.92500000000000004"/>
    <x v="0"/>
  </r>
  <r>
    <s v="ODR4262933014e"/>
    <s v="C259981L"/>
    <x v="103"/>
    <s v="P489406"/>
    <n v="58000"/>
    <n v="3"/>
    <n v="1740000"/>
    <n v="0"/>
    <n v="1740000"/>
    <n v="1"/>
    <x v="0"/>
    <n v="1"/>
    <n v="1"/>
    <d v="2021-09-01T00:00:00"/>
    <x v="176"/>
    <n v="580000"/>
    <n v="51040"/>
    <x v="5"/>
    <s v="cod"/>
    <n v="1586880"/>
    <n v="0.91200000000000003"/>
    <x v="0"/>
  </r>
  <r>
    <s v="ODR5088108223v"/>
    <s v="C133315L"/>
    <x v="100"/>
    <s v="P534877"/>
    <n v="58000"/>
    <n v="3"/>
    <n v="1740000"/>
    <n v="0"/>
    <n v="1740000"/>
    <n v="1"/>
    <x v="0"/>
    <n v="1"/>
    <n v="1"/>
    <d v="2022-07-27T00:00:00"/>
    <x v="113"/>
    <n v="580580"/>
    <n v="43500"/>
    <x v="5"/>
    <s v="cod"/>
    <n v="1609500"/>
    <n v="0.92500000000000004"/>
    <x v="0"/>
  </r>
  <r>
    <s v="ODR9784785681d"/>
    <s v="C675024L"/>
    <x v="179"/>
    <s v="P534877"/>
    <n v="58000"/>
    <n v="3"/>
    <n v="1740000"/>
    <n v="0"/>
    <n v="1740000"/>
    <n v="1"/>
    <x v="0"/>
    <n v="1"/>
    <n v="1"/>
    <d v="2021-09-26T00:00:00"/>
    <x v="113"/>
    <n v="580580"/>
    <n v="43500"/>
    <x v="5"/>
    <s v="cod"/>
    <n v="1609500"/>
    <n v="0.92500000000000004"/>
    <x v="0"/>
  </r>
  <r>
    <s v="ODR2747671378z"/>
    <s v="C177455L"/>
    <x v="90"/>
    <s v="P534877"/>
    <n v="58000"/>
    <n v="3"/>
    <n v="1740000"/>
    <n v="0"/>
    <n v="1740000"/>
    <n v="1"/>
    <x v="0"/>
    <n v="1"/>
    <n v="1"/>
    <d v="2021-11-05T00:00:00"/>
    <x v="113"/>
    <n v="580580"/>
    <n v="43500"/>
    <x v="5"/>
    <s v="cod"/>
    <n v="1609500"/>
    <n v="0.92500000000000004"/>
    <x v="0"/>
  </r>
  <r>
    <s v="ODR2226021080r"/>
    <s v="C675024L"/>
    <x v="185"/>
    <s v="P534877"/>
    <n v="58000"/>
    <n v="3"/>
    <n v="1740000"/>
    <n v="0"/>
    <n v="1740000"/>
    <n v="1"/>
    <x v="0"/>
    <n v="1"/>
    <n v="1"/>
    <d v="2021-09-26T00:00:00"/>
    <x v="113"/>
    <n v="580580"/>
    <n v="43500"/>
    <x v="5"/>
    <s v="cod"/>
    <n v="1609500"/>
    <n v="0.92500000000000004"/>
    <x v="0"/>
  </r>
  <r>
    <s v="ODR8007640064j"/>
    <s v="C259981L"/>
    <x v="263"/>
    <s v="P489406"/>
    <n v="58000"/>
    <n v="3"/>
    <n v="1740000"/>
    <n v="0"/>
    <n v="1740000"/>
    <n v="1"/>
    <x v="0"/>
    <n v="1"/>
    <n v="1"/>
    <d v="2021-09-01T00:00:00"/>
    <x v="176"/>
    <n v="580000"/>
    <n v="51040"/>
    <x v="5"/>
    <s v="cod"/>
    <n v="1586880"/>
    <n v="0.91200000000000003"/>
    <x v="0"/>
  </r>
  <r>
    <s v="ODR8101378039u"/>
    <s v="C996508L"/>
    <x v="129"/>
    <s v="P534877"/>
    <n v="58000"/>
    <n v="3"/>
    <n v="1740000"/>
    <n v="0"/>
    <n v="1740000"/>
    <n v="1"/>
    <x v="0"/>
    <n v="1"/>
    <n v="1"/>
    <d v="2021-07-10T00:00:00"/>
    <x v="113"/>
    <n v="580580"/>
    <n v="43500"/>
    <x v="5"/>
    <s v="cod"/>
    <n v="1609500"/>
    <n v="0.92500000000000004"/>
    <x v="0"/>
  </r>
  <r>
    <s v="ODR8226278569c"/>
    <s v="C830977L"/>
    <x v="70"/>
    <s v="P489406"/>
    <n v="58000"/>
    <n v="3"/>
    <n v="1740000"/>
    <n v="0"/>
    <n v="1740000"/>
    <n v="1"/>
    <x v="0"/>
    <n v="1"/>
    <n v="1"/>
    <d v="2022-05-26T00:00:00"/>
    <x v="176"/>
    <n v="580000"/>
    <n v="51040"/>
    <x v="5"/>
    <s v="cod"/>
    <n v="1586880"/>
    <n v="0.91200000000000003"/>
    <x v="0"/>
  </r>
  <r>
    <s v="ODR7702808812j"/>
    <s v="C886812L"/>
    <x v="120"/>
    <s v="P489406"/>
    <n v="58000"/>
    <n v="3"/>
    <n v="1740000"/>
    <n v="0"/>
    <n v="1740000"/>
    <n v="1"/>
    <x v="0"/>
    <n v="1"/>
    <n v="1"/>
    <d v="2021-08-03T00:00:00"/>
    <x v="176"/>
    <n v="580000"/>
    <n v="51040"/>
    <x v="5"/>
    <s v="cod"/>
    <n v="1586880"/>
    <n v="0.91200000000000003"/>
    <x v="0"/>
  </r>
  <r>
    <s v="ODR7450863630i"/>
    <s v="C259981L"/>
    <x v="18"/>
    <s v="P489406"/>
    <n v="58000"/>
    <n v="3"/>
    <n v="1740000"/>
    <n v="0"/>
    <n v="1740000"/>
    <n v="1"/>
    <x v="0"/>
    <n v="0"/>
    <n v="1"/>
    <d v="2021-09-01T00:00:00"/>
    <x v="176"/>
    <n v="580000"/>
    <n v="51040"/>
    <x v="5"/>
    <s v="cod"/>
    <n v="1586880"/>
    <n v="0.91200000000000003"/>
    <x v="0"/>
  </r>
  <r>
    <s v="ODR4407763036g"/>
    <s v="C710076L"/>
    <x v="73"/>
    <s v="P534877"/>
    <n v="58000"/>
    <n v="3"/>
    <n v="1740000"/>
    <n v="0"/>
    <n v="1740000"/>
    <n v="1"/>
    <x v="0"/>
    <n v="1"/>
    <n v="1"/>
    <d v="2022-07-10T00:00:00"/>
    <x v="113"/>
    <n v="580580"/>
    <n v="43500"/>
    <x v="5"/>
    <s v="cod"/>
    <n v="1609500"/>
    <n v="0.92500000000000004"/>
    <x v="0"/>
  </r>
  <r>
    <s v="ODR9037318491p"/>
    <s v="C840493L"/>
    <x v="341"/>
    <s v="P114375"/>
    <n v="174000"/>
    <n v="1"/>
    <n v="1740000"/>
    <n v="0"/>
    <n v="1740000"/>
    <n v="1"/>
    <x v="0"/>
    <n v="1"/>
    <n v="1"/>
    <d v="2022-01-04T00:00:00"/>
    <x v="1111"/>
    <n v="2320000"/>
    <n v="153120"/>
    <x v="7"/>
    <s v="cod"/>
    <n v="1586880"/>
    <n v="0.91200000000000003"/>
    <x v="2"/>
  </r>
  <r>
    <s v="ODR7553514643z"/>
    <s v="C948148L"/>
    <x v="309"/>
    <s v="P242563"/>
    <n v="173942"/>
    <n v="1"/>
    <n v="1739420"/>
    <n v="0"/>
    <n v="1739420"/>
    <n v="1"/>
    <x v="0"/>
    <n v="1"/>
    <n v="1"/>
    <d v="2021-11-26T00:00:00"/>
    <x v="1856"/>
    <n v="1739420"/>
    <n v="104342"/>
    <x v="10"/>
    <s v="cod"/>
    <n v="1635078"/>
    <n v="0.94001333777925977"/>
    <x v="2"/>
  </r>
  <r>
    <s v="ODR1145541340r"/>
    <s v="C809029L"/>
    <x v="7"/>
    <s v="P428453"/>
    <n v="173942"/>
    <n v="1"/>
    <n v="1739420"/>
    <n v="0"/>
    <n v="1739420"/>
    <n v="1"/>
    <x v="0"/>
    <n v="1"/>
    <n v="1"/>
    <d v="2021-08-08T00:00:00"/>
    <x v="1857"/>
    <n v="1739420"/>
    <n v="130442"/>
    <x v="9"/>
    <s v="cod"/>
    <n v="1608978"/>
    <n v="0.92500833611203737"/>
    <x v="2"/>
  </r>
  <r>
    <s v="ODR8631606431j"/>
    <s v="C447442L"/>
    <x v="405"/>
    <s v="P783271"/>
    <n v="173942"/>
    <n v="1"/>
    <n v="1739420"/>
    <n v="0"/>
    <n v="1739420"/>
    <n v="1"/>
    <x v="1"/>
    <n v="0"/>
    <n v="8"/>
    <d v="2021-08-07T00:00:00"/>
    <x v="1858"/>
    <n v="1739420"/>
    <n v="147842"/>
    <x v="9"/>
    <s v="ublcreditcard"/>
    <n v="1591578"/>
    <n v="0.91500500166722243"/>
    <x v="2"/>
  </r>
  <r>
    <s v="ODR4625590154l"/>
    <s v="C814229L"/>
    <x v="402"/>
    <s v="P244817"/>
    <n v="173942"/>
    <n v="1"/>
    <n v="1739420"/>
    <n v="0"/>
    <n v="1739420"/>
    <n v="1"/>
    <x v="0"/>
    <n v="0"/>
    <n v="1"/>
    <d v="2021-07-13T00:00:00"/>
    <x v="1859"/>
    <n v="1739420"/>
    <n v="140882"/>
    <x v="9"/>
    <s v="cod"/>
    <n v="1598538"/>
    <n v="0.91900633544514843"/>
    <x v="2"/>
  </r>
  <r>
    <s v="ODR5556116828s"/>
    <s v="C943918L"/>
    <x v="208"/>
    <s v="P719734"/>
    <n v="173942"/>
    <n v="1"/>
    <n v="1739420"/>
    <n v="0"/>
    <n v="1739420"/>
    <n v="1"/>
    <x v="0"/>
    <n v="1"/>
    <n v="1"/>
    <d v="2021-10-19T00:00:00"/>
    <x v="1860"/>
    <n v="1739420"/>
    <n v="130442"/>
    <x v="9"/>
    <s v="cod"/>
    <n v="1608978"/>
    <n v="0.92500833611203737"/>
    <x v="2"/>
  </r>
  <r>
    <s v="ODR5977136964u"/>
    <s v="C827330L"/>
    <x v="358"/>
    <s v="P230438"/>
    <n v="173942"/>
    <n v="1"/>
    <n v="1739420"/>
    <n v="0"/>
    <n v="1739420"/>
    <n v="1"/>
    <x v="0"/>
    <n v="0"/>
    <n v="1"/>
    <d v="2022-05-18T00:00:00"/>
    <x v="1861"/>
    <n v="1159420"/>
    <n v="88102"/>
    <x v="9"/>
    <s v="cod"/>
    <n v="1651318"/>
    <n v="0.94934978326108699"/>
    <x v="2"/>
  </r>
  <r>
    <s v="ODR2067101149w"/>
    <s v="C170264L"/>
    <x v="150"/>
    <s v="P485064"/>
    <n v="173942"/>
    <n v="1"/>
    <n v="1739420"/>
    <n v="0"/>
    <n v="1739420"/>
    <n v="1"/>
    <x v="1"/>
    <n v="0"/>
    <n v="5"/>
    <d v="2021-11-25T00:00:00"/>
    <x v="1862"/>
    <n v="1739420"/>
    <n v="137402"/>
    <x v="9"/>
    <s v="jazzwallet"/>
    <n v="1602018"/>
    <n v="0.92100700233411137"/>
    <x v="2"/>
  </r>
  <r>
    <s v="ODR6728379402u"/>
    <s v="C340065L"/>
    <x v="15"/>
    <s v="P915921"/>
    <n v="173942"/>
    <n v="1"/>
    <n v="1739420"/>
    <n v="0"/>
    <n v="1739420"/>
    <n v="1"/>
    <x v="0"/>
    <n v="1"/>
    <n v="1"/>
    <d v="2021-10-22T00:00:00"/>
    <x v="1863"/>
    <n v="1739420"/>
    <n v="118262"/>
    <x v="9"/>
    <s v="cod"/>
    <n v="1621158"/>
    <n v="0.93201067022340778"/>
    <x v="2"/>
  </r>
  <r>
    <s v="ODR5284162078v"/>
    <s v="C162721L"/>
    <x v="132"/>
    <s v="P989867"/>
    <n v="173942"/>
    <n v="1"/>
    <n v="1739420"/>
    <n v="0"/>
    <n v="1739420"/>
    <n v="1"/>
    <x v="0"/>
    <n v="0"/>
    <n v="1"/>
    <d v="2021-07-26T00:00:00"/>
    <x v="1864"/>
    <n v="1739420"/>
    <n v="109562"/>
    <x v="9"/>
    <s v="cod"/>
    <n v="1629858"/>
    <n v="0.93701233744581525"/>
    <x v="2"/>
  </r>
  <r>
    <s v="ODR8634212092z"/>
    <s v="C154448L"/>
    <x v="101"/>
    <s v="P657518"/>
    <n v="173942"/>
    <n v="1"/>
    <n v="1739420"/>
    <n v="0"/>
    <n v="1739420"/>
    <n v="1"/>
    <x v="0"/>
    <n v="1"/>
    <n v="3"/>
    <d v="2022-05-02T00:00:00"/>
    <x v="1865"/>
    <n v="1739420"/>
    <n v="144362"/>
    <x v="9"/>
    <s v="customercredit"/>
    <n v="1595058"/>
    <n v="0.91700566855618537"/>
    <x v="2"/>
  </r>
  <r>
    <s v="ODR9426115325m"/>
    <s v="C803470L"/>
    <x v="56"/>
    <s v="P148209"/>
    <n v="173942"/>
    <n v="1"/>
    <n v="1739420"/>
    <n v="0"/>
    <n v="1739420"/>
    <n v="1"/>
    <x v="1"/>
    <n v="0"/>
    <n v="1"/>
    <d v="2021-10-25T00:00:00"/>
    <x v="1866"/>
    <n v="1739420"/>
    <n v="153062"/>
    <x v="9"/>
    <s v="cod"/>
    <n v="1586358"/>
    <n v="0.9120040013337779"/>
    <x v="2"/>
  </r>
  <r>
    <s v="ODR3456854907a"/>
    <s v="C738812L"/>
    <x v="63"/>
    <s v="P477439"/>
    <n v="173942"/>
    <n v="1"/>
    <n v="1739420"/>
    <n v="0"/>
    <n v="1739420"/>
    <n v="1"/>
    <x v="1"/>
    <n v="0"/>
    <n v="1"/>
    <d v="2022-08-22T00:00:00"/>
    <x v="1867"/>
    <n v="1739420"/>
    <n v="146102"/>
    <x v="9"/>
    <s v="cod"/>
    <n v="1593318"/>
    <n v="0.9160053351117039"/>
    <x v="2"/>
  </r>
  <r>
    <s v="ODR7957261630h"/>
    <s v="C977688L"/>
    <x v="134"/>
    <s v="P823585"/>
    <n v="173942"/>
    <n v="1"/>
    <n v="1739420"/>
    <n v="0"/>
    <n v="1739420"/>
    <n v="1"/>
    <x v="1"/>
    <n v="0"/>
    <n v="4"/>
    <d v="2021-12-10T00:00:00"/>
    <x v="1868"/>
    <n v="1739420"/>
    <n v="126962"/>
    <x v="7"/>
    <s v="Payaxis"/>
    <n v="1612458"/>
    <n v="0.92700900300100031"/>
    <x v="2"/>
  </r>
  <r>
    <s v="ODR6439260038y"/>
    <s v="C118399L"/>
    <x v="231"/>
    <s v="P163157"/>
    <n v="86942"/>
    <n v="2"/>
    <n v="1738840"/>
    <n v="0"/>
    <n v="1738840"/>
    <n v="1"/>
    <x v="1"/>
    <n v="0"/>
    <n v="8"/>
    <d v="2021-09-18T00:00:00"/>
    <x v="1869"/>
    <n v="869420"/>
    <n v="69542"/>
    <x v="10"/>
    <s v="ublcreditcard"/>
    <n v="1599756"/>
    <n v="0.92001334222815212"/>
    <x v="2"/>
  </r>
  <r>
    <s v="ODR9115619694d"/>
    <s v="C355195L"/>
    <x v="114"/>
    <s v="P326506"/>
    <n v="86942"/>
    <n v="2"/>
    <n v="1738840"/>
    <n v="0"/>
    <n v="1738840"/>
    <n v="1"/>
    <x v="0"/>
    <n v="1"/>
    <n v="1"/>
    <d v="2022-03-15T00:00:00"/>
    <x v="1662"/>
    <n v="869420"/>
    <n v="53882"/>
    <x v="8"/>
    <s v="cod"/>
    <n v="1631076"/>
    <n v="0.93802535023348899"/>
    <x v="2"/>
  </r>
  <r>
    <s v="ODR5045590282p"/>
    <s v="C324759L"/>
    <x v="75"/>
    <s v="P966160"/>
    <n v="86942"/>
    <n v="2"/>
    <n v="1738840"/>
    <n v="0"/>
    <n v="1738840"/>
    <n v="1"/>
    <x v="1"/>
    <n v="0"/>
    <n v="1"/>
    <d v="2022-07-04T00:00:00"/>
    <x v="1870"/>
    <n v="869420"/>
    <n v="71282"/>
    <x v="9"/>
    <s v="cod"/>
    <n v="1596276"/>
    <n v="0.91801200800533689"/>
    <x v="2"/>
  </r>
  <r>
    <s v="ODR4038291777x"/>
    <s v="C144323L"/>
    <x v="206"/>
    <s v="P768335"/>
    <n v="86942"/>
    <n v="2"/>
    <n v="1738840"/>
    <n v="0"/>
    <n v="1738840"/>
    <n v="1"/>
    <x v="1"/>
    <n v="0"/>
    <n v="1"/>
    <d v="2021-07-11T00:00:00"/>
    <x v="1871"/>
    <n v="869420"/>
    <n v="63452"/>
    <x v="7"/>
    <s v="cod"/>
    <n v="1611936"/>
    <n v="0.92701801200800538"/>
    <x v="2"/>
  </r>
  <r>
    <s v="ODR7066732953f"/>
    <s v="C259981L"/>
    <x v="7"/>
    <s v="P130180"/>
    <n v="57942"/>
    <n v="3"/>
    <n v="1738260"/>
    <n v="0"/>
    <n v="1738260"/>
    <n v="1"/>
    <x v="0"/>
    <n v="1"/>
    <n v="1"/>
    <d v="2021-09-01T00:00:00"/>
    <x v="210"/>
    <n v="579420"/>
    <n v="34742"/>
    <x v="5"/>
    <s v="cod"/>
    <n v="1634034"/>
    <n v="0.94004004004004005"/>
    <x v="0"/>
  </r>
  <r>
    <s v="ODR4553388074c"/>
    <s v="C166327L"/>
    <x v="46"/>
    <s v="P130180"/>
    <n v="57942"/>
    <n v="3"/>
    <n v="1738260"/>
    <n v="0"/>
    <n v="1738260"/>
    <n v="1"/>
    <x v="0"/>
    <n v="1"/>
    <n v="1"/>
    <d v="2021-09-05T00:00:00"/>
    <x v="210"/>
    <n v="579420"/>
    <n v="34742"/>
    <x v="5"/>
    <s v="cod"/>
    <n v="1634034"/>
    <n v="0.94004004004004005"/>
    <x v="0"/>
  </r>
  <r>
    <s v="ODR8140461486k"/>
    <s v="C669321L"/>
    <x v="362"/>
    <s v="P130180"/>
    <n v="57942"/>
    <n v="3"/>
    <n v="1738260"/>
    <n v="0"/>
    <n v="1738260"/>
    <n v="1"/>
    <x v="0"/>
    <n v="1"/>
    <n v="1"/>
    <d v="2021-08-12T00:00:00"/>
    <x v="210"/>
    <n v="579420"/>
    <n v="34742"/>
    <x v="5"/>
    <s v="cod"/>
    <n v="1634034"/>
    <n v="0.94004004004004005"/>
    <x v="0"/>
  </r>
  <r>
    <s v="ODR4181569606y"/>
    <s v="C319070L"/>
    <x v="288"/>
    <s v="P534877"/>
    <n v="57942"/>
    <n v="3"/>
    <n v="1738260"/>
    <n v="0"/>
    <n v="1738260"/>
    <n v="1"/>
    <x v="0"/>
    <n v="1"/>
    <n v="1"/>
    <d v="2022-01-10T00:00:00"/>
    <x v="113"/>
    <n v="580580"/>
    <n v="43500"/>
    <x v="5"/>
    <s v="cod"/>
    <n v="1607760"/>
    <n v="0.92492492492492495"/>
    <x v="0"/>
  </r>
  <r>
    <s v="ODR2955500177r"/>
    <s v="C319070L"/>
    <x v="215"/>
    <s v="P534877"/>
    <n v="57942"/>
    <n v="3"/>
    <n v="1738260"/>
    <n v="0"/>
    <n v="1738260"/>
    <n v="1"/>
    <x v="0"/>
    <n v="1"/>
    <n v="1"/>
    <d v="2022-01-10T00:00:00"/>
    <x v="113"/>
    <n v="580580"/>
    <n v="43500"/>
    <x v="5"/>
    <s v="cod"/>
    <n v="1607760"/>
    <n v="0.92492492492492495"/>
    <x v="0"/>
  </r>
  <r>
    <s v="ODR6091750874a"/>
    <s v="C989030L"/>
    <x v="97"/>
    <s v="P804496"/>
    <n v="173768"/>
    <n v="1"/>
    <n v="1737680"/>
    <n v="0"/>
    <n v="1737680"/>
    <n v="1"/>
    <x v="0"/>
    <n v="1"/>
    <n v="1"/>
    <d v="2021-07-06T00:00:00"/>
    <x v="1872"/>
    <n v="1737680"/>
    <n v="149408"/>
    <x v="7"/>
    <s v="cod"/>
    <n v="1588272"/>
    <n v="0.91401869158878501"/>
    <x v="2"/>
  </r>
  <r>
    <s v="ODR8266714833c"/>
    <s v="C989030L"/>
    <x v="81"/>
    <s v="P804496"/>
    <n v="173768"/>
    <n v="1"/>
    <n v="1737680"/>
    <n v="0"/>
    <n v="1737680"/>
    <n v="1"/>
    <x v="0"/>
    <n v="1"/>
    <n v="1"/>
    <d v="2021-07-06T00:00:00"/>
    <x v="1872"/>
    <n v="1737680"/>
    <n v="149408"/>
    <x v="7"/>
    <s v="cod"/>
    <n v="1588272"/>
    <n v="0.91401869158878501"/>
    <x v="2"/>
  </r>
  <r>
    <s v="ODR2146514472p"/>
    <s v="C319891L"/>
    <x v="382"/>
    <s v="P152985"/>
    <n v="173710"/>
    <n v="1"/>
    <n v="1737100"/>
    <n v="0"/>
    <n v="1737100"/>
    <n v="1"/>
    <x v="0"/>
    <n v="1"/>
    <n v="1"/>
    <d v="2021-08-28T00:00:00"/>
    <x v="1873"/>
    <n v="1159420"/>
    <n v="95062"/>
    <x v="9"/>
    <s v="cod"/>
    <n v="1642038"/>
    <n v="0.94527545909849753"/>
    <x v="2"/>
  </r>
  <r>
    <s v="ODR3043728031o"/>
    <s v="C118043L"/>
    <x v="379"/>
    <s v="P690326"/>
    <n v="173710"/>
    <n v="1"/>
    <n v="1737100"/>
    <n v="0"/>
    <n v="1737100"/>
    <n v="1"/>
    <x v="1"/>
    <n v="0"/>
    <n v="4"/>
    <d v="2021-10-19T00:00:00"/>
    <x v="1874"/>
    <n v="1737100"/>
    <n v="105908"/>
    <x v="9"/>
    <s v="Payaxis"/>
    <n v="1631192"/>
    <n v="0.93903171953255427"/>
    <x v="2"/>
  </r>
  <r>
    <s v="ODR1415489435q"/>
    <s v="C935675L"/>
    <x v="310"/>
    <s v="P696424"/>
    <n v="173710"/>
    <n v="1"/>
    <n v="1737100"/>
    <n v="0"/>
    <n v="1737100"/>
    <n v="1"/>
    <x v="0"/>
    <n v="1"/>
    <n v="1"/>
    <d v="2021-09-09T00:00:00"/>
    <x v="1875"/>
    <n v="1737100"/>
    <n v="154570"/>
    <x v="9"/>
    <s v="cod"/>
    <n v="1582530"/>
    <n v="0.91101836393989988"/>
    <x v="2"/>
  </r>
  <r>
    <s v="ODR3575777167t"/>
    <s v="C436261L"/>
    <x v="352"/>
    <s v="P958462"/>
    <n v="173710"/>
    <n v="1"/>
    <n v="1737100"/>
    <n v="0"/>
    <n v="1737100"/>
    <n v="1"/>
    <x v="0"/>
    <n v="1"/>
    <n v="1"/>
    <d v="2021-07-25T00:00:00"/>
    <x v="1876"/>
    <n v="1159420"/>
    <n v="73022"/>
    <x v="9"/>
    <s v="cod"/>
    <n v="1664078"/>
    <n v="0.95796327212020038"/>
    <x v="2"/>
  </r>
  <r>
    <s v="ODR9606833771v"/>
    <s v="C454136L"/>
    <x v="280"/>
    <s v="P602409"/>
    <n v="173710"/>
    <n v="1"/>
    <n v="1737100"/>
    <n v="0"/>
    <n v="1737100"/>
    <n v="1"/>
    <x v="0"/>
    <n v="0"/>
    <n v="1"/>
    <d v="2021-08-20T00:00:00"/>
    <x v="1337"/>
    <n v="1737100"/>
    <n v="135488"/>
    <x v="9"/>
    <s v="cod"/>
    <n v="1601612"/>
    <n v="0.92200333889816366"/>
    <x v="2"/>
  </r>
  <r>
    <s v="ODR3039673554g"/>
    <s v="C119187L"/>
    <x v="281"/>
    <s v="P503720"/>
    <n v="86710"/>
    <n v="2"/>
    <n v="1734200"/>
    <n v="0"/>
    <n v="1734200"/>
    <n v="1"/>
    <x v="0"/>
    <n v="0"/>
    <n v="1"/>
    <d v="2021-09-24T00:00:00"/>
    <x v="1877"/>
    <n v="867100"/>
    <n v="71050"/>
    <x v="6"/>
    <s v="cod"/>
    <n v="1592100"/>
    <n v="0.91806020066889638"/>
    <x v="2"/>
  </r>
  <r>
    <s v="ODR6120800225l"/>
    <s v="C560000L"/>
    <x v="116"/>
    <s v="P655338"/>
    <n v="173420"/>
    <n v="1"/>
    <n v="1734200"/>
    <n v="0"/>
    <n v="1734200"/>
    <n v="1"/>
    <x v="1"/>
    <n v="0"/>
    <n v="7"/>
    <d v="2021-10-06T00:00:00"/>
    <x v="1878"/>
    <n v="1734200"/>
    <n v="133516"/>
    <x v="6"/>
    <s v="Easypay"/>
    <n v="1600684"/>
    <n v="0.92301003344481602"/>
    <x v="2"/>
  </r>
  <r>
    <s v="ODR7049006722a"/>
    <s v="C325445L"/>
    <x v="133"/>
    <s v="P607459"/>
    <n v="173420"/>
    <n v="1"/>
    <n v="1734200"/>
    <n v="0"/>
    <n v="1734200"/>
    <n v="1"/>
    <x v="0"/>
    <n v="1"/>
    <n v="1"/>
    <d v="2021-07-09T00:00:00"/>
    <x v="1879"/>
    <n v="1734200"/>
    <n v="110954"/>
    <x v="6"/>
    <s v="cod"/>
    <n v="1623246"/>
    <n v="0.93602006688963213"/>
    <x v="2"/>
  </r>
  <r>
    <s v="ODR9728943528x"/>
    <s v="C146418L"/>
    <x v="173"/>
    <s v="P135284"/>
    <n v="173420"/>
    <n v="1"/>
    <n v="1734200"/>
    <n v="0"/>
    <n v="1734200"/>
    <n v="1"/>
    <x v="1"/>
    <n v="0"/>
    <n v="4"/>
    <d v="2021-12-05T00:00:00"/>
    <x v="1880"/>
    <n v="1734200"/>
    <n v="143898"/>
    <x v="7"/>
    <s v="Payaxis"/>
    <n v="1590302"/>
    <n v="0.91702341137123744"/>
    <x v="2"/>
  </r>
  <r>
    <s v="ODR8316276933u"/>
    <s v="C821812L"/>
    <x v="395"/>
    <s v="P763931"/>
    <n v="173420"/>
    <n v="1"/>
    <n v="1734200"/>
    <n v="0"/>
    <n v="1734200"/>
    <n v="1"/>
    <x v="0"/>
    <n v="0"/>
    <n v="4"/>
    <d v="2022-06-06T00:00:00"/>
    <x v="1881"/>
    <n v="1734200"/>
    <n v="147378"/>
    <x v="7"/>
    <s v="Payaxis"/>
    <n v="1586822"/>
    <n v="0.91501672240802678"/>
    <x v="2"/>
  </r>
  <r>
    <s v="ODR8078856058z"/>
    <s v="C353600L"/>
    <x v="101"/>
    <s v="P611179"/>
    <n v="57710"/>
    <n v="3"/>
    <n v="1731300"/>
    <n v="0"/>
    <n v="1731300"/>
    <n v="1"/>
    <x v="0"/>
    <n v="1"/>
    <n v="1"/>
    <d v="2021-08-23T00:00:00"/>
    <x v="872"/>
    <n v="577100"/>
    <n v="42688"/>
    <x v="13"/>
    <s v="cod"/>
    <n v="1603236"/>
    <n v="0.92603015075376882"/>
    <x v="0"/>
  </r>
  <r>
    <s v="ODR7487769838y"/>
    <s v="C504470L"/>
    <x v="128"/>
    <s v="P952401"/>
    <n v="172840"/>
    <n v="1"/>
    <n v="1728400"/>
    <n v="0"/>
    <n v="1728400"/>
    <n v="1"/>
    <x v="1"/>
    <n v="0"/>
    <n v="7"/>
    <d v="2022-04-11T00:00:00"/>
    <x v="1882"/>
    <n v="1728400"/>
    <n v="107126"/>
    <x v="14"/>
    <s v="Easypay"/>
    <n v="1621274"/>
    <n v="0.93802013422818797"/>
    <x v="2"/>
  </r>
  <r>
    <s v="ODR8780888018r"/>
    <s v="C431390L"/>
    <x v="94"/>
    <s v="P404818"/>
    <n v="172840"/>
    <n v="1"/>
    <n v="1728400"/>
    <n v="0"/>
    <n v="1728400"/>
    <n v="1"/>
    <x v="1"/>
    <n v="0"/>
    <n v="4"/>
    <d v="2022-01-28T00:00:00"/>
    <x v="1793"/>
    <n v="1856000"/>
    <n v="137344"/>
    <x v="14"/>
    <s v="Payaxis"/>
    <n v="1591056"/>
    <n v="0.92053691275167782"/>
    <x v="2"/>
  </r>
  <r>
    <s v="ODR7329537606i"/>
    <s v="C114871L"/>
    <x v="300"/>
    <s v="P952401"/>
    <n v="172840"/>
    <n v="1"/>
    <n v="1728400"/>
    <n v="0"/>
    <n v="1728400"/>
    <n v="1"/>
    <x v="0"/>
    <n v="1"/>
    <n v="1"/>
    <d v="2022-02-17T00:00:00"/>
    <x v="1882"/>
    <n v="1728400"/>
    <n v="107126"/>
    <x v="14"/>
    <s v="cod"/>
    <n v="1621274"/>
    <n v="0.93802013422818797"/>
    <x v="2"/>
  </r>
  <r>
    <s v="ODR8597869796n"/>
    <s v="C701690L"/>
    <x v="225"/>
    <s v="P952401"/>
    <n v="172840"/>
    <n v="1"/>
    <n v="1728400"/>
    <n v="0"/>
    <n v="1728400"/>
    <n v="1"/>
    <x v="0"/>
    <n v="0"/>
    <n v="7"/>
    <d v="2022-05-06T00:00:00"/>
    <x v="1882"/>
    <n v="1728400"/>
    <n v="107126"/>
    <x v="14"/>
    <s v="Easypay"/>
    <n v="1621274"/>
    <n v="0.93802013422818797"/>
    <x v="2"/>
  </r>
  <r>
    <s v="ODR3946609140q"/>
    <s v="C985354L"/>
    <x v="364"/>
    <s v="P172630"/>
    <n v="172550"/>
    <n v="1"/>
    <n v="1725500"/>
    <n v="0"/>
    <n v="1725500"/>
    <n v="1"/>
    <x v="0"/>
    <n v="1"/>
    <n v="4"/>
    <d v="2021-10-02T00:00:00"/>
    <x v="1883"/>
    <n v="1725500"/>
    <n v="117334"/>
    <x v="8"/>
    <s v="Payaxis"/>
    <n v="1608166"/>
    <n v="0.93200000000000005"/>
    <x v="2"/>
  </r>
  <r>
    <s v="ODR9060303488e"/>
    <s v="C139855L"/>
    <x v="155"/>
    <s v="P534798"/>
    <n v="172260"/>
    <n v="1"/>
    <n v="1722600"/>
    <n v="0"/>
    <n v="1722600"/>
    <n v="1"/>
    <x v="0"/>
    <n v="0"/>
    <n v="1"/>
    <d v="2021-07-09T00:00:00"/>
    <x v="1884"/>
    <n v="1722600"/>
    <n v="113680"/>
    <x v="3"/>
    <s v="cod"/>
    <n v="1608920"/>
    <n v="0.93400673400673395"/>
    <x v="2"/>
  </r>
  <r>
    <s v="ODR6891419203n"/>
    <s v="C875936L"/>
    <x v="385"/>
    <s v="P932314"/>
    <n v="170752"/>
    <n v="1"/>
    <n v="1707520"/>
    <n v="0"/>
    <n v="1707520"/>
    <n v="1"/>
    <x v="1"/>
    <n v="0"/>
    <n v="4"/>
    <d v="2021-10-07T00:00:00"/>
    <x v="1885"/>
    <n v="1707520"/>
    <n v="121220"/>
    <x v="10"/>
    <s v="Payaxis"/>
    <n v="1586300"/>
    <n v="0.92900815217391308"/>
    <x v="2"/>
  </r>
  <r>
    <s v="ODR7928224098a"/>
    <s v="C845990L"/>
    <x v="159"/>
    <s v="P517579"/>
    <n v="28420"/>
    <n v="6"/>
    <n v="1705200"/>
    <n v="0"/>
    <n v="1705200"/>
    <n v="1"/>
    <x v="0"/>
    <n v="1"/>
    <n v="1"/>
    <d v="2021-09-07T00:00:00"/>
    <x v="1636"/>
    <n v="284200"/>
    <n v="19604"/>
    <x v="14"/>
    <s v="cod"/>
    <n v="1587576"/>
    <n v="0.93102040816326526"/>
    <x v="0"/>
  </r>
  <r>
    <s v="ODR5771710689j"/>
    <s v="C211924L"/>
    <x v="233"/>
    <s v="P813351"/>
    <n v="56840"/>
    <n v="3"/>
    <n v="1705200"/>
    <n v="0"/>
    <n v="1705200"/>
    <n v="1"/>
    <x v="0"/>
    <n v="1"/>
    <n v="1"/>
    <d v="2021-10-25T00:00:00"/>
    <x v="1886"/>
    <n v="568400"/>
    <n v="38628"/>
    <x v="12"/>
    <s v="cod"/>
    <n v="1589316"/>
    <n v="0.93204081632653057"/>
    <x v="0"/>
  </r>
  <r>
    <s v="ODR6593987331u"/>
    <s v="C922594L"/>
    <x v="190"/>
    <s v="P490465"/>
    <n v="56550"/>
    <n v="3"/>
    <n v="1696500"/>
    <n v="0"/>
    <n v="1696500"/>
    <n v="1"/>
    <x v="0"/>
    <n v="1"/>
    <n v="3"/>
    <d v="2021-12-04T00:00:00"/>
    <x v="1887"/>
    <n v="565500"/>
    <n v="49764"/>
    <x v="11"/>
    <s v="customercredit"/>
    <n v="1547208"/>
    <n v="0.91200000000000003"/>
    <x v="0"/>
  </r>
  <r>
    <s v="ODR9542489071h"/>
    <s v="C279241L"/>
    <x v="217"/>
    <s v="P680404"/>
    <n v="168200"/>
    <n v="1"/>
    <n v="1682000"/>
    <n v="0"/>
    <n v="1682000"/>
    <n v="1"/>
    <x v="1"/>
    <n v="0"/>
    <n v="4"/>
    <d v="2021-09-25T00:00:00"/>
    <x v="1888"/>
    <n v="1429700"/>
    <n v="85782"/>
    <x v="10"/>
    <s v="Payaxis"/>
    <n v="1596218"/>
    <n v="0.94899999999999995"/>
    <x v="2"/>
  </r>
  <r>
    <s v="ODR1141049636k"/>
    <s v="C149895L"/>
    <x v="69"/>
    <s v="P298754"/>
    <n v="84100"/>
    <n v="2"/>
    <n v="1682000"/>
    <n v="0"/>
    <n v="1682000"/>
    <n v="1"/>
    <x v="0"/>
    <n v="0"/>
    <n v="1"/>
    <d v="2022-07-20T00:00:00"/>
    <x v="1889"/>
    <n v="841000"/>
    <n v="59682"/>
    <x v="13"/>
    <s v="cod"/>
    <n v="1562636"/>
    <n v="0.92903448275862066"/>
    <x v="2"/>
  </r>
  <r>
    <s v="ODR7231844762d"/>
    <s v="C782053L"/>
    <x v="274"/>
    <s v="P367824"/>
    <n v="168200"/>
    <n v="1"/>
    <n v="1682000"/>
    <n v="0"/>
    <n v="1682000"/>
    <n v="1"/>
    <x v="0"/>
    <n v="1"/>
    <n v="1"/>
    <d v="2021-07-20T00:00:00"/>
    <x v="1788"/>
    <n v="1682000"/>
    <n v="114376"/>
    <x v="8"/>
    <s v="cod"/>
    <n v="1567624"/>
    <n v="0.93200000000000005"/>
    <x v="2"/>
  </r>
  <r>
    <s v="ODR7236346910p"/>
    <s v="C566303L"/>
    <x v="97"/>
    <s v="P367824"/>
    <n v="168200"/>
    <n v="1"/>
    <n v="1682000"/>
    <n v="0"/>
    <n v="1682000"/>
    <n v="1"/>
    <x v="0"/>
    <n v="1"/>
    <n v="1"/>
    <d v="2021-07-12T00:00:00"/>
    <x v="1788"/>
    <n v="1682000"/>
    <n v="114376"/>
    <x v="8"/>
    <s v="cod"/>
    <n v="1567624"/>
    <n v="0.93200000000000005"/>
    <x v="2"/>
  </r>
  <r>
    <s v="ODR5115727907p"/>
    <s v="C481253L"/>
    <x v="222"/>
    <s v="P512707"/>
    <n v="16820"/>
    <n v="10"/>
    <n v="1682000"/>
    <n v="0"/>
    <n v="1682000"/>
    <n v="1"/>
    <x v="0"/>
    <n v="1"/>
    <n v="1"/>
    <d v="2021-07-26T00:00:00"/>
    <x v="1890"/>
    <n v="156600"/>
    <n v="12992"/>
    <x v="11"/>
    <s v="cod"/>
    <n v="1552080"/>
    <n v="0.9227586206896552"/>
    <x v="0"/>
  </r>
  <r>
    <s v="ODR4812535197c"/>
    <s v="C914272L"/>
    <x v="208"/>
    <s v="P512707"/>
    <n v="16820"/>
    <n v="10"/>
    <n v="1682000"/>
    <n v="0"/>
    <n v="1682000"/>
    <n v="1"/>
    <x v="0"/>
    <n v="1"/>
    <n v="1"/>
    <d v="2021-10-21T00:00:00"/>
    <x v="1890"/>
    <n v="156600"/>
    <n v="12992"/>
    <x v="11"/>
    <s v="cod"/>
    <n v="1552080"/>
    <n v="0.9227586206896552"/>
    <x v="0"/>
  </r>
  <r>
    <s v="ODR6779621889f"/>
    <s v="C223799L"/>
    <x v="385"/>
    <s v="P115324"/>
    <n v="84100"/>
    <n v="2"/>
    <n v="1682000"/>
    <n v="0"/>
    <n v="1682000"/>
    <n v="1"/>
    <x v="1"/>
    <n v="0"/>
    <n v="4"/>
    <d v="2021-11-22T00:00:00"/>
    <x v="1352"/>
    <n v="841000"/>
    <n v="59682"/>
    <x v="11"/>
    <s v="Payaxis"/>
    <n v="1562636"/>
    <n v="0.92903448275862066"/>
    <x v="2"/>
  </r>
  <r>
    <s v="ODR6029907764i"/>
    <s v="C223799L"/>
    <x v="4"/>
    <s v="P115324"/>
    <n v="84100"/>
    <n v="2"/>
    <n v="1682000"/>
    <n v="0"/>
    <n v="1682000"/>
    <n v="1"/>
    <x v="1"/>
    <n v="0"/>
    <n v="4"/>
    <d v="2021-11-22T00:00:00"/>
    <x v="1352"/>
    <n v="841000"/>
    <n v="59682"/>
    <x v="11"/>
    <s v="Payaxis"/>
    <n v="1562636"/>
    <n v="0.92903448275862066"/>
    <x v="2"/>
  </r>
  <r>
    <s v="ODR7689195270t"/>
    <s v="C164598L"/>
    <x v="61"/>
    <s v="P502965"/>
    <n v="168142"/>
    <n v="1"/>
    <n v="1681420"/>
    <n v="0"/>
    <n v="1681420"/>
    <n v="1"/>
    <x v="0"/>
    <n v="0"/>
    <n v="1"/>
    <d v="2021-10-23T00:00:00"/>
    <x v="1891"/>
    <n v="1681420"/>
    <n v="147958"/>
    <x v="14"/>
    <s v="cod"/>
    <n v="1533462"/>
    <n v="0.91200413935839941"/>
    <x v="2"/>
  </r>
  <r>
    <s v="ODR1531968023g"/>
    <s v="C476999L"/>
    <x v="336"/>
    <s v="P504505"/>
    <n v="167620"/>
    <n v="1"/>
    <n v="1676200"/>
    <n v="0"/>
    <n v="1676200"/>
    <n v="1"/>
    <x v="0"/>
    <n v="1"/>
    <n v="1"/>
    <d v="2022-03-14T00:00:00"/>
    <x v="1892"/>
    <n v="1676200"/>
    <n v="140766"/>
    <x v="8"/>
    <s v="cod"/>
    <n v="1535434"/>
    <n v="0.91602076124567477"/>
    <x v="2"/>
  </r>
  <r>
    <s v="ODR7624680809z"/>
    <s v="C792410L"/>
    <x v="272"/>
    <s v="P452759"/>
    <n v="55680"/>
    <n v="3"/>
    <n v="1670400"/>
    <n v="0"/>
    <n v="1670400"/>
    <n v="1"/>
    <x v="0"/>
    <n v="1"/>
    <n v="1"/>
    <d v="2021-07-09T00:00:00"/>
    <x v="1686"/>
    <n v="591600"/>
    <n v="44950"/>
    <x v="6"/>
    <s v="cod"/>
    <n v="1535550"/>
    <n v="0.91927083333333337"/>
    <x v="0"/>
  </r>
  <r>
    <s v="ODR3361400664f"/>
    <s v="C931640L"/>
    <x v="314"/>
    <s v="P345530"/>
    <n v="167040"/>
    <n v="1"/>
    <n v="1670400"/>
    <n v="0"/>
    <n v="1670400"/>
    <n v="1"/>
    <x v="0"/>
    <n v="1"/>
    <n v="1"/>
    <d v="2021-12-14T00:00:00"/>
    <x v="1893"/>
    <n v="1670400"/>
    <n v="101848"/>
    <x v="8"/>
    <s v="cod"/>
    <n v="1568552"/>
    <n v="0.93902777777777779"/>
    <x v="2"/>
  </r>
  <r>
    <s v="ODR8618664092m"/>
    <s v="C629303L"/>
    <x v="251"/>
    <s v="P446106"/>
    <n v="8352"/>
    <n v="20"/>
    <n v="1670400"/>
    <n v="0"/>
    <n v="1670400"/>
    <n v="1"/>
    <x v="0"/>
    <n v="0"/>
    <n v="1"/>
    <d v="2022-02-04T00:00:00"/>
    <x v="1894"/>
    <n v="83520"/>
    <n v="6322"/>
    <x v="11"/>
    <s v="cod"/>
    <n v="1543960"/>
    <n v="0.9243055555555556"/>
    <x v="0"/>
  </r>
  <r>
    <s v="ODR8368607631s"/>
    <s v="C883838L"/>
    <x v="245"/>
    <s v="P568444"/>
    <n v="18560"/>
    <n v="9"/>
    <n v="1670400"/>
    <n v="0"/>
    <n v="1670400"/>
    <n v="1"/>
    <x v="0"/>
    <n v="0"/>
    <n v="1"/>
    <d v="2022-02-26T00:00:00"/>
    <x v="1799"/>
    <n v="174000"/>
    <n v="15660"/>
    <x v="11"/>
    <s v="cod"/>
    <n v="1529460"/>
    <n v="0.91562500000000002"/>
    <x v="0"/>
  </r>
  <r>
    <s v="ODR5382228305t"/>
    <s v="C629303L"/>
    <x v="113"/>
    <s v="P446106"/>
    <n v="8352"/>
    <n v="20"/>
    <n v="1670400"/>
    <n v="0"/>
    <n v="1670400"/>
    <n v="1"/>
    <x v="0"/>
    <n v="0"/>
    <n v="1"/>
    <d v="2022-02-04T00:00:00"/>
    <x v="1894"/>
    <n v="83520"/>
    <n v="6322"/>
    <x v="11"/>
    <s v="cod"/>
    <n v="1543960"/>
    <n v="0.9243055555555556"/>
    <x v="0"/>
  </r>
  <r>
    <s v="ODR5359346756k"/>
    <s v="C629303L"/>
    <x v="380"/>
    <s v="P446106"/>
    <n v="8352"/>
    <n v="20"/>
    <n v="1670400"/>
    <n v="0"/>
    <n v="1670400"/>
    <n v="1"/>
    <x v="0"/>
    <n v="0"/>
    <n v="1"/>
    <d v="2022-02-04T00:00:00"/>
    <x v="1894"/>
    <n v="83520"/>
    <n v="6322"/>
    <x v="11"/>
    <s v="cod"/>
    <n v="1543960"/>
    <n v="0.9243055555555556"/>
    <x v="0"/>
  </r>
  <r>
    <s v="ODR9743998786g"/>
    <s v="C189167L"/>
    <x v="31"/>
    <s v="P632194"/>
    <n v="166866"/>
    <n v="1"/>
    <n v="1668660"/>
    <n v="0"/>
    <n v="1668660"/>
    <n v="1"/>
    <x v="0"/>
    <n v="1"/>
    <n v="1"/>
    <d v="2022-04-20T00:00:00"/>
    <x v="1895"/>
    <n v="1653000"/>
    <n v="130558"/>
    <x v="7"/>
    <s v="cod"/>
    <n v="1538102"/>
    <n v="0.92175877650330207"/>
    <x v="2"/>
  </r>
  <r>
    <s v="ODR9965694383m"/>
    <s v="C389393L"/>
    <x v="216"/>
    <s v="P786303"/>
    <n v="166750"/>
    <n v="1"/>
    <n v="1667500"/>
    <n v="0"/>
    <n v="1667500"/>
    <n v="1"/>
    <x v="0"/>
    <n v="1"/>
    <n v="1"/>
    <d v="2021-08-09T00:00:00"/>
    <x v="1896"/>
    <n v="1667500"/>
    <n v="140070"/>
    <x v="6"/>
    <s v="cod"/>
    <n v="1527430"/>
    <n v="0.91600000000000004"/>
    <x v="2"/>
  </r>
  <r>
    <s v="ODR1941776827y"/>
    <s v="C164598L"/>
    <x v="325"/>
    <s v="P431389"/>
    <n v="166460"/>
    <n v="1"/>
    <n v="1664600"/>
    <n v="0"/>
    <n v="1664600"/>
    <n v="1"/>
    <x v="0"/>
    <n v="1"/>
    <n v="1"/>
    <d v="2021-10-23T00:00:00"/>
    <x v="1897"/>
    <n v="1664600"/>
    <n v="128122"/>
    <x v="14"/>
    <s v="cod"/>
    <n v="1536478"/>
    <n v="0.92303135888501742"/>
    <x v="2"/>
  </r>
  <r>
    <s v="ODR5081223437g"/>
    <s v="C905299L"/>
    <x v="211"/>
    <s v="P530695"/>
    <n v="165764"/>
    <n v="1"/>
    <n v="1657640"/>
    <n v="0"/>
    <n v="1657640"/>
    <n v="1"/>
    <x v="0"/>
    <n v="0"/>
    <n v="1"/>
    <d v="2022-01-06T00:00:00"/>
    <x v="1898"/>
    <n v="1657640"/>
    <n v="101094"/>
    <x v="6"/>
    <s v="cod"/>
    <n v="1556546"/>
    <n v="0.93901329601119665"/>
    <x v="2"/>
  </r>
  <r>
    <s v="ODR5650676228i"/>
    <s v="C413943L"/>
    <x v="137"/>
    <s v="P205993"/>
    <n v="165300"/>
    <n v="1"/>
    <n v="1653000"/>
    <n v="0"/>
    <n v="1653000"/>
    <n v="1"/>
    <x v="0"/>
    <n v="1"/>
    <n v="1"/>
    <d v="2022-03-04T00:00:00"/>
    <x v="1899"/>
    <n v="1653000"/>
    <n v="135546"/>
    <x v="8"/>
    <s v="cod"/>
    <n v="1517454"/>
    <n v="0.91800000000000004"/>
    <x v="2"/>
  </r>
  <r>
    <s v="ODR8967263092q"/>
    <s v="C477975L"/>
    <x v="210"/>
    <s v="P904519"/>
    <n v="165300"/>
    <n v="1"/>
    <n v="1653000"/>
    <n v="0"/>
    <n v="1653000"/>
    <n v="1"/>
    <x v="0"/>
    <n v="1"/>
    <n v="10"/>
    <d v="2021-08-21T00:00:00"/>
    <x v="1900"/>
    <n v="1653000"/>
    <n v="112404"/>
    <x v="0"/>
    <s v="mcblite"/>
    <n v="1540596"/>
    <n v="0.93200000000000005"/>
    <x v="2"/>
  </r>
  <r>
    <s v="ODR6088794425x"/>
    <s v="C969876L"/>
    <x v="230"/>
    <s v="P904519"/>
    <n v="165300"/>
    <n v="1"/>
    <n v="1653000"/>
    <n v="0"/>
    <n v="1653000"/>
    <n v="1"/>
    <x v="0"/>
    <n v="1"/>
    <n v="10"/>
    <d v="2021-09-19T00:00:00"/>
    <x v="1900"/>
    <n v="1653000"/>
    <n v="112404"/>
    <x v="0"/>
    <s v="mcblite"/>
    <n v="1540596"/>
    <n v="0.93200000000000005"/>
    <x v="2"/>
  </r>
  <r>
    <s v="ODR3907785201j"/>
    <s v="C481253L"/>
    <x v="228"/>
    <s v="P380903"/>
    <n v="16530"/>
    <n v="10"/>
    <n v="1653000"/>
    <n v="0"/>
    <n v="1653000"/>
    <n v="1"/>
    <x v="0"/>
    <n v="0"/>
    <n v="1"/>
    <d v="2021-07-26T00:00:00"/>
    <x v="1901"/>
    <n v="165300"/>
    <n v="14848"/>
    <x v="11"/>
    <s v="cod"/>
    <n v="1504520"/>
    <n v="0.91017543859649119"/>
    <x v="0"/>
  </r>
  <r>
    <s v="ODR4051997329v"/>
    <s v="C485693L"/>
    <x v="58"/>
    <s v="P162593"/>
    <n v="33060"/>
    <n v="5"/>
    <n v="1653000"/>
    <n v="0"/>
    <n v="1653000"/>
    <n v="1"/>
    <x v="0"/>
    <n v="1"/>
    <n v="1"/>
    <d v="2021-07-02T00:00:00"/>
    <x v="1902"/>
    <n v="330600"/>
    <n v="20126"/>
    <x v="11"/>
    <s v="cod"/>
    <n v="1552370"/>
    <n v="0.93912280701754391"/>
    <x v="0"/>
  </r>
  <r>
    <s v="ODR3562718654l"/>
    <s v="C724739L"/>
    <x v="241"/>
    <s v="P950804"/>
    <n v="165300"/>
    <n v="1"/>
    <n v="1653000"/>
    <n v="0"/>
    <n v="1653000"/>
    <n v="1"/>
    <x v="0"/>
    <n v="0"/>
    <n v="1"/>
    <d v="2021-10-11T00:00:00"/>
    <x v="1903"/>
    <n v="1653000"/>
    <n v="125628"/>
    <x v="7"/>
    <s v="cod"/>
    <n v="1527372"/>
    <n v="0.92400000000000004"/>
    <x v="2"/>
  </r>
  <r>
    <s v="ODR5547528149w"/>
    <s v="C203966L"/>
    <x v="345"/>
    <s v="P853825"/>
    <n v="165300"/>
    <n v="1"/>
    <n v="1653000"/>
    <n v="0"/>
    <n v="1653000"/>
    <n v="1"/>
    <x v="0"/>
    <n v="1"/>
    <n v="1"/>
    <d v="2021-12-05T00:00:00"/>
    <x v="1904"/>
    <n v="1653000"/>
    <n v="128934"/>
    <x v="7"/>
    <s v="cod"/>
    <n v="1524066"/>
    <n v="0.92200000000000004"/>
    <x v="2"/>
  </r>
  <r>
    <s v="ODR9243905033t"/>
    <s v="C155618L"/>
    <x v="402"/>
    <s v="P184089"/>
    <n v="54520"/>
    <n v="3"/>
    <n v="1635600"/>
    <n v="0"/>
    <n v="1635600"/>
    <n v="1"/>
    <x v="0"/>
    <n v="0"/>
    <n v="1"/>
    <d v="2021-08-24T00:00:00"/>
    <x v="1905"/>
    <n v="783000"/>
    <n v="52432"/>
    <x v="3"/>
    <s v="cod"/>
    <n v="1478304"/>
    <n v="0.9038297872340425"/>
    <x v="2"/>
  </r>
  <r>
    <s v="ODR8666953061y"/>
    <s v="C922594L"/>
    <x v="306"/>
    <s v="P359151"/>
    <n v="54520"/>
    <n v="3"/>
    <n v="1635600"/>
    <n v="0"/>
    <n v="1635600"/>
    <n v="1"/>
    <x v="1"/>
    <n v="0"/>
    <n v="4"/>
    <d v="2021-12-04T00:00:00"/>
    <x v="1906"/>
    <n v="545200"/>
    <n v="43616"/>
    <x v="11"/>
    <s v="Payaxis"/>
    <n v="1504752"/>
    <n v="0.92"/>
    <x v="0"/>
  </r>
  <r>
    <s v="ODR7777307631z"/>
    <s v="C922594L"/>
    <x v="345"/>
    <s v="P359151"/>
    <n v="54520"/>
    <n v="3"/>
    <n v="1635600"/>
    <n v="0"/>
    <n v="1635600"/>
    <n v="1"/>
    <x v="1"/>
    <n v="0"/>
    <n v="4"/>
    <d v="2021-12-04T00:00:00"/>
    <x v="1906"/>
    <n v="545200"/>
    <n v="43616"/>
    <x v="11"/>
    <s v="Payaxis"/>
    <n v="1504752"/>
    <n v="0.92"/>
    <x v="0"/>
  </r>
  <r>
    <s v="ODR7897911744p"/>
    <s v="C922594L"/>
    <x v="308"/>
    <s v="P359151"/>
    <n v="54520"/>
    <n v="3"/>
    <n v="1635600"/>
    <n v="0"/>
    <n v="1635600"/>
    <n v="1"/>
    <x v="0"/>
    <n v="0"/>
    <n v="4"/>
    <d v="2021-12-04T00:00:00"/>
    <x v="1906"/>
    <n v="545200"/>
    <n v="43616"/>
    <x v="11"/>
    <s v="Payaxis"/>
    <n v="1504752"/>
    <n v="0.92"/>
    <x v="0"/>
  </r>
  <r>
    <s v="ODR8117239741w"/>
    <s v="C279695L"/>
    <x v="175"/>
    <s v="P264591"/>
    <n v="162400"/>
    <n v="1"/>
    <n v="1624000"/>
    <n v="0"/>
    <n v="1624000"/>
    <n v="1"/>
    <x v="1"/>
    <n v="0"/>
    <n v="9"/>
    <d v="2021-07-24T00:00:00"/>
    <x v="1907"/>
    <n v="1461600"/>
    <n v="106662"/>
    <x v="10"/>
    <s v="mygateway"/>
    <n v="1517338"/>
    <n v="0.93432142857142852"/>
    <x v="2"/>
  </r>
  <r>
    <s v="ODR4567669119b"/>
    <s v="C689062L"/>
    <x v="340"/>
    <s v="P264591"/>
    <n v="162400"/>
    <n v="1"/>
    <n v="1624000"/>
    <n v="0"/>
    <n v="1624000"/>
    <n v="1"/>
    <x v="1"/>
    <n v="0"/>
    <n v="4"/>
    <d v="2022-02-12T00:00:00"/>
    <x v="1907"/>
    <n v="1461600"/>
    <n v="106662"/>
    <x v="10"/>
    <s v="Payaxis"/>
    <n v="1517338"/>
    <n v="0.93432142857142852"/>
    <x v="2"/>
  </r>
  <r>
    <s v="ODR5995966529i"/>
    <s v="C476508L"/>
    <x v="87"/>
    <s v="P885558"/>
    <n v="81200"/>
    <n v="2"/>
    <n v="1624000"/>
    <n v="0"/>
    <n v="1624000"/>
    <n v="1"/>
    <x v="0"/>
    <n v="0"/>
    <n v="1"/>
    <d v="2021-08-19T00:00:00"/>
    <x v="1369"/>
    <n v="812000"/>
    <n v="52780"/>
    <x v="6"/>
    <s v="cod"/>
    <n v="1518440"/>
    <n v="0.93500000000000005"/>
    <x v="2"/>
  </r>
  <r>
    <s v="ODR1910151670u"/>
    <s v="C426893L"/>
    <x v="236"/>
    <s v="P993153"/>
    <n v="32480"/>
    <n v="5"/>
    <n v="1624000"/>
    <n v="0"/>
    <n v="1624000"/>
    <n v="1"/>
    <x v="0"/>
    <n v="1"/>
    <n v="1"/>
    <d v="2021-09-22T00:00:00"/>
    <x v="1908"/>
    <n v="324800"/>
    <n v="25636"/>
    <x v="6"/>
    <s v="cod"/>
    <n v="1495820"/>
    <n v="0.92107142857142854"/>
    <x v="0"/>
  </r>
  <r>
    <s v="ODR1149666725n"/>
    <s v="C637564L"/>
    <x v="130"/>
    <s v="P872485"/>
    <n v="162400"/>
    <n v="1"/>
    <n v="1624000"/>
    <n v="0"/>
    <n v="1624000"/>
    <n v="1"/>
    <x v="0"/>
    <n v="1"/>
    <n v="1"/>
    <d v="2022-08-11T00:00:00"/>
    <x v="1909"/>
    <n v="1624000"/>
    <n v="128296"/>
    <x v="6"/>
    <s v="cod"/>
    <n v="1495704"/>
    <n v="0.92100000000000004"/>
    <x v="2"/>
  </r>
  <r>
    <s v="ODR9639246715h"/>
    <s v="C601425L"/>
    <x v="359"/>
    <s v="P832721"/>
    <n v="81200"/>
    <n v="2"/>
    <n v="1624000"/>
    <n v="0"/>
    <n v="1624000"/>
    <n v="1"/>
    <x v="1"/>
    <n v="0"/>
    <n v="7"/>
    <d v="2022-06-13T00:00:00"/>
    <x v="1910"/>
    <n v="812000"/>
    <n v="52780"/>
    <x v="8"/>
    <s v="Easypay"/>
    <n v="1518440"/>
    <n v="0.93500000000000005"/>
    <x v="2"/>
  </r>
  <r>
    <s v="ODR1285928303f"/>
    <s v="C289850L"/>
    <x v="131"/>
    <s v="P214490"/>
    <n v="162400"/>
    <n v="1"/>
    <n v="1624000"/>
    <n v="0"/>
    <n v="1624000"/>
    <n v="1"/>
    <x v="0"/>
    <n v="1"/>
    <n v="1"/>
    <d v="2022-04-16T00:00:00"/>
    <x v="1911"/>
    <n v="1624000"/>
    <n v="128296"/>
    <x v="8"/>
    <s v="cod"/>
    <n v="1495704"/>
    <n v="0.92100000000000004"/>
    <x v="2"/>
  </r>
  <r>
    <s v="ODR9727789745u"/>
    <s v="C189126L"/>
    <x v="122"/>
    <s v="P214490"/>
    <n v="162400"/>
    <n v="1"/>
    <n v="1624000"/>
    <n v="0"/>
    <n v="1624000"/>
    <n v="1"/>
    <x v="0"/>
    <n v="0"/>
    <n v="1"/>
    <d v="2022-05-01T00:00:00"/>
    <x v="1911"/>
    <n v="1624000"/>
    <n v="128296"/>
    <x v="8"/>
    <s v="cod"/>
    <n v="1495704"/>
    <n v="0.92100000000000004"/>
    <x v="2"/>
  </r>
  <r>
    <s v="ODR6252152850p"/>
    <s v="C773952L"/>
    <x v="42"/>
    <s v="P113726"/>
    <n v="162400"/>
    <n v="1"/>
    <n v="1624000"/>
    <n v="0"/>
    <n v="1624000"/>
    <n v="1"/>
    <x v="0"/>
    <n v="1"/>
    <n v="1"/>
    <d v="2021-09-10T00:00:00"/>
    <x v="1912"/>
    <n v="1624000"/>
    <n v="131544"/>
    <x v="14"/>
    <s v="cod"/>
    <n v="1492456"/>
    <n v="0.91900000000000004"/>
    <x v="2"/>
  </r>
  <r>
    <s v="ODR9340744823k"/>
    <s v="C206269L"/>
    <x v="304"/>
    <s v="P709059"/>
    <n v="162400"/>
    <n v="1"/>
    <n v="1624000"/>
    <n v="0"/>
    <n v="1624000"/>
    <n v="1"/>
    <x v="1"/>
    <n v="0"/>
    <n v="4"/>
    <d v="2022-03-13T00:00:00"/>
    <x v="1913"/>
    <n v="1624000"/>
    <n v="102312"/>
    <x v="14"/>
    <s v="Payaxis"/>
    <n v="1521688"/>
    <n v="0.93700000000000006"/>
    <x v="2"/>
  </r>
  <r>
    <s v="ODR4243324561g"/>
    <s v="C734683L"/>
    <x v="261"/>
    <s v="P897820"/>
    <n v="162400"/>
    <n v="1"/>
    <n v="1624000"/>
    <n v="0"/>
    <n v="1624000"/>
    <n v="1"/>
    <x v="0"/>
    <n v="1"/>
    <n v="1"/>
    <d v="2022-04-16T00:00:00"/>
    <x v="1914"/>
    <n v="1624000"/>
    <n v="133168"/>
    <x v="14"/>
    <s v="cod"/>
    <n v="1490832"/>
    <n v="0.91800000000000004"/>
    <x v="2"/>
  </r>
  <r>
    <s v="ODR7115479663h"/>
    <s v="C980032L"/>
    <x v="220"/>
    <s v="P148077"/>
    <n v="162400"/>
    <n v="1"/>
    <n v="1624000"/>
    <n v="0"/>
    <n v="1624000"/>
    <n v="1"/>
    <x v="1"/>
    <n v="0"/>
    <n v="1"/>
    <d v="2021-08-18T00:00:00"/>
    <x v="1915"/>
    <n v="1624000"/>
    <n v="129920"/>
    <x v="9"/>
    <s v="cod"/>
    <n v="1494080"/>
    <n v="0.92"/>
    <x v="2"/>
  </r>
  <r>
    <s v="ODR4560476891c"/>
    <s v="C573345L"/>
    <x v="376"/>
    <s v="P121796"/>
    <n v="162400"/>
    <n v="1"/>
    <n v="1624000"/>
    <n v="0"/>
    <n v="1624000"/>
    <n v="1"/>
    <x v="0"/>
    <n v="1"/>
    <n v="1"/>
    <d v="2021-07-14T00:00:00"/>
    <x v="1916"/>
    <n v="1475520"/>
    <n v="128354"/>
    <x v="0"/>
    <s v="cod"/>
    <n v="1495646"/>
    <n v="0.92096428571428568"/>
    <x v="2"/>
  </r>
  <r>
    <s v="ODR6513964178q"/>
    <s v="C334923L"/>
    <x v="111"/>
    <s v="P510251"/>
    <n v="162400"/>
    <n v="1"/>
    <n v="1624000"/>
    <n v="0"/>
    <n v="1624000"/>
    <n v="1"/>
    <x v="0"/>
    <n v="1"/>
    <n v="1"/>
    <d v="2022-02-23T00:00:00"/>
    <x v="1917"/>
    <n v="1624000"/>
    <n v="142912"/>
    <x v="7"/>
    <s v="cod"/>
    <n v="1481088"/>
    <n v="0.91200000000000003"/>
    <x v="2"/>
  </r>
  <r>
    <s v="ODR1631252215p"/>
    <s v="C573345L"/>
    <x v="74"/>
    <s v="P830436"/>
    <n v="162284"/>
    <n v="1"/>
    <n v="1622840"/>
    <n v="0"/>
    <n v="1622840"/>
    <n v="1"/>
    <x v="0"/>
    <n v="1"/>
    <n v="1"/>
    <d v="2021-07-14T00:00:00"/>
    <x v="1918"/>
    <n v="1622840"/>
    <n v="131428"/>
    <x v="0"/>
    <s v="cod"/>
    <n v="1491412"/>
    <n v="0.91901358112937814"/>
    <x v="2"/>
  </r>
  <r>
    <s v="ODR7665542208n"/>
    <s v="C972737L"/>
    <x v="342"/>
    <s v="P636330"/>
    <n v="162226"/>
    <n v="1"/>
    <n v="1622260"/>
    <n v="0"/>
    <n v="1622260"/>
    <n v="1"/>
    <x v="0"/>
    <n v="1"/>
    <n v="1"/>
    <d v="2021-07-21T00:00:00"/>
    <x v="1919"/>
    <n v="1622260"/>
    <n v="108634"/>
    <x v="14"/>
    <s v="cod"/>
    <n v="1513626"/>
    <n v="0.9330353950661423"/>
    <x v="2"/>
  </r>
  <r>
    <s v="ODR7173660999d"/>
    <s v="C872421L"/>
    <x v="99"/>
    <s v="P932046"/>
    <n v="162110"/>
    <n v="1"/>
    <n v="1621100"/>
    <n v="0"/>
    <n v="1621100"/>
    <n v="1"/>
    <x v="0"/>
    <n v="1"/>
    <n v="1"/>
    <d v="2021-08-25T00:00:00"/>
    <x v="1920"/>
    <n v="1652420"/>
    <n v="138794"/>
    <x v="8"/>
    <s v="cod"/>
    <n v="1482306"/>
    <n v="0.91438282647584979"/>
    <x v="2"/>
  </r>
  <r>
    <s v="ODR4210683929j"/>
    <s v="C742339L"/>
    <x v="377"/>
    <s v="P769514"/>
    <n v="162110"/>
    <n v="1"/>
    <n v="1621100"/>
    <n v="0"/>
    <n v="1621100"/>
    <n v="1"/>
    <x v="1"/>
    <n v="0"/>
    <n v="8"/>
    <d v="2021-08-04T00:00:00"/>
    <x v="1921"/>
    <n v="1621100"/>
    <n v="105328"/>
    <x v="14"/>
    <s v="ublcreditcard"/>
    <n v="1515772"/>
    <n v="0.93502683363148476"/>
    <x v="2"/>
  </r>
  <r>
    <s v="ODR8162042243p"/>
    <s v="C662698L"/>
    <x v="147"/>
    <s v="P548795"/>
    <n v="162110"/>
    <n v="1"/>
    <n v="1621100"/>
    <n v="0"/>
    <n v="1621100"/>
    <n v="1"/>
    <x v="0"/>
    <n v="0"/>
    <n v="1"/>
    <d v="2022-05-06T00:00:00"/>
    <x v="1922"/>
    <n v="1621100"/>
    <n v="113448"/>
    <x v="9"/>
    <s v="cod"/>
    <n v="1507652"/>
    <n v="0.93001788908765648"/>
    <x v="2"/>
  </r>
  <r>
    <s v="ODR9650380250b"/>
    <s v="C887845L"/>
    <x v="288"/>
    <s v="P747406"/>
    <n v="162110"/>
    <n v="1"/>
    <n v="1621100"/>
    <n v="0"/>
    <n v="1621100"/>
    <n v="1"/>
    <x v="0"/>
    <n v="1"/>
    <n v="1"/>
    <d v="2021-07-06T00:00:00"/>
    <x v="1923"/>
    <n v="1621100"/>
    <n v="129688"/>
    <x v="12"/>
    <s v="cod"/>
    <n v="1491412"/>
    <n v="0.92"/>
    <x v="2"/>
  </r>
  <r>
    <s v="ODR4669983647g"/>
    <s v="C887845L"/>
    <x v="268"/>
    <s v="P747406"/>
    <n v="162110"/>
    <n v="1"/>
    <n v="1621100"/>
    <n v="0"/>
    <n v="1621100"/>
    <n v="1"/>
    <x v="0"/>
    <n v="0"/>
    <n v="1"/>
    <d v="2021-07-06T00:00:00"/>
    <x v="1923"/>
    <n v="1621100"/>
    <n v="129688"/>
    <x v="12"/>
    <s v="cod"/>
    <n v="1491412"/>
    <n v="0.92"/>
    <x v="2"/>
  </r>
  <r>
    <s v="ODR5442441916v"/>
    <s v="C177843L"/>
    <x v="378"/>
    <s v="P951813"/>
    <n v="20242"/>
    <n v="8"/>
    <n v="1619360"/>
    <n v="0"/>
    <n v="1619360"/>
    <n v="1"/>
    <x v="0"/>
    <n v="0"/>
    <n v="1"/>
    <d v="2021-07-12T00:00:00"/>
    <x v="1924"/>
    <n v="202420"/>
    <n v="12528"/>
    <x v="9"/>
    <s v="cod"/>
    <n v="1519136"/>
    <n v="0.93810888252148994"/>
    <x v="0"/>
  </r>
  <r>
    <s v="ODR3905394843n"/>
    <s v="C838657L"/>
    <x v="84"/>
    <s v="P512258"/>
    <n v="80910"/>
    <n v="2"/>
    <n v="1618200"/>
    <n v="0"/>
    <n v="1618200"/>
    <n v="1"/>
    <x v="1"/>
    <n v="0"/>
    <n v="7"/>
    <d v="2022-01-13T00:00:00"/>
    <x v="161"/>
    <n v="745300"/>
    <n v="49184"/>
    <x v="11"/>
    <s v="Easypay"/>
    <n v="1519832"/>
    <n v="0.93921146953405021"/>
    <x v="2"/>
  </r>
  <r>
    <s v="ODR1412242595a"/>
    <s v="C698317L"/>
    <x v="36"/>
    <s v="P512258"/>
    <n v="80910"/>
    <n v="2"/>
    <n v="1618200"/>
    <n v="0"/>
    <n v="1618200"/>
    <n v="1"/>
    <x v="1"/>
    <n v="0"/>
    <n v="4"/>
    <d v="2021-12-14T00:00:00"/>
    <x v="161"/>
    <n v="745300"/>
    <n v="49184"/>
    <x v="11"/>
    <s v="Payaxis"/>
    <n v="1519832"/>
    <n v="0.93921146953405021"/>
    <x v="2"/>
  </r>
  <r>
    <s v="ODR7764971141r"/>
    <s v="C838657L"/>
    <x v="86"/>
    <s v="P512258"/>
    <n v="80910"/>
    <n v="2"/>
    <n v="1618200"/>
    <n v="0"/>
    <n v="1618200"/>
    <n v="1"/>
    <x v="1"/>
    <n v="0"/>
    <n v="4"/>
    <d v="2022-01-13T00:00:00"/>
    <x v="161"/>
    <n v="745300"/>
    <n v="49184"/>
    <x v="11"/>
    <s v="Payaxis"/>
    <n v="1519832"/>
    <n v="0.93921146953405021"/>
    <x v="2"/>
  </r>
  <r>
    <s v="ODR1726293149y"/>
    <s v="C255099L"/>
    <x v="395"/>
    <s v="P749616"/>
    <n v="161762"/>
    <n v="1"/>
    <n v="1617620"/>
    <n v="0"/>
    <n v="1617620"/>
    <n v="1"/>
    <x v="1"/>
    <n v="0"/>
    <n v="7"/>
    <d v="2022-06-10T00:00:00"/>
    <x v="1925"/>
    <n v="1740000"/>
    <n v="149640"/>
    <x v="2"/>
    <s v="Easypay"/>
    <n v="1467980"/>
    <n v="0.90749372534958772"/>
    <x v="2"/>
  </r>
  <r>
    <s v="ODR7831630511o"/>
    <s v="C422949L"/>
    <x v="266"/>
    <s v="P293298"/>
    <n v="161298"/>
    <n v="1"/>
    <n v="1612980"/>
    <n v="0"/>
    <n v="1612980"/>
    <n v="1"/>
    <x v="0"/>
    <n v="0"/>
    <n v="1"/>
    <d v="2021-12-09T00:00:00"/>
    <x v="1926"/>
    <n v="1612980"/>
    <n v="127368"/>
    <x v="12"/>
    <s v="cod"/>
    <n v="1485612"/>
    <n v="0.92103559870550167"/>
    <x v="2"/>
  </r>
  <r>
    <s v="ODR8967381467v"/>
    <s v="C574921L"/>
    <x v="260"/>
    <s v="P724734"/>
    <n v="161182"/>
    <n v="1"/>
    <n v="1611820"/>
    <n v="0"/>
    <n v="1611820"/>
    <n v="1"/>
    <x v="0"/>
    <n v="1"/>
    <n v="1"/>
    <d v="2021-09-25T00:00:00"/>
    <x v="1927"/>
    <n v="1611820"/>
    <n v="103124"/>
    <x v="0"/>
    <s v="cod"/>
    <n v="1508696"/>
    <n v="0.93602015113350123"/>
    <x v="2"/>
  </r>
  <r>
    <s v="ODR8230789475w"/>
    <s v="C843559L"/>
    <x v="118"/>
    <s v="P724734"/>
    <n v="161182"/>
    <n v="1"/>
    <n v="1611820"/>
    <n v="0"/>
    <n v="1611820"/>
    <n v="1"/>
    <x v="0"/>
    <n v="0"/>
    <n v="1"/>
    <d v="2021-10-05T00:00:00"/>
    <x v="1927"/>
    <n v="1611820"/>
    <n v="103124"/>
    <x v="0"/>
    <s v="cod"/>
    <n v="1508696"/>
    <n v="0.93602015113350123"/>
    <x v="2"/>
  </r>
  <r>
    <s v="ODR5971933014d"/>
    <s v="C986058L"/>
    <x v="198"/>
    <s v="P243136"/>
    <n v="80330"/>
    <n v="2"/>
    <n v="1606600"/>
    <n v="0"/>
    <n v="1606600"/>
    <n v="1"/>
    <x v="0"/>
    <n v="1"/>
    <n v="1"/>
    <d v="2021-09-28T00:00:00"/>
    <x v="1374"/>
    <n v="803300"/>
    <n v="57014"/>
    <x v="14"/>
    <s v="cod"/>
    <n v="1492572"/>
    <n v="0.92902527075812269"/>
    <x v="2"/>
  </r>
  <r>
    <s v="ODR5367728733r"/>
    <s v="C720927L"/>
    <x v="373"/>
    <s v="P243136"/>
    <n v="80330"/>
    <n v="2"/>
    <n v="1606600"/>
    <n v="0"/>
    <n v="1606600"/>
    <n v="1"/>
    <x v="1"/>
    <n v="0"/>
    <n v="12"/>
    <d v="2021-07-17T00:00:00"/>
    <x v="1374"/>
    <n v="803300"/>
    <n v="57014"/>
    <x v="14"/>
    <s v="internetbanking"/>
    <n v="1492572"/>
    <n v="0.92902527075812269"/>
    <x v="2"/>
  </r>
  <r>
    <s v="ODR1444005543v"/>
    <s v="C330571L"/>
    <x v="41"/>
    <s v="P460079"/>
    <n v="160370"/>
    <n v="1"/>
    <n v="1603700"/>
    <n v="0"/>
    <n v="1603700"/>
    <n v="1"/>
    <x v="1"/>
    <n v="0"/>
    <n v="4"/>
    <d v="2022-01-21T00:00:00"/>
    <x v="1928"/>
    <n v="1603700"/>
    <n v="105792"/>
    <x v="9"/>
    <s v="Payaxis"/>
    <n v="1497908"/>
    <n v="0.93403254972875227"/>
    <x v="2"/>
  </r>
  <r>
    <s v="ODR9422782070g"/>
    <s v="C712032L"/>
    <x v="60"/>
    <s v="P449430"/>
    <n v="80040"/>
    <n v="2"/>
    <n v="1600800"/>
    <n v="0"/>
    <n v="1600800"/>
    <n v="1"/>
    <x v="0"/>
    <n v="1"/>
    <n v="1"/>
    <d v="2021-09-11T00:00:00"/>
    <x v="1929"/>
    <n v="800400"/>
    <n v="53592"/>
    <x v="8"/>
    <s v="cod"/>
    <n v="1493616"/>
    <n v="0.93304347826086953"/>
    <x v="2"/>
  </r>
  <r>
    <s v="ODR6403014974l"/>
    <s v="C115470L"/>
    <x v="214"/>
    <s v="P594075"/>
    <n v="160080"/>
    <n v="1"/>
    <n v="1600800"/>
    <n v="0"/>
    <n v="1600800"/>
    <n v="1"/>
    <x v="1"/>
    <n v="0"/>
    <n v="7"/>
    <d v="2022-06-11T00:00:00"/>
    <x v="1930"/>
    <n v="1600800"/>
    <n v="108808"/>
    <x v="0"/>
    <s v="Easypay"/>
    <n v="1491992"/>
    <n v="0.93202898550724633"/>
    <x v="2"/>
  </r>
  <r>
    <s v="ODR6130920021y"/>
    <s v="C643275L"/>
    <x v="250"/>
    <s v="P594075"/>
    <n v="160080"/>
    <n v="1"/>
    <n v="1600800"/>
    <n v="0"/>
    <n v="1600800"/>
    <n v="1"/>
    <x v="0"/>
    <n v="1"/>
    <n v="4"/>
    <d v="2021-09-28T00:00:00"/>
    <x v="1930"/>
    <n v="1600800"/>
    <n v="108808"/>
    <x v="0"/>
    <s v="Payaxis"/>
    <n v="1491992"/>
    <n v="0.93202898550724633"/>
    <x v="2"/>
  </r>
  <r>
    <s v="ODR6365114718d"/>
    <s v="C407728L"/>
    <x v="219"/>
    <s v="P444930"/>
    <n v="159790"/>
    <n v="1"/>
    <n v="1597900"/>
    <n v="0"/>
    <n v="1597900"/>
    <n v="1"/>
    <x v="0"/>
    <n v="1"/>
    <n v="1"/>
    <d v="2021-10-27T00:00:00"/>
    <x v="193"/>
    <n v="1597900"/>
    <n v="95874"/>
    <x v="6"/>
    <s v="cod"/>
    <n v="1502026"/>
    <n v="0.94"/>
    <x v="2"/>
  </r>
  <r>
    <s v="ODR6860141642d"/>
    <s v="C117972L"/>
    <x v="315"/>
    <s v="P314259"/>
    <n v="79750"/>
    <n v="2"/>
    <n v="1595000"/>
    <n v="0"/>
    <n v="1595000"/>
    <n v="1"/>
    <x v="0"/>
    <n v="0"/>
    <n v="1"/>
    <d v="2021-07-08T00:00:00"/>
    <x v="1931"/>
    <n v="797500"/>
    <n v="64554"/>
    <x v="3"/>
    <s v="cod"/>
    <n v="1465892"/>
    <n v="0.91905454545454546"/>
    <x v="2"/>
  </r>
  <r>
    <s v="ODR3591590545r"/>
    <s v="C913444L"/>
    <x v="275"/>
    <s v="P314259"/>
    <n v="79750"/>
    <n v="2"/>
    <n v="1595000"/>
    <n v="0"/>
    <n v="1595000"/>
    <n v="1"/>
    <x v="0"/>
    <n v="1"/>
    <n v="1"/>
    <d v="2021-07-15T00:00:00"/>
    <x v="1931"/>
    <n v="797500"/>
    <n v="64554"/>
    <x v="3"/>
    <s v="cod"/>
    <n v="1465892"/>
    <n v="0.91905454545454546"/>
    <x v="2"/>
  </r>
  <r>
    <s v="ODR7290078208t"/>
    <s v="C505515L"/>
    <x v="152"/>
    <s v="P314259"/>
    <n v="79750"/>
    <n v="2"/>
    <n v="1595000"/>
    <n v="0"/>
    <n v="1595000"/>
    <n v="1"/>
    <x v="0"/>
    <n v="1"/>
    <n v="1"/>
    <d v="2021-07-28T00:00:00"/>
    <x v="1931"/>
    <n v="797500"/>
    <n v="64554"/>
    <x v="3"/>
    <s v="cod"/>
    <n v="1465892"/>
    <n v="0.91905454545454546"/>
    <x v="2"/>
  </r>
  <r>
    <s v="ODR6414760104f"/>
    <s v="C120112L"/>
    <x v="383"/>
    <s v="P314259"/>
    <n v="79750"/>
    <n v="2"/>
    <n v="1595000"/>
    <n v="0"/>
    <n v="1595000"/>
    <n v="1"/>
    <x v="1"/>
    <n v="0"/>
    <n v="1"/>
    <d v="2021-08-13T00:00:00"/>
    <x v="1931"/>
    <n v="797500"/>
    <n v="64554"/>
    <x v="3"/>
    <s v="cod"/>
    <n v="1465892"/>
    <n v="0.91905454545454546"/>
    <x v="2"/>
  </r>
  <r>
    <s v="ODR3296525562w"/>
    <s v="C895286L"/>
    <x v="382"/>
    <s v="P851255"/>
    <n v="159500"/>
    <n v="1"/>
    <n v="1595000"/>
    <n v="0"/>
    <n v="1595000"/>
    <n v="1"/>
    <x v="0"/>
    <n v="1"/>
    <n v="1"/>
    <d v="2021-07-16T00:00:00"/>
    <x v="1932"/>
    <n v="1595000"/>
    <n v="100456"/>
    <x v="6"/>
    <s v="cod"/>
    <n v="1494544"/>
    <n v="0.93701818181818186"/>
    <x v="2"/>
  </r>
  <r>
    <s v="ODR4281246201h"/>
    <s v="C895286L"/>
    <x v="350"/>
    <s v="P851255"/>
    <n v="159500"/>
    <n v="1"/>
    <n v="1595000"/>
    <n v="0"/>
    <n v="1595000"/>
    <n v="1"/>
    <x v="0"/>
    <n v="1"/>
    <n v="1"/>
    <d v="2021-07-16T00:00:00"/>
    <x v="1932"/>
    <n v="1595000"/>
    <n v="100456"/>
    <x v="6"/>
    <s v="cod"/>
    <n v="1494544"/>
    <n v="0.93701818181818186"/>
    <x v="2"/>
  </r>
  <r>
    <s v="ODR1217611672v"/>
    <s v="C701732L"/>
    <x v="338"/>
    <s v="P851255"/>
    <n v="159500"/>
    <n v="1"/>
    <n v="1595000"/>
    <n v="0"/>
    <n v="1595000"/>
    <n v="1"/>
    <x v="0"/>
    <n v="1"/>
    <n v="1"/>
    <d v="2021-12-03T00:00:00"/>
    <x v="1932"/>
    <n v="1595000"/>
    <n v="100456"/>
    <x v="6"/>
    <s v="cod"/>
    <n v="1494544"/>
    <n v="0.93701818181818186"/>
    <x v="2"/>
  </r>
  <r>
    <s v="ODR1786845519e"/>
    <s v="C273843L"/>
    <x v="195"/>
    <s v="P608322"/>
    <n v="159500"/>
    <n v="1"/>
    <n v="1595000"/>
    <n v="0"/>
    <n v="1595000"/>
    <n v="1"/>
    <x v="0"/>
    <n v="1"/>
    <n v="1"/>
    <d v="2022-04-20T00:00:00"/>
    <x v="1933"/>
    <n v="1350240"/>
    <n v="97208"/>
    <x v="6"/>
    <s v="cod"/>
    <n v="1497792"/>
    <n v="0.93905454545454548"/>
    <x v="2"/>
  </r>
  <r>
    <s v="ODR3241165894m"/>
    <s v="C341015L"/>
    <x v="75"/>
    <s v="P320550"/>
    <n v="159500"/>
    <n v="1"/>
    <n v="1595000"/>
    <n v="0"/>
    <n v="1595000"/>
    <n v="1"/>
    <x v="0"/>
    <n v="1"/>
    <n v="7"/>
    <d v="2022-06-18T00:00:00"/>
    <x v="1934"/>
    <n v="1595000"/>
    <n v="97266"/>
    <x v="6"/>
    <s v="Easypay"/>
    <n v="1497734"/>
    <n v="0.93901818181818186"/>
    <x v="2"/>
  </r>
  <r>
    <s v="ODR8625214919t"/>
    <s v="C341015L"/>
    <x v="52"/>
    <s v="P320550"/>
    <n v="159500"/>
    <n v="1"/>
    <n v="1595000"/>
    <n v="0"/>
    <n v="1595000"/>
    <n v="1"/>
    <x v="1"/>
    <n v="0"/>
    <n v="13"/>
    <d v="2022-06-18T00:00:00"/>
    <x v="1934"/>
    <n v="1595000"/>
    <n v="97266"/>
    <x v="6"/>
    <s v="Easypay_MA"/>
    <n v="1497734"/>
    <n v="0.93901818181818186"/>
    <x v="2"/>
  </r>
  <r>
    <s v="ODR1116457650x"/>
    <s v="C517907L"/>
    <x v="63"/>
    <s v="P320550"/>
    <n v="159500"/>
    <n v="1"/>
    <n v="1595000"/>
    <n v="0"/>
    <n v="1595000"/>
    <n v="1"/>
    <x v="0"/>
    <n v="1"/>
    <n v="1"/>
    <d v="2022-08-15T00:00:00"/>
    <x v="1934"/>
    <n v="1595000"/>
    <n v="97266"/>
    <x v="6"/>
    <s v="cod"/>
    <n v="1497734"/>
    <n v="0.93901818181818186"/>
    <x v="2"/>
  </r>
  <r>
    <s v="ODR5248522535t"/>
    <s v="C908490L"/>
    <x v="144"/>
    <s v="P373484"/>
    <n v="159500"/>
    <n v="1"/>
    <n v="1595000"/>
    <n v="0"/>
    <n v="1595000"/>
    <n v="1"/>
    <x v="0"/>
    <n v="1"/>
    <n v="1"/>
    <d v="2021-08-28T00:00:00"/>
    <x v="1935"/>
    <n v="1595000"/>
    <n v="98890"/>
    <x v="12"/>
    <s v="cod"/>
    <n v="1496110"/>
    <n v="0.93799999999999994"/>
    <x v="2"/>
  </r>
  <r>
    <s v="ODR5173666738v"/>
    <s v="C481253L"/>
    <x v="59"/>
    <s v="P194795"/>
    <n v="3190"/>
    <n v="50"/>
    <n v="1595000"/>
    <n v="0"/>
    <n v="1595000"/>
    <n v="1"/>
    <x v="0"/>
    <n v="1"/>
    <n v="1"/>
    <d v="2021-07-26T00:00:00"/>
    <x v="1936"/>
    <n v="31900"/>
    <n v="2610"/>
    <x v="11"/>
    <s v="cod"/>
    <n v="1464500"/>
    <n v="0.91818181818181821"/>
    <x v="0"/>
  </r>
  <r>
    <s v="ODR1706912486n"/>
    <s v="C481253L"/>
    <x v="280"/>
    <s v="P194795"/>
    <n v="3190"/>
    <n v="50"/>
    <n v="1595000"/>
    <n v="0"/>
    <n v="1595000"/>
    <n v="1"/>
    <x v="0"/>
    <n v="1"/>
    <n v="1"/>
    <d v="2021-07-26T00:00:00"/>
    <x v="1936"/>
    <n v="31900"/>
    <n v="2610"/>
    <x v="11"/>
    <s v="cod"/>
    <n v="1464500"/>
    <n v="0.91818181818181821"/>
    <x v="0"/>
  </r>
  <r>
    <s v="ODR9508267806t"/>
    <s v="C673858L"/>
    <x v="379"/>
    <s v="P562355"/>
    <n v="31900"/>
    <n v="5"/>
    <n v="1595000"/>
    <n v="0"/>
    <n v="1595000"/>
    <n v="1"/>
    <x v="1"/>
    <n v="0"/>
    <n v="4"/>
    <d v="2021-09-03T00:00:00"/>
    <x v="1383"/>
    <n v="319000"/>
    <n v="23896"/>
    <x v="5"/>
    <s v="Payaxis"/>
    <n v="1475520"/>
    <n v="0.92509090909090907"/>
    <x v="0"/>
  </r>
  <r>
    <s v="ODR4101331843z"/>
    <s v="C931803L"/>
    <x v="373"/>
    <s v="P811364"/>
    <n v="159500"/>
    <n v="1"/>
    <n v="1595000"/>
    <n v="0"/>
    <n v="1595000"/>
    <n v="1"/>
    <x v="0"/>
    <n v="1"/>
    <n v="1"/>
    <d v="2021-08-07T00:00:00"/>
    <x v="1937"/>
    <n v="1356040"/>
    <n v="86768"/>
    <x v="7"/>
    <s v="cod"/>
    <n v="1508232"/>
    <n v="0.9456"/>
    <x v="2"/>
  </r>
  <r>
    <s v="ODR1942091849n"/>
    <s v="C515428L"/>
    <x v="229"/>
    <s v="P466910"/>
    <n v="159500"/>
    <n v="1"/>
    <n v="1595000"/>
    <n v="0"/>
    <n v="1595000"/>
    <n v="1"/>
    <x v="0"/>
    <n v="1"/>
    <n v="1"/>
    <d v="2021-08-22T00:00:00"/>
    <x v="1938"/>
    <n v="797500"/>
    <n v="70934"/>
    <x v="7"/>
    <s v="cod"/>
    <n v="1524066"/>
    <n v="0.95552727272727278"/>
    <x v="2"/>
  </r>
  <r>
    <s v="ODR8434452258j"/>
    <s v="C259604L"/>
    <x v="183"/>
    <s v="P100885"/>
    <n v="79692"/>
    <n v="2"/>
    <n v="1593840"/>
    <n v="0"/>
    <n v="1593840"/>
    <n v="1"/>
    <x v="0"/>
    <n v="1"/>
    <n v="1"/>
    <d v="2021-12-20T00:00:00"/>
    <x v="1939"/>
    <n v="796920"/>
    <n v="53360"/>
    <x v="10"/>
    <s v="cod"/>
    <n v="1487120"/>
    <n v="0.93304221251819508"/>
    <x v="2"/>
  </r>
  <r>
    <s v="ODR5750337229h"/>
    <s v="C412936L"/>
    <x v="223"/>
    <s v="P496204"/>
    <n v="52780"/>
    <n v="3"/>
    <n v="1583400"/>
    <n v="0"/>
    <n v="1583400"/>
    <n v="1"/>
    <x v="0"/>
    <n v="0"/>
    <n v="1"/>
    <d v="2021-07-16T00:00:00"/>
    <x v="1940"/>
    <n v="527800"/>
    <n v="35322"/>
    <x v="8"/>
    <s v="cod"/>
    <n v="1477434"/>
    <n v="0.93307692307692303"/>
    <x v="0"/>
  </r>
  <r>
    <s v="ODR2531211023i"/>
    <s v="C985354L"/>
    <x v="295"/>
    <s v="P635238"/>
    <n v="157528"/>
    <n v="1"/>
    <n v="1575280"/>
    <n v="0"/>
    <n v="1575280"/>
    <n v="1"/>
    <x v="0"/>
    <n v="1"/>
    <n v="1"/>
    <d v="2021-10-02T00:00:00"/>
    <x v="1941"/>
    <n v="1575280"/>
    <n v="108692"/>
    <x v="7"/>
    <s v="cod"/>
    <n v="1466588"/>
    <n v="0.9310014727540501"/>
    <x v="2"/>
  </r>
  <r>
    <s v="ODR5172489518w"/>
    <s v="C220444L"/>
    <x v="284"/>
    <s v="P766552"/>
    <n v="156600"/>
    <n v="1"/>
    <n v="1566000"/>
    <n v="0"/>
    <n v="1566000"/>
    <n v="1"/>
    <x v="0"/>
    <n v="1"/>
    <n v="1"/>
    <d v="2021-08-02T00:00:00"/>
    <x v="1942"/>
    <n v="1479000"/>
    <n v="90190"/>
    <x v="10"/>
    <s v="cod"/>
    <n v="1475810"/>
    <n v="0.94240740740740736"/>
    <x v="2"/>
  </r>
  <r>
    <s v="ODR7734832577d"/>
    <s v="C747459L"/>
    <x v="220"/>
    <s v="P489854"/>
    <n v="17400"/>
    <n v="9"/>
    <n v="1566000"/>
    <n v="0"/>
    <n v="1566000"/>
    <n v="1"/>
    <x v="0"/>
    <n v="1"/>
    <n v="1"/>
    <d v="2021-08-07T00:00:00"/>
    <x v="1317"/>
    <n v="174000"/>
    <n v="13398"/>
    <x v="13"/>
    <s v="cod"/>
    <n v="1445418"/>
    <n v="0.92300000000000004"/>
    <x v="0"/>
  </r>
  <r>
    <s v="ODR6143693075q"/>
    <s v="C579215L"/>
    <x v="95"/>
    <s v="P580534"/>
    <n v="156600"/>
    <n v="1"/>
    <n v="1566000"/>
    <n v="0"/>
    <n v="1566000"/>
    <n v="1"/>
    <x v="1"/>
    <n v="0"/>
    <n v="2"/>
    <d v="2022-02-12T00:00:00"/>
    <x v="1943"/>
    <n v="1566000"/>
    <n v="106488"/>
    <x v="6"/>
    <s v="jazzvoucher"/>
    <n v="1459512"/>
    <n v="0.93200000000000005"/>
    <x v="2"/>
  </r>
  <r>
    <s v="ODR2599905283n"/>
    <s v="C579215L"/>
    <x v="253"/>
    <s v="P580534"/>
    <n v="156600"/>
    <n v="1"/>
    <n v="1566000"/>
    <n v="0"/>
    <n v="1566000"/>
    <n v="1"/>
    <x v="0"/>
    <n v="1"/>
    <n v="2"/>
    <d v="2022-02-12T00:00:00"/>
    <x v="1943"/>
    <n v="1566000"/>
    <n v="106488"/>
    <x v="6"/>
    <s v="jazzvoucher"/>
    <n v="1459512"/>
    <n v="0.93200000000000005"/>
    <x v="2"/>
  </r>
  <r>
    <s v="ODR8468467532k"/>
    <s v="C966663L"/>
    <x v="305"/>
    <s v="P580534"/>
    <n v="156600"/>
    <n v="1"/>
    <n v="1566000"/>
    <n v="0"/>
    <n v="1566000"/>
    <n v="1"/>
    <x v="0"/>
    <n v="1"/>
    <n v="1"/>
    <d v="2022-02-23T00:00:00"/>
    <x v="1943"/>
    <n v="1566000"/>
    <n v="106488"/>
    <x v="6"/>
    <s v="cod"/>
    <n v="1459512"/>
    <n v="0.93200000000000005"/>
    <x v="2"/>
  </r>
  <r>
    <s v="ODR1357025191q"/>
    <s v="C527394L"/>
    <x v="198"/>
    <s v="P764200"/>
    <n v="156600"/>
    <n v="1"/>
    <n v="1566000"/>
    <n v="0"/>
    <n v="1566000"/>
    <n v="1"/>
    <x v="0"/>
    <n v="0"/>
    <n v="1"/>
    <d v="2021-09-14T00:00:00"/>
    <x v="1944"/>
    <n v="1566000"/>
    <n v="117450"/>
    <x v="8"/>
    <s v="cod"/>
    <n v="1448550"/>
    <n v="0.92500000000000004"/>
    <x v="2"/>
  </r>
  <r>
    <s v="ODR3771688784d"/>
    <s v="C263110L"/>
    <x v="366"/>
    <s v="P183544"/>
    <n v="156600"/>
    <n v="1"/>
    <n v="1566000"/>
    <n v="0"/>
    <n v="1566000"/>
    <n v="1"/>
    <x v="0"/>
    <n v="1"/>
    <n v="3"/>
    <d v="2022-05-26T00:00:00"/>
    <x v="1945"/>
    <n v="1174500"/>
    <n v="93960"/>
    <x v="8"/>
    <s v="customercredit"/>
    <n v="1472040"/>
    <n v="0.94"/>
    <x v="2"/>
  </r>
  <r>
    <s v="ODR5080226844d"/>
    <s v="C631361L"/>
    <x v="103"/>
    <s v="P826388"/>
    <n v="156600"/>
    <n v="1"/>
    <n v="1566000"/>
    <n v="0"/>
    <n v="1566000"/>
    <n v="1"/>
    <x v="0"/>
    <n v="0"/>
    <n v="1"/>
    <d v="2021-07-15T00:00:00"/>
    <x v="1946"/>
    <n v="1566000"/>
    <n v="134676"/>
    <x v="14"/>
    <s v="cod"/>
    <n v="1431324"/>
    <n v="0.91400000000000003"/>
    <x v="2"/>
  </r>
  <r>
    <s v="ODR3118684023j"/>
    <s v="C690107L"/>
    <x v="291"/>
    <s v="P364174"/>
    <n v="156600"/>
    <n v="1"/>
    <n v="1566000"/>
    <n v="0"/>
    <n v="1566000"/>
    <n v="1"/>
    <x v="0"/>
    <n v="0"/>
    <n v="1"/>
    <d v="2022-02-22T00:00:00"/>
    <x v="1947"/>
    <n v="1566000"/>
    <n v="97092"/>
    <x v="12"/>
    <s v="cod"/>
    <n v="1468908"/>
    <n v="0.93799999999999994"/>
    <x v="2"/>
  </r>
  <r>
    <s v="ODR4913507412x"/>
    <s v="C642828L"/>
    <x v="6"/>
    <s v="P577811"/>
    <n v="156600"/>
    <n v="1"/>
    <n v="1566000"/>
    <n v="0"/>
    <n v="1566000"/>
    <n v="1"/>
    <x v="0"/>
    <n v="0"/>
    <n v="1"/>
    <d v="2021-08-14T00:00:00"/>
    <x v="1948"/>
    <n v="1566000"/>
    <n v="108054"/>
    <x v="11"/>
    <s v="cod"/>
    <n v="1457946"/>
    <n v="0.93100000000000005"/>
    <x v="2"/>
  </r>
  <r>
    <s v="ODR7072700084x"/>
    <s v="C825216L"/>
    <x v="174"/>
    <s v="P128365"/>
    <n v="156542"/>
    <n v="1"/>
    <n v="1565420"/>
    <n v="0"/>
    <n v="1565420"/>
    <n v="1"/>
    <x v="0"/>
    <n v="1"/>
    <n v="1"/>
    <d v="2021-07-10T00:00:00"/>
    <x v="1949"/>
    <n v="1565420"/>
    <n v="120524"/>
    <x v="8"/>
    <s v="cod"/>
    <n v="1444896"/>
    <n v="0.92300852167469438"/>
    <x v="2"/>
  </r>
  <r>
    <s v="ODR7168416714r"/>
    <s v="C649461L"/>
    <x v="407"/>
    <s v="P783124"/>
    <n v="156542"/>
    <n v="1"/>
    <n v="1565420"/>
    <n v="0"/>
    <n v="1565420"/>
    <n v="1"/>
    <x v="0"/>
    <n v="0"/>
    <n v="1"/>
    <d v="2021-07-21T00:00:00"/>
    <x v="1950"/>
    <n v="1565420"/>
    <n v="134618"/>
    <x v="8"/>
    <s v="cod"/>
    <n v="1430802"/>
    <n v="0.91400518710633571"/>
    <x v="2"/>
  </r>
  <r>
    <s v="ODR1544459283v"/>
    <s v="C215028L"/>
    <x v="173"/>
    <s v="P918949"/>
    <n v="156542"/>
    <n v="1"/>
    <n v="1565420"/>
    <n v="0"/>
    <n v="1565420"/>
    <n v="1"/>
    <x v="0"/>
    <n v="0"/>
    <n v="1"/>
    <d v="2021-12-05T00:00:00"/>
    <x v="1951"/>
    <n v="1565420"/>
    <n v="125222"/>
    <x v="14"/>
    <s v="cod"/>
    <n v="1440198"/>
    <n v="0.92000741015190812"/>
    <x v="2"/>
  </r>
  <r>
    <s v="ODR8344001190l"/>
    <s v="C972737L"/>
    <x v="326"/>
    <s v="P102799"/>
    <n v="156542"/>
    <n v="1"/>
    <n v="1565420"/>
    <n v="0"/>
    <n v="1565420"/>
    <n v="1"/>
    <x v="0"/>
    <n v="0"/>
    <n v="1"/>
    <d v="2021-07-21T00:00:00"/>
    <x v="1952"/>
    <n v="1565420"/>
    <n v="137750"/>
    <x v="14"/>
    <s v="cod"/>
    <n v="1427670"/>
    <n v="0.91200444609114484"/>
    <x v="2"/>
  </r>
  <r>
    <s v="ODR8879871293s"/>
    <s v="C274315L"/>
    <x v="375"/>
    <s v="P202743"/>
    <n v="156542"/>
    <n v="1"/>
    <n v="1565420"/>
    <n v="0"/>
    <n v="1565420"/>
    <n v="1"/>
    <x v="0"/>
    <n v="1"/>
    <n v="4"/>
    <d v="2021-09-13T00:00:00"/>
    <x v="1953"/>
    <n v="1565420"/>
    <n v="98600"/>
    <x v="9"/>
    <s v="Payaxis"/>
    <n v="1466820"/>
    <n v="0.93701370878102996"/>
    <x v="2"/>
  </r>
  <r>
    <s v="ODR4354513924l"/>
    <s v="C374672L"/>
    <x v="217"/>
    <s v="P636413"/>
    <n v="156542"/>
    <n v="1"/>
    <n v="1565420"/>
    <n v="0"/>
    <n v="1565420"/>
    <n v="1"/>
    <x v="0"/>
    <n v="0"/>
    <n v="1"/>
    <d v="2021-07-17T00:00:00"/>
    <x v="1954"/>
    <n v="1565420"/>
    <n v="98600"/>
    <x v="9"/>
    <s v="cod"/>
    <n v="1466820"/>
    <n v="0.93701370878102996"/>
    <x v="2"/>
  </r>
  <r>
    <s v="ODR2518729280t"/>
    <s v="C210771L"/>
    <x v="263"/>
    <s v="P139241"/>
    <n v="156542"/>
    <n v="1"/>
    <n v="1565420"/>
    <n v="0"/>
    <n v="1565420"/>
    <n v="1"/>
    <x v="0"/>
    <n v="0"/>
    <n v="1"/>
    <d v="2022-07-04T00:00:00"/>
    <x v="1955"/>
    <n v="1565420"/>
    <n v="125222"/>
    <x v="9"/>
    <s v="cod"/>
    <n v="1440198"/>
    <n v="0.92000741015190812"/>
    <x v="2"/>
  </r>
  <r>
    <s v="ODR9391290614x"/>
    <s v="C813844L"/>
    <x v="311"/>
    <s v="P242143"/>
    <n v="52142"/>
    <n v="3"/>
    <n v="1564260"/>
    <n v="0"/>
    <n v="1564260"/>
    <n v="1"/>
    <x v="0"/>
    <n v="1"/>
    <n v="1"/>
    <d v="2021-08-05T00:00:00"/>
    <x v="1575"/>
    <n v="405420"/>
    <n v="24708"/>
    <x v="8"/>
    <s v="cod"/>
    <n v="1490136"/>
    <n v="0.95261401557285874"/>
    <x v="0"/>
  </r>
  <r>
    <s v="ODR8134332653p"/>
    <s v="C827195L"/>
    <x v="135"/>
    <s v="P253776"/>
    <n v="52142"/>
    <n v="3"/>
    <n v="1564260"/>
    <n v="0"/>
    <n v="1564260"/>
    <n v="1"/>
    <x v="0"/>
    <n v="0"/>
    <n v="1"/>
    <d v="2022-05-23T00:00:00"/>
    <x v="1956"/>
    <n v="521420"/>
    <n v="40658"/>
    <x v="5"/>
    <s v="cod"/>
    <n v="1442286"/>
    <n v="0.92202447163515022"/>
    <x v="0"/>
  </r>
  <r>
    <s v="ODR3687719004r"/>
    <s v="C414773L"/>
    <x v="38"/>
    <s v="P708097"/>
    <n v="156310"/>
    <n v="1"/>
    <n v="1563100"/>
    <n v="0"/>
    <n v="1563100"/>
    <n v="1"/>
    <x v="1"/>
    <n v="0"/>
    <n v="1"/>
    <d v="2022-06-16T00:00:00"/>
    <x v="1957"/>
    <n v="1563100"/>
    <n v="118784"/>
    <x v="14"/>
    <s v="cod"/>
    <n v="1444316"/>
    <n v="0.92400742115027834"/>
    <x v="2"/>
  </r>
  <r>
    <s v="ODR4096758350j"/>
    <s v="C595892L"/>
    <x v="109"/>
    <s v="P600664"/>
    <n v="78010"/>
    <n v="2"/>
    <n v="1560200"/>
    <n v="0"/>
    <n v="1560200"/>
    <n v="1"/>
    <x v="0"/>
    <n v="1"/>
    <n v="1"/>
    <d v="2021-10-18T00:00:00"/>
    <x v="1958"/>
    <n v="780100"/>
    <n v="50692"/>
    <x v="14"/>
    <s v="cod"/>
    <n v="1458816"/>
    <n v="0.93501858736059484"/>
    <x v="2"/>
  </r>
  <r>
    <s v="ODR9954756532g"/>
    <s v="C194207L"/>
    <x v="64"/>
    <s v="P188145"/>
    <n v="156020"/>
    <n v="1"/>
    <n v="1560200"/>
    <n v="0"/>
    <n v="1560200"/>
    <n v="1"/>
    <x v="0"/>
    <n v="1"/>
    <n v="1"/>
    <d v="2021-11-28T00:00:00"/>
    <x v="1959"/>
    <n v="1560200"/>
    <n v="115420"/>
    <x v="0"/>
    <s v="cod"/>
    <n v="1444780"/>
    <n v="0.92602230483271375"/>
    <x v="2"/>
  </r>
  <r>
    <s v="ODR8035551702q"/>
    <s v="C245955L"/>
    <x v="214"/>
    <s v="P258090"/>
    <n v="154860"/>
    <n v="1"/>
    <n v="1548600"/>
    <n v="0"/>
    <n v="1548600"/>
    <n v="1"/>
    <x v="0"/>
    <n v="1"/>
    <n v="1"/>
    <d v="2021-07-23T00:00:00"/>
    <x v="1960"/>
    <n v="1548600"/>
    <n v="92916"/>
    <x v="8"/>
    <s v="cod"/>
    <n v="1455684"/>
    <n v="0.94"/>
    <x v="2"/>
  </r>
  <r>
    <s v="ODR4251189690d"/>
    <s v="C179018L"/>
    <x v="363"/>
    <s v="P371728"/>
    <n v="51620"/>
    <n v="3"/>
    <n v="1548600"/>
    <n v="0"/>
    <n v="1548600"/>
    <n v="1"/>
    <x v="0"/>
    <n v="1"/>
    <n v="1"/>
    <d v="2021-07-14T00:00:00"/>
    <x v="1961"/>
    <n v="516200"/>
    <n v="35090"/>
    <x v="12"/>
    <s v="cod"/>
    <n v="1443330"/>
    <n v="0.93202247191011234"/>
    <x v="0"/>
  </r>
  <r>
    <s v="ODR9793100468r"/>
    <s v="C650808L"/>
    <x v="25"/>
    <s v="P270938"/>
    <n v="154280"/>
    <n v="1"/>
    <n v="1542800"/>
    <n v="0"/>
    <n v="1542800"/>
    <n v="1"/>
    <x v="0"/>
    <n v="1"/>
    <n v="1"/>
    <d v="2022-08-09T00:00:00"/>
    <x v="1962"/>
    <n v="1623420"/>
    <n v="120118"/>
    <x v="6"/>
    <s v="cod"/>
    <n v="1422682"/>
    <n v="0.92214285714285715"/>
    <x v="2"/>
  </r>
  <r>
    <s v="ODR8197266796d"/>
    <s v="C811269L"/>
    <x v="138"/>
    <s v="P837757"/>
    <n v="154280"/>
    <n v="1"/>
    <n v="1542800"/>
    <n v="0"/>
    <n v="1542800"/>
    <n v="1"/>
    <x v="0"/>
    <n v="0"/>
    <n v="1"/>
    <d v="2021-11-07T00:00:00"/>
    <x v="1963"/>
    <n v="1542800"/>
    <n v="128006"/>
    <x v="0"/>
    <s v="cod"/>
    <n v="1414794"/>
    <n v="0.91703007518796997"/>
    <x v="2"/>
  </r>
  <r>
    <s v="ODR9596598506k"/>
    <s v="C865004L"/>
    <x v="172"/>
    <s v="P410777"/>
    <n v="154280"/>
    <n v="1"/>
    <n v="1542800"/>
    <n v="0"/>
    <n v="1542800"/>
    <n v="1"/>
    <x v="0"/>
    <n v="1"/>
    <n v="1"/>
    <d v="2021-07-11T00:00:00"/>
    <x v="1964"/>
    <n v="1542800"/>
    <n v="121858"/>
    <x v="12"/>
    <s v="cod"/>
    <n v="1420942"/>
    <n v="0.92101503759398495"/>
    <x v="2"/>
  </r>
  <r>
    <s v="ODR7332507489m"/>
    <s v="C162721L"/>
    <x v="215"/>
    <s v="P519866"/>
    <n v="153700"/>
    <n v="1"/>
    <n v="1537000"/>
    <n v="0"/>
    <n v="1537000"/>
    <n v="1"/>
    <x v="0"/>
    <n v="1"/>
    <n v="1"/>
    <d v="2021-07-26T00:00:00"/>
    <x v="1965"/>
    <n v="980200"/>
    <n v="59740"/>
    <x v="1"/>
    <s v="cod"/>
    <n v="1477260"/>
    <n v="0.9611320754716981"/>
    <x v="2"/>
  </r>
  <r>
    <s v="ODR9325231108i"/>
    <s v="C423010L"/>
    <x v="150"/>
    <s v="P519866"/>
    <n v="153700"/>
    <n v="1"/>
    <n v="1537000"/>
    <n v="0"/>
    <n v="1537000"/>
    <n v="1"/>
    <x v="1"/>
    <n v="0"/>
    <n v="4"/>
    <d v="2022-02-09T00:00:00"/>
    <x v="1965"/>
    <n v="980200"/>
    <n v="59740"/>
    <x v="1"/>
    <s v="Payaxis"/>
    <n v="1477260"/>
    <n v="0.9611320754716981"/>
    <x v="2"/>
  </r>
  <r>
    <s v="ODR2534529950f"/>
    <s v="C328972L"/>
    <x v="1"/>
    <s v="P944228"/>
    <n v="153700"/>
    <n v="1"/>
    <n v="1537000"/>
    <n v="0"/>
    <n v="1537000"/>
    <n v="1"/>
    <x v="0"/>
    <n v="1"/>
    <n v="1"/>
    <d v="2021-11-10T00:00:00"/>
    <x v="1966"/>
    <n v="1537000"/>
    <n v="112172"/>
    <x v="14"/>
    <s v="cod"/>
    <n v="1424828"/>
    <n v="0.92701886792452826"/>
    <x v="2"/>
  </r>
  <r>
    <s v="ODR5375223826f"/>
    <s v="C731348L"/>
    <x v="100"/>
    <s v="P515210"/>
    <n v="153700"/>
    <n v="1"/>
    <n v="1537000"/>
    <n v="0"/>
    <n v="1537000"/>
    <n v="1"/>
    <x v="0"/>
    <n v="1"/>
    <n v="1"/>
    <d v="2022-07-10T00:00:00"/>
    <x v="1967"/>
    <n v="1537000"/>
    <n v="135256"/>
    <x v="0"/>
    <s v="cod"/>
    <n v="1401744"/>
    <n v="0.91200000000000003"/>
    <x v="2"/>
  </r>
  <r>
    <s v="ODR2021142848j"/>
    <s v="C943932L"/>
    <x v="146"/>
    <s v="P894360"/>
    <n v="153410"/>
    <n v="1"/>
    <n v="1534100"/>
    <n v="0"/>
    <n v="1534100"/>
    <n v="1"/>
    <x v="0"/>
    <n v="1"/>
    <n v="1"/>
    <d v="2022-03-22T00:00:00"/>
    <x v="1968"/>
    <n v="1450000"/>
    <n v="88450"/>
    <x v="3"/>
    <s v="cod"/>
    <n v="1445650"/>
    <n v="0.94234404536862004"/>
    <x v="2"/>
  </r>
  <r>
    <s v="ODR3501952203l"/>
    <s v="C459460L"/>
    <x v="165"/>
    <s v="P568444"/>
    <n v="19140"/>
    <n v="8"/>
    <n v="1531200"/>
    <n v="0"/>
    <n v="1531200"/>
    <n v="1"/>
    <x v="0"/>
    <n v="1"/>
    <n v="1"/>
    <d v="2021-10-16T00:00:00"/>
    <x v="1799"/>
    <n v="174000"/>
    <n v="15660"/>
    <x v="11"/>
    <s v="cod"/>
    <n v="1405920"/>
    <n v="0.91818181818181821"/>
    <x v="0"/>
  </r>
  <r>
    <s v="ODR7958432800n"/>
    <s v="C407885L"/>
    <x v="206"/>
    <s v="P728204"/>
    <n v="152830"/>
    <n v="1"/>
    <n v="1528300"/>
    <n v="0"/>
    <n v="1528300"/>
    <n v="1"/>
    <x v="0"/>
    <n v="1"/>
    <n v="1"/>
    <d v="2021-07-24T00:00:00"/>
    <x v="1969"/>
    <n v="1528300"/>
    <n v="132936"/>
    <x v="3"/>
    <s v="cod"/>
    <n v="1395364"/>
    <n v="0.91301707779886143"/>
    <x v="2"/>
  </r>
  <r>
    <s v="ODR3716727107p"/>
    <s v="C980590L"/>
    <x v="144"/>
    <s v="P386885"/>
    <n v="37990"/>
    <n v="4"/>
    <n v="1519600"/>
    <n v="0"/>
    <n v="1519600"/>
    <n v="1"/>
    <x v="0"/>
    <n v="1"/>
    <n v="1"/>
    <d v="2021-08-22T00:00:00"/>
    <x v="1185"/>
    <n v="379900"/>
    <n v="30392"/>
    <x v="11"/>
    <s v="cod"/>
    <n v="1398032"/>
    <n v="0.92"/>
    <x v="0"/>
  </r>
  <r>
    <s v="ODR7087138540c"/>
    <s v="C274315L"/>
    <x v="400"/>
    <s v="P283439"/>
    <n v="151960"/>
    <n v="1"/>
    <n v="1519600"/>
    <n v="0"/>
    <n v="1519600"/>
    <n v="1"/>
    <x v="0"/>
    <n v="1"/>
    <n v="4"/>
    <d v="2021-09-13T00:00:00"/>
    <x v="1970"/>
    <n v="1899500"/>
    <n v="148132"/>
    <x v="7"/>
    <s v="Payaxis"/>
    <n v="1371468"/>
    <n v="0.90251908396946567"/>
    <x v="2"/>
  </r>
  <r>
    <s v="ODR9652138549n"/>
    <s v="C417708L"/>
    <x v="252"/>
    <s v="P647071"/>
    <n v="151554"/>
    <n v="1"/>
    <n v="1515540"/>
    <n v="0"/>
    <n v="1515540"/>
    <n v="1"/>
    <x v="0"/>
    <n v="1"/>
    <n v="1"/>
    <d v="2022-02-14T00:00:00"/>
    <x v="1971"/>
    <n v="1515540"/>
    <n v="92394"/>
    <x v="14"/>
    <s v="cod"/>
    <n v="1423146"/>
    <n v="0.93903559127439729"/>
    <x v="2"/>
  </r>
  <r>
    <s v="ODR7887294140a"/>
    <s v="C113448L"/>
    <x v="55"/>
    <s v="P625189"/>
    <n v="50460"/>
    <n v="3"/>
    <n v="1513800"/>
    <n v="0"/>
    <n v="1513800"/>
    <n v="1"/>
    <x v="0"/>
    <n v="1"/>
    <n v="4"/>
    <d v="2022-02-25T00:00:00"/>
    <x v="1545"/>
    <n v="504600"/>
    <n v="40832"/>
    <x v="11"/>
    <s v="Payaxis"/>
    <n v="1391304"/>
    <n v="0.91908045977011499"/>
    <x v="0"/>
  </r>
  <r>
    <s v="ODR3492875482h"/>
    <s v="C576952L"/>
    <x v="132"/>
    <s v="P625189"/>
    <n v="50460"/>
    <n v="3"/>
    <n v="1513800"/>
    <n v="0"/>
    <n v="1513800"/>
    <n v="1"/>
    <x v="0"/>
    <n v="1"/>
    <n v="4"/>
    <d v="2021-12-18T00:00:00"/>
    <x v="1545"/>
    <n v="504600"/>
    <n v="40832"/>
    <x v="11"/>
    <s v="Payaxis"/>
    <n v="1391304"/>
    <n v="0.91908045977011499"/>
    <x v="0"/>
  </r>
  <r>
    <s v="ODR9647212357f"/>
    <s v="C127811L"/>
    <x v="55"/>
    <s v="P121640"/>
    <n v="150800"/>
    <n v="1"/>
    <n v="1508000"/>
    <n v="0"/>
    <n v="1508000"/>
    <n v="1"/>
    <x v="1"/>
    <n v="0"/>
    <n v="1"/>
    <d v="2022-02-28T00:00:00"/>
    <x v="1972"/>
    <n v="1508000"/>
    <n v="102544"/>
    <x v="2"/>
    <s v="cod"/>
    <n v="1405456"/>
    <n v="0.93200000000000005"/>
    <x v="2"/>
  </r>
  <r>
    <s v="ODR7458508466b"/>
    <s v="C457804L"/>
    <x v="383"/>
    <s v="P433571"/>
    <n v="150800"/>
    <n v="1"/>
    <n v="1508000"/>
    <n v="0"/>
    <n v="1508000"/>
    <n v="1"/>
    <x v="0"/>
    <n v="1"/>
    <n v="1"/>
    <d v="2021-08-10T00:00:00"/>
    <x v="1973"/>
    <n v="1508000"/>
    <n v="108576"/>
    <x v="10"/>
    <s v="cod"/>
    <n v="1399424"/>
    <n v="0.92800000000000005"/>
    <x v="2"/>
  </r>
  <r>
    <s v="ODR3066028638t"/>
    <s v="C392983L"/>
    <x v="220"/>
    <s v="P218664"/>
    <n v="150800"/>
    <n v="1"/>
    <n v="1508000"/>
    <n v="0"/>
    <n v="1508000"/>
    <n v="1"/>
    <x v="0"/>
    <n v="1"/>
    <n v="8"/>
    <d v="2021-08-09T00:00:00"/>
    <x v="1974"/>
    <n v="1508000"/>
    <n v="111592"/>
    <x v="10"/>
    <s v="ublcreditcard"/>
    <n v="1396408"/>
    <n v="0.92600000000000005"/>
    <x v="2"/>
  </r>
  <r>
    <s v="ODR9625975571x"/>
    <s v="C574921L"/>
    <x v="64"/>
    <s v="P700907"/>
    <n v="150800"/>
    <n v="1"/>
    <n v="1508000"/>
    <n v="0"/>
    <n v="1508000"/>
    <n v="1"/>
    <x v="0"/>
    <n v="0"/>
    <n v="1"/>
    <d v="2021-09-25T00:00:00"/>
    <x v="172"/>
    <n v="1508000"/>
    <n v="98020"/>
    <x v="6"/>
    <s v="cod"/>
    <n v="1409980"/>
    <n v="0.93500000000000005"/>
    <x v="2"/>
  </r>
  <r>
    <s v="ODR4828704642g"/>
    <s v="C885078L"/>
    <x v="157"/>
    <s v="P700907"/>
    <n v="150800"/>
    <n v="1"/>
    <n v="1508000"/>
    <n v="0"/>
    <n v="1508000"/>
    <n v="1"/>
    <x v="1"/>
    <n v="0"/>
    <n v="1"/>
    <d v="2021-07-25T00:00:00"/>
    <x v="172"/>
    <n v="1508000"/>
    <n v="98020"/>
    <x v="6"/>
    <s v="cod"/>
    <n v="1409980"/>
    <n v="0.93500000000000005"/>
    <x v="2"/>
  </r>
  <r>
    <s v="ODR5874776033w"/>
    <s v="C268391L"/>
    <x v="218"/>
    <s v="P700907"/>
    <n v="150800"/>
    <n v="1"/>
    <n v="1508000"/>
    <n v="0"/>
    <n v="1508000"/>
    <n v="1"/>
    <x v="0"/>
    <n v="0"/>
    <n v="3"/>
    <d v="2021-08-06T00:00:00"/>
    <x v="172"/>
    <n v="1508000"/>
    <n v="98020"/>
    <x v="6"/>
    <s v="customercredit"/>
    <n v="1409980"/>
    <n v="0.93500000000000005"/>
    <x v="2"/>
  </r>
  <r>
    <s v="ODR8114973463m"/>
    <s v="C525405L"/>
    <x v="186"/>
    <s v="P700907"/>
    <n v="150800"/>
    <n v="1"/>
    <n v="1508000"/>
    <n v="0"/>
    <n v="1508000"/>
    <n v="1"/>
    <x v="0"/>
    <n v="1"/>
    <n v="1"/>
    <d v="2021-07-24T00:00:00"/>
    <x v="172"/>
    <n v="1508000"/>
    <n v="98020"/>
    <x v="6"/>
    <s v="cod"/>
    <n v="1409980"/>
    <n v="0.93500000000000005"/>
    <x v="2"/>
  </r>
  <r>
    <s v="ODR8041658704m"/>
    <s v="C461689L"/>
    <x v="124"/>
    <s v="P179348"/>
    <n v="150800"/>
    <n v="1"/>
    <n v="1508000"/>
    <n v="0"/>
    <n v="1508000"/>
    <n v="1"/>
    <x v="0"/>
    <n v="0"/>
    <n v="1"/>
    <d v="2022-03-07T00:00:00"/>
    <x v="1975"/>
    <n v="1508000"/>
    <n v="108576"/>
    <x v="6"/>
    <s v="cod"/>
    <n v="1399424"/>
    <n v="0.92800000000000005"/>
    <x v="2"/>
  </r>
  <r>
    <s v="ODR7911201386h"/>
    <s v="C831560L"/>
    <x v="302"/>
    <s v="P179348"/>
    <n v="150800"/>
    <n v="1"/>
    <n v="1508000"/>
    <n v="0"/>
    <n v="1508000"/>
    <n v="1"/>
    <x v="0"/>
    <n v="0"/>
    <n v="1"/>
    <d v="2021-07-06T00:00:00"/>
    <x v="1975"/>
    <n v="1508000"/>
    <n v="108576"/>
    <x v="6"/>
    <s v="cod"/>
    <n v="1399424"/>
    <n v="0.92800000000000005"/>
    <x v="2"/>
  </r>
  <r>
    <s v="ODR3319109937e"/>
    <s v="C374672L"/>
    <x v="253"/>
    <s v="P645170"/>
    <n v="37700"/>
    <n v="4"/>
    <n v="1508000"/>
    <n v="0"/>
    <n v="1508000"/>
    <n v="1"/>
    <x v="0"/>
    <n v="1"/>
    <n v="1"/>
    <d v="2021-07-17T00:00:00"/>
    <x v="191"/>
    <n v="377000"/>
    <n v="24476"/>
    <x v="8"/>
    <s v="cod"/>
    <n v="1410096"/>
    <n v="0.93507692307692303"/>
    <x v="0"/>
  </r>
  <r>
    <s v="ODR2826825812s"/>
    <s v="C230531L"/>
    <x v="315"/>
    <s v="P502773"/>
    <n v="150800"/>
    <n v="1"/>
    <n v="1508000"/>
    <n v="0"/>
    <n v="1508000"/>
    <n v="1"/>
    <x v="1"/>
    <n v="0"/>
    <n v="9"/>
    <d v="2021-08-12T00:00:00"/>
    <x v="1976"/>
    <n v="1508000"/>
    <n v="104052"/>
    <x v="9"/>
    <s v="mygateway"/>
    <n v="1403948"/>
    <n v="0.93100000000000005"/>
    <x v="2"/>
  </r>
  <r>
    <s v="ODR9140873664e"/>
    <s v="C484957L"/>
    <x v="405"/>
    <s v="P196668"/>
    <n v="150800"/>
    <n v="1"/>
    <n v="1508000"/>
    <n v="0"/>
    <n v="1508000"/>
    <n v="1"/>
    <x v="0"/>
    <n v="0"/>
    <n v="1"/>
    <d v="2021-07-28T00:00:00"/>
    <x v="1977"/>
    <n v="1508000"/>
    <n v="122148"/>
    <x v="7"/>
    <s v="cod"/>
    <n v="1385852"/>
    <n v="0.91900000000000004"/>
    <x v="2"/>
  </r>
  <r>
    <s v="ODR6823378266j"/>
    <s v="C215461L"/>
    <x v="314"/>
    <s v="P797538"/>
    <n v="150800"/>
    <n v="1"/>
    <n v="1508000"/>
    <n v="0"/>
    <n v="1508000"/>
    <n v="1"/>
    <x v="0"/>
    <n v="1"/>
    <n v="1"/>
    <d v="2021-12-06T00:00:00"/>
    <x v="1978"/>
    <n v="1508000"/>
    <n v="99528"/>
    <x v="7"/>
    <s v="cod"/>
    <n v="1408472"/>
    <n v="0.93400000000000005"/>
    <x v="2"/>
  </r>
  <r>
    <s v="ODR7260451961m"/>
    <s v="C676393L"/>
    <x v="286"/>
    <s v="P822858"/>
    <n v="150800"/>
    <n v="1"/>
    <n v="1508000"/>
    <n v="0"/>
    <n v="1508000"/>
    <n v="1"/>
    <x v="1"/>
    <n v="0"/>
    <n v="1"/>
    <d v="2021-07-27T00:00:00"/>
    <x v="1979"/>
    <n v="1508000"/>
    <n v="107068"/>
    <x v="7"/>
    <s v="cod"/>
    <n v="1400932"/>
    <n v="0.92900000000000005"/>
    <x v="2"/>
  </r>
  <r>
    <s v="ODR7343399511r"/>
    <s v="C164613L"/>
    <x v="117"/>
    <s v="P849639"/>
    <n v="150742"/>
    <n v="1"/>
    <n v="1507420"/>
    <n v="0"/>
    <n v="1507420"/>
    <n v="1"/>
    <x v="0"/>
    <n v="1"/>
    <n v="1"/>
    <d v="2021-08-03T00:00:00"/>
    <x v="1980"/>
    <n v="1507420"/>
    <n v="102486"/>
    <x v="6"/>
    <s v="cod"/>
    <n v="1404934"/>
    <n v="0.93201231242785687"/>
    <x v="2"/>
  </r>
  <r>
    <s v="ODR9326792990m"/>
    <s v="C980063L"/>
    <x v="390"/>
    <s v="P849639"/>
    <n v="150742"/>
    <n v="1"/>
    <n v="1507420"/>
    <n v="0"/>
    <n v="1507420"/>
    <n v="1"/>
    <x v="0"/>
    <n v="0"/>
    <n v="1"/>
    <d v="2021-07-04T00:00:00"/>
    <x v="1980"/>
    <n v="1507420"/>
    <n v="102486"/>
    <x v="6"/>
    <s v="cod"/>
    <n v="1404934"/>
    <n v="0.93201231242785687"/>
    <x v="2"/>
  </r>
  <r>
    <s v="ODR5011997755s"/>
    <s v="C937948L"/>
    <x v="15"/>
    <s v="P849639"/>
    <n v="150742"/>
    <n v="1"/>
    <n v="1507420"/>
    <n v="0"/>
    <n v="1507420"/>
    <n v="1"/>
    <x v="1"/>
    <n v="0"/>
    <n v="1"/>
    <d v="2021-11-25T00:00:00"/>
    <x v="1980"/>
    <n v="1507420"/>
    <n v="102486"/>
    <x v="6"/>
    <s v="cod"/>
    <n v="1404934"/>
    <n v="0.93201231242785687"/>
    <x v="2"/>
  </r>
  <r>
    <s v="ODR3892767465m"/>
    <s v="C357709L"/>
    <x v="211"/>
    <s v="P948350"/>
    <n v="150742"/>
    <n v="1"/>
    <n v="1507420"/>
    <n v="0"/>
    <n v="1507420"/>
    <n v="1"/>
    <x v="0"/>
    <n v="1"/>
    <n v="1"/>
    <d v="2021-09-26T00:00:00"/>
    <x v="1981"/>
    <n v="1507420"/>
    <n v="93438"/>
    <x v="8"/>
    <s v="cod"/>
    <n v="1413982"/>
    <n v="0.93801462100808009"/>
    <x v="2"/>
  </r>
  <r>
    <s v="ODR4302710469a"/>
    <s v="C848357L"/>
    <x v="22"/>
    <s v="P840906"/>
    <n v="150742"/>
    <n v="1"/>
    <n v="1507420"/>
    <n v="0"/>
    <n v="1507420"/>
    <n v="1"/>
    <x v="0"/>
    <n v="0"/>
    <n v="3"/>
    <d v="2021-07-02T00:00:00"/>
    <x v="1982"/>
    <n v="1507420"/>
    <n v="96454"/>
    <x v="8"/>
    <s v="customercredit"/>
    <n v="1410966"/>
    <n v="0.93601385148133898"/>
    <x v="2"/>
  </r>
  <r>
    <s v="ODR8439144666w"/>
    <s v="C411376L"/>
    <x v="331"/>
    <s v="P127173"/>
    <n v="75342"/>
    <n v="2"/>
    <n v="1506840"/>
    <n v="0"/>
    <n v="1506840"/>
    <n v="1"/>
    <x v="1"/>
    <n v="0"/>
    <n v="4"/>
    <d v="2022-06-28T00:00:00"/>
    <x v="1983"/>
    <n v="725000"/>
    <n v="54346"/>
    <x v="6"/>
    <s v="Payaxis"/>
    <n v="1398148"/>
    <n v="0.92786759045419553"/>
    <x v="2"/>
  </r>
  <r>
    <s v="ODR5821288690x"/>
    <s v="C642828L"/>
    <x v="114"/>
    <s v="P890500"/>
    <n v="150510"/>
    <n v="1"/>
    <n v="1505100"/>
    <n v="0"/>
    <n v="1505100"/>
    <n v="1"/>
    <x v="0"/>
    <n v="1"/>
    <n v="1"/>
    <d v="2021-08-14T00:00:00"/>
    <x v="1984"/>
    <n v="1505100"/>
    <n v="117392"/>
    <x v="13"/>
    <s v="cod"/>
    <n v="1387708"/>
    <n v="0.92200385356454717"/>
    <x v="2"/>
  </r>
  <r>
    <s v="ODR1991734399a"/>
    <s v="C530632L"/>
    <x v="335"/>
    <s v="P238203"/>
    <n v="150510"/>
    <n v="1"/>
    <n v="1505100"/>
    <n v="0"/>
    <n v="1505100"/>
    <n v="1"/>
    <x v="0"/>
    <n v="0"/>
    <n v="3"/>
    <d v="2021-12-02T00:00:00"/>
    <x v="1985"/>
    <n v="1505100"/>
    <n v="124874"/>
    <x v="12"/>
    <s v="customercredit"/>
    <n v="1380226"/>
    <n v="0.91703275529865125"/>
    <x v="2"/>
  </r>
  <r>
    <s v="ODR6839528071z"/>
    <s v="C331799L"/>
    <x v="210"/>
    <s v="P778308"/>
    <n v="150220"/>
    <n v="1"/>
    <n v="1502200"/>
    <n v="0"/>
    <n v="1502200"/>
    <n v="1"/>
    <x v="0"/>
    <n v="1"/>
    <n v="1"/>
    <d v="2021-08-26T00:00:00"/>
    <x v="1986"/>
    <n v="1502200"/>
    <n v="130674"/>
    <x v="6"/>
    <s v="cod"/>
    <n v="1371526"/>
    <n v="0.91301158301158303"/>
    <x v="2"/>
  </r>
  <r>
    <s v="ODR1873600364i"/>
    <s v="C943785L"/>
    <x v="140"/>
    <s v="P533532"/>
    <n v="75110"/>
    <n v="2"/>
    <n v="1502200"/>
    <n v="0"/>
    <n v="1502200"/>
    <n v="1"/>
    <x v="0"/>
    <n v="0"/>
    <n v="1"/>
    <d v="2022-06-24T00:00:00"/>
    <x v="1987"/>
    <n v="751100"/>
    <n v="55564"/>
    <x v="6"/>
    <s v="cod"/>
    <n v="1391072"/>
    <n v="0.92602316602316603"/>
    <x v="2"/>
  </r>
  <r>
    <s v="ODR8737228211i"/>
    <s v="C299981L"/>
    <x v="28"/>
    <s v="P630183"/>
    <n v="149292"/>
    <n v="1"/>
    <n v="1492920"/>
    <n v="0"/>
    <n v="1492920"/>
    <n v="1"/>
    <x v="0"/>
    <n v="1"/>
    <n v="1"/>
    <d v="2022-07-03T00:00:00"/>
    <x v="1988"/>
    <n v="1508000"/>
    <n v="120640"/>
    <x v="3"/>
    <s v="cod"/>
    <n v="1372280"/>
    <n v="0.91919191919191923"/>
    <x v="2"/>
  </r>
  <r>
    <s v="ODR1351791655c"/>
    <s v="C202398L"/>
    <x v="104"/>
    <s v="P300869"/>
    <n v="149292"/>
    <n v="1"/>
    <n v="1492920"/>
    <n v="0"/>
    <n v="1492920"/>
    <n v="1"/>
    <x v="1"/>
    <n v="0"/>
    <n v="4"/>
    <d v="2022-08-18T00:00:00"/>
    <x v="1989"/>
    <n v="1492920"/>
    <n v="91060"/>
    <x v="8"/>
    <s v="Payaxis"/>
    <n v="1401860"/>
    <n v="0.93900543900543898"/>
    <x v="2"/>
  </r>
  <r>
    <s v="ODR6795534812a"/>
    <s v="C935666L"/>
    <x v="204"/>
    <s v="P512258"/>
    <n v="74530"/>
    <n v="2"/>
    <n v="1490600"/>
    <n v="0"/>
    <n v="1490600"/>
    <n v="1"/>
    <x v="0"/>
    <n v="1"/>
    <n v="1"/>
    <d v="2021-07-07T00:00:00"/>
    <x v="161"/>
    <n v="745300"/>
    <n v="49184"/>
    <x v="11"/>
    <s v="cod"/>
    <n v="1392232"/>
    <n v="0.93400778210116731"/>
    <x v="2"/>
  </r>
  <r>
    <s v="ODR5308915770r"/>
    <s v="C267935L"/>
    <x v="173"/>
    <s v="P512258"/>
    <n v="74530"/>
    <n v="2"/>
    <n v="1490600"/>
    <n v="0"/>
    <n v="1490600"/>
    <n v="1"/>
    <x v="1"/>
    <n v="0"/>
    <n v="4"/>
    <d v="2021-12-13T00:00:00"/>
    <x v="161"/>
    <n v="745300"/>
    <n v="49184"/>
    <x v="11"/>
    <s v="Payaxis"/>
    <n v="1392232"/>
    <n v="0.93400778210116731"/>
    <x v="2"/>
  </r>
  <r>
    <s v="ODR2672938339g"/>
    <s v="C363466L"/>
    <x v="267"/>
    <s v="P512258"/>
    <n v="74530"/>
    <n v="2"/>
    <n v="1490600"/>
    <n v="0"/>
    <n v="1490600"/>
    <n v="1"/>
    <x v="1"/>
    <n v="0"/>
    <n v="4"/>
    <d v="2021-11-24T00:00:00"/>
    <x v="161"/>
    <n v="745300"/>
    <n v="49184"/>
    <x v="11"/>
    <s v="Payaxis"/>
    <n v="1392232"/>
    <n v="0.93400778210116731"/>
    <x v="2"/>
  </r>
  <r>
    <s v="ODR6759901213g"/>
    <s v="C120985L"/>
    <x v="128"/>
    <s v="P512258"/>
    <n v="74530"/>
    <n v="2"/>
    <n v="1490600"/>
    <n v="0"/>
    <n v="1490600"/>
    <n v="1"/>
    <x v="1"/>
    <n v="0"/>
    <n v="7"/>
    <d v="2021-11-27T00:00:00"/>
    <x v="161"/>
    <n v="745300"/>
    <n v="49184"/>
    <x v="11"/>
    <s v="Easypay"/>
    <n v="1392232"/>
    <n v="0.93400778210116731"/>
    <x v="2"/>
  </r>
  <r>
    <s v="ODR8341898238v"/>
    <s v="C120985L"/>
    <x v="124"/>
    <s v="P512258"/>
    <n v="74530"/>
    <n v="2"/>
    <n v="1490600"/>
    <n v="0"/>
    <n v="1490600"/>
    <n v="1"/>
    <x v="0"/>
    <n v="1"/>
    <n v="7"/>
    <d v="2021-11-27T00:00:00"/>
    <x v="161"/>
    <n v="745300"/>
    <n v="49184"/>
    <x v="11"/>
    <s v="Easypay"/>
    <n v="1392232"/>
    <n v="0.93400778210116731"/>
    <x v="2"/>
  </r>
  <r>
    <s v="ODR2848901972j"/>
    <s v="C371126L"/>
    <x v="349"/>
    <s v="P512258"/>
    <n v="74530"/>
    <n v="2"/>
    <n v="1490600"/>
    <n v="0"/>
    <n v="1490600"/>
    <n v="1"/>
    <x v="0"/>
    <n v="1"/>
    <n v="1"/>
    <d v="2022-04-14T00:00:00"/>
    <x v="161"/>
    <n v="745300"/>
    <n v="49184"/>
    <x v="11"/>
    <s v="cod"/>
    <n v="1392232"/>
    <n v="0.93400778210116731"/>
    <x v="2"/>
  </r>
  <r>
    <s v="ODR8701610452l"/>
    <s v="C136681L"/>
    <x v="361"/>
    <s v="P568444"/>
    <n v="18560"/>
    <n v="8"/>
    <n v="1484800"/>
    <n v="0"/>
    <n v="1484800"/>
    <n v="1"/>
    <x v="0"/>
    <n v="1"/>
    <n v="1"/>
    <d v="2021-07-24T00:00:00"/>
    <x v="1799"/>
    <n v="174000"/>
    <n v="15660"/>
    <x v="11"/>
    <s v="cod"/>
    <n v="1359520"/>
    <n v="0.91562500000000002"/>
    <x v="0"/>
  </r>
  <r>
    <s v="ODR8559699167j"/>
    <s v="C459460L"/>
    <x v="188"/>
    <s v="P568444"/>
    <n v="18560"/>
    <n v="8"/>
    <n v="1484800"/>
    <n v="0"/>
    <n v="1484800"/>
    <n v="1"/>
    <x v="0"/>
    <n v="1"/>
    <n v="1"/>
    <d v="2021-10-16T00:00:00"/>
    <x v="1799"/>
    <n v="174000"/>
    <n v="15660"/>
    <x v="11"/>
    <s v="cod"/>
    <n v="1359520"/>
    <n v="0.91562500000000002"/>
    <x v="0"/>
  </r>
  <r>
    <s v="ODR4706937211n"/>
    <s v="C575072L"/>
    <x v="126"/>
    <s v="P606034"/>
    <n v="49300"/>
    <n v="3"/>
    <n v="1479000"/>
    <n v="0"/>
    <n v="1479000"/>
    <n v="1"/>
    <x v="0"/>
    <n v="0"/>
    <n v="1"/>
    <d v="2022-05-17T00:00:00"/>
    <x v="1990"/>
    <n v="493000"/>
    <n v="40426"/>
    <x v="6"/>
    <s v="cod"/>
    <n v="1357722"/>
    <n v="0.91800000000000004"/>
    <x v="0"/>
  </r>
  <r>
    <s v="ODR1172856108w"/>
    <s v="C536383L"/>
    <x v="401"/>
    <s v="P593051"/>
    <n v="147900"/>
    <n v="1"/>
    <n v="1479000"/>
    <n v="0"/>
    <n v="1479000"/>
    <n v="1"/>
    <x v="0"/>
    <n v="1"/>
    <n v="1"/>
    <d v="2022-05-06T00:00:00"/>
    <x v="1426"/>
    <n v="1479000"/>
    <n v="127194"/>
    <x v="6"/>
    <s v="cod"/>
    <n v="1351806"/>
    <n v="0.91400000000000003"/>
    <x v="2"/>
  </r>
  <r>
    <s v="ODR6421806194b"/>
    <s v="C937928L"/>
    <x v="189"/>
    <s v="P239830"/>
    <n v="147900"/>
    <n v="1"/>
    <n v="1479000"/>
    <n v="0"/>
    <n v="1479000"/>
    <n v="1"/>
    <x v="0"/>
    <n v="1"/>
    <n v="1"/>
    <d v="2022-01-15T00:00:00"/>
    <x v="1991"/>
    <n v="1479000"/>
    <n v="119770"/>
    <x v="14"/>
    <s v="cod"/>
    <n v="1359230"/>
    <n v="0.9190196078431373"/>
    <x v="2"/>
  </r>
  <r>
    <s v="ODR1236520825o"/>
    <s v="C621883L"/>
    <x v="57"/>
    <s v="P923508"/>
    <n v="147900"/>
    <n v="1"/>
    <n v="1479000"/>
    <n v="0"/>
    <n v="1479000"/>
    <n v="1"/>
    <x v="0"/>
    <n v="1"/>
    <n v="1"/>
    <d v="2021-07-02T00:00:00"/>
    <x v="1992"/>
    <n v="1479000"/>
    <n v="112404"/>
    <x v="9"/>
    <s v="cod"/>
    <n v="1366596"/>
    <n v="0.92400000000000004"/>
    <x v="2"/>
  </r>
  <r>
    <s v="ODR7120966770f"/>
    <s v="C777246L"/>
    <x v="206"/>
    <s v="P447878"/>
    <n v="24650"/>
    <n v="6"/>
    <n v="1479000"/>
    <n v="0"/>
    <n v="1479000"/>
    <n v="1"/>
    <x v="0"/>
    <n v="1"/>
    <n v="1"/>
    <d v="2021-07-27T00:00:00"/>
    <x v="170"/>
    <n v="246500"/>
    <n v="19952"/>
    <x v="11"/>
    <s v="cod"/>
    <n v="1359288"/>
    <n v="0.91905882352941182"/>
    <x v="0"/>
  </r>
  <r>
    <s v="ODR6125366941a"/>
    <s v="C867446L"/>
    <x v="325"/>
    <s v="P323833"/>
    <n v="29580"/>
    <n v="5"/>
    <n v="1479000"/>
    <n v="0"/>
    <n v="1479000"/>
    <n v="1"/>
    <x v="1"/>
    <n v="0"/>
    <n v="4"/>
    <d v="2021-11-10T00:00:00"/>
    <x v="1993"/>
    <n v="295800"/>
    <n v="20996"/>
    <x v="11"/>
    <s v="Payaxis"/>
    <n v="1374020"/>
    <n v="0.92901960784313731"/>
    <x v="0"/>
  </r>
  <r>
    <s v="ODR5151989692h"/>
    <s v="C749859L"/>
    <x v="406"/>
    <s v="P415879"/>
    <n v="147668"/>
    <n v="1"/>
    <n v="1476680"/>
    <n v="0"/>
    <n v="1476680"/>
    <n v="1"/>
    <x v="1"/>
    <n v="0"/>
    <n v="8"/>
    <d v="2021-09-28T00:00:00"/>
    <x v="1994"/>
    <n v="1737100"/>
    <n v="130268"/>
    <x v="10"/>
    <s v="ublcreditcard"/>
    <n v="1346412"/>
    <n v="0.91178318931657498"/>
    <x v="2"/>
  </r>
  <r>
    <s v="ODR6619845636i"/>
    <s v="C900381L"/>
    <x v="344"/>
    <s v="P317437"/>
    <n v="147552"/>
    <n v="1"/>
    <n v="1475520"/>
    <n v="0"/>
    <n v="1475520"/>
    <n v="1"/>
    <x v="0"/>
    <n v="0"/>
    <n v="1"/>
    <d v="2021-12-17T00:00:00"/>
    <x v="1995"/>
    <n v="1475520"/>
    <n v="107706"/>
    <x v="0"/>
    <s v="cod"/>
    <n v="1367814"/>
    <n v="0.92700471698113207"/>
    <x v="2"/>
  </r>
  <r>
    <s v="ODR6116195117g"/>
    <s v="C134281L"/>
    <x v="205"/>
    <s v="P121796"/>
    <n v="147552"/>
    <n v="1"/>
    <n v="1475520"/>
    <n v="0"/>
    <n v="1475520"/>
    <n v="1"/>
    <x v="0"/>
    <n v="1"/>
    <n v="1"/>
    <d v="2021-10-05T00:00:00"/>
    <x v="1916"/>
    <n v="1475520"/>
    <n v="128354"/>
    <x v="0"/>
    <s v="cod"/>
    <n v="1347166"/>
    <n v="0.9130110062893082"/>
    <x v="2"/>
  </r>
  <r>
    <s v="ODR3727238086b"/>
    <s v="C499996L"/>
    <x v="197"/>
    <s v="P121796"/>
    <n v="147552"/>
    <n v="1"/>
    <n v="1475520"/>
    <n v="0"/>
    <n v="1475520"/>
    <n v="1"/>
    <x v="0"/>
    <n v="0"/>
    <n v="1"/>
    <d v="2021-10-18T00:00:00"/>
    <x v="1916"/>
    <n v="1475520"/>
    <n v="128354"/>
    <x v="0"/>
    <s v="cod"/>
    <n v="1347166"/>
    <n v="0.9130110062893082"/>
    <x v="2"/>
  </r>
  <r>
    <s v="ODR3116036992f"/>
    <s v="C525405L"/>
    <x v="283"/>
    <s v="P121796"/>
    <n v="147552"/>
    <n v="1"/>
    <n v="1475520"/>
    <n v="0"/>
    <n v="1475520"/>
    <n v="1"/>
    <x v="0"/>
    <n v="1"/>
    <n v="1"/>
    <d v="2021-07-24T00:00:00"/>
    <x v="1916"/>
    <n v="1475520"/>
    <n v="128354"/>
    <x v="0"/>
    <s v="cod"/>
    <n v="1347166"/>
    <n v="0.9130110062893082"/>
    <x v="2"/>
  </r>
  <r>
    <s v="ODR6418605472t"/>
    <s v="C573345L"/>
    <x v="80"/>
    <s v="P121796"/>
    <n v="147552"/>
    <n v="1"/>
    <n v="1475520"/>
    <n v="0"/>
    <n v="1475520"/>
    <n v="1"/>
    <x v="0"/>
    <n v="1"/>
    <n v="3"/>
    <d v="2021-07-14T00:00:00"/>
    <x v="1916"/>
    <n v="1475520"/>
    <n v="128354"/>
    <x v="0"/>
    <s v="customercredit"/>
    <n v="1347166"/>
    <n v="0.9130110062893082"/>
    <x v="2"/>
  </r>
  <r>
    <s v="ODR1993859824x"/>
    <s v="C901131L"/>
    <x v="215"/>
    <s v="P337767"/>
    <n v="147494"/>
    <n v="1"/>
    <n v="1474940"/>
    <n v="0"/>
    <n v="1474940"/>
    <n v="1"/>
    <x v="0"/>
    <n v="0"/>
    <n v="1"/>
    <d v="2022-01-02T00:00:00"/>
    <x v="1996"/>
    <n v="1503360"/>
    <n v="114202"/>
    <x v="8"/>
    <s v="cod"/>
    <n v="1360738"/>
    <n v="0.92257176563114429"/>
    <x v="2"/>
  </r>
  <r>
    <s v="ODR6809130684k"/>
    <s v="C838657L"/>
    <x v="135"/>
    <s v="P512258"/>
    <n v="73733"/>
    <n v="2"/>
    <n v="1474650"/>
    <n v="0"/>
    <n v="1474650"/>
    <n v="1"/>
    <x v="1"/>
    <n v="0"/>
    <n v="4"/>
    <d v="2022-01-13T00:00:00"/>
    <x v="161"/>
    <n v="745300"/>
    <n v="49184"/>
    <x v="11"/>
    <s v="Payaxis"/>
    <n v="1376282"/>
    <n v="0.93329400196656831"/>
    <x v="2"/>
  </r>
  <r>
    <s v="ODR8735168379b"/>
    <s v="C888223L"/>
    <x v="2"/>
    <s v="P963905"/>
    <n v="147030"/>
    <n v="1"/>
    <n v="1470300"/>
    <n v="0"/>
    <n v="1470300"/>
    <n v="1"/>
    <x v="0"/>
    <n v="0"/>
    <n v="1"/>
    <d v="2021-11-12T00:00:00"/>
    <x v="1997"/>
    <n v="1470300"/>
    <n v="114666"/>
    <x v="13"/>
    <s v="cod"/>
    <n v="1355634"/>
    <n v="0.9220118343195266"/>
    <x v="2"/>
  </r>
  <r>
    <s v="ODR3875778258b"/>
    <s v="C510095L"/>
    <x v="164"/>
    <s v="P963905"/>
    <n v="147030"/>
    <n v="1"/>
    <n v="1470300"/>
    <n v="0"/>
    <n v="1470300"/>
    <n v="1"/>
    <x v="0"/>
    <n v="0"/>
    <n v="1"/>
    <d v="2022-01-25T00:00:00"/>
    <x v="1997"/>
    <n v="1470300"/>
    <n v="114666"/>
    <x v="13"/>
    <s v="cod"/>
    <n v="1355634"/>
    <n v="0.9220118343195266"/>
    <x v="2"/>
  </r>
  <r>
    <s v="ODR3220349485k"/>
    <s v="C331799L"/>
    <x v="135"/>
    <s v="P832444"/>
    <n v="146914"/>
    <n v="1"/>
    <n v="1469140"/>
    <n v="0"/>
    <n v="1469140"/>
    <n v="1"/>
    <x v="0"/>
    <n v="0"/>
    <n v="1"/>
    <d v="2021-08-26T00:00:00"/>
    <x v="1998"/>
    <n v="1469140"/>
    <n v="95468"/>
    <x v="6"/>
    <s v="cod"/>
    <n v="1373672"/>
    <n v="0.9350177654954599"/>
    <x v="2"/>
  </r>
  <r>
    <s v="ODR5991107315v"/>
    <s v="C356931L"/>
    <x v="102"/>
    <s v="P739386"/>
    <n v="146740"/>
    <n v="1"/>
    <n v="1467400"/>
    <n v="0"/>
    <n v="1467400"/>
    <n v="1"/>
    <x v="0"/>
    <n v="1"/>
    <n v="1"/>
    <d v="2022-07-04T00:00:00"/>
    <x v="1999"/>
    <n v="1467400"/>
    <n v="118842"/>
    <x v="10"/>
    <s v="cod"/>
    <n v="1348558"/>
    <n v="0.91901185770750993"/>
    <x v="2"/>
  </r>
  <r>
    <s v="ODR9727197112e"/>
    <s v="C787582L"/>
    <x v="128"/>
    <s v="P695734"/>
    <n v="73370"/>
    <n v="2"/>
    <n v="1467400"/>
    <n v="0"/>
    <n v="1467400"/>
    <n v="1"/>
    <x v="0"/>
    <n v="0"/>
    <n v="1"/>
    <d v="2022-03-02T00:00:00"/>
    <x v="2000"/>
    <n v="733700"/>
    <n v="44022"/>
    <x v="8"/>
    <s v="cod"/>
    <n v="1379356"/>
    <n v="0.94"/>
    <x v="2"/>
  </r>
  <r>
    <s v="ODR8405389798e"/>
    <s v="C901601L"/>
    <x v="368"/>
    <s v="P695734"/>
    <n v="73370"/>
    <n v="2"/>
    <n v="1467400"/>
    <n v="0"/>
    <n v="1467400"/>
    <n v="1"/>
    <x v="0"/>
    <n v="1"/>
    <n v="1"/>
    <d v="2022-04-04T00:00:00"/>
    <x v="2000"/>
    <n v="733700"/>
    <n v="44022"/>
    <x v="8"/>
    <s v="cod"/>
    <n v="1379356"/>
    <n v="0.94"/>
    <x v="2"/>
  </r>
  <r>
    <s v="ODR5647661033q"/>
    <s v="C787582L"/>
    <x v="257"/>
    <s v="P695734"/>
    <n v="73370"/>
    <n v="2"/>
    <n v="1467400"/>
    <n v="0"/>
    <n v="1467400"/>
    <n v="1"/>
    <x v="0"/>
    <n v="1"/>
    <n v="1"/>
    <d v="2022-03-02T00:00:00"/>
    <x v="2000"/>
    <n v="733700"/>
    <n v="44022"/>
    <x v="8"/>
    <s v="cod"/>
    <n v="1379356"/>
    <n v="0.94"/>
    <x v="2"/>
  </r>
  <r>
    <s v="ODR4306179147n"/>
    <s v="C993688L"/>
    <x v="129"/>
    <s v="P695734"/>
    <n v="73370"/>
    <n v="2"/>
    <n v="1467400"/>
    <n v="0"/>
    <n v="1467400"/>
    <n v="1"/>
    <x v="0"/>
    <n v="0"/>
    <n v="1"/>
    <d v="2022-03-16T00:00:00"/>
    <x v="2000"/>
    <n v="733700"/>
    <n v="44022"/>
    <x v="8"/>
    <s v="cod"/>
    <n v="1379356"/>
    <n v="0.94"/>
    <x v="2"/>
  </r>
  <r>
    <s v="ODR2192211672b"/>
    <s v="C698097L"/>
    <x v="65"/>
    <s v="P646000"/>
    <n v="48894"/>
    <n v="3"/>
    <n v="1466820"/>
    <n v="0"/>
    <n v="1466820"/>
    <n v="1"/>
    <x v="0"/>
    <n v="1"/>
    <n v="1"/>
    <d v="2021-07-15T00:00:00"/>
    <x v="142"/>
    <n v="488940"/>
    <n v="30276"/>
    <x v="5"/>
    <s v="cod"/>
    <n v="1375992"/>
    <n v="0.93807829181494662"/>
    <x v="0"/>
  </r>
  <r>
    <s v="ODR6570429156y"/>
    <s v="C118559L"/>
    <x v="29"/>
    <s v="P646000"/>
    <n v="48894"/>
    <n v="3"/>
    <n v="1466820"/>
    <n v="0"/>
    <n v="1466820"/>
    <n v="1"/>
    <x v="0"/>
    <n v="0"/>
    <n v="4"/>
    <d v="2021-11-26T00:00:00"/>
    <x v="142"/>
    <n v="488940"/>
    <n v="30276"/>
    <x v="5"/>
    <s v="Payaxis"/>
    <n v="1375992"/>
    <n v="0.93807829181494662"/>
    <x v="0"/>
  </r>
  <r>
    <s v="ODR8516754453d"/>
    <s v="C787008L"/>
    <x v="16"/>
    <s v="P122707"/>
    <n v="146450"/>
    <n v="1"/>
    <n v="1464500"/>
    <n v="0"/>
    <n v="1464500"/>
    <n v="1"/>
    <x v="0"/>
    <n v="1"/>
    <n v="1"/>
    <d v="2022-04-22T00:00:00"/>
    <x v="2001"/>
    <n v="1464500"/>
    <n v="90770"/>
    <x v="12"/>
    <s v="cod"/>
    <n v="1373730"/>
    <n v="0.93801980198019796"/>
    <x v="2"/>
  </r>
  <r>
    <s v="ODR6557721867i"/>
    <s v="C314803L"/>
    <x v="263"/>
    <s v="P779511"/>
    <n v="146392"/>
    <n v="1"/>
    <n v="1463920"/>
    <n v="0"/>
    <n v="1463920"/>
    <n v="1"/>
    <x v="0"/>
    <n v="0"/>
    <n v="1"/>
    <d v="2021-11-01T00:00:00"/>
    <x v="2002"/>
    <n v="1450000"/>
    <n v="97150"/>
    <x v="7"/>
    <s v="cod"/>
    <n v="1366770"/>
    <n v="0.93363708399366085"/>
    <x v="2"/>
  </r>
  <r>
    <s v="ODR5797016885w"/>
    <s v="C938243L"/>
    <x v="237"/>
    <s v="P206865"/>
    <n v="146160"/>
    <n v="1"/>
    <n v="1461600"/>
    <n v="0"/>
    <n v="1461600"/>
    <n v="1"/>
    <x v="1"/>
    <n v="0"/>
    <n v="9"/>
    <d v="2021-07-17T00:00:00"/>
    <x v="2003"/>
    <n v="1461600"/>
    <n v="125686"/>
    <x v="3"/>
    <s v="mygateway"/>
    <n v="1335914"/>
    <n v="0.91400793650793655"/>
    <x v="2"/>
  </r>
  <r>
    <s v="ODR3614519631v"/>
    <s v="C483017L"/>
    <x v="36"/>
    <s v="P125701"/>
    <n v="48720"/>
    <n v="3"/>
    <n v="1461600"/>
    <n v="0"/>
    <n v="1461600"/>
    <n v="1"/>
    <x v="1"/>
    <n v="0"/>
    <n v="4"/>
    <d v="2022-06-24T00:00:00"/>
    <x v="220"/>
    <n v="487200"/>
    <n v="33118"/>
    <x v="0"/>
    <s v="Payaxis"/>
    <n v="1362246"/>
    <n v="0.93202380952380948"/>
    <x v="0"/>
  </r>
  <r>
    <s v="ODR8161602498r"/>
    <s v="C390206L"/>
    <x v="99"/>
    <s v="P125701"/>
    <n v="48720"/>
    <n v="3"/>
    <n v="1461600"/>
    <n v="0"/>
    <n v="1461600"/>
    <n v="1"/>
    <x v="1"/>
    <n v="0"/>
    <n v="4"/>
    <d v="2021-07-13T00:00:00"/>
    <x v="220"/>
    <n v="487200"/>
    <n v="33118"/>
    <x v="0"/>
    <s v="Payaxis"/>
    <n v="1362246"/>
    <n v="0.93202380952380948"/>
    <x v="0"/>
  </r>
  <r>
    <s v="ODR2170246683z"/>
    <s v="C464050L"/>
    <x v="228"/>
    <s v="P954492"/>
    <n v="145464"/>
    <n v="1"/>
    <n v="1454640"/>
    <n v="0"/>
    <n v="1454640"/>
    <n v="1"/>
    <x v="0"/>
    <n v="0"/>
    <n v="1"/>
    <d v="2021-07-25T00:00:00"/>
    <x v="2004"/>
    <n v="1454640"/>
    <n v="111998"/>
    <x v="10"/>
    <s v="cod"/>
    <n v="1342642"/>
    <n v="0.92300637958532694"/>
    <x v="2"/>
  </r>
  <r>
    <s v="ODR2159041161i"/>
    <s v="C866999L"/>
    <x v="377"/>
    <s v="P994608"/>
    <n v="145116"/>
    <n v="1"/>
    <n v="1451160"/>
    <n v="0"/>
    <n v="1451160"/>
    <n v="1"/>
    <x v="1"/>
    <n v="0"/>
    <n v="1"/>
    <d v="2021-08-11T00:00:00"/>
    <x v="2005"/>
    <n v="1451160"/>
    <n v="111708"/>
    <x v="10"/>
    <s v="cod"/>
    <n v="1339452"/>
    <n v="0.92302158273381296"/>
    <x v="2"/>
  </r>
  <r>
    <s v="ODR7707616321k"/>
    <s v="C596805L"/>
    <x v="174"/>
    <s v="P904043"/>
    <n v="145000"/>
    <n v="1"/>
    <n v="1450000"/>
    <n v="0"/>
    <n v="1450000"/>
    <n v="1"/>
    <x v="0"/>
    <n v="0"/>
    <n v="1"/>
    <d v="2021-08-15T00:00:00"/>
    <x v="1430"/>
    <n v="1450000"/>
    <n v="117450"/>
    <x v="6"/>
    <s v="cod"/>
    <n v="1332550"/>
    <n v="0.91900000000000004"/>
    <x v="2"/>
  </r>
  <r>
    <s v="ODR8065272503v"/>
    <s v="C351708L"/>
    <x v="316"/>
    <s v="P904043"/>
    <n v="145000"/>
    <n v="1"/>
    <n v="1450000"/>
    <n v="0"/>
    <n v="1450000"/>
    <n v="1"/>
    <x v="0"/>
    <n v="1"/>
    <n v="1"/>
    <d v="2021-08-15T00:00:00"/>
    <x v="1430"/>
    <n v="1450000"/>
    <n v="117450"/>
    <x v="6"/>
    <s v="cod"/>
    <n v="1332550"/>
    <n v="0.91900000000000004"/>
    <x v="2"/>
  </r>
  <r>
    <s v="ODR6518354979c"/>
    <s v="C662094L"/>
    <x v="167"/>
    <s v="P904043"/>
    <n v="145000"/>
    <n v="1"/>
    <n v="1450000"/>
    <n v="0"/>
    <n v="1450000"/>
    <n v="1"/>
    <x v="0"/>
    <n v="1"/>
    <n v="1"/>
    <d v="2021-08-16T00:00:00"/>
    <x v="1430"/>
    <n v="1450000"/>
    <n v="117450"/>
    <x v="6"/>
    <s v="cod"/>
    <n v="1332550"/>
    <n v="0.91900000000000004"/>
    <x v="2"/>
  </r>
  <r>
    <s v="ODR1583267552k"/>
    <s v="C194185L"/>
    <x v="237"/>
    <s v="P224384"/>
    <n v="145000"/>
    <n v="1"/>
    <n v="1450000"/>
    <n v="0"/>
    <n v="1450000"/>
    <n v="1"/>
    <x v="0"/>
    <n v="1"/>
    <n v="1"/>
    <d v="2021-07-28T00:00:00"/>
    <x v="202"/>
    <n v="1305000"/>
    <n v="84796"/>
    <x v="6"/>
    <s v="cod"/>
    <n v="1365204"/>
    <n v="0.94152000000000002"/>
    <x v="2"/>
  </r>
  <r>
    <s v="ODR3870155382l"/>
    <s v="C584166L"/>
    <x v="372"/>
    <s v="P224384"/>
    <n v="145000"/>
    <n v="1"/>
    <n v="1450000"/>
    <n v="0"/>
    <n v="1450000"/>
    <n v="1"/>
    <x v="0"/>
    <n v="1"/>
    <n v="1"/>
    <d v="2021-07-11T00:00:00"/>
    <x v="202"/>
    <n v="1305000"/>
    <n v="84796"/>
    <x v="6"/>
    <s v="cod"/>
    <n v="1365204"/>
    <n v="0.94152000000000002"/>
    <x v="2"/>
  </r>
  <r>
    <s v="ODR2117611229n"/>
    <s v="C584166L"/>
    <x v="234"/>
    <s v="P224384"/>
    <n v="145000"/>
    <n v="1"/>
    <n v="1450000"/>
    <n v="0"/>
    <n v="1450000"/>
    <n v="1"/>
    <x v="0"/>
    <n v="1"/>
    <n v="1"/>
    <d v="2021-07-11T00:00:00"/>
    <x v="202"/>
    <n v="1305000"/>
    <n v="84796"/>
    <x v="6"/>
    <s v="cod"/>
    <n v="1365204"/>
    <n v="0.94152000000000002"/>
    <x v="2"/>
  </r>
  <r>
    <s v="ODR6575292575c"/>
    <s v="C508080L"/>
    <x v="275"/>
    <s v="P904043"/>
    <n v="145000"/>
    <n v="1"/>
    <n v="1450000"/>
    <n v="0"/>
    <n v="1450000"/>
    <n v="1"/>
    <x v="0"/>
    <n v="0"/>
    <n v="1"/>
    <d v="2021-07-15T00:00:00"/>
    <x v="1430"/>
    <n v="1450000"/>
    <n v="117450"/>
    <x v="6"/>
    <s v="cod"/>
    <n v="1332550"/>
    <n v="0.91900000000000004"/>
    <x v="2"/>
  </r>
  <r>
    <s v="ODR7914180623r"/>
    <s v="C508080L"/>
    <x v="221"/>
    <s v="P263754"/>
    <n v="145000"/>
    <n v="1"/>
    <n v="1450000"/>
    <n v="0"/>
    <n v="1450000"/>
    <n v="1"/>
    <x v="0"/>
    <n v="0"/>
    <n v="1"/>
    <d v="2021-07-15T00:00:00"/>
    <x v="2006"/>
    <n v="1450000"/>
    <n v="121800"/>
    <x v="6"/>
    <s v="cod"/>
    <n v="1328200"/>
    <n v="0.91600000000000004"/>
    <x v="2"/>
  </r>
  <r>
    <s v="ODR3784792051e"/>
    <s v="C817593L"/>
    <x v="407"/>
    <s v="P904043"/>
    <n v="145000"/>
    <n v="1"/>
    <n v="1450000"/>
    <n v="0"/>
    <n v="1450000"/>
    <n v="1"/>
    <x v="0"/>
    <n v="1"/>
    <n v="1"/>
    <d v="2021-07-09T00:00:00"/>
    <x v="1430"/>
    <n v="1450000"/>
    <n v="117450"/>
    <x v="6"/>
    <s v="cod"/>
    <n v="1332550"/>
    <n v="0.91900000000000004"/>
    <x v="2"/>
  </r>
  <r>
    <s v="ODR9143283753z"/>
    <s v="C176578L"/>
    <x v="377"/>
    <s v="P224384"/>
    <n v="145000"/>
    <n v="1"/>
    <n v="1450000"/>
    <n v="0"/>
    <n v="1450000"/>
    <n v="1"/>
    <x v="0"/>
    <n v="1"/>
    <n v="1"/>
    <d v="2021-08-23T00:00:00"/>
    <x v="202"/>
    <n v="1305000"/>
    <n v="84796"/>
    <x v="6"/>
    <s v="cod"/>
    <n v="1365204"/>
    <n v="0.94152000000000002"/>
    <x v="2"/>
  </r>
  <r>
    <s v="ODR2122164675r"/>
    <s v="C485577L"/>
    <x v="229"/>
    <s v="P904043"/>
    <n v="145000"/>
    <n v="1"/>
    <n v="1450000"/>
    <n v="0"/>
    <n v="1450000"/>
    <n v="1"/>
    <x v="0"/>
    <n v="1"/>
    <n v="1"/>
    <d v="2021-07-25T00:00:00"/>
    <x v="1430"/>
    <n v="1450000"/>
    <n v="117450"/>
    <x v="6"/>
    <s v="cod"/>
    <n v="1332550"/>
    <n v="0.91900000000000004"/>
    <x v="2"/>
  </r>
  <r>
    <s v="ODR9238306025r"/>
    <s v="C454739L"/>
    <x v="97"/>
    <s v="P904043"/>
    <n v="145000"/>
    <n v="1"/>
    <n v="1450000"/>
    <n v="0"/>
    <n v="1450000"/>
    <n v="1"/>
    <x v="0"/>
    <n v="1"/>
    <n v="1"/>
    <d v="2021-07-27T00:00:00"/>
    <x v="1430"/>
    <n v="1450000"/>
    <n v="117450"/>
    <x v="6"/>
    <s v="cod"/>
    <n v="1332550"/>
    <n v="0.91900000000000004"/>
    <x v="2"/>
  </r>
  <r>
    <s v="ODR3556908303c"/>
    <s v="C699289L"/>
    <x v="378"/>
    <s v="P904043"/>
    <n v="145000"/>
    <n v="1"/>
    <n v="1450000"/>
    <n v="0"/>
    <n v="1450000"/>
    <n v="1"/>
    <x v="0"/>
    <n v="1"/>
    <n v="1"/>
    <d v="2021-08-12T00:00:00"/>
    <x v="1430"/>
    <n v="1450000"/>
    <n v="117450"/>
    <x v="6"/>
    <s v="cod"/>
    <n v="1332550"/>
    <n v="0.91900000000000004"/>
    <x v="2"/>
  </r>
  <r>
    <s v="ODR3489581474w"/>
    <s v="C147101L"/>
    <x v="314"/>
    <s v="P904043"/>
    <n v="145000"/>
    <n v="1"/>
    <n v="1450000"/>
    <n v="0"/>
    <n v="1450000"/>
    <n v="1"/>
    <x v="0"/>
    <n v="1"/>
    <n v="1"/>
    <d v="2021-12-28T00:00:00"/>
    <x v="1430"/>
    <n v="1450000"/>
    <n v="117450"/>
    <x v="6"/>
    <s v="cod"/>
    <n v="1332550"/>
    <n v="0.91900000000000004"/>
    <x v="2"/>
  </r>
  <r>
    <s v="ODR1512109289d"/>
    <s v="C454203L"/>
    <x v="403"/>
    <s v="P904043"/>
    <n v="145000"/>
    <n v="1"/>
    <n v="1450000"/>
    <n v="0"/>
    <n v="1450000"/>
    <n v="1"/>
    <x v="0"/>
    <n v="1"/>
    <n v="1"/>
    <d v="2021-09-12T00:00:00"/>
    <x v="1430"/>
    <n v="1450000"/>
    <n v="117450"/>
    <x v="6"/>
    <s v="cod"/>
    <n v="1332550"/>
    <n v="0.91900000000000004"/>
    <x v="2"/>
  </r>
  <r>
    <s v="ODR2541540248g"/>
    <s v="C635740L"/>
    <x v="267"/>
    <s v="P904043"/>
    <n v="145000"/>
    <n v="1"/>
    <n v="1450000"/>
    <n v="0"/>
    <n v="1450000"/>
    <n v="1"/>
    <x v="1"/>
    <n v="0"/>
    <n v="4"/>
    <d v="2022-01-22T00:00:00"/>
    <x v="1430"/>
    <n v="1450000"/>
    <n v="117450"/>
    <x v="6"/>
    <s v="Payaxis"/>
    <n v="1332550"/>
    <n v="0.91900000000000004"/>
    <x v="2"/>
  </r>
  <r>
    <s v="ODR8188816917f"/>
    <s v="C131864L"/>
    <x v="37"/>
    <s v="P551274"/>
    <n v="145000"/>
    <n v="1"/>
    <n v="1450000"/>
    <n v="0"/>
    <n v="1450000"/>
    <n v="1"/>
    <x v="0"/>
    <n v="0"/>
    <n v="1"/>
    <d v="2022-06-16T00:00:00"/>
    <x v="2007"/>
    <n v="1450000"/>
    <n v="102950"/>
    <x v="6"/>
    <s v="cod"/>
    <n v="1347050"/>
    <n v="0.92900000000000005"/>
    <x v="2"/>
  </r>
  <r>
    <s v="ODR9096731880i"/>
    <s v="C657141L"/>
    <x v="246"/>
    <s v="P904043"/>
    <n v="145000"/>
    <n v="1"/>
    <n v="1450000"/>
    <n v="0"/>
    <n v="1450000"/>
    <n v="1"/>
    <x v="0"/>
    <n v="1"/>
    <n v="1"/>
    <d v="2022-01-25T00:00:00"/>
    <x v="1430"/>
    <n v="1450000"/>
    <n v="117450"/>
    <x v="6"/>
    <s v="cod"/>
    <n v="1332550"/>
    <n v="0.91900000000000004"/>
    <x v="2"/>
  </r>
  <r>
    <s v="ODR3137671607t"/>
    <s v="C796103L"/>
    <x v="94"/>
    <s v="P904043"/>
    <n v="145000"/>
    <n v="1"/>
    <n v="1450000"/>
    <n v="0"/>
    <n v="1450000"/>
    <n v="1"/>
    <x v="0"/>
    <n v="1"/>
    <n v="1"/>
    <d v="2021-07-09T00:00:00"/>
    <x v="1430"/>
    <n v="1450000"/>
    <n v="117450"/>
    <x v="6"/>
    <s v="cod"/>
    <n v="1332550"/>
    <n v="0.91900000000000004"/>
    <x v="2"/>
  </r>
  <r>
    <s v="ODR6508885161y"/>
    <s v="C443586L"/>
    <x v="342"/>
    <s v="P597694"/>
    <n v="145000"/>
    <n v="1"/>
    <n v="1450000"/>
    <n v="0"/>
    <n v="1450000"/>
    <n v="1"/>
    <x v="1"/>
    <n v="0"/>
    <n v="1"/>
    <d v="2022-01-01T00:00:00"/>
    <x v="2008"/>
    <n v="1450000"/>
    <n v="92800"/>
    <x v="6"/>
    <s v="cod"/>
    <n v="1357200"/>
    <n v="0.93600000000000005"/>
    <x v="2"/>
  </r>
  <r>
    <s v="ODR5475573681s"/>
    <s v="C318338L"/>
    <x v="250"/>
    <s v="P224384"/>
    <n v="145000"/>
    <n v="1"/>
    <n v="1450000"/>
    <n v="0"/>
    <n v="1450000"/>
    <n v="1"/>
    <x v="0"/>
    <n v="1"/>
    <n v="1"/>
    <d v="2022-02-23T00:00:00"/>
    <x v="202"/>
    <n v="1305000"/>
    <n v="84796"/>
    <x v="6"/>
    <s v="cod"/>
    <n v="1365204"/>
    <n v="0.94152000000000002"/>
    <x v="2"/>
  </r>
  <r>
    <s v="ODR4495442898x"/>
    <s v="C686342L"/>
    <x v="334"/>
    <s v="P224384"/>
    <n v="145000"/>
    <n v="1"/>
    <n v="1450000"/>
    <n v="0"/>
    <n v="1450000"/>
    <n v="1"/>
    <x v="0"/>
    <n v="1"/>
    <n v="1"/>
    <d v="2022-02-16T00:00:00"/>
    <x v="202"/>
    <n v="1305000"/>
    <n v="84796"/>
    <x v="6"/>
    <s v="cod"/>
    <n v="1365204"/>
    <n v="0.94152000000000002"/>
    <x v="2"/>
  </r>
  <r>
    <s v="ODR5586710566t"/>
    <s v="C683002L"/>
    <x v="223"/>
    <s v="P224384"/>
    <n v="145000"/>
    <n v="1"/>
    <n v="1450000"/>
    <n v="0"/>
    <n v="1450000"/>
    <n v="1"/>
    <x v="0"/>
    <n v="1"/>
    <n v="1"/>
    <d v="2022-03-08T00:00:00"/>
    <x v="202"/>
    <n v="1305000"/>
    <n v="84796"/>
    <x v="6"/>
    <s v="cod"/>
    <n v="1365204"/>
    <n v="0.94152000000000002"/>
    <x v="2"/>
  </r>
  <r>
    <s v="ODR1271546982w"/>
    <s v="C956932L"/>
    <x v="380"/>
    <s v="P597694"/>
    <n v="145000"/>
    <n v="1"/>
    <n v="1450000"/>
    <n v="0"/>
    <n v="1450000"/>
    <n v="1"/>
    <x v="0"/>
    <n v="0"/>
    <n v="1"/>
    <d v="2022-03-01T00:00:00"/>
    <x v="2008"/>
    <n v="1450000"/>
    <n v="92800"/>
    <x v="6"/>
    <s v="cod"/>
    <n v="1357200"/>
    <n v="0.93600000000000005"/>
    <x v="2"/>
  </r>
  <r>
    <s v="ODR8848790100a"/>
    <s v="C261650L"/>
    <x v="17"/>
    <s v="P904043"/>
    <n v="145000"/>
    <n v="1"/>
    <n v="1450000"/>
    <n v="0"/>
    <n v="1450000"/>
    <n v="1"/>
    <x v="0"/>
    <n v="1"/>
    <n v="1"/>
    <d v="2022-04-14T00:00:00"/>
    <x v="1430"/>
    <n v="1450000"/>
    <n v="117450"/>
    <x v="6"/>
    <s v="cod"/>
    <n v="1332550"/>
    <n v="0.91900000000000004"/>
    <x v="2"/>
  </r>
  <r>
    <s v="ODR8628762089k"/>
    <s v="C559107L"/>
    <x v="396"/>
    <s v="P243305"/>
    <n v="72500"/>
    <n v="2"/>
    <n v="1450000"/>
    <n v="0"/>
    <n v="1450000"/>
    <n v="1"/>
    <x v="1"/>
    <n v="0"/>
    <n v="1"/>
    <d v="2021-12-13T00:00:00"/>
    <x v="2009"/>
    <n v="725000"/>
    <n v="50750"/>
    <x v="6"/>
    <s v="cod"/>
    <n v="1348500"/>
    <n v="0.93"/>
    <x v="2"/>
  </r>
  <r>
    <s v="ODR9960372448o"/>
    <s v="C795421L"/>
    <x v="122"/>
    <s v="P904043"/>
    <n v="145000"/>
    <n v="1"/>
    <n v="1450000"/>
    <n v="0"/>
    <n v="1450000"/>
    <n v="1"/>
    <x v="0"/>
    <n v="1"/>
    <n v="1"/>
    <d v="2022-05-26T00:00:00"/>
    <x v="1430"/>
    <n v="1450000"/>
    <n v="117450"/>
    <x v="6"/>
    <s v="cod"/>
    <n v="1332550"/>
    <n v="0.91900000000000004"/>
    <x v="2"/>
  </r>
  <r>
    <s v="ODR5416887091k"/>
    <s v="C450606L"/>
    <x v="127"/>
    <s v="P904043"/>
    <n v="145000"/>
    <n v="1"/>
    <n v="1450000"/>
    <n v="0"/>
    <n v="1450000"/>
    <n v="1"/>
    <x v="0"/>
    <n v="0"/>
    <n v="1"/>
    <d v="2022-05-19T00:00:00"/>
    <x v="1430"/>
    <n v="1450000"/>
    <n v="117450"/>
    <x v="6"/>
    <s v="cod"/>
    <n v="1332550"/>
    <n v="0.91900000000000004"/>
    <x v="2"/>
  </r>
  <r>
    <s v="ODR6373554210q"/>
    <s v="C460966L"/>
    <x v="217"/>
    <s v="P224384"/>
    <n v="145000"/>
    <n v="1"/>
    <n v="1450000"/>
    <n v="0"/>
    <n v="1450000"/>
    <n v="1"/>
    <x v="0"/>
    <n v="0"/>
    <n v="1"/>
    <d v="2021-10-23T00:00:00"/>
    <x v="202"/>
    <n v="1305000"/>
    <n v="84796"/>
    <x v="6"/>
    <s v="cod"/>
    <n v="1365204"/>
    <n v="0.94152000000000002"/>
    <x v="2"/>
  </r>
  <r>
    <s v="ODR6915144290b"/>
    <s v="C706324L"/>
    <x v="307"/>
    <s v="P904043"/>
    <n v="145000"/>
    <n v="1"/>
    <n v="1450000"/>
    <n v="0"/>
    <n v="1450000"/>
    <n v="1"/>
    <x v="0"/>
    <n v="1"/>
    <n v="1"/>
    <d v="2022-03-24T00:00:00"/>
    <x v="1430"/>
    <n v="1450000"/>
    <n v="117450"/>
    <x v="6"/>
    <s v="cod"/>
    <n v="1332550"/>
    <n v="0.91900000000000004"/>
    <x v="2"/>
  </r>
  <r>
    <s v="ODR4175931452n"/>
    <s v="C683002L"/>
    <x v="27"/>
    <s v="P224384"/>
    <n v="145000"/>
    <n v="1"/>
    <n v="1450000"/>
    <n v="0"/>
    <n v="1450000"/>
    <n v="1"/>
    <x v="0"/>
    <n v="1"/>
    <n v="1"/>
    <d v="2022-03-08T00:00:00"/>
    <x v="202"/>
    <n v="1305000"/>
    <n v="84796"/>
    <x v="6"/>
    <s v="cod"/>
    <n v="1365204"/>
    <n v="0.94152000000000002"/>
    <x v="2"/>
  </r>
  <r>
    <s v="ODR7945896794h"/>
    <s v="C979878L"/>
    <x v="166"/>
    <s v="P771328"/>
    <n v="145000"/>
    <n v="1"/>
    <n v="1450000"/>
    <n v="0"/>
    <n v="1450000"/>
    <n v="1"/>
    <x v="0"/>
    <n v="1"/>
    <n v="1"/>
    <d v="2022-03-13T00:00:00"/>
    <x v="2010"/>
    <n v="1305000"/>
    <n v="90016"/>
    <x v="6"/>
    <s v="cod"/>
    <n v="1359984"/>
    <n v="0.93791999999999998"/>
    <x v="2"/>
  </r>
  <r>
    <s v="ODR5996319696l"/>
    <s v="C457308L"/>
    <x v="244"/>
    <s v="P904043"/>
    <n v="145000"/>
    <n v="1"/>
    <n v="1450000"/>
    <n v="0"/>
    <n v="1450000"/>
    <n v="1"/>
    <x v="0"/>
    <n v="1"/>
    <n v="1"/>
    <d v="2022-04-21T00:00:00"/>
    <x v="1430"/>
    <n v="1450000"/>
    <n v="117450"/>
    <x v="6"/>
    <s v="cod"/>
    <n v="1332550"/>
    <n v="0.91900000000000004"/>
    <x v="2"/>
  </r>
  <r>
    <s v="ODR1490313745b"/>
    <s v="C491779L"/>
    <x v="119"/>
    <s v="P224384"/>
    <n v="145000"/>
    <n v="1"/>
    <n v="1450000"/>
    <n v="0"/>
    <n v="1450000"/>
    <n v="1"/>
    <x v="0"/>
    <n v="0"/>
    <n v="1"/>
    <d v="2022-06-23T00:00:00"/>
    <x v="202"/>
    <n v="1305000"/>
    <n v="84796"/>
    <x v="6"/>
    <s v="cod"/>
    <n v="1365204"/>
    <n v="0.94152000000000002"/>
    <x v="2"/>
  </r>
  <r>
    <s v="ODR2596441221o"/>
    <s v="C902805L"/>
    <x v="203"/>
    <s v="P224384"/>
    <n v="145000"/>
    <n v="1"/>
    <n v="1450000"/>
    <n v="0"/>
    <n v="1450000"/>
    <n v="1"/>
    <x v="0"/>
    <n v="1"/>
    <n v="1"/>
    <d v="2022-01-22T00:00:00"/>
    <x v="202"/>
    <n v="1305000"/>
    <n v="84796"/>
    <x v="6"/>
    <s v="cod"/>
    <n v="1365204"/>
    <n v="0.94152000000000002"/>
    <x v="2"/>
  </r>
  <r>
    <s v="ODR3099038464i"/>
    <s v="C520646L"/>
    <x v="180"/>
    <s v="P224384"/>
    <n v="145000"/>
    <n v="1"/>
    <n v="1450000"/>
    <n v="0"/>
    <n v="1450000"/>
    <n v="1"/>
    <x v="0"/>
    <n v="1"/>
    <n v="1"/>
    <d v="2022-02-27T00:00:00"/>
    <x v="202"/>
    <n v="1305000"/>
    <n v="84796"/>
    <x v="6"/>
    <s v="cod"/>
    <n v="1365204"/>
    <n v="0.94152000000000002"/>
    <x v="2"/>
  </r>
  <r>
    <s v="ODR1852875502d"/>
    <s v="C165124L"/>
    <x v="41"/>
    <s v="P904043"/>
    <n v="145000"/>
    <n v="1"/>
    <n v="1450000"/>
    <n v="0"/>
    <n v="1450000"/>
    <n v="1"/>
    <x v="0"/>
    <n v="1"/>
    <n v="1"/>
    <d v="2022-04-01T00:00:00"/>
    <x v="1430"/>
    <n v="1450000"/>
    <n v="117450"/>
    <x v="6"/>
    <s v="cod"/>
    <n v="1332550"/>
    <n v="0.91900000000000004"/>
    <x v="2"/>
  </r>
  <r>
    <s v="ODR7359090253f"/>
    <s v="C450606L"/>
    <x v="20"/>
    <s v="P224384"/>
    <n v="145000"/>
    <n v="1"/>
    <n v="1450000"/>
    <n v="0"/>
    <n v="1450000"/>
    <n v="1"/>
    <x v="0"/>
    <n v="0"/>
    <n v="1"/>
    <d v="2022-05-19T00:00:00"/>
    <x v="202"/>
    <n v="1305000"/>
    <n v="84796"/>
    <x v="6"/>
    <s v="cod"/>
    <n v="1365204"/>
    <n v="0.94152000000000002"/>
    <x v="2"/>
  </r>
  <r>
    <s v="ODR7599753840w"/>
    <s v="C231044L"/>
    <x v="376"/>
    <s v="P756799"/>
    <n v="145000"/>
    <n v="1"/>
    <n v="1450000"/>
    <n v="0"/>
    <n v="1450000"/>
    <n v="1"/>
    <x v="0"/>
    <n v="1"/>
    <n v="1"/>
    <d v="2021-07-28T00:00:00"/>
    <x v="1436"/>
    <n v="1450000"/>
    <n v="89900"/>
    <x v="8"/>
    <s v="cod"/>
    <n v="1360100"/>
    <n v="0.93799999999999994"/>
    <x v="2"/>
  </r>
  <r>
    <s v="ODR7578354049r"/>
    <s v="C925922L"/>
    <x v="154"/>
    <s v="P151972"/>
    <n v="145000"/>
    <n v="1"/>
    <n v="1450000"/>
    <n v="0"/>
    <n v="1450000"/>
    <n v="1"/>
    <x v="0"/>
    <n v="1"/>
    <n v="1"/>
    <d v="2021-07-23T00:00:00"/>
    <x v="2011"/>
    <n v="1450000"/>
    <n v="102950"/>
    <x v="8"/>
    <s v="cod"/>
    <n v="1347050"/>
    <n v="0.92900000000000005"/>
    <x v="2"/>
  </r>
  <r>
    <s v="ODR6221730658j"/>
    <s v="C670144L"/>
    <x v="318"/>
    <s v="P756799"/>
    <n v="145000"/>
    <n v="1"/>
    <n v="1450000"/>
    <n v="0"/>
    <n v="1450000"/>
    <n v="1"/>
    <x v="0"/>
    <n v="1"/>
    <n v="1"/>
    <d v="2021-08-17T00:00:00"/>
    <x v="1436"/>
    <n v="1450000"/>
    <n v="89900"/>
    <x v="8"/>
    <s v="cod"/>
    <n v="1360100"/>
    <n v="0.93799999999999994"/>
    <x v="2"/>
  </r>
  <r>
    <s v="ODR2246674299s"/>
    <s v="C823189L"/>
    <x v="281"/>
    <s v="P504431"/>
    <n v="145000"/>
    <n v="1"/>
    <n v="1450000"/>
    <n v="0"/>
    <n v="1450000"/>
    <n v="1"/>
    <x v="0"/>
    <n v="1"/>
    <n v="1"/>
    <d v="2021-07-16T00:00:00"/>
    <x v="2012"/>
    <n v="1450000"/>
    <n v="105850"/>
    <x v="8"/>
    <s v="cod"/>
    <n v="1344150"/>
    <n v="0.92700000000000005"/>
    <x v="2"/>
  </r>
  <r>
    <s v="ODR4923793801p"/>
    <s v="C684090L"/>
    <x v="241"/>
    <s v="P504431"/>
    <n v="145000"/>
    <n v="1"/>
    <n v="1450000"/>
    <n v="0"/>
    <n v="1450000"/>
    <n v="1"/>
    <x v="0"/>
    <n v="0"/>
    <n v="1"/>
    <d v="2021-10-23T00:00:00"/>
    <x v="2012"/>
    <n v="1450000"/>
    <n v="105850"/>
    <x v="8"/>
    <s v="cod"/>
    <n v="1344150"/>
    <n v="0.92700000000000005"/>
    <x v="2"/>
  </r>
  <r>
    <s v="ODR8558022132y"/>
    <s v="C555148L"/>
    <x v="217"/>
    <s v="P741293"/>
    <n v="145000"/>
    <n v="1"/>
    <n v="1450000"/>
    <n v="0"/>
    <n v="1450000"/>
    <n v="1"/>
    <x v="0"/>
    <n v="0"/>
    <n v="7"/>
    <d v="2022-05-08T00:00:00"/>
    <x v="2013"/>
    <n v="1087500"/>
    <n v="66294"/>
    <x v="8"/>
    <s v="Easypay"/>
    <n v="1383706"/>
    <n v="0.95428000000000002"/>
    <x v="2"/>
  </r>
  <r>
    <s v="ODR6453146081t"/>
    <s v="C751410L"/>
    <x v="395"/>
    <s v="P756799"/>
    <n v="145000"/>
    <n v="1"/>
    <n v="1450000"/>
    <n v="0"/>
    <n v="1450000"/>
    <n v="1"/>
    <x v="0"/>
    <n v="1"/>
    <n v="1"/>
    <d v="2022-06-04T00:00:00"/>
    <x v="1436"/>
    <n v="1450000"/>
    <n v="89900"/>
    <x v="8"/>
    <s v="cod"/>
    <n v="1360100"/>
    <n v="0.93799999999999994"/>
    <x v="2"/>
  </r>
  <r>
    <s v="ODR4469836635i"/>
    <s v="C268356L"/>
    <x v="401"/>
    <s v="P741293"/>
    <n v="145000"/>
    <n v="1"/>
    <n v="1450000"/>
    <n v="0"/>
    <n v="1450000"/>
    <n v="1"/>
    <x v="0"/>
    <n v="1"/>
    <n v="1"/>
    <d v="2022-05-15T00:00:00"/>
    <x v="2013"/>
    <n v="1087500"/>
    <n v="66294"/>
    <x v="8"/>
    <s v="cod"/>
    <n v="1383706"/>
    <n v="0.95428000000000002"/>
    <x v="2"/>
  </r>
  <r>
    <s v="ODR1856403895s"/>
    <s v="C117901L"/>
    <x v="32"/>
    <s v="P205993"/>
    <n v="145000"/>
    <n v="1"/>
    <n v="1450000"/>
    <n v="0"/>
    <n v="1450000"/>
    <n v="1"/>
    <x v="0"/>
    <n v="1"/>
    <n v="1"/>
    <d v="2022-07-10T00:00:00"/>
    <x v="1899"/>
    <n v="1653000"/>
    <n v="135546"/>
    <x v="8"/>
    <s v="cod"/>
    <n v="1314454"/>
    <n v="0.90651999999999999"/>
    <x v="2"/>
  </r>
  <r>
    <s v="ODR8433814674r"/>
    <s v="C681808L"/>
    <x v="33"/>
    <s v="P205993"/>
    <n v="145000"/>
    <n v="1"/>
    <n v="1450000"/>
    <n v="0"/>
    <n v="1450000"/>
    <n v="1"/>
    <x v="0"/>
    <n v="1"/>
    <n v="1"/>
    <d v="2022-07-24T00:00:00"/>
    <x v="1899"/>
    <n v="1653000"/>
    <n v="135546"/>
    <x v="8"/>
    <s v="cod"/>
    <n v="1314454"/>
    <n v="0.90651999999999999"/>
    <x v="2"/>
  </r>
  <r>
    <s v="ODR5388196221c"/>
    <s v="C527720L"/>
    <x v="106"/>
    <s v="P205993"/>
    <n v="145000"/>
    <n v="1"/>
    <n v="1450000"/>
    <n v="0"/>
    <n v="1450000"/>
    <n v="1"/>
    <x v="0"/>
    <n v="1"/>
    <n v="1"/>
    <d v="2022-08-04T00:00:00"/>
    <x v="1899"/>
    <n v="1653000"/>
    <n v="135546"/>
    <x v="8"/>
    <s v="cod"/>
    <n v="1314454"/>
    <n v="0.90651999999999999"/>
    <x v="2"/>
  </r>
  <r>
    <s v="ODR9013218601c"/>
    <s v="C885565L"/>
    <x v="317"/>
    <s v="P538428"/>
    <n v="145000"/>
    <n v="1"/>
    <n v="1450000"/>
    <n v="0"/>
    <n v="1450000"/>
    <n v="1"/>
    <x v="1"/>
    <n v="0"/>
    <n v="9"/>
    <d v="2021-09-10T00:00:00"/>
    <x v="2014"/>
    <n v="1450000"/>
    <n v="95700"/>
    <x v="14"/>
    <s v="mygateway"/>
    <n v="1354300"/>
    <n v="0.93400000000000005"/>
    <x v="2"/>
  </r>
  <r>
    <s v="ODR2249943116b"/>
    <s v="C741634L"/>
    <x v="96"/>
    <s v="P858068"/>
    <n v="29000"/>
    <n v="5"/>
    <n v="1450000"/>
    <n v="0"/>
    <n v="1450000"/>
    <n v="1"/>
    <x v="0"/>
    <n v="1"/>
    <n v="1"/>
    <d v="2021-07-09T00:00:00"/>
    <x v="0"/>
    <n v="261000"/>
    <n v="18270"/>
    <x v="0"/>
    <s v="cod"/>
    <n v="1358650"/>
    <n v="0.93700000000000006"/>
    <x v="0"/>
  </r>
  <r>
    <s v="ODR6610380772w"/>
    <s v="C263640L"/>
    <x v="69"/>
    <s v="P664265"/>
    <n v="145000"/>
    <n v="1"/>
    <n v="1450000"/>
    <n v="0"/>
    <n v="1450000"/>
    <n v="1"/>
    <x v="0"/>
    <n v="0"/>
    <n v="1"/>
    <d v="2021-11-27T00:00:00"/>
    <x v="1441"/>
    <n v="1450000"/>
    <n v="94250"/>
    <x v="0"/>
    <s v="cod"/>
    <n v="1355750"/>
    <n v="0.93500000000000005"/>
    <x v="2"/>
  </r>
  <r>
    <s v="ODR5347048069e"/>
    <s v="C678059L"/>
    <x v="33"/>
    <s v="P664265"/>
    <n v="145000"/>
    <n v="1"/>
    <n v="1450000"/>
    <n v="0"/>
    <n v="1450000"/>
    <n v="1"/>
    <x v="1"/>
    <n v="0"/>
    <n v="1"/>
    <d v="2022-07-04T00:00:00"/>
    <x v="1441"/>
    <n v="1450000"/>
    <n v="94250"/>
    <x v="0"/>
    <s v="cod"/>
    <n v="1355750"/>
    <n v="0.93500000000000005"/>
    <x v="2"/>
  </r>
  <r>
    <s v="ODR6945155281s"/>
    <s v="C189137L"/>
    <x v="318"/>
    <s v="P671345"/>
    <n v="145000"/>
    <n v="1"/>
    <n v="1450000"/>
    <n v="0"/>
    <n v="1450000"/>
    <n v="1"/>
    <x v="0"/>
    <n v="1"/>
    <n v="1"/>
    <d v="2021-12-21T00:00:00"/>
    <x v="2015"/>
    <n v="1450000"/>
    <n v="102950"/>
    <x v="12"/>
    <s v="cod"/>
    <n v="1347050"/>
    <n v="0.92900000000000005"/>
    <x v="2"/>
  </r>
  <r>
    <s v="ODR7726441688t"/>
    <s v="C266522L"/>
    <x v="68"/>
    <s v="P671345"/>
    <n v="145000"/>
    <n v="1"/>
    <n v="1450000"/>
    <n v="0"/>
    <n v="1450000"/>
    <n v="1"/>
    <x v="0"/>
    <n v="1"/>
    <n v="1"/>
    <d v="2021-11-04T00:00:00"/>
    <x v="2015"/>
    <n v="1450000"/>
    <n v="102950"/>
    <x v="12"/>
    <s v="cod"/>
    <n v="1347050"/>
    <n v="0.92900000000000005"/>
    <x v="2"/>
  </r>
  <r>
    <s v="ODR7339922712z"/>
    <s v="C545911L"/>
    <x v="46"/>
    <s v="P504671"/>
    <n v="145000"/>
    <n v="1"/>
    <n v="1450000"/>
    <n v="0"/>
    <n v="1450000"/>
    <n v="1"/>
    <x v="1"/>
    <n v="0"/>
    <n v="1"/>
    <d v="2021-09-13T00:00:00"/>
    <x v="2016"/>
    <n v="1450000"/>
    <n v="120350"/>
    <x v="7"/>
    <s v="cod"/>
    <n v="1329650"/>
    <n v="0.91700000000000004"/>
    <x v="2"/>
  </r>
  <r>
    <s v="ODR1463734645v"/>
    <s v="C296709L"/>
    <x v="223"/>
    <s v="P504897"/>
    <n v="144942"/>
    <n v="1"/>
    <n v="1449420"/>
    <n v="0"/>
    <n v="1449420"/>
    <n v="1"/>
    <x v="0"/>
    <n v="1"/>
    <n v="1"/>
    <d v="2022-02-18T00:00:00"/>
    <x v="2017"/>
    <n v="1449420"/>
    <n v="86942"/>
    <x v="3"/>
    <s v="cod"/>
    <n v="1362478"/>
    <n v="0.940016006402561"/>
    <x v="2"/>
  </r>
  <r>
    <s v="ODR3600128922p"/>
    <s v="C598721L"/>
    <x v="226"/>
    <s v="P720879"/>
    <n v="144942"/>
    <n v="1"/>
    <n v="1449420"/>
    <n v="0"/>
    <n v="1449420"/>
    <n v="1"/>
    <x v="0"/>
    <n v="1"/>
    <n v="1"/>
    <d v="2021-11-18T00:00:00"/>
    <x v="2018"/>
    <n v="1449420"/>
    <n v="102892"/>
    <x v="14"/>
    <s v="cod"/>
    <n v="1346528"/>
    <n v="0.92901160464185673"/>
    <x v="2"/>
  </r>
  <r>
    <s v="ODR4149104176y"/>
    <s v="C501840L"/>
    <x v="79"/>
    <s v="P126964"/>
    <n v="144942"/>
    <n v="1"/>
    <n v="1449420"/>
    <n v="0"/>
    <n v="1449420"/>
    <n v="1"/>
    <x v="1"/>
    <n v="0"/>
    <n v="4"/>
    <d v="2022-03-14T00:00:00"/>
    <x v="2019"/>
    <n v="1449420"/>
    <n v="126092"/>
    <x v="9"/>
    <s v="Payaxis"/>
    <n v="1323328"/>
    <n v="0.91300520208083236"/>
    <x v="2"/>
  </r>
  <r>
    <s v="ODR7679960228s"/>
    <s v="C749653L"/>
    <x v="209"/>
    <s v="P599034"/>
    <n v="144942"/>
    <n v="1"/>
    <n v="1449420"/>
    <n v="0"/>
    <n v="1449420"/>
    <n v="1"/>
    <x v="0"/>
    <n v="1"/>
    <n v="1"/>
    <d v="2022-04-23T00:00:00"/>
    <x v="2020"/>
    <n v="1449420"/>
    <n v="99992"/>
    <x v="9"/>
    <s v="cod"/>
    <n v="1349428"/>
    <n v="0.93101240496198479"/>
    <x v="2"/>
  </r>
  <r>
    <s v="ODR4539788811f"/>
    <s v="C810409L"/>
    <x v="330"/>
    <s v="P303831"/>
    <n v="144855"/>
    <n v="1"/>
    <n v="1448550"/>
    <n v="0"/>
    <n v="1448550"/>
    <n v="1"/>
    <x v="0"/>
    <n v="1"/>
    <n v="1"/>
    <d v="2021-10-24T00:00:00"/>
    <x v="2021"/>
    <n v="1159420"/>
    <n v="93902"/>
    <x v="9"/>
    <s v="cod"/>
    <n v="1354648"/>
    <n v="0.93517517517517512"/>
    <x v="2"/>
  </r>
  <r>
    <s v="ODR6410574034o"/>
    <s v="C717221L"/>
    <x v="238"/>
    <s v="P589410"/>
    <n v="144710"/>
    <n v="1"/>
    <n v="1447100"/>
    <n v="0"/>
    <n v="1447100"/>
    <n v="1"/>
    <x v="1"/>
    <n v="0"/>
    <n v="4"/>
    <d v="2021-07-13T00:00:00"/>
    <x v="2022"/>
    <n v="1447100"/>
    <n v="124410"/>
    <x v="13"/>
    <s v="Payaxis"/>
    <n v="1322690"/>
    <n v="0.91402805611222449"/>
    <x v="2"/>
  </r>
  <r>
    <s v="ODR4107687173g"/>
    <s v="C887845L"/>
    <x v="341"/>
    <s v="P178217"/>
    <n v="144710"/>
    <n v="1"/>
    <n v="1447100"/>
    <n v="0"/>
    <n v="1447100"/>
    <n v="1"/>
    <x v="0"/>
    <n v="1"/>
    <n v="1"/>
    <d v="2021-07-06T00:00:00"/>
    <x v="2023"/>
    <n v="1447100"/>
    <n v="86826"/>
    <x v="12"/>
    <s v="cod"/>
    <n v="1360274"/>
    <n v="0.94"/>
    <x v="2"/>
  </r>
  <r>
    <s v="ODR4185120235u"/>
    <s v="C391465L"/>
    <x v="358"/>
    <s v="P178217"/>
    <n v="144710"/>
    <n v="1"/>
    <n v="1447100"/>
    <n v="0"/>
    <n v="1447100"/>
    <n v="1"/>
    <x v="0"/>
    <n v="0"/>
    <n v="1"/>
    <d v="2022-04-16T00:00:00"/>
    <x v="2023"/>
    <n v="1447100"/>
    <n v="86826"/>
    <x v="12"/>
    <s v="cod"/>
    <n v="1360274"/>
    <n v="0.94"/>
    <x v="2"/>
  </r>
  <r>
    <s v="ODR2257312271w"/>
    <s v="C673213L"/>
    <x v="57"/>
    <s v="P780852"/>
    <n v="144130"/>
    <n v="1"/>
    <n v="1441300"/>
    <n v="0"/>
    <n v="1441300"/>
    <n v="1"/>
    <x v="0"/>
    <n v="1"/>
    <n v="1"/>
    <d v="2021-08-02T00:00:00"/>
    <x v="2024"/>
    <n v="1441300"/>
    <n v="86478"/>
    <x v="8"/>
    <s v="cod"/>
    <n v="1354822"/>
    <n v="0.94"/>
    <x v="2"/>
  </r>
  <r>
    <s v="ODR7519486668l"/>
    <s v="C196720L"/>
    <x v="24"/>
    <s v="P991363"/>
    <n v="144130"/>
    <n v="1"/>
    <n v="1441300"/>
    <n v="0"/>
    <n v="1441300"/>
    <n v="1"/>
    <x v="0"/>
    <n v="0"/>
    <n v="1"/>
    <d v="2021-07-23T00:00:00"/>
    <x v="2025"/>
    <n v="1441300"/>
    <n v="125338"/>
    <x v="14"/>
    <s v="cod"/>
    <n v="1315962"/>
    <n v="0.91303822937625756"/>
    <x v="2"/>
  </r>
  <r>
    <s v="ODR4840048356e"/>
    <s v="C196720L"/>
    <x v="35"/>
    <s v="P991363"/>
    <n v="144130"/>
    <n v="1"/>
    <n v="1441300"/>
    <n v="0"/>
    <n v="1441300"/>
    <n v="1"/>
    <x v="1"/>
    <n v="0"/>
    <n v="1"/>
    <d v="2021-07-23T00:00:00"/>
    <x v="2025"/>
    <n v="1441300"/>
    <n v="125338"/>
    <x v="14"/>
    <s v="cod"/>
    <n v="1315962"/>
    <n v="0.91303822937625756"/>
    <x v="2"/>
  </r>
  <r>
    <s v="ODR6649554158h"/>
    <s v="C196720L"/>
    <x v="22"/>
    <s v="P991363"/>
    <n v="144130"/>
    <n v="1"/>
    <n v="1441300"/>
    <n v="0"/>
    <n v="1441300"/>
    <n v="1"/>
    <x v="1"/>
    <n v="0"/>
    <n v="1"/>
    <d v="2021-07-23T00:00:00"/>
    <x v="2025"/>
    <n v="1441300"/>
    <n v="125338"/>
    <x v="14"/>
    <s v="cod"/>
    <n v="1315962"/>
    <n v="0.91303822937625756"/>
    <x v="2"/>
  </r>
  <r>
    <s v="ODR8826528640s"/>
    <s v="C466208L"/>
    <x v="26"/>
    <s v="P842526"/>
    <n v="47850"/>
    <n v="3"/>
    <n v="1435500"/>
    <n v="0"/>
    <n v="1435500"/>
    <n v="1"/>
    <x v="0"/>
    <n v="0"/>
    <n v="1"/>
    <d v="2022-06-12T00:00:00"/>
    <x v="1778"/>
    <n v="478500"/>
    <n v="30102"/>
    <x v="11"/>
    <s v="cod"/>
    <n v="1345194"/>
    <n v="0.93709090909090909"/>
    <x v="0"/>
  </r>
  <r>
    <s v="ODR2951197338m"/>
    <s v="C137528L"/>
    <x v="290"/>
    <s v="P373121"/>
    <n v="143550"/>
    <n v="1"/>
    <n v="1435500"/>
    <n v="0"/>
    <n v="1435500"/>
    <n v="1"/>
    <x v="0"/>
    <n v="0"/>
    <n v="1"/>
    <d v="2022-01-16T00:00:00"/>
    <x v="2026"/>
    <n v="1435500"/>
    <n v="120582"/>
    <x v="7"/>
    <s v="cod"/>
    <n v="1314918"/>
    <n v="0.91600000000000004"/>
    <x v="2"/>
  </r>
  <r>
    <s v="ODR3673284938h"/>
    <s v="C851854L"/>
    <x v="233"/>
    <s v="P441667"/>
    <n v="142100"/>
    <n v="1"/>
    <n v="1421000"/>
    <n v="0"/>
    <n v="1421000"/>
    <n v="1"/>
    <x v="0"/>
    <n v="1"/>
    <n v="1"/>
    <d v="2021-07-01T00:00:00"/>
    <x v="2027"/>
    <n v="1421000"/>
    <n v="85260"/>
    <x v="13"/>
    <s v="cod"/>
    <n v="1335740"/>
    <n v="0.94"/>
    <x v="2"/>
  </r>
  <r>
    <s v="ODR3142288312l"/>
    <s v="C192570L"/>
    <x v="393"/>
    <s v="P596373"/>
    <n v="142100"/>
    <n v="1"/>
    <n v="1421000"/>
    <n v="0"/>
    <n v="1421000"/>
    <n v="1"/>
    <x v="0"/>
    <n v="0"/>
    <n v="1"/>
    <d v="2022-05-11T00:00:00"/>
    <x v="2028"/>
    <n v="1421000"/>
    <n v="105154"/>
    <x v="8"/>
    <s v="cod"/>
    <n v="1315846"/>
    <n v="0.92600000000000005"/>
    <x v="2"/>
  </r>
  <r>
    <s v="ODR5923977911p"/>
    <s v="C378624L"/>
    <x v="329"/>
    <s v="P704808"/>
    <n v="20300"/>
    <n v="7"/>
    <n v="1421000"/>
    <n v="0"/>
    <n v="1421000"/>
    <n v="1"/>
    <x v="0"/>
    <n v="0"/>
    <n v="1"/>
    <d v="2022-01-20T00:00:00"/>
    <x v="2029"/>
    <n v="203000"/>
    <n v="12586"/>
    <x v="12"/>
    <s v="cod"/>
    <n v="1332898"/>
    <n v="0.93799999999999994"/>
    <x v="0"/>
  </r>
  <r>
    <s v="ODR8035967895d"/>
    <s v="C536776L"/>
    <x v="216"/>
    <s v="P642572"/>
    <n v="140882"/>
    <n v="1"/>
    <n v="1408820"/>
    <n v="0"/>
    <n v="1408820"/>
    <n v="1"/>
    <x v="0"/>
    <n v="1"/>
    <n v="1"/>
    <d v="2021-08-06T00:00:00"/>
    <x v="2030"/>
    <n v="1408820"/>
    <n v="126788"/>
    <x v="14"/>
    <s v="cod"/>
    <n v="1282032"/>
    <n v="0.91000411692054339"/>
    <x v="2"/>
  </r>
  <r>
    <s v="ODR2631638024o"/>
    <s v="C521348L"/>
    <x v="310"/>
    <s v="P836472"/>
    <n v="70180"/>
    <n v="2"/>
    <n v="1403600"/>
    <n v="0"/>
    <n v="1403600"/>
    <n v="1"/>
    <x v="0"/>
    <n v="1"/>
    <n v="1"/>
    <d v="2021-09-03T00:00:00"/>
    <x v="2031"/>
    <n v="701800"/>
    <n v="61712"/>
    <x v="8"/>
    <s v="cod"/>
    <n v="1280176"/>
    <n v="0.91206611570247931"/>
    <x v="2"/>
  </r>
  <r>
    <s v="ODR5816093202x"/>
    <s v="C363466L"/>
    <x v="313"/>
    <s v="P506680"/>
    <n v="70180"/>
    <n v="2"/>
    <n v="1403600"/>
    <n v="0"/>
    <n v="1403600"/>
    <n v="1"/>
    <x v="1"/>
    <n v="0"/>
    <n v="4"/>
    <d v="2021-11-24T00:00:00"/>
    <x v="2032"/>
    <n v="701800"/>
    <n v="53998"/>
    <x v="0"/>
    <s v="Payaxis"/>
    <n v="1295604"/>
    <n v="0.92305785123966944"/>
    <x v="2"/>
  </r>
  <r>
    <s v="ODR8352815697m"/>
    <s v="C698317L"/>
    <x v="53"/>
    <s v="P996588"/>
    <n v="46690"/>
    <n v="3"/>
    <n v="1400700"/>
    <n v="0"/>
    <n v="1400700"/>
    <n v="1"/>
    <x v="1"/>
    <n v="0"/>
    <n v="4"/>
    <d v="2021-12-14T00:00:00"/>
    <x v="1780"/>
    <n v="466900"/>
    <n v="29406"/>
    <x v="11"/>
    <s v="Payaxis"/>
    <n v="1312482"/>
    <n v="0.93701863354037263"/>
    <x v="0"/>
  </r>
  <r>
    <s v="ODR1926370911z"/>
    <s v="C757268L"/>
    <x v="255"/>
    <s v="P351680"/>
    <n v="69600"/>
    <n v="2"/>
    <n v="1392000"/>
    <n v="0"/>
    <n v="1392000"/>
    <n v="1"/>
    <x v="1"/>
    <n v="0"/>
    <n v="4"/>
    <d v="2022-03-28T00:00:00"/>
    <x v="2033"/>
    <n v="696000"/>
    <n v="54288"/>
    <x v="10"/>
    <s v="Payaxis"/>
    <n v="1283424"/>
    <n v="0.92200000000000004"/>
    <x v="2"/>
  </r>
  <r>
    <s v="ODR8116331682t"/>
    <s v="C175796L"/>
    <x v="323"/>
    <s v="P771328"/>
    <n v="139200"/>
    <n v="1"/>
    <n v="1392000"/>
    <n v="0"/>
    <n v="1392000"/>
    <n v="1"/>
    <x v="0"/>
    <n v="1"/>
    <n v="1"/>
    <d v="2021-10-27T00:00:00"/>
    <x v="2010"/>
    <n v="1305000"/>
    <n v="90016"/>
    <x v="6"/>
    <s v="cod"/>
    <n v="1301984"/>
    <n v="0.93533333333333335"/>
    <x v="2"/>
  </r>
  <r>
    <s v="ODR6954590671k"/>
    <s v="C286514L"/>
    <x v="341"/>
    <s v="P214036"/>
    <n v="34800"/>
    <n v="4"/>
    <n v="1392000"/>
    <n v="0"/>
    <n v="1392000"/>
    <n v="1"/>
    <x v="0"/>
    <n v="1"/>
    <n v="1"/>
    <d v="2021-09-12T00:00:00"/>
    <x v="2034"/>
    <n v="295800"/>
    <n v="24824"/>
    <x v="6"/>
    <s v="cod"/>
    <n v="1292704"/>
    <n v="0.92866666666666664"/>
    <x v="0"/>
  </r>
  <r>
    <s v="ODR3095911789s"/>
    <s v="C660512L"/>
    <x v="50"/>
    <s v="P531509"/>
    <n v="69600"/>
    <n v="2"/>
    <n v="1392000"/>
    <n v="0"/>
    <n v="1392000"/>
    <n v="1"/>
    <x v="0"/>
    <n v="1"/>
    <n v="4"/>
    <d v="2022-03-08T00:00:00"/>
    <x v="2035"/>
    <n v="696000"/>
    <n v="52200"/>
    <x v="6"/>
    <s v="Payaxis"/>
    <n v="1287600"/>
    <n v="0.92500000000000004"/>
    <x v="2"/>
  </r>
  <r>
    <s v="ODR1940065104f"/>
    <s v="C782890L"/>
    <x v="103"/>
    <s v="P513246"/>
    <n v="69600"/>
    <n v="2"/>
    <n v="1392000"/>
    <n v="0"/>
    <n v="1392000"/>
    <n v="1"/>
    <x v="0"/>
    <n v="0"/>
    <n v="1"/>
    <d v="2022-07-14T00:00:00"/>
    <x v="2036"/>
    <n v="696000"/>
    <n v="48720"/>
    <x v="6"/>
    <s v="cod"/>
    <n v="1294560"/>
    <n v="0.93"/>
    <x v="2"/>
  </r>
  <r>
    <s v="ODR6293156170m"/>
    <s v="C606674L"/>
    <x v="109"/>
    <s v="P846918"/>
    <n v="139200"/>
    <n v="1"/>
    <n v="1392000"/>
    <n v="0"/>
    <n v="1392000"/>
    <n v="1"/>
    <x v="1"/>
    <n v="0"/>
    <n v="4"/>
    <d v="2022-03-14T00:00:00"/>
    <x v="1188"/>
    <n v="1392000"/>
    <n v="112752"/>
    <x v="6"/>
    <s v="Payaxis"/>
    <n v="1279248"/>
    <n v="0.91900000000000004"/>
    <x v="2"/>
  </r>
  <r>
    <s v="ODR8334770089u"/>
    <s v="C995963L"/>
    <x v="87"/>
    <s v="P249932"/>
    <n v="139200"/>
    <n v="1"/>
    <n v="1392000"/>
    <n v="0"/>
    <n v="1392000"/>
    <n v="1"/>
    <x v="0"/>
    <n v="1"/>
    <n v="1"/>
    <d v="2021-08-01T00:00:00"/>
    <x v="2037"/>
    <n v="1392000"/>
    <n v="98832"/>
    <x v="8"/>
    <s v="cod"/>
    <n v="1293168"/>
    <n v="0.92900000000000005"/>
    <x v="2"/>
  </r>
  <r>
    <s v="ODR1224113091i"/>
    <s v="C400506L"/>
    <x v="276"/>
    <s v="P615379"/>
    <n v="69600"/>
    <n v="2"/>
    <n v="1392000"/>
    <n v="0"/>
    <n v="1392000"/>
    <n v="1"/>
    <x v="0"/>
    <n v="1"/>
    <n v="8"/>
    <d v="2021-07-06T00:00:00"/>
    <x v="2038"/>
    <n v="696000"/>
    <n v="41760"/>
    <x v="8"/>
    <s v="ublcreditcard"/>
    <n v="1308480"/>
    <n v="0.94"/>
    <x v="2"/>
  </r>
  <r>
    <s v="ODR8258056327b"/>
    <s v="C933998L"/>
    <x v="286"/>
    <s v="P564918"/>
    <n v="139200"/>
    <n v="1"/>
    <n v="1392000"/>
    <n v="0"/>
    <n v="1392000"/>
    <n v="1"/>
    <x v="0"/>
    <n v="1"/>
    <n v="1"/>
    <d v="2021-09-04T00:00:00"/>
    <x v="2039"/>
    <n v="1392000"/>
    <n v="89088"/>
    <x v="8"/>
    <s v="cod"/>
    <n v="1302912"/>
    <n v="0.93600000000000005"/>
    <x v="2"/>
  </r>
  <r>
    <s v="ODR2784295102l"/>
    <s v="C825216L"/>
    <x v="255"/>
    <s v="P480295"/>
    <n v="139200"/>
    <n v="1"/>
    <n v="1392000"/>
    <n v="0"/>
    <n v="1392000"/>
    <n v="1"/>
    <x v="0"/>
    <n v="1"/>
    <n v="1"/>
    <d v="2021-07-10T00:00:00"/>
    <x v="2040"/>
    <n v="1392000"/>
    <n v="87696"/>
    <x v="8"/>
    <s v="cod"/>
    <n v="1304304"/>
    <n v="0.93700000000000006"/>
    <x v="2"/>
  </r>
  <r>
    <s v="ODR6960246910m"/>
    <s v="C182760L"/>
    <x v="380"/>
    <s v="P249932"/>
    <n v="139200"/>
    <n v="1"/>
    <n v="1392000"/>
    <n v="0"/>
    <n v="1392000"/>
    <n v="1"/>
    <x v="0"/>
    <n v="1"/>
    <n v="4"/>
    <d v="2022-03-06T00:00:00"/>
    <x v="2037"/>
    <n v="1392000"/>
    <n v="98832"/>
    <x v="8"/>
    <s v="Payaxis"/>
    <n v="1293168"/>
    <n v="0.92900000000000005"/>
    <x v="2"/>
  </r>
  <r>
    <s v="ODR5151657786w"/>
    <s v="C622272L"/>
    <x v="79"/>
    <s v="P249932"/>
    <n v="139200"/>
    <n v="1"/>
    <n v="1392000"/>
    <n v="0"/>
    <n v="1392000"/>
    <n v="1"/>
    <x v="0"/>
    <n v="1"/>
    <n v="1"/>
    <d v="2022-05-19T00:00:00"/>
    <x v="2037"/>
    <n v="1392000"/>
    <n v="98832"/>
    <x v="8"/>
    <s v="cod"/>
    <n v="1293168"/>
    <n v="0.92900000000000005"/>
    <x v="2"/>
  </r>
  <r>
    <s v="ODR4944855613b"/>
    <s v="C356780L"/>
    <x v="76"/>
    <s v="P291020"/>
    <n v="139200"/>
    <n v="1"/>
    <n v="1392000"/>
    <n v="0"/>
    <n v="1392000"/>
    <n v="1"/>
    <x v="0"/>
    <n v="1"/>
    <n v="1"/>
    <d v="2021-09-26T00:00:00"/>
    <x v="2041"/>
    <n v="1392000"/>
    <n v="98832"/>
    <x v="8"/>
    <s v="cod"/>
    <n v="1293168"/>
    <n v="0.92900000000000005"/>
    <x v="2"/>
  </r>
  <r>
    <s v="ODR9570202559g"/>
    <s v="C343220L"/>
    <x v="246"/>
    <s v="P647494"/>
    <n v="139200"/>
    <n v="1"/>
    <n v="1392000"/>
    <n v="0"/>
    <n v="1392000"/>
    <n v="1"/>
    <x v="1"/>
    <n v="0"/>
    <n v="5"/>
    <d v="2021-10-04T00:00:00"/>
    <x v="2042"/>
    <n v="1392000"/>
    <n v="114144"/>
    <x v="0"/>
    <s v="jazzwallet"/>
    <n v="1277856"/>
    <n v="0.91800000000000004"/>
    <x v="2"/>
  </r>
  <r>
    <s v="ODR1150108319c"/>
    <s v="C837608L"/>
    <x v="252"/>
    <s v="P515027"/>
    <n v="139200"/>
    <n v="1"/>
    <n v="1392000"/>
    <n v="0"/>
    <n v="1392000"/>
    <n v="1"/>
    <x v="0"/>
    <n v="0"/>
    <n v="1"/>
    <d v="2022-02-19T00:00:00"/>
    <x v="2043"/>
    <n v="1392000"/>
    <n v="115536"/>
    <x v="0"/>
    <s v="cod"/>
    <n v="1276464"/>
    <n v="0.91700000000000004"/>
    <x v="2"/>
  </r>
  <r>
    <s v="ODR5201894196e"/>
    <s v="C837608L"/>
    <x v="380"/>
    <s v="P515027"/>
    <n v="139200"/>
    <n v="1"/>
    <n v="1392000"/>
    <n v="0"/>
    <n v="1392000"/>
    <n v="1"/>
    <x v="0"/>
    <n v="1"/>
    <n v="1"/>
    <d v="2022-02-19T00:00:00"/>
    <x v="2043"/>
    <n v="1392000"/>
    <n v="115536"/>
    <x v="0"/>
    <s v="cod"/>
    <n v="1276464"/>
    <n v="0.91700000000000004"/>
    <x v="2"/>
  </r>
  <r>
    <s v="ODR5482305470l"/>
    <s v="C885240L"/>
    <x v="241"/>
    <s v="P457442"/>
    <n v="9280"/>
    <n v="15"/>
    <n v="1392000"/>
    <n v="0"/>
    <n v="1392000"/>
    <n v="1"/>
    <x v="0"/>
    <n v="1"/>
    <n v="1"/>
    <d v="2021-10-02T00:00:00"/>
    <x v="1480"/>
    <n v="92800"/>
    <n v="6032"/>
    <x v="11"/>
    <s v="cod"/>
    <n v="1301520"/>
    <n v="0.93500000000000005"/>
    <x v="0"/>
  </r>
  <r>
    <s v="ODR5312239808x"/>
    <s v="C814229L"/>
    <x v="56"/>
    <s v="P425645"/>
    <n v="69600"/>
    <n v="2"/>
    <n v="1392000"/>
    <n v="0"/>
    <n v="1392000"/>
    <n v="1"/>
    <x v="0"/>
    <n v="0"/>
    <n v="1"/>
    <d v="2021-07-13T00:00:00"/>
    <x v="1324"/>
    <n v="696000"/>
    <n v="57768"/>
    <x v="11"/>
    <s v="cod"/>
    <n v="1276464"/>
    <n v="0.91700000000000004"/>
    <x v="2"/>
  </r>
  <r>
    <s v="ODR4171692103o"/>
    <s v="C389361L"/>
    <x v="156"/>
    <s v="P504560"/>
    <n v="139200"/>
    <n v="1"/>
    <n v="1392000"/>
    <n v="0"/>
    <n v="1392000"/>
    <n v="1"/>
    <x v="1"/>
    <n v="0"/>
    <n v="1"/>
    <d v="2021-11-15T00:00:00"/>
    <x v="2044"/>
    <n v="1392000"/>
    <n v="89088"/>
    <x v="7"/>
    <s v="cod"/>
    <n v="1302912"/>
    <n v="0.93600000000000005"/>
    <x v="2"/>
  </r>
  <r>
    <s v="ODR2998285047x"/>
    <s v="C499225L"/>
    <x v="320"/>
    <s v="P122980"/>
    <n v="139200"/>
    <n v="1"/>
    <n v="1392000"/>
    <n v="0"/>
    <n v="1392000"/>
    <n v="1"/>
    <x v="0"/>
    <n v="0"/>
    <n v="3"/>
    <d v="2021-11-17T00:00:00"/>
    <x v="2045"/>
    <n v="1392000"/>
    <n v="90480"/>
    <x v="7"/>
    <s v="customercredit"/>
    <n v="1301520"/>
    <n v="0.93500000000000005"/>
    <x v="2"/>
  </r>
  <r>
    <s v="ODR1549355682d"/>
    <s v="C613601L"/>
    <x v="155"/>
    <s v="P669452"/>
    <n v="139142"/>
    <n v="1"/>
    <n v="1391420"/>
    <n v="0"/>
    <n v="1391420"/>
    <n v="1"/>
    <x v="0"/>
    <n v="1"/>
    <n v="1"/>
    <d v="2021-07-02T00:00:00"/>
    <x v="71"/>
    <n v="1391420"/>
    <n v="105734"/>
    <x v="6"/>
    <s v="cod"/>
    <n v="1285686"/>
    <n v="0.92401000416840351"/>
    <x v="2"/>
  </r>
  <r>
    <s v="ODR2547547191f"/>
    <s v="C349980L"/>
    <x v="173"/>
    <s v="P669452"/>
    <n v="139142"/>
    <n v="1"/>
    <n v="1391420"/>
    <n v="0"/>
    <n v="1391420"/>
    <n v="1"/>
    <x v="1"/>
    <n v="0"/>
    <n v="4"/>
    <d v="2021-07-02T00:00:00"/>
    <x v="71"/>
    <n v="1391420"/>
    <n v="105734"/>
    <x v="6"/>
    <s v="Payaxis"/>
    <n v="1285686"/>
    <n v="0.92401000416840351"/>
    <x v="2"/>
  </r>
  <r>
    <s v="ODR1386461717u"/>
    <s v="C844766L"/>
    <x v="306"/>
    <s v="P811276"/>
    <n v="139142"/>
    <n v="1"/>
    <n v="1391420"/>
    <n v="0"/>
    <n v="1391420"/>
    <n v="1"/>
    <x v="0"/>
    <n v="1"/>
    <n v="1"/>
    <d v="2021-09-19T00:00:00"/>
    <x v="2046"/>
    <n v="1391420"/>
    <n v="116870"/>
    <x v="6"/>
    <s v="cod"/>
    <n v="1274550"/>
    <n v="0.91600666944560238"/>
    <x v="2"/>
  </r>
  <r>
    <s v="ODR2032967634a"/>
    <s v="C260117L"/>
    <x v="182"/>
    <s v="P811276"/>
    <n v="139142"/>
    <n v="1"/>
    <n v="1391420"/>
    <n v="0"/>
    <n v="1391420"/>
    <n v="1"/>
    <x v="0"/>
    <n v="1"/>
    <n v="1"/>
    <d v="2021-12-23T00:00:00"/>
    <x v="2046"/>
    <n v="1391420"/>
    <n v="116870"/>
    <x v="6"/>
    <s v="cod"/>
    <n v="1274550"/>
    <n v="0.91600666944560238"/>
    <x v="2"/>
  </r>
  <r>
    <s v="ODR3381864419r"/>
    <s v="C922717L"/>
    <x v="118"/>
    <s v="P669452"/>
    <n v="139142"/>
    <n v="1"/>
    <n v="1391420"/>
    <n v="0"/>
    <n v="1391420"/>
    <n v="1"/>
    <x v="1"/>
    <n v="0"/>
    <n v="7"/>
    <d v="2021-11-15T00:00:00"/>
    <x v="71"/>
    <n v="1391420"/>
    <n v="105734"/>
    <x v="6"/>
    <s v="Easypay"/>
    <n v="1285686"/>
    <n v="0.92401000416840351"/>
    <x v="2"/>
  </r>
  <r>
    <s v="ODR1774307361q"/>
    <s v="C479915L"/>
    <x v="296"/>
    <s v="P811276"/>
    <n v="139142"/>
    <n v="1"/>
    <n v="1391420"/>
    <n v="0"/>
    <n v="1391420"/>
    <n v="1"/>
    <x v="0"/>
    <n v="1"/>
    <n v="1"/>
    <d v="2022-01-22T00:00:00"/>
    <x v="2046"/>
    <n v="1391420"/>
    <n v="116870"/>
    <x v="6"/>
    <s v="cod"/>
    <n v="1274550"/>
    <n v="0.91600666944560238"/>
    <x v="2"/>
  </r>
  <r>
    <s v="ODR5076081304m"/>
    <s v="C791059L"/>
    <x v="103"/>
    <s v="P756982"/>
    <n v="139142"/>
    <n v="1"/>
    <n v="1391420"/>
    <n v="0"/>
    <n v="1391420"/>
    <n v="1"/>
    <x v="1"/>
    <n v="0"/>
    <n v="1"/>
    <d v="2022-07-08T00:00:00"/>
    <x v="2047"/>
    <n v="2319420"/>
    <n v="143782"/>
    <x v="8"/>
    <s v="cod"/>
    <n v="1247638"/>
    <n v="0.89666527719883282"/>
    <x v="2"/>
  </r>
  <r>
    <s v="ODR2645099149p"/>
    <s v="C638038L"/>
    <x v="162"/>
    <s v="P412671"/>
    <n v="139142"/>
    <n v="1"/>
    <n v="1391420"/>
    <n v="0"/>
    <n v="1391420"/>
    <n v="1"/>
    <x v="0"/>
    <n v="0"/>
    <n v="1"/>
    <d v="2022-05-08T00:00:00"/>
    <x v="177"/>
    <n v="1391420"/>
    <n v="101558"/>
    <x v="14"/>
    <s v="cod"/>
    <n v="1289862"/>
    <n v="0.92701125468945389"/>
    <x v="2"/>
  </r>
  <r>
    <s v="ODR5832621936h"/>
    <s v="C441689L"/>
    <x v="383"/>
    <s v="P352166"/>
    <n v="69542"/>
    <n v="2"/>
    <n v="1390840"/>
    <n v="0"/>
    <n v="1390840"/>
    <n v="1"/>
    <x v="1"/>
    <n v="0"/>
    <n v="10"/>
    <d v="2021-08-21T00:00:00"/>
    <x v="2048"/>
    <n v="695420"/>
    <n v="55622"/>
    <x v="9"/>
    <s v="mcblite"/>
    <n v="1279596"/>
    <n v="0.92001668056713926"/>
    <x v="2"/>
  </r>
  <r>
    <s v="ODR8314314436m"/>
    <s v="C132219L"/>
    <x v="32"/>
    <s v="P914565"/>
    <n v="69542"/>
    <n v="2"/>
    <n v="1390840"/>
    <n v="0"/>
    <n v="1390840"/>
    <n v="1"/>
    <x v="0"/>
    <n v="1"/>
    <n v="1"/>
    <d v="2021-07-11T00:00:00"/>
    <x v="2049"/>
    <n v="695420"/>
    <n v="45878"/>
    <x v="9"/>
    <s v="cod"/>
    <n v="1299084"/>
    <n v="0.93402835696413677"/>
    <x v="2"/>
  </r>
  <r>
    <s v="ODR1879361378y"/>
    <s v="C349501L"/>
    <x v="361"/>
    <s v="P830104"/>
    <n v="69542"/>
    <n v="2"/>
    <n v="1390840"/>
    <n v="0"/>
    <n v="1390840"/>
    <n v="1"/>
    <x v="0"/>
    <n v="0"/>
    <n v="1"/>
    <d v="2021-07-02T00:00:00"/>
    <x v="1690"/>
    <n v="695420"/>
    <n v="45878"/>
    <x v="0"/>
    <s v="cod"/>
    <n v="1299084"/>
    <n v="0.93402835696413677"/>
    <x v="2"/>
  </r>
  <r>
    <s v="ODR7407850041m"/>
    <s v="C701732L"/>
    <x v="397"/>
    <s v="P779616"/>
    <n v="34742"/>
    <n v="4"/>
    <n v="1389680"/>
    <n v="0"/>
    <n v="1389680"/>
    <n v="1"/>
    <x v="1"/>
    <n v="0"/>
    <n v="4"/>
    <d v="2021-12-03T00:00:00"/>
    <x v="2050"/>
    <n v="347420"/>
    <n v="31262"/>
    <x v="6"/>
    <s v="Payaxis"/>
    <n v="1264632"/>
    <n v="0.91001669449081801"/>
    <x v="0"/>
  </r>
  <r>
    <s v="ODR8112686040l"/>
    <s v="C439929L"/>
    <x v="246"/>
    <s v="P214180"/>
    <n v="34742"/>
    <n v="4"/>
    <n v="1389680"/>
    <n v="0"/>
    <n v="1389680"/>
    <n v="1"/>
    <x v="0"/>
    <n v="1"/>
    <n v="1"/>
    <d v="2021-09-27T00:00:00"/>
    <x v="2051"/>
    <n v="347420"/>
    <n v="25694"/>
    <x v="8"/>
    <s v="cod"/>
    <n v="1286904"/>
    <n v="0.92604340567612686"/>
    <x v="0"/>
  </r>
  <r>
    <s v="ODR8255458522l"/>
    <s v="C220405L"/>
    <x v="158"/>
    <s v="P882424"/>
    <n v="138910"/>
    <n v="1"/>
    <n v="1389100"/>
    <n v="0"/>
    <n v="1389100"/>
    <n v="1"/>
    <x v="0"/>
    <n v="1"/>
    <n v="1"/>
    <d v="2021-11-07T00:00:00"/>
    <x v="2052"/>
    <n v="1389100"/>
    <n v="98600"/>
    <x v="14"/>
    <s v="cod"/>
    <n v="1290500"/>
    <n v="0.92901878914405012"/>
    <x v="2"/>
  </r>
  <r>
    <s v="ODR9820767675w"/>
    <s v="C143717L"/>
    <x v="57"/>
    <s v="P566063"/>
    <n v="138620"/>
    <n v="1"/>
    <n v="1386200"/>
    <n v="0"/>
    <n v="1386200"/>
    <n v="1"/>
    <x v="0"/>
    <n v="1"/>
    <n v="1"/>
    <d v="2021-07-17T00:00:00"/>
    <x v="2053"/>
    <n v="1247580"/>
    <n v="77314"/>
    <x v="6"/>
    <s v="cod"/>
    <n v="1308886"/>
    <n v="0.94422594142259419"/>
    <x v="2"/>
  </r>
  <r>
    <s v="ODR5426411457n"/>
    <s v="C518173L"/>
    <x v="313"/>
    <s v="P914036"/>
    <n v="138620"/>
    <n v="1"/>
    <n v="1386200"/>
    <n v="0"/>
    <n v="1386200"/>
    <n v="1"/>
    <x v="0"/>
    <n v="0"/>
    <n v="1"/>
    <d v="2021-12-14T00:00:00"/>
    <x v="2054"/>
    <n v="1386200"/>
    <n v="120582"/>
    <x v="7"/>
    <s v="cod"/>
    <n v="1265618"/>
    <n v="0.91301255230125522"/>
    <x v="2"/>
  </r>
  <r>
    <s v="ODR9918408890s"/>
    <s v="C390206L"/>
    <x v="369"/>
    <s v="P127381"/>
    <n v="69020"/>
    <n v="2"/>
    <n v="1380400"/>
    <n v="0"/>
    <n v="1380400"/>
    <n v="1"/>
    <x v="0"/>
    <n v="1"/>
    <n v="1"/>
    <d v="2021-07-13T00:00:00"/>
    <x v="2055"/>
    <n v="690200"/>
    <n v="56550"/>
    <x v="5"/>
    <s v="cod"/>
    <n v="1267300"/>
    <n v="0.91806722689075626"/>
    <x v="2"/>
  </r>
  <r>
    <s v="ODR5710656993f"/>
    <s v="C245245L"/>
    <x v="395"/>
    <s v="P134657"/>
    <n v="137750"/>
    <n v="1"/>
    <n v="1377500"/>
    <n v="0"/>
    <n v="1377500"/>
    <n v="1"/>
    <x v="0"/>
    <n v="1"/>
    <n v="1"/>
    <d v="2021-12-13T00:00:00"/>
    <x v="2056"/>
    <n v="1377500"/>
    <n v="83984"/>
    <x v="3"/>
    <s v="cod"/>
    <n v="1293516"/>
    <n v="0.93903157894736844"/>
    <x v="2"/>
  </r>
  <r>
    <s v="ODR8865366845o"/>
    <s v="C200120L"/>
    <x v="196"/>
    <s v="P738317"/>
    <n v="68730"/>
    <n v="2"/>
    <n v="1374600"/>
    <n v="0"/>
    <n v="1374600"/>
    <n v="1"/>
    <x v="0"/>
    <n v="0"/>
    <n v="1"/>
    <d v="2022-04-10T00:00:00"/>
    <x v="2057"/>
    <n v="687300"/>
    <n v="52896"/>
    <x v="8"/>
    <s v="cod"/>
    <n v="1268808"/>
    <n v="0.92303797468354432"/>
    <x v="2"/>
  </r>
  <r>
    <s v="ODR8629298015m"/>
    <s v="C998826L"/>
    <x v="263"/>
    <s v="P982606"/>
    <n v="137460"/>
    <n v="1"/>
    <n v="1374600"/>
    <n v="0"/>
    <n v="1374600"/>
    <n v="1"/>
    <x v="0"/>
    <n v="1"/>
    <n v="1"/>
    <d v="2022-07-14T00:00:00"/>
    <x v="2058"/>
    <n v="255200"/>
    <n v="21170"/>
    <x v="14"/>
    <s v="cod"/>
    <n v="1353430"/>
    <n v="0.98459915611814341"/>
    <x v="0"/>
  </r>
  <r>
    <s v="ODR2964552495r"/>
    <s v="C603530L"/>
    <x v="373"/>
    <s v="P960015"/>
    <n v="135720"/>
    <n v="1"/>
    <n v="1357200"/>
    <n v="0"/>
    <n v="1357200"/>
    <n v="1"/>
    <x v="0"/>
    <n v="0"/>
    <n v="10"/>
    <d v="2021-07-28T00:00:00"/>
    <x v="2059"/>
    <n v="1357200"/>
    <n v="115362"/>
    <x v="10"/>
    <s v="mcblite"/>
    <n v="1241838"/>
    <n v="0.91500000000000004"/>
    <x v="2"/>
  </r>
  <r>
    <s v="ODR6595123831v"/>
    <s v="C824913L"/>
    <x v="311"/>
    <s v="P608322"/>
    <n v="135024"/>
    <n v="1"/>
    <n v="1350240"/>
    <n v="0"/>
    <n v="1350240"/>
    <n v="1"/>
    <x v="0"/>
    <n v="1"/>
    <n v="1"/>
    <d v="2021-10-22T00:00:00"/>
    <x v="1933"/>
    <n v="1350240"/>
    <n v="97208"/>
    <x v="6"/>
    <s v="cod"/>
    <n v="1253032"/>
    <n v="0.92800687285223371"/>
    <x v="2"/>
  </r>
  <r>
    <s v="ODR9020542996q"/>
    <s v="C440306L"/>
    <x v="99"/>
    <s v="P735223"/>
    <n v="44776"/>
    <n v="3"/>
    <n v="1343280"/>
    <n v="0"/>
    <n v="1343280"/>
    <n v="1"/>
    <x v="1"/>
    <n v="0"/>
    <n v="1"/>
    <d v="2022-06-23T00:00:00"/>
    <x v="2060"/>
    <n v="411800"/>
    <n v="35380"/>
    <x v="11"/>
    <s v="cod"/>
    <n v="1237140"/>
    <n v="0.92098445595854928"/>
    <x v="0"/>
  </r>
  <r>
    <s v="ODR9929308228l"/>
    <s v="C972075L"/>
    <x v="346"/>
    <s v="P574545"/>
    <n v="66990"/>
    <n v="2"/>
    <n v="1339800"/>
    <n v="0"/>
    <n v="1339800"/>
    <n v="1"/>
    <x v="1"/>
    <n v="0"/>
    <n v="4"/>
    <d v="2021-11-20T00:00:00"/>
    <x v="2061"/>
    <n v="594500"/>
    <n v="45762"/>
    <x v="11"/>
    <s v="Payaxis"/>
    <n v="1248276"/>
    <n v="0.93168831168831168"/>
    <x v="0"/>
  </r>
  <r>
    <s v="ODR9206485859x"/>
    <s v="C576952L"/>
    <x v="285"/>
    <s v="P574545"/>
    <n v="66990"/>
    <n v="2"/>
    <n v="1339800"/>
    <n v="0"/>
    <n v="1339800"/>
    <n v="1"/>
    <x v="0"/>
    <n v="1"/>
    <n v="4"/>
    <d v="2021-12-18T00:00:00"/>
    <x v="2061"/>
    <n v="594500"/>
    <n v="45762"/>
    <x v="11"/>
    <s v="Payaxis"/>
    <n v="1248276"/>
    <n v="0.93168831168831168"/>
    <x v="0"/>
  </r>
  <r>
    <s v="ODR9116738012j"/>
    <s v="C728795L"/>
    <x v="269"/>
    <s v="P574545"/>
    <n v="66990"/>
    <n v="2"/>
    <n v="1339800"/>
    <n v="0"/>
    <n v="1339800"/>
    <n v="1"/>
    <x v="0"/>
    <n v="1"/>
    <n v="1"/>
    <d v="2022-01-11T00:00:00"/>
    <x v="2061"/>
    <n v="594500"/>
    <n v="45762"/>
    <x v="11"/>
    <s v="cod"/>
    <n v="1248276"/>
    <n v="0.93168831168831168"/>
    <x v="0"/>
  </r>
  <r>
    <s v="ODR2980235982y"/>
    <s v="C576952L"/>
    <x v="270"/>
    <s v="P574545"/>
    <n v="66990"/>
    <n v="2"/>
    <n v="1339800"/>
    <n v="0"/>
    <n v="1339800"/>
    <n v="1"/>
    <x v="0"/>
    <n v="1"/>
    <n v="4"/>
    <d v="2021-12-18T00:00:00"/>
    <x v="2061"/>
    <n v="594500"/>
    <n v="45762"/>
    <x v="11"/>
    <s v="Payaxis"/>
    <n v="1248276"/>
    <n v="0.93168831168831168"/>
    <x v="0"/>
  </r>
  <r>
    <s v="ODR7705763161a"/>
    <s v="C924458L"/>
    <x v="202"/>
    <s v="P574545"/>
    <n v="66990"/>
    <n v="2"/>
    <n v="1339800"/>
    <n v="0"/>
    <n v="1339800"/>
    <n v="1"/>
    <x v="0"/>
    <n v="1"/>
    <n v="4"/>
    <d v="2021-10-03T00:00:00"/>
    <x v="2061"/>
    <n v="594500"/>
    <n v="45762"/>
    <x v="11"/>
    <s v="Payaxis"/>
    <n v="1248276"/>
    <n v="0.93168831168831168"/>
    <x v="0"/>
  </r>
  <r>
    <s v="ODR4769169086r"/>
    <s v="C926725L"/>
    <x v="156"/>
    <s v="P481307"/>
    <n v="33466"/>
    <n v="4"/>
    <n v="1338640"/>
    <n v="0"/>
    <n v="1338640"/>
    <n v="1"/>
    <x v="0"/>
    <n v="1"/>
    <n v="1"/>
    <d v="2021-11-22T00:00:00"/>
    <x v="2062"/>
    <n v="326540"/>
    <n v="28362"/>
    <x v="11"/>
    <s v="cod"/>
    <n v="1225192"/>
    <n v="0.91525129982668973"/>
    <x v="0"/>
  </r>
  <r>
    <s v="ODR3524016490m"/>
    <s v="C631361L"/>
    <x v="12"/>
    <s v="P698028"/>
    <n v="44602"/>
    <n v="3"/>
    <n v="1338060"/>
    <n v="0"/>
    <n v="1338060"/>
    <n v="1"/>
    <x v="0"/>
    <n v="0"/>
    <n v="1"/>
    <d v="2021-07-15T00:00:00"/>
    <x v="1544"/>
    <n v="403100"/>
    <n v="29000"/>
    <x v="11"/>
    <s v="cod"/>
    <n v="1251060"/>
    <n v="0.93498049414824447"/>
    <x v="0"/>
  </r>
  <r>
    <s v="ODR3455501129f"/>
    <s v="C631361L"/>
    <x v="307"/>
    <s v="P698028"/>
    <n v="44602"/>
    <n v="3"/>
    <n v="1338060"/>
    <n v="0"/>
    <n v="1338060"/>
    <n v="1"/>
    <x v="0"/>
    <n v="0"/>
    <n v="1"/>
    <d v="2021-07-15T00:00:00"/>
    <x v="1544"/>
    <n v="403100"/>
    <n v="29000"/>
    <x v="11"/>
    <s v="cod"/>
    <n v="1251060"/>
    <n v="0.93498049414824447"/>
    <x v="0"/>
  </r>
  <r>
    <s v="ODR4206818322r"/>
    <s v="C857375L"/>
    <x v="389"/>
    <s v="P504495"/>
    <n v="66700"/>
    <n v="2"/>
    <n v="1334000"/>
    <n v="0"/>
    <n v="1334000"/>
    <n v="1"/>
    <x v="1"/>
    <n v="0"/>
    <n v="1"/>
    <d v="2021-08-05T00:00:00"/>
    <x v="2063"/>
    <n v="667000"/>
    <n v="53360"/>
    <x v="3"/>
    <s v="cod"/>
    <n v="1227280"/>
    <n v="0.92"/>
    <x v="2"/>
  </r>
  <r>
    <s v="ODR7893739177j"/>
    <s v="C153124L"/>
    <x v="145"/>
    <s v="P217372"/>
    <n v="133400"/>
    <n v="1"/>
    <n v="1334000"/>
    <n v="0"/>
    <n v="1334000"/>
    <n v="1"/>
    <x v="0"/>
    <n v="0"/>
    <n v="1"/>
    <d v="2021-09-24T00:00:00"/>
    <x v="2064"/>
    <n v="1334000"/>
    <n v="109388"/>
    <x v="8"/>
    <s v="cod"/>
    <n v="1224612"/>
    <n v="0.91800000000000004"/>
    <x v="2"/>
  </r>
  <r>
    <s v="ODR4885846269f"/>
    <s v="C411610L"/>
    <x v="279"/>
    <s v="P854868"/>
    <n v="133400"/>
    <n v="1"/>
    <n v="1334000"/>
    <n v="0"/>
    <n v="1334000"/>
    <n v="1"/>
    <x v="0"/>
    <n v="0"/>
    <n v="1"/>
    <d v="2021-09-28T00:00:00"/>
    <x v="2065"/>
    <n v="1334000"/>
    <n v="89378"/>
    <x v="14"/>
    <s v="cod"/>
    <n v="1244622"/>
    <n v="0.93300000000000005"/>
    <x v="2"/>
  </r>
  <r>
    <s v="ODR6575601382h"/>
    <s v="C411610L"/>
    <x v="231"/>
    <s v="P854868"/>
    <n v="133400"/>
    <n v="1"/>
    <n v="1334000"/>
    <n v="0"/>
    <n v="1334000"/>
    <n v="1"/>
    <x v="0"/>
    <n v="1"/>
    <n v="1"/>
    <d v="2021-09-28T00:00:00"/>
    <x v="2065"/>
    <n v="1334000"/>
    <n v="89378"/>
    <x v="14"/>
    <s v="cod"/>
    <n v="1244622"/>
    <n v="0.93300000000000005"/>
    <x v="2"/>
  </r>
  <r>
    <s v="ODR4891099063k"/>
    <s v="C829183L"/>
    <x v="121"/>
    <s v="P787459"/>
    <n v="133400"/>
    <n v="1"/>
    <n v="1334000"/>
    <n v="0"/>
    <n v="1334000"/>
    <n v="1"/>
    <x v="1"/>
    <n v="0"/>
    <n v="7"/>
    <d v="2022-05-27T00:00:00"/>
    <x v="2066"/>
    <n v="1334000"/>
    <n v="114724"/>
    <x v="9"/>
    <s v="Easypay"/>
    <n v="1219276"/>
    <n v="0.91400000000000003"/>
    <x v="2"/>
  </r>
  <r>
    <s v="ODR2416279136i"/>
    <s v="C829183L"/>
    <x v="331"/>
    <s v="P285854"/>
    <n v="133400"/>
    <n v="1"/>
    <n v="1334000"/>
    <n v="0"/>
    <n v="1334000"/>
    <n v="1"/>
    <x v="1"/>
    <n v="0"/>
    <n v="7"/>
    <d v="2022-05-27T00:00:00"/>
    <x v="2067"/>
    <n v="1334000"/>
    <n v="85376"/>
    <x v="9"/>
    <s v="Easypay"/>
    <n v="1248624"/>
    <n v="0.93600000000000005"/>
    <x v="2"/>
  </r>
  <r>
    <s v="ODR4720935710c"/>
    <s v="C642884L"/>
    <x v="157"/>
    <s v="P965987"/>
    <n v="26680"/>
    <n v="5"/>
    <n v="1334000"/>
    <n v="0"/>
    <n v="1334000"/>
    <n v="1"/>
    <x v="1"/>
    <n v="0"/>
    <n v="4"/>
    <d v="2021-11-23T00:00:00"/>
    <x v="147"/>
    <n v="266800"/>
    <n v="18908"/>
    <x v="11"/>
    <s v="Payaxis"/>
    <n v="1239460"/>
    <n v="0.92913043478260871"/>
    <x v="0"/>
  </r>
  <r>
    <s v="ODR6502839553g"/>
    <s v="C869172L"/>
    <x v="164"/>
    <s v="P965987"/>
    <n v="26680"/>
    <n v="5"/>
    <n v="1334000"/>
    <n v="0"/>
    <n v="1334000"/>
    <n v="1"/>
    <x v="0"/>
    <n v="1"/>
    <n v="1"/>
    <d v="2022-01-20T00:00:00"/>
    <x v="147"/>
    <n v="266800"/>
    <n v="18908"/>
    <x v="11"/>
    <s v="cod"/>
    <n v="1239460"/>
    <n v="0.92913043478260871"/>
    <x v="0"/>
  </r>
  <r>
    <s v="ODR9870521791c"/>
    <s v="C680794L"/>
    <x v="286"/>
    <s v="P866020"/>
    <n v="133342"/>
    <n v="1"/>
    <n v="1333420"/>
    <n v="0"/>
    <n v="1333420"/>
    <n v="1"/>
    <x v="0"/>
    <n v="1"/>
    <n v="1"/>
    <d v="2021-11-22T00:00:00"/>
    <x v="2068"/>
    <n v="1333420"/>
    <n v="110664"/>
    <x v="3"/>
    <s v="cod"/>
    <n v="1222756"/>
    <n v="0.9170073945193562"/>
    <x v="2"/>
  </r>
  <r>
    <s v="ODR5305684425p"/>
    <s v="C649227L"/>
    <x v="387"/>
    <s v="P662843"/>
    <n v="133342"/>
    <n v="1"/>
    <n v="1333420"/>
    <n v="0"/>
    <n v="1333420"/>
    <n v="1"/>
    <x v="0"/>
    <n v="1"/>
    <n v="1"/>
    <d v="2022-03-17T00:00:00"/>
    <x v="2069"/>
    <n v="1333420"/>
    <n v="95990"/>
    <x v="6"/>
    <s v="cod"/>
    <n v="1237430"/>
    <n v="0.92801217920835144"/>
    <x v="2"/>
  </r>
  <r>
    <s v="ODR5008727448w"/>
    <s v="C799147L"/>
    <x v="192"/>
    <s v="P362060"/>
    <n v="133342"/>
    <n v="1"/>
    <n v="1333420"/>
    <n v="0"/>
    <n v="1333420"/>
    <n v="1"/>
    <x v="0"/>
    <n v="0"/>
    <n v="1"/>
    <d v="2021-09-14T00:00:00"/>
    <x v="1523"/>
    <n v="1333420"/>
    <n v="82650"/>
    <x v="8"/>
    <s v="cod"/>
    <n v="1250770"/>
    <n v="0.93801652892561982"/>
    <x v="2"/>
  </r>
  <r>
    <s v="ODR2707508810t"/>
    <s v="C153734L"/>
    <x v="235"/>
    <s v="P362060"/>
    <n v="133342"/>
    <n v="1"/>
    <n v="1333420"/>
    <n v="0"/>
    <n v="1333420"/>
    <n v="1"/>
    <x v="0"/>
    <n v="1"/>
    <n v="1"/>
    <d v="2021-09-19T00:00:00"/>
    <x v="1523"/>
    <n v="1333420"/>
    <n v="82650"/>
    <x v="8"/>
    <s v="cod"/>
    <n v="1250770"/>
    <n v="0.93801652892561982"/>
    <x v="2"/>
  </r>
  <r>
    <s v="ODR6644878740v"/>
    <s v="C900833L"/>
    <x v="276"/>
    <s v="P504480"/>
    <n v="133342"/>
    <n v="1"/>
    <n v="1333420"/>
    <n v="0"/>
    <n v="1333420"/>
    <n v="1"/>
    <x v="0"/>
    <n v="0"/>
    <n v="1"/>
    <d v="2021-07-02T00:00:00"/>
    <x v="2070"/>
    <n v="1333420"/>
    <n v="113332"/>
    <x v="14"/>
    <s v="cod"/>
    <n v="1220088"/>
    <n v="0.91500652457590259"/>
    <x v="2"/>
  </r>
  <r>
    <s v="ODR3643451738e"/>
    <s v="C357709L"/>
    <x v="102"/>
    <s v="P270878"/>
    <n v="133110"/>
    <n v="1"/>
    <n v="1331100"/>
    <n v="0"/>
    <n v="1331100"/>
    <n v="1"/>
    <x v="0"/>
    <n v="1"/>
    <n v="1"/>
    <d v="2021-09-26T00:00:00"/>
    <x v="98"/>
    <n v="1198280"/>
    <n v="77836"/>
    <x v="13"/>
    <s v="cod"/>
    <n v="1253264"/>
    <n v="0.94152505446623092"/>
    <x v="2"/>
  </r>
  <r>
    <s v="ODR9724552687a"/>
    <s v="C182772L"/>
    <x v="31"/>
    <s v="P590494"/>
    <n v="133110"/>
    <n v="1"/>
    <n v="1331100"/>
    <n v="0"/>
    <n v="1331100"/>
    <n v="1"/>
    <x v="1"/>
    <n v="0"/>
    <n v="6"/>
    <d v="2022-05-07T00:00:00"/>
    <x v="2071"/>
    <n v="1331100"/>
    <n v="94482"/>
    <x v="12"/>
    <s v="easypay_voucher"/>
    <n v="1236618"/>
    <n v="0.92901960784313731"/>
    <x v="2"/>
  </r>
  <r>
    <s v="ODR3005318825r"/>
    <s v="C782790L"/>
    <x v="319"/>
    <s v="P751255"/>
    <n v="132646"/>
    <n v="1"/>
    <n v="1326460"/>
    <n v="0"/>
    <n v="1326460"/>
    <n v="1"/>
    <x v="1"/>
    <n v="0"/>
    <n v="4"/>
    <d v="2021-12-04T00:00:00"/>
    <x v="2072"/>
    <n v="1326460"/>
    <n v="100804"/>
    <x v="10"/>
    <s v="Payaxis"/>
    <n v="1225656"/>
    <n v="0.92400524704853515"/>
    <x v="2"/>
  </r>
  <r>
    <s v="ODR2342495825r"/>
    <s v="C869172L"/>
    <x v="86"/>
    <s v="P185039"/>
    <n v="132530"/>
    <n v="1"/>
    <n v="1325300"/>
    <n v="0"/>
    <n v="1325300"/>
    <n v="1"/>
    <x v="0"/>
    <n v="0"/>
    <n v="1"/>
    <d v="2022-01-20T00:00:00"/>
    <x v="2073"/>
    <n v="1325300"/>
    <n v="106024"/>
    <x v="9"/>
    <s v="cod"/>
    <n v="1219276"/>
    <n v="0.92"/>
    <x v="2"/>
  </r>
  <r>
    <s v="ODR5559280398l"/>
    <s v="C851854L"/>
    <x v="253"/>
    <s v="P162593"/>
    <n v="33060"/>
    <n v="4"/>
    <n v="1322400"/>
    <n v="0"/>
    <n v="1322400"/>
    <n v="1"/>
    <x v="0"/>
    <n v="1"/>
    <n v="1"/>
    <d v="2021-07-01T00:00:00"/>
    <x v="1902"/>
    <n v="330600"/>
    <n v="20126"/>
    <x v="11"/>
    <s v="cod"/>
    <n v="1241896"/>
    <n v="0.93912280701754391"/>
    <x v="0"/>
  </r>
  <r>
    <s v="ODR6937846734a"/>
    <s v="C905217L"/>
    <x v="341"/>
    <s v="P253776"/>
    <n v="66120"/>
    <n v="2"/>
    <n v="1322400"/>
    <n v="0"/>
    <n v="1322400"/>
    <n v="1"/>
    <x v="0"/>
    <n v="0"/>
    <n v="1"/>
    <d v="2022-01-20T00:00:00"/>
    <x v="1956"/>
    <n v="521420"/>
    <n v="40658"/>
    <x v="5"/>
    <s v="cod"/>
    <n v="1241084"/>
    <n v="0.93850877192982451"/>
    <x v="0"/>
  </r>
  <r>
    <s v="ODR5627564425x"/>
    <s v="C612558L"/>
    <x v="356"/>
    <s v="P622376"/>
    <n v="131950"/>
    <n v="1"/>
    <n v="1319500"/>
    <n v="0"/>
    <n v="1319500"/>
    <n v="1"/>
    <x v="0"/>
    <n v="0"/>
    <n v="1"/>
    <d v="2021-08-20T00:00:00"/>
    <x v="2074"/>
    <n v="1319500"/>
    <n v="88392"/>
    <x v="14"/>
    <s v="cod"/>
    <n v="1231108"/>
    <n v="0.933010989010989"/>
    <x v="2"/>
  </r>
  <r>
    <s v="ODR1993098304l"/>
    <s v="C427092L"/>
    <x v="206"/>
    <s v="P461115"/>
    <n v="131950"/>
    <n v="1"/>
    <n v="1319500"/>
    <n v="0"/>
    <n v="1319500"/>
    <n v="1"/>
    <x v="0"/>
    <n v="1"/>
    <n v="1"/>
    <d v="2021-07-06T00:00:00"/>
    <x v="2075"/>
    <n v="1319500"/>
    <n v="118726"/>
    <x v="9"/>
    <s v="cod"/>
    <n v="1200774"/>
    <n v="0.91002197802197804"/>
    <x v="2"/>
  </r>
  <r>
    <s v="ODR5434421112t"/>
    <s v="C410639L"/>
    <x v="117"/>
    <s v="P497435"/>
    <n v="26390"/>
    <n v="5"/>
    <n v="1319500"/>
    <n v="0"/>
    <n v="1319500"/>
    <n v="1"/>
    <x v="1"/>
    <n v="0"/>
    <n v="8"/>
    <d v="2021-09-14T00:00:00"/>
    <x v="1181"/>
    <n v="252300"/>
    <n v="17400"/>
    <x v="11"/>
    <s v="ublcreditcard"/>
    <n v="1232500"/>
    <n v="0.93406593406593408"/>
    <x v="0"/>
  </r>
  <r>
    <s v="ODR7128393487n"/>
    <s v="C410639L"/>
    <x v="406"/>
    <s v="P497435"/>
    <n v="26390"/>
    <n v="5"/>
    <n v="1319500"/>
    <n v="0"/>
    <n v="1319500"/>
    <n v="1"/>
    <x v="1"/>
    <n v="0"/>
    <n v="8"/>
    <d v="2021-09-14T00:00:00"/>
    <x v="1181"/>
    <n v="252300"/>
    <n v="17400"/>
    <x v="11"/>
    <s v="ublcreditcard"/>
    <n v="1232500"/>
    <n v="0.93406593406593408"/>
    <x v="0"/>
  </r>
  <r>
    <s v="ODR8351898076a"/>
    <s v="C203780L"/>
    <x v="402"/>
    <s v="P828976"/>
    <n v="131950"/>
    <n v="1"/>
    <n v="1319500"/>
    <n v="0"/>
    <n v="1319500"/>
    <n v="1"/>
    <x v="0"/>
    <n v="1"/>
    <n v="1"/>
    <d v="2021-08-22T00:00:00"/>
    <x v="2076"/>
    <n v="1319500"/>
    <n v="104226"/>
    <x v="7"/>
    <s v="cod"/>
    <n v="1215274"/>
    <n v="0.92101098901098899"/>
    <x v="2"/>
  </r>
  <r>
    <s v="ODR5428900227f"/>
    <s v="C863086L"/>
    <x v="220"/>
    <s v="P504277"/>
    <n v="131950"/>
    <n v="1"/>
    <n v="1319500"/>
    <n v="0"/>
    <n v="1319500"/>
    <n v="1"/>
    <x v="0"/>
    <n v="1"/>
    <n v="1"/>
    <d v="2021-08-09T00:00:00"/>
    <x v="2077"/>
    <n v="1319500"/>
    <n v="110838"/>
    <x v="7"/>
    <s v="cod"/>
    <n v="1208662"/>
    <n v="0.91600000000000004"/>
    <x v="2"/>
  </r>
  <r>
    <s v="ODR9858717040h"/>
    <s v="C840180L"/>
    <x v="237"/>
    <s v="P900904"/>
    <n v="131080"/>
    <n v="1"/>
    <n v="1310800"/>
    <n v="0"/>
    <n v="1310800"/>
    <n v="1"/>
    <x v="0"/>
    <n v="1"/>
    <n v="1"/>
    <d v="2021-07-27T00:00:00"/>
    <x v="2078"/>
    <n v="1310800"/>
    <n v="103530"/>
    <x v="8"/>
    <s v="cod"/>
    <n v="1207270"/>
    <n v="0.92101769911504427"/>
    <x v="2"/>
  </r>
  <r>
    <s v="ODR3592509018f"/>
    <s v="C446118L"/>
    <x v="207"/>
    <s v="P904043"/>
    <n v="130500"/>
    <n v="1"/>
    <n v="1305000"/>
    <n v="0"/>
    <n v="1305000"/>
    <n v="1"/>
    <x v="0"/>
    <n v="1"/>
    <n v="1"/>
    <d v="2021-10-17T00:00:00"/>
    <x v="1430"/>
    <n v="1450000"/>
    <n v="117450"/>
    <x v="6"/>
    <s v="cod"/>
    <n v="1187550"/>
    <n v="0.91"/>
    <x v="2"/>
  </r>
  <r>
    <s v="ODR7761473494l"/>
    <s v="C485577L"/>
    <x v="149"/>
    <s v="P904043"/>
    <n v="130500"/>
    <n v="1"/>
    <n v="1305000"/>
    <n v="0"/>
    <n v="1305000"/>
    <n v="1"/>
    <x v="0"/>
    <n v="1"/>
    <n v="1"/>
    <d v="2021-07-25T00:00:00"/>
    <x v="1430"/>
    <n v="1450000"/>
    <n v="117450"/>
    <x v="6"/>
    <s v="cod"/>
    <n v="1187550"/>
    <n v="0.91"/>
    <x v="2"/>
  </r>
  <r>
    <s v="ODR4132924423e"/>
    <s v="C933054L"/>
    <x v="330"/>
    <s v="P904043"/>
    <n v="130500"/>
    <n v="1"/>
    <n v="1305000"/>
    <n v="0"/>
    <n v="1305000"/>
    <n v="1"/>
    <x v="0"/>
    <n v="1"/>
    <n v="1"/>
    <d v="2021-10-14T00:00:00"/>
    <x v="1430"/>
    <n v="1450000"/>
    <n v="117450"/>
    <x v="6"/>
    <s v="cod"/>
    <n v="1187550"/>
    <n v="0.91"/>
    <x v="2"/>
  </r>
  <r>
    <s v="ODR8229259882o"/>
    <s v="C551004L"/>
    <x v="167"/>
    <s v="P322230"/>
    <n v="130500"/>
    <n v="1"/>
    <n v="1305000"/>
    <n v="0"/>
    <n v="1305000"/>
    <n v="1"/>
    <x v="0"/>
    <n v="1"/>
    <n v="1"/>
    <d v="2021-08-03T00:00:00"/>
    <x v="2079"/>
    <n v="1305000"/>
    <n v="91350"/>
    <x v="8"/>
    <s v="cod"/>
    <n v="1213650"/>
    <n v="0.93"/>
    <x v="2"/>
  </r>
  <r>
    <s v="ODR5463063301v"/>
    <s v="C440383L"/>
    <x v="225"/>
    <s v="P285257"/>
    <n v="130500"/>
    <n v="1"/>
    <n v="1305000"/>
    <n v="0"/>
    <n v="1305000"/>
    <n v="1"/>
    <x v="0"/>
    <n v="0"/>
    <n v="1"/>
    <d v="2021-11-15T00:00:00"/>
    <x v="2080"/>
    <n v="1305000"/>
    <n v="112230"/>
    <x v="8"/>
    <s v="cod"/>
    <n v="1192770"/>
    <n v="0.91400000000000003"/>
    <x v="2"/>
  </r>
  <r>
    <s v="ODR2364655189y"/>
    <s v="C927076L"/>
    <x v="213"/>
    <s v="P858068"/>
    <n v="26100"/>
    <n v="5"/>
    <n v="1305000"/>
    <n v="0"/>
    <n v="1305000"/>
    <n v="1"/>
    <x v="0"/>
    <n v="1"/>
    <n v="1"/>
    <d v="2021-07-07T00:00:00"/>
    <x v="0"/>
    <n v="261000"/>
    <n v="18270"/>
    <x v="0"/>
    <s v="cod"/>
    <n v="1213650"/>
    <n v="0.93"/>
    <x v="0"/>
  </r>
  <r>
    <s v="ODR7088856312h"/>
    <s v="C698745L"/>
    <x v="190"/>
    <s v="P858068"/>
    <n v="26100"/>
    <n v="5"/>
    <n v="1305000"/>
    <n v="0"/>
    <n v="1305000"/>
    <n v="1"/>
    <x v="0"/>
    <n v="1"/>
    <n v="1"/>
    <d v="2021-11-12T00:00:00"/>
    <x v="0"/>
    <n v="261000"/>
    <n v="18270"/>
    <x v="0"/>
    <s v="cod"/>
    <n v="1213650"/>
    <n v="0.93"/>
    <x v="0"/>
  </r>
  <r>
    <s v="ODR4404464582p"/>
    <s v="C817363L"/>
    <x v="19"/>
    <s v="P593794"/>
    <n v="43500"/>
    <n v="3"/>
    <n v="1305000"/>
    <n v="0"/>
    <n v="1305000"/>
    <n v="1"/>
    <x v="0"/>
    <n v="1"/>
    <n v="1"/>
    <d v="2022-01-01T00:00:00"/>
    <x v="2081"/>
    <n v="435000"/>
    <n v="26506"/>
    <x v="11"/>
    <s v="cod"/>
    <n v="1225482"/>
    <n v="0.93906666666666672"/>
    <x v="0"/>
  </r>
  <r>
    <s v="ODR6481605233a"/>
    <s v="C649526L"/>
    <x v="219"/>
    <s v="P224439"/>
    <n v="130210"/>
    <n v="1"/>
    <n v="1302100"/>
    <n v="0"/>
    <n v="1302100"/>
    <n v="1"/>
    <x v="0"/>
    <n v="1"/>
    <n v="1"/>
    <d v="2021-08-10T00:00:00"/>
    <x v="2082"/>
    <n v="1302100"/>
    <n v="100224"/>
    <x v="8"/>
    <s v="cod"/>
    <n v="1201876"/>
    <n v="0.92302895322939871"/>
    <x v="2"/>
  </r>
  <r>
    <s v="ODR7288641021a"/>
    <s v="C641246L"/>
    <x v="58"/>
    <s v="P224439"/>
    <n v="130210"/>
    <n v="1"/>
    <n v="1302100"/>
    <n v="0"/>
    <n v="1302100"/>
    <n v="1"/>
    <x v="0"/>
    <n v="0"/>
    <n v="1"/>
    <d v="2021-09-01T00:00:00"/>
    <x v="2082"/>
    <n v="1302100"/>
    <n v="100224"/>
    <x v="8"/>
    <s v="cod"/>
    <n v="1201876"/>
    <n v="0.92302895322939871"/>
    <x v="2"/>
  </r>
  <r>
    <s v="ODR8600941704g"/>
    <s v="C476516L"/>
    <x v="188"/>
    <s v="P565511"/>
    <n v="130210"/>
    <n v="1"/>
    <n v="1302100"/>
    <n v="0"/>
    <n v="1302100"/>
    <n v="1"/>
    <x v="1"/>
    <n v="0"/>
    <n v="4"/>
    <d v="2021-10-24T00:00:00"/>
    <x v="2083"/>
    <n v="1302100"/>
    <n v="102834"/>
    <x v="14"/>
    <s v="Payaxis"/>
    <n v="1199266"/>
    <n v="0.92102449888641424"/>
    <x v="2"/>
  </r>
  <r>
    <s v="ODR7931791626p"/>
    <s v="C504943L"/>
    <x v="43"/>
    <s v="P568444"/>
    <n v="18560"/>
    <n v="7"/>
    <n v="1299200"/>
    <n v="0"/>
    <n v="1299200"/>
    <n v="1"/>
    <x v="0"/>
    <n v="1"/>
    <n v="1"/>
    <d v="2022-02-23T00:00:00"/>
    <x v="1799"/>
    <n v="174000"/>
    <n v="15660"/>
    <x v="11"/>
    <s v="cod"/>
    <n v="1189580"/>
    <n v="0.91562500000000002"/>
    <x v="0"/>
  </r>
  <r>
    <s v="ODR6740031431q"/>
    <s v="C215074L"/>
    <x v="205"/>
    <s v="P722057"/>
    <n v="128760"/>
    <n v="1"/>
    <n v="1287600"/>
    <n v="0"/>
    <n v="1287600"/>
    <n v="1"/>
    <x v="0"/>
    <n v="1"/>
    <n v="4"/>
    <d v="2021-09-13T00:00:00"/>
    <x v="2084"/>
    <n v="1287600"/>
    <n v="82360"/>
    <x v="14"/>
    <s v="Payaxis"/>
    <n v="1205240"/>
    <n v="0.93603603603603602"/>
    <x v="2"/>
  </r>
  <r>
    <s v="ODR3002145612v"/>
    <s v="C179018L"/>
    <x v="234"/>
    <s v="P890273"/>
    <n v="42920"/>
    <n v="3"/>
    <n v="1287600"/>
    <n v="0"/>
    <n v="1287600"/>
    <n v="1"/>
    <x v="0"/>
    <n v="0"/>
    <n v="1"/>
    <d v="2021-07-14T00:00:00"/>
    <x v="2085"/>
    <n v="429200"/>
    <n v="32190"/>
    <x v="12"/>
    <s v="cod"/>
    <n v="1191030"/>
    <n v="0.92500000000000004"/>
    <x v="0"/>
  </r>
  <r>
    <s v="ODR6220701040u"/>
    <s v="C441893L"/>
    <x v="395"/>
    <s v="P255546"/>
    <n v="64380"/>
    <n v="2"/>
    <n v="1287600"/>
    <n v="0"/>
    <n v="1287600"/>
    <n v="1"/>
    <x v="0"/>
    <n v="1"/>
    <n v="1"/>
    <d v="2021-07-07T00:00:00"/>
    <x v="2086"/>
    <n v="643800"/>
    <n v="55332"/>
    <x v="5"/>
    <s v="cod"/>
    <n v="1176936"/>
    <n v="0.91405405405405404"/>
    <x v="2"/>
  </r>
  <r>
    <s v="ODR9210145145j"/>
    <s v="C163269L"/>
    <x v="86"/>
    <s v="P484159"/>
    <n v="128296"/>
    <n v="1"/>
    <n v="1282960"/>
    <n v="0"/>
    <n v="1282960"/>
    <n v="1"/>
    <x v="1"/>
    <n v="0"/>
    <n v="1"/>
    <d v="2021-11-24T00:00:00"/>
    <x v="2087"/>
    <n v="1282960"/>
    <n v="109040"/>
    <x v="8"/>
    <s v="cod"/>
    <n v="1173920"/>
    <n v="0.91500904159132013"/>
    <x v="2"/>
  </r>
  <r>
    <s v="ODR4371054713x"/>
    <s v="C113767L"/>
    <x v="1"/>
    <s v="P181645"/>
    <n v="127890"/>
    <n v="1"/>
    <n v="1278900"/>
    <n v="0"/>
    <n v="1278900"/>
    <n v="1"/>
    <x v="1"/>
    <n v="0"/>
    <n v="2"/>
    <d v="2021-11-15T00:00:00"/>
    <x v="152"/>
    <n v="0"/>
    <n v="0"/>
    <x v="0"/>
    <s v="jazzvoucher"/>
    <n v="1278900"/>
    <n v="1"/>
    <x v="0"/>
  </r>
  <r>
    <s v="ODR4339116280y"/>
    <s v="C353221L"/>
    <x v="223"/>
    <s v="P493685"/>
    <n v="127600"/>
    <n v="1"/>
    <n v="1276000"/>
    <n v="0"/>
    <n v="1276000"/>
    <n v="1"/>
    <x v="0"/>
    <n v="1"/>
    <n v="1"/>
    <d v="2021-12-20T00:00:00"/>
    <x v="2088"/>
    <n v="1276000"/>
    <n v="111012"/>
    <x v="10"/>
    <s v="cod"/>
    <n v="1164988"/>
    <n v="0.91300000000000003"/>
    <x v="2"/>
  </r>
  <r>
    <s v="ODR3450311437u"/>
    <s v="C949498L"/>
    <x v="364"/>
    <s v="P812489"/>
    <n v="127600"/>
    <n v="1"/>
    <n v="1276000"/>
    <n v="0"/>
    <n v="1276000"/>
    <n v="1"/>
    <x v="0"/>
    <n v="0"/>
    <n v="1"/>
    <d v="2021-12-14T00:00:00"/>
    <x v="2089"/>
    <n v="1276000"/>
    <n v="79112"/>
    <x v="6"/>
    <s v="cod"/>
    <n v="1196888"/>
    <n v="0.93799999999999994"/>
    <x v="2"/>
  </r>
  <r>
    <s v="ODR4480787287j"/>
    <s v="C408108L"/>
    <x v="319"/>
    <s v="P812489"/>
    <n v="127600"/>
    <n v="1"/>
    <n v="1276000"/>
    <n v="0"/>
    <n v="1276000"/>
    <n v="1"/>
    <x v="0"/>
    <n v="1"/>
    <n v="1"/>
    <d v="2021-12-07T00:00:00"/>
    <x v="2089"/>
    <n v="1276000"/>
    <n v="79112"/>
    <x v="6"/>
    <s v="cod"/>
    <n v="1196888"/>
    <n v="0.93799999999999994"/>
    <x v="2"/>
  </r>
  <r>
    <s v="ODR2617566862f"/>
    <s v="C210702L"/>
    <x v="320"/>
    <s v="P812489"/>
    <n v="127600"/>
    <n v="1"/>
    <n v="1276000"/>
    <n v="0"/>
    <n v="1276000"/>
    <n v="1"/>
    <x v="0"/>
    <n v="1"/>
    <n v="1"/>
    <d v="2021-11-18T00:00:00"/>
    <x v="2089"/>
    <n v="1276000"/>
    <n v="79112"/>
    <x v="6"/>
    <s v="cod"/>
    <n v="1196888"/>
    <n v="0.93799999999999994"/>
    <x v="2"/>
  </r>
  <r>
    <s v="ODR9224124630y"/>
    <s v="C334170L"/>
    <x v="266"/>
    <s v="P812489"/>
    <n v="127600"/>
    <n v="1"/>
    <n v="1276000"/>
    <n v="0"/>
    <n v="1276000"/>
    <n v="1"/>
    <x v="0"/>
    <n v="0"/>
    <n v="1"/>
    <d v="2021-12-06T00:00:00"/>
    <x v="2089"/>
    <n v="1276000"/>
    <n v="79112"/>
    <x v="6"/>
    <s v="cod"/>
    <n v="1196888"/>
    <n v="0.93799999999999994"/>
    <x v="2"/>
  </r>
  <r>
    <s v="ODR5090212628k"/>
    <s v="C145727L"/>
    <x v="328"/>
    <s v="P176225"/>
    <n v="127600"/>
    <n v="1"/>
    <n v="1276000"/>
    <n v="0"/>
    <n v="1276000"/>
    <n v="1"/>
    <x v="1"/>
    <n v="0"/>
    <n v="4"/>
    <d v="2021-09-10T00:00:00"/>
    <x v="2090"/>
    <n v="1276000"/>
    <n v="111012"/>
    <x v="14"/>
    <s v="Payaxis"/>
    <n v="1164988"/>
    <n v="0.91300000000000003"/>
    <x v="2"/>
  </r>
  <r>
    <s v="ODR3751978588t"/>
    <s v="C145727L"/>
    <x v="289"/>
    <s v="P176225"/>
    <n v="127600"/>
    <n v="1"/>
    <n v="1276000"/>
    <n v="0"/>
    <n v="1276000"/>
    <n v="1"/>
    <x v="1"/>
    <n v="0"/>
    <n v="4"/>
    <d v="2021-09-10T00:00:00"/>
    <x v="2090"/>
    <n v="1276000"/>
    <n v="111012"/>
    <x v="14"/>
    <s v="Payaxis"/>
    <n v="1164988"/>
    <n v="0.91300000000000003"/>
    <x v="2"/>
  </r>
  <r>
    <s v="ODR2504306759w"/>
    <s v="C499813L"/>
    <x v="307"/>
    <s v="P702210"/>
    <n v="127600"/>
    <n v="1"/>
    <n v="1276000"/>
    <n v="0"/>
    <n v="1276000"/>
    <n v="1"/>
    <x v="0"/>
    <n v="1"/>
    <n v="3"/>
    <d v="2022-05-03T00:00:00"/>
    <x v="2091"/>
    <n v="1276000"/>
    <n v="79112"/>
    <x v="14"/>
    <s v="customercredit"/>
    <n v="1196888"/>
    <n v="0.93799999999999994"/>
    <x v="2"/>
  </r>
  <r>
    <s v="ODR7076217527a"/>
    <s v="C174527L"/>
    <x v="243"/>
    <s v="P707686"/>
    <n v="127600"/>
    <n v="1"/>
    <n v="1276000"/>
    <n v="0"/>
    <n v="1276000"/>
    <n v="1"/>
    <x v="0"/>
    <n v="0"/>
    <n v="1"/>
    <d v="2022-01-13T00:00:00"/>
    <x v="2092"/>
    <n v="1276000"/>
    <n v="85492"/>
    <x v="14"/>
    <s v="cod"/>
    <n v="1190508"/>
    <n v="0.93300000000000005"/>
    <x v="2"/>
  </r>
  <r>
    <s v="ODR6267172836u"/>
    <s v="C113061L"/>
    <x v="5"/>
    <s v="P605824"/>
    <n v="127600"/>
    <n v="1"/>
    <n v="1276000"/>
    <n v="0"/>
    <n v="1276000"/>
    <n v="1"/>
    <x v="0"/>
    <n v="1"/>
    <n v="1"/>
    <d v="2021-07-20T00:00:00"/>
    <x v="140"/>
    <n v="1276000"/>
    <n v="108460"/>
    <x v="14"/>
    <s v="cod"/>
    <n v="1167540"/>
    <n v="0.91500000000000004"/>
    <x v="2"/>
  </r>
  <r>
    <s v="ODR6674637224z"/>
    <s v="C203778L"/>
    <x v="258"/>
    <s v="P397101"/>
    <n v="127600"/>
    <n v="1"/>
    <n v="1276000"/>
    <n v="0"/>
    <n v="1276000"/>
    <n v="1"/>
    <x v="0"/>
    <n v="1"/>
    <n v="1"/>
    <d v="2021-10-15T00:00:00"/>
    <x v="2093"/>
    <n v="1276000"/>
    <n v="89320"/>
    <x v="9"/>
    <s v="cod"/>
    <n v="1186680"/>
    <n v="0.93"/>
    <x v="2"/>
  </r>
  <r>
    <s v="ODR4327158730s"/>
    <s v="C448684L"/>
    <x v="374"/>
    <s v="P954748"/>
    <n v="31900"/>
    <n v="4"/>
    <n v="1276000"/>
    <n v="0"/>
    <n v="1276000"/>
    <n v="1"/>
    <x v="0"/>
    <n v="1"/>
    <n v="1"/>
    <d v="2021-08-23T00:00:00"/>
    <x v="1184"/>
    <n v="319000"/>
    <n v="28072"/>
    <x v="11"/>
    <s v="cod"/>
    <n v="1163712"/>
    <n v="0.91200000000000003"/>
    <x v="0"/>
  </r>
  <r>
    <s v="ODR6714876217s"/>
    <s v="C171592L"/>
    <x v="282"/>
    <s v="P954748"/>
    <n v="31900"/>
    <n v="4"/>
    <n v="1276000"/>
    <n v="0"/>
    <n v="1276000"/>
    <n v="1"/>
    <x v="0"/>
    <n v="1"/>
    <n v="1"/>
    <d v="2021-08-07T00:00:00"/>
    <x v="1184"/>
    <n v="319000"/>
    <n v="28072"/>
    <x v="11"/>
    <s v="cod"/>
    <n v="1163712"/>
    <n v="0.91200000000000003"/>
    <x v="0"/>
  </r>
  <r>
    <s v="ODR5016332248c"/>
    <s v="C673858L"/>
    <x v="375"/>
    <s v="P562355"/>
    <n v="31900"/>
    <n v="4"/>
    <n v="1276000"/>
    <n v="0"/>
    <n v="1276000"/>
    <n v="1"/>
    <x v="0"/>
    <n v="1"/>
    <n v="1"/>
    <d v="2021-09-03T00:00:00"/>
    <x v="1383"/>
    <n v="319000"/>
    <n v="23896"/>
    <x v="5"/>
    <s v="cod"/>
    <n v="1180416"/>
    <n v="0.92509090909090907"/>
    <x v="0"/>
  </r>
  <r>
    <s v="ODR3566627573r"/>
    <s v="C390419L"/>
    <x v="218"/>
    <s v="P562355"/>
    <n v="31900"/>
    <n v="4"/>
    <n v="1276000"/>
    <n v="0"/>
    <n v="1276000"/>
    <n v="1"/>
    <x v="0"/>
    <n v="1"/>
    <n v="1"/>
    <d v="2021-10-24T00:00:00"/>
    <x v="1383"/>
    <n v="319000"/>
    <n v="23896"/>
    <x v="5"/>
    <s v="cod"/>
    <n v="1180416"/>
    <n v="0.92509090909090907"/>
    <x v="0"/>
  </r>
  <r>
    <s v="ODR3640098959x"/>
    <s v="C352946L"/>
    <x v="201"/>
    <s v="P562355"/>
    <n v="31900"/>
    <n v="4"/>
    <n v="1276000"/>
    <n v="0"/>
    <n v="1276000"/>
    <n v="1"/>
    <x v="0"/>
    <n v="1"/>
    <n v="1"/>
    <d v="2021-11-12T00:00:00"/>
    <x v="1383"/>
    <n v="319000"/>
    <n v="23896"/>
    <x v="5"/>
    <s v="cod"/>
    <n v="1180416"/>
    <n v="0.92509090909090907"/>
    <x v="0"/>
  </r>
  <r>
    <s v="ODR6646298837r"/>
    <s v="C182986L"/>
    <x v="286"/>
    <s v="P562355"/>
    <n v="31900"/>
    <n v="4"/>
    <n v="1276000"/>
    <n v="0"/>
    <n v="1276000"/>
    <n v="1"/>
    <x v="0"/>
    <n v="1"/>
    <n v="1"/>
    <d v="2021-07-04T00:00:00"/>
    <x v="1383"/>
    <n v="319000"/>
    <n v="23896"/>
    <x v="5"/>
    <s v="cod"/>
    <n v="1180416"/>
    <n v="0.92509090909090907"/>
    <x v="0"/>
  </r>
  <r>
    <s v="ODR4691044937k"/>
    <s v="C922671L"/>
    <x v="265"/>
    <s v="P562355"/>
    <n v="31900"/>
    <n v="4"/>
    <n v="1276000"/>
    <n v="0"/>
    <n v="1276000"/>
    <n v="1"/>
    <x v="0"/>
    <n v="1"/>
    <n v="1"/>
    <d v="2021-08-24T00:00:00"/>
    <x v="1383"/>
    <n v="319000"/>
    <n v="23896"/>
    <x v="5"/>
    <s v="cod"/>
    <n v="1180416"/>
    <n v="0.92509090909090907"/>
    <x v="0"/>
  </r>
  <r>
    <s v="ODR4786863345l"/>
    <s v="C922671L"/>
    <x v="401"/>
    <s v="P562355"/>
    <n v="31900"/>
    <n v="4"/>
    <n v="1276000"/>
    <n v="0"/>
    <n v="1276000"/>
    <n v="1"/>
    <x v="0"/>
    <n v="1"/>
    <n v="1"/>
    <d v="2021-08-24T00:00:00"/>
    <x v="1383"/>
    <n v="319000"/>
    <n v="23896"/>
    <x v="5"/>
    <s v="cod"/>
    <n v="1180416"/>
    <n v="0.92509090909090907"/>
    <x v="0"/>
  </r>
  <r>
    <s v="ODR2579611044y"/>
    <s v="C503407L"/>
    <x v="313"/>
    <s v="P650546"/>
    <n v="127542"/>
    <n v="1"/>
    <n v="1275420"/>
    <n v="0"/>
    <n v="1275420"/>
    <n v="1"/>
    <x v="1"/>
    <n v="0"/>
    <n v="4"/>
    <d v="2021-12-26T00:00:00"/>
    <x v="2094"/>
    <n v="1275420"/>
    <n v="112230"/>
    <x v="14"/>
    <s v="Payaxis"/>
    <n v="1163190"/>
    <n v="0.91200545702592084"/>
    <x v="2"/>
  </r>
  <r>
    <s v="ODR3689976188f"/>
    <s v="C410720L"/>
    <x v="51"/>
    <s v="P117410"/>
    <n v="127542"/>
    <n v="1"/>
    <n v="1275420"/>
    <n v="0"/>
    <n v="1275420"/>
    <n v="1"/>
    <x v="0"/>
    <n v="1"/>
    <n v="1"/>
    <d v="2022-05-19T00:00:00"/>
    <x v="2095"/>
    <n v="1275420"/>
    <n v="89262"/>
    <x v="14"/>
    <s v="cod"/>
    <n v="1186158"/>
    <n v="0.93001364256480223"/>
    <x v="2"/>
  </r>
  <r>
    <s v="ODR9742449347z"/>
    <s v="C778147L"/>
    <x v="6"/>
    <s v="P671247"/>
    <n v="127542"/>
    <n v="1"/>
    <n v="1275420"/>
    <n v="0"/>
    <n v="1275420"/>
    <n v="1"/>
    <x v="0"/>
    <n v="1"/>
    <n v="1"/>
    <d v="2022-05-15T00:00:00"/>
    <x v="2096"/>
    <n v="1275420"/>
    <n v="89262"/>
    <x v="14"/>
    <s v="cod"/>
    <n v="1186158"/>
    <n v="0.93001364256480223"/>
    <x v="2"/>
  </r>
  <r>
    <s v="ODR8286439063u"/>
    <s v="C973354L"/>
    <x v="404"/>
    <s v="P647894"/>
    <n v="127310"/>
    <n v="1"/>
    <n v="1273100"/>
    <n v="0"/>
    <n v="1273100"/>
    <n v="1"/>
    <x v="1"/>
    <n v="0"/>
    <n v="1"/>
    <d v="2021-09-14T00:00:00"/>
    <x v="2097"/>
    <n v="1273100"/>
    <n v="89088"/>
    <x v="9"/>
    <s v="cod"/>
    <n v="1184012"/>
    <n v="0.93002277904328023"/>
    <x v="2"/>
  </r>
  <r>
    <s v="ODR8102679491g"/>
    <s v="C520677L"/>
    <x v="227"/>
    <s v="P709592"/>
    <n v="127252"/>
    <n v="1"/>
    <n v="1272520"/>
    <n v="0"/>
    <n v="1272520"/>
    <n v="1"/>
    <x v="1"/>
    <n v="0"/>
    <n v="1"/>
    <d v="2021-07-27T00:00:00"/>
    <x v="2098"/>
    <n v="1272520"/>
    <n v="76328"/>
    <x v="14"/>
    <s v="cod"/>
    <n v="1196192"/>
    <n v="0.94001823154056519"/>
    <x v="2"/>
  </r>
  <r>
    <s v="ODR5016953610c"/>
    <s v="C533639L"/>
    <x v="65"/>
    <s v="P501415"/>
    <n v="63510"/>
    <n v="2"/>
    <n v="1270200"/>
    <n v="0"/>
    <n v="1270200"/>
    <n v="1"/>
    <x v="1"/>
    <n v="0"/>
    <n v="1"/>
    <d v="2021-09-04T00:00:00"/>
    <x v="2099"/>
    <n v="635100"/>
    <n v="48256"/>
    <x v="13"/>
    <s v="cod"/>
    <n v="1173688"/>
    <n v="0.92401826484018268"/>
    <x v="2"/>
  </r>
  <r>
    <s v="ODR4986304246v"/>
    <s v="C869172L"/>
    <x v="253"/>
    <s v="P986679"/>
    <n v="21170"/>
    <n v="6"/>
    <n v="1270200"/>
    <n v="0"/>
    <n v="1270200"/>
    <n v="1"/>
    <x v="0"/>
    <n v="1"/>
    <n v="1"/>
    <d v="2022-01-20T00:00:00"/>
    <x v="2100"/>
    <n v="211700"/>
    <n v="18386"/>
    <x v="0"/>
    <s v="cod"/>
    <n v="1159884"/>
    <n v="0.91315068493150686"/>
    <x v="0"/>
  </r>
  <r>
    <s v="ODR4106682017j"/>
    <s v="C603902L"/>
    <x v="380"/>
    <s v="P532247"/>
    <n v="127020"/>
    <n v="1"/>
    <n v="1270200"/>
    <n v="0"/>
    <n v="1270200"/>
    <n v="1"/>
    <x v="0"/>
    <n v="0"/>
    <n v="1"/>
    <d v="2021-11-25T00:00:00"/>
    <x v="1644"/>
    <n v="1270200"/>
    <n v="81258"/>
    <x v="12"/>
    <s v="cod"/>
    <n v="1188942"/>
    <n v="0.93602739726027395"/>
    <x v="2"/>
  </r>
  <r>
    <s v="ODR4516863895b"/>
    <s v="C265593L"/>
    <x v="38"/>
    <s v="P838242"/>
    <n v="126904"/>
    <n v="1"/>
    <n v="1269040"/>
    <n v="0"/>
    <n v="1269040"/>
    <n v="1"/>
    <x v="1"/>
    <n v="0"/>
    <n v="7"/>
    <d v="2022-06-23T00:00:00"/>
    <x v="2101"/>
    <n v="1269040"/>
    <n v="112926"/>
    <x v="8"/>
    <s v="Easypay"/>
    <n v="1156114"/>
    <n v="0.91101462522851917"/>
    <x v="2"/>
  </r>
  <r>
    <s v="ODR8226500338c"/>
    <s v="C140374L"/>
    <x v="291"/>
    <s v="P728616"/>
    <n v="126614"/>
    <n v="1"/>
    <n v="1266140"/>
    <n v="0"/>
    <n v="1266140"/>
    <n v="1"/>
    <x v="0"/>
    <n v="0"/>
    <n v="1"/>
    <d v="2021-12-06T00:00:00"/>
    <x v="2102"/>
    <n v="1266140"/>
    <n v="102544"/>
    <x v="8"/>
    <s v="cod"/>
    <n v="1163596"/>
    <n v="0.91901053595968851"/>
    <x v="2"/>
  </r>
  <r>
    <s v="ODR8803487740r"/>
    <s v="C494873L"/>
    <x v="310"/>
    <s v="P186555"/>
    <n v="126614"/>
    <n v="1"/>
    <n v="1266140"/>
    <n v="0"/>
    <n v="1266140"/>
    <n v="1"/>
    <x v="0"/>
    <n v="1"/>
    <n v="12"/>
    <d v="2021-09-18T00:00:00"/>
    <x v="2103"/>
    <n v="904800"/>
    <n v="66004"/>
    <x v="14"/>
    <s v="internetbanking"/>
    <n v="1200136"/>
    <n v="0.94786990380210723"/>
    <x v="2"/>
  </r>
  <r>
    <s v="ODR9710428171n"/>
    <s v="C508126L"/>
    <x v="149"/>
    <s v="P186555"/>
    <n v="126614"/>
    <n v="1"/>
    <n v="1266140"/>
    <n v="0"/>
    <n v="1266140"/>
    <n v="1"/>
    <x v="0"/>
    <n v="0"/>
    <n v="1"/>
    <d v="2021-09-09T00:00:00"/>
    <x v="2103"/>
    <n v="904800"/>
    <n v="66004"/>
    <x v="14"/>
    <s v="cod"/>
    <n v="1200136"/>
    <n v="0.94786990380210723"/>
    <x v="2"/>
  </r>
  <r>
    <s v="ODR6023502249b"/>
    <s v="C980063L"/>
    <x v="220"/>
    <s v="P418918"/>
    <n v="63220"/>
    <n v="2"/>
    <n v="1264400"/>
    <n v="0"/>
    <n v="1264400"/>
    <n v="1"/>
    <x v="0"/>
    <n v="1"/>
    <n v="1"/>
    <d v="2021-07-04T00:00:00"/>
    <x v="2104"/>
    <n v="632200"/>
    <n v="45472"/>
    <x v="6"/>
    <s v="cod"/>
    <n v="1173456"/>
    <n v="0.92807339449541282"/>
    <x v="0"/>
  </r>
  <r>
    <s v="ODR3202958773a"/>
    <s v="C455218L"/>
    <x v="179"/>
    <s v="P161287"/>
    <n v="126150"/>
    <n v="1"/>
    <n v="1261500"/>
    <n v="0"/>
    <n v="1261500"/>
    <n v="1"/>
    <x v="0"/>
    <n v="0"/>
    <n v="4"/>
    <d v="2022-03-15T00:00:00"/>
    <x v="2105"/>
    <n v="1261500"/>
    <n v="112230"/>
    <x v="12"/>
    <s v="Payaxis"/>
    <n v="1149270"/>
    <n v="0.91103448275862065"/>
    <x v="2"/>
  </r>
  <r>
    <s v="ODR9801312328e"/>
    <s v="C631361L"/>
    <x v="368"/>
    <s v="P698028"/>
    <n v="42050"/>
    <n v="3"/>
    <n v="1261500"/>
    <n v="0"/>
    <n v="1261500"/>
    <n v="1"/>
    <x v="0"/>
    <n v="0"/>
    <n v="1"/>
    <d v="2021-07-15T00:00:00"/>
    <x v="1544"/>
    <n v="403100"/>
    <n v="29000"/>
    <x v="11"/>
    <s v="cod"/>
    <n v="1174500"/>
    <n v="0.93103448275862066"/>
    <x v="0"/>
  </r>
  <r>
    <s v="ODR3418939937d"/>
    <s v="C549188L"/>
    <x v="355"/>
    <s v="P197519"/>
    <n v="25230"/>
    <n v="5"/>
    <n v="1261500"/>
    <n v="0"/>
    <n v="1261500"/>
    <n v="1"/>
    <x v="0"/>
    <n v="1"/>
    <n v="1"/>
    <d v="2022-02-13T00:00:00"/>
    <x v="225"/>
    <n v="240700"/>
    <n v="14442"/>
    <x v="11"/>
    <s v="cod"/>
    <n v="1189290"/>
    <n v="0.94275862068965521"/>
    <x v="0"/>
  </r>
  <r>
    <s v="ODR8892099978j"/>
    <s v="C631361L"/>
    <x v="153"/>
    <s v="P698028"/>
    <n v="42050"/>
    <n v="3"/>
    <n v="1261500"/>
    <n v="0"/>
    <n v="1261500"/>
    <n v="1"/>
    <x v="0"/>
    <n v="0"/>
    <n v="1"/>
    <d v="2021-07-15T00:00:00"/>
    <x v="1544"/>
    <n v="403100"/>
    <n v="29000"/>
    <x v="11"/>
    <s v="cod"/>
    <n v="1174500"/>
    <n v="0.93103448275862066"/>
    <x v="0"/>
  </r>
  <r>
    <s v="ODR2417933873h"/>
    <s v="C263110L"/>
    <x v="85"/>
    <s v="P183544"/>
    <n v="125280"/>
    <n v="1"/>
    <n v="1252800"/>
    <n v="0"/>
    <n v="1252800"/>
    <n v="1"/>
    <x v="0"/>
    <n v="1"/>
    <n v="1"/>
    <d v="2022-05-26T00:00:00"/>
    <x v="1945"/>
    <n v="1174500"/>
    <n v="93960"/>
    <x v="8"/>
    <s v="cod"/>
    <n v="1158840"/>
    <n v="0.92500000000000004"/>
    <x v="2"/>
  </r>
  <r>
    <s v="ODR9955559244f"/>
    <s v="C951342L"/>
    <x v="316"/>
    <s v="P875628"/>
    <n v="41760"/>
    <n v="3"/>
    <n v="1252800"/>
    <n v="0"/>
    <n v="1252800"/>
    <n v="1"/>
    <x v="0"/>
    <n v="0"/>
    <n v="1"/>
    <d v="2021-08-16T00:00:00"/>
    <x v="2106"/>
    <n v="417600"/>
    <n v="29232"/>
    <x v="14"/>
    <s v="cod"/>
    <n v="1165104"/>
    <n v="0.93"/>
    <x v="0"/>
  </r>
  <r>
    <s v="ODR3469855118i"/>
    <s v="C191766L"/>
    <x v="205"/>
    <s v="P926715"/>
    <n v="125280"/>
    <n v="1"/>
    <n v="1252800"/>
    <n v="0"/>
    <n v="1252800"/>
    <n v="1"/>
    <x v="0"/>
    <n v="1"/>
    <n v="4"/>
    <d v="2021-07-05T00:00:00"/>
    <x v="2107"/>
    <n v="1252800"/>
    <n v="92684"/>
    <x v="5"/>
    <s v="Payaxis"/>
    <n v="1160116"/>
    <n v="0.92601851851851846"/>
    <x v="2"/>
  </r>
  <r>
    <s v="ODR8028950421u"/>
    <s v="C191766L"/>
    <x v="181"/>
    <s v="P926715"/>
    <n v="125280"/>
    <n v="1"/>
    <n v="1252800"/>
    <n v="0"/>
    <n v="1252800"/>
    <n v="1"/>
    <x v="0"/>
    <n v="1"/>
    <n v="4"/>
    <d v="2021-07-05T00:00:00"/>
    <x v="2107"/>
    <n v="1252800"/>
    <n v="92684"/>
    <x v="5"/>
    <s v="Payaxis"/>
    <n v="1160116"/>
    <n v="0.92601851851851846"/>
    <x v="2"/>
  </r>
  <r>
    <s v="ODR5968004888p"/>
    <s v="C191766L"/>
    <x v="357"/>
    <s v="P926715"/>
    <n v="125280"/>
    <n v="1"/>
    <n v="1252800"/>
    <n v="0"/>
    <n v="1252800"/>
    <n v="1"/>
    <x v="1"/>
    <n v="0"/>
    <n v="4"/>
    <d v="2021-07-05T00:00:00"/>
    <x v="2107"/>
    <n v="1252800"/>
    <n v="92684"/>
    <x v="5"/>
    <s v="Payaxis"/>
    <n v="1160116"/>
    <n v="0.92601851851851846"/>
    <x v="2"/>
  </r>
  <r>
    <s v="ODR2272758028p"/>
    <s v="C191766L"/>
    <x v="311"/>
    <s v="P926715"/>
    <n v="125280"/>
    <n v="1"/>
    <n v="1252800"/>
    <n v="0"/>
    <n v="1252800"/>
    <n v="1"/>
    <x v="0"/>
    <n v="1"/>
    <n v="4"/>
    <d v="2021-07-05T00:00:00"/>
    <x v="2107"/>
    <n v="1252800"/>
    <n v="92684"/>
    <x v="5"/>
    <s v="Payaxis"/>
    <n v="1160116"/>
    <n v="0.92601851851851846"/>
    <x v="2"/>
  </r>
  <r>
    <s v="ODR8510930514e"/>
    <s v="C191766L"/>
    <x v="233"/>
    <s v="P926715"/>
    <n v="125280"/>
    <n v="1"/>
    <n v="1252800"/>
    <n v="0"/>
    <n v="1252800"/>
    <n v="1"/>
    <x v="0"/>
    <n v="1"/>
    <n v="4"/>
    <d v="2021-07-05T00:00:00"/>
    <x v="2107"/>
    <n v="1252800"/>
    <n v="92684"/>
    <x v="5"/>
    <s v="Payaxis"/>
    <n v="1160116"/>
    <n v="0.92601851851851846"/>
    <x v="2"/>
  </r>
  <r>
    <s v="ODR8292170667o"/>
    <s v="C230372L"/>
    <x v="67"/>
    <s v="P326167"/>
    <n v="125280"/>
    <n v="1"/>
    <n v="1252800"/>
    <n v="0"/>
    <n v="1252800"/>
    <n v="1"/>
    <x v="0"/>
    <n v="1"/>
    <n v="1"/>
    <d v="2021-11-08T00:00:00"/>
    <x v="987"/>
    <n v="1252800"/>
    <n v="83926"/>
    <x v="5"/>
    <s v="cod"/>
    <n v="1168874"/>
    <n v="0.93300925925925926"/>
    <x v="2"/>
  </r>
  <r>
    <s v="ODR4949617220u"/>
    <s v="C562005L"/>
    <x v="347"/>
    <s v="P197821"/>
    <n v="125280"/>
    <n v="1"/>
    <n v="1252800"/>
    <n v="0"/>
    <n v="1252800"/>
    <n v="1"/>
    <x v="0"/>
    <n v="0"/>
    <n v="1"/>
    <d v="2021-08-09T00:00:00"/>
    <x v="183"/>
    <n v="1252800"/>
    <n v="77662"/>
    <x v="5"/>
    <s v="cod"/>
    <n v="1175138"/>
    <n v="0.93800925925925926"/>
    <x v="2"/>
  </r>
  <r>
    <s v="ODR5560334541o"/>
    <s v="C349501L"/>
    <x v="285"/>
    <s v="P326167"/>
    <n v="125280"/>
    <n v="1"/>
    <n v="1252800"/>
    <n v="0"/>
    <n v="1252800"/>
    <n v="1"/>
    <x v="0"/>
    <n v="0"/>
    <n v="1"/>
    <d v="2021-07-02T00:00:00"/>
    <x v="987"/>
    <n v="1252800"/>
    <n v="83926"/>
    <x v="5"/>
    <s v="cod"/>
    <n v="1168874"/>
    <n v="0.93300925925925926"/>
    <x v="2"/>
  </r>
  <r>
    <s v="ODR9379967969n"/>
    <s v="C619661L"/>
    <x v="266"/>
    <s v="P138741"/>
    <n v="125280"/>
    <n v="1"/>
    <n v="1252800"/>
    <n v="0"/>
    <n v="1252800"/>
    <n v="1"/>
    <x v="0"/>
    <n v="0"/>
    <n v="1"/>
    <d v="2021-12-15T00:00:00"/>
    <x v="603"/>
    <n v="1252800"/>
    <n v="97672"/>
    <x v="5"/>
    <s v="cod"/>
    <n v="1155128"/>
    <n v="0.92203703703703699"/>
    <x v="2"/>
  </r>
  <r>
    <s v="ODR4764998021j"/>
    <s v="C875936L"/>
    <x v="203"/>
    <s v="P197821"/>
    <n v="125280"/>
    <n v="1"/>
    <n v="1252800"/>
    <n v="0"/>
    <n v="1252800"/>
    <n v="1"/>
    <x v="0"/>
    <n v="0"/>
    <n v="4"/>
    <d v="2021-10-07T00:00:00"/>
    <x v="183"/>
    <n v="1252800"/>
    <n v="77662"/>
    <x v="5"/>
    <s v="Payaxis"/>
    <n v="1175138"/>
    <n v="0.93800925925925926"/>
    <x v="2"/>
  </r>
  <r>
    <s v="ODR7322855069s"/>
    <s v="C898427L"/>
    <x v="80"/>
    <s v="P226599"/>
    <n v="124700"/>
    <n v="1"/>
    <n v="1247000"/>
    <n v="0"/>
    <n v="1247000"/>
    <n v="1"/>
    <x v="0"/>
    <n v="1"/>
    <n v="1"/>
    <d v="2022-07-28T00:00:00"/>
    <x v="2108"/>
    <n v="1247000"/>
    <n v="107242"/>
    <x v="1"/>
    <s v="cod"/>
    <n v="1139758"/>
    <n v="0.91400000000000003"/>
    <x v="2"/>
  </r>
  <r>
    <s v="ODR6689940310h"/>
    <s v="C863732L"/>
    <x v="77"/>
    <s v="P491295"/>
    <n v="124700"/>
    <n v="1"/>
    <n v="1247000"/>
    <n v="0"/>
    <n v="1247000"/>
    <n v="1"/>
    <x v="0"/>
    <n v="1"/>
    <n v="1"/>
    <d v="2022-05-26T00:00:00"/>
    <x v="2109"/>
    <n v="1247000"/>
    <n v="108460"/>
    <x v="0"/>
    <s v="cod"/>
    <n v="1138540"/>
    <n v="0.91302325581395349"/>
    <x v="2"/>
  </r>
  <r>
    <s v="ODR4733267371b"/>
    <s v="C844249L"/>
    <x v="70"/>
    <s v="P480151"/>
    <n v="41470"/>
    <n v="3"/>
    <n v="1244100"/>
    <n v="0"/>
    <n v="1244100"/>
    <n v="1"/>
    <x v="0"/>
    <n v="1"/>
    <n v="1"/>
    <d v="2022-03-19T00:00:00"/>
    <x v="2110"/>
    <n v="414700"/>
    <n v="25288"/>
    <x v="8"/>
    <s v="cod"/>
    <n v="1168236"/>
    <n v="0.93902097902097903"/>
    <x v="0"/>
  </r>
  <r>
    <s v="ODR4704766368j"/>
    <s v="C423666L"/>
    <x v="26"/>
    <s v="P937474"/>
    <n v="124410"/>
    <n v="1"/>
    <n v="1244100"/>
    <n v="0"/>
    <n v="1244100"/>
    <n v="1"/>
    <x v="0"/>
    <n v="0"/>
    <n v="1"/>
    <d v="2022-06-23T00:00:00"/>
    <x v="2111"/>
    <n v="1244100"/>
    <n v="80852"/>
    <x v="14"/>
    <s v="cod"/>
    <n v="1163248"/>
    <n v="0.93501165501165506"/>
    <x v="2"/>
  </r>
  <r>
    <s v="ODR4711885919p"/>
    <s v="C579948L"/>
    <x v="146"/>
    <s v="P937474"/>
    <n v="124410"/>
    <n v="1"/>
    <n v="1244100"/>
    <n v="0"/>
    <n v="1244100"/>
    <n v="1"/>
    <x v="0"/>
    <n v="1"/>
    <n v="4"/>
    <d v="2022-06-22T00:00:00"/>
    <x v="2111"/>
    <n v="1244100"/>
    <n v="80852"/>
    <x v="14"/>
    <s v="Payaxis"/>
    <n v="1163248"/>
    <n v="0.93501165501165506"/>
    <x v="2"/>
  </r>
  <r>
    <s v="ODR3026566717d"/>
    <s v="C715033L"/>
    <x v="185"/>
    <s v="P937474"/>
    <n v="124410"/>
    <n v="1"/>
    <n v="1244100"/>
    <n v="0"/>
    <n v="1244100"/>
    <n v="1"/>
    <x v="0"/>
    <n v="0"/>
    <n v="1"/>
    <d v="2022-03-11T00:00:00"/>
    <x v="2111"/>
    <n v="1244100"/>
    <n v="80852"/>
    <x v="14"/>
    <s v="cod"/>
    <n v="1163248"/>
    <n v="0.93501165501165506"/>
    <x v="2"/>
  </r>
  <r>
    <s v="ODR2217691572u"/>
    <s v="C520904L"/>
    <x v="199"/>
    <s v="P295167"/>
    <n v="124120"/>
    <n v="1"/>
    <n v="1241200"/>
    <n v="0"/>
    <n v="1241200"/>
    <n v="1"/>
    <x v="1"/>
    <n v="0"/>
    <n v="4"/>
    <d v="2021-10-02T00:00:00"/>
    <x v="2112"/>
    <n v="1241200"/>
    <n v="93090"/>
    <x v="0"/>
    <s v="Payaxis"/>
    <n v="1148110"/>
    <n v="0.92500000000000004"/>
    <x v="2"/>
  </r>
  <r>
    <s v="ODR2766664647a"/>
    <s v="C922594L"/>
    <x v="169"/>
    <s v="P757318"/>
    <n v="61770"/>
    <n v="2"/>
    <n v="1235400"/>
    <n v="0"/>
    <n v="1235400"/>
    <n v="1"/>
    <x v="1"/>
    <n v="0"/>
    <n v="4"/>
    <d v="2021-12-04T00:00:00"/>
    <x v="890"/>
    <n v="649020"/>
    <n v="47328"/>
    <x v="11"/>
    <s v="Payaxis"/>
    <n v="1140744"/>
    <n v="0.92338028169014086"/>
    <x v="2"/>
  </r>
  <r>
    <s v="ODR4447452723o"/>
    <s v="C628207L"/>
    <x v="223"/>
    <s v="P904474"/>
    <n v="41180"/>
    <n v="3"/>
    <n v="1235400"/>
    <n v="0"/>
    <n v="1235400"/>
    <n v="1"/>
    <x v="1"/>
    <n v="0"/>
    <n v="4"/>
    <d v="2022-01-03T00:00:00"/>
    <x v="2113"/>
    <n v="411800"/>
    <n v="25926"/>
    <x v="11"/>
    <s v="Payaxis"/>
    <n v="1157622"/>
    <n v="0.9370422535211268"/>
    <x v="0"/>
  </r>
  <r>
    <s v="ODR9365797123f"/>
    <s v="C698317L"/>
    <x v="387"/>
    <s v="P735223"/>
    <n v="41180"/>
    <n v="3"/>
    <n v="1235400"/>
    <n v="0"/>
    <n v="1235400"/>
    <n v="1"/>
    <x v="1"/>
    <n v="0"/>
    <n v="4"/>
    <d v="2021-12-14T00:00:00"/>
    <x v="2060"/>
    <n v="411800"/>
    <n v="35380"/>
    <x v="11"/>
    <s v="Payaxis"/>
    <n v="1129260"/>
    <n v="0.91408450704225352"/>
    <x v="0"/>
  </r>
  <r>
    <s v="ODR4042466816r"/>
    <s v="C136210L"/>
    <x v="295"/>
    <s v="P505636"/>
    <n v="61770"/>
    <n v="2"/>
    <n v="1235400"/>
    <n v="0"/>
    <n v="1235400"/>
    <n v="1"/>
    <x v="0"/>
    <n v="1"/>
    <n v="1"/>
    <d v="2021-09-21T00:00:00"/>
    <x v="1078"/>
    <n v="527800"/>
    <n v="36366"/>
    <x v="11"/>
    <s v="cod"/>
    <n v="1162668"/>
    <n v="0.94112676056338029"/>
    <x v="0"/>
  </r>
  <r>
    <s v="ODR2312989796a"/>
    <s v="C838657L"/>
    <x v="185"/>
    <s v="P904474"/>
    <n v="41180"/>
    <n v="3"/>
    <n v="1235400"/>
    <n v="0"/>
    <n v="1235400"/>
    <n v="1"/>
    <x v="1"/>
    <n v="0"/>
    <n v="4"/>
    <d v="2022-01-13T00:00:00"/>
    <x v="2113"/>
    <n v="411800"/>
    <n v="25926"/>
    <x v="11"/>
    <s v="Payaxis"/>
    <n v="1157622"/>
    <n v="0.9370422535211268"/>
    <x v="0"/>
  </r>
  <r>
    <s v="ODR5607312623w"/>
    <s v="C485142L"/>
    <x v="394"/>
    <s v="P642353"/>
    <n v="123308"/>
    <n v="1"/>
    <n v="1233080"/>
    <n v="0"/>
    <n v="1233080"/>
    <n v="1"/>
    <x v="0"/>
    <n v="1"/>
    <n v="1"/>
    <d v="2022-07-10T00:00:00"/>
    <x v="2114"/>
    <n v="1233080"/>
    <n v="104806"/>
    <x v="3"/>
    <s v="cod"/>
    <n v="1128274"/>
    <n v="0.91500470366886166"/>
    <x v="2"/>
  </r>
  <r>
    <s v="ODR8147112709l"/>
    <s v="C651145L"/>
    <x v="324"/>
    <s v="P904043"/>
    <n v="123250"/>
    <n v="1"/>
    <n v="1232500"/>
    <n v="0"/>
    <n v="1232500"/>
    <n v="1"/>
    <x v="0"/>
    <n v="1"/>
    <n v="1"/>
    <d v="2021-12-22T00:00:00"/>
    <x v="1430"/>
    <n v="1450000"/>
    <n v="117450"/>
    <x v="6"/>
    <s v="cod"/>
    <n v="1115050"/>
    <n v="0.90470588235294114"/>
    <x v="2"/>
  </r>
  <r>
    <s v="ODR1844825544i"/>
    <s v="C121106L"/>
    <x v="339"/>
    <s v="P904043"/>
    <n v="123250"/>
    <n v="1"/>
    <n v="1232500"/>
    <n v="0"/>
    <n v="1232500"/>
    <n v="1"/>
    <x v="0"/>
    <n v="1"/>
    <n v="1"/>
    <d v="2021-07-04T00:00:00"/>
    <x v="1430"/>
    <n v="1450000"/>
    <n v="117450"/>
    <x v="6"/>
    <s v="cod"/>
    <n v="1115050"/>
    <n v="0.90470588235294114"/>
    <x v="2"/>
  </r>
  <r>
    <s v="ODR7594151627o"/>
    <s v="C280331L"/>
    <x v="286"/>
    <s v="P904043"/>
    <n v="123250"/>
    <n v="1"/>
    <n v="1232500"/>
    <n v="0"/>
    <n v="1232500"/>
    <n v="1"/>
    <x v="0"/>
    <n v="1"/>
    <n v="1"/>
    <d v="2021-12-18T00:00:00"/>
    <x v="1430"/>
    <n v="1450000"/>
    <n v="117450"/>
    <x v="6"/>
    <s v="cod"/>
    <n v="1115050"/>
    <n v="0.90470588235294114"/>
    <x v="2"/>
  </r>
  <r>
    <s v="ODR7883924400q"/>
    <s v="C270517L"/>
    <x v="282"/>
    <s v="P187673"/>
    <n v="123250"/>
    <n v="1"/>
    <n v="1232500"/>
    <n v="0"/>
    <n v="1232500"/>
    <n v="1"/>
    <x v="0"/>
    <n v="1"/>
    <n v="1"/>
    <d v="2021-10-28T00:00:00"/>
    <x v="2115"/>
    <n v="1232500"/>
    <n v="87464"/>
    <x v="0"/>
    <s v="cod"/>
    <n v="1145036"/>
    <n v="0.92903529411764707"/>
    <x v="2"/>
  </r>
  <r>
    <s v="ODR9231983785v"/>
    <s v="C505840L"/>
    <x v="281"/>
    <s v="P447878"/>
    <n v="24650"/>
    <n v="5"/>
    <n v="1232500"/>
    <n v="0"/>
    <n v="1232500"/>
    <n v="1"/>
    <x v="0"/>
    <n v="1"/>
    <n v="1"/>
    <d v="2021-09-07T00:00:00"/>
    <x v="170"/>
    <n v="246500"/>
    <n v="19952"/>
    <x v="11"/>
    <s v="cod"/>
    <n v="1132740"/>
    <n v="0.91905882352941182"/>
    <x v="0"/>
  </r>
  <r>
    <s v="ODR8301396140v"/>
    <s v="C675106L"/>
    <x v="148"/>
    <s v="P714373"/>
    <n v="122670"/>
    <n v="1"/>
    <n v="1226700"/>
    <n v="0"/>
    <n v="1226700"/>
    <n v="1"/>
    <x v="0"/>
    <n v="0"/>
    <n v="1"/>
    <d v="2022-01-24T00:00:00"/>
    <x v="2116"/>
    <n v="1226700"/>
    <n v="106720"/>
    <x v="6"/>
    <s v="cod"/>
    <n v="1119980"/>
    <n v="0.91300236406619384"/>
    <x v="2"/>
  </r>
  <r>
    <s v="ODR6998180960e"/>
    <s v="C530632L"/>
    <x v="319"/>
    <s v="P673419"/>
    <n v="122380"/>
    <n v="1"/>
    <n v="1223800"/>
    <n v="0"/>
    <n v="1223800"/>
    <n v="1"/>
    <x v="0"/>
    <n v="1"/>
    <n v="1"/>
    <d v="2021-12-02T00:00:00"/>
    <x v="2117"/>
    <n v="1223800"/>
    <n v="110142"/>
    <x v="12"/>
    <s v="cod"/>
    <n v="1113658"/>
    <n v="0.91"/>
    <x v="2"/>
  </r>
  <r>
    <s v="ODR6542285582i"/>
    <s v="C127476L"/>
    <x v="293"/>
    <s v="P152508"/>
    <n v="122090"/>
    <n v="1"/>
    <n v="1220900"/>
    <n v="0"/>
    <n v="1220900"/>
    <n v="1"/>
    <x v="0"/>
    <n v="1"/>
    <n v="1"/>
    <d v="2021-07-05T00:00:00"/>
    <x v="2118"/>
    <n v="1220900"/>
    <n v="75690"/>
    <x v="1"/>
    <s v="cod"/>
    <n v="1145210"/>
    <n v="0.93800475059382427"/>
    <x v="2"/>
  </r>
  <r>
    <s v="ODR7781591984q"/>
    <s v="C214961L"/>
    <x v="400"/>
    <s v="P375957"/>
    <n v="40600"/>
    <n v="3"/>
    <n v="1218000"/>
    <n v="0"/>
    <n v="1218000"/>
    <n v="1"/>
    <x v="1"/>
    <n v="0"/>
    <n v="4"/>
    <d v="2021-10-06T00:00:00"/>
    <x v="2119"/>
    <n v="406000"/>
    <n v="30856"/>
    <x v="10"/>
    <s v="Payaxis"/>
    <n v="1125432"/>
    <n v="0.92400000000000004"/>
    <x v="0"/>
  </r>
  <r>
    <s v="ODR5197924502l"/>
    <s v="C721874L"/>
    <x v="232"/>
    <s v="P354128"/>
    <n v="121800"/>
    <n v="1"/>
    <n v="1218000"/>
    <n v="0"/>
    <n v="1218000"/>
    <n v="1"/>
    <x v="1"/>
    <n v="0"/>
    <n v="4"/>
    <d v="2021-10-02T00:00:00"/>
    <x v="2120"/>
    <n v="1218000"/>
    <n v="97440"/>
    <x v="10"/>
    <s v="Payaxis"/>
    <n v="1120560"/>
    <n v="0.92"/>
    <x v="2"/>
  </r>
  <r>
    <s v="ODR1839123632g"/>
    <s v="C395899L"/>
    <x v="288"/>
    <s v="P303031"/>
    <n v="121800"/>
    <n v="1"/>
    <n v="1218000"/>
    <n v="0"/>
    <n v="1218000"/>
    <n v="1"/>
    <x v="0"/>
    <n v="0"/>
    <n v="3"/>
    <d v="2021-12-16T00:00:00"/>
    <x v="2121"/>
    <n v="1218000"/>
    <n v="98658"/>
    <x v="10"/>
    <s v="customercredit"/>
    <n v="1119342"/>
    <n v="0.91900000000000004"/>
    <x v="2"/>
  </r>
  <r>
    <s v="ODR3290173548d"/>
    <s v="C342990L"/>
    <x v="34"/>
    <s v="P354128"/>
    <n v="121800"/>
    <n v="1"/>
    <n v="1218000"/>
    <n v="0"/>
    <n v="1218000"/>
    <n v="1"/>
    <x v="0"/>
    <n v="1"/>
    <n v="3"/>
    <d v="2022-07-06T00:00:00"/>
    <x v="2120"/>
    <n v="1218000"/>
    <n v="97440"/>
    <x v="10"/>
    <s v="customercredit"/>
    <n v="1120560"/>
    <n v="0.92"/>
    <x v="2"/>
  </r>
  <r>
    <s v="ODR8683890942c"/>
    <s v="C996931L"/>
    <x v="278"/>
    <s v="P657720"/>
    <n v="121800"/>
    <n v="1"/>
    <n v="1218000"/>
    <n v="0"/>
    <n v="1218000"/>
    <n v="1"/>
    <x v="0"/>
    <n v="1"/>
    <n v="1"/>
    <d v="2021-09-23T00:00:00"/>
    <x v="2122"/>
    <n v="1429700"/>
    <n v="102892"/>
    <x v="3"/>
    <s v="cod"/>
    <n v="1115108"/>
    <n v="0.91552380952380952"/>
    <x v="2"/>
  </r>
  <r>
    <s v="ODR4707335622h"/>
    <s v="C228285L"/>
    <x v="395"/>
    <s v="P343074"/>
    <n v="121800"/>
    <n v="1"/>
    <n v="1218000"/>
    <n v="0"/>
    <n v="1218000"/>
    <n v="1"/>
    <x v="0"/>
    <n v="1"/>
    <n v="1"/>
    <d v="2022-06-07T00:00:00"/>
    <x v="1561"/>
    <n v="1740000"/>
    <n v="128760"/>
    <x v="6"/>
    <s v="cod"/>
    <n v="1089240"/>
    <n v="0.89428571428571424"/>
    <x v="2"/>
  </r>
  <r>
    <s v="ODR5346636931i"/>
    <s v="C160493L"/>
    <x v="197"/>
    <s v="P122071"/>
    <n v="121800"/>
    <n v="1"/>
    <n v="1218000"/>
    <n v="0"/>
    <n v="1218000"/>
    <n v="1"/>
    <x v="0"/>
    <n v="1"/>
    <n v="1"/>
    <d v="2021-08-28T00:00:00"/>
    <x v="2123"/>
    <n v="1218000"/>
    <n v="73080"/>
    <x v="8"/>
    <s v="cod"/>
    <n v="1144920"/>
    <n v="0.94"/>
    <x v="2"/>
  </r>
  <r>
    <s v="ODR2189274790h"/>
    <s v="C466172L"/>
    <x v="221"/>
    <s v="P530057"/>
    <n v="121800"/>
    <n v="1"/>
    <n v="1218000"/>
    <n v="0"/>
    <n v="1218000"/>
    <n v="1"/>
    <x v="0"/>
    <n v="1"/>
    <n v="1"/>
    <d v="2021-07-28T00:00:00"/>
    <x v="2124"/>
    <n v="1218000"/>
    <n v="97440"/>
    <x v="9"/>
    <s v="cod"/>
    <n v="1120560"/>
    <n v="0.92"/>
    <x v="2"/>
  </r>
  <r>
    <s v="ODR1120954274s"/>
    <s v="C504900L"/>
    <x v="4"/>
    <s v="P902817"/>
    <n v="121800"/>
    <n v="1"/>
    <n v="1218000"/>
    <n v="0"/>
    <n v="1218000"/>
    <n v="1"/>
    <x v="0"/>
    <n v="0"/>
    <n v="1"/>
    <d v="2021-11-17T00:00:00"/>
    <x v="2125"/>
    <n v="696000"/>
    <n v="59160"/>
    <x v="0"/>
    <s v="cod"/>
    <n v="1158840"/>
    <n v="0.9514285714285714"/>
    <x v="2"/>
  </r>
  <r>
    <s v="ODR3933818946a"/>
    <s v="C191168L"/>
    <x v="39"/>
    <s v="P642461"/>
    <n v="40600"/>
    <n v="3"/>
    <n v="1218000"/>
    <n v="0"/>
    <n v="1218000"/>
    <n v="1"/>
    <x v="0"/>
    <n v="1"/>
    <n v="1"/>
    <d v="2021-12-10T00:00:00"/>
    <x v="2126"/>
    <n v="406000"/>
    <n v="29232"/>
    <x v="11"/>
    <s v="cod"/>
    <n v="1130304"/>
    <n v="0.92800000000000005"/>
    <x v="0"/>
  </r>
  <r>
    <s v="ODR6344353685m"/>
    <s v="C933998L"/>
    <x v="168"/>
    <s v="P628801"/>
    <n v="60900"/>
    <n v="2"/>
    <n v="1218000"/>
    <n v="0"/>
    <n v="1218000"/>
    <n v="1"/>
    <x v="0"/>
    <n v="1"/>
    <n v="1"/>
    <d v="2021-09-04T00:00:00"/>
    <x v="2127"/>
    <n v="609000"/>
    <n v="52954"/>
    <x v="5"/>
    <s v="cod"/>
    <n v="1112092"/>
    <n v="0.913047619047619"/>
    <x v="0"/>
  </r>
  <r>
    <s v="ODR2875934332d"/>
    <s v="C400500L"/>
    <x v="79"/>
    <s v="P303489"/>
    <n v="121742"/>
    <n v="1"/>
    <n v="1217420"/>
    <n v="0"/>
    <n v="1217420"/>
    <n v="1"/>
    <x v="0"/>
    <n v="1"/>
    <n v="1"/>
    <d v="2022-05-01T00:00:00"/>
    <x v="2128"/>
    <n v="1217420"/>
    <n v="83984"/>
    <x v="10"/>
    <s v="cod"/>
    <n v="1133436"/>
    <n v="0.93101476893758928"/>
    <x v="2"/>
  </r>
  <r>
    <s v="ODR1329987580n"/>
    <s v="C433743L"/>
    <x v="216"/>
    <s v="P604374"/>
    <n v="121742"/>
    <n v="1"/>
    <n v="1217420"/>
    <n v="0"/>
    <n v="1217420"/>
    <n v="1"/>
    <x v="0"/>
    <n v="0"/>
    <n v="1"/>
    <d v="2021-07-01T00:00:00"/>
    <x v="2129"/>
    <n v="1217420"/>
    <n v="76676"/>
    <x v="8"/>
    <s v="cod"/>
    <n v="1140744"/>
    <n v="0.93701762744163886"/>
    <x v="2"/>
  </r>
  <r>
    <s v="ODR8236062386i"/>
    <s v="C313446L"/>
    <x v="50"/>
    <s v="P508685"/>
    <n v="40542"/>
    <n v="3"/>
    <n v="1216260"/>
    <n v="0"/>
    <n v="1216260"/>
    <n v="1"/>
    <x v="0"/>
    <n v="0"/>
    <n v="1"/>
    <d v="2022-03-11T00:00:00"/>
    <x v="2130"/>
    <n v="405420"/>
    <n v="35670"/>
    <x v="14"/>
    <s v="cod"/>
    <n v="1109250"/>
    <n v="0.91201716738197425"/>
    <x v="0"/>
  </r>
  <r>
    <s v="ODR9679587754o"/>
    <s v="C656022L"/>
    <x v="204"/>
    <s v="P570039"/>
    <n v="121220"/>
    <n v="1"/>
    <n v="1212200"/>
    <n v="0"/>
    <n v="1212200"/>
    <n v="1"/>
    <x v="1"/>
    <n v="0"/>
    <n v="1"/>
    <d v="2021-07-04T00:00:00"/>
    <x v="2131"/>
    <n v="1212200"/>
    <n v="81200"/>
    <x v="10"/>
    <s v="cod"/>
    <n v="1131000"/>
    <n v="0.93301435406698563"/>
    <x v="2"/>
  </r>
  <r>
    <s v="ODR7208282035i"/>
    <s v="C234957L"/>
    <x v="309"/>
    <s v="P698028"/>
    <n v="40310"/>
    <n v="3"/>
    <n v="1209300"/>
    <n v="0"/>
    <n v="1209300"/>
    <n v="1"/>
    <x v="0"/>
    <n v="1"/>
    <n v="1"/>
    <d v="2021-11-04T00:00:00"/>
    <x v="1544"/>
    <n v="403100"/>
    <n v="29000"/>
    <x v="11"/>
    <s v="cod"/>
    <n v="1122300"/>
    <n v="0.92805755395683454"/>
    <x v="0"/>
  </r>
  <r>
    <s v="ODR7763671195c"/>
    <s v="C485693L"/>
    <x v="317"/>
    <s v="P293860"/>
    <n v="120640"/>
    <n v="1"/>
    <n v="1206400"/>
    <n v="0"/>
    <n v="1206400"/>
    <n v="1"/>
    <x v="0"/>
    <n v="1"/>
    <n v="1"/>
    <d v="2021-07-02T00:00:00"/>
    <x v="2132"/>
    <n v="1206400"/>
    <n v="100108"/>
    <x v="6"/>
    <s v="cod"/>
    <n v="1106292"/>
    <n v="0.91701923076923075"/>
    <x v="2"/>
  </r>
  <r>
    <s v="ODR1325492520a"/>
    <s v="C828643L"/>
    <x v="200"/>
    <s v="P293860"/>
    <n v="120640"/>
    <n v="1"/>
    <n v="1206400"/>
    <n v="0"/>
    <n v="1206400"/>
    <n v="1"/>
    <x v="0"/>
    <n v="1"/>
    <n v="1"/>
    <d v="2021-10-17T00:00:00"/>
    <x v="2132"/>
    <n v="1206400"/>
    <n v="100108"/>
    <x v="6"/>
    <s v="cod"/>
    <n v="1106292"/>
    <n v="0.91701923076923075"/>
    <x v="2"/>
  </r>
  <r>
    <s v="ODR1798121652a"/>
    <s v="C499919L"/>
    <x v="215"/>
    <s v="P293860"/>
    <n v="120640"/>
    <n v="1"/>
    <n v="1206400"/>
    <n v="0"/>
    <n v="1206400"/>
    <n v="1"/>
    <x v="0"/>
    <n v="1"/>
    <n v="1"/>
    <d v="2021-12-05T00:00:00"/>
    <x v="2132"/>
    <n v="1206400"/>
    <n v="100108"/>
    <x v="6"/>
    <s v="cod"/>
    <n v="1106292"/>
    <n v="0.91701923076923075"/>
    <x v="2"/>
  </r>
  <r>
    <s v="ODR8182255575o"/>
    <s v="C821685L"/>
    <x v="224"/>
    <s v="P293860"/>
    <n v="120640"/>
    <n v="1"/>
    <n v="1206400"/>
    <n v="0"/>
    <n v="1206400"/>
    <n v="1"/>
    <x v="1"/>
    <n v="0"/>
    <n v="1"/>
    <d v="2022-05-15T00:00:00"/>
    <x v="2132"/>
    <n v="1206400"/>
    <n v="100108"/>
    <x v="6"/>
    <s v="cod"/>
    <n v="1106292"/>
    <n v="0.91701923076923075"/>
    <x v="2"/>
  </r>
  <r>
    <s v="ODR2068344867c"/>
    <s v="C271135L"/>
    <x v="139"/>
    <s v="P293860"/>
    <n v="120640"/>
    <n v="1"/>
    <n v="1206400"/>
    <n v="0"/>
    <n v="1206400"/>
    <n v="1"/>
    <x v="0"/>
    <n v="1"/>
    <n v="1"/>
    <d v="2022-05-08T00:00:00"/>
    <x v="2132"/>
    <n v="1206400"/>
    <n v="100108"/>
    <x v="6"/>
    <s v="cod"/>
    <n v="1106292"/>
    <n v="0.91701923076923075"/>
    <x v="2"/>
  </r>
  <r>
    <s v="ODR7672671395t"/>
    <s v="C952100L"/>
    <x v="116"/>
    <s v="P346082"/>
    <n v="120060"/>
    <n v="1"/>
    <n v="1200600"/>
    <n v="0"/>
    <n v="1200600"/>
    <n v="1"/>
    <x v="0"/>
    <n v="0"/>
    <n v="1"/>
    <d v="2022-03-22T00:00:00"/>
    <x v="2133"/>
    <n v="1200600"/>
    <n v="98426"/>
    <x v="10"/>
    <s v="cod"/>
    <n v="1102174"/>
    <n v="0.91801932367149763"/>
    <x v="2"/>
  </r>
  <r>
    <s v="ODR4163603631k"/>
    <s v="C803642L"/>
    <x v="264"/>
    <s v="P883526"/>
    <n v="60030"/>
    <n v="2"/>
    <n v="1200600"/>
    <n v="0"/>
    <n v="1200600"/>
    <n v="1"/>
    <x v="0"/>
    <n v="1"/>
    <n v="1"/>
    <d v="2022-05-24T00:00:00"/>
    <x v="2134"/>
    <n v="962800"/>
    <n v="62582"/>
    <x v="6"/>
    <s v="cod"/>
    <n v="1075436"/>
    <n v="0.89574879227053139"/>
    <x v="2"/>
  </r>
  <r>
    <s v="ODR3402907518f"/>
    <s v="C869172L"/>
    <x v="141"/>
    <s v="P735120"/>
    <n v="120060"/>
    <n v="1"/>
    <n v="1200600"/>
    <n v="0"/>
    <n v="1200600"/>
    <n v="1"/>
    <x v="0"/>
    <n v="0"/>
    <n v="1"/>
    <d v="2022-01-20T00:00:00"/>
    <x v="2135"/>
    <n v="1200600"/>
    <n v="105618"/>
    <x v="9"/>
    <s v="cod"/>
    <n v="1094982"/>
    <n v="0.91202898550724643"/>
    <x v="2"/>
  </r>
  <r>
    <s v="ODR3390989157a"/>
    <s v="C869172L"/>
    <x v="162"/>
    <s v="P970560"/>
    <n v="120060"/>
    <n v="1"/>
    <n v="1200600"/>
    <n v="0"/>
    <n v="1200600"/>
    <n v="1"/>
    <x v="0"/>
    <n v="0"/>
    <n v="1"/>
    <d v="2022-01-20T00:00:00"/>
    <x v="2136"/>
    <n v="1200600"/>
    <n v="108054"/>
    <x v="9"/>
    <s v="cod"/>
    <n v="1092546"/>
    <n v="0.91"/>
    <x v="2"/>
  </r>
  <r>
    <s v="ODR4648895211f"/>
    <s v="C179018L"/>
    <x v="193"/>
    <s v="P328069"/>
    <n v="40020"/>
    <n v="3"/>
    <n v="1200600"/>
    <n v="0"/>
    <n v="1200600"/>
    <n v="1"/>
    <x v="0"/>
    <n v="1"/>
    <n v="1"/>
    <d v="2021-07-14T00:00:00"/>
    <x v="2137"/>
    <n v="400200"/>
    <n v="29986"/>
    <x v="12"/>
    <s v="cod"/>
    <n v="1110642"/>
    <n v="0.92507246376811592"/>
    <x v="0"/>
  </r>
  <r>
    <s v="ODR5823297137y"/>
    <s v="C576524L"/>
    <x v="53"/>
    <s v="P940817"/>
    <n v="40020"/>
    <n v="3"/>
    <n v="1200600"/>
    <n v="0"/>
    <n v="1200600"/>
    <n v="1"/>
    <x v="0"/>
    <n v="1"/>
    <n v="1"/>
    <d v="2021-08-26T00:00:00"/>
    <x v="2138"/>
    <n v="400200"/>
    <n v="32016"/>
    <x v="5"/>
    <s v="cod"/>
    <n v="1104552"/>
    <n v="0.92"/>
    <x v="0"/>
  </r>
  <r>
    <s v="ODR5338082600i"/>
    <s v="C444739L"/>
    <x v="336"/>
    <s v="P109167"/>
    <n v="120002"/>
    <n v="1"/>
    <n v="1200020"/>
    <n v="0"/>
    <n v="1200020"/>
    <n v="1"/>
    <x v="1"/>
    <n v="0"/>
    <n v="13"/>
    <d v="2022-05-24T00:00:00"/>
    <x v="2139"/>
    <n v="1200020"/>
    <n v="85144"/>
    <x v="3"/>
    <s v="Easypay_MA"/>
    <n v="1114876"/>
    <n v="0.92904784920251327"/>
    <x v="2"/>
  </r>
  <r>
    <s v="ODR9377971857c"/>
    <s v="C432825L"/>
    <x v="278"/>
    <s v="P270878"/>
    <n v="119828"/>
    <n v="1"/>
    <n v="1198280"/>
    <n v="0"/>
    <n v="1198280"/>
    <n v="1"/>
    <x v="0"/>
    <n v="1"/>
    <n v="1"/>
    <d v="2021-09-20T00:00:00"/>
    <x v="98"/>
    <n v="1198280"/>
    <n v="77836"/>
    <x v="13"/>
    <s v="cod"/>
    <n v="1120444"/>
    <n v="0.9350435624394966"/>
    <x v="2"/>
  </r>
  <r>
    <s v="ODR6153570412h"/>
    <s v="C795594L"/>
    <x v="165"/>
    <s v="P242143"/>
    <n v="39904"/>
    <n v="3"/>
    <n v="1197120"/>
    <n v="0"/>
    <n v="1197120"/>
    <n v="1"/>
    <x v="0"/>
    <n v="1"/>
    <n v="1"/>
    <d v="2022-01-12T00:00:00"/>
    <x v="1575"/>
    <n v="405420"/>
    <n v="24708"/>
    <x v="8"/>
    <s v="cod"/>
    <n v="1122996"/>
    <n v="0.93808139534883717"/>
    <x v="0"/>
  </r>
  <r>
    <s v="ODR9189075963a"/>
    <s v="C333743L"/>
    <x v="132"/>
    <s v="P242143"/>
    <n v="39904"/>
    <n v="3"/>
    <n v="1197120"/>
    <n v="0"/>
    <n v="1197120"/>
    <n v="1"/>
    <x v="0"/>
    <n v="0"/>
    <n v="1"/>
    <d v="2021-07-07T00:00:00"/>
    <x v="1575"/>
    <n v="405420"/>
    <n v="24708"/>
    <x v="8"/>
    <s v="cod"/>
    <n v="1122996"/>
    <n v="0.93808139534883717"/>
    <x v="0"/>
  </r>
  <r>
    <s v="ODR6353223696t"/>
    <s v="C500766L"/>
    <x v="212"/>
    <s v="P642461"/>
    <n v="39904"/>
    <n v="3"/>
    <n v="1197120"/>
    <n v="0"/>
    <n v="1197120"/>
    <n v="1"/>
    <x v="0"/>
    <n v="1"/>
    <n v="1"/>
    <d v="2021-08-07T00:00:00"/>
    <x v="2126"/>
    <n v="406000"/>
    <n v="29232"/>
    <x v="11"/>
    <s v="cod"/>
    <n v="1109424"/>
    <n v="0.92674418604651165"/>
    <x v="0"/>
  </r>
  <r>
    <s v="ODR9823291275x"/>
    <s v="C625105L"/>
    <x v="77"/>
    <s v="P414925"/>
    <n v="118900"/>
    <n v="1"/>
    <n v="1189000"/>
    <n v="0"/>
    <n v="1189000"/>
    <n v="1"/>
    <x v="0"/>
    <n v="1"/>
    <n v="1"/>
    <d v="2022-07-24T00:00:00"/>
    <x v="2140"/>
    <n v="1189000"/>
    <n v="97498"/>
    <x v="8"/>
    <s v="cod"/>
    <n v="1091502"/>
    <n v="0.91800000000000004"/>
    <x v="2"/>
  </r>
  <r>
    <s v="ODR4466706704o"/>
    <s v="C442998L"/>
    <x v="221"/>
    <s v="P574545"/>
    <n v="59450"/>
    <n v="2"/>
    <n v="1189000"/>
    <n v="0"/>
    <n v="1189000"/>
    <n v="1"/>
    <x v="0"/>
    <n v="1"/>
    <n v="1"/>
    <d v="2021-07-15T00:00:00"/>
    <x v="2061"/>
    <n v="594500"/>
    <n v="45762"/>
    <x v="11"/>
    <s v="cod"/>
    <n v="1097476"/>
    <n v="0.92302439024390248"/>
    <x v="0"/>
  </r>
  <r>
    <s v="ODR6345455790k"/>
    <s v="C545190L"/>
    <x v="186"/>
    <s v="P557207"/>
    <n v="118320"/>
    <n v="1"/>
    <n v="1183200"/>
    <n v="0"/>
    <n v="1183200"/>
    <n v="1"/>
    <x v="0"/>
    <n v="1"/>
    <n v="10"/>
    <d v="2021-07-26T00:00:00"/>
    <x v="2141"/>
    <n v="1183200"/>
    <n v="74530"/>
    <x v="11"/>
    <s v="mcblite"/>
    <n v="1108670"/>
    <n v="0.93700980392156863"/>
    <x v="2"/>
  </r>
  <r>
    <s v="ODR3586319339g"/>
    <s v="C829183L"/>
    <x v="162"/>
    <s v="P506768"/>
    <n v="9860"/>
    <n v="12"/>
    <n v="1183200"/>
    <n v="0"/>
    <n v="1183200"/>
    <n v="1"/>
    <x v="1"/>
    <n v="0"/>
    <n v="7"/>
    <d v="2022-05-27T00:00:00"/>
    <x v="1018"/>
    <n v="98600"/>
    <n v="8642"/>
    <x v="11"/>
    <s v="Easypay"/>
    <n v="1079496"/>
    <n v="0.91235294117647059"/>
    <x v="0"/>
  </r>
  <r>
    <s v="ODR1217285031j"/>
    <s v="C661647L"/>
    <x v="132"/>
    <s v="P475499"/>
    <n v="118320"/>
    <n v="1"/>
    <n v="1183200"/>
    <n v="0"/>
    <n v="1183200"/>
    <n v="1"/>
    <x v="1"/>
    <n v="0"/>
    <n v="5"/>
    <d v="2021-11-09T00:00:00"/>
    <x v="55"/>
    <n v="1183200"/>
    <n v="86362"/>
    <x v="5"/>
    <s v="jazzwallet"/>
    <n v="1096838"/>
    <n v="0.92700980392156862"/>
    <x v="2"/>
  </r>
  <r>
    <s v="ODR9117819896v"/>
    <s v="C308987L"/>
    <x v="8"/>
    <s v="P458850"/>
    <n v="118030"/>
    <n v="1"/>
    <n v="1180300"/>
    <n v="0"/>
    <n v="1180300"/>
    <n v="1"/>
    <x v="0"/>
    <n v="1"/>
    <n v="1"/>
    <d v="2021-09-10T00:00:00"/>
    <x v="2142"/>
    <n v="1180300"/>
    <n v="90828"/>
    <x v="0"/>
    <s v="cod"/>
    <n v="1089472"/>
    <n v="0.92304668304668303"/>
    <x v="2"/>
  </r>
  <r>
    <s v="ODR9105944588i"/>
    <s v="C668230L"/>
    <x v="271"/>
    <s v="P126994"/>
    <n v="118030"/>
    <n v="1"/>
    <n v="1180300"/>
    <n v="0"/>
    <n v="1180300"/>
    <n v="1"/>
    <x v="0"/>
    <n v="1"/>
    <n v="1"/>
    <d v="2022-01-13T00:00:00"/>
    <x v="2143"/>
    <n v="1180300"/>
    <n v="81432"/>
    <x v="0"/>
    <s v="cod"/>
    <n v="1098868"/>
    <n v="0.93100737100737097"/>
    <x v="2"/>
  </r>
  <r>
    <s v="ODR3649412450k"/>
    <s v="C326061L"/>
    <x v="358"/>
    <s v="P126994"/>
    <n v="118030"/>
    <n v="1"/>
    <n v="1180300"/>
    <n v="0"/>
    <n v="1180300"/>
    <n v="1"/>
    <x v="1"/>
    <n v="0"/>
    <n v="1"/>
    <d v="2022-06-21T00:00:00"/>
    <x v="2143"/>
    <n v="1180300"/>
    <n v="81432"/>
    <x v="0"/>
    <s v="cod"/>
    <n v="1098868"/>
    <n v="0.93100737100737097"/>
    <x v="2"/>
  </r>
  <r>
    <s v="ODR1730710786r"/>
    <s v="C687663L"/>
    <x v="328"/>
    <s v="P534877"/>
    <n v="58058"/>
    <n v="2"/>
    <n v="1161160"/>
    <n v="0"/>
    <n v="1161160"/>
    <n v="1"/>
    <x v="0"/>
    <n v="1"/>
    <n v="4"/>
    <d v="2021-09-10T00:00:00"/>
    <x v="113"/>
    <n v="580580"/>
    <n v="43500"/>
    <x v="5"/>
    <s v="Payaxis"/>
    <n v="1074160"/>
    <n v="0.92507492507492506"/>
    <x v="0"/>
  </r>
  <r>
    <s v="ODR4017641707m"/>
    <s v="C303681L"/>
    <x v="77"/>
    <s v="P253358"/>
    <n v="116116"/>
    <n v="1"/>
    <n v="1161160"/>
    <n v="0"/>
    <n v="1161160"/>
    <n v="1"/>
    <x v="0"/>
    <n v="0"/>
    <n v="4"/>
    <d v="2021-11-03T00:00:00"/>
    <x v="203"/>
    <n v="1161160"/>
    <n v="90538"/>
    <x v="5"/>
    <s v="Payaxis"/>
    <n v="1070622"/>
    <n v="0.92202797202797204"/>
    <x v="2"/>
  </r>
  <r>
    <s v="ODR9133577520j"/>
    <s v="C280961L"/>
    <x v="305"/>
    <s v="P534877"/>
    <n v="58058"/>
    <n v="2"/>
    <n v="1161160"/>
    <n v="0"/>
    <n v="1161160"/>
    <n v="1"/>
    <x v="0"/>
    <n v="0"/>
    <n v="1"/>
    <d v="2022-02-09T00:00:00"/>
    <x v="113"/>
    <n v="580580"/>
    <n v="43500"/>
    <x v="5"/>
    <s v="cod"/>
    <n v="1074160"/>
    <n v="0.92507492507492506"/>
    <x v="0"/>
  </r>
  <r>
    <s v="ODR6536199527r"/>
    <s v="C216573L"/>
    <x v="21"/>
    <s v="P253358"/>
    <n v="116116"/>
    <n v="1"/>
    <n v="1161160"/>
    <n v="0"/>
    <n v="1161160"/>
    <n v="1"/>
    <x v="0"/>
    <n v="0"/>
    <n v="1"/>
    <d v="2022-06-10T00:00:00"/>
    <x v="203"/>
    <n v="1161160"/>
    <n v="90538"/>
    <x v="5"/>
    <s v="cod"/>
    <n v="1070622"/>
    <n v="0.92202797202797204"/>
    <x v="2"/>
  </r>
  <r>
    <s v="ODR1832587630c"/>
    <s v="C610697L"/>
    <x v="237"/>
    <s v="P162071"/>
    <n v="116000"/>
    <n v="1"/>
    <n v="1160000"/>
    <n v="0"/>
    <n v="1160000"/>
    <n v="1"/>
    <x v="0"/>
    <n v="1"/>
    <n v="1"/>
    <d v="2021-07-01T00:00:00"/>
    <x v="2144"/>
    <n v="1160000"/>
    <n v="87000"/>
    <x v="10"/>
    <s v="cod"/>
    <n v="1073000"/>
    <n v="0.92500000000000004"/>
    <x v="2"/>
  </r>
  <r>
    <s v="ODR2010602248v"/>
    <s v="C935068L"/>
    <x v="94"/>
    <s v="P171477"/>
    <n v="58000"/>
    <n v="2"/>
    <n v="1160000"/>
    <n v="0"/>
    <n v="1160000"/>
    <n v="1"/>
    <x v="0"/>
    <n v="0"/>
    <n v="1"/>
    <d v="2022-01-01T00:00:00"/>
    <x v="2145"/>
    <n v="580000"/>
    <n v="49300"/>
    <x v="10"/>
    <s v="cod"/>
    <n v="1061400"/>
    <n v="0.91500000000000004"/>
    <x v="0"/>
  </r>
  <r>
    <s v="ODR5826622464a"/>
    <s v="C822834L"/>
    <x v="172"/>
    <s v="P909026"/>
    <n v="116000"/>
    <n v="1"/>
    <n v="1160000"/>
    <n v="0"/>
    <n v="1160000"/>
    <n v="1"/>
    <x v="1"/>
    <n v="0"/>
    <n v="1"/>
    <d v="2021-07-10T00:00:00"/>
    <x v="2146"/>
    <n v="1160000"/>
    <n v="78880"/>
    <x v="6"/>
    <s v="cod"/>
    <n v="1081120"/>
    <n v="0.93200000000000005"/>
    <x v="2"/>
  </r>
  <r>
    <s v="ODR7133286129a"/>
    <s v="C695070L"/>
    <x v="391"/>
    <s v="P805199"/>
    <n v="116000"/>
    <n v="1"/>
    <n v="1160000"/>
    <n v="0"/>
    <n v="1160000"/>
    <n v="1"/>
    <x v="0"/>
    <n v="1"/>
    <n v="1"/>
    <d v="2021-09-10T00:00:00"/>
    <x v="2147"/>
    <n v="1160000"/>
    <n v="103240"/>
    <x v="6"/>
    <s v="cod"/>
    <n v="1056760"/>
    <n v="0.91100000000000003"/>
    <x v="2"/>
  </r>
  <r>
    <s v="ODR2153703469h"/>
    <s v="C195629L"/>
    <x v="354"/>
    <s v="P141714"/>
    <n v="58000"/>
    <n v="2"/>
    <n v="1160000"/>
    <n v="0"/>
    <n v="1160000"/>
    <n v="1"/>
    <x v="1"/>
    <n v="0"/>
    <n v="1"/>
    <d v="2021-11-01T00:00:00"/>
    <x v="750"/>
    <n v="493000"/>
    <n v="35496"/>
    <x v="6"/>
    <s v="cod"/>
    <n v="1089008"/>
    <n v="0.93879999999999997"/>
    <x v="0"/>
  </r>
  <r>
    <s v="ODR4661508815g"/>
    <s v="C449730L"/>
    <x v="359"/>
    <s v="P931487"/>
    <n v="116000"/>
    <n v="1"/>
    <n v="1160000"/>
    <n v="0"/>
    <n v="1160000"/>
    <n v="1"/>
    <x v="0"/>
    <n v="1"/>
    <n v="1"/>
    <d v="2022-06-26T00:00:00"/>
    <x v="2148"/>
    <n v="1450000"/>
    <n v="120350"/>
    <x v="6"/>
    <s v="cod"/>
    <n v="1039650"/>
    <n v="0.89624999999999999"/>
    <x v="2"/>
  </r>
  <r>
    <s v="ODR5331322891v"/>
    <s v="C135084L"/>
    <x v="294"/>
    <s v="P211418"/>
    <n v="116000"/>
    <n v="1"/>
    <n v="1160000"/>
    <n v="0"/>
    <n v="1160000"/>
    <n v="1"/>
    <x v="0"/>
    <n v="1"/>
    <n v="1"/>
    <d v="2022-01-11T00:00:00"/>
    <x v="2149"/>
    <n v="1160000"/>
    <n v="71920"/>
    <x v="6"/>
    <s v="cod"/>
    <n v="1088080"/>
    <n v="0.93799999999999994"/>
    <x v="2"/>
  </r>
  <r>
    <s v="ODR9740708708n"/>
    <s v="C322065L"/>
    <x v="363"/>
    <s v="P451463"/>
    <n v="116000"/>
    <n v="1"/>
    <n v="1160000"/>
    <n v="0"/>
    <n v="1160000"/>
    <n v="1"/>
    <x v="1"/>
    <n v="0"/>
    <n v="6"/>
    <d v="2022-07-10T00:00:00"/>
    <x v="2150"/>
    <n v="928000"/>
    <n v="68672"/>
    <x v="6"/>
    <s v="easypay_voucher"/>
    <n v="1091328"/>
    <n v="0.94079999999999997"/>
    <x v="2"/>
  </r>
  <r>
    <s v="ODR9558893480d"/>
    <s v="C238651L"/>
    <x v="80"/>
    <s v="P484084"/>
    <n v="116000"/>
    <n v="1"/>
    <n v="1160000"/>
    <n v="0"/>
    <n v="1160000"/>
    <n v="1"/>
    <x v="0"/>
    <n v="1"/>
    <n v="1"/>
    <d v="2022-07-11T00:00:00"/>
    <x v="2151"/>
    <n v="1160000"/>
    <n v="89320"/>
    <x v="6"/>
    <s v="cod"/>
    <n v="1070680"/>
    <n v="0.92300000000000004"/>
    <x v="2"/>
  </r>
  <r>
    <s v="ODR4403185556b"/>
    <s v="C709590L"/>
    <x v="69"/>
    <s v="P211418"/>
    <n v="116000"/>
    <n v="1"/>
    <n v="1160000"/>
    <n v="0"/>
    <n v="1160000"/>
    <n v="1"/>
    <x v="0"/>
    <n v="0"/>
    <n v="1"/>
    <d v="2022-07-11T00:00:00"/>
    <x v="2149"/>
    <n v="1160000"/>
    <n v="71920"/>
    <x v="6"/>
    <s v="cod"/>
    <n v="1088080"/>
    <n v="0.93799999999999994"/>
    <x v="2"/>
  </r>
  <r>
    <s v="ODR1476985765b"/>
    <s v="C331978L"/>
    <x v="106"/>
    <s v="P562975"/>
    <n v="116000"/>
    <n v="1"/>
    <n v="1160000"/>
    <n v="0"/>
    <n v="1160000"/>
    <n v="1"/>
    <x v="1"/>
    <n v="0"/>
    <n v="5"/>
    <d v="2021-11-23T00:00:00"/>
    <x v="2152"/>
    <n v="1160000"/>
    <n v="96280"/>
    <x v="6"/>
    <s v="jazzwallet"/>
    <n v="1063720"/>
    <n v="0.91700000000000004"/>
    <x v="2"/>
  </r>
  <r>
    <s v="ODR3594009974e"/>
    <s v="C489289L"/>
    <x v="315"/>
    <s v="P678603"/>
    <n v="116000"/>
    <n v="1"/>
    <n v="1160000"/>
    <n v="0"/>
    <n v="1160000"/>
    <n v="1"/>
    <x v="0"/>
    <n v="1"/>
    <n v="1"/>
    <d v="2021-08-08T00:00:00"/>
    <x v="2153"/>
    <n v="1160000"/>
    <n v="96280"/>
    <x v="8"/>
    <s v="cod"/>
    <n v="1063720"/>
    <n v="0.91700000000000004"/>
    <x v="2"/>
  </r>
  <r>
    <s v="ODR8450610027r"/>
    <s v="C846375L"/>
    <x v="384"/>
    <s v="P802554"/>
    <n v="29000"/>
    <n v="4"/>
    <n v="1160000"/>
    <n v="0"/>
    <n v="1160000"/>
    <n v="1"/>
    <x v="0"/>
    <n v="1"/>
    <n v="1"/>
    <d v="2021-07-26T00:00:00"/>
    <x v="2154"/>
    <n v="290000"/>
    <n v="21750"/>
    <x v="8"/>
    <s v="cod"/>
    <n v="1073000"/>
    <n v="0.92500000000000004"/>
    <x v="0"/>
  </r>
  <r>
    <s v="ODR4461825233p"/>
    <s v="C132322L"/>
    <x v="322"/>
    <s v="P769270"/>
    <n v="116000"/>
    <n v="1"/>
    <n v="1160000"/>
    <n v="0"/>
    <n v="1160000"/>
    <n v="1"/>
    <x v="1"/>
    <n v="0"/>
    <n v="4"/>
    <d v="2021-12-03T00:00:00"/>
    <x v="2155"/>
    <n v="1160000"/>
    <n v="89320"/>
    <x v="8"/>
    <s v="Payaxis"/>
    <n v="1070680"/>
    <n v="0.92300000000000004"/>
    <x v="2"/>
  </r>
  <r>
    <s v="ODR8715836714p"/>
    <s v="C930724L"/>
    <x v="295"/>
    <s v="P678603"/>
    <n v="116000"/>
    <n v="1"/>
    <n v="1160000"/>
    <n v="0"/>
    <n v="1160000"/>
    <n v="1"/>
    <x v="0"/>
    <n v="0"/>
    <n v="4"/>
    <d v="2021-11-02T00:00:00"/>
    <x v="2153"/>
    <n v="1160000"/>
    <n v="96280"/>
    <x v="8"/>
    <s v="Payaxis"/>
    <n v="1063720"/>
    <n v="0.91700000000000004"/>
    <x v="2"/>
  </r>
  <r>
    <s v="ODR8820108586x"/>
    <s v="C345656L"/>
    <x v="238"/>
    <s v="P133789"/>
    <n v="116000"/>
    <n v="1"/>
    <n v="1160000"/>
    <n v="0"/>
    <n v="1160000"/>
    <n v="1"/>
    <x v="0"/>
    <n v="1"/>
    <n v="1"/>
    <d v="2021-09-05T00:00:00"/>
    <x v="2156"/>
    <n v="1160000"/>
    <n v="100920"/>
    <x v="14"/>
    <s v="cod"/>
    <n v="1059080"/>
    <n v="0.91300000000000003"/>
    <x v="2"/>
  </r>
  <r>
    <s v="ODR4573102076i"/>
    <s v="C875810L"/>
    <x v="361"/>
    <s v="P325520"/>
    <n v="116000"/>
    <n v="1"/>
    <n v="1160000"/>
    <n v="0"/>
    <n v="1160000"/>
    <n v="1"/>
    <x v="0"/>
    <n v="1"/>
    <n v="1"/>
    <d v="2021-07-19T00:00:00"/>
    <x v="2157"/>
    <n v="1160000"/>
    <n v="85840"/>
    <x v="14"/>
    <s v="cod"/>
    <n v="1074160"/>
    <n v="0.92600000000000005"/>
    <x v="2"/>
  </r>
  <r>
    <s v="ODR5449337081w"/>
    <s v="C246740L"/>
    <x v="37"/>
    <s v="P311532"/>
    <n v="116000"/>
    <n v="1"/>
    <n v="1160000"/>
    <n v="0"/>
    <n v="1160000"/>
    <n v="1"/>
    <x v="1"/>
    <n v="0"/>
    <n v="4"/>
    <d v="2022-04-16T00:00:00"/>
    <x v="2158"/>
    <n v="1160000"/>
    <n v="102080"/>
    <x v="14"/>
    <s v="Payaxis"/>
    <n v="1057920"/>
    <n v="0.91200000000000003"/>
    <x v="2"/>
  </r>
  <r>
    <s v="ODR2544900210h"/>
    <s v="C664685L"/>
    <x v="335"/>
    <s v="P661637"/>
    <n v="116000"/>
    <n v="1"/>
    <n v="1160000"/>
    <n v="0"/>
    <n v="1160000"/>
    <n v="1"/>
    <x v="0"/>
    <n v="1"/>
    <n v="1"/>
    <d v="2022-02-09T00:00:00"/>
    <x v="2159"/>
    <n v="1160000"/>
    <n v="91640"/>
    <x v="9"/>
    <s v="cod"/>
    <n v="1068360"/>
    <n v="0.92100000000000004"/>
    <x v="2"/>
  </r>
  <r>
    <s v="ODR7186535502e"/>
    <s v="C236908L"/>
    <x v="155"/>
    <s v="P419070"/>
    <n v="116000"/>
    <n v="1"/>
    <n v="1160000"/>
    <n v="0"/>
    <n v="1160000"/>
    <n v="1"/>
    <x v="1"/>
    <n v="0"/>
    <n v="12"/>
    <d v="2021-09-09T00:00:00"/>
    <x v="94"/>
    <n v="1160000"/>
    <n v="104400"/>
    <x v="0"/>
    <s v="internetbanking"/>
    <n v="1055600"/>
    <n v="0.91"/>
    <x v="2"/>
  </r>
  <r>
    <s v="ODR3949649964n"/>
    <s v="C998685L"/>
    <x v="183"/>
    <s v="P459590"/>
    <n v="116000"/>
    <n v="1"/>
    <n v="1160000"/>
    <n v="0"/>
    <n v="1160000"/>
    <n v="1"/>
    <x v="0"/>
    <n v="0"/>
    <n v="1"/>
    <d v="2021-11-26T00:00:00"/>
    <x v="2160"/>
    <n v="1160000"/>
    <n v="91640"/>
    <x v="0"/>
    <s v="cod"/>
    <n v="1068360"/>
    <n v="0.92100000000000004"/>
    <x v="2"/>
  </r>
  <r>
    <s v="ODR6101827184r"/>
    <s v="C781579L"/>
    <x v="386"/>
    <s v="P419070"/>
    <n v="116000"/>
    <n v="1"/>
    <n v="1160000"/>
    <n v="0"/>
    <n v="1160000"/>
    <n v="1"/>
    <x v="0"/>
    <n v="0"/>
    <n v="1"/>
    <d v="2021-11-21T00:00:00"/>
    <x v="94"/>
    <n v="1160000"/>
    <n v="104400"/>
    <x v="0"/>
    <s v="cod"/>
    <n v="1055600"/>
    <n v="0.91"/>
    <x v="2"/>
  </r>
  <r>
    <s v="ODR9561643841s"/>
    <s v="C605755L"/>
    <x v="222"/>
    <s v="P587474"/>
    <n v="58000"/>
    <n v="2"/>
    <n v="1160000"/>
    <n v="0"/>
    <n v="1160000"/>
    <n v="1"/>
    <x v="1"/>
    <n v="0"/>
    <n v="1"/>
    <d v="2021-07-24T00:00:00"/>
    <x v="2161"/>
    <n v="4640"/>
    <n v="290"/>
    <x v="0"/>
    <s v="cod"/>
    <n v="1159420"/>
    <n v="0.99950000000000006"/>
    <x v="0"/>
  </r>
  <r>
    <s v="ODR2720623206o"/>
    <s v="C157340L"/>
    <x v="277"/>
    <s v="P139556"/>
    <n v="5800"/>
    <n v="20"/>
    <n v="1160000"/>
    <n v="0"/>
    <n v="1160000"/>
    <n v="1"/>
    <x v="0"/>
    <n v="1"/>
    <n v="1"/>
    <d v="2021-09-15T00:00:00"/>
    <x v="2162"/>
    <n v="58000"/>
    <n v="5220"/>
    <x v="0"/>
    <s v="cod"/>
    <n v="1055600"/>
    <n v="0.91"/>
    <x v="0"/>
  </r>
  <r>
    <s v="ODR6606977351b"/>
    <s v="C534934L"/>
    <x v="37"/>
    <s v="P158384"/>
    <n v="58000"/>
    <n v="2"/>
    <n v="1160000"/>
    <n v="0"/>
    <n v="1160000"/>
    <n v="1"/>
    <x v="0"/>
    <n v="0"/>
    <n v="3"/>
    <d v="2022-06-14T00:00:00"/>
    <x v="2163"/>
    <n v="580000"/>
    <n v="41180"/>
    <x v="0"/>
    <s v="customercredit"/>
    <n v="1077640"/>
    <n v="0.92900000000000005"/>
    <x v="0"/>
  </r>
  <r>
    <s v="ODR5810402418b"/>
    <s v="C621459L"/>
    <x v="387"/>
    <s v="P718246"/>
    <n v="116000"/>
    <n v="1"/>
    <n v="1160000"/>
    <n v="0"/>
    <n v="1160000"/>
    <n v="1"/>
    <x v="0"/>
    <n v="0"/>
    <n v="1"/>
    <d v="2022-03-21T00:00:00"/>
    <x v="1606"/>
    <n v="1160000"/>
    <n v="75400"/>
    <x v="0"/>
    <s v="cod"/>
    <n v="1084600"/>
    <n v="0.93500000000000005"/>
    <x v="2"/>
  </r>
  <r>
    <s v="ODR6931920620d"/>
    <s v="C983438L"/>
    <x v="98"/>
    <s v="P718246"/>
    <n v="116000"/>
    <n v="1"/>
    <n v="1160000"/>
    <n v="0"/>
    <n v="1160000"/>
    <n v="1"/>
    <x v="0"/>
    <n v="0"/>
    <n v="1"/>
    <d v="2022-03-11T00:00:00"/>
    <x v="1606"/>
    <n v="1160000"/>
    <n v="75400"/>
    <x v="0"/>
    <s v="cod"/>
    <n v="1084600"/>
    <n v="0.93500000000000005"/>
    <x v="2"/>
  </r>
  <r>
    <s v="ODR5813347752f"/>
    <s v="C530076L"/>
    <x v="224"/>
    <s v="P718246"/>
    <n v="116000"/>
    <n v="1"/>
    <n v="1160000"/>
    <n v="0"/>
    <n v="1160000"/>
    <n v="1"/>
    <x v="0"/>
    <n v="0"/>
    <n v="1"/>
    <d v="2021-08-17T00:00:00"/>
    <x v="1606"/>
    <n v="1160000"/>
    <n v="75400"/>
    <x v="0"/>
    <s v="cod"/>
    <n v="1084600"/>
    <n v="0.93500000000000005"/>
    <x v="2"/>
  </r>
  <r>
    <s v="ODR4635293187b"/>
    <s v="C445624L"/>
    <x v="302"/>
    <s v="P920311"/>
    <n v="58000"/>
    <n v="2"/>
    <n v="1160000"/>
    <n v="0"/>
    <n v="1160000"/>
    <n v="1"/>
    <x v="1"/>
    <n v="0"/>
    <n v="1"/>
    <d v="2021-09-19T00:00:00"/>
    <x v="1650"/>
    <n v="1058500"/>
    <n v="87812"/>
    <x v="0"/>
    <s v="cod"/>
    <n v="984376"/>
    <n v="0.84860000000000002"/>
    <x v="2"/>
  </r>
  <r>
    <s v="ODR6413665659k"/>
    <s v="C397885L"/>
    <x v="196"/>
    <s v="P718246"/>
    <n v="116000"/>
    <n v="1"/>
    <n v="1160000"/>
    <n v="0"/>
    <n v="1160000"/>
    <n v="1"/>
    <x v="0"/>
    <n v="0"/>
    <n v="1"/>
    <d v="2022-04-24T00:00:00"/>
    <x v="1606"/>
    <n v="1160000"/>
    <n v="75400"/>
    <x v="0"/>
    <s v="cod"/>
    <n v="1084600"/>
    <n v="0.93500000000000005"/>
    <x v="2"/>
  </r>
  <r>
    <s v="ODR1965930842r"/>
    <s v="C561770L"/>
    <x v="21"/>
    <s v="P850836"/>
    <n v="116000"/>
    <n v="1"/>
    <n v="1160000"/>
    <n v="0"/>
    <n v="1160000"/>
    <n v="1"/>
    <x v="0"/>
    <n v="0"/>
    <n v="5"/>
    <d v="2021-11-26T00:00:00"/>
    <x v="103"/>
    <n v="1160000"/>
    <n v="96280"/>
    <x v="0"/>
    <s v="jazzwallet"/>
    <n v="1063720"/>
    <n v="0.91700000000000004"/>
    <x v="2"/>
  </r>
  <r>
    <s v="ODR8697398049n"/>
    <s v="C958375L"/>
    <x v="120"/>
    <s v="P718246"/>
    <n v="116000"/>
    <n v="1"/>
    <n v="1160000"/>
    <n v="0"/>
    <n v="1160000"/>
    <n v="1"/>
    <x v="0"/>
    <n v="1"/>
    <n v="1"/>
    <d v="2022-01-27T00:00:00"/>
    <x v="1606"/>
    <n v="1160000"/>
    <n v="75400"/>
    <x v="0"/>
    <s v="cod"/>
    <n v="1084600"/>
    <n v="0.93500000000000005"/>
    <x v="2"/>
  </r>
  <r>
    <s v="ODR5839369737r"/>
    <s v="C847031L"/>
    <x v="125"/>
    <s v="P224644"/>
    <n v="116000"/>
    <n v="1"/>
    <n v="1160000"/>
    <n v="0"/>
    <n v="1160000"/>
    <n v="1"/>
    <x v="0"/>
    <n v="0"/>
    <n v="4"/>
    <d v="2021-09-15T00:00:00"/>
    <x v="2164"/>
    <n v="1160000"/>
    <n v="102080"/>
    <x v="11"/>
    <s v="Payaxis"/>
    <n v="1057920"/>
    <n v="0.91200000000000003"/>
    <x v="2"/>
  </r>
  <r>
    <s v="ODR9306923817k"/>
    <s v="C940603L"/>
    <x v="46"/>
    <s v="P344716"/>
    <n v="58000"/>
    <n v="2"/>
    <n v="1160000"/>
    <n v="0"/>
    <n v="1160000"/>
    <n v="1"/>
    <x v="0"/>
    <n v="1"/>
    <n v="1"/>
    <d v="2021-09-02T00:00:00"/>
    <x v="2165"/>
    <n v="580000"/>
    <n v="48140"/>
    <x v="11"/>
    <s v="cod"/>
    <n v="1063720"/>
    <n v="0.91700000000000004"/>
    <x v="0"/>
  </r>
  <r>
    <s v="ODR4106673602d"/>
    <s v="C415413L"/>
    <x v="298"/>
    <s v="P527512"/>
    <n v="116000"/>
    <n v="1"/>
    <n v="1160000"/>
    <n v="0"/>
    <n v="1160000"/>
    <n v="1"/>
    <x v="0"/>
    <n v="0"/>
    <n v="1"/>
    <d v="2022-02-07T00:00:00"/>
    <x v="2166"/>
    <n v="1160000"/>
    <n v="83520"/>
    <x v="11"/>
    <s v="cod"/>
    <n v="1076480"/>
    <n v="0.92800000000000005"/>
    <x v="2"/>
  </r>
  <r>
    <s v="ODR8128551837i"/>
    <s v="C188809L"/>
    <x v="93"/>
    <s v="P527512"/>
    <n v="116000"/>
    <n v="1"/>
    <n v="1160000"/>
    <n v="0"/>
    <n v="1160000"/>
    <n v="1"/>
    <x v="0"/>
    <n v="1"/>
    <n v="1"/>
    <d v="2021-07-12T00:00:00"/>
    <x v="2166"/>
    <n v="1160000"/>
    <n v="83520"/>
    <x v="11"/>
    <s v="cod"/>
    <n v="1076480"/>
    <n v="0.92800000000000005"/>
    <x v="2"/>
  </r>
  <r>
    <s v="ODR6506449151s"/>
    <s v="C573345L"/>
    <x v="169"/>
    <s v="P321633"/>
    <n v="116000"/>
    <n v="1"/>
    <n v="1160000"/>
    <n v="0"/>
    <n v="1160000"/>
    <n v="1"/>
    <x v="0"/>
    <n v="1"/>
    <n v="1"/>
    <d v="2021-07-14T00:00:00"/>
    <x v="2167"/>
    <n v="1160000"/>
    <n v="88160"/>
    <x v="5"/>
    <s v="cod"/>
    <n v="1071840"/>
    <n v="0.92400000000000004"/>
    <x v="2"/>
  </r>
  <r>
    <s v="ODR3715177378y"/>
    <s v="C736540L"/>
    <x v="324"/>
    <s v="P321633"/>
    <n v="116000"/>
    <n v="1"/>
    <n v="1160000"/>
    <n v="0"/>
    <n v="1160000"/>
    <n v="1"/>
    <x v="0"/>
    <n v="0"/>
    <n v="1"/>
    <d v="2021-12-03T00:00:00"/>
    <x v="2167"/>
    <n v="1160000"/>
    <n v="88160"/>
    <x v="5"/>
    <s v="cod"/>
    <n v="1071840"/>
    <n v="0.92400000000000004"/>
    <x v="2"/>
  </r>
  <r>
    <s v="ODR2518199417o"/>
    <s v="C736540L"/>
    <x v="397"/>
    <s v="P321633"/>
    <n v="116000"/>
    <n v="1"/>
    <n v="1160000"/>
    <n v="0"/>
    <n v="1160000"/>
    <n v="1"/>
    <x v="0"/>
    <n v="0"/>
    <n v="1"/>
    <d v="2021-12-03T00:00:00"/>
    <x v="2167"/>
    <n v="1160000"/>
    <n v="88160"/>
    <x v="5"/>
    <s v="cod"/>
    <n v="1071840"/>
    <n v="0.92400000000000004"/>
    <x v="2"/>
  </r>
  <r>
    <s v="ODR2295742800d"/>
    <s v="C172885L"/>
    <x v="191"/>
    <s v="P534877"/>
    <n v="58000"/>
    <n v="2"/>
    <n v="1160000"/>
    <n v="0"/>
    <n v="1160000"/>
    <n v="1"/>
    <x v="0"/>
    <n v="1"/>
    <n v="1"/>
    <d v="2021-09-22T00:00:00"/>
    <x v="113"/>
    <n v="580580"/>
    <n v="43500"/>
    <x v="5"/>
    <s v="cod"/>
    <n v="1073000"/>
    <n v="0.92500000000000004"/>
    <x v="0"/>
  </r>
  <r>
    <s v="ODR4874200031j"/>
    <s v="C520887L"/>
    <x v="110"/>
    <s v="P787882"/>
    <n v="23200"/>
    <n v="5"/>
    <n v="1160000"/>
    <n v="0"/>
    <n v="1160000"/>
    <n v="1"/>
    <x v="0"/>
    <n v="1"/>
    <n v="1"/>
    <d v="2021-09-23T00:00:00"/>
    <x v="204"/>
    <n v="203000"/>
    <n v="16646"/>
    <x v="5"/>
    <s v="cod"/>
    <n v="1076770"/>
    <n v="0.92825000000000002"/>
    <x v="0"/>
  </r>
  <r>
    <s v="ODR5058137743r"/>
    <s v="C935913L"/>
    <x v="268"/>
    <s v="P985716"/>
    <n v="58000"/>
    <n v="2"/>
    <n v="1160000"/>
    <n v="0"/>
    <n v="1160000"/>
    <n v="1"/>
    <x v="0"/>
    <n v="0"/>
    <n v="1"/>
    <d v="2022-01-19T00:00:00"/>
    <x v="1443"/>
    <n v="580000"/>
    <n v="35960"/>
    <x v="5"/>
    <s v="cod"/>
    <n v="1088080"/>
    <n v="0.93799999999999994"/>
    <x v="0"/>
  </r>
  <r>
    <s v="ODR9716741992x"/>
    <s v="C191359L"/>
    <x v="269"/>
    <s v="P985716"/>
    <n v="58000"/>
    <n v="2"/>
    <n v="1160000"/>
    <n v="0"/>
    <n v="1160000"/>
    <n v="1"/>
    <x v="0"/>
    <n v="1"/>
    <n v="1"/>
    <d v="2022-01-10T00:00:00"/>
    <x v="1443"/>
    <n v="580000"/>
    <n v="35960"/>
    <x v="5"/>
    <s v="cod"/>
    <n v="1088080"/>
    <n v="0.93799999999999994"/>
    <x v="0"/>
  </r>
  <r>
    <s v="ODR8138782616q"/>
    <s v="C667729L"/>
    <x v="246"/>
    <s v="P787882"/>
    <n v="23200"/>
    <n v="5"/>
    <n v="1160000"/>
    <n v="0"/>
    <n v="1160000"/>
    <n v="1"/>
    <x v="0"/>
    <n v="1"/>
    <n v="1"/>
    <d v="2021-09-15T00:00:00"/>
    <x v="204"/>
    <n v="203000"/>
    <n v="16646"/>
    <x v="5"/>
    <s v="cod"/>
    <n v="1076770"/>
    <n v="0.92825000000000002"/>
    <x v="0"/>
  </r>
  <r>
    <s v="ODR7061360410q"/>
    <s v="C451523L"/>
    <x v="327"/>
    <s v="P985716"/>
    <n v="58000"/>
    <n v="2"/>
    <n v="1160000"/>
    <n v="0"/>
    <n v="1160000"/>
    <n v="1"/>
    <x v="0"/>
    <n v="1"/>
    <n v="1"/>
    <d v="2022-01-13T00:00:00"/>
    <x v="1443"/>
    <n v="580000"/>
    <n v="35960"/>
    <x v="5"/>
    <s v="cod"/>
    <n v="1088080"/>
    <n v="0.93799999999999994"/>
    <x v="0"/>
  </r>
  <r>
    <s v="ODR6626980298n"/>
    <s v="C307395L"/>
    <x v="289"/>
    <s v="P985716"/>
    <n v="58000"/>
    <n v="2"/>
    <n v="1160000"/>
    <n v="0"/>
    <n v="1160000"/>
    <n v="1"/>
    <x v="0"/>
    <n v="1"/>
    <n v="1"/>
    <d v="2021-11-02T00:00:00"/>
    <x v="1443"/>
    <n v="580000"/>
    <n v="35960"/>
    <x v="5"/>
    <s v="cod"/>
    <n v="1088080"/>
    <n v="0.93799999999999994"/>
    <x v="0"/>
  </r>
  <r>
    <s v="ODR5088505767w"/>
    <s v="C771189L"/>
    <x v="212"/>
    <s v="P787882"/>
    <n v="23200"/>
    <n v="5"/>
    <n v="1160000"/>
    <n v="0"/>
    <n v="1160000"/>
    <n v="1"/>
    <x v="0"/>
    <n v="1"/>
    <n v="1"/>
    <d v="2022-08-22T00:00:00"/>
    <x v="204"/>
    <n v="203000"/>
    <n v="16646"/>
    <x v="5"/>
    <s v="cod"/>
    <n v="1076770"/>
    <n v="0.92825000000000002"/>
    <x v="0"/>
  </r>
  <r>
    <s v="ODR1253152883b"/>
    <s v="C898759L"/>
    <x v="95"/>
    <s v="P534877"/>
    <n v="58000"/>
    <n v="2"/>
    <n v="1160000"/>
    <n v="0"/>
    <n v="1160000"/>
    <n v="1"/>
    <x v="0"/>
    <n v="1"/>
    <n v="1"/>
    <d v="2021-09-08T00:00:00"/>
    <x v="113"/>
    <n v="580580"/>
    <n v="43500"/>
    <x v="5"/>
    <s v="cod"/>
    <n v="1073000"/>
    <n v="0.92500000000000004"/>
    <x v="0"/>
  </r>
  <r>
    <s v="ODR4520803719w"/>
    <s v="C962021L"/>
    <x v="124"/>
    <s v="P534877"/>
    <n v="58000"/>
    <n v="2"/>
    <n v="1160000"/>
    <n v="0"/>
    <n v="1160000"/>
    <n v="1"/>
    <x v="0"/>
    <n v="1"/>
    <n v="1"/>
    <d v="2022-02-09T00:00:00"/>
    <x v="113"/>
    <n v="580580"/>
    <n v="43500"/>
    <x v="5"/>
    <s v="cod"/>
    <n v="1073000"/>
    <n v="0.92500000000000004"/>
    <x v="0"/>
  </r>
  <r>
    <s v="ODR9001977946v"/>
    <s v="C683691L"/>
    <x v="151"/>
    <s v="P534877"/>
    <n v="58000"/>
    <n v="2"/>
    <n v="1160000"/>
    <n v="0"/>
    <n v="1160000"/>
    <n v="1"/>
    <x v="0"/>
    <n v="1"/>
    <n v="1"/>
    <d v="2022-03-13T00:00:00"/>
    <x v="113"/>
    <n v="580580"/>
    <n v="43500"/>
    <x v="5"/>
    <s v="cod"/>
    <n v="1073000"/>
    <n v="0.92500000000000004"/>
    <x v="0"/>
  </r>
  <r>
    <s v="ODR1945320404q"/>
    <s v="C177455L"/>
    <x v="302"/>
    <s v="P787882"/>
    <n v="23200"/>
    <n v="5"/>
    <n v="1160000"/>
    <n v="0"/>
    <n v="1160000"/>
    <n v="1"/>
    <x v="0"/>
    <n v="1"/>
    <n v="1"/>
    <d v="2021-11-05T00:00:00"/>
    <x v="204"/>
    <n v="203000"/>
    <n v="16646"/>
    <x v="5"/>
    <s v="cod"/>
    <n v="1076770"/>
    <n v="0.92825000000000002"/>
    <x v="0"/>
  </r>
  <r>
    <s v="ODR6218944202p"/>
    <s v="C834363L"/>
    <x v="166"/>
    <s v="P534877"/>
    <n v="58000"/>
    <n v="2"/>
    <n v="1160000"/>
    <n v="0"/>
    <n v="1160000"/>
    <n v="1"/>
    <x v="0"/>
    <n v="1"/>
    <n v="1"/>
    <d v="2021-07-11T00:00:00"/>
    <x v="113"/>
    <n v="580580"/>
    <n v="43500"/>
    <x v="5"/>
    <s v="cod"/>
    <n v="1073000"/>
    <n v="0.92500000000000004"/>
    <x v="0"/>
  </r>
  <r>
    <s v="ODR4194441877t"/>
    <s v="C830977L"/>
    <x v="74"/>
    <s v="P787882"/>
    <n v="23200"/>
    <n v="5"/>
    <n v="1160000"/>
    <n v="0"/>
    <n v="1160000"/>
    <n v="1"/>
    <x v="0"/>
    <n v="0"/>
    <n v="1"/>
    <d v="2022-05-26T00:00:00"/>
    <x v="204"/>
    <n v="203000"/>
    <n v="16646"/>
    <x v="5"/>
    <s v="cod"/>
    <n v="1076770"/>
    <n v="0.92825000000000002"/>
    <x v="0"/>
  </r>
  <r>
    <s v="ODR4238100813c"/>
    <s v="C140278L"/>
    <x v="109"/>
    <s v="P534877"/>
    <n v="58000"/>
    <n v="2"/>
    <n v="1160000"/>
    <n v="0"/>
    <n v="1160000"/>
    <n v="1"/>
    <x v="0"/>
    <n v="1"/>
    <n v="1"/>
    <d v="2021-11-28T00:00:00"/>
    <x v="113"/>
    <n v="580580"/>
    <n v="43500"/>
    <x v="5"/>
    <s v="cod"/>
    <n v="1073000"/>
    <n v="0.92500000000000004"/>
    <x v="0"/>
  </r>
  <r>
    <s v="ODR4827651667b"/>
    <s v="C349980L"/>
    <x v="164"/>
    <s v="P339240"/>
    <n v="115942"/>
    <n v="1"/>
    <n v="1159420"/>
    <n v="0"/>
    <n v="1159420"/>
    <n v="1"/>
    <x v="0"/>
    <n v="1"/>
    <n v="4"/>
    <d v="2021-07-02T00:00:00"/>
    <x v="2168"/>
    <n v="1159420"/>
    <n v="81142"/>
    <x v="3"/>
    <s v="Payaxis"/>
    <n v="1078278"/>
    <n v="0.93001500750375188"/>
    <x v="2"/>
  </r>
  <r>
    <s v="ODR3483970422l"/>
    <s v="C813690L"/>
    <x v="299"/>
    <s v="P103718"/>
    <n v="115942"/>
    <n v="1"/>
    <n v="1159420"/>
    <n v="0"/>
    <n v="1159420"/>
    <n v="1"/>
    <x v="0"/>
    <n v="0"/>
    <n v="1"/>
    <d v="2022-02-21T00:00:00"/>
    <x v="2169"/>
    <n v="1159420"/>
    <n v="85782"/>
    <x v="3"/>
    <s v="cod"/>
    <n v="1073638"/>
    <n v="0.92601300650325158"/>
    <x v="2"/>
  </r>
  <r>
    <s v="ODR3251864024n"/>
    <s v="C684080L"/>
    <x v="191"/>
    <s v="P946362"/>
    <n v="115942"/>
    <n v="1"/>
    <n v="1159420"/>
    <n v="0"/>
    <n v="1159420"/>
    <n v="1"/>
    <x v="0"/>
    <n v="0"/>
    <n v="1"/>
    <d v="2021-09-16T00:00:00"/>
    <x v="2170"/>
    <n v="1275420"/>
    <n v="87986"/>
    <x v="6"/>
    <s v="cod"/>
    <n v="1071434"/>
    <n v="0.92411205602801405"/>
    <x v="2"/>
  </r>
  <r>
    <s v="ODR5801891976a"/>
    <s v="C368617L"/>
    <x v="128"/>
    <s v="P946198"/>
    <n v="115942"/>
    <n v="1"/>
    <n v="1159420"/>
    <n v="0"/>
    <n v="1159420"/>
    <n v="1"/>
    <x v="0"/>
    <n v="1"/>
    <n v="1"/>
    <d v="2021-08-14T00:00:00"/>
    <x v="2171"/>
    <n v="1159420"/>
    <n v="96222"/>
    <x v="6"/>
    <s v="cod"/>
    <n v="1063198"/>
    <n v="0.9170085042521261"/>
    <x v="2"/>
  </r>
  <r>
    <s v="ODR3790240400w"/>
    <s v="C738903L"/>
    <x v="300"/>
    <s v="P946198"/>
    <n v="115942"/>
    <n v="1"/>
    <n v="1159420"/>
    <n v="0"/>
    <n v="1159420"/>
    <n v="1"/>
    <x v="0"/>
    <n v="1"/>
    <n v="1"/>
    <d v="2021-10-13T00:00:00"/>
    <x v="2171"/>
    <n v="1159420"/>
    <n v="96222"/>
    <x v="6"/>
    <s v="cod"/>
    <n v="1063198"/>
    <n v="0.9170085042521261"/>
    <x v="2"/>
  </r>
  <r>
    <s v="ODR9705965573h"/>
    <s v="C433996L"/>
    <x v="245"/>
    <s v="P733199"/>
    <n v="115942"/>
    <n v="1"/>
    <n v="1159420"/>
    <n v="0"/>
    <n v="1159420"/>
    <n v="1"/>
    <x v="1"/>
    <n v="0"/>
    <n v="1"/>
    <d v="2022-02-17T00:00:00"/>
    <x v="1728"/>
    <n v="2001000"/>
    <n v="126034"/>
    <x v="6"/>
    <s v="cod"/>
    <n v="1033386"/>
    <n v="0.89129564782391191"/>
    <x v="2"/>
  </r>
  <r>
    <s v="ODR3479195967v"/>
    <s v="C487528L"/>
    <x v="332"/>
    <s v="P668128"/>
    <n v="115942"/>
    <n v="1"/>
    <n v="1159420"/>
    <n v="0"/>
    <n v="1159420"/>
    <n v="1"/>
    <x v="1"/>
    <n v="0"/>
    <n v="4"/>
    <d v="2022-02-22T00:00:00"/>
    <x v="2172"/>
    <n v="1159420"/>
    <n v="103182"/>
    <x v="6"/>
    <s v="Payaxis"/>
    <n v="1056238"/>
    <n v="0.91100550275137571"/>
    <x v="2"/>
  </r>
  <r>
    <s v="ODR5485313991s"/>
    <s v="C213870L"/>
    <x v="382"/>
    <s v="P111456"/>
    <n v="115942"/>
    <n v="1"/>
    <n v="1159420"/>
    <n v="0"/>
    <n v="1159420"/>
    <n v="1"/>
    <x v="0"/>
    <n v="0"/>
    <n v="1"/>
    <d v="2021-09-11T00:00:00"/>
    <x v="2173"/>
    <n v="1159420"/>
    <n v="84622"/>
    <x v="8"/>
    <s v="cod"/>
    <n v="1074798"/>
    <n v="0.92701350675337668"/>
    <x v="2"/>
  </r>
  <r>
    <s v="ODR6879907800c"/>
    <s v="C305396L"/>
    <x v="199"/>
    <s v="P914171"/>
    <n v="115942"/>
    <n v="1"/>
    <n v="1159420"/>
    <n v="0"/>
    <n v="1159420"/>
    <n v="1"/>
    <x v="0"/>
    <n v="1"/>
    <n v="14"/>
    <d v="2021-10-10T00:00:00"/>
    <x v="2174"/>
    <n v="1159420"/>
    <n v="104342"/>
    <x v="8"/>
    <s v="productcredit"/>
    <n v="1055078"/>
    <n v="0.9100050025012506"/>
    <x v="2"/>
  </r>
  <r>
    <s v="ODR1700034721o"/>
    <s v="C342440L"/>
    <x v="222"/>
    <s v="P111456"/>
    <n v="115942"/>
    <n v="1"/>
    <n v="1159420"/>
    <n v="0"/>
    <n v="1159420"/>
    <n v="1"/>
    <x v="0"/>
    <n v="1"/>
    <n v="1"/>
    <d v="2021-07-24T00:00:00"/>
    <x v="2173"/>
    <n v="1159420"/>
    <n v="84622"/>
    <x v="8"/>
    <s v="cod"/>
    <n v="1074798"/>
    <n v="0.92701350675337668"/>
    <x v="2"/>
  </r>
  <r>
    <s v="ODR6921331759t"/>
    <s v="C392770L"/>
    <x v="220"/>
    <s v="P111456"/>
    <n v="115942"/>
    <n v="1"/>
    <n v="1159420"/>
    <n v="0"/>
    <n v="1159420"/>
    <n v="1"/>
    <x v="0"/>
    <n v="1"/>
    <n v="1"/>
    <d v="2021-08-08T00:00:00"/>
    <x v="2173"/>
    <n v="1159420"/>
    <n v="84622"/>
    <x v="8"/>
    <s v="cod"/>
    <n v="1074798"/>
    <n v="0.92701350675337668"/>
    <x v="2"/>
  </r>
  <r>
    <s v="ODR8224594957w"/>
    <s v="C392770L"/>
    <x v="229"/>
    <s v="P111456"/>
    <n v="115942"/>
    <n v="1"/>
    <n v="1159420"/>
    <n v="0"/>
    <n v="1159420"/>
    <n v="1"/>
    <x v="1"/>
    <n v="0"/>
    <n v="1"/>
    <d v="2021-08-08T00:00:00"/>
    <x v="2173"/>
    <n v="1159420"/>
    <n v="84622"/>
    <x v="8"/>
    <s v="cod"/>
    <n v="1074798"/>
    <n v="0.92701350675337668"/>
    <x v="2"/>
  </r>
  <r>
    <s v="ODR5296116834e"/>
    <s v="C958287L"/>
    <x v="210"/>
    <s v="P111456"/>
    <n v="115942"/>
    <n v="1"/>
    <n v="1159420"/>
    <n v="0"/>
    <n v="1159420"/>
    <n v="1"/>
    <x v="0"/>
    <n v="1"/>
    <n v="1"/>
    <d v="2021-07-15T00:00:00"/>
    <x v="2173"/>
    <n v="1159420"/>
    <n v="84622"/>
    <x v="8"/>
    <s v="cod"/>
    <n v="1074798"/>
    <n v="0.92701350675337668"/>
    <x v="2"/>
  </r>
  <r>
    <s v="ODR8291252117d"/>
    <s v="C468577L"/>
    <x v="68"/>
    <s v="P840915"/>
    <n v="115942"/>
    <n v="1"/>
    <n v="1159420"/>
    <n v="0"/>
    <n v="1159420"/>
    <n v="1"/>
    <x v="1"/>
    <n v="0"/>
    <n v="4"/>
    <d v="2021-09-06T00:00:00"/>
    <x v="2175"/>
    <n v="1159420"/>
    <n v="83462"/>
    <x v="14"/>
    <s v="Payaxis"/>
    <n v="1075958"/>
    <n v="0.92801400700350178"/>
    <x v="2"/>
  </r>
  <r>
    <s v="ODR4050895740m"/>
    <s v="C300966L"/>
    <x v="217"/>
    <s v="P970103"/>
    <n v="115942"/>
    <n v="1"/>
    <n v="1159420"/>
    <n v="0"/>
    <n v="1159420"/>
    <n v="1"/>
    <x v="0"/>
    <n v="0"/>
    <n v="1"/>
    <d v="2022-05-16T00:00:00"/>
    <x v="2176"/>
    <n v="1159420"/>
    <n v="103182"/>
    <x v="14"/>
    <s v="cod"/>
    <n v="1056238"/>
    <n v="0.91100550275137571"/>
    <x v="2"/>
  </r>
  <r>
    <s v="ODR7732027872s"/>
    <s v="C860359L"/>
    <x v="30"/>
    <s v="P638550"/>
    <n v="115942"/>
    <n v="1"/>
    <n v="1159420"/>
    <n v="0"/>
    <n v="1159420"/>
    <n v="1"/>
    <x v="0"/>
    <n v="0"/>
    <n v="1"/>
    <d v="2021-11-16T00:00:00"/>
    <x v="2177"/>
    <n v="1159420"/>
    <n v="85782"/>
    <x v="14"/>
    <s v="cod"/>
    <n v="1073638"/>
    <n v="0.92601300650325158"/>
    <x v="2"/>
  </r>
  <r>
    <s v="ODR6134419629t"/>
    <s v="C966491L"/>
    <x v="73"/>
    <s v="P910168"/>
    <n v="115942"/>
    <n v="1"/>
    <n v="1159420"/>
    <n v="0"/>
    <n v="1159420"/>
    <n v="1"/>
    <x v="0"/>
    <n v="0"/>
    <n v="1"/>
    <d v="2022-07-03T00:00:00"/>
    <x v="2178"/>
    <n v="1159420"/>
    <n v="83462"/>
    <x v="14"/>
    <s v="cod"/>
    <n v="1075958"/>
    <n v="0.92801400700350178"/>
    <x v="2"/>
  </r>
  <r>
    <s v="ODR8820822034k"/>
    <s v="C720927L"/>
    <x v="155"/>
    <s v="P386710"/>
    <n v="115942"/>
    <n v="1"/>
    <n v="1159420"/>
    <n v="0"/>
    <n v="1159420"/>
    <n v="1"/>
    <x v="0"/>
    <n v="1"/>
    <n v="1"/>
    <d v="2021-07-17T00:00:00"/>
    <x v="2179"/>
    <n v="1159420"/>
    <n v="76502"/>
    <x v="9"/>
    <s v="cod"/>
    <n v="1082918"/>
    <n v="0.93401700850425218"/>
    <x v="2"/>
  </r>
  <r>
    <s v="ODR9279139540g"/>
    <s v="C588962L"/>
    <x v="368"/>
    <s v="P419963"/>
    <n v="115942"/>
    <n v="1"/>
    <n v="1159420"/>
    <n v="0"/>
    <n v="1159420"/>
    <n v="1"/>
    <x v="0"/>
    <n v="1"/>
    <n v="1"/>
    <d v="2022-04-01T00:00:00"/>
    <x v="2180"/>
    <n v="1159420"/>
    <n v="75342"/>
    <x v="9"/>
    <s v="cod"/>
    <n v="1084078"/>
    <n v="0.93501750875437717"/>
    <x v="2"/>
  </r>
  <r>
    <s v="ODR4824806079f"/>
    <s v="C934767L"/>
    <x v="194"/>
    <s v="P557054"/>
    <n v="115942"/>
    <n v="1"/>
    <n v="1159420"/>
    <n v="0"/>
    <n v="1159420"/>
    <n v="1"/>
    <x v="0"/>
    <n v="1"/>
    <n v="3"/>
    <d v="2021-10-14T00:00:00"/>
    <x v="156"/>
    <n v="1159420"/>
    <n v="74182"/>
    <x v="0"/>
    <s v="customercredit"/>
    <n v="1085238"/>
    <n v="0.93601800900450227"/>
    <x v="2"/>
  </r>
  <r>
    <s v="ODR2126340493k"/>
    <s v="C337105L"/>
    <x v="178"/>
    <s v="P557054"/>
    <n v="115942"/>
    <n v="1"/>
    <n v="1159420"/>
    <n v="0"/>
    <n v="1159420"/>
    <n v="1"/>
    <x v="0"/>
    <n v="1"/>
    <n v="1"/>
    <d v="2021-10-15T00:00:00"/>
    <x v="156"/>
    <n v="1159420"/>
    <n v="74182"/>
    <x v="0"/>
    <s v="cod"/>
    <n v="1085238"/>
    <n v="0.93601800900450227"/>
    <x v="2"/>
  </r>
  <r>
    <s v="ODR6105923611l"/>
    <s v="C271894L"/>
    <x v="186"/>
    <s v="P557054"/>
    <n v="115942"/>
    <n v="1"/>
    <n v="1159420"/>
    <n v="0"/>
    <n v="1159420"/>
    <n v="1"/>
    <x v="0"/>
    <n v="0"/>
    <n v="1"/>
    <d v="2021-07-22T00:00:00"/>
    <x v="156"/>
    <n v="1159420"/>
    <n v="74182"/>
    <x v="0"/>
    <s v="cod"/>
    <n v="1085238"/>
    <n v="0.93601800900450227"/>
    <x v="2"/>
  </r>
  <r>
    <s v="ODR9592465207t"/>
    <s v="C507202L"/>
    <x v="311"/>
    <s v="P557054"/>
    <n v="115942"/>
    <n v="1"/>
    <n v="1159420"/>
    <n v="0"/>
    <n v="1159420"/>
    <n v="1"/>
    <x v="1"/>
    <n v="0"/>
    <n v="1"/>
    <d v="2021-10-13T00:00:00"/>
    <x v="156"/>
    <n v="1159420"/>
    <n v="74182"/>
    <x v="0"/>
    <s v="cod"/>
    <n v="1085238"/>
    <n v="0.93601800900450227"/>
    <x v="2"/>
  </r>
  <r>
    <s v="ODR4429782928m"/>
    <s v="C684080L"/>
    <x v="149"/>
    <s v="P557054"/>
    <n v="115942"/>
    <n v="1"/>
    <n v="1159420"/>
    <n v="0"/>
    <n v="1159420"/>
    <n v="1"/>
    <x v="0"/>
    <n v="1"/>
    <n v="1"/>
    <d v="2021-09-16T00:00:00"/>
    <x v="156"/>
    <n v="1159420"/>
    <n v="74182"/>
    <x v="0"/>
    <s v="cod"/>
    <n v="1085238"/>
    <n v="0.93601800900450227"/>
    <x v="2"/>
  </r>
  <r>
    <s v="ODR4012607470u"/>
    <s v="C702189L"/>
    <x v="324"/>
    <s v="P557054"/>
    <n v="115942"/>
    <n v="1"/>
    <n v="1159420"/>
    <n v="0"/>
    <n v="1159420"/>
    <n v="1"/>
    <x v="0"/>
    <n v="0"/>
    <n v="1"/>
    <d v="2021-12-09T00:00:00"/>
    <x v="156"/>
    <n v="1159420"/>
    <n v="74182"/>
    <x v="0"/>
    <s v="cod"/>
    <n v="1085238"/>
    <n v="0.93601800900450227"/>
    <x v="2"/>
  </r>
  <r>
    <s v="ODR5092108791l"/>
    <s v="C862736L"/>
    <x v="299"/>
    <s v="P557054"/>
    <n v="115942"/>
    <n v="1"/>
    <n v="1159420"/>
    <n v="0"/>
    <n v="1159420"/>
    <n v="1"/>
    <x v="0"/>
    <n v="1"/>
    <n v="1"/>
    <d v="2022-02-12T00:00:00"/>
    <x v="156"/>
    <n v="1159420"/>
    <n v="74182"/>
    <x v="0"/>
    <s v="cod"/>
    <n v="1085238"/>
    <n v="0.93601800900450227"/>
    <x v="2"/>
  </r>
  <r>
    <s v="ODR2340792251q"/>
    <s v="C137539L"/>
    <x v="305"/>
    <s v="P557054"/>
    <n v="115942"/>
    <n v="1"/>
    <n v="1159420"/>
    <n v="0"/>
    <n v="1159420"/>
    <n v="1"/>
    <x v="0"/>
    <n v="1"/>
    <n v="1"/>
    <d v="2021-09-04T00:00:00"/>
    <x v="156"/>
    <n v="1159420"/>
    <n v="74182"/>
    <x v="0"/>
    <s v="cod"/>
    <n v="1085238"/>
    <n v="0.93601800900450227"/>
    <x v="2"/>
  </r>
  <r>
    <s v="ODR3643915126h"/>
    <s v="C349980L"/>
    <x v="268"/>
    <s v="P418918"/>
    <n v="57942"/>
    <n v="2"/>
    <n v="1158840"/>
    <n v="0"/>
    <n v="1158840"/>
    <n v="1"/>
    <x v="1"/>
    <n v="0"/>
    <n v="4"/>
    <d v="2021-07-02T00:00:00"/>
    <x v="2104"/>
    <n v="632200"/>
    <n v="45472"/>
    <x v="6"/>
    <s v="Payaxis"/>
    <n v="1067896"/>
    <n v="0.92152152152152156"/>
    <x v="0"/>
  </r>
  <r>
    <s v="ODR2796600764i"/>
    <s v="C996508L"/>
    <x v="280"/>
    <s v="P460976"/>
    <n v="57942"/>
    <n v="2"/>
    <n v="1158840"/>
    <n v="0"/>
    <n v="1158840"/>
    <n v="1"/>
    <x v="0"/>
    <n v="1"/>
    <n v="1"/>
    <d v="2021-07-10T00:00:00"/>
    <x v="2181"/>
    <n v="579420"/>
    <n v="44022"/>
    <x v="8"/>
    <s v="cod"/>
    <n v="1070796"/>
    <n v="0.92402402402402406"/>
    <x v="0"/>
  </r>
  <r>
    <s v="ODR6479922000k"/>
    <s v="C182986L"/>
    <x v="212"/>
    <s v="P365436"/>
    <n v="57942"/>
    <n v="2"/>
    <n v="1158840"/>
    <n v="0"/>
    <n v="1158840"/>
    <n v="1"/>
    <x v="0"/>
    <n v="0"/>
    <n v="1"/>
    <d v="2021-07-04T00:00:00"/>
    <x v="2182"/>
    <n v="579420"/>
    <n v="46922"/>
    <x v="9"/>
    <s v="cod"/>
    <n v="1064996"/>
    <n v="0.91901901901901906"/>
    <x v="0"/>
  </r>
  <r>
    <s v="ODR6860149952r"/>
    <s v="C520835L"/>
    <x v="261"/>
    <s v="P453587"/>
    <n v="57942"/>
    <n v="2"/>
    <n v="1158840"/>
    <n v="0"/>
    <n v="1158840"/>
    <n v="1"/>
    <x v="1"/>
    <n v="0"/>
    <n v="7"/>
    <d v="2022-04-03T00:00:00"/>
    <x v="2183"/>
    <n v="579420"/>
    <n v="44602"/>
    <x v="9"/>
    <s v="Easypay"/>
    <n v="1069636"/>
    <n v="0.92302302302302297"/>
    <x v="0"/>
  </r>
  <r>
    <s v="ODR3378987294s"/>
    <s v="C874922L"/>
    <x v="322"/>
    <s v="P144022"/>
    <n v="57942"/>
    <n v="2"/>
    <n v="1158840"/>
    <n v="0"/>
    <n v="1158840"/>
    <n v="1"/>
    <x v="1"/>
    <n v="0"/>
    <n v="2"/>
    <d v="2021-11-27T00:00:00"/>
    <x v="2184"/>
    <n v="579420"/>
    <n v="42862"/>
    <x v="0"/>
    <s v="jazzvoucher"/>
    <n v="1073116"/>
    <n v="0.92602602602602602"/>
    <x v="0"/>
  </r>
  <r>
    <s v="ODR5055572984e"/>
    <s v="C143684L"/>
    <x v="255"/>
    <s v="P518458"/>
    <n v="57942"/>
    <n v="2"/>
    <n v="1158840"/>
    <n v="0"/>
    <n v="1158840"/>
    <n v="1"/>
    <x v="0"/>
    <n v="1"/>
    <n v="1"/>
    <d v="2021-07-05T00:00:00"/>
    <x v="2185"/>
    <n v="579420"/>
    <n v="35902"/>
    <x v="11"/>
    <s v="cod"/>
    <n v="1087036"/>
    <n v="0.93803803803803809"/>
    <x v="0"/>
  </r>
  <r>
    <s v="ODR2837775555q"/>
    <s v="C804461L"/>
    <x v="208"/>
    <s v="P130180"/>
    <n v="57942"/>
    <n v="2"/>
    <n v="1158840"/>
    <n v="0"/>
    <n v="1158840"/>
    <n v="1"/>
    <x v="0"/>
    <n v="1"/>
    <n v="1"/>
    <d v="2021-09-02T00:00:00"/>
    <x v="210"/>
    <n v="579420"/>
    <n v="34742"/>
    <x v="5"/>
    <s v="cod"/>
    <n v="1089356"/>
    <n v="0.94004004004004005"/>
    <x v="0"/>
  </r>
  <r>
    <s v="ODR6663389725a"/>
    <s v="C927076L"/>
    <x v="186"/>
    <s v="P130180"/>
    <n v="57942"/>
    <n v="2"/>
    <n v="1158840"/>
    <n v="0"/>
    <n v="1158840"/>
    <n v="1"/>
    <x v="0"/>
    <n v="1"/>
    <n v="1"/>
    <d v="2021-07-07T00:00:00"/>
    <x v="210"/>
    <n v="579420"/>
    <n v="34742"/>
    <x v="5"/>
    <s v="cod"/>
    <n v="1089356"/>
    <n v="0.94004004004004005"/>
    <x v="0"/>
  </r>
  <r>
    <s v="ODR3010698603k"/>
    <s v="C901633L"/>
    <x v="181"/>
    <s v="P998410"/>
    <n v="57884"/>
    <n v="2"/>
    <n v="1157680"/>
    <n v="0"/>
    <n v="1157680"/>
    <n v="1"/>
    <x v="1"/>
    <n v="0"/>
    <n v="1"/>
    <d v="2021-09-17T00:00:00"/>
    <x v="2186"/>
    <n v="578840"/>
    <n v="46284"/>
    <x v="0"/>
    <s v="cod"/>
    <n v="1065112"/>
    <n v="0.92004008016032068"/>
    <x v="0"/>
  </r>
  <r>
    <s v="ODR9402308097v"/>
    <s v="C738928L"/>
    <x v="169"/>
    <s v="P502966"/>
    <n v="115710"/>
    <n v="1"/>
    <n v="1157100"/>
    <n v="0"/>
    <n v="1157100"/>
    <n v="1"/>
    <x v="0"/>
    <n v="1"/>
    <n v="1"/>
    <d v="2021-12-07T00:00:00"/>
    <x v="2187"/>
    <n v="1157100"/>
    <n v="76328"/>
    <x v="13"/>
    <s v="cod"/>
    <n v="1080772"/>
    <n v="0.93403508771929822"/>
    <x v="2"/>
  </r>
  <r>
    <s v="ODR6328353147s"/>
    <s v="C741634L"/>
    <x v="116"/>
    <s v="P526609"/>
    <n v="115710"/>
    <n v="1"/>
    <n v="1157100"/>
    <n v="0"/>
    <n v="1157100"/>
    <n v="1"/>
    <x v="0"/>
    <n v="0"/>
    <n v="1"/>
    <d v="2021-07-09T00:00:00"/>
    <x v="2188"/>
    <n v="1157100"/>
    <n v="90248"/>
    <x v="8"/>
    <s v="cod"/>
    <n v="1066852"/>
    <n v="0.92200501253132827"/>
    <x v="2"/>
  </r>
  <r>
    <s v="ODR8812971003t"/>
    <s v="C666371L"/>
    <x v="283"/>
    <s v="P647365"/>
    <n v="115710"/>
    <n v="1"/>
    <n v="1157100"/>
    <n v="0"/>
    <n v="1157100"/>
    <n v="1"/>
    <x v="0"/>
    <n v="1"/>
    <n v="3"/>
    <d v="2021-08-23T00:00:00"/>
    <x v="2189"/>
    <n v="1157100"/>
    <n v="94830"/>
    <x v="14"/>
    <s v="customercredit"/>
    <n v="1062270"/>
    <n v="0.91804511278195489"/>
    <x v="2"/>
  </r>
  <r>
    <s v="ODR3714540332n"/>
    <s v="C648252L"/>
    <x v="201"/>
    <s v="P833149"/>
    <n v="115710"/>
    <n v="1"/>
    <n v="1157100"/>
    <n v="0"/>
    <n v="1157100"/>
    <n v="1"/>
    <x v="0"/>
    <n v="0"/>
    <n v="1"/>
    <d v="2021-09-08T00:00:00"/>
    <x v="2190"/>
    <n v="1157100"/>
    <n v="77488"/>
    <x v="14"/>
    <s v="cod"/>
    <n v="1079612"/>
    <n v="0.9330325814536341"/>
    <x v="2"/>
  </r>
  <r>
    <s v="ODR8416671711k"/>
    <s v="C676102L"/>
    <x v="354"/>
    <s v="P879236"/>
    <n v="115710"/>
    <n v="1"/>
    <n v="1157100"/>
    <n v="0"/>
    <n v="1157100"/>
    <n v="1"/>
    <x v="0"/>
    <n v="1"/>
    <n v="1"/>
    <d v="2021-09-21T00:00:00"/>
    <x v="2191"/>
    <n v="1157100"/>
    <n v="85608"/>
    <x v="14"/>
    <s v="cod"/>
    <n v="1071492"/>
    <n v="0.92601503759398496"/>
    <x v="2"/>
  </r>
  <r>
    <s v="ODR5706545758s"/>
    <s v="C986058L"/>
    <x v="406"/>
    <s v="P521278"/>
    <n v="115710"/>
    <n v="1"/>
    <n v="1157100"/>
    <n v="0"/>
    <n v="1157100"/>
    <n v="1"/>
    <x v="0"/>
    <n v="1"/>
    <n v="1"/>
    <d v="2021-09-28T00:00:00"/>
    <x v="2192"/>
    <n v="1157100"/>
    <n v="82128"/>
    <x v="12"/>
    <s v="cod"/>
    <n v="1074972"/>
    <n v="0.92902255639097742"/>
    <x v="2"/>
  </r>
  <r>
    <s v="ODR9640721768y"/>
    <s v="C616920L"/>
    <x v="114"/>
    <s v="P551178"/>
    <n v="115710"/>
    <n v="1"/>
    <n v="1157100"/>
    <n v="0"/>
    <n v="1157100"/>
    <n v="1"/>
    <x v="0"/>
    <n v="1"/>
    <n v="1"/>
    <d v="2022-03-05T00:00:00"/>
    <x v="2193"/>
    <n v="1157100"/>
    <n v="92568"/>
    <x v="12"/>
    <s v="cod"/>
    <n v="1064532"/>
    <n v="0.92"/>
    <x v="2"/>
  </r>
  <r>
    <s v="ODR9658081329r"/>
    <s v="C481253L"/>
    <x v="372"/>
    <s v="P353340"/>
    <n v="16530"/>
    <n v="7"/>
    <n v="1157100"/>
    <n v="0"/>
    <n v="1157100"/>
    <n v="1"/>
    <x v="0"/>
    <n v="1"/>
    <n v="1"/>
    <d v="2021-07-26T00:00:00"/>
    <x v="2194"/>
    <n v="165300"/>
    <n v="11194"/>
    <x v="11"/>
    <s v="cod"/>
    <n v="1078742"/>
    <n v="0.93228070175438593"/>
    <x v="0"/>
  </r>
  <r>
    <s v="ODR5678412936c"/>
    <s v="C413536L"/>
    <x v="320"/>
    <s v="P278903"/>
    <n v="57710"/>
    <n v="2"/>
    <n v="1154200"/>
    <n v="0"/>
    <n v="1154200"/>
    <n v="1"/>
    <x v="0"/>
    <n v="1"/>
    <n v="1"/>
    <d v="2021-11-01T00:00:00"/>
    <x v="2195"/>
    <n v="577100"/>
    <n v="49590"/>
    <x v="13"/>
    <s v="cod"/>
    <n v="1055020"/>
    <n v="0.91407035175879392"/>
    <x v="0"/>
  </r>
  <r>
    <s v="ODR7950636046a"/>
    <s v="C934098L"/>
    <x v="113"/>
    <s v="P611179"/>
    <n v="57710"/>
    <n v="2"/>
    <n v="1154200"/>
    <n v="0"/>
    <n v="1154200"/>
    <n v="1"/>
    <x v="0"/>
    <n v="1"/>
    <n v="1"/>
    <d v="2022-02-19T00:00:00"/>
    <x v="872"/>
    <n v="577100"/>
    <n v="42688"/>
    <x v="13"/>
    <s v="cod"/>
    <n v="1068824"/>
    <n v="0.92603015075376882"/>
    <x v="0"/>
  </r>
  <r>
    <s v="ODR2696656635i"/>
    <s v="C890155L"/>
    <x v="118"/>
    <s v="P611179"/>
    <n v="57710"/>
    <n v="2"/>
    <n v="1154200"/>
    <n v="0"/>
    <n v="1154200"/>
    <n v="1"/>
    <x v="0"/>
    <n v="1"/>
    <n v="1"/>
    <d v="2022-04-09T00:00:00"/>
    <x v="872"/>
    <n v="577100"/>
    <n v="42688"/>
    <x v="13"/>
    <s v="cod"/>
    <n v="1068824"/>
    <n v="0.92603015075376882"/>
    <x v="0"/>
  </r>
  <r>
    <s v="ODR8292725022v"/>
    <s v="C560133L"/>
    <x v="20"/>
    <s v="P611179"/>
    <n v="57710"/>
    <n v="2"/>
    <n v="1154200"/>
    <n v="0"/>
    <n v="1154200"/>
    <n v="1"/>
    <x v="0"/>
    <n v="1"/>
    <n v="1"/>
    <d v="2022-06-25T00:00:00"/>
    <x v="872"/>
    <n v="577100"/>
    <n v="42688"/>
    <x v="13"/>
    <s v="cod"/>
    <n v="1068824"/>
    <n v="0.92603015075376882"/>
    <x v="0"/>
  </r>
  <r>
    <s v="ODR6797918223k"/>
    <s v="C404107L"/>
    <x v="336"/>
    <s v="P493245"/>
    <n v="57710"/>
    <n v="2"/>
    <n v="1154200"/>
    <n v="0"/>
    <n v="1154200"/>
    <n v="1"/>
    <x v="0"/>
    <n v="0"/>
    <n v="1"/>
    <d v="2022-05-22T00:00:00"/>
    <x v="2196"/>
    <n v="577100"/>
    <n v="43848"/>
    <x v="6"/>
    <s v="cod"/>
    <n v="1066504"/>
    <n v="0.9240201005025126"/>
    <x v="0"/>
  </r>
  <r>
    <s v="ODR7349331579y"/>
    <s v="C714247L"/>
    <x v="364"/>
    <s v="P808008"/>
    <n v="115420"/>
    <n v="1"/>
    <n v="1154200"/>
    <n v="0"/>
    <n v="1154200"/>
    <n v="1"/>
    <x v="0"/>
    <n v="0"/>
    <n v="1"/>
    <d v="2021-12-03T00:00:00"/>
    <x v="2197"/>
    <n v="1154200"/>
    <n v="72674"/>
    <x v="0"/>
    <s v="cod"/>
    <n v="1081526"/>
    <n v="0.937035175879397"/>
    <x v="2"/>
  </r>
  <r>
    <s v="ODR1126180881t"/>
    <s v="C875194L"/>
    <x v="287"/>
    <s v="P507387"/>
    <n v="57420"/>
    <n v="2"/>
    <n v="1148400"/>
    <n v="0"/>
    <n v="1148400"/>
    <n v="1"/>
    <x v="0"/>
    <n v="0"/>
    <n v="1"/>
    <d v="2021-07-21T00:00:00"/>
    <x v="2198"/>
    <n v="574200"/>
    <n v="51098"/>
    <x v="6"/>
    <s v="cod"/>
    <n v="1046204"/>
    <n v="0.91101010101010105"/>
    <x v="0"/>
  </r>
  <r>
    <s v="ODR6391138448t"/>
    <s v="C209998L"/>
    <x v="298"/>
    <s v="P507387"/>
    <n v="57420"/>
    <n v="2"/>
    <n v="1148400"/>
    <n v="0"/>
    <n v="1148400"/>
    <n v="1"/>
    <x v="0"/>
    <n v="1"/>
    <n v="1"/>
    <d v="2021-12-05T00:00:00"/>
    <x v="2198"/>
    <n v="574200"/>
    <n v="51098"/>
    <x v="6"/>
    <s v="cod"/>
    <n v="1046204"/>
    <n v="0.91101010101010105"/>
    <x v="0"/>
  </r>
  <r>
    <s v="ODR9181352618x"/>
    <s v="C887896L"/>
    <x v="104"/>
    <s v="P288030"/>
    <n v="57420"/>
    <n v="2"/>
    <n v="1148400"/>
    <n v="0"/>
    <n v="1148400"/>
    <n v="1"/>
    <x v="0"/>
    <n v="1"/>
    <n v="1"/>
    <d v="2022-08-20T00:00:00"/>
    <x v="2199"/>
    <n v="574200"/>
    <n v="49938"/>
    <x v="0"/>
    <s v="cod"/>
    <n v="1048524"/>
    <n v="0.91303030303030308"/>
    <x v="0"/>
  </r>
  <r>
    <s v="ODR6958569637n"/>
    <s v="C136681L"/>
    <x v="351"/>
    <s v="P688522"/>
    <n v="38280"/>
    <n v="3"/>
    <n v="1148400"/>
    <n v="0"/>
    <n v="1148400"/>
    <n v="1"/>
    <x v="0"/>
    <n v="1"/>
    <n v="1"/>
    <d v="2021-07-24T00:00:00"/>
    <x v="2200"/>
    <n v="382800"/>
    <n v="29812"/>
    <x v="11"/>
    <s v="cod"/>
    <n v="1058964"/>
    <n v="0.92212121212121212"/>
    <x v="0"/>
  </r>
  <r>
    <s v="ODR8447880854w"/>
    <s v="C824945L"/>
    <x v="19"/>
    <s v="P250166"/>
    <n v="113332"/>
    <n v="1"/>
    <n v="1133320"/>
    <n v="0"/>
    <n v="1133320"/>
    <n v="1"/>
    <x v="0"/>
    <n v="1"/>
    <n v="4"/>
    <d v="2022-05-28T00:00:00"/>
    <x v="2201"/>
    <n v="1133320"/>
    <n v="77024"/>
    <x v="14"/>
    <s v="Payaxis"/>
    <n v="1056296"/>
    <n v="0.93203684749232341"/>
    <x v="2"/>
  </r>
  <r>
    <s v="ODR5655621347e"/>
    <s v="C954451L"/>
    <x v="1"/>
    <s v="P270878"/>
    <n v="113100"/>
    <n v="1"/>
    <n v="1131000"/>
    <n v="0"/>
    <n v="1131000"/>
    <n v="1"/>
    <x v="0"/>
    <n v="1"/>
    <n v="1"/>
    <d v="2021-11-22T00:00:00"/>
    <x v="98"/>
    <n v="1198280"/>
    <n v="77836"/>
    <x v="13"/>
    <s v="cod"/>
    <n v="1053164"/>
    <n v="0.93117948717948718"/>
    <x v="2"/>
  </r>
  <r>
    <s v="ODR1421494005f"/>
    <s v="C263949L"/>
    <x v="82"/>
    <s v="P253053"/>
    <n v="113100"/>
    <n v="1"/>
    <n v="1131000"/>
    <n v="0"/>
    <n v="1131000"/>
    <n v="1"/>
    <x v="0"/>
    <n v="1"/>
    <n v="1"/>
    <d v="2021-11-15T00:00:00"/>
    <x v="2202"/>
    <n v="1131000"/>
    <n v="68962"/>
    <x v="6"/>
    <s v="cod"/>
    <n v="1062038"/>
    <n v="0.93902564102564101"/>
    <x v="2"/>
  </r>
  <r>
    <s v="ODR2718013915v"/>
    <s v="C353508L"/>
    <x v="191"/>
    <s v="P645170"/>
    <n v="37700"/>
    <n v="3"/>
    <n v="1131000"/>
    <n v="0"/>
    <n v="1131000"/>
    <n v="1"/>
    <x v="0"/>
    <n v="1"/>
    <n v="1"/>
    <d v="2022-03-06T00:00:00"/>
    <x v="191"/>
    <n v="377000"/>
    <n v="24476"/>
    <x v="8"/>
    <s v="cod"/>
    <n v="1057572"/>
    <n v="0.93507692307692303"/>
    <x v="0"/>
  </r>
  <r>
    <s v="ODR3253813062w"/>
    <s v="C877494L"/>
    <x v="335"/>
    <s v="P645170"/>
    <n v="37700"/>
    <n v="3"/>
    <n v="1131000"/>
    <n v="0"/>
    <n v="1131000"/>
    <n v="1"/>
    <x v="0"/>
    <n v="1"/>
    <n v="1"/>
    <d v="2021-09-02T00:00:00"/>
    <x v="191"/>
    <n v="377000"/>
    <n v="24476"/>
    <x v="8"/>
    <s v="cod"/>
    <n v="1057572"/>
    <n v="0.93507692307692303"/>
    <x v="0"/>
  </r>
  <r>
    <s v="ODR8881847458d"/>
    <s v="C356347L"/>
    <x v="185"/>
    <s v="P645170"/>
    <n v="37700"/>
    <n v="3"/>
    <n v="1131000"/>
    <n v="0"/>
    <n v="1131000"/>
    <n v="1"/>
    <x v="1"/>
    <n v="0"/>
    <n v="1"/>
    <d v="2021-11-28T00:00:00"/>
    <x v="191"/>
    <n v="377000"/>
    <n v="24476"/>
    <x v="8"/>
    <s v="cod"/>
    <n v="1057572"/>
    <n v="0.93507692307692303"/>
    <x v="0"/>
  </r>
  <r>
    <s v="ODR1338523581t"/>
    <s v="C972737L"/>
    <x v="216"/>
    <s v="P501464"/>
    <n v="113100"/>
    <n v="1"/>
    <n v="1131000"/>
    <n v="0"/>
    <n v="1131000"/>
    <n v="1"/>
    <x v="0"/>
    <n v="0"/>
    <n v="1"/>
    <d v="2021-07-21T00:00:00"/>
    <x v="2203"/>
    <n v="1131000"/>
    <n v="67860"/>
    <x v="9"/>
    <s v="cod"/>
    <n v="1063140"/>
    <n v="0.94"/>
    <x v="2"/>
  </r>
  <r>
    <s v="ODR5470457276d"/>
    <s v="C451973L"/>
    <x v="201"/>
    <s v="P490465"/>
    <n v="56550"/>
    <n v="2"/>
    <n v="1131000"/>
    <n v="0"/>
    <n v="1131000"/>
    <n v="1"/>
    <x v="0"/>
    <n v="1"/>
    <n v="4"/>
    <d v="2021-11-26T00:00:00"/>
    <x v="1887"/>
    <n v="565500"/>
    <n v="49764"/>
    <x v="11"/>
    <s v="Payaxis"/>
    <n v="1031472"/>
    <n v="0.91200000000000003"/>
    <x v="0"/>
  </r>
  <r>
    <s v="ODR1662654536n"/>
    <s v="C506838L"/>
    <x v="340"/>
    <s v="P490465"/>
    <n v="56550"/>
    <n v="2"/>
    <n v="1131000"/>
    <n v="0"/>
    <n v="1131000"/>
    <n v="1"/>
    <x v="1"/>
    <n v="0"/>
    <n v="2"/>
    <d v="2022-01-08T00:00:00"/>
    <x v="1887"/>
    <n v="565500"/>
    <n v="49764"/>
    <x v="11"/>
    <s v="jazzvoucher"/>
    <n v="1031472"/>
    <n v="0.91200000000000003"/>
    <x v="0"/>
  </r>
  <r>
    <s v="ODR3032363057f"/>
    <s v="C359917L"/>
    <x v="80"/>
    <s v="P803798"/>
    <n v="113100"/>
    <n v="1"/>
    <n v="1131000"/>
    <n v="0"/>
    <n v="1131000"/>
    <n v="1"/>
    <x v="1"/>
    <n v="0"/>
    <n v="1"/>
    <d v="2021-08-21T00:00:00"/>
    <x v="2204"/>
    <n v="1131000"/>
    <n v="82534"/>
    <x v="5"/>
    <s v="cod"/>
    <n v="1048466"/>
    <n v="0.927025641025641"/>
    <x v="2"/>
  </r>
  <r>
    <s v="ODR4122022079u"/>
    <s v="C592059L"/>
    <x v="132"/>
    <s v="P504603"/>
    <n v="113042"/>
    <n v="1"/>
    <n v="1130420"/>
    <n v="0"/>
    <n v="1130420"/>
    <n v="1"/>
    <x v="0"/>
    <n v="1"/>
    <n v="1"/>
    <d v="2021-09-08T00:00:00"/>
    <x v="2205"/>
    <n v="1130420"/>
    <n v="87000"/>
    <x v="3"/>
    <s v="cod"/>
    <n v="1043420"/>
    <n v="0.92303745510518209"/>
    <x v="2"/>
  </r>
  <r>
    <s v="ODR1633103640u"/>
    <s v="C588147L"/>
    <x v="3"/>
    <s v="P948769"/>
    <n v="37642"/>
    <n v="3"/>
    <n v="1129260"/>
    <n v="0"/>
    <n v="1129260"/>
    <n v="1"/>
    <x v="0"/>
    <n v="0"/>
    <n v="1"/>
    <d v="2021-11-09T00:00:00"/>
    <x v="2206"/>
    <n v="376420"/>
    <n v="32712"/>
    <x v="0"/>
    <s v="cod"/>
    <n v="1031124"/>
    <n v="0.91309707241910631"/>
    <x v="0"/>
  </r>
  <r>
    <s v="ODR1511255402m"/>
    <s v="C399241L"/>
    <x v="401"/>
    <s v="P993535"/>
    <n v="112810"/>
    <n v="1"/>
    <n v="1128100"/>
    <n v="0"/>
    <n v="1128100"/>
    <n v="1"/>
    <x v="0"/>
    <n v="0"/>
    <n v="1"/>
    <d v="2021-07-18T00:00:00"/>
    <x v="2207"/>
    <n v="1128100"/>
    <n v="78938"/>
    <x v="9"/>
    <s v="cod"/>
    <n v="1049162"/>
    <n v="0.93002570694087405"/>
    <x v="2"/>
  </r>
  <r>
    <s v="ODR2158157487v"/>
    <s v="C305773L"/>
    <x v="3"/>
    <s v="P532247"/>
    <n v="112694"/>
    <n v="1"/>
    <n v="1126940"/>
    <n v="0"/>
    <n v="1126940"/>
    <n v="1"/>
    <x v="0"/>
    <n v="1"/>
    <n v="1"/>
    <d v="2021-11-07T00:00:00"/>
    <x v="1644"/>
    <n v="1270200"/>
    <n v="81258"/>
    <x v="12"/>
    <s v="cod"/>
    <n v="1045682"/>
    <n v="0.92789500772002054"/>
    <x v="2"/>
  </r>
  <r>
    <s v="ODR5986903734r"/>
    <s v="C693429L"/>
    <x v="42"/>
    <s v="P929346"/>
    <n v="111940"/>
    <n v="1"/>
    <n v="1119400"/>
    <n v="0"/>
    <n v="1119400"/>
    <n v="1"/>
    <x v="0"/>
    <n v="1"/>
    <n v="1"/>
    <d v="2021-11-27T00:00:00"/>
    <x v="2208"/>
    <n v="1119400"/>
    <n v="87290"/>
    <x v="10"/>
    <s v="cod"/>
    <n v="1032110"/>
    <n v="0.92202072538860103"/>
    <x v="2"/>
  </r>
  <r>
    <s v="ODR4377433478l"/>
    <s v="C948868L"/>
    <x v="143"/>
    <s v="P452759"/>
    <n v="55680"/>
    <n v="2"/>
    <n v="1113600"/>
    <n v="0"/>
    <n v="1113600"/>
    <n v="1"/>
    <x v="1"/>
    <n v="0"/>
    <n v="1"/>
    <d v="2021-07-27T00:00:00"/>
    <x v="1686"/>
    <n v="591600"/>
    <n v="44950"/>
    <x v="6"/>
    <s v="cod"/>
    <n v="1023700"/>
    <n v="0.91927083333333337"/>
    <x v="0"/>
  </r>
  <r>
    <s v="ODR7146516254v"/>
    <s v="C990984L"/>
    <x v="205"/>
    <s v="P391919"/>
    <n v="111360"/>
    <n v="1"/>
    <n v="1113600"/>
    <n v="0"/>
    <n v="1113600"/>
    <n v="1"/>
    <x v="0"/>
    <n v="0"/>
    <n v="1"/>
    <d v="2021-10-28T00:00:00"/>
    <x v="2209"/>
    <n v="1113600"/>
    <n v="82360"/>
    <x v="8"/>
    <s v="cod"/>
    <n v="1031240"/>
    <n v="0.92604166666666665"/>
    <x v="2"/>
  </r>
  <r>
    <s v="ODR5618509207v"/>
    <s v="C172885L"/>
    <x v="17"/>
    <s v="P683207"/>
    <n v="55680"/>
    <n v="2"/>
    <n v="1113600"/>
    <n v="0"/>
    <n v="1113600"/>
    <n v="1"/>
    <x v="0"/>
    <n v="0"/>
    <n v="1"/>
    <d v="2021-09-22T00:00:00"/>
    <x v="2210"/>
    <n v="556800"/>
    <n v="45646"/>
    <x v="8"/>
    <s v="cod"/>
    <n v="1022308"/>
    <n v="0.91802083333333329"/>
    <x v="0"/>
  </r>
  <r>
    <s v="ODR7953625140x"/>
    <s v="C377576L"/>
    <x v="298"/>
    <s v="P920311"/>
    <n v="55680"/>
    <n v="2"/>
    <n v="1113600"/>
    <n v="0"/>
    <n v="1113600"/>
    <n v="1"/>
    <x v="0"/>
    <n v="1"/>
    <n v="1"/>
    <d v="2022-02-02T00:00:00"/>
    <x v="1650"/>
    <n v="1058500"/>
    <n v="87812"/>
    <x v="0"/>
    <s v="cod"/>
    <n v="937976"/>
    <n v="0.84229166666666666"/>
    <x v="2"/>
  </r>
  <r>
    <s v="ODR6176046043l"/>
    <s v="C548143L"/>
    <x v="322"/>
    <s v="P568444"/>
    <n v="18560"/>
    <n v="6"/>
    <n v="1113600"/>
    <n v="0"/>
    <n v="1113600"/>
    <n v="1"/>
    <x v="1"/>
    <n v="0"/>
    <n v="1"/>
    <d v="2021-12-24T00:00:00"/>
    <x v="1799"/>
    <n v="174000"/>
    <n v="15660"/>
    <x v="11"/>
    <s v="cod"/>
    <n v="1019640"/>
    <n v="0.91562500000000002"/>
    <x v="0"/>
  </r>
  <r>
    <s v="ODR7604541620e"/>
    <s v="C824683L"/>
    <x v="14"/>
    <s v="P262191"/>
    <n v="110780"/>
    <n v="1"/>
    <n v="1107800"/>
    <n v="0"/>
    <n v="1107800"/>
    <n v="1"/>
    <x v="0"/>
    <n v="1"/>
    <n v="1"/>
    <d v="2022-04-14T00:00:00"/>
    <x v="2211"/>
    <n v="1107800"/>
    <n v="83056"/>
    <x v="9"/>
    <s v="cod"/>
    <n v="1024744"/>
    <n v="0.92502617801047116"/>
    <x v="2"/>
  </r>
  <r>
    <s v="ODR3393283519q"/>
    <s v="C144871L"/>
    <x v="45"/>
    <s v="P864121"/>
    <n v="110664"/>
    <n v="1"/>
    <n v="1106640"/>
    <n v="0"/>
    <n v="1106640"/>
    <n v="1"/>
    <x v="0"/>
    <n v="1"/>
    <n v="1"/>
    <d v="2021-10-02T00:00:00"/>
    <x v="2212"/>
    <n v="1106640"/>
    <n v="89610"/>
    <x v="0"/>
    <s v="cod"/>
    <n v="1017030"/>
    <n v="0.91902515723270439"/>
    <x v="2"/>
  </r>
  <r>
    <s v="ODR8683773002d"/>
    <s v="C288695L"/>
    <x v="38"/>
    <s v="P351214"/>
    <n v="110200"/>
    <n v="1"/>
    <n v="1102000"/>
    <n v="0"/>
    <n v="1102000"/>
    <n v="1"/>
    <x v="0"/>
    <n v="1"/>
    <n v="1"/>
    <d v="2022-04-06T00:00:00"/>
    <x v="2213"/>
    <n v="1102000"/>
    <n v="92568"/>
    <x v="10"/>
    <s v="cod"/>
    <n v="1009432"/>
    <n v="0.91600000000000004"/>
    <x v="2"/>
  </r>
  <r>
    <s v="ODR7524368849z"/>
    <s v="C607286L"/>
    <x v="361"/>
    <s v="P552342"/>
    <n v="110200"/>
    <n v="1"/>
    <n v="1102000"/>
    <n v="0"/>
    <n v="1102000"/>
    <n v="1"/>
    <x v="0"/>
    <n v="1"/>
    <n v="1"/>
    <d v="2021-09-21T00:00:00"/>
    <x v="719"/>
    <n v="1102000"/>
    <n v="79344"/>
    <x v="13"/>
    <s v="cod"/>
    <n v="1022656"/>
    <n v="0.92800000000000005"/>
    <x v="2"/>
  </r>
  <r>
    <s v="ODR3075400170w"/>
    <s v="C349501L"/>
    <x v="144"/>
    <s v="P912922"/>
    <n v="110200"/>
    <n v="1"/>
    <n v="1102000"/>
    <n v="0"/>
    <n v="1102000"/>
    <n v="1"/>
    <x v="0"/>
    <n v="0"/>
    <n v="1"/>
    <d v="2021-07-02T00:00:00"/>
    <x v="2214"/>
    <n v="1102000"/>
    <n v="96976"/>
    <x v="13"/>
    <s v="cod"/>
    <n v="1005024"/>
    <n v="0.91200000000000003"/>
    <x v="2"/>
  </r>
  <r>
    <s v="ODR3971706078m"/>
    <s v="C793479L"/>
    <x v="402"/>
    <s v="P552342"/>
    <n v="110200"/>
    <n v="1"/>
    <n v="1102000"/>
    <n v="0"/>
    <n v="1102000"/>
    <n v="1"/>
    <x v="0"/>
    <n v="1"/>
    <n v="1"/>
    <d v="2021-08-17T00:00:00"/>
    <x v="719"/>
    <n v="1102000"/>
    <n v="79344"/>
    <x v="13"/>
    <s v="cod"/>
    <n v="1022656"/>
    <n v="0.92800000000000005"/>
    <x v="2"/>
  </r>
  <r>
    <s v="ODR1467935935n"/>
    <s v="C862573L"/>
    <x v="216"/>
    <s v="P552342"/>
    <n v="110200"/>
    <n v="1"/>
    <n v="1102000"/>
    <n v="0"/>
    <n v="1102000"/>
    <n v="1"/>
    <x v="0"/>
    <n v="0"/>
    <n v="8"/>
    <d v="2021-08-09T00:00:00"/>
    <x v="719"/>
    <n v="1102000"/>
    <n v="79344"/>
    <x v="13"/>
    <s v="ublcreditcard"/>
    <n v="1022656"/>
    <n v="0.92800000000000005"/>
    <x v="2"/>
  </r>
  <r>
    <s v="ODR6941352677x"/>
    <s v="C726838L"/>
    <x v="170"/>
    <s v="P912922"/>
    <n v="110200"/>
    <n v="1"/>
    <n v="1102000"/>
    <n v="0"/>
    <n v="1102000"/>
    <n v="1"/>
    <x v="0"/>
    <n v="0"/>
    <n v="1"/>
    <d v="2021-08-10T00:00:00"/>
    <x v="2214"/>
    <n v="1102000"/>
    <n v="96976"/>
    <x v="13"/>
    <s v="cod"/>
    <n v="1005024"/>
    <n v="0.91200000000000003"/>
    <x v="2"/>
  </r>
  <r>
    <s v="ODR2317558192h"/>
    <s v="C985549L"/>
    <x v="383"/>
    <s v="P552342"/>
    <n v="110200"/>
    <n v="1"/>
    <n v="1102000"/>
    <n v="0"/>
    <n v="1102000"/>
    <n v="1"/>
    <x v="0"/>
    <n v="1"/>
    <n v="1"/>
    <d v="2021-08-06T00:00:00"/>
    <x v="719"/>
    <n v="1102000"/>
    <n v="79344"/>
    <x v="13"/>
    <s v="cod"/>
    <n v="1022656"/>
    <n v="0.92800000000000005"/>
    <x v="2"/>
  </r>
  <r>
    <s v="ODR4702869685m"/>
    <s v="C742339L"/>
    <x v="374"/>
    <s v="P912922"/>
    <n v="110200"/>
    <n v="1"/>
    <n v="1102000"/>
    <n v="0"/>
    <n v="1102000"/>
    <n v="1"/>
    <x v="0"/>
    <n v="1"/>
    <n v="1"/>
    <d v="2021-08-04T00:00:00"/>
    <x v="2214"/>
    <n v="1102000"/>
    <n v="96976"/>
    <x v="13"/>
    <s v="cod"/>
    <n v="1005024"/>
    <n v="0.91200000000000003"/>
    <x v="2"/>
  </r>
  <r>
    <s v="ODR4800254374m"/>
    <s v="C912653L"/>
    <x v="272"/>
    <s v="P998934"/>
    <n v="110200"/>
    <n v="1"/>
    <n v="1102000"/>
    <n v="0"/>
    <n v="1102000"/>
    <n v="1"/>
    <x v="0"/>
    <n v="1"/>
    <n v="1"/>
    <d v="2021-07-25T00:00:00"/>
    <x v="2215"/>
    <n v="948300"/>
    <n v="56898"/>
    <x v="3"/>
    <s v="cod"/>
    <n v="1045102"/>
    <n v="0.94836842105263153"/>
    <x v="2"/>
  </r>
  <r>
    <s v="ODR1960647964v"/>
    <s v="C840567L"/>
    <x v="48"/>
    <s v="P998934"/>
    <n v="110200"/>
    <n v="1"/>
    <n v="1102000"/>
    <n v="0"/>
    <n v="1102000"/>
    <n v="1"/>
    <x v="0"/>
    <n v="1"/>
    <n v="1"/>
    <d v="2021-07-01T00:00:00"/>
    <x v="2215"/>
    <n v="948300"/>
    <n v="56898"/>
    <x v="3"/>
    <s v="cod"/>
    <n v="1045102"/>
    <n v="0.94836842105263153"/>
    <x v="2"/>
  </r>
  <r>
    <s v="ODR9977138328s"/>
    <s v="C445034L"/>
    <x v="175"/>
    <s v="P998934"/>
    <n v="110200"/>
    <n v="1"/>
    <n v="1102000"/>
    <n v="0"/>
    <n v="1102000"/>
    <n v="1"/>
    <x v="0"/>
    <n v="0"/>
    <n v="1"/>
    <d v="2021-07-18T00:00:00"/>
    <x v="2215"/>
    <n v="948300"/>
    <n v="56898"/>
    <x v="3"/>
    <s v="cod"/>
    <n v="1045102"/>
    <n v="0.94836842105263153"/>
    <x v="2"/>
  </r>
  <r>
    <s v="ODR5716116375x"/>
    <s v="C992621L"/>
    <x v="271"/>
    <s v="P998934"/>
    <n v="110200"/>
    <n v="1"/>
    <n v="1102000"/>
    <n v="0"/>
    <n v="1102000"/>
    <n v="1"/>
    <x v="1"/>
    <n v="0"/>
    <n v="4"/>
    <d v="2021-11-17T00:00:00"/>
    <x v="2215"/>
    <n v="948300"/>
    <n v="56898"/>
    <x v="3"/>
    <s v="Payaxis"/>
    <n v="1045102"/>
    <n v="0.94836842105263153"/>
    <x v="2"/>
  </r>
  <r>
    <s v="ODR1388417292i"/>
    <s v="C163688L"/>
    <x v="342"/>
    <s v="P998934"/>
    <n v="110200"/>
    <n v="1"/>
    <n v="1102000"/>
    <n v="0"/>
    <n v="1102000"/>
    <n v="1"/>
    <x v="0"/>
    <n v="1"/>
    <n v="1"/>
    <d v="2021-11-17T00:00:00"/>
    <x v="2215"/>
    <n v="948300"/>
    <n v="56898"/>
    <x v="3"/>
    <s v="cod"/>
    <n v="1045102"/>
    <n v="0.94836842105263153"/>
    <x v="2"/>
  </r>
  <r>
    <s v="ODR8917234925l"/>
    <s v="C559720L"/>
    <x v="182"/>
    <s v="P151994"/>
    <n v="110200"/>
    <n v="1"/>
    <n v="1102000"/>
    <n v="0"/>
    <n v="1102000"/>
    <n v="1"/>
    <x v="0"/>
    <n v="1"/>
    <n v="1"/>
    <d v="2022-02-09T00:00:00"/>
    <x v="2216"/>
    <n v="1102000"/>
    <n v="92568"/>
    <x v="14"/>
    <s v="cod"/>
    <n v="1009432"/>
    <n v="0.91600000000000004"/>
    <x v="2"/>
  </r>
  <r>
    <s v="ODR4457867591j"/>
    <s v="C692085L"/>
    <x v="211"/>
    <s v="P278178"/>
    <n v="110200"/>
    <n v="1"/>
    <n v="1102000"/>
    <n v="0"/>
    <n v="1102000"/>
    <n v="1"/>
    <x v="0"/>
    <n v="0"/>
    <n v="1"/>
    <d v="2021-12-20T00:00:00"/>
    <x v="2217"/>
    <n v="1102000"/>
    <n v="79344"/>
    <x v="0"/>
    <s v="cod"/>
    <n v="1022656"/>
    <n v="0.92800000000000005"/>
    <x v="2"/>
  </r>
  <r>
    <s v="ODR3552893386j"/>
    <s v="C421020L"/>
    <x v="130"/>
    <s v="P515027"/>
    <n v="110200"/>
    <n v="1"/>
    <n v="1102000"/>
    <n v="0"/>
    <n v="1102000"/>
    <n v="1"/>
    <x v="1"/>
    <n v="0"/>
    <n v="4"/>
    <d v="2022-07-07T00:00:00"/>
    <x v="2043"/>
    <n v="1392000"/>
    <n v="115536"/>
    <x v="0"/>
    <s v="Payaxis"/>
    <n v="986464"/>
    <n v="0.89515789473684215"/>
    <x v="2"/>
  </r>
  <r>
    <s v="ODR4474585559s"/>
    <s v="C182055L"/>
    <x v="42"/>
    <s v="P884518"/>
    <n v="110200"/>
    <n v="1"/>
    <n v="1102000"/>
    <n v="0"/>
    <n v="1102000"/>
    <n v="1"/>
    <x v="1"/>
    <n v="0"/>
    <n v="4"/>
    <d v="2021-11-04T00:00:00"/>
    <x v="2218"/>
    <n v="1102000"/>
    <n v="85956"/>
    <x v="11"/>
    <s v="Payaxis"/>
    <n v="1016044"/>
    <n v="0.92200000000000004"/>
    <x v="2"/>
  </r>
  <r>
    <s v="ODR3419750420p"/>
    <s v="C869172L"/>
    <x v="17"/>
    <s v="P884518"/>
    <n v="110200"/>
    <n v="1"/>
    <n v="1102000"/>
    <n v="0"/>
    <n v="1102000"/>
    <n v="1"/>
    <x v="0"/>
    <n v="1"/>
    <n v="1"/>
    <d v="2022-01-20T00:00:00"/>
    <x v="2218"/>
    <n v="1102000"/>
    <n v="85956"/>
    <x v="11"/>
    <s v="cod"/>
    <n v="1016044"/>
    <n v="0.92200000000000004"/>
    <x v="2"/>
  </r>
  <r>
    <s v="ODR5362236417s"/>
    <s v="C299714L"/>
    <x v="226"/>
    <s v="P647916"/>
    <n v="110142"/>
    <n v="1"/>
    <n v="1101420"/>
    <n v="0"/>
    <n v="1101420"/>
    <n v="1"/>
    <x v="1"/>
    <n v="0"/>
    <n v="13"/>
    <d v="2022-05-02T00:00:00"/>
    <x v="2219"/>
    <n v="833460"/>
    <n v="61654"/>
    <x v="8"/>
    <s v="Easypay_MA"/>
    <n v="1039766"/>
    <n v="0.94402317008952075"/>
    <x v="2"/>
  </r>
  <r>
    <s v="ODR5581315289a"/>
    <s v="C438591L"/>
    <x v="58"/>
    <s v="P264635"/>
    <n v="110142"/>
    <n v="1"/>
    <n v="1101420"/>
    <n v="0"/>
    <n v="1101420"/>
    <n v="1"/>
    <x v="1"/>
    <n v="0"/>
    <n v="4"/>
    <d v="2021-11-18T00:00:00"/>
    <x v="2220"/>
    <n v="1101420"/>
    <n v="99122"/>
    <x v="14"/>
    <s v="Payaxis"/>
    <n v="1002298"/>
    <n v="0.91000526592943654"/>
    <x v="2"/>
  </r>
  <r>
    <s v="ODR3232968155c"/>
    <s v="C603530L"/>
    <x v="268"/>
    <s v="P694524"/>
    <n v="110142"/>
    <n v="1"/>
    <n v="1101420"/>
    <n v="0"/>
    <n v="1101420"/>
    <n v="1"/>
    <x v="0"/>
    <n v="1"/>
    <n v="1"/>
    <d v="2021-07-28T00:00:00"/>
    <x v="2221"/>
    <n v="1101420"/>
    <n v="71572"/>
    <x v="14"/>
    <s v="cod"/>
    <n v="1029848"/>
    <n v="0.93501843075302793"/>
    <x v="2"/>
  </r>
  <r>
    <s v="ODR2617247620f"/>
    <s v="C986837L"/>
    <x v="39"/>
    <s v="P986099"/>
    <n v="110142"/>
    <n v="1"/>
    <n v="1101420"/>
    <n v="0"/>
    <n v="1101420"/>
    <n v="1"/>
    <x v="0"/>
    <n v="0"/>
    <n v="1"/>
    <d v="2021-07-17T00:00:00"/>
    <x v="205"/>
    <n v="1101420"/>
    <n v="67164"/>
    <x v="12"/>
    <s v="cod"/>
    <n v="1034256"/>
    <n v="0.93902053712480249"/>
    <x v="2"/>
  </r>
  <r>
    <s v="ODR4054491925a"/>
    <s v="C949083L"/>
    <x v="23"/>
    <s v="P986099"/>
    <n v="110142"/>
    <n v="1"/>
    <n v="1101420"/>
    <n v="0"/>
    <n v="1101420"/>
    <n v="1"/>
    <x v="1"/>
    <n v="0"/>
    <n v="13"/>
    <d v="2021-11-08T00:00:00"/>
    <x v="205"/>
    <n v="1101420"/>
    <n v="67164"/>
    <x v="12"/>
    <s v="Easypay_MA"/>
    <n v="1034256"/>
    <n v="0.93902053712480249"/>
    <x v="2"/>
  </r>
  <r>
    <s v="ODR8680178112y"/>
    <s v="C949083L"/>
    <x v="13"/>
    <s v="P986099"/>
    <n v="110142"/>
    <n v="1"/>
    <n v="1101420"/>
    <n v="0"/>
    <n v="1101420"/>
    <n v="1"/>
    <x v="1"/>
    <n v="0"/>
    <n v="13"/>
    <d v="2021-11-08T00:00:00"/>
    <x v="205"/>
    <n v="1101420"/>
    <n v="67164"/>
    <x v="12"/>
    <s v="Easypay_MA"/>
    <n v="1034256"/>
    <n v="0.93902053712480249"/>
    <x v="2"/>
  </r>
  <r>
    <s v="ODR3133601381j"/>
    <s v="C624203L"/>
    <x v="17"/>
    <s v="P986099"/>
    <n v="110142"/>
    <n v="1"/>
    <n v="1101420"/>
    <n v="0"/>
    <n v="1101420"/>
    <n v="1"/>
    <x v="0"/>
    <n v="1"/>
    <n v="1"/>
    <d v="2022-04-17T00:00:00"/>
    <x v="205"/>
    <n v="1101420"/>
    <n v="67164"/>
    <x v="12"/>
    <s v="cod"/>
    <n v="1034256"/>
    <n v="0.93902053712480249"/>
    <x v="2"/>
  </r>
  <r>
    <s v="ODR1755641891e"/>
    <s v="C949083L"/>
    <x v="396"/>
    <s v="P986099"/>
    <n v="110142"/>
    <n v="1"/>
    <n v="1101420"/>
    <n v="0"/>
    <n v="1101420"/>
    <n v="1"/>
    <x v="1"/>
    <n v="0"/>
    <n v="13"/>
    <d v="2021-11-08T00:00:00"/>
    <x v="205"/>
    <n v="1101420"/>
    <n v="67164"/>
    <x v="12"/>
    <s v="Easypay_MA"/>
    <n v="1034256"/>
    <n v="0.93902053712480249"/>
    <x v="2"/>
  </r>
  <r>
    <s v="ODR2769568421e"/>
    <s v="C949083L"/>
    <x v="112"/>
    <s v="P986099"/>
    <n v="110142"/>
    <n v="1"/>
    <n v="1101420"/>
    <n v="0"/>
    <n v="1101420"/>
    <n v="1"/>
    <x v="0"/>
    <n v="1"/>
    <n v="5"/>
    <d v="2021-11-08T00:00:00"/>
    <x v="205"/>
    <n v="1101420"/>
    <n v="67164"/>
    <x v="12"/>
    <s v="jazzwallet"/>
    <n v="1034256"/>
    <n v="0.93902053712480249"/>
    <x v="2"/>
  </r>
  <r>
    <s v="ODR4430063091m"/>
    <s v="C783306L"/>
    <x v="389"/>
    <s v="P736839"/>
    <n v="109910"/>
    <n v="1"/>
    <n v="1099100"/>
    <n v="0"/>
    <n v="1099100"/>
    <n v="1"/>
    <x v="0"/>
    <n v="0"/>
    <n v="1"/>
    <d v="2021-08-10T00:00:00"/>
    <x v="2222"/>
    <n v="1099100"/>
    <n v="90074"/>
    <x v="14"/>
    <s v="cod"/>
    <n v="1009026"/>
    <n v="0.91804749340369396"/>
    <x v="2"/>
  </r>
  <r>
    <s v="ODR6426356090l"/>
    <s v="C997696L"/>
    <x v="386"/>
    <s v="P363444"/>
    <n v="109910"/>
    <n v="1"/>
    <n v="1099100"/>
    <n v="0"/>
    <n v="1099100"/>
    <n v="1"/>
    <x v="0"/>
    <n v="1"/>
    <n v="1"/>
    <d v="2021-10-15T00:00:00"/>
    <x v="2223"/>
    <n v="1099100"/>
    <n v="72500"/>
    <x v="14"/>
    <s v="cod"/>
    <n v="1026600"/>
    <n v="0.93403693931398413"/>
    <x v="2"/>
  </r>
  <r>
    <s v="ODR3400108988l"/>
    <s v="C129011L"/>
    <x v="193"/>
    <s v="P269194"/>
    <n v="109910"/>
    <n v="1"/>
    <n v="1099100"/>
    <n v="0"/>
    <n v="1099100"/>
    <n v="1"/>
    <x v="1"/>
    <n v="0"/>
    <n v="8"/>
    <d v="2021-07-08T00:00:00"/>
    <x v="2224"/>
    <n v="1099100"/>
    <n v="71398"/>
    <x v="14"/>
    <s v="ublcreditcard"/>
    <n v="1027702"/>
    <n v="0.93503957783641156"/>
    <x v="2"/>
  </r>
  <r>
    <s v="ODR5328100230k"/>
    <s v="C129011L"/>
    <x v="275"/>
    <s v="P269194"/>
    <n v="109910"/>
    <n v="1"/>
    <n v="1099100"/>
    <n v="0"/>
    <n v="1099100"/>
    <n v="1"/>
    <x v="0"/>
    <n v="1"/>
    <n v="8"/>
    <d v="2021-07-08T00:00:00"/>
    <x v="2224"/>
    <n v="1099100"/>
    <n v="71398"/>
    <x v="14"/>
    <s v="ublcreditcard"/>
    <n v="1027702"/>
    <n v="0.93503957783641156"/>
    <x v="2"/>
  </r>
  <r>
    <s v="ODR1318031315w"/>
    <s v="C910983L"/>
    <x v="277"/>
    <s v="P387820"/>
    <n v="109910"/>
    <n v="1"/>
    <n v="1099100"/>
    <n v="0"/>
    <n v="1099100"/>
    <n v="1"/>
    <x v="0"/>
    <n v="0"/>
    <n v="1"/>
    <d v="2021-09-12T00:00:00"/>
    <x v="2225"/>
    <n v="1099100"/>
    <n v="86826"/>
    <x v="14"/>
    <s v="cod"/>
    <n v="1012274"/>
    <n v="0.92100263852242747"/>
    <x v="2"/>
  </r>
  <r>
    <s v="ODR7659861567l"/>
    <s v="C615267L"/>
    <x v="242"/>
    <s v="P689770"/>
    <n v="109910"/>
    <n v="1"/>
    <n v="1099100"/>
    <n v="0"/>
    <n v="1099100"/>
    <n v="1"/>
    <x v="0"/>
    <n v="1"/>
    <n v="1"/>
    <d v="2021-08-18T00:00:00"/>
    <x v="2226"/>
    <n v="1099100"/>
    <n v="83520"/>
    <x v="14"/>
    <s v="cod"/>
    <n v="1015580"/>
    <n v="0.92401055408970978"/>
    <x v="2"/>
  </r>
  <r>
    <s v="ODR7125467303x"/>
    <s v="C175409L"/>
    <x v="44"/>
    <s v="P505022"/>
    <n v="109910"/>
    <n v="1"/>
    <n v="1099100"/>
    <n v="0"/>
    <n v="1099100"/>
    <n v="1"/>
    <x v="0"/>
    <n v="0"/>
    <n v="1"/>
    <d v="2022-05-05T00:00:00"/>
    <x v="2227"/>
    <n v="1099100"/>
    <n v="83520"/>
    <x v="12"/>
    <s v="cod"/>
    <n v="1015580"/>
    <n v="0.92401055408970978"/>
    <x v="2"/>
  </r>
  <r>
    <s v="ODR7878063259d"/>
    <s v="C346553L"/>
    <x v="143"/>
    <s v="P880259"/>
    <n v="109040"/>
    <n v="1"/>
    <n v="1090400"/>
    <n v="0"/>
    <n v="1090400"/>
    <n v="1"/>
    <x v="0"/>
    <n v="1"/>
    <n v="1"/>
    <d v="2021-07-11T00:00:00"/>
    <x v="2228"/>
    <n v="1090400"/>
    <n v="93728"/>
    <x v="0"/>
    <s v="cod"/>
    <n v="996672"/>
    <n v="0.91404255319148942"/>
    <x v="2"/>
  </r>
  <r>
    <s v="ODR7626942698k"/>
    <s v="C110122L"/>
    <x v="54"/>
    <s v="P215115"/>
    <n v="54404"/>
    <n v="2"/>
    <n v="1088080"/>
    <n v="0"/>
    <n v="1088080"/>
    <n v="1"/>
    <x v="1"/>
    <n v="0"/>
    <n v="13"/>
    <d v="2022-08-14T00:00:00"/>
    <x v="2229"/>
    <n v="544040"/>
    <n v="36424"/>
    <x v="11"/>
    <s v="Easypay_MA"/>
    <n v="1015232"/>
    <n v="0.9330490405117271"/>
    <x v="0"/>
  </r>
  <r>
    <s v="ODR9260156773i"/>
    <s v="C910116L"/>
    <x v="114"/>
    <s v="P118952"/>
    <n v="36250"/>
    <n v="3"/>
    <n v="1087500"/>
    <n v="0"/>
    <n v="1087500"/>
    <n v="1"/>
    <x v="0"/>
    <n v="0"/>
    <n v="1"/>
    <d v="2022-03-15T00:00:00"/>
    <x v="2230"/>
    <n v="362500"/>
    <n v="21750"/>
    <x v="14"/>
    <s v="cod"/>
    <n v="1022250"/>
    <n v="0.94"/>
    <x v="0"/>
  </r>
  <r>
    <s v="ODR1651903317e"/>
    <s v="C244068L"/>
    <x v="136"/>
    <s v="P659279"/>
    <n v="108750"/>
    <n v="1"/>
    <n v="1087500"/>
    <n v="0"/>
    <n v="1087500"/>
    <n v="1"/>
    <x v="0"/>
    <n v="1"/>
    <n v="1"/>
    <d v="2022-04-25T00:00:00"/>
    <x v="2231"/>
    <n v="1087500"/>
    <n v="70644"/>
    <x v="14"/>
    <s v="cod"/>
    <n v="1016856"/>
    <n v="0.93503999999999998"/>
    <x v="2"/>
  </r>
  <r>
    <s v="ODR3045674965l"/>
    <s v="C359165L"/>
    <x v="67"/>
    <s v="P482831"/>
    <n v="108460"/>
    <n v="1"/>
    <n v="1084600"/>
    <n v="0"/>
    <n v="1084600"/>
    <n v="1"/>
    <x v="0"/>
    <n v="0"/>
    <n v="1"/>
    <d v="2021-11-26T00:00:00"/>
    <x v="2232"/>
    <n v="1084600"/>
    <n v="72616"/>
    <x v="14"/>
    <s v="cod"/>
    <n v="1011984"/>
    <n v="0.93304812834224604"/>
    <x v="2"/>
  </r>
  <r>
    <s v="ODR6160464970e"/>
    <s v="C293646L"/>
    <x v="18"/>
    <s v="P702210"/>
    <n v="108460"/>
    <n v="1"/>
    <n v="1084600"/>
    <n v="0"/>
    <n v="1084600"/>
    <n v="1"/>
    <x v="1"/>
    <n v="0"/>
    <n v="7"/>
    <d v="2022-06-02T00:00:00"/>
    <x v="2091"/>
    <n v="1276000"/>
    <n v="79112"/>
    <x v="14"/>
    <s v="Easypay"/>
    <n v="1005488"/>
    <n v="0.92705882352941171"/>
    <x v="2"/>
  </r>
  <r>
    <s v="ODR7962789796x"/>
    <s v="C370595L"/>
    <x v="404"/>
    <s v="P408411"/>
    <n v="107880"/>
    <n v="1"/>
    <n v="1078800"/>
    <n v="0"/>
    <n v="1078800"/>
    <n v="1"/>
    <x v="0"/>
    <n v="1"/>
    <n v="1"/>
    <d v="2021-09-25T00:00:00"/>
    <x v="2233"/>
    <n v="1049800"/>
    <n v="93380"/>
    <x v="2"/>
    <s v="cod"/>
    <n v="985420"/>
    <n v="0.91344086021505377"/>
    <x v="2"/>
  </r>
  <r>
    <s v="ODR1420819196k"/>
    <s v="C394914L"/>
    <x v="320"/>
    <s v="P362136"/>
    <n v="107880"/>
    <n v="1"/>
    <n v="1078800"/>
    <n v="0"/>
    <n v="1078800"/>
    <n v="1"/>
    <x v="0"/>
    <n v="0"/>
    <n v="1"/>
    <d v="2021-12-07T00:00:00"/>
    <x v="2234"/>
    <n v="1078800"/>
    <n v="87348"/>
    <x v="8"/>
    <s v="cod"/>
    <n v="991452"/>
    <n v="0.91903225806451616"/>
    <x v="2"/>
  </r>
  <r>
    <s v="ODR9323530772o"/>
    <s v="C111795L"/>
    <x v="29"/>
    <s v="P986099"/>
    <n v="107880"/>
    <n v="1"/>
    <n v="1078800"/>
    <n v="0"/>
    <n v="1078800"/>
    <n v="1"/>
    <x v="0"/>
    <n v="1"/>
    <n v="1"/>
    <d v="2022-08-06T00:00:00"/>
    <x v="205"/>
    <n v="1101420"/>
    <n v="67164"/>
    <x v="12"/>
    <s v="cod"/>
    <n v="1011636"/>
    <n v="0.93774193548387097"/>
    <x v="2"/>
  </r>
  <r>
    <s v="ODR2964961630g"/>
    <s v="C111795L"/>
    <x v="130"/>
    <s v="P986099"/>
    <n v="107880"/>
    <n v="1"/>
    <n v="1078800"/>
    <n v="0"/>
    <n v="1078800"/>
    <n v="1"/>
    <x v="0"/>
    <n v="0"/>
    <n v="1"/>
    <d v="2022-08-06T00:00:00"/>
    <x v="205"/>
    <n v="1101420"/>
    <n v="67164"/>
    <x v="12"/>
    <s v="cod"/>
    <n v="1011636"/>
    <n v="0.93774193548387097"/>
    <x v="2"/>
  </r>
  <r>
    <s v="ODR7128961266t"/>
    <s v="C547048L"/>
    <x v="76"/>
    <s v="P986099"/>
    <n v="107880"/>
    <n v="1"/>
    <n v="1078800"/>
    <n v="0"/>
    <n v="1078800"/>
    <n v="1"/>
    <x v="0"/>
    <n v="0"/>
    <n v="1"/>
    <d v="2022-01-23T00:00:00"/>
    <x v="205"/>
    <n v="1101420"/>
    <n v="67164"/>
    <x v="12"/>
    <s v="cod"/>
    <n v="1011636"/>
    <n v="0.93774193548387097"/>
    <x v="2"/>
  </r>
  <r>
    <s v="ODR2118213002r"/>
    <s v="C852181L"/>
    <x v="90"/>
    <s v="P986099"/>
    <n v="107880"/>
    <n v="1"/>
    <n v="1078800"/>
    <n v="0"/>
    <n v="1078800"/>
    <n v="1"/>
    <x v="0"/>
    <n v="0"/>
    <n v="1"/>
    <d v="2022-07-12T00:00:00"/>
    <x v="205"/>
    <n v="1101420"/>
    <n v="67164"/>
    <x v="12"/>
    <s v="cod"/>
    <n v="1011636"/>
    <n v="0.93774193548387097"/>
    <x v="2"/>
  </r>
  <r>
    <s v="ODR2463868278f"/>
    <s v="C491883L"/>
    <x v="20"/>
    <s v="P986099"/>
    <n v="107880"/>
    <n v="1"/>
    <n v="1078800"/>
    <n v="0"/>
    <n v="1078800"/>
    <n v="1"/>
    <x v="0"/>
    <n v="0"/>
    <n v="1"/>
    <d v="2022-06-26T00:00:00"/>
    <x v="205"/>
    <n v="1101420"/>
    <n v="67164"/>
    <x v="12"/>
    <s v="cod"/>
    <n v="1011636"/>
    <n v="0.93774193548387097"/>
    <x v="2"/>
  </r>
  <r>
    <s v="ODR3617486084j"/>
    <s v="C215074L"/>
    <x v="168"/>
    <s v="P139238"/>
    <n v="26970"/>
    <n v="4"/>
    <n v="1078800"/>
    <n v="0"/>
    <n v="1078800"/>
    <n v="1"/>
    <x v="1"/>
    <n v="0"/>
    <n v="4"/>
    <d v="2021-09-13T00:00:00"/>
    <x v="2235"/>
    <n v="217500"/>
    <n v="15428"/>
    <x v="11"/>
    <s v="Payaxis"/>
    <n v="1017088"/>
    <n v="0.94279569892473114"/>
    <x v="0"/>
  </r>
  <r>
    <s v="ODR8716183713i"/>
    <s v="C549188L"/>
    <x v="13"/>
    <s v="P197519"/>
    <n v="26970"/>
    <n v="4"/>
    <n v="1078800"/>
    <n v="0"/>
    <n v="1078800"/>
    <n v="1"/>
    <x v="0"/>
    <n v="1"/>
    <n v="1"/>
    <d v="2022-02-13T00:00:00"/>
    <x v="225"/>
    <n v="240700"/>
    <n v="14442"/>
    <x v="11"/>
    <s v="cod"/>
    <n v="1021032"/>
    <n v="0.94645161290322577"/>
    <x v="0"/>
  </r>
  <r>
    <s v="ODR5678554502a"/>
    <s v="C283648L"/>
    <x v="297"/>
    <s v="P803798"/>
    <n v="107880"/>
    <n v="1"/>
    <n v="1078800"/>
    <n v="0"/>
    <n v="1078800"/>
    <n v="1"/>
    <x v="0"/>
    <n v="1"/>
    <n v="1"/>
    <d v="2022-01-16T00:00:00"/>
    <x v="2204"/>
    <n v="1131000"/>
    <n v="82534"/>
    <x v="5"/>
    <s v="cod"/>
    <n v="996266"/>
    <n v="0.92349462365591395"/>
    <x v="2"/>
  </r>
  <r>
    <s v="ODR3237487472w"/>
    <s v="C794879L"/>
    <x v="180"/>
    <s v="P181485"/>
    <n v="107822"/>
    <n v="1"/>
    <n v="1078220"/>
    <n v="0"/>
    <n v="1078220"/>
    <n v="1"/>
    <x v="0"/>
    <n v="1"/>
    <n v="4"/>
    <d v="2021-11-26T00:00:00"/>
    <x v="2236"/>
    <n v="1078220"/>
    <n v="76502"/>
    <x v="8"/>
    <s v="Payaxis"/>
    <n v="1001718"/>
    <n v="0.92904787520172138"/>
    <x v="2"/>
  </r>
  <r>
    <s v="ODR4031863928g"/>
    <s v="C974881L"/>
    <x v="101"/>
    <s v="P165479"/>
    <n v="107648"/>
    <n v="1"/>
    <n v="1076480"/>
    <n v="0"/>
    <n v="1076480"/>
    <n v="1"/>
    <x v="0"/>
    <n v="1"/>
    <n v="1"/>
    <d v="2022-05-01T00:00:00"/>
    <x v="2237"/>
    <n v="1076480"/>
    <n v="65656"/>
    <x v="3"/>
    <s v="cod"/>
    <n v="1010824"/>
    <n v="0.93900862068965518"/>
    <x v="2"/>
  </r>
  <r>
    <s v="ODR3118261400h"/>
    <s v="C285417L"/>
    <x v="15"/>
    <s v="P411823"/>
    <n v="107532"/>
    <n v="1"/>
    <n v="1075320"/>
    <n v="0"/>
    <n v="1075320"/>
    <n v="1"/>
    <x v="1"/>
    <n v="0"/>
    <n v="1"/>
    <d v="2022-04-18T00:00:00"/>
    <x v="2238"/>
    <n v="1075320"/>
    <n v="90306"/>
    <x v="10"/>
    <s v="cod"/>
    <n v="985014"/>
    <n v="0.91601941747572813"/>
    <x v="2"/>
  </r>
  <r>
    <s v="ODR1598080425e"/>
    <s v="C136019L"/>
    <x v="111"/>
    <s v="P298116"/>
    <n v="107300"/>
    <n v="1"/>
    <n v="1073000"/>
    <n v="0"/>
    <n v="1073000"/>
    <n v="1"/>
    <x v="0"/>
    <n v="1"/>
    <n v="1"/>
    <d v="2022-02-10T00:00:00"/>
    <x v="2239"/>
    <n v="1189000"/>
    <n v="103414"/>
    <x v="3"/>
    <s v="cod"/>
    <n v="969586"/>
    <n v="0.90362162162162163"/>
    <x v="2"/>
  </r>
  <r>
    <s v="ODR3891939740l"/>
    <s v="C585116L"/>
    <x v="92"/>
    <s v="P247862"/>
    <n v="107300"/>
    <n v="1"/>
    <n v="1073000"/>
    <n v="0"/>
    <n v="1073000"/>
    <n v="1"/>
    <x v="1"/>
    <n v="0"/>
    <n v="7"/>
    <d v="2022-06-16T00:00:00"/>
    <x v="2240"/>
    <n v="1073000"/>
    <n v="70818"/>
    <x v="14"/>
    <s v="Easypay"/>
    <n v="1002182"/>
    <n v="0.93400000000000005"/>
    <x v="2"/>
  </r>
  <r>
    <s v="ODR7468786535g"/>
    <s v="C554530L"/>
    <x v="167"/>
    <s v="P347222"/>
    <n v="107300"/>
    <n v="1"/>
    <n v="1073000"/>
    <n v="0"/>
    <n v="1073000"/>
    <n v="1"/>
    <x v="0"/>
    <n v="1"/>
    <n v="1"/>
    <d v="2021-08-02T00:00:00"/>
    <x v="2241"/>
    <n v="1073000"/>
    <n v="86884"/>
    <x v="9"/>
    <s v="cod"/>
    <n v="986116"/>
    <n v="0.91902702702702699"/>
    <x v="2"/>
  </r>
  <r>
    <s v="ODR7557308392x"/>
    <s v="C717907L"/>
    <x v="284"/>
    <s v="P950153"/>
    <n v="107300"/>
    <n v="1"/>
    <n v="1073000"/>
    <n v="0"/>
    <n v="1073000"/>
    <n v="1"/>
    <x v="0"/>
    <n v="0"/>
    <n v="1"/>
    <d v="2021-11-05T00:00:00"/>
    <x v="2242"/>
    <n v="1073000"/>
    <n v="83694"/>
    <x v="0"/>
    <s v="cod"/>
    <n v="989306"/>
    <n v="0.92200000000000004"/>
    <x v="2"/>
  </r>
  <r>
    <s v="ODR6380440647y"/>
    <s v="C717907L"/>
    <x v="365"/>
    <s v="P950153"/>
    <n v="107300"/>
    <n v="1"/>
    <n v="1073000"/>
    <n v="0"/>
    <n v="1073000"/>
    <n v="1"/>
    <x v="0"/>
    <n v="1"/>
    <n v="1"/>
    <d v="2021-11-05T00:00:00"/>
    <x v="2242"/>
    <n v="1073000"/>
    <n v="83694"/>
    <x v="0"/>
    <s v="cod"/>
    <n v="989306"/>
    <n v="0.92200000000000004"/>
    <x v="2"/>
  </r>
  <r>
    <s v="ODR5396072386o"/>
    <s v="C683325L"/>
    <x v="253"/>
    <s v="P456121"/>
    <n v="107242"/>
    <n v="1"/>
    <n v="1072420"/>
    <n v="0"/>
    <n v="1072420"/>
    <n v="1"/>
    <x v="0"/>
    <n v="1"/>
    <n v="1"/>
    <d v="2022-02-23T00:00:00"/>
    <x v="2243"/>
    <n v="1072420"/>
    <n v="83636"/>
    <x v="14"/>
    <s v="cod"/>
    <n v="988784"/>
    <n v="0.92201189832341801"/>
    <x v="2"/>
  </r>
  <r>
    <s v="ODR1512008563t"/>
    <s v="C810568L"/>
    <x v="392"/>
    <s v="P390482"/>
    <n v="107242"/>
    <n v="1"/>
    <n v="1072420"/>
    <n v="0"/>
    <n v="1072420"/>
    <n v="1"/>
    <x v="1"/>
    <n v="0"/>
    <n v="1"/>
    <d v="2022-05-10T00:00:00"/>
    <x v="2244"/>
    <n v="1072420"/>
    <n v="65366"/>
    <x v="14"/>
    <s v="cod"/>
    <n v="1007054"/>
    <n v="0.93904813412655486"/>
    <x v="2"/>
  </r>
  <r>
    <s v="ODR6598399009r"/>
    <s v="C973894L"/>
    <x v="139"/>
    <s v="P668773"/>
    <n v="107242"/>
    <n v="1"/>
    <n v="1072420"/>
    <n v="0"/>
    <n v="1072420"/>
    <n v="1"/>
    <x v="0"/>
    <n v="0"/>
    <n v="1"/>
    <d v="2021-11-24T00:00:00"/>
    <x v="2245"/>
    <n v="1072420"/>
    <n v="79344"/>
    <x v="14"/>
    <s v="cod"/>
    <n v="993076"/>
    <n v="0.92601406165494859"/>
    <x v="2"/>
  </r>
  <r>
    <s v="ODR9242581079h"/>
    <s v="C636477L"/>
    <x v="16"/>
    <s v="P456121"/>
    <n v="107242"/>
    <n v="1"/>
    <n v="1072420"/>
    <n v="0"/>
    <n v="1072420"/>
    <n v="1"/>
    <x v="0"/>
    <n v="0"/>
    <n v="1"/>
    <d v="2022-02-24T00:00:00"/>
    <x v="2243"/>
    <n v="1072420"/>
    <n v="83636"/>
    <x v="14"/>
    <s v="cod"/>
    <n v="988784"/>
    <n v="0.92201189832341801"/>
    <x v="2"/>
  </r>
  <r>
    <s v="ODR7417014319e"/>
    <s v="C393377L"/>
    <x v="363"/>
    <s v="P583579"/>
    <n v="107010"/>
    <n v="1"/>
    <n v="1070100"/>
    <n v="0"/>
    <n v="1070100"/>
    <n v="1"/>
    <x v="0"/>
    <n v="1"/>
    <n v="1"/>
    <d v="2021-11-09T00:00:00"/>
    <x v="2246"/>
    <n v="1070100"/>
    <n v="83462"/>
    <x v="5"/>
    <s v="cod"/>
    <n v="986638"/>
    <n v="0.9220054200542005"/>
    <x v="2"/>
  </r>
  <r>
    <s v="ODR9763116265i"/>
    <s v="C961302L"/>
    <x v="86"/>
    <s v="P505346"/>
    <n v="21344"/>
    <n v="5"/>
    <n v="1067200"/>
    <n v="0"/>
    <n v="1067200"/>
    <n v="1"/>
    <x v="0"/>
    <n v="1"/>
    <n v="1"/>
    <d v="2021-09-20T00:00:00"/>
    <x v="2247"/>
    <n v="214020"/>
    <n v="13456"/>
    <x v="3"/>
    <s v="cod"/>
    <n v="999920"/>
    <n v="0.93695652173913047"/>
    <x v="0"/>
  </r>
  <r>
    <s v="ODR4004152654i"/>
    <s v="C177529L"/>
    <x v="370"/>
    <s v="P403423"/>
    <n v="106720"/>
    <n v="1"/>
    <n v="1067200"/>
    <n v="0"/>
    <n v="1067200"/>
    <n v="1"/>
    <x v="0"/>
    <n v="1"/>
    <n v="14"/>
    <d v="2021-09-01T00:00:00"/>
    <x v="2248"/>
    <n v="1067200"/>
    <n v="93902"/>
    <x v="14"/>
    <s v="productcredit"/>
    <n v="973298"/>
    <n v="0.91201086956521737"/>
    <x v="2"/>
  </r>
  <r>
    <s v="ODR8548789457j"/>
    <s v="C869172L"/>
    <x v="288"/>
    <s v="P965987"/>
    <n v="26680"/>
    <n v="4"/>
    <n v="1067200"/>
    <n v="0"/>
    <n v="1067200"/>
    <n v="1"/>
    <x v="0"/>
    <n v="1"/>
    <n v="1"/>
    <d v="2022-01-20T00:00:00"/>
    <x v="147"/>
    <n v="266800"/>
    <n v="18908"/>
    <x v="11"/>
    <s v="cod"/>
    <n v="991568"/>
    <n v="0.92913043478260871"/>
    <x v="0"/>
  </r>
  <r>
    <s v="ODR6953117667f"/>
    <s v="C768693L"/>
    <x v="94"/>
    <s v="P965987"/>
    <n v="26680"/>
    <n v="4"/>
    <n v="1067200"/>
    <n v="0"/>
    <n v="1067200"/>
    <n v="1"/>
    <x v="0"/>
    <n v="1"/>
    <n v="1"/>
    <d v="2021-10-03T00:00:00"/>
    <x v="147"/>
    <n v="266800"/>
    <n v="18908"/>
    <x v="11"/>
    <s v="cod"/>
    <n v="991568"/>
    <n v="0.92913043478260871"/>
    <x v="0"/>
  </r>
  <r>
    <s v="ODR7960430539h"/>
    <s v="C768693L"/>
    <x v="289"/>
    <s v="P965987"/>
    <n v="26680"/>
    <n v="4"/>
    <n v="1067200"/>
    <n v="0"/>
    <n v="1067200"/>
    <n v="1"/>
    <x v="0"/>
    <n v="1"/>
    <n v="1"/>
    <d v="2021-10-03T00:00:00"/>
    <x v="147"/>
    <n v="266800"/>
    <n v="18908"/>
    <x v="11"/>
    <s v="cod"/>
    <n v="991568"/>
    <n v="0.92913043478260871"/>
    <x v="0"/>
  </r>
  <r>
    <s v="ODR5211816647n"/>
    <s v="C818619L"/>
    <x v="259"/>
    <s v="P965987"/>
    <n v="26680"/>
    <n v="4"/>
    <n v="1067200"/>
    <n v="0"/>
    <n v="1067200"/>
    <n v="1"/>
    <x v="0"/>
    <n v="1"/>
    <n v="1"/>
    <d v="2022-03-22T00:00:00"/>
    <x v="147"/>
    <n v="266800"/>
    <n v="18908"/>
    <x v="11"/>
    <s v="cod"/>
    <n v="991568"/>
    <n v="0.92913043478260871"/>
    <x v="0"/>
  </r>
  <r>
    <s v="ODR5077150237x"/>
    <s v="C865882L"/>
    <x v="301"/>
    <s v="P677186"/>
    <n v="106604"/>
    <n v="1"/>
    <n v="1066040"/>
    <n v="0"/>
    <n v="1066040"/>
    <n v="1"/>
    <x v="0"/>
    <n v="0"/>
    <n v="1"/>
    <d v="2022-06-14T00:00:00"/>
    <x v="2249"/>
    <n v="1066040"/>
    <n v="85260"/>
    <x v="8"/>
    <s v="cod"/>
    <n v="980780"/>
    <n v="0.92002176278563652"/>
    <x v="2"/>
  </r>
  <r>
    <s v="ODR5923394030k"/>
    <s v="C870920L"/>
    <x v="393"/>
    <s v="P941905"/>
    <n v="106256"/>
    <n v="1"/>
    <n v="1062560"/>
    <n v="0"/>
    <n v="1062560"/>
    <n v="1"/>
    <x v="1"/>
    <n v="0"/>
    <n v="1"/>
    <d v="2021-09-27T00:00:00"/>
    <x v="2250"/>
    <n v="1062560"/>
    <n v="64786"/>
    <x v="5"/>
    <s v="cod"/>
    <n v="997774"/>
    <n v="0.93902838427947599"/>
    <x v="2"/>
  </r>
  <r>
    <s v="ODR1714412396t"/>
    <s v="C412936L"/>
    <x v="123"/>
    <s v="P893417"/>
    <n v="35380"/>
    <n v="3"/>
    <n v="1061400"/>
    <n v="0"/>
    <n v="1061400"/>
    <n v="1"/>
    <x v="0"/>
    <n v="1"/>
    <n v="1"/>
    <d v="2021-07-16T00:00:00"/>
    <x v="2251"/>
    <n v="411800"/>
    <n v="32944"/>
    <x v="14"/>
    <s v="cod"/>
    <n v="962568"/>
    <n v="0.90688524590163933"/>
    <x v="0"/>
  </r>
  <r>
    <s v="ODR6749275432u"/>
    <s v="C555601L"/>
    <x v="216"/>
    <s v="P920311"/>
    <n v="105850"/>
    <n v="1"/>
    <n v="1058500"/>
    <n v="0"/>
    <n v="1058500"/>
    <n v="1"/>
    <x v="0"/>
    <n v="1"/>
    <n v="1"/>
    <d v="2021-08-13T00:00:00"/>
    <x v="1650"/>
    <n v="1058500"/>
    <n v="87812"/>
    <x v="0"/>
    <s v="cod"/>
    <n v="970688"/>
    <n v="0.91704109589041094"/>
    <x v="2"/>
  </r>
  <r>
    <s v="ODR5137386928v"/>
    <s v="C412936L"/>
    <x v="95"/>
    <s v="P496204"/>
    <n v="52780"/>
    <n v="2"/>
    <n v="1055600"/>
    <n v="0"/>
    <n v="1055600"/>
    <n v="1"/>
    <x v="0"/>
    <n v="1"/>
    <n v="1"/>
    <d v="2021-07-16T00:00:00"/>
    <x v="1940"/>
    <n v="527800"/>
    <n v="35322"/>
    <x v="8"/>
    <s v="cod"/>
    <n v="984956"/>
    <n v="0.93307692307692303"/>
    <x v="0"/>
  </r>
  <r>
    <s v="ODR6760631424g"/>
    <s v="C268503L"/>
    <x v="136"/>
    <s v="P496204"/>
    <n v="52780"/>
    <n v="2"/>
    <n v="1055600"/>
    <n v="0"/>
    <n v="1055600"/>
    <n v="1"/>
    <x v="0"/>
    <n v="1"/>
    <n v="1"/>
    <d v="2021-09-14T00:00:00"/>
    <x v="1940"/>
    <n v="527800"/>
    <n v="35322"/>
    <x v="8"/>
    <s v="cod"/>
    <n v="984956"/>
    <n v="0.93307692307692303"/>
    <x v="0"/>
  </r>
  <r>
    <s v="ODR9112997601q"/>
    <s v="C714316L"/>
    <x v="375"/>
    <s v="P154811"/>
    <n v="52780"/>
    <n v="2"/>
    <n v="1055600"/>
    <n v="0"/>
    <n v="1055600"/>
    <n v="1"/>
    <x v="1"/>
    <n v="0"/>
    <n v="1"/>
    <d v="2021-10-15T00:00:00"/>
    <x v="2252"/>
    <n v="527800"/>
    <n v="31668"/>
    <x v="14"/>
    <s v="cod"/>
    <n v="992264"/>
    <n v="0.94"/>
    <x v="0"/>
  </r>
  <r>
    <s v="ODR1708312305m"/>
    <s v="C423808L"/>
    <x v="200"/>
    <s v="P118269"/>
    <n v="105154"/>
    <n v="1"/>
    <n v="1051540"/>
    <n v="0"/>
    <n v="1051540"/>
    <n v="1"/>
    <x v="0"/>
    <n v="1"/>
    <n v="1"/>
    <d v="2021-10-09T00:00:00"/>
    <x v="2253"/>
    <n v="881020"/>
    <n v="63394"/>
    <x v="14"/>
    <s v="cod"/>
    <n v="988146"/>
    <n v="0.93971318257032543"/>
    <x v="2"/>
  </r>
  <r>
    <s v="ODR5980295201d"/>
    <s v="C684498L"/>
    <x v="129"/>
    <s v="P118269"/>
    <n v="105154"/>
    <n v="1"/>
    <n v="1051540"/>
    <n v="0"/>
    <n v="1051540"/>
    <n v="1"/>
    <x v="0"/>
    <n v="1"/>
    <n v="1"/>
    <d v="2022-02-27T00:00:00"/>
    <x v="2253"/>
    <n v="881020"/>
    <n v="63394"/>
    <x v="14"/>
    <s v="cod"/>
    <n v="988146"/>
    <n v="0.93971318257032543"/>
    <x v="2"/>
  </r>
  <r>
    <s v="ODR8904873710n"/>
    <s v="C564260L"/>
    <x v="387"/>
    <s v="P670138"/>
    <n v="104400"/>
    <n v="1"/>
    <n v="1044000"/>
    <n v="0"/>
    <n v="1044000"/>
    <n v="1"/>
    <x v="1"/>
    <n v="0"/>
    <n v="1"/>
    <d v="2022-02-23T00:00:00"/>
    <x v="2254"/>
    <n v="1044000"/>
    <n v="76212"/>
    <x v="10"/>
    <s v="cod"/>
    <n v="967788"/>
    <n v="0.92700000000000005"/>
    <x v="2"/>
  </r>
  <r>
    <s v="ODR1805860147z"/>
    <s v="C564260L"/>
    <x v="256"/>
    <s v="P670138"/>
    <n v="104400"/>
    <n v="1"/>
    <n v="1044000"/>
    <n v="0"/>
    <n v="1044000"/>
    <n v="1"/>
    <x v="0"/>
    <n v="0"/>
    <n v="1"/>
    <d v="2022-02-23T00:00:00"/>
    <x v="2254"/>
    <n v="1044000"/>
    <n v="76212"/>
    <x v="10"/>
    <s v="cod"/>
    <n v="967788"/>
    <n v="0.92700000000000005"/>
    <x v="2"/>
  </r>
  <r>
    <s v="ODR7630228682c"/>
    <s v="C914828L"/>
    <x v="391"/>
    <s v="P315456"/>
    <n v="104400"/>
    <n v="1"/>
    <n v="1044000"/>
    <n v="0"/>
    <n v="1044000"/>
    <n v="1"/>
    <x v="0"/>
    <n v="0"/>
    <n v="1"/>
    <d v="2021-09-03T00:00:00"/>
    <x v="2255"/>
    <n v="1044000"/>
    <n v="86652"/>
    <x v="3"/>
    <s v="cod"/>
    <n v="957348"/>
    <n v="0.91700000000000004"/>
    <x v="2"/>
  </r>
  <r>
    <s v="ODR8919576410d"/>
    <s v="C395575L"/>
    <x v="164"/>
    <s v="P298075"/>
    <n v="52200"/>
    <n v="2"/>
    <n v="1044000"/>
    <n v="0"/>
    <n v="1044000"/>
    <n v="1"/>
    <x v="0"/>
    <n v="1"/>
    <n v="1"/>
    <d v="2022-01-17T00:00:00"/>
    <x v="2256"/>
    <n v="522000"/>
    <n v="35496"/>
    <x v="6"/>
    <s v="cod"/>
    <n v="973008"/>
    <n v="0.93200000000000005"/>
    <x v="0"/>
  </r>
  <r>
    <s v="ODR5486389062w"/>
    <s v="C851879L"/>
    <x v="131"/>
    <s v="P138131"/>
    <n v="52200"/>
    <n v="2"/>
    <n v="1044000"/>
    <n v="0"/>
    <n v="1044000"/>
    <n v="1"/>
    <x v="0"/>
    <n v="1"/>
    <n v="1"/>
    <d v="2022-02-05T00:00:00"/>
    <x v="2257"/>
    <n v="522000"/>
    <n v="39150"/>
    <x v="6"/>
    <s v="cod"/>
    <n v="965700"/>
    <n v="0.92500000000000004"/>
    <x v="0"/>
  </r>
  <r>
    <s v="ODR3597925495s"/>
    <s v="C269011L"/>
    <x v="123"/>
    <s v="P138131"/>
    <n v="52200"/>
    <n v="2"/>
    <n v="1044000"/>
    <n v="0"/>
    <n v="1044000"/>
    <n v="1"/>
    <x v="0"/>
    <n v="1"/>
    <n v="1"/>
    <d v="2022-02-27T00:00:00"/>
    <x v="2257"/>
    <n v="522000"/>
    <n v="39150"/>
    <x v="6"/>
    <s v="cod"/>
    <n v="965700"/>
    <n v="0.92500000000000004"/>
    <x v="0"/>
  </r>
  <r>
    <s v="ODR5247647742t"/>
    <s v="C168098L"/>
    <x v="355"/>
    <s v="P417101"/>
    <n v="104400"/>
    <n v="1"/>
    <n v="1044000"/>
    <n v="0"/>
    <n v="1044000"/>
    <n v="1"/>
    <x v="0"/>
    <n v="1"/>
    <n v="4"/>
    <d v="2022-03-27T00:00:00"/>
    <x v="2258"/>
    <n v="1044000"/>
    <n v="76212"/>
    <x v="8"/>
    <s v="Payaxis"/>
    <n v="967788"/>
    <n v="0.92700000000000005"/>
    <x v="2"/>
  </r>
  <r>
    <s v="ODR8678331678u"/>
    <s v="C141366L"/>
    <x v="333"/>
    <s v="P713037"/>
    <n v="104400"/>
    <n v="1"/>
    <n v="1044000"/>
    <n v="0"/>
    <n v="1044000"/>
    <n v="1"/>
    <x v="1"/>
    <n v="0"/>
    <n v="1"/>
    <d v="2022-02-17T00:00:00"/>
    <x v="2259"/>
    <n v="985420"/>
    <n v="66004"/>
    <x v="14"/>
    <s v="cod"/>
    <n v="977996"/>
    <n v="0.93677777777777782"/>
    <x v="2"/>
  </r>
  <r>
    <s v="ODR6959634881q"/>
    <s v="C708585L"/>
    <x v="84"/>
    <s v="P376703"/>
    <n v="104400"/>
    <n v="1"/>
    <n v="1044000"/>
    <n v="0"/>
    <n v="1044000"/>
    <n v="1"/>
    <x v="1"/>
    <n v="0"/>
    <n v="1"/>
    <d v="2022-06-19T00:00:00"/>
    <x v="2260"/>
    <n v="1044000"/>
    <n v="92916"/>
    <x v="14"/>
    <s v="cod"/>
    <n v="951084"/>
    <n v="0.91100000000000003"/>
    <x v="2"/>
  </r>
  <r>
    <s v="ODR8981797659i"/>
    <s v="C827470L"/>
    <x v="296"/>
    <s v="P858068"/>
    <n v="26100"/>
    <n v="4"/>
    <n v="1044000"/>
    <n v="0"/>
    <n v="1044000"/>
    <n v="1"/>
    <x v="0"/>
    <n v="1"/>
    <n v="1"/>
    <d v="2022-01-25T00:00:00"/>
    <x v="0"/>
    <n v="261000"/>
    <n v="18270"/>
    <x v="0"/>
    <s v="cod"/>
    <n v="970920"/>
    <n v="0.93"/>
    <x v="0"/>
  </r>
  <r>
    <s v="ODR8222023665d"/>
    <s v="C455788L"/>
    <x v="186"/>
    <s v="P527415"/>
    <n v="104400"/>
    <n v="1"/>
    <n v="1044000"/>
    <n v="0"/>
    <n v="1044000"/>
    <n v="1"/>
    <x v="0"/>
    <n v="1"/>
    <n v="1"/>
    <d v="2021-07-12T00:00:00"/>
    <x v="2261"/>
    <n v="1044000"/>
    <n v="89784"/>
    <x v="12"/>
    <s v="cod"/>
    <n v="954216"/>
    <n v="0.91400000000000003"/>
    <x v="2"/>
  </r>
  <r>
    <s v="ODR7823749970i"/>
    <s v="C741034L"/>
    <x v="165"/>
    <s v="P419276"/>
    <n v="104400"/>
    <n v="1"/>
    <n v="1044000"/>
    <n v="0"/>
    <n v="1044000"/>
    <n v="1"/>
    <x v="0"/>
    <n v="1"/>
    <n v="1"/>
    <d v="2022-04-23T00:00:00"/>
    <x v="2262"/>
    <n v="1044000"/>
    <n v="84564"/>
    <x v="12"/>
    <s v="cod"/>
    <n v="959436"/>
    <n v="0.91900000000000004"/>
    <x v="2"/>
  </r>
  <r>
    <s v="ODR2626396597l"/>
    <s v="C227184L"/>
    <x v="382"/>
    <s v="P275902"/>
    <n v="20880"/>
    <n v="5"/>
    <n v="1044000"/>
    <n v="0"/>
    <n v="1044000"/>
    <n v="1"/>
    <x v="1"/>
    <n v="0"/>
    <n v="8"/>
    <d v="2021-08-02T00:00:00"/>
    <x v="2263"/>
    <n v="208800"/>
    <n v="18328"/>
    <x v="11"/>
    <s v="ublcreditcard"/>
    <n v="952360"/>
    <n v="0.91222222222222227"/>
    <x v="0"/>
  </r>
  <r>
    <s v="ODR5942583098h"/>
    <s v="C441526L"/>
    <x v="192"/>
    <s v="P982769"/>
    <n v="17400"/>
    <n v="6"/>
    <n v="1044000"/>
    <n v="0"/>
    <n v="1044000"/>
    <n v="1"/>
    <x v="0"/>
    <n v="1"/>
    <n v="1"/>
    <d v="2021-07-23T00:00:00"/>
    <x v="1854"/>
    <n v="174000"/>
    <n v="14790"/>
    <x v="11"/>
    <s v="cod"/>
    <n v="955260"/>
    <n v="0.91500000000000004"/>
    <x v="0"/>
  </r>
  <r>
    <s v="ODR7337237290i"/>
    <s v="C349980L"/>
    <x v="295"/>
    <s v="P442602"/>
    <n v="26100"/>
    <n v="4"/>
    <n v="1044000"/>
    <n v="0"/>
    <n v="1044000"/>
    <n v="1"/>
    <x v="0"/>
    <n v="1"/>
    <n v="3"/>
    <d v="2021-07-02T00:00:00"/>
    <x v="2264"/>
    <n v="261000"/>
    <n v="23200"/>
    <x v="5"/>
    <s v="customercredit"/>
    <n v="951200"/>
    <n v="0.91111111111111109"/>
    <x v="0"/>
  </r>
  <r>
    <s v="ODR7841301479q"/>
    <s v="C846375L"/>
    <x v="221"/>
    <s v="P984334"/>
    <n v="104342"/>
    <n v="1"/>
    <n v="1043420"/>
    <n v="0"/>
    <n v="1043420"/>
    <n v="1"/>
    <x v="0"/>
    <n v="1"/>
    <n v="1"/>
    <d v="2021-07-26T00:00:00"/>
    <x v="2265"/>
    <n v="1043420"/>
    <n v="71978"/>
    <x v="3"/>
    <s v="cod"/>
    <n v="971442"/>
    <n v="0.93101723179544194"/>
    <x v="2"/>
  </r>
  <r>
    <s v="ODR5796840204r"/>
    <s v="C415752L"/>
    <x v="256"/>
    <s v="P712821"/>
    <n v="104342"/>
    <n v="1"/>
    <n v="1043420"/>
    <n v="0"/>
    <n v="1043420"/>
    <n v="1"/>
    <x v="0"/>
    <n v="1"/>
    <n v="7"/>
    <d v="2022-03-21T00:00:00"/>
    <x v="2266"/>
    <n v="1043420"/>
    <n v="63626"/>
    <x v="14"/>
    <s v="Easypay"/>
    <n v="979794"/>
    <n v="0.93902167871039466"/>
    <x v="2"/>
  </r>
  <r>
    <s v="ODR5409155061x"/>
    <s v="C515631L"/>
    <x v="389"/>
    <s v="P242143"/>
    <n v="52142"/>
    <n v="2"/>
    <n v="1042840"/>
    <n v="0"/>
    <n v="1042840"/>
    <n v="1"/>
    <x v="1"/>
    <n v="0"/>
    <n v="1"/>
    <d v="2021-08-05T00:00:00"/>
    <x v="1575"/>
    <n v="405420"/>
    <n v="24708"/>
    <x v="8"/>
    <s v="cod"/>
    <n v="993424"/>
    <n v="0.95261401557285874"/>
    <x v="0"/>
  </r>
  <r>
    <s v="ODR2498103593s"/>
    <s v="C525405L"/>
    <x v="64"/>
    <s v="P242143"/>
    <n v="52142"/>
    <n v="2"/>
    <n v="1042840"/>
    <n v="0"/>
    <n v="1042840"/>
    <n v="1"/>
    <x v="1"/>
    <n v="0"/>
    <n v="1"/>
    <d v="2021-07-24T00:00:00"/>
    <x v="1575"/>
    <n v="405420"/>
    <n v="24708"/>
    <x v="8"/>
    <s v="cod"/>
    <n v="993424"/>
    <n v="0.95261401557285874"/>
    <x v="0"/>
  </r>
  <r>
    <s v="ODR7582709514g"/>
    <s v="C903604L"/>
    <x v="383"/>
    <s v="P242143"/>
    <n v="52142"/>
    <n v="2"/>
    <n v="1042840"/>
    <n v="0"/>
    <n v="1042840"/>
    <n v="1"/>
    <x v="1"/>
    <n v="0"/>
    <n v="1"/>
    <d v="2021-08-22T00:00:00"/>
    <x v="1575"/>
    <n v="405420"/>
    <n v="24708"/>
    <x v="8"/>
    <s v="cod"/>
    <n v="993424"/>
    <n v="0.95261401557285874"/>
    <x v="0"/>
  </r>
  <r>
    <s v="ODR9590708500j"/>
    <s v="C194353L"/>
    <x v="348"/>
    <s v="P508629"/>
    <n v="52142"/>
    <n v="2"/>
    <n v="1042840"/>
    <n v="0"/>
    <n v="1042840"/>
    <n v="1"/>
    <x v="0"/>
    <n v="1"/>
    <n v="1"/>
    <d v="2021-07-15T00:00:00"/>
    <x v="2267"/>
    <n v="661200"/>
    <n v="50228"/>
    <x v="5"/>
    <s v="cod"/>
    <n v="942384"/>
    <n v="0.903670745272525"/>
    <x v="2"/>
  </r>
  <r>
    <s v="ODR4712260135b"/>
    <s v="C194353L"/>
    <x v="264"/>
    <s v="P253776"/>
    <n v="52142"/>
    <n v="2"/>
    <n v="1042840"/>
    <n v="0"/>
    <n v="1042840"/>
    <n v="1"/>
    <x v="0"/>
    <n v="1"/>
    <n v="1"/>
    <d v="2021-07-15T00:00:00"/>
    <x v="1956"/>
    <n v="521420"/>
    <n v="40658"/>
    <x v="5"/>
    <s v="cod"/>
    <n v="961524"/>
    <n v="0.92202447163515022"/>
    <x v="0"/>
  </r>
  <r>
    <s v="ODR7703600210w"/>
    <s v="C751329L"/>
    <x v="279"/>
    <s v="P783461"/>
    <n v="34742"/>
    <n v="3"/>
    <n v="1042260"/>
    <n v="0"/>
    <n v="1042260"/>
    <n v="1"/>
    <x v="0"/>
    <n v="0"/>
    <n v="1"/>
    <d v="2021-09-12T00:00:00"/>
    <x v="2268"/>
    <n v="347420"/>
    <n v="29870"/>
    <x v="8"/>
    <s v="cod"/>
    <n v="952650"/>
    <n v="0.91402337228714525"/>
    <x v="0"/>
  </r>
  <r>
    <s v="ODR1139685121i"/>
    <s v="C374625L"/>
    <x v="405"/>
    <s v="P437509"/>
    <n v="104168"/>
    <n v="1"/>
    <n v="1041680"/>
    <n v="0"/>
    <n v="1041680"/>
    <n v="1"/>
    <x v="0"/>
    <n v="1"/>
    <n v="1"/>
    <d v="2021-08-02T00:00:00"/>
    <x v="1698"/>
    <n v="1018480"/>
    <n v="70238"/>
    <x v="13"/>
    <s v="cod"/>
    <n v="971442"/>
    <n v="0.93257238307349666"/>
    <x v="2"/>
  </r>
  <r>
    <s v="ODR8792172026q"/>
    <s v="C296839L"/>
    <x v="57"/>
    <s v="P437509"/>
    <n v="104168"/>
    <n v="1"/>
    <n v="1041680"/>
    <n v="0"/>
    <n v="1041680"/>
    <n v="1"/>
    <x v="0"/>
    <n v="1"/>
    <n v="1"/>
    <d v="2021-08-20T00:00:00"/>
    <x v="1698"/>
    <n v="1018480"/>
    <n v="70238"/>
    <x v="13"/>
    <s v="cod"/>
    <n v="971442"/>
    <n v="0.93257238307349666"/>
    <x v="2"/>
  </r>
  <r>
    <s v="ODR2369520272m"/>
    <s v="C654812L"/>
    <x v="228"/>
    <s v="P437509"/>
    <n v="104168"/>
    <n v="1"/>
    <n v="1041680"/>
    <n v="0"/>
    <n v="1041680"/>
    <n v="1"/>
    <x v="0"/>
    <n v="1"/>
    <n v="1"/>
    <d v="2021-08-15T00:00:00"/>
    <x v="1698"/>
    <n v="1018480"/>
    <n v="70238"/>
    <x v="13"/>
    <s v="cod"/>
    <n v="971442"/>
    <n v="0.93257238307349666"/>
    <x v="2"/>
  </r>
  <r>
    <s v="ODR4430386806e"/>
    <s v="C804553L"/>
    <x v="229"/>
    <s v="P437509"/>
    <n v="104168"/>
    <n v="1"/>
    <n v="1041680"/>
    <n v="0"/>
    <n v="1041680"/>
    <n v="1"/>
    <x v="0"/>
    <n v="1"/>
    <n v="1"/>
    <d v="2021-08-07T00:00:00"/>
    <x v="1698"/>
    <n v="1018480"/>
    <n v="70238"/>
    <x v="13"/>
    <s v="cod"/>
    <n v="971442"/>
    <n v="0.93257238307349666"/>
    <x v="2"/>
  </r>
  <r>
    <s v="ODR8396043546z"/>
    <s v="C873763L"/>
    <x v="10"/>
    <s v="P437509"/>
    <n v="104168"/>
    <n v="1"/>
    <n v="1041680"/>
    <n v="0"/>
    <n v="1041680"/>
    <n v="1"/>
    <x v="0"/>
    <n v="1"/>
    <n v="4"/>
    <d v="2021-09-09T00:00:00"/>
    <x v="1698"/>
    <n v="1018480"/>
    <n v="70238"/>
    <x v="13"/>
    <s v="Payaxis"/>
    <n v="971442"/>
    <n v="0.93257238307349666"/>
    <x v="2"/>
  </r>
  <r>
    <s v="ODR8830718942b"/>
    <s v="C685248L"/>
    <x v="0"/>
    <s v="P437509"/>
    <n v="104168"/>
    <n v="1"/>
    <n v="1041680"/>
    <n v="0"/>
    <n v="1041680"/>
    <n v="1"/>
    <x v="0"/>
    <n v="1"/>
    <n v="1"/>
    <d v="2021-11-15T00:00:00"/>
    <x v="1698"/>
    <n v="1018480"/>
    <n v="70238"/>
    <x v="13"/>
    <s v="cod"/>
    <n v="971442"/>
    <n v="0.93257238307349666"/>
    <x v="2"/>
  </r>
  <r>
    <s v="ODR5353120350x"/>
    <s v="C243493L"/>
    <x v="284"/>
    <s v="P437509"/>
    <n v="104168"/>
    <n v="1"/>
    <n v="1041680"/>
    <n v="0"/>
    <n v="1041680"/>
    <n v="1"/>
    <x v="0"/>
    <n v="1"/>
    <n v="1"/>
    <d v="2021-11-18T00:00:00"/>
    <x v="1698"/>
    <n v="1018480"/>
    <n v="70238"/>
    <x v="13"/>
    <s v="cod"/>
    <n v="971442"/>
    <n v="0.93257238307349666"/>
    <x v="2"/>
  </r>
  <r>
    <s v="ODR9961400366h"/>
    <s v="C292711L"/>
    <x v="233"/>
    <s v="P653370"/>
    <n v="26042"/>
    <n v="4"/>
    <n v="1041680"/>
    <n v="0"/>
    <n v="1041680"/>
    <n v="1"/>
    <x v="0"/>
    <n v="1"/>
    <n v="1"/>
    <d v="2021-10-20T00:00:00"/>
    <x v="2269"/>
    <n v="260420"/>
    <n v="18734"/>
    <x v="0"/>
    <s v="cod"/>
    <n v="966744"/>
    <n v="0.92806236080178173"/>
    <x v="0"/>
  </r>
  <r>
    <s v="ODR1797210344v"/>
    <s v="C953171L"/>
    <x v="390"/>
    <s v="P720034"/>
    <n v="104110"/>
    <n v="1"/>
    <n v="1041100"/>
    <n v="0"/>
    <n v="1041100"/>
    <n v="1"/>
    <x v="0"/>
    <n v="1"/>
    <n v="1"/>
    <d v="2021-07-18T00:00:00"/>
    <x v="2270"/>
    <n v="1041100"/>
    <n v="66584"/>
    <x v="14"/>
    <s v="cod"/>
    <n v="974516"/>
    <n v="0.93604456824512539"/>
    <x v="2"/>
  </r>
  <r>
    <s v="ODR3622769271g"/>
    <s v="C241930L"/>
    <x v="378"/>
    <s v="P492175"/>
    <n v="104110"/>
    <n v="1"/>
    <n v="1041100"/>
    <n v="0"/>
    <n v="1041100"/>
    <n v="1"/>
    <x v="0"/>
    <n v="1"/>
    <n v="1"/>
    <d v="2021-08-17T00:00:00"/>
    <x v="2271"/>
    <n v="1041100"/>
    <n v="75980"/>
    <x v="14"/>
    <s v="cod"/>
    <n v="965120"/>
    <n v="0.92701949860724231"/>
    <x v="2"/>
  </r>
  <r>
    <s v="ODR5814197788a"/>
    <s v="C457592L"/>
    <x v="405"/>
    <s v="P507071"/>
    <n v="103820"/>
    <n v="1"/>
    <n v="1038200"/>
    <n v="0"/>
    <n v="1038200"/>
    <n v="1"/>
    <x v="0"/>
    <n v="1"/>
    <n v="1"/>
    <d v="2021-08-10T00:00:00"/>
    <x v="141"/>
    <n v="1038200"/>
    <n v="73660"/>
    <x v="14"/>
    <s v="cod"/>
    <n v="964540"/>
    <n v="0.92905027932960893"/>
    <x v="2"/>
  </r>
  <r>
    <s v="ODR5501345866n"/>
    <s v="C471285L"/>
    <x v="125"/>
    <s v="P507071"/>
    <n v="103820"/>
    <n v="1"/>
    <n v="1038200"/>
    <n v="0"/>
    <n v="1038200"/>
    <n v="1"/>
    <x v="0"/>
    <n v="1"/>
    <n v="1"/>
    <d v="2021-09-24T00:00:00"/>
    <x v="141"/>
    <n v="1038200"/>
    <n v="73660"/>
    <x v="14"/>
    <s v="cod"/>
    <n v="964540"/>
    <n v="0.92905027932960893"/>
    <x v="2"/>
  </r>
  <r>
    <s v="ODR7589090018j"/>
    <s v="C953132L"/>
    <x v="197"/>
    <s v="P507071"/>
    <n v="103820"/>
    <n v="1"/>
    <n v="1038200"/>
    <n v="0"/>
    <n v="1038200"/>
    <n v="1"/>
    <x v="1"/>
    <n v="0"/>
    <n v="1"/>
    <d v="2021-10-04T00:00:00"/>
    <x v="141"/>
    <n v="1038200"/>
    <n v="73660"/>
    <x v="14"/>
    <s v="cod"/>
    <n v="964540"/>
    <n v="0.92905027932960893"/>
    <x v="2"/>
  </r>
  <r>
    <s v="ODR9897382760d"/>
    <s v="C720927L"/>
    <x v="309"/>
    <s v="P507071"/>
    <n v="103820"/>
    <n v="1"/>
    <n v="1038200"/>
    <n v="0"/>
    <n v="1038200"/>
    <n v="1"/>
    <x v="0"/>
    <n v="1"/>
    <n v="1"/>
    <d v="2021-07-17T00:00:00"/>
    <x v="141"/>
    <n v="1038200"/>
    <n v="73660"/>
    <x v="14"/>
    <s v="cod"/>
    <n v="964540"/>
    <n v="0.92905027932960893"/>
    <x v="2"/>
  </r>
  <r>
    <s v="ODR9162786861n"/>
    <s v="C136210L"/>
    <x v="330"/>
    <s v="P507071"/>
    <n v="103820"/>
    <n v="1"/>
    <n v="1038200"/>
    <n v="0"/>
    <n v="1038200"/>
    <n v="1"/>
    <x v="1"/>
    <n v="0"/>
    <n v="4"/>
    <d v="2021-09-21T00:00:00"/>
    <x v="141"/>
    <n v="1038200"/>
    <n v="73660"/>
    <x v="14"/>
    <s v="Payaxis"/>
    <n v="964540"/>
    <n v="0.92905027932960893"/>
    <x v="2"/>
  </r>
  <r>
    <s v="ODR2989894204d"/>
    <s v="C854213L"/>
    <x v="202"/>
    <s v="P507071"/>
    <n v="103820"/>
    <n v="1"/>
    <n v="1038200"/>
    <n v="0"/>
    <n v="1038200"/>
    <n v="1"/>
    <x v="0"/>
    <n v="0"/>
    <n v="1"/>
    <d v="2022-01-27T00:00:00"/>
    <x v="141"/>
    <n v="1038200"/>
    <n v="73660"/>
    <x v="14"/>
    <s v="cod"/>
    <n v="964540"/>
    <n v="0.92905027932960893"/>
    <x v="2"/>
  </r>
  <r>
    <s v="ODR9236353303d"/>
    <s v="C690140L"/>
    <x v="193"/>
    <s v="P948769"/>
    <n v="51910"/>
    <n v="2"/>
    <n v="1038200"/>
    <n v="0"/>
    <n v="1038200"/>
    <n v="1"/>
    <x v="0"/>
    <n v="1"/>
    <n v="1"/>
    <d v="2021-07-25T00:00:00"/>
    <x v="2206"/>
    <n v="376420"/>
    <n v="32712"/>
    <x v="0"/>
    <s v="cod"/>
    <n v="972776"/>
    <n v="0.93698324022346369"/>
    <x v="0"/>
  </r>
  <r>
    <s v="ODR7212630731x"/>
    <s v="C229578L"/>
    <x v="384"/>
    <s v="P222724"/>
    <n v="103298"/>
    <n v="1"/>
    <n v="1032980"/>
    <n v="0"/>
    <n v="1032980"/>
    <n v="1"/>
    <x v="0"/>
    <n v="1"/>
    <n v="1"/>
    <d v="2021-08-24T00:00:00"/>
    <x v="2272"/>
    <n v="1032980"/>
    <n v="88798"/>
    <x v="0"/>
    <s v="cod"/>
    <n v="944182"/>
    <n v="0.9140370578326783"/>
    <x v="2"/>
  </r>
  <r>
    <s v="ODR6617136328p"/>
    <s v="C180988L"/>
    <x v="368"/>
    <s v="P669973"/>
    <n v="103298"/>
    <n v="1"/>
    <n v="1032980"/>
    <n v="0"/>
    <n v="1032980"/>
    <n v="1"/>
    <x v="0"/>
    <n v="1"/>
    <n v="1"/>
    <d v="2022-04-16T00:00:00"/>
    <x v="2273"/>
    <n v="1032980"/>
    <n v="84680"/>
    <x v="0"/>
    <s v="cod"/>
    <n v="948300"/>
    <n v="0.91802358225715885"/>
    <x v="2"/>
  </r>
  <r>
    <s v="ODR8831252574i"/>
    <s v="C543751L"/>
    <x v="14"/>
    <s v="P138166"/>
    <n v="103240"/>
    <n v="1"/>
    <n v="1032400"/>
    <n v="0"/>
    <n v="1032400"/>
    <n v="1"/>
    <x v="1"/>
    <n v="0"/>
    <n v="1"/>
    <d v="2022-04-24T00:00:00"/>
    <x v="2274"/>
    <n v="1032400"/>
    <n v="83578"/>
    <x v="14"/>
    <s v="cod"/>
    <n v="948822"/>
    <n v="0.91904494382022472"/>
    <x v="2"/>
  </r>
  <r>
    <s v="ODR7336841560q"/>
    <s v="C419677L"/>
    <x v="70"/>
    <s v="P138166"/>
    <n v="103240"/>
    <n v="1"/>
    <n v="1032400"/>
    <n v="0"/>
    <n v="1032400"/>
    <n v="1"/>
    <x v="1"/>
    <n v="0"/>
    <n v="1"/>
    <d v="2022-07-23T00:00:00"/>
    <x v="2274"/>
    <n v="1032400"/>
    <n v="83578"/>
    <x v="14"/>
    <s v="cod"/>
    <n v="948822"/>
    <n v="0.91904494382022472"/>
    <x v="2"/>
  </r>
  <r>
    <s v="ODR6484843987y"/>
    <s v="C307564L"/>
    <x v="287"/>
    <s v="P610445"/>
    <n v="102660"/>
    <n v="1"/>
    <n v="1026600"/>
    <n v="0"/>
    <n v="1026600"/>
    <n v="1"/>
    <x v="0"/>
    <n v="1"/>
    <n v="1"/>
    <d v="2021-09-15T00:00:00"/>
    <x v="2275"/>
    <n v="1026600"/>
    <n v="89262"/>
    <x v="5"/>
    <s v="cod"/>
    <n v="937338"/>
    <n v="0.9130508474576271"/>
    <x v="2"/>
  </r>
  <r>
    <s v="ODR6426560991y"/>
    <s v="C954482L"/>
    <x v="164"/>
    <s v="P610445"/>
    <n v="102660"/>
    <n v="1"/>
    <n v="1026600"/>
    <n v="0"/>
    <n v="1026600"/>
    <n v="1"/>
    <x v="0"/>
    <n v="0"/>
    <n v="5"/>
    <d v="2021-09-17T00:00:00"/>
    <x v="2275"/>
    <n v="1026600"/>
    <n v="89262"/>
    <x v="5"/>
    <s v="jazzwallet"/>
    <n v="937338"/>
    <n v="0.9130508474576271"/>
    <x v="2"/>
  </r>
  <r>
    <s v="ODR4685165897b"/>
    <s v="C984840L"/>
    <x v="89"/>
    <s v="P352729"/>
    <n v="102370"/>
    <n v="1"/>
    <n v="1023700"/>
    <n v="0"/>
    <n v="1023700"/>
    <n v="1"/>
    <x v="1"/>
    <n v="0"/>
    <n v="1"/>
    <d v="2021-07-21T00:00:00"/>
    <x v="2276"/>
    <n v="1023700"/>
    <n v="87986"/>
    <x v="4"/>
    <s v="cod"/>
    <n v="935714"/>
    <n v="0.91405099150141644"/>
    <x v="2"/>
  </r>
  <r>
    <s v="ODR3897326662k"/>
    <s v="C238436L"/>
    <x v="390"/>
    <s v="P340301"/>
    <n v="102138"/>
    <n v="1"/>
    <n v="1021380"/>
    <n v="0"/>
    <n v="1021380"/>
    <n v="1"/>
    <x v="0"/>
    <n v="1"/>
    <n v="1"/>
    <d v="2021-07-22T00:00:00"/>
    <x v="2277"/>
    <n v="1021380"/>
    <n v="87812"/>
    <x v="3"/>
    <s v="cod"/>
    <n v="933568"/>
    <n v="0.91402612152186258"/>
    <x v="2"/>
  </r>
  <r>
    <s v="ODR5644466749h"/>
    <s v="C435225L"/>
    <x v="216"/>
    <s v="P340301"/>
    <n v="102138"/>
    <n v="1"/>
    <n v="1021380"/>
    <n v="0"/>
    <n v="1021380"/>
    <n v="1"/>
    <x v="0"/>
    <n v="1"/>
    <n v="1"/>
    <d v="2021-08-13T00:00:00"/>
    <x v="2277"/>
    <n v="1021380"/>
    <n v="87812"/>
    <x v="3"/>
    <s v="cod"/>
    <n v="933568"/>
    <n v="0.91402612152186258"/>
    <x v="2"/>
  </r>
  <r>
    <s v="ODR1160774599n"/>
    <s v="C216698L"/>
    <x v="407"/>
    <s v="P886407"/>
    <n v="102138"/>
    <n v="1"/>
    <n v="1021380"/>
    <n v="0"/>
    <n v="1021380"/>
    <n v="1"/>
    <x v="0"/>
    <n v="0"/>
    <n v="1"/>
    <d v="2021-07-01T00:00:00"/>
    <x v="2278"/>
    <n v="1021380"/>
    <n v="81664"/>
    <x v="1"/>
    <s v="cod"/>
    <n v="939716"/>
    <n v="0.92004542873367401"/>
    <x v="2"/>
  </r>
  <r>
    <s v="ODR7906244220w"/>
    <s v="C235968L"/>
    <x v="276"/>
    <s v="P757318"/>
    <n v="51040"/>
    <n v="2"/>
    <n v="1020800"/>
    <n v="0"/>
    <n v="1020800"/>
    <n v="1"/>
    <x v="0"/>
    <n v="1"/>
    <n v="1"/>
    <d v="2021-07-02T00:00:00"/>
    <x v="890"/>
    <n v="649020"/>
    <n v="47328"/>
    <x v="11"/>
    <s v="cod"/>
    <n v="926144"/>
    <n v="0.90727272727272723"/>
    <x v="2"/>
  </r>
  <r>
    <s v="ODR5268316038y"/>
    <s v="C627638L"/>
    <x v="279"/>
    <s v="P757318"/>
    <n v="51040"/>
    <n v="2"/>
    <n v="1020800"/>
    <n v="0"/>
    <n v="1020800"/>
    <n v="1"/>
    <x v="0"/>
    <n v="1"/>
    <n v="1"/>
    <d v="2021-07-02T00:00:00"/>
    <x v="890"/>
    <n v="649020"/>
    <n v="47328"/>
    <x v="11"/>
    <s v="cod"/>
    <n v="926144"/>
    <n v="0.90727272727272723"/>
    <x v="2"/>
  </r>
  <r>
    <s v="ODR1514760298t"/>
    <s v="C835246L"/>
    <x v="87"/>
    <s v="P437509"/>
    <n v="101848"/>
    <n v="1"/>
    <n v="1018480"/>
    <n v="0"/>
    <n v="1018480"/>
    <n v="1"/>
    <x v="0"/>
    <n v="1"/>
    <n v="1"/>
    <d v="2021-08-22T00:00:00"/>
    <x v="1698"/>
    <n v="1018480"/>
    <n v="70238"/>
    <x v="13"/>
    <s v="cod"/>
    <n v="948242"/>
    <n v="0.93103644646924832"/>
    <x v="2"/>
  </r>
  <r>
    <s v="ODR4181590045t"/>
    <s v="C509602L"/>
    <x v="167"/>
    <s v="P437509"/>
    <n v="101848"/>
    <n v="1"/>
    <n v="1018480"/>
    <n v="0"/>
    <n v="1018480"/>
    <n v="1"/>
    <x v="0"/>
    <n v="1"/>
    <n v="1"/>
    <d v="2021-08-25T00:00:00"/>
    <x v="1698"/>
    <n v="1018480"/>
    <n v="70238"/>
    <x v="13"/>
    <s v="cod"/>
    <n v="948242"/>
    <n v="0.93103644646924832"/>
    <x v="2"/>
  </r>
  <r>
    <s v="ODR2189927488p"/>
    <s v="C725097L"/>
    <x v="315"/>
    <s v="P437509"/>
    <n v="101848"/>
    <n v="1"/>
    <n v="1018480"/>
    <n v="0"/>
    <n v="1018480"/>
    <n v="1"/>
    <x v="0"/>
    <n v="1"/>
    <n v="1"/>
    <d v="2021-08-15T00:00:00"/>
    <x v="1698"/>
    <n v="1018480"/>
    <n v="70238"/>
    <x v="13"/>
    <s v="cod"/>
    <n v="948242"/>
    <n v="0.93103644646924832"/>
    <x v="2"/>
  </r>
  <r>
    <s v="ODR2848209506k"/>
    <s v="C680867L"/>
    <x v="377"/>
    <s v="P437509"/>
    <n v="101848"/>
    <n v="1"/>
    <n v="1018480"/>
    <n v="0"/>
    <n v="1018480"/>
    <n v="1"/>
    <x v="0"/>
    <n v="1"/>
    <n v="1"/>
    <d v="2021-08-14T00:00:00"/>
    <x v="1698"/>
    <n v="1018480"/>
    <n v="70238"/>
    <x v="13"/>
    <s v="cod"/>
    <n v="948242"/>
    <n v="0.93103644646924832"/>
    <x v="2"/>
  </r>
  <r>
    <s v="ODR8459837375k"/>
    <s v="C356795L"/>
    <x v="360"/>
    <s v="P437509"/>
    <n v="101848"/>
    <n v="1"/>
    <n v="1018480"/>
    <n v="0"/>
    <n v="1018480"/>
    <n v="1"/>
    <x v="0"/>
    <n v="1"/>
    <n v="1"/>
    <d v="2021-08-08T00:00:00"/>
    <x v="1698"/>
    <n v="1018480"/>
    <n v="70238"/>
    <x v="13"/>
    <s v="cod"/>
    <n v="948242"/>
    <n v="0.93103644646924832"/>
    <x v="2"/>
  </r>
  <r>
    <s v="ODR4312662784s"/>
    <s v="C385143L"/>
    <x v="242"/>
    <s v="P437509"/>
    <n v="101848"/>
    <n v="1"/>
    <n v="1018480"/>
    <n v="0"/>
    <n v="1018480"/>
    <n v="1"/>
    <x v="0"/>
    <n v="1"/>
    <n v="1"/>
    <d v="2021-08-17T00:00:00"/>
    <x v="1698"/>
    <n v="1018480"/>
    <n v="70238"/>
    <x v="13"/>
    <s v="cod"/>
    <n v="948242"/>
    <n v="0.93103644646924832"/>
    <x v="2"/>
  </r>
  <r>
    <s v="ODR8277988528s"/>
    <s v="C608133L"/>
    <x v="249"/>
    <s v="P182858"/>
    <n v="101500"/>
    <n v="1"/>
    <n v="1015000"/>
    <n v="0"/>
    <n v="1015000"/>
    <n v="1"/>
    <x v="0"/>
    <n v="1"/>
    <n v="1"/>
    <d v="2021-10-20T00:00:00"/>
    <x v="2279"/>
    <n v="957000"/>
    <n v="80388"/>
    <x v="3"/>
    <s v="cod"/>
    <n v="934612"/>
    <n v="0.92079999999999995"/>
    <x v="2"/>
  </r>
  <r>
    <s v="ODR2441912436z"/>
    <s v="C359997L"/>
    <x v="291"/>
    <s v="P182858"/>
    <n v="101500"/>
    <n v="1"/>
    <n v="1015000"/>
    <n v="0"/>
    <n v="1015000"/>
    <n v="1"/>
    <x v="0"/>
    <n v="1"/>
    <n v="4"/>
    <d v="2021-11-06T00:00:00"/>
    <x v="2279"/>
    <n v="957000"/>
    <n v="80388"/>
    <x v="3"/>
    <s v="Payaxis"/>
    <n v="934612"/>
    <n v="0.92079999999999995"/>
    <x v="2"/>
  </r>
  <r>
    <s v="ODR9615513622h"/>
    <s v="C562005L"/>
    <x v="396"/>
    <s v="P128377"/>
    <n v="101500"/>
    <n v="1"/>
    <n v="1015000"/>
    <n v="0"/>
    <n v="1015000"/>
    <n v="1"/>
    <x v="0"/>
    <n v="1"/>
    <n v="1"/>
    <d v="2021-08-09T00:00:00"/>
    <x v="2280"/>
    <n v="1015000"/>
    <n v="75110"/>
    <x v="8"/>
    <s v="cod"/>
    <n v="939890"/>
    <n v="0.92600000000000005"/>
    <x v="2"/>
  </r>
  <r>
    <s v="ODR5945888031j"/>
    <s v="C735207L"/>
    <x v="258"/>
    <s v="P553348"/>
    <n v="101500"/>
    <n v="1"/>
    <n v="1015000"/>
    <n v="0"/>
    <n v="1015000"/>
    <n v="1"/>
    <x v="0"/>
    <n v="1"/>
    <n v="1"/>
    <d v="2022-02-16T00:00:00"/>
    <x v="2281"/>
    <n v="1015000"/>
    <n v="90306"/>
    <x v="14"/>
    <s v="cod"/>
    <n v="924694"/>
    <n v="0.91102857142857141"/>
    <x v="2"/>
  </r>
  <r>
    <s v="ODR6751492082h"/>
    <s v="C986058L"/>
    <x v="121"/>
    <s v="P553348"/>
    <n v="101500"/>
    <n v="1"/>
    <n v="1015000"/>
    <n v="0"/>
    <n v="1015000"/>
    <n v="1"/>
    <x v="0"/>
    <n v="0"/>
    <n v="1"/>
    <d v="2021-09-28T00:00:00"/>
    <x v="2281"/>
    <n v="1015000"/>
    <n v="90306"/>
    <x v="14"/>
    <s v="cod"/>
    <n v="924694"/>
    <n v="0.91102857142857141"/>
    <x v="2"/>
  </r>
  <r>
    <s v="ODR7408247456l"/>
    <s v="C741634L"/>
    <x v="380"/>
    <s v="P365670"/>
    <n v="20300"/>
    <n v="5"/>
    <n v="1015000"/>
    <n v="0"/>
    <n v="1015000"/>
    <n v="1"/>
    <x v="0"/>
    <n v="1"/>
    <n v="1"/>
    <d v="2021-07-09T00:00:00"/>
    <x v="2282"/>
    <n v="203000"/>
    <n v="14790"/>
    <x v="5"/>
    <s v="cod"/>
    <n v="941050"/>
    <n v="0.92714285714285716"/>
    <x v="0"/>
  </r>
  <r>
    <s v="ODR1783491655p"/>
    <s v="C241017L"/>
    <x v="175"/>
    <s v="P427813"/>
    <n v="101442"/>
    <n v="1"/>
    <n v="1014420"/>
    <n v="0"/>
    <n v="1014420"/>
    <n v="1"/>
    <x v="0"/>
    <n v="1"/>
    <n v="1"/>
    <d v="2021-07-28T00:00:00"/>
    <x v="2283"/>
    <n v="1014420"/>
    <n v="67918"/>
    <x v="8"/>
    <s v="cod"/>
    <n v="946502"/>
    <n v="0.93304745568896508"/>
    <x v="2"/>
  </r>
  <r>
    <s v="ODR4062199697h"/>
    <s v="C634098L"/>
    <x v="15"/>
    <s v="P105825"/>
    <n v="101442"/>
    <n v="1"/>
    <n v="1014420"/>
    <n v="0"/>
    <n v="1014420"/>
    <n v="1"/>
    <x v="0"/>
    <n v="1"/>
    <n v="1"/>
    <d v="2022-04-03T00:00:00"/>
    <x v="2284"/>
    <n v="1252800"/>
    <n v="81432"/>
    <x v="5"/>
    <s v="cod"/>
    <n v="932988"/>
    <n v="0.9197255574614065"/>
    <x v="2"/>
  </r>
  <r>
    <s v="ODR8046222439r"/>
    <s v="C200313L"/>
    <x v="222"/>
    <s v="P506488"/>
    <n v="100920"/>
    <n v="1"/>
    <n v="1009200"/>
    <n v="0"/>
    <n v="1009200"/>
    <n v="1"/>
    <x v="0"/>
    <n v="1"/>
    <n v="1"/>
    <d v="2021-07-17T00:00:00"/>
    <x v="2285"/>
    <n v="1009200"/>
    <n v="81722"/>
    <x v="3"/>
    <s v="cod"/>
    <n v="927478"/>
    <n v="0.91902298850574715"/>
    <x v="2"/>
  </r>
  <r>
    <s v="ODR2690298683i"/>
    <s v="C163482L"/>
    <x v="276"/>
    <s v="P378314"/>
    <n v="100920"/>
    <n v="1"/>
    <n v="1009200"/>
    <n v="0"/>
    <n v="1009200"/>
    <n v="1"/>
    <x v="1"/>
    <n v="0"/>
    <n v="1"/>
    <d v="2021-07-04T00:00:00"/>
    <x v="2286"/>
    <n v="1009200"/>
    <n v="87754"/>
    <x v="0"/>
    <s v="cod"/>
    <n v="921446"/>
    <n v="0.91304597701149426"/>
    <x v="2"/>
  </r>
  <r>
    <s v="ODR9521646778g"/>
    <s v="C576952L"/>
    <x v="300"/>
    <s v="P625189"/>
    <n v="50460"/>
    <n v="2"/>
    <n v="1009200"/>
    <n v="0"/>
    <n v="1009200"/>
    <n v="1"/>
    <x v="0"/>
    <n v="1"/>
    <n v="4"/>
    <d v="2021-12-18T00:00:00"/>
    <x v="1545"/>
    <n v="504600"/>
    <n v="40832"/>
    <x v="11"/>
    <s v="Payaxis"/>
    <n v="927536"/>
    <n v="0.91908045977011499"/>
    <x v="0"/>
  </r>
  <r>
    <s v="ODR3566296453d"/>
    <s v="C517770L"/>
    <x v="304"/>
    <s v="P625189"/>
    <n v="50460"/>
    <n v="2"/>
    <n v="1009200"/>
    <n v="0"/>
    <n v="1009200"/>
    <n v="1"/>
    <x v="0"/>
    <n v="1"/>
    <n v="1"/>
    <d v="2022-02-22T00:00:00"/>
    <x v="1545"/>
    <n v="504600"/>
    <n v="40832"/>
    <x v="11"/>
    <s v="cod"/>
    <n v="927536"/>
    <n v="0.91908045977011499"/>
    <x v="0"/>
  </r>
  <r>
    <s v="ODR5339431590n"/>
    <s v="C600915L"/>
    <x v="264"/>
    <s v="P625189"/>
    <n v="50460"/>
    <n v="2"/>
    <n v="1009200"/>
    <n v="0"/>
    <n v="1009200"/>
    <n v="1"/>
    <x v="0"/>
    <n v="1"/>
    <n v="5"/>
    <d v="2022-04-27T00:00:00"/>
    <x v="1545"/>
    <n v="504600"/>
    <n v="40832"/>
    <x v="11"/>
    <s v="jazzwallet"/>
    <n v="927536"/>
    <n v="0.91908045977011499"/>
    <x v="0"/>
  </r>
  <r>
    <s v="ODR4787328519r"/>
    <s v="C576952L"/>
    <x v="90"/>
    <s v="P625189"/>
    <n v="50460"/>
    <n v="2"/>
    <n v="1009200"/>
    <n v="0"/>
    <n v="1009200"/>
    <n v="1"/>
    <x v="1"/>
    <n v="0"/>
    <n v="4"/>
    <d v="2021-12-18T00:00:00"/>
    <x v="1545"/>
    <n v="504600"/>
    <n v="40832"/>
    <x v="11"/>
    <s v="Payaxis"/>
    <n v="927536"/>
    <n v="0.91908045977011499"/>
    <x v="0"/>
  </r>
  <r>
    <s v="ODR5978523297m"/>
    <s v="C131307L"/>
    <x v="160"/>
    <s v="P481307"/>
    <n v="33466"/>
    <n v="3"/>
    <n v="1003980"/>
    <n v="0"/>
    <n v="1003980"/>
    <n v="1"/>
    <x v="0"/>
    <n v="1"/>
    <n v="1"/>
    <d v="2021-07-09T00:00:00"/>
    <x v="2062"/>
    <n v="326540"/>
    <n v="28362"/>
    <x v="11"/>
    <s v="cod"/>
    <n v="918894"/>
    <n v="0.91525129982668973"/>
    <x v="0"/>
  </r>
  <r>
    <s v="ODR5052725903y"/>
    <s v="C629303L"/>
    <x v="250"/>
    <s v="P446106"/>
    <n v="8352"/>
    <n v="12"/>
    <n v="1002240"/>
    <n v="0"/>
    <n v="1002240"/>
    <n v="1"/>
    <x v="0"/>
    <n v="0"/>
    <n v="1"/>
    <d v="2022-02-04T00:00:00"/>
    <x v="1894"/>
    <n v="83520"/>
    <n v="6322"/>
    <x v="11"/>
    <s v="cod"/>
    <n v="926376"/>
    <n v="0.9243055555555556"/>
    <x v="0"/>
  </r>
  <r>
    <s v="ODR1862549285t"/>
    <s v="C565100L"/>
    <x v="105"/>
    <s v="P747058"/>
    <n v="100050"/>
    <n v="1"/>
    <n v="1000500"/>
    <n v="0"/>
    <n v="1000500"/>
    <n v="1"/>
    <x v="0"/>
    <n v="0"/>
    <n v="1"/>
    <d v="2022-05-07T00:00:00"/>
    <x v="2287"/>
    <n v="1000500"/>
    <n v="85028"/>
    <x v="6"/>
    <s v="cod"/>
    <n v="915472"/>
    <n v="0.91501449275362323"/>
    <x v="2"/>
  </r>
  <r>
    <s v="ODR6400164778i"/>
    <s v="C580092L"/>
    <x v="389"/>
    <s v="P788833"/>
    <n v="100050"/>
    <n v="1"/>
    <n v="1000500"/>
    <n v="0"/>
    <n v="1000500"/>
    <n v="1"/>
    <x v="0"/>
    <n v="0"/>
    <n v="1"/>
    <d v="2021-08-06T00:00:00"/>
    <x v="2288"/>
    <n v="1000500"/>
    <n v="77024"/>
    <x v="0"/>
    <s v="cod"/>
    <n v="923476"/>
    <n v="0.92301449275362324"/>
    <x v="2"/>
  </r>
  <r>
    <s v="ODR9942344839z"/>
    <s v="C668740L"/>
    <x v="105"/>
    <s v="P107804"/>
    <n v="49880"/>
    <n v="2"/>
    <n v="997600"/>
    <n v="0"/>
    <n v="997600"/>
    <n v="1"/>
    <x v="0"/>
    <n v="1"/>
    <n v="1"/>
    <d v="2022-08-18T00:00:00"/>
    <x v="2289"/>
    <n v="437900"/>
    <n v="28014"/>
    <x v="0"/>
    <s v="cod"/>
    <n v="941572"/>
    <n v="0.94383720930232562"/>
    <x v="0"/>
  </r>
  <r>
    <s v="ODR3777072247a"/>
    <s v="C464239L"/>
    <x v="161"/>
    <s v="P604177"/>
    <n v="49880"/>
    <n v="2"/>
    <n v="997600"/>
    <n v="0"/>
    <n v="997600"/>
    <n v="1"/>
    <x v="0"/>
    <n v="0"/>
    <n v="1"/>
    <d v="2021-10-09T00:00:00"/>
    <x v="2290"/>
    <n v="498800"/>
    <n v="29928"/>
    <x v="5"/>
    <s v="cod"/>
    <n v="937744"/>
    <n v="0.94"/>
    <x v="0"/>
  </r>
  <r>
    <s v="ODR6469287029l"/>
    <s v="C576787L"/>
    <x v="18"/>
    <s v="P965272"/>
    <n v="99644"/>
    <n v="1"/>
    <n v="996440"/>
    <n v="0"/>
    <n v="996440"/>
    <n v="1"/>
    <x v="0"/>
    <n v="1"/>
    <n v="1"/>
    <d v="2022-06-20T00:00:00"/>
    <x v="2291"/>
    <n v="996440"/>
    <n v="73718"/>
    <x v="0"/>
    <s v="cod"/>
    <n v="922722"/>
    <n v="0.92601862630966236"/>
    <x v="2"/>
  </r>
  <r>
    <s v="ODR6802935613g"/>
    <s v="C152073L"/>
    <x v="12"/>
    <s v="P129115"/>
    <n v="99302"/>
    <n v="1"/>
    <n v="993024"/>
    <n v="0"/>
    <n v="993024"/>
    <n v="1"/>
    <x v="1"/>
    <n v="0"/>
    <n v="4"/>
    <d v="2022-05-15T00:00:00"/>
    <x v="2292"/>
    <n v="993024"/>
    <n v="75458"/>
    <x v="5"/>
    <s v="Payaxis"/>
    <n v="917566"/>
    <n v="0.9240119070636762"/>
    <x v="2"/>
  </r>
  <r>
    <s v="ODR7815728567x"/>
    <s v="C259307L"/>
    <x v="11"/>
    <s v="P129115"/>
    <n v="99302"/>
    <n v="1"/>
    <n v="993024"/>
    <n v="0"/>
    <n v="993024"/>
    <n v="1"/>
    <x v="0"/>
    <n v="0"/>
    <n v="1"/>
    <d v="2022-04-02T00:00:00"/>
    <x v="2292"/>
    <n v="993024"/>
    <n v="75458"/>
    <x v="5"/>
    <s v="cod"/>
    <n v="917566"/>
    <n v="0.9240119070636762"/>
    <x v="2"/>
  </r>
  <r>
    <s v="ODR7942267807f"/>
    <s v="C229988L"/>
    <x v="146"/>
    <s v="P129115"/>
    <n v="99302"/>
    <n v="1"/>
    <n v="993024"/>
    <n v="0"/>
    <n v="993024"/>
    <n v="1"/>
    <x v="0"/>
    <n v="0"/>
    <n v="1"/>
    <d v="2021-09-23T00:00:00"/>
    <x v="2292"/>
    <n v="993024"/>
    <n v="75458"/>
    <x v="5"/>
    <s v="cod"/>
    <n v="917566"/>
    <n v="0.9240119070636762"/>
    <x v="2"/>
  </r>
  <r>
    <s v="ODR9911823801w"/>
    <s v="C259307L"/>
    <x v="133"/>
    <s v="P747548"/>
    <n v="99296"/>
    <n v="1"/>
    <n v="992960"/>
    <n v="0"/>
    <n v="992960"/>
    <n v="1"/>
    <x v="0"/>
    <n v="0"/>
    <n v="1"/>
    <d v="2022-04-02T00:00:00"/>
    <x v="2293"/>
    <n v="992960"/>
    <n v="76444"/>
    <x v="5"/>
    <s v="cod"/>
    <n v="916516"/>
    <n v="0.92301401869158883"/>
    <x v="2"/>
  </r>
  <r>
    <s v="ODR1385479083z"/>
    <s v="C162721L"/>
    <x v="339"/>
    <s v="P172346"/>
    <n v="99006"/>
    <n v="1"/>
    <n v="990060"/>
    <n v="0"/>
    <n v="990060"/>
    <n v="1"/>
    <x v="0"/>
    <n v="1"/>
    <n v="1"/>
    <d v="2021-07-26T00:00:00"/>
    <x v="2294"/>
    <n v="990060"/>
    <n v="64322"/>
    <x v="14"/>
    <s v="cod"/>
    <n v="925738"/>
    <n v="0.93503222026947863"/>
    <x v="2"/>
  </r>
  <r>
    <s v="ODR1123439651p"/>
    <s v="C218108L"/>
    <x v="386"/>
    <s v="P451463"/>
    <n v="98600"/>
    <n v="1"/>
    <n v="986000"/>
    <n v="0"/>
    <n v="986000"/>
    <n v="1"/>
    <x v="0"/>
    <n v="1"/>
    <n v="1"/>
    <d v="2021-11-08T00:00:00"/>
    <x v="2150"/>
    <n v="928000"/>
    <n v="68672"/>
    <x v="6"/>
    <s v="cod"/>
    <n v="917328"/>
    <n v="0.9303529411764706"/>
    <x v="2"/>
  </r>
  <r>
    <s v="ODR8970053373t"/>
    <s v="C482397L"/>
    <x v="26"/>
    <s v="P141714"/>
    <n v="49300"/>
    <n v="2"/>
    <n v="986000"/>
    <n v="0"/>
    <n v="986000"/>
    <n v="1"/>
    <x v="0"/>
    <n v="1"/>
    <n v="1"/>
    <d v="2022-06-14T00:00:00"/>
    <x v="750"/>
    <n v="493000"/>
    <n v="35496"/>
    <x v="6"/>
    <s v="cod"/>
    <n v="915008"/>
    <n v="0.92800000000000005"/>
    <x v="0"/>
  </r>
  <r>
    <s v="ODR6625074737w"/>
    <s v="C505515L"/>
    <x v="292"/>
    <s v="P213930"/>
    <n v="98600"/>
    <n v="1"/>
    <n v="986000"/>
    <n v="0"/>
    <n v="986000"/>
    <n v="1"/>
    <x v="0"/>
    <n v="0"/>
    <n v="1"/>
    <d v="2021-07-28T00:00:00"/>
    <x v="2295"/>
    <n v="986000"/>
    <n v="70992"/>
    <x v="14"/>
    <s v="cod"/>
    <n v="915008"/>
    <n v="0.92800000000000005"/>
    <x v="2"/>
  </r>
  <r>
    <s v="ODR5364666303c"/>
    <s v="C770987L"/>
    <x v="314"/>
    <s v="P970458"/>
    <n v="98600"/>
    <n v="1"/>
    <n v="986000"/>
    <n v="0"/>
    <n v="986000"/>
    <n v="1"/>
    <x v="0"/>
    <n v="1"/>
    <n v="1"/>
    <d v="2021-12-13T00:00:00"/>
    <x v="2296"/>
    <n v="887400"/>
    <n v="55854"/>
    <x v="14"/>
    <s v="cod"/>
    <n v="930146"/>
    <n v="0.94335294117647062"/>
    <x v="2"/>
  </r>
  <r>
    <s v="ODR5991628261h"/>
    <s v="C987729L"/>
    <x v="104"/>
    <s v="P406900"/>
    <n v="98600"/>
    <n v="1"/>
    <n v="986000"/>
    <n v="0"/>
    <n v="986000"/>
    <n v="1"/>
    <x v="0"/>
    <n v="1"/>
    <n v="1"/>
    <d v="2022-08-09T00:00:00"/>
    <x v="2297"/>
    <n v="986000"/>
    <n v="74936"/>
    <x v="14"/>
    <s v="cod"/>
    <n v="911064"/>
    <n v="0.92400000000000004"/>
    <x v="2"/>
  </r>
  <r>
    <s v="ODR2217157888j"/>
    <s v="C914093L"/>
    <x v="379"/>
    <s v="P495211"/>
    <n v="4930"/>
    <n v="20"/>
    <n v="986000"/>
    <n v="0"/>
    <n v="986000"/>
    <n v="1"/>
    <x v="0"/>
    <n v="1"/>
    <n v="1"/>
    <d v="2021-07-04T00:00:00"/>
    <x v="67"/>
    <n v="49300"/>
    <n v="3712"/>
    <x v="11"/>
    <s v="cod"/>
    <n v="911760"/>
    <n v="0.92470588235294116"/>
    <x v="0"/>
  </r>
  <r>
    <s v="ODR3064433424i"/>
    <s v="C528921L"/>
    <x v="134"/>
    <s v="P447878"/>
    <n v="24650"/>
    <n v="4"/>
    <n v="986000"/>
    <n v="0"/>
    <n v="986000"/>
    <n v="1"/>
    <x v="0"/>
    <n v="0"/>
    <n v="1"/>
    <d v="2021-12-20T00:00:00"/>
    <x v="170"/>
    <n v="246500"/>
    <n v="19952"/>
    <x v="11"/>
    <s v="cod"/>
    <n v="906192"/>
    <n v="0.91905882352941182"/>
    <x v="0"/>
  </r>
  <r>
    <s v="ODR2061697531x"/>
    <s v="C851730L"/>
    <x v="398"/>
    <s v="P245258"/>
    <n v="98542"/>
    <n v="1"/>
    <n v="985420"/>
    <n v="0"/>
    <n v="985420"/>
    <n v="1"/>
    <x v="0"/>
    <n v="0"/>
    <n v="1"/>
    <d v="2021-09-18T00:00:00"/>
    <x v="2298"/>
    <n v="620020"/>
    <n v="54520"/>
    <x v="10"/>
    <s v="cod"/>
    <n v="930900"/>
    <n v="0.94467333725721014"/>
    <x v="0"/>
  </r>
  <r>
    <s v="ODR7121951392t"/>
    <s v="C642945L"/>
    <x v="399"/>
    <s v="P245258"/>
    <n v="98542"/>
    <n v="1"/>
    <n v="985420"/>
    <n v="0"/>
    <n v="985420"/>
    <n v="1"/>
    <x v="0"/>
    <n v="0"/>
    <n v="1"/>
    <d v="2021-08-26T00:00:00"/>
    <x v="2298"/>
    <n v="620020"/>
    <n v="54520"/>
    <x v="10"/>
    <s v="cod"/>
    <n v="930900"/>
    <n v="0.94467333725721014"/>
    <x v="0"/>
  </r>
  <r>
    <s v="ODR6059973926l"/>
    <s v="C272191L"/>
    <x v="157"/>
    <s v="P245258"/>
    <n v="98542"/>
    <n v="1"/>
    <n v="985420"/>
    <n v="0"/>
    <n v="985420"/>
    <n v="1"/>
    <x v="0"/>
    <n v="1"/>
    <n v="1"/>
    <d v="2021-11-21T00:00:00"/>
    <x v="2298"/>
    <n v="620020"/>
    <n v="54520"/>
    <x v="10"/>
    <s v="cod"/>
    <n v="930900"/>
    <n v="0.94467333725721014"/>
    <x v="0"/>
  </r>
  <r>
    <s v="ODR3242385269l"/>
    <s v="C645164L"/>
    <x v="242"/>
    <s v="P434157"/>
    <n v="98542"/>
    <n v="1"/>
    <n v="985420"/>
    <n v="0"/>
    <n v="985420"/>
    <n v="1"/>
    <x v="0"/>
    <n v="0"/>
    <n v="1"/>
    <d v="2021-08-27T00:00:00"/>
    <x v="2299"/>
    <n v="753420"/>
    <n v="66294"/>
    <x v="6"/>
    <s v="cod"/>
    <n v="919126"/>
    <n v="0.93272513243084165"/>
    <x v="2"/>
  </r>
  <r>
    <s v="ODR7015071479e"/>
    <s v="C373264L"/>
    <x v="136"/>
    <s v="P374004"/>
    <n v="98542"/>
    <n v="1"/>
    <n v="985420"/>
    <n v="0"/>
    <n v="985420"/>
    <n v="1"/>
    <x v="0"/>
    <n v="1"/>
    <n v="1"/>
    <d v="2022-02-17T00:00:00"/>
    <x v="2300"/>
    <n v="985420"/>
    <n v="70934"/>
    <x v="6"/>
    <s v="cod"/>
    <n v="914486"/>
    <n v="0.92801648028251915"/>
    <x v="2"/>
  </r>
  <r>
    <s v="ODR9182698951d"/>
    <s v="C944883L"/>
    <x v="273"/>
    <s v="P350176"/>
    <n v="98542"/>
    <n v="1"/>
    <n v="985420"/>
    <n v="0"/>
    <n v="985420"/>
    <n v="1"/>
    <x v="0"/>
    <n v="1"/>
    <n v="1"/>
    <d v="2021-07-01T00:00:00"/>
    <x v="2301"/>
    <n v="985420"/>
    <n v="68962"/>
    <x v="8"/>
    <s v="cod"/>
    <n v="916458"/>
    <n v="0.9300176574455562"/>
    <x v="2"/>
  </r>
  <r>
    <s v="ODR9852689996a"/>
    <s v="C717679L"/>
    <x v="64"/>
    <s v="P186555"/>
    <n v="98542"/>
    <n v="1"/>
    <n v="985420"/>
    <n v="0"/>
    <n v="985420"/>
    <n v="1"/>
    <x v="0"/>
    <n v="1"/>
    <n v="1"/>
    <d v="2021-10-13T00:00:00"/>
    <x v="2103"/>
    <n v="904800"/>
    <n v="66004"/>
    <x v="14"/>
    <s v="cod"/>
    <n v="919416"/>
    <n v="0.93301942319011189"/>
    <x v="2"/>
  </r>
  <r>
    <s v="ODR5061464867i"/>
    <s v="C780754L"/>
    <x v="312"/>
    <s v="P713037"/>
    <n v="98542"/>
    <n v="1"/>
    <n v="985420"/>
    <n v="0"/>
    <n v="985420"/>
    <n v="1"/>
    <x v="0"/>
    <n v="1"/>
    <n v="1"/>
    <d v="2022-08-25T00:00:00"/>
    <x v="2259"/>
    <n v="985420"/>
    <n v="66004"/>
    <x v="14"/>
    <s v="cod"/>
    <n v="919416"/>
    <n v="0.93301942319011189"/>
    <x v="2"/>
  </r>
  <r>
    <s v="ODR5671175177e"/>
    <s v="C715899L"/>
    <x v="302"/>
    <s v="P713037"/>
    <n v="98542"/>
    <n v="1"/>
    <n v="985420"/>
    <n v="0"/>
    <n v="985420"/>
    <n v="1"/>
    <x v="0"/>
    <n v="1"/>
    <n v="1"/>
    <d v="2022-06-26T00:00:00"/>
    <x v="2259"/>
    <n v="985420"/>
    <n v="66004"/>
    <x v="14"/>
    <s v="cod"/>
    <n v="919416"/>
    <n v="0.93301942319011189"/>
    <x v="2"/>
  </r>
  <r>
    <s v="ODR8302299789k"/>
    <s v="C487528L"/>
    <x v="41"/>
    <s v="P802496"/>
    <n v="98310"/>
    <n v="1"/>
    <n v="983100"/>
    <n v="0"/>
    <n v="983100"/>
    <n v="1"/>
    <x v="0"/>
    <n v="1"/>
    <n v="3"/>
    <d v="2022-02-22T00:00:00"/>
    <x v="2302"/>
    <n v="983100"/>
    <n v="73718"/>
    <x v="13"/>
    <s v="customercredit"/>
    <n v="909382"/>
    <n v="0.92501474926253691"/>
    <x v="2"/>
  </r>
  <r>
    <s v="ODR4600237447v"/>
    <s v="C162016L"/>
    <x v="381"/>
    <s v="P603122"/>
    <n v="98310"/>
    <n v="1"/>
    <n v="983100"/>
    <n v="0"/>
    <n v="983100"/>
    <n v="1"/>
    <x v="0"/>
    <n v="0"/>
    <n v="7"/>
    <d v="2022-04-27T00:00:00"/>
    <x v="2303"/>
    <n v="983100"/>
    <n v="81548"/>
    <x v="14"/>
    <s v="Easypay"/>
    <n v="901552"/>
    <n v="0.91705014749262537"/>
    <x v="2"/>
  </r>
  <r>
    <s v="ODR3535948711c"/>
    <s v="C131307L"/>
    <x v="408"/>
    <s v="P810561"/>
    <n v="98310"/>
    <n v="1"/>
    <n v="983100"/>
    <n v="0"/>
    <n v="983100"/>
    <n v="1"/>
    <x v="0"/>
    <n v="1"/>
    <n v="12"/>
    <d v="2021-07-09T00:00:00"/>
    <x v="2304"/>
    <n v="983100"/>
    <n v="75690"/>
    <x v="12"/>
    <s v="internetbanking"/>
    <n v="907410"/>
    <n v="0.92300884955752216"/>
    <x v="2"/>
  </r>
  <r>
    <s v="ODR3905565270i"/>
    <s v="C823189L"/>
    <x v="390"/>
    <s v="P643639"/>
    <n v="98020"/>
    <n v="1"/>
    <n v="980200"/>
    <n v="0"/>
    <n v="980200"/>
    <n v="1"/>
    <x v="0"/>
    <n v="1"/>
    <n v="1"/>
    <d v="2021-07-16T00:00:00"/>
    <x v="2305"/>
    <n v="980200"/>
    <n v="88218"/>
    <x v="0"/>
    <s v="cod"/>
    <n v="891982"/>
    <n v="0.91"/>
    <x v="2"/>
  </r>
  <r>
    <s v="ODR9143014821t"/>
    <s v="C823189L"/>
    <x v="123"/>
    <s v="P423359"/>
    <n v="98020"/>
    <n v="1"/>
    <n v="980200"/>
    <n v="0"/>
    <n v="980200"/>
    <n v="1"/>
    <x v="0"/>
    <n v="1"/>
    <n v="1"/>
    <d v="2021-07-16T00:00:00"/>
    <x v="2306"/>
    <n v="980200"/>
    <n v="78416"/>
    <x v="0"/>
    <s v="cod"/>
    <n v="901784"/>
    <n v="0.92"/>
    <x v="2"/>
  </r>
  <r>
    <s v="ODR9941234868r"/>
    <s v="C631361L"/>
    <x v="287"/>
    <s v="P979100"/>
    <n v="97672"/>
    <n v="1"/>
    <n v="976720"/>
    <n v="0"/>
    <n v="976720"/>
    <n v="1"/>
    <x v="0"/>
    <n v="1"/>
    <n v="1"/>
    <d v="2021-07-15T00:00:00"/>
    <x v="2307"/>
    <n v="976720"/>
    <n v="69310"/>
    <x v="3"/>
    <s v="cod"/>
    <n v="907410"/>
    <n v="0.92903800475059384"/>
    <x v="2"/>
  </r>
  <r>
    <s v="ODR7976845035l"/>
    <s v="C985421L"/>
    <x v="374"/>
    <s v="P603396"/>
    <n v="48720"/>
    <n v="2"/>
    <n v="974400"/>
    <n v="0"/>
    <n v="974400"/>
    <n v="1"/>
    <x v="0"/>
    <n v="1"/>
    <n v="1"/>
    <d v="2021-08-27T00:00:00"/>
    <x v="2308"/>
    <n v="487200"/>
    <n v="37990"/>
    <x v="14"/>
    <s v="cod"/>
    <n v="898420"/>
    <n v="0.92202380952380958"/>
    <x v="0"/>
  </r>
  <r>
    <s v="ODR6825838820b"/>
    <s v="C307564L"/>
    <x v="319"/>
    <s v="P972295"/>
    <n v="97440"/>
    <n v="1"/>
    <n v="974400"/>
    <n v="0"/>
    <n v="974400"/>
    <n v="1"/>
    <x v="0"/>
    <n v="0"/>
    <n v="1"/>
    <d v="2021-09-15T00:00:00"/>
    <x v="2309"/>
    <n v="974400"/>
    <n v="86710"/>
    <x v="14"/>
    <s v="cod"/>
    <n v="887690"/>
    <n v="0.91101190476190474"/>
    <x v="2"/>
  </r>
  <r>
    <s v="ODR3184483243l"/>
    <s v="C910180L"/>
    <x v="293"/>
    <s v="P264265"/>
    <n v="97440"/>
    <n v="1"/>
    <n v="974400"/>
    <n v="0"/>
    <n v="974400"/>
    <n v="1"/>
    <x v="0"/>
    <n v="0"/>
    <n v="3"/>
    <d v="2021-12-09T00:00:00"/>
    <x v="2310"/>
    <n v="974400"/>
    <n v="72094"/>
    <x v="14"/>
    <s v="customercredit"/>
    <n v="902306"/>
    <n v="0.92601190476190476"/>
    <x v="2"/>
  </r>
  <r>
    <s v="ODR1138415240o"/>
    <s v="C845061L"/>
    <x v="102"/>
    <s v="P838471"/>
    <n v="96570"/>
    <n v="1"/>
    <n v="965700"/>
    <n v="0"/>
    <n v="965700"/>
    <n v="1"/>
    <x v="0"/>
    <n v="1"/>
    <n v="1"/>
    <d v="2021-11-23T00:00:00"/>
    <x v="2311"/>
    <n v="965700"/>
    <n v="74356"/>
    <x v="5"/>
    <s v="cod"/>
    <n v="891344"/>
    <n v="0.92300300300300298"/>
    <x v="2"/>
  </r>
  <r>
    <s v="ODR8168836343k"/>
    <s v="C680109L"/>
    <x v="76"/>
    <s v="P175191"/>
    <n v="96570"/>
    <n v="1"/>
    <n v="965700"/>
    <n v="0"/>
    <n v="965700"/>
    <n v="1"/>
    <x v="0"/>
    <n v="1"/>
    <n v="1"/>
    <d v="2022-02-05T00:00:00"/>
    <x v="2312"/>
    <n v="965700"/>
    <n v="63684"/>
    <x v="5"/>
    <s v="cod"/>
    <n v="902016"/>
    <n v="0.93405405405405406"/>
    <x v="2"/>
  </r>
  <r>
    <s v="ODR3629683400n"/>
    <s v="C631417L"/>
    <x v="332"/>
    <s v="P888832"/>
    <n v="96570"/>
    <n v="1"/>
    <n v="965700"/>
    <n v="0"/>
    <n v="965700"/>
    <n v="1"/>
    <x v="1"/>
    <n v="0"/>
    <n v="7"/>
    <d v="2022-03-07T00:00:00"/>
    <x v="2313"/>
    <n v="965700"/>
    <n v="80098"/>
    <x v="5"/>
    <s v="Easypay"/>
    <n v="885602"/>
    <n v="0.91705705705705709"/>
    <x v="2"/>
  </r>
  <r>
    <s v="ODR9088742465l"/>
    <s v="C188782L"/>
    <x v="187"/>
    <s v="P176799"/>
    <n v="96553"/>
    <n v="1"/>
    <n v="965526"/>
    <n v="0"/>
    <n v="965526"/>
    <n v="1"/>
    <x v="0"/>
    <n v="1"/>
    <n v="1"/>
    <d v="2021-07-20T00:00:00"/>
    <x v="2314"/>
    <n v="965526"/>
    <n v="71398"/>
    <x v="12"/>
    <s v="cod"/>
    <n v="894128"/>
    <n v="0.92605274223583833"/>
    <x v="2"/>
  </r>
  <r>
    <s v="ODR7034685139t"/>
    <s v="C188782L"/>
    <x v="360"/>
    <s v="P176799"/>
    <n v="96553"/>
    <n v="1"/>
    <n v="965526"/>
    <n v="0"/>
    <n v="965526"/>
    <n v="1"/>
    <x v="0"/>
    <n v="0"/>
    <n v="1"/>
    <d v="2021-07-20T00:00:00"/>
    <x v="2314"/>
    <n v="965526"/>
    <n v="71398"/>
    <x v="12"/>
    <s v="cod"/>
    <n v="894128"/>
    <n v="0.92605274223583833"/>
    <x v="2"/>
  </r>
  <r>
    <s v="ODR1458978107m"/>
    <s v="C848357L"/>
    <x v="161"/>
    <s v="P431327"/>
    <n v="96280"/>
    <n v="1"/>
    <n v="962800"/>
    <n v="0"/>
    <n v="962800"/>
    <n v="1"/>
    <x v="0"/>
    <n v="1"/>
    <n v="3"/>
    <d v="2021-07-02T00:00:00"/>
    <x v="2315"/>
    <n v="927420"/>
    <n v="66758"/>
    <x v="10"/>
    <s v="customercredit"/>
    <n v="896042"/>
    <n v="0.9306626506024096"/>
    <x v="2"/>
  </r>
  <r>
    <s v="ODR4022584967q"/>
    <s v="C950055L"/>
    <x v="149"/>
    <s v="P431327"/>
    <n v="96280"/>
    <n v="1"/>
    <n v="962800"/>
    <n v="0"/>
    <n v="962800"/>
    <n v="1"/>
    <x v="0"/>
    <n v="1"/>
    <n v="1"/>
    <d v="2021-07-08T00:00:00"/>
    <x v="2315"/>
    <n v="927420"/>
    <n v="66758"/>
    <x v="10"/>
    <s v="cod"/>
    <n v="896042"/>
    <n v="0.9306626506024096"/>
    <x v="2"/>
  </r>
  <r>
    <s v="ODR3840037819w"/>
    <s v="C283648L"/>
    <x v="215"/>
    <s v="P869633"/>
    <n v="48024"/>
    <n v="2"/>
    <n v="960480"/>
    <n v="0"/>
    <n v="960480"/>
    <n v="1"/>
    <x v="0"/>
    <n v="0"/>
    <n v="1"/>
    <d v="2022-01-16T00:00:00"/>
    <x v="2316"/>
    <n v="480240"/>
    <n v="31204"/>
    <x v="0"/>
    <s v="cod"/>
    <n v="898072"/>
    <n v="0.93502415458937194"/>
    <x v="0"/>
  </r>
  <r>
    <s v="ODR3050928062h"/>
    <s v="C755258L"/>
    <x v="290"/>
    <s v="P915427"/>
    <n v="48024"/>
    <n v="2"/>
    <n v="960480"/>
    <n v="0"/>
    <n v="960480"/>
    <n v="1"/>
    <x v="0"/>
    <n v="1"/>
    <n v="1"/>
    <d v="2022-01-22T00:00:00"/>
    <x v="2317"/>
    <n v="480240"/>
    <n v="35032"/>
    <x v="0"/>
    <s v="cod"/>
    <n v="890416"/>
    <n v="0.92705314009661832"/>
    <x v="0"/>
  </r>
  <r>
    <s v="ODR4083870866t"/>
    <s v="C639287L"/>
    <x v="192"/>
    <s v="P351936"/>
    <n v="95932"/>
    <n v="1"/>
    <n v="959320"/>
    <n v="0"/>
    <n v="959320"/>
    <n v="1"/>
    <x v="0"/>
    <n v="1"/>
    <n v="1"/>
    <d v="2021-08-12T00:00:00"/>
    <x v="2318"/>
    <n v="959320"/>
    <n v="67106"/>
    <x v="0"/>
    <s v="cod"/>
    <n v="892214"/>
    <n v="0.93004836759371223"/>
    <x v="2"/>
  </r>
  <r>
    <s v="ODR9435321804u"/>
    <s v="C487004L"/>
    <x v="114"/>
    <s v="P732481"/>
    <n v="95700"/>
    <n v="1"/>
    <n v="957000"/>
    <n v="0"/>
    <n v="957000"/>
    <n v="1"/>
    <x v="0"/>
    <n v="0"/>
    <n v="1"/>
    <d v="2021-10-08T00:00:00"/>
    <x v="2319"/>
    <n v="957000"/>
    <n v="59334"/>
    <x v="10"/>
    <s v="cod"/>
    <n v="897666"/>
    <n v="0.93799999999999994"/>
    <x v="2"/>
  </r>
  <r>
    <s v="ODR4305176774e"/>
    <s v="C214165L"/>
    <x v="92"/>
    <s v="P367646"/>
    <n v="95700"/>
    <n v="1"/>
    <n v="957000"/>
    <n v="0"/>
    <n v="957000"/>
    <n v="1"/>
    <x v="1"/>
    <n v="0"/>
    <n v="7"/>
    <d v="2022-06-16T00:00:00"/>
    <x v="2320"/>
    <n v="957000"/>
    <n v="81316"/>
    <x v="3"/>
    <s v="Easypay"/>
    <n v="875684"/>
    <n v="0.91503030303030308"/>
    <x v="2"/>
  </r>
  <r>
    <s v="ODR7098503457c"/>
    <s v="C923611L"/>
    <x v="345"/>
    <s v="P639901"/>
    <n v="95700"/>
    <n v="1"/>
    <n v="957000"/>
    <n v="0"/>
    <n v="957000"/>
    <n v="1"/>
    <x v="0"/>
    <n v="0"/>
    <n v="1"/>
    <d v="2021-10-21T00:00:00"/>
    <x v="2321"/>
    <n v="957000"/>
    <n v="65076"/>
    <x v="8"/>
    <s v="cod"/>
    <n v="891924"/>
    <n v="0.93200000000000005"/>
    <x v="2"/>
  </r>
  <r>
    <s v="ODR4607990243z"/>
    <s v="C765777L"/>
    <x v="102"/>
    <s v="P788894"/>
    <n v="95700"/>
    <n v="1"/>
    <n v="957000"/>
    <n v="0"/>
    <n v="957000"/>
    <n v="1"/>
    <x v="0"/>
    <n v="1"/>
    <n v="1"/>
    <d v="2022-06-05T00:00:00"/>
    <x v="2322"/>
    <n v="957000"/>
    <n v="75574"/>
    <x v="8"/>
    <s v="cod"/>
    <n v="881426"/>
    <n v="0.92103030303030298"/>
    <x v="2"/>
  </r>
  <r>
    <s v="ODR1218073082f"/>
    <s v="C139855L"/>
    <x v="280"/>
    <s v="P831319"/>
    <n v="95700"/>
    <n v="1"/>
    <n v="957000"/>
    <n v="0"/>
    <n v="957000"/>
    <n v="1"/>
    <x v="0"/>
    <n v="0"/>
    <n v="1"/>
    <d v="2021-07-09T00:00:00"/>
    <x v="2323"/>
    <n v="957000"/>
    <n v="64090"/>
    <x v="14"/>
    <s v="cod"/>
    <n v="892910"/>
    <n v="0.93303030303030299"/>
    <x v="2"/>
  </r>
  <r>
    <s v="ODR2844993575g"/>
    <s v="C331799L"/>
    <x v="236"/>
    <s v="P373014"/>
    <n v="31900"/>
    <n v="3"/>
    <n v="957000"/>
    <n v="0"/>
    <n v="957000"/>
    <n v="1"/>
    <x v="0"/>
    <n v="1"/>
    <n v="1"/>
    <d v="2021-08-26T00:00:00"/>
    <x v="2324"/>
    <n v="319000"/>
    <n v="20068"/>
    <x v="0"/>
    <s v="cod"/>
    <n v="896796"/>
    <n v="0.93709090909090909"/>
    <x v="0"/>
  </r>
  <r>
    <s v="ODR9639939509q"/>
    <s v="C168628L"/>
    <x v="93"/>
    <s v="P922144"/>
    <n v="95700"/>
    <n v="1"/>
    <n v="957000"/>
    <n v="0"/>
    <n v="957000"/>
    <n v="1"/>
    <x v="0"/>
    <n v="1"/>
    <n v="1"/>
    <d v="2022-03-06T00:00:00"/>
    <x v="2325"/>
    <n v="957000"/>
    <n v="64090"/>
    <x v="12"/>
    <s v="cod"/>
    <n v="892910"/>
    <n v="0.93303030303030299"/>
    <x v="2"/>
  </r>
  <r>
    <s v="ODR6654072422t"/>
    <s v="C435250L"/>
    <x v="369"/>
    <s v="P274768"/>
    <n v="9570"/>
    <n v="10"/>
    <n v="957000"/>
    <n v="0"/>
    <n v="957000"/>
    <n v="1"/>
    <x v="0"/>
    <n v="1"/>
    <n v="1"/>
    <d v="2022-05-28T00:00:00"/>
    <x v="173"/>
    <n v="95700"/>
    <n v="6090"/>
    <x v="11"/>
    <s v="cod"/>
    <n v="896100"/>
    <n v="0.9363636363636364"/>
    <x v="0"/>
  </r>
  <r>
    <s v="ODR4059481682p"/>
    <s v="C412936L"/>
    <x v="252"/>
    <s v="P687135"/>
    <n v="31900"/>
    <n v="3"/>
    <n v="957000"/>
    <n v="0"/>
    <n v="957000"/>
    <n v="1"/>
    <x v="0"/>
    <n v="1"/>
    <n v="1"/>
    <d v="2021-07-16T00:00:00"/>
    <x v="2326"/>
    <n v="319000"/>
    <n v="27724"/>
    <x v="11"/>
    <s v="cod"/>
    <n v="873828"/>
    <n v="0.91309090909090906"/>
    <x v="0"/>
  </r>
  <r>
    <s v="ODR8168732377y"/>
    <s v="C702521L"/>
    <x v="98"/>
    <s v="P274768"/>
    <n v="9570"/>
    <n v="10"/>
    <n v="957000"/>
    <n v="0"/>
    <n v="957000"/>
    <n v="1"/>
    <x v="1"/>
    <n v="0"/>
    <n v="7"/>
    <d v="2021-09-08T00:00:00"/>
    <x v="173"/>
    <n v="95700"/>
    <n v="6090"/>
    <x v="11"/>
    <s v="Easypay"/>
    <n v="896100"/>
    <n v="0.9363636363636364"/>
    <x v="0"/>
  </r>
  <r>
    <s v="ODR6173824892m"/>
    <s v="C890940L"/>
    <x v="166"/>
    <s v="P274768"/>
    <n v="9570"/>
    <n v="10"/>
    <n v="957000"/>
    <n v="0"/>
    <n v="957000"/>
    <n v="1"/>
    <x v="0"/>
    <n v="1"/>
    <n v="1"/>
    <d v="2021-09-28T00:00:00"/>
    <x v="173"/>
    <n v="95700"/>
    <n v="6090"/>
    <x v="11"/>
    <s v="cod"/>
    <n v="896100"/>
    <n v="0.9363636363636364"/>
    <x v="0"/>
  </r>
  <r>
    <s v="ODR8148672588v"/>
    <s v="C375865L"/>
    <x v="103"/>
    <s v="P842526"/>
    <n v="47850"/>
    <n v="2"/>
    <n v="957000"/>
    <n v="0"/>
    <n v="957000"/>
    <n v="1"/>
    <x v="1"/>
    <n v="0"/>
    <n v="1"/>
    <d v="2022-07-20T00:00:00"/>
    <x v="1778"/>
    <n v="478500"/>
    <n v="30102"/>
    <x v="11"/>
    <s v="cod"/>
    <n v="896796"/>
    <n v="0.93709090909090909"/>
    <x v="0"/>
  </r>
  <r>
    <s v="ODR3135792449x"/>
    <s v="C890087L"/>
    <x v="73"/>
    <s v="P842526"/>
    <n v="47850"/>
    <n v="2"/>
    <n v="957000"/>
    <n v="0"/>
    <n v="957000"/>
    <n v="1"/>
    <x v="1"/>
    <n v="0"/>
    <n v="1"/>
    <d v="2022-06-10T00:00:00"/>
    <x v="1778"/>
    <n v="478500"/>
    <n v="30102"/>
    <x v="11"/>
    <s v="cod"/>
    <n v="896796"/>
    <n v="0.93709090909090909"/>
    <x v="0"/>
  </r>
  <r>
    <s v="ODR9228060202s"/>
    <s v="C799968L"/>
    <x v="256"/>
    <s v="P504954"/>
    <n v="95700"/>
    <n v="1"/>
    <n v="957000"/>
    <n v="0"/>
    <n v="957000"/>
    <n v="1"/>
    <x v="0"/>
    <n v="1"/>
    <n v="1"/>
    <d v="2022-03-05T00:00:00"/>
    <x v="2327"/>
    <n v="957000"/>
    <n v="74646"/>
    <x v="5"/>
    <s v="cod"/>
    <n v="882354"/>
    <n v="0.92200000000000004"/>
    <x v="2"/>
  </r>
  <r>
    <s v="ODR3205025920k"/>
    <s v="C503253L"/>
    <x v="352"/>
    <s v="P580686"/>
    <n v="95642"/>
    <n v="1"/>
    <n v="956420"/>
    <n v="0"/>
    <n v="956420"/>
    <n v="1"/>
    <x v="0"/>
    <n v="1"/>
    <n v="1"/>
    <d v="2021-07-22T00:00:00"/>
    <x v="2328"/>
    <n v="956420"/>
    <n v="77430"/>
    <x v="14"/>
    <s v="cod"/>
    <n v="878990"/>
    <n v="0.91904184354154028"/>
    <x v="2"/>
  </r>
  <r>
    <s v="ODR2440113194f"/>
    <s v="C823301L"/>
    <x v="21"/>
    <s v="P658885"/>
    <n v="95642"/>
    <n v="1"/>
    <n v="956420"/>
    <n v="0"/>
    <n v="956420"/>
    <n v="1"/>
    <x v="0"/>
    <n v="1"/>
    <n v="1"/>
    <d v="2021-08-08T00:00:00"/>
    <x v="2329"/>
    <n v="956420"/>
    <n v="64032"/>
    <x v="14"/>
    <s v="cod"/>
    <n v="892388"/>
    <n v="0.93305033353547606"/>
    <x v="2"/>
  </r>
  <r>
    <s v="ODR1787864027b"/>
    <s v="C862619L"/>
    <x v="348"/>
    <s v="P767337"/>
    <n v="95526"/>
    <n v="1"/>
    <n v="955260"/>
    <n v="0"/>
    <n v="955260"/>
    <n v="1"/>
    <x v="0"/>
    <n v="1"/>
    <n v="1"/>
    <d v="2022-03-03T00:00:00"/>
    <x v="2330"/>
    <n v="955260"/>
    <n v="64902"/>
    <x v="10"/>
    <s v="cod"/>
    <n v="890358"/>
    <n v="0.93205828779599276"/>
    <x v="2"/>
  </r>
  <r>
    <s v="ODR3309701757u"/>
    <s v="C421043L"/>
    <x v="407"/>
    <s v="P213930"/>
    <n v="47734"/>
    <n v="2"/>
    <n v="954680"/>
    <n v="0"/>
    <n v="954680"/>
    <n v="1"/>
    <x v="0"/>
    <n v="1"/>
    <n v="1"/>
    <d v="2021-07-05T00:00:00"/>
    <x v="2295"/>
    <n v="986000"/>
    <n v="70992"/>
    <x v="14"/>
    <s v="cod"/>
    <n v="812696"/>
    <n v="0.85127582017010939"/>
    <x v="2"/>
  </r>
  <r>
    <s v="ODR4491164393c"/>
    <s v="C634785L"/>
    <x v="284"/>
    <s v="P133789"/>
    <n v="95120"/>
    <n v="1"/>
    <n v="951200"/>
    <n v="0"/>
    <n v="951200"/>
    <n v="1"/>
    <x v="0"/>
    <n v="1"/>
    <n v="1"/>
    <d v="2021-11-15T00:00:00"/>
    <x v="2156"/>
    <n v="1160000"/>
    <n v="100920"/>
    <x v="14"/>
    <s v="cod"/>
    <n v="850280"/>
    <n v="0.89390243902439026"/>
    <x v="2"/>
  </r>
  <r>
    <s v="ODR6447350250a"/>
    <s v="C874037L"/>
    <x v="52"/>
    <s v="P133789"/>
    <n v="95120"/>
    <n v="1"/>
    <n v="951200"/>
    <n v="0"/>
    <n v="951200"/>
    <n v="1"/>
    <x v="0"/>
    <n v="1"/>
    <n v="1"/>
    <d v="2022-06-11T00:00:00"/>
    <x v="2156"/>
    <n v="1160000"/>
    <n v="100920"/>
    <x v="14"/>
    <s v="cod"/>
    <n v="850280"/>
    <n v="0.89390243902439026"/>
    <x v="2"/>
  </r>
  <r>
    <s v="ODR3256267381k"/>
    <s v="C388087L"/>
    <x v="34"/>
    <s v="P133789"/>
    <n v="95120"/>
    <n v="1"/>
    <n v="951200"/>
    <n v="0"/>
    <n v="951200"/>
    <n v="1"/>
    <x v="0"/>
    <n v="1"/>
    <n v="1"/>
    <d v="2022-01-04T00:00:00"/>
    <x v="2156"/>
    <n v="1160000"/>
    <n v="100920"/>
    <x v="14"/>
    <s v="cod"/>
    <n v="850280"/>
    <n v="0.89390243902439026"/>
    <x v="2"/>
  </r>
  <r>
    <s v="ODR8414314059c"/>
    <s v="C978527L"/>
    <x v="23"/>
    <s v="P198953"/>
    <n v="47560"/>
    <n v="2"/>
    <n v="951200"/>
    <n v="0"/>
    <n v="951200"/>
    <n v="1"/>
    <x v="1"/>
    <n v="0"/>
    <n v="7"/>
    <d v="2022-01-03T00:00:00"/>
    <x v="2331"/>
    <n v="489520"/>
    <n v="35728"/>
    <x v="11"/>
    <s v="Easypay"/>
    <n v="879744"/>
    <n v="0.92487804878048785"/>
    <x v="0"/>
  </r>
  <r>
    <s v="ODR8637943051z"/>
    <s v="C978527L"/>
    <x v="16"/>
    <s v="P198953"/>
    <n v="47560"/>
    <n v="2"/>
    <n v="951200"/>
    <n v="0"/>
    <n v="951200"/>
    <n v="1"/>
    <x v="1"/>
    <n v="0"/>
    <n v="6"/>
    <d v="2022-01-03T00:00:00"/>
    <x v="2331"/>
    <n v="489520"/>
    <n v="35728"/>
    <x v="11"/>
    <s v="easypay_voucher"/>
    <n v="879744"/>
    <n v="0.92487804878048785"/>
    <x v="0"/>
  </r>
  <r>
    <s v="ODR4747586121d"/>
    <s v="C447301L"/>
    <x v="364"/>
    <s v="P998934"/>
    <n v="94830"/>
    <n v="1"/>
    <n v="948300"/>
    <n v="0"/>
    <n v="948300"/>
    <n v="1"/>
    <x v="0"/>
    <n v="1"/>
    <n v="1"/>
    <d v="2021-10-03T00:00:00"/>
    <x v="2215"/>
    <n v="948300"/>
    <n v="56898"/>
    <x v="3"/>
    <s v="cod"/>
    <n v="891402"/>
    <n v="0.94"/>
    <x v="2"/>
  </r>
  <r>
    <s v="ODR8776644395a"/>
    <s v="C975828L"/>
    <x v="350"/>
    <s v="P496204"/>
    <n v="94250"/>
    <n v="1"/>
    <n v="942500"/>
    <n v="0"/>
    <n v="942500"/>
    <n v="1"/>
    <x v="0"/>
    <n v="1"/>
    <n v="1"/>
    <d v="2021-07-17T00:00:00"/>
    <x v="1940"/>
    <n v="527800"/>
    <n v="35322"/>
    <x v="8"/>
    <s v="cod"/>
    <n v="907178"/>
    <n v="0.96252307692307693"/>
    <x v="0"/>
  </r>
  <r>
    <s v="ODR2184592002e"/>
    <s v="C600734L"/>
    <x v="277"/>
    <s v="P683001"/>
    <n v="93960"/>
    <n v="1"/>
    <n v="939600"/>
    <n v="0"/>
    <n v="939600"/>
    <n v="1"/>
    <x v="0"/>
    <n v="1"/>
    <n v="1"/>
    <d v="2021-09-27T00:00:00"/>
    <x v="2332"/>
    <n v="946560"/>
    <n v="71920"/>
    <x v="2"/>
    <s v="cod"/>
    <n v="867680"/>
    <n v="0.92345679012345683"/>
    <x v="2"/>
  </r>
  <r>
    <s v="ODR9466533795v"/>
    <s v="C953155L"/>
    <x v="117"/>
    <s v="P950245"/>
    <n v="93960"/>
    <n v="1"/>
    <n v="939600"/>
    <n v="0"/>
    <n v="939600"/>
    <n v="1"/>
    <x v="1"/>
    <n v="0"/>
    <n v="8"/>
    <d v="2021-09-15T00:00:00"/>
    <x v="1467"/>
    <n v="710500"/>
    <n v="61770"/>
    <x v="8"/>
    <s v="ublcreditcard"/>
    <n v="877830"/>
    <n v="0.93425925925925923"/>
    <x v="2"/>
  </r>
  <r>
    <s v="ODR4082009800u"/>
    <s v="C179018L"/>
    <x v="174"/>
    <s v="P245851"/>
    <n v="31320"/>
    <n v="3"/>
    <n v="939600"/>
    <n v="0"/>
    <n v="939600"/>
    <n v="1"/>
    <x v="0"/>
    <n v="0"/>
    <n v="1"/>
    <d v="2021-07-14T00:00:00"/>
    <x v="2333"/>
    <n v="313200"/>
    <n v="24708"/>
    <x v="12"/>
    <s v="cod"/>
    <n v="865476"/>
    <n v="0.9211111111111111"/>
    <x v="0"/>
  </r>
  <r>
    <s v="ODR5629315206z"/>
    <s v="C179018L"/>
    <x v="221"/>
    <s v="P245851"/>
    <n v="31320"/>
    <n v="3"/>
    <n v="939600"/>
    <n v="0"/>
    <n v="939600"/>
    <n v="1"/>
    <x v="0"/>
    <n v="0"/>
    <n v="1"/>
    <d v="2021-07-14T00:00:00"/>
    <x v="2333"/>
    <n v="313200"/>
    <n v="24708"/>
    <x v="12"/>
    <s v="cod"/>
    <n v="865476"/>
    <n v="0.9211111111111111"/>
    <x v="0"/>
  </r>
  <r>
    <s v="ODR2650757092f"/>
    <s v="C448320L"/>
    <x v="362"/>
    <s v="P834446"/>
    <n v="93745"/>
    <n v="1"/>
    <n v="937454"/>
    <n v="0"/>
    <n v="937454"/>
    <n v="1"/>
    <x v="0"/>
    <n v="0"/>
    <n v="1"/>
    <d v="2021-07-20T00:00:00"/>
    <x v="2334"/>
    <n v="937454"/>
    <n v="84332"/>
    <x v="7"/>
    <s v="cod"/>
    <n v="853122"/>
    <n v="0.91004145270061254"/>
    <x v="2"/>
  </r>
  <r>
    <s v="ODR7407235451y"/>
    <s v="C196720L"/>
    <x v="29"/>
    <s v="P748889"/>
    <n v="93670"/>
    <n v="1"/>
    <n v="936700"/>
    <n v="0"/>
    <n v="936700"/>
    <n v="1"/>
    <x v="0"/>
    <n v="0"/>
    <n v="1"/>
    <d v="2021-07-23T00:00:00"/>
    <x v="2335"/>
    <n v="936700"/>
    <n v="58058"/>
    <x v="14"/>
    <s v="cod"/>
    <n v="878642"/>
    <n v="0.93801857585139314"/>
    <x v="2"/>
  </r>
  <r>
    <s v="ODR4664078097r"/>
    <s v="C256469L"/>
    <x v="108"/>
    <s v="P887411"/>
    <n v="46748"/>
    <n v="2"/>
    <n v="934960"/>
    <n v="0"/>
    <n v="934960"/>
    <n v="1"/>
    <x v="0"/>
    <n v="1"/>
    <n v="1"/>
    <d v="2022-02-09T00:00:00"/>
    <x v="2336"/>
    <n v="467480"/>
    <n v="32248"/>
    <x v="13"/>
    <s v="cod"/>
    <n v="870464"/>
    <n v="0.93101736972704718"/>
    <x v="0"/>
  </r>
  <r>
    <s v="ODR4290321561d"/>
    <s v="C958287L"/>
    <x v="276"/>
    <s v="P923712"/>
    <n v="92974"/>
    <n v="1"/>
    <n v="929740"/>
    <n v="0"/>
    <n v="929740"/>
    <n v="1"/>
    <x v="0"/>
    <n v="1"/>
    <n v="1"/>
    <d v="2021-07-15T00:00:00"/>
    <x v="2337"/>
    <n v="929740"/>
    <n v="80852"/>
    <x v="10"/>
    <s v="cod"/>
    <n v="848888"/>
    <n v="0.91303805364940738"/>
    <x v="2"/>
  </r>
  <r>
    <s v="ODR6756768031z"/>
    <s v="C525405L"/>
    <x v="206"/>
    <s v="P451463"/>
    <n v="92800"/>
    <n v="1"/>
    <n v="928000"/>
    <n v="0"/>
    <n v="928000"/>
    <n v="1"/>
    <x v="0"/>
    <n v="1"/>
    <n v="1"/>
    <d v="2021-07-24T00:00:00"/>
    <x v="2150"/>
    <n v="928000"/>
    <n v="68672"/>
    <x v="6"/>
    <s v="cod"/>
    <n v="859328"/>
    <n v="0.92600000000000005"/>
    <x v="2"/>
  </r>
  <r>
    <s v="ODR4507174797u"/>
    <s v="C485919L"/>
    <x v="172"/>
    <s v="P316230"/>
    <n v="92800"/>
    <n v="1"/>
    <n v="928000"/>
    <n v="0"/>
    <n v="928000"/>
    <n v="1"/>
    <x v="0"/>
    <n v="1"/>
    <n v="1"/>
    <d v="2021-07-19T00:00:00"/>
    <x v="1279"/>
    <n v="928000"/>
    <n v="68672"/>
    <x v="8"/>
    <s v="cod"/>
    <n v="859328"/>
    <n v="0.92600000000000005"/>
    <x v="2"/>
  </r>
  <r>
    <s v="ODR7026512589v"/>
    <s v="C825216L"/>
    <x v="152"/>
    <s v="P884993"/>
    <n v="92800"/>
    <n v="1"/>
    <n v="928000"/>
    <n v="0"/>
    <n v="928000"/>
    <n v="1"/>
    <x v="0"/>
    <n v="1"/>
    <n v="1"/>
    <d v="2021-07-10T00:00:00"/>
    <x v="2338"/>
    <n v="928000"/>
    <n v="74240"/>
    <x v="8"/>
    <s v="cod"/>
    <n v="853760"/>
    <n v="0.92"/>
    <x v="2"/>
  </r>
  <r>
    <s v="ODR7334444654k"/>
    <s v="C485919L"/>
    <x v="377"/>
    <s v="P316230"/>
    <n v="92800"/>
    <n v="1"/>
    <n v="928000"/>
    <n v="0"/>
    <n v="928000"/>
    <n v="1"/>
    <x v="0"/>
    <n v="1"/>
    <n v="1"/>
    <d v="2021-07-19T00:00:00"/>
    <x v="1279"/>
    <n v="928000"/>
    <n v="68672"/>
    <x v="8"/>
    <s v="cod"/>
    <n v="859328"/>
    <n v="0.92600000000000005"/>
    <x v="2"/>
  </r>
  <r>
    <s v="ODR1318813834i"/>
    <s v="C467527L"/>
    <x v="260"/>
    <s v="P149741"/>
    <n v="46400"/>
    <n v="2"/>
    <n v="928000"/>
    <n v="0"/>
    <n v="928000"/>
    <n v="1"/>
    <x v="0"/>
    <n v="1"/>
    <n v="1"/>
    <d v="2021-11-28T00:00:00"/>
    <x v="2339"/>
    <n v="464000"/>
    <n v="31088"/>
    <x v="8"/>
    <s v="cod"/>
    <n v="865824"/>
    <n v="0.93300000000000005"/>
    <x v="0"/>
  </r>
  <r>
    <s v="ODR4822383254i"/>
    <s v="C429168L"/>
    <x v="275"/>
    <s v="P937597"/>
    <n v="92800"/>
    <n v="1"/>
    <n v="928000"/>
    <n v="0"/>
    <n v="928000"/>
    <n v="1"/>
    <x v="0"/>
    <n v="1"/>
    <n v="1"/>
    <d v="2021-07-21T00:00:00"/>
    <x v="2340"/>
    <n v="928000"/>
    <n v="63104"/>
    <x v="9"/>
    <s v="cod"/>
    <n v="864896"/>
    <n v="0.93200000000000005"/>
    <x v="2"/>
  </r>
  <r>
    <s v="ODR5427922913a"/>
    <s v="C391009L"/>
    <x v="310"/>
    <s v="P734223"/>
    <n v="92800"/>
    <n v="1"/>
    <n v="928000"/>
    <n v="0"/>
    <n v="928000"/>
    <n v="1"/>
    <x v="0"/>
    <n v="0"/>
    <n v="1"/>
    <d v="2021-09-22T00:00:00"/>
    <x v="2341"/>
    <n v="928000"/>
    <n v="83520"/>
    <x v="0"/>
    <s v="cod"/>
    <n v="844480"/>
    <n v="0.91"/>
    <x v="2"/>
  </r>
  <r>
    <s v="ODR3551444884q"/>
    <s v="C915214L"/>
    <x v="247"/>
    <s v="P895240"/>
    <n v="92800"/>
    <n v="1"/>
    <n v="928000"/>
    <n v="0"/>
    <n v="928000"/>
    <n v="1"/>
    <x v="1"/>
    <n v="0"/>
    <n v="4"/>
    <d v="2021-11-23T00:00:00"/>
    <x v="2342"/>
    <n v="928000"/>
    <n v="67744"/>
    <x v="0"/>
    <s v="Payaxis"/>
    <n v="860256"/>
    <n v="0.92700000000000005"/>
    <x v="2"/>
  </r>
  <r>
    <s v="ODR1741616161f"/>
    <s v="C729711L"/>
    <x v="259"/>
    <s v="P895240"/>
    <n v="92800"/>
    <n v="1"/>
    <n v="928000"/>
    <n v="0"/>
    <n v="928000"/>
    <n v="1"/>
    <x v="0"/>
    <n v="0"/>
    <n v="1"/>
    <d v="2022-02-03T00:00:00"/>
    <x v="2342"/>
    <n v="928000"/>
    <n v="67744"/>
    <x v="0"/>
    <s v="cod"/>
    <n v="860256"/>
    <n v="0.92700000000000005"/>
    <x v="2"/>
  </r>
  <r>
    <s v="ODR5300521162m"/>
    <s v="C869172L"/>
    <x v="211"/>
    <s v="P568444"/>
    <n v="18560"/>
    <n v="5"/>
    <n v="928000"/>
    <n v="0"/>
    <n v="928000"/>
    <n v="1"/>
    <x v="0"/>
    <n v="1"/>
    <n v="1"/>
    <d v="2022-01-20T00:00:00"/>
    <x v="1799"/>
    <n v="174000"/>
    <n v="15660"/>
    <x v="11"/>
    <s v="cod"/>
    <n v="849700"/>
    <n v="0.91562500000000002"/>
    <x v="0"/>
  </r>
  <r>
    <s v="ODR6872717480w"/>
    <s v="C869172L"/>
    <x v="133"/>
    <s v="P656351"/>
    <n v="92800"/>
    <n v="1"/>
    <n v="928000"/>
    <n v="0"/>
    <n v="928000"/>
    <n v="1"/>
    <x v="0"/>
    <n v="1"/>
    <n v="1"/>
    <d v="2022-01-20T00:00:00"/>
    <x v="2343"/>
    <n v="928000"/>
    <n v="83520"/>
    <x v="11"/>
    <s v="cod"/>
    <n v="844480"/>
    <n v="0.91"/>
    <x v="2"/>
  </r>
  <r>
    <s v="ODR6319948363k"/>
    <s v="C903814L"/>
    <x v="62"/>
    <s v="P656351"/>
    <n v="92800"/>
    <n v="1"/>
    <n v="928000"/>
    <n v="0"/>
    <n v="928000"/>
    <n v="1"/>
    <x v="0"/>
    <n v="1"/>
    <n v="7"/>
    <d v="2022-06-14T00:00:00"/>
    <x v="2343"/>
    <n v="928000"/>
    <n v="83520"/>
    <x v="11"/>
    <s v="Easypay"/>
    <n v="844480"/>
    <n v="0.91"/>
    <x v="2"/>
  </r>
  <r>
    <s v="ODR6832333121k"/>
    <s v="C667533L"/>
    <x v="123"/>
    <s v="P656351"/>
    <n v="92800"/>
    <n v="1"/>
    <n v="928000"/>
    <n v="0"/>
    <n v="928000"/>
    <n v="1"/>
    <x v="1"/>
    <n v="0"/>
    <n v="4"/>
    <d v="2022-03-17T00:00:00"/>
    <x v="2343"/>
    <n v="928000"/>
    <n v="83520"/>
    <x v="11"/>
    <s v="Payaxis"/>
    <n v="844480"/>
    <n v="0.91"/>
    <x v="2"/>
  </r>
  <r>
    <s v="ODR6898067749m"/>
    <s v="C869172L"/>
    <x v="336"/>
    <s v="P656351"/>
    <n v="92800"/>
    <n v="1"/>
    <n v="928000"/>
    <n v="0"/>
    <n v="928000"/>
    <n v="1"/>
    <x v="0"/>
    <n v="0"/>
    <n v="1"/>
    <d v="2022-01-20T00:00:00"/>
    <x v="2343"/>
    <n v="928000"/>
    <n v="83520"/>
    <x v="11"/>
    <s v="cod"/>
    <n v="844480"/>
    <n v="0.91"/>
    <x v="2"/>
  </r>
  <r>
    <s v="ODR2454497981t"/>
    <s v="C437385L"/>
    <x v="262"/>
    <s v="P656351"/>
    <n v="92800"/>
    <n v="1"/>
    <n v="928000"/>
    <n v="0"/>
    <n v="928000"/>
    <n v="1"/>
    <x v="0"/>
    <n v="0"/>
    <n v="7"/>
    <d v="2022-02-28T00:00:00"/>
    <x v="2343"/>
    <n v="928000"/>
    <n v="83520"/>
    <x v="11"/>
    <s v="Easypay"/>
    <n v="844480"/>
    <n v="0.91"/>
    <x v="2"/>
  </r>
  <r>
    <s v="ODR8232274006z"/>
    <s v="C624232L"/>
    <x v="58"/>
    <s v="P787888"/>
    <n v="46400"/>
    <n v="2"/>
    <n v="928000"/>
    <n v="0"/>
    <n v="928000"/>
    <n v="1"/>
    <x v="0"/>
    <n v="1"/>
    <n v="1"/>
    <d v="2021-11-27T00:00:00"/>
    <x v="2344"/>
    <n v="469800"/>
    <n v="35206"/>
    <x v="5"/>
    <s v="cod"/>
    <n v="857588"/>
    <n v="0.92412499999999997"/>
    <x v="0"/>
  </r>
  <r>
    <s v="ODR7875686844b"/>
    <s v="C835970L"/>
    <x v="247"/>
    <s v="P787882"/>
    <n v="23200"/>
    <n v="4"/>
    <n v="928000"/>
    <n v="0"/>
    <n v="928000"/>
    <n v="1"/>
    <x v="0"/>
    <n v="1"/>
    <n v="1"/>
    <d v="2022-02-25T00:00:00"/>
    <x v="204"/>
    <n v="203000"/>
    <n v="16646"/>
    <x v="5"/>
    <s v="cod"/>
    <n v="861416"/>
    <n v="0.92825000000000002"/>
    <x v="0"/>
  </r>
  <r>
    <s v="ODR2794336563e"/>
    <s v="C828392L"/>
    <x v="338"/>
    <s v="P101786"/>
    <n v="92800"/>
    <n v="1"/>
    <n v="928000"/>
    <n v="0"/>
    <n v="928000"/>
    <n v="1"/>
    <x v="0"/>
    <n v="1"/>
    <n v="1"/>
    <d v="2021-11-07T00:00:00"/>
    <x v="2345"/>
    <n v="928000"/>
    <n v="60320"/>
    <x v="7"/>
    <s v="cod"/>
    <n v="867680"/>
    <n v="0.93500000000000005"/>
    <x v="2"/>
  </r>
  <r>
    <s v="ODR4015525210e"/>
    <s v="C901131L"/>
    <x v="215"/>
    <s v="P846012"/>
    <n v="92742"/>
    <n v="1"/>
    <n v="927420"/>
    <n v="0"/>
    <n v="927420"/>
    <n v="1"/>
    <x v="0"/>
    <n v="1"/>
    <n v="1"/>
    <d v="2022-01-02T00:00:00"/>
    <x v="2346"/>
    <n v="927420"/>
    <n v="83462"/>
    <x v="10"/>
    <s v="cod"/>
    <n v="843958"/>
    <n v="0.91000625390869294"/>
    <x v="2"/>
  </r>
  <r>
    <s v="ODR1461945559w"/>
    <s v="C698097L"/>
    <x v="53"/>
    <s v="P130754"/>
    <n v="92742"/>
    <n v="1"/>
    <n v="927420"/>
    <n v="0"/>
    <n v="927420"/>
    <n v="1"/>
    <x v="0"/>
    <n v="1"/>
    <n v="1"/>
    <d v="2021-07-15T00:00:00"/>
    <x v="2347"/>
    <n v="1043420"/>
    <n v="87638"/>
    <x v="6"/>
    <s v="cod"/>
    <n v="839782"/>
    <n v="0.90550343964978108"/>
    <x v="2"/>
  </r>
  <r>
    <s v="ODR6499817702x"/>
    <s v="C779761L"/>
    <x v="349"/>
    <s v="P832533"/>
    <n v="92742"/>
    <n v="1"/>
    <n v="927420"/>
    <n v="0"/>
    <n v="927420"/>
    <n v="1"/>
    <x v="0"/>
    <n v="1"/>
    <n v="1"/>
    <d v="2022-01-07T00:00:00"/>
    <x v="2348"/>
    <n v="927420"/>
    <n v="62118"/>
    <x v="6"/>
    <s v="cod"/>
    <n v="865302"/>
    <n v="0.93302063789868672"/>
    <x v="2"/>
  </r>
  <r>
    <s v="ODR4824128187u"/>
    <s v="C799421L"/>
    <x v="326"/>
    <s v="P634439"/>
    <n v="92742"/>
    <n v="1"/>
    <n v="927420"/>
    <n v="0"/>
    <n v="927420"/>
    <n v="1"/>
    <x v="0"/>
    <n v="1"/>
    <n v="1"/>
    <d v="2021-12-09T00:00:00"/>
    <x v="2349"/>
    <n v="927420"/>
    <n v="77894"/>
    <x v="8"/>
    <s v="cod"/>
    <n v="849526"/>
    <n v="0.91601000625390872"/>
    <x v="2"/>
  </r>
  <r>
    <s v="ODR2123231069q"/>
    <s v="C814229L"/>
    <x v="327"/>
    <s v="P634439"/>
    <n v="92742"/>
    <n v="1"/>
    <n v="927420"/>
    <n v="0"/>
    <n v="927420"/>
    <n v="1"/>
    <x v="0"/>
    <n v="1"/>
    <n v="1"/>
    <d v="2021-07-13T00:00:00"/>
    <x v="2349"/>
    <n v="927420"/>
    <n v="77894"/>
    <x v="8"/>
    <s v="cod"/>
    <n v="849526"/>
    <n v="0.91601000625390872"/>
    <x v="2"/>
  </r>
  <r>
    <s v="ODR8211108213e"/>
    <s v="C485693L"/>
    <x v="161"/>
    <s v="P164789"/>
    <n v="92742"/>
    <n v="1"/>
    <n v="927420"/>
    <n v="0"/>
    <n v="927420"/>
    <n v="1"/>
    <x v="0"/>
    <n v="1"/>
    <n v="1"/>
    <d v="2021-07-02T00:00:00"/>
    <x v="2350"/>
    <n v="927420"/>
    <n v="76966"/>
    <x v="14"/>
    <s v="cod"/>
    <n v="850454"/>
    <n v="0.91701063164477803"/>
    <x v="2"/>
  </r>
  <r>
    <s v="ODR8516884679v"/>
    <s v="C538697L"/>
    <x v="355"/>
    <s v="P831721"/>
    <n v="92742"/>
    <n v="1"/>
    <n v="927420"/>
    <n v="0"/>
    <n v="927420"/>
    <n v="1"/>
    <x v="0"/>
    <n v="1"/>
    <n v="1"/>
    <d v="2022-03-16T00:00:00"/>
    <x v="2351"/>
    <n v="927420"/>
    <n v="80678"/>
    <x v="14"/>
    <s v="cod"/>
    <n v="846742"/>
    <n v="0.91300813008130077"/>
    <x v="2"/>
  </r>
  <r>
    <s v="ODR6694422254w"/>
    <s v="C934224L"/>
    <x v="135"/>
    <s v="P339575"/>
    <n v="92742"/>
    <n v="1"/>
    <n v="927420"/>
    <n v="0"/>
    <n v="927420"/>
    <n v="1"/>
    <x v="0"/>
    <n v="0"/>
    <n v="1"/>
    <d v="2022-05-08T00:00:00"/>
    <x v="2352"/>
    <n v="927420"/>
    <n v="55622"/>
    <x v="12"/>
    <s v="cod"/>
    <n v="871798"/>
    <n v="0.9400250156347717"/>
    <x v="2"/>
  </r>
  <r>
    <s v="ODR5156652753w"/>
    <s v="C202773L"/>
    <x v="52"/>
    <s v="P339575"/>
    <n v="92742"/>
    <n v="1"/>
    <n v="927420"/>
    <n v="0"/>
    <n v="927420"/>
    <n v="1"/>
    <x v="0"/>
    <n v="0"/>
    <n v="1"/>
    <d v="2022-02-19T00:00:00"/>
    <x v="2352"/>
    <n v="927420"/>
    <n v="55622"/>
    <x v="12"/>
    <s v="cod"/>
    <n v="871798"/>
    <n v="0.9400250156347717"/>
    <x v="2"/>
  </r>
  <r>
    <s v="ODR7499282137b"/>
    <s v="C325171L"/>
    <x v="24"/>
    <s v="P339575"/>
    <n v="92742"/>
    <n v="1"/>
    <n v="927420"/>
    <n v="0"/>
    <n v="927420"/>
    <n v="1"/>
    <x v="0"/>
    <n v="0"/>
    <n v="1"/>
    <d v="2022-07-26T00:00:00"/>
    <x v="2352"/>
    <n v="927420"/>
    <n v="55622"/>
    <x v="12"/>
    <s v="cod"/>
    <n v="871798"/>
    <n v="0.9400250156347717"/>
    <x v="2"/>
  </r>
  <r>
    <s v="ODR7750835348r"/>
    <s v="C202773L"/>
    <x v="70"/>
    <s v="P339575"/>
    <n v="92742"/>
    <n v="1"/>
    <n v="927420"/>
    <n v="0"/>
    <n v="927420"/>
    <n v="1"/>
    <x v="0"/>
    <n v="0"/>
    <n v="1"/>
    <d v="2022-02-19T00:00:00"/>
    <x v="2352"/>
    <n v="927420"/>
    <n v="55622"/>
    <x v="12"/>
    <s v="cod"/>
    <n v="871798"/>
    <n v="0.9400250156347717"/>
    <x v="2"/>
  </r>
  <r>
    <s v="ODR6293543219r"/>
    <s v="C693125L"/>
    <x v="349"/>
    <s v="P323119"/>
    <n v="46342"/>
    <n v="2"/>
    <n v="926840"/>
    <n v="0"/>
    <n v="926840"/>
    <n v="1"/>
    <x v="0"/>
    <n v="0"/>
    <n v="1"/>
    <d v="2022-03-26T00:00:00"/>
    <x v="2353"/>
    <n v="463420"/>
    <n v="38918"/>
    <x v="14"/>
    <s v="cod"/>
    <n v="849004"/>
    <n v="0.9160200250312891"/>
    <x v="0"/>
  </r>
  <r>
    <s v="ODR4862722659t"/>
    <s v="C678807L"/>
    <x v="189"/>
    <s v="P407562"/>
    <n v="92510"/>
    <n v="1"/>
    <n v="925100"/>
    <n v="0"/>
    <n v="925100"/>
    <n v="1"/>
    <x v="0"/>
    <n v="1"/>
    <n v="1"/>
    <d v="2022-01-10T00:00:00"/>
    <x v="2354"/>
    <n v="925100"/>
    <n v="77662"/>
    <x v="13"/>
    <s v="cod"/>
    <n v="847438"/>
    <n v="0.91605015673981194"/>
    <x v="2"/>
  </r>
  <r>
    <s v="ODR3900370282y"/>
    <s v="C253252L"/>
    <x v="44"/>
    <s v="P460667"/>
    <n v="92510"/>
    <n v="1"/>
    <n v="925100"/>
    <n v="0"/>
    <n v="925100"/>
    <n v="1"/>
    <x v="0"/>
    <n v="0"/>
    <n v="1"/>
    <d v="2022-05-21T00:00:00"/>
    <x v="2355"/>
    <n v="925100"/>
    <n v="59160"/>
    <x v="6"/>
    <s v="cod"/>
    <n v="865940"/>
    <n v="0.93605015673981196"/>
    <x v="2"/>
  </r>
  <r>
    <s v="ODR5394178965c"/>
    <s v="C677243L"/>
    <x v="249"/>
    <s v="P892750"/>
    <n v="46110"/>
    <n v="2"/>
    <n v="922200"/>
    <n v="0"/>
    <n v="922200"/>
    <n v="1"/>
    <x v="1"/>
    <n v="0"/>
    <n v="1"/>
    <d v="2022-03-08T00:00:00"/>
    <x v="2356"/>
    <n v="461100"/>
    <n v="35960"/>
    <x v="13"/>
    <s v="cod"/>
    <n v="850280"/>
    <n v="0.92201257861635222"/>
    <x v="0"/>
  </r>
  <r>
    <s v="ODR5113525652d"/>
    <s v="C251748L"/>
    <x v="43"/>
    <s v="P343851"/>
    <n v="92220"/>
    <n v="1"/>
    <n v="922200"/>
    <n v="0"/>
    <n v="922200"/>
    <n v="1"/>
    <x v="0"/>
    <n v="1"/>
    <n v="1"/>
    <d v="2022-03-06T00:00:00"/>
    <x v="2357"/>
    <n v="922200"/>
    <n v="81142"/>
    <x v="6"/>
    <s v="cod"/>
    <n v="841058"/>
    <n v="0.91201257861635221"/>
    <x v="2"/>
  </r>
  <r>
    <s v="ODR6841527370m"/>
    <s v="C741634L"/>
    <x v="278"/>
    <s v="P336160"/>
    <n v="92220"/>
    <n v="1"/>
    <n v="922200"/>
    <n v="0"/>
    <n v="922200"/>
    <n v="1"/>
    <x v="0"/>
    <n v="0"/>
    <n v="1"/>
    <d v="2021-07-09T00:00:00"/>
    <x v="2358"/>
    <n v="922200"/>
    <n v="78358"/>
    <x v="8"/>
    <s v="cod"/>
    <n v="843842"/>
    <n v="0.91503144654088053"/>
    <x v="2"/>
  </r>
  <r>
    <s v="ODR3222240377a"/>
    <s v="C405819L"/>
    <x v="208"/>
    <s v="P864992"/>
    <n v="91350"/>
    <n v="1"/>
    <n v="913500"/>
    <n v="0"/>
    <n v="913500"/>
    <n v="1"/>
    <x v="0"/>
    <n v="0"/>
    <n v="1"/>
    <d v="2021-09-28T00:00:00"/>
    <x v="2359"/>
    <n v="913500"/>
    <n v="58464"/>
    <x v="8"/>
    <s v="cod"/>
    <n v="855036"/>
    <n v="0.93600000000000005"/>
    <x v="2"/>
  </r>
  <r>
    <s v="ODR6987100399t"/>
    <s v="C814229L"/>
    <x v="23"/>
    <s v="P472060"/>
    <n v="30450"/>
    <n v="3"/>
    <n v="913500"/>
    <n v="0"/>
    <n v="913500"/>
    <n v="1"/>
    <x v="0"/>
    <n v="1"/>
    <n v="1"/>
    <d v="2021-07-13T00:00:00"/>
    <x v="2360"/>
    <n v="304500"/>
    <n v="26448"/>
    <x v="8"/>
    <s v="cod"/>
    <n v="834156"/>
    <n v="0.91314285714285715"/>
    <x v="0"/>
  </r>
  <r>
    <s v="ODR2937979456x"/>
    <s v="C598721L"/>
    <x v="166"/>
    <s v="P508513"/>
    <n v="91350"/>
    <n v="1"/>
    <n v="913500"/>
    <n v="0"/>
    <n v="913500"/>
    <n v="1"/>
    <x v="0"/>
    <n v="1"/>
    <n v="1"/>
    <d v="2021-11-18T00:00:00"/>
    <x v="2361"/>
    <n v="913500"/>
    <n v="68498"/>
    <x v="14"/>
    <s v="cod"/>
    <n v="845002"/>
    <n v="0.92501587301587307"/>
    <x v="2"/>
  </r>
  <r>
    <s v="ODR1468999756j"/>
    <s v="C725701L"/>
    <x v="180"/>
    <s v="P657057"/>
    <n v="30450"/>
    <n v="3"/>
    <n v="913500"/>
    <n v="0"/>
    <n v="913500"/>
    <n v="1"/>
    <x v="0"/>
    <n v="1"/>
    <n v="1"/>
    <d v="2022-02-02T00:00:00"/>
    <x v="2362"/>
    <n v="304500"/>
    <n v="22214"/>
    <x v="14"/>
    <s v="cod"/>
    <n v="846858"/>
    <n v="0.92704761904761901"/>
    <x v="0"/>
  </r>
  <r>
    <s v="ODR9045847188x"/>
    <s v="C185073L"/>
    <x v="92"/>
    <s v="P562355"/>
    <n v="30450"/>
    <n v="3"/>
    <n v="913500"/>
    <n v="0"/>
    <n v="913500"/>
    <n v="1"/>
    <x v="0"/>
    <n v="1"/>
    <n v="1"/>
    <d v="2022-06-14T00:00:00"/>
    <x v="1383"/>
    <n v="319000"/>
    <n v="23896"/>
    <x v="5"/>
    <s v="cod"/>
    <n v="841812"/>
    <n v="0.92152380952380952"/>
    <x v="0"/>
  </r>
  <r>
    <s v="ODR1175839712h"/>
    <s v="C642425L"/>
    <x v="388"/>
    <s v="P562355"/>
    <n v="30450"/>
    <n v="3"/>
    <n v="913500"/>
    <n v="0"/>
    <n v="913500"/>
    <n v="1"/>
    <x v="0"/>
    <n v="1"/>
    <n v="1"/>
    <d v="2022-05-11T00:00:00"/>
    <x v="1383"/>
    <n v="319000"/>
    <n v="23896"/>
    <x v="5"/>
    <s v="cod"/>
    <n v="841812"/>
    <n v="0.92152380952380952"/>
    <x v="0"/>
  </r>
  <r>
    <s v="ODR7122139438k"/>
    <s v="C624232L"/>
    <x v="73"/>
    <s v="P586206"/>
    <n v="45530"/>
    <n v="2"/>
    <n v="910600"/>
    <n v="0"/>
    <n v="910600"/>
    <n v="1"/>
    <x v="0"/>
    <n v="1"/>
    <n v="1"/>
    <d v="2021-11-27T00:00:00"/>
    <x v="194"/>
    <n v="655400"/>
    <n v="44544"/>
    <x v="0"/>
    <s v="cod"/>
    <n v="821512"/>
    <n v="0.90216560509554145"/>
    <x v="2"/>
  </r>
  <r>
    <s v="ODR3712949784z"/>
    <s v="C442477L"/>
    <x v="66"/>
    <s v="P700188"/>
    <n v="90480"/>
    <n v="1"/>
    <n v="904800"/>
    <n v="0"/>
    <n v="904800"/>
    <n v="1"/>
    <x v="0"/>
    <n v="1"/>
    <n v="1"/>
    <d v="2022-08-11T00:00:00"/>
    <x v="2363"/>
    <n v="904800"/>
    <n v="67860"/>
    <x v="8"/>
    <s v="cod"/>
    <n v="836940"/>
    <n v="0.92500000000000004"/>
    <x v="2"/>
  </r>
  <r>
    <s v="ODR2843186060e"/>
    <s v="C162978L"/>
    <x v="338"/>
    <s v="P186555"/>
    <n v="90480"/>
    <n v="1"/>
    <n v="904800"/>
    <n v="0"/>
    <n v="904800"/>
    <n v="1"/>
    <x v="0"/>
    <n v="0"/>
    <n v="1"/>
    <d v="2021-11-06T00:00:00"/>
    <x v="2103"/>
    <n v="904800"/>
    <n v="66004"/>
    <x v="14"/>
    <s v="cod"/>
    <n v="838796"/>
    <n v="0.92705128205128207"/>
    <x v="2"/>
  </r>
  <r>
    <s v="ODR2919692861p"/>
    <s v="C417601L"/>
    <x v="329"/>
    <s v="P186555"/>
    <n v="90480"/>
    <n v="1"/>
    <n v="904800"/>
    <n v="0"/>
    <n v="904800"/>
    <n v="1"/>
    <x v="0"/>
    <n v="1"/>
    <n v="1"/>
    <d v="2022-01-16T00:00:00"/>
    <x v="2103"/>
    <n v="904800"/>
    <n v="66004"/>
    <x v="14"/>
    <s v="cod"/>
    <n v="838796"/>
    <n v="0.92705128205128207"/>
    <x v="2"/>
  </r>
  <r>
    <s v="ODR2756570368b"/>
    <s v="C666340L"/>
    <x v="195"/>
    <s v="P186555"/>
    <n v="90480"/>
    <n v="1"/>
    <n v="904800"/>
    <n v="0"/>
    <n v="904800"/>
    <n v="1"/>
    <x v="0"/>
    <n v="1"/>
    <n v="7"/>
    <d v="2022-04-19T00:00:00"/>
    <x v="2103"/>
    <n v="904800"/>
    <n v="66004"/>
    <x v="14"/>
    <s v="Easypay"/>
    <n v="838796"/>
    <n v="0.92705128205128207"/>
    <x v="2"/>
  </r>
  <r>
    <s v="ODR3882527157g"/>
    <s v="C861782L"/>
    <x v="209"/>
    <s v="P186555"/>
    <n v="90480"/>
    <n v="1"/>
    <n v="904800"/>
    <n v="0"/>
    <n v="904800"/>
    <n v="1"/>
    <x v="1"/>
    <n v="0"/>
    <n v="1"/>
    <d v="2022-04-22T00:00:00"/>
    <x v="2103"/>
    <n v="904800"/>
    <n v="66004"/>
    <x v="14"/>
    <s v="cod"/>
    <n v="838796"/>
    <n v="0.92705128205128207"/>
    <x v="2"/>
  </r>
  <r>
    <s v="ODR6453363534k"/>
    <s v="C288932L"/>
    <x v="292"/>
    <s v="P616812"/>
    <n v="30160"/>
    <n v="3"/>
    <n v="904800"/>
    <n v="0"/>
    <n v="904800"/>
    <n v="1"/>
    <x v="0"/>
    <n v="1"/>
    <n v="12"/>
    <d v="2021-07-16T00:00:00"/>
    <x v="2364"/>
    <n v="301600"/>
    <n v="21982"/>
    <x v="11"/>
    <s v="internetbanking"/>
    <n v="838854"/>
    <n v="0.92711538461538456"/>
    <x v="0"/>
  </r>
  <r>
    <s v="ODR6035483632i"/>
    <s v="C222107L"/>
    <x v="187"/>
    <s v="P120192"/>
    <n v="89900"/>
    <n v="1"/>
    <n v="899000"/>
    <n v="0"/>
    <n v="899000"/>
    <n v="1"/>
    <x v="0"/>
    <n v="0"/>
    <n v="1"/>
    <d v="2021-08-26T00:00:00"/>
    <x v="2365"/>
    <n v="899000"/>
    <n v="62002"/>
    <x v="10"/>
    <s v="cod"/>
    <n v="836998"/>
    <n v="0.93103225806451617"/>
    <x v="2"/>
  </r>
  <r>
    <s v="ODR3459500724f"/>
    <s v="C986391L"/>
    <x v="63"/>
    <s v="P235446"/>
    <n v="89900"/>
    <n v="1"/>
    <n v="899000"/>
    <n v="0"/>
    <n v="899000"/>
    <n v="1"/>
    <x v="0"/>
    <n v="0"/>
    <n v="1"/>
    <d v="2021-09-28T00:00:00"/>
    <x v="2366"/>
    <n v="899000"/>
    <n v="57536"/>
    <x v="13"/>
    <s v="cod"/>
    <n v="841464"/>
    <n v="0.93600000000000005"/>
    <x v="2"/>
  </r>
  <r>
    <s v="ODR2760873062a"/>
    <s v="C824224L"/>
    <x v="202"/>
    <s v="P559130"/>
    <n v="89900"/>
    <n v="1"/>
    <n v="899000"/>
    <n v="0"/>
    <n v="899000"/>
    <n v="1"/>
    <x v="0"/>
    <n v="1"/>
    <n v="1"/>
    <d v="2021-10-28T00:00:00"/>
    <x v="2367"/>
    <n v="899000"/>
    <n v="72790"/>
    <x v="6"/>
    <s v="cod"/>
    <n v="826210"/>
    <n v="0.91903225806451616"/>
    <x v="2"/>
  </r>
  <r>
    <s v="ODR9168334858z"/>
    <s v="C694207L"/>
    <x v="117"/>
    <s v="P894676"/>
    <n v="89842"/>
    <n v="1"/>
    <n v="898420"/>
    <n v="0"/>
    <n v="898420"/>
    <n v="1"/>
    <x v="0"/>
    <n v="1"/>
    <n v="1"/>
    <d v="2021-09-18T00:00:00"/>
    <x v="2368"/>
    <n v="898420"/>
    <n v="69136"/>
    <x v="14"/>
    <s v="cod"/>
    <n v="829284"/>
    <n v="0.92304712717882509"/>
    <x v="2"/>
  </r>
  <r>
    <s v="ODR4889464591s"/>
    <s v="C984747L"/>
    <x v="17"/>
    <s v="P419656"/>
    <n v="89842"/>
    <n v="1"/>
    <n v="898420"/>
    <n v="0"/>
    <n v="898420"/>
    <n v="1"/>
    <x v="0"/>
    <n v="1"/>
    <n v="1"/>
    <d v="2022-04-17T00:00:00"/>
    <x v="1499"/>
    <n v="898420"/>
    <n v="67338"/>
    <x v="14"/>
    <s v="cod"/>
    <n v="831082"/>
    <n v="0.92504841833440932"/>
    <x v="2"/>
  </r>
  <r>
    <s v="ODR9129192059d"/>
    <s v="C263693L"/>
    <x v="127"/>
    <s v="P419656"/>
    <n v="89842"/>
    <n v="1"/>
    <n v="898420"/>
    <n v="0"/>
    <n v="898420"/>
    <n v="1"/>
    <x v="0"/>
    <n v="1"/>
    <n v="4"/>
    <d v="2021-09-18T00:00:00"/>
    <x v="1499"/>
    <n v="898420"/>
    <n v="67338"/>
    <x v="14"/>
    <s v="Payaxis"/>
    <n v="831082"/>
    <n v="0.92504841833440932"/>
    <x v="2"/>
  </r>
  <r>
    <s v="ODR6409180150h"/>
    <s v="C478438L"/>
    <x v="36"/>
    <s v="P419656"/>
    <n v="89842"/>
    <n v="1"/>
    <n v="898420"/>
    <n v="0"/>
    <n v="898420"/>
    <n v="1"/>
    <x v="0"/>
    <n v="1"/>
    <n v="1"/>
    <d v="2022-07-27T00:00:00"/>
    <x v="1499"/>
    <n v="898420"/>
    <n v="67338"/>
    <x v="14"/>
    <s v="cod"/>
    <n v="831082"/>
    <n v="0.92504841833440932"/>
    <x v="2"/>
  </r>
  <r>
    <s v="ODR7451441591r"/>
    <s v="C744182L"/>
    <x v="32"/>
    <s v="P308596"/>
    <n v="89610"/>
    <n v="1"/>
    <n v="896100"/>
    <n v="0"/>
    <n v="896100"/>
    <n v="1"/>
    <x v="0"/>
    <n v="1"/>
    <n v="1"/>
    <d v="2022-07-21T00:00:00"/>
    <x v="2369"/>
    <n v="896100"/>
    <n v="71688"/>
    <x v="6"/>
    <s v="cod"/>
    <n v="824412"/>
    <n v="0.92"/>
    <x v="2"/>
  </r>
  <r>
    <s v="ODR4381422733m"/>
    <s v="C231714L"/>
    <x v="288"/>
    <s v="P851316"/>
    <n v="88914"/>
    <n v="1"/>
    <n v="889140"/>
    <n v="0"/>
    <n v="889140"/>
    <n v="1"/>
    <x v="1"/>
    <n v="0"/>
    <n v="4"/>
    <d v="2022-01-28T00:00:00"/>
    <x v="2370"/>
    <n v="889140"/>
    <n v="79982"/>
    <x v="14"/>
    <s v="Payaxis"/>
    <n v="809158"/>
    <n v="0.91004566210045668"/>
    <x v="2"/>
  </r>
  <r>
    <s v="ODR9656401660l"/>
    <s v="C231714L"/>
    <x v="164"/>
    <s v="P851316"/>
    <n v="88914"/>
    <n v="1"/>
    <n v="889140"/>
    <n v="0"/>
    <n v="889140"/>
    <n v="1"/>
    <x v="1"/>
    <n v="0"/>
    <n v="4"/>
    <d v="2022-01-28T00:00:00"/>
    <x v="2370"/>
    <n v="889140"/>
    <n v="79982"/>
    <x v="14"/>
    <s v="Payaxis"/>
    <n v="809158"/>
    <n v="0.91004566210045668"/>
    <x v="2"/>
  </r>
  <r>
    <s v="ODR5041460711m"/>
    <s v="C707750L"/>
    <x v="176"/>
    <s v="P941691"/>
    <n v="88740"/>
    <n v="1"/>
    <n v="887400"/>
    <n v="0"/>
    <n v="887400"/>
    <n v="1"/>
    <x v="1"/>
    <n v="0"/>
    <n v="1"/>
    <d v="2022-03-28T00:00:00"/>
    <x v="2371"/>
    <n v="887400"/>
    <n v="57652"/>
    <x v="6"/>
    <s v="cod"/>
    <n v="829748"/>
    <n v="0.93503267973856208"/>
    <x v="2"/>
  </r>
  <r>
    <s v="ODR2574445815x"/>
    <s v="C970497L"/>
    <x v="55"/>
    <s v="P970458"/>
    <n v="88740"/>
    <n v="1"/>
    <n v="887400"/>
    <n v="0"/>
    <n v="887400"/>
    <n v="1"/>
    <x v="1"/>
    <n v="0"/>
    <n v="1"/>
    <d v="2021-11-26T00:00:00"/>
    <x v="2296"/>
    <n v="887400"/>
    <n v="55854"/>
    <x v="14"/>
    <s v="cod"/>
    <n v="831546"/>
    <n v="0.93705882352941172"/>
    <x v="2"/>
  </r>
  <r>
    <s v="ODR7443606651m"/>
    <s v="C539674L"/>
    <x v="205"/>
    <s v="P323833"/>
    <n v="29580"/>
    <n v="3"/>
    <n v="887400"/>
    <n v="0"/>
    <n v="887400"/>
    <n v="1"/>
    <x v="0"/>
    <n v="1"/>
    <n v="1"/>
    <d v="2021-09-12T00:00:00"/>
    <x v="1993"/>
    <n v="295800"/>
    <n v="20996"/>
    <x v="11"/>
    <s v="cod"/>
    <n v="824412"/>
    <n v="0.92901960784313731"/>
    <x v="0"/>
  </r>
  <r>
    <s v="ODR2503185632c"/>
    <s v="C851854L"/>
    <x v="352"/>
    <s v="P323833"/>
    <n v="29580"/>
    <n v="3"/>
    <n v="887400"/>
    <n v="0"/>
    <n v="887400"/>
    <n v="1"/>
    <x v="0"/>
    <n v="0"/>
    <n v="1"/>
    <d v="2021-07-01T00:00:00"/>
    <x v="1993"/>
    <n v="295800"/>
    <n v="20996"/>
    <x v="11"/>
    <s v="cod"/>
    <n v="824412"/>
    <n v="0.92901960784313731"/>
    <x v="0"/>
  </r>
  <r>
    <s v="ODR8411509810e"/>
    <s v="C236137L"/>
    <x v="47"/>
    <s v="P506768"/>
    <n v="9860"/>
    <n v="9"/>
    <n v="887400"/>
    <n v="0"/>
    <n v="887400"/>
    <n v="1"/>
    <x v="1"/>
    <n v="0"/>
    <n v="1"/>
    <d v="2021-10-07T00:00:00"/>
    <x v="1018"/>
    <n v="98600"/>
    <n v="8642"/>
    <x v="11"/>
    <s v="cod"/>
    <n v="809622"/>
    <n v="0.91235294117647059"/>
    <x v="0"/>
  </r>
  <r>
    <s v="ODR1600856967f"/>
    <s v="C625394L"/>
    <x v="308"/>
    <s v="P726800"/>
    <n v="29522"/>
    <n v="3"/>
    <n v="885660"/>
    <n v="0"/>
    <n v="885660"/>
    <n v="1"/>
    <x v="0"/>
    <n v="0"/>
    <n v="1"/>
    <d v="2021-11-26T00:00:00"/>
    <x v="2372"/>
    <n v="295220"/>
    <n v="24186"/>
    <x v="5"/>
    <s v="cod"/>
    <n v="813102"/>
    <n v="0.91807465618860506"/>
    <x v="0"/>
  </r>
  <r>
    <s v="ODR7154465134v"/>
    <s v="C692506L"/>
    <x v="322"/>
    <s v="P371536"/>
    <n v="88508"/>
    <n v="1"/>
    <n v="885080"/>
    <n v="0"/>
    <n v="885080"/>
    <n v="1"/>
    <x v="0"/>
    <n v="1"/>
    <n v="1"/>
    <d v="2021-12-13T00:00:00"/>
    <x v="2373"/>
    <n v="885080"/>
    <n v="74298"/>
    <x v="6"/>
    <s v="cod"/>
    <n v="810782"/>
    <n v="0.91605504587155961"/>
    <x v="2"/>
  </r>
  <r>
    <s v="ODR1898379262f"/>
    <s v="C283740L"/>
    <x v="225"/>
    <s v="P371536"/>
    <n v="88508"/>
    <n v="1"/>
    <n v="885080"/>
    <n v="0"/>
    <n v="885080"/>
    <n v="1"/>
    <x v="1"/>
    <n v="0"/>
    <n v="7"/>
    <d v="2022-05-03T00:00:00"/>
    <x v="2373"/>
    <n v="885080"/>
    <n v="74298"/>
    <x v="6"/>
    <s v="Easypay"/>
    <n v="810782"/>
    <n v="0.91605504587155961"/>
    <x v="2"/>
  </r>
  <r>
    <s v="ODR8129910001v"/>
    <s v="C688485L"/>
    <x v="280"/>
    <s v="P289460"/>
    <n v="88508"/>
    <n v="1"/>
    <n v="885080"/>
    <n v="0"/>
    <n v="885080"/>
    <n v="1"/>
    <x v="1"/>
    <n v="0"/>
    <n v="1"/>
    <d v="2021-10-16T00:00:00"/>
    <x v="2374"/>
    <n v="885080"/>
    <n v="77836"/>
    <x v="0"/>
    <s v="cod"/>
    <n v="807244"/>
    <n v="0.91205766710353864"/>
    <x v="2"/>
  </r>
  <r>
    <s v="ODR5328230895d"/>
    <s v="C869965L"/>
    <x v="68"/>
    <s v="P258191"/>
    <n v="88508"/>
    <n v="1"/>
    <n v="885080"/>
    <n v="0"/>
    <n v="885080"/>
    <n v="1"/>
    <x v="1"/>
    <n v="0"/>
    <n v="4"/>
    <d v="2021-11-27T00:00:00"/>
    <x v="2375"/>
    <n v="885080"/>
    <n v="64554"/>
    <x v="0"/>
    <s v="Payaxis"/>
    <n v="820526"/>
    <n v="0.92706422018348622"/>
    <x v="2"/>
  </r>
  <r>
    <s v="ODR5861921405e"/>
    <s v="C298129L"/>
    <x v="164"/>
    <s v="P258191"/>
    <n v="88508"/>
    <n v="1"/>
    <n v="885080"/>
    <n v="0"/>
    <n v="885080"/>
    <n v="1"/>
    <x v="0"/>
    <n v="1"/>
    <n v="1"/>
    <d v="2022-01-21T00:00:00"/>
    <x v="2375"/>
    <n v="885080"/>
    <n v="64554"/>
    <x v="0"/>
    <s v="cod"/>
    <n v="820526"/>
    <n v="0.92706422018348622"/>
    <x v="2"/>
  </r>
  <r>
    <s v="ODR9297900923u"/>
    <s v="C811149L"/>
    <x v="341"/>
    <s v="P160003"/>
    <n v="88450"/>
    <n v="1"/>
    <n v="884500"/>
    <n v="0"/>
    <n v="884500"/>
    <n v="1"/>
    <x v="0"/>
    <n v="1"/>
    <n v="1"/>
    <d v="2022-01-11T00:00:00"/>
    <x v="2376"/>
    <n v="884500"/>
    <n v="68962"/>
    <x v="3"/>
    <s v="cod"/>
    <n v="815538"/>
    <n v="0.92203278688524593"/>
    <x v="2"/>
  </r>
  <r>
    <s v="ODR8603011297l"/>
    <s v="C214771L"/>
    <x v="180"/>
    <s v="P160003"/>
    <n v="88450"/>
    <n v="1"/>
    <n v="884500"/>
    <n v="0"/>
    <n v="884500"/>
    <n v="1"/>
    <x v="0"/>
    <n v="1"/>
    <n v="1"/>
    <d v="2021-10-12T00:00:00"/>
    <x v="2376"/>
    <n v="884500"/>
    <n v="68962"/>
    <x v="3"/>
    <s v="cod"/>
    <n v="815538"/>
    <n v="0.92203278688524593"/>
    <x v="2"/>
  </r>
  <r>
    <s v="ODR9016003594z"/>
    <s v="C276022L"/>
    <x v="13"/>
    <s v="P476267"/>
    <n v="88450"/>
    <n v="1"/>
    <n v="884500"/>
    <n v="0"/>
    <n v="884500"/>
    <n v="1"/>
    <x v="0"/>
    <n v="1"/>
    <n v="1"/>
    <d v="2022-04-09T00:00:00"/>
    <x v="1831"/>
    <n v="884500"/>
    <n v="75168"/>
    <x v="14"/>
    <s v="cod"/>
    <n v="809332"/>
    <n v="0.91501639344262298"/>
    <x v="2"/>
  </r>
  <r>
    <s v="ODR7021535265e"/>
    <s v="C267039L"/>
    <x v="314"/>
    <s v="P996636"/>
    <n v="22040"/>
    <n v="4"/>
    <n v="881600"/>
    <n v="0"/>
    <n v="881600"/>
    <n v="1"/>
    <x v="0"/>
    <n v="1"/>
    <n v="1"/>
    <d v="2021-11-07T00:00:00"/>
    <x v="1654"/>
    <n v="220400"/>
    <n v="19372"/>
    <x v="11"/>
    <s v="cod"/>
    <n v="804112"/>
    <n v="0.91210526315789475"/>
    <x v="0"/>
  </r>
  <r>
    <s v="ODR1937914267k"/>
    <s v="C208458L"/>
    <x v="354"/>
    <s v="P619315"/>
    <n v="43500"/>
    <n v="2"/>
    <n v="870000"/>
    <n v="0"/>
    <n v="870000"/>
    <n v="1"/>
    <x v="0"/>
    <n v="1"/>
    <n v="1"/>
    <d v="2021-10-10T00:00:00"/>
    <x v="2377"/>
    <n v="435000"/>
    <n v="37410"/>
    <x v="10"/>
    <s v="cod"/>
    <n v="795180"/>
    <n v="0.91400000000000003"/>
    <x v="0"/>
  </r>
  <r>
    <s v="ODR2800518544a"/>
    <s v="C365675L"/>
    <x v="408"/>
    <s v="P316760"/>
    <n v="87000"/>
    <n v="1"/>
    <n v="870000"/>
    <n v="0"/>
    <n v="870000"/>
    <n v="1"/>
    <x v="0"/>
    <n v="0"/>
    <n v="1"/>
    <d v="2021-07-15T00:00:00"/>
    <x v="2378"/>
    <n v="870000"/>
    <n v="55680"/>
    <x v="13"/>
    <s v="cod"/>
    <n v="814320"/>
    <n v="0.93600000000000005"/>
    <x v="2"/>
  </r>
  <r>
    <s v="ODR5324321648f"/>
    <s v="C525405L"/>
    <x v="218"/>
    <s v="P489854"/>
    <n v="17400"/>
    <n v="5"/>
    <n v="870000"/>
    <n v="0"/>
    <n v="870000"/>
    <n v="1"/>
    <x v="1"/>
    <n v="0"/>
    <n v="4"/>
    <d v="2021-07-24T00:00:00"/>
    <x v="1317"/>
    <n v="174000"/>
    <n v="13398"/>
    <x v="13"/>
    <s v="Payaxis"/>
    <n v="803010"/>
    <n v="0.92300000000000004"/>
    <x v="0"/>
  </r>
  <r>
    <s v="ODR4866700005h"/>
    <s v="C352783L"/>
    <x v="8"/>
    <s v="P108360"/>
    <n v="87000"/>
    <n v="1"/>
    <n v="870000"/>
    <n v="0"/>
    <n v="870000"/>
    <n v="1"/>
    <x v="0"/>
    <n v="1"/>
    <n v="1"/>
    <d v="2021-11-08T00:00:00"/>
    <x v="2379"/>
    <n v="870000"/>
    <n v="55680"/>
    <x v="13"/>
    <s v="cod"/>
    <n v="814320"/>
    <n v="0.93600000000000005"/>
    <x v="2"/>
  </r>
  <r>
    <s v="ODR4890220715u"/>
    <s v="C525405L"/>
    <x v="329"/>
    <s v="P489854"/>
    <n v="17400"/>
    <n v="5"/>
    <n v="870000"/>
    <n v="0"/>
    <n v="870000"/>
    <n v="1"/>
    <x v="0"/>
    <n v="1"/>
    <n v="1"/>
    <d v="2021-07-24T00:00:00"/>
    <x v="1317"/>
    <n v="174000"/>
    <n v="13398"/>
    <x v="13"/>
    <s v="cod"/>
    <n v="803010"/>
    <n v="0.92300000000000004"/>
    <x v="0"/>
  </r>
  <r>
    <s v="ODR1552193806b"/>
    <s v="C525405L"/>
    <x v="223"/>
    <s v="P489854"/>
    <n v="17400"/>
    <n v="5"/>
    <n v="870000"/>
    <n v="0"/>
    <n v="870000"/>
    <n v="1"/>
    <x v="0"/>
    <n v="1"/>
    <n v="1"/>
    <d v="2021-07-24T00:00:00"/>
    <x v="1317"/>
    <n v="174000"/>
    <n v="13398"/>
    <x v="13"/>
    <s v="cod"/>
    <n v="803010"/>
    <n v="0.92300000000000004"/>
    <x v="0"/>
  </r>
  <r>
    <s v="ODR5747444684a"/>
    <s v="C448063L"/>
    <x v="396"/>
    <s v="P887401"/>
    <n v="87000"/>
    <n v="1"/>
    <n v="870000"/>
    <n v="0"/>
    <n v="870000"/>
    <n v="1"/>
    <x v="0"/>
    <n v="1"/>
    <n v="1"/>
    <d v="2022-02-15T00:00:00"/>
    <x v="2380"/>
    <n v="870000"/>
    <n v="71340"/>
    <x v="3"/>
    <s v="cod"/>
    <n v="798660"/>
    <n v="0.91800000000000004"/>
    <x v="2"/>
  </r>
  <r>
    <s v="ODR2753792560t"/>
    <s v="C669116L"/>
    <x v="194"/>
    <s v="P980609"/>
    <n v="87000"/>
    <n v="1"/>
    <n v="870000"/>
    <n v="0"/>
    <n v="870000"/>
    <n v="1"/>
    <x v="0"/>
    <n v="1"/>
    <n v="1"/>
    <d v="2021-11-18T00:00:00"/>
    <x v="2381"/>
    <n v="870000"/>
    <n v="76560"/>
    <x v="6"/>
    <s v="cod"/>
    <n v="793440"/>
    <n v="0.91200000000000003"/>
    <x v="2"/>
  </r>
  <r>
    <s v="ODR5273862587q"/>
    <s v="C279046L"/>
    <x v="374"/>
    <s v="P130102"/>
    <n v="87000"/>
    <n v="1"/>
    <n v="870000"/>
    <n v="0"/>
    <n v="870000"/>
    <n v="1"/>
    <x v="0"/>
    <n v="1"/>
    <n v="1"/>
    <d v="2021-08-25T00:00:00"/>
    <x v="2382"/>
    <n v="870000"/>
    <n v="75690"/>
    <x v="6"/>
    <s v="cod"/>
    <n v="794310"/>
    <n v="0.91300000000000003"/>
    <x v="2"/>
  </r>
  <r>
    <s v="ODR6931371716k"/>
    <s v="C468561L"/>
    <x v="360"/>
    <s v="P206839"/>
    <n v="87000"/>
    <n v="1"/>
    <n v="870000"/>
    <n v="0"/>
    <n v="870000"/>
    <n v="1"/>
    <x v="0"/>
    <n v="0"/>
    <n v="1"/>
    <d v="2021-07-14T00:00:00"/>
    <x v="2383"/>
    <n v="870000"/>
    <n v="54810"/>
    <x v="6"/>
    <s v="cod"/>
    <n v="815190"/>
    <n v="0.93700000000000006"/>
    <x v="2"/>
  </r>
  <r>
    <s v="ODR4078808377j"/>
    <s v="C763100L"/>
    <x v="241"/>
    <s v="P990886"/>
    <n v="87000"/>
    <n v="1"/>
    <n v="870000"/>
    <n v="0"/>
    <n v="870000"/>
    <n v="1"/>
    <x v="0"/>
    <n v="1"/>
    <n v="1"/>
    <d v="2021-09-03T00:00:00"/>
    <x v="2384"/>
    <n v="870000"/>
    <n v="77430"/>
    <x v="6"/>
    <s v="cod"/>
    <n v="792570"/>
    <n v="0.91100000000000003"/>
    <x v="2"/>
  </r>
  <r>
    <s v="ODR5275419871l"/>
    <s v="C157342L"/>
    <x v="39"/>
    <s v="P813931"/>
    <n v="87000"/>
    <n v="1"/>
    <n v="870000"/>
    <n v="0"/>
    <n v="870000"/>
    <n v="1"/>
    <x v="0"/>
    <n v="0"/>
    <n v="1"/>
    <d v="2022-03-02T00:00:00"/>
    <x v="2385"/>
    <n v="870000"/>
    <n v="62640"/>
    <x v="6"/>
    <s v="cod"/>
    <n v="807360"/>
    <n v="0.92800000000000005"/>
    <x v="2"/>
  </r>
  <r>
    <s v="ODR6026510797o"/>
    <s v="C548863L"/>
    <x v="185"/>
    <s v="P671611"/>
    <n v="87000"/>
    <n v="1"/>
    <n v="870000"/>
    <n v="0"/>
    <n v="870000"/>
    <n v="1"/>
    <x v="0"/>
    <n v="0"/>
    <n v="1"/>
    <d v="2022-03-20T00:00:00"/>
    <x v="2386"/>
    <n v="783000"/>
    <n v="65772"/>
    <x v="6"/>
    <s v="cod"/>
    <n v="804228"/>
    <n v="0.9244"/>
    <x v="2"/>
  </r>
  <r>
    <s v="ODR9698540681n"/>
    <s v="C125658L"/>
    <x v="239"/>
    <s v="P999277"/>
    <n v="87000"/>
    <n v="1"/>
    <n v="870000"/>
    <n v="0"/>
    <n v="870000"/>
    <n v="1"/>
    <x v="0"/>
    <n v="0"/>
    <n v="1"/>
    <d v="2021-08-11T00:00:00"/>
    <x v="2387"/>
    <n v="870000"/>
    <n v="75690"/>
    <x v="8"/>
    <s v="cod"/>
    <n v="794310"/>
    <n v="0.91300000000000003"/>
    <x v="2"/>
  </r>
  <r>
    <s v="ODR6570309250d"/>
    <s v="C338216L"/>
    <x v="133"/>
    <s v="P997731"/>
    <n v="87000"/>
    <n v="1"/>
    <n v="870000"/>
    <n v="0"/>
    <n v="870000"/>
    <n v="1"/>
    <x v="0"/>
    <n v="0"/>
    <n v="1"/>
    <d v="2021-11-28T00:00:00"/>
    <x v="2388"/>
    <n v="870000"/>
    <n v="53070"/>
    <x v="8"/>
    <s v="cod"/>
    <n v="816930"/>
    <n v="0.93899999999999995"/>
    <x v="2"/>
  </r>
  <r>
    <s v="ODR6104976276o"/>
    <s v="C815084L"/>
    <x v="148"/>
    <s v="P370239"/>
    <n v="87000"/>
    <n v="1"/>
    <n v="870000"/>
    <n v="0"/>
    <n v="870000"/>
    <n v="1"/>
    <x v="0"/>
    <n v="1"/>
    <n v="1"/>
    <d v="2022-01-17T00:00:00"/>
    <x v="146"/>
    <n v="783000"/>
    <n v="60262"/>
    <x v="14"/>
    <s v="cod"/>
    <n v="809738"/>
    <n v="0.9307333333333333"/>
    <x v="2"/>
  </r>
  <r>
    <s v="ODR6299883980s"/>
    <s v="C577641L"/>
    <x v="249"/>
    <s v="P370239"/>
    <n v="87000"/>
    <n v="1"/>
    <n v="870000"/>
    <n v="0"/>
    <n v="870000"/>
    <n v="1"/>
    <x v="0"/>
    <n v="1"/>
    <n v="1"/>
    <d v="2022-03-20T00:00:00"/>
    <x v="146"/>
    <n v="783000"/>
    <n v="60262"/>
    <x v="14"/>
    <s v="cod"/>
    <n v="809738"/>
    <n v="0.9307333333333333"/>
    <x v="2"/>
  </r>
  <r>
    <s v="ODR2823464239u"/>
    <s v="C822661L"/>
    <x v="251"/>
    <s v="P692012"/>
    <n v="87000"/>
    <n v="1"/>
    <n v="870000"/>
    <n v="0"/>
    <n v="870000"/>
    <n v="1"/>
    <x v="1"/>
    <n v="0"/>
    <n v="4"/>
    <d v="2022-02-28T00:00:00"/>
    <x v="2389"/>
    <n v="504600"/>
    <n v="38802"/>
    <x v="14"/>
    <s v="Payaxis"/>
    <n v="831198"/>
    <n v="0.95540000000000003"/>
    <x v="0"/>
  </r>
  <r>
    <s v="ODR5228367209c"/>
    <s v="C287258L"/>
    <x v="124"/>
    <s v="P815219"/>
    <n v="43500"/>
    <n v="2"/>
    <n v="870000"/>
    <n v="0"/>
    <n v="870000"/>
    <n v="1"/>
    <x v="0"/>
    <n v="0"/>
    <n v="1"/>
    <d v="2022-03-06T00:00:00"/>
    <x v="2390"/>
    <n v="435000"/>
    <n v="35206"/>
    <x v="14"/>
    <s v="cod"/>
    <n v="799588"/>
    <n v="0.9190666666666667"/>
    <x v="0"/>
  </r>
  <r>
    <s v="ODR9662296212f"/>
    <s v="C724757L"/>
    <x v="379"/>
    <s v="P507524"/>
    <n v="87000"/>
    <n v="1"/>
    <n v="870000"/>
    <n v="0"/>
    <n v="870000"/>
    <n v="1"/>
    <x v="1"/>
    <n v="0"/>
    <n v="4"/>
    <d v="2021-09-25T00:00:00"/>
    <x v="2391"/>
    <n v="870000"/>
    <n v="71340"/>
    <x v="0"/>
    <s v="Payaxis"/>
    <n v="798660"/>
    <n v="0.91800000000000004"/>
    <x v="2"/>
  </r>
  <r>
    <s v="ODR3222155741o"/>
    <s v="C889309L"/>
    <x v="156"/>
    <s v="P507524"/>
    <n v="87000"/>
    <n v="1"/>
    <n v="870000"/>
    <n v="0"/>
    <n v="870000"/>
    <n v="1"/>
    <x v="0"/>
    <n v="0"/>
    <n v="4"/>
    <d v="2021-09-25T00:00:00"/>
    <x v="2391"/>
    <n v="870000"/>
    <n v="71340"/>
    <x v="0"/>
    <s v="Payaxis"/>
    <n v="798660"/>
    <n v="0.91800000000000004"/>
    <x v="2"/>
  </r>
  <r>
    <s v="ODR6881209566p"/>
    <s v="C496630L"/>
    <x v="373"/>
    <s v="P324617"/>
    <n v="87000"/>
    <n v="1"/>
    <n v="870000"/>
    <n v="0"/>
    <n v="870000"/>
    <n v="1"/>
    <x v="0"/>
    <n v="1"/>
    <n v="1"/>
    <d v="2021-08-25T00:00:00"/>
    <x v="2392"/>
    <n v="1449420"/>
    <n v="99992"/>
    <x v="0"/>
    <s v="cod"/>
    <n v="770008"/>
    <n v="0.88506666666666667"/>
    <x v="2"/>
  </r>
  <r>
    <s v="ODR6443614944h"/>
    <s v="C318689L"/>
    <x v="342"/>
    <s v="P185890"/>
    <n v="87000"/>
    <n v="1"/>
    <n v="870000"/>
    <n v="0"/>
    <n v="870000"/>
    <n v="1"/>
    <x v="0"/>
    <n v="1"/>
    <n v="1"/>
    <d v="2021-12-18T00:00:00"/>
    <x v="2393"/>
    <n v="870000"/>
    <n v="70470"/>
    <x v="0"/>
    <s v="cod"/>
    <n v="799530"/>
    <n v="0.91900000000000004"/>
    <x v="2"/>
  </r>
  <r>
    <s v="ODR9773922545o"/>
    <s v="C774677L"/>
    <x v="333"/>
    <s v="P508011"/>
    <n v="87000"/>
    <n v="1"/>
    <n v="870000"/>
    <n v="0"/>
    <n v="870000"/>
    <n v="1"/>
    <x v="0"/>
    <n v="0"/>
    <n v="1"/>
    <d v="2022-02-01T00:00:00"/>
    <x v="2394"/>
    <n v="870000"/>
    <n v="60030"/>
    <x v="0"/>
    <s v="cod"/>
    <n v="809970"/>
    <n v="0.93100000000000005"/>
    <x v="2"/>
  </r>
  <r>
    <s v="ODR5613780676i"/>
    <s v="C374256L"/>
    <x v="43"/>
    <s v="P858068"/>
    <n v="29000"/>
    <n v="3"/>
    <n v="870000"/>
    <n v="0"/>
    <n v="870000"/>
    <n v="1"/>
    <x v="1"/>
    <n v="0"/>
    <n v="13"/>
    <d v="2021-10-22T00:00:00"/>
    <x v="0"/>
    <n v="261000"/>
    <n v="18270"/>
    <x v="0"/>
    <s v="Easypay_MA"/>
    <n v="815190"/>
    <n v="0.93700000000000006"/>
    <x v="0"/>
  </r>
  <r>
    <s v="ODR1694926293e"/>
    <s v="C559026L"/>
    <x v="12"/>
    <s v="P557054"/>
    <n v="43500"/>
    <n v="2"/>
    <n v="870000"/>
    <n v="0"/>
    <n v="870000"/>
    <n v="1"/>
    <x v="0"/>
    <n v="1"/>
    <n v="1"/>
    <d v="2022-05-17T00:00:00"/>
    <x v="156"/>
    <n v="1159420"/>
    <n v="74182"/>
    <x v="0"/>
    <s v="cod"/>
    <n v="721636"/>
    <n v="0.82946666666666669"/>
    <x v="2"/>
  </r>
  <r>
    <s v="ODR2378986198t"/>
    <s v="C485651L"/>
    <x v="6"/>
    <s v="P557054"/>
    <n v="43500"/>
    <n v="2"/>
    <n v="870000"/>
    <n v="0"/>
    <n v="870000"/>
    <n v="1"/>
    <x v="0"/>
    <n v="1"/>
    <n v="4"/>
    <d v="2022-05-20T00:00:00"/>
    <x v="156"/>
    <n v="1159420"/>
    <n v="74182"/>
    <x v="0"/>
    <s v="Payaxis"/>
    <n v="721636"/>
    <n v="0.82946666666666669"/>
    <x v="2"/>
  </r>
  <r>
    <s v="ODR9783584646i"/>
    <s v="C415016L"/>
    <x v="388"/>
    <s v="P557054"/>
    <n v="43500"/>
    <n v="2"/>
    <n v="870000"/>
    <n v="0"/>
    <n v="870000"/>
    <n v="1"/>
    <x v="1"/>
    <n v="0"/>
    <n v="4"/>
    <d v="2021-11-19T00:00:00"/>
    <x v="156"/>
    <n v="1159420"/>
    <n v="74182"/>
    <x v="0"/>
    <s v="Payaxis"/>
    <n v="721636"/>
    <n v="0.82946666666666669"/>
    <x v="2"/>
  </r>
  <r>
    <s v="ODR3785694897x"/>
    <s v="C480341L"/>
    <x v="301"/>
    <s v="P557054"/>
    <n v="43500"/>
    <n v="2"/>
    <n v="870000"/>
    <n v="0"/>
    <n v="870000"/>
    <n v="1"/>
    <x v="0"/>
    <n v="1"/>
    <n v="1"/>
    <d v="2022-06-25T00:00:00"/>
    <x v="156"/>
    <n v="1159420"/>
    <n v="74182"/>
    <x v="0"/>
    <s v="cod"/>
    <n v="721636"/>
    <n v="0.82946666666666669"/>
    <x v="2"/>
  </r>
  <r>
    <s v="ODR8232881922y"/>
    <s v="C655359L"/>
    <x v="366"/>
    <s v="P557054"/>
    <n v="43500"/>
    <n v="2"/>
    <n v="870000"/>
    <n v="0"/>
    <n v="870000"/>
    <n v="1"/>
    <x v="0"/>
    <n v="1"/>
    <n v="1"/>
    <d v="2022-06-03T00:00:00"/>
    <x v="156"/>
    <n v="1159420"/>
    <n v="74182"/>
    <x v="0"/>
    <s v="cod"/>
    <n v="721636"/>
    <n v="0.82946666666666669"/>
    <x v="2"/>
  </r>
  <r>
    <s v="ODR6131634351m"/>
    <s v="C975919L"/>
    <x v="31"/>
    <s v="P707930"/>
    <n v="87000"/>
    <n v="1"/>
    <n v="870000"/>
    <n v="0"/>
    <n v="870000"/>
    <n v="1"/>
    <x v="0"/>
    <n v="0"/>
    <n v="1"/>
    <d v="2022-07-28T00:00:00"/>
    <x v="1853"/>
    <n v="870000"/>
    <n v="73080"/>
    <x v="0"/>
    <s v="cod"/>
    <n v="796920"/>
    <n v="0.91600000000000004"/>
    <x v="2"/>
  </r>
  <r>
    <s v="ODR6145553400l"/>
    <s v="C826816L"/>
    <x v="372"/>
    <s v="P961229"/>
    <n v="87000"/>
    <n v="1"/>
    <n v="870000"/>
    <n v="0"/>
    <n v="870000"/>
    <n v="1"/>
    <x v="0"/>
    <n v="1"/>
    <n v="1"/>
    <d v="2021-07-11T00:00:00"/>
    <x v="2395"/>
    <n v="870000"/>
    <n v="54810"/>
    <x v="12"/>
    <s v="cod"/>
    <n v="815190"/>
    <n v="0.93700000000000006"/>
    <x v="2"/>
  </r>
  <r>
    <s v="ODR9559236162q"/>
    <s v="C299472L"/>
    <x v="285"/>
    <s v="P961229"/>
    <n v="87000"/>
    <n v="1"/>
    <n v="870000"/>
    <n v="0"/>
    <n v="870000"/>
    <n v="1"/>
    <x v="1"/>
    <n v="0"/>
    <n v="4"/>
    <d v="2021-11-20T00:00:00"/>
    <x v="2395"/>
    <n v="870000"/>
    <n v="54810"/>
    <x v="12"/>
    <s v="Payaxis"/>
    <n v="815190"/>
    <n v="0.93700000000000006"/>
    <x v="2"/>
  </r>
  <r>
    <s v="ODR7990877654j"/>
    <s v="C563295L"/>
    <x v="342"/>
    <s v="P984910"/>
    <n v="17400"/>
    <n v="5"/>
    <n v="870000"/>
    <n v="0"/>
    <n v="870000"/>
    <n v="1"/>
    <x v="0"/>
    <n v="1"/>
    <n v="1"/>
    <d v="2022-01-24T00:00:00"/>
    <x v="2396"/>
    <n v="174000"/>
    <n v="14268"/>
    <x v="12"/>
    <s v="cod"/>
    <n v="798660"/>
    <n v="0.91800000000000004"/>
    <x v="0"/>
  </r>
  <r>
    <s v="ODR8509193451u"/>
    <s v="C942292L"/>
    <x v="257"/>
    <s v="P922502"/>
    <n v="87000"/>
    <n v="1"/>
    <n v="870000"/>
    <n v="0"/>
    <n v="870000"/>
    <n v="1"/>
    <x v="0"/>
    <n v="0"/>
    <n v="1"/>
    <d v="2021-08-16T00:00:00"/>
    <x v="2397"/>
    <n v="870000"/>
    <n v="53070"/>
    <x v="12"/>
    <s v="cod"/>
    <n v="816930"/>
    <n v="0.93899999999999995"/>
    <x v="2"/>
  </r>
  <r>
    <s v="ODR6628862640e"/>
    <s v="C690627L"/>
    <x v="72"/>
    <s v="P613497"/>
    <n v="43500"/>
    <n v="2"/>
    <n v="870000"/>
    <n v="0"/>
    <n v="870000"/>
    <n v="1"/>
    <x v="0"/>
    <n v="1"/>
    <n v="1"/>
    <d v="2022-08-16T00:00:00"/>
    <x v="2398"/>
    <n v="435000"/>
    <n v="28246"/>
    <x v="12"/>
    <s v="cod"/>
    <n v="813508"/>
    <n v="0.93506666666666671"/>
    <x v="0"/>
  </r>
  <r>
    <s v="ODR2299887287t"/>
    <s v="C246499L"/>
    <x v="389"/>
    <s v="P213255"/>
    <n v="87000"/>
    <n v="1"/>
    <n v="870000"/>
    <n v="0"/>
    <n v="870000"/>
    <n v="1"/>
    <x v="0"/>
    <n v="0"/>
    <n v="1"/>
    <d v="2021-08-24T00:00:00"/>
    <x v="2399"/>
    <n v="870000"/>
    <n v="59160"/>
    <x v="11"/>
    <s v="cod"/>
    <n v="810840"/>
    <n v="0.93200000000000005"/>
    <x v="2"/>
  </r>
  <r>
    <s v="ODR7128465347l"/>
    <s v="C813440L"/>
    <x v="44"/>
    <s v="P140624"/>
    <n v="43500"/>
    <n v="2"/>
    <n v="870000"/>
    <n v="0"/>
    <n v="870000"/>
    <n v="1"/>
    <x v="1"/>
    <n v="0"/>
    <n v="7"/>
    <d v="2022-05-03T00:00:00"/>
    <x v="1855"/>
    <n v="533600"/>
    <n v="42688"/>
    <x v="11"/>
    <s v="Easypay"/>
    <n v="784624"/>
    <n v="0.90186666666666671"/>
    <x v="0"/>
  </r>
  <r>
    <s v="ODR6037296416u"/>
    <s v="C924211L"/>
    <x v="279"/>
    <s v="P792114"/>
    <n v="87000"/>
    <n v="1"/>
    <n v="870000"/>
    <n v="0"/>
    <n v="870000"/>
    <n v="1"/>
    <x v="0"/>
    <n v="1"/>
    <n v="1"/>
    <d v="2021-09-06T00:00:00"/>
    <x v="1161"/>
    <n v="739500"/>
    <n v="52490"/>
    <x v="5"/>
    <s v="cod"/>
    <n v="817510"/>
    <n v="0.93966666666666665"/>
    <x v="2"/>
  </r>
  <r>
    <s v="ODR6911440507i"/>
    <s v="C996508L"/>
    <x v="231"/>
    <s v="P792114"/>
    <n v="87000"/>
    <n v="1"/>
    <n v="870000"/>
    <n v="0"/>
    <n v="870000"/>
    <n v="1"/>
    <x v="0"/>
    <n v="1"/>
    <n v="1"/>
    <d v="2021-07-10T00:00:00"/>
    <x v="1161"/>
    <n v="739500"/>
    <n v="52490"/>
    <x v="5"/>
    <s v="cod"/>
    <n v="817510"/>
    <n v="0.93966666666666665"/>
    <x v="2"/>
  </r>
  <r>
    <s v="ODR6441123857t"/>
    <s v="C722470L"/>
    <x v="159"/>
    <s v="P616114"/>
    <n v="86942"/>
    <n v="1"/>
    <n v="869420"/>
    <n v="0"/>
    <n v="869420"/>
    <n v="1"/>
    <x v="0"/>
    <n v="1"/>
    <n v="1"/>
    <d v="2021-10-19T00:00:00"/>
    <x v="2400"/>
    <n v="869420"/>
    <n v="65192"/>
    <x v="10"/>
    <s v="cod"/>
    <n v="804228"/>
    <n v="0.92501667778519014"/>
    <x v="2"/>
  </r>
  <r>
    <s v="ODR2627498388c"/>
    <s v="C825710L"/>
    <x v="313"/>
    <s v="P863002"/>
    <n v="86942"/>
    <n v="1"/>
    <n v="869420"/>
    <n v="0"/>
    <n v="869420"/>
    <n v="1"/>
    <x v="0"/>
    <n v="1"/>
    <n v="1"/>
    <d v="2021-08-15T00:00:00"/>
    <x v="2401"/>
    <n v="869420"/>
    <n v="53012"/>
    <x v="10"/>
    <s v="cod"/>
    <n v="816408"/>
    <n v="0.93902601734489655"/>
    <x v="2"/>
  </r>
  <r>
    <s v="ODR7098154337f"/>
    <s v="C621883L"/>
    <x v="48"/>
    <s v="P863002"/>
    <n v="86942"/>
    <n v="1"/>
    <n v="869420"/>
    <n v="0"/>
    <n v="869420"/>
    <n v="1"/>
    <x v="1"/>
    <n v="0"/>
    <n v="9"/>
    <d v="2021-07-02T00:00:00"/>
    <x v="2401"/>
    <n v="869420"/>
    <n v="53012"/>
    <x v="10"/>
    <s v="mygateway"/>
    <n v="816408"/>
    <n v="0.93902601734489655"/>
    <x v="2"/>
  </r>
  <r>
    <s v="ODR9923212312a"/>
    <s v="C958287L"/>
    <x v="350"/>
    <s v="P863002"/>
    <n v="86942"/>
    <n v="1"/>
    <n v="869420"/>
    <n v="0"/>
    <n v="869420"/>
    <n v="1"/>
    <x v="0"/>
    <n v="0"/>
    <n v="1"/>
    <d v="2021-07-15T00:00:00"/>
    <x v="2401"/>
    <n v="869420"/>
    <n v="53012"/>
    <x v="10"/>
    <s v="cod"/>
    <n v="816408"/>
    <n v="0.93902601734489655"/>
    <x v="2"/>
  </r>
  <r>
    <s v="ODR7917833301o"/>
    <s v="C898232L"/>
    <x v="83"/>
    <s v="P863002"/>
    <n v="86942"/>
    <n v="1"/>
    <n v="869420"/>
    <n v="0"/>
    <n v="869420"/>
    <n v="1"/>
    <x v="0"/>
    <n v="1"/>
    <n v="1"/>
    <d v="2021-07-05T00:00:00"/>
    <x v="2401"/>
    <n v="869420"/>
    <n v="53012"/>
    <x v="10"/>
    <s v="cod"/>
    <n v="816408"/>
    <n v="0.93902601734489655"/>
    <x v="2"/>
  </r>
  <r>
    <s v="ODR3970054947f"/>
    <s v="C883259L"/>
    <x v="242"/>
    <s v="P863002"/>
    <n v="86942"/>
    <n v="1"/>
    <n v="869420"/>
    <n v="0"/>
    <n v="869420"/>
    <n v="1"/>
    <x v="0"/>
    <n v="1"/>
    <n v="1"/>
    <d v="2021-08-25T00:00:00"/>
    <x v="2401"/>
    <n v="869420"/>
    <n v="53012"/>
    <x v="10"/>
    <s v="cod"/>
    <n v="816408"/>
    <n v="0.93902601734489655"/>
    <x v="2"/>
  </r>
  <r>
    <s v="ODR3143282995e"/>
    <s v="C403187L"/>
    <x v="43"/>
    <s v="P863002"/>
    <n v="86942"/>
    <n v="1"/>
    <n v="869420"/>
    <n v="0"/>
    <n v="869420"/>
    <n v="1"/>
    <x v="1"/>
    <n v="0"/>
    <n v="13"/>
    <d v="2021-11-26T00:00:00"/>
    <x v="2401"/>
    <n v="869420"/>
    <n v="53012"/>
    <x v="10"/>
    <s v="Easypay_MA"/>
    <n v="816408"/>
    <n v="0.93902601734489655"/>
    <x v="2"/>
  </r>
  <r>
    <s v="ODR1995812882t"/>
    <s v="C767192L"/>
    <x v="185"/>
    <s v="P383563"/>
    <n v="86942"/>
    <n v="1"/>
    <n v="869420"/>
    <n v="0"/>
    <n v="869420"/>
    <n v="1"/>
    <x v="0"/>
    <n v="1"/>
    <n v="1"/>
    <d v="2022-03-19T00:00:00"/>
    <x v="2402"/>
    <n v="869420"/>
    <n v="68672"/>
    <x v="10"/>
    <s v="cod"/>
    <n v="800748"/>
    <n v="0.92101400933955968"/>
    <x v="2"/>
  </r>
  <r>
    <s v="ODR5572610689w"/>
    <s v="C946451L"/>
    <x v="371"/>
    <s v="P477619"/>
    <n v="86942"/>
    <n v="1"/>
    <n v="869420"/>
    <n v="0"/>
    <n v="869420"/>
    <n v="1"/>
    <x v="0"/>
    <n v="1"/>
    <n v="1"/>
    <d v="2021-07-18T00:00:00"/>
    <x v="1727"/>
    <n v="579420"/>
    <n v="41122"/>
    <x v="6"/>
    <s v="cod"/>
    <n v="828298"/>
    <n v="0.9527018012008005"/>
    <x v="0"/>
  </r>
  <r>
    <s v="ODR7646757183j"/>
    <s v="C738725L"/>
    <x v="159"/>
    <s v="P326506"/>
    <n v="86942"/>
    <n v="1"/>
    <n v="869420"/>
    <n v="0"/>
    <n v="869420"/>
    <n v="1"/>
    <x v="0"/>
    <n v="1"/>
    <n v="1"/>
    <d v="2021-08-27T00:00:00"/>
    <x v="1662"/>
    <n v="869420"/>
    <n v="53882"/>
    <x v="8"/>
    <s v="cod"/>
    <n v="815538"/>
    <n v="0.93802535023348899"/>
    <x v="2"/>
  </r>
  <r>
    <s v="ODR9002574840b"/>
    <s v="C738725L"/>
    <x v="367"/>
    <s v="P453625"/>
    <n v="86942"/>
    <n v="1"/>
    <n v="869420"/>
    <n v="0"/>
    <n v="869420"/>
    <n v="1"/>
    <x v="0"/>
    <n v="0"/>
    <n v="1"/>
    <d v="2021-08-27T00:00:00"/>
    <x v="2403"/>
    <n v="869420"/>
    <n v="74762"/>
    <x v="8"/>
    <s v="cod"/>
    <n v="794658"/>
    <n v="0.91400933955970642"/>
    <x v="2"/>
  </r>
  <r>
    <s v="ODR8561571107d"/>
    <s v="C412936L"/>
    <x v="319"/>
    <s v="P831135"/>
    <n v="86942"/>
    <n v="1"/>
    <n v="869420"/>
    <n v="0"/>
    <n v="869420"/>
    <n v="1"/>
    <x v="0"/>
    <n v="0"/>
    <n v="1"/>
    <d v="2021-07-16T00:00:00"/>
    <x v="2404"/>
    <n v="869420"/>
    <n v="57362"/>
    <x v="8"/>
    <s v="cod"/>
    <n v="812058"/>
    <n v="0.93402268178785852"/>
    <x v="2"/>
  </r>
  <r>
    <s v="ODR9393619749y"/>
    <s v="C273269L"/>
    <x v="362"/>
    <s v="P453625"/>
    <n v="86942"/>
    <n v="1"/>
    <n v="869420"/>
    <n v="0"/>
    <n v="869420"/>
    <n v="1"/>
    <x v="1"/>
    <n v="0"/>
    <n v="4"/>
    <d v="2021-10-06T00:00:00"/>
    <x v="2403"/>
    <n v="869420"/>
    <n v="74762"/>
    <x v="8"/>
    <s v="Payaxis"/>
    <n v="794658"/>
    <n v="0.91400933955970642"/>
    <x v="2"/>
  </r>
  <r>
    <s v="ODR3699873835k"/>
    <s v="C661509L"/>
    <x v="330"/>
    <s v="P453625"/>
    <n v="86942"/>
    <n v="1"/>
    <n v="869420"/>
    <n v="0"/>
    <n v="869420"/>
    <n v="1"/>
    <x v="0"/>
    <n v="1"/>
    <n v="1"/>
    <d v="2021-10-16T00:00:00"/>
    <x v="2403"/>
    <n v="869420"/>
    <n v="74762"/>
    <x v="8"/>
    <s v="cod"/>
    <n v="794658"/>
    <n v="0.91400933955970642"/>
    <x v="2"/>
  </r>
  <r>
    <s v="ODR7290053274f"/>
    <s v="C830769L"/>
    <x v="268"/>
    <s v="P119281"/>
    <n v="86942"/>
    <n v="1"/>
    <n v="869420"/>
    <n v="0"/>
    <n v="869420"/>
    <n v="1"/>
    <x v="0"/>
    <n v="1"/>
    <n v="1"/>
    <d v="2021-10-11T00:00:00"/>
    <x v="2405"/>
    <n v="869420"/>
    <n v="55622"/>
    <x v="8"/>
    <s v="cod"/>
    <n v="813798"/>
    <n v="0.93602401601067375"/>
    <x v="2"/>
  </r>
  <r>
    <s v="ODR3849713477q"/>
    <s v="C434159L"/>
    <x v="302"/>
    <s v="P223966"/>
    <n v="86942"/>
    <n v="1"/>
    <n v="869420"/>
    <n v="0"/>
    <n v="869420"/>
    <n v="1"/>
    <x v="0"/>
    <n v="0"/>
    <n v="1"/>
    <d v="2021-11-06T00:00:00"/>
    <x v="2406"/>
    <n v="869420"/>
    <n v="56492"/>
    <x v="8"/>
    <s v="cod"/>
    <n v="812928"/>
    <n v="0.93502334889926619"/>
    <x v="2"/>
  </r>
  <r>
    <s v="ODR2494573511q"/>
    <s v="C998847L"/>
    <x v="212"/>
    <s v="P468756"/>
    <n v="86942"/>
    <n v="1"/>
    <n v="869420"/>
    <n v="0"/>
    <n v="869420"/>
    <n v="1"/>
    <x v="0"/>
    <n v="0"/>
    <n v="1"/>
    <d v="2022-07-03T00:00:00"/>
    <x v="2407"/>
    <n v="696000"/>
    <n v="54984"/>
    <x v="14"/>
    <s v="cod"/>
    <n v="814436"/>
    <n v="0.93675783855903938"/>
    <x v="2"/>
  </r>
  <r>
    <s v="ODR3194002314f"/>
    <s v="C277620L"/>
    <x v="335"/>
    <s v="P663116"/>
    <n v="86942"/>
    <n v="1"/>
    <n v="869420"/>
    <n v="0"/>
    <n v="869420"/>
    <n v="1"/>
    <x v="0"/>
    <n v="0"/>
    <n v="1"/>
    <d v="2022-02-21T00:00:00"/>
    <x v="2408"/>
    <n v="869420"/>
    <n v="59972"/>
    <x v="14"/>
    <s v="cod"/>
    <n v="809448"/>
    <n v="0.93102068045363573"/>
    <x v="2"/>
  </r>
  <r>
    <s v="ODR3040758439h"/>
    <s v="C307257L"/>
    <x v="126"/>
    <s v="P938810"/>
    <n v="86942"/>
    <n v="1"/>
    <n v="869420"/>
    <n v="0"/>
    <n v="869420"/>
    <n v="1"/>
    <x v="0"/>
    <n v="0"/>
    <n v="1"/>
    <d v="2022-05-07T00:00:00"/>
    <x v="2409"/>
    <n v="869420"/>
    <n v="54752"/>
    <x v="14"/>
    <s v="cod"/>
    <n v="814668"/>
    <n v="0.93702468312208143"/>
    <x v="2"/>
  </r>
  <r>
    <s v="ODR7367639468q"/>
    <s v="C129799L"/>
    <x v="80"/>
    <s v="P468756"/>
    <n v="86942"/>
    <n v="1"/>
    <n v="869420"/>
    <n v="0"/>
    <n v="869420"/>
    <n v="1"/>
    <x v="0"/>
    <n v="1"/>
    <n v="1"/>
    <d v="2022-06-01T00:00:00"/>
    <x v="2407"/>
    <n v="696000"/>
    <n v="54984"/>
    <x v="14"/>
    <s v="cod"/>
    <n v="814436"/>
    <n v="0.93675783855903938"/>
    <x v="2"/>
  </r>
  <r>
    <s v="ODR9470019956l"/>
    <s v="C208006L"/>
    <x v="69"/>
    <s v="P468756"/>
    <n v="86942"/>
    <n v="1"/>
    <n v="869420"/>
    <n v="0"/>
    <n v="869420"/>
    <n v="1"/>
    <x v="0"/>
    <n v="0"/>
    <n v="1"/>
    <d v="2022-07-27T00:00:00"/>
    <x v="2407"/>
    <n v="696000"/>
    <n v="54984"/>
    <x v="14"/>
    <s v="cod"/>
    <n v="814436"/>
    <n v="0.93675783855903938"/>
    <x v="2"/>
  </r>
  <r>
    <s v="ODR8930691818v"/>
    <s v="C257349L"/>
    <x v="77"/>
    <s v="P468756"/>
    <n v="86942"/>
    <n v="1"/>
    <n v="869420"/>
    <n v="0"/>
    <n v="869420"/>
    <n v="1"/>
    <x v="0"/>
    <n v="0"/>
    <n v="1"/>
    <d v="2022-07-17T00:00:00"/>
    <x v="2407"/>
    <n v="696000"/>
    <n v="54984"/>
    <x v="14"/>
    <s v="cod"/>
    <n v="814436"/>
    <n v="0.93675783855903938"/>
    <x v="2"/>
  </r>
  <r>
    <s v="ODR1368613812b"/>
    <s v="C998847L"/>
    <x v="28"/>
    <s v="P468756"/>
    <n v="86942"/>
    <n v="1"/>
    <n v="869420"/>
    <n v="0"/>
    <n v="869420"/>
    <n v="1"/>
    <x v="1"/>
    <n v="0"/>
    <n v="1"/>
    <d v="2022-07-03T00:00:00"/>
    <x v="2407"/>
    <n v="696000"/>
    <n v="54984"/>
    <x v="14"/>
    <s v="cod"/>
    <n v="814436"/>
    <n v="0.93675783855903938"/>
    <x v="2"/>
  </r>
  <r>
    <s v="ODR2660250412e"/>
    <s v="C461382L"/>
    <x v="135"/>
    <s v="P979363"/>
    <n v="86942"/>
    <n v="1"/>
    <n v="869420"/>
    <n v="0"/>
    <n v="869420"/>
    <n v="1"/>
    <x v="1"/>
    <n v="0"/>
    <n v="1"/>
    <d v="2021-12-14T00:00:00"/>
    <x v="2410"/>
    <n v="869420"/>
    <n v="77372"/>
    <x v="9"/>
    <s v="cod"/>
    <n v="792048"/>
    <n v="0.91100733822548363"/>
    <x v="2"/>
  </r>
  <r>
    <s v="ODR5986535481y"/>
    <s v="C127207L"/>
    <x v="78"/>
    <s v="P267733"/>
    <n v="86942"/>
    <n v="1"/>
    <n v="869420"/>
    <n v="0"/>
    <n v="869420"/>
    <n v="1"/>
    <x v="0"/>
    <n v="0"/>
    <n v="1"/>
    <d v="2022-06-25T00:00:00"/>
    <x v="2411"/>
    <n v="869420"/>
    <n v="66932"/>
    <x v="9"/>
    <s v="cod"/>
    <n v="802488"/>
    <n v="0.92301534356237491"/>
    <x v="2"/>
  </r>
  <r>
    <s v="ODR3419339975r"/>
    <s v="C893893L"/>
    <x v="33"/>
    <s v="P587114"/>
    <n v="86942"/>
    <n v="1"/>
    <n v="869420"/>
    <n v="0"/>
    <n v="869420"/>
    <n v="1"/>
    <x v="0"/>
    <n v="1"/>
    <n v="1"/>
    <d v="2022-07-20T00:00:00"/>
    <x v="2412"/>
    <n v="869420"/>
    <n v="65192"/>
    <x v="9"/>
    <s v="cod"/>
    <n v="804228"/>
    <n v="0.92501667778519014"/>
    <x v="2"/>
  </r>
  <r>
    <s v="ODR5796154160r"/>
    <s v="C685936L"/>
    <x v="382"/>
    <s v="P324617"/>
    <n v="86942"/>
    <n v="1"/>
    <n v="869420"/>
    <n v="0"/>
    <n v="869420"/>
    <n v="1"/>
    <x v="0"/>
    <n v="1"/>
    <n v="1"/>
    <d v="2021-09-10T00:00:00"/>
    <x v="2392"/>
    <n v="1449420"/>
    <n v="99992"/>
    <x v="0"/>
    <s v="cod"/>
    <n v="769428"/>
    <n v="0.88498999332888595"/>
    <x v="2"/>
  </r>
  <r>
    <s v="ODR5571916711h"/>
    <s v="C817964L"/>
    <x v="119"/>
    <s v="P632086"/>
    <n v="86942"/>
    <n v="1"/>
    <n v="869420"/>
    <n v="0"/>
    <n v="869420"/>
    <n v="1"/>
    <x v="0"/>
    <n v="0"/>
    <n v="1"/>
    <d v="2022-04-27T00:00:00"/>
    <x v="2413"/>
    <n v="869420"/>
    <n v="69542"/>
    <x v="5"/>
    <s v="cod"/>
    <n v="799878"/>
    <n v="0.92001334222815212"/>
    <x v="2"/>
  </r>
  <r>
    <s v="ODR3663556314u"/>
    <s v="C218465L"/>
    <x v="233"/>
    <s v="P938830"/>
    <n v="43442"/>
    <n v="2"/>
    <n v="868840"/>
    <n v="0"/>
    <n v="868840"/>
    <n v="1"/>
    <x v="0"/>
    <n v="1"/>
    <n v="1"/>
    <d v="2021-09-02T00:00:00"/>
    <x v="2414"/>
    <n v="434420"/>
    <n v="35612"/>
    <x v="8"/>
    <s v="cod"/>
    <n v="797616"/>
    <n v="0.91802403204272365"/>
    <x v="0"/>
  </r>
  <r>
    <s v="ODR2866482175u"/>
    <s v="C492939L"/>
    <x v="65"/>
    <s v="P468756"/>
    <n v="43442"/>
    <n v="2"/>
    <n v="868840"/>
    <n v="0"/>
    <n v="868840"/>
    <n v="1"/>
    <x v="0"/>
    <n v="0"/>
    <n v="1"/>
    <d v="2022-07-19T00:00:00"/>
    <x v="2407"/>
    <n v="696000"/>
    <n v="54984"/>
    <x v="14"/>
    <s v="cod"/>
    <n v="758872"/>
    <n v="0.87343124165554076"/>
    <x v="2"/>
  </r>
  <r>
    <s v="ODR1131384330p"/>
    <s v="C597119L"/>
    <x v="14"/>
    <s v="P920137"/>
    <n v="28942"/>
    <n v="3"/>
    <n v="868260"/>
    <n v="0"/>
    <n v="868260"/>
    <n v="1"/>
    <x v="0"/>
    <n v="1"/>
    <n v="1"/>
    <d v="2022-01-02T00:00:00"/>
    <x v="2415"/>
    <n v="145000"/>
    <n v="11716"/>
    <x v="8"/>
    <s v="cod"/>
    <n v="833112"/>
    <n v="0.95951903807615235"/>
    <x v="0"/>
  </r>
  <r>
    <s v="ODR3872863122u"/>
    <s v="C741634L"/>
    <x v="160"/>
    <s v="P493563"/>
    <n v="86710"/>
    <n v="1"/>
    <n v="867100"/>
    <n v="0"/>
    <n v="867100"/>
    <n v="1"/>
    <x v="0"/>
    <n v="0"/>
    <n v="1"/>
    <d v="2021-07-09T00:00:00"/>
    <x v="2416"/>
    <n v="867100"/>
    <n v="59798"/>
    <x v="13"/>
    <s v="cod"/>
    <n v="807302"/>
    <n v="0.93103678929765887"/>
    <x v="2"/>
  </r>
  <r>
    <s v="ODR1863737982t"/>
    <s v="C741634L"/>
    <x v="64"/>
    <s v="P493563"/>
    <n v="86710"/>
    <n v="1"/>
    <n v="867100"/>
    <n v="0"/>
    <n v="867100"/>
    <n v="1"/>
    <x v="0"/>
    <n v="0"/>
    <n v="1"/>
    <d v="2021-07-09T00:00:00"/>
    <x v="2416"/>
    <n v="867100"/>
    <n v="59798"/>
    <x v="13"/>
    <s v="cod"/>
    <n v="807302"/>
    <n v="0.93103678929765887"/>
    <x v="2"/>
  </r>
  <r>
    <s v="ODR3405213331q"/>
    <s v="C655658L"/>
    <x v="326"/>
    <s v="P493563"/>
    <n v="86710"/>
    <n v="1"/>
    <n v="867100"/>
    <n v="0"/>
    <n v="867100"/>
    <n v="1"/>
    <x v="0"/>
    <n v="1"/>
    <n v="1"/>
    <d v="2021-12-08T00:00:00"/>
    <x v="2416"/>
    <n v="867100"/>
    <n v="59798"/>
    <x v="13"/>
    <s v="cod"/>
    <n v="807302"/>
    <n v="0.93103678929765887"/>
    <x v="2"/>
  </r>
  <r>
    <s v="ODR2970335700v"/>
    <s v="C179316L"/>
    <x v="397"/>
    <s v="P493563"/>
    <n v="86710"/>
    <n v="1"/>
    <n v="867100"/>
    <n v="0"/>
    <n v="867100"/>
    <n v="1"/>
    <x v="0"/>
    <n v="1"/>
    <n v="1"/>
    <d v="2021-12-05T00:00:00"/>
    <x v="2416"/>
    <n v="867100"/>
    <n v="59798"/>
    <x v="13"/>
    <s v="cod"/>
    <n v="807302"/>
    <n v="0.93103678929765887"/>
    <x v="2"/>
  </r>
  <r>
    <s v="ODR8323342203s"/>
    <s v="C652064L"/>
    <x v="6"/>
    <s v="P493563"/>
    <n v="86710"/>
    <n v="1"/>
    <n v="867100"/>
    <n v="0"/>
    <n v="867100"/>
    <n v="1"/>
    <x v="0"/>
    <n v="1"/>
    <n v="1"/>
    <d v="2022-05-15T00:00:00"/>
    <x v="2416"/>
    <n v="867100"/>
    <n v="59798"/>
    <x v="13"/>
    <s v="cod"/>
    <n v="807302"/>
    <n v="0.93103678929765887"/>
    <x v="2"/>
  </r>
  <r>
    <s v="ODR8082734934t"/>
    <s v="C525405L"/>
    <x v="129"/>
    <s v="P707985"/>
    <n v="86710"/>
    <n v="1"/>
    <n v="867100"/>
    <n v="0"/>
    <n v="867100"/>
    <n v="1"/>
    <x v="0"/>
    <n v="1"/>
    <n v="1"/>
    <d v="2021-07-24T00:00:00"/>
    <x v="2417"/>
    <n v="867100"/>
    <n v="59798"/>
    <x v="13"/>
    <s v="cod"/>
    <n v="807302"/>
    <n v="0.93103678929765887"/>
    <x v="2"/>
  </r>
  <r>
    <s v="ODR7521533734s"/>
    <s v="C612558L"/>
    <x v="155"/>
    <s v="P212781"/>
    <n v="86710"/>
    <n v="1"/>
    <n v="867100"/>
    <n v="0"/>
    <n v="867100"/>
    <n v="1"/>
    <x v="0"/>
    <n v="1"/>
    <n v="1"/>
    <d v="2021-08-20T00:00:00"/>
    <x v="2418"/>
    <n v="867100"/>
    <n v="60668"/>
    <x v="14"/>
    <s v="cod"/>
    <n v="806432"/>
    <n v="0.93003344481605354"/>
    <x v="2"/>
  </r>
  <r>
    <s v="ODR6096255984e"/>
    <s v="C748073L"/>
    <x v="372"/>
    <s v="P504448"/>
    <n v="86710"/>
    <n v="1"/>
    <n v="867100"/>
    <n v="0"/>
    <n v="867100"/>
    <n v="1"/>
    <x v="0"/>
    <n v="1"/>
    <n v="1"/>
    <d v="2021-07-05T00:00:00"/>
    <x v="2419"/>
    <n v="867100"/>
    <n v="77140"/>
    <x v="14"/>
    <s v="cod"/>
    <n v="789960"/>
    <n v="0.91103678929765886"/>
    <x v="2"/>
  </r>
  <r>
    <s v="ODR6056033561w"/>
    <s v="C696271L"/>
    <x v="327"/>
    <s v="P146068"/>
    <n v="86710"/>
    <n v="1"/>
    <n v="867100"/>
    <n v="0"/>
    <n v="867100"/>
    <n v="1"/>
    <x v="0"/>
    <n v="1"/>
    <n v="1"/>
    <d v="2022-01-11T00:00:00"/>
    <x v="2420"/>
    <n v="867100"/>
    <n v="70180"/>
    <x v="14"/>
    <s v="cod"/>
    <n v="796920"/>
    <n v="0.9190635451505017"/>
    <x v="2"/>
  </r>
  <r>
    <s v="ODR8208662630w"/>
    <s v="C899603L"/>
    <x v="312"/>
    <s v="P215223"/>
    <n v="86710"/>
    <n v="1"/>
    <n v="867100"/>
    <n v="0"/>
    <n v="867100"/>
    <n v="1"/>
    <x v="0"/>
    <n v="0"/>
    <n v="1"/>
    <d v="2022-06-11T00:00:00"/>
    <x v="2421"/>
    <n v="867100"/>
    <n v="53708"/>
    <x v="5"/>
    <s v="cod"/>
    <n v="813392"/>
    <n v="0.93806020066889628"/>
    <x v="2"/>
  </r>
  <r>
    <s v="ODR1601748662n"/>
    <s v="C900833L"/>
    <x v="264"/>
    <s v="P908014"/>
    <n v="86594"/>
    <n v="1"/>
    <n v="865940"/>
    <n v="0"/>
    <n v="865940"/>
    <n v="1"/>
    <x v="0"/>
    <n v="0"/>
    <n v="1"/>
    <d v="2021-07-02T00:00:00"/>
    <x v="2422"/>
    <n v="865940"/>
    <n v="65772"/>
    <x v="14"/>
    <s v="cod"/>
    <n v="800168"/>
    <n v="0.92404554588077692"/>
    <x v="2"/>
  </r>
  <r>
    <s v="ODR3901152583y"/>
    <s v="C177044L"/>
    <x v="360"/>
    <s v="P576087"/>
    <n v="86420"/>
    <n v="1"/>
    <n v="864200"/>
    <n v="0"/>
    <n v="864200"/>
    <n v="1"/>
    <x v="0"/>
    <n v="1"/>
    <n v="1"/>
    <d v="2021-08-21T00:00:00"/>
    <x v="2423"/>
    <n v="864200"/>
    <n v="69136"/>
    <x v="3"/>
    <s v="cod"/>
    <n v="795064"/>
    <n v="0.92"/>
    <x v="2"/>
  </r>
  <r>
    <s v="ODR2838703883b"/>
    <s v="C970497L"/>
    <x v="299"/>
    <s v="P507071"/>
    <n v="86420"/>
    <n v="1"/>
    <n v="864200"/>
    <n v="0"/>
    <n v="864200"/>
    <n v="1"/>
    <x v="0"/>
    <n v="1"/>
    <n v="2"/>
    <d v="2021-11-26T00:00:00"/>
    <x v="141"/>
    <n v="1038200"/>
    <n v="73660"/>
    <x v="14"/>
    <s v="jazzvoucher"/>
    <n v="790540"/>
    <n v="0.91476510067114092"/>
    <x v="2"/>
  </r>
  <r>
    <s v="ODR8152108145i"/>
    <s v="C811645L"/>
    <x v="96"/>
    <s v="P507071"/>
    <n v="86420"/>
    <n v="1"/>
    <n v="864200"/>
    <n v="0"/>
    <n v="864200"/>
    <n v="1"/>
    <x v="0"/>
    <n v="1"/>
    <n v="1"/>
    <d v="2021-12-16T00:00:00"/>
    <x v="141"/>
    <n v="1038200"/>
    <n v="73660"/>
    <x v="14"/>
    <s v="cod"/>
    <n v="790540"/>
    <n v="0.91476510067114092"/>
    <x v="2"/>
  </r>
  <r>
    <s v="ODR8431429567y"/>
    <s v="C140964L"/>
    <x v="20"/>
    <s v="P507071"/>
    <n v="86420"/>
    <n v="1"/>
    <n v="864200"/>
    <n v="0"/>
    <n v="864200"/>
    <n v="1"/>
    <x v="0"/>
    <n v="0"/>
    <n v="1"/>
    <d v="2021-09-26T00:00:00"/>
    <x v="141"/>
    <n v="1038200"/>
    <n v="73660"/>
    <x v="14"/>
    <s v="cod"/>
    <n v="790540"/>
    <n v="0.91476510067114092"/>
    <x v="2"/>
  </r>
  <r>
    <s v="ODR3334706810s"/>
    <s v="C388058L"/>
    <x v="118"/>
    <s v="P629047"/>
    <n v="86130"/>
    <n v="1"/>
    <n v="861300"/>
    <n v="0"/>
    <n v="861300"/>
    <n v="1"/>
    <x v="0"/>
    <n v="1"/>
    <n v="1"/>
    <d v="2022-04-17T00:00:00"/>
    <x v="2424"/>
    <n v="861300"/>
    <n v="68034"/>
    <x v="3"/>
    <s v="cod"/>
    <n v="793266"/>
    <n v="0.92101010101010106"/>
    <x v="2"/>
  </r>
  <r>
    <s v="ODR1556001393p"/>
    <s v="C321785L"/>
    <x v="336"/>
    <s v="P386424"/>
    <n v="86130"/>
    <n v="1"/>
    <n v="861300"/>
    <n v="0"/>
    <n v="861300"/>
    <n v="1"/>
    <x v="1"/>
    <n v="0"/>
    <n v="1"/>
    <d v="2022-02-11T00:00:00"/>
    <x v="2425"/>
    <n v="861300"/>
    <n v="71456"/>
    <x v="14"/>
    <s v="cod"/>
    <n v="789844"/>
    <n v="0.91703703703703698"/>
    <x v="2"/>
  </r>
  <r>
    <s v="ODR2057886399g"/>
    <s v="C264319L"/>
    <x v="359"/>
    <s v="P775556"/>
    <n v="28710"/>
    <n v="3"/>
    <n v="861300"/>
    <n v="0"/>
    <n v="861300"/>
    <n v="1"/>
    <x v="0"/>
    <n v="1"/>
    <n v="1"/>
    <d v="2022-06-04T00:00:00"/>
    <x v="2426"/>
    <n v="287100"/>
    <n v="20648"/>
    <x v="12"/>
    <s v="cod"/>
    <n v="799356"/>
    <n v="0.92808080808080806"/>
    <x v="0"/>
  </r>
  <r>
    <s v="ODR8580375664e"/>
    <s v="C202773L"/>
    <x v="33"/>
    <s v="P274768"/>
    <n v="9570"/>
    <n v="9"/>
    <n v="861300"/>
    <n v="0"/>
    <n v="861300"/>
    <n v="1"/>
    <x v="0"/>
    <n v="0"/>
    <n v="1"/>
    <d v="2022-02-19T00:00:00"/>
    <x v="173"/>
    <n v="95700"/>
    <n v="6090"/>
    <x v="11"/>
    <s v="cod"/>
    <n v="806490"/>
    <n v="0.9363636363636364"/>
    <x v="0"/>
  </r>
  <r>
    <s v="ODR5486543350i"/>
    <s v="C616837L"/>
    <x v="400"/>
    <s v="P392014"/>
    <n v="85840"/>
    <n v="1"/>
    <n v="858400"/>
    <n v="0"/>
    <n v="858400"/>
    <n v="1"/>
    <x v="0"/>
    <n v="1"/>
    <n v="1"/>
    <d v="2021-10-24T00:00:00"/>
    <x v="2427"/>
    <n v="858400"/>
    <n v="56608"/>
    <x v="14"/>
    <s v="cod"/>
    <n v="801792"/>
    <n v="0.93405405405405406"/>
    <x v="2"/>
  </r>
  <r>
    <s v="ODR8195702412y"/>
    <s v="C738488L"/>
    <x v="353"/>
    <s v="P516629"/>
    <n v="42920"/>
    <n v="2"/>
    <n v="858400"/>
    <n v="0"/>
    <n v="858400"/>
    <n v="1"/>
    <x v="0"/>
    <n v="1"/>
    <n v="1"/>
    <d v="2021-08-28T00:00:00"/>
    <x v="2428"/>
    <n v="429200"/>
    <n v="36018"/>
    <x v="12"/>
    <s v="cod"/>
    <n v="786364"/>
    <n v="0.91608108108108111"/>
    <x v="0"/>
  </r>
  <r>
    <s v="ODR2283927710v"/>
    <s v="C157329L"/>
    <x v="348"/>
    <s v="P474867"/>
    <n v="85550"/>
    <n v="1"/>
    <n v="855500"/>
    <n v="0"/>
    <n v="855500"/>
    <n v="1"/>
    <x v="0"/>
    <n v="1"/>
    <n v="1"/>
    <d v="2021-11-01T00:00:00"/>
    <x v="2429"/>
    <n v="855500"/>
    <n v="69252"/>
    <x v="6"/>
    <s v="cod"/>
    <n v="786248"/>
    <n v="0.91905084745762711"/>
    <x v="2"/>
  </r>
  <r>
    <s v="ODR3801196112m"/>
    <s v="C854979L"/>
    <x v="334"/>
    <s v="P526981"/>
    <n v="17110"/>
    <n v="5"/>
    <n v="855500"/>
    <n v="0"/>
    <n v="855500"/>
    <n v="1"/>
    <x v="0"/>
    <n v="0"/>
    <n v="1"/>
    <d v="2022-02-04T00:00:00"/>
    <x v="2430"/>
    <n v="171100"/>
    <n v="10556"/>
    <x v="12"/>
    <s v="cod"/>
    <n v="802720"/>
    <n v="0.93830508474576269"/>
    <x v="0"/>
  </r>
  <r>
    <s v="ODR8724084455o"/>
    <s v="C869172L"/>
    <x v="141"/>
    <s v="P573739"/>
    <n v="84970"/>
    <n v="1"/>
    <n v="849700"/>
    <n v="0"/>
    <n v="849700"/>
    <n v="1"/>
    <x v="0"/>
    <n v="1"/>
    <n v="1"/>
    <d v="2022-01-20T00:00:00"/>
    <x v="2431"/>
    <n v="849700"/>
    <n v="73892"/>
    <x v="10"/>
    <s v="cod"/>
    <n v="775808"/>
    <n v="0.91303754266211601"/>
    <x v="2"/>
  </r>
  <r>
    <s v="ODR4224087313i"/>
    <s v="C789657L"/>
    <x v="337"/>
    <s v="P446333"/>
    <n v="84970"/>
    <n v="1"/>
    <n v="849700"/>
    <n v="0"/>
    <n v="849700"/>
    <n v="1"/>
    <x v="0"/>
    <n v="1"/>
    <n v="1"/>
    <d v="2021-08-28T00:00:00"/>
    <x v="2432"/>
    <n v="0"/>
    <n v="0"/>
    <x v="14"/>
    <s v="cod"/>
    <n v="849700"/>
    <n v="1"/>
    <x v="0"/>
  </r>
  <r>
    <s v="ODR1572147566r"/>
    <s v="C881612L"/>
    <x v="23"/>
    <s v="P245738"/>
    <n v="42340"/>
    <n v="2"/>
    <n v="846800"/>
    <n v="0"/>
    <n v="846800"/>
    <n v="1"/>
    <x v="1"/>
    <n v="0"/>
    <n v="1"/>
    <d v="2022-03-13T00:00:00"/>
    <x v="2433"/>
    <n v="423400"/>
    <n v="31320"/>
    <x v="10"/>
    <s v="cod"/>
    <n v="784160"/>
    <n v="0.92602739726027394"/>
    <x v="0"/>
  </r>
  <r>
    <s v="ODR4348435637p"/>
    <s v="C845064L"/>
    <x v="242"/>
    <s v="P304173"/>
    <n v="84680"/>
    <n v="1"/>
    <n v="846800"/>
    <n v="0"/>
    <n v="846800"/>
    <n v="1"/>
    <x v="0"/>
    <n v="1"/>
    <n v="1"/>
    <d v="2021-07-16T00:00:00"/>
    <x v="2434"/>
    <n v="846800"/>
    <n v="65192"/>
    <x v="8"/>
    <s v="cod"/>
    <n v="781608"/>
    <n v="0.92301369863013694"/>
    <x v="2"/>
  </r>
  <r>
    <s v="ODR1675630267j"/>
    <s v="C162721L"/>
    <x v="5"/>
    <s v="P304173"/>
    <n v="84680"/>
    <n v="1"/>
    <n v="846800"/>
    <n v="0"/>
    <n v="846800"/>
    <n v="1"/>
    <x v="0"/>
    <n v="1"/>
    <n v="1"/>
    <d v="2021-07-26T00:00:00"/>
    <x v="2434"/>
    <n v="846800"/>
    <n v="65192"/>
    <x v="8"/>
    <s v="cod"/>
    <n v="781608"/>
    <n v="0.92301369863013694"/>
    <x v="2"/>
  </r>
  <r>
    <s v="ODR8936411867w"/>
    <s v="C869172L"/>
    <x v="255"/>
    <s v="P986679"/>
    <n v="21170"/>
    <n v="4"/>
    <n v="846800"/>
    <n v="0"/>
    <n v="846800"/>
    <n v="1"/>
    <x v="0"/>
    <n v="1"/>
    <n v="1"/>
    <d v="2022-01-20T00:00:00"/>
    <x v="2100"/>
    <n v="211700"/>
    <n v="18386"/>
    <x v="0"/>
    <s v="cod"/>
    <n v="773256"/>
    <n v="0.91315068493150686"/>
    <x v="0"/>
  </r>
  <r>
    <s v="ODR3993465168y"/>
    <s v="C382868L"/>
    <x v="260"/>
    <s v="P924998"/>
    <n v="16820"/>
    <n v="5"/>
    <n v="841000"/>
    <n v="0"/>
    <n v="841000"/>
    <n v="1"/>
    <x v="0"/>
    <n v="1"/>
    <n v="1"/>
    <d v="2021-07-07T00:00:00"/>
    <x v="2435"/>
    <n v="168200"/>
    <n v="13108"/>
    <x v="10"/>
    <s v="cod"/>
    <n v="775460"/>
    <n v="0.92206896551724138"/>
    <x v="0"/>
  </r>
  <r>
    <s v="ODR5168488928x"/>
    <s v="C149895L"/>
    <x v="54"/>
    <s v="P298754"/>
    <n v="84100"/>
    <n v="1"/>
    <n v="841000"/>
    <n v="0"/>
    <n v="841000"/>
    <n v="1"/>
    <x v="0"/>
    <n v="1"/>
    <n v="1"/>
    <d v="2022-07-20T00:00:00"/>
    <x v="1889"/>
    <n v="841000"/>
    <n v="59682"/>
    <x v="13"/>
    <s v="cod"/>
    <n v="781318"/>
    <n v="0.92903448275862066"/>
    <x v="2"/>
  </r>
  <r>
    <s v="ODR6265372512u"/>
    <s v="C794312L"/>
    <x v="363"/>
    <s v="P835764"/>
    <n v="84100"/>
    <n v="1"/>
    <n v="841000"/>
    <n v="0"/>
    <n v="841000"/>
    <n v="1"/>
    <x v="0"/>
    <n v="1"/>
    <n v="1"/>
    <d v="2022-07-25T00:00:00"/>
    <x v="2436"/>
    <n v="841000"/>
    <n v="68092"/>
    <x v="8"/>
    <s v="cod"/>
    <n v="772908"/>
    <n v="0.91903448275862065"/>
    <x v="2"/>
  </r>
  <r>
    <s v="ODR1199902865g"/>
    <s v="C751329L"/>
    <x v="278"/>
    <s v="P601424"/>
    <n v="16820"/>
    <n v="5"/>
    <n v="841000"/>
    <n v="0"/>
    <n v="841000"/>
    <n v="1"/>
    <x v="0"/>
    <n v="1"/>
    <n v="1"/>
    <d v="2021-09-12T00:00:00"/>
    <x v="2437"/>
    <n v="168200"/>
    <n v="12934"/>
    <x v="14"/>
    <s v="cod"/>
    <n v="776330"/>
    <n v="0.9231034482758621"/>
    <x v="0"/>
  </r>
  <r>
    <s v="ODR2489172318b"/>
    <s v="C578872L"/>
    <x v="246"/>
    <s v="P191938"/>
    <n v="42050"/>
    <n v="2"/>
    <n v="841000"/>
    <n v="0"/>
    <n v="841000"/>
    <n v="1"/>
    <x v="0"/>
    <n v="1"/>
    <n v="1"/>
    <d v="2022-01-01T00:00:00"/>
    <x v="2438"/>
    <n v="420500"/>
    <n v="27724"/>
    <x v="14"/>
    <s v="cod"/>
    <n v="785552"/>
    <n v="0.93406896551724139"/>
    <x v="0"/>
  </r>
  <r>
    <s v="ODR9139053486e"/>
    <s v="C675127L"/>
    <x v="305"/>
    <s v="P406658"/>
    <n v="84100"/>
    <n v="1"/>
    <n v="841000"/>
    <n v="0"/>
    <n v="841000"/>
    <n v="1"/>
    <x v="1"/>
    <n v="0"/>
    <n v="4"/>
    <d v="2022-02-16T00:00:00"/>
    <x v="2439"/>
    <n v="841000"/>
    <n v="66410"/>
    <x v="14"/>
    <s v="Payaxis"/>
    <n v="774590"/>
    <n v="0.92103448275862065"/>
    <x v="2"/>
  </r>
  <r>
    <s v="ODR7752372481x"/>
    <s v="C996508L"/>
    <x v="221"/>
    <s v="P819607"/>
    <n v="42050"/>
    <n v="2"/>
    <n v="841000"/>
    <n v="0"/>
    <n v="841000"/>
    <n v="1"/>
    <x v="0"/>
    <n v="0"/>
    <n v="1"/>
    <d v="2021-07-10T00:00:00"/>
    <x v="2440"/>
    <n v="420500"/>
    <n v="31958"/>
    <x v="0"/>
    <s v="cod"/>
    <n v="777084"/>
    <n v="0.92400000000000004"/>
    <x v="0"/>
  </r>
  <r>
    <s v="ODR5737722267b"/>
    <s v="C390715L"/>
    <x v="350"/>
    <s v="P115324"/>
    <n v="84100"/>
    <n v="1"/>
    <n v="841000"/>
    <n v="0"/>
    <n v="841000"/>
    <n v="1"/>
    <x v="1"/>
    <n v="0"/>
    <n v="12"/>
    <d v="2021-07-18T00:00:00"/>
    <x v="1352"/>
    <n v="841000"/>
    <n v="59682"/>
    <x v="11"/>
    <s v="internetbanking"/>
    <n v="781318"/>
    <n v="0.92903448275862066"/>
    <x v="2"/>
  </r>
  <r>
    <s v="ODR3997371894z"/>
    <s v="C876695L"/>
    <x v="194"/>
    <s v="P115324"/>
    <n v="84100"/>
    <n v="1"/>
    <n v="841000"/>
    <n v="0"/>
    <n v="841000"/>
    <n v="1"/>
    <x v="0"/>
    <n v="1"/>
    <n v="1"/>
    <d v="2021-11-21T00:00:00"/>
    <x v="1352"/>
    <n v="841000"/>
    <n v="59682"/>
    <x v="11"/>
    <s v="cod"/>
    <n v="781318"/>
    <n v="0.92903448275862066"/>
    <x v="2"/>
  </r>
  <r>
    <s v="ODR5152988469z"/>
    <s v="C248894L"/>
    <x v="278"/>
    <s v="P115324"/>
    <n v="84100"/>
    <n v="1"/>
    <n v="841000"/>
    <n v="0"/>
    <n v="841000"/>
    <n v="1"/>
    <x v="1"/>
    <n v="0"/>
    <n v="4"/>
    <d v="2021-09-08T00:00:00"/>
    <x v="1352"/>
    <n v="841000"/>
    <n v="59682"/>
    <x v="11"/>
    <s v="Payaxis"/>
    <n v="781318"/>
    <n v="0.92903448275862066"/>
    <x v="2"/>
  </r>
  <r>
    <s v="ODR2012513771c"/>
    <s v="C223799L"/>
    <x v="82"/>
    <s v="P115324"/>
    <n v="84100"/>
    <n v="1"/>
    <n v="841000"/>
    <n v="0"/>
    <n v="841000"/>
    <n v="1"/>
    <x v="1"/>
    <n v="0"/>
    <n v="4"/>
    <d v="2021-11-22T00:00:00"/>
    <x v="1352"/>
    <n v="841000"/>
    <n v="59682"/>
    <x v="11"/>
    <s v="Payaxis"/>
    <n v="781318"/>
    <n v="0.92903448275862066"/>
    <x v="2"/>
  </r>
  <r>
    <s v="ODR8134172925a"/>
    <s v="C984447L"/>
    <x v="170"/>
    <s v="P696075"/>
    <n v="84042"/>
    <n v="1"/>
    <n v="840420"/>
    <n v="0"/>
    <n v="840420"/>
    <n v="1"/>
    <x v="0"/>
    <n v="1"/>
    <n v="1"/>
    <d v="2021-08-23T00:00:00"/>
    <x v="2441"/>
    <n v="521420"/>
    <n v="45356"/>
    <x v="6"/>
    <s v="cod"/>
    <n v="795064"/>
    <n v="0.946031746031746"/>
    <x v="0"/>
  </r>
  <r>
    <s v="ODR9881383051z"/>
    <s v="C379178L"/>
    <x v="163"/>
    <s v="P847888"/>
    <n v="83810"/>
    <n v="1"/>
    <n v="838100"/>
    <n v="0"/>
    <n v="838100"/>
    <n v="1"/>
    <x v="1"/>
    <n v="0"/>
    <n v="1"/>
    <d v="2021-07-12T00:00:00"/>
    <x v="2442"/>
    <n v="838100"/>
    <n v="50286"/>
    <x v="6"/>
    <s v="cod"/>
    <n v="787814"/>
    <n v="0.94"/>
    <x v="2"/>
  </r>
  <r>
    <s v="ODR2432470078o"/>
    <s v="C508126L"/>
    <x v="332"/>
    <s v="P728313"/>
    <n v="82940"/>
    <n v="1"/>
    <n v="829400"/>
    <n v="0"/>
    <n v="829400"/>
    <n v="1"/>
    <x v="0"/>
    <n v="0"/>
    <n v="1"/>
    <d v="2021-09-09T00:00:00"/>
    <x v="2443"/>
    <n v="829400"/>
    <n v="53070"/>
    <x v="12"/>
    <s v="cod"/>
    <n v="776330"/>
    <n v="0.936013986013986"/>
    <x v="2"/>
  </r>
  <r>
    <s v="ODR4567490255v"/>
    <s v="C701923L"/>
    <x v="72"/>
    <s v="P841653"/>
    <n v="82708"/>
    <n v="1"/>
    <n v="827080"/>
    <n v="0"/>
    <n v="827080"/>
    <n v="1"/>
    <x v="0"/>
    <n v="0"/>
    <n v="1"/>
    <d v="2022-07-27T00:00:00"/>
    <x v="2444"/>
    <n v="826500"/>
    <n v="56202"/>
    <x v="1"/>
    <s v="cod"/>
    <n v="770878"/>
    <n v="0.93204768583450215"/>
    <x v="2"/>
  </r>
  <r>
    <s v="ODR5297156669j"/>
    <s v="C404192L"/>
    <x v="207"/>
    <s v="P343188"/>
    <n v="41180"/>
    <n v="2"/>
    <n v="823600"/>
    <n v="0"/>
    <n v="823600"/>
    <n v="1"/>
    <x v="0"/>
    <n v="1"/>
    <n v="1"/>
    <d v="2021-07-06T00:00:00"/>
    <x v="2445"/>
    <n v="411800"/>
    <n v="27144"/>
    <x v="11"/>
    <s v="cod"/>
    <n v="769312"/>
    <n v="0.93408450704225354"/>
    <x v="0"/>
  </r>
  <r>
    <s v="ODR7956448826v"/>
    <s v="C602747L"/>
    <x v="286"/>
    <s v="P657906"/>
    <n v="27260"/>
    <n v="3"/>
    <n v="817800"/>
    <n v="0"/>
    <n v="817800"/>
    <n v="1"/>
    <x v="0"/>
    <n v="1"/>
    <n v="1"/>
    <d v="2021-08-03T00:00:00"/>
    <x v="2446"/>
    <n v="272600"/>
    <n v="20706"/>
    <x v="11"/>
    <s v="cod"/>
    <n v="755682"/>
    <n v="0.92404255319148931"/>
    <x v="0"/>
  </r>
  <r>
    <s v="ODR5106636994b"/>
    <s v="C636267L"/>
    <x v="256"/>
    <s v="P447878"/>
    <n v="27260"/>
    <n v="3"/>
    <n v="817800"/>
    <n v="0"/>
    <n v="817800"/>
    <n v="1"/>
    <x v="0"/>
    <n v="1"/>
    <n v="1"/>
    <d v="2022-03-01T00:00:00"/>
    <x v="170"/>
    <n v="246500"/>
    <n v="19952"/>
    <x v="11"/>
    <s v="cod"/>
    <n v="757944"/>
    <n v="0.92680851063829783"/>
    <x v="0"/>
  </r>
  <r>
    <s v="ODR6700484293u"/>
    <s v="C174328L"/>
    <x v="331"/>
    <s v="P433197"/>
    <n v="81490"/>
    <n v="1"/>
    <n v="814900"/>
    <n v="0"/>
    <n v="814900"/>
    <n v="1"/>
    <x v="0"/>
    <n v="1"/>
    <n v="1"/>
    <d v="2022-06-03T00:00:00"/>
    <x v="2447"/>
    <n v="814900"/>
    <n v="66816"/>
    <x v="10"/>
    <s v="cod"/>
    <n v="748084"/>
    <n v="0.91800711743772245"/>
    <x v="2"/>
  </r>
  <r>
    <s v="ODR2828022664n"/>
    <s v="C651504L"/>
    <x v="145"/>
    <s v="P780450"/>
    <n v="81200"/>
    <n v="1"/>
    <n v="812000"/>
    <n v="0"/>
    <n v="812000"/>
    <n v="1"/>
    <x v="0"/>
    <n v="1"/>
    <n v="8"/>
    <d v="2021-09-17T00:00:00"/>
    <x v="2448"/>
    <n v="812000"/>
    <n v="62524"/>
    <x v="3"/>
    <s v="ublcreditcard"/>
    <n v="749476"/>
    <n v="0.92300000000000004"/>
    <x v="2"/>
  </r>
  <r>
    <s v="ODR1552124749p"/>
    <s v="C594573L"/>
    <x v="129"/>
    <s v="P851545"/>
    <n v="81200"/>
    <n v="1"/>
    <n v="812000"/>
    <n v="0"/>
    <n v="812000"/>
    <n v="1"/>
    <x v="0"/>
    <n v="1"/>
    <n v="1"/>
    <d v="2022-03-18T00:00:00"/>
    <x v="2449"/>
    <n v="649600"/>
    <n v="50634"/>
    <x v="3"/>
    <s v="cod"/>
    <n v="761366"/>
    <n v="0.93764285714285711"/>
    <x v="2"/>
  </r>
  <r>
    <s v="ODR1429968000y"/>
    <s v="C361180L"/>
    <x v="315"/>
    <s v="P600084"/>
    <n v="81200"/>
    <n v="1"/>
    <n v="812000"/>
    <n v="0"/>
    <n v="812000"/>
    <n v="1"/>
    <x v="0"/>
    <n v="1"/>
    <n v="1"/>
    <d v="2021-08-05T00:00:00"/>
    <x v="2450"/>
    <n v="812000"/>
    <n v="61712"/>
    <x v="6"/>
    <s v="cod"/>
    <n v="750288"/>
    <n v="0.92400000000000004"/>
    <x v="2"/>
  </r>
  <r>
    <s v="ODR7696802877n"/>
    <s v="C436955L"/>
    <x v="134"/>
    <s v="P753274"/>
    <n v="40600"/>
    <n v="2"/>
    <n v="812000"/>
    <n v="0"/>
    <n v="812000"/>
    <n v="1"/>
    <x v="1"/>
    <n v="0"/>
    <n v="2"/>
    <d v="2021-09-08T00:00:00"/>
    <x v="2451"/>
    <n v="406000"/>
    <n v="32480"/>
    <x v="6"/>
    <s v="jazzvoucher"/>
    <n v="747040"/>
    <n v="0.92"/>
    <x v="0"/>
  </r>
  <r>
    <s v="ODR6215956149a"/>
    <s v="C207995L"/>
    <x v="267"/>
    <s v="P693263"/>
    <n v="81200"/>
    <n v="1"/>
    <n v="812000"/>
    <n v="0"/>
    <n v="812000"/>
    <n v="1"/>
    <x v="0"/>
    <n v="0"/>
    <n v="1"/>
    <d v="2022-01-28T00:00:00"/>
    <x v="2452"/>
    <n v="812000"/>
    <n v="63336"/>
    <x v="14"/>
    <s v="cod"/>
    <n v="748664"/>
    <n v="0.92200000000000004"/>
    <x v="2"/>
  </r>
  <r>
    <s v="ODR6581634221h"/>
    <s v="C307555L"/>
    <x v="53"/>
    <s v="P317610"/>
    <n v="81200"/>
    <n v="1"/>
    <n v="812000"/>
    <n v="0"/>
    <n v="812000"/>
    <n v="1"/>
    <x v="0"/>
    <n v="1"/>
    <n v="1"/>
    <d v="2021-11-06T00:00:00"/>
    <x v="2453"/>
    <n v="812000"/>
    <n v="51156"/>
    <x v="14"/>
    <s v="cod"/>
    <n v="760844"/>
    <n v="0.93700000000000006"/>
    <x v="2"/>
  </r>
  <r>
    <s v="ODR3017739636g"/>
    <s v="C901892L"/>
    <x v="394"/>
    <s v="P189598"/>
    <n v="40600"/>
    <n v="2"/>
    <n v="812000"/>
    <n v="0"/>
    <n v="812000"/>
    <n v="1"/>
    <x v="0"/>
    <n v="0"/>
    <n v="1"/>
    <d v="2022-07-26T00:00:00"/>
    <x v="2454"/>
    <n v="406000"/>
    <n v="24360"/>
    <x v="14"/>
    <s v="cod"/>
    <n v="763280"/>
    <n v="0.94"/>
    <x v="0"/>
  </r>
  <r>
    <s v="ODR9244643748b"/>
    <s v="C494942L"/>
    <x v="163"/>
    <s v="P545161"/>
    <n v="81200"/>
    <n v="1"/>
    <n v="812000"/>
    <n v="0"/>
    <n v="812000"/>
    <n v="1"/>
    <x v="0"/>
    <n v="1"/>
    <n v="1"/>
    <d v="2021-07-17T00:00:00"/>
    <x v="2455"/>
    <n v="812000"/>
    <n v="56028"/>
    <x v="0"/>
    <s v="cod"/>
    <n v="755972"/>
    <n v="0.93100000000000005"/>
    <x v="2"/>
  </r>
  <r>
    <s v="ODR6841967576u"/>
    <s v="C470268L"/>
    <x v="133"/>
    <s v="P151149"/>
    <n v="40600"/>
    <n v="2"/>
    <n v="812000"/>
    <n v="0"/>
    <n v="812000"/>
    <n v="1"/>
    <x v="0"/>
    <n v="0"/>
    <n v="1"/>
    <d v="2021-11-04T00:00:00"/>
    <x v="2456"/>
    <n v="406000"/>
    <n v="30450"/>
    <x v="0"/>
    <s v="cod"/>
    <n v="751100"/>
    <n v="0.92500000000000004"/>
    <x v="0"/>
  </r>
  <r>
    <s v="ODR4403726038p"/>
    <s v="C111828L"/>
    <x v="352"/>
    <s v="P523515"/>
    <n v="40600"/>
    <n v="2"/>
    <n v="812000"/>
    <n v="0"/>
    <n v="812000"/>
    <n v="1"/>
    <x v="1"/>
    <n v="0"/>
    <n v="12"/>
    <d v="2021-09-25T00:00:00"/>
    <x v="2457"/>
    <n v="406000"/>
    <n v="35322"/>
    <x v="12"/>
    <s v="internetbanking"/>
    <n v="741356"/>
    <n v="0.91300000000000003"/>
    <x v="0"/>
  </r>
  <r>
    <s v="ODR2427479135q"/>
    <s v="C592423L"/>
    <x v="48"/>
    <s v="P658321"/>
    <n v="40600"/>
    <n v="2"/>
    <n v="812000"/>
    <n v="0"/>
    <n v="812000"/>
    <n v="1"/>
    <x v="0"/>
    <n v="1"/>
    <n v="1"/>
    <d v="2021-07-18T00:00:00"/>
    <x v="2458"/>
    <n v="406000"/>
    <n v="25578"/>
    <x v="11"/>
    <s v="cod"/>
    <n v="760844"/>
    <n v="0.93700000000000006"/>
    <x v="0"/>
  </r>
  <r>
    <s v="ODR3291862436u"/>
    <s v="C214095L"/>
    <x v="215"/>
    <s v="P958384"/>
    <n v="81200"/>
    <n v="1"/>
    <n v="812000"/>
    <n v="0"/>
    <n v="812000"/>
    <n v="1"/>
    <x v="0"/>
    <n v="1"/>
    <n v="1"/>
    <d v="2022-01-15T00:00:00"/>
    <x v="2459"/>
    <n v="812000"/>
    <n v="56028"/>
    <x v="11"/>
    <s v="cod"/>
    <n v="755972"/>
    <n v="0.93100000000000005"/>
    <x v="2"/>
  </r>
  <r>
    <s v="ODR6195722558m"/>
    <s v="C219599L"/>
    <x v="358"/>
    <s v="P535780"/>
    <n v="81200"/>
    <n v="1"/>
    <n v="812000"/>
    <n v="0"/>
    <n v="812000"/>
    <n v="1"/>
    <x v="0"/>
    <n v="1"/>
    <n v="1"/>
    <d v="2021-07-09T00:00:00"/>
    <x v="2460"/>
    <n v="812000"/>
    <n v="59276"/>
    <x v="11"/>
    <s v="cod"/>
    <n v="752724"/>
    <n v="0.92700000000000005"/>
    <x v="2"/>
  </r>
  <r>
    <s v="ODR9685148815r"/>
    <s v="C869172L"/>
    <x v="15"/>
    <s v="P249284"/>
    <n v="81200"/>
    <n v="1"/>
    <n v="812000"/>
    <n v="0"/>
    <n v="812000"/>
    <n v="1"/>
    <x v="0"/>
    <n v="1"/>
    <n v="1"/>
    <d v="2022-01-20T00:00:00"/>
    <x v="2461"/>
    <n v="812000"/>
    <n v="60088"/>
    <x v="11"/>
    <s v="cod"/>
    <n v="751912"/>
    <n v="0.92600000000000005"/>
    <x v="2"/>
  </r>
  <r>
    <s v="ODR5775359269l"/>
    <s v="C869172L"/>
    <x v="348"/>
    <s v="P958384"/>
    <n v="81200"/>
    <n v="1"/>
    <n v="812000"/>
    <n v="0"/>
    <n v="812000"/>
    <n v="1"/>
    <x v="0"/>
    <n v="1"/>
    <n v="1"/>
    <d v="2022-01-20T00:00:00"/>
    <x v="2459"/>
    <n v="812000"/>
    <n v="56028"/>
    <x v="11"/>
    <s v="cod"/>
    <n v="755972"/>
    <n v="0.93100000000000005"/>
    <x v="2"/>
  </r>
  <r>
    <s v="ODR5908996290h"/>
    <s v="C995774L"/>
    <x v="182"/>
    <s v="P394533"/>
    <n v="81200"/>
    <n v="1"/>
    <n v="812000"/>
    <n v="0"/>
    <n v="812000"/>
    <n v="1"/>
    <x v="1"/>
    <n v="0"/>
    <n v="4"/>
    <d v="2022-02-18T00:00:00"/>
    <x v="2462"/>
    <n v="812000"/>
    <n v="72268"/>
    <x v="11"/>
    <s v="Payaxis"/>
    <n v="739732"/>
    <n v="0.91100000000000003"/>
    <x v="2"/>
  </r>
  <r>
    <s v="ODR6238580435i"/>
    <s v="C869172L"/>
    <x v="122"/>
    <s v="P565072"/>
    <n v="81200"/>
    <n v="1"/>
    <n v="812000"/>
    <n v="0"/>
    <n v="812000"/>
    <n v="1"/>
    <x v="0"/>
    <n v="0"/>
    <n v="1"/>
    <d v="2022-01-20T00:00:00"/>
    <x v="2463"/>
    <n v="812000"/>
    <n v="54404"/>
    <x v="11"/>
    <s v="cod"/>
    <n v="757596"/>
    <n v="0.93300000000000005"/>
    <x v="2"/>
  </r>
  <r>
    <s v="ODR1364734739w"/>
    <s v="C994857L"/>
    <x v="85"/>
    <s v="P924730"/>
    <n v="81200"/>
    <n v="1"/>
    <n v="812000"/>
    <n v="0"/>
    <n v="812000"/>
    <n v="1"/>
    <x v="0"/>
    <n v="0"/>
    <n v="1"/>
    <d v="2021-11-25T00:00:00"/>
    <x v="2464"/>
    <n v="812000"/>
    <n v="66584"/>
    <x v="11"/>
    <s v="cod"/>
    <n v="745416"/>
    <n v="0.91800000000000004"/>
    <x v="2"/>
  </r>
  <r>
    <s v="ODR5987195362t"/>
    <s v="C785729L"/>
    <x v="18"/>
    <s v="P958384"/>
    <n v="81200"/>
    <n v="1"/>
    <n v="812000"/>
    <n v="0"/>
    <n v="812000"/>
    <n v="1"/>
    <x v="0"/>
    <n v="1"/>
    <n v="1"/>
    <d v="2022-06-15T00:00:00"/>
    <x v="2459"/>
    <n v="812000"/>
    <n v="56028"/>
    <x v="11"/>
    <s v="cod"/>
    <n v="755972"/>
    <n v="0.93100000000000005"/>
    <x v="2"/>
  </r>
  <r>
    <s v="ODR9377627915s"/>
    <s v="C427154L"/>
    <x v="293"/>
    <s v="P271202"/>
    <n v="40600"/>
    <n v="2"/>
    <n v="812000"/>
    <n v="0"/>
    <n v="812000"/>
    <n v="1"/>
    <x v="0"/>
    <n v="1"/>
    <n v="1"/>
    <d v="2021-07-18T00:00:00"/>
    <x v="1713"/>
    <n v="406000"/>
    <n v="36134"/>
    <x v="5"/>
    <s v="cod"/>
    <n v="739732"/>
    <n v="0.91100000000000003"/>
    <x v="0"/>
  </r>
  <r>
    <s v="ODR4648631672t"/>
    <s v="C871208L"/>
    <x v="59"/>
    <s v="P944819"/>
    <n v="81142"/>
    <n v="1"/>
    <n v="811420"/>
    <n v="0"/>
    <n v="811420"/>
    <n v="1"/>
    <x v="0"/>
    <n v="1"/>
    <n v="1"/>
    <d v="2021-10-19T00:00:00"/>
    <x v="2465"/>
    <n v="811420"/>
    <n v="53534"/>
    <x v="10"/>
    <s v="cod"/>
    <n v="757886"/>
    <n v="0.93402430307362405"/>
    <x v="2"/>
  </r>
  <r>
    <s v="ODR4268803754v"/>
    <s v="C350955L"/>
    <x v="22"/>
    <s v="P208294"/>
    <n v="81142"/>
    <n v="1"/>
    <n v="811420"/>
    <n v="0"/>
    <n v="811420"/>
    <n v="1"/>
    <x v="0"/>
    <n v="1"/>
    <n v="1"/>
    <d v="2022-05-22T00:00:00"/>
    <x v="2466"/>
    <n v="811420"/>
    <n v="54346"/>
    <x v="3"/>
    <s v="cod"/>
    <n v="757074"/>
    <n v="0.933023588277341"/>
    <x v="2"/>
  </r>
  <r>
    <s v="ODR1851373945o"/>
    <s v="C154874L"/>
    <x v="354"/>
    <s v="P214880"/>
    <n v="81142"/>
    <n v="1"/>
    <n v="811420"/>
    <n v="0"/>
    <n v="811420"/>
    <n v="1"/>
    <x v="0"/>
    <n v="1"/>
    <n v="1"/>
    <d v="2021-07-21T00:00:00"/>
    <x v="2467"/>
    <n v="811420"/>
    <n v="68962"/>
    <x v="8"/>
    <s v="cod"/>
    <n v="742458"/>
    <n v="0.91501072194424593"/>
    <x v="2"/>
  </r>
  <r>
    <s v="ODR3466662236o"/>
    <s v="C795284L"/>
    <x v="287"/>
    <s v="P214880"/>
    <n v="81142"/>
    <n v="1"/>
    <n v="811420"/>
    <n v="0"/>
    <n v="811420"/>
    <n v="1"/>
    <x v="0"/>
    <n v="0"/>
    <n v="1"/>
    <d v="2021-08-21T00:00:00"/>
    <x v="2467"/>
    <n v="811420"/>
    <n v="68962"/>
    <x v="8"/>
    <s v="cod"/>
    <n v="742458"/>
    <n v="0.91501072194424593"/>
    <x v="2"/>
  </r>
  <r>
    <s v="ODR9221849688g"/>
    <s v="C765928L"/>
    <x v="107"/>
    <s v="P423950"/>
    <n v="81142"/>
    <n v="1"/>
    <n v="811420"/>
    <n v="0"/>
    <n v="811420"/>
    <n v="1"/>
    <x v="0"/>
    <n v="0"/>
    <n v="1"/>
    <d v="2022-04-03T00:00:00"/>
    <x v="2468"/>
    <n v="811420"/>
    <n v="64090"/>
    <x v="14"/>
    <s v="cod"/>
    <n v="747330"/>
    <n v="0.92101501072194425"/>
    <x v="2"/>
  </r>
  <r>
    <s v="ODR1777428159q"/>
    <s v="C267737L"/>
    <x v="169"/>
    <s v="P629203"/>
    <n v="81142"/>
    <n v="1"/>
    <n v="811420"/>
    <n v="0"/>
    <n v="811420"/>
    <n v="1"/>
    <x v="0"/>
    <n v="1"/>
    <n v="1"/>
    <d v="2021-11-15T00:00:00"/>
    <x v="2469"/>
    <n v="881600"/>
    <n v="63452"/>
    <x v="0"/>
    <s v="cod"/>
    <n v="747968"/>
    <n v="0.92180128663330951"/>
    <x v="2"/>
  </r>
  <r>
    <s v="ODR1152723373x"/>
    <s v="C494158L"/>
    <x v="235"/>
    <s v="P842088"/>
    <n v="81142"/>
    <n v="1"/>
    <n v="811420"/>
    <n v="0"/>
    <n v="811420"/>
    <n v="1"/>
    <x v="0"/>
    <n v="1"/>
    <n v="1"/>
    <d v="2021-09-02T00:00:00"/>
    <x v="2470"/>
    <n v="811420"/>
    <n v="51910"/>
    <x v="0"/>
    <s v="cod"/>
    <n v="759510"/>
    <n v="0.93602573266619016"/>
    <x v="2"/>
  </r>
  <r>
    <s v="ODR8830701106l"/>
    <s v="C516284L"/>
    <x v="335"/>
    <s v="P842088"/>
    <n v="81142"/>
    <n v="1"/>
    <n v="811420"/>
    <n v="0"/>
    <n v="811420"/>
    <n v="1"/>
    <x v="0"/>
    <n v="1"/>
    <n v="1"/>
    <d v="2021-09-16T00:00:00"/>
    <x v="2470"/>
    <n v="811420"/>
    <n v="51910"/>
    <x v="0"/>
    <s v="cod"/>
    <n v="759510"/>
    <n v="0.93602573266619016"/>
    <x v="2"/>
  </r>
  <r>
    <s v="ODR8593418644e"/>
    <s v="C412936L"/>
    <x v="325"/>
    <s v="P225319"/>
    <n v="80910"/>
    <n v="1"/>
    <n v="809100"/>
    <n v="0"/>
    <n v="809100"/>
    <n v="1"/>
    <x v="0"/>
    <n v="1"/>
    <n v="1"/>
    <d v="2021-07-16T00:00:00"/>
    <x v="2471"/>
    <n v="809100"/>
    <n v="62292"/>
    <x v="13"/>
    <s v="cod"/>
    <n v="746808"/>
    <n v="0.92301075268817201"/>
    <x v="2"/>
  </r>
  <r>
    <s v="ODR1141613786e"/>
    <s v="C224183L"/>
    <x v="14"/>
    <s v="P535316"/>
    <n v="80910"/>
    <n v="1"/>
    <n v="809100"/>
    <n v="0"/>
    <n v="809100"/>
    <n v="1"/>
    <x v="1"/>
    <n v="0"/>
    <n v="7"/>
    <d v="2022-04-07T00:00:00"/>
    <x v="2472"/>
    <n v="809100"/>
    <n v="48546"/>
    <x v="13"/>
    <s v="Easypay"/>
    <n v="760554"/>
    <n v="0.94"/>
    <x v="2"/>
  </r>
  <r>
    <s v="ODR4644316991g"/>
    <s v="C224183L"/>
    <x v="15"/>
    <s v="P535316"/>
    <n v="80910"/>
    <n v="1"/>
    <n v="809100"/>
    <n v="0"/>
    <n v="809100"/>
    <n v="1"/>
    <x v="1"/>
    <n v="0"/>
    <n v="7"/>
    <d v="2022-04-07T00:00:00"/>
    <x v="2472"/>
    <n v="809100"/>
    <n v="48546"/>
    <x v="13"/>
    <s v="Easypay"/>
    <n v="760554"/>
    <n v="0.94"/>
    <x v="2"/>
  </r>
  <r>
    <s v="ODR5639140874b"/>
    <s v="C130469L"/>
    <x v="162"/>
    <s v="P150433"/>
    <n v="80910"/>
    <n v="1"/>
    <n v="809100"/>
    <n v="0"/>
    <n v="809100"/>
    <n v="1"/>
    <x v="0"/>
    <n v="0"/>
    <n v="1"/>
    <d v="2022-05-23T00:00:00"/>
    <x v="2473"/>
    <n v="809100"/>
    <n v="50924"/>
    <x v="13"/>
    <s v="cod"/>
    <n v="758176"/>
    <n v="0.93706093189964157"/>
    <x v="2"/>
  </r>
  <r>
    <s v="ODR2844097835j"/>
    <s v="C276832L"/>
    <x v="74"/>
    <s v="P330547"/>
    <n v="80910"/>
    <n v="1"/>
    <n v="809100"/>
    <n v="0"/>
    <n v="809100"/>
    <n v="1"/>
    <x v="0"/>
    <n v="1"/>
    <n v="1"/>
    <d v="2022-03-18T00:00:00"/>
    <x v="2474"/>
    <n v="809100"/>
    <n v="61480"/>
    <x v="13"/>
    <s v="cod"/>
    <n v="747620"/>
    <n v="0.92401433691756274"/>
    <x v="2"/>
  </r>
  <r>
    <s v="ODR2043948585n"/>
    <s v="C330641L"/>
    <x v="139"/>
    <s v="P551831"/>
    <n v="26970"/>
    <n v="3"/>
    <n v="809100"/>
    <n v="0"/>
    <n v="809100"/>
    <n v="1"/>
    <x v="0"/>
    <n v="0"/>
    <n v="1"/>
    <d v="2022-05-19T00:00:00"/>
    <x v="2475"/>
    <n v="289420"/>
    <n v="18792"/>
    <x v="8"/>
    <s v="cod"/>
    <n v="752724"/>
    <n v="0.93032258064516127"/>
    <x v="0"/>
  </r>
  <r>
    <s v="ODR9561084602f"/>
    <s v="C532480L"/>
    <x v="84"/>
    <s v="P986679"/>
    <n v="26970"/>
    <n v="3"/>
    <n v="809100"/>
    <n v="0"/>
    <n v="809100"/>
    <n v="1"/>
    <x v="0"/>
    <n v="0"/>
    <n v="1"/>
    <d v="2022-06-03T00:00:00"/>
    <x v="2100"/>
    <n v="211700"/>
    <n v="18386"/>
    <x v="0"/>
    <s v="cod"/>
    <n v="753942"/>
    <n v="0.93182795698924736"/>
    <x v="0"/>
  </r>
  <r>
    <s v="ODR1512506768g"/>
    <s v="C299472L"/>
    <x v="351"/>
    <s v="P367699"/>
    <n v="80910"/>
    <n v="1"/>
    <n v="809100"/>
    <n v="0"/>
    <n v="809100"/>
    <n v="1"/>
    <x v="1"/>
    <n v="0"/>
    <n v="4"/>
    <d v="2021-11-20T00:00:00"/>
    <x v="2476"/>
    <n v="809100"/>
    <n v="57420"/>
    <x v="12"/>
    <s v="Payaxis"/>
    <n v="751680"/>
    <n v="0.92903225806451617"/>
    <x v="2"/>
  </r>
  <r>
    <s v="ODR5232293138l"/>
    <s v="C654926L"/>
    <x v="51"/>
    <s v="P512258"/>
    <n v="80910"/>
    <n v="1"/>
    <n v="809100"/>
    <n v="0"/>
    <n v="809100"/>
    <n v="1"/>
    <x v="1"/>
    <n v="0"/>
    <n v="7"/>
    <d v="2022-06-19T00:00:00"/>
    <x v="161"/>
    <n v="745300"/>
    <n v="49184"/>
    <x v="11"/>
    <s v="Easypay"/>
    <n v="759916"/>
    <n v="0.93921146953405021"/>
    <x v="2"/>
  </r>
  <r>
    <s v="ODR4476977623a"/>
    <s v="C479569L"/>
    <x v="75"/>
    <s v="P512258"/>
    <n v="80910"/>
    <n v="1"/>
    <n v="809100"/>
    <n v="0"/>
    <n v="809100"/>
    <n v="1"/>
    <x v="0"/>
    <n v="1"/>
    <n v="1"/>
    <d v="2022-04-24T00:00:00"/>
    <x v="161"/>
    <n v="745300"/>
    <n v="49184"/>
    <x v="11"/>
    <s v="cod"/>
    <n v="759916"/>
    <n v="0.93921146953405021"/>
    <x v="2"/>
  </r>
  <r>
    <s v="ODR5086463412m"/>
    <s v="C698317L"/>
    <x v="88"/>
    <s v="P512258"/>
    <n v="80910"/>
    <n v="1"/>
    <n v="809100"/>
    <n v="0"/>
    <n v="809100"/>
    <n v="1"/>
    <x v="0"/>
    <n v="1"/>
    <n v="7"/>
    <d v="2021-12-14T00:00:00"/>
    <x v="161"/>
    <n v="745300"/>
    <n v="49184"/>
    <x v="11"/>
    <s v="Easypay"/>
    <n v="759916"/>
    <n v="0.93921146953405021"/>
    <x v="2"/>
  </r>
  <r>
    <s v="ODR5810155963f"/>
    <s v="C698317L"/>
    <x v="69"/>
    <s v="P512258"/>
    <n v="80910"/>
    <n v="1"/>
    <n v="809100"/>
    <n v="0"/>
    <n v="809100"/>
    <n v="1"/>
    <x v="1"/>
    <n v="0"/>
    <n v="4"/>
    <d v="2021-12-14T00:00:00"/>
    <x v="161"/>
    <n v="745300"/>
    <n v="49184"/>
    <x v="11"/>
    <s v="Payaxis"/>
    <n v="759916"/>
    <n v="0.93921146953405021"/>
    <x v="2"/>
  </r>
  <r>
    <s v="ODR5390744487w"/>
    <s v="C698317L"/>
    <x v="76"/>
    <s v="P512258"/>
    <n v="80910"/>
    <n v="1"/>
    <n v="809100"/>
    <n v="0"/>
    <n v="809100"/>
    <n v="1"/>
    <x v="1"/>
    <n v="0"/>
    <n v="4"/>
    <d v="2021-12-14T00:00:00"/>
    <x v="161"/>
    <n v="745300"/>
    <n v="49184"/>
    <x v="11"/>
    <s v="Payaxis"/>
    <n v="759916"/>
    <n v="0.93921146953405021"/>
    <x v="2"/>
  </r>
  <r>
    <s v="ODR6495081677d"/>
    <s v="C698317L"/>
    <x v="31"/>
    <s v="P512258"/>
    <n v="80910"/>
    <n v="1"/>
    <n v="809100"/>
    <n v="0"/>
    <n v="809100"/>
    <n v="1"/>
    <x v="1"/>
    <n v="0"/>
    <n v="7"/>
    <d v="2021-12-14T00:00:00"/>
    <x v="161"/>
    <n v="745300"/>
    <n v="49184"/>
    <x v="11"/>
    <s v="Easypay"/>
    <n v="759916"/>
    <n v="0.93921146953405021"/>
    <x v="2"/>
  </r>
  <r>
    <s v="ODR7802354674h"/>
    <s v="C606418L"/>
    <x v="91"/>
    <s v="P512258"/>
    <n v="80910"/>
    <n v="1"/>
    <n v="809100"/>
    <n v="0"/>
    <n v="809100"/>
    <n v="1"/>
    <x v="0"/>
    <n v="0"/>
    <n v="1"/>
    <d v="2022-06-25T00:00:00"/>
    <x v="161"/>
    <n v="745300"/>
    <n v="49184"/>
    <x v="11"/>
    <s v="cod"/>
    <n v="759916"/>
    <n v="0.93921146953405021"/>
    <x v="2"/>
  </r>
  <r>
    <s v="ODR3786728146i"/>
    <s v="C139855L"/>
    <x v="296"/>
    <s v="P139238"/>
    <n v="26970"/>
    <n v="3"/>
    <n v="809100"/>
    <n v="0"/>
    <n v="809100"/>
    <n v="1"/>
    <x v="0"/>
    <n v="1"/>
    <n v="1"/>
    <d v="2021-07-09T00:00:00"/>
    <x v="2235"/>
    <n v="217500"/>
    <n v="15428"/>
    <x v="11"/>
    <s v="cod"/>
    <n v="762816"/>
    <n v="0.94279569892473114"/>
    <x v="0"/>
  </r>
  <r>
    <s v="ODR2733249910e"/>
    <s v="C399878L"/>
    <x v="70"/>
    <s v="P512258"/>
    <n v="80910"/>
    <n v="1"/>
    <n v="809100"/>
    <n v="0"/>
    <n v="809100"/>
    <n v="1"/>
    <x v="1"/>
    <n v="0"/>
    <n v="4"/>
    <d v="2021-11-24T00:00:00"/>
    <x v="161"/>
    <n v="745300"/>
    <n v="49184"/>
    <x v="11"/>
    <s v="Payaxis"/>
    <n v="759916"/>
    <n v="0.93921146953405021"/>
    <x v="2"/>
  </r>
  <r>
    <s v="ODR6975528998p"/>
    <s v="C640899L"/>
    <x v="379"/>
    <s v="P198082"/>
    <n v="80620"/>
    <n v="1"/>
    <n v="806200"/>
    <n v="0"/>
    <n v="806200"/>
    <n v="1"/>
    <x v="0"/>
    <n v="1"/>
    <n v="1"/>
    <d v="2021-10-03T00:00:00"/>
    <x v="2477"/>
    <n v="806200"/>
    <n v="59624"/>
    <x v="14"/>
    <s v="cod"/>
    <n v="746576"/>
    <n v="0.92604316546762588"/>
    <x v="2"/>
  </r>
  <r>
    <s v="ODR8298333356g"/>
    <s v="C427267L"/>
    <x v="391"/>
    <s v="P152281"/>
    <n v="80620"/>
    <n v="1"/>
    <n v="806200"/>
    <n v="0"/>
    <n v="806200"/>
    <n v="1"/>
    <x v="0"/>
    <n v="1"/>
    <n v="1"/>
    <d v="2021-09-23T00:00:00"/>
    <x v="2478"/>
    <n v="806200"/>
    <n v="69310"/>
    <x v="14"/>
    <s v="cod"/>
    <n v="736890"/>
    <n v="0.91402877697841722"/>
    <x v="2"/>
  </r>
  <r>
    <s v="ODR5442858819r"/>
    <s v="C477798L"/>
    <x v="10"/>
    <s v="P152281"/>
    <n v="80620"/>
    <n v="1"/>
    <n v="806200"/>
    <n v="0"/>
    <n v="806200"/>
    <n v="1"/>
    <x v="0"/>
    <n v="1"/>
    <n v="4"/>
    <d v="2021-09-02T00:00:00"/>
    <x v="2478"/>
    <n v="806200"/>
    <n v="69310"/>
    <x v="14"/>
    <s v="Payaxis"/>
    <n v="736890"/>
    <n v="0.91402877697841722"/>
    <x v="2"/>
  </r>
  <r>
    <s v="ODR1174254745p"/>
    <s v="C521347L"/>
    <x v="378"/>
    <s v="P698028"/>
    <n v="40310"/>
    <n v="2"/>
    <n v="806200"/>
    <n v="0"/>
    <n v="806200"/>
    <n v="1"/>
    <x v="0"/>
    <n v="1"/>
    <n v="1"/>
    <d v="2021-08-19T00:00:00"/>
    <x v="1544"/>
    <n v="403100"/>
    <n v="29000"/>
    <x v="11"/>
    <s v="cod"/>
    <n v="748200"/>
    <n v="0.92805755395683454"/>
    <x v="0"/>
  </r>
  <r>
    <s v="ODR8583845877u"/>
    <s v="C441526L"/>
    <x v="218"/>
    <s v="P965987"/>
    <n v="26680"/>
    <n v="3"/>
    <n v="800400"/>
    <n v="0"/>
    <n v="800400"/>
    <n v="1"/>
    <x v="1"/>
    <n v="0"/>
    <n v="1"/>
    <d v="2021-07-23T00:00:00"/>
    <x v="147"/>
    <n v="266800"/>
    <n v="18908"/>
    <x v="11"/>
    <s v="cod"/>
    <n v="743676"/>
    <n v="0.92913043478260871"/>
    <x v="0"/>
  </r>
  <r>
    <s v="ODR7198644269g"/>
    <s v="C330342L"/>
    <x v="341"/>
    <s v="P965987"/>
    <n v="26680"/>
    <n v="3"/>
    <n v="800400"/>
    <n v="0"/>
    <n v="800400"/>
    <n v="1"/>
    <x v="0"/>
    <n v="1"/>
    <n v="1"/>
    <d v="2022-01-27T00:00:00"/>
    <x v="147"/>
    <n v="266800"/>
    <n v="18908"/>
    <x v="11"/>
    <s v="cod"/>
    <n v="743676"/>
    <n v="0.92913043478260871"/>
    <x v="0"/>
  </r>
  <r>
    <s v="ODR5411209736o"/>
    <s v="C869172L"/>
    <x v="328"/>
    <s v="P965987"/>
    <n v="26680"/>
    <n v="3"/>
    <n v="800400"/>
    <n v="0"/>
    <n v="800400"/>
    <n v="1"/>
    <x v="0"/>
    <n v="1"/>
    <n v="1"/>
    <d v="2022-01-20T00:00:00"/>
    <x v="147"/>
    <n v="266800"/>
    <n v="18908"/>
    <x v="11"/>
    <s v="cod"/>
    <n v="743676"/>
    <n v="0.92913043478260871"/>
    <x v="0"/>
  </r>
  <r>
    <s v="ODR5895632199p"/>
    <s v="C640667L"/>
    <x v="107"/>
    <s v="P965987"/>
    <n v="26680"/>
    <n v="3"/>
    <n v="800400"/>
    <n v="0"/>
    <n v="800400"/>
    <n v="1"/>
    <x v="0"/>
    <n v="0"/>
    <n v="2"/>
    <d v="2022-04-11T00:00:00"/>
    <x v="147"/>
    <n v="266800"/>
    <n v="18908"/>
    <x v="11"/>
    <s v="jazzvoucher"/>
    <n v="743676"/>
    <n v="0.92913043478260871"/>
    <x v="0"/>
  </r>
  <r>
    <s v="ODR7931888757l"/>
    <s v="C923683L"/>
    <x v="291"/>
    <s v="P940817"/>
    <n v="40020"/>
    <n v="2"/>
    <n v="800400"/>
    <n v="0"/>
    <n v="800400"/>
    <n v="1"/>
    <x v="0"/>
    <n v="1"/>
    <n v="1"/>
    <d v="2022-02-26T00:00:00"/>
    <x v="2138"/>
    <n v="400200"/>
    <n v="32016"/>
    <x v="5"/>
    <s v="cod"/>
    <n v="736368"/>
    <n v="0.92"/>
    <x v="0"/>
  </r>
  <r>
    <s v="ODR6482636855r"/>
    <s v="C512231L"/>
    <x v="376"/>
    <s v="P314259"/>
    <n v="79750"/>
    <n v="1"/>
    <n v="797500"/>
    <n v="0"/>
    <n v="797500"/>
    <n v="1"/>
    <x v="0"/>
    <n v="1"/>
    <n v="1"/>
    <d v="2021-07-23T00:00:00"/>
    <x v="1931"/>
    <n v="797500"/>
    <n v="64554"/>
    <x v="3"/>
    <s v="cod"/>
    <n v="732946"/>
    <n v="0.91905454545454546"/>
    <x v="2"/>
  </r>
  <r>
    <s v="ODR1140968710n"/>
    <s v="C194353L"/>
    <x v="274"/>
    <s v="P314259"/>
    <n v="79750"/>
    <n v="1"/>
    <n v="797500"/>
    <n v="0"/>
    <n v="797500"/>
    <n v="1"/>
    <x v="0"/>
    <n v="0"/>
    <n v="1"/>
    <d v="2021-07-15T00:00:00"/>
    <x v="1931"/>
    <n v="797500"/>
    <n v="64554"/>
    <x v="3"/>
    <s v="cod"/>
    <n v="732946"/>
    <n v="0.91905454545454546"/>
    <x v="2"/>
  </r>
  <r>
    <s v="ODR7425162932g"/>
    <s v="C529016L"/>
    <x v="154"/>
    <s v="P314259"/>
    <n v="79750"/>
    <n v="1"/>
    <n v="797500"/>
    <n v="0"/>
    <n v="797500"/>
    <n v="1"/>
    <x v="0"/>
    <n v="1"/>
    <n v="1"/>
    <d v="2021-07-24T00:00:00"/>
    <x v="1931"/>
    <n v="797500"/>
    <n v="64554"/>
    <x v="3"/>
    <s v="cod"/>
    <n v="732946"/>
    <n v="0.91905454545454546"/>
    <x v="2"/>
  </r>
  <r>
    <s v="ODR4457678244b"/>
    <s v="C639455L"/>
    <x v="184"/>
    <s v="P314259"/>
    <n v="79750"/>
    <n v="1"/>
    <n v="797500"/>
    <n v="0"/>
    <n v="797500"/>
    <n v="1"/>
    <x v="1"/>
    <n v="0"/>
    <n v="1"/>
    <d v="2021-07-28T00:00:00"/>
    <x v="1931"/>
    <n v="797500"/>
    <n v="64554"/>
    <x v="3"/>
    <s v="cod"/>
    <n v="732946"/>
    <n v="0.91905454545454546"/>
    <x v="2"/>
  </r>
  <r>
    <s v="ODR9150545367f"/>
    <s v="C126124L"/>
    <x v="399"/>
    <s v="P314259"/>
    <n v="79750"/>
    <n v="1"/>
    <n v="797500"/>
    <n v="0"/>
    <n v="797500"/>
    <n v="1"/>
    <x v="0"/>
    <n v="1"/>
    <n v="1"/>
    <d v="2021-07-04T00:00:00"/>
    <x v="1931"/>
    <n v="797500"/>
    <n v="64554"/>
    <x v="3"/>
    <s v="cod"/>
    <n v="732946"/>
    <n v="0.91905454545454546"/>
    <x v="2"/>
  </r>
  <r>
    <s v="ODR7521991289r"/>
    <s v="C560271L"/>
    <x v="292"/>
    <s v="P314259"/>
    <n v="79750"/>
    <n v="1"/>
    <n v="797500"/>
    <n v="0"/>
    <n v="797500"/>
    <n v="1"/>
    <x v="0"/>
    <n v="1"/>
    <n v="1"/>
    <d v="2021-07-06T00:00:00"/>
    <x v="1931"/>
    <n v="797500"/>
    <n v="64554"/>
    <x v="3"/>
    <s v="cod"/>
    <n v="732946"/>
    <n v="0.91905454545454546"/>
    <x v="2"/>
  </r>
  <r>
    <s v="ODR7500371057b"/>
    <s v="C160493L"/>
    <x v="346"/>
    <s v="P473380"/>
    <n v="79750"/>
    <n v="1"/>
    <n v="797500"/>
    <n v="0"/>
    <n v="797500"/>
    <n v="1"/>
    <x v="0"/>
    <n v="0"/>
    <n v="1"/>
    <d v="2021-08-28T00:00:00"/>
    <x v="2479"/>
    <n v="753420"/>
    <n v="50460"/>
    <x v="3"/>
    <s v="cod"/>
    <n v="747040"/>
    <n v="0.93672727272727274"/>
    <x v="2"/>
  </r>
  <r>
    <s v="ODR6728637567x"/>
    <s v="C867913L"/>
    <x v="215"/>
    <s v="P473380"/>
    <n v="79750"/>
    <n v="1"/>
    <n v="797500"/>
    <n v="0"/>
    <n v="797500"/>
    <n v="1"/>
    <x v="1"/>
    <n v="0"/>
    <n v="5"/>
    <d v="2022-01-24T00:00:00"/>
    <x v="2479"/>
    <n v="753420"/>
    <n v="50460"/>
    <x v="3"/>
    <s v="jazzwallet"/>
    <n v="747040"/>
    <n v="0.93672727272727274"/>
    <x v="2"/>
  </r>
  <r>
    <s v="ODR4820544976i"/>
    <s v="C974881L"/>
    <x v="126"/>
    <s v="P685508"/>
    <n v="79750"/>
    <n v="1"/>
    <n v="797500"/>
    <n v="0"/>
    <n v="797500"/>
    <n v="1"/>
    <x v="0"/>
    <n v="1"/>
    <n v="1"/>
    <d v="2022-05-01T00:00:00"/>
    <x v="236"/>
    <n v="754000"/>
    <n v="45240"/>
    <x v="12"/>
    <s v="cod"/>
    <n v="752260"/>
    <n v="0.94327272727272726"/>
    <x v="2"/>
  </r>
  <r>
    <s v="ODR7758398675l"/>
    <s v="C410639L"/>
    <x v="391"/>
    <s v="P497435"/>
    <n v="26390"/>
    <n v="3"/>
    <n v="791700"/>
    <n v="0"/>
    <n v="791700"/>
    <n v="1"/>
    <x v="0"/>
    <n v="1"/>
    <n v="8"/>
    <d v="2021-09-14T00:00:00"/>
    <x v="1181"/>
    <n v="252300"/>
    <n v="17400"/>
    <x v="11"/>
    <s v="ublcreditcard"/>
    <n v="739500"/>
    <n v="0.93406593406593408"/>
    <x v="0"/>
  </r>
  <r>
    <s v="ODR8129228510z"/>
    <s v="C211907L"/>
    <x v="282"/>
    <s v="P574961"/>
    <n v="78822"/>
    <n v="1"/>
    <n v="788220"/>
    <n v="0"/>
    <n v="788220"/>
    <n v="1"/>
    <x v="0"/>
    <n v="1"/>
    <n v="1"/>
    <d v="2021-08-08T00:00:00"/>
    <x v="2480"/>
    <n v="788220"/>
    <n v="69310"/>
    <x v="8"/>
    <s v="cod"/>
    <n v="718910"/>
    <n v="0.91206769683590871"/>
    <x v="2"/>
  </r>
  <r>
    <s v="ODR6611127255p"/>
    <s v="C545094L"/>
    <x v="403"/>
    <s v="P565126"/>
    <n v="78300"/>
    <n v="1"/>
    <n v="783000"/>
    <n v="0"/>
    <n v="783000"/>
    <n v="1"/>
    <x v="0"/>
    <n v="0"/>
    <n v="1"/>
    <d v="2021-09-24T00:00:00"/>
    <x v="2481"/>
    <n v="783000"/>
    <n v="55564"/>
    <x v="3"/>
    <s v="cod"/>
    <n v="727436"/>
    <n v="0.92903703703703699"/>
    <x v="2"/>
  </r>
  <r>
    <s v="ODR4713046248w"/>
    <s v="C914322L"/>
    <x v="181"/>
    <s v="P145469"/>
    <n v="78300"/>
    <n v="1"/>
    <n v="783000"/>
    <n v="0"/>
    <n v="783000"/>
    <n v="1"/>
    <x v="0"/>
    <n v="0"/>
    <n v="1"/>
    <d v="2021-08-16T00:00:00"/>
    <x v="2482"/>
    <n v="783000"/>
    <n v="51678"/>
    <x v="8"/>
    <s v="cod"/>
    <n v="731322"/>
    <n v="0.93400000000000005"/>
    <x v="2"/>
  </r>
  <r>
    <s v="ODR8533831070m"/>
    <s v="C225415L"/>
    <x v="272"/>
    <s v="P744449"/>
    <n v="78300"/>
    <n v="1"/>
    <n v="783000"/>
    <n v="0"/>
    <n v="783000"/>
    <n v="1"/>
    <x v="1"/>
    <n v="0"/>
    <n v="1"/>
    <d v="2021-07-04T00:00:00"/>
    <x v="2483"/>
    <n v="783000"/>
    <n v="61828"/>
    <x v="14"/>
    <s v="cod"/>
    <n v="721172"/>
    <n v="0.92103703703703699"/>
    <x v="2"/>
  </r>
  <r>
    <s v="ODR9684204028j"/>
    <s v="C619230L"/>
    <x v="343"/>
    <s v="P145810"/>
    <n v="78300"/>
    <n v="1"/>
    <n v="783000"/>
    <n v="0"/>
    <n v="783000"/>
    <n v="1"/>
    <x v="0"/>
    <n v="1"/>
    <n v="1"/>
    <d v="2021-11-16T00:00:00"/>
    <x v="2484"/>
    <n v="957000"/>
    <n v="60262"/>
    <x v="14"/>
    <s v="cod"/>
    <n v="722738"/>
    <n v="0.92303703703703699"/>
    <x v="2"/>
  </r>
  <r>
    <s v="ODR1295939517a"/>
    <s v="C184107L"/>
    <x v="318"/>
    <s v="P527497"/>
    <n v="78300"/>
    <n v="1"/>
    <n v="783000"/>
    <n v="0"/>
    <n v="783000"/>
    <n v="1"/>
    <x v="0"/>
    <n v="0"/>
    <n v="1"/>
    <d v="2021-12-27T00:00:00"/>
    <x v="2485"/>
    <n v="783000"/>
    <n v="58696"/>
    <x v="14"/>
    <s v="cod"/>
    <n v="724304"/>
    <n v="0.92503703703703699"/>
    <x v="2"/>
  </r>
  <r>
    <s v="ODR3502742067v"/>
    <s v="C692085L"/>
    <x v="137"/>
    <s v="P706178"/>
    <n v="78300"/>
    <n v="1"/>
    <n v="783000"/>
    <n v="0"/>
    <n v="783000"/>
    <n v="1"/>
    <x v="0"/>
    <n v="1"/>
    <n v="1"/>
    <d v="2021-12-20T00:00:00"/>
    <x v="2486"/>
    <n v="783000"/>
    <n v="67338"/>
    <x v="0"/>
    <s v="cod"/>
    <n v="715662"/>
    <n v="0.91400000000000003"/>
    <x v="2"/>
  </r>
  <r>
    <s v="ODR2417242306k"/>
    <s v="C283375L"/>
    <x v="5"/>
    <s v="P858068"/>
    <n v="26100"/>
    <n v="3"/>
    <n v="783000"/>
    <n v="0"/>
    <n v="783000"/>
    <n v="1"/>
    <x v="0"/>
    <n v="1"/>
    <n v="1"/>
    <d v="2021-07-22T00:00:00"/>
    <x v="0"/>
    <n v="261000"/>
    <n v="18270"/>
    <x v="0"/>
    <s v="cod"/>
    <n v="728190"/>
    <n v="0.93"/>
    <x v="0"/>
  </r>
  <r>
    <s v="ODR6202198368o"/>
    <s v="C800800L"/>
    <x v="119"/>
    <s v="P524254"/>
    <n v="39150"/>
    <n v="2"/>
    <n v="783000"/>
    <n v="0"/>
    <n v="783000"/>
    <n v="1"/>
    <x v="0"/>
    <n v="1"/>
    <n v="1"/>
    <d v="2022-07-17T00:00:00"/>
    <x v="2487"/>
    <n v="391500"/>
    <n v="25056"/>
    <x v="11"/>
    <s v="cod"/>
    <n v="732888"/>
    <n v="0.93600000000000005"/>
    <x v="0"/>
  </r>
  <r>
    <s v="ODR4732009068r"/>
    <s v="C177400L"/>
    <x v="312"/>
    <s v="P963407"/>
    <n v="78242"/>
    <n v="1"/>
    <n v="782420"/>
    <n v="0"/>
    <n v="782420"/>
    <n v="1"/>
    <x v="0"/>
    <n v="1"/>
    <n v="1"/>
    <d v="2021-11-24T00:00:00"/>
    <x v="2488"/>
    <n v="782420"/>
    <n v="58638"/>
    <x v="6"/>
    <s v="cod"/>
    <n v="723782"/>
    <n v="0.92505559673832471"/>
    <x v="2"/>
  </r>
  <r>
    <s v="ODR4567327748x"/>
    <s v="C269025L"/>
    <x v="101"/>
    <s v="P962657"/>
    <n v="78242"/>
    <n v="1"/>
    <n v="782420"/>
    <n v="0"/>
    <n v="782420"/>
    <n v="1"/>
    <x v="0"/>
    <n v="0"/>
    <n v="1"/>
    <d v="2022-06-21T00:00:00"/>
    <x v="2489"/>
    <n v="782420"/>
    <n v="49242"/>
    <x v="14"/>
    <s v="cod"/>
    <n v="733178"/>
    <n v="0.9370644922164566"/>
    <x v="2"/>
  </r>
  <r>
    <s v="ODR2806508079h"/>
    <s v="C365826L"/>
    <x v="261"/>
    <s v="P829067"/>
    <n v="78242"/>
    <n v="1"/>
    <n v="782420"/>
    <n v="0"/>
    <n v="782420"/>
    <n v="1"/>
    <x v="0"/>
    <n v="1"/>
    <n v="1"/>
    <d v="2022-04-24T00:00:00"/>
    <x v="1828"/>
    <n v="962800"/>
    <n v="83752"/>
    <x v="5"/>
    <s v="cod"/>
    <n v="698668"/>
    <n v="0.89295774647887327"/>
    <x v="2"/>
  </r>
  <r>
    <s v="ODR4853906435b"/>
    <s v="C650769L"/>
    <x v="196"/>
    <s v="P131066"/>
    <n v="78242"/>
    <n v="1"/>
    <n v="782420"/>
    <n v="0"/>
    <n v="782420"/>
    <n v="1"/>
    <x v="0"/>
    <n v="1"/>
    <n v="1"/>
    <d v="2022-04-14T00:00:00"/>
    <x v="109"/>
    <n v="898420"/>
    <n v="67338"/>
    <x v="5"/>
    <s v="cod"/>
    <n v="715082"/>
    <n v="0.91393624907338766"/>
    <x v="2"/>
  </r>
  <r>
    <s v="ODR2342526298g"/>
    <s v="C312237L"/>
    <x v="209"/>
    <s v="P829067"/>
    <n v="78242"/>
    <n v="1"/>
    <n v="782420"/>
    <n v="0"/>
    <n v="782420"/>
    <n v="1"/>
    <x v="0"/>
    <n v="1"/>
    <n v="1"/>
    <d v="2022-04-02T00:00:00"/>
    <x v="1828"/>
    <n v="962800"/>
    <n v="83752"/>
    <x v="5"/>
    <s v="cod"/>
    <n v="698668"/>
    <n v="0.89295774647887327"/>
    <x v="2"/>
  </r>
  <r>
    <s v="ODR7459750811k"/>
    <s v="C812323L"/>
    <x v="153"/>
    <s v="P260175"/>
    <n v="78242"/>
    <n v="1"/>
    <n v="782420"/>
    <n v="0"/>
    <n v="782420"/>
    <n v="1"/>
    <x v="0"/>
    <n v="1"/>
    <n v="1"/>
    <d v="2022-04-23T00:00:00"/>
    <x v="1244"/>
    <n v="962800"/>
    <n v="61596"/>
    <x v="5"/>
    <s v="cod"/>
    <n v="720824"/>
    <n v="0.92127501853224614"/>
    <x v="2"/>
  </r>
  <r>
    <s v="ODR2174882056g"/>
    <s v="C530632L"/>
    <x v="256"/>
    <s v="P583575"/>
    <n v="77894"/>
    <n v="1"/>
    <n v="778940"/>
    <n v="0"/>
    <n v="778940"/>
    <n v="1"/>
    <x v="1"/>
    <n v="0"/>
    <n v="1"/>
    <d v="2021-12-02T00:00:00"/>
    <x v="2490"/>
    <n v="778940"/>
    <n v="57594"/>
    <x v="9"/>
    <s v="cod"/>
    <n v="721346"/>
    <n v="0.92606105733432609"/>
    <x v="2"/>
  </r>
  <r>
    <s v="ODR4761265960u"/>
    <s v="C887176L"/>
    <x v="28"/>
    <s v="P519141"/>
    <n v="38918"/>
    <n v="2"/>
    <n v="778360"/>
    <n v="0"/>
    <n v="778360"/>
    <n v="1"/>
    <x v="0"/>
    <n v="1"/>
    <n v="1"/>
    <d v="2022-07-05T00:00:00"/>
    <x v="2491"/>
    <n v="389180"/>
    <n v="25288"/>
    <x v="11"/>
    <s v="cod"/>
    <n v="727784"/>
    <n v="0.9350223546944858"/>
    <x v="0"/>
  </r>
  <r>
    <s v="ODR9993915541n"/>
    <s v="C722375L"/>
    <x v="77"/>
    <s v="P622895"/>
    <n v="77720"/>
    <n v="1"/>
    <n v="777200"/>
    <n v="0"/>
    <n v="777200"/>
    <n v="1"/>
    <x v="0"/>
    <n v="0"/>
    <n v="1"/>
    <d v="2021-07-02T00:00:00"/>
    <x v="2492"/>
    <n v="777200"/>
    <n v="59798"/>
    <x v="3"/>
    <s v="cod"/>
    <n v="717402"/>
    <n v="0.92305970149253735"/>
    <x v="2"/>
  </r>
  <r>
    <s v="ODR2953438436y"/>
    <s v="C189105L"/>
    <x v="218"/>
    <s v="P121110"/>
    <n v="77720"/>
    <n v="1"/>
    <n v="777200"/>
    <n v="0"/>
    <n v="777200"/>
    <n v="1"/>
    <x v="0"/>
    <n v="1"/>
    <n v="1"/>
    <d v="2021-10-19T00:00:00"/>
    <x v="2493"/>
    <n v="777200"/>
    <n v="59798"/>
    <x v="14"/>
    <s v="cod"/>
    <n v="717402"/>
    <n v="0.92305970149253735"/>
    <x v="2"/>
  </r>
  <r>
    <s v="ODR7314720906o"/>
    <s v="C867930L"/>
    <x v="287"/>
    <s v="P734377"/>
    <n v="77720"/>
    <n v="1"/>
    <n v="777200"/>
    <n v="0"/>
    <n v="777200"/>
    <n v="1"/>
    <x v="0"/>
    <n v="1"/>
    <n v="4"/>
    <d v="2022-01-11T00:00:00"/>
    <x v="2494"/>
    <n v="777200"/>
    <n v="69136"/>
    <x v="14"/>
    <s v="Payaxis"/>
    <n v="708064"/>
    <n v="0.91104477611940293"/>
    <x v="2"/>
  </r>
  <r>
    <s v="ODR7652345026n"/>
    <s v="C481253L"/>
    <x v="138"/>
    <s v="P732124"/>
    <n v="38860"/>
    <n v="2"/>
    <n v="777200"/>
    <n v="0"/>
    <n v="777200"/>
    <n v="1"/>
    <x v="0"/>
    <n v="1"/>
    <n v="1"/>
    <d v="2021-07-26T00:00:00"/>
    <x v="2495"/>
    <n v="388600"/>
    <n v="30682"/>
    <x v="14"/>
    <s v="cod"/>
    <n v="715836"/>
    <n v="0.92104477611940294"/>
    <x v="0"/>
  </r>
  <r>
    <s v="ODR2250932649z"/>
    <s v="C817964L"/>
    <x v="37"/>
    <s v="P880638"/>
    <n v="38860"/>
    <n v="2"/>
    <n v="777200"/>
    <n v="0"/>
    <n v="777200"/>
    <n v="1"/>
    <x v="0"/>
    <n v="0"/>
    <n v="1"/>
    <d v="2022-04-27T00:00:00"/>
    <x v="2496"/>
    <n v="388600"/>
    <n v="27550"/>
    <x v="5"/>
    <s v="cod"/>
    <n v="722100"/>
    <n v="0.92910447761194026"/>
    <x v="0"/>
  </r>
  <r>
    <s v="ODR3533664123e"/>
    <s v="C646589L"/>
    <x v="78"/>
    <s v="P880638"/>
    <n v="38860"/>
    <n v="2"/>
    <n v="777200"/>
    <n v="0"/>
    <n v="777200"/>
    <n v="1"/>
    <x v="0"/>
    <n v="0"/>
    <n v="1"/>
    <d v="2022-06-13T00:00:00"/>
    <x v="2496"/>
    <n v="388600"/>
    <n v="27550"/>
    <x v="5"/>
    <s v="cod"/>
    <n v="722100"/>
    <n v="0.92910447761194026"/>
    <x v="0"/>
  </r>
  <r>
    <s v="ODR6957202606z"/>
    <s v="C638447L"/>
    <x v="312"/>
    <s v="P664265"/>
    <n v="77314"/>
    <n v="1"/>
    <n v="773140"/>
    <n v="0"/>
    <n v="773140"/>
    <n v="1"/>
    <x v="0"/>
    <n v="0"/>
    <n v="1"/>
    <d v="2022-08-04T00:00:00"/>
    <x v="1441"/>
    <n v="1450000"/>
    <n v="94250"/>
    <x v="0"/>
    <s v="cod"/>
    <n v="678890"/>
    <n v="0.87809452363090768"/>
    <x v="2"/>
  </r>
  <r>
    <s v="ODR9730120302v"/>
    <s v="C540855L"/>
    <x v="6"/>
    <s v="P175293"/>
    <n v="77256"/>
    <n v="1"/>
    <n v="772560"/>
    <n v="0"/>
    <n v="772560"/>
    <n v="1"/>
    <x v="0"/>
    <n v="0"/>
    <n v="4"/>
    <d v="2022-05-06T00:00:00"/>
    <x v="2497"/>
    <n v="772560"/>
    <n v="53302"/>
    <x v="5"/>
    <s v="Payaxis"/>
    <n v="719258"/>
    <n v="0.93100600600600603"/>
    <x v="2"/>
  </r>
  <r>
    <s v="ODR8423913714s"/>
    <s v="C333874L"/>
    <x v="162"/>
    <s v="P804115"/>
    <n v="77256"/>
    <n v="1"/>
    <n v="772560"/>
    <n v="0"/>
    <n v="772560"/>
    <n v="1"/>
    <x v="0"/>
    <n v="0"/>
    <n v="1"/>
    <d v="2022-05-03T00:00:00"/>
    <x v="2498"/>
    <n v="772560"/>
    <n v="53302"/>
    <x v="5"/>
    <s v="cod"/>
    <n v="719258"/>
    <n v="0.93100600600600603"/>
    <x v="2"/>
  </r>
  <r>
    <s v="ODR1643144813k"/>
    <s v="C249412L"/>
    <x v="262"/>
    <s v="P603633"/>
    <n v="77140"/>
    <n v="1"/>
    <n v="771400"/>
    <n v="0"/>
    <n v="771400"/>
    <n v="1"/>
    <x v="0"/>
    <n v="1"/>
    <n v="1"/>
    <d v="2021-09-21T00:00:00"/>
    <x v="2499"/>
    <n v="771400"/>
    <n v="50112"/>
    <x v="8"/>
    <s v="cod"/>
    <n v="721288"/>
    <n v="0.93503759398496245"/>
    <x v="2"/>
  </r>
  <r>
    <s v="ODR7872017587c"/>
    <s v="C286548L"/>
    <x v="282"/>
    <s v="P907173"/>
    <n v="77140"/>
    <n v="1"/>
    <n v="771400"/>
    <n v="0"/>
    <n v="771400"/>
    <n v="1"/>
    <x v="0"/>
    <n v="1"/>
    <n v="1"/>
    <d v="2021-10-13T00:00:00"/>
    <x v="2500"/>
    <n v="771400"/>
    <n v="63220"/>
    <x v="14"/>
    <s v="cod"/>
    <n v="708180"/>
    <n v="0.91804511278195489"/>
    <x v="2"/>
  </r>
  <r>
    <s v="ODR9677235043h"/>
    <s v="C613601L"/>
    <x v="118"/>
    <s v="P944148"/>
    <n v="77140"/>
    <n v="1"/>
    <n v="771400"/>
    <n v="0"/>
    <n v="771400"/>
    <n v="1"/>
    <x v="0"/>
    <n v="0"/>
    <n v="1"/>
    <d v="2021-07-02T00:00:00"/>
    <x v="2501"/>
    <n v="771400"/>
    <n v="52432"/>
    <x v="14"/>
    <s v="cod"/>
    <n v="718968"/>
    <n v="0.93203007518796988"/>
    <x v="2"/>
  </r>
  <r>
    <s v="ODR1996717400o"/>
    <s v="C326415L"/>
    <x v="78"/>
    <s v="P467447"/>
    <n v="76850"/>
    <n v="1"/>
    <n v="768500"/>
    <n v="0"/>
    <n v="768500"/>
    <n v="1"/>
    <x v="0"/>
    <n v="0"/>
    <n v="1"/>
    <d v="2022-06-01T00:00:00"/>
    <x v="2502"/>
    <n v="624080"/>
    <n v="39266"/>
    <x v="6"/>
    <s v="cod"/>
    <n v="729234"/>
    <n v="0.94890566037735846"/>
    <x v="0"/>
  </r>
  <r>
    <s v="ODR7373447161b"/>
    <s v="C914542L"/>
    <x v="38"/>
    <s v="P468366"/>
    <n v="76850"/>
    <n v="1"/>
    <n v="768500"/>
    <n v="0"/>
    <n v="768500"/>
    <n v="1"/>
    <x v="0"/>
    <n v="1"/>
    <n v="1"/>
    <d v="2022-06-16T00:00:00"/>
    <x v="781"/>
    <n v="1203500"/>
    <n v="80620"/>
    <x v="0"/>
    <s v="cod"/>
    <n v="687880"/>
    <n v="0.89509433962264151"/>
    <x v="2"/>
  </r>
  <r>
    <s v="ODR2028433132c"/>
    <s v="C418238L"/>
    <x v="278"/>
    <s v="P150120"/>
    <n v="38280"/>
    <n v="2"/>
    <n v="765600"/>
    <n v="0"/>
    <n v="765600"/>
    <n v="1"/>
    <x v="0"/>
    <n v="0"/>
    <n v="1"/>
    <d v="2021-09-13T00:00:00"/>
    <x v="2503"/>
    <n v="382800"/>
    <n v="32538"/>
    <x v="12"/>
    <s v="cod"/>
    <n v="700524"/>
    <n v="0.91500000000000004"/>
    <x v="0"/>
  </r>
  <r>
    <s v="ODR3027241827n"/>
    <s v="C882122L"/>
    <x v="313"/>
    <s v="P274768"/>
    <n v="9570"/>
    <n v="8"/>
    <n v="765600"/>
    <n v="0"/>
    <n v="765600"/>
    <n v="1"/>
    <x v="0"/>
    <n v="1"/>
    <n v="1"/>
    <d v="2021-11-04T00:00:00"/>
    <x v="173"/>
    <n v="95700"/>
    <n v="6090"/>
    <x v="11"/>
    <s v="cod"/>
    <n v="716880"/>
    <n v="0.9363636363636364"/>
    <x v="0"/>
  </r>
  <r>
    <s v="ODR7406043362h"/>
    <s v="C525405L"/>
    <x v="371"/>
    <s v="P887380"/>
    <n v="19140"/>
    <n v="4"/>
    <n v="765600"/>
    <n v="0"/>
    <n v="765600"/>
    <n v="1"/>
    <x v="0"/>
    <n v="1"/>
    <n v="1"/>
    <d v="2021-07-24T00:00:00"/>
    <x v="846"/>
    <n v="191400"/>
    <n v="17226"/>
    <x v="11"/>
    <s v="cod"/>
    <n v="696696"/>
    <n v="0.91"/>
    <x v="0"/>
  </r>
  <r>
    <s v="ODR3894799645k"/>
    <s v="C257934L"/>
    <x v="183"/>
    <s v="P272466"/>
    <n v="75980"/>
    <n v="1"/>
    <n v="759800"/>
    <n v="0"/>
    <n v="759800"/>
    <n v="1"/>
    <x v="0"/>
    <n v="0"/>
    <n v="4"/>
    <d v="2021-12-09T00:00:00"/>
    <x v="2504"/>
    <n v="759800"/>
    <n v="50112"/>
    <x v="14"/>
    <s v="Payaxis"/>
    <n v="709688"/>
    <n v="0.93404580152671757"/>
    <x v="2"/>
  </r>
  <r>
    <s v="ODR7781021690t"/>
    <s v="C830977L"/>
    <x v="226"/>
    <s v="P504572"/>
    <n v="75922"/>
    <n v="1"/>
    <n v="759220"/>
    <n v="0"/>
    <n v="759220"/>
    <n v="1"/>
    <x v="0"/>
    <n v="0"/>
    <n v="1"/>
    <d v="2022-05-26T00:00:00"/>
    <x v="2505"/>
    <n v="759220"/>
    <n v="62234"/>
    <x v="5"/>
    <s v="cod"/>
    <n v="696986"/>
    <n v="0.91802902979373568"/>
    <x v="2"/>
  </r>
  <r>
    <s v="ODR8018979222b"/>
    <s v="C375629L"/>
    <x v="163"/>
    <s v="P496204"/>
    <n v="75400"/>
    <n v="1"/>
    <n v="754000"/>
    <n v="0"/>
    <n v="754000"/>
    <n v="1"/>
    <x v="0"/>
    <n v="1"/>
    <n v="1"/>
    <d v="2021-07-07T00:00:00"/>
    <x v="1940"/>
    <n v="527800"/>
    <n v="35322"/>
    <x v="8"/>
    <s v="cod"/>
    <n v="718678"/>
    <n v="0.95315384615384613"/>
    <x v="0"/>
  </r>
  <r>
    <s v="ODR2076348842j"/>
    <s v="C881387L"/>
    <x v="33"/>
    <s v="P544919"/>
    <n v="75400"/>
    <n v="1"/>
    <n v="754000"/>
    <n v="0"/>
    <n v="754000"/>
    <n v="1"/>
    <x v="0"/>
    <n v="1"/>
    <n v="1"/>
    <d v="2022-05-08T00:00:00"/>
    <x v="2506"/>
    <n v="754000"/>
    <n v="47502"/>
    <x v="14"/>
    <s v="cod"/>
    <n v="706498"/>
    <n v="0.93700000000000006"/>
    <x v="2"/>
  </r>
  <r>
    <s v="ODR1961666167c"/>
    <s v="C145587L"/>
    <x v="393"/>
    <s v="P409400"/>
    <n v="75400"/>
    <n v="1"/>
    <n v="754000"/>
    <n v="0"/>
    <n v="754000"/>
    <n v="1"/>
    <x v="1"/>
    <n v="0"/>
    <n v="1"/>
    <d v="2021-08-16T00:00:00"/>
    <x v="2507"/>
    <n v="754000"/>
    <n v="61828"/>
    <x v="14"/>
    <s v="cod"/>
    <n v="692172"/>
    <n v="0.91800000000000004"/>
    <x v="2"/>
  </r>
  <r>
    <s v="ODR2639518305m"/>
    <s v="C681410L"/>
    <x v="89"/>
    <s v="P967875"/>
    <n v="75400"/>
    <n v="1"/>
    <n v="754000"/>
    <n v="0"/>
    <n v="754000"/>
    <n v="1"/>
    <x v="0"/>
    <n v="1"/>
    <n v="1"/>
    <d v="2021-07-08T00:00:00"/>
    <x v="2508"/>
    <n v="754000"/>
    <n v="58812"/>
    <x v="0"/>
    <s v="cod"/>
    <n v="695188"/>
    <n v="0.92200000000000004"/>
    <x v="2"/>
  </r>
  <r>
    <s v="ODR1632998322m"/>
    <s v="C741634L"/>
    <x v="43"/>
    <s v="P685508"/>
    <n v="75400"/>
    <n v="1"/>
    <n v="754000"/>
    <n v="0"/>
    <n v="754000"/>
    <n v="1"/>
    <x v="0"/>
    <n v="1"/>
    <n v="1"/>
    <d v="2021-07-09T00:00:00"/>
    <x v="236"/>
    <n v="754000"/>
    <n v="45240"/>
    <x v="12"/>
    <s v="cod"/>
    <n v="708760"/>
    <n v="0.94"/>
    <x v="2"/>
  </r>
  <r>
    <s v="ODR3547910924o"/>
    <s v="C305030L"/>
    <x v="15"/>
    <s v="P685508"/>
    <n v="75400"/>
    <n v="1"/>
    <n v="754000"/>
    <n v="0"/>
    <n v="754000"/>
    <n v="1"/>
    <x v="0"/>
    <n v="1"/>
    <n v="1"/>
    <d v="2021-11-07T00:00:00"/>
    <x v="236"/>
    <n v="754000"/>
    <n v="45240"/>
    <x v="12"/>
    <s v="cod"/>
    <n v="708760"/>
    <n v="0.94"/>
    <x v="2"/>
  </r>
  <r>
    <s v="ODR5405816091a"/>
    <s v="C599812L"/>
    <x v="195"/>
    <s v="P349637"/>
    <n v="75400"/>
    <n v="1"/>
    <n v="754000"/>
    <n v="0"/>
    <n v="754000"/>
    <n v="1"/>
    <x v="0"/>
    <n v="1"/>
    <n v="1"/>
    <d v="2022-04-04T00:00:00"/>
    <x v="2509"/>
    <n v="754000"/>
    <n v="61828"/>
    <x v="11"/>
    <s v="cod"/>
    <n v="692172"/>
    <n v="0.91800000000000004"/>
    <x v="2"/>
  </r>
  <r>
    <s v="ODR1900772552u"/>
    <s v="C220767L"/>
    <x v="291"/>
    <s v="P118617"/>
    <n v="75342"/>
    <n v="1"/>
    <n v="753420"/>
    <n v="0"/>
    <n v="753420"/>
    <n v="1"/>
    <x v="0"/>
    <n v="0"/>
    <n v="1"/>
    <d v="2022-02-19T00:00:00"/>
    <x v="2510"/>
    <n v="753420"/>
    <n v="63278"/>
    <x v="6"/>
    <s v="cod"/>
    <n v="690142"/>
    <n v="0.91601231716705156"/>
    <x v="2"/>
  </r>
  <r>
    <s v="ODR4399844669b"/>
    <s v="C481253L"/>
    <x v="382"/>
    <s v="P652253"/>
    <n v="75342"/>
    <n v="1"/>
    <n v="753420"/>
    <n v="0"/>
    <n v="753420"/>
    <n v="1"/>
    <x v="0"/>
    <n v="1"/>
    <n v="1"/>
    <d v="2021-07-26T00:00:00"/>
    <x v="2511"/>
    <n v="753420"/>
    <n v="49706"/>
    <x v="14"/>
    <s v="cod"/>
    <n v="703714"/>
    <n v="0.93402617397998455"/>
    <x v="2"/>
  </r>
  <r>
    <s v="ODR8504253901b"/>
    <s v="C481253L"/>
    <x v="192"/>
    <s v="P652253"/>
    <n v="75342"/>
    <n v="1"/>
    <n v="753420"/>
    <n v="0"/>
    <n v="753420"/>
    <n v="1"/>
    <x v="0"/>
    <n v="1"/>
    <n v="1"/>
    <d v="2021-07-26T00:00:00"/>
    <x v="2511"/>
    <n v="753420"/>
    <n v="49706"/>
    <x v="14"/>
    <s v="cod"/>
    <n v="703714"/>
    <n v="0.93402617397998455"/>
    <x v="2"/>
  </r>
  <r>
    <s v="ODR1139724476z"/>
    <s v="C908348L"/>
    <x v="383"/>
    <s v="P652253"/>
    <n v="75342"/>
    <n v="1"/>
    <n v="753420"/>
    <n v="0"/>
    <n v="753420"/>
    <n v="1"/>
    <x v="0"/>
    <n v="1"/>
    <n v="1"/>
    <d v="2021-08-13T00:00:00"/>
    <x v="2511"/>
    <n v="753420"/>
    <n v="49706"/>
    <x v="14"/>
    <s v="cod"/>
    <n v="703714"/>
    <n v="0.93402617397998455"/>
    <x v="2"/>
  </r>
  <r>
    <s v="ODR5057355059l"/>
    <s v="C221826L"/>
    <x v="259"/>
    <s v="P985635"/>
    <n v="75342"/>
    <n v="1"/>
    <n v="753420"/>
    <n v="0"/>
    <n v="753420"/>
    <n v="1"/>
    <x v="0"/>
    <n v="1"/>
    <n v="1"/>
    <d v="2022-03-27T00:00:00"/>
    <x v="2512"/>
    <n v="753420"/>
    <n v="54984"/>
    <x v="14"/>
    <s v="cod"/>
    <n v="698436"/>
    <n v="0.92702078521939957"/>
    <x v="2"/>
  </r>
  <r>
    <s v="ODR1428580573c"/>
    <s v="C727494L"/>
    <x v="351"/>
    <s v="P755718"/>
    <n v="75342"/>
    <n v="1"/>
    <n v="753420"/>
    <n v="0"/>
    <n v="753420"/>
    <n v="1"/>
    <x v="0"/>
    <n v="0"/>
    <n v="1"/>
    <d v="2022-05-24T00:00:00"/>
    <x v="2513"/>
    <n v="753420"/>
    <n v="67048"/>
    <x v="14"/>
    <s v="cod"/>
    <n v="686372"/>
    <n v="0.91100846805234792"/>
    <x v="2"/>
  </r>
  <r>
    <s v="ODR4590657431s"/>
    <s v="C439080L"/>
    <x v="127"/>
    <s v="P915936"/>
    <n v="75342"/>
    <n v="1"/>
    <n v="753420"/>
    <n v="0"/>
    <n v="753420"/>
    <n v="1"/>
    <x v="0"/>
    <n v="0"/>
    <n v="1"/>
    <d v="2022-04-23T00:00:00"/>
    <x v="2514"/>
    <n v="753420"/>
    <n v="67802"/>
    <x v="12"/>
    <s v="cod"/>
    <n v="685618"/>
    <n v="0.91000769822940719"/>
    <x v="2"/>
  </r>
  <r>
    <s v="ODR8476346519t"/>
    <s v="C552927L"/>
    <x v="12"/>
    <s v="P915936"/>
    <n v="75342"/>
    <n v="1"/>
    <n v="753420"/>
    <n v="0"/>
    <n v="753420"/>
    <n v="1"/>
    <x v="0"/>
    <n v="0"/>
    <n v="1"/>
    <d v="2022-05-27T00:00:00"/>
    <x v="2514"/>
    <n v="753420"/>
    <n v="67802"/>
    <x v="12"/>
    <s v="cod"/>
    <n v="685618"/>
    <n v="0.91000769822940719"/>
    <x v="2"/>
  </r>
  <r>
    <s v="ODR9930383645e"/>
    <s v="C415161L"/>
    <x v="321"/>
    <s v="P893202"/>
    <n v="75110"/>
    <n v="1"/>
    <n v="751100"/>
    <n v="0"/>
    <n v="751100"/>
    <n v="1"/>
    <x v="0"/>
    <n v="1"/>
    <n v="1"/>
    <d v="2021-11-22T00:00:00"/>
    <x v="2515"/>
    <n v="751100"/>
    <n v="66816"/>
    <x v="13"/>
    <s v="cod"/>
    <n v="684284"/>
    <n v="0.91104247104247105"/>
    <x v="2"/>
  </r>
  <r>
    <s v="ODR6529848065c"/>
    <s v="C837617L"/>
    <x v="368"/>
    <s v="P533532"/>
    <n v="75110"/>
    <n v="1"/>
    <n v="751100"/>
    <n v="0"/>
    <n v="751100"/>
    <n v="1"/>
    <x v="0"/>
    <n v="0"/>
    <n v="1"/>
    <d v="2022-01-12T00:00:00"/>
    <x v="1987"/>
    <n v="751100"/>
    <n v="55564"/>
    <x v="6"/>
    <s v="cod"/>
    <n v="695536"/>
    <n v="0.92602316602316603"/>
    <x v="2"/>
  </r>
  <r>
    <s v="ODR2161994588l"/>
    <s v="C978790L"/>
    <x v="101"/>
    <s v="P561216"/>
    <n v="75110"/>
    <n v="1"/>
    <n v="751100"/>
    <n v="0"/>
    <n v="751100"/>
    <n v="1"/>
    <x v="0"/>
    <n v="0"/>
    <n v="1"/>
    <d v="2022-06-22T00:00:00"/>
    <x v="2516"/>
    <n v="751100"/>
    <n v="63800"/>
    <x v="12"/>
    <s v="cod"/>
    <n v="687300"/>
    <n v="0.91505791505791501"/>
    <x v="2"/>
  </r>
  <r>
    <s v="ODR3988836827n"/>
    <s v="C798016L"/>
    <x v="146"/>
    <s v="P178697"/>
    <n v="75110"/>
    <n v="1"/>
    <n v="751100"/>
    <n v="0"/>
    <n v="751100"/>
    <n v="1"/>
    <x v="1"/>
    <n v="0"/>
    <n v="7"/>
    <d v="2022-06-05T00:00:00"/>
    <x v="2517"/>
    <n v="751100"/>
    <n v="50286"/>
    <x v="12"/>
    <s v="Easypay"/>
    <n v="700814"/>
    <n v="0.9330501930501931"/>
    <x v="2"/>
  </r>
  <r>
    <s v="ODR9369789630c"/>
    <s v="C798016L"/>
    <x v="40"/>
    <s v="P178697"/>
    <n v="75110"/>
    <n v="1"/>
    <n v="751100"/>
    <n v="0"/>
    <n v="751100"/>
    <n v="1"/>
    <x v="1"/>
    <n v="0"/>
    <n v="2"/>
    <d v="2022-06-05T00:00:00"/>
    <x v="2517"/>
    <n v="751100"/>
    <n v="50286"/>
    <x v="12"/>
    <s v="jazzvoucher"/>
    <n v="700814"/>
    <n v="0.9330501930501931"/>
    <x v="2"/>
  </r>
  <r>
    <s v="ODR7683099835d"/>
    <s v="C404036L"/>
    <x v="142"/>
    <s v="P655376"/>
    <n v="74646"/>
    <n v="1"/>
    <n v="746460"/>
    <n v="0"/>
    <n v="746460"/>
    <n v="1"/>
    <x v="0"/>
    <n v="1"/>
    <n v="1"/>
    <d v="2021-07-17T00:00:00"/>
    <x v="2518"/>
    <n v="746460"/>
    <n v="60436"/>
    <x v="12"/>
    <s v="cod"/>
    <n v="686024"/>
    <n v="0.91903651903651906"/>
    <x v="2"/>
  </r>
  <r>
    <s v="ODR9642196477w"/>
    <s v="C642828L"/>
    <x v="318"/>
    <s v="P512258"/>
    <n v="74530"/>
    <n v="1"/>
    <n v="745300"/>
    <n v="0"/>
    <n v="745300"/>
    <n v="1"/>
    <x v="0"/>
    <n v="1"/>
    <n v="1"/>
    <d v="2021-08-14T00:00:00"/>
    <x v="161"/>
    <n v="745300"/>
    <n v="49184"/>
    <x v="11"/>
    <s v="cod"/>
    <n v="696116"/>
    <n v="0.93400778210116731"/>
    <x v="2"/>
  </r>
  <r>
    <s v="ODR9554528029t"/>
    <s v="C971803L"/>
    <x v="1"/>
    <s v="P512258"/>
    <n v="74530"/>
    <n v="1"/>
    <n v="745300"/>
    <n v="0"/>
    <n v="745300"/>
    <n v="1"/>
    <x v="0"/>
    <n v="1"/>
    <n v="1"/>
    <d v="2021-11-23T00:00:00"/>
    <x v="161"/>
    <n v="745300"/>
    <n v="49184"/>
    <x v="11"/>
    <s v="cod"/>
    <n v="696116"/>
    <n v="0.93400778210116731"/>
    <x v="2"/>
  </r>
  <r>
    <s v="ODR1924609945u"/>
    <s v="C510008L"/>
    <x v="49"/>
    <s v="P512258"/>
    <n v="74530"/>
    <n v="1"/>
    <n v="745300"/>
    <n v="0"/>
    <n v="745300"/>
    <n v="1"/>
    <x v="0"/>
    <n v="0"/>
    <n v="1"/>
    <d v="2021-11-08T00:00:00"/>
    <x v="161"/>
    <n v="745300"/>
    <n v="49184"/>
    <x v="11"/>
    <s v="cod"/>
    <n v="696116"/>
    <n v="0.93400778210116731"/>
    <x v="2"/>
  </r>
  <r>
    <s v="ODR7919130386k"/>
    <s v="C119251L"/>
    <x v="67"/>
    <s v="P512258"/>
    <n v="74530"/>
    <n v="1"/>
    <n v="745300"/>
    <n v="0"/>
    <n v="745300"/>
    <n v="1"/>
    <x v="0"/>
    <n v="1"/>
    <n v="1"/>
    <d v="2021-11-03T00:00:00"/>
    <x v="161"/>
    <n v="745300"/>
    <n v="49184"/>
    <x v="11"/>
    <s v="cod"/>
    <n v="696116"/>
    <n v="0.93400778210116731"/>
    <x v="2"/>
  </r>
  <r>
    <s v="ODR1651342870v"/>
    <s v="C132488L"/>
    <x v="294"/>
    <s v="P512258"/>
    <n v="74530"/>
    <n v="1"/>
    <n v="745300"/>
    <n v="0"/>
    <n v="745300"/>
    <n v="1"/>
    <x v="1"/>
    <n v="0"/>
    <n v="4"/>
    <d v="2021-12-09T00:00:00"/>
    <x v="161"/>
    <n v="745300"/>
    <n v="49184"/>
    <x v="11"/>
    <s v="Payaxis"/>
    <n v="696116"/>
    <n v="0.93400778210116731"/>
    <x v="2"/>
  </r>
  <r>
    <s v="ODR7381212325f"/>
    <s v="C901131L"/>
    <x v="290"/>
    <s v="P512258"/>
    <n v="74530"/>
    <n v="1"/>
    <n v="745300"/>
    <n v="0"/>
    <n v="745300"/>
    <n v="1"/>
    <x v="0"/>
    <n v="1"/>
    <n v="1"/>
    <d v="2022-01-02T00:00:00"/>
    <x v="161"/>
    <n v="745300"/>
    <n v="49184"/>
    <x v="11"/>
    <s v="cod"/>
    <n v="696116"/>
    <n v="0.93400778210116731"/>
    <x v="2"/>
  </r>
  <r>
    <s v="ODR5358417042o"/>
    <s v="C901131L"/>
    <x v="137"/>
    <s v="P512258"/>
    <n v="74530"/>
    <n v="1"/>
    <n v="745300"/>
    <n v="0"/>
    <n v="745300"/>
    <n v="1"/>
    <x v="0"/>
    <n v="1"/>
    <n v="1"/>
    <d v="2022-01-02T00:00:00"/>
    <x v="161"/>
    <n v="745300"/>
    <n v="49184"/>
    <x v="11"/>
    <s v="cod"/>
    <n v="696116"/>
    <n v="0.93400778210116731"/>
    <x v="2"/>
  </r>
  <r>
    <s v="ODR7571853353d"/>
    <s v="C869172L"/>
    <x v="136"/>
    <s v="P512258"/>
    <n v="74530"/>
    <n v="1"/>
    <n v="745300"/>
    <n v="0"/>
    <n v="745300"/>
    <n v="1"/>
    <x v="0"/>
    <n v="1"/>
    <n v="1"/>
    <d v="2022-01-20T00:00:00"/>
    <x v="161"/>
    <n v="745300"/>
    <n v="49184"/>
    <x v="11"/>
    <s v="cod"/>
    <n v="696116"/>
    <n v="0.93400778210116731"/>
    <x v="2"/>
  </r>
  <r>
    <s v="ODR5111323600a"/>
    <s v="C363466L"/>
    <x v="213"/>
    <s v="P512258"/>
    <n v="74530"/>
    <n v="1"/>
    <n v="745300"/>
    <n v="0"/>
    <n v="745300"/>
    <n v="1"/>
    <x v="1"/>
    <n v="0"/>
    <n v="4"/>
    <d v="2021-11-24T00:00:00"/>
    <x v="161"/>
    <n v="745300"/>
    <n v="49184"/>
    <x v="11"/>
    <s v="Payaxis"/>
    <n v="696116"/>
    <n v="0.93400778210116731"/>
    <x v="2"/>
  </r>
  <r>
    <s v="ODR3187564781b"/>
    <s v="C444616L"/>
    <x v="108"/>
    <s v="P512258"/>
    <n v="74530"/>
    <n v="1"/>
    <n v="745300"/>
    <n v="0"/>
    <n v="745300"/>
    <n v="1"/>
    <x v="1"/>
    <n v="0"/>
    <n v="4"/>
    <d v="2021-12-21T00:00:00"/>
    <x v="161"/>
    <n v="745300"/>
    <n v="49184"/>
    <x v="11"/>
    <s v="Payaxis"/>
    <n v="696116"/>
    <n v="0.93400778210116731"/>
    <x v="2"/>
  </r>
  <r>
    <s v="ODR1408534634o"/>
    <s v="C901131L"/>
    <x v="5"/>
    <s v="P512258"/>
    <n v="74530"/>
    <n v="1"/>
    <n v="745300"/>
    <n v="0"/>
    <n v="745300"/>
    <n v="1"/>
    <x v="0"/>
    <n v="1"/>
    <n v="1"/>
    <d v="2022-01-02T00:00:00"/>
    <x v="161"/>
    <n v="745300"/>
    <n v="49184"/>
    <x v="11"/>
    <s v="cod"/>
    <n v="696116"/>
    <n v="0.93400778210116731"/>
    <x v="2"/>
  </r>
  <r>
    <s v="ODR3056077840q"/>
    <s v="C869172L"/>
    <x v="60"/>
    <s v="P298557"/>
    <n v="18560"/>
    <n v="4"/>
    <n v="742400"/>
    <n v="0"/>
    <n v="742400"/>
    <n v="1"/>
    <x v="0"/>
    <n v="1"/>
    <n v="1"/>
    <d v="2022-01-20T00:00:00"/>
    <x v="2519"/>
    <n v="185600"/>
    <n v="11658"/>
    <x v="10"/>
    <s v="cod"/>
    <n v="695768"/>
    <n v="0.93718749999999995"/>
    <x v="0"/>
  </r>
  <r>
    <s v="ODR1894947075s"/>
    <s v="C893754L"/>
    <x v="137"/>
    <s v="P298557"/>
    <n v="18560"/>
    <n v="4"/>
    <n v="742400"/>
    <n v="0"/>
    <n v="742400"/>
    <n v="1"/>
    <x v="0"/>
    <n v="0"/>
    <n v="1"/>
    <d v="2021-07-03T00:00:00"/>
    <x v="2519"/>
    <n v="185600"/>
    <n v="11658"/>
    <x v="10"/>
    <s v="cod"/>
    <n v="695768"/>
    <n v="0.93718749999999995"/>
    <x v="0"/>
  </r>
  <r>
    <s v="ODR8598935596i"/>
    <s v="C749915L"/>
    <x v="78"/>
    <s v="P665975"/>
    <n v="74240"/>
    <n v="1"/>
    <n v="742400"/>
    <n v="0"/>
    <n v="742400"/>
    <n v="1"/>
    <x v="0"/>
    <n v="0"/>
    <n v="1"/>
    <d v="2022-05-23T00:00:00"/>
    <x v="2520"/>
    <n v="742400"/>
    <n v="60088"/>
    <x v="10"/>
    <s v="cod"/>
    <n v="682312"/>
    <n v="0.9190625"/>
    <x v="2"/>
  </r>
  <r>
    <s v="ODR6655356915i"/>
    <s v="C360986L"/>
    <x v="189"/>
    <s v="P657668"/>
    <n v="74240"/>
    <n v="1"/>
    <n v="742400"/>
    <n v="0"/>
    <n v="742400"/>
    <n v="1"/>
    <x v="0"/>
    <n v="1"/>
    <n v="1"/>
    <d v="2022-01-01T00:00:00"/>
    <x v="2521"/>
    <n v="742400"/>
    <n v="60842"/>
    <x v="8"/>
    <s v="cod"/>
    <n v="681558"/>
    <n v="0.91804687500000004"/>
    <x v="2"/>
  </r>
  <r>
    <s v="ODR1571690577n"/>
    <s v="C489601L"/>
    <x v="213"/>
    <s v="P657668"/>
    <n v="74240"/>
    <n v="1"/>
    <n v="742400"/>
    <n v="0"/>
    <n v="742400"/>
    <n v="1"/>
    <x v="0"/>
    <n v="0"/>
    <n v="1"/>
    <d v="2022-01-17T00:00:00"/>
    <x v="2521"/>
    <n v="742400"/>
    <n v="60842"/>
    <x v="8"/>
    <s v="cod"/>
    <n v="681558"/>
    <n v="0.91804687500000004"/>
    <x v="2"/>
  </r>
  <r>
    <s v="ODR9591922093h"/>
    <s v="C840288L"/>
    <x v="39"/>
    <s v="P634184"/>
    <n v="74240"/>
    <n v="1"/>
    <n v="742400"/>
    <n v="0"/>
    <n v="742400"/>
    <n v="1"/>
    <x v="0"/>
    <n v="1"/>
    <n v="1"/>
    <d v="2022-03-21T00:00:00"/>
    <x v="2522"/>
    <n v="742400"/>
    <n v="50460"/>
    <x v="14"/>
    <s v="cod"/>
    <n v="691940"/>
    <n v="0.93203124999999998"/>
    <x v="2"/>
  </r>
  <r>
    <s v="ODR8089940432b"/>
    <s v="C863279L"/>
    <x v="316"/>
    <s v="P279055"/>
    <n v="74240"/>
    <n v="1"/>
    <n v="742400"/>
    <n v="0"/>
    <n v="742400"/>
    <n v="1"/>
    <x v="0"/>
    <n v="1"/>
    <n v="1"/>
    <d v="2021-08-03T00:00:00"/>
    <x v="195"/>
    <n v="742400"/>
    <n v="45240"/>
    <x v="0"/>
    <s v="cod"/>
    <n v="697160"/>
    <n v="0.93906250000000002"/>
    <x v="2"/>
  </r>
  <r>
    <s v="ODR7746367433q"/>
    <s v="C509831L"/>
    <x v="288"/>
    <s v="P279055"/>
    <n v="74240"/>
    <n v="1"/>
    <n v="742400"/>
    <n v="0"/>
    <n v="742400"/>
    <n v="1"/>
    <x v="0"/>
    <n v="1"/>
    <n v="1"/>
    <d v="2022-01-22T00:00:00"/>
    <x v="195"/>
    <n v="742400"/>
    <n v="45240"/>
    <x v="0"/>
    <s v="cod"/>
    <n v="697160"/>
    <n v="0.93906250000000002"/>
    <x v="2"/>
  </r>
  <r>
    <s v="ODR4945386615l"/>
    <s v="C219848L"/>
    <x v="294"/>
    <s v="P279055"/>
    <n v="74240"/>
    <n v="1"/>
    <n v="742400"/>
    <n v="0"/>
    <n v="742400"/>
    <n v="1"/>
    <x v="0"/>
    <n v="1"/>
    <n v="1"/>
    <d v="2021-11-02T00:00:00"/>
    <x v="195"/>
    <n v="742400"/>
    <n v="45240"/>
    <x v="0"/>
    <s v="cod"/>
    <n v="697160"/>
    <n v="0.93906250000000002"/>
    <x v="2"/>
  </r>
  <r>
    <s v="ODR8360726144t"/>
    <s v="C328919L"/>
    <x v="277"/>
    <s v="P174232"/>
    <n v="37120"/>
    <n v="2"/>
    <n v="742400"/>
    <n v="0"/>
    <n v="742400"/>
    <n v="1"/>
    <x v="0"/>
    <n v="1"/>
    <n v="1"/>
    <d v="2021-09-14T00:00:00"/>
    <x v="2523"/>
    <n v="348000"/>
    <n v="26796"/>
    <x v="11"/>
    <s v="cod"/>
    <n v="688808"/>
    <n v="0.92781250000000004"/>
    <x v="0"/>
  </r>
  <r>
    <s v="ODR5177487719m"/>
    <s v="C878658L"/>
    <x v="310"/>
    <s v="P174232"/>
    <n v="37120"/>
    <n v="2"/>
    <n v="742400"/>
    <n v="0"/>
    <n v="742400"/>
    <n v="1"/>
    <x v="1"/>
    <n v="0"/>
    <n v="1"/>
    <d v="2021-09-03T00:00:00"/>
    <x v="2523"/>
    <n v="348000"/>
    <n v="26796"/>
    <x v="11"/>
    <s v="cod"/>
    <n v="688808"/>
    <n v="0.92781250000000004"/>
    <x v="0"/>
  </r>
  <r>
    <s v="ODR3515397516e"/>
    <s v="C824224L"/>
    <x v="149"/>
    <s v="P199227"/>
    <n v="74182"/>
    <n v="1"/>
    <n v="741820"/>
    <n v="0"/>
    <n v="741820"/>
    <n v="1"/>
    <x v="0"/>
    <n v="0"/>
    <n v="1"/>
    <d v="2021-10-28T00:00:00"/>
    <x v="2524"/>
    <n v="741820"/>
    <n v="60030"/>
    <x v="8"/>
    <s v="cod"/>
    <n v="681790"/>
    <n v="0.91907740422204842"/>
    <x v="2"/>
  </r>
  <r>
    <s v="ODR8045976511t"/>
    <s v="C220967L"/>
    <x v="187"/>
    <s v="P674474"/>
    <n v="74098"/>
    <n v="1"/>
    <n v="740979"/>
    <n v="0"/>
    <n v="740979"/>
    <n v="1"/>
    <x v="0"/>
    <n v="0"/>
    <n v="1"/>
    <d v="2021-08-03T00:00:00"/>
    <x v="2525"/>
    <n v="740979"/>
    <n v="63684"/>
    <x v="14"/>
    <s v="cod"/>
    <n v="677295"/>
    <n v="0.9140542444522719"/>
    <x v="2"/>
  </r>
  <r>
    <s v="ODR5764453172r"/>
    <s v="C212757L"/>
    <x v="233"/>
    <s v="P674474"/>
    <n v="74098"/>
    <n v="1"/>
    <n v="740979"/>
    <n v="0"/>
    <n v="740979"/>
    <n v="1"/>
    <x v="0"/>
    <n v="1"/>
    <n v="1"/>
    <d v="2021-10-01T00:00:00"/>
    <x v="2525"/>
    <n v="740979"/>
    <n v="63684"/>
    <x v="14"/>
    <s v="cod"/>
    <n v="677295"/>
    <n v="0.9140542444522719"/>
    <x v="2"/>
  </r>
  <r>
    <s v="ODR4893927542s"/>
    <s v="C194982L"/>
    <x v="139"/>
    <s v="P496560"/>
    <n v="74066"/>
    <n v="1"/>
    <n v="740660"/>
    <n v="0"/>
    <n v="740660"/>
    <n v="1"/>
    <x v="0"/>
    <n v="1"/>
    <n v="1"/>
    <d v="2022-05-25T00:00:00"/>
    <x v="2526"/>
    <n v="740660"/>
    <n v="64380"/>
    <x v="5"/>
    <s v="cod"/>
    <n v="676280"/>
    <n v="0.9130775254502741"/>
    <x v="2"/>
  </r>
  <r>
    <s v="ODR3668897660v"/>
    <s v="C653936L"/>
    <x v="369"/>
    <s v="P686723"/>
    <n v="73950"/>
    <n v="1"/>
    <n v="739500"/>
    <n v="0"/>
    <n v="739500"/>
    <n v="1"/>
    <x v="0"/>
    <n v="1"/>
    <n v="1"/>
    <d v="2022-05-25T00:00:00"/>
    <x v="2527"/>
    <n v="739500"/>
    <n v="65076"/>
    <x v="14"/>
    <s v="cod"/>
    <n v="674424"/>
    <n v="0.91200000000000003"/>
    <x v="2"/>
  </r>
  <r>
    <s v="ODR5713520837y"/>
    <s v="C250770L"/>
    <x v="89"/>
    <s v="P792114"/>
    <n v="73950"/>
    <n v="1"/>
    <n v="739500"/>
    <n v="0"/>
    <n v="739500"/>
    <n v="1"/>
    <x v="1"/>
    <n v="0"/>
    <n v="1"/>
    <d v="2021-07-11T00:00:00"/>
    <x v="1161"/>
    <n v="739500"/>
    <n v="52490"/>
    <x v="5"/>
    <s v="cod"/>
    <n v="687010"/>
    <n v="0.92901960784313731"/>
    <x v="2"/>
  </r>
  <r>
    <s v="ODR7856941082q"/>
    <s v="C996508L"/>
    <x v="154"/>
    <s v="P792114"/>
    <n v="73950"/>
    <n v="1"/>
    <n v="739500"/>
    <n v="0"/>
    <n v="739500"/>
    <n v="1"/>
    <x v="0"/>
    <n v="1"/>
    <n v="1"/>
    <d v="2021-07-10T00:00:00"/>
    <x v="1161"/>
    <n v="739500"/>
    <n v="52490"/>
    <x v="5"/>
    <s v="cod"/>
    <n v="687010"/>
    <n v="0.92901960784313731"/>
    <x v="2"/>
  </r>
  <r>
    <s v="ODR5207559878f"/>
    <s v="C374672L"/>
    <x v="372"/>
    <s v="P792114"/>
    <n v="73950"/>
    <n v="1"/>
    <n v="739500"/>
    <n v="0"/>
    <n v="739500"/>
    <n v="1"/>
    <x v="0"/>
    <n v="0"/>
    <n v="1"/>
    <d v="2021-07-17T00:00:00"/>
    <x v="1161"/>
    <n v="739500"/>
    <n v="52490"/>
    <x v="5"/>
    <s v="cod"/>
    <n v="687010"/>
    <n v="0.92901960784313731"/>
    <x v="2"/>
  </r>
  <r>
    <s v="ODR2938478637e"/>
    <s v="C962381L"/>
    <x v="206"/>
    <s v="P792114"/>
    <n v="73950"/>
    <n v="1"/>
    <n v="739500"/>
    <n v="0"/>
    <n v="739500"/>
    <n v="1"/>
    <x v="0"/>
    <n v="1"/>
    <n v="1"/>
    <d v="2021-07-14T00:00:00"/>
    <x v="1161"/>
    <n v="739500"/>
    <n v="52490"/>
    <x v="5"/>
    <s v="cod"/>
    <n v="687010"/>
    <n v="0.92901960784313731"/>
    <x v="2"/>
  </r>
  <r>
    <s v="ODR1403161799f"/>
    <s v="C483469L"/>
    <x v="353"/>
    <s v="P225262"/>
    <n v="14790"/>
    <n v="5"/>
    <n v="739500"/>
    <n v="0"/>
    <n v="739500"/>
    <n v="1"/>
    <x v="0"/>
    <n v="0"/>
    <n v="1"/>
    <d v="2021-07-26T00:00:00"/>
    <x v="1095"/>
    <n v="147900"/>
    <n v="12992"/>
    <x v="5"/>
    <s v="cod"/>
    <n v="674540"/>
    <n v="0.912156862745098"/>
    <x v="0"/>
  </r>
  <r>
    <s v="ODR8812670934q"/>
    <s v="C947564L"/>
    <x v="175"/>
    <s v="P792114"/>
    <n v="73950"/>
    <n v="1"/>
    <n v="739500"/>
    <n v="0"/>
    <n v="739500"/>
    <n v="1"/>
    <x v="0"/>
    <n v="1"/>
    <n v="12"/>
    <d v="2021-07-26T00:00:00"/>
    <x v="1161"/>
    <n v="739500"/>
    <n v="52490"/>
    <x v="5"/>
    <s v="internetbanking"/>
    <n v="687010"/>
    <n v="0.92901960784313731"/>
    <x v="2"/>
  </r>
  <r>
    <s v="ODR6658577888m"/>
    <s v="C291272L"/>
    <x v="370"/>
    <s v="P505615"/>
    <n v="73776"/>
    <n v="1"/>
    <n v="737760"/>
    <n v="0"/>
    <n v="737760"/>
    <n v="1"/>
    <x v="0"/>
    <n v="1"/>
    <n v="1"/>
    <d v="2021-09-17T00:00:00"/>
    <x v="2528"/>
    <n v="737760"/>
    <n v="47908"/>
    <x v="0"/>
    <s v="cod"/>
    <n v="689852"/>
    <n v="0.93506289308176105"/>
    <x v="2"/>
  </r>
  <r>
    <s v="ODR4156878075w"/>
    <s v="C308987L"/>
    <x v="67"/>
    <s v="P505615"/>
    <n v="73776"/>
    <n v="1"/>
    <n v="737760"/>
    <n v="0"/>
    <n v="737760"/>
    <n v="1"/>
    <x v="0"/>
    <n v="1"/>
    <n v="1"/>
    <d v="2021-09-10T00:00:00"/>
    <x v="2528"/>
    <n v="737760"/>
    <n v="47908"/>
    <x v="0"/>
    <s v="cod"/>
    <n v="689852"/>
    <n v="0.93506289308176105"/>
    <x v="2"/>
  </r>
  <r>
    <s v="ODR8768948104y"/>
    <s v="C298129L"/>
    <x v="110"/>
    <s v="P270477"/>
    <n v="73776"/>
    <n v="1"/>
    <n v="737760"/>
    <n v="0"/>
    <n v="737760"/>
    <n v="1"/>
    <x v="0"/>
    <n v="1"/>
    <n v="1"/>
    <d v="2022-01-21T00:00:00"/>
    <x v="2529"/>
    <n v="737760"/>
    <n v="57536"/>
    <x v="0"/>
    <s v="cod"/>
    <n v="680224"/>
    <n v="0.92201257861635222"/>
    <x v="2"/>
  </r>
  <r>
    <s v="ODR1652898146r"/>
    <s v="C847874L"/>
    <x v="127"/>
    <s v="P512258"/>
    <n v="73733"/>
    <n v="1"/>
    <n v="737325"/>
    <n v="0"/>
    <n v="737325"/>
    <n v="1"/>
    <x v="0"/>
    <n v="1"/>
    <n v="1"/>
    <d v="2021-10-27T00:00:00"/>
    <x v="161"/>
    <n v="745300"/>
    <n v="49184"/>
    <x v="11"/>
    <s v="cod"/>
    <n v="688141"/>
    <n v="0.93329400196656831"/>
    <x v="2"/>
  </r>
  <r>
    <s v="ODR7705684779x"/>
    <s v="C120985L"/>
    <x v="79"/>
    <s v="P512258"/>
    <n v="73733"/>
    <n v="1"/>
    <n v="737325"/>
    <n v="0"/>
    <n v="737325"/>
    <n v="1"/>
    <x v="1"/>
    <n v="0"/>
    <n v="4"/>
    <d v="2021-11-27T00:00:00"/>
    <x v="161"/>
    <n v="745300"/>
    <n v="49184"/>
    <x v="11"/>
    <s v="Payaxis"/>
    <n v="688141"/>
    <n v="0.93329400196656831"/>
    <x v="2"/>
  </r>
  <r>
    <s v="ODR6559406969c"/>
    <s v="C325107L"/>
    <x v="147"/>
    <s v="P512258"/>
    <n v="73733"/>
    <n v="1"/>
    <n v="737325"/>
    <n v="0"/>
    <n v="737325"/>
    <n v="1"/>
    <x v="0"/>
    <n v="1"/>
    <n v="1"/>
    <d v="2022-05-03T00:00:00"/>
    <x v="161"/>
    <n v="745300"/>
    <n v="49184"/>
    <x v="11"/>
    <s v="cod"/>
    <n v="688141"/>
    <n v="0.93329400196656831"/>
    <x v="2"/>
  </r>
  <r>
    <s v="ODR9254255972t"/>
    <s v="C694803L"/>
    <x v="82"/>
    <s v="P203151"/>
    <n v="73544"/>
    <n v="1"/>
    <n v="735440"/>
    <n v="0"/>
    <n v="735440"/>
    <n v="1"/>
    <x v="0"/>
    <n v="0"/>
    <n v="1"/>
    <d v="2021-11-23T00:00:00"/>
    <x v="2530"/>
    <n v="735440"/>
    <n v="66178"/>
    <x v="10"/>
    <s v="cod"/>
    <n v="669262"/>
    <n v="0.91001577287066249"/>
    <x v="2"/>
  </r>
  <r>
    <s v="ODR5843527296j"/>
    <s v="C593294L"/>
    <x v="106"/>
    <s v="P922211"/>
    <n v="73312"/>
    <n v="1"/>
    <n v="733120"/>
    <n v="0"/>
    <n v="733120"/>
    <n v="1"/>
    <x v="1"/>
    <n v="0"/>
    <n v="4"/>
    <d v="2022-05-07T00:00:00"/>
    <x v="2531"/>
    <n v="733120"/>
    <n v="45414"/>
    <x v="14"/>
    <s v="Payaxis"/>
    <n v="687706"/>
    <n v="0.93805379746835438"/>
    <x v="2"/>
  </r>
  <r>
    <s v="ODR9624706440u"/>
    <s v="C160960L"/>
    <x v="407"/>
    <s v="P944816"/>
    <n v="12180"/>
    <n v="6"/>
    <n v="730800"/>
    <n v="0"/>
    <n v="730800"/>
    <n v="1"/>
    <x v="0"/>
    <n v="1"/>
    <n v="1"/>
    <d v="2021-07-11T00:00:00"/>
    <x v="2532"/>
    <n v="121800"/>
    <n v="8236"/>
    <x v="11"/>
    <s v="cod"/>
    <n v="681384"/>
    <n v="0.93238095238095242"/>
    <x v="0"/>
  </r>
  <r>
    <s v="ODR6770858487k"/>
    <s v="C904118L"/>
    <x v="343"/>
    <s v="P400173"/>
    <n v="72500"/>
    <n v="1"/>
    <n v="725000"/>
    <n v="0"/>
    <n v="725000"/>
    <n v="1"/>
    <x v="0"/>
    <n v="1"/>
    <n v="1"/>
    <d v="2021-11-04T00:00:00"/>
    <x v="2533"/>
    <n v="725000"/>
    <n v="52896"/>
    <x v="10"/>
    <s v="cod"/>
    <n v="672104"/>
    <n v="0.92703999999999998"/>
    <x v="2"/>
  </r>
  <r>
    <s v="ODR6990382325v"/>
    <s v="C698097L"/>
    <x v="361"/>
    <s v="P986717"/>
    <n v="72500"/>
    <n v="1"/>
    <n v="725000"/>
    <n v="0"/>
    <n v="725000"/>
    <n v="1"/>
    <x v="0"/>
    <n v="0"/>
    <n v="11"/>
    <d v="2021-07-15T00:00:00"/>
    <x v="2534"/>
    <n v="725000"/>
    <n v="49996"/>
    <x v="10"/>
    <s v="cashatdoorstep"/>
    <n v="675004"/>
    <n v="0.93103999999999998"/>
    <x v="2"/>
  </r>
  <r>
    <s v="ODR2185708606o"/>
    <s v="C185914L"/>
    <x v="118"/>
    <s v="P504443"/>
    <n v="72500"/>
    <n v="1"/>
    <n v="725000"/>
    <n v="0"/>
    <n v="725000"/>
    <n v="1"/>
    <x v="0"/>
    <n v="1"/>
    <n v="1"/>
    <d v="2021-11-25T00:00:00"/>
    <x v="2535"/>
    <n v="725000"/>
    <n v="64496"/>
    <x v="10"/>
    <s v="cod"/>
    <n v="660504"/>
    <n v="0.91103999999999996"/>
    <x v="2"/>
  </r>
  <r>
    <s v="ODR8952286946e"/>
    <s v="C380765L"/>
    <x v="37"/>
    <s v="P377933"/>
    <n v="72500"/>
    <n v="1"/>
    <n v="725000"/>
    <n v="0"/>
    <n v="725000"/>
    <n v="1"/>
    <x v="1"/>
    <n v="0"/>
    <n v="7"/>
    <d v="2022-07-21T00:00:00"/>
    <x v="2536"/>
    <n v="725000"/>
    <n v="51446"/>
    <x v="13"/>
    <s v="Easypay"/>
    <n v="673554"/>
    <n v="0.92903999999999998"/>
    <x v="2"/>
  </r>
  <r>
    <s v="ODR5065859206a"/>
    <s v="C174751L"/>
    <x v="405"/>
    <s v="P410879"/>
    <n v="72500"/>
    <n v="1"/>
    <n v="725000"/>
    <n v="0"/>
    <n v="725000"/>
    <n v="1"/>
    <x v="0"/>
    <n v="1"/>
    <n v="1"/>
    <d v="2021-08-28T00:00:00"/>
    <x v="2537"/>
    <n v="725000"/>
    <n v="60146"/>
    <x v="3"/>
    <s v="cod"/>
    <n v="664854"/>
    <n v="0.91703999999999997"/>
    <x v="2"/>
  </r>
  <r>
    <s v="ODR4201182896c"/>
    <s v="C753019L"/>
    <x v="404"/>
    <s v="P410879"/>
    <n v="72500"/>
    <n v="1"/>
    <n v="725000"/>
    <n v="0"/>
    <n v="725000"/>
    <n v="1"/>
    <x v="0"/>
    <n v="0"/>
    <n v="1"/>
    <d v="2021-09-23T00:00:00"/>
    <x v="2537"/>
    <n v="725000"/>
    <n v="60146"/>
    <x v="3"/>
    <s v="cod"/>
    <n v="664854"/>
    <n v="0.91703999999999997"/>
    <x v="2"/>
  </r>
  <r>
    <s v="ODR6427885488q"/>
    <s v="C700804L"/>
    <x v="297"/>
    <s v="P793834"/>
    <n v="72500"/>
    <n v="1"/>
    <n v="725000"/>
    <n v="0"/>
    <n v="725000"/>
    <n v="1"/>
    <x v="0"/>
    <n v="0"/>
    <n v="1"/>
    <d v="2021-10-24T00:00:00"/>
    <x v="2538"/>
    <n v="725000"/>
    <n v="63800"/>
    <x v="8"/>
    <s v="cod"/>
    <n v="661200"/>
    <n v="0.91200000000000003"/>
    <x v="2"/>
  </r>
  <r>
    <s v="ODR5723520501s"/>
    <s v="C261068L"/>
    <x v="340"/>
    <s v="P735254"/>
    <n v="72500"/>
    <n v="1"/>
    <n v="725000"/>
    <n v="0"/>
    <n v="725000"/>
    <n v="1"/>
    <x v="0"/>
    <n v="1"/>
    <n v="1"/>
    <d v="2021-10-05T00:00:00"/>
    <x v="2539"/>
    <n v="725000"/>
    <n v="61596"/>
    <x v="14"/>
    <s v="cod"/>
    <n v="663404"/>
    <n v="0.91503999999999996"/>
    <x v="2"/>
  </r>
  <r>
    <s v="ODR5228030050v"/>
    <s v="C958358L"/>
    <x v="176"/>
    <s v="P497940"/>
    <n v="36250"/>
    <n v="2"/>
    <n v="725000"/>
    <n v="0"/>
    <n v="725000"/>
    <n v="1"/>
    <x v="0"/>
    <n v="1"/>
    <n v="1"/>
    <d v="2022-03-04T00:00:00"/>
    <x v="1541"/>
    <n v="362500"/>
    <n v="24650"/>
    <x v="14"/>
    <s v="cod"/>
    <n v="675700"/>
    <n v="0.93200000000000005"/>
    <x v="0"/>
  </r>
  <r>
    <s v="ODR8197245496i"/>
    <s v="C370936L"/>
    <x v="45"/>
    <s v="P546879"/>
    <n v="72500"/>
    <n v="1"/>
    <n v="725000"/>
    <n v="0"/>
    <n v="725000"/>
    <n v="1"/>
    <x v="0"/>
    <n v="1"/>
    <n v="1"/>
    <d v="2022-03-02T00:00:00"/>
    <x v="2540"/>
    <n v="725000"/>
    <n v="65250"/>
    <x v="14"/>
    <s v="cod"/>
    <n v="659750"/>
    <n v="0.91"/>
    <x v="2"/>
  </r>
  <r>
    <s v="ODR9727706259a"/>
    <s v="C469738L"/>
    <x v="260"/>
    <s v="P546879"/>
    <n v="72500"/>
    <n v="1"/>
    <n v="725000"/>
    <n v="0"/>
    <n v="725000"/>
    <n v="1"/>
    <x v="0"/>
    <n v="1"/>
    <n v="3"/>
    <d v="2021-07-14T00:00:00"/>
    <x v="2540"/>
    <n v="725000"/>
    <n v="65250"/>
    <x v="14"/>
    <s v="customercredit"/>
    <n v="659750"/>
    <n v="0.91"/>
    <x v="2"/>
  </r>
  <r>
    <s v="ODR4448863912b"/>
    <s v="C551986L"/>
    <x v="331"/>
    <s v="P546879"/>
    <n v="72500"/>
    <n v="1"/>
    <n v="725000"/>
    <n v="0"/>
    <n v="725000"/>
    <n v="1"/>
    <x v="0"/>
    <n v="0"/>
    <n v="1"/>
    <d v="2022-06-04T00:00:00"/>
    <x v="2540"/>
    <n v="725000"/>
    <n v="65250"/>
    <x v="14"/>
    <s v="cod"/>
    <n v="659750"/>
    <n v="0.91"/>
    <x v="2"/>
  </r>
  <r>
    <s v="ODR8479519300c"/>
    <s v="C263063L"/>
    <x v="262"/>
    <s v="P735254"/>
    <n v="72500"/>
    <n v="1"/>
    <n v="725000"/>
    <n v="0"/>
    <n v="725000"/>
    <n v="1"/>
    <x v="0"/>
    <n v="1"/>
    <n v="7"/>
    <d v="2022-05-24T00:00:00"/>
    <x v="2539"/>
    <n v="725000"/>
    <n v="61596"/>
    <x v="14"/>
    <s v="Easypay"/>
    <n v="663404"/>
    <n v="0.91503999999999996"/>
    <x v="2"/>
  </r>
  <r>
    <s v="ODR7901203849q"/>
    <s v="C894815L"/>
    <x v="75"/>
    <s v="P279055"/>
    <n v="72500"/>
    <n v="1"/>
    <n v="725000"/>
    <n v="0"/>
    <n v="725000"/>
    <n v="1"/>
    <x v="0"/>
    <n v="0"/>
    <n v="1"/>
    <d v="2021-07-11T00:00:00"/>
    <x v="195"/>
    <n v="742400"/>
    <n v="45240"/>
    <x v="0"/>
    <s v="cod"/>
    <n v="679760"/>
    <n v="0.93759999999999999"/>
    <x v="2"/>
  </r>
  <r>
    <s v="ODR5247235251u"/>
    <s v="C421236L"/>
    <x v="103"/>
    <s v="P279055"/>
    <n v="72500"/>
    <n v="1"/>
    <n v="725000"/>
    <n v="0"/>
    <n v="725000"/>
    <n v="1"/>
    <x v="0"/>
    <n v="1"/>
    <n v="3"/>
    <d v="2022-05-21T00:00:00"/>
    <x v="195"/>
    <n v="742400"/>
    <n v="45240"/>
    <x v="0"/>
    <s v="customercredit"/>
    <n v="679760"/>
    <n v="0.93759999999999999"/>
    <x v="2"/>
  </r>
  <r>
    <s v="ODR7316726507x"/>
    <s v="C539859L"/>
    <x v="88"/>
    <s v="P279055"/>
    <n v="72500"/>
    <n v="1"/>
    <n v="725000"/>
    <n v="0"/>
    <n v="725000"/>
    <n v="1"/>
    <x v="0"/>
    <n v="0"/>
    <n v="1"/>
    <d v="2022-05-28T00:00:00"/>
    <x v="195"/>
    <n v="742400"/>
    <n v="45240"/>
    <x v="0"/>
    <s v="cod"/>
    <n v="679760"/>
    <n v="0.93759999999999999"/>
    <x v="2"/>
  </r>
  <r>
    <s v="ODR2688397177j"/>
    <s v="C875936L"/>
    <x v="203"/>
    <s v="P733948"/>
    <n v="72500"/>
    <n v="1"/>
    <n v="725000"/>
    <n v="0"/>
    <n v="725000"/>
    <n v="1"/>
    <x v="0"/>
    <n v="1"/>
    <n v="4"/>
    <d v="2021-10-07T00:00:00"/>
    <x v="2541"/>
    <n v="725000"/>
    <n v="44196"/>
    <x v="0"/>
    <s v="Payaxis"/>
    <n v="680804"/>
    <n v="0.93903999999999999"/>
    <x v="2"/>
  </r>
  <r>
    <s v="ODR4959614016g"/>
    <s v="C790797L"/>
    <x v="356"/>
    <s v="P902340"/>
    <n v="72442"/>
    <n v="1"/>
    <n v="724420"/>
    <n v="0"/>
    <n v="724420"/>
    <n v="1"/>
    <x v="0"/>
    <n v="1"/>
    <n v="1"/>
    <d v="2021-08-23T00:00:00"/>
    <x v="2542"/>
    <n v="724420"/>
    <n v="49242"/>
    <x v="8"/>
    <s v="cod"/>
    <n v="675178"/>
    <n v="0.93202562049639714"/>
    <x v="2"/>
  </r>
  <r>
    <s v="ODR5245802875q"/>
    <s v="C884094L"/>
    <x v="147"/>
    <s v="P873191"/>
    <n v="35670"/>
    <n v="2"/>
    <n v="713400"/>
    <n v="0"/>
    <n v="713400"/>
    <n v="1"/>
    <x v="0"/>
    <n v="1"/>
    <n v="1"/>
    <d v="2022-05-20T00:00:00"/>
    <x v="2543"/>
    <n v="356700"/>
    <n v="22446"/>
    <x v="14"/>
    <s v="cod"/>
    <n v="668508"/>
    <n v="0.93707317073170737"/>
    <x v="0"/>
  </r>
  <r>
    <s v="ODR1274650557g"/>
    <s v="C439232L"/>
    <x v="232"/>
    <s v="P741881"/>
    <n v="71050"/>
    <n v="1"/>
    <n v="710500"/>
    <n v="0"/>
    <n v="710500"/>
    <n v="1"/>
    <x v="0"/>
    <n v="0"/>
    <n v="1"/>
    <d v="2021-07-10T00:00:00"/>
    <x v="2544"/>
    <n v="710500"/>
    <n v="55390"/>
    <x v="1"/>
    <s v="cod"/>
    <n v="655110"/>
    <n v="0.92204081632653057"/>
    <x v="2"/>
  </r>
  <r>
    <s v="ODR6940490039w"/>
    <s v="C567924L"/>
    <x v="167"/>
    <s v="P113318"/>
    <n v="70760"/>
    <n v="1"/>
    <n v="707600"/>
    <n v="0"/>
    <n v="707600"/>
    <n v="1"/>
    <x v="0"/>
    <n v="1"/>
    <n v="8"/>
    <d v="2021-08-09T00:00:00"/>
    <x v="2545"/>
    <n v="707600"/>
    <n v="52316"/>
    <x v="14"/>
    <s v="ublcreditcard"/>
    <n v="655284"/>
    <n v="0.92606557377049181"/>
    <x v="2"/>
  </r>
  <r>
    <s v="ODR9078262545j"/>
    <s v="C117787L"/>
    <x v="339"/>
    <s v="P343031"/>
    <n v="23490"/>
    <n v="3"/>
    <n v="704700"/>
    <n v="0"/>
    <n v="704700"/>
    <n v="1"/>
    <x v="0"/>
    <n v="1"/>
    <n v="1"/>
    <d v="2021-12-02T00:00:00"/>
    <x v="2546"/>
    <n v="234900"/>
    <n v="15718"/>
    <x v="5"/>
    <s v="cod"/>
    <n v="657546"/>
    <n v="0.93308641975308637"/>
    <x v="0"/>
  </r>
  <r>
    <s v="ODR8343522830m"/>
    <s v="C701420L"/>
    <x v="281"/>
    <s v="P976875"/>
    <n v="23374"/>
    <n v="3"/>
    <n v="701220"/>
    <n v="0"/>
    <n v="701220"/>
    <n v="1"/>
    <x v="0"/>
    <n v="1"/>
    <n v="1"/>
    <d v="2021-10-12T00:00:00"/>
    <x v="2547"/>
    <n v="233740"/>
    <n v="19836"/>
    <x v="5"/>
    <s v="cod"/>
    <n v="641712"/>
    <n v="0.91513647642679896"/>
    <x v="0"/>
  </r>
  <r>
    <s v="ODR4803951933w"/>
    <s v="C897925L"/>
    <x v="278"/>
    <s v="P435105"/>
    <n v="70064"/>
    <n v="1"/>
    <n v="700640"/>
    <n v="0"/>
    <n v="700640"/>
    <n v="1"/>
    <x v="0"/>
    <n v="0"/>
    <n v="1"/>
    <d v="2021-09-22T00:00:00"/>
    <x v="2548"/>
    <n v="700640"/>
    <n v="58116"/>
    <x v="0"/>
    <s v="cod"/>
    <n v="642524"/>
    <n v="0.91705298013245029"/>
    <x v="2"/>
  </r>
  <r>
    <s v="ODR2907720394w"/>
    <s v="C224404L"/>
    <x v="248"/>
    <s v="P551837"/>
    <n v="69600"/>
    <n v="1"/>
    <n v="696000"/>
    <n v="0"/>
    <n v="696000"/>
    <n v="1"/>
    <x v="0"/>
    <n v="1"/>
    <n v="1"/>
    <d v="2021-08-22T00:00:00"/>
    <x v="2549"/>
    <n v="696000"/>
    <n v="57768"/>
    <x v="10"/>
    <s v="cod"/>
    <n v="638232"/>
    <n v="0.91700000000000004"/>
    <x v="2"/>
  </r>
  <r>
    <s v="ODR6277482793j"/>
    <s v="C535814L"/>
    <x v="219"/>
    <s v="P551837"/>
    <n v="69600"/>
    <n v="1"/>
    <n v="696000"/>
    <n v="0"/>
    <n v="696000"/>
    <n v="1"/>
    <x v="0"/>
    <n v="1"/>
    <n v="1"/>
    <d v="2021-07-21T00:00:00"/>
    <x v="2549"/>
    <n v="696000"/>
    <n v="57768"/>
    <x v="10"/>
    <s v="cod"/>
    <n v="638232"/>
    <n v="0.91700000000000004"/>
    <x v="2"/>
  </r>
  <r>
    <s v="ODR3155924599x"/>
    <s v="C416382L"/>
    <x v="310"/>
    <s v="P499454"/>
    <n v="69600"/>
    <n v="1"/>
    <n v="696000"/>
    <n v="0"/>
    <n v="696000"/>
    <n v="1"/>
    <x v="0"/>
    <n v="1"/>
    <n v="1"/>
    <d v="2021-09-28T00:00:00"/>
    <x v="2550"/>
    <n v="696000"/>
    <n v="50808"/>
    <x v="13"/>
    <s v="cod"/>
    <n v="645192"/>
    <n v="0.92700000000000005"/>
    <x v="2"/>
  </r>
  <r>
    <s v="ODR4495514696i"/>
    <s v="C405515L"/>
    <x v="311"/>
    <s v="P872646"/>
    <n v="69600"/>
    <n v="1"/>
    <n v="696000"/>
    <n v="0"/>
    <n v="696000"/>
    <n v="1"/>
    <x v="0"/>
    <n v="1"/>
    <n v="4"/>
    <d v="2021-10-22T00:00:00"/>
    <x v="2551"/>
    <n v="696000"/>
    <n v="50112"/>
    <x v="13"/>
    <s v="Payaxis"/>
    <n v="645888"/>
    <n v="0.92800000000000005"/>
    <x v="2"/>
  </r>
  <r>
    <s v="ODR9764606613q"/>
    <s v="C262624L"/>
    <x v="124"/>
    <s v="P499454"/>
    <n v="69600"/>
    <n v="1"/>
    <n v="696000"/>
    <n v="0"/>
    <n v="696000"/>
    <n v="1"/>
    <x v="0"/>
    <n v="1"/>
    <n v="1"/>
    <d v="2022-03-16T00:00:00"/>
    <x v="2550"/>
    <n v="696000"/>
    <n v="50808"/>
    <x v="13"/>
    <s v="cod"/>
    <n v="645192"/>
    <n v="0.92700000000000005"/>
    <x v="2"/>
  </r>
  <r>
    <s v="ODR3802822778p"/>
    <s v="C684857L"/>
    <x v="273"/>
    <s v="P801839"/>
    <n v="23200"/>
    <n v="3"/>
    <n v="696000"/>
    <n v="0"/>
    <n v="696000"/>
    <n v="1"/>
    <x v="0"/>
    <n v="0"/>
    <n v="1"/>
    <d v="2021-07-01T00:00:00"/>
    <x v="2552"/>
    <n v="217500"/>
    <n v="17168"/>
    <x v="6"/>
    <s v="cod"/>
    <n v="644496"/>
    <n v="0.92600000000000005"/>
    <x v="0"/>
  </r>
  <r>
    <s v="ODR7407345066c"/>
    <s v="C819822L"/>
    <x v="408"/>
    <s v="P766364"/>
    <n v="69600"/>
    <n v="1"/>
    <n v="696000"/>
    <n v="0"/>
    <n v="696000"/>
    <n v="1"/>
    <x v="0"/>
    <n v="0"/>
    <n v="1"/>
    <d v="2021-07-09T00:00:00"/>
    <x v="1840"/>
    <n v="696000"/>
    <n v="61248"/>
    <x v="6"/>
    <s v="cod"/>
    <n v="634752"/>
    <n v="0.91200000000000003"/>
    <x v="2"/>
  </r>
  <r>
    <s v="ODR8380490761c"/>
    <s v="C181565L"/>
    <x v="304"/>
    <s v="P846345"/>
    <n v="69600"/>
    <n v="1"/>
    <n v="696000"/>
    <n v="0"/>
    <n v="696000"/>
    <n v="1"/>
    <x v="0"/>
    <n v="1"/>
    <n v="1"/>
    <d v="2022-03-01T00:00:00"/>
    <x v="2553"/>
    <n v="696000"/>
    <n v="52200"/>
    <x v="6"/>
    <s v="cod"/>
    <n v="643800"/>
    <n v="0.92500000000000004"/>
    <x v="2"/>
  </r>
  <r>
    <s v="ODR6087596305m"/>
    <s v="C930720L"/>
    <x v="311"/>
    <s v="P141051"/>
    <n v="69600"/>
    <n v="1"/>
    <n v="696000"/>
    <n v="0"/>
    <n v="696000"/>
    <n v="1"/>
    <x v="0"/>
    <n v="1"/>
    <n v="1"/>
    <d v="2021-09-10T00:00:00"/>
    <x v="2554"/>
    <n v="696000"/>
    <n v="51504"/>
    <x v="14"/>
    <s v="cod"/>
    <n v="644496"/>
    <n v="0.92600000000000005"/>
    <x v="2"/>
  </r>
  <r>
    <s v="ODR5164414678g"/>
    <s v="C676393L"/>
    <x v="3"/>
    <s v="P340929"/>
    <n v="69600"/>
    <n v="1"/>
    <n v="696000"/>
    <n v="0"/>
    <n v="696000"/>
    <n v="1"/>
    <x v="1"/>
    <n v="0"/>
    <n v="4"/>
    <d v="2021-07-27T00:00:00"/>
    <x v="2555"/>
    <n v="696000"/>
    <n v="59856"/>
    <x v="14"/>
    <s v="Payaxis"/>
    <n v="636144"/>
    <n v="0.91400000000000003"/>
    <x v="2"/>
  </r>
  <r>
    <s v="ODR1928052393v"/>
    <s v="C968962L"/>
    <x v="385"/>
    <s v="P161861"/>
    <n v="23200"/>
    <n v="3"/>
    <n v="696000"/>
    <n v="0"/>
    <n v="696000"/>
    <n v="1"/>
    <x v="0"/>
    <n v="1"/>
    <n v="1"/>
    <d v="2021-11-09T00:00:00"/>
    <x v="2556"/>
    <n v="232000"/>
    <n v="13920"/>
    <x v="12"/>
    <s v="cod"/>
    <n v="654240"/>
    <n v="0.94"/>
    <x v="0"/>
  </r>
  <r>
    <s v="ODR1435244185i"/>
    <s v="C988568L"/>
    <x v="306"/>
    <s v="P479202"/>
    <n v="17400"/>
    <n v="4"/>
    <n v="696000"/>
    <n v="0"/>
    <n v="696000"/>
    <n v="1"/>
    <x v="0"/>
    <n v="1"/>
    <n v="1"/>
    <d v="2021-08-24T00:00:00"/>
    <x v="2557"/>
    <n v="174000"/>
    <n v="11658"/>
    <x v="12"/>
    <s v="cod"/>
    <n v="649368"/>
    <n v="0.93300000000000005"/>
    <x v="0"/>
  </r>
  <r>
    <s v="ODR7748086666a"/>
    <s v="C745322L"/>
    <x v="159"/>
    <s v="P982769"/>
    <n v="17400"/>
    <n v="4"/>
    <n v="696000"/>
    <n v="0"/>
    <n v="696000"/>
    <n v="1"/>
    <x v="0"/>
    <n v="1"/>
    <n v="1"/>
    <d v="2021-11-04T00:00:00"/>
    <x v="1854"/>
    <n v="174000"/>
    <n v="14790"/>
    <x v="11"/>
    <s v="cod"/>
    <n v="636840"/>
    <n v="0.91500000000000004"/>
    <x v="0"/>
  </r>
  <r>
    <s v="ODR7553492563q"/>
    <s v="C333743L"/>
    <x v="344"/>
    <s v="P494790"/>
    <n v="5800"/>
    <n v="12"/>
    <n v="696000"/>
    <n v="0"/>
    <n v="696000"/>
    <n v="1"/>
    <x v="0"/>
    <n v="0"/>
    <n v="1"/>
    <d v="2021-07-07T00:00:00"/>
    <x v="2558"/>
    <n v="58000"/>
    <n v="3770"/>
    <x v="11"/>
    <s v="cod"/>
    <n v="650760"/>
    <n v="0.93500000000000005"/>
    <x v="0"/>
  </r>
  <r>
    <s v="ODR5118936623e"/>
    <s v="C996508L"/>
    <x v="83"/>
    <s v="P982769"/>
    <n v="17400"/>
    <n v="4"/>
    <n v="696000"/>
    <n v="0"/>
    <n v="696000"/>
    <n v="1"/>
    <x v="0"/>
    <n v="1"/>
    <n v="1"/>
    <d v="2021-07-10T00:00:00"/>
    <x v="1854"/>
    <n v="174000"/>
    <n v="14790"/>
    <x v="11"/>
    <s v="cod"/>
    <n v="636840"/>
    <n v="0.91500000000000004"/>
    <x v="0"/>
  </r>
  <r>
    <s v="ODR5789473344e"/>
    <s v="C597760L"/>
    <x v="283"/>
    <s v="P688522"/>
    <n v="34800"/>
    <n v="2"/>
    <n v="696000"/>
    <n v="0"/>
    <n v="696000"/>
    <n v="1"/>
    <x v="0"/>
    <n v="1"/>
    <n v="1"/>
    <d v="2021-10-27T00:00:00"/>
    <x v="2200"/>
    <n v="382800"/>
    <n v="29812"/>
    <x v="11"/>
    <s v="cod"/>
    <n v="636376"/>
    <n v="0.91433333333333333"/>
    <x v="0"/>
  </r>
  <r>
    <s v="ODR9982693005u"/>
    <s v="C801478L"/>
    <x v="2"/>
    <s v="P425645"/>
    <n v="69600"/>
    <n v="1"/>
    <n v="696000"/>
    <n v="0"/>
    <n v="696000"/>
    <n v="1"/>
    <x v="0"/>
    <n v="1"/>
    <n v="1"/>
    <d v="2021-11-06T00:00:00"/>
    <x v="1324"/>
    <n v="696000"/>
    <n v="57768"/>
    <x v="11"/>
    <s v="cod"/>
    <n v="638232"/>
    <n v="0.91700000000000004"/>
    <x v="2"/>
  </r>
  <r>
    <s v="ODR4473687066w"/>
    <s v="C752501L"/>
    <x v="326"/>
    <s v="P278234"/>
    <n v="69600"/>
    <n v="1"/>
    <n v="696000"/>
    <n v="0"/>
    <n v="696000"/>
    <n v="1"/>
    <x v="0"/>
    <n v="1"/>
    <n v="1"/>
    <d v="2021-12-24T00:00:00"/>
    <x v="2559"/>
    <n v="696000"/>
    <n v="51504"/>
    <x v="11"/>
    <s v="cod"/>
    <n v="644496"/>
    <n v="0.92600000000000005"/>
    <x v="2"/>
  </r>
  <r>
    <s v="ODR7175699349w"/>
    <s v="C959549L"/>
    <x v="214"/>
    <s v="P975215"/>
    <n v="69600"/>
    <n v="1"/>
    <n v="696000"/>
    <n v="0"/>
    <n v="696000"/>
    <n v="1"/>
    <x v="0"/>
    <n v="1"/>
    <n v="1"/>
    <d v="2021-11-22T00:00:00"/>
    <x v="2560"/>
    <n v="696000"/>
    <n v="45240"/>
    <x v="11"/>
    <s v="cod"/>
    <n v="650760"/>
    <n v="0.93500000000000005"/>
    <x v="2"/>
  </r>
  <r>
    <s v="ODR9511276806c"/>
    <s v="C675039L"/>
    <x v="102"/>
    <s v="P291272"/>
    <n v="69600"/>
    <n v="1"/>
    <n v="696000"/>
    <n v="0"/>
    <n v="696000"/>
    <n v="1"/>
    <x v="0"/>
    <n v="1"/>
    <n v="1"/>
    <d v="2022-07-13T00:00:00"/>
    <x v="2561"/>
    <n v="696000"/>
    <n v="46632"/>
    <x v="11"/>
    <s v="cod"/>
    <n v="649368"/>
    <n v="0.93300000000000005"/>
    <x v="2"/>
  </r>
  <r>
    <s v="ODR4286528715j"/>
    <s v="C352856L"/>
    <x v="334"/>
    <s v="P298297"/>
    <n v="69600"/>
    <n v="1"/>
    <n v="696000"/>
    <n v="0"/>
    <n v="696000"/>
    <n v="1"/>
    <x v="0"/>
    <n v="1"/>
    <n v="1"/>
    <d v="2022-01-05T00:00:00"/>
    <x v="2562"/>
    <n v="696000"/>
    <n v="43848"/>
    <x v="11"/>
    <s v="cod"/>
    <n v="652152"/>
    <n v="0.93700000000000006"/>
    <x v="2"/>
  </r>
  <r>
    <s v="ODR3134985012n"/>
    <s v="C783608L"/>
    <x v="299"/>
    <s v="P318655"/>
    <n v="6960"/>
    <n v="10"/>
    <n v="696000"/>
    <n v="0"/>
    <n v="696000"/>
    <n v="1"/>
    <x v="0"/>
    <n v="1"/>
    <n v="1"/>
    <d v="2022-02-13T00:00:00"/>
    <x v="2563"/>
    <n v="69600"/>
    <n v="5742"/>
    <x v="11"/>
    <s v="cod"/>
    <n v="638580"/>
    <n v="0.91749999999999998"/>
    <x v="0"/>
  </r>
  <r>
    <s v="ODR8346711689s"/>
    <s v="C515694L"/>
    <x v="297"/>
    <s v="P278234"/>
    <n v="69600"/>
    <n v="1"/>
    <n v="696000"/>
    <n v="0"/>
    <n v="696000"/>
    <n v="1"/>
    <x v="0"/>
    <n v="1"/>
    <n v="1"/>
    <d v="2022-02-26T00:00:00"/>
    <x v="2559"/>
    <n v="696000"/>
    <n v="51504"/>
    <x v="11"/>
    <s v="cod"/>
    <n v="644496"/>
    <n v="0.92600000000000005"/>
    <x v="2"/>
  </r>
  <r>
    <s v="ODR9178439612v"/>
    <s v="C822619L"/>
    <x v="65"/>
    <s v="P425645"/>
    <n v="69600"/>
    <n v="1"/>
    <n v="696000"/>
    <n v="0"/>
    <n v="696000"/>
    <n v="1"/>
    <x v="0"/>
    <n v="1"/>
    <n v="1"/>
    <d v="2022-07-05T00:00:00"/>
    <x v="1324"/>
    <n v="696000"/>
    <n v="57768"/>
    <x v="11"/>
    <s v="cod"/>
    <n v="638232"/>
    <n v="0.91700000000000004"/>
    <x v="2"/>
  </r>
  <r>
    <s v="ODR4252346631d"/>
    <s v="C936258L"/>
    <x v="247"/>
    <s v="P425645"/>
    <n v="69600"/>
    <n v="1"/>
    <n v="696000"/>
    <n v="0"/>
    <n v="696000"/>
    <n v="1"/>
    <x v="0"/>
    <n v="1"/>
    <n v="1"/>
    <d v="2022-03-19T00:00:00"/>
    <x v="1324"/>
    <n v="696000"/>
    <n v="57768"/>
    <x v="11"/>
    <s v="cod"/>
    <n v="638232"/>
    <n v="0.91700000000000004"/>
    <x v="2"/>
  </r>
  <r>
    <s v="ODR8120323832u"/>
    <s v="C981321L"/>
    <x v="301"/>
    <s v="P425645"/>
    <n v="69600"/>
    <n v="1"/>
    <n v="696000"/>
    <n v="0"/>
    <n v="696000"/>
    <n v="1"/>
    <x v="0"/>
    <n v="1"/>
    <n v="1"/>
    <d v="2022-06-09T00:00:00"/>
    <x v="1324"/>
    <n v="696000"/>
    <n v="57768"/>
    <x v="11"/>
    <s v="cod"/>
    <n v="638232"/>
    <n v="0.91700000000000004"/>
    <x v="2"/>
  </r>
  <r>
    <s v="ODR4629515613h"/>
    <s v="C119394L"/>
    <x v="366"/>
    <s v="P425645"/>
    <n v="69600"/>
    <n v="1"/>
    <n v="696000"/>
    <n v="0"/>
    <n v="696000"/>
    <n v="1"/>
    <x v="1"/>
    <n v="0"/>
    <n v="7"/>
    <d v="2021-12-02T00:00:00"/>
    <x v="1324"/>
    <n v="696000"/>
    <n v="57768"/>
    <x v="11"/>
    <s v="Easypay"/>
    <n v="638232"/>
    <n v="0.91700000000000004"/>
    <x v="2"/>
  </r>
  <r>
    <s v="ODR8118135018o"/>
    <s v="C249751L"/>
    <x v="302"/>
    <s v="P291272"/>
    <n v="69600"/>
    <n v="1"/>
    <n v="696000"/>
    <n v="0"/>
    <n v="696000"/>
    <n v="1"/>
    <x v="0"/>
    <n v="1"/>
    <n v="1"/>
    <d v="2022-06-19T00:00:00"/>
    <x v="2561"/>
    <n v="696000"/>
    <n v="46632"/>
    <x v="11"/>
    <s v="cod"/>
    <n v="649368"/>
    <n v="0.93300000000000005"/>
    <x v="2"/>
  </r>
  <r>
    <s v="ODR3726709761j"/>
    <s v="C367884L"/>
    <x v="140"/>
    <s v="P425645"/>
    <n v="69600"/>
    <n v="1"/>
    <n v="696000"/>
    <n v="0"/>
    <n v="696000"/>
    <n v="1"/>
    <x v="0"/>
    <n v="1"/>
    <n v="1"/>
    <d v="2022-06-12T00:00:00"/>
    <x v="1324"/>
    <n v="696000"/>
    <n v="57768"/>
    <x v="11"/>
    <s v="cod"/>
    <n v="638232"/>
    <n v="0.91700000000000004"/>
    <x v="2"/>
  </r>
  <r>
    <s v="ODR6832648558r"/>
    <s v="C869172L"/>
    <x v="332"/>
    <s v="P894365"/>
    <n v="69600"/>
    <n v="1"/>
    <n v="696000"/>
    <n v="0"/>
    <n v="696000"/>
    <n v="1"/>
    <x v="0"/>
    <n v="0"/>
    <n v="1"/>
    <d v="2022-01-20T00:00:00"/>
    <x v="2564"/>
    <n v="696000"/>
    <n v="52896"/>
    <x v="11"/>
    <s v="cod"/>
    <n v="643104"/>
    <n v="0.92400000000000004"/>
    <x v="2"/>
  </r>
  <r>
    <s v="ODR3145913290b"/>
    <s v="C642472L"/>
    <x v="344"/>
    <s v="P317851"/>
    <n v="69600"/>
    <n v="1"/>
    <n v="696000"/>
    <n v="0"/>
    <n v="696000"/>
    <n v="1"/>
    <x v="0"/>
    <n v="0"/>
    <n v="1"/>
    <d v="2021-11-07T00:00:00"/>
    <x v="2565"/>
    <n v="696000"/>
    <n v="54288"/>
    <x v="5"/>
    <s v="cod"/>
    <n v="641712"/>
    <n v="0.92200000000000004"/>
    <x v="2"/>
  </r>
  <r>
    <s v="ODR1443982518a"/>
    <s v="C320654L"/>
    <x v="338"/>
    <s v="P520897"/>
    <n v="69600"/>
    <n v="1"/>
    <n v="696000"/>
    <n v="0"/>
    <n v="696000"/>
    <n v="1"/>
    <x v="0"/>
    <n v="0"/>
    <n v="1"/>
    <d v="2021-11-06T00:00:00"/>
    <x v="2566"/>
    <n v="696000"/>
    <n v="56376"/>
    <x v="5"/>
    <s v="cod"/>
    <n v="639624"/>
    <n v="0.91900000000000004"/>
    <x v="2"/>
  </r>
  <r>
    <s v="ODR8574914007f"/>
    <s v="C274430L"/>
    <x v="318"/>
    <s v="P520897"/>
    <n v="69600"/>
    <n v="1"/>
    <n v="696000"/>
    <n v="0"/>
    <n v="696000"/>
    <n v="1"/>
    <x v="0"/>
    <n v="0"/>
    <n v="1"/>
    <d v="2021-12-10T00:00:00"/>
    <x v="2566"/>
    <n v="696000"/>
    <n v="56376"/>
    <x v="5"/>
    <s v="cod"/>
    <n v="639624"/>
    <n v="0.91900000000000004"/>
    <x v="2"/>
  </r>
  <r>
    <s v="ODR1265565573y"/>
    <s v="C471171L"/>
    <x v="294"/>
    <s v="P628801"/>
    <n v="69600"/>
    <n v="1"/>
    <n v="696000"/>
    <n v="0"/>
    <n v="696000"/>
    <n v="1"/>
    <x v="0"/>
    <n v="1"/>
    <n v="3"/>
    <d v="2021-11-19T00:00:00"/>
    <x v="2127"/>
    <n v="609000"/>
    <n v="52954"/>
    <x v="5"/>
    <s v="customercredit"/>
    <n v="643046"/>
    <n v="0.92391666666666672"/>
    <x v="0"/>
  </r>
  <r>
    <s v="ODR9422826576e"/>
    <s v="C823087L"/>
    <x v="16"/>
    <s v="P351968"/>
    <n v="5800"/>
    <n v="12"/>
    <n v="696000"/>
    <n v="0"/>
    <n v="696000"/>
    <n v="1"/>
    <x v="0"/>
    <n v="1"/>
    <n v="7"/>
    <d v="2022-04-26T00:00:00"/>
    <x v="2567"/>
    <n v="58000"/>
    <n v="4176"/>
    <x v="5"/>
    <s v="Easypay"/>
    <n v="645888"/>
    <n v="0.92800000000000005"/>
    <x v="0"/>
  </r>
  <r>
    <s v="ODR6850513318c"/>
    <s v="C539674L"/>
    <x v="156"/>
    <s v="P624973"/>
    <n v="69542"/>
    <n v="1"/>
    <n v="695420"/>
    <n v="0"/>
    <n v="695420"/>
    <n v="1"/>
    <x v="0"/>
    <n v="1"/>
    <n v="1"/>
    <d v="2021-09-12T00:00:00"/>
    <x v="2568"/>
    <n v="742400"/>
    <n v="46748"/>
    <x v="10"/>
    <s v="cod"/>
    <n v="648672"/>
    <n v="0.93277731442869061"/>
    <x v="2"/>
  </r>
  <r>
    <s v="ODR5950760603i"/>
    <s v="C801359L"/>
    <x v="387"/>
    <s v="P993366"/>
    <n v="69542"/>
    <n v="1"/>
    <n v="695420"/>
    <n v="0"/>
    <n v="695420"/>
    <n v="1"/>
    <x v="0"/>
    <n v="0"/>
    <n v="1"/>
    <d v="2021-11-07T00:00:00"/>
    <x v="2569"/>
    <n v="695420"/>
    <n v="55622"/>
    <x v="3"/>
    <s v="cod"/>
    <n v="639798"/>
    <n v="0.92001668056713926"/>
    <x v="2"/>
  </r>
  <r>
    <s v="ODR1643195948t"/>
    <s v="C493986L"/>
    <x v="237"/>
    <s v="P122630"/>
    <n v="69542"/>
    <n v="1"/>
    <n v="695420"/>
    <n v="0"/>
    <n v="695420"/>
    <n v="1"/>
    <x v="0"/>
    <n v="0"/>
    <n v="1"/>
    <d v="2021-07-26T00:00:00"/>
    <x v="2570"/>
    <n v="695420"/>
    <n v="59102"/>
    <x v="14"/>
    <s v="cod"/>
    <n v="636318"/>
    <n v="0.91501251042535447"/>
    <x v="2"/>
  </r>
  <r>
    <s v="ODR8008000750b"/>
    <s v="C162876L"/>
    <x v="240"/>
    <s v="P741489"/>
    <n v="69542"/>
    <n v="1"/>
    <n v="695420"/>
    <n v="0"/>
    <n v="695420"/>
    <n v="1"/>
    <x v="0"/>
    <n v="1"/>
    <n v="1"/>
    <d v="2021-10-02T00:00:00"/>
    <x v="2571"/>
    <n v="695420"/>
    <n v="61886"/>
    <x v="14"/>
    <s v="cod"/>
    <n v="633534"/>
    <n v="0.91100917431192663"/>
    <x v="2"/>
  </r>
  <r>
    <s v="ODR6483218895t"/>
    <s v="C339508L"/>
    <x v="387"/>
    <s v="P127774"/>
    <n v="69542"/>
    <n v="1"/>
    <n v="695420"/>
    <n v="0"/>
    <n v="695420"/>
    <n v="1"/>
    <x v="0"/>
    <n v="1"/>
    <n v="1"/>
    <d v="2021-11-22T00:00:00"/>
    <x v="2572"/>
    <n v="695420"/>
    <n v="61886"/>
    <x v="14"/>
    <s v="cod"/>
    <n v="633534"/>
    <n v="0.91100917431192663"/>
    <x v="2"/>
  </r>
  <r>
    <s v="ODR7596319363r"/>
    <s v="C958287L"/>
    <x v="9"/>
    <s v="P814508"/>
    <n v="69542"/>
    <n v="1"/>
    <n v="695420"/>
    <n v="0"/>
    <n v="695420"/>
    <n v="1"/>
    <x v="0"/>
    <n v="1"/>
    <n v="2"/>
    <d v="2021-07-15T00:00:00"/>
    <x v="2573"/>
    <n v="695420"/>
    <n v="52142"/>
    <x v="11"/>
    <s v="jazzvoucher"/>
    <n v="643278"/>
    <n v="0.92502085070892415"/>
    <x v="2"/>
  </r>
  <r>
    <s v="ODR3842745113q"/>
    <s v="C869172L"/>
    <x v="258"/>
    <s v="P741594"/>
    <n v="69542"/>
    <n v="1"/>
    <n v="695420"/>
    <n v="0"/>
    <n v="695420"/>
    <n v="1"/>
    <x v="0"/>
    <n v="1"/>
    <n v="1"/>
    <d v="2022-01-20T00:00:00"/>
    <x v="2574"/>
    <n v="695420"/>
    <n v="57710"/>
    <x v="5"/>
    <s v="cod"/>
    <n v="637710"/>
    <n v="0.91701417848206834"/>
    <x v="2"/>
  </r>
  <r>
    <s v="ODR5782363879p"/>
    <s v="C591890L"/>
    <x v="304"/>
    <s v="P741594"/>
    <n v="69542"/>
    <n v="1"/>
    <n v="695420"/>
    <n v="0"/>
    <n v="695420"/>
    <n v="1"/>
    <x v="0"/>
    <n v="1"/>
    <n v="1"/>
    <d v="2021-10-06T00:00:00"/>
    <x v="2574"/>
    <n v="695420"/>
    <n v="57710"/>
    <x v="5"/>
    <s v="cod"/>
    <n v="637710"/>
    <n v="0.91701417848206834"/>
    <x v="2"/>
  </r>
  <r>
    <s v="ODR2825474118c"/>
    <s v="C261934L"/>
    <x v="397"/>
    <s v="P614189"/>
    <n v="34742"/>
    <n v="2"/>
    <n v="694840"/>
    <n v="0"/>
    <n v="694840"/>
    <n v="1"/>
    <x v="0"/>
    <n v="1"/>
    <n v="1"/>
    <d v="2021-09-08T00:00:00"/>
    <x v="2575"/>
    <n v="347420"/>
    <n v="25694"/>
    <x v="7"/>
    <s v="cod"/>
    <n v="643452"/>
    <n v="0.92604340567612686"/>
    <x v="0"/>
  </r>
  <r>
    <s v="ODR4031094971f"/>
    <s v="C874438L"/>
    <x v="380"/>
    <s v="P996217"/>
    <n v="17342"/>
    <n v="4"/>
    <n v="693680"/>
    <n v="0"/>
    <n v="693680"/>
    <n v="1"/>
    <x v="0"/>
    <n v="1"/>
    <n v="1"/>
    <d v="2021-09-14T00:00:00"/>
    <x v="2576"/>
    <n v="203000"/>
    <n v="15602"/>
    <x v="10"/>
    <s v="cod"/>
    <n v="631272"/>
    <n v="0.91003344481605353"/>
    <x v="0"/>
  </r>
  <r>
    <s v="ODR5996417501a"/>
    <s v="C381836L"/>
    <x v="367"/>
    <s v="P376314"/>
    <n v="17342"/>
    <n v="4"/>
    <n v="693680"/>
    <n v="0"/>
    <n v="693680"/>
    <n v="1"/>
    <x v="0"/>
    <n v="0"/>
    <n v="1"/>
    <d v="2021-08-26T00:00:00"/>
    <x v="2577"/>
    <n v="173420"/>
    <n v="14558"/>
    <x v="0"/>
    <s v="cod"/>
    <n v="635448"/>
    <n v="0.91605351170568561"/>
    <x v="0"/>
  </r>
  <r>
    <s v="ODR9787687473d"/>
    <s v="C896308L"/>
    <x v="154"/>
    <s v="P698415"/>
    <n v="69310"/>
    <n v="1"/>
    <n v="693100"/>
    <n v="0"/>
    <n v="693100"/>
    <n v="1"/>
    <x v="0"/>
    <n v="1"/>
    <n v="1"/>
    <d v="2021-07-20T00:00:00"/>
    <x v="2578"/>
    <n v="693100"/>
    <n v="46400"/>
    <x v="13"/>
    <s v="cod"/>
    <n v="646700"/>
    <n v="0.93305439330543938"/>
    <x v="2"/>
  </r>
  <r>
    <s v="ODR8201798243a"/>
    <s v="C901850L"/>
    <x v="227"/>
    <s v="P646356"/>
    <n v="69310"/>
    <n v="1"/>
    <n v="693100"/>
    <n v="0"/>
    <n v="693100"/>
    <n v="1"/>
    <x v="0"/>
    <n v="1"/>
    <n v="1"/>
    <d v="2021-07-17T00:00:00"/>
    <x v="2579"/>
    <n v="693100"/>
    <n v="54752"/>
    <x v="13"/>
    <s v="cod"/>
    <n v="638348"/>
    <n v="0.9210041841004184"/>
    <x v="2"/>
  </r>
  <r>
    <s v="ODR2948548720p"/>
    <s v="C890419L"/>
    <x v="81"/>
    <s v="P822670"/>
    <n v="69310"/>
    <n v="1"/>
    <n v="693100"/>
    <n v="0"/>
    <n v="693100"/>
    <n v="1"/>
    <x v="0"/>
    <n v="0"/>
    <n v="1"/>
    <d v="2021-07-01T00:00:00"/>
    <x v="2580"/>
    <n v="693100"/>
    <n v="60958"/>
    <x v="13"/>
    <s v="cod"/>
    <n v="632142"/>
    <n v="0.91205020920502089"/>
    <x v="2"/>
  </r>
  <r>
    <s v="ODR3807017311n"/>
    <s v="C262497L"/>
    <x v="339"/>
    <s v="P678028"/>
    <n v="69310"/>
    <n v="1"/>
    <n v="693100"/>
    <n v="0"/>
    <n v="693100"/>
    <n v="1"/>
    <x v="0"/>
    <n v="1"/>
    <n v="1"/>
    <d v="2021-11-23T00:00:00"/>
    <x v="2581"/>
    <n v="693100"/>
    <n v="58870"/>
    <x v="13"/>
    <s v="cod"/>
    <n v="634230"/>
    <n v="0.91506276150627619"/>
    <x v="2"/>
  </r>
  <r>
    <s v="ODR7436106527p"/>
    <s v="C880398L"/>
    <x v="257"/>
    <s v="P634306"/>
    <n v="69310"/>
    <n v="1"/>
    <n v="693100"/>
    <n v="0"/>
    <n v="693100"/>
    <n v="1"/>
    <x v="0"/>
    <n v="1"/>
    <n v="1"/>
    <d v="2021-07-13T00:00:00"/>
    <x v="2582"/>
    <n v="693100"/>
    <n v="59566"/>
    <x v="13"/>
    <s v="cod"/>
    <n v="633534"/>
    <n v="0.91405857740585772"/>
    <x v="2"/>
  </r>
  <r>
    <s v="ODR1361418294j"/>
    <s v="C950218L"/>
    <x v="158"/>
    <s v="P147997"/>
    <n v="34510"/>
    <n v="2"/>
    <n v="690200"/>
    <n v="0"/>
    <n v="690200"/>
    <n v="1"/>
    <x v="0"/>
    <n v="0"/>
    <n v="1"/>
    <d v="2022-02-06T00:00:00"/>
    <x v="2583"/>
    <n v="345100"/>
    <n v="24476"/>
    <x v="13"/>
    <s v="cod"/>
    <n v="641248"/>
    <n v="0.92907563025210083"/>
    <x v="0"/>
  </r>
  <r>
    <s v="ODR5640890133i"/>
    <s v="C678154L"/>
    <x v="136"/>
    <s v="P143395"/>
    <n v="34510"/>
    <n v="2"/>
    <n v="690200"/>
    <n v="0"/>
    <n v="690200"/>
    <n v="1"/>
    <x v="0"/>
    <n v="0"/>
    <n v="1"/>
    <d v="2022-04-23T00:00:00"/>
    <x v="2584"/>
    <n v="345100"/>
    <n v="27608"/>
    <x v="13"/>
    <s v="cod"/>
    <n v="634984"/>
    <n v="0.92"/>
    <x v="0"/>
  </r>
  <r>
    <s v="ODR7055357128y"/>
    <s v="C331799L"/>
    <x v="179"/>
    <s v="P233456"/>
    <n v="68440"/>
    <n v="1"/>
    <n v="684400"/>
    <n v="0"/>
    <n v="684400"/>
    <n v="1"/>
    <x v="0"/>
    <n v="0"/>
    <n v="1"/>
    <d v="2021-08-26T00:00:00"/>
    <x v="2585"/>
    <n v="684400"/>
    <n v="60204"/>
    <x v="0"/>
    <s v="cod"/>
    <n v="624196"/>
    <n v="0.91203389830508474"/>
    <x v="2"/>
  </r>
  <r>
    <s v="ODR9540832545a"/>
    <s v="C653565L"/>
    <x v="301"/>
    <s v="P696218"/>
    <n v="68208"/>
    <n v="1"/>
    <n v="682080"/>
    <n v="0"/>
    <n v="682080"/>
    <n v="1"/>
    <x v="1"/>
    <n v="0"/>
    <n v="1"/>
    <d v="2022-06-09T00:00:00"/>
    <x v="2586"/>
    <n v="681500"/>
    <n v="51098"/>
    <x v="3"/>
    <s v="cod"/>
    <n v="630982"/>
    <n v="0.92508503401360542"/>
    <x v="2"/>
  </r>
  <r>
    <s v="ODR3237945269t"/>
    <s v="C324155L"/>
    <x v="246"/>
    <s v="P759769"/>
    <n v="4872"/>
    <n v="14"/>
    <n v="682080"/>
    <n v="0"/>
    <n v="682080"/>
    <n v="1"/>
    <x v="0"/>
    <n v="0"/>
    <n v="1"/>
    <d v="2021-12-08T00:00:00"/>
    <x v="2587"/>
    <n v="48720"/>
    <n v="3190"/>
    <x v="12"/>
    <s v="cod"/>
    <n v="637420"/>
    <n v="0.93452380952380953"/>
    <x v="0"/>
  </r>
  <r>
    <s v="ODR5686383500x"/>
    <s v="C852000L"/>
    <x v="382"/>
    <s v="P696218"/>
    <n v="68150"/>
    <n v="1"/>
    <n v="681500"/>
    <n v="0"/>
    <n v="681500"/>
    <n v="1"/>
    <x v="0"/>
    <n v="1"/>
    <n v="1"/>
    <d v="2021-09-16T00:00:00"/>
    <x v="2586"/>
    <n v="681500"/>
    <n v="51098"/>
    <x v="3"/>
    <s v="cod"/>
    <n v="630402"/>
    <n v="0.92502127659574473"/>
    <x v="2"/>
  </r>
  <r>
    <s v="ODR7194624690n"/>
    <s v="C365124L"/>
    <x v="380"/>
    <s v="P696218"/>
    <n v="68150"/>
    <n v="1"/>
    <n v="681500"/>
    <n v="0"/>
    <n v="681500"/>
    <n v="1"/>
    <x v="0"/>
    <n v="0"/>
    <n v="1"/>
    <d v="2021-09-28T00:00:00"/>
    <x v="2586"/>
    <n v="681500"/>
    <n v="51098"/>
    <x v="3"/>
    <s v="cod"/>
    <n v="630402"/>
    <n v="0.92502127659574473"/>
    <x v="2"/>
  </r>
  <r>
    <s v="ODR5670434793l"/>
    <s v="C824331L"/>
    <x v="403"/>
    <s v="P744459"/>
    <n v="68150"/>
    <n v="1"/>
    <n v="681500"/>
    <n v="0"/>
    <n v="681500"/>
    <n v="1"/>
    <x v="1"/>
    <n v="0"/>
    <n v="1"/>
    <d v="2021-09-18T00:00:00"/>
    <x v="2588"/>
    <n v="681500"/>
    <n v="44254"/>
    <x v="12"/>
    <s v="cod"/>
    <n v="637246"/>
    <n v="0.93506382978723401"/>
    <x v="2"/>
  </r>
  <r>
    <s v="ODR7738654073s"/>
    <s v="C444189L"/>
    <x v="257"/>
    <s v="P570963"/>
    <n v="68150"/>
    <n v="1"/>
    <n v="681500"/>
    <n v="0"/>
    <n v="681500"/>
    <n v="1"/>
    <x v="0"/>
    <n v="1"/>
    <n v="1"/>
    <d v="2022-03-05T00:00:00"/>
    <x v="2589"/>
    <n v="681500"/>
    <n v="49706"/>
    <x v="5"/>
    <s v="cod"/>
    <n v="631794"/>
    <n v="0.92706382978723401"/>
    <x v="2"/>
  </r>
  <r>
    <s v="ODR8434130717z"/>
    <s v="C356814L"/>
    <x v="4"/>
    <s v="P110320"/>
    <n v="67280"/>
    <n v="1"/>
    <n v="672800"/>
    <n v="0"/>
    <n v="672800"/>
    <n v="1"/>
    <x v="1"/>
    <n v="0"/>
    <n v="4"/>
    <d v="2021-11-13T00:00:00"/>
    <x v="2590"/>
    <n v="672800"/>
    <n v="53824"/>
    <x v="14"/>
    <s v="Payaxis"/>
    <n v="618976"/>
    <n v="0.92"/>
    <x v="2"/>
  </r>
  <r>
    <s v="ODR6283704872q"/>
    <s v="C127471L"/>
    <x v="396"/>
    <s v="P505354"/>
    <n v="67280"/>
    <n v="1"/>
    <n v="672800"/>
    <n v="0"/>
    <n v="672800"/>
    <n v="1"/>
    <x v="0"/>
    <n v="0"/>
    <n v="1"/>
    <d v="2021-07-14T00:00:00"/>
    <x v="2591"/>
    <n v="672800"/>
    <n v="47734"/>
    <x v="14"/>
    <s v="cod"/>
    <n v="625066"/>
    <n v="0.92905172413793102"/>
    <x v="2"/>
  </r>
  <r>
    <s v="ODR2530617958r"/>
    <s v="C140900L"/>
    <x v="157"/>
    <s v="P350369"/>
    <n v="33640"/>
    <n v="2"/>
    <n v="672800"/>
    <n v="0"/>
    <n v="672800"/>
    <n v="1"/>
    <x v="0"/>
    <n v="1"/>
    <n v="1"/>
    <d v="2021-11-16T00:00:00"/>
    <x v="2592"/>
    <n v="336400"/>
    <n v="27898"/>
    <x v="12"/>
    <s v="cod"/>
    <n v="617004"/>
    <n v="0.91706896551724137"/>
    <x v="0"/>
  </r>
  <r>
    <s v="ODR2406433601m"/>
    <s v="C550642L"/>
    <x v="208"/>
    <s v="P257000"/>
    <n v="33640"/>
    <n v="2"/>
    <n v="672800"/>
    <n v="0"/>
    <n v="672800"/>
    <n v="1"/>
    <x v="0"/>
    <n v="1"/>
    <n v="1"/>
    <d v="2021-10-11T00:00:00"/>
    <x v="2593"/>
    <n v="336400"/>
    <n v="27550"/>
    <x v="12"/>
    <s v="cod"/>
    <n v="617700"/>
    <n v="0.9181034482758621"/>
    <x v="0"/>
  </r>
  <r>
    <s v="ODR6600932778j"/>
    <s v="C813361L"/>
    <x v="15"/>
    <s v="P183937"/>
    <n v="66990"/>
    <n v="1"/>
    <n v="669900"/>
    <n v="0"/>
    <n v="669900"/>
    <n v="1"/>
    <x v="1"/>
    <n v="0"/>
    <n v="7"/>
    <d v="2021-09-14T00:00:00"/>
    <x v="2594"/>
    <n v="669900"/>
    <n v="42862"/>
    <x v="0"/>
    <s v="Easypay"/>
    <n v="627038"/>
    <n v="0.93601731601731597"/>
    <x v="2"/>
  </r>
  <r>
    <s v="ODR7655819752v"/>
    <s v="C436261L"/>
    <x v="249"/>
    <s v="P274768"/>
    <n v="9570"/>
    <n v="7"/>
    <n v="669900"/>
    <n v="0"/>
    <n v="669900"/>
    <n v="1"/>
    <x v="0"/>
    <n v="1"/>
    <n v="1"/>
    <d v="2021-07-25T00:00:00"/>
    <x v="173"/>
    <n v="95700"/>
    <n v="6090"/>
    <x v="11"/>
    <s v="cod"/>
    <n v="627270"/>
    <n v="0.9363636363636364"/>
    <x v="0"/>
  </r>
  <r>
    <s v="ODR2805311213c"/>
    <s v="C200115L"/>
    <x v="96"/>
    <s v="P274768"/>
    <n v="9570"/>
    <n v="7"/>
    <n v="669900"/>
    <n v="0"/>
    <n v="669900"/>
    <n v="1"/>
    <x v="0"/>
    <n v="1"/>
    <n v="1"/>
    <d v="2021-07-12T00:00:00"/>
    <x v="173"/>
    <n v="95700"/>
    <n v="6090"/>
    <x v="11"/>
    <s v="cod"/>
    <n v="627270"/>
    <n v="0.9363636363636364"/>
    <x v="0"/>
  </r>
  <r>
    <s v="ODR3071764709g"/>
    <s v="C389017L"/>
    <x v="50"/>
    <s v="P574545"/>
    <n v="66990"/>
    <n v="1"/>
    <n v="669900"/>
    <n v="0"/>
    <n v="669900"/>
    <n v="1"/>
    <x v="0"/>
    <n v="1"/>
    <n v="1"/>
    <d v="2021-07-06T00:00:00"/>
    <x v="2061"/>
    <n v="594500"/>
    <n v="45762"/>
    <x v="11"/>
    <s v="cod"/>
    <n v="624138"/>
    <n v="0.93168831168831168"/>
    <x v="0"/>
  </r>
  <r>
    <s v="ODR9295383335h"/>
    <s v="C436261L"/>
    <x v="217"/>
    <s v="P274768"/>
    <n v="9570"/>
    <n v="7"/>
    <n v="669900"/>
    <n v="0"/>
    <n v="669900"/>
    <n v="1"/>
    <x v="0"/>
    <n v="1"/>
    <n v="1"/>
    <d v="2021-07-25T00:00:00"/>
    <x v="173"/>
    <n v="95700"/>
    <n v="6090"/>
    <x v="11"/>
    <s v="cod"/>
    <n v="627270"/>
    <n v="0.9363636363636364"/>
    <x v="0"/>
  </r>
  <r>
    <s v="ODR4214604413z"/>
    <s v="C275787L"/>
    <x v="38"/>
    <s v="P274768"/>
    <n v="9570"/>
    <n v="7"/>
    <n v="669900"/>
    <n v="0"/>
    <n v="669900"/>
    <n v="1"/>
    <x v="0"/>
    <n v="1"/>
    <n v="1"/>
    <d v="2021-07-27T00:00:00"/>
    <x v="173"/>
    <n v="95700"/>
    <n v="6090"/>
    <x v="11"/>
    <s v="cod"/>
    <n v="627270"/>
    <n v="0.9363636363636364"/>
    <x v="0"/>
  </r>
  <r>
    <s v="ODR9255746501y"/>
    <s v="C689256L"/>
    <x v="283"/>
    <s v="P582672"/>
    <n v="66700"/>
    <n v="1"/>
    <n v="667000"/>
    <n v="0"/>
    <n v="667000"/>
    <n v="1"/>
    <x v="0"/>
    <n v="1"/>
    <n v="1"/>
    <d v="2021-10-10T00:00:00"/>
    <x v="2595"/>
    <n v="667000"/>
    <n v="58000"/>
    <x v="10"/>
    <s v="cod"/>
    <n v="609000"/>
    <n v="0.91304347826086951"/>
    <x v="2"/>
  </r>
  <r>
    <s v="ODR4358581520p"/>
    <s v="C251997L"/>
    <x v="194"/>
    <s v="P536415"/>
    <n v="66700"/>
    <n v="1"/>
    <n v="667000"/>
    <n v="0"/>
    <n v="667000"/>
    <n v="1"/>
    <x v="0"/>
    <n v="1"/>
    <n v="1"/>
    <d v="2021-10-28T00:00:00"/>
    <x v="2596"/>
    <n v="667000"/>
    <n v="44022"/>
    <x v="14"/>
    <s v="cod"/>
    <n v="622978"/>
    <n v="0.93400000000000005"/>
    <x v="2"/>
  </r>
  <r>
    <s v="ODR5752590010f"/>
    <s v="C430351L"/>
    <x v="145"/>
    <s v="P954578"/>
    <n v="66700"/>
    <n v="1"/>
    <n v="667000"/>
    <n v="0"/>
    <n v="667000"/>
    <n v="1"/>
    <x v="0"/>
    <n v="1"/>
    <n v="1"/>
    <d v="2021-09-13T00:00:00"/>
    <x v="2597"/>
    <n v="667000"/>
    <n v="45994"/>
    <x v="0"/>
    <s v="cod"/>
    <n v="621006"/>
    <n v="0.93104347826086953"/>
    <x v="2"/>
  </r>
  <r>
    <s v="ODR3546272975r"/>
    <s v="C276703L"/>
    <x v="168"/>
    <s v="P187817"/>
    <n v="66642"/>
    <n v="1"/>
    <n v="666420"/>
    <n v="0"/>
    <n v="666420"/>
    <n v="1"/>
    <x v="0"/>
    <n v="0"/>
    <n v="1"/>
    <d v="2021-12-06T00:00:00"/>
    <x v="2598"/>
    <n v="666420"/>
    <n v="43964"/>
    <x v="14"/>
    <s v="cod"/>
    <n v="622456"/>
    <n v="0.93402959094865101"/>
    <x v="2"/>
  </r>
  <r>
    <s v="ODR7266454206e"/>
    <s v="C949014L"/>
    <x v="343"/>
    <s v="P757180"/>
    <n v="66410"/>
    <n v="1"/>
    <n v="664100"/>
    <n v="0"/>
    <n v="664100"/>
    <n v="1"/>
    <x v="0"/>
    <n v="1"/>
    <n v="1"/>
    <d v="2021-11-11T00:00:00"/>
    <x v="2599"/>
    <n v="664100"/>
    <n v="47792"/>
    <x v="0"/>
    <s v="cod"/>
    <n v="616308"/>
    <n v="0.9280349344978166"/>
    <x v="2"/>
  </r>
  <r>
    <s v="ODR9487279339b"/>
    <s v="C415843L"/>
    <x v="383"/>
    <s v="P765789"/>
    <n v="66410"/>
    <n v="1"/>
    <n v="664100"/>
    <n v="0"/>
    <n v="664100"/>
    <n v="1"/>
    <x v="0"/>
    <n v="1"/>
    <n v="8"/>
    <d v="2021-08-14T00:00:00"/>
    <x v="2600"/>
    <n v="664100"/>
    <n v="58406"/>
    <x v="0"/>
    <s v="ublcreditcard"/>
    <n v="605694"/>
    <n v="0.91205240174672486"/>
    <x v="2"/>
  </r>
  <r>
    <s v="ODR5564910155u"/>
    <s v="C882122L"/>
    <x v="157"/>
    <s v="P942856"/>
    <n v="66120"/>
    <n v="1"/>
    <n v="661200"/>
    <n v="0"/>
    <n v="661200"/>
    <n v="1"/>
    <x v="0"/>
    <n v="1"/>
    <n v="1"/>
    <d v="2021-11-04T00:00:00"/>
    <x v="2601"/>
    <n v="661200"/>
    <n v="43616"/>
    <x v="8"/>
    <s v="cod"/>
    <n v="617584"/>
    <n v="0.93403508771929822"/>
    <x v="2"/>
  </r>
  <r>
    <s v="ODR3660307777r"/>
    <s v="C781591L"/>
    <x v="395"/>
    <s v="P104318"/>
    <n v="22040"/>
    <n v="3"/>
    <n v="661200"/>
    <n v="0"/>
    <n v="661200"/>
    <n v="1"/>
    <x v="0"/>
    <n v="0"/>
    <n v="1"/>
    <d v="2022-06-12T00:00:00"/>
    <x v="2602"/>
    <n v="220400"/>
    <n v="16704"/>
    <x v="14"/>
    <s v="cod"/>
    <n v="611088"/>
    <n v="0.92421052631578948"/>
    <x v="0"/>
  </r>
  <r>
    <s v="ODR6713067831c"/>
    <s v="C331799L"/>
    <x v="116"/>
    <s v="P688159"/>
    <n v="33060"/>
    <n v="2"/>
    <n v="661200"/>
    <n v="0"/>
    <n v="661200"/>
    <n v="1"/>
    <x v="0"/>
    <n v="1"/>
    <n v="1"/>
    <d v="2021-08-26T00:00:00"/>
    <x v="2603"/>
    <n v="330600"/>
    <n v="29058"/>
    <x v="0"/>
    <s v="cod"/>
    <n v="603084"/>
    <n v="0.91210526315789475"/>
    <x v="0"/>
  </r>
  <r>
    <s v="ODR1268607967f"/>
    <s v="C225630L"/>
    <x v="274"/>
    <s v="P162593"/>
    <n v="33060"/>
    <n v="2"/>
    <n v="661200"/>
    <n v="0"/>
    <n v="661200"/>
    <n v="1"/>
    <x v="0"/>
    <n v="1"/>
    <n v="1"/>
    <d v="2021-07-16T00:00:00"/>
    <x v="1902"/>
    <n v="330600"/>
    <n v="20126"/>
    <x v="11"/>
    <s v="cod"/>
    <n v="620948"/>
    <n v="0.93912280701754391"/>
    <x v="0"/>
  </r>
  <r>
    <s v="ODR9122703128m"/>
    <s v="C951955L"/>
    <x v="402"/>
    <s v="P162593"/>
    <n v="33060"/>
    <n v="2"/>
    <n v="661200"/>
    <n v="0"/>
    <n v="661200"/>
    <n v="1"/>
    <x v="0"/>
    <n v="1"/>
    <n v="1"/>
    <d v="2021-08-25T00:00:00"/>
    <x v="1902"/>
    <n v="330600"/>
    <n v="20126"/>
    <x v="11"/>
    <s v="cod"/>
    <n v="620948"/>
    <n v="0.93912280701754391"/>
    <x v="0"/>
  </r>
  <r>
    <s v="ODR3826200888k"/>
    <s v="C205701L"/>
    <x v="367"/>
    <s v="P162593"/>
    <n v="33060"/>
    <n v="2"/>
    <n v="661200"/>
    <n v="0"/>
    <n v="661200"/>
    <n v="1"/>
    <x v="0"/>
    <n v="1"/>
    <n v="1"/>
    <d v="2021-07-02T00:00:00"/>
    <x v="1902"/>
    <n v="330600"/>
    <n v="20126"/>
    <x v="11"/>
    <s v="cod"/>
    <n v="620948"/>
    <n v="0.93912280701754391"/>
    <x v="0"/>
  </r>
  <r>
    <s v="ODR7465647408d"/>
    <s v="C534453L"/>
    <x v="175"/>
    <s v="P162593"/>
    <n v="33060"/>
    <n v="2"/>
    <n v="661200"/>
    <n v="0"/>
    <n v="661200"/>
    <n v="1"/>
    <x v="0"/>
    <n v="1"/>
    <n v="1"/>
    <d v="2021-07-18T00:00:00"/>
    <x v="1902"/>
    <n v="330600"/>
    <n v="20126"/>
    <x v="11"/>
    <s v="cod"/>
    <n v="620948"/>
    <n v="0.93912280701754391"/>
    <x v="0"/>
  </r>
  <r>
    <s v="ODR1258724847o"/>
    <s v="C875936L"/>
    <x v="148"/>
    <s v="P993271"/>
    <n v="22040"/>
    <n v="3"/>
    <n v="661200"/>
    <n v="0"/>
    <n v="661200"/>
    <n v="1"/>
    <x v="0"/>
    <n v="1"/>
    <n v="3"/>
    <d v="2021-10-07T00:00:00"/>
    <x v="2604"/>
    <n v="232000"/>
    <n v="18560"/>
    <x v="11"/>
    <s v="customercredit"/>
    <n v="605520"/>
    <n v="0.91578947368421049"/>
    <x v="0"/>
  </r>
  <r>
    <s v="ODR6866932554f"/>
    <s v="C969977L"/>
    <x v="260"/>
    <s v="P162593"/>
    <n v="33060"/>
    <n v="2"/>
    <n v="661200"/>
    <n v="0"/>
    <n v="661200"/>
    <n v="1"/>
    <x v="0"/>
    <n v="1"/>
    <n v="1"/>
    <d v="2021-08-09T00:00:00"/>
    <x v="1902"/>
    <n v="330600"/>
    <n v="20126"/>
    <x v="11"/>
    <s v="cod"/>
    <n v="620948"/>
    <n v="0.93912280701754391"/>
    <x v="0"/>
  </r>
  <r>
    <s v="ODR9236335020a"/>
    <s v="C869172L"/>
    <x v="94"/>
    <s v="P508629"/>
    <n v="66120"/>
    <n v="1"/>
    <n v="661200"/>
    <n v="0"/>
    <n v="661200"/>
    <n v="1"/>
    <x v="0"/>
    <n v="1"/>
    <n v="1"/>
    <d v="2022-01-20T00:00:00"/>
    <x v="2267"/>
    <n v="661200"/>
    <n v="50228"/>
    <x v="5"/>
    <s v="cod"/>
    <n v="610972"/>
    <n v="0.92403508771929821"/>
    <x v="2"/>
  </r>
  <r>
    <s v="ODR3286568796e"/>
    <s v="C740131L"/>
    <x v="260"/>
    <s v="P433837"/>
    <n v="33060"/>
    <n v="2"/>
    <n v="661200"/>
    <n v="0"/>
    <n v="661200"/>
    <n v="1"/>
    <x v="0"/>
    <n v="1"/>
    <n v="1"/>
    <d v="2022-04-15T00:00:00"/>
    <x v="2605"/>
    <n v="330600"/>
    <n v="21460"/>
    <x v="5"/>
    <s v="cod"/>
    <n v="618280"/>
    <n v="0.93508771929824563"/>
    <x v="0"/>
  </r>
  <r>
    <s v="ODR1544821777v"/>
    <s v="C875936L"/>
    <x v="202"/>
    <s v="P240431"/>
    <n v="66120"/>
    <n v="1"/>
    <n v="661200"/>
    <n v="0"/>
    <n v="661200"/>
    <n v="1"/>
    <x v="0"/>
    <n v="1"/>
    <n v="3"/>
    <d v="2021-10-07T00:00:00"/>
    <x v="2606"/>
    <n v="661200"/>
    <n v="44254"/>
    <x v="5"/>
    <s v="customercredit"/>
    <n v="616946"/>
    <n v="0.93307017543859649"/>
    <x v="2"/>
  </r>
  <r>
    <s v="ODR8022615330j"/>
    <s v="C869172L"/>
    <x v="243"/>
    <s v="P253776"/>
    <n v="66120"/>
    <n v="1"/>
    <n v="661200"/>
    <n v="0"/>
    <n v="661200"/>
    <n v="1"/>
    <x v="0"/>
    <n v="0"/>
    <n v="1"/>
    <d v="2022-01-20T00:00:00"/>
    <x v="1956"/>
    <n v="521420"/>
    <n v="40658"/>
    <x v="5"/>
    <s v="cod"/>
    <n v="620542"/>
    <n v="0.93850877192982451"/>
    <x v="0"/>
  </r>
  <r>
    <s v="ODR2326600877d"/>
    <s v="C594887L"/>
    <x v="171"/>
    <s v="P903606"/>
    <n v="65830"/>
    <n v="1"/>
    <n v="658300"/>
    <n v="0"/>
    <n v="658300"/>
    <n v="1"/>
    <x v="0"/>
    <n v="0"/>
    <n v="1"/>
    <d v="2022-04-16T00:00:00"/>
    <x v="2607"/>
    <n v="658300"/>
    <n v="44080"/>
    <x v="14"/>
    <s v="cod"/>
    <n v="614220"/>
    <n v="0.93303964757709246"/>
    <x v="2"/>
  </r>
  <r>
    <s v="ODR8973564208s"/>
    <s v="C278349L"/>
    <x v="402"/>
    <s v="P336081"/>
    <n v="65540"/>
    <n v="1"/>
    <n v="655400"/>
    <n v="0"/>
    <n v="655400"/>
    <n v="1"/>
    <x v="1"/>
    <n v="0"/>
    <n v="8"/>
    <d v="2021-08-15T00:00:00"/>
    <x v="2608"/>
    <n v="559700"/>
    <n v="37468"/>
    <x v="8"/>
    <s v="ublcreditcard"/>
    <n v="617932"/>
    <n v="0.94283185840707961"/>
    <x v="0"/>
  </r>
  <r>
    <s v="ODR7732716557p"/>
    <s v="C678257L"/>
    <x v="22"/>
    <s v="P965987"/>
    <n v="21750"/>
    <n v="3"/>
    <n v="652500"/>
    <n v="0"/>
    <n v="652500"/>
    <n v="1"/>
    <x v="0"/>
    <n v="1"/>
    <n v="1"/>
    <d v="2021-07-23T00:00:00"/>
    <x v="147"/>
    <n v="266800"/>
    <n v="18908"/>
    <x v="11"/>
    <s v="cod"/>
    <n v="595776"/>
    <n v="0.91306666666666669"/>
    <x v="0"/>
  </r>
  <r>
    <s v="ODR8416085853n"/>
    <s v="C494613L"/>
    <x v="368"/>
    <s v="P851545"/>
    <n v="64960"/>
    <n v="1"/>
    <n v="649600"/>
    <n v="0"/>
    <n v="649600"/>
    <n v="1"/>
    <x v="0"/>
    <n v="1"/>
    <n v="1"/>
    <d v="2022-04-11T00:00:00"/>
    <x v="2449"/>
    <n v="649600"/>
    <n v="50634"/>
    <x v="3"/>
    <s v="cod"/>
    <n v="598966"/>
    <n v="0.92205357142857147"/>
    <x v="2"/>
  </r>
  <r>
    <s v="ODR5661763278z"/>
    <s v="C845064L"/>
    <x v="117"/>
    <s v="P530521"/>
    <n v="64960"/>
    <n v="1"/>
    <n v="649600"/>
    <n v="0"/>
    <n v="649600"/>
    <n v="1"/>
    <x v="0"/>
    <n v="1"/>
    <n v="11"/>
    <d v="2021-07-16T00:00:00"/>
    <x v="2609"/>
    <n v="649600"/>
    <n v="54520"/>
    <x v="12"/>
    <s v="cashatdoorstep"/>
    <n v="595080"/>
    <n v="0.91607142857142854"/>
    <x v="2"/>
  </r>
  <r>
    <s v="ODR2885105109e"/>
    <s v="C491662L"/>
    <x v="111"/>
    <s v="P457442"/>
    <n v="9280"/>
    <n v="7"/>
    <n v="649600"/>
    <n v="0"/>
    <n v="649600"/>
    <n v="1"/>
    <x v="0"/>
    <n v="1"/>
    <n v="1"/>
    <d v="2021-10-20T00:00:00"/>
    <x v="1480"/>
    <n v="92800"/>
    <n v="6032"/>
    <x v="11"/>
    <s v="cod"/>
    <n v="607376"/>
    <n v="0.93500000000000005"/>
    <x v="0"/>
  </r>
  <r>
    <s v="ODR2559312242f"/>
    <s v="C595698L"/>
    <x v="335"/>
    <s v="P273865"/>
    <n v="8120"/>
    <n v="8"/>
    <n v="649600"/>
    <n v="0"/>
    <n v="649600"/>
    <n v="1"/>
    <x v="1"/>
    <n v="0"/>
    <n v="1"/>
    <d v="2022-02-01T00:00:00"/>
    <x v="2610"/>
    <n v="81200"/>
    <n v="4930"/>
    <x v="5"/>
    <s v="cod"/>
    <n v="610160"/>
    <n v="0.93928571428571428"/>
    <x v="0"/>
  </r>
  <r>
    <s v="ODR4640813069c"/>
    <s v="C317976L"/>
    <x v="92"/>
    <s v="P757318"/>
    <n v="64902"/>
    <n v="1"/>
    <n v="649020"/>
    <n v="0"/>
    <n v="649020"/>
    <n v="1"/>
    <x v="1"/>
    <n v="0"/>
    <n v="7"/>
    <d v="2021-11-26T00:00:00"/>
    <x v="890"/>
    <n v="649020"/>
    <n v="47328"/>
    <x v="11"/>
    <s v="Easypay"/>
    <n v="601692"/>
    <n v="0.92707774798927611"/>
    <x v="2"/>
  </r>
  <r>
    <s v="ODR9992966813s"/>
    <s v="C317976L"/>
    <x v="121"/>
    <s v="P757318"/>
    <n v="64902"/>
    <n v="1"/>
    <n v="649020"/>
    <n v="0"/>
    <n v="649020"/>
    <n v="1"/>
    <x v="1"/>
    <n v="0"/>
    <n v="7"/>
    <d v="2021-11-26T00:00:00"/>
    <x v="890"/>
    <n v="649020"/>
    <n v="47328"/>
    <x v="11"/>
    <s v="Easypay"/>
    <n v="601692"/>
    <n v="0.92707774798927611"/>
    <x v="2"/>
  </r>
  <r>
    <s v="ODR2010210660w"/>
    <s v="C976890L"/>
    <x v="100"/>
    <s v="P757318"/>
    <n v="64902"/>
    <n v="1"/>
    <n v="649020"/>
    <n v="0"/>
    <n v="649020"/>
    <n v="1"/>
    <x v="0"/>
    <n v="1"/>
    <n v="1"/>
    <d v="2021-07-22T00:00:00"/>
    <x v="890"/>
    <n v="649020"/>
    <n v="47328"/>
    <x v="11"/>
    <s v="cod"/>
    <n v="601692"/>
    <n v="0.92707774798927611"/>
    <x v="2"/>
  </r>
  <r>
    <s v="ODR7383341979d"/>
    <s v="C631361L"/>
    <x v="20"/>
    <s v="P757318"/>
    <n v="64902"/>
    <n v="1"/>
    <n v="649020"/>
    <n v="0"/>
    <n v="649020"/>
    <n v="1"/>
    <x v="0"/>
    <n v="0"/>
    <n v="1"/>
    <d v="2021-07-15T00:00:00"/>
    <x v="890"/>
    <n v="649020"/>
    <n v="47328"/>
    <x v="11"/>
    <s v="cod"/>
    <n v="601692"/>
    <n v="0.92707774798927611"/>
    <x v="2"/>
  </r>
  <r>
    <s v="ODR1422546971e"/>
    <s v="C180415L"/>
    <x v="272"/>
    <s v="P908466"/>
    <n v="32190"/>
    <n v="2"/>
    <n v="643800"/>
    <n v="0"/>
    <n v="643800"/>
    <n v="1"/>
    <x v="0"/>
    <n v="0"/>
    <n v="1"/>
    <d v="2021-07-18T00:00:00"/>
    <x v="2611"/>
    <n v="321900"/>
    <n v="25056"/>
    <x v="11"/>
    <s v="cod"/>
    <n v="593688"/>
    <n v="0.92216216216216218"/>
    <x v="0"/>
  </r>
  <r>
    <s v="ODR4092735972a"/>
    <s v="C427430L"/>
    <x v="336"/>
    <s v="P179835"/>
    <n v="64380"/>
    <n v="1"/>
    <n v="643800"/>
    <n v="0"/>
    <n v="643800"/>
    <n v="1"/>
    <x v="0"/>
    <n v="1"/>
    <n v="1"/>
    <d v="2022-05-25T00:00:00"/>
    <x v="2612"/>
    <n v="643800"/>
    <n v="46980"/>
    <x v="5"/>
    <s v="cod"/>
    <n v="596820"/>
    <n v="0.927027027027027"/>
    <x v="2"/>
  </r>
  <r>
    <s v="ODR1385764722b"/>
    <s v="C239351L"/>
    <x v="197"/>
    <s v="P955365"/>
    <n v="64189"/>
    <n v="1"/>
    <n v="641886"/>
    <n v="0"/>
    <n v="641886"/>
    <n v="1"/>
    <x v="0"/>
    <n v="1"/>
    <n v="1"/>
    <d v="2021-10-10T00:00:00"/>
    <x v="2613"/>
    <n v="641886"/>
    <n v="56434"/>
    <x v="12"/>
    <s v="cod"/>
    <n v="585452"/>
    <n v="0.91208096141682482"/>
    <x v="2"/>
  </r>
  <r>
    <s v="ODR2623738962n"/>
    <s v="C713425L"/>
    <x v="160"/>
    <s v="P832727"/>
    <n v="63800"/>
    <n v="1"/>
    <n v="638000"/>
    <n v="0"/>
    <n v="638000"/>
    <n v="1"/>
    <x v="0"/>
    <n v="1"/>
    <n v="1"/>
    <d v="2021-09-21T00:00:00"/>
    <x v="2614"/>
    <n v="638000"/>
    <n v="44022"/>
    <x v="8"/>
    <s v="cod"/>
    <n v="593978"/>
    <n v="0.93100000000000005"/>
    <x v="2"/>
  </r>
  <r>
    <s v="ODR4149133583u"/>
    <s v="C516821L"/>
    <x v="156"/>
    <s v="P591789"/>
    <n v="63800"/>
    <n v="1"/>
    <n v="638000"/>
    <n v="0"/>
    <n v="638000"/>
    <n v="1"/>
    <x v="1"/>
    <n v="0"/>
    <n v="4"/>
    <d v="2021-10-06T00:00:00"/>
    <x v="2615"/>
    <n v="638000"/>
    <n v="40832"/>
    <x v="14"/>
    <s v="Payaxis"/>
    <n v="597168"/>
    <n v="0.93600000000000005"/>
    <x v="2"/>
  </r>
  <r>
    <s v="ODR6742211929b"/>
    <s v="C996536L"/>
    <x v="406"/>
    <s v="P591789"/>
    <n v="63800"/>
    <n v="1"/>
    <n v="638000"/>
    <n v="0"/>
    <n v="638000"/>
    <n v="1"/>
    <x v="0"/>
    <n v="1"/>
    <n v="1"/>
    <d v="2021-08-10T00:00:00"/>
    <x v="2615"/>
    <n v="638000"/>
    <n v="40832"/>
    <x v="14"/>
    <s v="cod"/>
    <n v="597168"/>
    <n v="0.93600000000000005"/>
    <x v="2"/>
  </r>
  <r>
    <s v="ODR8678944266w"/>
    <s v="C812535L"/>
    <x v="368"/>
    <s v="P145911"/>
    <n v="63800"/>
    <n v="1"/>
    <n v="638000"/>
    <n v="0"/>
    <n v="638000"/>
    <n v="1"/>
    <x v="0"/>
    <n v="1"/>
    <n v="1"/>
    <d v="2022-03-04T00:00:00"/>
    <x v="2616"/>
    <n v="638000"/>
    <n v="44022"/>
    <x v="14"/>
    <s v="cod"/>
    <n v="593978"/>
    <n v="0.93100000000000005"/>
    <x v="2"/>
  </r>
  <r>
    <s v="ODR3361507721x"/>
    <s v="C419070L"/>
    <x v="295"/>
    <s v="P274909"/>
    <n v="63800"/>
    <n v="1"/>
    <n v="638000"/>
    <n v="0"/>
    <n v="638000"/>
    <n v="1"/>
    <x v="0"/>
    <n v="1"/>
    <n v="3"/>
    <d v="2021-10-25T00:00:00"/>
    <x v="2617"/>
    <n v="551000"/>
    <n v="48488"/>
    <x v="14"/>
    <s v="customercredit"/>
    <n v="589512"/>
    <n v="0.92400000000000004"/>
    <x v="0"/>
  </r>
  <r>
    <s v="ODR3469114465u"/>
    <s v="C814804L"/>
    <x v="163"/>
    <s v="P207479"/>
    <n v="63800"/>
    <n v="1"/>
    <n v="638000"/>
    <n v="0"/>
    <n v="638000"/>
    <n v="1"/>
    <x v="0"/>
    <n v="1"/>
    <n v="1"/>
    <d v="2021-07-24T00:00:00"/>
    <x v="2618"/>
    <n v="638000"/>
    <n v="40194"/>
    <x v="12"/>
    <s v="cod"/>
    <n v="597806"/>
    <n v="0.93700000000000006"/>
    <x v="2"/>
  </r>
  <r>
    <s v="ODR1417643936i"/>
    <s v="C504588L"/>
    <x v="71"/>
    <s v="P888890"/>
    <n v="31900"/>
    <n v="2"/>
    <n v="638000"/>
    <n v="0"/>
    <n v="638000"/>
    <n v="1"/>
    <x v="0"/>
    <n v="0"/>
    <n v="1"/>
    <d v="2021-09-01T00:00:00"/>
    <x v="2619"/>
    <n v="319000"/>
    <n v="24882"/>
    <x v="12"/>
    <s v="cod"/>
    <n v="588236"/>
    <n v="0.92200000000000004"/>
    <x v="0"/>
  </r>
  <r>
    <s v="ODR3522655589f"/>
    <s v="C756271L"/>
    <x v="375"/>
    <s v="P410461"/>
    <n v="63800"/>
    <n v="1"/>
    <n v="638000"/>
    <n v="0"/>
    <n v="638000"/>
    <n v="1"/>
    <x v="0"/>
    <n v="1"/>
    <n v="1"/>
    <d v="2021-07-04T00:00:00"/>
    <x v="2620"/>
    <n v="638000"/>
    <n v="44660"/>
    <x v="11"/>
    <s v="cod"/>
    <n v="593340"/>
    <n v="0.93"/>
    <x v="2"/>
  </r>
  <r>
    <s v="ODR3467964469r"/>
    <s v="C481253L"/>
    <x v="142"/>
    <s v="P194795"/>
    <n v="3190"/>
    <n v="20"/>
    <n v="638000"/>
    <n v="0"/>
    <n v="638000"/>
    <n v="1"/>
    <x v="0"/>
    <n v="1"/>
    <n v="1"/>
    <d v="2021-07-26T00:00:00"/>
    <x v="1936"/>
    <n v="31900"/>
    <n v="2610"/>
    <x v="11"/>
    <s v="cod"/>
    <n v="585800"/>
    <n v="0.91818181818181821"/>
    <x v="0"/>
  </r>
  <r>
    <s v="ODR4688067505t"/>
    <s v="C962381L"/>
    <x v="172"/>
    <s v="P277478"/>
    <n v="12760"/>
    <n v="5"/>
    <n v="638000"/>
    <n v="0"/>
    <n v="638000"/>
    <n v="1"/>
    <x v="0"/>
    <n v="1"/>
    <n v="1"/>
    <d v="2021-07-14T00:00:00"/>
    <x v="2621"/>
    <n v="127600"/>
    <n v="9280"/>
    <x v="11"/>
    <s v="cod"/>
    <n v="591600"/>
    <n v="0.92727272727272725"/>
    <x v="0"/>
  </r>
  <r>
    <s v="ODR2085074994m"/>
    <s v="C505840L"/>
    <x v="248"/>
    <s v="P194795"/>
    <n v="3190"/>
    <n v="20"/>
    <n v="638000"/>
    <n v="0"/>
    <n v="638000"/>
    <n v="1"/>
    <x v="0"/>
    <n v="1"/>
    <n v="1"/>
    <d v="2021-09-07T00:00:00"/>
    <x v="1936"/>
    <n v="31900"/>
    <n v="2610"/>
    <x v="11"/>
    <s v="cod"/>
    <n v="585800"/>
    <n v="0.91818181818181821"/>
    <x v="0"/>
  </r>
  <r>
    <s v="ODR7123039005h"/>
    <s v="C245825L"/>
    <x v="161"/>
    <s v="P194795"/>
    <n v="3190"/>
    <n v="20"/>
    <n v="638000"/>
    <n v="0"/>
    <n v="638000"/>
    <n v="1"/>
    <x v="0"/>
    <n v="1"/>
    <n v="1"/>
    <d v="2021-07-18T00:00:00"/>
    <x v="1936"/>
    <n v="31900"/>
    <n v="2610"/>
    <x v="11"/>
    <s v="cod"/>
    <n v="585800"/>
    <n v="0.91818181818181821"/>
    <x v="0"/>
  </r>
  <r>
    <s v="ODR4170734708u"/>
    <s v="C213952L"/>
    <x v="59"/>
    <s v="P562355"/>
    <n v="31900"/>
    <n v="2"/>
    <n v="638000"/>
    <n v="0"/>
    <n v="638000"/>
    <n v="1"/>
    <x v="0"/>
    <n v="1"/>
    <n v="1"/>
    <d v="2021-10-08T00:00:00"/>
    <x v="1383"/>
    <n v="319000"/>
    <n v="23896"/>
    <x v="5"/>
    <s v="cod"/>
    <n v="590208"/>
    <n v="0.92509090909090907"/>
    <x v="0"/>
  </r>
  <r>
    <s v="ODR1846487532j"/>
    <s v="C675381L"/>
    <x v="199"/>
    <s v="P562355"/>
    <n v="31900"/>
    <n v="2"/>
    <n v="638000"/>
    <n v="0"/>
    <n v="638000"/>
    <n v="1"/>
    <x v="0"/>
    <n v="1"/>
    <n v="1"/>
    <d v="2021-10-03T00:00:00"/>
    <x v="1383"/>
    <n v="319000"/>
    <n v="23896"/>
    <x v="5"/>
    <s v="cod"/>
    <n v="590208"/>
    <n v="0.92509090909090907"/>
    <x v="0"/>
  </r>
  <r>
    <s v="ODR9160194792p"/>
    <s v="C963211L"/>
    <x v="239"/>
    <s v="P562355"/>
    <n v="31900"/>
    <n v="2"/>
    <n v="638000"/>
    <n v="0"/>
    <n v="638000"/>
    <n v="1"/>
    <x v="0"/>
    <n v="1"/>
    <n v="1"/>
    <d v="2021-09-06T00:00:00"/>
    <x v="1383"/>
    <n v="319000"/>
    <n v="23896"/>
    <x v="5"/>
    <s v="cod"/>
    <n v="590208"/>
    <n v="0.92509090909090907"/>
    <x v="0"/>
  </r>
  <r>
    <s v="ODR6091079951t"/>
    <s v="C972737L"/>
    <x v="282"/>
    <s v="P562355"/>
    <n v="31900"/>
    <n v="2"/>
    <n v="638000"/>
    <n v="0"/>
    <n v="638000"/>
    <n v="1"/>
    <x v="0"/>
    <n v="0"/>
    <n v="1"/>
    <d v="2021-07-21T00:00:00"/>
    <x v="1383"/>
    <n v="319000"/>
    <n v="23896"/>
    <x v="5"/>
    <s v="cod"/>
    <n v="590208"/>
    <n v="0.92509090909090907"/>
    <x v="0"/>
  </r>
  <r>
    <s v="ODR8811661556u"/>
    <s v="C922671L"/>
    <x v="354"/>
    <s v="P562355"/>
    <n v="31900"/>
    <n v="2"/>
    <n v="638000"/>
    <n v="0"/>
    <n v="638000"/>
    <n v="1"/>
    <x v="0"/>
    <n v="1"/>
    <n v="1"/>
    <d v="2021-08-24T00:00:00"/>
    <x v="1383"/>
    <n v="319000"/>
    <n v="23896"/>
    <x v="5"/>
    <s v="cod"/>
    <n v="590208"/>
    <n v="0.92509090909090907"/>
    <x v="0"/>
  </r>
  <r>
    <s v="ODR2515588918c"/>
    <s v="C815210L"/>
    <x v="235"/>
    <s v="P286058"/>
    <n v="63742"/>
    <n v="1"/>
    <n v="637420"/>
    <n v="0"/>
    <n v="637420"/>
    <n v="1"/>
    <x v="0"/>
    <n v="0"/>
    <n v="1"/>
    <d v="2021-09-14T00:00:00"/>
    <x v="2622"/>
    <n v="637420"/>
    <n v="57362"/>
    <x v="9"/>
    <s v="cod"/>
    <n v="580058"/>
    <n v="0.91000909918107376"/>
    <x v="2"/>
  </r>
  <r>
    <s v="ODR6017591229p"/>
    <s v="C833878L"/>
    <x v="275"/>
    <s v="P501415"/>
    <n v="63510"/>
    <n v="1"/>
    <n v="635100"/>
    <n v="0"/>
    <n v="635100"/>
    <n v="1"/>
    <x v="0"/>
    <n v="0"/>
    <n v="1"/>
    <d v="2021-07-02T00:00:00"/>
    <x v="2099"/>
    <n v="635100"/>
    <n v="48256"/>
    <x v="13"/>
    <s v="cod"/>
    <n v="586844"/>
    <n v="0.92401826484018268"/>
    <x v="2"/>
  </r>
  <r>
    <s v="ODR2886670121n"/>
    <s v="C475353L"/>
    <x v="356"/>
    <s v="P553225"/>
    <n v="63510"/>
    <n v="1"/>
    <n v="635100"/>
    <n v="0"/>
    <n v="635100"/>
    <n v="1"/>
    <x v="0"/>
    <n v="1"/>
    <n v="1"/>
    <d v="2021-08-16T00:00:00"/>
    <x v="2623"/>
    <n v="635100"/>
    <n v="56492"/>
    <x v="13"/>
    <s v="cod"/>
    <n v="578608"/>
    <n v="0.91105022831050231"/>
    <x v="2"/>
  </r>
  <r>
    <s v="ODR6147304992o"/>
    <s v="C506255L"/>
    <x v="23"/>
    <s v="P911055"/>
    <n v="63510"/>
    <n v="1"/>
    <n v="635100"/>
    <n v="0"/>
    <n v="635100"/>
    <n v="1"/>
    <x v="0"/>
    <n v="1"/>
    <n v="1"/>
    <d v="2022-03-17T00:00:00"/>
    <x v="2624"/>
    <n v="635100"/>
    <n v="47618"/>
    <x v="13"/>
    <s v="cod"/>
    <n v="587482"/>
    <n v="0.92502283105022831"/>
    <x v="2"/>
  </r>
  <r>
    <s v="ODR4044540548g"/>
    <s v="C363969L"/>
    <x v="291"/>
    <s v="P184688"/>
    <n v="63510"/>
    <n v="1"/>
    <n v="635100"/>
    <n v="0"/>
    <n v="635100"/>
    <n v="1"/>
    <x v="0"/>
    <n v="0"/>
    <n v="1"/>
    <d v="2022-02-24T00:00:00"/>
    <x v="2625"/>
    <n v="635100"/>
    <n v="39962"/>
    <x v="14"/>
    <s v="cod"/>
    <n v="595138"/>
    <n v="0.93707762557077623"/>
    <x v="2"/>
  </r>
  <r>
    <s v="ODR7383070008b"/>
    <s v="C363969L"/>
    <x v="108"/>
    <s v="P184688"/>
    <n v="63510"/>
    <n v="1"/>
    <n v="635100"/>
    <n v="0"/>
    <n v="635100"/>
    <n v="1"/>
    <x v="0"/>
    <n v="0"/>
    <n v="1"/>
    <d v="2022-02-24T00:00:00"/>
    <x v="2625"/>
    <n v="635100"/>
    <n v="39962"/>
    <x v="14"/>
    <s v="cod"/>
    <n v="595138"/>
    <n v="0.93707762557077623"/>
    <x v="2"/>
  </r>
  <r>
    <s v="ODR8950762670q"/>
    <s v="C580039L"/>
    <x v="349"/>
    <s v="P489102"/>
    <n v="63510"/>
    <n v="1"/>
    <n v="635100"/>
    <n v="0"/>
    <n v="635100"/>
    <n v="1"/>
    <x v="0"/>
    <n v="0"/>
    <n v="1"/>
    <d v="2022-04-25T00:00:00"/>
    <x v="2626"/>
    <n v="635100"/>
    <n v="43152"/>
    <x v="12"/>
    <s v="cod"/>
    <n v="591948"/>
    <n v="0.93205479452054796"/>
    <x v="2"/>
  </r>
  <r>
    <s v="ODR8612024737g"/>
    <s v="C362244L"/>
    <x v="296"/>
    <s v="P166364"/>
    <n v="63510"/>
    <n v="1"/>
    <n v="635100"/>
    <n v="0"/>
    <n v="635100"/>
    <n v="1"/>
    <x v="0"/>
    <n v="0"/>
    <n v="1"/>
    <d v="2021-10-08T00:00:00"/>
    <x v="2627"/>
    <n v="635100"/>
    <n v="52664"/>
    <x v="12"/>
    <s v="cod"/>
    <n v="582436"/>
    <n v="0.91707762557077621"/>
    <x v="2"/>
  </r>
  <r>
    <s v="ODR1863498523w"/>
    <s v="C513311L"/>
    <x v="72"/>
    <s v="P204937"/>
    <n v="63394"/>
    <n v="1"/>
    <n v="633940"/>
    <n v="0"/>
    <n v="633940"/>
    <n v="1"/>
    <x v="0"/>
    <n v="1"/>
    <n v="1"/>
    <d v="2021-11-23T00:00:00"/>
    <x v="2628"/>
    <n v="633940"/>
    <n v="37990"/>
    <x v="5"/>
    <s v="cod"/>
    <n v="595950"/>
    <n v="0.94007319304666059"/>
    <x v="2"/>
  </r>
  <r>
    <s v="ODR5147029001c"/>
    <s v="C331799L"/>
    <x v="14"/>
    <s v="P365507"/>
    <n v="31610"/>
    <n v="2"/>
    <n v="632200"/>
    <n v="0"/>
    <n v="632200"/>
    <n v="1"/>
    <x v="0"/>
    <n v="1"/>
    <n v="1"/>
    <d v="2021-08-26T00:00:00"/>
    <x v="2629"/>
    <n v="214600"/>
    <n v="14558"/>
    <x v="0"/>
    <s v="cod"/>
    <n v="603084"/>
    <n v="0.95394495412844038"/>
    <x v="0"/>
  </r>
  <r>
    <s v="ODR7905367161z"/>
    <s v="C177865L"/>
    <x v="280"/>
    <s v="P189686"/>
    <n v="63220"/>
    <n v="1"/>
    <n v="632200"/>
    <n v="0"/>
    <n v="632200"/>
    <n v="1"/>
    <x v="0"/>
    <n v="0"/>
    <n v="1"/>
    <d v="2021-10-06T00:00:00"/>
    <x v="2630"/>
    <n v="632200"/>
    <n v="48662"/>
    <x v="12"/>
    <s v="cod"/>
    <n v="583538"/>
    <n v="0.92302752293577983"/>
    <x v="0"/>
  </r>
  <r>
    <s v="ODR3389759896c"/>
    <s v="C764276L"/>
    <x v="243"/>
    <s v="P481307"/>
    <n v="31610"/>
    <n v="2"/>
    <n v="632200"/>
    <n v="0"/>
    <n v="632200"/>
    <n v="1"/>
    <x v="0"/>
    <n v="1"/>
    <n v="1"/>
    <d v="2021-11-26T00:00:00"/>
    <x v="2062"/>
    <n v="326540"/>
    <n v="28362"/>
    <x v="11"/>
    <s v="cod"/>
    <n v="575476"/>
    <n v="0.91027522935779814"/>
    <x v="0"/>
  </r>
  <r>
    <s v="ODR6636449115q"/>
    <s v="C900381L"/>
    <x v="153"/>
    <s v="P540957"/>
    <n v="62698"/>
    <n v="1"/>
    <n v="626980"/>
    <n v="0"/>
    <n v="626980"/>
    <n v="1"/>
    <x v="0"/>
    <n v="1"/>
    <n v="1"/>
    <d v="2021-12-17T00:00:00"/>
    <x v="2631"/>
    <n v="626980"/>
    <n v="40716"/>
    <x v="0"/>
    <s v="cod"/>
    <n v="586264"/>
    <n v="0.93506012950971318"/>
    <x v="0"/>
  </r>
  <r>
    <s v="ODR4488682976c"/>
    <s v="C456367L"/>
    <x v="84"/>
    <s v="P803386"/>
    <n v="20880"/>
    <n v="3"/>
    <n v="626400"/>
    <n v="0"/>
    <n v="626400"/>
    <n v="1"/>
    <x v="0"/>
    <n v="0"/>
    <n v="1"/>
    <d v="2022-01-01T00:00:00"/>
    <x v="2632"/>
    <n v="208800"/>
    <n v="13340"/>
    <x v="5"/>
    <s v="cod"/>
    <n v="586380"/>
    <n v="0.93611111111111112"/>
    <x v="0"/>
  </r>
  <r>
    <s v="ODR4395949003r"/>
    <s v="C750416L"/>
    <x v="323"/>
    <s v="P506674"/>
    <n v="62350"/>
    <n v="1"/>
    <n v="623500"/>
    <n v="0"/>
    <n v="623500"/>
    <n v="1"/>
    <x v="0"/>
    <n v="0"/>
    <n v="1"/>
    <d v="2021-12-20T00:00:00"/>
    <x v="2633"/>
    <n v="623500"/>
    <n v="47966"/>
    <x v="3"/>
    <s v="cod"/>
    <n v="575534"/>
    <n v="0.92306976744186042"/>
    <x v="0"/>
  </r>
  <r>
    <s v="ODR1111336599a"/>
    <s v="C993531L"/>
    <x v="113"/>
    <s v="P569750"/>
    <n v="62002"/>
    <n v="1"/>
    <n v="620020"/>
    <n v="0"/>
    <n v="620020"/>
    <n v="1"/>
    <x v="1"/>
    <n v="0"/>
    <n v="5"/>
    <d v="2021-11-08T00:00:00"/>
    <x v="2634"/>
    <n v="616540"/>
    <n v="51156"/>
    <x v="8"/>
    <s v="jazzwallet"/>
    <n v="568864"/>
    <n v="0.91749298409728719"/>
    <x v="0"/>
  </r>
  <r>
    <s v="ODR8419627366b"/>
    <s v="C844320L"/>
    <x v="407"/>
    <s v="P461945"/>
    <n v="61770"/>
    <n v="1"/>
    <n v="617700"/>
    <n v="0"/>
    <n v="617700"/>
    <n v="1"/>
    <x v="1"/>
    <n v="0"/>
    <n v="1"/>
    <d v="2021-07-27T00:00:00"/>
    <x v="2635"/>
    <n v="498800"/>
    <n v="34394"/>
    <x v="2"/>
    <s v="cod"/>
    <n v="583306"/>
    <n v="0.94431924882629104"/>
    <x v="0"/>
  </r>
  <r>
    <s v="ODR9398815490q"/>
    <s v="C978527L"/>
    <x v="396"/>
    <s v="P757318"/>
    <n v="61770"/>
    <n v="1"/>
    <n v="617700"/>
    <n v="0"/>
    <n v="617700"/>
    <n v="1"/>
    <x v="1"/>
    <n v="0"/>
    <n v="4"/>
    <d v="2022-01-03T00:00:00"/>
    <x v="890"/>
    <n v="649020"/>
    <n v="47328"/>
    <x v="11"/>
    <s v="Payaxis"/>
    <n v="570372"/>
    <n v="0.92338028169014086"/>
    <x v="2"/>
  </r>
  <r>
    <s v="ODR7889185419w"/>
    <s v="C670306L"/>
    <x v="72"/>
    <s v="P291571"/>
    <n v="61480"/>
    <n v="1"/>
    <n v="614800"/>
    <n v="0"/>
    <n v="614800"/>
    <n v="1"/>
    <x v="0"/>
    <n v="0"/>
    <n v="1"/>
    <d v="2022-08-10T00:00:00"/>
    <x v="2636"/>
    <n v="614800"/>
    <n v="54694"/>
    <x v="0"/>
    <s v="cod"/>
    <n v="560106"/>
    <n v="0.91103773584905656"/>
    <x v="0"/>
  </r>
  <r>
    <s v="ODR3456198925e"/>
    <s v="C337654L"/>
    <x v="408"/>
    <s v="P505247"/>
    <n v="60900"/>
    <n v="1"/>
    <n v="609000"/>
    <n v="0"/>
    <n v="609000"/>
    <n v="1"/>
    <x v="0"/>
    <n v="1"/>
    <n v="1"/>
    <d v="2021-07-19T00:00:00"/>
    <x v="2637"/>
    <n v="574200"/>
    <n v="41876"/>
    <x v="2"/>
    <s v="cod"/>
    <n v="567124"/>
    <n v="0.9312380952380952"/>
    <x v="0"/>
  </r>
  <r>
    <s v="ODR3005276021o"/>
    <s v="C593433L"/>
    <x v="159"/>
    <s v="P834895"/>
    <n v="60900"/>
    <n v="1"/>
    <n v="609000"/>
    <n v="0"/>
    <n v="609000"/>
    <n v="1"/>
    <x v="1"/>
    <n v="0"/>
    <n v="4"/>
    <d v="2021-11-25T00:00:00"/>
    <x v="2638"/>
    <n v="609000"/>
    <n v="49300"/>
    <x v="13"/>
    <s v="Payaxis"/>
    <n v="559700"/>
    <n v="0.919047619047619"/>
    <x v="0"/>
  </r>
  <r>
    <s v="ODR8991610412u"/>
    <s v="C162721L"/>
    <x v="334"/>
    <s v="P658709"/>
    <n v="20300"/>
    <n v="3"/>
    <n v="609000"/>
    <n v="0"/>
    <n v="609000"/>
    <n v="1"/>
    <x v="0"/>
    <n v="0"/>
    <n v="1"/>
    <d v="2021-07-26T00:00:00"/>
    <x v="2639"/>
    <n v="203000"/>
    <n v="12180"/>
    <x v="3"/>
    <s v="cod"/>
    <n v="572460"/>
    <n v="0.94"/>
    <x v="0"/>
  </r>
  <r>
    <s v="ODR3403692717x"/>
    <s v="C309355L"/>
    <x v="93"/>
    <s v="P517579"/>
    <n v="20300"/>
    <n v="3"/>
    <n v="609000"/>
    <n v="0"/>
    <n v="609000"/>
    <n v="1"/>
    <x v="0"/>
    <n v="1"/>
    <n v="1"/>
    <d v="2022-03-16T00:00:00"/>
    <x v="1636"/>
    <n v="284200"/>
    <n v="19604"/>
    <x v="14"/>
    <s v="cod"/>
    <n v="550188"/>
    <n v="0.90342857142857147"/>
    <x v="0"/>
  </r>
  <r>
    <s v="ODR9353131135b"/>
    <s v="C682296L"/>
    <x v="141"/>
    <s v="P517579"/>
    <n v="20300"/>
    <n v="3"/>
    <n v="609000"/>
    <n v="0"/>
    <n v="609000"/>
    <n v="1"/>
    <x v="0"/>
    <n v="1"/>
    <n v="1"/>
    <d v="2021-07-09T00:00:00"/>
    <x v="1636"/>
    <n v="284200"/>
    <n v="19604"/>
    <x v="14"/>
    <s v="cod"/>
    <n v="550188"/>
    <n v="0.90342857142857147"/>
    <x v="0"/>
  </r>
  <r>
    <s v="ODR4213349405l"/>
    <s v="C647809L"/>
    <x v="137"/>
    <s v="P517579"/>
    <n v="20300"/>
    <n v="3"/>
    <n v="609000"/>
    <n v="0"/>
    <n v="609000"/>
    <n v="1"/>
    <x v="0"/>
    <n v="1"/>
    <n v="4"/>
    <d v="2021-09-07T00:00:00"/>
    <x v="1636"/>
    <n v="284200"/>
    <n v="19604"/>
    <x v="14"/>
    <s v="Payaxis"/>
    <n v="550188"/>
    <n v="0.90342857142857147"/>
    <x v="0"/>
  </r>
  <r>
    <s v="ODR4214357689v"/>
    <s v="C756816L"/>
    <x v="343"/>
    <s v="P709147"/>
    <n v="60900"/>
    <n v="1"/>
    <n v="609000"/>
    <n v="0"/>
    <n v="609000"/>
    <n v="1"/>
    <x v="0"/>
    <n v="1"/>
    <n v="1"/>
    <d v="2021-12-16T00:00:00"/>
    <x v="2640"/>
    <n v="609000"/>
    <n v="36540"/>
    <x v="12"/>
    <s v="cod"/>
    <n v="572460"/>
    <n v="0.94"/>
    <x v="0"/>
  </r>
  <r>
    <s v="ODR9153872244b"/>
    <s v="C451823L"/>
    <x v="199"/>
    <s v="P709147"/>
    <n v="60900"/>
    <n v="1"/>
    <n v="609000"/>
    <n v="0"/>
    <n v="609000"/>
    <n v="1"/>
    <x v="1"/>
    <n v="0"/>
    <n v="4"/>
    <d v="2021-10-23T00:00:00"/>
    <x v="2640"/>
    <n v="609000"/>
    <n v="36540"/>
    <x v="12"/>
    <s v="Payaxis"/>
    <n v="572460"/>
    <n v="0.94"/>
    <x v="0"/>
  </r>
  <r>
    <s v="ODR1496883139o"/>
    <s v="C180533L"/>
    <x v="10"/>
    <s v="P709147"/>
    <n v="60900"/>
    <n v="1"/>
    <n v="609000"/>
    <n v="0"/>
    <n v="609000"/>
    <n v="1"/>
    <x v="1"/>
    <n v="0"/>
    <n v="4"/>
    <d v="2021-08-23T00:00:00"/>
    <x v="2640"/>
    <n v="609000"/>
    <n v="36540"/>
    <x v="12"/>
    <s v="Payaxis"/>
    <n v="572460"/>
    <n v="0.94"/>
    <x v="0"/>
  </r>
  <r>
    <s v="ODR4321913832r"/>
    <s v="C315207L"/>
    <x v="49"/>
    <s v="P419348"/>
    <n v="60900"/>
    <n v="1"/>
    <n v="609000"/>
    <n v="0"/>
    <n v="609000"/>
    <n v="1"/>
    <x v="0"/>
    <n v="1"/>
    <n v="1"/>
    <d v="2021-11-25T00:00:00"/>
    <x v="230"/>
    <n v="609000"/>
    <n v="47502"/>
    <x v="12"/>
    <s v="cod"/>
    <n v="561498"/>
    <n v="0.92200000000000004"/>
    <x v="0"/>
  </r>
  <r>
    <s v="ODR3332764193k"/>
    <s v="C340278L"/>
    <x v="147"/>
    <s v="P304302"/>
    <n v="60900"/>
    <n v="1"/>
    <n v="609000"/>
    <n v="0"/>
    <n v="609000"/>
    <n v="1"/>
    <x v="1"/>
    <n v="0"/>
    <n v="4"/>
    <d v="2022-05-14T00:00:00"/>
    <x v="2641"/>
    <n v="609000"/>
    <n v="47502"/>
    <x v="12"/>
    <s v="Payaxis"/>
    <n v="561498"/>
    <n v="0.92200000000000004"/>
    <x v="0"/>
  </r>
  <r>
    <s v="ODR6643411020l"/>
    <s v="C720927L"/>
    <x v="377"/>
    <s v="P529372"/>
    <n v="12180"/>
    <n v="5"/>
    <n v="609000"/>
    <n v="0"/>
    <n v="609000"/>
    <n v="1"/>
    <x v="0"/>
    <n v="0"/>
    <n v="1"/>
    <d v="2021-07-17T00:00:00"/>
    <x v="2642"/>
    <n v="121800"/>
    <n v="10092"/>
    <x v="11"/>
    <s v="cod"/>
    <n v="558540"/>
    <n v="0.91714285714285715"/>
    <x v="0"/>
  </r>
  <r>
    <s v="ODR6065832168z"/>
    <s v="C331075L"/>
    <x v="132"/>
    <s v="P400701"/>
    <n v="60842"/>
    <n v="1"/>
    <n v="608420"/>
    <n v="0"/>
    <n v="608420"/>
    <n v="1"/>
    <x v="0"/>
    <n v="0"/>
    <n v="1"/>
    <d v="2022-01-11T00:00:00"/>
    <x v="2643"/>
    <n v="608420"/>
    <n v="37700"/>
    <x v="14"/>
    <s v="cod"/>
    <n v="570720"/>
    <n v="0.93803622497616779"/>
    <x v="0"/>
  </r>
  <r>
    <s v="ODR2571661024c"/>
    <s v="C249867L"/>
    <x v="74"/>
    <s v="P979948"/>
    <n v="60842"/>
    <n v="1"/>
    <n v="608420"/>
    <n v="0"/>
    <n v="608420"/>
    <n v="1"/>
    <x v="0"/>
    <n v="1"/>
    <n v="1"/>
    <d v="2021-07-04T00:00:00"/>
    <x v="2644"/>
    <n v="608420"/>
    <n v="51678"/>
    <x v="14"/>
    <s v="cod"/>
    <n v="556742"/>
    <n v="0.9150619637750238"/>
    <x v="0"/>
  </r>
  <r>
    <s v="ODR9992219656f"/>
    <s v="C995465L"/>
    <x v="306"/>
    <s v="P738924"/>
    <n v="20242"/>
    <n v="3"/>
    <n v="607260"/>
    <n v="0"/>
    <n v="607260"/>
    <n v="1"/>
    <x v="0"/>
    <n v="0"/>
    <n v="1"/>
    <d v="2021-12-21T00:00:00"/>
    <x v="1397"/>
    <n v="202420"/>
    <n v="15370"/>
    <x v="0"/>
    <s v="cod"/>
    <n v="561150"/>
    <n v="0.9240687679083095"/>
    <x v="0"/>
  </r>
  <r>
    <s v="ODR6561683971t"/>
    <s v="C525405L"/>
    <x v="127"/>
    <s v="P757605"/>
    <n v="60610"/>
    <n v="1"/>
    <n v="606100"/>
    <n v="0"/>
    <n v="606100"/>
    <n v="1"/>
    <x v="0"/>
    <n v="1"/>
    <n v="1"/>
    <d v="2021-07-24T00:00:00"/>
    <x v="2645"/>
    <n v="606100"/>
    <n v="43616"/>
    <x v="3"/>
    <s v="cod"/>
    <n v="562484"/>
    <n v="0.92803827751196177"/>
    <x v="0"/>
  </r>
  <r>
    <s v="ODR4475263711x"/>
    <s v="C157676L"/>
    <x v="232"/>
    <s v="P687030"/>
    <n v="60610"/>
    <n v="1"/>
    <n v="606100"/>
    <n v="0"/>
    <n v="606100"/>
    <n v="1"/>
    <x v="0"/>
    <n v="0"/>
    <n v="1"/>
    <d v="2021-10-24T00:00:00"/>
    <x v="2646"/>
    <n v="606100"/>
    <n v="43616"/>
    <x v="12"/>
    <s v="cod"/>
    <n v="562484"/>
    <n v="0.92803827751196177"/>
    <x v="0"/>
  </r>
  <r>
    <s v="ODR5238989332v"/>
    <s v="C809544L"/>
    <x v="338"/>
    <s v="P462990"/>
    <n v="60320"/>
    <n v="1"/>
    <n v="603200"/>
    <n v="0"/>
    <n v="603200"/>
    <n v="1"/>
    <x v="0"/>
    <n v="0"/>
    <n v="5"/>
    <d v="2021-11-28T00:00:00"/>
    <x v="2647"/>
    <n v="603200"/>
    <n v="41006"/>
    <x v="0"/>
    <s v="jazzwallet"/>
    <n v="562194"/>
    <n v="0.93201923076923077"/>
    <x v="0"/>
  </r>
  <r>
    <s v="ODR7451804628k"/>
    <s v="C173604L"/>
    <x v="266"/>
    <s v="P462990"/>
    <n v="60320"/>
    <n v="1"/>
    <n v="603200"/>
    <n v="0"/>
    <n v="603200"/>
    <n v="1"/>
    <x v="0"/>
    <n v="0"/>
    <n v="1"/>
    <d v="2021-09-20T00:00:00"/>
    <x v="2647"/>
    <n v="603200"/>
    <n v="41006"/>
    <x v="0"/>
    <s v="cod"/>
    <n v="562194"/>
    <n v="0.93201923076923077"/>
    <x v="0"/>
  </r>
  <r>
    <s v="ODR2257853230g"/>
    <s v="C572388L"/>
    <x v="329"/>
    <s v="P462990"/>
    <n v="60320"/>
    <n v="1"/>
    <n v="603200"/>
    <n v="0"/>
    <n v="603200"/>
    <n v="1"/>
    <x v="0"/>
    <n v="1"/>
    <n v="3"/>
    <d v="2021-09-18T00:00:00"/>
    <x v="2647"/>
    <n v="603200"/>
    <n v="41006"/>
    <x v="0"/>
    <s v="customercredit"/>
    <n v="562194"/>
    <n v="0.93201923076923077"/>
    <x v="0"/>
  </r>
  <r>
    <s v="ODR6045593239i"/>
    <s v="C899386L"/>
    <x v="152"/>
    <s v="P706502"/>
    <n v="30160"/>
    <n v="2"/>
    <n v="603200"/>
    <n v="0"/>
    <n v="603200"/>
    <n v="1"/>
    <x v="0"/>
    <n v="1"/>
    <n v="1"/>
    <d v="2021-07-25T00:00:00"/>
    <x v="2648"/>
    <n v="301600"/>
    <n v="19604"/>
    <x v="12"/>
    <s v="cod"/>
    <n v="563992"/>
    <n v="0.93500000000000005"/>
    <x v="0"/>
  </r>
  <r>
    <s v="ODR1866572078g"/>
    <s v="C720927L"/>
    <x v="337"/>
    <s v="P641796"/>
    <n v="30160"/>
    <n v="2"/>
    <n v="603200"/>
    <n v="0"/>
    <n v="603200"/>
    <n v="1"/>
    <x v="0"/>
    <n v="1"/>
    <n v="1"/>
    <d v="2021-07-17T00:00:00"/>
    <x v="2649"/>
    <n v="301600"/>
    <n v="19894"/>
    <x v="11"/>
    <s v="cod"/>
    <n v="563412"/>
    <n v="0.93403846153846148"/>
    <x v="0"/>
  </r>
  <r>
    <s v="ODR1119964698b"/>
    <s v="C225180L"/>
    <x v="194"/>
    <s v="P523149"/>
    <n v="59856"/>
    <n v="1"/>
    <n v="598560"/>
    <n v="0"/>
    <n v="598560"/>
    <n v="1"/>
    <x v="0"/>
    <n v="1"/>
    <n v="1"/>
    <d v="2021-10-11T00:00:00"/>
    <x v="2650"/>
    <n v="598560"/>
    <n v="53824"/>
    <x v="10"/>
    <s v="cod"/>
    <n v="544736"/>
    <n v="0.91007751937984493"/>
    <x v="0"/>
  </r>
  <r>
    <s v="ODR1843810932g"/>
    <s v="C346638L"/>
    <x v="199"/>
    <s v="P574545"/>
    <n v="59450"/>
    <n v="1"/>
    <n v="594500"/>
    <n v="0"/>
    <n v="594500"/>
    <n v="1"/>
    <x v="1"/>
    <n v="0"/>
    <n v="1"/>
    <d v="2021-09-25T00:00:00"/>
    <x v="2061"/>
    <n v="594500"/>
    <n v="45762"/>
    <x v="11"/>
    <s v="cod"/>
    <n v="548738"/>
    <n v="0.92302439024390248"/>
    <x v="0"/>
  </r>
  <r>
    <s v="ODR1530521902j"/>
    <s v="C349194L"/>
    <x v="386"/>
    <s v="P574545"/>
    <n v="59450"/>
    <n v="1"/>
    <n v="594500"/>
    <n v="0"/>
    <n v="594500"/>
    <n v="1"/>
    <x v="0"/>
    <n v="0"/>
    <n v="1"/>
    <d v="2021-11-11T00:00:00"/>
    <x v="2061"/>
    <n v="594500"/>
    <n v="45762"/>
    <x v="11"/>
    <s v="cod"/>
    <n v="548738"/>
    <n v="0.92302439024390248"/>
    <x v="0"/>
  </r>
  <r>
    <s v="ODR7975792597o"/>
    <s v="C389017L"/>
    <x v="317"/>
    <s v="P574545"/>
    <n v="59450"/>
    <n v="1"/>
    <n v="594500"/>
    <n v="0"/>
    <n v="594500"/>
    <n v="1"/>
    <x v="0"/>
    <n v="1"/>
    <n v="1"/>
    <d v="2021-07-06T00:00:00"/>
    <x v="2061"/>
    <n v="594500"/>
    <n v="45762"/>
    <x v="11"/>
    <s v="cod"/>
    <n v="548738"/>
    <n v="0.92302439024390248"/>
    <x v="0"/>
  </r>
  <r>
    <s v="ODR2248900856z"/>
    <s v="C974989L"/>
    <x v="405"/>
    <s v="P574545"/>
    <n v="59450"/>
    <n v="1"/>
    <n v="594500"/>
    <n v="0"/>
    <n v="594500"/>
    <n v="1"/>
    <x v="0"/>
    <n v="1"/>
    <n v="1"/>
    <d v="2021-08-21T00:00:00"/>
    <x v="2061"/>
    <n v="594500"/>
    <n v="45762"/>
    <x v="11"/>
    <s v="cod"/>
    <n v="548738"/>
    <n v="0.92302439024390248"/>
    <x v="0"/>
  </r>
  <r>
    <s v="ODR6356095060t"/>
    <s v="C795284L"/>
    <x v="178"/>
    <s v="P574545"/>
    <n v="59450"/>
    <n v="1"/>
    <n v="594500"/>
    <n v="0"/>
    <n v="594500"/>
    <n v="1"/>
    <x v="0"/>
    <n v="1"/>
    <n v="1"/>
    <d v="2021-08-21T00:00:00"/>
    <x v="2061"/>
    <n v="594500"/>
    <n v="45762"/>
    <x v="11"/>
    <s v="cod"/>
    <n v="548738"/>
    <n v="0.92302439024390248"/>
    <x v="0"/>
  </r>
  <r>
    <s v="ODR1253717990z"/>
    <s v="C565819L"/>
    <x v="68"/>
    <s v="P574545"/>
    <n v="59450"/>
    <n v="1"/>
    <n v="594500"/>
    <n v="0"/>
    <n v="594500"/>
    <n v="1"/>
    <x v="0"/>
    <n v="1"/>
    <n v="1"/>
    <d v="2021-11-04T00:00:00"/>
    <x v="2061"/>
    <n v="594500"/>
    <n v="45762"/>
    <x v="11"/>
    <s v="cod"/>
    <n v="548738"/>
    <n v="0.92302439024390248"/>
    <x v="0"/>
  </r>
  <r>
    <s v="ODR4492112338k"/>
    <s v="C972075L"/>
    <x v="284"/>
    <s v="P574545"/>
    <n v="59450"/>
    <n v="1"/>
    <n v="594500"/>
    <n v="0"/>
    <n v="594500"/>
    <n v="1"/>
    <x v="0"/>
    <n v="1"/>
    <n v="1"/>
    <d v="2021-11-20T00:00:00"/>
    <x v="2061"/>
    <n v="594500"/>
    <n v="45762"/>
    <x v="11"/>
    <s v="cod"/>
    <n v="548738"/>
    <n v="0.92302439024390248"/>
    <x v="0"/>
  </r>
  <r>
    <s v="ODR4862428984s"/>
    <s v="C887845L"/>
    <x v="293"/>
    <s v="P997381"/>
    <n v="59334"/>
    <n v="1"/>
    <n v="593340"/>
    <n v="0"/>
    <n v="593340"/>
    <n v="1"/>
    <x v="0"/>
    <n v="1"/>
    <n v="1"/>
    <d v="2021-07-06T00:00:00"/>
    <x v="2651"/>
    <n v="593340"/>
    <n v="50982"/>
    <x v="12"/>
    <s v="cod"/>
    <n v="542358"/>
    <n v="0.91407624633431084"/>
    <x v="0"/>
  </r>
  <r>
    <s v="ODR4881959863a"/>
    <s v="C888130L"/>
    <x v="35"/>
    <s v="P494494"/>
    <n v="59160"/>
    <n v="1"/>
    <n v="591600"/>
    <n v="0"/>
    <n v="591600"/>
    <n v="1"/>
    <x v="1"/>
    <n v="0"/>
    <n v="1"/>
    <d v="2022-07-13T00:00:00"/>
    <x v="2652"/>
    <n v="591600"/>
    <n v="43732"/>
    <x v="0"/>
    <s v="cod"/>
    <n v="547868"/>
    <n v="0.92607843137254897"/>
    <x v="0"/>
  </r>
  <r>
    <s v="ODR2629173741s"/>
    <s v="C182031L"/>
    <x v="174"/>
    <s v="P323833"/>
    <n v="29580"/>
    <n v="2"/>
    <n v="591600"/>
    <n v="0"/>
    <n v="591600"/>
    <n v="1"/>
    <x v="0"/>
    <n v="1"/>
    <n v="1"/>
    <d v="2021-07-13T00:00:00"/>
    <x v="1993"/>
    <n v="295800"/>
    <n v="20996"/>
    <x v="11"/>
    <s v="cod"/>
    <n v="549608"/>
    <n v="0.92901960784313731"/>
    <x v="0"/>
  </r>
  <r>
    <s v="ODR7575975733v"/>
    <s v="C845035L"/>
    <x v="229"/>
    <s v="P323833"/>
    <n v="29580"/>
    <n v="2"/>
    <n v="591600"/>
    <n v="0"/>
    <n v="591600"/>
    <n v="1"/>
    <x v="0"/>
    <n v="1"/>
    <n v="1"/>
    <d v="2021-07-11T00:00:00"/>
    <x v="1993"/>
    <n v="295800"/>
    <n v="20996"/>
    <x v="11"/>
    <s v="cod"/>
    <n v="549608"/>
    <n v="0.92901960784313731"/>
    <x v="0"/>
  </r>
  <r>
    <s v="ODR9055770453b"/>
    <s v="C363544L"/>
    <x v="145"/>
    <s v="P207426"/>
    <n v="14790"/>
    <n v="4"/>
    <n v="591600"/>
    <n v="0"/>
    <n v="591600"/>
    <n v="1"/>
    <x v="1"/>
    <n v="0"/>
    <n v="9"/>
    <d v="2021-09-27T00:00:00"/>
    <x v="2653"/>
    <n v="147900"/>
    <n v="9454"/>
    <x v="11"/>
    <s v="mygateway"/>
    <n v="553784"/>
    <n v="0.93607843137254898"/>
    <x v="0"/>
  </r>
  <r>
    <s v="ODR4608411731t"/>
    <s v="C919222L"/>
    <x v="254"/>
    <s v="P562680"/>
    <n v="29580"/>
    <n v="2"/>
    <n v="591600"/>
    <n v="0"/>
    <n v="591600"/>
    <n v="1"/>
    <x v="1"/>
    <n v="0"/>
    <n v="1"/>
    <d v="2021-11-28T00:00:00"/>
    <x v="2654"/>
    <n v="295800"/>
    <n v="20358"/>
    <x v="11"/>
    <s v="cod"/>
    <n v="550884"/>
    <n v="0.93117647058823527"/>
    <x v="0"/>
  </r>
  <r>
    <s v="ODR6193150745x"/>
    <s v="C829183L"/>
    <x v="392"/>
    <s v="P506768"/>
    <n v="9860"/>
    <n v="6"/>
    <n v="591600"/>
    <n v="0"/>
    <n v="591600"/>
    <n v="1"/>
    <x v="1"/>
    <n v="0"/>
    <n v="7"/>
    <d v="2022-05-27T00:00:00"/>
    <x v="1018"/>
    <n v="98600"/>
    <n v="8642"/>
    <x v="11"/>
    <s v="Easypay"/>
    <n v="539748"/>
    <n v="0.91235294117647059"/>
    <x v="0"/>
  </r>
  <r>
    <s v="ODR4482580836h"/>
    <s v="C829183L"/>
    <x v="139"/>
    <s v="P506768"/>
    <n v="9860"/>
    <n v="6"/>
    <n v="591600"/>
    <n v="0"/>
    <n v="591600"/>
    <n v="1"/>
    <x v="1"/>
    <n v="0"/>
    <n v="7"/>
    <d v="2022-05-27T00:00:00"/>
    <x v="1018"/>
    <n v="98600"/>
    <n v="8642"/>
    <x v="11"/>
    <s v="Easypay"/>
    <n v="539748"/>
    <n v="0.91235294117647059"/>
    <x v="0"/>
  </r>
  <r>
    <s v="ODR8778732819b"/>
    <s v="C236137L"/>
    <x v="101"/>
    <s v="P506768"/>
    <n v="9860"/>
    <n v="6"/>
    <n v="591600"/>
    <n v="0"/>
    <n v="591600"/>
    <n v="1"/>
    <x v="0"/>
    <n v="1"/>
    <n v="1"/>
    <d v="2021-10-07T00:00:00"/>
    <x v="1018"/>
    <n v="98600"/>
    <n v="8642"/>
    <x v="11"/>
    <s v="cod"/>
    <n v="539748"/>
    <n v="0.91235294117647059"/>
    <x v="0"/>
  </r>
  <r>
    <s v="ODR1234289420v"/>
    <s v="C350808L"/>
    <x v="140"/>
    <s v="P933549"/>
    <n v="19720"/>
    <n v="3"/>
    <n v="591600"/>
    <n v="0"/>
    <n v="591600"/>
    <n v="1"/>
    <x v="0"/>
    <n v="0"/>
    <n v="1"/>
    <d v="2021-11-04T00:00:00"/>
    <x v="2655"/>
    <n v="197200"/>
    <n v="14152"/>
    <x v="5"/>
    <s v="cod"/>
    <n v="549144"/>
    <n v="0.92823529411764705"/>
    <x v="0"/>
  </r>
  <r>
    <s v="ODR5629963827y"/>
    <s v="C350808L"/>
    <x v="121"/>
    <s v="P933549"/>
    <n v="19720"/>
    <n v="3"/>
    <n v="591600"/>
    <n v="0"/>
    <n v="591600"/>
    <n v="1"/>
    <x v="1"/>
    <n v="0"/>
    <n v="1"/>
    <d v="2021-11-04T00:00:00"/>
    <x v="2655"/>
    <n v="197200"/>
    <n v="14152"/>
    <x v="5"/>
    <s v="cod"/>
    <n v="549144"/>
    <n v="0.92823529411764705"/>
    <x v="0"/>
  </r>
  <r>
    <s v="ODR5835475934i"/>
    <s v="C676393L"/>
    <x v="150"/>
    <s v="P534877"/>
    <n v="58058"/>
    <n v="1"/>
    <n v="580580"/>
    <n v="0"/>
    <n v="580580"/>
    <n v="1"/>
    <x v="1"/>
    <n v="0"/>
    <n v="4"/>
    <d v="2021-07-27T00:00:00"/>
    <x v="113"/>
    <n v="580580"/>
    <n v="43500"/>
    <x v="5"/>
    <s v="Payaxis"/>
    <n v="537080"/>
    <n v="0.92507492507492506"/>
    <x v="0"/>
  </r>
  <r>
    <s v="ODR1453775712f"/>
    <s v="C553551L"/>
    <x v="182"/>
    <s v="P534877"/>
    <n v="58058"/>
    <n v="1"/>
    <n v="580580"/>
    <n v="0"/>
    <n v="580580"/>
    <n v="1"/>
    <x v="1"/>
    <n v="0"/>
    <n v="4"/>
    <d v="2022-02-25T00:00:00"/>
    <x v="113"/>
    <n v="580580"/>
    <n v="43500"/>
    <x v="5"/>
    <s v="Payaxis"/>
    <n v="537080"/>
    <n v="0.92507492507492506"/>
    <x v="0"/>
  </r>
  <r>
    <s v="ODR7468988827m"/>
    <s v="C655655L"/>
    <x v="111"/>
    <s v="P534877"/>
    <n v="58058"/>
    <n v="1"/>
    <n v="580580"/>
    <n v="0"/>
    <n v="580580"/>
    <n v="1"/>
    <x v="1"/>
    <n v="0"/>
    <n v="4"/>
    <d v="2022-02-09T00:00:00"/>
    <x v="113"/>
    <n v="580580"/>
    <n v="43500"/>
    <x v="5"/>
    <s v="Payaxis"/>
    <n v="537080"/>
    <n v="0.92507492507492506"/>
    <x v="0"/>
  </r>
  <r>
    <s v="ODR2860277277l"/>
    <s v="C727528L"/>
    <x v="83"/>
    <s v="P324903"/>
    <n v="58000"/>
    <n v="1"/>
    <n v="580000"/>
    <n v="0"/>
    <n v="580000"/>
    <n v="1"/>
    <x v="0"/>
    <n v="1"/>
    <n v="1"/>
    <d v="2021-07-16T00:00:00"/>
    <x v="2656"/>
    <n v="580000"/>
    <n v="36540"/>
    <x v="8"/>
    <s v="cod"/>
    <n v="543460"/>
    <n v="0.93700000000000006"/>
    <x v="0"/>
  </r>
  <r>
    <s v="ODR8090685670b"/>
    <s v="C280189L"/>
    <x v="171"/>
    <s v="P878538"/>
    <n v="58000"/>
    <n v="1"/>
    <n v="580000"/>
    <n v="0"/>
    <n v="580000"/>
    <n v="1"/>
    <x v="0"/>
    <n v="0"/>
    <n v="1"/>
    <d v="2022-05-19T00:00:00"/>
    <x v="2657"/>
    <n v="580000"/>
    <n v="44660"/>
    <x v="8"/>
    <s v="cod"/>
    <n v="535340"/>
    <n v="0.92300000000000004"/>
    <x v="0"/>
  </r>
  <r>
    <s v="ODR1426046227n"/>
    <s v="C344377L"/>
    <x v="91"/>
    <s v="P909766"/>
    <n v="58000"/>
    <n v="1"/>
    <n v="580000"/>
    <n v="0"/>
    <n v="580000"/>
    <n v="1"/>
    <x v="1"/>
    <n v="0"/>
    <n v="1"/>
    <d v="2022-06-06T00:00:00"/>
    <x v="2658"/>
    <n v="580000"/>
    <n v="51040"/>
    <x v="8"/>
    <s v="cod"/>
    <n v="528960"/>
    <n v="0.91200000000000003"/>
    <x v="0"/>
  </r>
  <r>
    <s v="ODR2811769041e"/>
    <s v="C262890L"/>
    <x v="174"/>
    <s v="P669089"/>
    <n v="29000"/>
    <n v="2"/>
    <n v="580000"/>
    <n v="0"/>
    <n v="580000"/>
    <n v="1"/>
    <x v="0"/>
    <n v="0"/>
    <n v="1"/>
    <d v="2021-08-07T00:00:00"/>
    <x v="2659"/>
    <n v="290000"/>
    <n v="20590"/>
    <x v="0"/>
    <s v="cod"/>
    <n v="538820"/>
    <n v="0.92900000000000005"/>
    <x v="0"/>
  </r>
  <r>
    <s v="ODR5419804214n"/>
    <s v="C220785L"/>
    <x v="238"/>
    <s v="P485365"/>
    <n v="58000"/>
    <n v="1"/>
    <n v="580000"/>
    <n v="0"/>
    <n v="580000"/>
    <n v="1"/>
    <x v="1"/>
    <n v="0"/>
    <n v="4"/>
    <d v="2021-10-24T00:00:00"/>
    <x v="2660"/>
    <n v="580000"/>
    <n v="45820"/>
    <x v="0"/>
    <s v="Payaxis"/>
    <n v="534180"/>
    <n v="0.92100000000000004"/>
    <x v="0"/>
  </r>
  <r>
    <s v="ODR6133881238s"/>
    <s v="C860324L"/>
    <x v="372"/>
    <s v="P719272"/>
    <n v="58000"/>
    <n v="1"/>
    <n v="580000"/>
    <n v="0"/>
    <n v="580000"/>
    <n v="1"/>
    <x v="0"/>
    <n v="0"/>
    <n v="1"/>
    <d v="2021-07-08T00:00:00"/>
    <x v="2661"/>
    <n v="580000"/>
    <n v="42340"/>
    <x v="0"/>
    <s v="cod"/>
    <n v="537660"/>
    <n v="0.92700000000000005"/>
    <x v="0"/>
  </r>
  <r>
    <s v="ODR8686596613q"/>
    <s v="C349501L"/>
    <x v="228"/>
    <s v="P587474"/>
    <n v="58000"/>
    <n v="1"/>
    <n v="580000"/>
    <n v="0"/>
    <n v="580000"/>
    <n v="1"/>
    <x v="0"/>
    <n v="0"/>
    <n v="1"/>
    <d v="2021-07-02T00:00:00"/>
    <x v="2161"/>
    <n v="4640"/>
    <n v="290"/>
    <x v="0"/>
    <s v="cod"/>
    <n v="579710"/>
    <n v="0.99950000000000006"/>
    <x v="0"/>
  </r>
  <r>
    <s v="ODR8482869730j"/>
    <s v="C658568L"/>
    <x v="391"/>
    <s v="P179304"/>
    <n v="58000"/>
    <n v="1"/>
    <n v="580000"/>
    <n v="0"/>
    <n v="580000"/>
    <n v="1"/>
    <x v="0"/>
    <n v="1"/>
    <n v="1"/>
    <d v="2021-09-06T00:00:00"/>
    <x v="2662"/>
    <n v="580000"/>
    <n v="35380"/>
    <x v="0"/>
    <s v="cod"/>
    <n v="544620"/>
    <n v="0.93899999999999995"/>
    <x v="0"/>
  </r>
  <r>
    <s v="ODR6485746048j"/>
    <s v="C684080L"/>
    <x v="325"/>
    <s v="P390266"/>
    <n v="29000"/>
    <n v="2"/>
    <n v="580000"/>
    <n v="0"/>
    <n v="580000"/>
    <n v="1"/>
    <x v="0"/>
    <n v="0"/>
    <n v="1"/>
    <d v="2021-09-16T00:00:00"/>
    <x v="2663"/>
    <n v="290000"/>
    <n v="24070"/>
    <x v="0"/>
    <s v="cod"/>
    <n v="531860"/>
    <n v="0.91700000000000004"/>
    <x v="0"/>
  </r>
  <r>
    <s v="ODR2281557499c"/>
    <s v="C415016L"/>
    <x v="135"/>
    <s v="P557054"/>
    <n v="58000"/>
    <n v="1"/>
    <n v="580000"/>
    <n v="0"/>
    <n v="580000"/>
    <n v="1"/>
    <x v="0"/>
    <n v="0"/>
    <n v="1"/>
    <d v="2021-11-19T00:00:00"/>
    <x v="156"/>
    <n v="1159420"/>
    <n v="74182"/>
    <x v="0"/>
    <s v="cod"/>
    <n v="505818"/>
    <n v="0.87209999999999999"/>
    <x v="2"/>
  </r>
  <r>
    <s v="ODR7338862726b"/>
    <s v="C316366L"/>
    <x v="341"/>
    <s v="P858068"/>
    <n v="29000"/>
    <n v="2"/>
    <n v="580000"/>
    <n v="0"/>
    <n v="580000"/>
    <n v="1"/>
    <x v="0"/>
    <n v="1"/>
    <n v="1"/>
    <d v="2022-01-25T00:00:00"/>
    <x v="0"/>
    <n v="261000"/>
    <n v="18270"/>
    <x v="0"/>
    <s v="cod"/>
    <n v="543460"/>
    <n v="0.93700000000000006"/>
    <x v="0"/>
  </r>
  <r>
    <s v="ODR1757678113k"/>
    <s v="C312529L"/>
    <x v="369"/>
    <s v="P557054"/>
    <n v="58000"/>
    <n v="1"/>
    <n v="580000"/>
    <n v="0"/>
    <n v="580000"/>
    <n v="1"/>
    <x v="0"/>
    <n v="0"/>
    <n v="1"/>
    <d v="2021-09-09T00:00:00"/>
    <x v="156"/>
    <n v="1159420"/>
    <n v="74182"/>
    <x v="0"/>
    <s v="cod"/>
    <n v="505818"/>
    <n v="0.87209999999999999"/>
    <x v="2"/>
  </r>
  <r>
    <s v="ODR6223964902q"/>
    <s v="C402221L"/>
    <x v="171"/>
    <s v="P158384"/>
    <n v="58000"/>
    <n v="1"/>
    <n v="580000"/>
    <n v="0"/>
    <n v="580000"/>
    <n v="1"/>
    <x v="0"/>
    <n v="0"/>
    <n v="1"/>
    <d v="2022-05-28T00:00:00"/>
    <x v="2163"/>
    <n v="580000"/>
    <n v="41180"/>
    <x v="0"/>
    <s v="cod"/>
    <n v="538820"/>
    <n v="0.92900000000000005"/>
    <x v="0"/>
  </r>
  <r>
    <s v="ODR4495747469n"/>
    <s v="C333743L"/>
    <x v="355"/>
    <s v="P858068"/>
    <n v="29000"/>
    <n v="2"/>
    <n v="580000"/>
    <n v="0"/>
    <n v="580000"/>
    <n v="1"/>
    <x v="0"/>
    <n v="1"/>
    <n v="1"/>
    <d v="2021-07-07T00:00:00"/>
    <x v="0"/>
    <n v="261000"/>
    <n v="18270"/>
    <x v="0"/>
    <s v="cod"/>
    <n v="543460"/>
    <n v="0.93700000000000006"/>
    <x v="0"/>
  </r>
  <r>
    <s v="ODR9704515733y"/>
    <s v="C287024L"/>
    <x v="165"/>
    <s v="P557054"/>
    <n v="58000"/>
    <n v="1"/>
    <n v="580000"/>
    <n v="0"/>
    <n v="580000"/>
    <n v="1"/>
    <x v="0"/>
    <n v="0"/>
    <n v="1"/>
    <d v="2022-03-07T00:00:00"/>
    <x v="156"/>
    <n v="1159420"/>
    <n v="74182"/>
    <x v="0"/>
    <s v="cod"/>
    <n v="505818"/>
    <n v="0.87209999999999999"/>
    <x v="2"/>
  </r>
  <r>
    <s v="ODR2507174939f"/>
    <s v="C772704L"/>
    <x v="348"/>
    <s v="P557054"/>
    <n v="58000"/>
    <n v="1"/>
    <n v="580000"/>
    <n v="0"/>
    <n v="580000"/>
    <n v="1"/>
    <x v="0"/>
    <n v="0"/>
    <n v="1"/>
    <d v="2021-07-18T00:00:00"/>
    <x v="156"/>
    <n v="1159420"/>
    <n v="74182"/>
    <x v="0"/>
    <s v="cod"/>
    <n v="505818"/>
    <n v="0.87209999999999999"/>
    <x v="2"/>
  </r>
  <r>
    <s v="ODR9155660971r"/>
    <s v="C312529L"/>
    <x v="141"/>
    <s v="P557054"/>
    <n v="58000"/>
    <n v="1"/>
    <n v="580000"/>
    <n v="0"/>
    <n v="580000"/>
    <n v="1"/>
    <x v="0"/>
    <n v="1"/>
    <n v="1"/>
    <d v="2021-09-09T00:00:00"/>
    <x v="156"/>
    <n v="1159420"/>
    <n v="74182"/>
    <x v="0"/>
    <s v="cod"/>
    <n v="505818"/>
    <n v="0.87209999999999999"/>
    <x v="2"/>
  </r>
  <r>
    <s v="ODR9382162724y"/>
    <s v="C341700L"/>
    <x v="217"/>
    <s v="P557054"/>
    <n v="58000"/>
    <n v="1"/>
    <n v="580000"/>
    <n v="0"/>
    <n v="580000"/>
    <n v="1"/>
    <x v="0"/>
    <n v="0"/>
    <n v="1"/>
    <d v="2022-05-19T00:00:00"/>
    <x v="156"/>
    <n v="1159420"/>
    <n v="74182"/>
    <x v="0"/>
    <s v="cod"/>
    <n v="505818"/>
    <n v="0.87209999999999999"/>
    <x v="2"/>
  </r>
  <r>
    <s v="ODR8725000500j"/>
    <s v="C221318L"/>
    <x v="101"/>
    <s v="P756941"/>
    <n v="58000"/>
    <n v="1"/>
    <n v="580000"/>
    <n v="0"/>
    <n v="580000"/>
    <n v="1"/>
    <x v="0"/>
    <n v="0"/>
    <n v="1"/>
    <d v="2021-08-01T00:00:00"/>
    <x v="2664"/>
    <n v="580000"/>
    <n v="44080"/>
    <x v="0"/>
    <s v="cod"/>
    <n v="535920"/>
    <n v="0.92400000000000004"/>
    <x v="0"/>
  </r>
  <r>
    <s v="ODR7435737326f"/>
    <s v="C678332L"/>
    <x v="27"/>
    <s v="P718246"/>
    <n v="58000"/>
    <n v="1"/>
    <n v="580000"/>
    <n v="0"/>
    <n v="580000"/>
    <n v="1"/>
    <x v="1"/>
    <n v="0"/>
    <n v="1"/>
    <d v="2022-07-23T00:00:00"/>
    <x v="1606"/>
    <n v="1160000"/>
    <n v="75400"/>
    <x v="0"/>
    <s v="cod"/>
    <n v="504600"/>
    <n v="0.87"/>
    <x v="2"/>
  </r>
  <r>
    <s v="ODR9484651782r"/>
    <s v="C867922L"/>
    <x v="146"/>
    <s v="P132321"/>
    <n v="5800"/>
    <n v="10"/>
    <n v="580000"/>
    <n v="0"/>
    <n v="580000"/>
    <n v="1"/>
    <x v="0"/>
    <n v="0"/>
    <n v="1"/>
    <d v="2022-06-22T00:00:00"/>
    <x v="2665"/>
    <n v="58000"/>
    <n v="3654"/>
    <x v="0"/>
    <s v="cod"/>
    <n v="543460"/>
    <n v="0.93700000000000006"/>
    <x v="0"/>
  </r>
  <r>
    <s v="ODR9020796200r"/>
    <s v="C221318L"/>
    <x v="40"/>
    <s v="P132321"/>
    <n v="5800"/>
    <n v="10"/>
    <n v="580000"/>
    <n v="0"/>
    <n v="580000"/>
    <n v="1"/>
    <x v="0"/>
    <n v="0"/>
    <n v="1"/>
    <d v="2021-08-01T00:00:00"/>
    <x v="2665"/>
    <n v="58000"/>
    <n v="3654"/>
    <x v="0"/>
    <s v="cod"/>
    <n v="543460"/>
    <n v="0.93700000000000006"/>
    <x v="0"/>
  </r>
  <r>
    <s v="ODR9210940634d"/>
    <s v="C187290L"/>
    <x v="401"/>
    <s v="P557054"/>
    <n v="58000"/>
    <n v="1"/>
    <n v="580000"/>
    <n v="0"/>
    <n v="580000"/>
    <n v="1"/>
    <x v="0"/>
    <n v="1"/>
    <n v="2"/>
    <d v="2021-09-12T00:00:00"/>
    <x v="156"/>
    <n v="1159420"/>
    <n v="74182"/>
    <x v="0"/>
    <s v="jazzvoucher"/>
    <n v="505818"/>
    <n v="0.87209999999999999"/>
    <x v="2"/>
  </r>
  <r>
    <s v="ODR6040219515o"/>
    <s v="C302804L"/>
    <x v="291"/>
    <s v="P858068"/>
    <n v="29000"/>
    <n v="2"/>
    <n v="580000"/>
    <n v="0"/>
    <n v="580000"/>
    <n v="1"/>
    <x v="1"/>
    <n v="0"/>
    <n v="1"/>
    <d v="2021-11-27T00:00:00"/>
    <x v="0"/>
    <n v="261000"/>
    <n v="18270"/>
    <x v="0"/>
    <s v="cod"/>
    <n v="543460"/>
    <n v="0.93700000000000006"/>
    <x v="0"/>
  </r>
  <r>
    <s v="ODR5551197375o"/>
    <s v="C268664L"/>
    <x v="332"/>
    <s v="P557054"/>
    <n v="58000"/>
    <n v="1"/>
    <n v="580000"/>
    <n v="0"/>
    <n v="580000"/>
    <n v="1"/>
    <x v="0"/>
    <n v="1"/>
    <n v="1"/>
    <d v="2022-05-04T00:00:00"/>
    <x v="156"/>
    <n v="1159420"/>
    <n v="74182"/>
    <x v="0"/>
    <s v="cod"/>
    <n v="505818"/>
    <n v="0.87209999999999999"/>
    <x v="2"/>
  </r>
  <r>
    <s v="ODR7350477544h"/>
    <s v="C415016L"/>
    <x v="336"/>
    <s v="P557054"/>
    <n v="58000"/>
    <n v="1"/>
    <n v="580000"/>
    <n v="0"/>
    <n v="580000"/>
    <n v="1"/>
    <x v="1"/>
    <n v="0"/>
    <n v="1"/>
    <d v="2021-11-19T00:00:00"/>
    <x v="156"/>
    <n v="1159420"/>
    <n v="74182"/>
    <x v="0"/>
    <s v="cod"/>
    <n v="505818"/>
    <n v="0.87209999999999999"/>
    <x v="2"/>
  </r>
  <r>
    <s v="ODR5134604249m"/>
    <s v="C937356L"/>
    <x v="258"/>
    <s v="P816776"/>
    <n v="58000"/>
    <n v="1"/>
    <n v="580000"/>
    <n v="0"/>
    <n v="580000"/>
    <n v="1"/>
    <x v="0"/>
    <n v="1"/>
    <n v="1"/>
    <d v="2021-08-22T00:00:00"/>
    <x v="209"/>
    <n v="580000"/>
    <n v="38280"/>
    <x v="12"/>
    <s v="cod"/>
    <n v="541720"/>
    <n v="0.93400000000000005"/>
    <x v="0"/>
  </r>
  <r>
    <s v="ODR9743387801t"/>
    <s v="C489717L"/>
    <x v="335"/>
    <s v="P344716"/>
    <n v="58000"/>
    <n v="1"/>
    <n v="580000"/>
    <n v="0"/>
    <n v="580000"/>
    <n v="1"/>
    <x v="1"/>
    <n v="0"/>
    <n v="2"/>
    <d v="2022-02-13T00:00:00"/>
    <x v="2165"/>
    <n v="580000"/>
    <n v="48140"/>
    <x v="11"/>
    <s v="jazzvoucher"/>
    <n v="531860"/>
    <n v="0.91700000000000004"/>
    <x v="0"/>
  </r>
  <r>
    <s v="ODR9431390518d"/>
    <s v="C940603L"/>
    <x v="61"/>
    <s v="P344716"/>
    <n v="58000"/>
    <n v="1"/>
    <n v="580000"/>
    <n v="0"/>
    <n v="580000"/>
    <n v="1"/>
    <x v="0"/>
    <n v="1"/>
    <n v="1"/>
    <d v="2021-09-02T00:00:00"/>
    <x v="2165"/>
    <n v="580000"/>
    <n v="48140"/>
    <x v="11"/>
    <s v="cod"/>
    <n v="531860"/>
    <n v="0.91700000000000004"/>
    <x v="0"/>
  </r>
  <r>
    <s v="ODR6076642810i"/>
    <s v="C763658L"/>
    <x v="71"/>
    <s v="P137745"/>
    <n v="58000"/>
    <n v="1"/>
    <n v="580000"/>
    <n v="0"/>
    <n v="580000"/>
    <n v="1"/>
    <x v="0"/>
    <n v="0"/>
    <n v="1"/>
    <d v="2022-07-18T00:00:00"/>
    <x v="2666"/>
    <n v="580000"/>
    <n v="51040"/>
    <x v="11"/>
    <s v="cod"/>
    <n v="528960"/>
    <n v="0.91200000000000003"/>
    <x v="0"/>
  </r>
  <r>
    <s v="ODR4228472141g"/>
    <s v="C915276L"/>
    <x v="320"/>
    <s v="P489354"/>
    <n v="58000"/>
    <n v="1"/>
    <n v="580000"/>
    <n v="0"/>
    <n v="580000"/>
    <n v="1"/>
    <x v="0"/>
    <n v="0"/>
    <n v="3"/>
    <d v="2021-12-22T00:00:00"/>
    <x v="2667"/>
    <n v="405420"/>
    <n v="26332"/>
    <x v="5"/>
    <s v="customercredit"/>
    <n v="553668"/>
    <n v="0.9546"/>
    <x v="0"/>
  </r>
  <r>
    <s v="ODR6767504535e"/>
    <s v="C678257L"/>
    <x v="346"/>
    <s v="P489354"/>
    <n v="58000"/>
    <n v="1"/>
    <n v="580000"/>
    <n v="0"/>
    <n v="580000"/>
    <n v="1"/>
    <x v="0"/>
    <n v="0"/>
    <n v="3"/>
    <d v="2021-07-23T00:00:00"/>
    <x v="2667"/>
    <n v="405420"/>
    <n v="26332"/>
    <x v="5"/>
    <s v="customercredit"/>
    <n v="553668"/>
    <n v="0.9546"/>
    <x v="0"/>
  </r>
  <r>
    <s v="ODR6138723249e"/>
    <s v="C445624L"/>
    <x v="326"/>
    <s v="P489354"/>
    <n v="58000"/>
    <n v="1"/>
    <n v="580000"/>
    <n v="0"/>
    <n v="580000"/>
    <n v="1"/>
    <x v="0"/>
    <n v="0"/>
    <n v="1"/>
    <d v="2021-09-19T00:00:00"/>
    <x v="2667"/>
    <n v="405420"/>
    <n v="26332"/>
    <x v="5"/>
    <s v="cod"/>
    <n v="553668"/>
    <n v="0.9546"/>
    <x v="0"/>
  </r>
  <r>
    <s v="ODR6791506833x"/>
    <s v="C437043L"/>
    <x v="189"/>
    <s v="P985716"/>
    <n v="58000"/>
    <n v="1"/>
    <n v="580000"/>
    <n v="0"/>
    <n v="580000"/>
    <n v="1"/>
    <x v="0"/>
    <n v="0"/>
    <n v="1"/>
    <d v="2022-01-21T00:00:00"/>
    <x v="1443"/>
    <n v="580000"/>
    <n v="35960"/>
    <x v="5"/>
    <s v="cod"/>
    <n v="544040"/>
    <n v="0.93799999999999994"/>
    <x v="0"/>
  </r>
  <r>
    <s v="ODR9661132728z"/>
    <s v="C518179L"/>
    <x v="342"/>
    <s v="P489354"/>
    <n v="58000"/>
    <n v="1"/>
    <n v="580000"/>
    <n v="0"/>
    <n v="580000"/>
    <n v="1"/>
    <x v="0"/>
    <n v="1"/>
    <n v="1"/>
    <d v="2021-09-20T00:00:00"/>
    <x v="2667"/>
    <n v="405420"/>
    <n v="26332"/>
    <x v="5"/>
    <s v="cod"/>
    <n v="553668"/>
    <n v="0.9546"/>
    <x v="0"/>
  </r>
  <r>
    <s v="ODR7253626048h"/>
    <s v="C451523L"/>
    <x v="368"/>
    <s v="P534877"/>
    <n v="58000"/>
    <n v="1"/>
    <n v="580000"/>
    <n v="0"/>
    <n v="580000"/>
    <n v="1"/>
    <x v="0"/>
    <n v="1"/>
    <n v="1"/>
    <d v="2022-01-13T00:00:00"/>
    <x v="113"/>
    <n v="580580"/>
    <n v="43500"/>
    <x v="5"/>
    <s v="cod"/>
    <n v="536500"/>
    <n v="0.92500000000000004"/>
    <x v="0"/>
  </r>
  <r>
    <s v="ODR4335130867i"/>
    <s v="C887442L"/>
    <x v="245"/>
    <s v="P534877"/>
    <n v="58000"/>
    <n v="1"/>
    <n v="580000"/>
    <n v="0"/>
    <n v="580000"/>
    <n v="1"/>
    <x v="0"/>
    <n v="1"/>
    <n v="1"/>
    <d v="2021-08-02T00:00:00"/>
    <x v="113"/>
    <n v="580580"/>
    <n v="43500"/>
    <x v="5"/>
    <s v="cod"/>
    <n v="536500"/>
    <n v="0.92500000000000004"/>
    <x v="0"/>
  </r>
  <r>
    <s v="ODR7375180563d"/>
    <s v="C678763L"/>
    <x v="298"/>
    <s v="P534877"/>
    <n v="58000"/>
    <n v="1"/>
    <n v="580000"/>
    <n v="0"/>
    <n v="580000"/>
    <n v="1"/>
    <x v="0"/>
    <n v="1"/>
    <n v="1"/>
    <d v="2022-02-18T00:00:00"/>
    <x v="113"/>
    <n v="580580"/>
    <n v="43500"/>
    <x v="5"/>
    <s v="cod"/>
    <n v="536500"/>
    <n v="0.92500000000000004"/>
    <x v="0"/>
  </r>
  <r>
    <s v="ODR2236958517v"/>
    <s v="C508430L"/>
    <x v="253"/>
    <s v="P534877"/>
    <n v="58000"/>
    <n v="1"/>
    <n v="580000"/>
    <n v="0"/>
    <n v="580000"/>
    <n v="1"/>
    <x v="0"/>
    <n v="1"/>
    <n v="1"/>
    <d v="2021-09-19T00:00:00"/>
    <x v="113"/>
    <n v="580580"/>
    <n v="43500"/>
    <x v="5"/>
    <s v="cod"/>
    <n v="536500"/>
    <n v="0.92500000000000004"/>
    <x v="0"/>
  </r>
  <r>
    <s v="ODR8643638896k"/>
    <s v="C817633L"/>
    <x v="116"/>
    <s v="P534877"/>
    <n v="58000"/>
    <n v="1"/>
    <n v="580000"/>
    <n v="0"/>
    <n v="580000"/>
    <n v="1"/>
    <x v="0"/>
    <n v="1"/>
    <n v="1"/>
    <d v="2022-03-04T00:00:00"/>
    <x v="113"/>
    <n v="580580"/>
    <n v="43500"/>
    <x v="5"/>
    <s v="cod"/>
    <n v="536500"/>
    <n v="0.92500000000000004"/>
    <x v="0"/>
  </r>
  <r>
    <s v="ODR8209124828t"/>
    <s v="C437231L"/>
    <x v="93"/>
    <s v="P534877"/>
    <n v="58000"/>
    <n v="1"/>
    <n v="580000"/>
    <n v="0"/>
    <n v="580000"/>
    <n v="1"/>
    <x v="0"/>
    <n v="1"/>
    <n v="1"/>
    <d v="2022-03-10T00:00:00"/>
    <x v="113"/>
    <n v="580580"/>
    <n v="43500"/>
    <x v="5"/>
    <s v="cod"/>
    <n v="536500"/>
    <n v="0.92500000000000004"/>
    <x v="0"/>
  </r>
  <r>
    <s v="ODR6276739648i"/>
    <s v="C570200L"/>
    <x v="14"/>
    <s v="P534877"/>
    <n v="58000"/>
    <n v="1"/>
    <n v="580000"/>
    <n v="0"/>
    <n v="580000"/>
    <n v="1"/>
    <x v="0"/>
    <n v="1"/>
    <n v="1"/>
    <d v="2022-04-04T00:00:00"/>
    <x v="113"/>
    <n v="580580"/>
    <n v="43500"/>
    <x v="5"/>
    <s v="cod"/>
    <n v="536500"/>
    <n v="0.92500000000000004"/>
    <x v="0"/>
  </r>
  <r>
    <s v="ODR1486680833w"/>
    <s v="C359839L"/>
    <x v="165"/>
    <s v="P534877"/>
    <n v="58000"/>
    <n v="1"/>
    <n v="580000"/>
    <n v="0"/>
    <n v="580000"/>
    <n v="1"/>
    <x v="0"/>
    <n v="1"/>
    <n v="1"/>
    <d v="2021-08-16T00:00:00"/>
    <x v="113"/>
    <n v="580580"/>
    <n v="43500"/>
    <x v="5"/>
    <s v="cod"/>
    <n v="536500"/>
    <n v="0.92500000000000004"/>
    <x v="0"/>
  </r>
  <r>
    <s v="ODR6930265577i"/>
    <s v="C575975L"/>
    <x v="50"/>
    <s v="P534877"/>
    <n v="58000"/>
    <n v="1"/>
    <n v="580000"/>
    <n v="0"/>
    <n v="580000"/>
    <n v="1"/>
    <x v="1"/>
    <n v="0"/>
    <n v="4"/>
    <d v="2022-03-02T00:00:00"/>
    <x v="113"/>
    <n v="580580"/>
    <n v="43500"/>
    <x v="5"/>
    <s v="Payaxis"/>
    <n v="536500"/>
    <n v="0.92500000000000004"/>
    <x v="0"/>
  </r>
  <r>
    <s v="ODR9956547304z"/>
    <s v="C432709L"/>
    <x v="224"/>
    <s v="P534877"/>
    <n v="58000"/>
    <n v="1"/>
    <n v="580000"/>
    <n v="0"/>
    <n v="580000"/>
    <n v="1"/>
    <x v="0"/>
    <n v="1"/>
    <n v="1"/>
    <d v="2022-05-10T00:00:00"/>
    <x v="113"/>
    <n v="580580"/>
    <n v="43500"/>
    <x v="5"/>
    <s v="cod"/>
    <n v="536500"/>
    <n v="0.92500000000000004"/>
    <x v="0"/>
  </r>
  <r>
    <s v="ODR9136099901l"/>
    <s v="C451523L"/>
    <x v="137"/>
    <s v="P534877"/>
    <n v="58000"/>
    <n v="1"/>
    <n v="580000"/>
    <n v="0"/>
    <n v="580000"/>
    <n v="1"/>
    <x v="0"/>
    <n v="1"/>
    <n v="1"/>
    <d v="2022-01-13T00:00:00"/>
    <x v="113"/>
    <n v="580580"/>
    <n v="43500"/>
    <x v="5"/>
    <s v="cod"/>
    <n v="536500"/>
    <n v="0.92500000000000004"/>
    <x v="0"/>
  </r>
  <r>
    <s v="ODR5194811585k"/>
    <s v="C150235L"/>
    <x v="69"/>
    <s v="P534877"/>
    <n v="58000"/>
    <n v="1"/>
    <n v="580000"/>
    <n v="0"/>
    <n v="580000"/>
    <n v="1"/>
    <x v="0"/>
    <n v="1"/>
    <n v="3"/>
    <d v="2022-07-17T00:00:00"/>
    <x v="113"/>
    <n v="580580"/>
    <n v="43500"/>
    <x v="5"/>
    <s v="customercredit"/>
    <n v="536500"/>
    <n v="0.92500000000000004"/>
    <x v="0"/>
  </r>
  <r>
    <s v="ODR5582333706b"/>
    <s v="C162721L"/>
    <x v="123"/>
    <s v="P534877"/>
    <n v="58000"/>
    <n v="1"/>
    <n v="580000"/>
    <n v="0"/>
    <n v="580000"/>
    <n v="1"/>
    <x v="0"/>
    <n v="1"/>
    <n v="1"/>
    <d v="2021-07-26T00:00:00"/>
    <x v="113"/>
    <n v="580580"/>
    <n v="43500"/>
    <x v="5"/>
    <s v="cod"/>
    <n v="536500"/>
    <n v="0.92500000000000004"/>
    <x v="0"/>
  </r>
  <r>
    <s v="ODR9434569124u"/>
    <s v="C741634L"/>
    <x v="390"/>
    <s v="P961217"/>
    <n v="57942"/>
    <n v="1"/>
    <n v="579420"/>
    <n v="0"/>
    <n v="579420"/>
    <n v="1"/>
    <x v="0"/>
    <n v="1"/>
    <n v="1"/>
    <d v="2021-07-09T00:00:00"/>
    <x v="2668"/>
    <n v="579420"/>
    <n v="49822"/>
    <x v="10"/>
    <s v="cod"/>
    <n v="529598"/>
    <n v="0.91401401401401405"/>
    <x v="0"/>
  </r>
  <r>
    <s v="ODR1268089244y"/>
    <s v="C434388L"/>
    <x v="345"/>
    <s v="P282451"/>
    <n v="57942"/>
    <n v="1"/>
    <n v="579420"/>
    <n v="0"/>
    <n v="579420"/>
    <n v="1"/>
    <x v="0"/>
    <n v="0"/>
    <n v="1"/>
    <d v="2021-12-27T00:00:00"/>
    <x v="2669"/>
    <n v="579420"/>
    <n v="38222"/>
    <x v="10"/>
    <s v="cod"/>
    <n v="541198"/>
    <n v="0.93403403403403407"/>
    <x v="0"/>
  </r>
  <r>
    <s v="ODR4037558424l"/>
    <s v="C594854L"/>
    <x v="288"/>
    <s v="P875224"/>
    <n v="57942"/>
    <n v="1"/>
    <n v="579420"/>
    <n v="0"/>
    <n v="579420"/>
    <n v="1"/>
    <x v="0"/>
    <n v="0"/>
    <n v="1"/>
    <d v="2022-01-26T00:00:00"/>
    <x v="2670"/>
    <n v="579420"/>
    <n v="41702"/>
    <x v="13"/>
    <s v="cod"/>
    <n v="537718"/>
    <n v="0.92802802802802797"/>
    <x v="0"/>
  </r>
  <r>
    <s v="ODR9213837208g"/>
    <s v="C870086L"/>
    <x v="269"/>
    <s v="P875224"/>
    <n v="57942"/>
    <n v="1"/>
    <n v="579420"/>
    <n v="0"/>
    <n v="579420"/>
    <n v="1"/>
    <x v="0"/>
    <n v="1"/>
    <n v="1"/>
    <d v="2022-01-17T00:00:00"/>
    <x v="2670"/>
    <n v="579420"/>
    <n v="41702"/>
    <x v="13"/>
    <s v="cod"/>
    <n v="537718"/>
    <n v="0.92802802802802797"/>
    <x v="0"/>
  </r>
  <r>
    <s v="ODR2524072057d"/>
    <s v="C724582L"/>
    <x v="94"/>
    <s v="P875224"/>
    <n v="57942"/>
    <n v="1"/>
    <n v="579420"/>
    <n v="0"/>
    <n v="579420"/>
    <n v="1"/>
    <x v="0"/>
    <n v="1"/>
    <n v="1"/>
    <d v="2022-01-16T00:00:00"/>
    <x v="2670"/>
    <n v="579420"/>
    <n v="41702"/>
    <x v="13"/>
    <s v="cod"/>
    <n v="537718"/>
    <n v="0.92802802802802797"/>
    <x v="0"/>
  </r>
  <r>
    <s v="ODR1947917919j"/>
    <s v="C864263L"/>
    <x v="259"/>
    <s v="P875224"/>
    <n v="57942"/>
    <n v="1"/>
    <n v="579420"/>
    <n v="0"/>
    <n v="579420"/>
    <n v="1"/>
    <x v="0"/>
    <n v="1"/>
    <n v="1"/>
    <d v="2022-03-28T00:00:00"/>
    <x v="2670"/>
    <n v="579420"/>
    <n v="41702"/>
    <x v="13"/>
    <s v="cod"/>
    <n v="537718"/>
    <n v="0.92802802802802797"/>
    <x v="0"/>
  </r>
  <r>
    <s v="ODR4286161926o"/>
    <s v="C634136L"/>
    <x v="34"/>
    <s v="P875224"/>
    <n v="57942"/>
    <n v="1"/>
    <n v="579420"/>
    <n v="0"/>
    <n v="579420"/>
    <n v="1"/>
    <x v="0"/>
    <n v="0"/>
    <n v="1"/>
    <d v="2022-07-16T00:00:00"/>
    <x v="2670"/>
    <n v="579420"/>
    <n v="41702"/>
    <x v="13"/>
    <s v="cod"/>
    <n v="537718"/>
    <n v="0.92802802802802797"/>
    <x v="0"/>
  </r>
  <r>
    <s v="ODR7885419147j"/>
    <s v="C955247L"/>
    <x v="109"/>
    <s v="P875224"/>
    <n v="57942"/>
    <n v="1"/>
    <n v="579420"/>
    <n v="0"/>
    <n v="579420"/>
    <n v="1"/>
    <x v="0"/>
    <n v="1"/>
    <n v="1"/>
    <d v="2022-03-22T00:00:00"/>
    <x v="2670"/>
    <n v="579420"/>
    <n v="41702"/>
    <x v="13"/>
    <s v="cod"/>
    <n v="537718"/>
    <n v="0.92802802802802797"/>
    <x v="0"/>
  </r>
  <r>
    <s v="ODR2105804190a"/>
    <s v="C627638L"/>
    <x v="255"/>
    <s v="P200668"/>
    <n v="57942"/>
    <n v="1"/>
    <n v="579420"/>
    <n v="0"/>
    <n v="579420"/>
    <n v="1"/>
    <x v="0"/>
    <n v="1"/>
    <n v="1"/>
    <d v="2021-07-02T00:00:00"/>
    <x v="2671"/>
    <n v="579420"/>
    <n v="41702"/>
    <x v="3"/>
    <s v="cod"/>
    <n v="537718"/>
    <n v="0.92802802802802797"/>
    <x v="0"/>
  </r>
  <r>
    <s v="ODR5670943319p"/>
    <s v="C597836L"/>
    <x v="102"/>
    <s v="P253188"/>
    <n v="57942"/>
    <n v="1"/>
    <n v="579420"/>
    <n v="0"/>
    <n v="579420"/>
    <n v="1"/>
    <x v="0"/>
    <n v="1"/>
    <n v="1"/>
    <d v="2022-07-19T00:00:00"/>
    <x v="2672"/>
    <n v="579420"/>
    <n v="44602"/>
    <x v="1"/>
    <s v="cod"/>
    <n v="534818"/>
    <n v="0.92302302302302297"/>
    <x v="0"/>
  </r>
  <r>
    <s v="ODR2235329683e"/>
    <s v="C449792L"/>
    <x v="404"/>
    <s v="P418918"/>
    <n v="57942"/>
    <n v="1"/>
    <n v="579420"/>
    <n v="0"/>
    <n v="579420"/>
    <n v="1"/>
    <x v="0"/>
    <n v="1"/>
    <n v="1"/>
    <d v="2021-09-24T00:00:00"/>
    <x v="2104"/>
    <n v="632200"/>
    <n v="45472"/>
    <x v="6"/>
    <s v="cod"/>
    <n v="533948"/>
    <n v="0.92152152152152156"/>
    <x v="0"/>
  </r>
  <r>
    <s v="ODR8338121003m"/>
    <s v="C209849L"/>
    <x v="406"/>
    <s v="P658437"/>
    <n v="57942"/>
    <n v="1"/>
    <n v="579420"/>
    <n v="0"/>
    <n v="579420"/>
    <n v="1"/>
    <x v="1"/>
    <n v="0"/>
    <n v="1"/>
    <d v="2021-09-09T00:00:00"/>
    <x v="2673"/>
    <n v="579420"/>
    <n v="46922"/>
    <x v="6"/>
    <s v="cod"/>
    <n v="532498"/>
    <n v="0.91901901901901906"/>
    <x v="0"/>
  </r>
  <r>
    <s v="ODR8269787465b"/>
    <s v="C383917L"/>
    <x v="178"/>
    <s v="P536443"/>
    <n v="57942"/>
    <n v="1"/>
    <n v="579420"/>
    <n v="0"/>
    <n v="579420"/>
    <n v="1"/>
    <x v="0"/>
    <n v="0"/>
    <n v="1"/>
    <d v="2021-09-23T00:00:00"/>
    <x v="2674"/>
    <n v="579420"/>
    <n v="49822"/>
    <x v="14"/>
    <s v="cod"/>
    <n v="529598"/>
    <n v="0.91401401401401405"/>
    <x v="0"/>
  </r>
  <r>
    <s v="ODR7461879676c"/>
    <s v="C837860L"/>
    <x v="46"/>
    <s v="P724487"/>
    <n v="57942"/>
    <n v="1"/>
    <n v="579420"/>
    <n v="0"/>
    <n v="579420"/>
    <n v="1"/>
    <x v="1"/>
    <n v="0"/>
    <n v="4"/>
    <d v="2021-07-10T00:00:00"/>
    <x v="2675"/>
    <n v="579420"/>
    <n v="45182"/>
    <x v="14"/>
    <s v="Payaxis"/>
    <n v="534238"/>
    <n v="0.92202202202202199"/>
    <x v="0"/>
  </r>
  <r>
    <s v="ODR1670078172f"/>
    <s v="C469899L"/>
    <x v="303"/>
    <s v="P466797"/>
    <n v="57942"/>
    <n v="1"/>
    <n v="579420"/>
    <n v="0"/>
    <n v="579420"/>
    <n v="1"/>
    <x v="0"/>
    <n v="1"/>
    <n v="1"/>
    <d v="2021-09-28T00:00:00"/>
    <x v="2676"/>
    <n v="579420"/>
    <n v="41702"/>
    <x v="14"/>
    <s v="cod"/>
    <n v="537718"/>
    <n v="0.92802802802802797"/>
    <x v="0"/>
  </r>
  <r>
    <s v="ODR6876365967x"/>
    <s v="C652456L"/>
    <x v="172"/>
    <s v="P410032"/>
    <n v="57942"/>
    <n v="1"/>
    <n v="579420"/>
    <n v="0"/>
    <n v="579420"/>
    <n v="1"/>
    <x v="1"/>
    <n v="0"/>
    <n v="8"/>
    <d v="2021-07-04T00:00:00"/>
    <x v="2677"/>
    <n v="579420"/>
    <n v="49822"/>
    <x v="0"/>
    <s v="ublcreditcard"/>
    <n v="529598"/>
    <n v="0.91401401401401405"/>
    <x v="0"/>
  </r>
  <r>
    <s v="ODR1439357099u"/>
    <s v="C766635L"/>
    <x v="220"/>
    <s v="P170303"/>
    <n v="57942"/>
    <n v="1"/>
    <n v="579420"/>
    <n v="0"/>
    <n v="579420"/>
    <n v="1"/>
    <x v="0"/>
    <n v="1"/>
    <n v="1"/>
    <d v="2021-08-17T00:00:00"/>
    <x v="2678"/>
    <n v="579420"/>
    <n v="44022"/>
    <x v="0"/>
    <s v="cod"/>
    <n v="535398"/>
    <n v="0.92402402402402406"/>
    <x v="0"/>
  </r>
  <r>
    <s v="ODR1247348647j"/>
    <s v="C219951L"/>
    <x v="404"/>
    <s v="P324617"/>
    <n v="57942"/>
    <n v="1"/>
    <n v="579420"/>
    <n v="0"/>
    <n v="579420"/>
    <n v="1"/>
    <x v="0"/>
    <n v="1"/>
    <n v="1"/>
    <d v="2021-09-23T00:00:00"/>
    <x v="2392"/>
    <n v="1449420"/>
    <n v="99992"/>
    <x v="0"/>
    <s v="cod"/>
    <n v="479428"/>
    <n v="0.82742742742742748"/>
    <x v="2"/>
  </r>
  <r>
    <s v="ODR5702282219x"/>
    <s v="C293341L"/>
    <x v="248"/>
    <s v="P324617"/>
    <n v="57942"/>
    <n v="1"/>
    <n v="579420"/>
    <n v="0"/>
    <n v="579420"/>
    <n v="1"/>
    <x v="0"/>
    <n v="1"/>
    <n v="1"/>
    <d v="2021-09-20T00:00:00"/>
    <x v="2392"/>
    <n v="1449420"/>
    <n v="99992"/>
    <x v="0"/>
    <s v="cod"/>
    <n v="479428"/>
    <n v="0.82742742742742748"/>
    <x v="2"/>
  </r>
  <r>
    <s v="ODR2148400582l"/>
    <s v="C776994L"/>
    <x v="239"/>
    <s v="P324617"/>
    <n v="57942"/>
    <n v="1"/>
    <n v="579420"/>
    <n v="0"/>
    <n v="579420"/>
    <n v="1"/>
    <x v="0"/>
    <n v="1"/>
    <n v="1"/>
    <d v="2021-09-05T00:00:00"/>
    <x v="2392"/>
    <n v="1449420"/>
    <n v="99992"/>
    <x v="0"/>
    <s v="cod"/>
    <n v="479428"/>
    <n v="0.82742742742742748"/>
    <x v="2"/>
  </r>
  <r>
    <s v="ODR2954122223m"/>
    <s v="C835403L"/>
    <x v="115"/>
    <s v="P528632"/>
    <n v="57942"/>
    <n v="1"/>
    <n v="579420"/>
    <n v="0"/>
    <n v="579420"/>
    <n v="1"/>
    <x v="0"/>
    <n v="1"/>
    <n v="1"/>
    <d v="2021-09-08T00:00:00"/>
    <x v="2679"/>
    <n v="579420"/>
    <n v="45182"/>
    <x v="0"/>
    <s v="cod"/>
    <n v="534238"/>
    <n v="0.92202202202202199"/>
    <x v="0"/>
  </r>
  <r>
    <s v="ODR5217662113a"/>
    <s v="C889581L"/>
    <x v="352"/>
    <s v="P528632"/>
    <n v="57942"/>
    <n v="1"/>
    <n v="579420"/>
    <n v="0"/>
    <n v="579420"/>
    <n v="1"/>
    <x v="0"/>
    <n v="1"/>
    <n v="1"/>
    <d v="2021-09-13T00:00:00"/>
    <x v="2679"/>
    <n v="579420"/>
    <n v="45182"/>
    <x v="0"/>
    <s v="cod"/>
    <n v="534238"/>
    <n v="0.92202202202202199"/>
    <x v="0"/>
  </r>
  <r>
    <s v="ODR6694157259f"/>
    <s v="C112901L"/>
    <x v="357"/>
    <s v="P422424"/>
    <n v="57942"/>
    <n v="1"/>
    <n v="579420"/>
    <n v="0"/>
    <n v="579420"/>
    <n v="1"/>
    <x v="0"/>
    <n v="1"/>
    <n v="1"/>
    <d v="2021-10-03T00:00:00"/>
    <x v="2680"/>
    <n v="579420"/>
    <n v="47502"/>
    <x v="0"/>
    <s v="cod"/>
    <n v="531918"/>
    <n v="0.91801801801801797"/>
    <x v="0"/>
  </r>
  <r>
    <s v="ODR7693060252d"/>
    <s v="C126878L"/>
    <x v="326"/>
    <s v="P785220"/>
    <n v="57942"/>
    <n v="1"/>
    <n v="579420"/>
    <n v="0"/>
    <n v="579420"/>
    <n v="1"/>
    <x v="0"/>
    <n v="0"/>
    <n v="1"/>
    <d v="2021-12-18T00:00:00"/>
    <x v="2681"/>
    <n v="579420"/>
    <n v="41702"/>
    <x v="0"/>
    <s v="cod"/>
    <n v="537718"/>
    <n v="0.92802802802802797"/>
    <x v="0"/>
  </r>
  <r>
    <s v="ODR6233401805z"/>
    <s v="C264899L"/>
    <x v="287"/>
    <s v="P785220"/>
    <n v="57942"/>
    <n v="1"/>
    <n v="579420"/>
    <n v="0"/>
    <n v="579420"/>
    <n v="1"/>
    <x v="0"/>
    <n v="1"/>
    <n v="1"/>
    <d v="2022-01-17T00:00:00"/>
    <x v="2681"/>
    <n v="579420"/>
    <n v="41702"/>
    <x v="0"/>
    <s v="cod"/>
    <n v="537718"/>
    <n v="0.92802802802802797"/>
    <x v="0"/>
  </r>
  <r>
    <s v="ODR7197242655m"/>
    <s v="C487004L"/>
    <x v="195"/>
    <s v="P557054"/>
    <n v="57942"/>
    <n v="1"/>
    <n v="579420"/>
    <n v="0"/>
    <n v="579420"/>
    <n v="1"/>
    <x v="0"/>
    <n v="1"/>
    <n v="1"/>
    <d v="2021-10-08T00:00:00"/>
    <x v="156"/>
    <n v="1159420"/>
    <n v="74182"/>
    <x v="0"/>
    <s v="cod"/>
    <n v="505238"/>
    <n v="0.87197197197197196"/>
    <x v="2"/>
  </r>
  <r>
    <s v="ODR6924615475v"/>
    <s v="C694063L"/>
    <x v="256"/>
    <s v="P557054"/>
    <n v="57942"/>
    <n v="1"/>
    <n v="579420"/>
    <n v="0"/>
    <n v="579420"/>
    <n v="1"/>
    <x v="0"/>
    <n v="1"/>
    <n v="1"/>
    <d v="2022-03-28T00:00:00"/>
    <x v="156"/>
    <n v="1159420"/>
    <n v="74182"/>
    <x v="0"/>
    <s v="cod"/>
    <n v="505238"/>
    <n v="0.87197197197197196"/>
    <x v="2"/>
  </r>
  <r>
    <s v="ODR8951245528s"/>
    <s v="C591890L"/>
    <x v="23"/>
    <s v="P557054"/>
    <n v="57942"/>
    <n v="1"/>
    <n v="579420"/>
    <n v="0"/>
    <n v="579420"/>
    <n v="1"/>
    <x v="0"/>
    <n v="1"/>
    <n v="3"/>
    <d v="2021-10-06T00:00:00"/>
    <x v="156"/>
    <n v="1159420"/>
    <n v="74182"/>
    <x v="0"/>
    <s v="customercredit"/>
    <n v="505238"/>
    <n v="0.87197197197197196"/>
    <x v="2"/>
  </r>
  <r>
    <s v="ODR2780141214z"/>
    <s v="C331662L"/>
    <x v="151"/>
    <s v="P557054"/>
    <n v="57942"/>
    <n v="1"/>
    <n v="579420"/>
    <n v="0"/>
    <n v="579420"/>
    <n v="1"/>
    <x v="0"/>
    <n v="1"/>
    <n v="1"/>
    <d v="2022-04-01T00:00:00"/>
    <x v="156"/>
    <n v="1159420"/>
    <n v="74182"/>
    <x v="0"/>
    <s v="cod"/>
    <n v="505238"/>
    <n v="0.87197197197197196"/>
    <x v="2"/>
  </r>
  <r>
    <s v="ODR1652705454e"/>
    <s v="C652874L"/>
    <x v="50"/>
    <s v="P964018"/>
    <n v="57942"/>
    <n v="1"/>
    <n v="579420"/>
    <n v="0"/>
    <n v="579420"/>
    <n v="1"/>
    <x v="0"/>
    <n v="1"/>
    <n v="1"/>
    <d v="2021-11-15T00:00:00"/>
    <x v="2682"/>
    <n v="579420"/>
    <n v="35322"/>
    <x v="0"/>
    <s v="cod"/>
    <n v="544098"/>
    <n v="0.93903903903903907"/>
    <x v="0"/>
  </r>
  <r>
    <s v="ODR5662653357j"/>
    <s v="C672573L"/>
    <x v="225"/>
    <s v="P528632"/>
    <n v="57942"/>
    <n v="1"/>
    <n v="579420"/>
    <n v="0"/>
    <n v="579420"/>
    <n v="1"/>
    <x v="0"/>
    <n v="0"/>
    <n v="1"/>
    <d v="2021-09-10T00:00:00"/>
    <x v="2679"/>
    <n v="579420"/>
    <n v="45182"/>
    <x v="0"/>
    <s v="cod"/>
    <n v="534238"/>
    <n v="0.92202202202202199"/>
    <x v="0"/>
  </r>
  <r>
    <s v="ODR3398095177v"/>
    <s v="C520362L"/>
    <x v="261"/>
    <s v="P557054"/>
    <n v="57942"/>
    <n v="1"/>
    <n v="579420"/>
    <n v="0"/>
    <n v="579420"/>
    <n v="1"/>
    <x v="0"/>
    <n v="1"/>
    <n v="1"/>
    <d v="2021-07-27T00:00:00"/>
    <x v="156"/>
    <n v="1159420"/>
    <n v="74182"/>
    <x v="0"/>
    <s v="cod"/>
    <n v="505238"/>
    <n v="0.87197197197197196"/>
    <x v="2"/>
  </r>
  <r>
    <s v="ODR3607467411u"/>
    <s v="C289646L"/>
    <x v="209"/>
    <s v="P557054"/>
    <n v="57942"/>
    <n v="1"/>
    <n v="579420"/>
    <n v="0"/>
    <n v="579420"/>
    <n v="1"/>
    <x v="0"/>
    <n v="1"/>
    <n v="1"/>
    <d v="2021-11-23T00:00:00"/>
    <x v="156"/>
    <n v="1159420"/>
    <n v="74182"/>
    <x v="0"/>
    <s v="cod"/>
    <n v="505238"/>
    <n v="0.87197197197197196"/>
    <x v="2"/>
  </r>
  <r>
    <s v="ODR1659615991q"/>
    <s v="C180913L"/>
    <x v="216"/>
    <s v="P198900"/>
    <n v="57942"/>
    <n v="1"/>
    <n v="579420"/>
    <n v="0"/>
    <n v="579420"/>
    <n v="1"/>
    <x v="0"/>
    <n v="1"/>
    <n v="1"/>
    <d v="2021-07-20T00:00:00"/>
    <x v="2683"/>
    <n v="579420"/>
    <n v="41122"/>
    <x v="12"/>
    <s v="cod"/>
    <n v="538298"/>
    <n v="0.92902902902902906"/>
    <x v="0"/>
  </r>
  <r>
    <s v="ODR8317907473e"/>
    <s v="C486123L"/>
    <x v="358"/>
    <s v="P267185"/>
    <n v="28942"/>
    <n v="2"/>
    <n v="578840"/>
    <n v="0"/>
    <n v="578840"/>
    <n v="1"/>
    <x v="0"/>
    <n v="1"/>
    <n v="1"/>
    <d v="2022-01-13T00:00:00"/>
    <x v="2684"/>
    <n v="289420"/>
    <n v="17342"/>
    <x v="14"/>
    <s v="cod"/>
    <n v="544156"/>
    <n v="0.94008016032064123"/>
    <x v="0"/>
  </r>
  <r>
    <s v="ODR9994037511p"/>
    <s v="C454055L"/>
    <x v="34"/>
    <s v="P900623"/>
    <n v="57768"/>
    <n v="1"/>
    <n v="577680"/>
    <n v="0"/>
    <n v="577680"/>
    <n v="1"/>
    <x v="0"/>
    <n v="1"/>
    <n v="1"/>
    <d v="2022-05-13T00:00:00"/>
    <x v="2685"/>
    <n v="577680"/>
    <n v="36366"/>
    <x v="0"/>
    <s v="cod"/>
    <n v="541314"/>
    <n v="0.93704819277108431"/>
    <x v="0"/>
  </r>
  <r>
    <s v="ODR7182893502s"/>
    <s v="C508080L"/>
    <x v="372"/>
    <s v="P785410"/>
    <n v="57710"/>
    <n v="1"/>
    <n v="577100"/>
    <n v="0"/>
    <n v="577100"/>
    <n v="1"/>
    <x v="1"/>
    <n v="0"/>
    <n v="1"/>
    <d v="2021-07-15T00:00:00"/>
    <x v="2686"/>
    <n v="577100"/>
    <n v="50170"/>
    <x v="13"/>
    <s v="cod"/>
    <n v="526930"/>
    <n v="0.91306532663316586"/>
    <x v="0"/>
  </r>
  <r>
    <s v="ODR2908641328l"/>
    <s v="C633382L"/>
    <x v="184"/>
    <s v="P549870"/>
    <n v="57710"/>
    <n v="1"/>
    <n v="577100"/>
    <n v="0"/>
    <n v="577100"/>
    <n v="1"/>
    <x v="0"/>
    <n v="1"/>
    <n v="1"/>
    <d v="2021-07-13T00:00:00"/>
    <x v="2687"/>
    <n v="577100"/>
    <n v="50750"/>
    <x v="13"/>
    <s v="cod"/>
    <n v="526350"/>
    <n v="0.9120603015075377"/>
    <x v="0"/>
  </r>
  <r>
    <s v="ODR4394534020m"/>
    <s v="C464538L"/>
    <x v="49"/>
    <s v="P672819"/>
    <n v="57710"/>
    <n v="1"/>
    <n v="577100"/>
    <n v="0"/>
    <n v="577100"/>
    <n v="1"/>
    <x v="0"/>
    <n v="1"/>
    <n v="1"/>
    <d v="2021-11-12T00:00:00"/>
    <x v="2688"/>
    <n v="577100"/>
    <n v="40948"/>
    <x v="13"/>
    <s v="cod"/>
    <n v="536152"/>
    <n v="0.92904522613065321"/>
    <x v="0"/>
  </r>
  <r>
    <s v="ODR2632108353p"/>
    <s v="C820319L"/>
    <x v="67"/>
    <s v="P474128"/>
    <n v="57710"/>
    <n v="1"/>
    <n v="577100"/>
    <n v="0"/>
    <n v="577100"/>
    <n v="1"/>
    <x v="0"/>
    <n v="1"/>
    <n v="1"/>
    <d v="2021-11-24T00:00:00"/>
    <x v="2689"/>
    <n v="577100"/>
    <n v="41528"/>
    <x v="13"/>
    <s v="cod"/>
    <n v="535572"/>
    <n v="0.92804020100502516"/>
    <x v="0"/>
  </r>
  <r>
    <s v="ODR3635618035c"/>
    <s v="C824913L"/>
    <x v="299"/>
    <s v="P784452"/>
    <n v="57710"/>
    <n v="1"/>
    <n v="577100"/>
    <n v="0"/>
    <n v="577100"/>
    <n v="1"/>
    <x v="0"/>
    <n v="1"/>
    <n v="1"/>
    <d v="2021-10-22T00:00:00"/>
    <x v="2690"/>
    <n v="577100"/>
    <n v="37468"/>
    <x v="13"/>
    <s v="cod"/>
    <n v="539632"/>
    <n v="0.9350753768844221"/>
    <x v="0"/>
  </r>
  <r>
    <s v="ODR6528775401x"/>
    <s v="C913601L"/>
    <x v="253"/>
    <s v="P599552"/>
    <n v="57710"/>
    <n v="1"/>
    <n v="577100"/>
    <n v="0"/>
    <n v="577100"/>
    <n v="1"/>
    <x v="0"/>
    <n v="0"/>
    <n v="1"/>
    <d v="2022-02-26T00:00:00"/>
    <x v="2691"/>
    <n v="577100"/>
    <n v="38628"/>
    <x v="13"/>
    <s v="cod"/>
    <n v="538472"/>
    <n v="0.93306532663316588"/>
    <x v="0"/>
  </r>
  <r>
    <s v="ODR9800566546u"/>
    <s v="C354470L"/>
    <x v="258"/>
    <s v="P611179"/>
    <n v="57710"/>
    <n v="1"/>
    <n v="577100"/>
    <n v="0"/>
    <n v="577100"/>
    <n v="1"/>
    <x v="0"/>
    <n v="1"/>
    <n v="1"/>
    <d v="2022-03-20T00:00:00"/>
    <x v="872"/>
    <n v="577100"/>
    <n v="42688"/>
    <x v="13"/>
    <s v="cod"/>
    <n v="534412"/>
    <n v="0.92603015075376882"/>
    <x v="0"/>
  </r>
  <r>
    <s v="ODR4555236862x"/>
    <s v="C626607L"/>
    <x v="151"/>
    <s v="P611179"/>
    <n v="57710"/>
    <n v="1"/>
    <n v="577100"/>
    <n v="0"/>
    <n v="577100"/>
    <n v="1"/>
    <x v="0"/>
    <n v="1"/>
    <n v="1"/>
    <d v="2022-04-17T00:00:00"/>
    <x v="872"/>
    <n v="577100"/>
    <n v="42688"/>
    <x v="13"/>
    <s v="cod"/>
    <n v="534412"/>
    <n v="0.92603015075376882"/>
    <x v="0"/>
  </r>
  <r>
    <s v="ODR3956439235v"/>
    <s v="C246788L"/>
    <x v="60"/>
    <s v="P611179"/>
    <n v="57710"/>
    <n v="1"/>
    <n v="577100"/>
    <n v="0"/>
    <n v="577100"/>
    <n v="1"/>
    <x v="0"/>
    <n v="1"/>
    <n v="1"/>
    <d v="2022-04-06T00:00:00"/>
    <x v="872"/>
    <n v="577100"/>
    <n v="42688"/>
    <x v="13"/>
    <s v="cod"/>
    <n v="534412"/>
    <n v="0.92603015075376882"/>
    <x v="0"/>
  </r>
  <r>
    <s v="ODR5819621337s"/>
    <s v="C278206L"/>
    <x v="396"/>
    <s v="P611179"/>
    <n v="57710"/>
    <n v="1"/>
    <n v="577100"/>
    <n v="0"/>
    <n v="577100"/>
    <n v="1"/>
    <x v="0"/>
    <n v="1"/>
    <n v="1"/>
    <d v="2022-04-18T00:00:00"/>
    <x v="872"/>
    <n v="577100"/>
    <n v="42688"/>
    <x v="13"/>
    <s v="cod"/>
    <n v="534412"/>
    <n v="0.92603015075376882"/>
    <x v="0"/>
  </r>
  <r>
    <s v="ODR3700410950c"/>
    <s v="C338436L"/>
    <x v="132"/>
    <s v="P672819"/>
    <n v="57710"/>
    <n v="1"/>
    <n v="577100"/>
    <n v="0"/>
    <n v="577100"/>
    <n v="1"/>
    <x v="0"/>
    <n v="1"/>
    <n v="1"/>
    <d v="2022-05-21T00:00:00"/>
    <x v="2688"/>
    <n v="577100"/>
    <n v="40948"/>
    <x v="13"/>
    <s v="cod"/>
    <n v="536152"/>
    <n v="0.92904522613065321"/>
    <x v="0"/>
  </r>
  <r>
    <s v="ODR1269197371b"/>
    <s v="C533639L"/>
    <x v="366"/>
    <s v="P588707"/>
    <n v="57710"/>
    <n v="1"/>
    <n v="577100"/>
    <n v="0"/>
    <n v="577100"/>
    <n v="1"/>
    <x v="1"/>
    <n v="0"/>
    <n v="1"/>
    <d v="2021-09-04T00:00:00"/>
    <x v="165"/>
    <n v="577100"/>
    <n v="46690"/>
    <x v="13"/>
    <s v="cod"/>
    <n v="530410"/>
    <n v="0.91909547738693465"/>
    <x v="0"/>
  </r>
  <r>
    <s v="ODR3000287749p"/>
    <s v="C573259L"/>
    <x v="203"/>
    <s v="P611179"/>
    <n v="57710"/>
    <n v="1"/>
    <n v="577100"/>
    <n v="0"/>
    <n v="577100"/>
    <n v="1"/>
    <x v="0"/>
    <n v="1"/>
    <n v="1"/>
    <d v="2022-01-09T00:00:00"/>
    <x v="872"/>
    <n v="577100"/>
    <n v="42688"/>
    <x v="13"/>
    <s v="cod"/>
    <n v="534412"/>
    <n v="0.92603015075376882"/>
    <x v="0"/>
  </r>
  <r>
    <s v="ODR3172110482n"/>
    <s v="C865561L"/>
    <x v="185"/>
    <s v="P611179"/>
    <n v="57710"/>
    <n v="1"/>
    <n v="577100"/>
    <n v="0"/>
    <n v="577100"/>
    <n v="1"/>
    <x v="0"/>
    <n v="1"/>
    <n v="1"/>
    <d v="2022-03-23T00:00:00"/>
    <x v="872"/>
    <n v="577100"/>
    <n v="42688"/>
    <x v="13"/>
    <s v="cod"/>
    <n v="534412"/>
    <n v="0.92603015075376882"/>
    <x v="0"/>
  </r>
  <r>
    <s v="ODR6859185832w"/>
    <s v="C393928L"/>
    <x v="154"/>
    <s v="P520691"/>
    <n v="57710"/>
    <n v="1"/>
    <n v="577100"/>
    <n v="0"/>
    <n v="577100"/>
    <n v="1"/>
    <x v="0"/>
    <n v="1"/>
    <n v="1"/>
    <d v="2021-07-18T00:00:00"/>
    <x v="2692"/>
    <n v="577100"/>
    <n v="40948"/>
    <x v="0"/>
    <s v="cod"/>
    <n v="536152"/>
    <n v="0.92904522613065321"/>
    <x v="0"/>
  </r>
  <r>
    <s v="ODR3641794683a"/>
    <s v="C697826L"/>
    <x v="47"/>
    <s v="P480731"/>
    <n v="57710"/>
    <n v="1"/>
    <n v="577100"/>
    <n v="0"/>
    <n v="577100"/>
    <n v="1"/>
    <x v="1"/>
    <n v="0"/>
    <n v="4"/>
    <d v="2021-09-01T00:00:00"/>
    <x v="2693"/>
    <n v="577100"/>
    <n v="43848"/>
    <x v="12"/>
    <s v="Payaxis"/>
    <n v="533252"/>
    <n v="0.9240201005025126"/>
    <x v="0"/>
  </r>
  <r>
    <s v="ODR3791962689r"/>
    <s v="C543214L"/>
    <x v="381"/>
    <s v="P183926"/>
    <n v="11542"/>
    <n v="5"/>
    <n v="577100"/>
    <n v="0"/>
    <n v="577100"/>
    <n v="1"/>
    <x v="0"/>
    <n v="1"/>
    <n v="1"/>
    <d v="2022-04-20T00:00:00"/>
    <x v="2694"/>
    <n v="115420"/>
    <n v="9686"/>
    <x v="5"/>
    <s v="cod"/>
    <n v="528670"/>
    <n v="0.91608040201005025"/>
    <x v="0"/>
  </r>
  <r>
    <s v="ODR4836206966e"/>
    <s v="C206078L"/>
    <x v="215"/>
    <s v="P798444"/>
    <n v="57632"/>
    <n v="1"/>
    <n v="576317"/>
    <n v="0"/>
    <n v="576317"/>
    <n v="1"/>
    <x v="0"/>
    <n v="0"/>
    <n v="1"/>
    <d v="2022-01-11T00:00:00"/>
    <x v="2695"/>
    <n v="576317"/>
    <n v="46052"/>
    <x v="14"/>
    <s v="cod"/>
    <n v="530265"/>
    <n v="0.92009258793337689"/>
    <x v="0"/>
  </r>
  <r>
    <s v="ODR2875065946i"/>
    <s v="C507403L"/>
    <x v="152"/>
    <s v="P207734"/>
    <n v="57420"/>
    <n v="1"/>
    <n v="574200"/>
    <n v="0"/>
    <n v="574200"/>
    <n v="1"/>
    <x v="0"/>
    <n v="1"/>
    <n v="1"/>
    <d v="2021-07-22T00:00:00"/>
    <x v="2696"/>
    <n v="574200"/>
    <n v="50518"/>
    <x v="14"/>
    <s v="cod"/>
    <n v="523682"/>
    <n v="0.91202020202020206"/>
    <x v="0"/>
  </r>
  <r>
    <s v="ODR1664608194w"/>
    <s v="C481253L"/>
    <x v="371"/>
    <s v="P207734"/>
    <n v="57420"/>
    <n v="1"/>
    <n v="574200"/>
    <n v="0"/>
    <n v="574200"/>
    <n v="1"/>
    <x v="0"/>
    <n v="1"/>
    <n v="1"/>
    <d v="2021-07-26T00:00:00"/>
    <x v="2696"/>
    <n v="574200"/>
    <n v="50518"/>
    <x v="14"/>
    <s v="cod"/>
    <n v="523682"/>
    <n v="0.91202020202020206"/>
    <x v="0"/>
  </r>
  <r>
    <s v="ODR4354178059w"/>
    <s v="C571966L"/>
    <x v="81"/>
    <s v="P207734"/>
    <n v="57420"/>
    <n v="1"/>
    <n v="574200"/>
    <n v="0"/>
    <n v="574200"/>
    <n v="1"/>
    <x v="0"/>
    <n v="1"/>
    <n v="1"/>
    <d v="2021-07-08T00:00:00"/>
    <x v="2696"/>
    <n v="574200"/>
    <n v="50518"/>
    <x v="14"/>
    <s v="cod"/>
    <n v="523682"/>
    <n v="0.91202020202020206"/>
    <x v="0"/>
  </r>
  <r>
    <s v="ODR1903077984a"/>
    <s v="C164245L"/>
    <x v="371"/>
    <s v="P203051"/>
    <n v="57420"/>
    <n v="1"/>
    <n v="574200"/>
    <n v="0"/>
    <n v="574200"/>
    <n v="1"/>
    <x v="0"/>
    <n v="1"/>
    <n v="1"/>
    <d v="2021-08-14T00:00:00"/>
    <x v="2697"/>
    <n v="574200"/>
    <n v="34452"/>
    <x v="0"/>
    <s v="cod"/>
    <n v="539748"/>
    <n v="0.94"/>
    <x v="0"/>
  </r>
  <r>
    <s v="ODR3160986827y"/>
    <s v="C321799L"/>
    <x v="219"/>
    <s v="P288030"/>
    <n v="57420"/>
    <n v="1"/>
    <n v="574200"/>
    <n v="0"/>
    <n v="574200"/>
    <n v="1"/>
    <x v="0"/>
    <n v="1"/>
    <n v="1"/>
    <d v="2021-10-10T00:00:00"/>
    <x v="2199"/>
    <n v="574200"/>
    <n v="49938"/>
    <x v="0"/>
    <s v="cod"/>
    <n v="524262"/>
    <n v="0.91303030303030308"/>
    <x v="0"/>
  </r>
  <r>
    <s v="ODR1828878554p"/>
    <s v="C654035L"/>
    <x v="163"/>
    <s v="P951249"/>
    <n v="28710"/>
    <n v="2"/>
    <n v="574200"/>
    <n v="0"/>
    <n v="574200"/>
    <n v="1"/>
    <x v="1"/>
    <n v="0"/>
    <n v="8"/>
    <d v="2021-07-08T00:00:00"/>
    <x v="2698"/>
    <n v="287100"/>
    <n v="24650"/>
    <x v="11"/>
    <s v="ublcreditcard"/>
    <n v="524900"/>
    <n v="0.91414141414141414"/>
    <x v="0"/>
  </r>
  <r>
    <s v="ODR8331237978p"/>
    <s v="C682748L"/>
    <x v="370"/>
    <s v="P887380"/>
    <n v="19140"/>
    <n v="3"/>
    <n v="574200"/>
    <n v="0"/>
    <n v="574200"/>
    <n v="1"/>
    <x v="0"/>
    <n v="1"/>
    <n v="1"/>
    <d v="2021-07-06T00:00:00"/>
    <x v="846"/>
    <n v="191400"/>
    <n v="17226"/>
    <x v="11"/>
    <s v="cod"/>
    <n v="522522"/>
    <n v="0.91"/>
    <x v="0"/>
  </r>
  <r>
    <s v="ODR7781434289g"/>
    <s v="C864902L"/>
    <x v="220"/>
    <s v="P904517"/>
    <n v="19140"/>
    <n v="3"/>
    <n v="574200"/>
    <n v="0"/>
    <n v="574200"/>
    <n v="1"/>
    <x v="0"/>
    <n v="1"/>
    <n v="1"/>
    <d v="2021-08-11T00:00:00"/>
    <x v="2699"/>
    <n v="191400"/>
    <n v="11658"/>
    <x v="11"/>
    <s v="cod"/>
    <n v="539226"/>
    <n v="0.93909090909090909"/>
    <x v="0"/>
  </r>
  <r>
    <s v="ODR6979874097w"/>
    <s v="C875936L"/>
    <x v="233"/>
    <s v="P866480"/>
    <n v="28710"/>
    <n v="2"/>
    <n v="574200"/>
    <n v="0"/>
    <n v="574200"/>
    <n v="1"/>
    <x v="1"/>
    <n v="0"/>
    <n v="4"/>
    <d v="2021-10-07T00:00:00"/>
    <x v="2700"/>
    <n v="304500"/>
    <n v="21576"/>
    <x v="11"/>
    <s v="Payaxis"/>
    <n v="531048"/>
    <n v="0.92484848484848481"/>
    <x v="0"/>
  </r>
  <r>
    <s v="ODR2563110334p"/>
    <s v="C136681L"/>
    <x v="359"/>
    <s v="P568444"/>
    <n v="19140"/>
    <n v="3"/>
    <n v="574200"/>
    <n v="0"/>
    <n v="574200"/>
    <n v="1"/>
    <x v="0"/>
    <n v="1"/>
    <n v="1"/>
    <d v="2021-07-24T00:00:00"/>
    <x v="1799"/>
    <n v="174000"/>
    <n v="15660"/>
    <x v="11"/>
    <s v="cod"/>
    <n v="527220"/>
    <n v="0.91818181818181821"/>
    <x v="0"/>
  </r>
  <r>
    <s v="ODR6092092939s"/>
    <s v="C862888L"/>
    <x v="104"/>
    <s v="P274768"/>
    <n v="9570"/>
    <n v="6"/>
    <n v="574200"/>
    <n v="0"/>
    <n v="574200"/>
    <n v="1"/>
    <x v="0"/>
    <n v="0"/>
    <n v="1"/>
    <d v="2022-08-19T00:00:00"/>
    <x v="173"/>
    <n v="95700"/>
    <n v="6090"/>
    <x v="11"/>
    <s v="cod"/>
    <n v="537660"/>
    <n v="0.9363636363636364"/>
    <x v="0"/>
  </r>
  <r>
    <s v="ODR9771210518f"/>
    <s v="C903849L"/>
    <x v="129"/>
    <s v="P887380"/>
    <n v="19140"/>
    <n v="3"/>
    <n v="574200"/>
    <n v="0"/>
    <n v="574200"/>
    <n v="1"/>
    <x v="0"/>
    <n v="1"/>
    <n v="1"/>
    <d v="2022-01-07T00:00:00"/>
    <x v="846"/>
    <n v="191400"/>
    <n v="17226"/>
    <x v="11"/>
    <s v="cod"/>
    <n v="522522"/>
    <n v="0.91"/>
    <x v="0"/>
  </r>
  <r>
    <s v="ODR6586919690y"/>
    <s v="C699194L"/>
    <x v="403"/>
    <s v="P549626"/>
    <n v="57072"/>
    <n v="1"/>
    <n v="570720"/>
    <n v="0"/>
    <n v="570720"/>
    <n v="1"/>
    <x v="1"/>
    <n v="0"/>
    <n v="9"/>
    <d v="2021-09-12T00:00:00"/>
    <x v="2701"/>
    <n v="570720"/>
    <n v="38222"/>
    <x v="14"/>
    <s v="mygateway"/>
    <n v="532498"/>
    <n v="0.9330284552845528"/>
    <x v="0"/>
  </r>
  <r>
    <s v="ODR4080483806e"/>
    <s v="C844769L"/>
    <x v="213"/>
    <s v="P702492"/>
    <n v="28420"/>
    <n v="2"/>
    <n v="568400"/>
    <n v="0"/>
    <n v="568400"/>
    <n v="1"/>
    <x v="0"/>
    <n v="1"/>
    <n v="1"/>
    <d v="2022-01-25T00:00:00"/>
    <x v="2702"/>
    <n v="226200"/>
    <n v="16472"/>
    <x v="14"/>
    <s v="cod"/>
    <n v="535456"/>
    <n v="0.94204081632653058"/>
    <x v="0"/>
  </r>
  <r>
    <s v="ODR3323787837s"/>
    <s v="C858876L"/>
    <x v="148"/>
    <s v="P861739"/>
    <n v="56840"/>
    <n v="1"/>
    <n v="568400"/>
    <n v="0"/>
    <n v="568400"/>
    <n v="1"/>
    <x v="0"/>
    <n v="1"/>
    <n v="1"/>
    <d v="2022-01-03T00:00:00"/>
    <x v="2703"/>
    <n v="568400"/>
    <n v="47734"/>
    <x v="0"/>
    <s v="cod"/>
    <n v="520666"/>
    <n v="0.91602040816326535"/>
    <x v="0"/>
  </r>
  <r>
    <s v="ODR4384578117k"/>
    <s v="C465936L"/>
    <x v="270"/>
    <s v="P572291"/>
    <n v="56840"/>
    <n v="1"/>
    <n v="568400"/>
    <n v="0"/>
    <n v="568400"/>
    <n v="1"/>
    <x v="0"/>
    <n v="1"/>
    <n v="1"/>
    <d v="2022-01-01T00:00:00"/>
    <x v="2704"/>
    <n v="568400"/>
    <n v="43152"/>
    <x v="0"/>
    <s v="cod"/>
    <n v="525248"/>
    <n v="0.9240816326530612"/>
    <x v="0"/>
  </r>
  <r>
    <s v="ODR7688940580m"/>
    <s v="C852575L"/>
    <x v="204"/>
    <s v="P176539"/>
    <n v="56840"/>
    <n v="1"/>
    <n v="568400"/>
    <n v="0"/>
    <n v="568400"/>
    <n v="1"/>
    <x v="0"/>
    <n v="1"/>
    <n v="1"/>
    <d v="2021-11-04T00:00:00"/>
    <x v="2705"/>
    <n v="568400"/>
    <n v="49416"/>
    <x v="12"/>
    <s v="cod"/>
    <n v="518984"/>
    <n v="0.91306122448979588"/>
    <x v="0"/>
  </r>
  <r>
    <s v="ODR7165091157l"/>
    <s v="C688551L"/>
    <x v="389"/>
    <s v="P682701"/>
    <n v="28420"/>
    <n v="2"/>
    <n v="568400"/>
    <n v="0"/>
    <n v="568400"/>
    <n v="1"/>
    <x v="0"/>
    <n v="1"/>
    <n v="1"/>
    <d v="2021-07-01T00:00:00"/>
    <x v="2706"/>
    <n v="284200"/>
    <n v="22446"/>
    <x v="12"/>
    <s v="cod"/>
    <n v="523508"/>
    <n v="0.92102040816326536"/>
    <x v="0"/>
  </r>
  <r>
    <s v="ODR3917720642b"/>
    <s v="C854145L"/>
    <x v="192"/>
    <s v="P176539"/>
    <n v="56840"/>
    <n v="1"/>
    <n v="568400"/>
    <n v="0"/>
    <n v="568400"/>
    <n v="1"/>
    <x v="0"/>
    <n v="1"/>
    <n v="1"/>
    <d v="2021-07-19T00:00:00"/>
    <x v="2705"/>
    <n v="568400"/>
    <n v="49416"/>
    <x v="12"/>
    <s v="cod"/>
    <n v="518984"/>
    <n v="0.91306122448979588"/>
    <x v="0"/>
  </r>
  <r>
    <s v="ODR6649219026b"/>
    <s v="C980464L"/>
    <x v="57"/>
    <s v="P162593"/>
    <n v="28420"/>
    <n v="2"/>
    <n v="568400"/>
    <n v="0"/>
    <n v="568400"/>
    <n v="1"/>
    <x v="0"/>
    <n v="1"/>
    <n v="1"/>
    <d v="2021-08-07T00:00:00"/>
    <x v="1902"/>
    <n v="330600"/>
    <n v="20126"/>
    <x v="11"/>
    <s v="cod"/>
    <n v="528148"/>
    <n v="0.92918367346938779"/>
    <x v="0"/>
  </r>
  <r>
    <s v="ODR5397319521x"/>
    <s v="C200115L"/>
    <x v="82"/>
    <s v="P924281"/>
    <n v="56724"/>
    <n v="1"/>
    <n v="567240"/>
    <n v="0"/>
    <n v="567240"/>
    <n v="1"/>
    <x v="0"/>
    <n v="0"/>
    <n v="1"/>
    <d v="2021-07-12T00:00:00"/>
    <x v="2707"/>
    <n v="567240"/>
    <n v="48198"/>
    <x v="14"/>
    <s v="cod"/>
    <n v="519042"/>
    <n v="0.91503067484662581"/>
    <x v="0"/>
  </r>
  <r>
    <s v="ODR8978941929g"/>
    <s v="C367827L"/>
    <x v="269"/>
    <s v="P990389"/>
    <n v="56550"/>
    <n v="1"/>
    <n v="565500"/>
    <n v="0"/>
    <n v="565500"/>
    <n v="1"/>
    <x v="0"/>
    <n v="1"/>
    <n v="1"/>
    <d v="2022-01-13T00:00:00"/>
    <x v="2708"/>
    <n v="565500"/>
    <n v="38454"/>
    <x v="8"/>
    <s v="cod"/>
    <n v="527046"/>
    <n v="0.93200000000000005"/>
    <x v="0"/>
  </r>
  <r>
    <s v="ODR5388176410w"/>
    <s v="C921228L"/>
    <x v="202"/>
    <s v="P141587"/>
    <n v="56550"/>
    <n v="1"/>
    <n v="565500"/>
    <n v="0"/>
    <n v="565500"/>
    <n v="1"/>
    <x v="0"/>
    <n v="0"/>
    <n v="1"/>
    <d v="2022-01-02T00:00:00"/>
    <x v="2709"/>
    <n v="565500"/>
    <n v="50286"/>
    <x v="12"/>
    <s v="cod"/>
    <n v="515214"/>
    <n v="0.91107692307692312"/>
    <x v="0"/>
  </r>
  <r>
    <s v="ODR5538758605t"/>
    <s v="C164613L"/>
    <x v="238"/>
    <s v="P427880"/>
    <n v="56550"/>
    <n v="1"/>
    <n v="565500"/>
    <n v="0"/>
    <n v="565500"/>
    <n v="1"/>
    <x v="0"/>
    <n v="1"/>
    <n v="1"/>
    <d v="2021-08-03T00:00:00"/>
    <x v="2710"/>
    <n v="606100"/>
    <n v="49648"/>
    <x v="11"/>
    <s v="cod"/>
    <n v="515852"/>
    <n v="0.91220512820512822"/>
    <x v="0"/>
  </r>
  <r>
    <s v="ODR1627496660o"/>
    <s v="C527307L"/>
    <x v="303"/>
    <s v="P490465"/>
    <n v="56550"/>
    <n v="1"/>
    <n v="565500"/>
    <n v="0"/>
    <n v="565500"/>
    <n v="1"/>
    <x v="0"/>
    <n v="0"/>
    <n v="4"/>
    <d v="2021-10-04T00:00:00"/>
    <x v="1887"/>
    <n v="565500"/>
    <n v="49764"/>
    <x v="11"/>
    <s v="Payaxis"/>
    <n v="515736"/>
    <n v="0.91200000000000003"/>
    <x v="0"/>
  </r>
  <r>
    <s v="ODR1651432264f"/>
    <s v="C931355L"/>
    <x v="149"/>
    <s v="P490465"/>
    <n v="56550"/>
    <n v="1"/>
    <n v="565500"/>
    <n v="0"/>
    <n v="565500"/>
    <n v="1"/>
    <x v="1"/>
    <n v="0"/>
    <n v="1"/>
    <d v="2021-10-15T00:00:00"/>
    <x v="1887"/>
    <n v="565500"/>
    <n v="49764"/>
    <x v="11"/>
    <s v="cod"/>
    <n v="515736"/>
    <n v="0.91200000000000003"/>
    <x v="0"/>
  </r>
  <r>
    <s v="ODR5377747380h"/>
    <s v="C506838L"/>
    <x v="150"/>
    <s v="P490465"/>
    <n v="56550"/>
    <n v="1"/>
    <n v="565500"/>
    <n v="0"/>
    <n v="565500"/>
    <n v="1"/>
    <x v="1"/>
    <n v="0"/>
    <n v="2"/>
    <d v="2022-01-08T00:00:00"/>
    <x v="1887"/>
    <n v="565500"/>
    <n v="49764"/>
    <x v="11"/>
    <s v="jazzvoucher"/>
    <n v="515736"/>
    <n v="0.91200000000000003"/>
    <x v="0"/>
  </r>
  <r>
    <s v="ODR4131201848f"/>
    <s v="C325626L"/>
    <x v="251"/>
    <s v="P595952"/>
    <n v="56028"/>
    <n v="1"/>
    <n v="560280"/>
    <n v="0"/>
    <n v="560280"/>
    <n v="1"/>
    <x v="0"/>
    <n v="1"/>
    <n v="1"/>
    <d v="2022-01-04T00:00:00"/>
    <x v="2711"/>
    <n v="574200"/>
    <n v="41876"/>
    <x v="3"/>
    <s v="cod"/>
    <n v="518404"/>
    <n v="0.92525879917184262"/>
    <x v="0"/>
  </r>
  <r>
    <s v="ODR8692298691r"/>
    <s v="C738132L"/>
    <x v="386"/>
    <s v="P865636"/>
    <n v="27840"/>
    <n v="2"/>
    <n v="556800"/>
    <n v="0"/>
    <n v="556800"/>
    <n v="1"/>
    <x v="0"/>
    <n v="0"/>
    <n v="1"/>
    <d v="2021-11-23T00:00:00"/>
    <x v="2712"/>
    <n v="278400"/>
    <n v="16936"/>
    <x v="8"/>
    <s v="cod"/>
    <n v="522928"/>
    <n v="0.93916666666666671"/>
    <x v="0"/>
  </r>
  <r>
    <s v="ODR6876745504c"/>
    <s v="C919212L"/>
    <x v="377"/>
    <s v="P797356"/>
    <n v="55680"/>
    <n v="1"/>
    <n v="556800"/>
    <n v="0"/>
    <n v="556800"/>
    <n v="1"/>
    <x v="0"/>
    <n v="1"/>
    <n v="1"/>
    <d v="2021-07-24T00:00:00"/>
    <x v="2713"/>
    <n v="556800"/>
    <n v="48430"/>
    <x v="0"/>
    <s v="cod"/>
    <n v="508370"/>
    <n v="0.91302083333333328"/>
    <x v="0"/>
  </r>
  <r>
    <s v="ODR9956205447j"/>
    <s v="C604713L"/>
    <x v="119"/>
    <s v="P830153"/>
    <n v="27840"/>
    <n v="2"/>
    <n v="556800"/>
    <n v="0"/>
    <n v="556800"/>
    <n v="1"/>
    <x v="0"/>
    <n v="1"/>
    <n v="1"/>
    <d v="2022-07-09T00:00:00"/>
    <x v="2714"/>
    <n v="278400"/>
    <n v="19488"/>
    <x v="12"/>
    <s v="cod"/>
    <n v="517824"/>
    <n v="0.93"/>
    <x v="0"/>
  </r>
  <r>
    <s v="ODR9021810077i"/>
    <s v="C739066L"/>
    <x v="100"/>
    <s v="P816776"/>
    <n v="55680"/>
    <n v="1"/>
    <n v="556800"/>
    <n v="0"/>
    <n v="556800"/>
    <n v="1"/>
    <x v="0"/>
    <n v="1"/>
    <n v="1"/>
    <d v="2021-08-15T00:00:00"/>
    <x v="209"/>
    <n v="580000"/>
    <n v="38280"/>
    <x v="12"/>
    <s v="cod"/>
    <n v="518520"/>
    <n v="0.93125000000000002"/>
    <x v="0"/>
  </r>
  <r>
    <s v="ODR8706467211a"/>
    <s v="C481682L"/>
    <x v="235"/>
    <s v="P568444"/>
    <n v="18560"/>
    <n v="3"/>
    <n v="556800"/>
    <n v="0"/>
    <n v="556800"/>
    <n v="1"/>
    <x v="0"/>
    <n v="1"/>
    <n v="1"/>
    <d v="2021-09-07T00:00:00"/>
    <x v="1799"/>
    <n v="174000"/>
    <n v="15660"/>
    <x v="11"/>
    <s v="cod"/>
    <n v="509820"/>
    <n v="0.91562500000000002"/>
    <x v="0"/>
  </r>
  <r>
    <s v="ODR4411240255s"/>
    <s v="C768131L"/>
    <x v="79"/>
    <s v="P667515"/>
    <n v="55390"/>
    <n v="1"/>
    <n v="553900"/>
    <n v="0"/>
    <n v="553900"/>
    <n v="1"/>
    <x v="0"/>
    <n v="1"/>
    <n v="1"/>
    <d v="2021-12-25T00:00:00"/>
    <x v="2715"/>
    <n v="553900"/>
    <n v="42050"/>
    <x v="0"/>
    <s v="cod"/>
    <n v="511850"/>
    <n v="0.9240837696335078"/>
    <x v="0"/>
  </r>
  <r>
    <s v="ODR8346043900l"/>
    <s v="C302826L"/>
    <x v="394"/>
    <s v="P914124"/>
    <n v="55216"/>
    <n v="1"/>
    <n v="552160"/>
    <n v="0"/>
    <n v="552160"/>
    <n v="1"/>
    <x v="0"/>
    <n v="0"/>
    <n v="1"/>
    <d v="2022-07-20T00:00:00"/>
    <x v="2716"/>
    <n v="552160"/>
    <n v="40832"/>
    <x v="8"/>
    <s v="cod"/>
    <n v="511328"/>
    <n v="0.92605042016806727"/>
    <x v="0"/>
  </r>
  <r>
    <s v="ODR4661991646d"/>
    <s v="C525405L"/>
    <x v="42"/>
    <s v="P894509"/>
    <n v="55100"/>
    <n v="1"/>
    <n v="551000"/>
    <n v="0"/>
    <n v="551000"/>
    <n v="1"/>
    <x v="0"/>
    <n v="1"/>
    <n v="1"/>
    <d v="2021-07-24T00:00:00"/>
    <x v="2717"/>
    <n v="551000"/>
    <n v="47908"/>
    <x v="13"/>
    <s v="cod"/>
    <n v="503092"/>
    <n v="0.91305263157894734"/>
    <x v="0"/>
  </r>
  <r>
    <s v="ODR1519663863q"/>
    <s v="C270876L"/>
    <x v="340"/>
    <s v="P894509"/>
    <n v="55100"/>
    <n v="1"/>
    <n v="551000"/>
    <n v="0"/>
    <n v="551000"/>
    <n v="1"/>
    <x v="0"/>
    <n v="0"/>
    <n v="1"/>
    <d v="2022-02-15T00:00:00"/>
    <x v="2717"/>
    <n v="551000"/>
    <n v="47908"/>
    <x v="13"/>
    <s v="cod"/>
    <n v="503092"/>
    <n v="0.91305263157894734"/>
    <x v="0"/>
  </r>
  <r>
    <s v="ODR4755070297k"/>
    <s v="C637916L"/>
    <x v="268"/>
    <s v="P894509"/>
    <n v="55100"/>
    <n v="1"/>
    <n v="551000"/>
    <n v="0"/>
    <n v="551000"/>
    <n v="1"/>
    <x v="0"/>
    <n v="1"/>
    <n v="1"/>
    <d v="2022-01-09T00:00:00"/>
    <x v="2717"/>
    <n v="551000"/>
    <n v="47908"/>
    <x v="13"/>
    <s v="cod"/>
    <n v="503092"/>
    <n v="0.91305263157894734"/>
    <x v="0"/>
  </r>
  <r>
    <s v="ODR2706390519q"/>
    <s v="C279591L"/>
    <x v="301"/>
    <s v="P914247"/>
    <n v="55100"/>
    <n v="1"/>
    <n v="551000"/>
    <n v="0"/>
    <n v="551000"/>
    <n v="1"/>
    <x v="0"/>
    <n v="0"/>
    <n v="1"/>
    <d v="2022-06-02T00:00:00"/>
    <x v="2718"/>
    <n v="551000"/>
    <n v="41296"/>
    <x v="13"/>
    <s v="cod"/>
    <n v="509704"/>
    <n v="0.92505263157894735"/>
    <x v="0"/>
  </r>
  <r>
    <s v="ODR2455157441g"/>
    <s v="C814229L"/>
    <x v="177"/>
    <s v="P156208"/>
    <n v="55100"/>
    <n v="1"/>
    <n v="551000"/>
    <n v="0"/>
    <n v="551000"/>
    <n v="1"/>
    <x v="0"/>
    <n v="1"/>
    <n v="1"/>
    <d v="2021-07-13T00:00:00"/>
    <x v="2719"/>
    <n v="551000"/>
    <n v="33582"/>
    <x v="12"/>
    <s v="cod"/>
    <n v="517418"/>
    <n v="0.93905263157894736"/>
    <x v="0"/>
  </r>
  <r>
    <s v="ODR1545435169t"/>
    <s v="C198982L"/>
    <x v="115"/>
    <s v="P156208"/>
    <n v="55100"/>
    <n v="1"/>
    <n v="551000"/>
    <n v="0"/>
    <n v="551000"/>
    <n v="1"/>
    <x v="0"/>
    <n v="1"/>
    <n v="1"/>
    <d v="2021-09-24T00:00:00"/>
    <x v="2719"/>
    <n v="551000"/>
    <n v="33582"/>
    <x v="12"/>
    <s v="cod"/>
    <n v="517418"/>
    <n v="0.93905263157894736"/>
    <x v="0"/>
  </r>
  <r>
    <s v="ODR4648021628j"/>
    <s v="C423535L"/>
    <x v="356"/>
    <s v="P379281"/>
    <n v="11020"/>
    <n v="5"/>
    <n v="551000"/>
    <n v="0"/>
    <n v="551000"/>
    <n v="1"/>
    <x v="0"/>
    <n v="1"/>
    <n v="1"/>
    <d v="2021-08-28T00:00:00"/>
    <x v="2720"/>
    <n v="110200"/>
    <n v="9570"/>
    <x v="5"/>
    <s v="cod"/>
    <n v="503150"/>
    <n v="0.91315789473684206"/>
    <x v="0"/>
  </r>
  <r>
    <s v="ODR5011317026s"/>
    <s v="C164603L"/>
    <x v="141"/>
    <s v="P777907"/>
    <n v="55042"/>
    <n v="1"/>
    <n v="550420"/>
    <n v="0"/>
    <n v="550420"/>
    <n v="1"/>
    <x v="0"/>
    <n v="1"/>
    <n v="1"/>
    <d v="2022-04-22T00:00:00"/>
    <x v="2721"/>
    <n v="464000"/>
    <n v="35728"/>
    <x v="11"/>
    <s v="cod"/>
    <n v="514692"/>
    <n v="0.93508956796628029"/>
    <x v="0"/>
  </r>
  <r>
    <s v="ODR5196922962l"/>
    <s v="C745528L"/>
    <x v="217"/>
    <s v="P404236"/>
    <n v="54984"/>
    <n v="1"/>
    <n v="549840"/>
    <n v="0"/>
    <n v="549840"/>
    <n v="1"/>
    <x v="1"/>
    <n v="0"/>
    <n v="5"/>
    <d v="2022-03-05T00:00:00"/>
    <x v="2722"/>
    <n v="530700"/>
    <n v="39266"/>
    <x v="5"/>
    <s v="jazzwallet"/>
    <n v="510574"/>
    <n v="0.92858649789029535"/>
    <x v="0"/>
  </r>
  <r>
    <s v="ODR1571158759a"/>
    <s v="C821190L"/>
    <x v="298"/>
    <s v="P589810"/>
    <n v="54810"/>
    <n v="1"/>
    <n v="548100"/>
    <n v="0"/>
    <n v="548100"/>
    <n v="1"/>
    <x v="0"/>
    <n v="1"/>
    <n v="1"/>
    <d v="2022-02-02T00:00:00"/>
    <x v="2723"/>
    <n v="548100"/>
    <n v="36714"/>
    <x v="8"/>
    <s v="cod"/>
    <n v="511386"/>
    <n v="0.93301587301587297"/>
    <x v="0"/>
  </r>
  <r>
    <s v="ODR7955113123g"/>
    <s v="C343034L"/>
    <x v="181"/>
    <s v="P999338"/>
    <n v="54810"/>
    <n v="1"/>
    <n v="548100"/>
    <n v="0"/>
    <n v="548100"/>
    <n v="1"/>
    <x v="0"/>
    <n v="1"/>
    <n v="1"/>
    <d v="2021-09-03T00:00:00"/>
    <x v="2724"/>
    <n v="548100"/>
    <n v="34510"/>
    <x v="12"/>
    <s v="cod"/>
    <n v="513590"/>
    <n v="0.937037037037037"/>
    <x v="0"/>
  </r>
  <r>
    <s v="ODR5065148051m"/>
    <s v="C227184L"/>
    <x v="399"/>
    <s v="P359151"/>
    <n v="54520"/>
    <n v="1"/>
    <n v="545200"/>
    <n v="0"/>
    <n v="545200"/>
    <n v="1"/>
    <x v="1"/>
    <n v="0"/>
    <n v="9"/>
    <d v="2021-08-02T00:00:00"/>
    <x v="1906"/>
    <n v="545200"/>
    <n v="43616"/>
    <x v="11"/>
    <s v="mygateway"/>
    <n v="501584"/>
    <n v="0.92"/>
    <x v="0"/>
  </r>
  <r>
    <s v="ODR5816431950d"/>
    <s v="C164613L"/>
    <x v="181"/>
    <s v="P359151"/>
    <n v="54520"/>
    <n v="1"/>
    <n v="545200"/>
    <n v="0"/>
    <n v="545200"/>
    <n v="1"/>
    <x v="0"/>
    <n v="1"/>
    <n v="1"/>
    <d v="2021-08-03T00:00:00"/>
    <x v="1906"/>
    <n v="545200"/>
    <n v="43616"/>
    <x v="11"/>
    <s v="cod"/>
    <n v="501584"/>
    <n v="0.92"/>
    <x v="0"/>
  </r>
  <r>
    <s v="ODR9177311945v"/>
    <s v="C268503L"/>
    <x v="200"/>
    <s v="P359151"/>
    <n v="54520"/>
    <n v="1"/>
    <n v="545200"/>
    <n v="0"/>
    <n v="545200"/>
    <n v="1"/>
    <x v="0"/>
    <n v="1"/>
    <n v="1"/>
    <d v="2021-09-14T00:00:00"/>
    <x v="1906"/>
    <n v="545200"/>
    <n v="43616"/>
    <x v="11"/>
    <s v="cod"/>
    <n v="501584"/>
    <n v="0.92"/>
    <x v="0"/>
  </r>
  <r>
    <s v="ODR1478487888d"/>
    <s v="C807422L"/>
    <x v="226"/>
    <s v="P359151"/>
    <n v="54404"/>
    <n v="1"/>
    <n v="544040"/>
    <n v="0"/>
    <n v="544040"/>
    <n v="1"/>
    <x v="0"/>
    <n v="0"/>
    <n v="4"/>
    <d v="2021-11-22T00:00:00"/>
    <x v="1906"/>
    <n v="545200"/>
    <n v="43616"/>
    <x v="11"/>
    <s v="Payaxis"/>
    <n v="500424"/>
    <n v="0.91982942430703629"/>
    <x v="0"/>
  </r>
  <r>
    <s v="ODR1437188507f"/>
    <s v="C247150L"/>
    <x v="27"/>
    <s v="P215115"/>
    <n v="54404"/>
    <n v="1"/>
    <n v="544040"/>
    <n v="0"/>
    <n v="544040"/>
    <n v="1"/>
    <x v="1"/>
    <n v="0"/>
    <n v="1"/>
    <d v="2021-07-05T00:00:00"/>
    <x v="2229"/>
    <n v="544040"/>
    <n v="36424"/>
    <x v="11"/>
    <s v="cod"/>
    <n v="507616"/>
    <n v="0.9330490405117271"/>
    <x v="0"/>
  </r>
  <r>
    <s v="ODR6949590440w"/>
    <s v="C641017L"/>
    <x v="331"/>
    <s v="P215115"/>
    <n v="54404"/>
    <n v="1"/>
    <n v="544040"/>
    <n v="0"/>
    <n v="544040"/>
    <n v="1"/>
    <x v="0"/>
    <n v="1"/>
    <n v="1"/>
    <d v="2022-06-26T00:00:00"/>
    <x v="2229"/>
    <n v="544040"/>
    <n v="36424"/>
    <x v="11"/>
    <s v="cod"/>
    <n v="507616"/>
    <n v="0.9330490405117271"/>
    <x v="0"/>
  </r>
  <r>
    <s v="ODR1527811466s"/>
    <s v="C986391L"/>
    <x v="63"/>
    <s v="P215115"/>
    <n v="54404"/>
    <n v="1"/>
    <n v="544040"/>
    <n v="0"/>
    <n v="544040"/>
    <n v="1"/>
    <x v="1"/>
    <n v="0"/>
    <n v="4"/>
    <d v="2021-09-28T00:00:00"/>
    <x v="2229"/>
    <n v="544040"/>
    <n v="36424"/>
    <x v="11"/>
    <s v="Payaxis"/>
    <n v="507616"/>
    <n v="0.9330490405117271"/>
    <x v="0"/>
  </r>
  <r>
    <s v="ODR7447094616w"/>
    <s v="C976890L"/>
    <x v="106"/>
    <s v="P215115"/>
    <n v="54404"/>
    <n v="1"/>
    <n v="544040"/>
    <n v="0"/>
    <n v="544040"/>
    <n v="1"/>
    <x v="0"/>
    <n v="1"/>
    <n v="1"/>
    <d v="2021-07-22T00:00:00"/>
    <x v="2229"/>
    <n v="544040"/>
    <n v="36424"/>
    <x v="11"/>
    <s v="cod"/>
    <n v="507616"/>
    <n v="0.9330490405117271"/>
    <x v="0"/>
  </r>
  <r>
    <s v="ODR6496714649j"/>
    <s v="C745967L"/>
    <x v="384"/>
    <s v="P488099"/>
    <n v="54288"/>
    <n v="1"/>
    <n v="542880"/>
    <n v="0"/>
    <n v="542880"/>
    <n v="1"/>
    <x v="0"/>
    <n v="1"/>
    <n v="1"/>
    <d v="2021-08-01T00:00:00"/>
    <x v="2725"/>
    <n v="489520"/>
    <n v="43036"/>
    <x v="14"/>
    <s v="cod"/>
    <n v="499844"/>
    <n v="0.92072649572649568"/>
    <x v="0"/>
  </r>
  <r>
    <s v="ODR2063008885o"/>
    <s v="C419203L"/>
    <x v="185"/>
    <s v="P189686"/>
    <n v="54230"/>
    <n v="1"/>
    <n v="542300"/>
    <n v="0"/>
    <n v="542300"/>
    <n v="1"/>
    <x v="0"/>
    <n v="1"/>
    <n v="1"/>
    <d v="2022-03-20T00:00:00"/>
    <x v="2630"/>
    <n v="632200"/>
    <n v="48662"/>
    <x v="12"/>
    <s v="cod"/>
    <n v="493638"/>
    <n v="0.91026737967914439"/>
    <x v="0"/>
  </r>
  <r>
    <s v="ODR4190302416v"/>
    <s v="C642541L"/>
    <x v="139"/>
    <s v="P964018"/>
    <n v="53940"/>
    <n v="1"/>
    <n v="539400"/>
    <n v="0"/>
    <n v="539400"/>
    <n v="1"/>
    <x v="0"/>
    <n v="0"/>
    <n v="1"/>
    <d v="2021-11-13T00:00:00"/>
    <x v="2682"/>
    <n v="579420"/>
    <n v="35322"/>
    <x v="0"/>
    <s v="cod"/>
    <n v="504078"/>
    <n v="0.93451612903225811"/>
    <x v="0"/>
  </r>
  <r>
    <s v="ODR2758682883j"/>
    <s v="C749562L"/>
    <x v="70"/>
    <s v="P964018"/>
    <n v="53940"/>
    <n v="1"/>
    <n v="539400"/>
    <n v="0"/>
    <n v="539400"/>
    <n v="1"/>
    <x v="0"/>
    <n v="0"/>
    <n v="1"/>
    <d v="2021-07-25T00:00:00"/>
    <x v="2682"/>
    <n v="579420"/>
    <n v="35322"/>
    <x v="0"/>
    <s v="cod"/>
    <n v="504078"/>
    <n v="0.93451612903225811"/>
    <x v="0"/>
  </r>
  <r>
    <s v="ODR2275906361v"/>
    <s v="C652012L"/>
    <x v="164"/>
    <s v="P467567"/>
    <n v="53940"/>
    <n v="1"/>
    <n v="539400"/>
    <n v="0"/>
    <n v="539400"/>
    <n v="1"/>
    <x v="0"/>
    <n v="1"/>
    <n v="1"/>
    <d v="2021-08-17T00:00:00"/>
    <x v="2726"/>
    <n v="539400"/>
    <n v="47444"/>
    <x v="12"/>
    <s v="cod"/>
    <n v="491956"/>
    <n v="0.91204301075268812"/>
    <x v="0"/>
  </r>
  <r>
    <s v="ODR4290344798r"/>
    <s v="C599976L"/>
    <x v="151"/>
    <s v="P206488"/>
    <n v="17980"/>
    <n v="3"/>
    <n v="539400"/>
    <n v="0"/>
    <n v="539400"/>
    <n v="1"/>
    <x v="0"/>
    <n v="1"/>
    <n v="1"/>
    <d v="2021-11-26T00:00:00"/>
    <x v="2727"/>
    <n v="168200"/>
    <n v="11252"/>
    <x v="11"/>
    <s v="cod"/>
    <n v="505644"/>
    <n v="0.93741935483870964"/>
    <x v="0"/>
  </r>
  <r>
    <s v="ODR8711187272z"/>
    <s v="C653582L"/>
    <x v="323"/>
    <s v="P242798"/>
    <n v="26970"/>
    <n v="2"/>
    <n v="539400"/>
    <n v="0"/>
    <n v="539400"/>
    <n v="1"/>
    <x v="0"/>
    <n v="1"/>
    <n v="1"/>
    <d v="2021-11-23T00:00:00"/>
    <x v="2728"/>
    <n v="269700"/>
    <n v="17748"/>
    <x v="5"/>
    <s v="cod"/>
    <n v="503904"/>
    <n v="0.93419354838709678"/>
    <x v="0"/>
  </r>
  <r>
    <s v="ODR2769854850p"/>
    <s v="C559662L"/>
    <x v="143"/>
    <s v="P574545"/>
    <n v="53650"/>
    <n v="1"/>
    <n v="536500"/>
    <n v="0"/>
    <n v="536500"/>
    <n v="1"/>
    <x v="0"/>
    <n v="0"/>
    <n v="1"/>
    <d v="2021-07-23T00:00:00"/>
    <x v="2061"/>
    <n v="594500"/>
    <n v="45762"/>
    <x v="11"/>
    <s v="cod"/>
    <n v="490738"/>
    <n v="0.91470270270270271"/>
    <x v="0"/>
  </r>
  <r>
    <s v="ODR9580491215j"/>
    <s v="C953757L"/>
    <x v="109"/>
    <s v="P114419"/>
    <n v="10730"/>
    <n v="5"/>
    <n v="536500"/>
    <n v="0"/>
    <n v="536500"/>
    <n v="1"/>
    <x v="0"/>
    <n v="1"/>
    <n v="1"/>
    <d v="2022-03-22T00:00:00"/>
    <x v="2729"/>
    <n v="107300"/>
    <n v="9396"/>
    <x v="11"/>
    <s v="cod"/>
    <n v="489520"/>
    <n v="0.91243243243243244"/>
    <x v="0"/>
  </r>
  <r>
    <s v="ODR3627164749a"/>
    <s v="C958287L"/>
    <x v="0"/>
    <s v="P996048"/>
    <n v="53360"/>
    <n v="1"/>
    <n v="533600"/>
    <n v="0"/>
    <n v="533600"/>
    <n v="1"/>
    <x v="0"/>
    <n v="0"/>
    <n v="1"/>
    <d v="2021-07-15T00:00:00"/>
    <x v="2730"/>
    <n v="533600"/>
    <n v="46922"/>
    <x v="14"/>
    <s v="cod"/>
    <n v="486678"/>
    <n v="0.91206521739130431"/>
    <x v="0"/>
  </r>
  <r>
    <s v="ODR7841640934t"/>
    <s v="C934101L"/>
    <x v="189"/>
    <s v="P838853"/>
    <n v="53360"/>
    <n v="1"/>
    <n v="533600"/>
    <n v="0"/>
    <n v="533600"/>
    <n v="1"/>
    <x v="0"/>
    <n v="1"/>
    <n v="1"/>
    <d v="2022-01-08T00:00:00"/>
    <x v="2731"/>
    <n v="533600"/>
    <n v="35728"/>
    <x v="0"/>
    <s v="cod"/>
    <n v="497872"/>
    <n v="0.93304347826086953"/>
    <x v="0"/>
  </r>
  <r>
    <s v="ODR3757364565o"/>
    <s v="C770531L"/>
    <x v="180"/>
    <s v="P960973"/>
    <n v="53360"/>
    <n v="1"/>
    <n v="533600"/>
    <n v="0"/>
    <n v="533600"/>
    <n v="1"/>
    <x v="0"/>
    <n v="0"/>
    <n v="1"/>
    <d v="2022-02-27T00:00:00"/>
    <x v="2732"/>
    <n v="533600"/>
    <n v="34684"/>
    <x v="0"/>
    <s v="cod"/>
    <n v="498916"/>
    <n v="0.93500000000000005"/>
    <x v="0"/>
  </r>
  <r>
    <s v="ODR4366919928e"/>
    <s v="C432478L"/>
    <x v="111"/>
    <s v="P223863"/>
    <n v="53360"/>
    <n v="1"/>
    <n v="533600"/>
    <n v="0"/>
    <n v="533600"/>
    <n v="1"/>
    <x v="0"/>
    <n v="0"/>
    <n v="1"/>
    <d v="2022-02-02T00:00:00"/>
    <x v="2733"/>
    <n v="533600"/>
    <n v="37874"/>
    <x v="0"/>
    <s v="cod"/>
    <n v="495726"/>
    <n v="0.92902173913043473"/>
    <x v="0"/>
  </r>
  <r>
    <s v="ODR5304561432z"/>
    <s v="C734229L"/>
    <x v="109"/>
    <s v="P222999"/>
    <n v="53360"/>
    <n v="1"/>
    <n v="533600"/>
    <n v="0"/>
    <n v="533600"/>
    <n v="1"/>
    <x v="0"/>
    <n v="1"/>
    <n v="1"/>
    <d v="2021-07-25T00:00:00"/>
    <x v="2734"/>
    <n v="426880"/>
    <n v="30682"/>
    <x v="0"/>
    <s v="cod"/>
    <n v="502918"/>
    <n v="0.9425"/>
    <x v="0"/>
  </r>
  <r>
    <s v="ODR3391383668v"/>
    <s v="C525405L"/>
    <x v="111"/>
    <s v="P640891"/>
    <n v="53360"/>
    <n v="1"/>
    <n v="533600"/>
    <n v="0"/>
    <n v="533600"/>
    <n v="1"/>
    <x v="0"/>
    <n v="1"/>
    <n v="1"/>
    <d v="2021-07-24T00:00:00"/>
    <x v="2735"/>
    <n v="533600"/>
    <n v="36250"/>
    <x v="12"/>
    <s v="cod"/>
    <n v="497350"/>
    <n v="0.93206521739130432"/>
    <x v="0"/>
  </r>
  <r>
    <s v="ODR4293517375p"/>
    <s v="C908694L"/>
    <x v="316"/>
    <s v="P965987"/>
    <n v="26680"/>
    <n v="2"/>
    <n v="533600"/>
    <n v="0"/>
    <n v="533600"/>
    <n v="1"/>
    <x v="0"/>
    <n v="1"/>
    <n v="1"/>
    <d v="2021-08-10T00:00:00"/>
    <x v="147"/>
    <n v="266800"/>
    <n v="18908"/>
    <x v="11"/>
    <s v="cod"/>
    <n v="495784"/>
    <n v="0.92913043478260871"/>
    <x v="0"/>
  </r>
  <r>
    <s v="ODR2085348985y"/>
    <s v="C664224L"/>
    <x v="398"/>
    <s v="P200099"/>
    <n v="26680"/>
    <n v="2"/>
    <n v="533600"/>
    <n v="0"/>
    <n v="533600"/>
    <n v="1"/>
    <x v="0"/>
    <n v="1"/>
    <n v="1"/>
    <d v="2021-08-02T00:00:00"/>
    <x v="2736"/>
    <n v="266800"/>
    <n v="19430"/>
    <x v="11"/>
    <s v="cod"/>
    <n v="494740"/>
    <n v="0.92717391304347829"/>
    <x v="0"/>
  </r>
  <r>
    <s v="ODR9112666764d"/>
    <s v="C240510L"/>
    <x v="155"/>
    <s v="P965987"/>
    <n v="26680"/>
    <n v="2"/>
    <n v="533600"/>
    <n v="0"/>
    <n v="533600"/>
    <n v="1"/>
    <x v="0"/>
    <n v="1"/>
    <n v="1"/>
    <d v="2021-10-24T00:00:00"/>
    <x v="147"/>
    <n v="266800"/>
    <n v="18908"/>
    <x v="11"/>
    <s v="cod"/>
    <n v="495784"/>
    <n v="0.92913043478260871"/>
    <x v="0"/>
  </r>
  <r>
    <s v="ODR9163189085d"/>
    <s v="C664224L"/>
    <x v="373"/>
    <s v="P200099"/>
    <n v="26680"/>
    <n v="2"/>
    <n v="533600"/>
    <n v="0"/>
    <n v="533600"/>
    <n v="1"/>
    <x v="0"/>
    <n v="1"/>
    <n v="1"/>
    <d v="2021-08-02T00:00:00"/>
    <x v="2736"/>
    <n v="266800"/>
    <n v="19430"/>
    <x v="11"/>
    <s v="cod"/>
    <n v="494740"/>
    <n v="0.92717391304347829"/>
    <x v="0"/>
  </r>
  <r>
    <s v="ODR3843051869v"/>
    <s v="C154215L"/>
    <x v="330"/>
    <s v="P965987"/>
    <n v="26680"/>
    <n v="2"/>
    <n v="533600"/>
    <n v="0"/>
    <n v="533600"/>
    <n v="1"/>
    <x v="1"/>
    <n v="0"/>
    <n v="1"/>
    <d v="2021-09-07T00:00:00"/>
    <x v="147"/>
    <n v="266800"/>
    <n v="18908"/>
    <x v="11"/>
    <s v="cod"/>
    <n v="495784"/>
    <n v="0.92913043478260871"/>
    <x v="0"/>
  </r>
  <r>
    <s v="ODR2871564920v"/>
    <s v="C525405L"/>
    <x v="354"/>
    <s v="P965987"/>
    <n v="26680"/>
    <n v="2"/>
    <n v="533600"/>
    <n v="0"/>
    <n v="533600"/>
    <n v="1"/>
    <x v="1"/>
    <n v="0"/>
    <n v="1"/>
    <d v="2021-07-24T00:00:00"/>
    <x v="147"/>
    <n v="266800"/>
    <n v="18908"/>
    <x v="11"/>
    <s v="cod"/>
    <n v="495784"/>
    <n v="0.92913043478260871"/>
    <x v="0"/>
  </r>
  <r>
    <s v="ODR8895182031r"/>
    <s v="C231527L"/>
    <x v="55"/>
    <s v="P496204"/>
    <n v="52780"/>
    <n v="1"/>
    <n v="527800"/>
    <n v="0"/>
    <n v="527800"/>
    <n v="1"/>
    <x v="0"/>
    <n v="0"/>
    <n v="1"/>
    <d v="2022-02-01T00:00:00"/>
    <x v="1940"/>
    <n v="527800"/>
    <n v="35322"/>
    <x v="8"/>
    <s v="cod"/>
    <n v="492478"/>
    <n v="0.93307692307692303"/>
    <x v="0"/>
  </r>
  <r>
    <s v="ODR4187985981s"/>
    <s v="C412936L"/>
    <x v="244"/>
    <s v="P496204"/>
    <n v="52780"/>
    <n v="1"/>
    <n v="527800"/>
    <n v="0"/>
    <n v="527800"/>
    <n v="1"/>
    <x v="0"/>
    <n v="1"/>
    <n v="1"/>
    <d v="2021-07-16T00:00:00"/>
    <x v="1940"/>
    <n v="527800"/>
    <n v="35322"/>
    <x v="8"/>
    <s v="cod"/>
    <n v="492478"/>
    <n v="0.93307692307692303"/>
    <x v="0"/>
  </r>
  <r>
    <s v="ODR9762944602v"/>
    <s v="C996869L"/>
    <x v="305"/>
    <s v="P496204"/>
    <n v="52780"/>
    <n v="1"/>
    <n v="527800"/>
    <n v="0"/>
    <n v="527800"/>
    <n v="1"/>
    <x v="0"/>
    <n v="1"/>
    <n v="1"/>
    <d v="2022-02-10T00:00:00"/>
    <x v="1940"/>
    <n v="527800"/>
    <n v="35322"/>
    <x v="8"/>
    <s v="cod"/>
    <n v="492478"/>
    <n v="0.93307692307692303"/>
    <x v="0"/>
  </r>
  <r>
    <s v="ODR5555079321h"/>
    <s v="C288932L"/>
    <x v="115"/>
    <s v="P516066"/>
    <n v="26390"/>
    <n v="2"/>
    <n v="527800"/>
    <n v="0"/>
    <n v="527800"/>
    <n v="1"/>
    <x v="0"/>
    <n v="1"/>
    <n v="12"/>
    <d v="2021-07-16T00:00:00"/>
    <x v="953"/>
    <n v="252300"/>
    <n v="22678"/>
    <x v="11"/>
    <s v="internetbanking"/>
    <n v="482444"/>
    <n v="0.91406593406593406"/>
    <x v="0"/>
  </r>
  <r>
    <s v="ODR7550784137q"/>
    <s v="C206269L"/>
    <x v="151"/>
    <s v="P170099"/>
    <n v="52490"/>
    <n v="1"/>
    <n v="524900"/>
    <n v="0"/>
    <n v="524900"/>
    <n v="1"/>
    <x v="0"/>
    <n v="1"/>
    <n v="7"/>
    <d v="2022-03-13T00:00:00"/>
    <x v="2737"/>
    <n v="524900"/>
    <n v="47212"/>
    <x v="14"/>
    <s v="Easypay"/>
    <n v="477688"/>
    <n v="0.91005524861878451"/>
    <x v="0"/>
  </r>
  <r>
    <s v="ODR8592680298l"/>
    <s v="C952783L"/>
    <x v="231"/>
    <s v="P489854"/>
    <n v="17400"/>
    <n v="3"/>
    <n v="522000"/>
    <n v="0"/>
    <n v="522000"/>
    <n v="1"/>
    <x v="0"/>
    <n v="1"/>
    <n v="1"/>
    <d v="2021-09-19T00:00:00"/>
    <x v="1317"/>
    <n v="174000"/>
    <n v="13398"/>
    <x v="13"/>
    <s v="cod"/>
    <n v="481806"/>
    <n v="0.92300000000000004"/>
    <x v="0"/>
  </r>
  <r>
    <s v="ODR5528836403h"/>
    <s v="C761925L"/>
    <x v="109"/>
    <s v="P829161"/>
    <n v="52200"/>
    <n v="1"/>
    <n v="522000"/>
    <n v="0"/>
    <n v="522000"/>
    <n v="1"/>
    <x v="0"/>
    <n v="1"/>
    <n v="1"/>
    <d v="2021-08-18T00:00:00"/>
    <x v="2738"/>
    <n v="522000"/>
    <n v="42282"/>
    <x v="3"/>
    <s v="cod"/>
    <n v="479718"/>
    <n v="0.91900000000000004"/>
    <x v="0"/>
  </r>
  <r>
    <s v="ODR1452782535r"/>
    <s v="C359839L"/>
    <x v="134"/>
    <s v="P505269"/>
    <n v="26100"/>
    <n v="2"/>
    <n v="522000"/>
    <n v="0"/>
    <n v="522000"/>
    <n v="1"/>
    <x v="0"/>
    <n v="1"/>
    <n v="1"/>
    <d v="2021-08-16T00:00:00"/>
    <x v="2739"/>
    <n v="261000"/>
    <n v="22678"/>
    <x v="14"/>
    <s v="cod"/>
    <n v="476644"/>
    <n v="0.9131111111111111"/>
    <x v="0"/>
  </r>
  <r>
    <s v="ODR6855818002n"/>
    <s v="C643906L"/>
    <x v="317"/>
    <s v="P409795"/>
    <n v="17400"/>
    <n v="3"/>
    <n v="522000"/>
    <n v="0"/>
    <n v="522000"/>
    <n v="1"/>
    <x v="0"/>
    <n v="1"/>
    <n v="1"/>
    <d v="2021-09-20T00:00:00"/>
    <x v="2740"/>
    <n v="174000"/>
    <n v="15486"/>
    <x v="12"/>
    <s v="cod"/>
    <n v="475542"/>
    <n v="0.91100000000000003"/>
    <x v="0"/>
  </r>
  <r>
    <s v="ODR2227844689g"/>
    <s v="C708473L"/>
    <x v="376"/>
    <s v="P457442"/>
    <n v="8700"/>
    <n v="6"/>
    <n v="522000"/>
    <n v="0"/>
    <n v="522000"/>
    <n v="1"/>
    <x v="0"/>
    <n v="1"/>
    <n v="1"/>
    <d v="2021-07-02T00:00:00"/>
    <x v="1480"/>
    <n v="92800"/>
    <n v="6032"/>
    <x v="11"/>
    <s v="cod"/>
    <n v="485808"/>
    <n v="0.93066666666666664"/>
    <x v="0"/>
  </r>
  <r>
    <s v="ODR1962587624k"/>
    <s v="C699636L"/>
    <x v="230"/>
    <s v="P982769"/>
    <n v="17400"/>
    <n v="3"/>
    <n v="522000"/>
    <n v="0"/>
    <n v="522000"/>
    <n v="1"/>
    <x v="0"/>
    <n v="1"/>
    <n v="1"/>
    <d v="2021-09-22T00:00:00"/>
    <x v="1854"/>
    <n v="174000"/>
    <n v="14790"/>
    <x v="11"/>
    <s v="cod"/>
    <n v="477630"/>
    <n v="0.91500000000000004"/>
    <x v="0"/>
  </r>
  <r>
    <s v="ODR1649012405n"/>
    <s v="C162721L"/>
    <x v="176"/>
    <s v="P923232"/>
    <n v="52200"/>
    <n v="1"/>
    <n v="522000"/>
    <n v="0"/>
    <n v="522000"/>
    <n v="1"/>
    <x v="0"/>
    <n v="0"/>
    <n v="1"/>
    <d v="2021-07-26T00:00:00"/>
    <x v="2741"/>
    <n v="522000"/>
    <n v="32886"/>
    <x v="11"/>
    <s v="cod"/>
    <n v="489114"/>
    <n v="0.93700000000000006"/>
    <x v="0"/>
  </r>
  <r>
    <s v="ODR8225693852e"/>
    <s v="C624232L"/>
    <x v="314"/>
    <s v="P876142"/>
    <n v="26100"/>
    <n v="2"/>
    <n v="522000"/>
    <n v="0"/>
    <n v="522000"/>
    <n v="1"/>
    <x v="0"/>
    <n v="1"/>
    <n v="1"/>
    <d v="2021-11-27T00:00:00"/>
    <x v="2742"/>
    <n v="261000"/>
    <n v="20068"/>
    <x v="5"/>
    <s v="cod"/>
    <n v="481864"/>
    <n v="0.9231111111111111"/>
    <x v="0"/>
  </r>
  <r>
    <s v="ODR5468288161t"/>
    <s v="C711255L"/>
    <x v="221"/>
    <s v="P242143"/>
    <n v="52142"/>
    <n v="1"/>
    <n v="521420"/>
    <n v="0"/>
    <n v="521420"/>
    <n v="1"/>
    <x v="0"/>
    <n v="1"/>
    <n v="1"/>
    <d v="2021-07-09T00:00:00"/>
    <x v="1575"/>
    <n v="405420"/>
    <n v="24708"/>
    <x v="8"/>
    <s v="cod"/>
    <n v="496712"/>
    <n v="0.95261401557285874"/>
    <x v="0"/>
  </r>
  <r>
    <s v="ODR1375652074f"/>
    <s v="C925474L"/>
    <x v="206"/>
    <s v="P641587"/>
    <n v="52142"/>
    <n v="1"/>
    <n v="521420"/>
    <n v="0"/>
    <n v="521420"/>
    <n v="1"/>
    <x v="0"/>
    <n v="0"/>
    <n v="1"/>
    <d v="2021-07-22T00:00:00"/>
    <x v="1530"/>
    <n v="521420"/>
    <n v="39092"/>
    <x v="8"/>
    <s v="cod"/>
    <n v="482328"/>
    <n v="0.92502780867630696"/>
    <x v="0"/>
  </r>
  <r>
    <s v="ODR5649562969e"/>
    <s v="C122312L"/>
    <x v="131"/>
    <s v="P858122"/>
    <n v="52142"/>
    <n v="1"/>
    <n v="521420"/>
    <n v="0"/>
    <n v="521420"/>
    <n v="1"/>
    <x v="0"/>
    <n v="1"/>
    <n v="1"/>
    <d v="2022-04-24T00:00:00"/>
    <x v="2743"/>
    <n v="521420"/>
    <n v="34916"/>
    <x v="14"/>
    <s v="cod"/>
    <n v="486504"/>
    <n v="0.93303670745272527"/>
    <x v="0"/>
  </r>
  <r>
    <s v="ODR2349024769e"/>
    <s v="C508926L"/>
    <x v="134"/>
    <s v="P892074"/>
    <n v="52142"/>
    <n v="1"/>
    <n v="521420"/>
    <n v="0"/>
    <n v="521420"/>
    <n v="1"/>
    <x v="0"/>
    <n v="1"/>
    <n v="1"/>
    <d v="2021-07-20T00:00:00"/>
    <x v="2744"/>
    <n v="521420"/>
    <n v="44312"/>
    <x v="0"/>
    <s v="cod"/>
    <n v="477108"/>
    <n v="0.91501668520578416"/>
    <x v="0"/>
  </r>
  <r>
    <s v="ODR2803121569e"/>
    <s v="C603530L"/>
    <x v="202"/>
    <s v="P113266"/>
    <n v="52142"/>
    <n v="1"/>
    <n v="521420"/>
    <n v="0"/>
    <n v="521420"/>
    <n v="1"/>
    <x v="0"/>
    <n v="1"/>
    <n v="1"/>
    <d v="2021-07-28T00:00:00"/>
    <x v="2745"/>
    <n v="521420"/>
    <n v="44312"/>
    <x v="0"/>
    <s v="cod"/>
    <n v="477108"/>
    <n v="0.91501668520578416"/>
    <x v="0"/>
  </r>
  <r>
    <s v="ODR8744153576t"/>
    <s v="C180913L"/>
    <x v="356"/>
    <s v="P892233"/>
    <n v="52142"/>
    <n v="1"/>
    <n v="521420"/>
    <n v="0"/>
    <n v="521420"/>
    <n v="1"/>
    <x v="0"/>
    <n v="1"/>
    <n v="1"/>
    <d v="2021-07-20T00:00:00"/>
    <x v="2746"/>
    <n v="521420"/>
    <n v="43790"/>
    <x v="12"/>
    <s v="cod"/>
    <n v="477630"/>
    <n v="0.91601779755283652"/>
    <x v="0"/>
  </r>
  <r>
    <s v="ODR6558389671f"/>
    <s v="C154828L"/>
    <x v="347"/>
    <s v="P738924"/>
    <n v="26042"/>
    <n v="2"/>
    <n v="520840"/>
    <n v="0"/>
    <n v="520840"/>
    <n v="1"/>
    <x v="0"/>
    <n v="1"/>
    <n v="1"/>
    <d v="2021-07-12T00:00:00"/>
    <x v="1397"/>
    <n v="202420"/>
    <n v="15370"/>
    <x v="0"/>
    <s v="cod"/>
    <n v="490100"/>
    <n v="0.94097995545657021"/>
    <x v="0"/>
  </r>
  <r>
    <s v="ODR9333475741m"/>
    <s v="C882803L"/>
    <x v="339"/>
    <s v="P738924"/>
    <n v="26042"/>
    <n v="2"/>
    <n v="520840"/>
    <n v="0"/>
    <n v="520840"/>
    <n v="1"/>
    <x v="0"/>
    <n v="1"/>
    <n v="1"/>
    <d v="2021-12-01T00:00:00"/>
    <x v="1397"/>
    <n v="202420"/>
    <n v="15370"/>
    <x v="0"/>
    <s v="cod"/>
    <n v="490100"/>
    <n v="0.94097995545657021"/>
    <x v="0"/>
  </r>
  <r>
    <s v="ODR7238172144u"/>
    <s v="C481253L"/>
    <x v="295"/>
    <s v="P738924"/>
    <n v="26042"/>
    <n v="2"/>
    <n v="520840"/>
    <n v="0"/>
    <n v="520840"/>
    <n v="1"/>
    <x v="0"/>
    <n v="0"/>
    <n v="1"/>
    <d v="2021-07-26T00:00:00"/>
    <x v="1397"/>
    <n v="202420"/>
    <n v="15370"/>
    <x v="0"/>
    <s v="cod"/>
    <n v="490100"/>
    <n v="0.94097995545657021"/>
    <x v="0"/>
  </r>
  <r>
    <s v="ODR6314001689u"/>
    <s v="C772440L"/>
    <x v="205"/>
    <s v="P160647"/>
    <n v="51910"/>
    <n v="1"/>
    <n v="519100"/>
    <n v="0"/>
    <n v="519100"/>
    <n v="1"/>
    <x v="0"/>
    <n v="1"/>
    <n v="1"/>
    <d v="2021-10-23T00:00:00"/>
    <x v="2747"/>
    <n v="519100"/>
    <n v="37874"/>
    <x v="13"/>
    <s v="cod"/>
    <n v="481226"/>
    <n v="0.92703910614525142"/>
    <x v="0"/>
  </r>
  <r>
    <s v="ODR9375942163n"/>
    <s v="C411792L"/>
    <x v="390"/>
    <s v="P713507"/>
    <n v="51910"/>
    <n v="1"/>
    <n v="519100"/>
    <n v="0"/>
    <n v="519100"/>
    <n v="1"/>
    <x v="0"/>
    <n v="1"/>
    <n v="1"/>
    <d v="2021-07-02T00:00:00"/>
    <x v="2748"/>
    <n v="519100"/>
    <n v="33698"/>
    <x v="13"/>
    <s v="cod"/>
    <n v="485402"/>
    <n v="0.93508379888268156"/>
    <x v="0"/>
  </r>
  <r>
    <s v="ODR7742970891o"/>
    <s v="C932834L"/>
    <x v="146"/>
    <s v="P430015"/>
    <n v="51910"/>
    <n v="1"/>
    <n v="519100"/>
    <n v="0"/>
    <n v="519100"/>
    <n v="1"/>
    <x v="0"/>
    <n v="0"/>
    <n v="1"/>
    <d v="2022-06-01T00:00:00"/>
    <x v="2749"/>
    <n v="519100"/>
    <n v="45646"/>
    <x v="13"/>
    <s v="cod"/>
    <n v="473454"/>
    <n v="0.91206703910614528"/>
    <x v="0"/>
  </r>
  <r>
    <s v="ODR1553580161t"/>
    <s v="C399834L"/>
    <x v="59"/>
    <s v="P948769"/>
    <n v="51910"/>
    <n v="1"/>
    <n v="519100"/>
    <n v="0"/>
    <n v="519100"/>
    <n v="1"/>
    <x v="1"/>
    <n v="0"/>
    <n v="4"/>
    <d v="2021-10-26T00:00:00"/>
    <x v="2206"/>
    <n v="376420"/>
    <n v="32712"/>
    <x v="0"/>
    <s v="Payaxis"/>
    <n v="486388"/>
    <n v="0.93698324022346369"/>
    <x v="0"/>
  </r>
  <r>
    <s v="ODR8234865140t"/>
    <s v="C335422L"/>
    <x v="356"/>
    <s v="P948769"/>
    <n v="51910"/>
    <n v="1"/>
    <n v="519100"/>
    <n v="0"/>
    <n v="519100"/>
    <n v="1"/>
    <x v="0"/>
    <n v="1"/>
    <n v="1"/>
    <d v="2021-08-16T00:00:00"/>
    <x v="2206"/>
    <n v="376420"/>
    <n v="32712"/>
    <x v="0"/>
    <s v="cod"/>
    <n v="486388"/>
    <n v="0.93698324022346369"/>
    <x v="0"/>
  </r>
  <r>
    <s v="ODR6542358504h"/>
    <s v="C596264L"/>
    <x v="177"/>
    <s v="P948769"/>
    <n v="51910"/>
    <n v="1"/>
    <n v="519100"/>
    <n v="0"/>
    <n v="519100"/>
    <n v="1"/>
    <x v="0"/>
    <n v="1"/>
    <n v="1"/>
    <d v="2021-08-19T00:00:00"/>
    <x v="2206"/>
    <n v="376420"/>
    <n v="32712"/>
    <x v="0"/>
    <s v="cod"/>
    <n v="486388"/>
    <n v="0.93698324022346369"/>
    <x v="0"/>
  </r>
  <r>
    <s v="ODR8203168817m"/>
    <s v="C700155L"/>
    <x v="241"/>
    <s v="P948769"/>
    <n v="51910"/>
    <n v="1"/>
    <n v="519100"/>
    <n v="0"/>
    <n v="519100"/>
    <n v="1"/>
    <x v="1"/>
    <n v="0"/>
    <n v="1"/>
    <d v="2021-10-10T00:00:00"/>
    <x v="2206"/>
    <n v="376420"/>
    <n v="32712"/>
    <x v="0"/>
    <s v="cod"/>
    <n v="486388"/>
    <n v="0.93698324022346369"/>
    <x v="0"/>
  </r>
  <r>
    <s v="ODR3296806861r"/>
    <s v="C354503L"/>
    <x v="243"/>
    <s v="P948769"/>
    <n v="51910"/>
    <n v="1"/>
    <n v="519100"/>
    <n v="0"/>
    <n v="519100"/>
    <n v="1"/>
    <x v="1"/>
    <n v="0"/>
    <n v="4"/>
    <d v="2022-02-07T00:00:00"/>
    <x v="2206"/>
    <n v="376420"/>
    <n v="32712"/>
    <x v="0"/>
    <s v="Payaxis"/>
    <n v="486388"/>
    <n v="0.93698324022346369"/>
    <x v="0"/>
  </r>
  <r>
    <s v="ODR2935397307k"/>
    <s v="C326720L"/>
    <x v="367"/>
    <s v="P790645"/>
    <n v="51910"/>
    <n v="1"/>
    <n v="519100"/>
    <n v="0"/>
    <n v="519100"/>
    <n v="1"/>
    <x v="1"/>
    <n v="0"/>
    <n v="1"/>
    <d v="2021-07-08T00:00:00"/>
    <x v="2750"/>
    <n v="519100"/>
    <n v="41006"/>
    <x v="12"/>
    <s v="cod"/>
    <n v="478094"/>
    <n v="0.92100558659217879"/>
    <x v="0"/>
  </r>
  <r>
    <s v="ODR5548575512w"/>
    <s v="C323618L"/>
    <x v="188"/>
    <s v="P476745"/>
    <n v="51910"/>
    <n v="1"/>
    <n v="519100"/>
    <n v="0"/>
    <n v="519100"/>
    <n v="1"/>
    <x v="0"/>
    <n v="0"/>
    <n v="1"/>
    <d v="2021-10-05T00:00:00"/>
    <x v="2751"/>
    <n v="519100"/>
    <n v="34220"/>
    <x v="12"/>
    <s v="cod"/>
    <n v="484880"/>
    <n v="0.93407821229050281"/>
    <x v="0"/>
  </r>
  <r>
    <s v="ODR4558569562u"/>
    <s v="C807888L"/>
    <x v="122"/>
    <s v="P476745"/>
    <n v="51910"/>
    <n v="1"/>
    <n v="519100"/>
    <n v="0"/>
    <n v="519100"/>
    <n v="1"/>
    <x v="0"/>
    <n v="0"/>
    <n v="1"/>
    <d v="2022-05-22T00:00:00"/>
    <x v="2751"/>
    <n v="519100"/>
    <n v="34220"/>
    <x v="12"/>
    <s v="cod"/>
    <n v="484880"/>
    <n v="0.93407821229050281"/>
    <x v="0"/>
  </r>
  <r>
    <s v="ODR9004726932x"/>
    <s v="C149142L"/>
    <x v="117"/>
    <s v="P356515"/>
    <n v="51620"/>
    <n v="1"/>
    <n v="516200"/>
    <n v="0"/>
    <n v="516200"/>
    <n v="1"/>
    <x v="0"/>
    <n v="1"/>
    <n v="1"/>
    <d v="2021-09-26T00:00:00"/>
    <x v="2752"/>
    <n v="585800"/>
    <n v="48604"/>
    <x v="0"/>
    <s v="cod"/>
    <n v="467596"/>
    <n v="0.90584269662921346"/>
    <x v="0"/>
  </r>
  <r>
    <s v="ODR2845805201z"/>
    <s v="C520904L"/>
    <x v="308"/>
    <s v="P356515"/>
    <n v="51620"/>
    <n v="1"/>
    <n v="516200"/>
    <n v="0"/>
    <n v="516200"/>
    <n v="1"/>
    <x v="0"/>
    <n v="1"/>
    <n v="1"/>
    <d v="2021-10-02T00:00:00"/>
    <x v="2752"/>
    <n v="585800"/>
    <n v="48604"/>
    <x v="0"/>
    <s v="cod"/>
    <n v="467596"/>
    <n v="0.90584269662921346"/>
    <x v="0"/>
  </r>
  <r>
    <s v="ODR2927124473k"/>
    <s v="C733350L"/>
    <x v="261"/>
    <s v="P189264"/>
    <n v="25810"/>
    <n v="2"/>
    <n v="516200"/>
    <n v="0"/>
    <n v="516200"/>
    <n v="1"/>
    <x v="0"/>
    <n v="0"/>
    <n v="1"/>
    <d v="2022-03-28T00:00:00"/>
    <x v="2753"/>
    <n v="258100"/>
    <n v="16762"/>
    <x v="12"/>
    <s v="cod"/>
    <n v="482676"/>
    <n v="0.93505617977528088"/>
    <x v="0"/>
  </r>
  <r>
    <s v="ODR5930801203e"/>
    <s v="C376735L"/>
    <x v="79"/>
    <s v="P745476"/>
    <n v="51562"/>
    <n v="1"/>
    <n v="515620"/>
    <n v="0"/>
    <n v="515620"/>
    <n v="1"/>
    <x v="0"/>
    <n v="0"/>
    <n v="1"/>
    <d v="2022-05-24T00:00:00"/>
    <x v="1740"/>
    <n v="495900"/>
    <n v="34162"/>
    <x v="5"/>
    <s v="cod"/>
    <n v="481458"/>
    <n v="0.93374578177727785"/>
    <x v="0"/>
  </r>
  <r>
    <s v="ODR3504880682v"/>
    <s v="C438548L"/>
    <x v="262"/>
    <s v="P745476"/>
    <n v="51562"/>
    <n v="1"/>
    <n v="515620"/>
    <n v="0"/>
    <n v="515620"/>
    <n v="1"/>
    <x v="1"/>
    <n v="0"/>
    <n v="1"/>
    <d v="2022-03-20T00:00:00"/>
    <x v="1740"/>
    <n v="495900"/>
    <n v="34162"/>
    <x v="5"/>
    <s v="cod"/>
    <n v="481458"/>
    <n v="0.93374578177727785"/>
    <x v="0"/>
  </r>
  <r>
    <s v="ODR6786240711y"/>
    <s v="C791660L"/>
    <x v="26"/>
    <s v="P650306"/>
    <n v="51098"/>
    <n v="1"/>
    <n v="510980"/>
    <n v="0"/>
    <n v="510980"/>
    <n v="1"/>
    <x v="0"/>
    <n v="1"/>
    <n v="1"/>
    <d v="2022-06-01T00:00:00"/>
    <x v="2754"/>
    <n v="510980"/>
    <n v="36250"/>
    <x v="12"/>
    <s v="cod"/>
    <n v="474730"/>
    <n v="0.92905788876276962"/>
    <x v="0"/>
  </r>
  <r>
    <s v="ODR4631857073h"/>
    <s v="C691411L"/>
    <x v="323"/>
    <s v="P640216"/>
    <n v="50750"/>
    <n v="1"/>
    <n v="507500"/>
    <n v="0"/>
    <n v="507500"/>
    <n v="1"/>
    <x v="0"/>
    <n v="1"/>
    <n v="1"/>
    <d v="2021-12-11T00:00:00"/>
    <x v="2755"/>
    <n v="507500"/>
    <n v="38048"/>
    <x v="0"/>
    <s v="cod"/>
    <n v="469452"/>
    <n v="0.92502857142857142"/>
    <x v="0"/>
  </r>
  <r>
    <s v="ODR2966695281m"/>
    <s v="C496729L"/>
    <x v="206"/>
    <s v="P948060"/>
    <n v="50750"/>
    <n v="1"/>
    <n v="507500"/>
    <n v="0"/>
    <n v="507500"/>
    <n v="1"/>
    <x v="0"/>
    <n v="1"/>
    <n v="14"/>
    <d v="2021-07-04T00:00:00"/>
    <x v="2756"/>
    <n v="507500"/>
    <n v="36018"/>
    <x v="12"/>
    <s v="productcredit"/>
    <n v="471482"/>
    <n v="0.92902857142857143"/>
    <x v="0"/>
  </r>
  <r>
    <s v="ODR8936883809b"/>
    <s v="C794471L"/>
    <x v="373"/>
    <s v="P948060"/>
    <n v="50750"/>
    <n v="1"/>
    <n v="507500"/>
    <n v="0"/>
    <n v="507500"/>
    <n v="1"/>
    <x v="0"/>
    <n v="1"/>
    <n v="1"/>
    <d v="2021-08-24T00:00:00"/>
    <x v="2756"/>
    <n v="507500"/>
    <n v="36018"/>
    <x v="12"/>
    <s v="cod"/>
    <n v="471482"/>
    <n v="0.92902857142857143"/>
    <x v="0"/>
  </r>
  <r>
    <s v="ODR9012255762s"/>
    <s v="C567506L"/>
    <x v="399"/>
    <s v="P464439"/>
    <n v="50692"/>
    <n v="1"/>
    <n v="506920"/>
    <n v="0"/>
    <n v="506920"/>
    <n v="1"/>
    <x v="0"/>
    <n v="1"/>
    <n v="1"/>
    <d v="2021-08-05T00:00:00"/>
    <x v="2757"/>
    <n v="506920"/>
    <n v="44080"/>
    <x v="8"/>
    <s v="cod"/>
    <n v="462840"/>
    <n v="0.91304347826086951"/>
    <x v="0"/>
  </r>
  <r>
    <s v="ODR1662998604l"/>
    <s v="C291014L"/>
    <x v="293"/>
    <s v="P477437"/>
    <n v="50692"/>
    <n v="1"/>
    <n v="506920"/>
    <n v="0"/>
    <n v="506920"/>
    <n v="1"/>
    <x v="0"/>
    <n v="1"/>
    <n v="1"/>
    <d v="2021-11-08T00:00:00"/>
    <x v="2758"/>
    <n v="506920"/>
    <n v="34974"/>
    <x v="8"/>
    <s v="cod"/>
    <n v="471946"/>
    <n v="0.93100686498855834"/>
    <x v="0"/>
  </r>
  <r>
    <s v="ODR4679456077u"/>
    <s v="C995967L"/>
    <x v="155"/>
    <s v="P285305"/>
    <n v="50460"/>
    <n v="1"/>
    <n v="504600"/>
    <n v="0"/>
    <n v="504600"/>
    <n v="1"/>
    <x v="0"/>
    <n v="1"/>
    <n v="1"/>
    <d v="2021-07-24T00:00:00"/>
    <x v="2759"/>
    <n v="435000"/>
    <n v="27840"/>
    <x v="10"/>
    <s v="cod"/>
    <n v="476760"/>
    <n v="0.94482758620689655"/>
    <x v="0"/>
  </r>
  <r>
    <s v="ODR8196918368w"/>
    <s v="C555980L"/>
    <x v="388"/>
    <s v="P517579"/>
    <n v="16820"/>
    <n v="3"/>
    <n v="504600"/>
    <n v="0"/>
    <n v="504600"/>
    <n v="1"/>
    <x v="0"/>
    <n v="1"/>
    <n v="1"/>
    <d v="2021-09-01T00:00:00"/>
    <x v="1636"/>
    <n v="284200"/>
    <n v="19604"/>
    <x v="14"/>
    <s v="cod"/>
    <n v="445788"/>
    <n v="0.88344827586206898"/>
    <x v="0"/>
  </r>
  <r>
    <s v="ODR6645129667a"/>
    <s v="C380315L"/>
    <x v="161"/>
    <s v="P726676"/>
    <n v="50460"/>
    <n v="1"/>
    <n v="504600"/>
    <n v="0"/>
    <n v="504600"/>
    <n v="1"/>
    <x v="0"/>
    <n v="1"/>
    <n v="1"/>
    <d v="2021-10-09T00:00:00"/>
    <x v="2760"/>
    <n v="504600"/>
    <n v="42862"/>
    <x v="12"/>
    <s v="cod"/>
    <n v="461738"/>
    <n v="0.91505747126436776"/>
    <x v="0"/>
  </r>
  <r>
    <s v="ODR4085661195q"/>
    <s v="C704681L"/>
    <x v="8"/>
    <s v="P726676"/>
    <n v="50460"/>
    <n v="1"/>
    <n v="504600"/>
    <n v="0"/>
    <n v="504600"/>
    <n v="1"/>
    <x v="0"/>
    <n v="1"/>
    <n v="1"/>
    <d v="2021-11-25T00:00:00"/>
    <x v="2760"/>
    <n v="504600"/>
    <n v="42862"/>
    <x v="12"/>
    <s v="cod"/>
    <n v="461738"/>
    <n v="0.91505747126436776"/>
    <x v="0"/>
  </r>
  <r>
    <s v="ODR8367805850a"/>
    <s v="C704681L"/>
    <x v="9"/>
    <s v="P726676"/>
    <n v="50460"/>
    <n v="1"/>
    <n v="504600"/>
    <n v="0"/>
    <n v="504600"/>
    <n v="1"/>
    <x v="0"/>
    <n v="1"/>
    <n v="1"/>
    <d v="2021-11-25T00:00:00"/>
    <x v="2760"/>
    <n v="504600"/>
    <n v="42862"/>
    <x v="12"/>
    <s v="cod"/>
    <n v="461738"/>
    <n v="0.91505747126436776"/>
    <x v="0"/>
  </r>
  <r>
    <s v="ODR7422732212o"/>
    <s v="C898579L"/>
    <x v="182"/>
    <s v="P726676"/>
    <n v="50460"/>
    <n v="1"/>
    <n v="504600"/>
    <n v="0"/>
    <n v="504600"/>
    <n v="1"/>
    <x v="0"/>
    <n v="1"/>
    <n v="1"/>
    <d v="2022-02-19T00:00:00"/>
    <x v="2760"/>
    <n v="504600"/>
    <n v="42862"/>
    <x v="12"/>
    <s v="cod"/>
    <n v="461738"/>
    <n v="0.91505747126436776"/>
    <x v="0"/>
  </r>
  <r>
    <s v="ODR4540670676q"/>
    <s v="C614043L"/>
    <x v="356"/>
    <s v="P512707"/>
    <n v="16820"/>
    <n v="3"/>
    <n v="504600"/>
    <n v="0"/>
    <n v="504600"/>
    <n v="1"/>
    <x v="1"/>
    <n v="0"/>
    <n v="8"/>
    <d v="2021-08-07T00:00:00"/>
    <x v="1890"/>
    <n v="156600"/>
    <n v="12992"/>
    <x v="11"/>
    <s v="ublcreditcard"/>
    <n v="465624"/>
    <n v="0.9227586206896552"/>
    <x v="0"/>
  </r>
  <r>
    <s v="ODR3951685069s"/>
    <s v="C469190L"/>
    <x v="265"/>
    <s v="P197519"/>
    <n v="25230"/>
    <n v="2"/>
    <n v="504600"/>
    <n v="0"/>
    <n v="504600"/>
    <n v="1"/>
    <x v="0"/>
    <n v="1"/>
    <n v="3"/>
    <d v="2021-07-21T00:00:00"/>
    <x v="225"/>
    <n v="240700"/>
    <n v="14442"/>
    <x v="11"/>
    <s v="customercredit"/>
    <n v="475716"/>
    <n v="0.94275862068965521"/>
    <x v="0"/>
  </r>
  <r>
    <s v="ODR1357268736q"/>
    <s v="C398810L"/>
    <x v="269"/>
    <s v="P465866"/>
    <n v="50170"/>
    <n v="1"/>
    <n v="501700"/>
    <n v="0"/>
    <n v="501700"/>
    <n v="1"/>
    <x v="0"/>
    <n v="0"/>
    <n v="1"/>
    <d v="2022-01-20T00:00:00"/>
    <x v="2761"/>
    <n v="501700"/>
    <n v="45124"/>
    <x v="14"/>
    <s v="cod"/>
    <n v="456576"/>
    <n v="0.91005780346820808"/>
    <x v="0"/>
  </r>
  <r>
    <s v="ODR6556195535g"/>
    <s v="C417461L"/>
    <x v="15"/>
    <s v="P534918"/>
    <n v="50170"/>
    <n v="1"/>
    <n v="501700"/>
    <n v="0"/>
    <n v="501700"/>
    <n v="1"/>
    <x v="1"/>
    <n v="0"/>
    <n v="5"/>
    <d v="2022-01-27T00:00:00"/>
    <x v="2762"/>
    <n v="501700"/>
    <n v="35090"/>
    <x v="14"/>
    <s v="jazzwallet"/>
    <n v="466610"/>
    <n v="0.9300578034682081"/>
    <x v="0"/>
  </r>
  <r>
    <s v="ODR8221278142j"/>
    <s v="C236544L"/>
    <x v="375"/>
    <s v="P225569"/>
    <n v="8352"/>
    <n v="6"/>
    <n v="501120"/>
    <n v="0"/>
    <n v="501120"/>
    <n v="1"/>
    <x v="1"/>
    <n v="0"/>
    <n v="4"/>
    <d v="2021-10-24T00:00:00"/>
    <x v="2763"/>
    <n v="83520"/>
    <n v="5974"/>
    <x v="12"/>
    <s v="Payaxis"/>
    <n v="465276"/>
    <n v="0.92847222222222225"/>
    <x v="0"/>
  </r>
  <r>
    <s v="ODR6997036911v"/>
    <s v="C498022L"/>
    <x v="33"/>
    <s v="P650306"/>
    <n v="49938"/>
    <n v="1"/>
    <n v="499380"/>
    <n v="0"/>
    <n v="499380"/>
    <n v="1"/>
    <x v="0"/>
    <n v="1"/>
    <n v="1"/>
    <d v="2022-07-24T00:00:00"/>
    <x v="2754"/>
    <n v="510980"/>
    <n v="36250"/>
    <x v="12"/>
    <s v="cod"/>
    <n v="463130"/>
    <n v="0.92740998838559818"/>
    <x v="0"/>
  </r>
  <r>
    <s v="ODR4447835184a"/>
    <s v="C623835L"/>
    <x v="120"/>
    <s v="P650306"/>
    <n v="49938"/>
    <n v="1"/>
    <n v="499380"/>
    <n v="0"/>
    <n v="499380"/>
    <n v="1"/>
    <x v="0"/>
    <n v="0"/>
    <n v="1"/>
    <d v="2022-08-16T00:00:00"/>
    <x v="2754"/>
    <n v="510980"/>
    <n v="36250"/>
    <x v="12"/>
    <s v="cod"/>
    <n v="463130"/>
    <n v="0.92740998838559818"/>
    <x v="0"/>
  </r>
  <r>
    <s v="ODR1990015233i"/>
    <s v="C463842L"/>
    <x v="314"/>
    <s v="P567399"/>
    <n v="49880"/>
    <n v="1"/>
    <n v="498800"/>
    <n v="0"/>
    <n v="498800"/>
    <n v="1"/>
    <x v="0"/>
    <n v="0"/>
    <n v="1"/>
    <d v="2021-10-16T00:00:00"/>
    <x v="2764"/>
    <n v="498800"/>
    <n v="43384"/>
    <x v="12"/>
    <s v="cod"/>
    <n v="455416"/>
    <n v="0.91302325581395349"/>
    <x v="0"/>
  </r>
  <r>
    <s v="ODR3533718593q"/>
    <s v="C614339L"/>
    <x v="1"/>
    <s v="P567399"/>
    <n v="49880"/>
    <n v="1"/>
    <n v="498800"/>
    <n v="0"/>
    <n v="498800"/>
    <n v="1"/>
    <x v="0"/>
    <n v="0"/>
    <n v="1"/>
    <d v="2021-11-08T00:00:00"/>
    <x v="2764"/>
    <n v="498800"/>
    <n v="43384"/>
    <x v="12"/>
    <s v="cod"/>
    <n v="455416"/>
    <n v="0.91302325581395349"/>
    <x v="0"/>
  </r>
  <r>
    <s v="ODR2534516957m"/>
    <s v="C997231L"/>
    <x v="320"/>
    <s v="P307535"/>
    <n v="49880"/>
    <n v="1"/>
    <n v="498800"/>
    <n v="0"/>
    <n v="498800"/>
    <n v="1"/>
    <x v="0"/>
    <n v="1"/>
    <n v="1"/>
    <d v="2021-12-23T00:00:00"/>
    <x v="2765"/>
    <n v="498800"/>
    <n v="35380"/>
    <x v="12"/>
    <s v="cod"/>
    <n v="463420"/>
    <n v="0.92906976744186043"/>
    <x v="0"/>
  </r>
  <r>
    <s v="ODR4495571440l"/>
    <s v="C951682L"/>
    <x v="269"/>
    <s v="P197055"/>
    <n v="2610"/>
    <n v="19"/>
    <n v="495900"/>
    <n v="0"/>
    <n v="495900"/>
    <n v="1"/>
    <x v="0"/>
    <n v="1"/>
    <n v="1"/>
    <d v="2021-07-27T00:00:00"/>
    <x v="2766"/>
    <n v="26100"/>
    <n v="1856"/>
    <x v="12"/>
    <s v="cod"/>
    <n v="460636"/>
    <n v="0.92888888888888888"/>
    <x v="0"/>
  </r>
  <r>
    <s v="ODR8731885262d"/>
    <s v="C315409L"/>
    <x v="370"/>
    <s v="P764124"/>
    <n v="49300"/>
    <n v="1"/>
    <n v="493000"/>
    <n v="0"/>
    <n v="493000"/>
    <n v="1"/>
    <x v="0"/>
    <n v="1"/>
    <n v="1"/>
    <d v="2021-09-21T00:00:00"/>
    <x v="2767"/>
    <n v="493000"/>
    <n v="32016"/>
    <x v="13"/>
    <s v="cod"/>
    <n v="460984"/>
    <n v="0.93505882352941172"/>
    <x v="0"/>
  </r>
  <r>
    <s v="ODR4460367194z"/>
    <s v="C770029L"/>
    <x v="222"/>
    <s v="P273480"/>
    <n v="49300"/>
    <n v="1"/>
    <n v="493000"/>
    <n v="0"/>
    <n v="493000"/>
    <n v="1"/>
    <x v="0"/>
    <n v="0"/>
    <n v="1"/>
    <d v="2021-07-16T00:00:00"/>
    <x v="2768"/>
    <n v="493000"/>
    <n v="37468"/>
    <x v="13"/>
    <s v="cod"/>
    <n v="455532"/>
    <n v="0.92400000000000004"/>
    <x v="0"/>
  </r>
  <r>
    <s v="ODR2067076227g"/>
    <s v="C361493L"/>
    <x v="301"/>
    <s v="P668591"/>
    <n v="24650"/>
    <n v="2"/>
    <n v="493000"/>
    <n v="0"/>
    <n v="493000"/>
    <n v="1"/>
    <x v="1"/>
    <n v="0"/>
    <n v="4"/>
    <d v="2022-06-28T00:00:00"/>
    <x v="2769"/>
    <n v="261000"/>
    <n v="15892"/>
    <x v="14"/>
    <s v="Payaxis"/>
    <n v="461216"/>
    <n v="0.93552941176470583"/>
    <x v="0"/>
  </r>
  <r>
    <s v="ODR4222094438e"/>
    <s v="C979209L"/>
    <x v="119"/>
    <s v="P422708"/>
    <n v="24650"/>
    <n v="2"/>
    <n v="493000"/>
    <n v="0"/>
    <n v="493000"/>
    <n v="1"/>
    <x v="0"/>
    <n v="1"/>
    <n v="1"/>
    <d v="2021-11-19T00:00:00"/>
    <x v="2770"/>
    <n v="246500"/>
    <n v="15776"/>
    <x v="14"/>
    <s v="cod"/>
    <n v="461448"/>
    <n v="0.93600000000000005"/>
    <x v="0"/>
  </r>
  <r>
    <s v="ODR6719208136y"/>
    <s v="C810023L"/>
    <x v="234"/>
    <s v="P447878"/>
    <n v="24650"/>
    <n v="2"/>
    <n v="493000"/>
    <n v="0"/>
    <n v="493000"/>
    <n v="1"/>
    <x v="0"/>
    <n v="1"/>
    <n v="1"/>
    <d v="2021-07-19T00:00:00"/>
    <x v="170"/>
    <n v="246500"/>
    <n v="19952"/>
    <x v="11"/>
    <s v="cod"/>
    <n v="453096"/>
    <n v="0.91905882352941182"/>
    <x v="0"/>
  </r>
  <r>
    <s v="ODR8785138271h"/>
    <s v="C990599L"/>
    <x v="145"/>
    <s v="P750501"/>
    <n v="49242"/>
    <n v="1"/>
    <n v="492420"/>
    <n v="0"/>
    <n v="492420"/>
    <n v="1"/>
    <x v="0"/>
    <n v="1"/>
    <n v="1"/>
    <d v="2021-07-13T00:00:00"/>
    <x v="2771"/>
    <n v="492420"/>
    <n v="41818"/>
    <x v="14"/>
    <s v="cod"/>
    <n v="450602"/>
    <n v="0.91507656065959952"/>
    <x v="0"/>
  </r>
  <r>
    <s v="ODR2235617462p"/>
    <s v="C117684L"/>
    <x v="222"/>
    <s v="P173123"/>
    <n v="49126"/>
    <n v="1"/>
    <n v="491260"/>
    <n v="0"/>
    <n v="491260"/>
    <n v="1"/>
    <x v="0"/>
    <n v="1"/>
    <n v="1"/>
    <d v="2021-08-05T00:00:00"/>
    <x v="2772"/>
    <n v="491260"/>
    <n v="36308"/>
    <x v="12"/>
    <s v="cod"/>
    <n v="454952"/>
    <n v="0.92609208972845336"/>
    <x v="0"/>
  </r>
  <r>
    <s v="ODR2120060695z"/>
    <s v="C854145L"/>
    <x v="24"/>
    <s v="P198953"/>
    <n v="48952"/>
    <n v="1"/>
    <n v="489520"/>
    <n v="0"/>
    <n v="489520"/>
    <n v="1"/>
    <x v="1"/>
    <n v="0"/>
    <n v="1"/>
    <d v="2021-07-19T00:00:00"/>
    <x v="2331"/>
    <n v="489520"/>
    <n v="35728"/>
    <x v="11"/>
    <s v="cod"/>
    <n v="453792"/>
    <n v="0.9270142180094787"/>
    <x v="0"/>
  </r>
  <r>
    <s v="ODR8009504727a"/>
    <s v="C462939L"/>
    <x v="337"/>
    <s v="P673339"/>
    <n v="16298"/>
    <n v="3"/>
    <n v="488940"/>
    <n v="0"/>
    <n v="488940"/>
    <n v="1"/>
    <x v="0"/>
    <n v="1"/>
    <n v="1"/>
    <d v="2021-08-11T00:00:00"/>
    <x v="2773"/>
    <n v="162980"/>
    <n v="11194"/>
    <x v="12"/>
    <s v="cod"/>
    <n v="455358"/>
    <n v="0.93131672597864767"/>
    <x v="0"/>
  </r>
  <r>
    <s v="ODR4997175342w"/>
    <s v="C913774L"/>
    <x v="331"/>
    <s v="P386455"/>
    <n v="48720"/>
    <n v="1"/>
    <n v="487200"/>
    <n v="0"/>
    <n v="487200"/>
    <n v="1"/>
    <x v="0"/>
    <n v="0"/>
    <n v="1"/>
    <d v="2022-06-08T00:00:00"/>
    <x v="2774"/>
    <n v="182700"/>
    <n v="12412"/>
    <x v="8"/>
    <s v="cod"/>
    <n v="474788"/>
    <n v="0.97452380952380957"/>
    <x v="0"/>
  </r>
  <r>
    <s v="ODR2815438420n"/>
    <s v="C184584L"/>
    <x v="401"/>
    <s v="P119854"/>
    <n v="6960"/>
    <n v="7"/>
    <n v="487200"/>
    <n v="0"/>
    <n v="487200"/>
    <n v="1"/>
    <x v="0"/>
    <n v="1"/>
    <n v="1"/>
    <d v="2022-02-25T00:00:00"/>
    <x v="2775"/>
    <n v="69600"/>
    <n v="5394"/>
    <x v="11"/>
    <s v="cod"/>
    <n v="449442"/>
    <n v="0.92249999999999999"/>
    <x v="0"/>
  </r>
  <r>
    <s v="ODR8563716553i"/>
    <s v="C708473L"/>
    <x v="73"/>
    <s v="P960755"/>
    <n v="47850"/>
    <n v="1"/>
    <n v="478500"/>
    <n v="0"/>
    <n v="478500"/>
    <n v="1"/>
    <x v="0"/>
    <n v="1"/>
    <n v="1"/>
    <d v="2021-07-02T00:00:00"/>
    <x v="2776"/>
    <n v="478500"/>
    <n v="39672"/>
    <x v="13"/>
    <s v="cod"/>
    <n v="438828"/>
    <n v="0.91709090909090907"/>
    <x v="0"/>
  </r>
  <r>
    <s v="ODR3411118631v"/>
    <s v="C418738L"/>
    <x v="105"/>
    <s v="P842526"/>
    <n v="47850"/>
    <n v="1"/>
    <n v="478500"/>
    <n v="0"/>
    <n v="478500"/>
    <n v="1"/>
    <x v="0"/>
    <n v="0"/>
    <n v="1"/>
    <d v="2022-08-24T00:00:00"/>
    <x v="1778"/>
    <n v="478500"/>
    <n v="30102"/>
    <x v="11"/>
    <s v="cod"/>
    <n v="448398"/>
    <n v="0.93709090909090909"/>
    <x v="0"/>
  </r>
  <r>
    <s v="ODR5278613253l"/>
    <s v="C336752L"/>
    <x v="66"/>
    <s v="P274768"/>
    <n v="9570"/>
    <n v="5"/>
    <n v="478500"/>
    <n v="0"/>
    <n v="478500"/>
    <n v="1"/>
    <x v="0"/>
    <n v="1"/>
    <n v="5"/>
    <d v="2022-06-11T00:00:00"/>
    <x v="173"/>
    <n v="95700"/>
    <n v="6090"/>
    <x v="11"/>
    <s v="jazzwallet"/>
    <n v="448050"/>
    <n v="0.9363636363636364"/>
    <x v="0"/>
  </r>
  <r>
    <s v="ODR6187752983e"/>
    <s v="C946451L"/>
    <x v="174"/>
    <s v="P894654"/>
    <n v="47560"/>
    <n v="1"/>
    <n v="475600"/>
    <n v="0"/>
    <n v="475600"/>
    <n v="1"/>
    <x v="0"/>
    <n v="0"/>
    <n v="1"/>
    <d v="2021-07-18T00:00:00"/>
    <x v="2777"/>
    <n v="475600"/>
    <n v="40426"/>
    <x v="14"/>
    <s v="cod"/>
    <n v="435174"/>
    <n v="0.91500000000000004"/>
    <x v="0"/>
  </r>
  <r>
    <s v="ODR8015531197e"/>
    <s v="C525405L"/>
    <x v="231"/>
    <s v="P993271"/>
    <n v="23780"/>
    <n v="2"/>
    <n v="475600"/>
    <n v="0"/>
    <n v="475600"/>
    <n v="1"/>
    <x v="1"/>
    <n v="0"/>
    <n v="1"/>
    <d v="2021-07-24T00:00:00"/>
    <x v="2604"/>
    <n v="232000"/>
    <n v="18560"/>
    <x v="11"/>
    <s v="cod"/>
    <n v="438480"/>
    <n v="0.92195121951219516"/>
    <x v="0"/>
  </r>
  <r>
    <s v="ODR9639774179e"/>
    <s v="C911330L"/>
    <x v="268"/>
    <s v="P140312"/>
    <n v="47154"/>
    <n v="1"/>
    <n v="471540"/>
    <n v="0"/>
    <n v="471540"/>
    <n v="1"/>
    <x v="0"/>
    <n v="1"/>
    <n v="1"/>
    <d v="2022-01-10T00:00:00"/>
    <x v="2778"/>
    <n v="507500"/>
    <n v="45646"/>
    <x v="0"/>
    <s v="cod"/>
    <n v="425894"/>
    <n v="0.90319803198031978"/>
    <x v="0"/>
  </r>
  <r>
    <s v="ODR8174207127i"/>
    <s v="C491259L"/>
    <x v="350"/>
    <s v="P787888"/>
    <n v="46980"/>
    <n v="1"/>
    <n v="469800"/>
    <n v="0"/>
    <n v="469800"/>
    <n v="1"/>
    <x v="0"/>
    <n v="0"/>
    <n v="1"/>
    <d v="2021-07-06T00:00:00"/>
    <x v="2344"/>
    <n v="469800"/>
    <n v="35206"/>
    <x v="5"/>
    <s v="cod"/>
    <n v="434594"/>
    <n v="0.92506172839506173"/>
    <x v="0"/>
  </r>
  <r>
    <s v="ODR6624437334w"/>
    <s v="C525405L"/>
    <x v="83"/>
    <s v="P787888"/>
    <n v="46980"/>
    <n v="1"/>
    <n v="469800"/>
    <n v="0"/>
    <n v="469800"/>
    <n v="1"/>
    <x v="0"/>
    <n v="1"/>
    <n v="1"/>
    <d v="2021-07-24T00:00:00"/>
    <x v="2344"/>
    <n v="469800"/>
    <n v="35206"/>
    <x v="5"/>
    <s v="cod"/>
    <n v="434594"/>
    <n v="0.92506172839506173"/>
    <x v="0"/>
  </r>
  <r>
    <s v="ODR3951543694j"/>
    <s v="C901131L"/>
    <x v="180"/>
    <s v="P996588"/>
    <n v="46690"/>
    <n v="1"/>
    <n v="466900"/>
    <n v="0"/>
    <n v="466900"/>
    <n v="1"/>
    <x v="0"/>
    <n v="1"/>
    <n v="1"/>
    <d v="2022-01-02T00:00:00"/>
    <x v="1780"/>
    <n v="466900"/>
    <n v="29406"/>
    <x v="11"/>
    <s v="cod"/>
    <n v="437494"/>
    <n v="0.93701863354037263"/>
    <x v="0"/>
  </r>
  <r>
    <s v="ODR5153586243a"/>
    <s v="C745817L"/>
    <x v="163"/>
    <s v="P287016"/>
    <n v="46400"/>
    <n v="1"/>
    <n v="464000"/>
    <n v="0"/>
    <n v="464000"/>
    <n v="1"/>
    <x v="1"/>
    <n v="0"/>
    <n v="1"/>
    <d v="2021-07-08T00:00:00"/>
    <x v="2779"/>
    <n v="464000"/>
    <n v="31088"/>
    <x v="10"/>
    <s v="cod"/>
    <n v="432912"/>
    <n v="0.93300000000000005"/>
    <x v="0"/>
  </r>
  <r>
    <s v="ODR1173186341m"/>
    <s v="C307127L"/>
    <x v="362"/>
    <s v="P933504"/>
    <n v="46400"/>
    <n v="1"/>
    <n v="464000"/>
    <n v="0"/>
    <n v="464000"/>
    <n v="1"/>
    <x v="0"/>
    <n v="1"/>
    <n v="1"/>
    <d v="2021-10-03T00:00:00"/>
    <x v="2780"/>
    <n v="464000"/>
    <n v="29232"/>
    <x v="13"/>
    <s v="cod"/>
    <n v="434768"/>
    <n v="0.93700000000000006"/>
    <x v="0"/>
  </r>
  <r>
    <s v="ODR1327540902h"/>
    <s v="C931442L"/>
    <x v="376"/>
    <s v="P663284"/>
    <n v="46400"/>
    <n v="1"/>
    <n v="464000"/>
    <n v="0"/>
    <n v="464000"/>
    <n v="1"/>
    <x v="0"/>
    <n v="1"/>
    <n v="1"/>
    <d v="2021-07-28T00:00:00"/>
    <x v="2781"/>
    <n v="464000"/>
    <n v="39904"/>
    <x v="6"/>
    <s v="cod"/>
    <n v="424096"/>
    <n v="0.91400000000000003"/>
    <x v="0"/>
  </r>
  <r>
    <s v="ODR2945497591x"/>
    <s v="C808661L"/>
    <x v="220"/>
    <s v="P577211"/>
    <n v="46400"/>
    <n v="1"/>
    <n v="464000"/>
    <n v="0"/>
    <n v="464000"/>
    <n v="1"/>
    <x v="0"/>
    <n v="1"/>
    <n v="1"/>
    <d v="2021-08-09T00:00:00"/>
    <x v="2782"/>
    <n v="464000"/>
    <n v="32016"/>
    <x v="14"/>
    <s v="cod"/>
    <n v="431984"/>
    <n v="0.93100000000000005"/>
    <x v="0"/>
  </r>
  <r>
    <s v="ODR2113227925v"/>
    <s v="C975259L"/>
    <x v="116"/>
    <s v="P855575"/>
    <n v="23200"/>
    <n v="2"/>
    <n v="464000"/>
    <n v="0"/>
    <n v="464000"/>
    <n v="1"/>
    <x v="0"/>
    <n v="1"/>
    <n v="1"/>
    <d v="2021-09-22T00:00:00"/>
    <x v="2783"/>
    <n v="232000"/>
    <n v="17400"/>
    <x v="11"/>
    <s v="cod"/>
    <n v="429200"/>
    <n v="0.92500000000000004"/>
    <x v="0"/>
  </r>
  <r>
    <s v="ODR6128158871l"/>
    <s v="C606851L"/>
    <x v="78"/>
    <s v="P996636"/>
    <n v="23200"/>
    <n v="2"/>
    <n v="464000"/>
    <n v="0"/>
    <n v="464000"/>
    <n v="1"/>
    <x v="1"/>
    <n v="0"/>
    <n v="1"/>
    <d v="2022-06-05T00:00:00"/>
    <x v="1654"/>
    <n v="220400"/>
    <n v="19372"/>
    <x v="11"/>
    <s v="cod"/>
    <n v="425256"/>
    <n v="0.91649999999999998"/>
    <x v="0"/>
  </r>
  <r>
    <s v="ODR8405429548i"/>
    <s v="C242911L"/>
    <x v="363"/>
    <s v="P996636"/>
    <n v="23200"/>
    <n v="2"/>
    <n v="464000"/>
    <n v="0"/>
    <n v="464000"/>
    <n v="1"/>
    <x v="0"/>
    <n v="1"/>
    <n v="1"/>
    <d v="2022-07-17T00:00:00"/>
    <x v="1654"/>
    <n v="220400"/>
    <n v="19372"/>
    <x v="11"/>
    <s v="cod"/>
    <n v="425256"/>
    <n v="0.91649999999999998"/>
    <x v="0"/>
  </r>
  <r>
    <s v="ODR3505755875e"/>
    <s v="C939411L"/>
    <x v="32"/>
    <s v="P777907"/>
    <n v="46400"/>
    <n v="1"/>
    <n v="464000"/>
    <n v="0"/>
    <n v="464000"/>
    <n v="1"/>
    <x v="1"/>
    <n v="0"/>
    <n v="1"/>
    <d v="2021-11-21T00:00:00"/>
    <x v="2721"/>
    <n v="464000"/>
    <n v="35728"/>
    <x v="11"/>
    <s v="cod"/>
    <n v="428272"/>
    <n v="0.92300000000000004"/>
    <x v="0"/>
  </r>
  <r>
    <s v="ODR6629337121v"/>
    <s v="C807877L"/>
    <x v="159"/>
    <s v="P999871"/>
    <n v="46400"/>
    <n v="1"/>
    <n v="464000"/>
    <n v="0"/>
    <n v="464000"/>
    <n v="1"/>
    <x v="0"/>
    <n v="0"/>
    <n v="1"/>
    <d v="2021-07-14T00:00:00"/>
    <x v="2784"/>
    <n v="464000"/>
    <n v="38512"/>
    <x v="5"/>
    <s v="cod"/>
    <n v="425488"/>
    <n v="0.91700000000000004"/>
    <x v="0"/>
  </r>
  <r>
    <s v="ODR8215826776h"/>
    <s v="C352292L"/>
    <x v="167"/>
    <s v="P787888"/>
    <n v="46400"/>
    <n v="1"/>
    <n v="464000"/>
    <n v="0"/>
    <n v="464000"/>
    <n v="1"/>
    <x v="0"/>
    <n v="1"/>
    <n v="1"/>
    <d v="2021-08-11T00:00:00"/>
    <x v="2344"/>
    <n v="469800"/>
    <n v="35206"/>
    <x v="5"/>
    <s v="cod"/>
    <n v="428794"/>
    <n v="0.92412499999999997"/>
    <x v="0"/>
  </r>
  <r>
    <s v="ODR3058586792v"/>
    <s v="C450367L"/>
    <x v="315"/>
    <s v="P787888"/>
    <n v="46400"/>
    <n v="1"/>
    <n v="464000"/>
    <n v="0"/>
    <n v="464000"/>
    <n v="1"/>
    <x v="0"/>
    <n v="1"/>
    <n v="1"/>
    <d v="2021-08-17T00:00:00"/>
    <x v="2344"/>
    <n v="469800"/>
    <n v="35206"/>
    <x v="5"/>
    <s v="cod"/>
    <n v="428794"/>
    <n v="0.92412499999999997"/>
    <x v="0"/>
  </r>
  <r>
    <s v="ODR7775733255y"/>
    <s v="C318744L"/>
    <x v="178"/>
    <s v="P787888"/>
    <n v="46400"/>
    <n v="1"/>
    <n v="464000"/>
    <n v="0"/>
    <n v="464000"/>
    <n v="1"/>
    <x v="0"/>
    <n v="0"/>
    <n v="1"/>
    <d v="2021-10-07T00:00:00"/>
    <x v="2344"/>
    <n v="469800"/>
    <n v="35206"/>
    <x v="5"/>
    <s v="cod"/>
    <n v="428794"/>
    <n v="0.92412499999999997"/>
    <x v="0"/>
  </r>
  <r>
    <s v="ODR6768098452e"/>
    <s v="C807877L"/>
    <x v="157"/>
    <s v="P999871"/>
    <n v="46400"/>
    <n v="1"/>
    <n v="464000"/>
    <n v="0"/>
    <n v="464000"/>
    <n v="1"/>
    <x v="0"/>
    <n v="0"/>
    <n v="1"/>
    <d v="2021-07-14T00:00:00"/>
    <x v="2784"/>
    <n v="464000"/>
    <n v="38512"/>
    <x v="5"/>
    <s v="cod"/>
    <n v="425488"/>
    <n v="0.91700000000000004"/>
    <x v="0"/>
  </r>
  <r>
    <s v="ODR1884249335f"/>
    <s v="C358518L"/>
    <x v="360"/>
    <s v="P787888"/>
    <n v="46400"/>
    <n v="1"/>
    <n v="464000"/>
    <n v="0"/>
    <n v="464000"/>
    <n v="1"/>
    <x v="0"/>
    <n v="1"/>
    <n v="1"/>
    <d v="2021-08-19T00:00:00"/>
    <x v="2344"/>
    <n v="469800"/>
    <n v="35206"/>
    <x v="5"/>
    <s v="cod"/>
    <n v="428794"/>
    <n v="0.92412499999999997"/>
    <x v="0"/>
  </r>
  <r>
    <s v="ODR6877188904q"/>
    <s v="C464201L"/>
    <x v="219"/>
    <s v="P787888"/>
    <n v="46400"/>
    <n v="1"/>
    <n v="464000"/>
    <n v="0"/>
    <n v="464000"/>
    <n v="1"/>
    <x v="0"/>
    <n v="1"/>
    <n v="1"/>
    <d v="2021-10-28T00:00:00"/>
    <x v="2344"/>
    <n v="469800"/>
    <n v="35206"/>
    <x v="5"/>
    <s v="cod"/>
    <n v="428794"/>
    <n v="0.92412499999999997"/>
    <x v="0"/>
  </r>
  <r>
    <s v="ODR9687915637u"/>
    <s v="C896860L"/>
    <x v="134"/>
    <s v="P787888"/>
    <n v="46400"/>
    <n v="1"/>
    <n v="464000"/>
    <n v="0"/>
    <n v="464000"/>
    <n v="1"/>
    <x v="0"/>
    <n v="1"/>
    <n v="1"/>
    <d v="2021-11-01T00:00:00"/>
    <x v="2344"/>
    <n v="469800"/>
    <n v="35206"/>
    <x v="5"/>
    <s v="cod"/>
    <n v="428794"/>
    <n v="0.92412499999999997"/>
    <x v="0"/>
  </r>
  <r>
    <s v="ODR2631092158l"/>
    <s v="C736562L"/>
    <x v="259"/>
    <s v="P660316"/>
    <n v="23200"/>
    <n v="2"/>
    <n v="464000"/>
    <n v="0"/>
    <n v="464000"/>
    <n v="1"/>
    <x v="0"/>
    <n v="1"/>
    <n v="1"/>
    <d v="2021-09-18T00:00:00"/>
    <x v="2785"/>
    <n v="232000"/>
    <n v="20184"/>
    <x v="5"/>
    <s v="cod"/>
    <n v="423632"/>
    <n v="0.91300000000000003"/>
    <x v="0"/>
  </r>
  <r>
    <s v="ODR2840664702y"/>
    <s v="C423334L"/>
    <x v="138"/>
    <s v="P787888"/>
    <n v="46400"/>
    <n v="1"/>
    <n v="464000"/>
    <n v="0"/>
    <n v="464000"/>
    <n v="1"/>
    <x v="0"/>
    <n v="1"/>
    <n v="3"/>
    <d v="2021-11-06T00:00:00"/>
    <x v="2344"/>
    <n v="469800"/>
    <n v="35206"/>
    <x v="5"/>
    <s v="customercredit"/>
    <n v="428794"/>
    <n v="0.92412499999999997"/>
    <x v="0"/>
  </r>
  <r>
    <s v="ODR8577091349d"/>
    <s v="C303491L"/>
    <x v="301"/>
    <s v="P716208"/>
    <n v="46400"/>
    <n v="1"/>
    <n v="464000"/>
    <n v="0"/>
    <n v="464000"/>
    <n v="1"/>
    <x v="1"/>
    <n v="0"/>
    <n v="2"/>
    <d v="2022-06-01T00:00:00"/>
    <x v="2786"/>
    <n v="464000"/>
    <n v="31552"/>
    <x v="5"/>
    <s v="jazzvoucher"/>
    <n v="432448"/>
    <n v="0.93200000000000005"/>
    <x v="0"/>
  </r>
  <r>
    <s v="ODR2081129713v"/>
    <s v="C190534L"/>
    <x v="404"/>
    <s v="P586554"/>
    <n v="46342"/>
    <n v="1"/>
    <n v="463420"/>
    <n v="0"/>
    <n v="463420"/>
    <n v="1"/>
    <x v="0"/>
    <n v="1"/>
    <n v="1"/>
    <d v="2021-09-09T00:00:00"/>
    <x v="2787"/>
    <n v="463420"/>
    <n v="41238"/>
    <x v="10"/>
    <s v="cod"/>
    <n v="422182"/>
    <n v="0.91101376720901128"/>
    <x v="0"/>
  </r>
  <r>
    <s v="ODR6808728520l"/>
    <s v="C280001L"/>
    <x v="353"/>
    <s v="P371421"/>
    <n v="46342"/>
    <n v="1"/>
    <n v="463420"/>
    <n v="0"/>
    <n v="463420"/>
    <n v="1"/>
    <x v="0"/>
    <n v="1"/>
    <n v="1"/>
    <d v="2021-11-27T00:00:00"/>
    <x v="2788"/>
    <n v="463420"/>
    <n v="34278"/>
    <x v="8"/>
    <s v="cod"/>
    <n v="429142"/>
    <n v="0.92603254067584484"/>
    <x v="0"/>
  </r>
  <r>
    <s v="ODR7275976321g"/>
    <s v="C286894L"/>
    <x v="163"/>
    <s v="P365475"/>
    <n v="46342"/>
    <n v="1"/>
    <n v="463420"/>
    <n v="0"/>
    <n v="463420"/>
    <n v="1"/>
    <x v="0"/>
    <n v="0"/>
    <n v="1"/>
    <d v="2021-07-07T00:00:00"/>
    <x v="2789"/>
    <n v="463420"/>
    <n v="28710"/>
    <x v="14"/>
    <s v="cod"/>
    <n v="434710"/>
    <n v="0.93804755944931162"/>
    <x v="0"/>
  </r>
  <r>
    <s v="ODR6689603723y"/>
    <s v="C886127L"/>
    <x v="89"/>
    <s v="P599178"/>
    <n v="46342"/>
    <n v="1"/>
    <n v="463420"/>
    <n v="0"/>
    <n v="463420"/>
    <n v="1"/>
    <x v="1"/>
    <n v="0"/>
    <n v="1"/>
    <d v="2021-07-04T00:00:00"/>
    <x v="2790"/>
    <n v="463420"/>
    <n v="31030"/>
    <x v="14"/>
    <s v="cod"/>
    <n v="432390"/>
    <n v="0.9330413016270338"/>
    <x v="0"/>
  </r>
  <r>
    <s v="ODR9488343751y"/>
    <s v="C713301L"/>
    <x v="234"/>
    <s v="P843485"/>
    <n v="46342"/>
    <n v="1"/>
    <n v="463420"/>
    <n v="0"/>
    <n v="463420"/>
    <n v="1"/>
    <x v="0"/>
    <n v="0"/>
    <n v="1"/>
    <d v="2021-07-26T00:00:00"/>
    <x v="2791"/>
    <n v="463420"/>
    <n v="41702"/>
    <x v="14"/>
    <s v="cod"/>
    <n v="421718"/>
    <n v="0.91001251564455565"/>
    <x v="0"/>
  </r>
  <r>
    <s v="ODR9672825775g"/>
    <s v="C675024L"/>
    <x v="157"/>
    <s v="P945237"/>
    <n v="46342"/>
    <n v="1"/>
    <n v="463420"/>
    <n v="0"/>
    <n v="463420"/>
    <n v="1"/>
    <x v="0"/>
    <n v="1"/>
    <n v="1"/>
    <d v="2021-09-26T00:00:00"/>
    <x v="2792"/>
    <n v="463420"/>
    <n v="30102"/>
    <x v="14"/>
    <s v="cod"/>
    <n v="433318"/>
    <n v="0.93504380475594495"/>
    <x v="0"/>
  </r>
  <r>
    <s v="ODR4102508280x"/>
    <s v="C200313L"/>
    <x v="281"/>
    <s v="P505293"/>
    <n v="46342"/>
    <n v="1"/>
    <n v="463420"/>
    <n v="0"/>
    <n v="463420"/>
    <n v="1"/>
    <x v="0"/>
    <n v="1"/>
    <n v="1"/>
    <d v="2021-07-17T00:00:00"/>
    <x v="2793"/>
    <n v="463420"/>
    <n v="37990"/>
    <x v="14"/>
    <s v="cod"/>
    <n v="425430"/>
    <n v="0.91802252816020025"/>
    <x v="0"/>
  </r>
  <r>
    <s v="ODR6989428466k"/>
    <s v="C139855L"/>
    <x v="362"/>
    <s v="P505317"/>
    <n v="46342"/>
    <n v="1"/>
    <n v="463420"/>
    <n v="0"/>
    <n v="463420"/>
    <n v="1"/>
    <x v="0"/>
    <n v="0"/>
    <n v="1"/>
    <d v="2021-07-09T00:00:00"/>
    <x v="2794"/>
    <n v="463420"/>
    <n v="31030"/>
    <x v="14"/>
    <s v="cod"/>
    <n v="432390"/>
    <n v="0.9330413016270338"/>
    <x v="0"/>
  </r>
  <r>
    <s v="ODR1296338668p"/>
    <s v="C822607L"/>
    <x v="245"/>
    <s v="P166596"/>
    <n v="46342"/>
    <n v="1"/>
    <n v="463420"/>
    <n v="0"/>
    <n v="463420"/>
    <n v="1"/>
    <x v="0"/>
    <n v="0"/>
    <n v="1"/>
    <d v="2021-11-01T00:00:00"/>
    <x v="2795"/>
    <n v="463420"/>
    <n v="40310"/>
    <x v="14"/>
    <s v="cod"/>
    <n v="423110"/>
    <n v="0.91301627033792243"/>
    <x v="0"/>
  </r>
  <r>
    <s v="ODR1383221338z"/>
    <s v="C287218L"/>
    <x v="374"/>
    <s v="P738924"/>
    <n v="46342"/>
    <n v="1"/>
    <n v="463420"/>
    <n v="0"/>
    <n v="463420"/>
    <n v="1"/>
    <x v="0"/>
    <n v="1"/>
    <n v="1"/>
    <d v="2021-08-27T00:00:00"/>
    <x v="1397"/>
    <n v="202420"/>
    <n v="15370"/>
    <x v="0"/>
    <s v="cod"/>
    <n v="448050"/>
    <n v="0.96683354192740922"/>
    <x v="0"/>
  </r>
  <r>
    <s v="ODR9582669164k"/>
    <s v="C430127L"/>
    <x v="28"/>
    <s v="P272076"/>
    <n v="46342"/>
    <n v="1"/>
    <n v="463420"/>
    <n v="0"/>
    <n v="463420"/>
    <n v="1"/>
    <x v="1"/>
    <n v="0"/>
    <n v="7"/>
    <d v="2022-07-03T00:00:00"/>
    <x v="2796"/>
    <n v="400200"/>
    <n v="24360"/>
    <x v="0"/>
    <s v="Easypay"/>
    <n v="439060"/>
    <n v="0.94743429286608261"/>
    <x v="0"/>
  </r>
  <r>
    <s v="ODR6206973961p"/>
    <s v="C757189L"/>
    <x v="377"/>
    <s v="P711491"/>
    <n v="46342"/>
    <n v="1"/>
    <n v="463420"/>
    <n v="0"/>
    <n v="463420"/>
    <n v="1"/>
    <x v="0"/>
    <n v="1"/>
    <n v="1"/>
    <d v="2021-08-23T00:00:00"/>
    <x v="2797"/>
    <n v="463420"/>
    <n v="37062"/>
    <x v="12"/>
    <s v="cod"/>
    <n v="426358"/>
    <n v="0.92002503128911139"/>
    <x v="0"/>
  </r>
  <r>
    <s v="ODR5397038178l"/>
    <s v="C469091L"/>
    <x v="218"/>
    <s v="P408318"/>
    <n v="46342"/>
    <n v="1"/>
    <n v="463420"/>
    <n v="0"/>
    <n v="463420"/>
    <n v="1"/>
    <x v="0"/>
    <n v="1"/>
    <n v="1"/>
    <d v="2021-10-05T00:00:00"/>
    <x v="2798"/>
    <n v="463420"/>
    <n v="39382"/>
    <x v="12"/>
    <s v="cod"/>
    <n v="424038"/>
    <n v="0.91501877346683358"/>
    <x v="0"/>
  </r>
  <r>
    <s v="ODR4076236234s"/>
    <s v="C439929L"/>
    <x v="162"/>
    <s v="P772081"/>
    <n v="46342"/>
    <n v="1"/>
    <n v="463420"/>
    <n v="0"/>
    <n v="463420"/>
    <n v="1"/>
    <x v="0"/>
    <n v="0"/>
    <n v="1"/>
    <d v="2021-09-27T00:00:00"/>
    <x v="2799"/>
    <n v="463420"/>
    <n v="32422"/>
    <x v="12"/>
    <s v="cod"/>
    <n v="430998"/>
    <n v="0.93003754693366714"/>
    <x v="0"/>
  </r>
  <r>
    <s v="ODR2495200488z"/>
    <s v="C358631L"/>
    <x v="105"/>
    <s v="P552489"/>
    <n v="46342"/>
    <n v="1"/>
    <n v="463420"/>
    <n v="0"/>
    <n v="463420"/>
    <n v="1"/>
    <x v="0"/>
    <n v="0"/>
    <n v="1"/>
    <d v="2022-08-21T00:00:00"/>
    <x v="2800"/>
    <n v="463420"/>
    <n v="40774"/>
    <x v="12"/>
    <s v="cod"/>
    <n v="422646"/>
    <n v="0.9120150187734668"/>
    <x v="0"/>
  </r>
  <r>
    <s v="ODR5294138543h"/>
    <s v="C241117L"/>
    <x v="408"/>
    <s v="P302311"/>
    <n v="46342"/>
    <n v="1"/>
    <n v="463420"/>
    <n v="0"/>
    <n v="463420"/>
    <n v="1"/>
    <x v="0"/>
    <n v="1"/>
    <n v="1"/>
    <d v="2021-07-07T00:00:00"/>
    <x v="2801"/>
    <n v="463420"/>
    <n v="41702"/>
    <x v="7"/>
    <s v="cod"/>
    <n v="421718"/>
    <n v="0.91001251564455565"/>
    <x v="0"/>
  </r>
  <r>
    <s v="ODR5961043616k"/>
    <s v="C574921L"/>
    <x v="255"/>
    <s v="P104151"/>
    <n v="23142"/>
    <n v="2"/>
    <n v="462840"/>
    <n v="0"/>
    <n v="462840"/>
    <n v="1"/>
    <x v="0"/>
    <n v="1"/>
    <n v="1"/>
    <d v="2021-09-25T00:00:00"/>
    <x v="2802"/>
    <n v="231420"/>
    <n v="14094"/>
    <x v="12"/>
    <s v="cod"/>
    <n v="434652"/>
    <n v="0.93909774436090221"/>
    <x v="0"/>
  </r>
  <r>
    <s v="ODR3064706917c"/>
    <s v="C960523L"/>
    <x v="60"/>
    <s v="P615615"/>
    <n v="46284"/>
    <n v="1"/>
    <n v="462840"/>
    <n v="0"/>
    <n v="462840"/>
    <n v="1"/>
    <x v="0"/>
    <n v="1"/>
    <n v="1"/>
    <d v="2021-11-26T00:00:00"/>
    <x v="2803"/>
    <n v="462840"/>
    <n v="41644"/>
    <x v="12"/>
    <s v="cod"/>
    <n v="421196"/>
    <n v="0.91002506265664163"/>
    <x v="0"/>
  </r>
  <r>
    <s v="ODR2005327701o"/>
    <s v="C142496L"/>
    <x v="174"/>
    <s v="P575285"/>
    <n v="46110"/>
    <n v="1"/>
    <n v="461100"/>
    <n v="0"/>
    <n v="461100"/>
    <n v="1"/>
    <x v="0"/>
    <n v="1"/>
    <n v="1"/>
    <d v="2021-08-21T00:00:00"/>
    <x v="2804"/>
    <n v="461100"/>
    <n v="39614"/>
    <x v="13"/>
    <s v="cod"/>
    <n v="421486"/>
    <n v="0.91408805031446538"/>
    <x v="0"/>
  </r>
  <r>
    <s v="ODR3765637548i"/>
    <s v="C970117L"/>
    <x v="350"/>
    <s v="P673195"/>
    <n v="46110"/>
    <n v="1"/>
    <n v="461100"/>
    <n v="0"/>
    <n v="461100"/>
    <n v="1"/>
    <x v="1"/>
    <n v="0"/>
    <n v="1"/>
    <d v="2021-07-22T00:00:00"/>
    <x v="2805"/>
    <n v="461100"/>
    <n v="33176"/>
    <x v="13"/>
    <s v="cod"/>
    <n v="427924"/>
    <n v="0.92805031446540875"/>
    <x v="0"/>
  </r>
  <r>
    <s v="ODR7721670740o"/>
    <s v="C880398L"/>
    <x v="152"/>
    <s v="P981094"/>
    <n v="46110"/>
    <n v="1"/>
    <n v="461100"/>
    <n v="0"/>
    <n v="461100"/>
    <n v="1"/>
    <x v="0"/>
    <n v="1"/>
    <n v="1"/>
    <d v="2021-07-13T00:00:00"/>
    <x v="2806"/>
    <n v="461100"/>
    <n v="37758"/>
    <x v="13"/>
    <s v="cod"/>
    <n v="423342"/>
    <n v="0.91811320754716985"/>
    <x v="0"/>
  </r>
  <r>
    <s v="ODR2727962437c"/>
    <s v="C269536L"/>
    <x v="318"/>
    <s v="P769320"/>
    <n v="46110"/>
    <n v="1"/>
    <n v="461100"/>
    <n v="0"/>
    <n v="461100"/>
    <n v="1"/>
    <x v="0"/>
    <n v="1"/>
    <n v="1"/>
    <d v="2021-12-11T00:00:00"/>
    <x v="2807"/>
    <n v="461100"/>
    <n v="39150"/>
    <x v="13"/>
    <s v="cod"/>
    <n v="421950"/>
    <n v="0.91509433962264153"/>
    <x v="0"/>
  </r>
  <r>
    <s v="ODR5872574329k"/>
    <s v="C203867L"/>
    <x v="232"/>
    <s v="P981094"/>
    <n v="46110"/>
    <n v="1"/>
    <n v="461100"/>
    <n v="0"/>
    <n v="461100"/>
    <n v="1"/>
    <x v="1"/>
    <n v="0"/>
    <n v="4"/>
    <d v="2021-10-09T00:00:00"/>
    <x v="2806"/>
    <n v="461100"/>
    <n v="37758"/>
    <x v="13"/>
    <s v="Payaxis"/>
    <n v="423342"/>
    <n v="0.91811320754716985"/>
    <x v="0"/>
  </r>
  <r>
    <s v="ODR8698118498v"/>
    <s v="C481062L"/>
    <x v="265"/>
    <s v="P572956"/>
    <n v="46110"/>
    <n v="1"/>
    <n v="461100"/>
    <n v="0"/>
    <n v="461100"/>
    <n v="1"/>
    <x v="0"/>
    <n v="1"/>
    <n v="1"/>
    <d v="2021-07-12T00:00:00"/>
    <x v="2808"/>
    <n v="461100"/>
    <n v="35960"/>
    <x v="13"/>
    <s v="cod"/>
    <n v="425140"/>
    <n v="0.92201257861635222"/>
    <x v="0"/>
  </r>
  <r>
    <s v="ODR7750587238k"/>
    <s v="C466135L"/>
    <x v="211"/>
    <s v="P637388"/>
    <n v="46110"/>
    <n v="1"/>
    <n v="461100"/>
    <n v="0"/>
    <n v="461100"/>
    <n v="1"/>
    <x v="0"/>
    <n v="1"/>
    <n v="1"/>
    <d v="2022-01-10T00:00:00"/>
    <x v="2809"/>
    <n v="461100"/>
    <n v="28072"/>
    <x v="13"/>
    <s v="cod"/>
    <n v="433028"/>
    <n v="0.9391194968553459"/>
    <x v="0"/>
  </r>
  <r>
    <s v="ODR3507858845p"/>
    <s v="C880315L"/>
    <x v="328"/>
    <s v="P934423"/>
    <n v="46110"/>
    <n v="1"/>
    <n v="461100"/>
    <n v="0"/>
    <n v="461100"/>
    <n v="1"/>
    <x v="0"/>
    <n v="0"/>
    <n v="1"/>
    <d v="2021-10-14T00:00:00"/>
    <x v="2810"/>
    <n v="461100"/>
    <n v="31784"/>
    <x v="13"/>
    <s v="cod"/>
    <n v="429316"/>
    <n v="0.93106918238993708"/>
    <x v="0"/>
  </r>
  <r>
    <s v="ODR2949162923z"/>
    <s v="C560166L"/>
    <x v="334"/>
    <s v="P298920"/>
    <n v="46110"/>
    <n v="1"/>
    <n v="461100"/>
    <n v="0"/>
    <n v="461100"/>
    <n v="1"/>
    <x v="0"/>
    <n v="1"/>
    <n v="1"/>
    <d v="2022-02-28T00:00:00"/>
    <x v="2811"/>
    <n v="461100"/>
    <n v="35032"/>
    <x v="13"/>
    <s v="cod"/>
    <n v="426068"/>
    <n v="0.9240251572327044"/>
    <x v="0"/>
  </r>
  <r>
    <s v="ODR5114298152h"/>
    <s v="C934459L"/>
    <x v="298"/>
    <s v="P130690"/>
    <n v="46110"/>
    <n v="1"/>
    <n v="461100"/>
    <n v="0"/>
    <n v="461100"/>
    <n v="1"/>
    <x v="0"/>
    <n v="1"/>
    <n v="1"/>
    <d v="2022-02-25T00:00:00"/>
    <x v="2812"/>
    <n v="461100"/>
    <n v="32712"/>
    <x v="13"/>
    <s v="cod"/>
    <n v="428388"/>
    <n v="0.9290566037735849"/>
    <x v="0"/>
  </r>
  <r>
    <s v="ODR9868573480y"/>
    <s v="C836769L"/>
    <x v="180"/>
    <s v="P456956"/>
    <n v="46110"/>
    <n v="1"/>
    <n v="461100"/>
    <n v="0"/>
    <n v="461100"/>
    <n v="1"/>
    <x v="0"/>
    <n v="0"/>
    <n v="1"/>
    <d v="2022-02-23T00:00:00"/>
    <x v="2813"/>
    <n v="461100"/>
    <n v="31784"/>
    <x v="13"/>
    <s v="cod"/>
    <n v="429316"/>
    <n v="0.93106918238993708"/>
    <x v="0"/>
  </r>
  <r>
    <s v="ODR8525512314q"/>
    <s v="C908967L"/>
    <x v="241"/>
    <s v="P226594"/>
    <n v="46110"/>
    <n v="1"/>
    <n v="461100"/>
    <n v="0"/>
    <n v="461100"/>
    <n v="1"/>
    <x v="0"/>
    <n v="0"/>
    <n v="1"/>
    <d v="2021-07-23T00:00:00"/>
    <x v="2814"/>
    <n v="461100"/>
    <n v="34568"/>
    <x v="14"/>
    <s v="cod"/>
    <n v="426532"/>
    <n v="0.92503144654088054"/>
    <x v="0"/>
  </r>
  <r>
    <s v="ODR3756752467v"/>
    <s v="C794673L"/>
    <x v="219"/>
    <s v="P682816"/>
    <n v="46110"/>
    <n v="1"/>
    <n v="461100"/>
    <n v="0"/>
    <n v="461100"/>
    <n v="1"/>
    <x v="0"/>
    <n v="0"/>
    <n v="14"/>
    <d v="2021-10-03T00:00:00"/>
    <x v="2815"/>
    <n v="461100"/>
    <n v="35496"/>
    <x v="14"/>
    <s v="productcredit"/>
    <n v="425604"/>
    <n v="0.92301886792452825"/>
    <x v="0"/>
  </r>
  <r>
    <s v="ODR6861426774c"/>
    <s v="C709206L"/>
    <x v="355"/>
    <s v="P860159"/>
    <n v="46110"/>
    <n v="1"/>
    <n v="461100"/>
    <n v="0"/>
    <n v="461100"/>
    <n v="1"/>
    <x v="0"/>
    <n v="1"/>
    <n v="1"/>
    <d v="2022-03-20T00:00:00"/>
    <x v="2816"/>
    <n v="461100"/>
    <n v="40078"/>
    <x v="12"/>
    <s v="cod"/>
    <n v="421022"/>
    <n v="0.91308176100628935"/>
    <x v="0"/>
  </r>
  <r>
    <s v="ODR3857583202s"/>
    <s v="C218142L"/>
    <x v="206"/>
    <s v="P989166"/>
    <n v="45936"/>
    <n v="1"/>
    <n v="459360"/>
    <n v="0"/>
    <n v="459360"/>
    <n v="1"/>
    <x v="1"/>
    <n v="0"/>
    <n v="8"/>
    <d v="2021-07-23T00:00:00"/>
    <x v="2817"/>
    <n v="459360"/>
    <n v="36250"/>
    <x v="0"/>
    <s v="ublcreditcard"/>
    <n v="423110"/>
    <n v="0.92108585858585856"/>
    <x v="0"/>
  </r>
  <r>
    <s v="ODR3850019316e"/>
    <s v="C894919L"/>
    <x v="237"/>
    <s v="P643349"/>
    <n v="45820"/>
    <n v="1"/>
    <n v="458200"/>
    <n v="0"/>
    <n v="458200"/>
    <n v="1"/>
    <x v="0"/>
    <n v="1"/>
    <n v="1"/>
    <d v="2021-07-23T00:00:00"/>
    <x v="2818"/>
    <n v="458200"/>
    <n v="32074"/>
    <x v="1"/>
    <s v="cod"/>
    <n v="426126"/>
    <n v="0.93"/>
    <x v="0"/>
  </r>
  <r>
    <s v="ODR2498920606m"/>
    <s v="C879647L"/>
    <x v="244"/>
    <s v="P475695"/>
    <n v="22910"/>
    <n v="2"/>
    <n v="458200"/>
    <n v="0"/>
    <n v="458200"/>
    <n v="1"/>
    <x v="0"/>
    <n v="1"/>
    <n v="1"/>
    <d v="2022-04-09T00:00:00"/>
    <x v="2819"/>
    <n v="229100"/>
    <n v="17168"/>
    <x v="12"/>
    <s v="cod"/>
    <n v="423864"/>
    <n v="0.92506329113924046"/>
    <x v="0"/>
  </r>
  <r>
    <s v="ODR8308369824t"/>
    <s v="C602095L"/>
    <x v="235"/>
    <s v="P262095"/>
    <n v="45240"/>
    <n v="1"/>
    <n v="452400"/>
    <n v="0"/>
    <n v="452400"/>
    <n v="1"/>
    <x v="1"/>
    <n v="0"/>
    <n v="1"/>
    <d v="2021-09-06T00:00:00"/>
    <x v="2820"/>
    <n v="452400"/>
    <n v="39324"/>
    <x v="10"/>
    <s v="cod"/>
    <n v="413076"/>
    <n v="0.91307692307692312"/>
    <x v="0"/>
  </r>
  <r>
    <s v="ODR1845777376y"/>
    <s v="C361277L"/>
    <x v="210"/>
    <s v="P990333"/>
    <n v="45240"/>
    <n v="1"/>
    <n v="452400"/>
    <n v="0"/>
    <n v="452400"/>
    <n v="1"/>
    <x v="0"/>
    <n v="1"/>
    <n v="1"/>
    <d v="2021-08-05T00:00:00"/>
    <x v="2821"/>
    <n v="452400"/>
    <n v="34800"/>
    <x v="14"/>
    <s v="cod"/>
    <n v="417600"/>
    <n v="0.92307692307692313"/>
    <x v="0"/>
  </r>
  <r>
    <s v="ODR6935775224x"/>
    <s v="C914122L"/>
    <x v="290"/>
    <s v="P139554"/>
    <n v="45240"/>
    <n v="1"/>
    <n v="452400"/>
    <n v="0"/>
    <n v="452400"/>
    <n v="1"/>
    <x v="1"/>
    <n v="0"/>
    <n v="4"/>
    <d v="2022-02-08T00:00:00"/>
    <x v="2822"/>
    <n v="452400"/>
    <n v="31204"/>
    <x v="14"/>
    <s v="Payaxis"/>
    <n v="421196"/>
    <n v="0.931025641025641"/>
    <x v="0"/>
  </r>
  <r>
    <s v="ODR4910925131x"/>
    <s v="C421319L"/>
    <x v="111"/>
    <s v="P517579"/>
    <n v="22620"/>
    <n v="2"/>
    <n v="452400"/>
    <n v="0"/>
    <n v="452400"/>
    <n v="1"/>
    <x v="0"/>
    <n v="0"/>
    <n v="1"/>
    <d v="2022-02-02T00:00:00"/>
    <x v="1636"/>
    <n v="284200"/>
    <n v="19604"/>
    <x v="14"/>
    <s v="cod"/>
    <n v="413192"/>
    <n v="0.91333333333333333"/>
    <x v="0"/>
  </r>
  <r>
    <s v="ODR8152969340y"/>
    <s v="C274430L"/>
    <x v="168"/>
    <s v="P443670"/>
    <n v="45240"/>
    <n v="1"/>
    <n v="452400"/>
    <n v="0"/>
    <n v="452400"/>
    <n v="1"/>
    <x v="0"/>
    <n v="1"/>
    <n v="1"/>
    <d v="2021-12-10T00:00:00"/>
    <x v="2823"/>
    <n v="452400"/>
    <n v="37526"/>
    <x v="12"/>
    <s v="cod"/>
    <n v="414874"/>
    <n v="0.91705128205128206"/>
    <x v="0"/>
  </r>
  <r>
    <s v="ODR5758595399t"/>
    <s v="C796146L"/>
    <x v="384"/>
    <s v="P885573"/>
    <n v="45240"/>
    <n v="1"/>
    <n v="452400"/>
    <n v="0"/>
    <n v="452400"/>
    <n v="1"/>
    <x v="0"/>
    <n v="1"/>
    <n v="1"/>
    <d v="2021-08-21T00:00:00"/>
    <x v="2824"/>
    <n v="452400"/>
    <n v="36192"/>
    <x v="12"/>
    <s v="cod"/>
    <n v="416208"/>
    <n v="0.92"/>
    <x v="0"/>
  </r>
  <r>
    <s v="ODR8838230900g"/>
    <s v="C131307L"/>
    <x v="383"/>
    <s v="P874421"/>
    <n v="22620"/>
    <n v="2"/>
    <n v="452400"/>
    <n v="0"/>
    <n v="452400"/>
    <n v="1"/>
    <x v="1"/>
    <n v="0"/>
    <n v="9"/>
    <d v="2021-07-09T00:00:00"/>
    <x v="2825"/>
    <n v="226200"/>
    <n v="19894"/>
    <x v="11"/>
    <s v="mygateway"/>
    <n v="412612"/>
    <n v="0.91205128205128205"/>
    <x v="0"/>
  </r>
  <r>
    <s v="ODR2442420656d"/>
    <s v="C131307L"/>
    <x v="177"/>
    <s v="P874421"/>
    <n v="22620"/>
    <n v="2"/>
    <n v="452400"/>
    <n v="0"/>
    <n v="452400"/>
    <n v="1"/>
    <x v="0"/>
    <n v="1"/>
    <n v="1"/>
    <d v="2021-07-09T00:00:00"/>
    <x v="2825"/>
    <n v="226200"/>
    <n v="19894"/>
    <x v="11"/>
    <s v="cod"/>
    <n v="412612"/>
    <n v="0.91205128205128205"/>
    <x v="0"/>
  </r>
  <r>
    <s v="ODR2189585986w"/>
    <s v="C707264L"/>
    <x v="22"/>
    <s v="P994881"/>
    <n v="45066"/>
    <n v="1"/>
    <n v="450660"/>
    <n v="0"/>
    <n v="450660"/>
    <n v="1"/>
    <x v="0"/>
    <n v="0"/>
    <n v="1"/>
    <d v="2021-11-11T00:00:00"/>
    <x v="2826"/>
    <n v="774300"/>
    <n v="48778"/>
    <x v="0"/>
    <s v="cod"/>
    <n v="401882"/>
    <n v="0.89176319176319174"/>
    <x v="2"/>
  </r>
  <r>
    <s v="ODR4765759980q"/>
    <s v="C148215L"/>
    <x v="319"/>
    <s v="P965987"/>
    <n v="22504"/>
    <n v="2"/>
    <n v="450080"/>
    <n v="0"/>
    <n v="450080"/>
    <n v="1"/>
    <x v="0"/>
    <n v="1"/>
    <n v="1"/>
    <d v="2021-11-07T00:00:00"/>
    <x v="147"/>
    <n v="266800"/>
    <n v="18908"/>
    <x v="11"/>
    <s v="cod"/>
    <n v="412264"/>
    <n v="0.91597938144329893"/>
    <x v="0"/>
  </r>
  <r>
    <s v="ODR1329476706u"/>
    <s v="C491827L"/>
    <x v="320"/>
    <s v="P965987"/>
    <n v="22504"/>
    <n v="2"/>
    <n v="450080"/>
    <n v="0"/>
    <n v="450080"/>
    <n v="1"/>
    <x v="0"/>
    <n v="1"/>
    <n v="2"/>
    <d v="2021-11-27T00:00:00"/>
    <x v="147"/>
    <n v="266800"/>
    <n v="18908"/>
    <x v="11"/>
    <s v="jazzvoucher"/>
    <n v="412264"/>
    <n v="0.91597938144329893"/>
    <x v="0"/>
  </r>
  <r>
    <s v="ODR1595794878i"/>
    <s v="C396025L"/>
    <x v="89"/>
    <s v="P814106"/>
    <n v="44950"/>
    <n v="1"/>
    <n v="449500"/>
    <n v="0"/>
    <n v="449500"/>
    <n v="1"/>
    <x v="0"/>
    <n v="1"/>
    <n v="1"/>
    <d v="2021-07-06T00:00:00"/>
    <x v="2827"/>
    <n v="449500"/>
    <n v="36366"/>
    <x v="3"/>
    <s v="cod"/>
    <n v="413134"/>
    <n v="0.9190967741935484"/>
    <x v="0"/>
  </r>
  <r>
    <s v="ODR8328910202h"/>
    <s v="C424077L"/>
    <x v="141"/>
    <s v="P776376"/>
    <n v="44950"/>
    <n v="1"/>
    <n v="449500"/>
    <n v="0"/>
    <n v="449500"/>
    <n v="1"/>
    <x v="0"/>
    <n v="0"/>
    <n v="4"/>
    <d v="2022-04-25T00:00:00"/>
    <x v="2828"/>
    <n v="449500"/>
    <n v="30972"/>
    <x v="6"/>
    <s v="Payaxis"/>
    <n v="418528"/>
    <n v="0.93109677419354842"/>
    <x v="0"/>
  </r>
  <r>
    <s v="ODR4372999829f"/>
    <s v="C315052L"/>
    <x v="166"/>
    <s v="P345015"/>
    <n v="44950"/>
    <n v="1"/>
    <n v="449500"/>
    <n v="0"/>
    <n v="449500"/>
    <n v="1"/>
    <x v="0"/>
    <n v="1"/>
    <n v="1"/>
    <d v="2021-07-13T00:00:00"/>
    <x v="2829"/>
    <n v="449500"/>
    <n v="31900"/>
    <x v="0"/>
    <s v="cod"/>
    <n v="417600"/>
    <n v="0.92903225806451617"/>
    <x v="0"/>
  </r>
  <r>
    <s v="ODR6129414387o"/>
    <s v="C170618L"/>
    <x v="304"/>
    <s v="P609900"/>
    <n v="44660"/>
    <n v="1"/>
    <n v="446600"/>
    <n v="0"/>
    <n v="446600"/>
    <n v="1"/>
    <x v="0"/>
    <n v="1"/>
    <n v="1"/>
    <d v="2022-03-13T00:00:00"/>
    <x v="2830"/>
    <n v="446600"/>
    <n v="33466"/>
    <x v="12"/>
    <s v="cod"/>
    <n v="413134"/>
    <n v="0.92506493506493503"/>
    <x v="0"/>
  </r>
  <r>
    <s v="ODR5283954534r"/>
    <s v="C738762L"/>
    <x v="312"/>
    <s v="P342252"/>
    <n v="14848"/>
    <n v="3"/>
    <n v="445440"/>
    <n v="0"/>
    <n v="445440"/>
    <n v="1"/>
    <x v="0"/>
    <n v="1"/>
    <n v="1"/>
    <d v="2021-11-23T00:00:00"/>
    <x v="2831"/>
    <n v="148480"/>
    <n v="11426"/>
    <x v="11"/>
    <s v="cod"/>
    <n v="411162"/>
    <n v="0.92304687500000004"/>
    <x v="0"/>
  </r>
  <r>
    <s v="ODR9086749357p"/>
    <s v="C417156L"/>
    <x v="206"/>
    <s v="P476150"/>
    <n v="44080"/>
    <n v="1"/>
    <n v="440800"/>
    <n v="0"/>
    <n v="440800"/>
    <n v="1"/>
    <x v="0"/>
    <n v="1"/>
    <n v="1"/>
    <d v="2021-07-07T00:00:00"/>
    <x v="2832"/>
    <n v="440800"/>
    <n v="37468"/>
    <x v="10"/>
    <s v="cod"/>
    <n v="403332"/>
    <n v="0.91500000000000004"/>
    <x v="0"/>
  </r>
  <r>
    <s v="ODR2840301280x"/>
    <s v="C981765L"/>
    <x v="87"/>
    <s v="P463606"/>
    <n v="11020"/>
    <n v="4"/>
    <n v="440800"/>
    <n v="0"/>
    <n v="440800"/>
    <n v="1"/>
    <x v="0"/>
    <n v="1"/>
    <n v="1"/>
    <d v="2021-08-28T00:00:00"/>
    <x v="2833"/>
    <n v="110200"/>
    <n v="7772"/>
    <x v="11"/>
    <s v="cod"/>
    <n v="409712"/>
    <n v="0.92947368421052634"/>
    <x v="0"/>
  </r>
  <r>
    <s v="ODR7067291856t"/>
    <s v="C682102L"/>
    <x v="184"/>
    <s v="P545776"/>
    <n v="44080"/>
    <n v="1"/>
    <n v="440800"/>
    <n v="0"/>
    <n v="440800"/>
    <n v="1"/>
    <x v="0"/>
    <n v="1"/>
    <n v="1"/>
    <d v="2021-07-25T00:00:00"/>
    <x v="2834"/>
    <n v="440800"/>
    <n v="26448"/>
    <x v="11"/>
    <s v="cod"/>
    <n v="414352"/>
    <n v="0.94"/>
    <x v="0"/>
  </r>
  <r>
    <s v="ODR2492819403l"/>
    <s v="C571902L"/>
    <x v="240"/>
    <s v="P731853"/>
    <n v="22040"/>
    <n v="2"/>
    <n v="440800"/>
    <n v="0"/>
    <n v="440800"/>
    <n v="1"/>
    <x v="0"/>
    <n v="1"/>
    <n v="1"/>
    <d v="2021-08-17T00:00:00"/>
    <x v="2835"/>
    <n v="284200"/>
    <n v="21286"/>
    <x v="11"/>
    <s v="cod"/>
    <n v="398228"/>
    <n v="0.9034210526315789"/>
    <x v="0"/>
  </r>
  <r>
    <s v="ODR8602364761c"/>
    <s v="C992994L"/>
    <x v="214"/>
    <s v="P363127"/>
    <n v="43790"/>
    <n v="1"/>
    <n v="437900"/>
    <n v="0"/>
    <n v="437900"/>
    <n v="1"/>
    <x v="0"/>
    <n v="0"/>
    <n v="1"/>
    <d v="2022-06-08T00:00:00"/>
    <x v="2836"/>
    <n v="258100"/>
    <n v="16240"/>
    <x v="14"/>
    <s v="cod"/>
    <n v="421660"/>
    <n v="0.96291390728476822"/>
    <x v="0"/>
  </r>
  <r>
    <s v="ODR7750851245w"/>
    <s v="C768131L"/>
    <x v="173"/>
    <s v="P107804"/>
    <n v="43790"/>
    <n v="1"/>
    <n v="437900"/>
    <n v="0"/>
    <n v="437900"/>
    <n v="1"/>
    <x v="0"/>
    <n v="1"/>
    <n v="1"/>
    <d v="2021-12-25T00:00:00"/>
    <x v="2289"/>
    <n v="437900"/>
    <n v="28014"/>
    <x v="0"/>
    <s v="cod"/>
    <n v="409886"/>
    <n v="0.93602649006622518"/>
    <x v="0"/>
  </r>
  <r>
    <s v="ODR1446216704j"/>
    <s v="C939631L"/>
    <x v="357"/>
    <s v="P619315"/>
    <n v="43500"/>
    <n v="1"/>
    <n v="435000"/>
    <n v="0"/>
    <n v="435000"/>
    <n v="1"/>
    <x v="0"/>
    <n v="0"/>
    <n v="1"/>
    <d v="2021-09-22T00:00:00"/>
    <x v="2377"/>
    <n v="435000"/>
    <n v="37410"/>
    <x v="10"/>
    <s v="cod"/>
    <n v="397590"/>
    <n v="0.91400000000000003"/>
    <x v="0"/>
  </r>
  <r>
    <s v="ODR2988475388d"/>
    <s v="C295721L"/>
    <x v="7"/>
    <s v="P769860"/>
    <n v="43500"/>
    <n v="1"/>
    <n v="435000"/>
    <n v="0"/>
    <n v="435000"/>
    <n v="1"/>
    <x v="0"/>
    <n v="1"/>
    <n v="1"/>
    <d v="2021-10-14T00:00:00"/>
    <x v="2837"/>
    <n v="435000"/>
    <n v="29986"/>
    <x v="13"/>
    <s v="cod"/>
    <n v="405014"/>
    <n v="0.93106666666666671"/>
    <x v="0"/>
  </r>
  <r>
    <s v="ODR9648810727h"/>
    <s v="C275711L"/>
    <x v="286"/>
    <s v="P361761"/>
    <n v="43500"/>
    <n v="1"/>
    <n v="435000"/>
    <n v="0"/>
    <n v="435000"/>
    <n v="1"/>
    <x v="0"/>
    <n v="0"/>
    <n v="1"/>
    <d v="2021-10-05T00:00:00"/>
    <x v="2838"/>
    <n v="435000"/>
    <n v="30450"/>
    <x v="13"/>
    <s v="cod"/>
    <n v="404550"/>
    <n v="0.93"/>
    <x v="0"/>
  </r>
  <r>
    <s v="ODR8567013898z"/>
    <s v="C438206L"/>
    <x v="388"/>
    <s v="P499383"/>
    <n v="43500"/>
    <n v="1"/>
    <n v="435000"/>
    <n v="0"/>
    <n v="435000"/>
    <n v="1"/>
    <x v="0"/>
    <n v="0"/>
    <n v="1"/>
    <d v="2022-05-25T00:00:00"/>
    <x v="2839"/>
    <n v="435000"/>
    <n v="35206"/>
    <x v="13"/>
    <s v="cod"/>
    <n v="399794"/>
    <n v="0.9190666666666667"/>
    <x v="0"/>
  </r>
  <r>
    <s v="ODR1518315966j"/>
    <s v="C531871L"/>
    <x v="363"/>
    <s v="P361761"/>
    <n v="43500"/>
    <n v="1"/>
    <n v="435000"/>
    <n v="0"/>
    <n v="435000"/>
    <n v="1"/>
    <x v="0"/>
    <n v="0"/>
    <n v="1"/>
    <d v="2022-07-03T00:00:00"/>
    <x v="2838"/>
    <n v="435000"/>
    <n v="30450"/>
    <x v="13"/>
    <s v="cod"/>
    <n v="404550"/>
    <n v="0.93"/>
    <x v="0"/>
  </r>
  <r>
    <s v="ODR6871459568s"/>
    <s v="C172703L"/>
    <x v="345"/>
    <s v="P294896"/>
    <n v="21750"/>
    <n v="2"/>
    <n v="435000"/>
    <n v="0"/>
    <n v="435000"/>
    <n v="1"/>
    <x v="0"/>
    <n v="1"/>
    <n v="1"/>
    <d v="2021-12-16T00:00:00"/>
    <x v="2840"/>
    <n v="217500"/>
    <n v="17574"/>
    <x v="14"/>
    <s v="cod"/>
    <n v="399852"/>
    <n v="0.91920000000000002"/>
    <x v="0"/>
  </r>
  <r>
    <s v="ODR2959392259w"/>
    <s v="C120003L"/>
    <x v="250"/>
    <s v="P934707"/>
    <n v="43500"/>
    <n v="1"/>
    <n v="435000"/>
    <n v="0"/>
    <n v="435000"/>
    <n v="1"/>
    <x v="0"/>
    <n v="1"/>
    <n v="1"/>
    <d v="2021-09-05T00:00:00"/>
    <x v="2841"/>
    <n v="435000"/>
    <n v="28710"/>
    <x v="14"/>
    <s v="cod"/>
    <n v="406290"/>
    <n v="0.93400000000000005"/>
    <x v="0"/>
  </r>
  <r>
    <s v="ODR9485150240y"/>
    <s v="C873482L"/>
    <x v="297"/>
    <s v="P246213"/>
    <n v="43500"/>
    <n v="1"/>
    <n v="435000"/>
    <n v="0"/>
    <n v="435000"/>
    <n v="1"/>
    <x v="1"/>
    <n v="0"/>
    <n v="4"/>
    <d v="2022-02-18T00:00:00"/>
    <x v="2842"/>
    <n v="435000"/>
    <n v="31726"/>
    <x v="14"/>
    <s v="Payaxis"/>
    <n v="403274"/>
    <n v="0.92706666666666671"/>
    <x v="0"/>
  </r>
  <r>
    <s v="ODR3089891790c"/>
    <s v="C915506L"/>
    <x v="394"/>
    <s v="P557054"/>
    <n v="43500"/>
    <n v="1"/>
    <n v="435000"/>
    <n v="0"/>
    <n v="435000"/>
    <n v="1"/>
    <x v="0"/>
    <n v="0"/>
    <n v="1"/>
    <d v="2021-10-08T00:00:00"/>
    <x v="156"/>
    <n v="1159420"/>
    <n v="74182"/>
    <x v="0"/>
    <s v="cod"/>
    <n v="360818"/>
    <n v="0.82946666666666669"/>
    <x v="2"/>
  </r>
  <r>
    <s v="ODR8028926696j"/>
    <s v="C327217L"/>
    <x v="264"/>
    <s v="P557054"/>
    <n v="43500"/>
    <n v="1"/>
    <n v="435000"/>
    <n v="0"/>
    <n v="435000"/>
    <n v="1"/>
    <x v="0"/>
    <n v="0"/>
    <n v="1"/>
    <d v="2021-11-10T00:00:00"/>
    <x v="156"/>
    <n v="1159420"/>
    <n v="74182"/>
    <x v="0"/>
    <s v="cod"/>
    <n v="360818"/>
    <n v="0.82946666666666669"/>
    <x v="2"/>
  </r>
  <r>
    <s v="ODR7686973312f"/>
    <s v="C692439L"/>
    <x v="307"/>
    <s v="P557054"/>
    <n v="43500"/>
    <n v="1"/>
    <n v="435000"/>
    <n v="0"/>
    <n v="435000"/>
    <n v="1"/>
    <x v="0"/>
    <n v="1"/>
    <n v="1"/>
    <d v="2022-05-21T00:00:00"/>
    <x v="156"/>
    <n v="1159420"/>
    <n v="74182"/>
    <x v="0"/>
    <s v="cod"/>
    <n v="360818"/>
    <n v="0.82946666666666669"/>
    <x v="2"/>
  </r>
  <r>
    <s v="ODR8185553264t"/>
    <s v="C584050L"/>
    <x v="20"/>
    <s v="P557054"/>
    <n v="43500"/>
    <n v="1"/>
    <n v="435000"/>
    <n v="0"/>
    <n v="435000"/>
    <n v="1"/>
    <x v="0"/>
    <n v="0"/>
    <n v="4"/>
    <d v="2021-09-08T00:00:00"/>
    <x v="156"/>
    <n v="1159420"/>
    <n v="74182"/>
    <x v="0"/>
    <s v="Payaxis"/>
    <n v="360818"/>
    <n v="0.82946666666666669"/>
    <x v="2"/>
  </r>
  <r>
    <s v="ODR3864994167n"/>
    <s v="C878472L"/>
    <x v="156"/>
    <s v="P505349"/>
    <n v="21750"/>
    <n v="2"/>
    <n v="435000"/>
    <n v="0"/>
    <n v="435000"/>
    <n v="1"/>
    <x v="0"/>
    <n v="0"/>
    <n v="1"/>
    <d v="2021-11-10T00:00:00"/>
    <x v="2843"/>
    <n v="217500"/>
    <n v="18676"/>
    <x v="12"/>
    <s v="cod"/>
    <n v="397648"/>
    <n v="0.91413333333333335"/>
    <x v="0"/>
  </r>
  <r>
    <s v="ODR3295897901u"/>
    <s v="C894815L"/>
    <x v="228"/>
    <s v="P355622"/>
    <n v="43500"/>
    <n v="1"/>
    <n v="435000"/>
    <n v="0"/>
    <n v="435000"/>
    <n v="1"/>
    <x v="0"/>
    <n v="1"/>
    <n v="1"/>
    <d v="2021-07-11T00:00:00"/>
    <x v="2844"/>
    <n v="435000"/>
    <n v="33060"/>
    <x v="12"/>
    <s v="cod"/>
    <n v="401940"/>
    <n v="0.92400000000000004"/>
    <x v="0"/>
  </r>
  <r>
    <s v="ODR3755226449i"/>
    <s v="C756072L"/>
    <x v="374"/>
    <s v="P108274"/>
    <n v="43500"/>
    <n v="1"/>
    <n v="435000"/>
    <n v="0"/>
    <n v="435000"/>
    <n v="1"/>
    <x v="0"/>
    <n v="1"/>
    <n v="1"/>
    <d v="2021-08-25T00:00:00"/>
    <x v="2845"/>
    <n v="435000"/>
    <n v="29580"/>
    <x v="12"/>
    <s v="cod"/>
    <n v="405420"/>
    <n v="0.93200000000000005"/>
    <x v="0"/>
  </r>
  <r>
    <s v="ODR5418650753s"/>
    <s v="C894815L"/>
    <x v="378"/>
    <s v="P355622"/>
    <n v="43500"/>
    <n v="1"/>
    <n v="435000"/>
    <n v="0"/>
    <n v="435000"/>
    <n v="1"/>
    <x v="0"/>
    <n v="1"/>
    <n v="1"/>
    <d v="2021-07-11T00:00:00"/>
    <x v="2844"/>
    <n v="435000"/>
    <n v="33060"/>
    <x v="12"/>
    <s v="cod"/>
    <n v="401940"/>
    <n v="0.92400000000000004"/>
    <x v="0"/>
  </r>
  <r>
    <s v="ODR4212941904m"/>
    <s v="C711147L"/>
    <x v="25"/>
    <s v="P613497"/>
    <n v="43500"/>
    <n v="1"/>
    <n v="435000"/>
    <n v="0"/>
    <n v="435000"/>
    <n v="1"/>
    <x v="0"/>
    <n v="1"/>
    <n v="1"/>
    <d v="2022-08-28T00:00:00"/>
    <x v="2398"/>
    <n v="435000"/>
    <n v="28246"/>
    <x v="12"/>
    <s v="cod"/>
    <n v="406754"/>
    <n v="0.93506666666666671"/>
    <x v="0"/>
  </r>
  <r>
    <s v="ODR9341063584x"/>
    <s v="C562870L"/>
    <x v="264"/>
    <s v="P639882"/>
    <n v="21750"/>
    <n v="2"/>
    <n v="435000"/>
    <n v="0"/>
    <n v="435000"/>
    <n v="1"/>
    <x v="0"/>
    <n v="1"/>
    <n v="1"/>
    <d v="2022-05-11T00:00:00"/>
    <x v="2846"/>
    <n v="217500"/>
    <n v="13050"/>
    <x v="12"/>
    <s v="cod"/>
    <n v="408900"/>
    <n v="0.94"/>
    <x v="0"/>
  </r>
  <r>
    <s v="ODR9815715306q"/>
    <s v="C743645L"/>
    <x v="35"/>
    <s v="P444847"/>
    <n v="14500"/>
    <n v="3"/>
    <n v="435000"/>
    <n v="0"/>
    <n v="435000"/>
    <n v="1"/>
    <x v="0"/>
    <n v="0"/>
    <n v="1"/>
    <d v="2021-08-18T00:00:00"/>
    <x v="2847"/>
    <n v="145000"/>
    <n v="11136"/>
    <x v="12"/>
    <s v="cod"/>
    <n v="401592"/>
    <n v="0.92320000000000002"/>
    <x v="0"/>
  </r>
  <r>
    <s v="ODR7224071159b"/>
    <s v="C826629L"/>
    <x v="198"/>
    <s v="P266281"/>
    <n v="43500"/>
    <n v="1"/>
    <n v="435000"/>
    <n v="0"/>
    <n v="435000"/>
    <n v="1"/>
    <x v="0"/>
    <n v="1"/>
    <n v="1"/>
    <d v="2021-09-28T00:00:00"/>
    <x v="2848"/>
    <n v="435000"/>
    <n v="27840"/>
    <x v="11"/>
    <s v="cod"/>
    <n v="407160"/>
    <n v="0.93600000000000005"/>
    <x v="0"/>
  </r>
  <r>
    <s v="ODR8011174056r"/>
    <s v="C962381L"/>
    <x v="384"/>
    <s v="P266281"/>
    <n v="43500"/>
    <n v="1"/>
    <n v="435000"/>
    <n v="0"/>
    <n v="435000"/>
    <n v="1"/>
    <x v="0"/>
    <n v="1"/>
    <n v="1"/>
    <d v="2021-07-14T00:00:00"/>
    <x v="2848"/>
    <n v="435000"/>
    <n v="27840"/>
    <x v="11"/>
    <s v="cod"/>
    <n v="407160"/>
    <n v="0.93600000000000005"/>
    <x v="0"/>
  </r>
  <r>
    <s v="ODR1653557693m"/>
    <s v="C603530L"/>
    <x v="236"/>
    <s v="P266281"/>
    <n v="43500"/>
    <n v="1"/>
    <n v="435000"/>
    <n v="0"/>
    <n v="435000"/>
    <n v="1"/>
    <x v="0"/>
    <n v="0"/>
    <n v="1"/>
    <d v="2021-07-28T00:00:00"/>
    <x v="2848"/>
    <n v="435000"/>
    <n v="27840"/>
    <x v="11"/>
    <s v="cod"/>
    <n v="407160"/>
    <n v="0.93600000000000005"/>
    <x v="0"/>
  </r>
  <r>
    <s v="ODR9357466906m"/>
    <s v="C421614L"/>
    <x v="225"/>
    <s v="P954748"/>
    <n v="43500"/>
    <n v="1"/>
    <n v="435000"/>
    <n v="0"/>
    <n v="435000"/>
    <n v="1"/>
    <x v="0"/>
    <n v="0"/>
    <n v="4"/>
    <d v="2021-07-09T00:00:00"/>
    <x v="1184"/>
    <n v="319000"/>
    <n v="28072"/>
    <x v="11"/>
    <s v="Payaxis"/>
    <n v="406928"/>
    <n v="0.93546666666666667"/>
    <x v="0"/>
  </r>
  <r>
    <s v="ODR3709041543e"/>
    <s v="C615304L"/>
    <x v="80"/>
    <s v="P965987"/>
    <n v="21750"/>
    <n v="2"/>
    <n v="435000"/>
    <n v="0"/>
    <n v="435000"/>
    <n v="1"/>
    <x v="0"/>
    <n v="1"/>
    <n v="1"/>
    <d v="2021-10-28T00:00:00"/>
    <x v="147"/>
    <n v="266800"/>
    <n v="18908"/>
    <x v="11"/>
    <s v="cod"/>
    <n v="397184"/>
    <n v="0.91306666666666669"/>
    <x v="0"/>
  </r>
  <r>
    <s v="ODR8369942489j"/>
    <s v="C942567L"/>
    <x v="173"/>
    <s v="P324711"/>
    <n v="43500"/>
    <n v="1"/>
    <n v="435000"/>
    <n v="0"/>
    <n v="435000"/>
    <n v="1"/>
    <x v="0"/>
    <n v="1"/>
    <n v="1"/>
    <d v="2021-12-19T00:00:00"/>
    <x v="965"/>
    <n v="435000"/>
    <n v="29986"/>
    <x v="5"/>
    <s v="cod"/>
    <n v="405014"/>
    <n v="0.93106666666666671"/>
    <x v="0"/>
  </r>
  <r>
    <s v="ODR2279091803o"/>
    <s v="C452735L"/>
    <x v="397"/>
    <s v="P698623"/>
    <n v="43442"/>
    <n v="1"/>
    <n v="434420"/>
    <n v="0"/>
    <n v="434420"/>
    <n v="1"/>
    <x v="0"/>
    <n v="1"/>
    <n v="1"/>
    <d v="2021-11-03T00:00:00"/>
    <x v="2849"/>
    <n v="434420"/>
    <n v="28652"/>
    <x v="10"/>
    <s v="cod"/>
    <n v="405768"/>
    <n v="0.93404539385847796"/>
    <x v="0"/>
  </r>
  <r>
    <s v="ODR8475916672g"/>
    <s v="C603530L"/>
    <x v="227"/>
    <s v="P600996"/>
    <n v="43442"/>
    <n v="1"/>
    <n v="434420"/>
    <n v="0"/>
    <n v="434420"/>
    <n v="1"/>
    <x v="0"/>
    <n v="1"/>
    <n v="11"/>
    <d v="2021-07-28T00:00:00"/>
    <x v="2850"/>
    <n v="434420"/>
    <n v="38628"/>
    <x v="12"/>
    <s v="cashatdoorstep"/>
    <n v="395792"/>
    <n v="0.91108144192256346"/>
    <x v="0"/>
  </r>
  <r>
    <s v="ODR2692542473w"/>
    <s v="C311438L"/>
    <x v="26"/>
    <s v="P492228"/>
    <n v="43210"/>
    <n v="1"/>
    <n v="432100"/>
    <n v="0"/>
    <n v="432100"/>
    <n v="1"/>
    <x v="0"/>
    <n v="1"/>
    <n v="1"/>
    <d v="2022-06-11T00:00:00"/>
    <x v="2851"/>
    <n v="432100"/>
    <n v="33234"/>
    <x v="13"/>
    <s v="cod"/>
    <n v="398866"/>
    <n v="0.92308724832214761"/>
    <x v="0"/>
  </r>
  <r>
    <s v="ODR7138703013o"/>
    <s v="C194983L"/>
    <x v="271"/>
    <s v="P114419"/>
    <n v="10730"/>
    <n v="4"/>
    <n v="429200"/>
    <n v="0"/>
    <n v="429200"/>
    <n v="1"/>
    <x v="1"/>
    <n v="0"/>
    <n v="4"/>
    <d v="2022-01-27T00:00:00"/>
    <x v="2729"/>
    <n v="107300"/>
    <n v="9396"/>
    <x v="11"/>
    <s v="Payaxis"/>
    <n v="391616"/>
    <n v="0.91243243243243244"/>
    <x v="0"/>
  </r>
  <r>
    <s v="ODR2387625277x"/>
    <s v="C364214L"/>
    <x v="144"/>
    <s v="P807458"/>
    <n v="42630"/>
    <n v="1"/>
    <n v="426300"/>
    <n v="0"/>
    <n v="426300"/>
    <n v="1"/>
    <x v="0"/>
    <n v="0"/>
    <n v="1"/>
    <d v="2021-07-20T00:00:00"/>
    <x v="2852"/>
    <n v="426300"/>
    <n v="30682"/>
    <x v="8"/>
    <s v="cod"/>
    <n v="395618"/>
    <n v="0.92802721088435369"/>
    <x v="0"/>
  </r>
  <r>
    <s v="ODR4207587976f"/>
    <s v="C639870L"/>
    <x v="365"/>
    <s v="P482108"/>
    <n v="42340"/>
    <n v="1"/>
    <n v="423400"/>
    <n v="0"/>
    <n v="423400"/>
    <n v="1"/>
    <x v="0"/>
    <n v="1"/>
    <n v="1"/>
    <d v="2021-11-15T00:00:00"/>
    <x v="2853"/>
    <n v="423400"/>
    <n v="25404"/>
    <x v="12"/>
    <s v="cod"/>
    <n v="397996"/>
    <n v="0.94"/>
    <x v="0"/>
  </r>
  <r>
    <s v="ODR2295147149a"/>
    <s v="C233836L"/>
    <x v="396"/>
    <s v="P463651"/>
    <n v="42340"/>
    <n v="1"/>
    <n v="423400"/>
    <n v="0"/>
    <n v="423400"/>
    <n v="1"/>
    <x v="0"/>
    <n v="0"/>
    <n v="1"/>
    <d v="2022-04-20T00:00:00"/>
    <x v="2854"/>
    <n v="423400"/>
    <n v="30044"/>
    <x v="5"/>
    <s v="cod"/>
    <n v="393356"/>
    <n v="0.92904109589041095"/>
    <x v="0"/>
  </r>
  <r>
    <s v="ODR8645575865l"/>
    <s v="C272818L"/>
    <x v="225"/>
    <s v="P962626"/>
    <n v="42282"/>
    <n v="1"/>
    <n v="422820"/>
    <n v="0"/>
    <n v="422820"/>
    <n v="1"/>
    <x v="1"/>
    <n v="0"/>
    <n v="7"/>
    <d v="2022-05-07T00:00:00"/>
    <x v="2855"/>
    <n v="411800"/>
    <n v="30856"/>
    <x v="5"/>
    <s v="Easypay"/>
    <n v="391964"/>
    <n v="0.92702331961591222"/>
    <x v="0"/>
  </r>
  <r>
    <s v="ODR3943217819b"/>
    <s v="C635505L"/>
    <x v="243"/>
    <s v="P272318"/>
    <n v="42050"/>
    <n v="1"/>
    <n v="420500"/>
    <n v="0"/>
    <n v="420500"/>
    <n v="1"/>
    <x v="0"/>
    <n v="1"/>
    <n v="1"/>
    <d v="2021-09-06T00:00:00"/>
    <x v="2856"/>
    <n v="420500"/>
    <n v="34858"/>
    <x v="12"/>
    <s v="cod"/>
    <n v="385642"/>
    <n v="0.9171034482758621"/>
    <x v="0"/>
  </r>
  <r>
    <s v="ODR4260867782x"/>
    <s v="C820598L"/>
    <x v="365"/>
    <s v="P954748"/>
    <n v="41876"/>
    <n v="1"/>
    <n v="418760"/>
    <n v="0"/>
    <n v="418760"/>
    <n v="1"/>
    <x v="0"/>
    <n v="1"/>
    <n v="5"/>
    <d v="2021-11-06T00:00:00"/>
    <x v="1184"/>
    <n v="319000"/>
    <n v="28072"/>
    <x v="11"/>
    <s v="jazzwallet"/>
    <n v="390688"/>
    <n v="0.93296398891966759"/>
    <x v="0"/>
  </r>
  <r>
    <s v="ODR4422539889i"/>
    <s v="C200115L"/>
    <x v="360"/>
    <s v="P875628"/>
    <n v="41760"/>
    <n v="1"/>
    <n v="417600"/>
    <n v="0"/>
    <n v="417600"/>
    <n v="1"/>
    <x v="0"/>
    <n v="0"/>
    <n v="1"/>
    <d v="2021-07-12T00:00:00"/>
    <x v="2106"/>
    <n v="417600"/>
    <n v="29232"/>
    <x v="14"/>
    <s v="cod"/>
    <n v="388368"/>
    <n v="0.93"/>
    <x v="0"/>
  </r>
  <r>
    <s v="ODR5162908083e"/>
    <s v="C145727L"/>
    <x v="110"/>
    <s v="P323430"/>
    <n v="41760"/>
    <n v="1"/>
    <n v="417600"/>
    <n v="0"/>
    <n v="417600"/>
    <n v="1"/>
    <x v="0"/>
    <n v="1"/>
    <n v="3"/>
    <d v="2021-09-10T00:00:00"/>
    <x v="2857"/>
    <n v="417600"/>
    <n v="28768"/>
    <x v="14"/>
    <s v="customercredit"/>
    <n v="388832"/>
    <n v="0.93111111111111111"/>
    <x v="0"/>
  </r>
  <r>
    <s v="ODR3241931797y"/>
    <s v="C317606L"/>
    <x v="279"/>
    <s v="P321023"/>
    <n v="41760"/>
    <n v="1"/>
    <n v="417600"/>
    <n v="0"/>
    <n v="417600"/>
    <n v="1"/>
    <x v="0"/>
    <n v="1"/>
    <n v="1"/>
    <d v="2021-09-12T00:00:00"/>
    <x v="2858"/>
    <n v="417600"/>
    <n v="37120"/>
    <x v="12"/>
    <s v="cod"/>
    <n v="380480"/>
    <n v="0.91111111111111109"/>
    <x v="0"/>
  </r>
  <r>
    <s v="ODR3200103881y"/>
    <s v="C299472L"/>
    <x v="73"/>
    <s v="P741554"/>
    <n v="41760"/>
    <n v="1"/>
    <n v="417600"/>
    <n v="0"/>
    <n v="417600"/>
    <n v="1"/>
    <x v="0"/>
    <n v="1"/>
    <n v="1"/>
    <d v="2021-11-20T00:00:00"/>
    <x v="2859"/>
    <n v="417600"/>
    <n v="34220"/>
    <x v="12"/>
    <s v="cod"/>
    <n v="383380"/>
    <n v="0.91805555555555551"/>
    <x v="0"/>
  </r>
  <r>
    <s v="ODR4816946345x"/>
    <s v="C170228L"/>
    <x v="43"/>
    <s v="P504379"/>
    <n v="41470"/>
    <n v="1"/>
    <n v="414700"/>
    <n v="0"/>
    <n v="414700"/>
    <n v="1"/>
    <x v="0"/>
    <n v="1"/>
    <n v="1"/>
    <d v="2021-09-14T00:00:00"/>
    <x v="2860"/>
    <n v="414700"/>
    <n v="33988"/>
    <x v="14"/>
    <s v="cod"/>
    <n v="380712"/>
    <n v="0.91804195804195809"/>
    <x v="0"/>
  </r>
  <r>
    <s v="ODR8548578667k"/>
    <s v="C169476L"/>
    <x v="63"/>
    <s v="P504290"/>
    <n v="41470"/>
    <n v="1"/>
    <n v="414700"/>
    <n v="0"/>
    <n v="414700"/>
    <n v="1"/>
    <x v="0"/>
    <n v="1"/>
    <n v="3"/>
    <d v="2022-04-28T00:00:00"/>
    <x v="2861"/>
    <n v="414700"/>
    <n v="34800"/>
    <x v="14"/>
    <s v="customercredit"/>
    <n v="379900"/>
    <n v="0.91608391608391604"/>
    <x v="0"/>
  </r>
  <r>
    <s v="ODR9338965317e"/>
    <s v="C718522L"/>
    <x v="363"/>
    <s v="P513436"/>
    <n v="41470"/>
    <n v="1"/>
    <n v="414700"/>
    <n v="0"/>
    <n v="414700"/>
    <n v="1"/>
    <x v="0"/>
    <n v="1"/>
    <n v="1"/>
    <d v="2022-07-21T00:00:00"/>
    <x v="2862"/>
    <n v="396720"/>
    <n v="27318"/>
    <x v="0"/>
    <s v="cod"/>
    <n v="387382"/>
    <n v="0.93412587412587411"/>
    <x v="0"/>
  </r>
  <r>
    <s v="ODR2050669939y"/>
    <s v="C293590L"/>
    <x v="90"/>
    <s v="P274235"/>
    <n v="41470"/>
    <n v="1"/>
    <n v="414700"/>
    <n v="0"/>
    <n v="414700"/>
    <n v="1"/>
    <x v="0"/>
    <n v="0"/>
    <n v="1"/>
    <d v="2021-08-19T00:00:00"/>
    <x v="2863"/>
    <n v="414700"/>
    <n v="33582"/>
    <x v="0"/>
    <s v="cod"/>
    <n v="381118"/>
    <n v="0.91902097902097901"/>
    <x v="0"/>
  </r>
  <r>
    <s v="ODR4724768903p"/>
    <s v="C143684L"/>
    <x v="64"/>
    <s v="P936007"/>
    <n v="40600"/>
    <n v="1"/>
    <n v="406000"/>
    <n v="0"/>
    <n v="406000"/>
    <n v="1"/>
    <x v="0"/>
    <n v="1"/>
    <n v="1"/>
    <d v="2021-07-05T00:00:00"/>
    <x v="2864"/>
    <n v="406000"/>
    <n v="36134"/>
    <x v="3"/>
    <s v="cod"/>
    <n v="369866"/>
    <n v="0.91100000000000003"/>
    <x v="0"/>
  </r>
  <r>
    <s v="ODR2741335688f"/>
    <s v="C427029L"/>
    <x v="374"/>
    <s v="P936007"/>
    <n v="40600"/>
    <n v="1"/>
    <n v="406000"/>
    <n v="0"/>
    <n v="406000"/>
    <n v="1"/>
    <x v="0"/>
    <n v="1"/>
    <n v="1"/>
    <d v="2021-08-08T00:00:00"/>
    <x v="2864"/>
    <n v="406000"/>
    <n v="36134"/>
    <x v="3"/>
    <s v="cod"/>
    <n v="369866"/>
    <n v="0.91100000000000003"/>
    <x v="0"/>
  </r>
  <r>
    <s v="ODR3835014143u"/>
    <s v="C470268L"/>
    <x v="381"/>
    <s v="P151149"/>
    <n v="40600"/>
    <n v="1"/>
    <n v="406000"/>
    <n v="0"/>
    <n v="406000"/>
    <n v="1"/>
    <x v="0"/>
    <n v="1"/>
    <n v="1"/>
    <d v="2021-11-04T00:00:00"/>
    <x v="2456"/>
    <n v="406000"/>
    <n v="30450"/>
    <x v="0"/>
    <s v="cod"/>
    <n v="375550"/>
    <n v="0.92500000000000004"/>
    <x v="0"/>
  </r>
  <r>
    <s v="ODR7305453594c"/>
    <s v="C269965L"/>
    <x v="87"/>
    <s v="P340271"/>
    <n v="40600"/>
    <n v="1"/>
    <n v="406000"/>
    <n v="0"/>
    <n v="406000"/>
    <n v="1"/>
    <x v="0"/>
    <n v="1"/>
    <n v="1"/>
    <d v="2021-07-09T00:00:00"/>
    <x v="2865"/>
    <n v="406000"/>
    <n v="32480"/>
    <x v="12"/>
    <s v="cod"/>
    <n v="373520"/>
    <n v="0.92"/>
    <x v="0"/>
  </r>
  <r>
    <s v="ODR4310686297w"/>
    <s v="C601325L"/>
    <x v="59"/>
    <s v="P523515"/>
    <n v="40600"/>
    <n v="1"/>
    <n v="406000"/>
    <n v="0"/>
    <n v="406000"/>
    <n v="1"/>
    <x v="1"/>
    <n v="0"/>
    <n v="4"/>
    <d v="2021-10-25T00:00:00"/>
    <x v="2457"/>
    <n v="406000"/>
    <n v="35322"/>
    <x v="12"/>
    <s v="Payaxis"/>
    <n v="370678"/>
    <n v="0.91300000000000003"/>
    <x v="0"/>
  </r>
  <r>
    <s v="ODR8090974659p"/>
    <s v="C928680L"/>
    <x v="315"/>
    <s v="P340271"/>
    <n v="40600"/>
    <n v="1"/>
    <n v="406000"/>
    <n v="0"/>
    <n v="406000"/>
    <n v="1"/>
    <x v="0"/>
    <n v="0"/>
    <n v="1"/>
    <d v="2021-08-06T00:00:00"/>
    <x v="2865"/>
    <n v="406000"/>
    <n v="32480"/>
    <x v="12"/>
    <s v="cod"/>
    <n v="373520"/>
    <n v="0.92"/>
    <x v="0"/>
  </r>
  <r>
    <s v="ODR3076809883x"/>
    <s v="C601325L"/>
    <x v="205"/>
    <s v="P523515"/>
    <n v="40600"/>
    <n v="1"/>
    <n v="406000"/>
    <n v="0"/>
    <n v="406000"/>
    <n v="1"/>
    <x v="0"/>
    <n v="1"/>
    <n v="1"/>
    <d v="2021-10-25T00:00:00"/>
    <x v="2457"/>
    <n v="406000"/>
    <n v="35322"/>
    <x v="12"/>
    <s v="cod"/>
    <n v="370678"/>
    <n v="0.91300000000000003"/>
    <x v="0"/>
  </r>
  <r>
    <s v="ODR6724491607l"/>
    <s v="C442089L"/>
    <x v="405"/>
    <s v="P523515"/>
    <n v="40600"/>
    <n v="1"/>
    <n v="406000"/>
    <n v="0"/>
    <n v="406000"/>
    <n v="1"/>
    <x v="0"/>
    <n v="1"/>
    <n v="1"/>
    <d v="2021-08-01T00:00:00"/>
    <x v="2457"/>
    <n v="406000"/>
    <n v="35322"/>
    <x v="12"/>
    <s v="cod"/>
    <n v="370678"/>
    <n v="0.91300000000000003"/>
    <x v="0"/>
  </r>
  <r>
    <s v="ODR3952159133o"/>
    <s v="C510709L"/>
    <x v="248"/>
    <s v="P756246"/>
    <n v="40600"/>
    <n v="1"/>
    <n v="406000"/>
    <n v="0"/>
    <n v="406000"/>
    <n v="1"/>
    <x v="0"/>
    <n v="1"/>
    <n v="1"/>
    <d v="2021-09-11T00:00:00"/>
    <x v="2866"/>
    <n v="406000"/>
    <n v="34510"/>
    <x v="12"/>
    <s v="cod"/>
    <n v="371490"/>
    <n v="0.91500000000000004"/>
    <x v="0"/>
  </r>
  <r>
    <s v="ODR9275100721a"/>
    <s v="C411467L"/>
    <x v="292"/>
    <s v="P523515"/>
    <n v="40600"/>
    <n v="1"/>
    <n v="406000"/>
    <n v="0"/>
    <n v="406000"/>
    <n v="1"/>
    <x v="0"/>
    <n v="1"/>
    <n v="1"/>
    <d v="2021-07-01T00:00:00"/>
    <x v="2457"/>
    <n v="406000"/>
    <n v="35322"/>
    <x v="12"/>
    <s v="cod"/>
    <n v="370678"/>
    <n v="0.91300000000000003"/>
    <x v="0"/>
  </r>
  <r>
    <s v="ODR8637996865i"/>
    <s v="C898194L"/>
    <x v="42"/>
    <s v="P523515"/>
    <n v="40600"/>
    <n v="1"/>
    <n v="406000"/>
    <n v="0"/>
    <n v="406000"/>
    <n v="1"/>
    <x v="0"/>
    <n v="0"/>
    <n v="1"/>
    <d v="2021-11-25T00:00:00"/>
    <x v="2457"/>
    <n v="406000"/>
    <n v="35322"/>
    <x v="12"/>
    <s v="cod"/>
    <n v="370678"/>
    <n v="0.91300000000000003"/>
    <x v="0"/>
  </r>
  <r>
    <s v="ODR3424337619b"/>
    <s v="C221844L"/>
    <x v="333"/>
    <s v="P256163"/>
    <n v="40600"/>
    <n v="1"/>
    <n v="406000"/>
    <n v="0"/>
    <n v="406000"/>
    <n v="1"/>
    <x v="0"/>
    <n v="0"/>
    <n v="1"/>
    <d v="2021-11-03T00:00:00"/>
    <x v="2867"/>
    <n v="406000"/>
    <n v="28014"/>
    <x v="12"/>
    <s v="cod"/>
    <n v="377986"/>
    <n v="0.93100000000000005"/>
    <x v="0"/>
  </r>
  <r>
    <s v="ODR7725323320x"/>
    <s v="C430862L"/>
    <x v="387"/>
    <s v="P523515"/>
    <n v="40600"/>
    <n v="1"/>
    <n v="406000"/>
    <n v="0"/>
    <n v="406000"/>
    <n v="1"/>
    <x v="0"/>
    <n v="1"/>
    <n v="1"/>
    <d v="2022-03-22T00:00:00"/>
    <x v="2457"/>
    <n v="406000"/>
    <n v="35322"/>
    <x v="12"/>
    <s v="cod"/>
    <n v="370678"/>
    <n v="0.91300000000000003"/>
    <x v="0"/>
  </r>
  <r>
    <s v="ODR9346161398n"/>
    <s v="C519036L"/>
    <x v="118"/>
    <s v="P523515"/>
    <n v="40600"/>
    <n v="1"/>
    <n v="406000"/>
    <n v="0"/>
    <n v="406000"/>
    <n v="1"/>
    <x v="0"/>
    <n v="1"/>
    <n v="1"/>
    <d v="2022-04-16T00:00:00"/>
    <x v="2457"/>
    <n v="406000"/>
    <n v="35322"/>
    <x v="12"/>
    <s v="cod"/>
    <n v="370678"/>
    <n v="0.91300000000000003"/>
    <x v="0"/>
  </r>
  <r>
    <s v="ODR9982806561e"/>
    <s v="C910180L"/>
    <x v="271"/>
    <s v="P508685"/>
    <n v="40542"/>
    <n v="1"/>
    <n v="405420"/>
    <n v="0"/>
    <n v="405420"/>
    <n v="1"/>
    <x v="0"/>
    <n v="0"/>
    <n v="3"/>
    <d v="2021-12-09T00:00:00"/>
    <x v="2130"/>
    <n v="405420"/>
    <n v="35670"/>
    <x v="14"/>
    <s v="customercredit"/>
    <n v="369750"/>
    <n v="0.91201716738197425"/>
    <x v="0"/>
  </r>
  <r>
    <s v="ODR1161894054i"/>
    <s v="C615419L"/>
    <x v="95"/>
    <s v="P564642"/>
    <n v="40542"/>
    <n v="1"/>
    <n v="405420"/>
    <n v="0"/>
    <n v="405420"/>
    <n v="1"/>
    <x v="0"/>
    <n v="0"/>
    <n v="1"/>
    <d v="2022-02-20T00:00:00"/>
    <x v="2868"/>
    <n v="405420"/>
    <n v="29580"/>
    <x v="14"/>
    <s v="cod"/>
    <n v="375840"/>
    <n v="0.92703862660944203"/>
    <x v="0"/>
  </r>
  <r>
    <s v="ODR6775773027d"/>
    <s v="C188782L"/>
    <x v="187"/>
    <s v="P989661"/>
    <n v="40310"/>
    <n v="1"/>
    <n v="403100"/>
    <n v="0"/>
    <n v="403100"/>
    <n v="1"/>
    <x v="0"/>
    <n v="0"/>
    <n v="1"/>
    <d v="2021-07-20T00:00:00"/>
    <x v="2869"/>
    <n v="403100"/>
    <n v="33408"/>
    <x v="13"/>
    <s v="cod"/>
    <n v="369692"/>
    <n v="0.91712230215827339"/>
    <x v="0"/>
  </r>
  <r>
    <s v="ODR4142876961w"/>
    <s v="C763154L"/>
    <x v="399"/>
    <s v="P796552"/>
    <n v="40310"/>
    <n v="1"/>
    <n v="403100"/>
    <n v="0"/>
    <n v="403100"/>
    <n v="1"/>
    <x v="0"/>
    <n v="1"/>
    <n v="1"/>
    <d v="2021-08-13T00:00:00"/>
    <x v="2870"/>
    <n v="403100"/>
    <n v="35438"/>
    <x v="13"/>
    <s v="cod"/>
    <n v="367662"/>
    <n v="0.91208633093525182"/>
    <x v="0"/>
  </r>
  <r>
    <s v="ODR5544215466r"/>
    <s v="C544247L"/>
    <x v="200"/>
    <s v="P851365"/>
    <n v="40310"/>
    <n v="1"/>
    <n v="403100"/>
    <n v="0"/>
    <n v="403100"/>
    <n v="1"/>
    <x v="0"/>
    <n v="1"/>
    <n v="1"/>
    <d v="2021-07-16T00:00:00"/>
    <x v="2871"/>
    <n v="403100"/>
    <n v="26564"/>
    <x v="13"/>
    <s v="cod"/>
    <n v="376536"/>
    <n v="0.93410071942446038"/>
    <x v="0"/>
  </r>
  <r>
    <s v="ODR4806439080i"/>
    <s v="C775652L"/>
    <x v="322"/>
    <s v="P452678"/>
    <n v="40310"/>
    <n v="1"/>
    <n v="403100"/>
    <n v="0"/>
    <n v="403100"/>
    <n v="1"/>
    <x v="0"/>
    <n v="0"/>
    <n v="1"/>
    <d v="2021-12-27T00:00:00"/>
    <x v="2872"/>
    <n v="403100"/>
    <n v="24534"/>
    <x v="13"/>
    <s v="cod"/>
    <n v="378566"/>
    <n v="0.93913669064748206"/>
    <x v="0"/>
  </r>
  <r>
    <s v="ODR5426920862f"/>
    <s v="C667680L"/>
    <x v="345"/>
    <s v="P855014"/>
    <n v="40310"/>
    <n v="1"/>
    <n v="403100"/>
    <n v="0"/>
    <n v="403100"/>
    <n v="1"/>
    <x v="0"/>
    <n v="0"/>
    <n v="1"/>
    <d v="2021-12-23T00:00:00"/>
    <x v="2873"/>
    <n v="403100"/>
    <n v="33814"/>
    <x v="13"/>
    <s v="cod"/>
    <n v="369286"/>
    <n v="0.91611510791366901"/>
    <x v="0"/>
  </r>
  <r>
    <s v="ODR2452425737k"/>
    <s v="C685666L"/>
    <x v="287"/>
    <s v="P855014"/>
    <n v="40310"/>
    <n v="1"/>
    <n v="403100"/>
    <n v="0"/>
    <n v="403100"/>
    <n v="1"/>
    <x v="0"/>
    <n v="1"/>
    <n v="1"/>
    <d v="2022-01-04T00:00:00"/>
    <x v="2873"/>
    <n v="403100"/>
    <n v="33814"/>
    <x v="13"/>
    <s v="cod"/>
    <n v="369286"/>
    <n v="0.91611510791366901"/>
    <x v="0"/>
  </r>
  <r>
    <s v="ODR9311225852v"/>
    <s v="C917797L"/>
    <x v="246"/>
    <s v="P971775"/>
    <n v="40310"/>
    <n v="1"/>
    <n v="403100"/>
    <n v="0"/>
    <n v="403100"/>
    <n v="1"/>
    <x v="0"/>
    <n v="1"/>
    <n v="1"/>
    <d v="2022-01-22T00:00:00"/>
    <x v="2874"/>
    <n v="403100"/>
    <n v="32596"/>
    <x v="13"/>
    <s v="cod"/>
    <n v="370504"/>
    <n v="0.91913669064748205"/>
    <x v="0"/>
  </r>
  <r>
    <s v="ODR7029449160r"/>
    <s v="C590925L"/>
    <x v="107"/>
    <s v="P971775"/>
    <n v="40310"/>
    <n v="1"/>
    <n v="403100"/>
    <n v="0"/>
    <n v="403100"/>
    <n v="1"/>
    <x v="0"/>
    <n v="1"/>
    <n v="1"/>
    <d v="2022-04-19T00:00:00"/>
    <x v="2874"/>
    <n v="403100"/>
    <n v="32596"/>
    <x v="13"/>
    <s v="cod"/>
    <n v="370504"/>
    <n v="0.91913669064748205"/>
    <x v="0"/>
  </r>
  <r>
    <s v="ODR1875305350v"/>
    <s v="C188782L"/>
    <x v="92"/>
    <s v="P971775"/>
    <n v="40310"/>
    <n v="1"/>
    <n v="403100"/>
    <n v="0"/>
    <n v="403100"/>
    <n v="1"/>
    <x v="0"/>
    <n v="0"/>
    <n v="1"/>
    <d v="2021-07-20T00:00:00"/>
    <x v="2874"/>
    <n v="403100"/>
    <n v="32596"/>
    <x v="13"/>
    <s v="cod"/>
    <n v="370504"/>
    <n v="0.91913669064748205"/>
    <x v="0"/>
  </r>
  <r>
    <s v="ODR8078779680x"/>
    <s v="C827330L"/>
    <x v="126"/>
    <s v="P135836"/>
    <n v="40310"/>
    <n v="1"/>
    <n v="403100"/>
    <n v="0"/>
    <n v="403100"/>
    <n v="1"/>
    <x v="0"/>
    <n v="0"/>
    <n v="1"/>
    <d v="2022-05-18T00:00:00"/>
    <x v="2875"/>
    <n v="403100"/>
    <n v="25752"/>
    <x v="13"/>
    <s v="cod"/>
    <n v="377348"/>
    <n v="0.93611510791366903"/>
    <x v="0"/>
  </r>
  <r>
    <s v="ODR3824578133t"/>
    <s v="C660912L"/>
    <x v="27"/>
    <s v="P592155"/>
    <n v="40310"/>
    <n v="1"/>
    <n v="403100"/>
    <n v="0"/>
    <n v="403100"/>
    <n v="1"/>
    <x v="0"/>
    <n v="1"/>
    <n v="1"/>
    <d v="2022-05-06T00:00:00"/>
    <x v="2876"/>
    <n v="403100"/>
    <n v="24940"/>
    <x v="13"/>
    <s v="cod"/>
    <n v="378160"/>
    <n v="0.93812949640287768"/>
    <x v="0"/>
  </r>
  <r>
    <s v="ODR1408782762d"/>
    <s v="C694728L"/>
    <x v="213"/>
    <s v="P779382"/>
    <n v="40310"/>
    <n v="1"/>
    <n v="403100"/>
    <n v="0"/>
    <n v="403100"/>
    <n v="1"/>
    <x v="0"/>
    <n v="0"/>
    <n v="1"/>
    <d v="2022-01-28T00:00:00"/>
    <x v="2877"/>
    <n v="403100"/>
    <n v="29406"/>
    <x v="13"/>
    <s v="cod"/>
    <n v="373694"/>
    <n v="0.92705035971223027"/>
    <x v="0"/>
  </r>
  <r>
    <s v="ODR3689532980d"/>
    <s v="C416727L"/>
    <x v="79"/>
    <s v="P858025"/>
    <n v="40310"/>
    <n v="1"/>
    <n v="403100"/>
    <n v="0"/>
    <n v="403100"/>
    <n v="1"/>
    <x v="0"/>
    <n v="0"/>
    <n v="1"/>
    <d v="2021-10-25T00:00:00"/>
    <x v="2878"/>
    <n v="403100"/>
    <n v="32596"/>
    <x v="14"/>
    <s v="cod"/>
    <n v="370504"/>
    <n v="0.91913669064748205"/>
    <x v="0"/>
  </r>
  <r>
    <s v="ODR6630421077z"/>
    <s v="C832040L"/>
    <x v="328"/>
    <s v="P233771"/>
    <n v="40310"/>
    <n v="1"/>
    <n v="403100"/>
    <n v="0"/>
    <n v="403100"/>
    <n v="1"/>
    <x v="0"/>
    <n v="1"/>
    <n v="1"/>
    <d v="2022-01-17T00:00:00"/>
    <x v="2879"/>
    <n v="403100"/>
    <n v="27376"/>
    <x v="12"/>
    <s v="cod"/>
    <n v="375724"/>
    <n v="0.93208633093525184"/>
    <x v="0"/>
  </r>
  <r>
    <s v="ODR2830900787d"/>
    <s v="C790491L"/>
    <x v="239"/>
    <s v="P213100"/>
    <n v="40020"/>
    <n v="1"/>
    <n v="400200"/>
    <n v="0"/>
    <n v="400200"/>
    <n v="1"/>
    <x v="0"/>
    <n v="1"/>
    <n v="1"/>
    <d v="2021-08-19T00:00:00"/>
    <x v="2880"/>
    <n v="400200"/>
    <n v="24766"/>
    <x v="6"/>
    <s v="cod"/>
    <n v="375434"/>
    <n v="0.93811594202898552"/>
    <x v="0"/>
  </r>
  <r>
    <s v="ODR1294680720c"/>
    <s v="C765912L"/>
    <x v="286"/>
    <s v="P757238"/>
    <n v="40020"/>
    <n v="1"/>
    <n v="400200"/>
    <n v="0"/>
    <n v="400200"/>
    <n v="1"/>
    <x v="0"/>
    <n v="0"/>
    <n v="1"/>
    <d v="2021-10-03T00:00:00"/>
    <x v="2881"/>
    <n v="400200"/>
    <n v="25578"/>
    <x v="0"/>
    <s v="cod"/>
    <n v="374622"/>
    <n v="0.93608695652173912"/>
    <x v="0"/>
  </r>
  <r>
    <s v="ODR5948493572z"/>
    <s v="C433008L"/>
    <x v="132"/>
    <s v="P751686"/>
    <n v="40020"/>
    <n v="1"/>
    <n v="400200"/>
    <n v="0"/>
    <n v="400200"/>
    <n v="1"/>
    <x v="0"/>
    <n v="1"/>
    <n v="1"/>
    <d v="2021-09-12T00:00:00"/>
    <x v="2882"/>
    <n v="400200"/>
    <n v="28014"/>
    <x v="12"/>
    <s v="cod"/>
    <n v="372186"/>
    <n v="0.93"/>
    <x v="0"/>
  </r>
  <r>
    <s v="ODR9109665554u"/>
    <s v="C950055L"/>
    <x v="240"/>
    <s v="P684918"/>
    <n v="40020"/>
    <n v="1"/>
    <n v="400200"/>
    <n v="0"/>
    <n v="400200"/>
    <n v="1"/>
    <x v="0"/>
    <n v="1"/>
    <n v="10"/>
    <d v="2021-07-08T00:00:00"/>
    <x v="2883"/>
    <n v="400200"/>
    <n v="32364"/>
    <x v="5"/>
    <s v="mcblite"/>
    <n v="367836"/>
    <n v="0.9191304347826087"/>
    <x v="0"/>
  </r>
  <r>
    <s v="ODR4271338264n"/>
    <s v="C757057L"/>
    <x v="82"/>
    <s v="P684918"/>
    <n v="40020"/>
    <n v="1"/>
    <n v="400200"/>
    <n v="0"/>
    <n v="400200"/>
    <n v="1"/>
    <x v="0"/>
    <n v="1"/>
    <n v="1"/>
    <d v="2021-11-25T00:00:00"/>
    <x v="2883"/>
    <n v="400200"/>
    <n v="32364"/>
    <x v="5"/>
    <s v="cod"/>
    <n v="367836"/>
    <n v="0.9191304347826087"/>
    <x v="0"/>
  </r>
  <r>
    <s v="ODR8359827867q"/>
    <s v="C686567L"/>
    <x v="262"/>
    <s v="P948769"/>
    <n v="39904"/>
    <n v="1"/>
    <n v="399040"/>
    <n v="0"/>
    <n v="399040"/>
    <n v="1"/>
    <x v="0"/>
    <n v="1"/>
    <n v="1"/>
    <d v="2021-10-21T00:00:00"/>
    <x v="2206"/>
    <n v="376420"/>
    <n v="32712"/>
    <x v="0"/>
    <s v="cod"/>
    <n v="366328"/>
    <n v="0.9180232558139535"/>
    <x v="0"/>
  </r>
  <r>
    <s v="ODR6529670768f"/>
    <s v="C904287L"/>
    <x v="72"/>
    <s v="P642461"/>
    <n v="39904"/>
    <n v="1"/>
    <n v="399040"/>
    <n v="0"/>
    <n v="399040"/>
    <n v="1"/>
    <x v="0"/>
    <n v="0"/>
    <n v="1"/>
    <d v="2021-08-02T00:00:00"/>
    <x v="2126"/>
    <n v="406000"/>
    <n v="29232"/>
    <x v="11"/>
    <s v="cod"/>
    <n v="369808"/>
    <n v="0.92674418604651165"/>
    <x v="0"/>
  </r>
  <r>
    <s v="ODR4513073670i"/>
    <s v="C500766L"/>
    <x v="77"/>
    <s v="P642461"/>
    <n v="39904"/>
    <n v="1"/>
    <n v="399040"/>
    <n v="0"/>
    <n v="399040"/>
    <n v="1"/>
    <x v="0"/>
    <n v="1"/>
    <n v="1"/>
    <d v="2021-08-07T00:00:00"/>
    <x v="2126"/>
    <n v="406000"/>
    <n v="29232"/>
    <x v="11"/>
    <s v="cod"/>
    <n v="369808"/>
    <n v="0.92674418604651165"/>
    <x v="0"/>
  </r>
  <r>
    <s v="ODR8797224400x"/>
    <s v="C732517L"/>
    <x v="35"/>
    <s v="P642461"/>
    <n v="39904"/>
    <n v="1"/>
    <n v="399040"/>
    <n v="0"/>
    <n v="399040"/>
    <n v="1"/>
    <x v="1"/>
    <n v="0"/>
    <n v="7"/>
    <d v="2022-07-22T00:00:00"/>
    <x v="2126"/>
    <n v="406000"/>
    <n v="29232"/>
    <x v="11"/>
    <s v="Easypay"/>
    <n v="369808"/>
    <n v="0.92674418604651165"/>
    <x v="0"/>
  </r>
  <r>
    <s v="ODR1450336084m"/>
    <s v="C600944L"/>
    <x v="136"/>
    <s v="P241288"/>
    <n v="39730"/>
    <n v="1"/>
    <n v="397300"/>
    <n v="0"/>
    <n v="397300"/>
    <n v="1"/>
    <x v="1"/>
    <n v="0"/>
    <n v="7"/>
    <d v="2022-02-24T00:00:00"/>
    <x v="2884"/>
    <n v="397300"/>
    <n v="24592"/>
    <x v="3"/>
    <s v="Easypay"/>
    <n v="372708"/>
    <n v="0.93810218978102189"/>
    <x v="0"/>
  </r>
  <r>
    <s v="ODR5716592146s"/>
    <s v="C925922L"/>
    <x v="77"/>
    <s v="P420989"/>
    <n v="39440"/>
    <n v="1"/>
    <n v="394400"/>
    <n v="0"/>
    <n v="394400"/>
    <n v="1"/>
    <x v="0"/>
    <n v="1"/>
    <n v="1"/>
    <d v="2021-07-23T00:00:00"/>
    <x v="2885"/>
    <n v="394400"/>
    <n v="23664"/>
    <x v="12"/>
    <s v="cod"/>
    <n v="370736"/>
    <n v="0.94"/>
    <x v="0"/>
  </r>
  <r>
    <s v="ODR2901834333x"/>
    <s v="C346363L"/>
    <x v="325"/>
    <s v="P324711"/>
    <n v="39440"/>
    <n v="1"/>
    <n v="394400"/>
    <n v="0"/>
    <n v="394400"/>
    <n v="1"/>
    <x v="0"/>
    <n v="1"/>
    <n v="1"/>
    <d v="2021-10-10T00:00:00"/>
    <x v="965"/>
    <n v="435000"/>
    <n v="29986"/>
    <x v="5"/>
    <s v="cod"/>
    <n v="364414"/>
    <n v="0.9239705882352941"/>
    <x v="0"/>
  </r>
  <r>
    <s v="ODR5747206398m"/>
    <s v="C513353L"/>
    <x v="267"/>
    <s v="P324711"/>
    <n v="39440"/>
    <n v="1"/>
    <n v="394400"/>
    <n v="0"/>
    <n v="394400"/>
    <n v="1"/>
    <x v="0"/>
    <n v="1"/>
    <n v="1"/>
    <d v="2021-08-03T00:00:00"/>
    <x v="965"/>
    <n v="435000"/>
    <n v="29986"/>
    <x v="5"/>
    <s v="cod"/>
    <n v="364414"/>
    <n v="0.9239705882352941"/>
    <x v="0"/>
  </r>
  <r>
    <s v="ODR7174777476v"/>
    <s v="C463544L"/>
    <x v="320"/>
    <s v="P794982"/>
    <n v="39150"/>
    <n v="1"/>
    <n v="391500"/>
    <n v="0"/>
    <n v="391500"/>
    <n v="1"/>
    <x v="0"/>
    <n v="0"/>
    <n v="1"/>
    <d v="2021-11-10T00:00:00"/>
    <x v="2886"/>
    <n v="379900"/>
    <n v="29986"/>
    <x v="3"/>
    <s v="cod"/>
    <n v="361514"/>
    <n v="0.92340740740740745"/>
    <x v="0"/>
  </r>
  <r>
    <s v="ODR9162537736v"/>
    <s v="C164230L"/>
    <x v="285"/>
    <s v="P600924"/>
    <n v="39150"/>
    <n v="1"/>
    <n v="391500"/>
    <n v="0"/>
    <n v="391500"/>
    <n v="1"/>
    <x v="1"/>
    <n v="0"/>
    <n v="4"/>
    <d v="2021-11-13T00:00:00"/>
    <x v="2887"/>
    <n v="347420"/>
    <n v="28130"/>
    <x v="14"/>
    <s v="Payaxis"/>
    <n v="363370"/>
    <n v="0.92814814814814817"/>
    <x v="0"/>
  </r>
  <r>
    <s v="ODR5501497733m"/>
    <s v="C558872L"/>
    <x v="398"/>
    <s v="P974929"/>
    <n v="39150"/>
    <n v="1"/>
    <n v="391500"/>
    <n v="0"/>
    <n v="391500"/>
    <n v="1"/>
    <x v="0"/>
    <n v="1"/>
    <n v="1"/>
    <d v="2021-09-11T00:00:00"/>
    <x v="2888"/>
    <n v="391500"/>
    <n v="26216"/>
    <x v="0"/>
    <s v="cod"/>
    <n v="365284"/>
    <n v="0.933037037037037"/>
    <x v="0"/>
  </r>
  <r>
    <s v="ODR1712600621z"/>
    <s v="C591135L"/>
    <x v="263"/>
    <s v="P519141"/>
    <n v="38918"/>
    <n v="1"/>
    <n v="389180"/>
    <n v="0"/>
    <n v="389180"/>
    <n v="1"/>
    <x v="0"/>
    <n v="0"/>
    <n v="1"/>
    <d v="2021-11-25T00:00:00"/>
    <x v="2491"/>
    <n v="389180"/>
    <n v="25288"/>
    <x v="11"/>
    <s v="cod"/>
    <n v="363892"/>
    <n v="0.9350223546944858"/>
    <x v="0"/>
  </r>
  <r>
    <s v="ODR1370859979e"/>
    <s v="C504512L"/>
    <x v="294"/>
    <s v="P922501"/>
    <n v="38860"/>
    <n v="1"/>
    <n v="388600"/>
    <n v="0"/>
    <n v="388600"/>
    <n v="1"/>
    <x v="0"/>
    <n v="1"/>
    <n v="1"/>
    <d v="2021-11-17T00:00:00"/>
    <x v="2889"/>
    <n v="388600"/>
    <n v="32596"/>
    <x v="12"/>
    <s v="cod"/>
    <n v="356004"/>
    <n v="0.91611940298507466"/>
    <x v="0"/>
  </r>
  <r>
    <s v="ODR7696510624e"/>
    <s v="C230896L"/>
    <x v="97"/>
    <s v="P412505"/>
    <n v="38860"/>
    <n v="1"/>
    <n v="388600"/>
    <n v="0"/>
    <n v="388600"/>
    <n v="1"/>
    <x v="0"/>
    <n v="1"/>
    <n v="1"/>
    <d v="2021-07-03T00:00:00"/>
    <x v="2890"/>
    <n v="388600"/>
    <n v="31436"/>
    <x v="5"/>
    <s v="cod"/>
    <n v="357164"/>
    <n v="0.91910447761194025"/>
    <x v="0"/>
  </r>
  <r>
    <s v="ODR7582139486w"/>
    <s v="C413190L"/>
    <x v="366"/>
    <s v="P880638"/>
    <n v="38860"/>
    <n v="1"/>
    <n v="388600"/>
    <n v="0"/>
    <n v="388600"/>
    <n v="1"/>
    <x v="0"/>
    <n v="1"/>
    <n v="1"/>
    <d v="2021-09-24T00:00:00"/>
    <x v="2496"/>
    <n v="388600"/>
    <n v="27550"/>
    <x v="5"/>
    <s v="cod"/>
    <n v="361050"/>
    <n v="0.92910447761194026"/>
    <x v="0"/>
  </r>
  <r>
    <s v="ODR1287604410n"/>
    <s v="C986058L"/>
    <x v="86"/>
    <s v="P303694"/>
    <n v="38512"/>
    <n v="1"/>
    <n v="385120"/>
    <n v="0"/>
    <n v="385120"/>
    <n v="1"/>
    <x v="0"/>
    <n v="0"/>
    <n v="1"/>
    <d v="2021-09-28T00:00:00"/>
    <x v="2891"/>
    <n v="385120"/>
    <n v="29232"/>
    <x v="14"/>
    <s v="cod"/>
    <n v="355888"/>
    <n v="0.92409638554216866"/>
    <x v="0"/>
  </r>
  <r>
    <s v="ODR4444156910d"/>
    <s v="C896007L"/>
    <x v="275"/>
    <s v="P246442"/>
    <n v="38280"/>
    <n v="1"/>
    <n v="382800"/>
    <n v="0"/>
    <n v="382800"/>
    <n v="1"/>
    <x v="0"/>
    <n v="0"/>
    <n v="1"/>
    <d v="2021-07-01T00:00:00"/>
    <x v="2892"/>
    <n v="382800"/>
    <n v="33640"/>
    <x v="12"/>
    <s v="cod"/>
    <n v="349160"/>
    <n v="0.91212121212121211"/>
    <x v="0"/>
  </r>
  <r>
    <s v="ODR2405447038b"/>
    <s v="C896007L"/>
    <x v="397"/>
    <s v="P246442"/>
    <n v="38280"/>
    <n v="1"/>
    <n v="382800"/>
    <n v="0"/>
    <n v="382800"/>
    <n v="1"/>
    <x v="0"/>
    <n v="1"/>
    <n v="3"/>
    <d v="2021-07-01T00:00:00"/>
    <x v="2892"/>
    <n v="382800"/>
    <n v="33640"/>
    <x v="12"/>
    <s v="customercredit"/>
    <n v="349160"/>
    <n v="0.91212121212121211"/>
    <x v="0"/>
  </r>
  <r>
    <s v="ODR9031518173g"/>
    <s v="C661990L"/>
    <x v="254"/>
    <s v="P388110"/>
    <n v="38280"/>
    <n v="1"/>
    <n v="382800"/>
    <n v="0"/>
    <n v="382800"/>
    <n v="1"/>
    <x v="0"/>
    <n v="0"/>
    <n v="1"/>
    <d v="2021-09-23T00:00:00"/>
    <x v="2893"/>
    <n v="382800"/>
    <n v="25636"/>
    <x v="12"/>
    <s v="cod"/>
    <n v="357164"/>
    <n v="0.93303030303030299"/>
    <x v="0"/>
  </r>
  <r>
    <s v="ODR8027970144w"/>
    <s v="C789047L"/>
    <x v="32"/>
    <s v="P605774"/>
    <n v="38280"/>
    <n v="1"/>
    <n v="382800"/>
    <n v="0"/>
    <n v="382800"/>
    <n v="1"/>
    <x v="0"/>
    <n v="0"/>
    <n v="1"/>
    <d v="2022-01-26T00:00:00"/>
    <x v="2894"/>
    <n v="382800"/>
    <n v="24070"/>
    <x v="12"/>
    <s v="cod"/>
    <n v="358730"/>
    <n v="0.93712121212121213"/>
    <x v="0"/>
  </r>
  <r>
    <s v="ODR8452181722b"/>
    <s v="C789047L"/>
    <x v="196"/>
    <s v="P860540"/>
    <n v="38280"/>
    <n v="1"/>
    <n v="382800"/>
    <n v="0"/>
    <n v="382800"/>
    <n v="1"/>
    <x v="0"/>
    <n v="0"/>
    <n v="1"/>
    <d v="2022-01-26T00:00:00"/>
    <x v="2895"/>
    <n v="382800"/>
    <n v="31378"/>
    <x v="12"/>
    <s v="cod"/>
    <n v="351422"/>
    <n v="0.91803030303030309"/>
    <x v="0"/>
  </r>
  <r>
    <s v="ODR2635535521o"/>
    <s v="C789047L"/>
    <x v="305"/>
    <s v="P860540"/>
    <n v="38280"/>
    <n v="1"/>
    <n v="382800"/>
    <n v="0"/>
    <n v="382800"/>
    <n v="1"/>
    <x v="0"/>
    <n v="0"/>
    <n v="1"/>
    <d v="2022-01-26T00:00:00"/>
    <x v="2895"/>
    <n v="382800"/>
    <n v="31378"/>
    <x v="12"/>
    <s v="cod"/>
    <n v="351422"/>
    <n v="0.91803030303030309"/>
    <x v="0"/>
  </r>
  <r>
    <s v="ODR8471835389m"/>
    <s v="C506612L"/>
    <x v="315"/>
    <s v="P386885"/>
    <n v="37990"/>
    <n v="1"/>
    <n v="379900"/>
    <n v="0"/>
    <n v="379900"/>
    <n v="1"/>
    <x v="0"/>
    <n v="1"/>
    <n v="1"/>
    <d v="2021-08-27T00:00:00"/>
    <x v="1185"/>
    <n v="379900"/>
    <n v="30392"/>
    <x v="11"/>
    <s v="cod"/>
    <n v="349508"/>
    <n v="0.92"/>
    <x v="0"/>
  </r>
  <r>
    <s v="ODR2017593375n"/>
    <s v="C555864L"/>
    <x v="281"/>
    <s v="P131231"/>
    <n v="18850"/>
    <n v="2"/>
    <n v="377000"/>
    <n v="0"/>
    <n v="377000"/>
    <n v="1"/>
    <x v="1"/>
    <n v="0"/>
    <n v="1"/>
    <d v="2021-11-17T00:00:00"/>
    <x v="2896"/>
    <n v="188500"/>
    <n v="15080"/>
    <x v="13"/>
    <s v="cod"/>
    <n v="346840"/>
    <n v="0.92"/>
    <x v="0"/>
  </r>
  <r>
    <s v="ODR5674858659r"/>
    <s v="C614531L"/>
    <x v="140"/>
    <s v="P242143"/>
    <n v="37700"/>
    <n v="1"/>
    <n v="377000"/>
    <n v="0"/>
    <n v="377000"/>
    <n v="1"/>
    <x v="0"/>
    <n v="0"/>
    <n v="1"/>
    <d v="2022-06-09T00:00:00"/>
    <x v="1575"/>
    <n v="405420"/>
    <n v="24708"/>
    <x v="8"/>
    <s v="cod"/>
    <n v="352292"/>
    <n v="0.93446153846153845"/>
    <x v="0"/>
  </r>
  <r>
    <s v="ODR1705443518z"/>
    <s v="C148479L"/>
    <x v="320"/>
    <s v="P274860"/>
    <n v="37700"/>
    <n v="1"/>
    <n v="377000"/>
    <n v="0"/>
    <n v="377000"/>
    <n v="1"/>
    <x v="0"/>
    <n v="0"/>
    <n v="1"/>
    <d v="2021-12-22T00:00:00"/>
    <x v="2897"/>
    <n v="377000"/>
    <n v="30914"/>
    <x v="14"/>
    <s v="cod"/>
    <n v="346086"/>
    <n v="0.91800000000000004"/>
    <x v="0"/>
  </r>
  <r>
    <s v="ODR2194143824j"/>
    <s v="C741634L"/>
    <x v="83"/>
    <s v="P258482"/>
    <n v="37700"/>
    <n v="1"/>
    <n v="377000"/>
    <n v="0"/>
    <n v="377000"/>
    <n v="1"/>
    <x v="0"/>
    <n v="0"/>
    <n v="1"/>
    <d v="2021-07-09T00:00:00"/>
    <x v="2898"/>
    <n v="377000"/>
    <n v="26390"/>
    <x v="0"/>
    <s v="cod"/>
    <n v="350610"/>
    <n v="0.93"/>
    <x v="0"/>
  </r>
  <r>
    <s v="ODR6532530113z"/>
    <s v="C741634L"/>
    <x v="142"/>
    <s v="P561696"/>
    <n v="37700"/>
    <n v="1"/>
    <n v="377000"/>
    <n v="0"/>
    <n v="377000"/>
    <n v="1"/>
    <x v="0"/>
    <n v="0"/>
    <n v="1"/>
    <d v="2021-07-09T00:00:00"/>
    <x v="2899"/>
    <n v="377000"/>
    <n v="25984"/>
    <x v="0"/>
    <s v="cod"/>
    <n v="351016"/>
    <n v="0.93107692307692302"/>
    <x v="0"/>
  </r>
  <r>
    <s v="ODR8087839614x"/>
    <s v="C896007L"/>
    <x v="67"/>
    <s v="P720318"/>
    <n v="37700"/>
    <n v="1"/>
    <n v="377000"/>
    <n v="0"/>
    <n v="377000"/>
    <n v="1"/>
    <x v="1"/>
    <n v="0"/>
    <n v="4"/>
    <d v="2021-07-01T00:00:00"/>
    <x v="2900"/>
    <n v="377000"/>
    <n v="25636"/>
    <x v="12"/>
    <s v="Payaxis"/>
    <n v="351364"/>
    <n v="0.93200000000000005"/>
    <x v="0"/>
  </r>
  <r>
    <s v="ODR4454777787n"/>
    <s v="C481682L"/>
    <x v="239"/>
    <s v="P765136"/>
    <n v="18850"/>
    <n v="2"/>
    <n v="377000"/>
    <n v="0"/>
    <n v="377000"/>
    <n v="1"/>
    <x v="0"/>
    <n v="1"/>
    <n v="1"/>
    <d v="2021-09-07T00:00:00"/>
    <x v="848"/>
    <n v="188500"/>
    <n v="12818"/>
    <x v="11"/>
    <s v="cod"/>
    <n v="351364"/>
    <n v="0.93200000000000005"/>
    <x v="0"/>
  </r>
  <r>
    <s v="ODR7627593167j"/>
    <s v="C450972L"/>
    <x v="309"/>
    <s v="P644100"/>
    <n v="37410"/>
    <n v="1"/>
    <n v="374100"/>
    <n v="0"/>
    <n v="374100"/>
    <n v="1"/>
    <x v="0"/>
    <n v="1"/>
    <n v="1"/>
    <d v="2021-11-23T00:00:00"/>
    <x v="2901"/>
    <n v="374100"/>
    <n v="22794"/>
    <x v="13"/>
    <s v="cod"/>
    <n v="351306"/>
    <n v="0.93906976744186044"/>
    <x v="0"/>
  </r>
  <r>
    <s v="ODR2133297384w"/>
    <s v="C550002L"/>
    <x v="95"/>
    <s v="P261308"/>
    <n v="37410"/>
    <n v="1"/>
    <n v="374100"/>
    <n v="0"/>
    <n v="374100"/>
    <n v="1"/>
    <x v="1"/>
    <n v="0"/>
    <n v="4"/>
    <d v="2021-09-28T00:00:00"/>
    <x v="2902"/>
    <n v="374100"/>
    <n v="26912"/>
    <x v="13"/>
    <s v="Payaxis"/>
    <n v="347188"/>
    <n v="0.92806201550387601"/>
    <x v="0"/>
  </r>
  <r>
    <s v="ODR6570968596c"/>
    <s v="C610917L"/>
    <x v="351"/>
    <s v="P148379"/>
    <n v="37410"/>
    <n v="1"/>
    <n v="374100"/>
    <n v="0"/>
    <n v="374100"/>
    <n v="1"/>
    <x v="0"/>
    <n v="0"/>
    <n v="1"/>
    <d v="2022-05-04T00:00:00"/>
    <x v="2903"/>
    <n v="374100"/>
    <n v="31030"/>
    <x v="13"/>
    <s v="cod"/>
    <n v="343070"/>
    <n v="0.91705426356589148"/>
    <x v="0"/>
  </r>
  <r>
    <s v="ODR4897254444x"/>
    <s v="C134158L"/>
    <x v="196"/>
    <s v="P344214"/>
    <n v="37352"/>
    <n v="1"/>
    <n v="373520"/>
    <n v="0"/>
    <n v="373520"/>
    <n v="1"/>
    <x v="0"/>
    <n v="1"/>
    <n v="1"/>
    <d v="2021-11-20T00:00:00"/>
    <x v="2904"/>
    <n v="373520"/>
    <n v="26100"/>
    <x v="14"/>
    <s v="cod"/>
    <n v="347420"/>
    <n v="0.93012422360248448"/>
    <x v="0"/>
  </r>
  <r>
    <s v="ODR9961059883f"/>
    <s v="C794549L"/>
    <x v="78"/>
    <s v="P303119"/>
    <n v="37120"/>
    <n v="1"/>
    <n v="371200"/>
    <n v="0"/>
    <n v="371200"/>
    <n v="1"/>
    <x v="0"/>
    <n v="0"/>
    <n v="5"/>
    <d v="2022-06-12T00:00:00"/>
    <x v="2905"/>
    <n v="371200"/>
    <n v="24824"/>
    <x v="14"/>
    <s v="jazzwallet"/>
    <n v="346376"/>
    <n v="0.93312499999999998"/>
    <x v="0"/>
  </r>
  <r>
    <s v="ODR8148701509w"/>
    <s v="C969725L"/>
    <x v="120"/>
    <s v="P634281"/>
    <n v="37120"/>
    <n v="1"/>
    <n v="371200"/>
    <n v="0"/>
    <n v="371200"/>
    <n v="1"/>
    <x v="0"/>
    <n v="1"/>
    <n v="1"/>
    <d v="2022-07-11T00:00:00"/>
    <x v="2906"/>
    <n v="371200"/>
    <n v="22620"/>
    <x v="14"/>
    <s v="cod"/>
    <n v="348580"/>
    <n v="0.93906250000000002"/>
    <x v="0"/>
  </r>
  <r>
    <s v="ODR2478133557s"/>
    <s v="C720927L"/>
    <x v="187"/>
    <s v="P174232"/>
    <n v="37120"/>
    <n v="1"/>
    <n v="371200"/>
    <n v="0"/>
    <n v="371200"/>
    <n v="1"/>
    <x v="0"/>
    <n v="1"/>
    <n v="1"/>
    <d v="2021-07-17T00:00:00"/>
    <x v="2523"/>
    <n v="348000"/>
    <n v="26796"/>
    <x v="11"/>
    <s v="cod"/>
    <n v="344404"/>
    <n v="0.92781250000000004"/>
    <x v="0"/>
  </r>
  <r>
    <s v="ODR5401859215z"/>
    <s v="C492817L"/>
    <x v="360"/>
    <s v="P174232"/>
    <n v="37120"/>
    <n v="1"/>
    <n v="371200"/>
    <n v="0"/>
    <n v="371200"/>
    <n v="1"/>
    <x v="0"/>
    <n v="1"/>
    <n v="1"/>
    <d v="2021-07-23T00:00:00"/>
    <x v="2523"/>
    <n v="348000"/>
    <n v="26796"/>
    <x v="11"/>
    <s v="cod"/>
    <n v="344404"/>
    <n v="0.92781250000000004"/>
    <x v="0"/>
  </r>
  <r>
    <s v="ODR9233823171l"/>
    <s v="C364511L"/>
    <x v="95"/>
    <s v="P568444"/>
    <n v="18560"/>
    <n v="2"/>
    <n v="371200"/>
    <n v="0"/>
    <n v="371200"/>
    <n v="1"/>
    <x v="1"/>
    <n v="0"/>
    <n v="4"/>
    <d v="2022-02-06T00:00:00"/>
    <x v="1799"/>
    <n v="174000"/>
    <n v="15660"/>
    <x v="11"/>
    <s v="Payaxis"/>
    <n v="339880"/>
    <n v="0.91562500000000002"/>
    <x v="0"/>
  </r>
  <r>
    <s v="ODR4488159635q"/>
    <s v="C252501L"/>
    <x v="346"/>
    <s v="P206548"/>
    <n v="36482"/>
    <n v="1"/>
    <n v="364820"/>
    <n v="0"/>
    <n v="364820"/>
    <n v="1"/>
    <x v="0"/>
    <n v="0"/>
    <n v="1"/>
    <d v="2021-12-03T00:00:00"/>
    <x v="2907"/>
    <n v="364820"/>
    <n v="30972"/>
    <x v="6"/>
    <s v="cod"/>
    <n v="333848"/>
    <n v="0.9151033386327504"/>
    <x v="0"/>
  </r>
  <r>
    <s v="ODR2175999852p"/>
    <s v="C817637L"/>
    <x v="122"/>
    <s v="P278158"/>
    <n v="36250"/>
    <n v="1"/>
    <n v="362500"/>
    <n v="0"/>
    <n v="362500"/>
    <n v="1"/>
    <x v="0"/>
    <n v="1"/>
    <n v="1"/>
    <d v="2022-04-25T00:00:00"/>
    <x v="2908"/>
    <n v="362500"/>
    <n v="26100"/>
    <x v="14"/>
    <s v="cod"/>
    <n v="336400"/>
    <n v="0.92800000000000005"/>
    <x v="0"/>
  </r>
  <r>
    <s v="ODR8303674044g"/>
    <s v="C911481L"/>
    <x v="256"/>
    <s v="P740429"/>
    <n v="36250"/>
    <n v="1"/>
    <n v="362500"/>
    <n v="0"/>
    <n v="362500"/>
    <n v="1"/>
    <x v="1"/>
    <n v="0"/>
    <n v="5"/>
    <d v="2022-03-22T00:00:00"/>
    <x v="2909"/>
    <n v="362500"/>
    <n v="25694"/>
    <x v="12"/>
    <s v="jazzwallet"/>
    <n v="336806"/>
    <n v="0.92911999999999995"/>
    <x v="0"/>
  </r>
  <r>
    <s v="ODR6646006080j"/>
    <s v="C292185L"/>
    <x v="379"/>
    <s v="P476406"/>
    <n v="35960"/>
    <n v="1"/>
    <n v="359600"/>
    <n v="0"/>
    <n v="359600"/>
    <n v="1"/>
    <x v="0"/>
    <n v="1"/>
    <n v="1"/>
    <d v="2021-09-19T00:00:00"/>
    <x v="2910"/>
    <n v="359600"/>
    <n v="25520"/>
    <x v="12"/>
    <s v="cod"/>
    <n v="334080"/>
    <n v="0.92903225806451617"/>
    <x v="0"/>
  </r>
  <r>
    <s v="ODR4455217589f"/>
    <s v="C789047L"/>
    <x v="211"/>
    <s v="P459350"/>
    <n v="35380"/>
    <n v="1"/>
    <n v="353800"/>
    <n v="0"/>
    <n v="353800"/>
    <n v="1"/>
    <x v="0"/>
    <n v="1"/>
    <n v="1"/>
    <d v="2022-01-26T00:00:00"/>
    <x v="2911"/>
    <n v="353800"/>
    <n v="23664"/>
    <x v="12"/>
    <s v="cod"/>
    <n v="330136"/>
    <n v="0.93311475409836064"/>
    <x v="0"/>
  </r>
  <r>
    <s v="ODR7434386684u"/>
    <s v="C873660L"/>
    <x v="283"/>
    <s v="P370891"/>
    <n v="35380"/>
    <n v="1"/>
    <n v="353800"/>
    <n v="0"/>
    <n v="353800"/>
    <n v="1"/>
    <x v="0"/>
    <n v="1"/>
    <n v="1"/>
    <d v="2021-10-23T00:00:00"/>
    <x v="862"/>
    <n v="353800"/>
    <n v="25462"/>
    <x v="5"/>
    <s v="cod"/>
    <n v="328338"/>
    <n v="0.92803278688524593"/>
    <x v="0"/>
  </r>
  <r>
    <s v="ODR2745711303c"/>
    <s v="C690478L"/>
    <x v="219"/>
    <s v="P489854"/>
    <n v="17400"/>
    <n v="2"/>
    <n v="348000"/>
    <n v="0"/>
    <n v="348000"/>
    <n v="1"/>
    <x v="0"/>
    <n v="1"/>
    <n v="4"/>
    <d v="2021-10-15T00:00:00"/>
    <x v="1317"/>
    <n v="174000"/>
    <n v="13398"/>
    <x v="13"/>
    <s v="Payaxis"/>
    <n v="321204"/>
    <n v="0.92300000000000004"/>
    <x v="0"/>
  </r>
  <r>
    <s v="ODR8076180138f"/>
    <s v="C951902L"/>
    <x v="395"/>
    <s v="P109705"/>
    <n v="34800"/>
    <n v="1"/>
    <n v="348000"/>
    <n v="0"/>
    <n v="348000"/>
    <n v="1"/>
    <x v="0"/>
    <n v="0"/>
    <n v="1"/>
    <d v="2022-01-13T00:00:00"/>
    <x v="2912"/>
    <n v="348000"/>
    <n v="26100"/>
    <x v="13"/>
    <s v="cod"/>
    <n v="321900"/>
    <n v="0.92500000000000004"/>
    <x v="0"/>
  </r>
  <r>
    <s v="ODR2352761303x"/>
    <s v="C549342L"/>
    <x v="35"/>
    <s v="P328639"/>
    <n v="34800"/>
    <n v="1"/>
    <n v="348000"/>
    <n v="0"/>
    <n v="348000"/>
    <n v="1"/>
    <x v="1"/>
    <n v="0"/>
    <n v="1"/>
    <d v="2022-05-20T00:00:00"/>
    <x v="2913"/>
    <n v="348000"/>
    <n v="22272"/>
    <x v="13"/>
    <s v="cod"/>
    <n v="325728"/>
    <n v="0.93600000000000005"/>
    <x v="0"/>
  </r>
  <r>
    <s v="ODR9093407706n"/>
    <s v="C160222L"/>
    <x v="406"/>
    <s v="P146262"/>
    <n v="34800"/>
    <n v="1"/>
    <n v="348000"/>
    <n v="0"/>
    <n v="348000"/>
    <n v="1"/>
    <x v="0"/>
    <n v="1"/>
    <n v="3"/>
    <d v="2021-08-11T00:00:00"/>
    <x v="2914"/>
    <n v="348000"/>
    <n v="24012"/>
    <x v="0"/>
    <s v="customercredit"/>
    <n v="323988"/>
    <n v="0.93100000000000005"/>
    <x v="0"/>
  </r>
  <r>
    <s v="ODR7626293044b"/>
    <s v="C165068L"/>
    <x v="7"/>
    <s v="P670614"/>
    <n v="17400"/>
    <n v="2"/>
    <n v="348000"/>
    <n v="0"/>
    <n v="348000"/>
    <n v="1"/>
    <x v="0"/>
    <n v="1"/>
    <n v="1"/>
    <d v="2021-09-10T00:00:00"/>
    <x v="2915"/>
    <n v="174000"/>
    <n v="11832"/>
    <x v="12"/>
    <s v="cod"/>
    <n v="324336"/>
    <n v="0.93200000000000005"/>
    <x v="0"/>
  </r>
  <r>
    <s v="ODR9850393600v"/>
    <s v="C762891L"/>
    <x v="323"/>
    <s v="P761077"/>
    <n v="17400"/>
    <n v="2"/>
    <n v="348000"/>
    <n v="0"/>
    <n v="348000"/>
    <n v="1"/>
    <x v="0"/>
    <n v="1"/>
    <n v="1"/>
    <d v="2021-12-10T00:00:00"/>
    <x v="2916"/>
    <n v="174000"/>
    <n v="15138"/>
    <x v="12"/>
    <s v="cod"/>
    <n v="317724"/>
    <n v="0.91300000000000003"/>
    <x v="0"/>
  </r>
  <r>
    <s v="ODR9431660136e"/>
    <s v="C115187L"/>
    <x v="343"/>
    <s v="P688522"/>
    <n v="34800"/>
    <n v="1"/>
    <n v="348000"/>
    <n v="0"/>
    <n v="348000"/>
    <n v="1"/>
    <x v="0"/>
    <n v="1"/>
    <n v="1"/>
    <d v="2021-12-23T00:00:00"/>
    <x v="2200"/>
    <n v="382800"/>
    <n v="29812"/>
    <x v="11"/>
    <s v="cod"/>
    <n v="318188"/>
    <n v="0.91433333333333333"/>
    <x v="0"/>
  </r>
  <r>
    <s v="ODR4098104800o"/>
    <s v="C990203L"/>
    <x v="408"/>
    <s v="P174232"/>
    <n v="34800"/>
    <n v="1"/>
    <n v="348000"/>
    <n v="0"/>
    <n v="348000"/>
    <n v="1"/>
    <x v="0"/>
    <n v="0"/>
    <n v="1"/>
    <d v="2021-07-13T00:00:00"/>
    <x v="2523"/>
    <n v="348000"/>
    <n v="26796"/>
    <x v="11"/>
    <s v="cod"/>
    <n v="321204"/>
    <n v="0.92300000000000004"/>
    <x v="0"/>
  </r>
  <r>
    <s v="ODR1487569582p"/>
    <s v="C506034L"/>
    <x v="390"/>
    <s v="P982769"/>
    <n v="17400"/>
    <n v="2"/>
    <n v="348000"/>
    <n v="0"/>
    <n v="348000"/>
    <n v="1"/>
    <x v="0"/>
    <n v="1"/>
    <n v="1"/>
    <d v="2021-07-17T00:00:00"/>
    <x v="1854"/>
    <n v="174000"/>
    <n v="14790"/>
    <x v="11"/>
    <s v="cod"/>
    <n v="318420"/>
    <n v="0.91500000000000004"/>
    <x v="0"/>
  </r>
  <r>
    <s v="ODR1437066244c"/>
    <s v="C603530L"/>
    <x v="311"/>
    <s v="P688522"/>
    <n v="34800"/>
    <n v="1"/>
    <n v="348000"/>
    <n v="0"/>
    <n v="348000"/>
    <n v="1"/>
    <x v="1"/>
    <n v="0"/>
    <n v="10"/>
    <d v="2021-07-28T00:00:00"/>
    <x v="2200"/>
    <n v="382800"/>
    <n v="29812"/>
    <x v="11"/>
    <s v="mcblite"/>
    <n v="318188"/>
    <n v="0.91433333333333333"/>
    <x v="0"/>
  </r>
  <r>
    <s v="ODR5349190564f"/>
    <s v="C169465L"/>
    <x v="394"/>
    <s v="P221133"/>
    <n v="11600"/>
    <n v="3"/>
    <n v="348000"/>
    <n v="0"/>
    <n v="348000"/>
    <n v="1"/>
    <x v="0"/>
    <n v="1"/>
    <n v="1"/>
    <d v="2022-06-27T00:00:00"/>
    <x v="2917"/>
    <n v="116000"/>
    <n v="6960"/>
    <x v="11"/>
    <s v="cod"/>
    <n v="327120"/>
    <n v="0.94"/>
    <x v="0"/>
  </r>
  <r>
    <s v="ODR2490563395i"/>
    <s v="C368853L"/>
    <x v="241"/>
    <s v="P852927"/>
    <n v="34742"/>
    <n v="1"/>
    <n v="347420"/>
    <n v="0"/>
    <n v="347420"/>
    <n v="1"/>
    <x v="0"/>
    <n v="0"/>
    <n v="1"/>
    <d v="2021-10-01T00:00:00"/>
    <x v="2918"/>
    <n v="347420"/>
    <n v="28130"/>
    <x v="12"/>
    <s v="cod"/>
    <n v="319290"/>
    <n v="0.91903171953255425"/>
    <x v="0"/>
  </r>
  <r>
    <s v="ODR3530970948v"/>
    <s v="C581735L"/>
    <x v="299"/>
    <s v="P772585"/>
    <n v="34742"/>
    <n v="1"/>
    <n v="347420"/>
    <n v="0"/>
    <n v="347420"/>
    <n v="1"/>
    <x v="0"/>
    <n v="1"/>
    <n v="1"/>
    <d v="2022-02-09T00:00:00"/>
    <x v="2919"/>
    <n v="347420"/>
    <n v="27782"/>
    <x v="12"/>
    <s v="cod"/>
    <n v="319638"/>
    <n v="0.92003338898163611"/>
    <x v="0"/>
  </r>
  <r>
    <s v="ODR7213439172i"/>
    <s v="C180913L"/>
    <x v="276"/>
    <s v="P113376"/>
    <n v="34510"/>
    <n v="1"/>
    <n v="345100"/>
    <n v="0"/>
    <n v="345100"/>
    <n v="1"/>
    <x v="0"/>
    <n v="1"/>
    <n v="1"/>
    <d v="2021-07-20T00:00:00"/>
    <x v="2920"/>
    <n v="345100"/>
    <n v="24128"/>
    <x v="13"/>
    <s v="cod"/>
    <n v="320972"/>
    <n v="0.93008403361344538"/>
    <x v="0"/>
  </r>
  <r>
    <s v="ODR1120310291y"/>
    <s v="C708473L"/>
    <x v="277"/>
    <s v="P692619"/>
    <n v="34510"/>
    <n v="1"/>
    <n v="345100"/>
    <n v="0"/>
    <n v="345100"/>
    <n v="1"/>
    <x v="0"/>
    <n v="1"/>
    <n v="1"/>
    <d v="2021-07-02T00:00:00"/>
    <x v="2921"/>
    <n v="345100"/>
    <n v="29290"/>
    <x v="13"/>
    <s v="cod"/>
    <n v="315810"/>
    <n v="0.91512605042016804"/>
    <x v="0"/>
  </r>
  <r>
    <s v="ODR2296760841p"/>
    <s v="C474371L"/>
    <x v="385"/>
    <s v="P827245"/>
    <n v="34510"/>
    <n v="1"/>
    <n v="345100"/>
    <n v="0"/>
    <n v="345100"/>
    <n v="1"/>
    <x v="0"/>
    <n v="0"/>
    <n v="1"/>
    <d v="2021-09-16T00:00:00"/>
    <x v="2922"/>
    <n v="345100"/>
    <n v="20996"/>
    <x v="13"/>
    <s v="cod"/>
    <n v="324104"/>
    <n v="0.93915966386554617"/>
    <x v="0"/>
  </r>
  <r>
    <s v="ODR6242108208h"/>
    <s v="C474371L"/>
    <x v="3"/>
    <s v="P827245"/>
    <n v="34510"/>
    <n v="1"/>
    <n v="345100"/>
    <n v="0"/>
    <n v="345100"/>
    <n v="1"/>
    <x v="0"/>
    <n v="0"/>
    <n v="1"/>
    <d v="2021-09-16T00:00:00"/>
    <x v="2922"/>
    <n v="345100"/>
    <n v="20996"/>
    <x v="13"/>
    <s v="cod"/>
    <n v="324104"/>
    <n v="0.93915966386554617"/>
    <x v="0"/>
  </r>
  <r>
    <s v="ODR2125580614h"/>
    <s v="C631900L"/>
    <x v="175"/>
    <s v="P859811"/>
    <n v="34510"/>
    <n v="1"/>
    <n v="345100"/>
    <n v="0"/>
    <n v="345100"/>
    <n v="1"/>
    <x v="1"/>
    <n v="0"/>
    <n v="1"/>
    <d v="2021-07-23T00:00:00"/>
    <x v="2923"/>
    <n v="345100"/>
    <n v="24128"/>
    <x v="13"/>
    <s v="cod"/>
    <n v="320972"/>
    <n v="0.93008403361344538"/>
    <x v="0"/>
  </r>
  <r>
    <s v="ODR4616822810r"/>
    <s v="C133603L"/>
    <x v="93"/>
    <s v="P187921"/>
    <n v="34510"/>
    <n v="1"/>
    <n v="345100"/>
    <n v="0"/>
    <n v="345100"/>
    <n v="1"/>
    <x v="0"/>
    <n v="1"/>
    <n v="1"/>
    <d v="2022-03-04T00:00:00"/>
    <x v="2924"/>
    <n v="345100"/>
    <n v="25520"/>
    <x v="13"/>
    <s v="cod"/>
    <n v="319580"/>
    <n v="0.92605042016806727"/>
    <x v="0"/>
  </r>
  <r>
    <s v="ODR2560018243l"/>
    <s v="C362236L"/>
    <x v="98"/>
    <s v="P974203"/>
    <n v="34510"/>
    <n v="1"/>
    <n v="345100"/>
    <n v="0"/>
    <n v="345100"/>
    <n v="1"/>
    <x v="0"/>
    <n v="1"/>
    <n v="1"/>
    <d v="2021-09-21T00:00:00"/>
    <x v="2925"/>
    <n v="345100"/>
    <n v="24476"/>
    <x v="13"/>
    <s v="cod"/>
    <n v="320624"/>
    <n v="0.92907563025210083"/>
    <x v="0"/>
  </r>
  <r>
    <s v="ODR2553294738g"/>
    <s v="C623394L"/>
    <x v="304"/>
    <s v="P595878"/>
    <n v="34510"/>
    <n v="1"/>
    <n v="345100"/>
    <n v="0"/>
    <n v="345100"/>
    <n v="1"/>
    <x v="0"/>
    <n v="1"/>
    <n v="1"/>
    <d v="2021-09-26T00:00:00"/>
    <x v="2926"/>
    <n v="345100"/>
    <n v="23084"/>
    <x v="13"/>
    <s v="cod"/>
    <n v="322016"/>
    <n v="0.93310924369747894"/>
    <x v="0"/>
  </r>
  <r>
    <s v="ODR5768554690m"/>
    <s v="C950218L"/>
    <x v="150"/>
    <s v="P147997"/>
    <n v="34510"/>
    <n v="1"/>
    <n v="345100"/>
    <n v="0"/>
    <n v="345100"/>
    <n v="1"/>
    <x v="0"/>
    <n v="1"/>
    <n v="1"/>
    <d v="2022-02-06T00:00:00"/>
    <x v="2583"/>
    <n v="345100"/>
    <n v="24476"/>
    <x v="13"/>
    <s v="cod"/>
    <n v="320624"/>
    <n v="0.92907563025210083"/>
    <x v="0"/>
  </r>
  <r>
    <s v="ODR3426271811r"/>
    <s v="C245316L"/>
    <x v="359"/>
    <s v="P941983"/>
    <n v="34510"/>
    <n v="1"/>
    <n v="345100"/>
    <n v="0"/>
    <n v="345100"/>
    <n v="1"/>
    <x v="0"/>
    <n v="1"/>
    <n v="1"/>
    <d v="2022-05-16T00:00:00"/>
    <x v="2927"/>
    <n v="345100"/>
    <n v="31030"/>
    <x v="13"/>
    <s v="cod"/>
    <n v="314070"/>
    <n v="0.91008403361344536"/>
    <x v="0"/>
  </r>
  <r>
    <s v="ODR7785895052u"/>
    <s v="C536377L"/>
    <x v="147"/>
    <s v="P941983"/>
    <n v="34510"/>
    <n v="1"/>
    <n v="345100"/>
    <n v="0"/>
    <n v="345100"/>
    <n v="1"/>
    <x v="0"/>
    <n v="1"/>
    <n v="6"/>
    <d v="2022-05-10T00:00:00"/>
    <x v="2927"/>
    <n v="345100"/>
    <n v="31030"/>
    <x v="13"/>
    <s v="easypay_voucher"/>
    <n v="314070"/>
    <n v="0.91008403361344536"/>
    <x v="0"/>
  </r>
  <r>
    <s v="ODR3257631838n"/>
    <s v="C136681L"/>
    <x v="24"/>
    <s v="P857346"/>
    <n v="34510"/>
    <n v="1"/>
    <n v="345100"/>
    <n v="0"/>
    <n v="345100"/>
    <n v="1"/>
    <x v="0"/>
    <n v="0"/>
    <n v="1"/>
    <d v="2021-07-24T00:00:00"/>
    <x v="2928"/>
    <n v="345100"/>
    <n v="24476"/>
    <x v="13"/>
    <s v="cod"/>
    <n v="320624"/>
    <n v="0.92907563025210083"/>
    <x v="0"/>
  </r>
  <r>
    <s v="ODR7462424389u"/>
    <s v="C986233L"/>
    <x v="231"/>
    <s v="P710971"/>
    <n v="34510"/>
    <n v="1"/>
    <n v="345100"/>
    <n v="0"/>
    <n v="345100"/>
    <n v="1"/>
    <x v="1"/>
    <n v="0"/>
    <n v="1"/>
    <d v="2021-08-14T00:00:00"/>
    <x v="218"/>
    <n v="345100"/>
    <n v="28594"/>
    <x v="12"/>
    <s v="cod"/>
    <n v="316506"/>
    <n v="0.91714285714285715"/>
    <x v="0"/>
  </r>
  <r>
    <s v="ODR3509034443i"/>
    <s v="C481253L"/>
    <x v="303"/>
    <s v="P710971"/>
    <n v="34510"/>
    <n v="1"/>
    <n v="345100"/>
    <n v="0"/>
    <n v="345100"/>
    <n v="1"/>
    <x v="0"/>
    <n v="1"/>
    <n v="1"/>
    <d v="2021-07-26T00:00:00"/>
    <x v="218"/>
    <n v="345100"/>
    <n v="28594"/>
    <x v="12"/>
    <s v="cod"/>
    <n v="316506"/>
    <n v="0.91714285714285715"/>
    <x v="0"/>
  </r>
  <r>
    <s v="ODR6569016087v"/>
    <s v="C326720L"/>
    <x v="357"/>
    <s v="P769261"/>
    <n v="34510"/>
    <n v="1"/>
    <n v="345100"/>
    <n v="0"/>
    <n v="345100"/>
    <n v="1"/>
    <x v="1"/>
    <n v="0"/>
    <n v="12"/>
    <d v="2021-07-08T00:00:00"/>
    <x v="2929"/>
    <n v="345100"/>
    <n v="26564"/>
    <x v="12"/>
    <s v="internetbanking"/>
    <n v="318536"/>
    <n v="0.9230252100840336"/>
    <x v="0"/>
  </r>
  <r>
    <s v="ODR6097258565s"/>
    <s v="C375799L"/>
    <x v="214"/>
    <s v="P473422"/>
    <n v="34510"/>
    <n v="1"/>
    <n v="345100"/>
    <n v="0"/>
    <n v="345100"/>
    <n v="1"/>
    <x v="0"/>
    <n v="0"/>
    <n v="1"/>
    <d v="2022-06-04T00:00:00"/>
    <x v="2930"/>
    <n v="287100"/>
    <n v="24940"/>
    <x v="12"/>
    <s v="cod"/>
    <n v="320160"/>
    <n v="0.92773109243697482"/>
    <x v="0"/>
  </r>
  <r>
    <s v="ODR3380622408i"/>
    <s v="C685409L"/>
    <x v="195"/>
    <s v="P476236"/>
    <n v="34510"/>
    <n v="1"/>
    <n v="345100"/>
    <n v="0"/>
    <n v="345100"/>
    <n v="1"/>
    <x v="0"/>
    <n v="1"/>
    <n v="1"/>
    <d v="2022-04-27T00:00:00"/>
    <x v="2931"/>
    <n v="345100"/>
    <n v="29290"/>
    <x v="12"/>
    <s v="cod"/>
    <n v="315810"/>
    <n v="0.91512605042016804"/>
    <x v="0"/>
  </r>
  <r>
    <s v="ODR5129394308a"/>
    <s v="C594441L"/>
    <x v="103"/>
    <s v="P473422"/>
    <n v="34510"/>
    <n v="1"/>
    <n v="345100"/>
    <n v="0"/>
    <n v="345100"/>
    <n v="1"/>
    <x v="0"/>
    <n v="1"/>
    <n v="1"/>
    <d v="2022-07-13T00:00:00"/>
    <x v="2930"/>
    <n v="287100"/>
    <n v="24940"/>
    <x v="12"/>
    <s v="cod"/>
    <n v="320160"/>
    <n v="0.92773109243697482"/>
    <x v="0"/>
  </r>
  <r>
    <s v="ODR3815828173o"/>
    <s v="C611777L"/>
    <x v="176"/>
    <s v="P396098"/>
    <n v="34220"/>
    <n v="1"/>
    <n v="342200"/>
    <n v="0"/>
    <n v="342200"/>
    <n v="1"/>
    <x v="0"/>
    <n v="0"/>
    <n v="1"/>
    <d v="2021-10-10T00:00:00"/>
    <x v="1547"/>
    <n v="342200"/>
    <n v="27666"/>
    <x v="0"/>
    <s v="cod"/>
    <n v="314534"/>
    <n v="0.91915254237288135"/>
    <x v="0"/>
  </r>
  <r>
    <s v="ODR9285022144t"/>
    <s v="C620104L"/>
    <x v="226"/>
    <s v="P396098"/>
    <n v="34220"/>
    <n v="1"/>
    <n v="342200"/>
    <n v="0"/>
    <n v="342200"/>
    <n v="1"/>
    <x v="0"/>
    <n v="1"/>
    <n v="1"/>
    <d v="2022-05-17T00:00:00"/>
    <x v="1547"/>
    <n v="342200"/>
    <n v="27666"/>
    <x v="0"/>
    <s v="cod"/>
    <n v="314534"/>
    <n v="0.91915254237288135"/>
    <x v="0"/>
  </r>
  <r>
    <s v="ODR2912218586o"/>
    <s v="C665132L"/>
    <x v="248"/>
    <s v="P601424"/>
    <n v="16820"/>
    <n v="2"/>
    <n v="336400"/>
    <n v="0"/>
    <n v="336400"/>
    <n v="1"/>
    <x v="0"/>
    <n v="0"/>
    <n v="1"/>
    <d v="2021-07-27T00:00:00"/>
    <x v="2437"/>
    <n v="168200"/>
    <n v="12934"/>
    <x v="14"/>
    <s v="cod"/>
    <n v="310532"/>
    <n v="0.9231034482758621"/>
    <x v="0"/>
  </r>
  <r>
    <s v="ODR8099902572z"/>
    <s v="C996508L"/>
    <x v="323"/>
    <s v="P601424"/>
    <n v="16820"/>
    <n v="2"/>
    <n v="336400"/>
    <n v="0"/>
    <n v="336400"/>
    <n v="1"/>
    <x v="0"/>
    <n v="1"/>
    <n v="1"/>
    <d v="2021-07-10T00:00:00"/>
    <x v="2437"/>
    <n v="168200"/>
    <n v="12934"/>
    <x v="14"/>
    <s v="cod"/>
    <n v="310532"/>
    <n v="0.9231034482758621"/>
    <x v="0"/>
  </r>
  <r>
    <s v="ODR1177098176f"/>
    <s v="C532671L"/>
    <x v="203"/>
    <s v="P601424"/>
    <n v="16820"/>
    <n v="2"/>
    <n v="336400"/>
    <n v="0"/>
    <n v="336400"/>
    <n v="1"/>
    <x v="0"/>
    <n v="1"/>
    <n v="1"/>
    <d v="2021-11-07T00:00:00"/>
    <x v="2437"/>
    <n v="168200"/>
    <n v="12934"/>
    <x v="14"/>
    <s v="cod"/>
    <n v="310532"/>
    <n v="0.9231034482758621"/>
    <x v="0"/>
  </r>
  <r>
    <s v="ODR9152542493j"/>
    <s v="C405083L"/>
    <x v="170"/>
    <s v="P512707"/>
    <n v="16820"/>
    <n v="2"/>
    <n v="336400"/>
    <n v="0"/>
    <n v="336400"/>
    <n v="1"/>
    <x v="0"/>
    <n v="1"/>
    <n v="1"/>
    <d v="2021-08-16T00:00:00"/>
    <x v="1890"/>
    <n v="156600"/>
    <n v="12992"/>
    <x v="11"/>
    <s v="cod"/>
    <n v="310416"/>
    <n v="0.9227586206896552"/>
    <x v="0"/>
  </r>
  <r>
    <s v="ODR9450112941a"/>
    <s v="C194988L"/>
    <x v="210"/>
    <s v="P512707"/>
    <n v="16820"/>
    <n v="2"/>
    <n v="336400"/>
    <n v="0"/>
    <n v="336400"/>
    <n v="1"/>
    <x v="0"/>
    <n v="1"/>
    <n v="1"/>
    <d v="2021-07-07T00:00:00"/>
    <x v="1890"/>
    <n v="156600"/>
    <n v="12992"/>
    <x v="11"/>
    <s v="cod"/>
    <n v="310416"/>
    <n v="0.9227586206896552"/>
    <x v="0"/>
  </r>
  <r>
    <s v="ODR3895398534p"/>
    <s v="C475094L"/>
    <x v="64"/>
    <s v="P481307"/>
    <n v="33466"/>
    <n v="1"/>
    <n v="334660"/>
    <n v="0"/>
    <n v="334660"/>
    <n v="1"/>
    <x v="0"/>
    <n v="1"/>
    <n v="1"/>
    <d v="2021-11-21T00:00:00"/>
    <x v="2062"/>
    <n v="326540"/>
    <n v="28362"/>
    <x v="11"/>
    <s v="cod"/>
    <n v="306298"/>
    <n v="0.91525129982668973"/>
    <x v="0"/>
  </r>
  <r>
    <s v="ODR4496974366s"/>
    <s v="C648114L"/>
    <x v="344"/>
    <s v="P449744"/>
    <n v="33350"/>
    <n v="1"/>
    <n v="333500"/>
    <n v="0"/>
    <n v="333500"/>
    <n v="1"/>
    <x v="0"/>
    <n v="0"/>
    <n v="1"/>
    <d v="2021-07-09T00:00:00"/>
    <x v="2932"/>
    <n v="333500"/>
    <n v="25636"/>
    <x v="13"/>
    <s v="cod"/>
    <n v="307864"/>
    <n v="0.9231304347826087"/>
    <x v="0"/>
  </r>
  <r>
    <s v="ODR5041296676m"/>
    <s v="C782148L"/>
    <x v="382"/>
    <s v="P948260"/>
    <n v="33350"/>
    <n v="1"/>
    <n v="333500"/>
    <n v="0"/>
    <n v="333500"/>
    <n v="1"/>
    <x v="0"/>
    <n v="1"/>
    <n v="1"/>
    <d v="2021-09-21T00:00:00"/>
    <x v="2933"/>
    <n v="333500"/>
    <n v="28304"/>
    <x v="12"/>
    <s v="cod"/>
    <n v="305196"/>
    <n v="0.91513043478260869"/>
    <x v="0"/>
  </r>
  <r>
    <s v="ODR1646026599g"/>
    <s v="C975490L"/>
    <x v="312"/>
    <s v="P498950"/>
    <n v="33350"/>
    <n v="1"/>
    <n v="333500"/>
    <n v="0"/>
    <n v="333500"/>
    <n v="1"/>
    <x v="0"/>
    <n v="0"/>
    <n v="1"/>
    <d v="2022-08-02T00:00:00"/>
    <x v="2934"/>
    <n v="333500"/>
    <n v="22678"/>
    <x v="12"/>
    <s v="cod"/>
    <n v="310822"/>
    <n v="0.93200000000000005"/>
    <x v="0"/>
  </r>
  <r>
    <s v="ODR4257828462j"/>
    <s v="C119187L"/>
    <x v="395"/>
    <s v="P231100"/>
    <n v="33350"/>
    <n v="1"/>
    <n v="333500"/>
    <n v="0"/>
    <n v="333500"/>
    <n v="1"/>
    <x v="0"/>
    <n v="1"/>
    <n v="1"/>
    <d v="2021-09-24T00:00:00"/>
    <x v="2935"/>
    <n v="333500"/>
    <n v="25636"/>
    <x v="11"/>
    <s v="cod"/>
    <n v="307864"/>
    <n v="0.9231304347826087"/>
    <x v="0"/>
  </r>
  <r>
    <s v="ODR7091354686i"/>
    <s v="C927076L"/>
    <x v="385"/>
    <s v="P784050"/>
    <n v="16530"/>
    <n v="2"/>
    <n v="330600"/>
    <n v="0"/>
    <n v="330600"/>
    <n v="1"/>
    <x v="0"/>
    <n v="0"/>
    <n v="1"/>
    <d v="2021-07-07T00:00:00"/>
    <x v="2936"/>
    <n v="165300"/>
    <n v="11716"/>
    <x v="8"/>
    <s v="cod"/>
    <n v="307168"/>
    <n v="0.92912280701754391"/>
    <x v="0"/>
  </r>
  <r>
    <s v="ODR7928011876b"/>
    <s v="C266463L"/>
    <x v="250"/>
    <s v="P779025"/>
    <n v="33060"/>
    <n v="1"/>
    <n v="330600"/>
    <n v="0"/>
    <n v="330600"/>
    <n v="1"/>
    <x v="0"/>
    <n v="1"/>
    <n v="1"/>
    <d v="2022-02-15T00:00:00"/>
    <x v="2937"/>
    <n v="330600"/>
    <n v="22794"/>
    <x v="12"/>
    <s v="cod"/>
    <n v="307806"/>
    <n v="0.93105263157894735"/>
    <x v="0"/>
  </r>
  <r>
    <s v="ODR1165299594e"/>
    <s v="C774952L"/>
    <x v="298"/>
    <s v="P779025"/>
    <n v="33060"/>
    <n v="1"/>
    <n v="330600"/>
    <n v="0"/>
    <n v="330600"/>
    <n v="1"/>
    <x v="0"/>
    <n v="0"/>
    <n v="1"/>
    <d v="2022-02-05T00:00:00"/>
    <x v="2937"/>
    <n v="330600"/>
    <n v="22794"/>
    <x v="12"/>
    <s v="cod"/>
    <n v="307806"/>
    <n v="0.93105263157894735"/>
    <x v="0"/>
  </r>
  <r>
    <s v="ODR9997123263q"/>
    <s v="C485098L"/>
    <x v="167"/>
    <s v="P162593"/>
    <n v="33060"/>
    <n v="1"/>
    <n v="330600"/>
    <n v="0"/>
    <n v="330600"/>
    <n v="1"/>
    <x v="0"/>
    <n v="1"/>
    <n v="1"/>
    <d v="2021-08-02T00:00:00"/>
    <x v="1902"/>
    <n v="330600"/>
    <n v="20126"/>
    <x v="11"/>
    <s v="cod"/>
    <n v="310474"/>
    <n v="0.93912280701754391"/>
    <x v="0"/>
  </r>
  <r>
    <s v="ODR1918497871b"/>
    <s v="C603530L"/>
    <x v="227"/>
    <s v="P162593"/>
    <n v="33060"/>
    <n v="1"/>
    <n v="330600"/>
    <n v="0"/>
    <n v="330600"/>
    <n v="1"/>
    <x v="0"/>
    <n v="1"/>
    <n v="1"/>
    <d v="2021-07-28T00:00:00"/>
    <x v="1902"/>
    <n v="330600"/>
    <n v="20126"/>
    <x v="11"/>
    <s v="cod"/>
    <n v="310474"/>
    <n v="0.93912280701754391"/>
    <x v="0"/>
  </r>
  <r>
    <s v="ODR5234095930e"/>
    <s v="C814229L"/>
    <x v="193"/>
    <s v="P162593"/>
    <n v="33060"/>
    <n v="1"/>
    <n v="330600"/>
    <n v="0"/>
    <n v="330600"/>
    <n v="1"/>
    <x v="0"/>
    <n v="1"/>
    <n v="11"/>
    <d v="2021-07-13T00:00:00"/>
    <x v="1902"/>
    <n v="330600"/>
    <n v="20126"/>
    <x v="11"/>
    <s v="cashatdoorstep"/>
    <n v="310474"/>
    <n v="0.93912280701754391"/>
    <x v="0"/>
  </r>
  <r>
    <s v="ODR4722000675w"/>
    <s v="C678257L"/>
    <x v="152"/>
    <s v="P162593"/>
    <n v="33060"/>
    <n v="1"/>
    <n v="330600"/>
    <n v="0"/>
    <n v="330600"/>
    <n v="1"/>
    <x v="0"/>
    <n v="1"/>
    <n v="1"/>
    <d v="2021-07-23T00:00:00"/>
    <x v="1902"/>
    <n v="330600"/>
    <n v="20126"/>
    <x v="11"/>
    <s v="cod"/>
    <n v="310474"/>
    <n v="0.93912280701754391"/>
    <x v="0"/>
  </r>
  <r>
    <s v="ODR4898605668q"/>
    <s v="C288932L"/>
    <x v="81"/>
    <s v="P380903"/>
    <n v="16530"/>
    <n v="2"/>
    <n v="330600"/>
    <n v="0"/>
    <n v="330600"/>
    <n v="1"/>
    <x v="0"/>
    <n v="1"/>
    <n v="12"/>
    <d v="2021-07-16T00:00:00"/>
    <x v="1901"/>
    <n v="165300"/>
    <n v="14848"/>
    <x v="11"/>
    <s v="internetbanking"/>
    <n v="300904"/>
    <n v="0.91017543859649119"/>
    <x v="0"/>
  </r>
  <r>
    <s v="ODR9403833662e"/>
    <s v="C164534L"/>
    <x v="242"/>
    <s v="P162593"/>
    <n v="33060"/>
    <n v="1"/>
    <n v="330600"/>
    <n v="0"/>
    <n v="330600"/>
    <n v="1"/>
    <x v="0"/>
    <n v="1"/>
    <n v="1"/>
    <d v="2021-07-06T00:00:00"/>
    <x v="1902"/>
    <n v="330600"/>
    <n v="20126"/>
    <x v="11"/>
    <s v="cod"/>
    <n v="310474"/>
    <n v="0.93912280701754391"/>
    <x v="0"/>
  </r>
  <r>
    <s v="ODR8154625223x"/>
    <s v="C349727L"/>
    <x v="203"/>
    <s v="P314809"/>
    <n v="32712"/>
    <n v="1"/>
    <n v="327120"/>
    <n v="0"/>
    <n v="327120"/>
    <n v="1"/>
    <x v="0"/>
    <n v="1"/>
    <n v="1"/>
    <d v="2021-11-03T00:00:00"/>
    <x v="2938"/>
    <n v="327120"/>
    <n v="19952"/>
    <x v="12"/>
    <s v="cod"/>
    <n v="307168"/>
    <n v="0.93900709219858158"/>
    <x v="0"/>
  </r>
  <r>
    <s v="ODR5019717743j"/>
    <s v="C196720L"/>
    <x v="208"/>
    <s v="P365661"/>
    <n v="32480"/>
    <n v="1"/>
    <n v="324800"/>
    <n v="0"/>
    <n v="324800"/>
    <n v="1"/>
    <x v="0"/>
    <n v="0"/>
    <n v="1"/>
    <d v="2021-07-23T00:00:00"/>
    <x v="2939"/>
    <n v="324800"/>
    <n v="28884"/>
    <x v="14"/>
    <s v="cod"/>
    <n v="295916"/>
    <n v="0.91107142857142853"/>
    <x v="0"/>
  </r>
  <r>
    <s v="ODR5454868583q"/>
    <s v="C549188L"/>
    <x v="91"/>
    <s v="P740813"/>
    <n v="16240"/>
    <n v="2"/>
    <n v="324800"/>
    <n v="0"/>
    <n v="324800"/>
    <n v="1"/>
    <x v="0"/>
    <n v="0"/>
    <n v="1"/>
    <d v="2022-02-13T00:00:00"/>
    <x v="2940"/>
    <n v="162400"/>
    <n v="12296"/>
    <x v="14"/>
    <s v="cod"/>
    <n v="300208"/>
    <n v="0.92428571428571427"/>
    <x v="0"/>
  </r>
  <r>
    <s v="ODR3276523460x"/>
    <s v="C263041L"/>
    <x v="296"/>
    <s v="P975975"/>
    <n v="32480"/>
    <n v="1"/>
    <n v="324800"/>
    <n v="0"/>
    <n v="324800"/>
    <n v="1"/>
    <x v="1"/>
    <n v="0"/>
    <n v="4"/>
    <d v="2021-12-23T00:00:00"/>
    <x v="2941"/>
    <n v="324800"/>
    <n v="28536"/>
    <x v="14"/>
    <s v="Payaxis"/>
    <n v="296264"/>
    <n v="0.91214285714285714"/>
    <x v="0"/>
  </r>
  <r>
    <s v="ODR7843105521m"/>
    <s v="C335101L"/>
    <x v="293"/>
    <s v="P778627"/>
    <n v="32480"/>
    <n v="1"/>
    <n v="324800"/>
    <n v="0"/>
    <n v="324800"/>
    <n v="1"/>
    <x v="0"/>
    <n v="0"/>
    <n v="1"/>
    <d v="2022-01-11T00:00:00"/>
    <x v="2942"/>
    <n v="324800"/>
    <n v="23026"/>
    <x v="0"/>
    <s v="cod"/>
    <n v="301774"/>
    <n v="0.92910714285714291"/>
    <x v="0"/>
  </r>
  <r>
    <s v="ODR6595919337x"/>
    <s v="C811942L"/>
    <x v="220"/>
    <s v="P522671"/>
    <n v="16182"/>
    <n v="2"/>
    <n v="323640"/>
    <n v="0"/>
    <n v="323640"/>
    <n v="1"/>
    <x v="0"/>
    <n v="1"/>
    <n v="1"/>
    <d v="2021-08-22T00:00:00"/>
    <x v="2943"/>
    <n v="161820"/>
    <n v="9686"/>
    <x v="5"/>
    <s v="cod"/>
    <n v="304268"/>
    <n v="0.94014336917562724"/>
    <x v="0"/>
  </r>
  <r>
    <s v="ODR6433986799u"/>
    <s v="C272030L"/>
    <x v="89"/>
    <s v="P995492"/>
    <n v="32016"/>
    <n v="1"/>
    <n v="320160"/>
    <n v="0"/>
    <n v="320160"/>
    <n v="1"/>
    <x v="0"/>
    <n v="1"/>
    <n v="1"/>
    <d v="2021-07-22T00:00:00"/>
    <x v="2944"/>
    <n v="320160"/>
    <n v="23026"/>
    <x v="10"/>
    <s v="cod"/>
    <n v="297134"/>
    <n v="0.92807971014492752"/>
    <x v="0"/>
  </r>
  <r>
    <s v="ODR5012883969w"/>
    <s v="C219363L"/>
    <x v="367"/>
    <s v="P537639"/>
    <n v="31900"/>
    <n v="1"/>
    <n v="319000"/>
    <n v="0"/>
    <n v="319000"/>
    <n v="1"/>
    <x v="0"/>
    <n v="1"/>
    <n v="1"/>
    <d v="2021-08-03T00:00:00"/>
    <x v="2945"/>
    <n v="319000"/>
    <n v="21982"/>
    <x v="13"/>
    <s v="cod"/>
    <n v="297018"/>
    <n v="0.93109090909090908"/>
    <x v="0"/>
  </r>
  <r>
    <s v="ODR7644979047l"/>
    <s v="C285749L"/>
    <x v="130"/>
    <s v="P441520"/>
    <n v="31900"/>
    <n v="1"/>
    <n v="319000"/>
    <n v="0"/>
    <n v="319000"/>
    <n v="1"/>
    <x v="1"/>
    <n v="0"/>
    <n v="4"/>
    <d v="2022-08-23T00:00:00"/>
    <x v="2946"/>
    <n v="319000"/>
    <n v="24244"/>
    <x v="13"/>
    <s v="Payaxis"/>
    <n v="294756"/>
    <n v="0.92400000000000004"/>
    <x v="0"/>
  </r>
  <r>
    <s v="ODR6084941383s"/>
    <s v="C774989L"/>
    <x v="209"/>
    <s v="P286681"/>
    <n v="31900"/>
    <n v="1"/>
    <n v="319000"/>
    <n v="0"/>
    <n v="319000"/>
    <n v="1"/>
    <x v="1"/>
    <n v="0"/>
    <n v="1"/>
    <d v="2022-04-15T00:00:00"/>
    <x v="2947"/>
    <n v="319000"/>
    <n v="24882"/>
    <x v="13"/>
    <s v="cod"/>
    <n v="294118"/>
    <n v="0.92200000000000004"/>
    <x v="0"/>
  </r>
  <r>
    <s v="ODR2208544984w"/>
    <s v="C774989L"/>
    <x v="153"/>
    <s v="P286681"/>
    <n v="31900"/>
    <n v="1"/>
    <n v="319000"/>
    <n v="0"/>
    <n v="319000"/>
    <n v="1"/>
    <x v="0"/>
    <n v="1"/>
    <n v="1"/>
    <d v="2022-04-15T00:00:00"/>
    <x v="2947"/>
    <n v="319000"/>
    <n v="24882"/>
    <x v="13"/>
    <s v="cod"/>
    <n v="294118"/>
    <n v="0.92200000000000004"/>
    <x v="0"/>
  </r>
  <r>
    <s v="ODR1336383848m"/>
    <s v="C864285L"/>
    <x v="240"/>
    <s v="P562235"/>
    <n v="31900"/>
    <n v="1"/>
    <n v="319000"/>
    <n v="0"/>
    <n v="319000"/>
    <n v="1"/>
    <x v="0"/>
    <n v="1"/>
    <n v="1"/>
    <d v="2021-10-20T00:00:00"/>
    <x v="2948"/>
    <n v="319000"/>
    <n v="23896"/>
    <x v="12"/>
    <s v="cod"/>
    <n v="295104"/>
    <n v="0.92509090909090907"/>
    <x v="0"/>
  </r>
  <r>
    <s v="ODR3885822356v"/>
    <s v="C175290L"/>
    <x v="215"/>
    <s v="P151403"/>
    <n v="31900"/>
    <n v="1"/>
    <n v="319000"/>
    <n v="0"/>
    <n v="319000"/>
    <n v="1"/>
    <x v="0"/>
    <n v="1"/>
    <n v="1"/>
    <d v="2022-01-07T00:00:00"/>
    <x v="2949"/>
    <n v="319000"/>
    <n v="26796"/>
    <x v="12"/>
    <s v="cod"/>
    <n v="292204"/>
    <n v="0.91600000000000004"/>
    <x v="0"/>
  </r>
  <r>
    <s v="ODR6156767752x"/>
    <s v="C516304L"/>
    <x v="223"/>
    <s v="P562235"/>
    <n v="31900"/>
    <n v="1"/>
    <n v="319000"/>
    <n v="0"/>
    <n v="319000"/>
    <n v="1"/>
    <x v="0"/>
    <n v="1"/>
    <n v="1"/>
    <d v="2022-03-20T00:00:00"/>
    <x v="2948"/>
    <n v="319000"/>
    <n v="23896"/>
    <x v="12"/>
    <s v="cod"/>
    <n v="295104"/>
    <n v="0.92509090909090907"/>
    <x v="0"/>
  </r>
  <r>
    <s v="ODR6325204129r"/>
    <s v="C645817L"/>
    <x v="259"/>
    <s v="P151403"/>
    <n v="31900"/>
    <n v="1"/>
    <n v="319000"/>
    <n v="0"/>
    <n v="319000"/>
    <n v="1"/>
    <x v="0"/>
    <n v="1"/>
    <n v="1"/>
    <d v="2022-03-06T00:00:00"/>
    <x v="2949"/>
    <n v="319000"/>
    <n v="26796"/>
    <x v="12"/>
    <s v="cod"/>
    <n v="292204"/>
    <n v="0.91600000000000004"/>
    <x v="0"/>
  </r>
  <r>
    <s v="ODR2127266821w"/>
    <s v="C699058L"/>
    <x v="86"/>
    <s v="P772930"/>
    <n v="31900"/>
    <n v="1"/>
    <n v="319000"/>
    <n v="0"/>
    <n v="319000"/>
    <n v="1"/>
    <x v="0"/>
    <n v="0"/>
    <n v="1"/>
    <d v="2022-07-20T00:00:00"/>
    <x v="2950"/>
    <n v="319000"/>
    <n v="28362"/>
    <x v="12"/>
    <s v="cod"/>
    <n v="290638"/>
    <n v="0.91109090909090906"/>
    <x v="0"/>
  </r>
  <r>
    <s v="ODR5727239056s"/>
    <s v="C588309L"/>
    <x v="5"/>
    <s v="P772930"/>
    <n v="31900"/>
    <n v="1"/>
    <n v="319000"/>
    <n v="0"/>
    <n v="319000"/>
    <n v="1"/>
    <x v="0"/>
    <n v="1"/>
    <n v="1"/>
    <d v="2022-01-12T00:00:00"/>
    <x v="2950"/>
    <n v="319000"/>
    <n v="28362"/>
    <x v="12"/>
    <s v="cod"/>
    <n v="290638"/>
    <n v="0.91109090909090906"/>
    <x v="0"/>
  </r>
  <r>
    <s v="ODR5223192364t"/>
    <s v="C308797L"/>
    <x v="109"/>
    <s v="P151403"/>
    <n v="31900"/>
    <n v="1"/>
    <n v="319000"/>
    <n v="0"/>
    <n v="319000"/>
    <n v="1"/>
    <x v="0"/>
    <n v="1"/>
    <n v="1"/>
    <d v="2022-03-23T00:00:00"/>
    <x v="2949"/>
    <n v="319000"/>
    <n v="26796"/>
    <x v="12"/>
    <s v="cod"/>
    <n v="292204"/>
    <n v="0.91600000000000004"/>
    <x v="0"/>
  </r>
  <r>
    <s v="ODR6535101452q"/>
    <s v="C720119L"/>
    <x v="204"/>
    <s v="P562355"/>
    <n v="31900"/>
    <n v="1"/>
    <n v="319000"/>
    <n v="0"/>
    <n v="319000"/>
    <n v="1"/>
    <x v="0"/>
    <n v="1"/>
    <n v="1"/>
    <d v="2021-10-06T00:00:00"/>
    <x v="1383"/>
    <n v="319000"/>
    <n v="23896"/>
    <x v="5"/>
    <s v="cod"/>
    <n v="295104"/>
    <n v="0.92509090909090907"/>
    <x v="0"/>
  </r>
  <r>
    <s v="ODR6182202931t"/>
    <s v="C514513L"/>
    <x v="238"/>
    <s v="P562355"/>
    <n v="31900"/>
    <n v="1"/>
    <n v="319000"/>
    <n v="0"/>
    <n v="319000"/>
    <n v="1"/>
    <x v="0"/>
    <n v="1"/>
    <n v="1"/>
    <d v="2021-09-10T00:00:00"/>
    <x v="1383"/>
    <n v="319000"/>
    <n v="23896"/>
    <x v="5"/>
    <s v="cod"/>
    <n v="295104"/>
    <n v="0.92509090909090907"/>
    <x v="0"/>
  </r>
  <r>
    <s v="ODR9726163985l"/>
    <s v="C182986L"/>
    <x v="192"/>
    <s v="P562355"/>
    <n v="31900"/>
    <n v="1"/>
    <n v="319000"/>
    <n v="0"/>
    <n v="319000"/>
    <n v="1"/>
    <x v="0"/>
    <n v="1"/>
    <n v="1"/>
    <d v="2021-07-04T00:00:00"/>
    <x v="1383"/>
    <n v="319000"/>
    <n v="23896"/>
    <x v="5"/>
    <s v="cod"/>
    <n v="295104"/>
    <n v="0.92509090909090907"/>
    <x v="0"/>
  </r>
  <r>
    <s v="ODR5896973537o"/>
    <s v="C973598L"/>
    <x v="156"/>
    <s v="P562355"/>
    <n v="31900"/>
    <n v="1"/>
    <n v="319000"/>
    <n v="0"/>
    <n v="319000"/>
    <n v="1"/>
    <x v="0"/>
    <n v="1"/>
    <n v="1"/>
    <d v="2021-11-17T00:00:00"/>
    <x v="1383"/>
    <n v="319000"/>
    <n v="23896"/>
    <x v="5"/>
    <s v="cod"/>
    <n v="295104"/>
    <n v="0.92509090909090907"/>
    <x v="0"/>
  </r>
  <r>
    <s v="ODR7248812096v"/>
    <s v="C317768L"/>
    <x v="391"/>
    <s v="P562355"/>
    <n v="31900"/>
    <n v="1"/>
    <n v="319000"/>
    <n v="0"/>
    <n v="319000"/>
    <n v="1"/>
    <x v="0"/>
    <n v="1"/>
    <n v="1"/>
    <d v="2021-09-22T00:00:00"/>
    <x v="1383"/>
    <n v="319000"/>
    <n v="23896"/>
    <x v="5"/>
    <s v="cod"/>
    <n v="295104"/>
    <n v="0.92509090909090907"/>
    <x v="0"/>
  </r>
  <r>
    <s v="ODR9678866692f"/>
    <s v="C607251L"/>
    <x v="277"/>
    <s v="P562355"/>
    <n v="31900"/>
    <n v="1"/>
    <n v="319000"/>
    <n v="0"/>
    <n v="319000"/>
    <n v="1"/>
    <x v="0"/>
    <n v="1"/>
    <n v="1"/>
    <d v="2021-07-27T00:00:00"/>
    <x v="1383"/>
    <n v="319000"/>
    <n v="23896"/>
    <x v="5"/>
    <s v="cod"/>
    <n v="295104"/>
    <n v="0.92509090909090907"/>
    <x v="0"/>
  </r>
  <r>
    <s v="ODR7344134640f"/>
    <s v="C485631L"/>
    <x v="145"/>
    <s v="P562355"/>
    <n v="31900"/>
    <n v="1"/>
    <n v="319000"/>
    <n v="0"/>
    <n v="319000"/>
    <n v="1"/>
    <x v="0"/>
    <n v="1"/>
    <n v="1"/>
    <d v="2021-09-26T00:00:00"/>
    <x v="1383"/>
    <n v="319000"/>
    <n v="23896"/>
    <x v="5"/>
    <s v="cod"/>
    <n v="295104"/>
    <n v="0.92509090909090907"/>
    <x v="0"/>
  </r>
  <r>
    <s v="ODR2606969980p"/>
    <s v="C741829L"/>
    <x v="115"/>
    <s v="P562355"/>
    <n v="31900"/>
    <n v="1"/>
    <n v="319000"/>
    <n v="0"/>
    <n v="319000"/>
    <n v="1"/>
    <x v="0"/>
    <n v="1"/>
    <n v="1"/>
    <d v="2021-09-16T00:00:00"/>
    <x v="1383"/>
    <n v="319000"/>
    <n v="23896"/>
    <x v="5"/>
    <s v="cod"/>
    <n v="295104"/>
    <n v="0.92509090909090907"/>
    <x v="0"/>
  </r>
  <r>
    <s v="ODR3580310489o"/>
    <s v="C247716L"/>
    <x v="278"/>
    <s v="P562355"/>
    <n v="31900"/>
    <n v="1"/>
    <n v="319000"/>
    <n v="0"/>
    <n v="319000"/>
    <n v="1"/>
    <x v="0"/>
    <n v="1"/>
    <n v="1"/>
    <d v="2021-09-05T00:00:00"/>
    <x v="1383"/>
    <n v="319000"/>
    <n v="23896"/>
    <x v="5"/>
    <s v="cod"/>
    <n v="295104"/>
    <n v="0.92509090909090907"/>
    <x v="0"/>
  </r>
  <r>
    <s v="ODR1449196401s"/>
    <s v="C755090L"/>
    <x v="352"/>
    <s v="P562355"/>
    <n v="31900"/>
    <n v="1"/>
    <n v="319000"/>
    <n v="0"/>
    <n v="319000"/>
    <n v="1"/>
    <x v="0"/>
    <n v="1"/>
    <n v="1"/>
    <d v="2021-08-22T00:00:00"/>
    <x v="1383"/>
    <n v="319000"/>
    <n v="23896"/>
    <x v="5"/>
    <s v="cod"/>
    <n v="295104"/>
    <n v="0.92509090909090907"/>
    <x v="0"/>
  </r>
  <r>
    <s v="ODR2413189341k"/>
    <s v="C239715L"/>
    <x v="280"/>
    <s v="P562355"/>
    <n v="31900"/>
    <n v="1"/>
    <n v="319000"/>
    <n v="0"/>
    <n v="319000"/>
    <n v="1"/>
    <x v="0"/>
    <n v="1"/>
    <n v="1"/>
    <d v="2021-08-13T00:00:00"/>
    <x v="1383"/>
    <n v="319000"/>
    <n v="23896"/>
    <x v="5"/>
    <s v="cod"/>
    <n v="295104"/>
    <n v="0.92509090909090907"/>
    <x v="0"/>
  </r>
  <r>
    <s v="ODR3721744423t"/>
    <s v="C845220L"/>
    <x v="188"/>
    <s v="P562355"/>
    <n v="31900"/>
    <n v="1"/>
    <n v="319000"/>
    <n v="0"/>
    <n v="319000"/>
    <n v="1"/>
    <x v="0"/>
    <n v="1"/>
    <n v="1"/>
    <d v="2021-10-17T00:00:00"/>
    <x v="1383"/>
    <n v="319000"/>
    <n v="23896"/>
    <x v="5"/>
    <s v="cod"/>
    <n v="295104"/>
    <n v="0.92509090909090907"/>
    <x v="0"/>
  </r>
  <r>
    <s v="ODR6636500656x"/>
    <s v="C315052L"/>
    <x v="66"/>
    <s v="P623975"/>
    <n v="31842"/>
    <n v="1"/>
    <n v="318420"/>
    <n v="0"/>
    <n v="318420"/>
    <n v="1"/>
    <x v="0"/>
    <n v="1"/>
    <n v="4"/>
    <d v="2021-07-13T00:00:00"/>
    <x v="2951"/>
    <n v="318420"/>
    <n v="23838"/>
    <x v="12"/>
    <s v="Payaxis"/>
    <n v="294582"/>
    <n v="0.92513661202185793"/>
    <x v="0"/>
  </r>
  <r>
    <s v="ODR3307336259a"/>
    <s v="C819107L"/>
    <x v="241"/>
    <s v="P921723"/>
    <n v="15660"/>
    <n v="2"/>
    <n v="313200"/>
    <n v="0"/>
    <n v="313200"/>
    <n v="1"/>
    <x v="1"/>
    <n v="0"/>
    <n v="1"/>
    <d v="2021-10-10T00:00:00"/>
    <x v="2952"/>
    <n v="156600"/>
    <n v="9512"/>
    <x v="13"/>
    <s v="cod"/>
    <n v="294176"/>
    <n v="0.93925925925925924"/>
    <x v="0"/>
  </r>
  <r>
    <s v="ODR2832461951i"/>
    <s v="C780560L"/>
    <x v="239"/>
    <s v="P833201"/>
    <n v="31262"/>
    <n v="1"/>
    <n v="312620"/>
    <n v="0"/>
    <n v="312620"/>
    <n v="1"/>
    <x v="0"/>
    <n v="1"/>
    <n v="1"/>
    <d v="2021-09-26T00:00:00"/>
    <x v="2953"/>
    <n v="312620"/>
    <n v="27492"/>
    <x v="14"/>
    <s v="cod"/>
    <n v="285128"/>
    <n v="0.9120593692022263"/>
    <x v="0"/>
  </r>
  <r>
    <s v="ODR5145623402g"/>
    <s v="C789047L"/>
    <x v="180"/>
    <s v="P832686"/>
    <n v="30450"/>
    <n v="1"/>
    <n v="304500"/>
    <n v="0"/>
    <n v="304500"/>
    <n v="1"/>
    <x v="1"/>
    <n v="0"/>
    <n v="1"/>
    <d v="2022-01-26T00:00:00"/>
    <x v="2954"/>
    <n v="304500"/>
    <n v="26796"/>
    <x v="12"/>
    <s v="cod"/>
    <n v="277704"/>
    <n v="0.91200000000000003"/>
    <x v="0"/>
  </r>
  <r>
    <s v="ODR7945244905x"/>
    <s v="C491796L"/>
    <x v="400"/>
    <s v="P573530"/>
    <n v="30160"/>
    <n v="1"/>
    <n v="301600"/>
    <n v="0"/>
    <n v="301600"/>
    <n v="1"/>
    <x v="1"/>
    <n v="0"/>
    <n v="4"/>
    <d v="2021-09-24T00:00:00"/>
    <x v="2955"/>
    <n v="301600"/>
    <n v="21112"/>
    <x v="12"/>
    <s v="Payaxis"/>
    <n v="280488"/>
    <n v="0.93"/>
    <x v="0"/>
  </r>
  <r>
    <s v="ODR4432115032j"/>
    <s v="C491796L"/>
    <x v="178"/>
    <s v="P136138"/>
    <n v="30160"/>
    <n v="1"/>
    <n v="301600"/>
    <n v="0"/>
    <n v="301600"/>
    <n v="1"/>
    <x v="0"/>
    <n v="1"/>
    <n v="1"/>
    <d v="2021-09-24T00:00:00"/>
    <x v="2956"/>
    <n v="301600"/>
    <n v="20474"/>
    <x v="12"/>
    <s v="cod"/>
    <n v="281126"/>
    <n v="0.93211538461538457"/>
    <x v="0"/>
  </r>
  <r>
    <s v="ODR6125804746a"/>
    <s v="C486028L"/>
    <x v="63"/>
    <s v="P779304"/>
    <n v="30160"/>
    <n v="1"/>
    <n v="301600"/>
    <n v="0"/>
    <n v="301600"/>
    <n v="1"/>
    <x v="1"/>
    <n v="0"/>
    <n v="4"/>
    <d v="2022-04-08T00:00:00"/>
    <x v="2957"/>
    <n v="301600"/>
    <n v="27144"/>
    <x v="12"/>
    <s v="Payaxis"/>
    <n v="274456"/>
    <n v="0.91"/>
    <x v="0"/>
  </r>
  <r>
    <s v="ODR5659097862t"/>
    <s v="C557641L"/>
    <x v="55"/>
    <s v="P427527"/>
    <n v="30044"/>
    <n v="1"/>
    <n v="300440"/>
    <n v="0"/>
    <n v="300440"/>
    <n v="1"/>
    <x v="0"/>
    <n v="1"/>
    <n v="1"/>
    <d v="2021-12-25T00:00:00"/>
    <x v="2958"/>
    <n v="300440"/>
    <n v="18270"/>
    <x v="12"/>
    <s v="cod"/>
    <n v="282170"/>
    <n v="0.93918918918918914"/>
    <x v="0"/>
  </r>
  <r>
    <s v="ODR2735663239n"/>
    <s v="C355658L"/>
    <x v="298"/>
    <s v="P301313"/>
    <n v="9860"/>
    <n v="3"/>
    <n v="295800"/>
    <n v="0"/>
    <n v="295800"/>
    <n v="1"/>
    <x v="0"/>
    <n v="1"/>
    <n v="5"/>
    <d v="2022-02-05T00:00:00"/>
    <x v="2959"/>
    <n v="98600"/>
    <n v="6380"/>
    <x v="3"/>
    <s v="jazzwallet"/>
    <n v="276660"/>
    <n v="0.93529411764705883"/>
    <x v="0"/>
  </r>
  <r>
    <s v="ODR9623545999y"/>
    <s v="C165178L"/>
    <x v="196"/>
    <s v="P323833"/>
    <n v="29580"/>
    <n v="1"/>
    <n v="295800"/>
    <n v="0"/>
    <n v="295800"/>
    <n v="1"/>
    <x v="0"/>
    <n v="1"/>
    <n v="1"/>
    <d v="2021-10-19T00:00:00"/>
    <x v="1993"/>
    <n v="295800"/>
    <n v="20996"/>
    <x v="11"/>
    <s v="cod"/>
    <n v="274804"/>
    <n v="0.92901960784313731"/>
    <x v="0"/>
  </r>
  <r>
    <s v="ODR7636801628z"/>
    <s v="C627128L"/>
    <x v="361"/>
    <s v="P264156"/>
    <n v="29580"/>
    <n v="1"/>
    <n v="295800"/>
    <n v="0"/>
    <n v="295800"/>
    <n v="1"/>
    <x v="0"/>
    <n v="1"/>
    <n v="1"/>
    <d v="2021-09-14T00:00:00"/>
    <x v="2960"/>
    <n v="580"/>
    <n v="0"/>
    <x v="5"/>
    <s v="cod"/>
    <n v="295800"/>
    <n v="1"/>
    <x v="0"/>
  </r>
  <r>
    <s v="ODR6769681482q"/>
    <s v="C422905L"/>
    <x v="230"/>
    <s v="P901784"/>
    <n v="29580"/>
    <n v="1"/>
    <n v="295800"/>
    <n v="0"/>
    <n v="295800"/>
    <n v="1"/>
    <x v="0"/>
    <n v="1"/>
    <n v="1"/>
    <d v="2021-08-08T00:00:00"/>
    <x v="2961"/>
    <n v="580"/>
    <n v="0"/>
    <x v="5"/>
    <s v="cod"/>
    <n v="295800"/>
    <n v="1"/>
    <x v="0"/>
  </r>
  <r>
    <s v="ODR4681808783r"/>
    <s v="C367985L"/>
    <x v="227"/>
    <s v="P801839"/>
    <n v="29000"/>
    <n v="1"/>
    <n v="290000"/>
    <n v="0"/>
    <n v="290000"/>
    <n v="1"/>
    <x v="0"/>
    <n v="1"/>
    <n v="1"/>
    <d v="2021-07-13T00:00:00"/>
    <x v="2552"/>
    <n v="217500"/>
    <n v="17168"/>
    <x v="6"/>
    <s v="cod"/>
    <n v="272832"/>
    <n v="0.94079999999999997"/>
    <x v="0"/>
  </r>
  <r>
    <s v="ODR4927084107j"/>
    <s v="C254170L"/>
    <x v="315"/>
    <s v="P400001"/>
    <n v="29000"/>
    <n v="1"/>
    <n v="290000"/>
    <n v="0"/>
    <n v="290000"/>
    <n v="1"/>
    <x v="1"/>
    <n v="0"/>
    <n v="1"/>
    <d v="2021-08-14T00:00:00"/>
    <x v="2962"/>
    <n v="290000"/>
    <n v="25520"/>
    <x v="14"/>
    <s v="cod"/>
    <n v="264480"/>
    <n v="0.91200000000000003"/>
    <x v="0"/>
  </r>
  <r>
    <s v="ODR5898382009c"/>
    <s v="C417848L"/>
    <x v="407"/>
    <s v="P669089"/>
    <n v="29000"/>
    <n v="1"/>
    <n v="290000"/>
    <n v="0"/>
    <n v="290000"/>
    <n v="1"/>
    <x v="0"/>
    <n v="1"/>
    <n v="1"/>
    <d v="2021-07-08T00:00:00"/>
    <x v="2659"/>
    <n v="290000"/>
    <n v="20590"/>
    <x v="0"/>
    <s v="cod"/>
    <n v="269410"/>
    <n v="0.92900000000000005"/>
    <x v="0"/>
  </r>
  <r>
    <s v="ODR2415521352f"/>
    <s v="C120370L"/>
    <x v="318"/>
    <s v="P669089"/>
    <n v="29000"/>
    <n v="1"/>
    <n v="290000"/>
    <n v="0"/>
    <n v="290000"/>
    <n v="1"/>
    <x v="0"/>
    <n v="1"/>
    <n v="1"/>
    <d v="2021-12-02T00:00:00"/>
    <x v="2659"/>
    <n v="290000"/>
    <n v="20590"/>
    <x v="0"/>
    <s v="cod"/>
    <n v="269410"/>
    <n v="0.92900000000000005"/>
    <x v="0"/>
  </r>
  <r>
    <s v="ODR8586095058m"/>
    <s v="C871045L"/>
    <x v="128"/>
    <s v="P858068"/>
    <n v="29000"/>
    <n v="1"/>
    <n v="290000"/>
    <n v="0"/>
    <n v="290000"/>
    <n v="1"/>
    <x v="0"/>
    <n v="0"/>
    <n v="1"/>
    <d v="2021-10-10T00:00:00"/>
    <x v="0"/>
    <n v="261000"/>
    <n v="18270"/>
    <x v="0"/>
    <s v="cod"/>
    <n v="271730"/>
    <n v="0.93700000000000006"/>
    <x v="0"/>
  </r>
  <r>
    <s v="ODR5249221476j"/>
    <s v="C128626L"/>
    <x v="51"/>
    <s v="P858068"/>
    <n v="29000"/>
    <n v="1"/>
    <n v="290000"/>
    <n v="0"/>
    <n v="290000"/>
    <n v="1"/>
    <x v="0"/>
    <n v="0"/>
    <n v="1"/>
    <d v="2021-11-16T00:00:00"/>
    <x v="0"/>
    <n v="261000"/>
    <n v="18270"/>
    <x v="0"/>
    <s v="cod"/>
    <n v="271730"/>
    <n v="0.93700000000000006"/>
    <x v="0"/>
  </r>
  <r>
    <s v="ODR3793191978a"/>
    <s v="C171667L"/>
    <x v="269"/>
    <s v="P858068"/>
    <n v="29000"/>
    <n v="1"/>
    <n v="290000"/>
    <n v="0"/>
    <n v="290000"/>
    <n v="1"/>
    <x v="0"/>
    <n v="1"/>
    <n v="1"/>
    <d v="2022-01-22T00:00:00"/>
    <x v="0"/>
    <n v="261000"/>
    <n v="18270"/>
    <x v="0"/>
    <s v="cod"/>
    <n v="271730"/>
    <n v="0.93700000000000006"/>
    <x v="0"/>
  </r>
  <r>
    <s v="ODR4959102111o"/>
    <s v="C274332L"/>
    <x v="328"/>
    <s v="P858068"/>
    <n v="29000"/>
    <n v="1"/>
    <n v="290000"/>
    <n v="0"/>
    <n v="290000"/>
    <n v="1"/>
    <x v="0"/>
    <n v="1"/>
    <n v="1"/>
    <d v="2021-09-19T00:00:00"/>
    <x v="0"/>
    <n v="261000"/>
    <n v="18270"/>
    <x v="0"/>
    <s v="cod"/>
    <n v="271730"/>
    <n v="0.93700000000000006"/>
    <x v="0"/>
  </r>
  <r>
    <s v="ODR4824690064i"/>
    <s v="C267349L"/>
    <x v="158"/>
    <s v="P989204"/>
    <n v="29000"/>
    <n v="1"/>
    <n v="290000"/>
    <n v="0"/>
    <n v="290000"/>
    <n v="1"/>
    <x v="0"/>
    <n v="0"/>
    <n v="1"/>
    <d v="2022-02-12T00:00:00"/>
    <x v="2963"/>
    <n v="290000"/>
    <n v="25230"/>
    <x v="0"/>
    <s v="cod"/>
    <n v="264770"/>
    <n v="0.91300000000000003"/>
    <x v="0"/>
  </r>
  <r>
    <s v="ODR4569105167p"/>
    <s v="C457649L"/>
    <x v="393"/>
    <s v="P858068"/>
    <n v="29000"/>
    <n v="1"/>
    <n v="290000"/>
    <n v="0"/>
    <n v="290000"/>
    <n v="1"/>
    <x v="0"/>
    <n v="1"/>
    <n v="1"/>
    <d v="2021-12-07T00:00:00"/>
    <x v="0"/>
    <n v="261000"/>
    <n v="18270"/>
    <x v="0"/>
    <s v="cod"/>
    <n v="271730"/>
    <n v="0.93700000000000006"/>
    <x v="0"/>
  </r>
  <r>
    <s v="ODR1797478010u"/>
    <s v="C268365L"/>
    <x v="263"/>
    <s v="P594416"/>
    <n v="29000"/>
    <n v="1"/>
    <n v="290000"/>
    <n v="0"/>
    <n v="290000"/>
    <n v="1"/>
    <x v="0"/>
    <n v="1"/>
    <n v="1"/>
    <d v="2022-07-21T00:00:00"/>
    <x v="2964"/>
    <n v="197200"/>
    <n v="16356"/>
    <x v="0"/>
    <s v="cod"/>
    <n v="273644"/>
    <n v="0.94359999999999999"/>
    <x v="0"/>
  </r>
  <r>
    <s v="ODR3846622743y"/>
    <s v="C717221L"/>
    <x v="86"/>
    <s v="P800680"/>
    <n v="29000"/>
    <n v="1"/>
    <n v="290000"/>
    <n v="0"/>
    <n v="290000"/>
    <n v="1"/>
    <x v="1"/>
    <n v="0"/>
    <n v="1"/>
    <d v="2021-07-13T00:00:00"/>
    <x v="788"/>
    <n v="2900"/>
    <n v="174"/>
    <x v="0"/>
    <s v="cod"/>
    <n v="289826"/>
    <n v="0.99939999999999996"/>
    <x v="0"/>
  </r>
  <r>
    <s v="ODR7326639796j"/>
    <s v="C875920L"/>
    <x v="69"/>
    <s v="P148635"/>
    <n v="29000"/>
    <n v="1"/>
    <n v="290000"/>
    <n v="0"/>
    <n v="290000"/>
    <n v="1"/>
    <x v="0"/>
    <n v="1"/>
    <n v="1"/>
    <d v="2022-03-07T00:00:00"/>
    <x v="2965"/>
    <n v="290000"/>
    <n v="24360"/>
    <x v="12"/>
    <s v="cod"/>
    <n v="265640"/>
    <n v="0.91600000000000004"/>
    <x v="0"/>
  </r>
  <r>
    <s v="ODR5806368947d"/>
    <s v="C384466L"/>
    <x v="213"/>
    <s v="P841340"/>
    <n v="29000"/>
    <n v="1"/>
    <n v="290000"/>
    <n v="0"/>
    <n v="290000"/>
    <n v="1"/>
    <x v="0"/>
    <n v="0"/>
    <n v="1"/>
    <d v="2021-07-20T00:00:00"/>
    <x v="2966"/>
    <n v="290000"/>
    <n v="22040"/>
    <x v="12"/>
    <s v="cod"/>
    <n v="267960"/>
    <n v="0.92400000000000004"/>
    <x v="0"/>
  </r>
  <r>
    <s v="ODR4671702687w"/>
    <s v="C752594L"/>
    <x v="130"/>
    <s v="P158718"/>
    <n v="29000"/>
    <n v="1"/>
    <n v="290000"/>
    <n v="0"/>
    <n v="290000"/>
    <n v="1"/>
    <x v="0"/>
    <n v="1"/>
    <n v="1"/>
    <d v="2022-08-22T00:00:00"/>
    <x v="2967"/>
    <n v="290000"/>
    <n v="23490"/>
    <x v="11"/>
    <s v="cod"/>
    <n v="266510"/>
    <n v="0.91900000000000004"/>
    <x v="0"/>
  </r>
  <r>
    <s v="ODR8010518038s"/>
    <s v="C856161L"/>
    <x v="272"/>
    <s v="P272965"/>
    <n v="29000"/>
    <n v="1"/>
    <n v="290000"/>
    <n v="0"/>
    <n v="290000"/>
    <n v="1"/>
    <x v="0"/>
    <n v="1"/>
    <n v="1"/>
    <d v="2021-07-14T00:00:00"/>
    <x v="2968"/>
    <n v="290000"/>
    <n v="22620"/>
    <x v="5"/>
    <s v="cod"/>
    <n v="267380"/>
    <n v="0.92200000000000004"/>
    <x v="0"/>
  </r>
  <r>
    <s v="ODR2871261846r"/>
    <s v="C948816L"/>
    <x v="321"/>
    <s v="P591213"/>
    <n v="14500"/>
    <n v="2"/>
    <n v="290000"/>
    <n v="0"/>
    <n v="290000"/>
    <n v="1"/>
    <x v="0"/>
    <n v="0"/>
    <n v="1"/>
    <d v="2021-07-26T00:00:00"/>
    <x v="2969"/>
    <n v="145000"/>
    <n v="11600"/>
    <x v="5"/>
    <s v="cod"/>
    <n v="266800"/>
    <n v="0.92"/>
    <x v="0"/>
  </r>
  <r>
    <s v="ODR2015699293b"/>
    <s v="C507015L"/>
    <x v="34"/>
    <s v="P279933"/>
    <n v="28942"/>
    <n v="1"/>
    <n v="289420"/>
    <n v="0"/>
    <n v="289420"/>
    <n v="1"/>
    <x v="0"/>
    <n v="0"/>
    <n v="1"/>
    <d v="2022-03-27T00:00:00"/>
    <x v="2970"/>
    <n v="202420"/>
    <n v="15370"/>
    <x v="12"/>
    <s v="cod"/>
    <n v="274050"/>
    <n v="0.9468937875751503"/>
    <x v="0"/>
  </r>
  <r>
    <s v="ODR9478000761a"/>
    <s v="C481253L"/>
    <x v="378"/>
    <s v="P574221"/>
    <n v="14442"/>
    <n v="2"/>
    <n v="288840"/>
    <n v="0"/>
    <n v="288840"/>
    <n v="1"/>
    <x v="0"/>
    <n v="1"/>
    <n v="1"/>
    <d v="2021-07-26T00:00:00"/>
    <x v="2971"/>
    <n v="144420"/>
    <n v="10962"/>
    <x v="5"/>
    <s v="cod"/>
    <n v="266916"/>
    <n v="0.92409638554216866"/>
    <x v="0"/>
  </r>
  <r>
    <s v="ODR7674176375e"/>
    <s v="C264694L"/>
    <x v="248"/>
    <s v="P374460"/>
    <n v="14442"/>
    <n v="2"/>
    <n v="288840"/>
    <n v="0"/>
    <n v="288840"/>
    <n v="1"/>
    <x v="0"/>
    <n v="1"/>
    <n v="1"/>
    <d v="2021-09-20T00:00:00"/>
    <x v="2972"/>
    <n v="144420"/>
    <n v="9628"/>
    <x v="5"/>
    <s v="cod"/>
    <n v="269584"/>
    <n v="0.93333333333333335"/>
    <x v="0"/>
  </r>
  <r>
    <s v="ODR5678184517i"/>
    <s v="C219363L"/>
    <x v="384"/>
    <s v="P275061"/>
    <n v="28710"/>
    <n v="1"/>
    <n v="287100"/>
    <n v="0"/>
    <n v="287100"/>
    <n v="1"/>
    <x v="0"/>
    <n v="1"/>
    <n v="1"/>
    <d v="2021-08-03T00:00:00"/>
    <x v="2973"/>
    <n v="287100"/>
    <n v="24360"/>
    <x v="13"/>
    <s v="cod"/>
    <n v="262740"/>
    <n v="0.91515151515151516"/>
    <x v="0"/>
  </r>
  <r>
    <s v="ODR6513308155q"/>
    <s v="C855070L"/>
    <x v="352"/>
    <s v="P881523"/>
    <n v="28710"/>
    <n v="1"/>
    <n v="287100"/>
    <n v="0"/>
    <n v="287100"/>
    <n v="1"/>
    <x v="0"/>
    <n v="1"/>
    <n v="1"/>
    <d v="2021-09-24T00:00:00"/>
    <x v="2974"/>
    <n v="287100"/>
    <n v="21228"/>
    <x v="13"/>
    <s v="cod"/>
    <n v="265872"/>
    <n v="0.92606060606060603"/>
    <x v="0"/>
  </r>
  <r>
    <s v="ODR7132949646j"/>
    <s v="C645832L"/>
    <x v="303"/>
    <s v="P881523"/>
    <n v="28710"/>
    <n v="1"/>
    <n v="287100"/>
    <n v="0"/>
    <n v="287100"/>
    <n v="1"/>
    <x v="0"/>
    <n v="1"/>
    <n v="1"/>
    <d v="2021-10-14T00:00:00"/>
    <x v="2974"/>
    <n v="287100"/>
    <n v="21228"/>
    <x v="13"/>
    <s v="cod"/>
    <n v="265872"/>
    <n v="0.92606060606060603"/>
    <x v="0"/>
  </r>
  <r>
    <s v="ODR9882136709b"/>
    <s v="C565719L"/>
    <x v="110"/>
    <s v="P580767"/>
    <n v="28710"/>
    <n v="1"/>
    <n v="287100"/>
    <n v="0"/>
    <n v="287100"/>
    <n v="1"/>
    <x v="0"/>
    <n v="1"/>
    <n v="1"/>
    <d v="2022-01-21T00:00:00"/>
    <x v="2975"/>
    <n v="287100"/>
    <n v="18908"/>
    <x v="13"/>
    <s v="cod"/>
    <n v="268192"/>
    <n v="0.93414141414141416"/>
    <x v="0"/>
  </r>
  <r>
    <s v="ODR6275658783s"/>
    <s v="C765490L"/>
    <x v="252"/>
    <s v="P598655"/>
    <n v="28710"/>
    <n v="1"/>
    <n v="287100"/>
    <n v="0"/>
    <n v="287100"/>
    <n v="1"/>
    <x v="0"/>
    <n v="1"/>
    <n v="1"/>
    <d v="2021-07-09T00:00:00"/>
    <x v="2976"/>
    <n v="287100"/>
    <n v="25520"/>
    <x v="13"/>
    <s v="cod"/>
    <n v="261580"/>
    <n v="0.91111111111111109"/>
    <x v="0"/>
  </r>
  <r>
    <s v="ODR7010433823c"/>
    <s v="C634745L"/>
    <x v="55"/>
    <s v="P879737"/>
    <n v="28710"/>
    <n v="1"/>
    <n v="287100"/>
    <n v="0"/>
    <n v="287100"/>
    <n v="1"/>
    <x v="1"/>
    <n v="0"/>
    <n v="1"/>
    <d v="2021-09-09T00:00:00"/>
    <x v="2977"/>
    <n v="287100"/>
    <n v="24360"/>
    <x v="13"/>
    <s v="cod"/>
    <n v="262740"/>
    <n v="0.91515151515151516"/>
    <x v="0"/>
  </r>
  <r>
    <s v="ODR9653473185i"/>
    <s v="C374285L"/>
    <x v="243"/>
    <s v="P598655"/>
    <n v="28710"/>
    <n v="1"/>
    <n v="287100"/>
    <n v="0"/>
    <n v="287100"/>
    <n v="1"/>
    <x v="0"/>
    <n v="1"/>
    <n v="1"/>
    <d v="2022-02-25T00:00:00"/>
    <x v="2976"/>
    <n v="287100"/>
    <n v="25520"/>
    <x v="13"/>
    <s v="cod"/>
    <n v="261580"/>
    <n v="0.91111111111111109"/>
    <x v="0"/>
  </r>
  <r>
    <s v="ODR3662257747q"/>
    <s v="C825085L"/>
    <x v="21"/>
    <s v="P887047"/>
    <n v="28710"/>
    <n v="1"/>
    <n v="287100"/>
    <n v="0"/>
    <n v="287100"/>
    <n v="1"/>
    <x v="0"/>
    <n v="1"/>
    <n v="1"/>
    <d v="2022-06-05T00:00:00"/>
    <x v="2978"/>
    <n v="287100"/>
    <n v="22388"/>
    <x v="13"/>
    <s v="cod"/>
    <n v="264712"/>
    <n v="0.92202020202020207"/>
    <x v="0"/>
  </r>
  <r>
    <s v="ODR4024954749c"/>
    <s v="C860675L"/>
    <x v="143"/>
    <s v="P492835"/>
    <n v="28710"/>
    <n v="1"/>
    <n v="287100"/>
    <n v="0"/>
    <n v="287100"/>
    <n v="1"/>
    <x v="0"/>
    <n v="1"/>
    <n v="1"/>
    <d v="2021-07-16T00:00:00"/>
    <x v="2979"/>
    <n v="287100"/>
    <n v="22388"/>
    <x v="14"/>
    <s v="cod"/>
    <n v="264712"/>
    <n v="0.92202020202020207"/>
    <x v="0"/>
  </r>
  <r>
    <s v="ODR2053740634y"/>
    <s v="C745738L"/>
    <x v="383"/>
    <s v="P836145"/>
    <n v="28710"/>
    <n v="1"/>
    <n v="287100"/>
    <n v="0"/>
    <n v="287100"/>
    <n v="1"/>
    <x v="0"/>
    <n v="1"/>
    <n v="1"/>
    <d v="2021-08-25T00:00:00"/>
    <x v="2980"/>
    <n v="287100"/>
    <n v="18618"/>
    <x v="12"/>
    <s v="cod"/>
    <n v="268482"/>
    <n v="0.93515151515151518"/>
    <x v="0"/>
  </r>
  <r>
    <s v="ODR5449811845x"/>
    <s v="C200313L"/>
    <x v="282"/>
    <s v="P710972"/>
    <n v="28710"/>
    <n v="1"/>
    <n v="287100"/>
    <n v="0"/>
    <n v="287100"/>
    <n v="1"/>
    <x v="0"/>
    <n v="0"/>
    <n v="1"/>
    <d v="2021-07-17T00:00:00"/>
    <x v="2981"/>
    <n v="287100"/>
    <n v="24360"/>
    <x v="12"/>
    <s v="cod"/>
    <n v="262740"/>
    <n v="0.91515151515151516"/>
    <x v="0"/>
  </r>
  <r>
    <s v="ODR5697870101w"/>
    <s v="C954501L"/>
    <x v="354"/>
    <s v="P473422"/>
    <n v="28710"/>
    <n v="1"/>
    <n v="287100"/>
    <n v="0"/>
    <n v="287100"/>
    <n v="1"/>
    <x v="0"/>
    <n v="1"/>
    <n v="1"/>
    <d v="2021-11-10T00:00:00"/>
    <x v="2930"/>
    <n v="287100"/>
    <n v="24940"/>
    <x v="12"/>
    <s v="cod"/>
    <n v="262160"/>
    <n v="0.91313131313131313"/>
    <x v="0"/>
  </r>
  <r>
    <s v="ODR4785714548o"/>
    <s v="C143115L"/>
    <x v="325"/>
    <s v="P473422"/>
    <n v="28710"/>
    <n v="1"/>
    <n v="287100"/>
    <n v="0"/>
    <n v="287100"/>
    <n v="1"/>
    <x v="0"/>
    <n v="1"/>
    <n v="1"/>
    <d v="2021-08-07T00:00:00"/>
    <x v="2930"/>
    <n v="287100"/>
    <n v="24940"/>
    <x v="12"/>
    <s v="cod"/>
    <n v="262160"/>
    <n v="0.91313131313131313"/>
    <x v="0"/>
  </r>
  <r>
    <s v="ODR3807225266m"/>
    <s v="C858616L"/>
    <x v="131"/>
    <s v="P358878"/>
    <n v="28710"/>
    <n v="1"/>
    <n v="287100"/>
    <n v="0"/>
    <n v="287100"/>
    <n v="1"/>
    <x v="0"/>
    <n v="0"/>
    <n v="1"/>
    <d v="2022-04-15T00:00:00"/>
    <x v="2982"/>
    <n v="287100"/>
    <n v="18328"/>
    <x v="12"/>
    <s v="cod"/>
    <n v="268772"/>
    <n v="0.93616161616161619"/>
    <x v="0"/>
  </r>
  <r>
    <s v="ODR9766981047z"/>
    <s v="C936402L"/>
    <x v="224"/>
    <s v="P639158"/>
    <n v="28710"/>
    <n v="1"/>
    <n v="287100"/>
    <n v="0"/>
    <n v="287100"/>
    <n v="1"/>
    <x v="0"/>
    <n v="1"/>
    <n v="1"/>
    <d v="2022-05-03T00:00:00"/>
    <x v="2983"/>
    <n v="287100"/>
    <n v="18038"/>
    <x v="12"/>
    <s v="cod"/>
    <n v="269062"/>
    <n v="0.93717171717171721"/>
    <x v="0"/>
  </r>
  <r>
    <s v="ODR2407475441r"/>
    <s v="C211322L"/>
    <x v="392"/>
    <s v="P696220"/>
    <n v="28710"/>
    <n v="1"/>
    <n v="287100"/>
    <n v="0"/>
    <n v="287100"/>
    <n v="1"/>
    <x v="0"/>
    <n v="0"/>
    <n v="1"/>
    <d v="2022-05-07T00:00:00"/>
    <x v="2984"/>
    <n v="287100"/>
    <n v="24940"/>
    <x v="12"/>
    <s v="cod"/>
    <n v="262160"/>
    <n v="0.91313131313131313"/>
    <x v="0"/>
  </r>
  <r>
    <s v="ODR1653302842z"/>
    <s v="C618204L"/>
    <x v="38"/>
    <s v="P358878"/>
    <n v="28710"/>
    <n v="1"/>
    <n v="287100"/>
    <n v="0"/>
    <n v="287100"/>
    <n v="1"/>
    <x v="0"/>
    <n v="0"/>
    <n v="1"/>
    <d v="2022-06-20T00:00:00"/>
    <x v="2982"/>
    <n v="287100"/>
    <n v="18328"/>
    <x v="12"/>
    <s v="cod"/>
    <n v="268772"/>
    <n v="0.93616161616161619"/>
    <x v="0"/>
  </r>
  <r>
    <s v="ODR7005405784d"/>
    <s v="C562634L"/>
    <x v="113"/>
    <s v="P165857"/>
    <n v="28420"/>
    <n v="1"/>
    <n v="284200"/>
    <n v="0"/>
    <n v="284200"/>
    <n v="1"/>
    <x v="1"/>
    <n v="0"/>
    <n v="1"/>
    <d v="2021-11-18T00:00:00"/>
    <x v="2985"/>
    <n v="284200"/>
    <n v="24998"/>
    <x v="3"/>
    <s v="cod"/>
    <n v="259202"/>
    <n v="0.91204081632653056"/>
    <x v="0"/>
  </r>
  <r>
    <s v="ODR6931154784y"/>
    <s v="C809308L"/>
    <x v="274"/>
    <s v="P601424"/>
    <n v="28420"/>
    <n v="1"/>
    <n v="284200"/>
    <n v="0"/>
    <n v="284200"/>
    <n v="1"/>
    <x v="0"/>
    <n v="1"/>
    <n v="1"/>
    <d v="2021-07-02T00:00:00"/>
    <x v="2437"/>
    <n v="168200"/>
    <n v="12934"/>
    <x v="14"/>
    <s v="cod"/>
    <n v="271266"/>
    <n v="0.95448979591836736"/>
    <x v="0"/>
  </r>
  <r>
    <s v="ODR3831231106y"/>
    <s v="C831829L"/>
    <x v="177"/>
    <s v="P601424"/>
    <n v="28420"/>
    <n v="1"/>
    <n v="284200"/>
    <n v="0"/>
    <n v="284200"/>
    <n v="1"/>
    <x v="0"/>
    <n v="1"/>
    <n v="1"/>
    <d v="2021-08-24T00:00:00"/>
    <x v="2437"/>
    <n v="168200"/>
    <n v="12934"/>
    <x v="14"/>
    <s v="cod"/>
    <n v="271266"/>
    <n v="0.95448979591836736"/>
    <x v="0"/>
  </r>
  <r>
    <s v="ODR3056575991l"/>
    <s v="C961921L"/>
    <x v="399"/>
    <s v="P601424"/>
    <n v="28420"/>
    <n v="1"/>
    <n v="284200"/>
    <n v="0"/>
    <n v="284200"/>
    <n v="1"/>
    <x v="0"/>
    <n v="1"/>
    <n v="1"/>
    <d v="2021-08-15T00:00:00"/>
    <x v="2437"/>
    <n v="168200"/>
    <n v="12934"/>
    <x v="14"/>
    <s v="cod"/>
    <n v="271266"/>
    <n v="0.95448979591836736"/>
    <x v="0"/>
  </r>
  <r>
    <s v="ODR8772023774k"/>
    <s v="C538976L"/>
    <x v="401"/>
    <s v="P871588"/>
    <n v="28420"/>
    <n v="1"/>
    <n v="284200"/>
    <n v="0"/>
    <n v="284200"/>
    <n v="1"/>
    <x v="0"/>
    <n v="1"/>
    <n v="1"/>
    <d v="2022-05-20T00:00:00"/>
    <x v="2986"/>
    <n v="284200"/>
    <n v="24418"/>
    <x v="14"/>
    <s v="cod"/>
    <n v="259782"/>
    <n v="0.91408163265306119"/>
    <x v="0"/>
  </r>
  <r>
    <s v="ODR1650280598x"/>
    <s v="C188448L"/>
    <x v="359"/>
    <s v="P518951"/>
    <n v="28130"/>
    <n v="1"/>
    <n v="281300"/>
    <n v="0"/>
    <n v="281300"/>
    <n v="1"/>
    <x v="0"/>
    <n v="0"/>
    <n v="1"/>
    <d v="2022-05-18T00:00:00"/>
    <x v="2987"/>
    <n v="249400"/>
    <n v="18444"/>
    <x v="0"/>
    <s v="cod"/>
    <n v="262856"/>
    <n v="0.93443298969072164"/>
    <x v="0"/>
  </r>
  <r>
    <s v="ODR1494378436d"/>
    <s v="C274718L"/>
    <x v="407"/>
    <s v="P756257"/>
    <n v="27840"/>
    <n v="1"/>
    <n v="278400"/>
    <n v="0"/>
    <n v="278400"/>
    <n v="1"/>
    <x v="0"/>
    <n v="1"/>
    <n v="1"/>
    <d v="2021-07-17T00:00:00"/>
    <x v="2988"/>
    <n v="278400"/>
    <n v="17226"/>
    <x v="3"/>
    <s v="cod"/>
    <n v="261174"/>
    <n v="0.93812499999999999"/>
    <x v="0"/>
  </r>
  <r>
    <s v="ODR5279965098b"/>
    <s v="C772704L"/>
    <x v="283"/>
    <s v="P525906"/>
    <n v="27608"/>
    <n v="1"/>
    <n v="276080"/>
    <n v="0"/>
    <n v="276080"/>
    <n v="1"/>
    <x v="0"/>
    <n v="0"/>
    <n v="1"/>
    <d v="2021-07-18T00:00:00"/>
    <x v="2989"/>
    <n v="276080"/>
    <n v="22040"/>
    <x v="13"/>
    <s v="cod"/>
    <n v="254040"/>
    <n v="0.92016806722689071"/>
    <x v="0"/>
  </r>
  <r>
    <s v="ODR7545821885d"/>
    <s v="C597660L"/>
    <x v="78"/>
    <s v="P384442"/>
    <n v="27550"/>
    <n v="1"/>
    <n v="275500"/>
    <n v="0"/>
    <n v="275500"/>
    <n v="1"/>
    <x v="0"/>
    <n v="1"/>
    <n v="1"/>
    <d v="2021-10-23T00:00:00"/>
    <x v="2990"/>
    <n v="275500"/>
    <n v="20358"/>
    <x v="8"/>
    <s v="cod"/>
    <n v="255142"/>
    <n v="0.92610526315789476"/>
    <x v="0"/>
  </r>
  <r>
    <s v="ODR2061117040r"/>
    <s v="C412333L"/>
    <x v="386"/>
    <s v="P783473"/>
    <n v="27260"/>
    <n v="1"/>
    <n v="272600"/>
    <n v="0"/>
    <n v="272600"/>
    <n v="1"/>
    <x v="0"/>
    <n v="1"/>
    <n v="1"/>
    <d v="2021-11-20T00:00:00"/>
    <x v="2991"/>
    <n v="272600"/>
    <n v="18212"/>
    <x v="12"/>
    <s v="cod"/>
    <n v="254388"/>
    <n v="0.93319148936170215"/>
    <x v="0"/>
  </r>
  <r>
    <s v="ODR9890733096y"/>
    <s v="C932170L"/>
    <x v="338"/>
    <s v="P122059"/>
    <n v="27260"/>
    <n v="1"/>
    <n v="272600"/>
    <n v="0"/>
    <n v="272600"/>
    <n v="1"/>
    <x v="0"/>
    <n v="1"/>
    <n v="1"/>
    <d v="2021-11-04T00:00:00"/>
    <x v="2992"/>
    <n v="272600"/>
    <n v="23954"/>
    <x v="12"/>
    <s v="cod"/>
    <n v="248646"/>
    <n v="0.91212765957446806"/>
    <x v="0"/>
  </r>
  <r>
    <s v="ODR9367590056a"/>
    <s v="C376366L"/>
    <x v="207"/>
    <s v="P146844"/>
    <n v="27260"/>
    <n v="1"/>
    <n v="272600"/>
    <n v="0"/>
    <n v="272600"/>
    <n v="1"/>
    <x v="0"/>
    <n v="1"/>
    <n v="1"/>
    <d v="2021-10-11T00:00:00"/>
    <x v="2993"/>
    <n v="272600"/>
    <n v="16356"/>
    <x v="12"/>
    <s v="cod"/>
    <n v="256244"/>
    <n v="0.94"/>
    <x v="0"/>
  </r>
  <r>
    <s v="ODR3167001014p"/>
    <s v="C821745L"/>
    <x v="0"/>
    <s v="P783473"/>
    <n v="27260"/>
    <n v="1"/>
    <n v="272600"/>
    <n v="0"/>
    <n v="272600"/>
    <n v="1"/>
    <x v="0"/>
    <n v="1"/>
    <n v="1"/>
    <d v="2021-11-06T00:00:00"/>
    <x v="2991"/>
    <n v="272600"/>
    <n v="18212"/>
    <x v="12"/>
    <s v="cod"/>
    <n v="254388"/>
    <n v="0.93319148936170215"/>
    <x v="0"/>
  </r>
  <r>
    <s v="ODR7748388301o"/>
    <s v="C544070L"/>
    <x v="2"/>
    <s v="P605311"/>
    <n v="27260"/>
    <n v="1"/>
    <n v="272600"/>
    <n v="0"/>
    <n v="272600"/>
    <n v="1"/>
    <x v="0"/>
    <n v="1"/>
    <n v="1"/>
    <d v="2021-11-14T00:00:00"/>
    <x v="2994"/>
    <n v="272600"/>
    <n v="19894"/>
    <x v="12"/>
    <s v="cod"/>
    <n v="252706"/>
    <n v="0.92702127659574463"/>
    <x v="0"/>
  </r>
  <r>
    <s v="ODR9662204511k"/>
    <s v="C676102L"/>
    <x v="404"/>
    <s v="P516066"/>
    <n v="26390"/>
    <n v="1"/>
    <n v="263900"/>
    <n v="0"/>
    <n v="263900"/>
    <n v="1"/>
    <x v="1"/>
    <n v="0"/>
    <n v="12"/>
    <d v="2021-09-21T00:00:00"/>
    <x v="953"/>
    <n v="252300"/>
    <n v="22678"/>
    <x v="11"/>
    <s v="internetbanking"/>
    <n v="241222"/>
    <n v="0.91406593406593406"/>
    <x v="0"/>
  </r>
  <r>
    <s v="ODR3513534731f"/>
    <s v="C525405L"/>
    <x v="321"/>
    <s v="P113788"/>
    <n v="26100"/>
    <n v="1"/>
    <n v="261000"/>
    <n v="0"/>
    <n v="261000"/>
    <n v="1"/>
    <x v="0"/>
    <n v="0"/>
    <n v="1"/>
    <d v="2021-07-24T00:00:00"/>
    <x v="2995"/>
    <n v="261000"/>
    <n v="22156"/>
    <x v="12"/>
    <s v="cod"/>
    <n v="238844"/>
    <n v="0.9151111111111111"/>
    <x v="0"/>
  </r>
  <r>
    <s v="ODR9198177731c"/>
    <s v="C572270L"/>
    <x v="253"/>
    <s v="P557706"/>
    <n v="13050"/>
    <n v="2"/>
    <n v="261000"/>
    <n v="0"/>
    <n v="261000"/>
    <n v="1"/>
    <x v="0"/>
    <n v="1"/>
    <n v="1"/>
    <d v="2022-01-26T00:00:00"/>
    <x v="2996"/>
    <n v="130500"/>
    <n v="8584"/>
    <x v="12"/>
    <s v="cod"/>
    <n v="243832"/>
    <n v="0.93422222222222218"/>
    <x v="0"/>
  </r>
  <r>
    <s v="ODR2827128555k"/>
    <s v="C618173L"/>
    <x v="381"/>
    <s v="P165913"/>
    <n v="26100"/>
    <n v="1"/>
    <n v="261000"/>
    <n v="0"/>
    <n v="261000"/>
    <n v="1"/>
    <x v="0"/>
    <n v="0"/>
    <n v="1"/>
    <d v="2022-04-17T00:00:00"/>
    <x v="2997"/>
    <n v="261000"/>
    <n v="23490"/>
    <x v="12"/>
    <s v="cod"/>
    <n v="237510"/>
    <n v="0.91"/>
    <x v="0"/>
  </r>
  <r>
    <s v="ODR2591472250u"/>
    <s v="C537394L"/>
    <x v="91"/>
    <s v="P548573"/>
    <n v="26100"/>
    <n v="1"/>
    <n v="261000"/>
    <n v="0"/>
    <n v="261000"/>
    <n v="1"/>
    <x v="0"/>
    <n v="0"/>
    <n v="1"/>
    <d v="2022-06-02T00:00:00"/>
    <x v="2998"/>
    <n v="261000"/>
    <n v="23490"/>
    <x v="12"/>
    <s v="cod"/>
    <n v="237510"/>
    <n v="0.91"/>
    <x v="0"/>
  </r>
  <r>
    <s v="ODR7195187115w"/>
    <s v="C985193L"/>
    <x v="343"/>
    <s v="P876142"/>
    <n v="26100"/>
    <n v="1"/>
    <n v="261000"/>
    <n v="0"/>
    <n v="261000"/>
    <n v="1"/>
    <x v="0"/>
    <n v="1"/>
    <n v="1"/>
    <d v="2021-09-20T00:00:00"/>
    <x v="2742"/>
    <n v="261000"/>
    <n v="20068"/>
    <x v="5"/>
    <s v="cod"/>
    <n v="240932"/>
    <n v="0.9231111111111111"/>
    <x v="0"/>
  </r>
  <r>
    <s v="ODR2386462140j"/>
    <s v="C830599L"/>
    <x v="313"/>
    <s v="P876142"/>
    <n v="26100"/>
    <n v="1"/>
    <n v="261000"/>
    <n v="0"/>
    <n v="261000"/>
    <n v="1"/>
    <x v="0"/>
    <n v="1"/>
    <n v="1"/>
    <d v="2021-11-18T00:00:00"/>
    <x v="2742"/>
    <n v="261000"/>
    <n v="20068"/>
    <x v="5"/>
    <s v="cod"/>
    <n v="240932"/>
    <n v="0.9231111111111111"/>
    <x v="0"/>
  </r>
  <r>
    <s v="ODR7054127789t"/>
    <s v="C276338L"/>
    <x v="319"/>
    <s v="P876142"/>
    <n v="26100"/>
    <n v="1"/>
    <n v="261000"/>
    <n v="0"/>
    <n v="261000"/>
    <n v="1"/>
    <x v="0"/>
    <n v="1"/>
    <n v="1"/>
    <d v="2021-07-06T00:00:00"/>
    <x v="2742"/>
    <n v="261000"/>
    <n v="20068"/>
    <x v="5"/>
    <s v="cod"/>
    <n v="240932"/>
    <n v="0.9231111111111111"/>
    <x v="0"/>
  </r>
  <r>
    <s v="ODR2289404847g"/>
    <s v="C410896L"/>
    <x v="284"/>
    <s v="P876142"/>
    <n v="26100"/>
    <n v="1"/>
    <n v="261000"/>
    <n v="0"/>
    <n v="261000"/>
    <n v="1"/>
    <x v="0"/>
    <n v="1"/>
    <n v="5"/>
    <d v="2021-11-15T00:00:00"/>
    <x v="2742"/>
    <n v="261000"/>
    <n v="20068"/>
    <x v="5"/>
    <s v="jazzwallet"/>
    <n v="240932"/>
    <n v="0.9231111111111111"/>
    <x v="0"/>
  </r>
  <r>
    <s v="ODR3075519916l"/>
    <s v="C533321L"/>
    <x v="346"/>
    <s v="P738924"/>
    <n v="26042"/>
    <n v="1"/>
    <n v="260420"/>
    <n v="0"/>
    <n v="260420"/>
    <n v="1"/>
    <x v="0"/>
    <n v="1"/>
    <n v="1"/>
    <d v="2021-11-12T00:00:00"/>
    <x v="1397"/>
    <n v="202420"/>
    <n v="15370"/>
    <x v="0"/>
    <s v="cod"/>
    <n v="245050"/>
    <n v="0.94097995545657021"/>
    <x v="0"/>
  </r>
  <r>
    <s v="ODR6583647677e"/>
    <s v="C807718L"/>
    <x v="345"/>
    <s v="P293705"/>
    <n v="26042"/>
    <n v="1"/>
    <n v="260420"/>
    <n v="0"/>
    <n v="260420"/>
    <n v="1"/>
    <x v="0"/>
    <n v="1"/>
    <n v="3"/>
    <d v="2021-11-15T00:00:00"/>
    <x v="2999"/>
    <n v="260420"/>
    <n v="18734"/>
    <x v="5"/>
    <s v="customercredit"/>
    <n v="241686"/>
    <n v="0.92806236080178173"/>
    <x v="0"/>
  </r>
  <r>
    <s v="ODR3893087683w"/>
    <s v="C455163L"/>
    <x v="134"/>
    <s v="P169619"/>
    <n v="25868"/>
    <n v="1"/>
    <n v="258680"/>
    <n v="0"/>
    <n v="258680"/>
    <n v="1"/>
    <x v="0"/>
    <n v="0"/>
    <n v="1"/>
    <d v="2021-12-23T00:00:00"/>
    <x v="3000"/>
    <n v="287100"/>
    <n v="24070"/>
    <x v="13"/>
    <s v="cod"/>
    <n v="234610"/>
    <n v="0.90695067264573992"/>
    <x v="0"/>
  </r>
  <r>
    <s v="ODR7337250174x"/>
    <s v="C264821L"/>
    <x v="324"/>
    <s v="P354882"/>
    <n v="25868"/>
    <n v="1"/>
    <n v="258680"/>
    <n v="0"/>
    <n v="258680"/>
    <n v="1"/>
    <x v="0"/>
    <n v="1"/>
    <n v="1"/>
    <d v="2021-12-22T00:00:00"/>
    <x v="3001"/>
    <n v="258680"/>
    <n v="15486"/>
    <x v="13"/>
    <s v="cod"/>
    <n v="243194"/>
    <n v="0.94013452914798201"/>
    <x v="0"/>
  </r>
  <r>
    <s v="ODR8937331114m"/>
    <s v="C832040L"/>
    <x v="108"/>
    <s v="P851704"/>
    <n v="25868"/>
    <n v="1"/>
    <n v="258680"/>
    <n v="0"/>
    <n v="258680"/>
    <n v="1"/>
    <x v="0"/>
    <n v="0"/>
    <n v="1"/>
    <d v="2022-01-17T00:00:00"/>
    <x v="3002"/>
    <n v="287100"/>
    <n v="22098"/>
    <x v="12"/>
    <s v="cod"/>
    <n v="236582"/>
    <n v="0.91457399103139014"/>
    <x v="0"/>
  </r>
  <r>
    <s v="ODR7365070070d"/>
    <s v="C757984L"/>
    <x v="175"/>
    <s v="P758031"/>
    <n v="25810"/>
    <n v="1"/>
    <n v="258100"/>
    <n v="0"/>
    <n v="258100"/>
    <n v="1"/>
    <x v="1"/>
    <n v="0"/>
    <n v="1"/>
    <d v="2021-07-05T00:00:00"/>
    <x v="3003"/>
    <n v="258100"/>
    <n v="19604"/>
    <x v="12"/>
    <s v="cod"/>
    <n v="238496"/>
    <n v="0.92404494382022473"/>
    <x v="0"/>
  </r>
  <r>
    <s v="ODR6976550406k"/>
    <s v="C848031L"/>
    <x v="173"/>
    <s v="P808167"/>
    <n v="12180"/>
    <n v="2"/>
    <n v="243600"/>
    <n v="0"/>
    <n v="243600"/>
    <n v="1"/>
    <x v="0"/>
    <n v="1"/>
    <n v="1"/>
    <d v="2021-12-25T00:00:00"/>
    <x v="3004"/>
    <n v="121800"/>
    <n v="7424"/>
    <x v="12"/>
    <s v="cod"/>
    <n v="228752"/>
    <n v="0.93904761904761902"/>
    <x v="0"/>
  </r>
  <r>
    <s v="ODR7390150631r"/>
    <s v="C978166L"/>
    <x v="148"/>
    <s v="P143824"/>
    <n v="24360"/>
    <n v="1"/>
    <n v="243600"/>
    <n v="0"/>
    <n v="243600"/>
    <n v="1"/>
    <x v="0"/>
    <n v="0"/>
    <n v="1"/>
    <d v="2022-01-20T00:00:00"/>
    <x v="3005"/>
    <n v="243600"/>
    <n v="16298"/>
    <x v="12"/>
    <s v="cod"/>
    <n v="227302"/>
    <n v="0.93309523809523809"/>
    <x v="0"/>
  </r>
  <r>
    <s v="ODR2858727707x"/>
    <s v="C485693L"/>
    <x v="265"/>
    <s v="P858901"/>
    <n v="12122"/>
    <n v="2"/>
    <n v="242440"/>
    <n v="0"/>
    <n v="242440"/>
    <n v="1"/>
    <x v="0"/>
    <n v="1"/>
    <n v="1"/>
    <d v="2021-07-02T00:00:00"/>
    <x v="3006"/>
    <n v="121220"/>
    <n v="7366"/>
    <x v="12"/>
    <s v="cod"/>
    <n v="227708"/>
    <n v="0.93923444976076553"/>
    <x v="0"/>
  </r>
  <r>
    <s v="ODR6773429051u"/>
    <s v="C507015L"/>
    <x v="247"/>
    <s v="P587885"/>
    <n v="24070"/>
    <n v="1"/>
    <n v="240700"/>
    <n v="0"/>
    <n v="240700"/>
    <n v="1"/>
    <x v="0"/>
    <n v="1"/>
    <n v="1"/>
    <d v="2022-03-27T00:00:00"/>
    <x v="3007"/>
    <n v="240700"/>
    <n v="21170"/>
    <x v="12"/>
    <s v="cod"/>
    <n v="219530"/>
    <n v="0.91204819277108429"/>
    <x v="0"/>
  </r>
  <r>
    <s v="ODR5488523454a"/>
    <s v="C220081L"/>
    <x v="313"/>
    <s v="P652582"/>
    <n v="23780"/>
    <n v="1"/>
    <n v="237800"/>
    <n v="0"/>
    <n v="237800"/>
    <n v="1"/>
    <x v="0"/>
    <n v="0"/>
    <n v="1"/>
    <d v="2021-12-11T00:00:00"/>
    <x v="3008"/>
    <n v="237800"/>
    <n v="20184"/>
    <x v="12"/>
    <s v="cod"/>
    <n v="217616"/>
    <n v="0.91512195121951223"/>
    <x v="0"/>
  </r>
  <r>
    <s v="ODR9855332982b"/>
    <s v="C220081L"/>
    <x v="322"/>
    <s v="P652582"/>
    <n v="23780"/>
    <n v="1"/>
    <n v="237800"/>
    <n v="0"/>
    <n v="237800"/>
    <n v="1"/>
    <x v="0"/>
    <n v="0"/>
    <n v="1"/>
    <d v="2021-12-11T00:00:00"/>
    <x v="3008"/>
    <n v="237800"/>
    <n v="20184"/>
    <x v="12"/>
    <s v="cod"/>
    <n v="217616"/>
    <n v="0.91512195121951223"/>
    <x v="0"/>
  </r>
  <r>
    <s v="ODR4086226217h"/>
    <s v="C139855L"/>
    <x v="385"/>
    <s v="P976875"/>
    <n v="23374"/>
    <n v="1"/>
    <n v="233740"/>
    <n v="0"/>
    <n v="233740"/>
    <n v="1"/>
    <x v="0"/>
    <n v="1"/>
    <n v="1"/>
    <d v="2021-07-09T00:00:00"/>
    <x v="2547"/>
    <n v="233740"/>
    <n v="19836"/>
    <x v="5"/>
    <s v="cod"/>
    <n v="213904"/>
    <n v="0.91513647642679896"/>
    <x v="0"/>
  </r>
  <r>
    <s v="ODR3192235517y"/>
    <s v="C559905L"/>
    <x v="207"/>
    <s v="P469663"/>
    <n v="23200"/>
    <n v="1"/>
    <n v="232000"/>
    <n v="0"/>
    <n v="232000"/>
    <n v="1"/>
    <x v="0"/>
    <n v="1"/>
    <n v="1"/>
    <d v="2021-10-21T00:00:00"/>
    <x v="3009"/>
    <n v="232000"/>
    <n v="15776"/>
    <x v="13"/>
    <s v="cod"/>
    <n v="216224"/>
    <n v="0.93200000000000005"/>
    <x v="0"/>
  </r>
  <r>
    <s v="ODR5028039905w"/>
    <s v="C303867L"/>
    <x v="365"/>
    <s v="P469663"/>
    <n v="23200"/>
    <n v="1"/>
    <n v="232000"/>
    <n v="0"/>
    <n v="232000"/>
    <n v="1"/>
    <x v="0"/>
    <n v="1"/>
    <n v="1"/>
    <d v="2021-11-06T00:00:00"/>
    <x v="3009"/>
    <n v="232000"/>
    <n v="15776"/>
    <x v="13"/>
    <s v="cod"/>
    <n v="216224"/>
    <n v="0.93200000000000005"/>
    <x v="0"/>
  </r>
  <r>
    <s v="ODR6931016136i"/>
    <s v="C548018L"/>
    <x v="173"/>
    <s v="P469663"/>
    <n v="23200"/>
    <n v="1"/>
    <n v="232000"/>
    <n v="0"/>
    <n v="232000"/>
    <n v="1"/>
    <x v="0"/>
    <n v="1"/>
    <n v="1"/>
    <d v="2021-12-18T00:00:00"/>
    <x v="3009"/>
    <n v="232000"/>
    <n v="15776"/>
    <x v="13"/>
    <s v="cod"/>
    <n v="216224"/>
    <n v="0.93200000000000005"/>
    <x v="0"/>
  </r>
  <r>
    <s v="ODR4027923448a"/>
    <s v="C474489L"/>
    <x v="347"/>
    <s v="P301156"/>
    <n v="23200"/>
    <n v="1"/>
    <n v="232000"/>
    <n v="0"/>
    <n v="232000"/>
    <n v="1"/>
    <x v="0"/>
    <n v="1"/>
    <n v="1"/>
    <d v="2021-12-07T00:00:00"/>
    <x v="3010"/>
    <n v="232000"/>
    <n v="13920"/>
    <x v="13"/>
    <s v="cod"/>
    <n v="218080"/>
    <n v="0.94"/>
    <x v="0"/>
  </r>
  <r>
    <s v="ODR6031362499w"/>
    <s v="C190902L"/>
    <x v="244"/>
    <s v="P469663"/>
    <n v="23200"/>
    <n v="1"/>
    <n v="232000"/>
    <n v="0"/>
    <n v="232000"/>
    <n v="1"/>
    <x v="0"/>
    <n v="1"/>
    <n v="1"/>
    <d v="2022-04-19T00:00:00"/>
    <x v="3009"/>
    <n v="232000"/>
    <n v="15776"/>
    <x v="13"/>
    <s v="cod"/>
    <n v="216224"/>
    <n v="0.93200000000000005"/>
    <x v="0"/>
  </r>
  <r>
    <s v="ODR7705038271u"/>
    <s v="C818315L"/>
    <x v="291"/>
    <s v="P147689"/>
    <n v="23200"/>
    <n v="1"/>
    <n v="232000"/>
    <n v="0"/>
    <n v="232000"/>
    <n v="1"/>
    <x v="0"/>
    <n v="1"/>
    <n v="1"/>
    <d v="2022-02-20T00:00:00"/>
    <x v="3011"/>
    <n v="232000"/>
    <n v="18560"/>
    <x v="13"/>
    <s v="cod"/>
    <n v="213440"/>
    <n v="0.92"/>
    <x v="0"/>
  </r>
  <r>
    <s v="ODR8753192698d"/>
    <s v="C991374L"/>
    <x v="169"/>
    <s v="P155434"/>
    <n v="23200"/>
    <n v="1"/>
    <n v="232000"/>
    <n v="0"/>
    <n v="232000"/>
    <n v="1"/>
    <x v="0"/>
    <n v="1"/>
    <n v="1"/>
    <d v="2021-10-23T00:00:00"/>
    <x v="3012"/>
    <n v="232000"/>
    <n v="18792"/>
    <x v="12"/>
    <s v="cod"/>
    <n v="213208"/>
    <n v="0.91900000000000004"/>
    <x v="0"/>
  </r>
  <r>
    <s v="ODR1882289960d"/>
    <s v="C796146L"/>
    <x v="236"/>
    <s v="P161861"/>
    <n v="23200"/>
    <n v="1"/>
    <n v="232000"/>
    <n v="0"/>
    <n v="232000"/>
    <n v="1"/>
    <x v="0"/>
    <n v="1"/>
    <n v="1"/>
    <d v="2021-08-21T00:00:00"/>
    <x v="2556"/>
    <n v="232000"/>
    <n v="13920"/>
    <x v="12"/>
    <s v="cod"/>
    <n v="218080"/>
    <n v="0.94"/>
    <x v="0"/>
  </r>
  <r>
    <s v="ODR7385349121m"/>
    <s v="C607524L"/>
    <x v="283"/>
    <s v="P373435"/>
    <n v="23200"/>
    <n v="1"/>
    <n v="232000"/>
    <n v="0"/>
    <n v="232000"/>
    <n v="1"/>
    <x v="0"/>
    <n v="1"/>
    <n v="1"/>
    <d v="2021-10-17T00:00:00"/>
    <x v="3013"/>
    <n v="232000"/>
    <n v="19952"/>
    <x v="12"/>
    <s v="cod"/>
    <n v="212048"/>
    <n v="0.91400000000000003"/>
    <x v="0"/>
  </r>
  <r>
    <s v="ODR4690611780s"/>
    <s v="C941362L"/>
    <x v="357"/>
    <s v="P927113"/>
    <n v="23142"/>
    <n v="1"/>
    <n v="231420"/>
    <n v="0"/>
    <n v="231420"/>
    <n v="1"/>
    <x v="0"/>
    <n v="1"/>
    <n v="3"/>
    <d v="2021-07-27T00:00:00"/>
    <x v="3014"/>
    <n v="231420"/>
    <n v="19894"/>
    <x v="13"/>
    <s v="customercredit"/>
    <n v="211526"/>
    <n v="0.9140350877192982"/>
    <x v="0"/>
  </r>
  <r>
    <s v="ODR6880360531e"/>
    <s v="C120606L"/>
    <x v="267"/>
    <s v="P548597"/>
    <n v="23142"/>
    <n v="1"/>
    <n v="231420"/>
    <n v="0"/>
    <n v="231420"/>
    <n v="1"/>
    <x v="0"/>
    <n v="1"/>
    <n v="1"/>
    <d v="2022-01-26T00:00:00"/>
    <x v="3015"/>
    <n v="231420"/>
    <n v="14094"/>
    <x v="13"/>
    <s v="cod"/>
    <n v="217326"/>
    <n v="0.93909774436090221"/>
    <x v="0"/>
  </r>
  <r>
    <s v="ODR8603782920m"/>
    <s v="C341639L"/>
    <x v="408"/>
    <s v="P908867"/>
    <n v="23142"/>
    <n v="1"/>
    <n v="231420"/>
    <n v="0"/>
    <n v="231420"/>
    <n v="1"/>
    <x v="1"/>
    <n v="0"/>
    <n v="1"/>
    <d v="2021-07-12T00:00:00"/>
    <x v="3016"/>
    <n v="231420"/>
    <n v="18966"/>
    <x v="14"/>
    <s v="cod"/>
    <n v="212454"/>
    <n v="0.91804511278195489"/>
    <x v="0"/>
  </r>
  <r>
    <s v="ODR6773666848n"/>
    <s v="C845064L"/>
    <x v="350"/>
    <s v="P974285"/>
    <n v="23142"/>
    <n v="1"/>
    <n v="231420"/>
    <n v="0"/>
    <n v="231420"/>
    <n v="1"/>
    <x v="0"/>
    <n v="1"/>
    <n v="11"/>
    <d v="2021-07-16T00:00:00"/>
    <x v="3017"/>
    <n v="231420"/>
    <n v="17110"/>
    <x v="14"/>
    <s v="cashatdoorstep"/>
    <n v="214310"/>
    <n v="0.92606516290726815"/>
    <x v="0"/>
  </r>
  <r>
    <s v="ODR7907438097c"/>
    <s v="C331799L"/>
    <x v="373"/>
    <s v="P618968"/>
    <n v="11542"/>
    <n v="2"/>
    <n v="230840"/>
    <n v="0"/>
    <n v="230840"/>
    <n v="1"/>
    <x v="0"/>
    <n v="1"/>
    <n v="1"/>
    <d v="2021-08-26T00:00:00"/>
    <x v="3018"/>
    <n v="115420"/>
    <n v="7018"/>
    <x v="5"/>
    <s v="cod"/>
    <n v="216804"/>
    <n v="0.93919597989949744"/>
    <x v="0"/>
  </r>
  <r>
    <s v="ODR3390027032t"/>
    <s v="C361840L"/>
    <x v="221"/>
    <s v="P275609"/>
    <n v="22910"/>
    <n v="1"/>
    <n v="229100"/>
    <n v="0"/>
    <n v="229100"/>
    <n v="1"/>
    <x v="0"/>
    <n v="1"/>
    <n v="1"/>
    <d v="2021-07-02T00:00:00"/>
    <x v="3019"/>
    <n v="229100"/>
    <n v="17864"/>
    <x v="13"/>
    <s v="cod"/>
    <n v="211236"/>
    <n v="0.92202531645569619"/>
    <x v="0"/>
  </r>
  <r>
    <s v="ODR5724430200s"/>
    <s v="C467146L"/>
    <x v="82"/>
    <s v="P926714"/>
    <n v="22910"/>
    <n v="1"/>
    <n v="229100"/>
    <n v="0"/>
    <n v="229100"/>
    <n v="1"/>
    <x v="0"/>
    <n v="1"/>
    <n v="1"/>
    <d v="2021-11-09T00:00:00"/>
    <x v="3020"/>
    <n v="229100"/>
    <n v="19430"/>
    <x v="13"/>
    <s v="cod"/>
    <n v="209670"/>
    <n v="0.91518987341772151"/>
    <x v="0"/>
  </r>
  <r>
    <s v="ODR2394733190r"/>
    <s v="C812535L"/>
    <x v="116"/>
    <s v="P735219"/>
    <n v="22910"/>
    <n v="1"/>
    <n v="229100"/>
    <n v="0"/>
    <n v="229100"/>
    <n v="1"/>
    <x v="0"/>
    <n v="0"/>
    <n v="1"/>
    <d v="2022-03-04T00:00:00"/>
    <x v="3021"/>
    <n v="229100"/>
    <n v="16472"/>
    <x v="13"/>
    <s v="cod"/>
    <n v="212628"/>
    <n v="0.92810126582278485"/>
    <x v="0"/>
  </r>
  <r>
    <s v="ODR6650158614l"/>
    <s v="C536359L"/>
    <x v="260"/>
    <s v="P886503"/>
    <n v="22910"/>
    <n v="1"/>
    <n v="229100"/>
    <n v="0"/>
    <n v="229100"/>
    <n v="1"/>
    <x v="0"/>
    <n v="0"/>
    <n v="1"/>
    <d v="2022-04-22T00:00:00"/>
    <x v="3022"/>
    <n v="229100"/>
    <n v="19198"/>
    <x v="13"/>
    <s v="cod"/>
    <n v="209902"/>
    <n v="0.91620253164556964"/>
    <x v="0"/>
  </r>
  <r>
    <s v="ODR3659883347k"/>
    <s v="C640730L"/>
    <x v="62"/>
    <s v="P482294"/>
    <n v="22910"/>
    <n v="1"/>
    <n v="229100"/>
    <n v="0"/>
    <n v="229100"/>
    <n v="1"/>
    <x v="0"/>
    <n v="0"/>
    <n v="1"/>
    <d v="2022-06-12T00:00:00"/>
    <x v="3023"/>
    <n v="229100"/>
    <n v="18966"/>
    <x v="13"/>
    <s v="cod"/>
    <n v="210134"/>
    <n v="0.91721518987341777"/>
    <x v="0"/>
  </r>
  <r>
    <s v="ODR3589017856d"/>
    <s v="C814229L"/>
    <x v="99"/>
    <s v="P812958"/>
    <n v="22910"/>
    <n v="1"/>
    <n v="229100"/>
    <n v="0"/>
    <n v="229100"/>
    <n v="1"/>
    <x v="0"/>
    <n v="0"/>
    <n v="1"/>
    <d v="2021-07-13T00:00:00"/>
    <x v="3024"/>
    <n v="229100"/>
    <n v="17400"/>
    <x v="13"/>
    <s v="cod"/>
    <n v="211700"/>
    <n v="0.92405063291139244"/>
    <x v="0"/>
  </r>
  <r>
    <s v="ODR9835795248c"/>
    <s v="C389258L"/>
    <x v="398"/>
    <s v="P252431"/>
    <n v="22910"/>
    <n v="1"/>
    <n v="229100"/>
    <n v="0"/>
    <n v="229100"/>
    <n v="1"/>
    <x v="0"/>
    <n v="0"/>
    <n v="1"/>
    <d v="2021-09-07T00:00:00"/>
    <x v="3025"/>
    <n v="229100"/>
    <n v="17400"/>
    <x v="12"/>
    <s v="cod"/>
    <n v="211700"/>
    <n v="0.92405063291139244"/>
    <x v="0"/>
  </r>
  <r>
    <s v="ODR5359458917u"/>
    <s v="C189483L"/>
    <x v="237"/>
    <s v="P897301"/>
    <n v="22910"/>
    <n v="1"/>
    <n v="229100"/>
    <n v="0"/>
    <n v="229100"/>
    <n v="1"/>
    <x v="0"/>
    <n v="1"/>
    <n v="1"/>
    <d v="2021-07-22T00:00:00"/>
    <x v="3026"/>
    <n v="229100"/>
    <n v="19894"/>
    <x v="12"/>
    <s v="cod"/>
    <n v="209206"/>
    <n v="0.91316455696202536"/>
    <x v="0"/>
  </r>
  <r>
    <s v="ODR4233566564g"/>
    <s v="C445586L"/>
    <x v="284"/>
    <s v="P475695"/>
    <n v="22910"/>
    <n v="1"/>
    <n v="229100"/>
    <n v="0"/>
    <n v="229100"/>
    <n v="1"/>
    <x v="0"/>
    <n v="1"/>
    <n v="1"/>
    <d v="2021-11-24T00:00:00"/>
    <x v="2819"/>
    <n v="229100"/>
    <n v="17168"/>
    <x v="12"/>
    <s v="cod"/>
    <n v="211932"/>
    <n v="0.92506329113924046"/>
    <x v="0"/>
  </r>
  <r>
    <s v="ODR3316772626m"/>
    <s v="C225547L"/>
    <x v="267"/>
    <s v="P878986"/>
    <n v="22910"/>
    <n v="1"/>
    <n v="229100"/>
    <n v="0"/>
    <n v="229100"/>
    <n v="1"/>
    <x v="0"/>
    <n v="1"/>
    <n v="1"/>
    <d v="2022-01-19T00:00:00"/>
    <x v="3027"/>
    <n v="229100"/>
    <n v="17400"/>
    <x v="12"/>
    <s v="cod"/>
    <n v="211700"/>
    <n v="0.92405063291139244"/>
    <x v="0"/>
  </r>
  <r>
    <s v="ODR2091651506h"/>
    <s v="C896308L"/>
    <x v="75"/>
    <s v="P166403"/>
    <n v="22910"/>
    <n v="1"/>
    <n v="229100"/>
    <n v="0"/>
    <n v="229100"/>
    <n v="1"/>
    <x v="0"/>
    <n v="0"/>
    <n v="1"/>
    <d v="2021-07-20T00:00:00"/>
    <x v="3028"/>
    <n v="229100"/>
    <n v="19894"/>
    <x v="12"/>
    <s v="cod"/>
    <n v="209206"/>
    <n v="0.91316455696202536"/>
    <x v="0"/>
  </r>
  <r>
    <s v="ODR6530112749j"/>
    <s v="C617369L"/>
    <x v="256"/>
    <s v="P849717"/>
    <n v="7540"/>
    <n v="3"/>
    <n v="226200"/>
    <n v="0"/>
    <n v="226200"/>
    <n v="1"/>
    <x v="0"/>
    <n v="1"/>
    <n v="1"/>
    <d v="2021-09-09T00:00:00"/>
    <x v="3029"/>
    <n v="75400"/>
    <n v="4640"/>
    <x v="13"/>
    <s v="cod"/>
    <n v="212280"/>
    <n v="0.93846153846153846"/>
    <x v="0"/>
  </r>
  <r>
    <s v="ODR7612554050i"/>
    <s v="C740457L"/>
    <x v="142"/>
    <s v="P465690"/>
    <n v="22620"/>
    <n v="1"/>
    <n v="226200"/>
    <n v="0"/>
    <n v="226200"/>
    <n v="1"/>
    <x v="1"/>
    <n v="0"/>
    <n v="1"/>
    <d v="2021-07-11T00:00:00"/>
    <x v="3030"/>
    <n v="226200"/>
    <n v="15138"/>
    <x v="3"/>
    <s v="cod"/>
    <n v="211062"/>
    <n v="0.93307692307692303"/>
    <x v="0"/>
  </r>
  <r>
    <s v="ODR7151605891u"/>
    <s v="C915725L"/>
    <x v="242"/>
    <s v="P608125"/>
    <n v="22620"/>
    <n v="1"/>
    <n v="226200"/>
    <n v="0"/>
    <n v="226200"/>
    <n v="1"/>
    <x v="1"/>
    <n v="0"/>
    <n v="1"/>
    <d v="2021-08-05T00:00:00"/>
    <x v="3031"/>
    <n v="226200"/>
    <n v="19662"/>
    <x v="3"/>
    <s v="cod"/>
    <n v="206538"/>
    <n v="0.91307692307692312"/>
    <x v="0"/>
  </r>
  <r>
    <s v="ODR5540334363q"/>
    <s v="C119857L"/>
    <x v="133"/>
    <s v="P700382"/>
    <n v="21750"/>
    <n v="1"/>
    <n v="217500"/>
    <n v="0"/>
    <n v="217500"/>
    <n v="1"/>
    <x v="0"/>
    <n v="0"/>
    <n v="1"/>
    <d v="2022-03-21T00:00:00"/>
    <x v="3032"/>
    <n v="217500"/>
    <n v="16066"/>
    <x v="13"/>
    <s v="cod"/>
    <n v="201434"/>
    <n v="0.92613333333333336"/>
    <x v="0"/>
  </r>
  <r>
    <s v="ODR5818844354b"/>
    <s v="C735239L"/>
    <x v="60"/>
    <s v="P778245"/>
    <n v="21170"/>
    <n v="1"/>
    <n v="211700"/>
    <n v="0"/>
    <n v="211700"/>
    <n v="1"/>
    <x v="1"/>
    <n v="0"/>
    <n v="7"/>
    <d v="2021-08-28T00:00:00"/>
    <x v="3033"/>
    <n v="211700"/>
    <n v="14790"/>
    <x v="5"/>
    <s v="Easypay"/>
    <n v="196910"/>
    <n v="0.93013698630136987"/>
    <x v="0"/>
  </r>
  <r>
    <s v="ODR4118181253u"/>
    <s v="C877981L"/>
    <x v="323"/>
    <s v="P377021"/>
    <n v="20880"/>
    <n v="1"/>
    <n v="208800"/>
    <n v="0"/>
    <n v="208800"/>
    <n v="1"/>
    <x v="0"/>
    <n v="1"/>
    <n v="1"/>
    <d v="2021-09-24T00:00:00"/>
    <x v="3034"/>
    <n v="232000"/>
    <n v="14848"/>
    <x v="13"/>
    <s v="cod"/>
    <n v="193952"/>
    <n v="0.92888888888888888"/>
    <x v="0"/>
  </r>
  <r>
    <s v="ODR4081660501f"/>
    <s v="C247324L"/>
    <x v="235"/>
    <s v="P892177"/>
    <n v="20880"/>
    <n v="1"/>
    <n v="208800"/>
    <n v="0"/>
    <n v="208800"/>
    <n v="1"/>
    <x v="0"/>
    <n v="0"/>
    <n v="1"/>
    <d v="2021-09-25T00:00:00"/>
    <x v="3035"/>
    <n v="208800"/>
    <n v="18792"/>
    <x v="3"/>
    <s v="cod"/>
    <n v="190008"/>
    <n v="0.91"/>
    <x v="0"/>
  </r>
  <r>
    <s v="ODR3702095722h"/>
    <s v="C817349L"/>
    <x v="401"/>
    <s v="P494324"/>
    <n v="10440"/>
    <n v="2"/>
    <n v="208800"/>
    <n v="0"/>
    <n v="208800"/>
    <n v="1"/>
    <x v="0"/>
    <n v="0"/>
    <n v="1"/>
    <d v="2021-10-15T00:00:00"/>
    <x v="3036"/>
    <n v="104400"/>
    <n v="8236"/>
    <x v="12"/>
    <s v="cod"/>
    <n v="192328"/>
    <n v="0.9211111111111111"/>
    <x v="0"/>
  </r>
  <r>
    <s v="ODR5993422430r"/>
    <s v="C520904L"/>
    <x v="320"/>
    <s v="P208528"/>
    <n v="20590"/>
    <n v="1"/>
    <n v="205900"/>
    <n v="0"/>
    <n v="205900"/>
    <n v="1"/>
    <x v="0"/>
    <n v="0"/>
    <n v="1"/>
    <d v="2021-10-02T00:00:00"/>
    <x v="3037"/>
    <n v="205900"/>
    <n v="12354"/>
    <x v="0"/>
    <s v="cod"/>
    <n v="193546"/>
    <n v="0.94"/>
    <x v="0"/>
  </r>
  <r>
    <s v="ODR3662176173p"/>
    <s v="C649308L"/>
    <x v="119"/>
    <s v="P305622"/>
    <n v="20590"/>
    <n v="1"/>
    <n v="205900"/>
    <n v="0"/>
    <n v="205900"/>
    <n v="1"/>
    <x v="0"/>
    <n v="1"/>
    <n v="1"/>
    <d v="2021-11-05T00:00:00"/>
    <x v="3038"/>
    <n v="191400"/>
    <n v="14326"/>
    <x v="0"/>
    <s v="cod"/>
    <n v="191574"/>
    <n v="0.93042253521126761"/>
    <x v="0"/>
  </r>
  <r>
    <s v="ODR4328499446e"/>
    <s v="C670300L"/>
    <x v="110"/>
    <s v="P303627"/>
    <n v="20416"/>
    <n v="1"/>
    <n v="204160"/>
    <n v="0"/>
    <n v="204160"/>
    <n v="1"/>
    <x v="0"/>
    <n v="1"/>
    <n v="1"/>
    <d v="2021-08-05T00:00:00"/>
    <x v="3039"/>
    <n v="204160"/>
    <n v="17922"/>
    <x v="12"/>
    <s v="cod"/>
    <n v="186238"/>
    <n v="0.91221590909090911"/>
    <x v="0"/>
  </r>
  <r>
    <s v="ODR4161946120t"/>
    <s v="C796307L"/>
    <x v="344"/>
    <s v="P704808"/>
    <n v="20300"/>
    <n v="1"/>
    <n v="203000"/>
    <n v="0"/>
    <n v="203000"/>
    <n v="1"/>
    <x v="0"/>
    <n v="0"/>
    <n v="1"/>
    <d v="2021-11-23T00:00:00"/>
    <x v="2029"/>
    <n v="203000"/>
    <n v="12586"/>
    <x v="12"/>
    <s v="cod"/>
    <n v="190414"/>
    <n v="0.93799999999999994"/>
    <x v="0"/>
  </r>
  <r>
    <s v="ODR5318693292w"/>
    <s v="C328276L"/>
    <x v="321"/>
    <s v="P738924"/>
    <n v="20242"/>
    <n v="1"/>
    <n v="202420"/>
    <n v="0"/>
    <n v="202420"/>
    <n v="1"/>
    <x v="0"/>
    <n v="1"/>
    <n v="1"/>
    <d v="2021-12-15T00:00:00"/>
    <x v="1397"/>
    <n v="202420"/>
    <n v="15370"/>
    <x v="0"/>
    <s v="cod"/>
    <n v="187050"/>
    <n v="0.9240687679083095"/>
    <x v="0"/>
  </r>
  <r>
    <s v="ODR8798991003u"/>
    <s v="C883450L"/>
    <x v="345"/>
    <s v="P738924"/>
    <n v="20242"/>
    <n v="1"/>
    <n v="202420"/>
    <n v="0"/>
    <n v="202420"/>
    <n v="1"/>
    <x v="0"/>
    <n v="1"/>
    <n v="1"/>
    <d v="2021-11-06T00:00:00"/>
    <x v="1397"/>
    <n v="202420"/>
    <n v="15370"/>
    <x v="0"/>
    <s v="cod"/>
    <n v="187050"/>
    <n v="0.9240687679083095"/>
    <x v="0"/>
  </r>
  <r>
    <s v="ODR7916303985y"/>
    <s v="C941719L"/>
    <x v="346"/>
    <s v="P283634"/>
    <n v="20242"/>
    <n v="1"/>
    <n v="202420"/>
    <n v="0"/>
    <n v="202420"/>
    <n v="1"/>
    <x v="0"/>
    <n v="1"/>
    <n v="1"/>
    <d v="2021-10-12T00:00:00"/>
    <x v="3040"/>
    <n v="202420"/>
    <n v="14558"/>
    <x v="12"/>
    <s v="cod"/>
    <n v="187862"/>
    <n v="0.92808022922636102"/>
    <x v="0"/>
  </r>
  <r>
    <s v="ODR6279381768o"/>
    <s v="C617436L"/>
    <x v="339"/>
    <s v="P283634"/>
    <n v="20242"/>
    <n v="1"/>
    <n v="202420"/>
    <n v="0"/>
    <n v="202420"/>
    <n v="1"/>
    <x v="0"/>
    <n v="1"/>
    <n v="1"/>
    <d v="2021-11-12T00:00:00"/>
    <x v="3040"/>
    <n v="202420"/>
    <n v="14558"/>
    <x v="12"/>
    <s v="cod"/>
    <n v="187862"/>
    <n v="0.92808022922636102"/>
    <x v="0"/>
  </r>
  <r>
    <s v="ODR9439439742f"/>
    <s v="C625394L"/>
    <x v="322"/>
    <s v="P136346"/>
    <n v="20242"/>
    <n v="1"/>
    <n v="202420"/>
    <n v="0"/>
    <n v="202420"/>
    <n v="1"/>
    <x v="0"/>
    <n v="1"/>
    <n v="1"/>
    <d v="2021-11-26T00:00:00"/>
    <x v="3041"/>
    <n v="432100"/>
    <n v="37120"/>
    <x v="5"/>
    <s v="cod"/>
    <n v="165300"/>
    <n v="0.81661891117478513"/>
    <x v="0"/>
  </r>
  <r>
    <s v="ODR6181908266n"/>
    <s v="C551297L"/>
    <x v="302"/>
    <s v="P543601"/>
    <n v="20010"/>
    <n v="1"/>
    <n v="200100"/>
    <n v="0"/>
    <n v="200100"/>
    <n v="1"/>
    <x v="0"/>
    <n v="1"/>
    <n v="1"/>
    <d v="2022-06-14T00:00:00"/>
    <x v="3042"/>
    <n v="200100"/>
    <n v="12992"/>
    <x v="13"/>
    <s v="cod"/>
    <n v="187108"/>
    <n v="0.93507246376811592"/>
    <x v="0"/>
  </r>
  <r>
    <s v="ODR2615561752x"/>
    <s v="C661506L"/>
    <x v="95"/>
    <s v="P921628"/>
    <n v="19778"/>
    <n v="1"/>
    <n v="197780"/>
    <n v="0"/>
    <n v="197780"/>
    <n v="1"/>
    <x v="0"/>
    <n v="1"/>
    <n v="1"/>
    <d v="2022-02-27T00:00:00"/>
    <x v="3043"/>
    <n v="197780"/>
    <n v="15776"/>
    <x v="12"/>
    <s v="cod"/>
    <n v="182004"/>
    <n v="0.9202346041055719"/>
    <x v="0"/>
  </r>
  <r>
    <s v="ODR3252361826f"/>
    <s v="C281813L"/>
    <x v="210"/>
    <s v="P969410"/>
    <n v="19662"/>
    <n v="1"/>
    <n v="196620"/>
    <n v="0"/>
    <n v="196620"/>
    <n v="1"/>
    <x v="0"/>
    <n v="1"/>
    <n v="1"/>
    <d v="2021-08-23T00:00:00"/>
    <x v="3044"/>
    <n v="196620"/>
    <n v="12934"/>
    <x v="5"/>
    <s v="cod"/>
    <n v="183686"/>
    <n v="0.93421828908554572"/>
    <x v="0"/>
  </r>
  <r>
    <s v="ODR6820913456m"/>
    <s v="C955201L"/>
    <x v="255"/>
    <s v="P897665"/>
    <n v="19140"/>
    <n v="1"/>
    <n v="191400"/>
    <n v="0"/>
    <n v="191400"/>
    <n v="1"/>
    <x v="0"/>
    <n v="1"/>
    <n v="1"/>
    <d v="2022-03-27T00:00:00"/>
    <x v="3045"/>
    <n v="191400"/>
    <n v="16066"/>
    <x v="13"/>
    <s v="cod"/>
    <n v="175334"/>
    <n v="0.91606060606060602"/>
    <x v="0"/>
  </r>
  <r>
    <s v="ODR1935405055m"/>
    <s v="C193256L"/>
    <x v="307"/>
    <s v="P169446"/>
    <n v="19140"/>
    <n v="1"/>
    <n v="191400"/>
    <n v="0"/>
    <n v="191400"/>
    <n v="1"/>
    <x v="0"/>
    <n v="0"/>
    <n v="1"/>
    <d v="2022-05-06T00:00:00"/>
    <x v="3046"/>
    <n v="191400"/>
    <n v="13746"/>
    <x v="13"/>
    <s v="cod"/>
    <n v="177654"/>
    <n v="0.92818181818181822"/>
    <x v="0"/>
  </r>
  <r>
    <s v="ODR3843413857b"/>
    <s v="C297159L"/>
    <x v="74"/>
    <s v="P504503"/>
    <n v="6380"/>
    <n v="3"/>
    <n v="191400"/>
    <n v="0"/>
    <n v="191400"/>
    <n v="1"/>
    <x v="1"/>
    <n v="0"/>
    <n v="5"/>
    <d v="2022-04-13T00:00:00"/>
    <x v="3047"/>
    <n v="63800"/>
    <n v="4582"/>
    <x v="12"/>
    <s v="jazzwallet"/>
    <n v="177654"/>
    <n v="0.92818181818181822"/>
    <x v="0"/>
  </r>
  <r>
    <s v="ODR5907267819p"/>
    <s v="C817349L"/>
    <x v="270"/>
    <s v="P398112"/>
    <n v="9454"/>
    <n v="2"/>
    <n v="189080"/>
    <n v="0"/>
    <n v="189080"/>
    <n v="1"/>
    <x v="0"/>
    <n v="0"/>
    <n v="1"/>
    <d v="2021-10-15T00:00:00"/>
    <x v="3048"/>
    <n v="88160"/>
    <n v="6206"/>
    <x v="12"/>
    <s v="cod"/>
    <n v="176668"/>
    <n v="0.93435582822085894"/>
    <x v="0"/>
  </r>
  <r>
    <s v="ODR5279491278k"/>
    <s v="C914093L"/>
    <x v="57"/>
    <s v="P499494"/>
    <n v="18502"/>
    <n v="1"/>
    <n v="185020"/>
    <n v="0"/>
    <n v="185020"/>
    <n v="1"/>
    <x v="0"/>
    <n v="1"/>
    <n v="1"/>
    <d v="2021-07-04T00:00:00"/>
    <x v="3049"/>
    <n v="185020"/>
    <n v="11252"/>
    <x v="5"/>
    <s v="cod"/>
    <n v="173768"/>
    <n v="0.93918495297805638"/>
    <x v="0"/>
  </r>
  <r>
    <s v="ODR2359741087x"/>
    <s v="C284309L"/>
    <x v="98"/>
    <s v="P684181"/>
    <n v="17980"/>
    <n v="1"/>
    <n v="179800"/>
    <n v="0"/>
    <n v="179800"/>
    <n v="1"/>
    <x v="0"/>
    <n v="1"/>
    <n v="1"/>
    <d v="2022-03-17T00:00:00"/>
    <x v="3050"/>
    <n v="179800"/>
    <n v="11658"/>
    <x v="12"/>
    <s v="cod"/>
    <n v="168142"/>
    <n v="0.93516129032258066"/>
    <x v="0"/>
  </r>
  <r>
    <s v="ODR9148605424y"/>
    <s v="C412410L"/>
    <x v="155"/>
    <s v="P983797"/>
    <n v="17922"/>
    <n v="1"/>
    <n v="179220"/>
    <n v="0"/>
    <n v="179220"/>
    <n v="1"/>
    <x v="0"/>
    <n v="1"/>
    <n v="1"/>
    <d v="2021-07-28T00:00:00"/>
    <x v="3051"/>
    <n v="179220"/>
    <n v="14152"/>
    <x v="5"/>
    <s v="cod"/>
    <n v="165068"/>
    <n v="0.92103559870550167"/>
    <x v="0"/>
  </r>
  <r>
    <s v="ODR9885055296p"/>
    <s v="C212757L"/>
    <x v="324"/>
    <s v="P639388"/>
    <n v="17864"/>
    <n v="1"/>
    <n v="178640"/>
    <n v="0"/>
    <n v="178640"/>
    <n v="1"/>
    <x v="0"/>
    <n v="1"/>
    <n v="1"/>
    <d v="2021-10-01T00:00:00"/>
    <x v="3052"/>
    <n v="178640"/>
    <n v="12644"/>
    <x v="12"/>
    <s v="cod"/>
    <n v="165996"/>
    <n v="0.92922077922077917"/>
    <x v="0"/>
  </r>
  <r>
    <s v="ODR5919398533a"/>
    <s v="C230351L"/>
    <x v="198"/>
    <s v="P489854"/>
    <n v="17400"/>
    <n v="1"/>
    <n v="174000"/>
    <n v="0"/>
    <n v="174000"/>
    <n v="1"/>
    <x v="0"/>
    <n v="1"/>
    <n v="1"/>
    <d v="2021-09-28T00:00:00"/>
    <x v="1317"/>
    <n v="174000"/>
    <n v="13398"/>
    <x v="13"/>
    <s v="cod"/>
    <n v="160602"/>
    <n v="0.92300000000000004"/>
    <x v="0"/>
  </r>
  <r>
    <s v="ODR8330452063h"/>
    <s v="C525405L"/>
    <x v="375"/>
    <s v="P489854"/>
    <n v="17400"/>
    <n v="1"/>
    <n v="174000"/>
    <n v="0"/>
    <n v="174000"/>
    <n v="1"/>
    <x v="0"/>
    <n v="1"/>
    <n v="1"/>
    <d v="2021-07-24T00:00:00"/>
    <x v="1317"/>
    <n v="174000"/>
    <n v="13398"/>
    <x v="13"/>
    <s v="cod"/>
    <n v="160602"/>
    <n v="0.92300000000000004"/>
    <x v="0"/>
  </r>
  <r>
    <s v="ODR6791371842x"/>
    <s v="C474371L"/>
    <x v="398"/>
    <s v="P489854"/>
    <n v="17400"/>
    <n v="1"/>
    <n v="174000"/>
    <n v="0"/>
    <n v="174000"/>
    <n v="1"/>
    <x v="0"/>
    <n v="1"/>
    <n v="1"/>
    <d v="2021-09-16T00:00:00"/>
    <x v="1317"/>
    <n v="174000"/>
    <n v="13398"/>
    <x v="13"/>
    <s v="cod"/>
    <n v="160602"/>
    <n v="0.92300000000000004"/>
    <x v="0"/>
  </r>
  <r>
    <s v="ODR6984174122m"/>
    <s v="C956989L"/>
    <x v="155"/>
    <s v="P489854"/>
    <n v="17400"/>
    <n v="1"/>
    <n v="174000"/>
    <n v="0"/>
    <n v="174000"/>
    <n v="1"/>
    <x v="0"/>
    <n v="1"/>
    <n v="1"/>
    <d v="2021-11-17T00:00:00"/>
    <x v="1317"/>
    <n v="174000"/>
    <n v="13398"/>
    <x v="13"/>
    <s v="cod"/>
    <n v="160602"/>
    <n v="0.92300000000000004"/>
    <x v="0"/>
  </r>
  <r>
    <s v="ODR3513310782o"/>
    <s v="C241821L"/>
    <x v="279"/>
    <s v="P489854"/>
    <n v="17400"/>
    <n v="1"/>
    <n v="174000"/>
    <n v="0"/>
    <n v="174000"/>
    <n v="1"/>
    <x v="0"/>
    <n v="1"/>
    <n v="1"/>
    <d v="2021-09-26T00:00:00"/>
    <x v="1317"/>
    <n v="174000"/>
    <n v="13398"/>
    <x v="13"/>
    <s v="cod"/>
    <n v="160602"/>
    <n v="0.92300000000000004"/>
    <x v="0"/>
  </r>
  <r>
    <s v="ODR1243782475d"/>
    <s v="C487680L"/>
    <x v="181"/>
    <s v="P489854"/>
    <n v="17400"/>
    <n v="1"/>
    <n v="174000"/>
    <n v="0"/>
    <n v="174000"/>
    <n v="1"/>
    <x v="0"/>
    <n v="1"/>
    <n v="1"/>
    <d v="2021-09-25T00:00:00"/>
    <x v="1317"/>
    <n v="174000"/>
    <n v="13398"/>
    <x v="13"/>
    <s v="cod"/>
    <n v="160602"/>
    <n v="0.92300000000000004"/>
    <x v="0"/>
  </r>
  <r>
    <s v="ODR6593521971y"/>
    <s v="C135807L"/>
    <x v="240"/>
    <s v="P489854"/>
    <n v="17400"/>
    <n v="1"/>
    <n v="174000"/>
    <n v="0"/>
    <n v="174000"/>
    <n v="1"/>
    <x v="0"/>
    <n v="1"/>
    <n v="1"/>
    <d v="2021-10-06T00:00:00"/>
    <x v="1317"/>
    <n v="174000"/>
    <n v="13398"/>
    <x v="13"/>
    <s v="cod"/>
    <n v="160602"/>
    <n v="0.92300000000000004"/>
    <x v="0"/>
  </r>
  <r>
    <s v="ODR5085467618n"/>
    <s v="C803189L"/>
    <x v="9"/>
    <s v="P120586"/>
    <n v="17400"/>
    <n v="1"/>
    <n v="174000"/>
    <n v="0"/>
    <n v="174000"/>
    <n v="1"/>
    <x v="0"/>
    <n v="1"/>
    <n v="1"/>
    <d v="2021-11-03T00:00:00"/>
    <x v="3053"/>
    <n v="174000"/>
    <n v="14442"/>
    <x v="13"/>
    <s v="cod"/>
    <n v="159558"/>
    <n v="0.91700000000000004"/>
    <x v="0"/>
  </r>
  <r>
    <s v="ODR1250177625p"/>
    <s v="C503615L"/>
    <x v="33"/>
    <s v="P120586"/>
    <n v="17400"/>
    <n v="1"/>
    <n v="174000"/>
    <n v="0"/>
    <n v="174000"/>
    <n v="1"/>
    <x v="0"/>
    <n v="1"/>
    <n v="1"/>
    <d v="2021-07-15T00:00:00"/>
    <x v="3053"/>
    <n v="174000"/>
    <n v="14442"/>
    <x v="13"/>
    <s v="cod"/>
    <n v="159558"/>
    <n v="0.91700000000000004"/>
    <x v="0"/>
  </r>
  <r>
    <s v="ODR7186278623w"/>
    <s v="C433401L"/>
    <x v="145"/>
    <s v="P481467"/>
    <n v="17400"/>
    <n v="1"/>
    <n v="174000"/>
    <n v="0"/>
    <n v="174000"/>
    <n v="1"/>
    <x v="0"/>
    <n v="1"/>
    <n v="1"/>
    <d v="2021-08-22T00:00:00"/>
    <x v="3054"/>
    <n v="174000"/>
    <n v="12876"/>
    <x v="12"/>
    <s v="cod"/>
    <n v="161124"/>
    <n v="0.92600000000000005"/>
    <x v="0"/>
  </r>
  <r>
    <s v="ODR5929110839i"/>
    <s v="C165068L"/>
    <x v="125"/>
    <s v="P712322"/>
    <n v="17400"/>
    <n v="1"/>
    <n v="174000"/>
    <n v="0"/>
    <n v="174000"/>
    <n v="1"/>
    <x v="1"/>
    <n v="0"/>
    <n v="4"/>
    <d v="2021-09-10T00:00:00"/>
    <x v="3055"/>
    <n v="162980"/>
    <n v="13166"/>
    <x v="12"/>
    <s v="Payaxis"/>
    <n v="160834"/>
    <n v="0.92433333333333334"/>
    <x v="0"/>
  </r>
  <r>
    <s v="ODR7315588556p"/>
    <s v="C721956L"/>
    <x v="46"/>
    <s v="P533401"/>
    <n v="17400"/>
    <n v="1"/>
    <n v="174000"/>
    <n v="0"/>
    <n v="174000"/>
    <n v="1"/>
    <x v="0"/>
    <n v="1"/>
    <n v="1"/>
    <d v="2021-09-18T00:00:00"/>
    <x v="3056"/>
    <n v="174000"/>
    <n v="14964"/>
    <x v="12"/>
    <s v="cod"/>
    <n v="159036"/>
    <n v="0.91400000000000003"/>
    <x v="0"/>
  </r>
  <r>
    <s v="ODR1574963843t"/>
    <s v="C959097L"/>
    <x v="219"/>
    <s v="P476204"/>
    <n v="17400"/>
    <n v="1"/>
    <n v="174000"/>
    <n v="0"/>
    <n v="174000"/>
    <n v="1"/>
    <x v="0"/>
    <n v="1"/>
    <n v="4"/>
    <d v="2021-08-16T00:00:00"/>
    <x v="3057"/>
    <n v="174000"/>
    <n v="14094"/>
    <x v="12"/>
    <s v="Payaxis"/>
    <n v="159906"/>
    <n v="0.91900000000000004"/>
    <x v="0"/>
  </r>
  <r>
    <s v="ODR9238217793g"/>
    <s v="C176792L"/>
    <x v="82"/>
    <s v="P148962"/>
    <n v="17400"/>
    <n v="1"/>
    <n v="174000"/>
    <n v="0"/>
    <n v="174000"/>
    <n v="1"/>
    <x v="0"/>
    <n v="1"/>
    <n v="1"/>
    <d v="2021-07-01T00:00:00"/>
    <x v="3058"/>
    <n v="174000"/>
    <n v="13746"/>
    <x v="12"/>
    <s v="cod"/>
    <n v="160254"/>
    <n v="0.92100000000000004"/>
    <x v="0"/>
  </r>
  <r>
    <s v="ODR1160502066z"/>
    <s v="C995184L"/>
    <x v="191"/>
    <s v="P815940"/>
    <n v="17400"/>
    <n v="1"/>
    <n v="174000"/>
    <n v="0"/>
    <n v="174000"/>
    <n v="1"/>
    <x v="0"/>
    <n v="1"/>
    <n v="1"/>
    <d v="2022-03-14T00:00:00"/>
    <x v="3059"/>
    <n v="174000"/>
    <n v="14616"/>
    <x v="12"/>
    <s v="cod"/>
    <n v="159384"/>
    <n v="0.91600000000000004"/>
    <x v="0"/>
  </r>
  <r>
    <s v="ODR6515848971r"/>
    <s v="C859598L"/>
    <x v="102"/>
    <s v="P164624"/>
    <n v="17400"/>
    <n v="1"/>
    <n v="174000"/>
    <n v="0"/>
    <n v="174000"/>
    <n v="1"/>
    <x v="0"/>
    <n v="0"/>
    <n v="1"/>
    <d v="2022-03-02T00:00:00"/>
    <x v="3060"/>
    <n v="174000"/>
    <n v="12006"/>
    <x v="12"/>
    <s v="cod"/>
    <n v="161994"/>
    <n v="0.93100000000000005"/>
    <x v="0"/>
  </r>
  <r>
    <s v="ODR1327956129z"/>
    <s v="C959097L"/>
    <x v="150"/>
    <s v="P382334"/>
    <n v="17400"/>
    <n v="1"/>
    <n v="174000"/>
    <n v="0"/>
    <n v="174000"/>
    <n v="1"/>
    <x v="0"/>
    <n v="1"/>
    <n v="4"/>
    <d v="2021-08-16T00:00:00"/>
    <x v="3061"/>
    <n v="174000"/>
    <n v="12006"/>
    <x v="12"/>
    <s v="Payaxis"/>
    <n v="161994"/>
    <n v="0.93100000000000005"/>
    <x v="0"/>
  </r>
  <r>
    <s v="ODR9274808265j"/>
    <s v="C653993L"/>
    <x v="217"/>
    <s v="P884332"/>
    <n v="17400"/>
    <n v="1"/>
    <n v="174000"/>
    <n v="0"/>
    <n v="174000"/>
    <n v="1"/>
    <x v="0"/>
    <n v="1"/>
    <n v="1"/>
    <d v="2022-05-01T00:00:00"/>
    <x v="3062"/>
    <n v="165300"/>
    <n v="12702"/>
    <x v="12"/>
    <s v="cod"/>
    <n v="161298"/>
    <n v="0.92700000000000005"/>
    <x v="0"/>
  </r>
  <r>
    <s v="ODR3324766813r"/>
    <s v="C795919L"/>
    <x v="11"/>
    <s v="P727045"/>
    <n v="17400"/>
    <n v="1"/>
    <n v="174000"/>
    <n v="0"/>
    <n v="174000"/>
    <n v="1"/>
    <x v="0"/>
    <n v="1"/>
    <n v="1"/>
    <d v="2022-05-08T00:00:00"/>
    <x v="3063"/>
    <n v="162980"/>
    <n v="14152"/>
    <x v="12"/>
    <s v="cod"/>
    <n v="159848"/>
    <n v="0.91866666666666663"/>
    <x v="0"/>
  </r>
  <r>
    <s v="ODR8095892412q"/>
    <s v="C663429L"/>
    <x v="28"/>
    <s v="P475430"/>
    <n v="17400"/>
    <n v="1"/>
    <n v="174000"/>
    <n v="0"/>
    <n v="174000"/>
    <n v="1"/>
    <x v="0"/>
    <n v="1"/>
    <n v="1"/>
    <d v="2022-07-20T00:00:00"/>
    <x v="3064"/>
    <n v="165300"/>
    <n v="13514"/>
    <x v="12"/>
    <s v="cod"/>
    <n v="160486"/>
    <n v="0.92233333333333334"/>
    <x v="0"/>
  </r>
  <r>
    <s v="ODR7872216724f"/>
    <s v="C869608L"/>
    <x v="263"/>
    <s v="P357591"/>
    <n v="17400"/>
    <n v="1"/>
    <n v="174000"/>
    <n v="0"/>
    <n v="174000"/>
    <n v="1"/>
    <x v="0"/>
    <n v="1"/>
    <n v="1"/>
    <d v="2022-05-27T00:00:00"/>
    <x v="3065"/>
    <n v="174000"/>
    <n v="12180"/>
    <x v="12"/>
    <s v="cod"/>
    <n v="161820"/>
    <n v="0.93"/>
    <x v="0"/>
  </r>
  <r>
    <s v="ODR6432066085e"/>
    <s v="C931525L"/>
    <x v="212"/>
    <s v="P114044"/>
    <n v="17342"/>
    <n v="1"/>
    <n v="173420"/>
    <n v="0"/>
    <n v="173420"/>
    <n v="1"/>
    <x v="0"/>
    <n v="0"/>
    <n v="1"/>
    <d v="2021-07-13T00:00:00"/>
    <x v="3066"/>
    <n v="173420"/>
    <n v="11078"/>
    <x v="12"/>
    <s v="cod"/>
    <n v="162342"/>
    <n v="0.93612040133779262"/>
    <x v="0"/>
  </r>
  <r>
    <s v="ODR3610823359t"/>
    <s v="C613601L"/>
    <x v="316"/>
    <s v="P966870"/>
    <n v="17342"/>
    <n v="1"/>
    <n v="173420"/>
    <n v="0"/>
    <n v="173420"/>
    <n v="1"/>
    <x v="0"/>
    <n v="1"/>
    <n v="1"/>
    <d v="2021-07-02T00:00:00"/>
    <x v="3067"/>
    <n v="173420"/>
    <n v="12122"/>
    <x v="5"/>
    <s v="cod"/>
    <n v="161298"/>
    <n v="0.93010033444816054"/>
    <x v="0"/>
  </r>
  <r>
    <s v="ODR8549058818m"/>
    <s v="C575152L"/>
    <x v="317"/>
    <s v="P966870"/>
    <n v="17342"/>
    <n v="1"/>
    <n v="173420"/>
    <n v="0"/>
    <n v="173420"/>
    <n v="1"/>
    <x v="0"/>
    <n v="1"/>
    <n v="1"/>
    <d v="2021-09-10T00:00:00"/>
    <x v="3067"/>
    <n v="173420"/>
    <n v="12122"/>
    <x v="5"/>
    <s v="cod"/>
    <n v="161298"/>
    <n v="0.93010033444816054"/>
    <x v="0"/>
  </r>
  <r>
    <s v="ODR2968507230u"/>
    <s v="C221318L"/>
    <x v="377"/>
    <s v="P966870"/>
    <n v="17342"/>
    <n v="1"/>
    <n v="173420"/>
    <n v="0"/>
    <n v="173420"/>
    <n v="1"/>
    <x v="1"/>
    <n v="0"/>
    <n v="8"/>
    <d v="2021-08-01T00:00:00"/>
    <x v="3067"/>
    <n v="173420"/>
    <n v="12122"/>
    <x v="5"/>
    <s v="ublcreditcard"/>
    <n v="161298"/>
    <n v="0.93010033444816054"/>
    <x v="0"/>
  </r>
  <r>
    <s v="ODR6085290809m"/>
    <s v="C995967L"/>
    <x v="144"/>
    <s v="P594027"/>
    <n v="17342"/>
    <n v="1"/>
    <n v="173420"/>
    <n v="0"/>
    <n v="173420"/>
    <n v="1"/>
    <x v="0"/>
    <n v="0"/>
    <n v="1"/>
    <d v="2021-07-24T00:00:00"/>
    <x v="3068"/>
    <n v="173420"/>
    <n v="10904"/>
    <x v="5"/>
    <s v="cod"/>
    <n v="162516"/>
    <n v="0.93712374581939795"/>
    <x v="0"/>
  </r>
  <r>
    <s v="ODR9659542791x"/>
    <s v="C370725L"/>
    <x v="406"/>
    <s v="P513373"/>
    <n v="17110"/>
    <n v="1"/>
    <n v="171100"/>
    <n v="0"/>
    <n v="171100"/>
    <n v="1"/>
    <x v="0"/>
    <n v="1"/>
    <n v="1"/>
    <d v="2021-09-09T00:00:00"/>
    <x v="3069"/>
    <n v="171100"/>
    <n v="12818"/>
    <x v="13"/>
    <s v="cod"/>
    <n v="158282"/>
    <n v="0.92508474576271182"/>
    <x v="0"/>
  </r>
  <r>
    <s v="ODR4186352804r"/>
    <s v="C815290L"/>
    <x v="179"/>
    <s v="P734913"/>
    <n v="17110"/>
    <n v="1"/>
    <n v="171100"/>
    <n v="0"/>
    <n v="171100"/>
    <n v="1"/>
    <x v="0"/>
    <n v="1"/>
    <n v="1"/>
    <d v="2021-09-28T00:00:00"/>
    <x v="3070"/>
    <n v="171100"/>
    <n v="11078"/>
    <x v="13"/>
    <s v="cod"/>
    <n v="160022"/>
    <n v="0.93525423728813561"/>
    <x v="0"/>
  </r>
  <r>
    <s v="ODR3921924712z"/>
    <s v="C455011L"/>
    <x v="24"/>
    <s v="P259018"/>
    <n v="17110"/>
    <n v="1"/>
    <n v="171100"/>
    <n v="0"/>
    <n v="171100"/>
    <n v="1"/>
    <x v="0"/>
    <n v="1"/>
    <n v="1"/>
    <d v="2022-07-20T00:00:00"/>
    <x v="3071"/>
    <n v="171100"/>
    <n v="11774"/>
    <x v="0"/>
    <s v="cod"/>
    <n v="159326"/>
    <n v="0.93118644067796608"/>
    <x v="0"/>
  </r>
  <r>
    <s v="ODR6080252838l"/>
    <s v="C695771L"/>
    <x v="260"/>
    <s v="P395669"/>
    <n v="17110"/>
    <n v="1"/>
    <n v="171100"/>
    <n v="0"/>
    <n v="171100"/>
    <n v="1"/>
    <x v="0"/>
    <n v="1"/>
    <n v="1"/>
    <d v="2022-04-05T00:00:00"/>
    <x v="3072"/>
    <n v="171100"/>
    <n v="10556"/>
    <x v="12"/>
    <s v="cod"/>
    <n v="160544"/>
    <n v="0.93830508474576269"/>
    <x v="0"/>
  </r>
  <r>
    <s v="ODR6898304258b"/>
    <s v="C738655L"/>
    <x v="151"/>
    <s v="P643146"/>
    <n v="17052"/>
    <n v="1"/>
    <n v="170520"/>
    <n v="0"/>
    <n v="170520"/>
    <n v="1"/>
    <x v="1"/>
    <n v="0"/>
    <n v="7"/>
    <d v="2022-04-15T00:00:00"/>
    <x v="3073"/>
    <n v="170520"/>
    <n v="11716"/>
    <x v="12"/>
    <s v="Easypay"/>
    <n v="158804"/>
    <n v="0.93129251700680271"/>
    <x v="0"/>
  </r>
  <r>
    <s v="ODR9603690300e"/>
    <s v="C462580L"/>
    <x v="204"/>
    <s v="P601424"/>
    <n v="16820"/>
    <n v="1"/>
    <n v="168200"/>
    <n v="0"/>
    <n v="168200"/>
    <n v="1"/>
    <x v="0"/>
    <n v="1"/>
    <n v="1"/>
    <d v="2021-10-22T00:00:00"/>
    <x v="2437"/>
    <n v="168200"/>
    <n v="12934"/>
    <x v="14"/>
    <s v="cod"/>
    <n v="155266"/>
    <n v="0.9231034482758621"/>
    <x v="0"/>
  </r>
  <r>
    <s v="ODR3833531419v"/>
    <s v="C830695L"/>
    <x v="242"/>
    <s v="P564600"/>
    <n v="16298"/>
    <n v="1"/>
    <n v="162980"/>
    <n v="0"/>
    <n v="162980"/>
    <n v="1"/>
    <x v="0"/>
    <n v="1"/>
    <n v="1"/>
    <d v="2021-08-20T00:00:00"/>
    <x v="3074"/>
    <n v="162980"/>
    <n v="13688"/>
    <x v="12"/>
    <s v="cod"/>
    <n v="149292"/>
    <n v="0.91601423487544487"/>
    <x v="0"/>
  </r>
  <r>
    <s v="ODR8655551979j"/>
    <s v="C138865L"/>
    <x v="215"/>
    <s v="P904871"/>
    <n v="16240"/>
    <n v="1"/>
    <n v="162400"/>
    <n v="0"/>
    <n v="162400"/>
    <n v="1"/>
    <x v="0"/>
    <n v="1"/>
    <n v="1"/>
    <d v="2022-01-04T00:00:00"/>
    <x v="3075"/>
    <n v="162400"/>
    <n v="12644"/>
    <x v="13"/>
    <s v="cod"/>
    <n v="149756"/>
    <n v="0.92214285714285715"/>
    <x v="0"/>
  </r>
  <r>
    <s v="ODR1313092962k"/>
    <s v="C555245L"/>
    <x v="370"/>
    <s v="P310205"/>
    <n v="16182"/>
    <n v="1"/>
    <n v="161820"/>
    <n v="0"/>
    <n v="161820"/>
    <n v="1"/>
    <x v="0"/>
    <n v="1"/>
    <n v="1"/>
    <d v="2021-08-06T00:00:00"/>
    <x v="3076"/>
    <n v="161820"/>
    <n v="12412"/>
    <x v="5"/>
    <s v="cod"/>
    <n v="149408"/>
    <n v="0.92329749103942649"/>
    <x v="0"/>
  </r>
  <r>
    <s v="ODR6349409504o"/>
    <s v="C534529L"/>
    <x v="367"/>
    <s v="P522671"/>
    <n v="16182"/>
    <n v="1"/>
    <n v="161820"/>
    <n v="0"/>
    <n v="161820"/>
    <n v="1"/>
    <x v="0"/>
    <n v="1"/>
    <n v="1"/>
    <d v="2021-08-28T00:00:00"/>
    <x v="2943"/>
    <n v="161820"/>
    <n v="9686"/>
    <x v="5"/>
    <s v="cod"/>
    <n v="152134"/>
    <n v="0.94014336917562724"/>
    <x v="0"/>
  </r>
  <r>
    <s v="ODR5859328506m"/>
    <s v="C746995L"/>
    <x v="384"/>
    <s v="P522671"/>
    <n v="16182"/>
    <n v="1"/>
    <n v="161820"/>
    <n v="0"/>
    <n v="161820"/>
    <n v="1"/>
    <x v="0"/>
    <n v="1"/>
    <n v="1"/>
    <d v="2021-07-25T00:00:00"/>
    <x v="2943"/>
    <n v="161820"/>
    <n v="9686"/>
    <x v="5"/>
    <s v="cod"/>
    <n v="152134"/>
    <n v="0.94014336917562724"/>
    <x v="0"/>
  </r>
  <r>
    <s v="ODR3225717216w"/>
    <s v="C975259L"/>
    <x v="310"/>
    <s v="P522671"/>
    <n v="16182"/>
    <n v="1"/>
    <n v="161820"/>
    <n v="0"/>
    <n v="161820"/>
    <n v="1"/>
    <x v="0"/>
    <n v="1"/>
    <n v="1"/>
    <d v="2021-09-22T00:00:00"/>
    <x v="2943"/>
    <n v="161820"/>
    <n v="9686"/>
    <x v="5"/>
    <s v="cod"/>
    <n v="152134"/>
    <n v="0.94014336917562724"/>
    <x v="0"/>
  </r>
  <r>
    <s v="ODR6437114642v"/>
    <s v="C504943L"/>
    <x v="340"/>
    <s v="P572848"/>
    <n v="15950"/>
    <n v="1"/>
    <n v="159500"/>
    <n v="0"/>
    <n v="159500"/>
    <n v="1"/>
    <x v="0"/>
    <n v="1"/>
    <n v="1"/>
    <d v="2022-02-23T00:00:00"/>
    <x v="3077"/>
    <n v="111940"/>
    <n v="6902"/>
    <x v="12"/>
    <s v="cod"/>
    <n v="152598"/>
    <n v="0.95672727272727276"/>
    <x v="0"/>
  </r>
  <r>
    <s v="ODR8437557999n"/>
    <s v="C188576L"/>
    <x v="230"/>
    <s v="P849857"/>
    <n v="15660"/>
    <n v="1"/>
    <n v="156600"/>
    <n v="0"/>
    <n v="156600"/>
    <n v="1"/>
    <x v="0"/>
    <n v="0"/>
    <n v="1"/>
    <d v="2021-09-09T00:00:00"/>
    <x v="3078"/>
    <n v="156600"/>
    <n v="12354"/>
    <x v="12"/>
    <s v="cod"/>
    <n v="144246"/>
    <n v="0.9211111111111111"/>
    <x v="0"/>
  </r>
  <r>
    <s v="ODR8996398683s"/>
    <s v="C219848L"/>
    <x v="245"/>
    <s v="P826694"/>
    <n v="15370"/>
    <n v="1"/>
    <n v="153700"/>
    <n v="0"/>
    <n v="153700"/>
    <n v="1"/>
    <x v="0"/>
    <n v="1"/>
    <n v="1"/>
    <d v="2021-11-02T00:00:00"/>
    <x v="3079"/>
    <n v="153700"/>
    <n v="11832"/>
    <x v="13"/>
    <s v="cod"/>
    <n v="141868"/>
    <n v="0.92301886792452825"/>
    <x v="0"/>
  </r>
  <r>
    <s v="ODR2128119776a"/>
    <s v="C765319L"/>
    <x v="247"/>
    <s v="P826694"/>
    <n v="15370"/>
    <n v="1"/>
    <n v="153700"/>
    <n v="0"/>
    <n v="153700"/>
    <n v="1"/>
    <x v="0"/>
    <n v="1"/>
    <n v="1"/>
    <d v="2022-03-15T00:00:00"/>
    <x v="3079"/>
    <n v="153700"/>
    <n v="11832"/>
    <x v="13"/>
    <s v="cod"/>
    <n v="141868"/>
    <n v="0.92301886792452825"/>
    <x v="0"/>
  </r>
  <r>
    <s v="ODR4533312884x"/>
    <s v="C130061L"/>
    <x v="368"/>
    <s v="P361675"/>
    <n v="15080"/>
    <n v="1"/>
    <n v="150800"/>
    <n v="0"/>
    <n v="150800"/>
    <n v="1"/>
    <x v="0"/>
    <n v="1"/>
    <n v="1"/>
    <d v="2022-04-08T00:00:00"/>
    <x v="3080"/>
    <n v="105560"/>
    <n v="8932"/>
    <x v="12"/>
    <s v="cod"/>
    <n v="141868"/>
    <n v="0.9407692307692308"/>
    <x v="0"/>
  </r>
  <r>
    <s v="ODR1301458103h"/>
    <s v="C433401L"/>
    <x v="316"/>
    <s v="P564520"/>
    <n v="14674"/>
    <n v="1"/>
    <n v="146740"/>
    <n v="0"/>
    <n v="146740"/>
    <n v="1"/>
    <x v="0"/>
    <n v="1"/>
    <n v="1"/>
    <d v="2021-08-22T00:00:00"/>
    <x v="3081"/>
    <n v="146740"/>
    <n v="9976"/>
    <x v="12"/>
    <s v="cod"/>
    <n v="136764"/>
    <n v="0.93201581027667979"/>
    <x v="0"/>
  </r>
  <r>
    <s v="ODR8774417038l"/>
    <s v="C951682L"/>
    <x v="204"/>
    <s v="P698577"/>
    <n v="14500"/>
    <n v="1"/>
    <n v="145000"/>
    <n v="0"/>
    <n v="145000"/>
    <n v="1"/>
    <x v="0"/>
    <n v="0"/>
    <n v="1"/>
    <d v="2021-07-27T00:00:00"/>
    <x v="3082"/>
    <n v="145000"/>
    <n v="9396"/>
    <x v="13"/>
    <s v="cod"/>
    <n v="135604"/>
    <n v="0.93520000000000003"/>
    <x v="0"/>
  </r>
  <r>
    <s v="ODR9154379403y"/>
    <s v="C119857L"/>
    <x v="348"/>
    <s v="P395278"/>
    <n v="14500"/>
    <n v="1"/>
    <n v="145000"/>
    <n v="0"/>
    <n v="145000"/>
    <n v="1"/>
    <x v="0"/>
    <n v="1"/>
    <n v="1"/>
    <d v="2022-03-21T00:00:00"/>
    <x v="3083"/>
    <n v="145000"/>
    <n v="10556"/>
    <x v="13"/>
    <s v="cod"/>
    <n v="134444"/>
    <n v="0.92720000000000002"/>
    <x v="0"/>
  </r>
  <r>
    <s v="ODR4260017459j"/>
    <s v="C761708L"/>
    <x v="100"/>
    <s v="P395278"/>
    <n v="14500"/>
    <n v="1"/>
    <n v="145000"/>
    <n v="0"/>
    <n v="145000"/>
    <n v="1"/>
    <x v="0"/>
    <n v="0"/>
    <n v="1"/>
    <d v="2022-07-19T00:00:00"/>
    <x v="3083"/>
    <n v="145000"/>
    <n v="10556"/>
    <x v="13"/>
    <s v="cod"/>
    <n v="134444"/>
    <n v="0.92720000000000002"/>
    <x v="0"/>
  </r>
  <r>
    <s v="ODR6519082447l"/>
    <s v="C481253L"/>
    <x v="159"/>
    <s v="P753708"/>
    <n v="14500"/>
    <n v="1"/>
    <n v="145000"/>
    <n v="0"/>
    <n v="145000"/>
    <n v="1"/>
    <x v="0"/>
    <n v="1"/>
    <n v="1"/>
    <d v="2021-07-26T00:00:00"/>
    <x v="3084"/>
    <n v="145000"/>
    <n v="11600"/>
    <x v="12"/>
    <s v="cod"/>
    <n v="133400"/>
    <n v="0.92"/>
    <x v="0"/>
  </r>
  <r>
    <s v="ODR3189037125r"/>
    <s v="C519112L"/>
    <x v="51"/>
    <s v="P243932"/>
    <n v="14500"/>
    <n v="1"/>
    <n v="145000"/>
    <n v="0"/>
    <n v="145000"/>
    <n v="1"/>
    <x v="1"/>
    <n v="0"/>
    <n v="1"/>
    <d v="2022-06-24T00:00:00"/>
    <x v="3085"/>
    <n v="145000"/>
    <n v="12586"/>
    <x v="12"/>
    <s v="cod"/>
    <n v="132414"/>
    <n v="0.91320000000000001"/>
    <x v="0"/>
  </r>
  <r>
    <s v="ODR4014617895p"/>
    <s v="C857818L"/>
    <x v="364"/>
    <s v="P591213"/>
    <n v="14500"/>
    <n v="1"/>
    <n v="145000"/>
    <n v="0"/>
    <n v="145000"/>
    <n v="1"/>
    <x v="0"/>
    <n v="1"/>
    <n v="1"/>
    <d v="2021-09-20T00:00:00"/>
    <x v="2969"/>
    <n v="145000"/>
    <n v="11600"/>
    <x v="5"/>
    <s v="cod"/>
    <n v="133400"/>
    <n v="0.92"/>
    <x v="0"/>
  </r>
  <r>
    <s v="ODR8271634896j"/>
    <s v="C629286L"/>
    <x v="382"/>
    <s v="P574221"/>
    <n v="14442"/>
    <n v="1"/>
    <n v="144420"/>
    <n v="0"/>
    <n v="144420"/>
    <n v="1"/>
    <x v="0"/>
    <n v="1"/>
    <n v="1"/>
    <d v="2021-09-14T00:00:00"/>
    <x v="2971"/>
    <n v="144420"/>
    <n v="10962"/>
    <x v="5"/>
    <s v="cod"/>
    <n v="133458"/>
    <n v="0.92409638554216866"/>
    <x v="0"/>
  </r>
  <r>
    <s v="ODR8903044048z"/>
    <s v="C207960L"/>
    <x v="402"/>
    <s v="P301836"/>
    <n v="14442"/>
    <n v="1"/>
    <n v="144420"/>
    <n v="0"/>
    <n v="144420"/>
    <n v="1"/>
    <x v="0"/>
    <n v="1"/>
    <n v="1"/>
    <d v="2021-08-25T00:00:00"/>
    <x v="3086"/>
    <n v="144420"/>
    <n v="8932"/>
    <x v="5"/>
    <s v="cod"/>
    <n v="135488"/>
    <n v="0.93815261044176712"/>
    <x v="0"/>
  </r>
  <r>
    <s v="ODR6065310625r"/>
    <s v="C809770L"/>
    <x v="229"/>
    <s v="P574221"/>
    <n v="14442"/>
    <n v="1"/>
    <n v="144420"/>
    <n v="0"/>
    <n v="144420"/>
    <n v="1"/>
    <x v="0"/>
    <n v="1"/>
    <n v="1"/>
    <d v="2021-08-21T00:00:00"/>
    <x v="2971"/>
    <n v="144420"/>
    <n v="10962"/>
    <x v="5"/>
    <s v="cod"/>
    <n v="133458"/>
    <n v="0.92409638554216866"/>
    <x v="0"/>
  </r>
  <r>
    <s v="ODR1776751244g"/>
    <s v="C357709L"/>
    <x v="235"/>
    <s v="P766401"/>
    <n v="14442"/>
    <n v="1"/>
    <n v="144420"/>
    <n v="0"/>
    <n v="144420"/>
    <n v="1"/>
    <x v="0"/>
    <n v="1"/>
    <n v="1"/>
    <d v="2021-09-26T00:00:00"/>
    <x v="3087"/>
    <n v="144420"/>
    <n v="8758"/>
    <x v="5"/>
    <s v="cod"/>
    <n v="135662"/>
    <n v="0.93935742971887548"/>
    <x v="0"/>
  </r>
  <r>
    <s v="ODR2412044842k"/>
    <s v="C269732L"/>
    <x v="236"/>
    <s v="P766401"/>
    <n v="14442"/>
    <n v="1"/>
    <n v="144420"/>
    <n v="0"/>
    <n v="144420"/>
    <n v="1"/>
    <x v="0"/>
    <n v="1"/>
    <n v="1"/>
    <d v="2021-09-23T00:00:00"/>
    <x v="3087"/>
    <n v="144420"/>
    <n v="8758"/>
    <x v="5"/>
    <s v="cod"/>
    <n v="135662"/>
    <n v="0.93935742971887548"/>
    <x v="0"/>
  </r>
  <r>
    <s v="ODR6760269856b"/>
    <s v="C761571L"/>
    <x v="242"/>
    <s v="P374460"/>
    <n v="14442"/>
    <n v="1"/>
    <n v="144420"/>
    <n v="0"/>
    <n v="144420"/>
    <n v="1"/>
    <x v="0"/>
    <n v="1"/>
    <n v="1"/>
    <d v="2021-08-11T00:00:00"/>
    <x v="2972"/>
    <n v="144420"/>
    <n v="9628"/>
    <x v="5"/>
    <s v="cod"/>
    <n v="134792"/>
    <n v="0.93333333333333335"/>
    <x v="0"/>
  </r>
  <r>
    <s v="ODR1650602273a"/>
    <s v="C576032L"/>
    <x v="406"/>
    <s v="P766401"/>
    <n v="14442"/>
    <n v="1"/>
    <n v="144420"/>
    <n v="0"/>
    <n v="144420"/>
    <n v="1"/>
    <x v="0"/>
    <n v="1"/>
    <n v="1"/>
    <d v="2021-08-15T00:00:00"/>
    <x v="3087"/>
    <n v="144420"/>
    <n v="8758"/>
    <x v="5"/>
    <s v="cod"/>
    <n v="135662"/>
    <n v="0.93935742971887548"/>
    <x v="0"/>
  </r>
  <r>
    <s v="ODR1823968616i"/>
    <s v="C914093L"/>
    <x v="337"/>
    <s v="P301836"/>
    <n v="14442"/>
    <n v="1"/>
    <n v="144420"/>
    <n v="0"/>
    <n v="144420"/>
    <n v="1"/>
    <x v="0"/>
    <n v="1"/>
    <n v="1"/>
    <d v="2021-07-04T00:00:00"/>
    <x v="3086"/>
    <n v="144420"/>
    <n v="8932"/>
    <x v="5"/>
    <s v="cod"/>
    <n v="135488"/>
    <n v="0.93815261044176712"/>
    <x v="0"/>
  </r>
  <r>
    <s v="ODR7858254177t"/>
    <s v="C779296L"/>
    <x v="388"/>
    <s v="P896051"/>
    <n v="13630"/>
    <n v="1"/>
    <n v="136300"/>
    <n v="0"/>
    <n v="136300"/>
    <n v="1"/>
    <x v="1"/>
    <n v="0"/>
    <n v="1"/>
    <d v="2022-05-04T00:00:00"/>
    <x v="3088"/>
    <n v="136300"/>
    <n v="9628"/>
    <x v="12"/>
    <s v="cod"/>
    <n v="126672"/>
    <n v="0.92936170212765956"/>
    <x v="0"/>
  </r>
  <r>
    <s v="ODR6447328918m"/>
    <s v="C856436L"/>
    <x v="371"/>
    <s v="P886148"/>
    <n v="13282"/>
    <n v="1"/>
    <n v="132820"/>
    <n v="0"/>
    <n v="132820"/>
    <n v="1"/>
    <x v="0"/>
    <n v="1"/>
    <n v="1"/>
    <d v="2021-09-11T00:00:00"/>
    <x v="3089"/>
    <n v="132820"/>
    <n v="9918"/>
    <x v="5"/>
    <s v="cod"/>
    <n v="122902"/>
    <n v="0.92532751091703058"/>
    <x v="0"/>
  </r>
  <r>
    <s v="ODR4690669141l"/>
    <s v="C856545L"/>
    <x v="18"/>
    <s v="P194155"/>
    <n v="12818"/>
    <n v="1"/>
    <n v="128180"/>
    <n v="0"/>
    <n v="128180"/>
    <n v="1"/>
    <x v="0"/>
    <n v="1"/>
    <n v="1"/>
    <d v="2022-06-25T00:00:00"/>
    <x v="3090"/>
    <n v="0"/>
    <n v="0"/>
    <x v="13"/>
    <s v="cod"/>
    <n v="128180"/>
    <n v="1"/>
    <x v="0"/>
  </r>
  <r>
    <s v="ODR6147993820m"/>
    <s v="C696066L"/>
    <x v="27"/>
    <s v="P504503"/>
    <n v="6380"/>
    <n v="2"/>
    <n v="127600"/>
    <n v="0"/>
    <n v="127600"/>
    <n v="1"/>
    <x v="0"/>
    <n v="0"/>
    <n v="1"/>
    <d v="2022-07-17T00:00:00"/>
    <x v="3047"/>
    <n v="63800"/>
    <n v="4582"/>
    <x v="12"/>
    <s v="cod"/>
    <n v="118436"/>
    <n v="0.92818181818181822"/>
    <x v="0"/>
  </r>
  <r>
    <s v="ODR4335210217k"/>
    <s v="C669321L"/>
    <x v="403"/>
    <s v="P112525"/>
    <n v="12702"/>
    <n v="1"/>
    <n v="127020"/>
    <n v="0"/>
    <n v="127020"/>
    <n v="1"/>
    <x v="0"/>
    <n v="0"/>
    <n v="1"/>
    <d v="2021-08-12T00:00:00"/>
    <x v="3091"/>
    <n v="127020"/>
    <n v="9222"/>
    <x v="5"/>
    <s v="cod"/>
    <n v="117798"/>
    <n v="0.92739726027397262"/>
    <x v="0"/>
  </r>
  <r>
    <s v="ODR8450463292z"/>
    <s v="C760428L"/>
    <x v="407"/>
    <s v="P770035"/>
    <n v="12470"/>
    <n v="1"/>
    <n v="124700"/>
    <n v="0"/>
    <n v="124700"/>
    <n v="1"/>
    <x v="0"/>
    <n v="1"/>
    <n v="1"/>
    <d v="2021-07-19T00:00:00"/>
    <x v="3092"/>
    <n v="124700"/>
    <n v="10324"/>
    <x v="12"/>
    <s v="cod"/>
    <n v="114376"/>
    <n v="0.9172093023255814"/>
    <x v="0"/>
  </r>
  <r>
    <s v="ODR6150848436t"/>
    <s v="C604453L"/>
    <x v="399"/>
    <s v="P246984"/>
    <n v="12470"/>
    <n v="1"/>
    <n v="124700"/>
    <n v="0"/>
    <n v="124700"/>
    <n v="1"/>
    <x v="1"/>
    <n v="0"/>
    <n v="1"/>
    <d v="2021-08-02T00:00:00"/>
    <x v="3093"/>
    <n v="124700"/>
    <n v="10846"/>
    <x v="12"/>
    <s v="cod"/>
    <n v="113854"/>
    <n v="0.91302325581395349"/>
    <x v="0"/>
  </r>
  <r>
    <s v="ODR5587324129q"/>
    <s v="C525405L"/>
    <x v="347"/>
    <s v="P783618"/>
    <n v="12122"/>
    <n v="1"/>
    <n v="121220"/>
    <n v="0"/>
    <n v="121220"/>
    <n v="1"/>
    <x v="0"/>
    <n v="1"/>
    <n v="1"/>
    <d v="2021-07-24T00:00:00"/>
    <x v="3094"/>
    <n v="121220"/>
    <n v="9918"/>
    <x v="12"/>
    <s v="cod"/>
    <n v="111302"/>
    <n v="0.91818181818181821"/>
    <x v="0"/>
  </r>
  <r>
    <s v="ODR8129129154b"/>
    <s v="C704506L"/>
    <x v="273"/>
    <s v="P838513"/>
    <n v="11600"/>
    <n v="1"/>
    <n v="116000"/>
    <n v="0"/>
    <n v="116000"/>
    <n v="1"/>
    <x v="0"/>
    <n v="1"/>
    <n v="1"/>
    <d v="2021-07-05T00:00:00"/>
    <x v="3095"/>
    <n v="116000"/>
    <n v="8468"/>
    <x v="13"/>
    <s v="cod"/>
    <n v="107532"/>
    <n v="0.92700000000000005"/>
    <x v="0"/>
  </r>
  <r>
    <s v="ODR4321106240q"/>
    <s v="C990535L"/>
    <x v="12"/>
    <s v="P317755"/>
    <n v="11600"/>
    <n v="1"/>
    <n v="116000"/>
    <n v="0"/>
    <n v="116000"/>
    <n v="1"/>
    <x v="0"/>
    <n v="1"/>
    <n v="1"/>
    <d v="2022-05-03T00:00:00"/>
    <x v="3096"/>
    <n v="116000"/>
    <n v="8700"/>
    <x v="13"/>
    <s v="cod"/>
    <n v="107300"/>
    <n v="0.92500000000000004"/>
    <x v="0"/>
  </r>
  <r>
    <s v="ODR6361357035b"/>
    <s v="C201138L"/>
    <x v="36"/>
    <s v="P313084"/>
    <n v="5800"/>
    <n v="2"/>
    <n v="116000"/>
    <n v="0"/>
    <n v="116000"/>
    <n v="1"/>
    <x v="0"/>
    <n v="1"/>
    <n v="1"/>
    <d v="2022-07-21T00:00:00"/>
    <x v="3097"/>
    <n v="58000"/>
    <n v="4988"/>
    <x v="13"/>
    <s v="cod"/>
    <n v="106024"/>
    <n v="0.91400000000000003"/>
    <x v="0"/>
  </r>
  <r>
    <s v="ODR7314043197x"/>
    <s v="C589973L"/>
    <x v="155"/>
    <s v="P174167"/>
    <n v="11600"/>
    <n v="1"/>
    <n v="116000"/>
    <n v="0"/>
    <n v="116000"/>
    <n v="1"/>
    <x v="0"/>
    <n v="1"/>
    <n v="1"/>
    <d v="2021-11-08T00:00:00"/>
    <x v="3098"/>
    <n v="116000"/>
    <n v="8584"/>
    <x v="12"/>
    <s v="cod"/>
    <n v="107416"/>
    <n v="0.92600000000000005"/>
    <x v="0"/>
  </r>
  <r>
    <s v="ODR9907696783a"/>
    <s v="C588150L"/>
    <x v="62"/>
    <s v="P675166"/>
    <n v="11600"/>
    <n v="1"/>
    <n v="116000"/>
    <n v="0"/>
    <n v="116000"/>
    <n v="1"/>
    <x v="0"/>
    <n v="0"/>
    <n v="1"/>
    <d v="2022-06-04T00:00:00"/>
    <x v="3099"/>
    <n v="116000"/>
    <n v="8932"/>
    <x v="12"/>
    <s v="cod"/>
    <n v="107068"/>
    <n v="0.92300000000000004"/>
    <x v="0"/>
  </r>
  <r>
    <s v="ODR3251448811h"/>
    <s v="C796146L"/>
    <x v="84"/>
    <s v="P351329"/>
    <n v="5800"/>
    <n v="2"/>
    <n v="116000"/>
    <n v="0"/>
    <n v="116000"/>
    <n v="1"/>
    <x v="0"/>
    <n v="1"/>
    <n v="1"/>
    <d v="2021-08-21T00:00:00"/>
    <x v="3100"/>
    <n v="58000"/>
    <n v="4930"/>
    <x v="12"/>
    <s v="cod"/>
    <n v="106140"/>
    <n v="0.91500000000000004"/>
    <x v="0"/>
  </r>
  <r>
    <s v="ODR5597945547m"/>
    <s v="C654478L"/>
    <x v="166"/>
    <s v="P675166"/>
    <n v="11600"/>
    <n v="1"/>
    <n v="116000"/>
    <n v="0"/>
    <n v="116000"/>
    <n v="1"/>
    <x v="0"/>
    <n v="1"/>
    <n v="4"/>
    <d v="2022-03-28T00:00:00"/>
    <x v="3099"/>
    <n v="116000"/>
    <n v="8932"/>
    <x v="12"/>
    <s v="Payaxis"/>
    <n v="107068"/>
    <n v="0.92300000000000004"/>
    <x v="0"/>
  </r>
  <r>
    <s v="ODR2048346735a"/>
    <s v="C276338L"/>
    <x v="309"/>
    <s v="P677644"/>
    <n v="11600"/>
    <n v="1"/>
    <n v="116000"/>
    <n v="0"/>
    <n v="116000"/>
    <n v="1"/>
    <x v="0"/>
    <n v="0"/>
    <n v="1"/>
    <d v="2021-07-06T00:00:00"/>
    <x v="3101"/>
    <n v="116000"/>
    <n v="7540"/>
    <x v="5"/>
    <s v="cod"/>
    <n v="108460"/>
    <n v="0.93500000000000005"/>
    <x v="0"/>
  </r>
  <r>
    <s v="ODR7404789061b"/>
    <s v="C387425L"/>
    <x v="355"/>
    <s v="P182150"/>
    <n v="11542"/>
    <n v="1"/>
    <n v="115420"/>
    <n v="0"/>
    <n v="115420"/>
    <n v="1"/>
    <x v="0"/>
    <n v="1"/>
    <n v="1"/>
    <d v="2022-03-13T00:00:00"/>
    <x v="3102"/>
    <n v="115420"/>
    <n v="8758"/>
    <x v="13"/>
    <s v="cod"/>
    <n v="106662"/>
    <n v="0.92412060301507537"/>
    <x v="0"/>
  </r>
  <r>
    <s v="ODR5400599723u"/>
    <s v="C112551L"/>
    <x v="87"/>
    <s v="P641022"/>
    <n v="11542"/>
    <n v="1"/>
    <n v="115420"/>
    <n v="0"/>
    <n v="115420"/>
    <n v="1"/>
    <x v="1"/>
    <n v="0"/>
    <n v="1"/>
    <d v="2021-07-12T00:00:00"/>
    <x v="3103"/>
    <n v="115420"/>
    <n v="8062"/>
    <x v="5"/>
    <s v="cod"/>
    <n v="107358"/>
    <n v="0.93015075376884426"/>
    <x v="0"/>
  </r>
  <r>
    <s v="ODR7795044324v"/>
    <s v="C837860L"/>
    <x v="405"/>
    <s v="P618968"/>
    <n v="11542"/>
    <n v="1"/>
    <n v="115420"/>
    <n v="0"/>
    <n v="115420"/>
    <n v="1"/>
    <x v="0"/>
    <n v="1"/>
    <n v="1"/>
    <d v="2021-07-10T00:00:00"/>
    <x v="3018"/>
    <n v="115420"/>
    <n v="7018"/>
    <x v="5"/>
    <s v="cod"/>
    <n v="108402"/>
    <n v="0.93919597989949744"/>
    <x v="0"/>
  </r>
  <r>
    <s v="ODR7960705634v"/>
    <s v="C607268L"/>
    <x v="330"/>
    <s v="P802240"/>
    <n v="11542"/>
    <n v="1"/>
    <n v="115420"/>
    <n v="0"/>
    <n v="115420"/>
    <n v="1"/>
    <x v="0"/>
    <n v="1"/>
    <n v="1"/>
    <d v="2021-10-12T00:00:00"/>
    <x v="3104"/>
    <n v="115420"/>
    <n v="9918"/>
    <x v="5"/>
    <s v="cod"/>
    <n v="105502"/>
    <n v="0.91407035175879392"/>
    <x v="0"/>
  </r>
  <r>
    <s v="ODR9000183919h"/>
    <s v="C326720L"/>
    <x v="157"/>
    <s v="P151175"/>
    <n v="11310"/>
    <n v="1"/>
    <n v="113100"/>
    <n v="0"/>
    <n v="113100"/>
    <n v="1"/>
    <x v="0"/>
    <n v="0"/>
    <n v="1"/>
    <d v="2021-07-08T00:00:00"/>
    <x v="3105"/>
    <n v="113100"/>
    <n v="10150"/>
    <x v="13"/>
    <s v="cod"/>
    <n v="102950"/>
    <n v="0.91025641025641024"/>
    <x v="0"/>
  </r>
  <r>
    <s v="ODR3050159331j"/>
    <s v="C612558L"/>
    <x v="105"/>
    <s v="P175844"/>
    <n v="11310"/>
    <n v="1"/>
    <n v="113100"/>
    <n v="0"/>
    <n v="113100"/>
    <n v="1"/>
    <x v="0"/>
    <n v="0"/>
    <n v="1"/>
    <d v="2021-08-20T00:00:00"/>
    <x v="3106"/>
    <n v="113100"/>
    <n v="8120"/>
    <x v="13"/>
    <s v="cod"/>
    <n v="104980"/>
    <n v="0.92820512820512824"/>
    <x v="0"/>
  </r>
  <r>
    <s v="ODR9291795127t"/>
    <s v="C725478L"/>
    <x v="274"/>
    <s v="P354510"/>
    <n v="11310"/>
    <n v="1"/>
    <n v="113100"/>
    <n v="0"/>
    <n v="113100"/>
    <n v="1"/>
    <x v="0"/>
    <n v="0"/>
    <n v="1"/>
    <d v="2021-07-19T00:00:00"/>
    <x v="3107"/>
    <n v="113100"/>
    <n v="8468"/>
    <x v="12"/>
    <s v="cod"/>
    <n v="104632"/>
    <n v="0.92512820512820515"/>
    <x v="0"/>
  </r>
  <r>
    <s v="ODR3415251120q"/>
    <s v="C784378L"/>
    <x v="286"/>
    <s v="P830937"/>
    <n v="11194"/>
    <n v="1"/>
    <n v="111940"/>
    <n v="0"/>
    <n v="111940"/>
    <n v="1"/>
    <x v="0"/>
    <n v="1"/>
    <n v="1"/>
    <d v="2021-07-09T00:00:00"/>
    <x v="3108"/>
    <n v="111940"/>
    <n v="8352"/>
    <x v="12"/>
    <s v="cod"/>
    <n v="103588"/>
    <n v="0.92538860103626941"/>
    <x v="0"/>
  </r>
  <r>
    <s v="ODR4927950164v"/>
    <s v="C424876L"/>
    <x v="148"/>
    <s v="P979791"/>
    <n v="11020"/>
    <n v="1"/>
    <n v="110200"/>
    <n v="0"/>
    <n v="110200"/>
    <n v="1"/>
    <x v="0"/>
    <n v="1"/>
    <n v="1"/>
    <d v="2021-09-03T00:00:00"/>
    <x v="3109"/>
    <n v="110200"/>
    <n v="7366"/>
    <x v="13"/>
    <s v="cod"/>
    <n v="102834"/>
    <n v="0.93315789473684208"/>
    <x v="0"/>
  </r>
  <r>
    <s v="ODR1543123939c"/>
    <s v="C299530L"/>
    <x v="399"/>
    <s v="P845658"/>
    <n v="11020"/>
    <n v="1"/>
    <n v="110200"/>
    <n v="0"/>
    <n v="110200"/>
    <n v="1"/>
    <x v="1"/>
    <n v="0"/>
    <n v="8"/>
    <d v="2021-08-22T00:00:00"/>
    <x v="3110"/>
    <n v="110200"/>
    <n v="7772"/>
    <x v="5"/>
    <s v="ublcreditcard"/>
    <n v="102428"/>
    <n v="0.92947368421052634"/>
    <x v="0"/>
  </r>
  <r>
    <s v="ODR3550107157z"/>
    <s v="C290087L"/>
    <x v="200"/>
    <s v="P438845"/>
    <n v="11020"/>
    <n v="1"/>
    <n v="110200"/>
    <n v="0"/>
    <n v="110200"/>
    <n v="1"/>
    <x v="0"/>
    <n v="1"/>
    <n v="1"/>
    <d v="2021-10-13T00:00:00"/>
    <x v="3111"/>
    <n v="110200"/>
    <n v="6786"/>
    <x v="5"/>
    <s v="cod"/>
    <n v="103414"/>
    <n v="0.93842105263157893"/>
    <x v="0"/>
  </r>
  <r>
    <s v="ODR5126251228s"/>
    <s v="C534529L"/>
    <x v="198"/>
    <s v="P665312"/>
    <n v="10962"/>
    <n v="1"/>
    <n v="109620"/>
    <n v="0"/>
    <n v="109620"/>
    <n v="1"/>
    <x v="0"/>
    <n v="1"/>
    <n v="1"/>
    <d v="2021-08-28T00:00:00"/>
    <x v="3112"/>
    <n v="109620"/>
    <n v="7540"/>
    <x v="5"/>
    <s v="cod"/>
    <n v="102080"/>
    <n v="0.93121693121693117"/>
    <x v="0"/>
  </r>
  <r>
    <s v="ODR2374756643n"/>
    <s v="C379974L"/>
    <x v="374"/>
    <s v="P665312"/>
    <n v="10962"/>
    <n v="1"/>
    <n v="109620"/>
    <n v="0"/>
    <n v="109620"/>
    <n v="1"/>
    <x v="0"/>
    <n v="1"/>
    <n v="1"/>
    <d v="2021-07-20T00:00:00"/>
    <x v="3112"/>
    <n v="109620"/>
    <n v="7540"/>
    <x v="5"/>
    <s v="cod"/>
    <n v="102080"/>
    <n v="0.93121693121693117"/>
    <x v="0"/>
  </r>
  <r>
    <s v="ODR7477632045o"/>
    <s v="C954880L"/>
    <x v="177"/>
    <s v="P589607"/>
    <n v="10382"/>
    <n v="1"/>
    <n v="103820"/>
    <n v="0"/>
    <n v="103820"/>
    <n v="1"/>
    <x v="0"/>
    <n v="0"/>
    <n v="1"/>
    <d v="2021-08-26T00:00:00"/>
    <x v="3113"/>
    <n v="103820"/>
    <n v="8990"/>
    <x v="5"/>
    <s v="cod"/>
    <n v="94830"/>
    <n v="0.91340782122905029"/>
    <x v="0"/>
  </r>
  <r>
    <s v="ODR9580358644o"/>
    <s v="C778477L"/>
    <x v="133"/>
    <s v="P216993"/>
    <n v="9860"/>
    <n v="1"/>
    <n v="98600"/>
    <n v="0"/>
    <n v="98600"/>
    <n v="1"/>
    <x v="0"/>
    <n v="1"/>
    <n v="1"/>
    <d v="2021-09-12T00:00:00"/>
    <x v="3114"/>
    <n v="98600"/>
    <n v="8236"/>
    <x v="12"/>
    <s v="cod"/>
    <n v="90364"/>
    <n v="0.91647058823529415"/>
    <x v="0"/>
  </r>
  <r>
    <s v="ODR8174146870s"/>
    <s v="C784312L"/>
    <x v="158"/>
    <s v="P543201"/>
    <n v="9744"/>
    <n v="1"/>
    <n v="97440"/>
    <n v="0"/>
    <n v="97440"/>
    <n v="1"/>
    <x v="0"/>
    <n v="1"/>
    <n v="1"/>
    <d v="2022-02-18T00:00:00"/>
    <x v="3115"/>
    <n v="97440"/>
    <n v="8352"/>
    <x v="12"/>
    <s v="cod"/>
    <n v="89088"/>
    <n v="0.91428571428571426"/>
    <x v="0"/>
  </r>
  <r>
    <s v="ODR8524713483g"/>
    <s v="C900524L"/>
    <x v="66"/>
    <s v="P561307"/>
    <n v="9570"/>
    <n v="1"/>
    <n v="95700"/>
    <n v="0"/>
    <n v="95700"/>
    <n v="1"/>
    <x v="0"/>
    <n v="0"/>
    <n v="1"/>
    <d v="2022-03-27T00:00:00"/>
    <x v="3116"/>
    <n v="95700"/>
    <n v="8004"/>
    <x v="0"/>
    <s v="cod"/>
    <n v="87696"/>
    <n v="0.91636363636363638"/>
    <x v="0"/>
  </r>
  <r>
    <s v="ODR4287083588i"/>
    <s v="C761017L"/>
    <x v="295"/>
    <s v="P870849"/>
    <n v="9454"/>
    <n v="1"/>
    <n v="94540"/>
    <n v="0"/>
    <n v="94540"/>
    <n v="1"/>
    <x v="0"/>
    <n v="1"/>
    <n v="1"/>
    <d v="2021-12-11T00:00:00"/>
    <x v="3117"/>
    <n v="94540"/>
    <n v="8120"/>
    <x v="12"/>
    <s v="cod"/>
    <n v="86420"/>
    <n v="0.91411042944785281"/>
    <x v="0"/>
  </r>
  <r>
    <s v="ODR1183093404h"/>
    <s v="C778477L"/>
    <x v="235"/>
    <s v="P138186"/>
    <n v="9280"/>
    <n v="1"/>
    <n v="92800"/>
    <n v="0"/>
    <n v="92800"/>
    <n v="1"/>
    <x v="0"/>
    <n v="1"/>
    <n v="1"/>
    <d v="2021-09-12T00:00:00"/>
    <x v="3118"/>
    <n v="92800"/>
    <n v="5626"/>
    <x v="12"/>
    <s v="cod"/>
    <n v="87174"/>
    <n v="0.93937499999999996"/>
    <x v="0"/>
  </r>
  <r>
    <s v="ODR1272165688y"/>
    <s v="C304970L"/>
    <x v="326"/>
    <s v="P479979"/>
    <n v="9280"/>
    <n v="1"/>
    <n v="92800"/>
    <n v="0"/>
    <n v="92800"/>
    <n v="1"/>
    <x v="0"/>
    <n v="1"/>
    <n v="1"/>
    <d v="2021-11-24T00:00:00"/>
    <x v="3119"/>
    <n v="92800"/>
    <n v="5568"/>
    <x v="12"/>
    <s v="cod"/>
    <n v="87232"/>
    <n v="0.94"/>
    <x v="0"/>
  </r>
  <r>
    <s v="ODR5926990172q"/>
    <s v="C129183L"/>
    <x v="61"/>
    <s v="P373116"/>
    <n v="9280"/>
    <n v="1"/>
    <n v="92800"/>
    <n v="0"/>
    <n v="92800"/>
    <n v="1"/>
    <x v="0"/>
    <n v="1"/>
    <n v="1"/>
    <d v="2022-04-04T00:00:00"/>
    <x v="3120"/>
    <n v="92800"/>
    <n v="7424"/>
    <x v="12"/>
    <s v="cod"/>
    <n v="85376"/>
    <n v="0.92"/>
    <x v="0"/>
  </r>
  <r>
    <s v="ODR8520499438t"/>
    <s v="C525578L"/>
    <x v="107"/>
    <s v="P786699"/>
    <n v="8816"/>
    <n v="1"/>
    <n v="88160"/>
    <n v="0"/>
    <n v="88160"/>
    <n v="1"/>
    <x v="0"/>
    <n v="1"/>
    <n v="1"/>
    <d v="2022-04-03T00:00:00"/>
    <x v="3121"/>
    <n v="87"/>
    <n v="0"/>
    <x v="12"/>
    <s v="cod"/>
    <n v="88160"/>
    <n v="1"/>
    <x v="0"/>
  </r>
  <r>
    <s v="ODR4638381157p"/>
    <s v="C951682L"/>
    <x v="313"/>
    <s v="P576464"/>
    <n v="8700"/>
    <n v="1"/>
    <n v="87000"/>
    <n v="0"/>
    <n v="87000"/>
    <n v="1"/>
    <x v="0"/>
    <n v="0"/>
    <n v="1"/>
    <d v="2021-07-27T00:00:00"/>
    <x v="3122"/>
    <n v="87000"/>
    <n v="7308"/>
    <x v="13"/>
    <s v="cod"/>
    <n v="79692"/>
    <n v="0.91600000000000004"/>
    <x v="0"/>
  </r>
  <r>
    <s v="ODR7551619450x"/>
    <s v="C521190L"/>
    <x v="168"/>
    <s v="P576464"/>
    <n v="8700"/>
    <n v="1"/>
    <n v="87000"/>
    <n v="0"/>
    <n v="87000"/>
    <n v="1"/>
    <x v="0"/>
    <n v="1"/>
    <n v="3"/>
    <d v="2021-08-07T00:00:00"/>
    <x v="3122"/>
    <n v="87000"/>
    <n v="7308"/>
    <x v="13"/>
    <s v="customercredit"/>
    <n v="79692"/>
    <n v="0.91600000000000004"/>
    <x v="0"/>
  </r>
  <r>
    <s v="ODR3112684783g"/>
    <s v="C462603L"/>
    <x v="235"/>
    <s v="P323971"/>
    <n v="8700"/>
    <n v="1"/>
    <n v="87000"/>
    <n v="0"/>
    <n v="87000"/>
    <n v="1"/>
    <x v="0"/>
    <n v="1"/>
    <n v="1"/>
    <d v="2021-09-21T00:00:00"/>
    <x v="3123"/>
    <n v="87000"/>
    <n v="7482"/>
    <x v="13"/>
    <s v="cod"/>
    <n v="79518"/>
    <n v="0.91400000000000003"/>
    <x v="0"/>
  </r>
  <r>
    <s v="ODR3279299915r"/>
    <s v="C830894L"/>
    <x v="201"/>
    <s v="P323971"/>
    <n v="8700"/>
    <n v="1"/>
    <n v="87000"/>
    <n v="0"/>
    <n v="87000"/>
    <n v="1"/>
    <x v="0"/>
    <n v="1"/>
    <n v="1"/>
    <d v="2021-11-04T00:00:00"/>
    <x v="3123"/>
    <n v="87000"/>
    <n v="7482"/>
    <x v="13"/>
    <s v="cod"/>
    <n v="79518"/>
    <n v="0.91400000000000003"/>
    <x v="0"/>
  </r>
  <r>
    <s v="ODR3987299821g"/>
    <s v="C743457L"/>
    <x v="4"/>
    <s v="P576464"/>
    <n v="8700"/>
    <n v="1"/>
    <n v="87000"/>
    <n v="0"/>
    <n v="87000"/>
    <n v="1"/>
    <x v="0"/>
    <n v="1"/>
    <n v="5"/>
    <d v="2021-09-03T00:00:00"/>
    <x v="3122"/>
    <n v="87000"/>
    <n v="7308"/>
    <x v="13"/>
    <s v="jazzwallet"/>
    <n v="79692"/>
    <n v="0.91600000000000004"/>
    <x v="0"/>
  </r>
  <r>
    <s v="ODR9807981800r"/>
    <s v="C117258L"/>
    <x v="29"/>
    <s v="P912231"/>
    <n v="8700"/>
    <n v="1"/>
    <n v="87000"/>
    <n v="0"/>
    <n v="87000"/>
    <n v="1"/>
    <x v="1"/>
    <n v="0"/>
    <n v="1"/>
    <d v="2022-08-01T00:00:00"/>
    <x v="231"/>
    <n v="87000"/>
    <n v="5626"/>
    <x v="13"/>
    <s v="cod"/>
    <n v="81374"/>
    <n v="0.93533333333333335"/>
    <x v="0"/>
  </r>
  <r>
    <s v="ODR7387480342h"/>
    <s v="C196161L"/>
    <x v="75"/>
    <s v="P576464"/>
    <n v="8700"/>
    <n v="1"/>
    <n v="87000"/>
    <n v="0"/>
    <n v="87000"/>
    <n v="1"/>
    <x v="0"/>
    <n v="0"/>
    <n v="1"/>
    <d v="2022-06-12T00:00:00"/>
    <x v="3122"/>
    <n v="87000"/>
    <n v="7308"/>
    <x v="13"/>
    <s v="cod"/>
    <n v="79692"/>
    <n v="0.91600000000000004"/>
    <x v="0"/>
  </r>
  <r>
    <s v="ODR7598489120u"/>
    <s v="C724390L"/>
    <x v="71"/>
    <s v="P576464"/>
    <n v="8700"/>
    <n v="1"/>
    <n v="87000"/>
    <n v="0"/>
    <n v="87000"/>
    <n v="1"/>
    <x v="0"/>
    <n v="0"/>
    <n v="1"/>
    <d v="2022-07-15T00:00:00"/>
    <x v="3122"/>
    <n v="87000"/>
    <n v="7308"/>
    <x v="13"/>
    <s v="cod"/>
    <n v="79692"/>
    <n v="0.91600000000000004"/>
    <x v="0"/>
  </r>
  <r>
    <s v="ODR7321143126q"/>
    <s v="C221220L"/>
    <x v="305"/>
    <s v="P721905"/>
    <n v="8700"/>
    <n v="1"/>
    <n v="87000"/>
    <n v="0"/>
    <n v="87000"/>
    <n v="1"/>
    <x v="0"/>
    <n v="1"/>
    <n v="1"/>
    <d v="2022-02-19T00:00:00"/>
    <x v="3124"/>
    <n v="87000"/>
    <n v="5742"/>
    <x v="13"/>
    <s v="cod"/>
    <n v="81258"/>
    <n v="0.93400000000000005"/>
    <x v="0"/>
  </r>
  <r>
    <s v="ODR8477146947e"/>
    <s v="C539168L"/>
    <x v="263"/>
    <s v="P100667"/>
    <n v="8410"/>
    <n v="1"/>
    <n v="84100"/>
    <n v="0"/>
    <n v="84100"/>
    <n v="1"/>
    <x v="1"/>
    <n v="0"/>
    <n v="1"/>
    <d v="2021-11-17T00:00:00"/>
    <x v="3125"/>
    <n v="84100"/>
    <n v="7192"/>
    <x v="13"/>
    <s v="cod"/>
    <n v="76908"/>
    <n v="0.91448275862068962"/>
    <x v="0"/>
  </r>
  <r>
    <s v="ODR4319338330j"/>
    <s v="C732052L"/>
    <x v="171"/>
    <s v="P889070"/>
    <n v="8410"/>
    <n v="1"/>
    <n v="84100"/>
    <n v="0"/>
    <n v="84100"/>
    <n v="1"/>
    <x v="0"/>
    <n v="0"/>
    <n v="1"/>
    <d v="2021-07-16T00:00:00"/>
    <x v="3126"/>
    <n v="84100"/>
    <n v="6728"/>
    <x v="12"/>
    <s v="cod"/>
    <n v="77372"/>
    <n v="0.92"/>
    <x v="0"/>
  </r>
  <r>
    <s v="ODR1375328520p"/>
    <s v="C441685L"/>
    <x v="104"/>
    <s v="P728109"/>
    <n v="8120"/>
    <n v="1"/>
    <n v="81200"/>
    <n v="0"/>
    <n v="81200"/>
    <n v="1"/>
    <x v="0"/>
    <n v="0"/>
    <n v="1"/>
    <d v="2022-08-22T00:00:00"/>
    <x v="3127"/>
    <n v="81200"/>
    <n v="6786"/>
    <x v="12"/>
    <s v="cod"/>
    <n v="74414"/>
    <n v="0.91642857142857148"/>
    <x v="0"/>
  </r>
  <r>
    <s v="ODR2967500173q"/>
    <s v="C631413L"/>
    <x v="403"/>
    <s v="P464743"/>
    <n v="7830"/>
    <n v="1"/>
    <n v="78300"/>
    <n v="0"/>
    <n v="78300"/>
    <n v="1"/>
    <x v="0"/>
    <n v="1"/>
    <n v="1"/>
    <d v="2021-09-17T00:00:00"/>
    <x v="3128"/>
    <n v="78300"/>
    <n v="5046"/>
    <x v="0"/>
    <s v="cod"/>
    <n v="73254"/>
    <n v="0.93555555555555558"/>
    <x v="0"/>
  </r>
  <r>
    <s v="ODR4205052584m"/>
    <s v="C550021L"/>
    <x v="237"/>
    <s v="P450414"/>
    <n v="7540"/>
    <n v="1"/>
    <n v="75400"/>
    <n v="0"/>
    <n v="75400"/>
    <n v="1"/>
    <x v="0"/>
    <n v="1"/>
    <n v="14"/>
    <d v="2021-07-11T00:00:00"/>
    <x v="3129"/>
    <n v="75400"/>
    <n v="4814"/>
    <x v="13"/>
    <s v="productcredit"/>
    <n v="70586"/>
    <n v="0.93615384615384611"/>
    <x v="0"/>
  </r>
  <r>
    <s v="ODR8470686220b"/>
    <s v="C951682L"/>
    <x v="296"/>
    <s v="P849717"/>
    <n v="7540"/>
    <n v="1"/>
    <n v="75400"/>
    <n v="0"/>
    <n v="75400"/>
    <n v="1"/>
    <x v="0"/>
    <n v="1"/>
    <n v="1"/>
    <d v="2021-07-27T00:00:00"/>
    <x v="3029"/>
    <n v="75400"/>
    <n v="4640"/>
    <x v="13"/>
    <s v="cod"/>
    <n v="70760"/>
    <n v="0.93846153846153846"/>
    <x v="0"/>
  </r>
  <r>
    <s v="ODR9441510071p"/>
    <s v="C886734L"/>
    <x v="83"/>
    <s v="P174246"/>
    <n v="3770"/>
    <n v="2"/>
    <n v="75400"/>
    <n v="0"/>
    <n v="75400"/>
    <n v="1"/>
    <x v="0"/>
    <n v="1"/>
    <n v="14"/>
    <d v="2021-07-10T00:00:00"/>
    <x v="3130"/>
    <n v="37700"/>
    <n v="2958"/>
    <x v="12"/>
    <s v="productcredit"/>
    <n v="69484"/>
    <n v="0.92153846153846153"/>
    <x v="0"/>
  </r>
  <r>
    <s v="ODR5995479310w"/>
    <s v="C353507L"/>
    <x v="281"/>
    <s v="P713838"/>
    <n v="7366"/>
    <n v="1"/>
    <n v="73660"/>
    <n v="0"/>
    <n v="73660"/>
    <n v="1"/>
    <x v="0"/>
    <n v="1"/>
    <n v="1"/>
    <d v="2021-11-28T00:00:00"/>
    <x v="3131"/>
    <n v="73660"/>
    <n v="5336"/>
    <x v="12"/>
    <s v="cod"/>
    <n v="68324"/>
    <n v="0.92755905511811021"/>
    <x v="0"/>
  </r>
  <r>
    <s v="ODR6187368716f"/>
    <s v="C566454L"/>
    <x v="137"/>
    <s v="P601500"/>
    <n v="7250"/>
    <n v="1"/>
    <n v="72500"/>
    <n v="0"/>
    <n v="72500"/>
    <n v="1"/>
    <x v="0"/>
    <n v="1"/>
    <n v="5"/>
    <d v="2021-09-06T00:00:00"/>
    <x v="3132"/>
    <n v="72500"/>
    <n v="6206"/>
    <x v="13"/>
    <s v="jazzwallet"/>
    <n v="66294"/>
    <n v="0.91439999999999999"/>
    <x v="0"/>
  </r>
  <r>
    <s v="ODR6023448108i"/>
    <s v="C818621L"/>
    <x v="119"/>
    <s v="P581285"/>
    <n v="7250"/>
    <n v="1"/>
    <n v="72500"/>
    <n v="0"/>
    <n v="72500"/>
    <n v="1"/>
    <x v="0"/>
    <n v="0"/>
    <n v="1"/>
    <d v="2022-07-18T00:00:00"/>
    <x v="3133"/>
    <n v="72500"/>
    <n v="4524"/>
    <x v="13"/>
    <s v="cod"/>
    <n v="67976"/>
    <n v="0.93759999999999999"/>
    <x v="0"/>
  </r>
  <r>
    <s v="ODR7919766772j"/>
    <s v="C431185L"/>
    <x v="266"/>
    <s v="P866424"/>
    <n v="6960"/>
    <n v="1"/>
    <n v="69600"/>
    <n v="0"/>
    <n v="69600"/>
    <n v="1"/>
    <x v="0"/>
    <n v="1"/>
    <n v="1"/>
    <d v="2021-08-15T00:00:00"/>
    <x v="3134"/>
    <n v="69600"/>
    <n v="6090"/>
    <x v="13"/>
    <s v="cod"/>
    <n v="63510"/>
    <n v="0.91249999999999998"/>
    <x v="0"/>
  </r>
  <r>
    <s v="ODR9211138878s"/>
    <s v="C156505L"/>
    <x v="97"/>
    <s v="P982256"/>
    <n v="6960"/>
    <n v="1"/>
    <n v="69600"/>
    <n v="0"/>
    <n v="69600"/>
    <n v="1"/>
    <x v="0"/>
    <n v="1"/>
    <n v="1"/>
    <d v="2021-07-28T00:00:00"/>
    <x v="3135"/>
    <n v="69600"/>
    <n v="4988"/>
    <x v="0"/>
    <s v="cod"/>
    <n v="64612"/>
    <n v="0.92833333333333334"/>
    <x v="0"/>
  </r>
  <r>
    <s v="ODR7617552592v"/>
    <s v="C471143L"/>
    <x v="341"/>
    <s v="P131795"/>
    <n v="6380"/>
    <n v="1"/>
    <n v="63800"/>
    <n v="0"/>
    <n v="63800"/>
    <n v="1"/>
    <x v="0"/>
    <n v="1"/>
    <n v="1"/>
    <d v="2022-01-23T00:00:00"/>
    <x v="3136"/>
    <n v="63800"/>
    <n v="5336"/>
    <x v="13"/>
    <s v="cod"/>
    <n v="58464"/>
    <n v="0.91636363636363638"/>
    <x v="0"/>
  </r>
  <r>
    <s v="ODR1610299036o"/>
    <s v="C823189L"/>
    <x v="330"/>
    <s v="P961253"/>
    <n v="6380"/>
    <n v="1"/>
    <n v="63800"/>
    <n v="0"/>
    <n v="63800"/>
    <n v="1"/>
    <x v="0"/>
    <n v="1"/>
    <n v="1"/>
    <d v="2021-07-16T00:00:00"/>
    <x v="3137"/>
    <n v="63800"/>
    <n v="5336"/>
    <x v="12"/>
    <s v="cod"/>
    <n v="58464"/>
    <n v="0.91636363636363638"/>
    <x v="0"/>
  </r>
  <r>
    <s v="ODR4323156104p"/>
    <s v="C525405L"/>
    <x v="199"/>
    <s v="P313084"/>
    <n v="5800"/>
    <n v="1"/>
    <n v="58000"/>
    <n v="0"/>
    <n v="58000"/>
    <n v="1"/>
    <x v="0"/>
    <n v="1"/>
    <n v="1"/>
    <d v="2021-07-24T00:00:00"/>
    <x v="3097"/>
    <n v="58000"/>
    <n v="4988"/>
    <x v="13"/>
    <s v="cod"/>
    <n v="53012"/>
    <n v="0.91400000000000003"/>
    <x v="0"/>
  </r>
  <r>
    <s v="ODR3076364968g"/>
    <s v="C711225L"/>
    <x v="280"/>
    <s v="P668099"/>
    <n v="5800"/>
    <n v="1"/>
    <n v="58000"/>
    <n v="0"/>
    <n v="58000"/>
    <n v="1"/>
    <x v="0"/>
    <n v="1"/>
    <n v="1"/>
    <d v="2021-10-21T00:00:00"/>
    <x v="3138"/>
    <n v="58000"/>
    <n v="4582"/>
    <x v="13"/>
    <s v="cod"/>
    <n v="53418"/>
    <n v="0.92100000000000004"/>
    <x v="0"/>
  </r>
  <r>
    <s v="ODR5516275676a"/>
    <s v="C301447L"/>
    <x v="68"/>
    <s v="P246022"/>
    <n v="5800"/>
    <n v="1"/>
    <n v="58000"/>
    <n v="0"/>
    <n v="58000"/>
    <n v="1"/>
    <x v="0"/>
    <n v="1"/>
    <n v="1"/>
    <d v="2021-11-12T00:00:00"/>
    <x v="3139"/>
    <n v="58000"/>
    <n v="4350"/>
    <x v="13"/>
    <s v="cod"/>
    <n v="53650"/>
    <n v="0.92500000000000004"/>
    <x v="0"/>
  </r>
  <r>
    <s v="ODR3887969824x"/>
    <s v="C715596L"/>
    <x v="364"/>
    <s v="P791570"/>
    <n v="5800"/>
    <n v="1"/>
    <n v="58000"/>
    <n v="0"/>
    <n v="58000"/>
    <n v="1"/>
    <x v="0"/>
    <n v="1"/>
    <n v="1"/>
    <d v="2021-12-25T00:00:00"/>
    <x v="3140"/>
    <n v="58000"/>
    <n v="4292"/>
    <x v="12"/>
    <s v="cod"/>
    <n v="53708"/>
    <n v="0.92600000000000005"/>
    <x v="0"/>
  </r>
  <r>
    <s v="ODR7835295317r"/>
    <s v="C253008L"/>
    <x v="333"/>
    <s v="P188418"/>
    <n v="5742"/>
    <n v="1"/>
    <n v="57420"/>
    <n v="0"/>
    <n v="57420"/>
    <n v="1"/>
    <x v="0"/>
    <n v="0"/>
    <n v="1"/>
    <d v="2022-02-08T00:00:00"/>
    <x v="3141"/>
    <n v="57420"/>
    <n v="4814"/>
    <x v="13"/>
    <s v="cod"/>
    <n v="52606"/>
    <n v="0.91616161616161618"/>
    <x v="0"/>
  </r>
  <r>
    <s v="ODR7732344267a"/>
    <s v="C868361L"/>
    <x v="333"/>
    <s v="P981552"/>
    <n v="4640"/>
    <n v="1"/>
    <n v="46400"/>
    <n v="0"/>
    <n v="46400"/>
    <n v="1"/>
    <x v="0"/>
    <n v="1"/>
    <n v="1"/>
    <d v="2022-02-18T00:00:00"/>
    <x v="3142"/>
    <n v="46400"/>
    <n v="2958"/>
    <x v="3"/>
    <s v="cod"/>
    <n v="43442"/>
    <n v="0.93625000000000003"/>
    <x v="0"/>
  </r>
  <r>
    <s v="ODR1925475604b"/>
    <s v="C922780L"/>
    <x v="53"/>
    <s v="P775661"/>
    <n v="4640"/>
    <n v="1"/>
    <n v="46400"/>
    <n v="0"/>
    <n v="46400"/>
    <n v="1"/>
    <x v="0"/>
    <n v="1"/>
    <n v="1"/>
    <d v="2021-09-17T00:00:00"/>
    <x v="3143"/>
    <n v="46400"/>
    <n v="3248"/>
    <x v="12"/>
    <s v="cod"/>
    <n v="43152"/>
    <n v="0.93"/>
    <x v="0"/>
  </r>
  <r>
    <s v="ODR2981546030n"/>
    <s v="C954205L"/>
    <x v="65"/>
    <s v="P855211"/>
    <n v="4350"/>
    <n v="1"/>
    <n v="43500"/>
    <n v="0"/>
    <n v="43500"/>
    <n v="1"/>
    <x v="1"/>
    <n v="0"/>
    <n v="1"/>
    <d v="2022-03-21T00:00:00"/>
    <x v="52"/>
    <n v="1160"/>
    <n v="58"/>
    <x v="0"/>
    <s v="cod"/>
    <n v="43442"/>
    <n v="0.9986666666666667"/>
    <x v="0"/>
  </r>
  <r>
    <s v="ODR7112043482u"/>
    <s v="C869172L"/>
    <x v="252"/>
    <s v="P718476"/>
    <n v="3480"/>
    <n v="1"/>
    <n v="34800"/>
    <n v="0"/>
    <n v="34800"/>
    <n v="1"/>
    <x v="0"/>
    <n v="0"/>
    <n v="1"/>
    <d v="2022-01-20T00:00:00"/>
    <x v="3144"/>
    <n v="34800"/>
    <n v="2610"/>
    <x v="12"/>
    <s v="cod"/>
    <n v="32190"/>
    <n v="0.92500000000000004"/>
    <x v="0"/>
  </r>
  <r>
    <s v="ODR5670007636u"/>
    <s v="C394264L"/>
    <x v="389"/>
    <s v="P985412"/>
    <n v="2900"/>
    <n v="1"/>
    <n v="29000"/>
    <n v="0"/>
    <n v="29000"/>
    <n v="1"/>
    <x v="1"/>
    <n v="0"/>
    <n v="1"/>
    <d v="2021-08-06T00:00:00"/>
    <x v="3145"/>
    <n v="29000"/>
    <n v="2088"/>
    <x v="13"/>
    <s v="cod"/>
    <n v="26912"/>
    <n v="0.92800000000000005"/>
    <x v="0"/>
  </r>
  <r>
    <s v="ODR5922356497n"/>
    <s v="C279618L"/>
    <x v="308"/>
    <s v="P328629"/>
    <n v="2900"/>
    <n v="1"/>
    <n v="29000"/>
    <n v="0"/>
    <n v="29000"/>
    <n v="1"/>
    <x v="0"/>
    <n v="1"/>
    <n v="4"/>
    <d v="2021-12-04T00:00:00"/>
    <x v="3146"/>
    <n v="29000"/>
    <n v="1856"/>
    <x v="13"/>
    <s v="Payaxis"/>
    <n v="27144"/>
    <n v="0.93600000000000005"/>
    <x v="0"/>
  </r>
  <r>
    <s v="ODR1355309619g"/>
    <s v="C323695L"/>
    <x v="220"/>
    <s v="P153186"/>
    <n v="2088"/>
    <n v="1"/>
    <n v="20880"/>
    <n v="0"/>
    <n v="20880"/>
    <n v="1"/>
    <x v="0"/>
    <n v="1"/>
    <n v="1"/>
    <d v="2021-08-02T00:00:00"/>
    <x v="3147"/>
    <n v="20880"/>
    <n v="1508"/>
    <x v="12"/>
    <s v="cod"/>
    <n v="19372"/>
    <n v="0.92777777777777781"/>
    <x v="0"/>
  </r>
  <r>
    <s v="ODR5124693723w"/>
    <s v="C224765L"/>
    <x v="327"/>
    <s v="P330457"/>
    <n v="1392"/>
    <n v="1"/>
    <n v="13920"/>
    <n v="0"/>
    <n v="13920"/>
    <n v="1"/>
    <x v="0"/>
    <n v="0"/>
    <n v="1"/>
    <d v="2022-01-17T00:00:00"/>
    <x v="239"/>
    <n v="13920"/>
    <n v="870"/>
    <x v="12"/>
    <s v="cod"/>
    <n v="13050"/>
    <n v="0.9375"/>
    <x v="0"/>
  </r>
  <r>
    <s v="ODR3298066373h"/>
    <s v="C663962L"/>
    <x v="56"/>
    <s v="P800680"/>
    <n v="1276"/>
    <n v="1"/>
    <n v="12760"/>
    <n v="0"/>
    <n v="12760"/>
    <n v="1"/>
    <x v="1"/>
    <n v="0"/>
    <n v="1"/>
    <d v="2021-07-13T00:00:00"/>
    <x v="788"/>
    <n v="2900"/>
    <n v="174"/>
    <x v="0"/>
    <s v="cod"/>
    <n v="12586"/>
    <n v="0.98636363636363633"/>
    <x v="0"/>
  </r>
  <r>
    <s v="ODR1459172838p"/>
    <s v="C605755L"/>
    <x v="317"/>
    <s v="P587474"/>
    <n v="290"/>
    <n v="4"/>
    <n v="11600"/>
    <n v="0"/>
    <n v="11600"/>
    <n v="1"/>
    <x v="1"/>
    <n v="0"/>
    <n v="1"/>
    <d v="2021-07-24T00:00:00"/>
    <x v="2161"/>
    <n v="4640"/>
    <n v="290"/>
    <x v="0"/>
    <s v="cod"/>
    <n v="10440"/>
    <n v="0.9"/>
    <x v="0"/>
  </r>
  <r>
    <s v="ODR8182513033k"/>
    <s v="C355357L"/>
    <x v="127"/>
    <s v="P800680"/>
    <n v="638"/>
    <n v="1"/>
    <n v="6380"/>
    <n v="0"/>
    <n v="6380"/>
    <n v="1"/>
    <x v="0"/>
    <n v="0"/>
    <n v="1"/>
    <d v="2022-05-01T00:00:00"/>
    <x v="788"/>
    <n v="2900"/>
    <n v="174"/>
    <x v="0"/>
    <s v="cod"/>
    <n v="6206"/>
    <n v="0.97272727272727277"/>
    <x v="0"/>
  </r>
  <r>
    <s v="ODR2206904426f"/>
    <s v="C794109L"/>
    <x v="279"/>
    <s v="P587474"/>
    <n v="290"/>
    <n v="2"/>
    <n v="5800"/>
    <n v="0"/>
    <n v="5800"/>
    <n v="1"/>
    <x v="0"/>
    <n v="0"/>
    <n v="4"/>
    <d v="2021-09-17T00:00:00"/>
    <x v="2161"/>
    <n v="4640"/>
    <n v="290"/>
    <x v="0"/>
    <s v="Payaxis"/>
    <n v="5220"/>
    <n v="0.9"/>
    <x v="0"/>
  </r>
  <r>
    <s v="ODR1615909177o"/>
    <s v="C676393L"/>
    <x v="254"/>
    <s v="P131222"/>
    <n v="232"/>
    <n v="2"/>
    <n v="4640"/>
    <n v="0"/>
    <n v="4640"/>
    <n v="1"/>
    <x v="1"/>
    <n v="0"/>
    <n v="1"/>
    <d v="2021-07-27T00:00:00"/>
    <x v="3148"/>
    <n v="2320"/>
    <n v="116"/>
    <x v="0"/>
    <s v="cod"/>
    <n v="4408"/>
    <n v="0.95"/>
    <x v="0"/>
  </r>
  <r>
    <s v="ODR4787379273z"/>
    <s v="C653797L"/>
    <x v="25"/>
    <s v="P294920"/>
    <n v="348"/>
    <n v="1"/>
    <n v="3480"/>
    <n v="0"/>
    <n v="3480"/>
    <n v="1"/>
    <x v="1"/>
    <n v="0"/>
    <n v="13"/>
    <d v="2022-04-03T00:00:00"/>
    <x v="3149"/>
    <n v="3480"/>
    <n v="290"/>
    <x v="0"/>
    <s v="Easypay_MA"/>
    <n v="3190"/>
    <n v="0.91666666666666663"/>
    <x v="0"/>
  </r>
  <r>
    <s v="ODR2291109358n"/>
    <s v="C394076L"/>
    <x v="245"/>
    <s v="P800680"/>
    <n v="58"/>
    <n v="2"/>
    <n v="1160"/>
    <n v="0"/>
    <n v="1160"/>
    <n v="1"/>
    <x v="1"/>
    <n v="0"/>
    <n v="4"/>
    <d v="2021-10-12T00:00:00"/>
    <x v="788"/>
    <n v="2900"/>
    <n v="174"/>
    <x v="0"/>
    <s v="Payaxis"/>
    <n v="812"/>
    <n v="0.7"/>
    <x v="0"/>
  </r>
  <r>
    <s v="ODR1804543066s"/>
    <s v="C836000L"/>
    <x v="395"/>
    <s v="P869522"/>
    <n v="58"/>
    <n v="1"/>
    <n v="580"/>
    <n v="0"/>
    <n v="580"/>
    <n v="1"/>
    <x v="0"/>
    <n v="0"/>
    <n v="1"/>
    <d v="2022-06-12T00:00:00"/>
    <x v="3150"/>
    <n v="580"/>
    <n v="0"/>
    <x v="0"/>
    <s v="cod"/>
    <n v="580"/>
    <n v="1"/>
    <x v="0"/>
  </r>
  <r>
    <s v="ODR9352397765k"/>
    <s v="C485693L"/>
    <x v="48"/>
    <s v="P786699"/>
    <n v="9"/>
    <n v="2"/>
    <n v="174"/>
    <n v="0"/>
    <n v="174"/>
    <n v="1"/>
    <x v="0"/>
    <n v="1"/>
    <n v="1"/>
    <d v="2021-07-02T00:00:00"/>
    <x v="3121"/>
    <n v="87"/>
    <n v="0"/>
    <x v="12"/>
    <s v="cod"/>
    <n v="174"/>
    <n v="1"/>
    <x v="0"/>
  </r>
  <r>
    <s v="ODR4338250762i"/>
    <s v="C248585L"/>
    <x v="25"/>
    <s v="P194155"/>
    <n v="0"/>
    <n v="3"/>
    <n v="0"/>
    <n v="0"/>
    <n v="0"/>
    <n v="1"/>
    <x v="1"/>
    <n v="0"/>
    <n v="1"/>
    <d v="2022-07-10T00:00:00"/>
    <x v="3090"/>
    <n v="0"/>
    <n v="0"/>
    <x v="13"/>
    <s v="cod"/>
    <n v="0"/>
    <n v="0"/>
    <x v="0"/>
  </r>
  <r>
    <s v="ODR7582243074d"/>
    <s v="C678199L"/>
    <x v="214"/>
    <s v="P194155"/>
    <n v="0"/>
    <n v="1"/>
    <n v="0"/>
    <n v="0"/>
    <n v="0"/>
    <n v="1"/>
    <x v="0"/>
    <n v="1"/>
    <n v="1"/>
    <d v="2022-06-02T00:00:00"/>
    <x v="3090"/>
    <n v="0"/>
    <n v="0"/>
    <x v="13"/>
    <s v="cod"/>
    <n v="0"/>
    <n v="0"/>
    <x v="0"/>
  </r>
  <r>
    <s v="ODR6930102616d"/>
    <s v="C439980L"/>
    <x v="212"/>
    <s v="P194155"/>
    <n v="0"/>
    <n v="3"/>
    <n v="0"/>
    <n v="0"/>
    <n v="0"/>
    <n v="1"/>
    <x v="0"/>
    <n v="1"/>
    <n v="1"/>
    <d v="2021-11-03T00:00:00"/>
    <x v="3090"/>
    <n v="0"/>
    <n v="0"/>
    <x v="13"/>
    <s v="cod"/>
    <n v="0"/>
    <n v="0"/>
    <x v="0"/>
  </r>
  <r>
    <s v="ODR9489319211b"/>
    <s v="C533080L"/>
    <x v="358"/>
    <s v="P194155"/>
    <n v="0"/>
    <n v="1"/>
    <n v="0"/>
    <n v="0"/>
    <n v="0"/>
    <n v="1"/>
    <x v="0"/>
    <n v="1"/>
    <n v="1"/>
    <d v="2022-06-09T00:00:00"/>
    <x v="3090"/>
    <n v="0"/>
    <n v="0"/>
    <x v="13"/>
    <s v="cod"/>
    <n v="0"/>
    <n v="0"/>
    <x v="0"/>
  </r>
  <r>
    <s v="ODR6086869527m"/>
    <s v="C987822L"/>
    <x v="394"/>
    <s v="P194155"/>
    <n v="0"/>
    <n v="1"/>
    <n v="0"/>
    <n v="0"/>
    <n v="0"/>
    <n v="1"/>
    <x v="0"/>
    <n v="1"/>
    <n v="1"/>
    <d v="2022-07-07T00:00:00"/>
    <x v="3090"/>
    <n v="0"/>
    <n v="0"/>
    <x v="13"/>
    <s v="cod"/>
    <n v="0"/>
    <n v="0"/>
    <x v="0"/>
  </r>
  <r>
    <s v="ODR4537217779s"/>
    <s v="C186133L"/>
    <x v="217"/>
    <s v="P194155"/>
    <n v="0"/>
    <n v="1"/>
    <n v="0"/>
    <n v="0"/>
    <n v="0"/>
    <n v="1"/>
    <x v="0"/>
    <n v="1"/>
    <n v="1"/>
    <d v="2022-05-19T00:00:00"/>
    <x v="3090"/>
    <n v="0"/>
    <n v="0"/>
    <x v="13"/>
    <s v="cod"/>
    <n v="0"/>
    <n v="0"/>
    <x v="0"/>
  </r>
  <r>
    <s v="ODR4656313388n"/>
    <s v="C471304L"/>
    <x v="225"/>
    <s v="P194155"/>
    <n v="0"/>
    <n v="1"/>
    <n v="0"/>
    <n v="0"/>
    <n v="0"/>
    <n v="1"/>
    <x v="1"/>
    <n v="0"/>
    <n v="6"/>
    <d v="2022-05-13T00:00:00"/>
    <x v="3090"/>
    <n v="0"/>
    <n v="0"/>
    <x v="13"/>
    <s v="easypay_voucher"/>
    <n v="0"/>
    <n v="0"/>
    <x v="0"/>
  </r>
  <r>
    <s v="ODR6580986819o"/>
    <s v="C955805L"/>
    <x v="226"/>
    <s v="P194155"/>
    <n v="0"/>
    <n v="1"/>
    <n v="0"/>
    <n v="0"/>
    <n v="0"/>
    <n v="1"/>
    <x v="0"/>
    <n v="1"/>
    <n v="1"/>
    <d v="2022-05-23T00:00:00"/>
    <x v="3090"/>
    <n v="0"/>
    <n v="0"/>
    <x v="13"/>
    <s v="cod"/>
    <n v="0"/>
    <n v="0"/>
    <x v="0"/>
  </r>
  <r>
    <s v="ODR8675090268b"/>
    <s v="C262851L"/>
    <x v="224"/>
    <s v="P194155"/>
    <n v="0"/>
    <n v="1"/>
    <n v="0"/>
    <n v="0"/>
    <n v="0"/>
    <n v="1"/>
    <x v="0"/>
    <n v="1"/>
    <n v="1"/>
    <d v="2022-05-23T00:00:00"/>
    <x v="3090"/>
    <n v="0"/>
    <n v="0"/>
    <x v="13"/>
    <s v="cod"/>
    <n v="0"/>
    <n v="0"/>
    <x v="0"/>
  </r>
  <r>
    <s v="ODR3390935442f"/>
    <s v="C832050L"/>
    <x v="392"/>
    <s v="P194155"/>
    <n v="0"/>
    <n v="2"/>
    <n v="0"/>
    <n v="0"/>
    <n v="0"/>
    <n v="1"/>
    <x v="0"/>
    <n v="1"/>
    <n v="6"/>
    <d v="2022-05-05T00:00:00"/>
    <x v="3090"/>
    <n v="0"/>
    <n v="0"/>
    <x v="13"/>
    <s v="easypay_voucher"/>
    <n v="0"/>
    <n v="0"/>
    <x v="0"/>
  </r>
  <r>
    <s v="ODR7665493064i"/>
    <s v="C647975L"/>
    <x v="264"/>
    <s v="P194155"/>
    <n v="0"/>
    <n v="2"/>
    <n v="0"/>
    <n v="0"/>
    <n v="0"/>
    <n v="1"/>
    <x v="0"/>
    <n v="1"/>
    <n v="1"/>
    <d v="2022-05-12T00:00:00"/>
    <x v="3090"/>
    <n v="0"/>
    <n v="0"/>
    <x v="13"/>
    <s v="cod"/>
    <n v="0"/>
    <n v="0"/>
    <x v="0"/>
  </r>
  <r>
    <s v="ODR6118727282p"/>
    <s v="C900615L"/>
    <x v="139"/>
    <s v="P194155"/>
    <n v="0"/>
    <n v="1"/>
    <n v="0"/>
    <n v="0"/>
    <n v="0"/>
    <n v="1"/>
    <x v="0"/>
    <n v="1"/>
    <n v="1"/>
    <d v="2022-05-28T00:00:00"/>
    <x v="3090"/>
    <n v="0"/>
    <n v="0"/>
    <x v="13"/>
    <s v="cod"/>
    <n v="0"/>
    <n v="0"/>
    <x v="0"/>
  </r>
  <r>
    <s v="ODR8804082160b"/>
    <s v="C130292L"/>
    <x v="30"/>
    <s v="P194155"/>
    <n v="0"/>
    <n v="3"/>
    <n v="0"/>
    <n v="0"/>
    <n v="0"/>
    <n v="1"/>
    <x v="0"/>
    <n v="0"/>
    <n v="4"/>
    <d v="2022-04-28T00:00:00"/>
    <x v="3090"/>
    <n v="0"/>
    <n v="0"/>
    <x v="13"/>
    <s v="Payaxis"/>
    <n v="0"/>
    <n v="0"/>
    <x v="0"/>
  </r>
  <r>
    <s v="ODR6171047687e"/>
    <s v="C630762L"/>
    <x v="140"/>
    <s v="P194155"/>
    <n v="0"/>
    <n v="1"/>
    <n v="0"/>
    <n v="0"/>
    <n v="0"/>
    <n v="1"/>
    <x v="0"/>
    <n v="1"/>
    <n v="1"/>
    <d v="2022-06-19T00:00:00"/>
    <x v="3090"/>
    <n v="0"/>
    <n v="0"/>
    <x v="13"/>
    <s v="cod"/>
    <n v="0"/>
    <n v="0"/>
    <x v="0"/>
  </r>
  <r>
    <s v="ODR5716405774c"/>
    <s v="C357056L"/>
    <x v="38"/>
    <s v="P194155"/>
    <n v="0"/>
    <n v="3"/>
    <n v="0"/>
    <n v="0"/>
    <n v="0"/>
    <n v="1"/>
    <x v="0"/>
    <n v="0"/>
    <n v="1"/>
    <d v="2022-06-26T00:00:00"/>
    <x v="3090"/>
    <n v="0"/>
    <n v="0"/>
    <x v="13"/>
    <s v="cod"/>
    <n v="0"/>
    <n v="0"/>
    <x v="0"/>
  </r>
  <r>
    <s v="ODR3229458839o"/>
    <s v="C927548L"/>
    <x v="88"/>
    <s v="P194155"/>
    <n v="0"/>
    <n v="3"/>
    <n v="0"/>
    <n v="0"/>
    <n v="0"/>
    <n v="1"/>
    <x v="0"/>
    <n v="1"/>
    <n v="1"/>
    <d v="2022-07-14T00:00:00"/>
    <x v="3090"/>
    <n v="0"/>
    <n v="0"/>
    <x v="13"/>
    <s v="cod"/>
    <n v="0"/>
    <n v="0"/>
    <x v="0"/>
  </r>
  <r>
    <s v="ODR6203328535u"/>
    <s v="C763228L"/>
    <x v="80"/>
    <s v="P194155"/>
    <n v="0"/>
    <n v="3"/>
    <n v="0"/>
    <n v="0"/>
    <n v="0"/>
    <n v="1"/>
    <x v="0"/>
    <n v="1"/>
    <n v="1"/>
    <d v="2022-07-05T00:00:00"/>
    <x v="3090"/>
    <n v="0"/>
    <n v="0"/>
    <x v="13"/>
    <s v="cod"/>
    <n v="0"/>
    <n v="0"/>
    <x v="0"/>
  </r>
  <r>
    <s v="ODR3166537320w"/>
    <s v="C620483L"/>
    <x v="76"/>
    <s v="P194155"/>
    <n v="0"/>
    <n v="2"/>
    <n v="0"/>
    <n v="0"/>
    <n v="0"/>
    <n v="1"/>
    <x v="0"/>
    <n v="1"/>
    <n v="1"/>
    <d v="2022-07-18T00:00:00"/>
    <x v="3090"/>
    <n v="0"/>
    <n v="0"/>
    <x v="13"/>
    <s v="cod"/>
    <n v="0"/>
    <n v="0"/>
    <x v="0"/>
  </r>
  <r>
    <s v="ODR6864259419h"/>
    <s v="C714630L"/>
    <x v="31"/>
    <s v="P194155"/>
    <n v="0"/>
    <n v="3"/>
    <n v="0"/>
    <n v="0"/>
    <n v="0"/>
    <n v="1"/>
    <x v="0"/>
    <n v="0"/>
    <n v="1"/>
    <d v="2022-06-24T00:00:00"/>
    <x v="3090"/>
    <n v="0"/>
    <n v="0"/>
    <x v="13"/>
    <s v="cod"/>
    <n v="0"/>
    <n v="0"/>
    <x v="0"/>
  </r>
  <r>
    <s v="ODR8376183747r"/>
    <s v="C300950L"/>
    <x v="28"/>
    <s v="P194155"/>
    <n v="0"/>
    <n v="1"/>
    <n v="0"/>
    <n v="0"/>
    <n v="0"/>
    <n v="1"/>
    <x v="0"/>
    <n v="0"/>
    <n v="1"/>
    <d v="2021-09-05T00:00:00"/>
    <x v="3090"/>
    <n v="0"/>
    <n v="0"/>
    <x v="13"/>
    <s v="cod"/>
    <n v="0"/>
    <n v="0"/>
    <x v="0"/>
  </r>
  <r>
    <s v="ODR4312238651y"/>
    <s v="C295679L"/>
    <x v="22"/>
    <s v="P194155"/>
    <n v="0"/>
    <n v="2"/>
    <n v="0"/>
    <n v="0"/>
    <n v="0"/>
    <n v="1"/>
    <x v="0"/>
    <n v="0"/>
    <n v="1"/>
    <d v="2022-07-23T00:00:00"/>
    <x v="3090"/>
    <n v="0"/>
    <n v="0"/>
    <x v="13"/>
    <s v="cod"/>
    <n v="0"/>
    <n v="0"/>
    <x v="0"/>
  </r>
  <r>
    <s v="ODR3930118778w"/>
    <s v="C368658L"/>
    <x v="91"/>
    <s v="P194155"/>
    <n v="0"/>
    <n v="1"/>
    <n v="0"/>
    <n v="0"/>
    <n v="0"/>
    <n v="1"/>
    <x v="0"/>
    <n v="1"/>
    <n v="1"/>
    <d v="2022-05-19T00:00:00"/>
    <x v="3090"/>
    <n v="0"/>
    <n v="0"/>
    <x v="13"/>
    <s v="cod"/>
    <n v="0"/>
    <n v="0"/>
    <x v="0"/>
  </r>
  <r>
    <s v="ODR7628482404c"/>
    <s v="C265450L"/>
    <x v="86"/>
    <s v="P194155"/>
    <n v="0"/>
    <n v="3"/>
    <n v="0"/>
    <n v="0"/>
    <n v="0"/>
    <n v="1"/>
    <x v="1"/>
    <n v="0"/>
    <n v="1"/>
    <d v="2022-02-17T00:00:00"/>
    <x v="3090"/>
    <n v="0"/>
    <n v="0"/>
    <x v="13"/>
    <s v="cod"/>
    <n v="0"/>
    <n v="0"/>
    <x v="0"/>
  </r>
  <r>
    <s v="ODR2809405363p"/>
    <s v="C790722L"/>
    <x v="70"/>
    <s v="P194155"/>
    <n v="0"/>
    <n v="2"/>
    <n v="0"/>
    <n v="0"/>
    <n v="0"/>
    <n v="1"/>
    <x v="0"/>
    <n v="1"/>
    <n v="1"/>
    <d v="2021-11-19T00:00:00"/>
    <x v="3090"/>
    <n v="0"/>
    <n v="0"/>
    <x v="13"/>
    <s v="cod"/>
    <n v="0"/>
    <n v="0"/>
    <x v="0"/>
  </r>
  <r>
    <s v="ODR6666616009w"/>
    <s v="C676393L"/>
    <x v="250"/>
    <s v="P100134"/>
    <n v="347710"/>
    <n v="1"/>
    <n v="3477100"/>
    <n v="-347710"/>
    <n v="3824810"/>
    <n v="1"/>
    <x v="1"/>
    <n v="0"/>
    <n v="4"/>
    <d v="2021-07-27T00:00:00"/>
    <x v="756"/>
    <n v="3477100"/>
    <n v="302470"/>
    <x v="7"/>
    <s v="Payaxis"/>
    <n v="3522340"/>
    <n v="0.92091894760785498"/>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EAC886-B0B5-49BC-9D52-E47274C8E75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H13:I19" firstHeaderRow="1" firstDataRow="1" firstDataCol="1"/>
  <pivotFields count="21">
    <pivotField showAll="0"/>
    <pivotField showAll="0"/>
    <pivotField numFmtId="14" showAll="0"/>
    <pivotField showAll="0"/>
    <pivotField numFmtId="164" showAll="0"/>
    <pivotField showAll="0"/>
    <pivotField numFmtId="164" showAll="0"/>
    <pivotField numFmtId="164" showAll="0"/>
    <pivotField numFmtId="164" showAll="0"/>
    <pivotField showAll="0"/>
    <pivotField showAll="0"/>
    <pivotField showAll="0"/>
    <pivotField showAll="0"/>
    <pivotField numFmtId="14" showAll="0"/>
    <pivotField showAll="0"/>
    <pivotField numFmtId="164" showAll="0"/>
    <pivotField numFmtId="164" showAll="0"/>
    <pivotField axis="axisRow" showAll="0" measureFilter="1" sortType="ascending">
      <items count="16">
        <item x="2"/>
        <item x="10"/>
        <item x="13"/>
        <item x="3"/>
        <item x="1"/>
        <item x="6"/>
        <item x="8"/>
        <item x="14"/>
        <item x="9"/>
        <item x="4"/>
        <item x="0"/>
        <item x="12"/>
        <item x="11"/>
        <item x="5"/>
        <item x="7"/>
        <item t="default"/>
      </items>
      <autoSortScope>
        <pivotArea dataOnly="0" outline="0" fieldPosition="0">
          <references count="1">
            <reference field="4294967294" count="1" selected="0">
              <x v="0"/>
            </reference>
          </references>
        </pivotArea>
      </autoSortScope>
    </pivotField>
    <pivotField showAll="0"/>
    <pivotField numFmtId="164" showAll="0"/>
    <pivotField dataField="1" showAll="0"/>
  </pivotFields>
  <rowFields count="1">
    <field x="17"/>
  </rowFields>
  <rowItems count="6">
    <i>
      <x v="2"/>
    </i>
    <i>
      <x v="10"/>
    </i>
    <i>
      <x v="11"/>
    </i>
    <i>
      <x v="4"/>
    </i>
    <i>
      <x v="9"/>
    </i>
    <i t="grand">
      <x/>
    </i>
  </rowItems>
  <colItems count="1">
    <i/>
  </colItems>
  <dataFields count="1">
    <dataField name="Average GPM" fld="20" subtotal="average" baseField="17" baseItem="9" numFmtId="10"/>
  </dataFields>
  <pivotTableStyleInfo name="PivotStyleLight16" showRowHeaders="1" showColHeaders="1" showRowStripes="0" showColStripes="0" showLastColumn="1"/>
  <filters count="1">
    <filter fld="17"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88EF40-1E11-41BA-8E4D-41B69E525CC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H3:I9" firstHeaderRow="1" firstDataRow="1" firstDataCol="1"/>
  <pivotFields count="21">
    <pivotField showAll="0"/>
    <pivotField showAll="0"/>
    <pivotField numFmtId="14" showAll="0"/>
    <pivotField showAll="0"/>
    <pivotField numFmtId="164" showAll="0"/>
    <pivotField showAll="0"/>
    <pivotField numFmtId="164" showAll="0"/>
    <pivotField numFmtId="164" showAll="0"/>
    <pivotField numFmtId="164" showAll="0"/>
    <pivotField showAll="0"/>
    <pivotField showAll="0"/>
    <pivotField showAll="0"/>
    <pivotField showAll="0"/>
    <pivotField numFmtId="14" showAll="0"/>
    <pivotField showAll="0"/>
    <pivotField numFmtId="164" showAll="0"/>
    <pivotField numFmtId="164" showAll="0"/>
    <pivotField axis="axisRow" showAll="0" measureFilter="1" sortType="descending">
      <items count="16">
        <item x="2"/>
        <item x="10"/>
        <item x="13"/>
        <item x="3"/>
        <item x="1"/>
        <item x="6"/>
        <item x="8"/>
        <item x="14"/>
        <item x="9"/>
        <item x="4"/>
        <item x="0"/>
        <item x="12"/>
        <item x="11"/>
        <item x="5"/>
        <item x="7"/>
        <item t="default"/>
      </items>
      <autoSortScope>
        <pivotArea dataOnly="0" outline="0" fieldPosition="0">
          <references count="1">
            <reference field="4294967294" count="1" selected="0">
              <x v="0"/>
            </reference>
          </references>
        </pivotArea>
      </autoSortScope>
    </pivotField>
    <pivotField showAll="0"/>
    <pivotField numFmtId="164" showAll="0"/>
    <pivotField dataField="1" showAll="0"/>
  </pivotFields>
  <rowFields count="1">
    <field x="17"/>
  </rowFields>
  <rowItems count="6">
    <i>
      <x v="6"/>
    </i>
    <i>
      <x v="1"/>
    </i>
    <i>
      <x v="3"/>
    </i>
    <i>
      <x v="13"/>
    </i>
    <i>
      <x v="8"/>
    </i>
    <i t="grand">
      <x/>
    </i>
  </rowItems>
  <colItems count="1">
    <i/>
  </colItems>
  <dataFields count="1">
    <dataField name="Average GPM" fld="20" subtotal="average" baseField="17" baseItem="6" numFmtId="10"/>
  </dataFields>
  <pivotTableStyleInfo name="PivotStyleLight16" showRowHeaders="1" showColHeaders="1" showRowStripes="0" showColStripes="0" showLastColumn="1"/>
  <filters count="1">
    <filter fld="1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570564-7B7E-4638-8099-173A9540B87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ategory">
  <location ref="E3:F19" firstHeaderRow="1" firstDataRow="1" firstDataCol="1"/>
  <pivotFields count="21">
    <pivotField showAll="0"/>
    <pivotField showAll="0"/>
    <pivotField numFmtId="14" showAll="0"/>
    <pivotField showAll="0"/>
    <pivotField numFmtId="164" showAll="0"/>
    <pivotField showAll="0"/>
    <pivotField numFmtId="164" showAll="0"/>
    <pivotField numFmtId="164" showAll="0"/>
    <pivotField numFmtId="164" showAll="0"/>
    <pivotField showAll="0"/>
    <pivotField showAll="0"/>
    <pivotField showAll="0"/>
    <pivotField showAll="0"/>
    <pivotField numFmtId="14" showAll="0"/>
    <pivotField showAll="0"/>
    <pivotField numFmtId="164" showAll="0"/>
    <pivotField numFmtId="164" showAll="0"/>
    <pivotField axis="axisRow" showAll="0" sortType="descending">
      <items count="16">
        <item x="2"/>
        <item x="10"/>
        <item x="13"/>
        <item x="3"/>
        <item x="1"/>
        <item x="6"/>
        <item x="8"/>
        <item x="14"/>
        <item x="9"/>
        <item x="4"/>
        <item x="0"/>
        <item x="12"/>
        <item x="11"/>
        <item x="5"/>
        <item x="7"/>
        <item t="default"/>
      </items>
      <autoSortScope>
        <pivotArea dataOnly="0" outline="0" fieldPosition="0">
          <references count="1">
            <reference field="4294967294" count="1" selected="0">
              <x v="0"/>
            </reference>
          </references>
        </pivotArea>
      </autoSortScope>
    </pivotField>
    <pivotField showAll="0"/>
    <pivotField numFmtId="164" showAll="0"/>
    <pivotField dataField="1" showAll="0"/>
  </pivotFields>
  <rowFields count="1">
    <field x="17"/>
  </rowFields>
  <rowItems count="16">
    <i>
      <x v="6"/>
    </i>
    <i>
      <x v="1"/>
    </i>
    <i>
      <x v="3"/>
    </i>
    <i>
      <x v="13"/>
    </i>
    <i>
      <x v="8"/>
    </i>
    <i>
      <x v="5"/>
    </i>
    <i>
      <x v="7"/>
    </i>
    <i>
      <x v="14"/>
    </i>
    <i>
      <x v="12"/>
    </i>
    <i>
      <x/>
    </i>
    <i>
      <x v="9"/>
    </i>
    <i>
      <x v="4"/>
    </i>
    <i>
      <x v="11"/>
    </i>
    <i>
      <x v="10"/>
    </i>
    <i>
      <x v="2"/>
    </i>
    <i t="grand">
      <x/>
    </i>
  </rowItems>
  <colItems count="1">
    <i/>
  </colItems>
  <dataFields count="1">
    <dataField name="Average GPM" fld="20" subtotal="average" baseField="17" baseItem="0" numFmtId="10"/>
  </dataFields>
  <chartFormats count="1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954B1B-E80F-4318-851F-584AC835D91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roduts Name">
  <location ref="A18:B29" firstHeaderRow="1" firstDataRow="1" firstDataCol="1"/>
  <pivotFields count="21">
    <pivotField showAll="0"/>
    <pivotField showAll="0"/>
    <pivotField numFmtId="14" showAll="0"/>
    <pivotField showAll="0"/>
    <pivotField numFmtId="164" showAll="0"/>
    <pivotField showAll="0"/>
    <pivotField numFmtId="164" showAll="0"/>
    <pivotField numFmtId="164" showAll="0"/>
    <pivotField numFmtId="164" showAll="0"/>
    <pivotField showAll="0"/>
    <pivotField showAll="0"/>
    <pivotField showAll="0"/>
    <pivotField showAll="0"/>
    <pivotField numFmtId="14" showAll="0"/>
    <pivotField axis="axisRow" showAll="0" measureFilter="1" sortType="ascending">
      <items count="3152">
        <item x="509"/>
        <item x="2890"/>
        <item x="2968"/>
        <item x="2847"/>
        <item x="153"/>
        <item x="2056"/>
        <item x="1071"/>
        <item x="2237"/>
        <item x="2247"/>
        <item x="201"/>
        <item x="1752"/>
        <item x="1354"/>
        <item x="673"/>
        <item x="1801"/>
        <item x="2566"/>
        <item x="2167"/>
        <item x="2565"/>
        <item x="2772"/>
        <item x="2287"/>
        <item x="355"/>
        <item x="1689"/>
        <item x="1786"/>
        <item x="211"/>
        <item x="303"/>
        <item x="419"/>
        <item x="287"/>
        <item x="2007"/>
        <item x="1609"/>
        <item x="2047"/>
        <item x="1588"/>
        <item x="2211"/>
        <item x="2257"/>
        <item x="2256"/>
        <item x="1641"/>
        <item x="1474"/>
        <item x="1026"/>
        <item x="1111"/>
        <item x="1978"/>
        <item x="1979"/>
        <item x="1338"/>
        <item x="1497"/>
        <item x="1375"/>
        <item x="1297"/>
        <item x="1782"/>
        <item x="1633"/>
        <item x="1970"/>
        <item x="1304"/>
        <item x="1236"/>
        <item x="1237"/>
        <item x="1937"/>
        <item x="1658"/>
        <item x="1781"/>
        <item x="1657"/>
        <item x="1127"/>
        <item x="1067"/>
        <item x="1783"/>
        <item x="1312"/>
        <item x="1311"/>
        <item x="1152"/>
        <item x="1037"/>
        <item x="1409"/>
        <item x="1726"/>
        <item x="966"/>
        <item x="1938"/>
        <item x="1267"/>
        <item x="1444"/>
        <item x="1263"/>
        <item x="198"/>
        <item x="1261"/>
        <item x="1190"/>
        <item x="1549"/>
        <item x="1471"/>
        <item x="1472"/>
        <item x="118"/>
        <item x="2082"/>
        <item x="1871"/>
        <item x="1167"/>
        <item x="1243"/>
        <item x="1334"/>
        <item x="756"/>
        <item x="3116"/>
        <item x="2736"/>
        <item x="147"/>
        <item x="1902"/>
        <item x="1993"/>
        <item x="2707"/>
        <item x="2504"/>
        <item x="2058"/>
        <item x="1421"/>
        <item x="177"/>
        <item x="2251"/>
        <item x="2178"/>
        <item x="1547"/>
        <item x="2300"/>
        <item x="1896"/>
        <item x="2220"/>
        <item x="2181"/>
        <item x="2347"/>
        <item x="1983"/>
        <item x="1728"/>
        <item x="215"/>
        <item x="2853"/>
        <item x="2882"/>
        <item x="2859"/>
        <item x="1141"/>
        <item x="2064"/>
        <item x="2125"/>
        <item x="3119"/>
        <item x="3120"/>
        <item x="3050"/>
        <item x="2394"/>
        <item x="1057"/>
        <item x="813"/>
        <item x="102"/>
        <item x="91"/>
        <item x="1083"/>
        <item x="1082"/>
        <item x="68"/>
        <item x="799"/>
        <item x="1411"/>
        <item x="1806"/>
        <item x="2458"/>
        <item x="2666"/>
        <item x="1855"/>
        <item x="161"/>
        <item x="2620"/>
        <item x="2060"/>
        <item x="1780"/>
        <item x="2113"/>
        <item x="2445"/>
        <item x="604"/>
        <item x="614"/>
        <item x="752"/>
        <item x="691"/>
        <item x="690"/>
        <item x="2210"/>
        <item x="1132"/>
        <item x="196"/>
        <item x="900"/>
        <item x="1093"/>
        <item x="1690"/>
        <item x="1321"/>
        <item x="1380"/>
        <item x="1061"/>
        <item x="2233"/>
        <item x="481"/>
        <item x="268"/>
        <item x="489"/>
        <item x="406"/>
        <item x="272"/>
        <item x="491"/>
        <item x="9"/>
        <item x="257"/>
        <item x="375"/>
        <item x="334"/>
        <item x="269"/>
        <item x="314"/>
        <item x="280"/>
        <item x="262"/>
        <item x="302"/>
        <item x="333"/>
        <item x="279"/>
        <item x="313"/>
        <item x="291"/>
        <item x="436"/>
        <item x="357"/>
        <item x="1149"/>
        <item x="1498"/>
        <item x="1255"/>
        <item x="1567"/>
        <item x="1568"/>
        <item x="1566"/>
        <item x="1162"/>
        <item x="49"/>
        <item x="56"/>
        <item x="2286"/>
        <item x="970"/>
        <item x="1270"/>
        <item x="1371"/>
        <item x="1307"/>
        <item x="1308"/>
        <item x="2310"/>
        <item x="2014"/>
        <item x="2241"/>
        <item x="1453"/>
        <item x="1627"/>
        <item x="1623"/>
        <item x="1119"/>
        <item x="1118"/>
        <item x="1531"/>
        <item x="1532"/>
        <item x="1626"/>
        <item x="2501"/>
        <item x="2525"/>
        <item x="2737"/>
        <item x="2531"/>
        <item x="2695"/>
        <item x="1012"/>
        <item x="1028"/>
        <item x="1586"/>
        <item x="1644"/>
        <item x="2827"/>
        <item x="1836"/>
        <item x="150"/>
        <item x="1019"/>
        <item x="1465"/>
        <item x="2277"/>
        <item x="2376"/>
        <item x="2586"/>
        <item x="2479"/>
        <item x="2636"/>
        <item x="2043"/>
        <item x="2278"/>
        <item x="3030"/>
        <item x="2042"/>
        <item x="2537"/>
        <item x="199"/>
        <item x="1134"/>
        <item x="1377"/>
        <item x="2215"/>
        <item x="1905"/>
        <item x="2633"/>
        <item x="1931"/>
        <item x="733"/>
        <item x="3031"/>
        <item x="777"/>
        <item x="1300"/>
        <item x="969"/>
        <item x="981"/>
        <item x="57"/>
        <item x="1240"/>
        <item x="2444"/>
        <item x="2829"/>
        <item x="2886"/>
        <item x="2988"/>
        <item x="93"/>
        <item x="2985"/>
        <item x="2818"/>
        <item x="1039"/>
        <item x="1965"/>
        <item x="2939"/>
        <item x="1725"/>
        <item x="2734"/>
        <item x="2622"/>
        <item x="2585"/>
        <item x="2715"/>
        <item x="2456"/>
        <item x="2289"/>
        <item x="2242"/>
        <item x="2963"/>
        <item x="2112"/>
        <item x="2964"/>
        <item x="3037"/>
        <item x="2629"/>
        <item x="2324"/>
        <item x="2914"/>
        <item x="2987"/>
        <item x="2603"/>
        <item x="2663"/>
        <item x="2647"/>
        <item x="2942"/>
        <item x="186"/>
        <item x="2182"/>
        <item x="2049"/>
        <item x="85"/>
        <item x="25"/>
        <item x="50"/>
        <item x="774"/>
        <item x="797"/>
        <item x="641"/>
        <item x="530"/>
        <item x="412"/>
        <item x="541"/>
        <item x="288"/>
        <item x="48"/>
        <item x="519"/>
        <item x="285"/>
        <item x="441"/>
        <item x="470"/>
        <item x="703"/>
        <item x="501"/>
        <item x="612"/>
        <item x="502"/>
        <item x="640"/>
        <item x="567"/>
        <item x="477"/>
        <item x="580"/>
        <item x="960"/>
        <item x="1215"/>
        <item x="2094"/>
        <item x="1859"/>
        <item x="1651"/>
        <item x="1556"/>
        <item x="1029"/>
        <item x="1602"/>
        <item x="2157"/>
        <item x="1647"/>
        <item x="1072"/>
        <item x="2156"/>
        <item x="2484"/>
        <item x="2822"/>
        <item x="2857"/>
        <item x="2840"/>
        <item x="1508"/>
        <item x="2260"/>
        <item x="1504"/>
        <item x="3090"/>
        <item x="2648"/>
        <item x="2463"/>
        <item x="2564"/>
        <item x="2562"/>
        <item x="2461"/>
        <item x="1800"/>
        <item x="2462"/>
        <item x="2561"/>
        <item x="2343"/>
        <item x="1324"/>
        <item x="2559"/>
        <item x="2459"/>
        <item x="2560"/>
        <item x="2164"/>
        <item x="2917"/>
        <item x="2165"/>
        <item x="2509"/>
        <item x="2218"/>
        <item x="2166"/>
        <item x="2741"/>
        <item x="2261"/>
        <item x="1739"/>
        <item x="2105"/>
        <item x="1947"/>
        <item x="2587"/>
        <item x="3144"/>
        <item x="2937"/>
        <item x="2518"/>
        <item x="2709"/>
        <item x="3143"/>
        <item x="2029"/>
        <item x="164"/>
        <item x="2395"/>
        <item x="2367"/>
        <item x="1426"/>
        <item x="1879"/>
        <item x="1943"/>
        <item x="1878"/>
        <item x="3098"/>
        <item x="1617"/>
        <item x="1867"/>
        <item x="1805"/>
        <item x="1746"/>
        <item x="2951"/>
        <item x="2746"/>
        <item x="2797"/>
        <item x="2800"/>
        <item x="2850"/>
        <item x="2798"/>
        <item x="2683"/>
        <item x="2918"/>
        <item x="1861"/>
        <item x="1865"/>
        <item x="1858"/>
        <item x="1857"/>
        <item x="1717"/>
        <item x="1788"/>
        <item x="1706"/>
        <item x="1563"/>
        <item x="965"/>
        <item x="2546"/>
        <item x="2790"/>
        <item x="2791"/>
        <item x="2789"/>
        <item x="1845"/>
        <item x="1744"/>
        <item x="1663"/>
        <item x="2232"/>
        <item x="1502"/>
        <item x="2281"/>
        <item x="1809"/>
        <item x="1897"/>
        <item x="1417"/>
        <item x="1437"/>
        <item x="1045"/>
        <item x="954"/>
        <item x="2854"/>
        <item x="2447"/>
        <item x="2543"/>
        <item x="2520"/>
        <item x="2431"/>
        <item x="1705"/>
        <item x="1530"/>
        <item x="2660"/>
        <item x="2391"/>
        <item x="94"/>
        <item x="809"/>
        <item x="1042"/>
        <item x="882"/>
        <item x="897"/>
        <item x="2088"/>
        <item x="2699"/>
        <item x="1894"/>
        <item x="2611"/>
        <item x="2130"/>
        <item x="2868"/>
        <item x="2956"/>
        <item x="1428"/>
        <item x="1707"/>
        <item x="2576"/>
        <item x="963"/>
        <item x="2477"/>
        <item x="2478"/>
        <item x="2697"/>
        <item x="2435"/>
        <item x="3099"/>
        <item x="2339"/>
        <item x="2393"/>
        <item x="2696"/>
        <item x="181"/>
        <item x="1708"/>
        <item x="1466"/>
        <item x="1789"/>
        <item x="2662"/>
        <item x="2437"/>
        <item x="1910"/>
        <item x="2702"/>
        <item x="2555"/>
        <item x="1636"/>
        <item x="1478"/>
        <item x="141"/>
        <item x="1787"/>
        <item x="2680"/>
        <item x="1621"/>
        <item x="2184"/>
        <item x="2661"/>
        <item x="949"/>
        <item x="843"/>
        <item x="2408"/>
        <item x="1572"/>
        <item x="2527"/>
        <item x="1379"/>
        <item x="2351"/>
        <item x="1462"/>
        <item x="2266"/>
        <item x="2572"/>
        <item x="2743"/>
        <item x="2512"/>
        <item x="3021"/>
        <item x="2978"/>
        <item x="2977"/>
        <item x="3040"/>
        <item x="2970"/>
        <item x="3108"/>
        <item x="2846"/>
        <item x="3066"/>
        <item x="3094"/>
        <item x="3006"/>
        <item x="2927"/>
        <item x="3079"/>
        <item x="3077"/>
        <item x="2996"/>
        <item x="3080"/>
        <item x="2919"/>
        <item x="2802"/>
        <item x="2429"/>
        <item x="2362"/>
        <item x="2230"/>
        <item x="1919"/>
        <item x="2243"/>
        <item x="2361"/>
        <item x="1755"/>
        <item x="1777"/>
        <item x="1741"/>
        <item x="2139"/>
        <item x="1695"/>
        <item x="1102"/>
        <item x="1749"/>
        <item x="2169"/>
        <item x="2255"/>
        <item x="2063"/>
        <item x="2068"/>
        <item x="1353"/>
        <item x="1619"/>
        <item x="1804"/>
        <item x="1200"/>
        <item x="1197"/>
        <item x="1988"/>
        <item x="2481"/>
        <item x="2020"/>
        <item x="1611"/>
        <item x="1226"/>
        <item x="1543"/>
        <item x="1638"/>
        <item x="1745"/>
        <item x="3140"/>
        <item x="1539"/>
        <item x="1005"/>
        <item x="2967"/>
        <item x="1455"/>
        <item x="735"/>
        <item x="624"/>
        <item x="825"/>
        <item x="811"/>
        <item x="650"/>
        <item x="1573"/>
        <item x="1469"/>
        <item x="958"/>
        <item x="993"/>
        <item x="837"/>
        <item x="956"/>
        <item x="1138"/>
        <item x="1194"/>
        <item x="1313"/>
        <item x="895"/>
        <item x="876"/>
        <item x="844"/>
        <item x="1487"/>
        <item x="64"/>
        <item x="1688"/>
        <item x="986"/>
        <item x="915"/>
        <item x="907"/>
        <item x="1046"/>
        <item x="1479"/>
        <item x="1724"/>
        <item x="475"/>
        <item x="474"/>
        <item x="463"/>
        <item x="627"/>
        <item x="621"/>
        <item x="628"/>
        <item x="271"/>
        <item x="364"/>
        <item x="366"/>
        <item x="365"/>
        <item x="332"/>
        <item x="331"/>
        <item x="344"/>
        <item x="854"/>
        <item x="512"/>
        <item x="828"/>
        <item x="829"/>
        <item x="827"/>
        <item x="255"/>
        <item x="579"/>
        <item x="510"/>
        <item x="430"/>
        <item x="429"/>
        <item x="2"/>
        <item x="270"/>
        <item x="1052"/>
        <item x="1274"/>
        <item x="1578"/>
        <item x="1577"/>
        <item x="874"/>
        <item x="104"/>
        <item x="2109"/>
        <item x="1967"/>
        <item x="1696"/>
        <item x="1648"/>
        <item x="1322"/>
        <item x="2264"/>
        <item x="2969"/>
        <item x="2742"/>
        <item x="2359"/>
        <item x="1886"/>
        <item x="106"/>
        <item x="1961"/>
        <item x="2333"/>
        <item x="2706"/>
        <item x="3084"/>
        <item x="2137"/>
        <item x="2865"/>
        <item x="2398"/>
        <item x="2823"/>
        <item x="2858"/>
        <item x="2428"/>
        <item x="2085"/>
        <item x="2885"/>
        <item x="2844"/>
        <item x="2954"/>
        <item x="428"/>
        <item x="422"/>
        <item x="533"/>
        <item x="345"/>
        <item x="666"/>
        <item x="1295"/>
        <item x="2704"/>
        <item x="2703"/>
        <item x="2733"/>
        <item x="2732"/>
        <item x="2731"/>
        <item x="307"/>
        <item x="1917"/>
        <item x="2866"/>
        <item x="2893"/>
        <item x="2910"/>
        <item x="2756"/>
        <item x="2588"/>
        <item x="2717"/>
        <item x="2378"/>
        <item x="2780"/>
        <item x="1653"/>
        <item x="1709"/>
        <item x="728"/>
        <item x="1051"/>
        <item x="1790"/>
        <item x="1008"/>
        <item x="1087"/>
        <item x="990"/>
        <item x="2197"/>
        <item x="2114"/>
        <item x="1207"/>
        <item x="1257"/>
        <item x="1202"/>
        <item x="1160"/>
        <item x="1254"/>
        <item x="1258"/>
        <item x="1256"/>
        <item x="1419"/>
        <item x="1376"/>
        <item x="1182"/>
        <item x="2061"/>
        <item x="2604"/>
        <item x="1906"/>
        <item x="890"/>
        <item x="2235"/>
        <item x="1078"/>
        <item x="1544"/>
        <item x="2729"/>
        <item x="2831"/>
        <item x="1352"/>
        <item x="2825"/>
        <item x="1887"/>
        <item x="2621"/>
        <item x="2446"/>
        <item x="2710"/>
        <item x="2457"/>
        <item x="936"/>
        <item x="2106"/>
        <item x="2794"/>
        <item x="2793"/>
        <item x="2792"/>
        <item x="2607"/>
        <item x="2390"/>
        <item x="2860"/>
        <item x="2861"/>
        <item x="2739"/>
        <item x="1010"/>
        <item x="1009"/>
        <item x="976"/>
        <item x="2180"/>
        <item x="1860"/>
        <item x="2411"/>
        <item x="1870"/>
        <item x="114"/>
        <item x="1249"/>
        <item x="2239"/>
        <item x="2448"/>
        <item x="859"/>
        <item x="982"/>
        <item x="3142"/>
        <item x="2959"/>
        <item x="784"/>
        <item x="2639"/>
        <item x="1020"/>
        <item x="629"/>
        <item x="555"/>
        <item x="626"/>
        <item x="762"/>
        <item x="718"/>
        <item x="672"/>
        <item x="651"/>
        <item x="632"/>
        <item x="721"/>
        <item x="623"/>
        <item x="620"/>
        <item x="527"/>
        <item x="526"/>
        <item x="503"/>
        <item x="1812"/>
        <item x="939"/>
        <item x="934"/>
        <item x="898"/>
        <item x="766"/>
        <item x="823"/>
        <item x="769"/>
        <item x="490"/>
        <item x="648"/>
        <item x="639"/>
        <item x="731"/>
        <item x="727"/>
        <item x="263"/>
        <item x="534"/>
        <item x="562"/>
        <item x="486"/>
        <item x="3"/>
        <item x="410"/>
        <item x="4"/>
        <item x="563"/>
        <item x="836"/>
        <item x="1278"/>
        <item x="697"/>
        <item x="749"/>
        <item x="1310"/>
        <item x="413"/>
        <item x="598"/>
        <item x="602"/>
        <item x="999"/>
        <item x="23"/>
        <item x="446"/>
        <item x="449"/>
        <item x="398"/>
        <item x="908"/>
        <item x="822"/>
        <item x="26"/>
        <item x="1537"/>
        <item x="2101"/>
        <item x="2249"/>
        <item x="1268"/>
        <item x="1213"/>
        <item x="2073"/>
        <item x="1396"/>
        <item x="2283"/>
        <item x="2269"/>
        <item x="962"/>
        <item x="633"/>
        <item x="568"/>
        <item x="1768"/>
        <item x="1769"/>
        <item x="1622"/>
        <item x="2124"/>
        <item x="1915"/>
        <item x="1762"/>
        <item x="1763"/>
        <item x="2075"/>
        <item x="2671"/>
        <item x="840"/>
        <item x="495"/>
        <item x="90"/>
        <item x="701"/>
        <item x="702"/>
        <item x="660"/>
        <item x="325"/>
        <item x="116"/>
        <item x="2201"/>
        <item x="227"/>
        <item x="1803"/>
        <item x="1382"/>
        <item x="977"/>
        <item x="2003"/>
        <item x="1128"/>
        <item x="2725"/>
        <item x="2821"/>
        <item x="2370"/>
        <item x="2294"/>
        <item x="2941"/>
        <item x="1971"/>
        <item x="1914"/>
        <item x="2701"/>
        <item x="2422"/>
        <item x="2253"/>
        <item x="2396"/>
        <item x="3074"/>
        <item x="3059"/>
        <item x="3064"/>
        <item x="2773"/>
        <item x="3061"/>
        <item x="3065"/>
        <item x="3057"/>
        <item x="3117"/>
        <item x="3048"/>
        <item x="232"/>
        <item x="3062"/>
        <item x="3081"/>
        <item x="2740"/>
        <item x="3058"/>
        <item x="3063"/>
        <item x="3131"/>
        <item x="2915"/>
        <item x="3055"/>
        <item x="3054"/>
        <item x="3060"/>
        <item x="2916"/>
        <item x="2557"/>
        <item x="1954"/>
        <item x="2153"/>
        <item x="1601"/>
        <item x="1562"/>
        <item x="1555"/>
        <item x="1554"/>
        <item x="1733"/>
        <item x="2681"/>
        <item x="478"/>
        <item x="1659"/>
        <item x="753"/>
        <item x="754"/>
        <item x="755"/>
        <item x="2206"/>
        <item x="2568"/>
        <item x="1575"/>
        <item x="2788"/>
        <item x="2678"/>
        <item x="2209"/>
        <item x="1662"/>
        <item x="988"/>
        <item x="2051"/>
        <item x="2524"/>
        <item x="195"/>
        <item x="2298"/>
        <item x="2349"/>
        <item x="2129"/>
        <item x="2415"/>
        <item x="2400"/>
        <item x="216"/>
        <item x="2467"/>
        <item x="2542"/>
        <item x="1523"/>
        <item x="2013"/>
        <item x="1899"/>
        <item x="1815"/>
        <item x="2634"/>
        <item x="1335"/>
        <item x="2849"/>
        <item x="2171"/>
        <item x="156"/>
        <item x="1821"/>
        <item x="967"/>
        <item x="1667"/>
        <item x="1481"/>
        <item x="2340"/>
        <item x="2334"/>
        <item x="2048"/>
        <item x="2852"/>
        <item x="2024"/>
        <item x="1441"/>
        <item x="1606"/>
        <item x="1853"/>
        <item x="342"/>
        <item x="1077"/>
        <item x="723"/>
        <item x="378"/>
        <item x="352"/>
        <item x="466"/>
        <item x="394"/>
        <item x="1450"/>
        <item x="1452"/>
        <item x="2320"/>
        <item x="1489"/>
        <item x="2628"/>
        <item x="2421"/>
        <item x="2369"/>
        <item x="2990"/>
        <item x="2110"/>
        <item x="1872"/>
        <item x="707"/>
        <item x="540"/>
        <item x="528"/>
        <item x="36"/>
        <item x="89"/>
        <item x="795"/>
        <item x="97"/>
        <item x="374"/>
        <item x="699"/>
        <item x="19"/>
        <item x="105"/>
        <item x="515"/>
        <item x="1159"/>
        <item x="1157"/>
        <item x="1156"/>
        <item x="1158"/>
        <item x="1205"/>
        <item x="1201"/>
        <item x="1203"/>
        <item x="1206"/>
        <item x="2897"/>
        <item x="1517"/>
        <item x="1702"/>
        <item x="940"/>
        <item x="1674"/>
        <item x="1640"/>
        <item x="1518"/>
        <item x="1515"/>
        <item x="1519"/>
        <item x="1516"/>
        <item x="1703"/>
        <item x="1594"/>
        <item x="193"/>
        <item x="1595"/>
        <item x="1137"/>
        <item x="159"/>
        <item x="1757"/>
        <item x="1032"/>
        <item x="1477"/>
        <item x="1599"/>
        <item x="1596"/>
        <item x="190"/>
        <item x="1378"/>
        <item x="1080"/>
        <item x="158"/>
        <item x="2039"/>
        <item x="3067"/>
        <item x="3051"/>
        <item x="3086"/>
        <item x="3104"/>
        <item x="3044"/>
        <item x="2972"/>
        <item x="3068"/>
        <item x="3076"/>
        <item x="3091"/>
        <item x="2943"/>
        <item x="2971"/>
        <item x="3087"/>
        <item x="3113"/>
        <item x="3049"/>
        <item x="3103"/>
        <item x="3112"/>
        <item x="3089"/>
        <item x="3018"/>
        <item x="2757"/>
        <item x="2758"/>
        <item x="2158"/>
        <item x="2280"/>
        <item x="1384"/>
        <item x="1929"/>
        <item x="815"/>
        <item x="1189"/>
        <item x="1989"/>
        <item x="133"/>
        <item x="1210"/>
        <item x="1895"/>
        <item x="945"/>
        <item x="1264"/>
        <item x="1265"/>
        <item x="1385"/>
        <item x="1266"/>
        <item x="2499"/>
        <item x="758"/>
        <item x="870"/>
        <item x="1171"/>
        <item x="1521"/>
        <item x="1843"/>
        <item x="32"/>
        <item x="1084"/>
        <item x="1168"/>
        <item x="871"/>
        <item x="1230"/>
        <item x="1214"/>
        <item x="1063"/>
        <item x="1216"/>
        <item x="1881"/>
        <item x="1754"/>
        <item x="2028"/>
        <item x="1163"/>
        <item x="1099"/>
        <item x="933"/>
        <item x="938"/>
        <item x="1106"/>
        <item x="1104"/>
        <item x="1113"/>
        <item x="1107"/>
        <item x="1100"/>
        <item x="1165"/>
        <item x="1164"/>
        <item x="1108"/>
        <item x="1110"/>
        <item x="1109"/>
        <item x="1112"/>
        <item x="1105"/>
        <item x="973"/>
        <item x="1091"/>
        <item x="972"/>
        <item x="2080"/>
        <item x="2388"/>
        <item x="2002"/>
        <item x="1327"/>
        <item x="971"/>
        <item x="2067"/>
        <item x="2066"/>
        <item x="1852"/>
        <item x="1538"/>
        <item x="2135"/>
        <item x="2136"/>
        <item x="546"/>
        <item x="1025"/>
        <item x="1587"/>
        <item x="2238"/>
        <item x="910"/>
        <item x="929"/>
        <item x="796"/>
        <item x="373"/>
        <item x="1373"/>
        <item x="1269"/>
        <item x="2738"/>
        <item x="2884"/>
        <item x="236"/>
        <item x="1968"/>
        <item x="2449"/>
        <item x="1976"/>
        <item x="1447"/>
        <item x="1664"/>
        <item x="867"/>
        <item x="1665"/>
        <item x="1925"/>
        <item x="1691"/>
        <item x="1682"/>
        <item x="2246"/>
        <item x="955"/>
        <item x="2496"/>
        <item x="169"/>
        <item x="1880"/>
        <item x="1736"/>
        <item x="1458"/>
        <item x="1460"/>
        <item x="427"/>
        <item x="539"/>
        <item x="163"/>
        <item x="1701"/>
        <item x="743"/>
        <item x="1336"/>
        <item x="674"/>
        <item x="87"/>
        <item x="1490"/>
        <item x="53"/>
        <item x="1501"/>
        <item x="341"/>
        <item x="244"/>
        <item x="435"/>
        <item x="662"/>
        <item x="1546"/>
        <item x="2672"/>
        <item x="393"/>
        <item x="2118"/>
        <item x="1360"/>
        <item x="618"/>
        <item x="696"/>
        <item x="746"/>
        <item x="709"/>
        <item x="911"/>
        <item x="869"/>
        <item x="1655"/>
        <item x="1075"/>
        <item x="290"/>
        <item x="587"/>
        <item x="293"/>
        <item x="496"/>
        <item x="308"/>
        <item x="416"/>
        <item x="2119"/>
        <item x="1369"/>
        <item x="1318"/>
        <item x="1315"/>
        <item x="1593"/>
        <item x="1319"/>
        <item x="2558"/>
        <item x="2549"/>
        <item x="2848"/>
        <item x="2399"/>
        <item x="2144"/>
        <item x="1838"/>
        <item x="2191"/>
        <item x="2189"/>
        <item x="2190"/>
        <item x="2418"/>
        <item x="1520"/>
        <item x="1522"/>
        <item x="151"/>
        <item x="2454"/>
        <item x="2108"/>
        <item x="849"/>
        <item x="1550"/>
        <item x="1059"/>
        <item x="597"/>
        <item x="297"/>
        <item x="643"/>
        <item x="457"/>
        <item x="558"/>
        <item x="440"/>
        <item x="616"/>
        <item x="535"/>
        <item x="41"/>
        <item x="550"/>
        <item x="421"/>
        <item x="659"/>
        <item x="22"/>
        <item x="452"/>
        <item x="411"/>
        <item x="346"/>
        <item x="582"/>
        <item x="565"/>
        <item x="581"/>
        <item x="376"/>
        <item x="458"/>
        <item x="861"/>
        <item x="613"/>
        <item x="738"/>
        <item x="894"/>
        <item x="722"/>
        <item x="462"/>
        <item x="776"/>
        <item x="437"/>
        <item x="317"/>
        <item x="2214"/>
        <item x="719"/>
        <item x="1551"/>
        <item x="1697"/>
        <item x="1341"/>
        <item x="991"/>
        <item x="2424"/>
        <item x="2645"/>
        <item x="2754"/>
        <item x="2803"/>
        <item x="1670"/>
        <item x="1671"/>
        <item x="542"/>
        <item x="974"/>
        <item x="1062"/>
        <item x="1388"/>
        <item x="1232"/>
        <item x="1192"/>
        <item x="1193"/>
        <item x="219"/>
        <item x="1732"/>
        <item x="1990"/>
        <item x="1841"/>
        <item x="1199"/>
        <item x="1909"/>
        <item x="1434"/>
        <item x="3004"/>
        <item x="1904"/>
        <item x="1903"/>
        <item x="1527"/>
        <item x="1081"/>
        <item x="1219"/>
        <item x="1217"/>
        <item x="1060"/>
        <item x="1457"/>
        <item x="1131"/>
        <item x="1944"/>
        <item x="2155"/>
        <item x="2677"/>
        <item x="918"/>
        <item x="928"/>
        <item x="888"/>
        <item x="996"/>
        <item x="468"/>
        <item x="10"/>
        <item x="298"/>
        <item x="1475"/>
        <item x="901"/>
        <item x="583"/>
        <item x="127"/>
        <item x="1819"/>
        <item x="1913"/>
        <item x="1582"/>
        <item x="1512"/>
        <item x="919"/>
        <item x="1367"/>
        <item x="188"/>
        <item x="808"/>
        <item x="1228"/>
        <item x="1834"/>
        <item x="1973"/>
        <item x="1227"/>
        <item x="1016"/>
        <item x="1079"/>
        <item x="1298"/>
        <item x="1299"/>
        <item x="1423"/>
        <item x="1291"/>
        <item x="1994"/>
        <item x="748"/>
        <item x="1090"/>
        <item x="1000"/>
        <item x="1699"/>
        <item x="1669"/>
        <item x="724"/>
        <item x="1034"/>
        <item x="192"/>
        <item x="1942"/>
        <item x="1888"/>
        <item x="1907"/>
        <item x="2004"/>
        <item x="1685"/>
        <item x="858"/>
        <item x="1151"/>
        <item x="1683"/>
        <item x="930"/>
        <item x="73"/>
        <item x="1186"/>
        <item x="1053"/>
        <item x="1135"/>
        <item x="1668"/>
        <item x="1684"/>
        <item x="1394"/>
        <item x="1290"/>
        <item x="1068"/>
        <item x="69"/>
        <item x="1511"/>
        <item x="866"/>
        <item x="1476"/>
        <item x="810"/>
        <item x="1381"/>
        <item x="1468"/>
        <item x="327"/>
        <item x="517"/>
        <item x="415"/>
        <item x="578"/>
        <item x="467"/>
        <item x="617"/>
        <item x="511"/>
        <item x="547"/>
        <item x="389"/>
        <item x="507"/>
        <item x="438"/>
        <item x="348"/>
        <item x="483"/>
        <item x="337"/>
        <item x="926"/>
        <item x="559"/>
        <item x="693"/>
        <item x="610"/>
        <item x="524"/>
        <item x="878"/>
        <item x="351"/>
        <item x="657"/>
        <item x="980"/>
        <item x="1592"/>
        <item x="1372"/>
        <item x="759"/>
        <item x="947"/>
        <item x="1645"/>
        <item x="132"/>
        <item x="130"/>
        <item x="27"/>
        <item x="88"/>
        <item x="1580"/>
        <item x="126"/>
        <item x="2532"/>
        <item x="2642"/>
        <item x="1185"/>
        <item x="560"/>
        <item x="698"/>
        <item x="245"/>
        <item x="292"/>
        <item x="418"/>
        <item x="431"/>
        <item x="432"/>
        <item x="443"/>
        <item x="497"/>
        <item x="516"/>
        <item x="254"/>
        <item x="594"/>
        <item x="316"/>
        <item x="2934"/>
        <item x="2614"/>
        <item x="2958"/>
        <item x="2933"/>
        <item x="243"/>
        <item x="265"/>
        <item x="1229"/>
        <item x="30"/>
        <item x="121"/>
        <item x="12"/>
        <item x="761"/>
        <item x="1155"/>
        <item x="465"/>
        <item x="379"/>
        <item x="2836"/>
        <item x="2770"/>
        <item x="2940"/>
        <item x="2801"/>
        <item x="476"/>
        <item x="448"/>
        <item x="717"/>
        <item x="1074"/>
        <item x="652"/>
        <item x="622"/>
        <item x="1004"/>
        <item x="1506"/>
        <item x="1842"/>
        <item x="439"/>
        <item x="187"/>
        <item x="80"/>
        <item x="833"/>
        <item x="742"/>
        <item x="741"/>
        <item x="537"/>
        <item x="258"/>
        <item x="921"/>
        <item x="372"/>
        <item x="442"/>
        <item x="283"/>
        <item x="301"/>
        <item x="692"/>
        <item x="504"/>
        <item x="274"/>
        <item x="505"/>
        <item x="135"/>
        <item x="1960"/>
        <item x="1833"/>
        <item x="2601"/>
        <item x="1893"/>
        <item x="2342"/>
        <item x="606"/>
        <item x="899"/>
        <item x="554"/>
        <item x="605"/>
        <item x="35"/>
        <item x="595"/>
        <item x="763"/>
        <item x="24"/>
        <item x="72"/>
        <item x="778"/>
        <item x="706"/>
        <item x="1177"/>
        <item x="529"/>
        <item x="2031"/>
        <item x="306"/>
        <item x="248"/>
        <item x="459"/>
        <item x="328"/>
        <item x="81"/>
        <item x="322"/>
        <item x="321"/>
        <item x="350"/>
        <item x="370"/>
        <item x="278"/>
        <item x="404"/>
        <item x="315"/>
        <item x="318"/>
        <item x="356"/>
        <item x="320"/>
        <item x="8"/>
        <item x="362"/>
        <item x="82"/>
        <item x="856"/>
        <item x="1055"/>
        <item x="1430"/>
        <item x="202"/>
        <item x="1514"/>
        <item x="1432"/>
        <item x="1431"/>
        <item x="1433"/>
        <item x="2006"/>
        <item x="1024"/>
        <item x="1023"/>
        <item x="266"/>
        <item x="2779"/>
        <item x="1974"/>
        <item x="2820"/>
        <item x="2341"/>
        <item x="2162"/>
        <item x="1767"/>
        <item x="2052"/>
        <item x="2625"/>
        <item x="2223"/>
        <item x="2224"/>
        <item x="2225"/>
        <item x="2226"/>
        <item x="2222"/>
        <item x="2420"/>
        <item x="2419"/>
        <item x="3016"/>
        <item x="3017"/>
        <item x="2979"/>
        <item x="1921"/>
        <item x="138"/>
        <item x="2637"/>
        <item x="1675"/>
        <item x="2535"/>
        <item x="1044"/>
        <item x="704"/>
        <item x="873"/>
        <item x="77"/>
        <item x="764"/>
        <item x="862"/>
        <item x="576"/>
        <item x="577"/>
        <item x="203"/>
        <item x="2292"/>
        <item x="1779"/>
        <item x="2610"/>
        <item x="2138"/>
        <item x="2694"/>
        <item x="2293"/>
        <item x="1253"/>
        <item x="997"/>
        <item x="1883"/>
        <item x="1510"/>
        <item x="1142"/>
        <item x="1680"/>
        <item x="2597"/>
        <item x="152"/>
        <item x="2079"/>
        <item x="2723"/>
        <item x="1635"/>
        <item x="1892"/>
        <item x="2087"/>
        <item x="1692"/>
        <item x="1422"/>
        <item x="1996"/>
        <item x="1679"/>
        <item x="1424"/>
        <item x="2102"/>
        <item x="1673"/>
        <item x="2078"/>
        <item x="1637"/>
        <item x="1576"/>
        <item x="1642"/>
        <item x="2482"/>
        <item x="2321"/>
        <item x="992"/>
        <item x="1649"/>
        <item x="2360"/>
        <item x="2228"/>
        <item x="137"/>
        <item x="1694"/>
        <item x="166"/>
        <item x="931"/>
        <item x="732"/>
        <item x="1751"/>
        <item x="1383"/>
        <item x="1584"/>
        <item x="1585"/>
        <item x="1569"/>
        <item x="1277"/>
        <item x="1368"/>
        <item x="2863"/>
        <item x="2862"/>
        <item x="2692"/>
        <item x="2288"/>
        <item x="2589"/>
        <item x="2755"/>
        <item x="2316"/>
        <item x="781"/>
        <item x="229"/>
        <item x="2204"/>
        <item x="1650"/>
        <item x="2317"/>
        <item x="1161"/>
        <item x="1208"/>
        <item x="1459"/>
        <item x="1526"/>
        <item x="1750"/>
        <item x="2519"/>
        <item x="695"/>
        <item x="609"/>
        <item x="538"/>
        <item x="521"/>
        <item x="451"/>
        <item x="369"/>
        <item x="656"/>
        <item x="586"/>
        <item x="339"/>
        <item x="455"/>
        <item x="619"/>
        <item x="646"/>
        <item x="573"/>
        <item x="863"/>
        <item x="2785"/>
        <item x="909"/>
        <item x="2596"/>
        <item x="2615"/>
        <item x="1415"/>
        <item x="1982"/>
        <item x="2363"/>
        <item x="2301"/>
        <item x="2480"/>
        <item x="2186"/>
        <item x="2763"/>
        <item x="1958"/>
        <item x="2335"/>
        <item x="1758"/>
        <item x="2591"/>
        <item x="2065"/>
        <item x="2025"/>
        <item x="1330"/>
        <item x="1123"/>
        <item x="3101"/>
        <item x="2040"/>
        <item x="2128"/>
        <item x="2346"/>
        <item x="760"/>
        <item x="2488"/>
        <item x="757"/>
        <item x="2712"/>
        <item x="2057"/>
        <item x="1661"/>
        <item x="1125"/>
        <item x="745"/>
        <item x="58"/>
        <item x="522"/>
        <item x="1356"/>
        <item x="1470"/>
        <item x="1273"/>
        <item x="1355"/>
        <item x="1358"/>
        <item x="1827"/>
        <item x="1332"/>
        <item x="2883"/>
        <item x="2290"/>
        <item x="2784"/>
        <item x="2716"/>
        <item x="1829"/>
        <item x="214"/>
        <item x="2236"/>
        <item x="1150"/>
        <item x="1535"/>
        <item x="1798"/>
        <item x="1792"/>
        <item x="1174"/>
        <item x="1144"/>
        <item x="1096"/>
        <item x="1463"/>
        <item x="1429"/>
        <item x="1245"/>
        <item x="3135"/>
        <item x="246"/>
        <item x="392"/>
        <item x="326"/>
        <item x="423"/>
        <item x="414"/>
        <item x="311"/>
        <item x="6"/>
        <item x="401"/>
        <item x="347"/>
        <item x="7"/>
        <item x="532"/>
        <item x="592"/>
        <item x="637"/>
        <item x="2307"/>
        <item x="631"/>
        <item x="86"/>
        <item x="388"/>
        <item x="473"/>
        <item x="2837"/>
        <item x="2690"/>
        <item x="2768"/>
        <item x="2302"/>
        <item x="2516"/>
        <item x="2748"/>
        <item x="2839"/>
        <item x="2356"/>
        <item x="2869"/>
        <item x="178"/>
        <item x="2581"/>
        <item x="2536"/>
        <item x="2947"/>
        <item x="2027"/>
        <item x="2808"/>
        <item x="2195"/>
        <item x="2749"/>
        <item x="2810"/>
        <item x="2816"/>
        <item x="2813"/>
        <item x="2875"/>
        <item x="2925"/>
        <item x="2689"/>
        <item x="2811"/>
        <item x="2354"/>
        <item x="2872"/>
        <item x="2471"/>
        <item x="2641"/>
        <item x="230"/>
        <item x="2640"/>
        <item x="2946"/>
        <item x="2583"/>
        <item x="2973"/>
        <item x="3075"/>
        <item x="2584"/>
        <item x="2472"/>
        <item x="2579"/>
        <item x="2624"/>
        <item x="2580"/>
        <item x="2926"/>
        <item x="2718"/>
        <item x="2417"/>
        <item x="1698"/>
        <item x="2747"/>
        <item x="2812"/>
        <item x="2975"/>
        <item x="2071"/>
        <item x="3024"/>
        <item x="2805"/>
        <item x="2578"/>
        <item x="2304"/>
        <item x="2517"/>
        <item x="3000"/>
        <item x="2945"/>
        <item x="2626"/>
        <item x="2366"/>
        <item x="2920"/>
        <item x="2923"/>
        <item x="2806"/>
        <item x="2687"/>
        <item x="162"/>
        <item x="1984"/>
        <item x="2515"/>
        <item x="165"/>
        <item x="2474"/>
        <item x="2099"/>
        <item x="2686"/>
        <item x="2582"/>
        <item x="2804"/>
        <item x="2909"/>
        <item x="3106"/>
        <item x="3133"/>
        <item x="3095"/>
        <item x="2809"/>
        <item x="2767"/>
        <item x="2638"/>
        <item x="3129"/>
        <item x="2974"/>
        <item x="2922"/>
        <item x="2691"/>
        <item x="2688"/>
        <item x="2764"/>
        <item x="2889"/>
        <item x="2592"/>
        <item x="2765"/>
        <item x="1716"/>
        <item x="2170"/>
        <item x="2104"/>
        <item x="2888"/>
        <item x="2132"/>
        <item x="71"/>
        <item x="1980"/>
        <item x="1932"/>
        <item x="1933"/>
        <item x="172"/>
        <item x="2878"/>
        <item x="2425"/>
        <item x="1088"/>
        <item x="3107"/>
        <item x="1997"/>
        <item x="1357"/>
        <item x="1178"/>
        <item x="1583"/>
        <item x="1953"/>
        <item x="1822"/>
        <item x="1811"/>
        <item x="1939"/>
        <item x="143"/>
        <item x="145"/>
        <item x="92"/>
        <item x="1748"/>
        <item x="2655"/>
        <item x="184"/>
        <item x="119"/>
        <item x="220"/>
        <item x="212"/>
        <item x="160"/>
        <item x="1884"/>
        <item x="1738"/>
        <item x="3035"/>
        <item x="1187"/>
        <item x="2595"/>
        <item x="798"/>
        <item x="234"/>
        <item x="294"/>
        <item x="305"/>
        <item x="286"/>
        <item x="296"/>
        <item x="259"/>
        <item x="252"/>
        <item x="2252"/>
        <item x="1818"/>
        <item x="1148"/>
        <item x="889"/>
        <item x="1607"/>
        <item x="816"/>
        <item x="1340"/>
        <item x="1339"/>
        <item x="1365"/>
        <item x="1280"/>
        <item x="1282"/>
        <item x="1366"/>
        <item x="242"/>
        <item x="3150"/>
        <item x="1488"/>
        <item x="1924"/>
        <item x="968"/>
        <item x="191"/>
        <item x="2832"/>
        <item x="1121"/>
        <item x="200"/>
        <item x="1849"/>
        <item x="2412"/>
        <item x="2263"/>
        <item x="2062"/>
        <item x="2700"/>
        <item x="2835"/>
        <item x="1184"/>
        <item x="2229"/>
        <item x="2126"/>
        <item x="2036"/>
        <item x="2470"/>
        <item x="2599"/>
        <item x="2375"/>
        <item x="2455"/>
        <item x="1916"/>
        <item x="1995"/>
        <item x="2548"/>
        <item x="2752"/>
        <item x="2631"/>
        <item x="2143"/>
        <item x="2374"/>
        <item x="136"/>
        <item x="2528"/>
        <item x="1454"/>
        <item x="2212"/>
        <item x="2600"/>
        <item x="2272"/>
        <item x="2273"/>
        <item x="2142"/>
        <item x="2318"/>
        <item x="2469"/>
        <item x="1918"/>
        <item x="2529"/>
        <item x="2358"/>
        <item x="1147"/>
        <item x="864"/>
        <item x="1103"/>
        <item x="571"/>
        <item x="5"/>
        <item x="487"/>
        <item x="488"/>
        <item x="471"/>
        <item x="276"/>
        <item x="157"/>
        <item x="2332"/>
        <item x="1101"/>
        <item x="1772"/>
        <item x="1007"/>
        <item x="359"/>
        <item x="2553"/>
        <item x="2867"/>
        <item x="1364"/>
        <item x="789"/>
        <item x="625"/>
        <item x="790"/>
        <item x="984"/>
        <item x="832"/>
        <item x="630"/>
        <item x="1035"/>
        <item x="1678"/>
        <item x="1791"/>
        <item x="1911"/>
        <item x="903"/>
        <item x="1130"/>
        <item x="1066"/>
        <item x="1048"/>
        <item x="1175"/>
        <item x="983"/>
        <item x="879"/>
        <item x="883"/>
        <item x="123"/>
        <item x="108"/>
        <item x="1065"/>
        <item x="920"/>
        <item x="831"/>
        <item x="775"/>
        <item x="551"/>
        <item x="1098"/>
        <item x="1810"/>
        <item x="765"/>
        <item x="543"/>
        <item x="544"/>
        <item x="407"/>
        <item x="1363"/>
        <item x="1714"/>
        <item x="2196"/>
        <item x="1877"/>
        <item x="2380"/>
        <item x="661"/>
        <item x="1359"/>
        <item x="2081"/>
        <item x="2654"/>
        <item x="155"/>
        <item x="783"/>
        <item x="189"/>
        <item x="1225"/>
        <item x="110"/>
        <item x="782"/>
        <item x="1464"/>
        <item x="122"/>
        <item x="937"/>
        <item x="1259"/>
        <item x="574"/>
        <item x="353"/>
        <item x="485"/>
        <item x="484"/>
        <item x="454"/>
        <item x="770"/>
        <item x="584"/>
        <item x="600"/>
        <item x="599"/>
        <item x="1262"/>
        <item x="1209"/>
        <item x="1387"/>
        <item x="1386"/>
        <item x="1571"/>
        <item x="1570"/>
        <item x="1778"/>
        <item x="2331"/>
        <item x="1977"/>
        <item x="865"/>
        <item x="1348"/>
        <item x="2491"/>
        <item x="2563"/>
        <item x="2775"/>
        <item x="834"/>
        <item x="144"/>
        <item x="1073"/>
        <item x="1966"/>
        <item x="1991"/>
        <item x="1820"/>
        <item x="1631"/>
        <item x="2198"/>
        <item x="1561"/>
        <item x="2880"/>
        <item x="2450"/>
        <item x="917"/>
        <item x="1927"/>
        <item x="1224"/>
        <item x="2072"/>
        <item x="1928"/>
        <item x="1753"/>
        <item x="2207"/>
        <item x="1343"/>
        <item x="1785"/>
        <item x="1006"/>
        <item x="96"/>
        <item x="1049"/>
        <item x="1672"/>
        <item x="1238"/>
        <item x="1574"/>
        <item x="2381"/>
        <item x="324"/>
        <item x="384"/>
        <item x="1711"/>
        <item x="552"/>
        <item x="792"/>
        <item x="807"/>
        <item x="611"/>
        <item x="536"/>
        <item x="1092"/>
        <item x="556"/>
        <item x="1473"/>
        <item x="2436"/>
        <item x="3088"/>
        <item x="231"/>
        <item x="3056"/>
        <item x="2982"/>
        <item x="2192"/>
        <item x="2397"/>
        <item x="2929"/>
        <item x="3005"/>
        <item x="2627"/>
        <item x="2870"/>
        <item x="2998"/>
        <item x="2693"/>
        <item x="2325"/>
        <item x="2262"/>
        <item x="238"/>
        <item x="2824"/>
        <item x="3014"/>
        <item x="3015"/>
        <item x="3102"/>
        <item x="2035"/>
        <item x="2721"/>
        <item x="2185"/>
        <item x="2154"/>
        <item x="3128"/>
        <item x="1211"/>
        <item x="575"/>
        <item x="39"/>
        <item x="771"/>
        <item x="2416"/>
        <item x="3124"/>
        <item x="3145"/>
        <item x="2930"/>
        <item x="2623"/>
        <item x="2336"/>
        <item x="2613"/>
        <item x="3138"/>
        <item x="2473"/>
        <item x="2651"/>
        <item x="1776"/>
        <item x="1747"/>
        <item x="2314"/>
        <item x="1926"/>
        <item x="1814"/>
        <item x="1813"/>
        <item x="3002"/>
        <item x="2426"/>
        <item x="2879"/>
        <item x="2193"/>
        <item x="1723"/>
        <item x="98"/>
        <item x="2997"/>
        <item x="1483"/>
        <item x="1660"/>
        <item x="3023"/>
        <item x="3022"/>
        <item x="3001"/>
        <item x="2901"/>
        <item x="3042"/>
        <item x="2430"/>
        <item x="3115"/>
        <item x="3019"/>
        <item x="2980"/>
        <item x="3026"/>
        <item x="3069"/>
        <item x="2976"/>
        <item x="2903"/>
        <item x="2924"/>
        <item x="3072"/>
        <item x="2751"/>
        <item x="3085"/>
        <item x="2983"/>
        <item x="2819"/>
        <item x="3027"/>
        <item x="2931"/>
        <item x="3039"/>
        <item x="2984"/>
        <item x="2874"/>
        <item x="872"/>
        <item x="2750"/>
        <item x="2724"/>
        <item x="3043"/>
        <item x="2902"/>
        <item x="3070"/>
        <item x="2928"/>
        <item x="2187"/>
        <item x="2022"/>
        <item x="2826"/>
        <item x="2405"/>
        <item x="2404"/>
        <item x="2406"/>
        <item x="1981"/>
        <item x="3130"/>
        <item x="2353"/>
        <item x="2856"/>
        <item x="1173"/>
        <item x="1239"/>
        <item x="1656"/>
        <item x="2059"/>
        <item x="2005"/>
        <item x="1885"/>
        <item x="1533"/>
        <item x="927"/>
        <item x="1129"/>
        <item x="975"/>
        <item x="1154"/>
        <item x="1316"/>
        <item x="768"/>
        <item x="1558"/>
        <item x="925"/>
        <item x="2650"/>
        <item x="1681"/>
        <item x="1271"/>
        <item x="1143"/>
        <item x="1302"/>
        <item x="1773"/>
        <item x="1136"/>
        <item x="922"/>
        <item x="2121"/>
        <item x="2297"/>
        <item x="2074"/>
        <item x="1731"/>
        <item x="2452"/>
        <item x="2769"/>
        <item x="2842"/>
        <item x="2887"/>
        <item x="2453"/>
        <item x="1564"/>
        <item x="2539"/>
        <item x="2908"/>
        <item x="1541"/>
        <item x="2231"/>
        <item x="146"/>
        <item x="2216"/>
        <item x="1793"/>
        <item x="1882"/>
        <item x="217"/>
        <item x="2841"/>
        <item x="1831"/>
        <item x="2438"/>
        <item x="2092"/>
        <item x="140"/>
        <item x="2091"/>
        <item x="2090"/>
        <item x="1643"/>
        <item x="2096"/>
        <item x="2259"/>
        <item x="2407"/>
        <item x="2240"/>
        <item x="2274"/>
        <item x="2506"/>
        <item x="1957"/>
        <item x="2507"/>
        <item x="2111"/>
        <item x="2018"/>
        <item x="2095"/>
        <item x="1499"/>
        <item x="2489"/>
        <item x="2513"/>
        <item x="2684"/>
        <item x="2616"/>
        <item x="1195"/>
        <item x="76"/>
        <item x="644"/>
        <item x="330"/>
        <item x="665"/>
        <item x="433"/>
        <item x="387"/>
        <item x="386"/>
        <item x="385"/>
        <item x="549"/>
        <item x="464"/>
        <item x="658"/>
        <item x="520"/>
        <item x="590"/>
        <item x="1923"/>
        <item x="2845"/>
        <item x="2023"/>
        <item x="2001"/>
        <item x="3110"/>
        <item x="2720"/>
        <item x="3111"/>
        <item x="2267"/>
        <item x="1956"/>
        <item x="2606"/>
        <item x="1507"/>
        <item x="987"/>
        <item x="2107"/>
        <item x="2284"/>
        <item x="183"/>
        <item x="603"/>
        <item x="730"/>
        <item x="2961"/>
        <item x="2960"/>
        <item x="1244"/>
        <item x="1828"/>
        <item x="109"/>
        <item x="2275"/>
        <item x="2508"/>
        <item x="2451"/>
        <item x="2490"/>
        <item x="557"/>
        <item x="1613"/>
        <item x="1614"/>
        <item x="1868"/>
        <item x="1864"/>
        <item x="1718"/>
        <item x="1719"/>
        <item x="1116"/>
        <item x="1117"/>
        <item x="1115"/>
        <item x="1615"/>
        <item x="1612"/>
        <item x="2179"/>
        <item x="1389"/>
        <item x="3132"/>
        <item x="3020"/>
        <item x="222"/>
        <item x="2807"/>
        <item x="3010"/>
        <item x="3105"/>
        <item x="3082"/>
        <item x="2989"/>
        <item x="2776"/>
        <item x="2851"/>
        <item x="2921"/>
        <item x="3125"/>
        <item x="3141"/>
        <item x="3139"/>
        <item x="1"/>
        <item x="669"/>
        <item x="1794"/>
        <item x="1796"/>
        <item x="1797"/>
        <item x="1795"/>
        <item x="1764"/>
        <item x="2159"/>
        <item x="1847"/>
        <item x="2093"/>
        <item x="1528"/>
        <item x="1930"/>
        <item x="1456"/>
        <item x="1284"/>
        <item x="1204"/>
        <item x="1992"/>
        <item x="1370"/>
        <item x="1056"/>
        <item x="2357"/>
        <item x="845"/>
        <item x="319"/>
        <item x="2745"/>
        <item x="645"/>
        <item x="513"/>
        <item x="456"/>
        <item x="396"/>
        <item x="588"/>
        <item x="469"/>
        <item x="54"/>
        <item x="636"/>
        <item x="40"/>
        <item x="902"/>
        <item x="841"/>
        <item x="564"/>
        <item x="207"/>
        <item x="55"/>
        <item x="1326"/>
        <item x="2433"/>
        <item x="194"/>
        <item x="2146"/>
        <item x="2782"/>
        <item x="1940"/>
        <item x="2635"/>
        <item x="2796"/>
        <item x="2656"/>
        <item x="2554"/>
        <item x="2630"/>
        <item x="3071"/>
        <item x="2089"/>
        <item x="2594"/>
        <item x="2492"/>
        <item x="2500"/>
        <item x="2188"/>
        <item x="171"/>
        <item x="2208"/>
        <item x="2296"/>
        <item x="1646"/>
        <item x="2234"/>
        <item x="1760"/>
        <item x="2123"/>
        <item x="1963"/>
        <item x="2389"/>
        <item x="2787"/>
        <item x="1693"/>
        <item x="2608"/>
        <item x="2434"/>
        <item x="1467"/>
        <item x="2830"/>
        <item x="2000"/>
        <item x="2344"/>
        <item x="2134"/>
        <item x="1425"/>
        <item x="2777"/>
        <item x="0"/>
        <item x="1443"/>
        <item x="210"/>
        <item x="113"/>
        <item x="176"/>
        <item x="1713"/>
        <item x="2282"/>
        <item x="204"/>
        <item x="2550"/>
        <item x="2876"/>
        <item x="2015"/>
        <item x="3053"/>
        <item x="2658"/>
        <item x="2657"/>
        <item x="1844"/>
        <item x="2019"/>
        <item x="2871"/>
        <item x="2877"/>
        <item x="2873"/>
        <item x="1862"/>
        <item x="3012"/>
        <item x="3078"/>
        <item x="3013"/>
        <item x="2991"/>
        <item x="2993"/>
        <item x="1735"/>
        <item x="2556"/>
        <item x="2992"/>
        <item x="2994"/>
        <item x="2995"/>
        <item x="2735"/>
        <item x="2949"/>
        <item x="2618"/>
        <item x="2705"/>
        <item x="2760"/>
        <item x="2726"/>
        <item x="2948"/>
        <item x="2950"/>
        <item x="1414"/>
        <item x="1451"/>
        <item x="1922"/>
        <item x="1677"/>
        <item x="1807"/>
        <item x="1628"/>
        <item x="131"/>
        <item x="1624"/>
        <item x="1625"/>
        <item x="1770"/>
        <item x="1771"/>
        <item x="2045"/>
        <item x="223"/>
        <item x="1941"/>
        <item x="1826"/>
        <item x="1344"/>
        <item x="1345"/>
        <item x="1600"/>
        <item x="2538"/>
        <item x="2140"/>
        <item x="1503"/>
        <item x="2037"/>
        <item x="2041"/>
        <item x="1435"/>
        <item x="1436"/>
        <item x="2011"/>
        <item x="1816"/>
        <item x="1817"/>
        <item x="117"/>
        <item x="1676"/>
        <item x="1089"/>
        <item x="1351"/>
        <item x="941"/>
        <item x="942"/>
        <item x="989"/>
        <item x="1565"/>
        <item x="1036"/>
        <item x="818"/>
        <item x="985"/>
        <item x="1114"/>
        <item x="1033"/>
        <item x="994"/>
        <item x="995"/>
        <item x="806"/>
        <item x="737"/>
        <item x="642"/>
        <item x="855"/>
        <item x="852"/>
        <item x="912"/>
        <item x="596"/>
        <item x="725"/>
        <item x="63"/>
        <item x="343"/>
        <item x="634"/>
        <item x="349"/>
        <item x="83"/>
        <item x="480"/>
        <item x="1086"/>
        <item x="647"/>
        <item x="426"/>
        <item x="905"/>
        <item x="569"/>
        <item x="358"/>
        <item x="1252"/>
        <item x="312"/>
        <item x="363"/>
        <item x="309"/>
        <item x="838"/>
        <item x="747"/>
        <item x="868"/>
        <item x="851"/>
        <item x="668"/>
        <item x="839"/>
        <item x="33"/>
        <item x="821"/>
        <item x="794"/>
        <item x="913"/>
        <item x="2881"/>
        <item x="531"/>
        <item x="846"/>
        <item x="1181"/>
        <item x="589"/>
        <item x="1654"/>
        <item x="953"/>
        <item x="1890"/>
        <item x="848"/>
        <item x="170"/>
        <item x="2727"/>
        <item x="1292"/>
        <item x="225"/>
        <item x="2783"/>
        <item x="2326"/>
        <item x="1936"/>
        <item x="173"/>
        <item x="2141"/>
        <item x="935"/>
        <item x="1480"/>
        <item x="1854"/>
        <item x="2200"/>
        <item x="1799"/>
        <item x="2523"/>
        <item x="1552"/>
        <item x="824"/>
        <item x="2465"/>
        <item x="2365"/>
        <item x="2401"/>
        <item x="2864"/>
        <item x="2265"/>
        <item x="2276"/>
        <item x="566"/>
        <item x="44"/>
        <item x="1122"/>
        <item x="2511"/>
        <item x="2183"/>
        <item x="2744"/>
        <item x="2168"/>
        <item x="1830"/>
        <item x="2053"/>
        <item x="1986"/>
        <item x="1639"/>
        <item x="2383"/>
        <item x="2442"/>
        <item x="891"/>
        <item x="340"/>
        <item x="381"/>
        <item x="282"/>
        <item x="273"/>
        <item x="667"/>
        <item x="518"/>
        <item x="1445"/>
        <item x="1712"/>
        <item x="2145"/>
        <item x="2533"/>
        <item x="383"/>
        <item x="553"/>
        <item x="420"/>
        <item x="493"/>
        <item x="494"/>
        <item x="354"/>
        <item x="360"/>
        <item x="2423"/>
        <item x="694"/>
        <item x="382"/>
        <item x="499"/>
        <item x="361"/>
        <item x="1513"/>
        <item x="498"/>
        <item x="479"/>
        <item x="247"/>
        <item x="482"/>
        <item x="84"/>
        <item x="424"/>
        <item x="371"/>
        <item x="21"/>
        <item x="368"/>
        <item x="335"/>
        <item x="249"/>
        <item x="367"/>
        <item x="445"/>
        <item x="310"/>
        <item x="253"/>
        <item x="37"/>
        <item x="261"/>
        <item x="299"/>
        <item x="79"/>
        <item x="256"/>
        <item x="264"/>
        <item x="461"/>
        <item x="460"/>
        <item x="523"/>
        <item x="338"/>
        <item x="508"/>
        <item x="391"/>
        <item x="295"/>
        <item x="453"/>
        <item x="16"/>
        <item x="15"/>
        <item x="14"/>
        <item x="251"/>
        <item x="277"/>
        <item x="281"/>
        <item x="405"/>
        <item x="336"/>
        <item x="304"/>
        <item x="402"/>
        <item x="284"/>
        <item x="408"/>
        <item x="472"/>
        <item x="409"/>
        <item x="17"/>
        <item x="397"/>
        <item x="710"/>
        <item x="500"/>
        <item x="663"/>
        <item x="655"/>
        <item x="607"/>
        <item x="615"/>
        <item x="708"/>
        <item x="649"/>
        <item x="779"/>
        <item x="514"/>
        <item x="323"/>
        <item x="670"/>
        <item x="417"/>
        <item x="300"/>
        <item x="390"/>
        <item x="11"/>
        <item x="267"/>
        <item x="275"/>
        <item x="1759"/>
        <item x="951"/>
        <item x="1401"/>
        <item x="1407"/>
        <item x="1408"/>
        <item x="1398"/>
        <item x="1404"/>
        <item x="1406"/>
        <item x="1040"/>
        <item x="1495"/>
        <item x="1557"/>
        <item x="1493"/>
        <item x="1496"/>
        <item x="1492"/>
        <item x="1494"/>
        <item x="1400"/>
        <item x="1403"/>
        <item x="1405"/>
        <item x="1399"/>
        <item x="1402"/>
        <item x="893"/>
        <item x="914"/>
        <item x="1251"/>
        <item x="932"/>
        <item x="780"/>
        <item x="1223"/>
        <item x="653"/>
        <item x="1218"/>
        <item x="1222"/>
        <item x="601"/>
        <item x="654"/>
        <item x="1221"/>
        <item x="1220"/>
        <item x="1250"/>
        <item x="716"/>
        <item x="2330"/>
        <item x="2337"/>
        <item x="2120"/>
        <item x="2054"/>
        <item x="1346"/>
        <item x="1347"/>
        <item x="817"/>
        <item x="120"/>
        <item x="1241"/>
        <item x="877"/>
        <item x="1170"/>
        <item x="1169"/>
        <item x="103"/>
        <item x="107"/>
        <item x="1323"/>
        <item x="1003"/>
        <item x="2646"/>
        <item x="3007"/>
        <item x="1964"/>
        <item x="3036"/>
        <item x="3008"/>
        <item x="2753"/>
        <item x="2609"/>
        <item x="206"/>
        <item x="2766"/>
        <item x="2843"/>
        <item x="1070"/>
        <item x="3028"/>
        <item x="3025"/>
        <item x="2227"/>
        <item x="1985"/>
        <item x="1629"/>
        <item x="2476"/>
        <item x="218"/>
        <item x="2981"/>
        <item x="3003"/>
        <item x="1634"/>
        <item x="2443"/>
        <item x="2117"/>
        <item x="916"/>
        <item x="791"/>
        <item x="149"/>
        <item x="51"/>
        <item x="129"/>
        <item x="125"/>
        <item x="154"/>
        <item x="2498"/>
        <item x="1017"/>
        <item x="2311"/>
        <item x="2086"/>
        <item x="2612"/>
        <item x="2250"/>
        <item x="226"/>
        <item x="2312"/>
        <item x="1824"/>
        <item x="2313"/>
        <item x="31"/>
        <item x="1124"/>
        <item x="2497"/>
        <item x="228"/>
        <item x="1306"/>
        <item x="2526"/>
        <item x="2248"/>
        <item x="2545"/>
        <item x="2084"/>
        <item x="2083"/>
        <item x="2573"/>
        <item x="66"/>
        <item x="948"/>
        <item x="1999"/>
        <item x="1248"/>
        <item x="180"/>
        <item x="1196"/>
        <item x="1446"/>
        <item x="148"/>
        <item x="1054"/>
        <item x="1041"/>
        <item x="1001"/>
        <item x="34"/>
        <item x="95"/>
        <item x="1133"/>
        <item x="67"/>
        <item x="2653"/>
        <item x="1553"/>
        <item x="3047"/>
        <item x="3127"/>
        <item x="240"/>
        <item x="3100"/>
        <item x="241"/>
        <item x="38"/>
        <item x="1934"/>
        <item x="1272"/>
        <item x="182"/>
        <item x="2100"/>
        <item x="1166"/>
        <item x="1325"/>
        <item x="944"/>
        <item x="946"/>
        <item x="812"/>
        <item x="814"/>
        <item x="853"/>
        <item x="1283"/>
        <item x="1260"/>
        <item x="221"/>
        <item x="1597"/>
        <item x="2502"/>
        <item x="2371"/>
        <item x="1632"/>
        <item x="2202"/>
        <item x="1395"/>
        <item x="1987"/>
        <item x="1898"/>
        <item x="1756"/>
        <item x="1774"/>
        <item x="2355"/>
        <item x="1559"/>
        <item x="1560"/>
        <item x="1412"/>
        <item x="2116"/>
        <item x="1998"/>
        <item x="2373"/>
        <item x="736"/>
        <item x="842"/>
        <item x="1076"/>
        <item x="1808"/>
        <item x="2322"/>
        <item x="2133"/>
        <item x="1172"/>
        <item x="2319"/>
        <item x="2131"/>
        <item x="1972"/>
        <item x="2163"/>
        <item x="233"/>
        <item x="1618"/>
        <item x="2372"/>
        <item x="3041"/>
        <item x="2505"/>
        <item x="2999"/>
        <item x="1427"/>
        <item x="1442"/>
        <item x="2665"/>
        <item x="2413"/>
        <item x="179"/>
        <item x="2965"/>
        <item x="2728"/>
        <item x="3033"/>
        <item x="1802"/>
        <item x="1393"/>
        <item x="2855"/>
        <item x="1305"/>
        <item x="961"/>
        <item x="213"/>
        <item x="1740"/>
        <item x="2055"/>
        <item x="2722"/>
        <item x="1410"/>
        <item x="1545"/>
        <item x="111"/>
        <item x="2487"/>
        <item x="1018"/>
        <item x="2667"/>
        <item x="2127"/>
        <item x="1948"/>
        <item x="1191"/>
        <item x="1630"/>
        <item x="2026"/>
        <item x="1666"/>
        <item x="978"/>
        <item x="979"/>
        <item x="1085"/>
        <item x="1120"/>
        <item x="75"/>
        <item x="714"/>
        <item x="715"/>
        <item x="712"/>
        <item x="887"/>
        <item x="711"/>
        <item x="952"/>
        <item x="1069"/>
        <item x="18"/>
        <item x="713"/>
        <item x="2577"/>
        <item x="377"/>
        <item x="1579"/>
        <item x="924"/>
        <item x="403"/>
        <item x="400"/>
        <item x="1590"/>
        <item x="635"/>
        <item x="608"/>
        <item x="13"/>
        <item x="399"/>
        <item x="2345"/>
        <item x="1438"/>
        <item x="1524"/>
        <item x="1848"/>
        <item x="950"/>
        <item x="1439"/>
        <item x="2203"/>
        <item x="1823"/>
        <item x="3038"/>
        <item x="2122"/>
        <item x="1969"/>
        <item x="2440"/>
        <item x="1603"/>
        <item x="1605"/>
        <item x="1198"/>
        <item x="1536"/>
        <item x="1246"/>
        <item x="1604"/>
        <item x="3121"/>
        <item x="3147"/>
        <item x="3073"/>
        <item x="2891"/>
        <item x="2432"/>
        <item x="2427"/>
        <item x="2308"/>
        <item x="1374"/>
        <item x="2495"/>
        <item x="2098"/>
        <item x="2540"/>
        <item x="2953"/>
        <item x="2103"/>
        <item x="2030"/>
        <item x="2295"/>
        <item x="2962"/>
        <item x="2590"/>
        <item x="2409"/>
        <item x="1482"/>
        <item x="1951"/>
        <item x="2643"/>
        <item x="2598"/>
        <item x="1952"/>
        <item x="2175"/>
        <item x="2368"/>
        <item x="2328"/>
        <item x="2468"/>
        <item x="1484"/>
        <item x="2309"/>
        <item x="1485"/>
        <item x="2485"/>
        <item x="1331"/>
        <item x="2778"/>
        <item x="2115"/>
        <item x="2895"/>
        <item x="2892"/>
        <item x="2894"/>
        <item x="2503"/>
        <item x="2911"/>
        <item x="2900"/>
        <item x="2957"/>
        <item x="2714"/>
        <item x="2955"/>
        <item x="2213"/>
        <item x="1529"/>
        <item x="1145"/>
        <item x="2174"/>
        <item x="2306"/>
        <item x="2305"/>
        <item x="1949"/>
        <item x="1950"/>
        <item x="139"/>
        <item x="2219"/>
        <item x="425"/>
        <item x="1342"/>
        <item x="959"/>
        <item x="819"/>
        <item x="793"/>
        <item x="570"/>
        <item x="638"/>
        <item x="450"/>
        <item x="671"/>
        <item x="45"/>
        <item x="42"/>
        <item x="585"/>
        <item x="957"/>
        <item x="47"/>
        <item x="43"/>
        <item x="700"/>
        <item x="329"/>
        <item x="591"/>
        <item x="705"/>
        <item x="2149"/>
        <item x="1047"/>
        <item x="62"/>
        <item x="61"/>
        <item x="525"/>
        <item x="20"/>
        <item x="805"/>
        <item x="1591"/>
        <item x="237"/>
        <item x="3126"/>
        <item x="239"/>
        <item x="2605"/>
        <item x="2567"/>
        <item x="2786"/>
        <item x="1309"/>
        <item x="1097"/>
        <item x="1589"/>
        <item x="880"/>
        <item x="787"/>
        <item x="850"/>
        <item x="830"/>
        <item x="1851"/>
        <item x="1850"/>
        <item x="2664"/>
        <item x="1011"/>
        <item x="857"/>
        <item x="739"/>
        <item x="689"/>
        <item x="773"/>
        <item x="2708"/>
        <item x="2541"/>
        <item x="1139"/>
        <item x="2575"/>
        <item x="2348"/>
        <item x="2907"/>
        <item x="1328"/>
        <item x="1397"/>
        <item x="2673"/>
        <item x="1729"/>
        <item x="1727"/>
        <item x="1715"/>
        <item x="2046"/>
        <item x="134"/>
        <item x="1608"/>
        <item x="52"/>
        <item x="788"/>
        <item x="3149"/>
        <item x="3148"/>
        <item x="208"/>
        <item x="2711"/>
        <item x="2569"/>
        <item x="2544"/>
        <item x="2285"/>
        <item x="2410"/>
        <item x="2659"/>
        <item x="197"/>
        <item x="751"/>
        <item x="820"/>
        <item x="801"/>
        <item x="800"/>
        <item x="1866"/>
        <item x="1863"/>
        <item x="1616"/>
        <item x="1314"/>
        <item x="1420"/>
        <item x="1500"/>
        <item x="1022"/>
        <item x="1361"/>
        <item x="835"/>
        <item x="1050"/>
        <item x="1294"/>
        <item x="729"/>
        <item x="28"/>
        <item x="892"/>
        <item x="1285"/>
        <item x="1234"/>
        <item x="726"/>
        <item x="1015"/>
        <item x="896"/>
        <item x="964"/>
        <item x="1002"/>
        <item x="1486"/>
        <item x="124"/>
        <item x="78"/>
        <item x="506"/>
        <item x="1303"/>
        <item x="1235"/>
        <item x="1233"/>
        <item x="1043"/>
        <item x="772"/>
        <item x="875"/>
        <item x="65"/>
        <item x="1362"/>
        <item x="1287"/>
        <item x="1179"/>
        <item x="74"/>
        <item x="1183"/>
        <item x="1289"/>
        <item x="1491"/>
        <item x="1286"/>
        <item x="1329"/>
        <item x="1581"/>
        <item x="1955"/>
        <item x="1242"/>
        <item x="29"/>
        <item x="1742"/>
        <item x="1140"/>
        <item x="1146"/>
        <item x="740"/>
        <item x="904"/>
        <item x="1275"/>
        <item x="1038"/>
        <item x="112"/>
        <item x="1030"/>
        <item x="847"/>
        <item x="998"/>
        <item x="1064"/>
        <item x="1418"/>
        <item x="1825"/>
        <item x="561"/>
        <item x="2244"/>
        <item x="2644"/>
        <item x="2176"/>
        <item x="1620"/>
        <item x="2177"/>
        <item x="447"/>
        <item x="289"/>
        <item x="2299"/>
        <item x="2441"/>
        <item x="2172"/>
        <item x="2050"/>
        <item x="664"/>
        <item x="1027"/>
        <item x="2682"/>
        <item x="2510"/>
        <item x="2329"/>
        <item x="2402"/>
        <item x="1962"/>
        <item x="1730"/>
        <item x="1920"/>
        <item x="2475"/>
        <item x="1180"/>
        <item x="2403"/>
        <item x="2173"/>
        <item x="2414"/>
        <item x="2679"/>
        <item x="1869"/>
        <item x="1856"/>
        <item x="2799"/>
        <item x="2514"/>
        <item x="2352"/>
        <item x="205"/>
        <item x="1766"/>
        <item x="2069"/>
        <item x="2670"/>
        <item x="2593"/>
        <item x="99"/>
        <item x="767"/>
        <item x="1153"/>
        <item x="1058"/>
        <item x="785"/>
        <item x="1700"/>
        <item x="2033"/>
        <item x="2254"/>
        <item x="804"/>
        <item x="3114"/>
        <item x="3009"/>
        <item x="3118"/>
        <item x="3097"/>
        <item x="3146"/>
        <item x="1317"/>
        <item x="174"/>
        <item x="2245"/>
        <item x="1293"/>
        <item x="1610"/>
        <item x="1891"/>
        <item x="1946"/>
        <item x="1288"/>
        <item x="2205"/>
        <item x="2017"/>
        <item x="115"/>
        <item x="826"/>
        <item x="2460"/>
        <item x="2935"/>
        <item x="1765"/>
        <item x="2464"/>
        <item x="2521"/>
        <item x="2494"/>
        <item x="2493"/>
        <item x="2483"/>
        <item x="2271"/>
        <item x="2303"/>
        <item x="2270"/>
        <item x="2161"/>
        <item x="1014"/>
        <item x="1900"/>
        <item x="2466"/>
        <item x="128"/>
        <item x="1231"/>
        <item x="1013"/>
        <item x="1505"/>
        <item x="860"/>
        <item x="2279"/>
        <item x="2730"/>
        <item x="2617"/>
        <item x="1320"/>
        <item x="1743"/>
        <item x="2828"/>
        <item x="2986"/>
        <item x="2905"/>
        <item x="2906"/>
        <item x="1846"/>
        <item x="1349"/>
        <item x="2338"/>
        <item x="1525"/>
        <item x="1413"/>
        <item x="2016"/>
        <item x="2044"/>
        <item x="2038"/>
        <item x="1704"/>
        <item x="2258"/>
        <item x="1548"/>
        <item x="943"/>
        <item x="1509"/>
        <item x="803"/>
        <item x="224"/>
        <item x="2619"/>
        <item x="2323"/>
        <item x="1126"/>
        <item x="1461"/>
        <item x="1652"/>
        <item x="1959"/>
        <item x="1276"/>
        <item x="923"/>
        <item x="886"/>
        <item x="885"/>
        <item x="884"/>
        <item x="1176"/>
        <item x="1440"/>
        <item x="1301"/>
        <item x="679"/>
        <item x="686"/>
        <item x="684"/>
        <item x="675"/>
        <item x="678"/>
        <item x="677"/>
        <item x="688"/>
        <item x="683"/>
        <item x="685"/>
        <item x="682"/>
        <item x="681"/>
        <item x="676"/>
        <item x="680"/>
        <item x="687"/>
        <item x="2898"/>
        <item x="2899"/>
        <item x="3052"/>
        <item x="2938"/>
        <item x="2833"/>
        <item x="2364"/>
        <item x="2194"/>
        <item x="2649"/>
        <item x="2698"/>
        <item x="2834"/>
        <item x="1901"/>
        <item x="2547"/>
        <item x="1095"/>
        <item x="2936"/>
        <item x="46"/>
        <item x="572"/>
        <item x="786"/>
        <item x="100"/>
        <item x="142"/>
        <item x="1761"/>
        <item x="2632"/>
        <item x="1390"/>
        <item x="1392"/>
        <item x="1333"/>
        <item x="1212"/>
        <item x="1391"/>
        <item x="1448"/>
        <item x="1449"/>
        <item x="2674"/>
        <item x="2675"/>
        <item x="2676"/>
        <item x="2815"/>
        <item x="2771"/>
        <item x="2814"/>
        <item x="1876"/>
        <item x="1873"/>
        <item x="1337"/>
        <item x="1722"/>
        <item x="1874"/>
        <item x="1721"/>
        <item x="1720"/>
        <item x="1875"/>
        <item x="2021"/>
        <item x="2097"/>
        <item x="2571"/>
        <item x="2795"/>
        <item x="2221"/>
        <item x="2070"/>
        <item x="2350"/>
        <item x="1912"/>
        <item x="2570"/>
        <item x="2486"/>
        <item x="2602"/>
        <item x="2534"/>
        <item x="1832"/>
        <item x="59"/>
        <item x="548"/>
        <item x="2574"/>
        <item x="2008"/>
        <item x="2199"/>
        <item x="2817"/>
        <item x="2552"/>
        <item x="2377"/>
        <item x="2944"/>
        <item x="2034"/>
        <item x="1188"/>
        <item x="1687"/>
        <item x="1908"/>
        <item x="1839"/>
        <item x="2781"/>
        <item x="434"/>
        <item x="2385"/>
        <item x="1598"/>
        <item x="750"/>
        <item x="2009"/>
        <item x="2382"/>
        <item x="1840"/>
        <item x="1837"/>
        <item x="2384"/>
        <item x="2151"/>
        <item x="2147"/>
        <item x="2150"/>
        <item x="1686"/>
        <item x="2386"/>
        <item x="2148"/>
        <item x="2152"/>
        <item x="2392"/>
        <item x="260"/>
        <item x="101"/>
        <item x="60"/>
        <item x="1975"/>
        <item x="1534"/>
        <item x="2010"/>
        <item x="1031"/>
        <item x="2713"/>
        <item x="720"/>
        <item x="1247"/>
        <item x="1021"/>
        <item x="1542"/>
        <item x="2530"/>
        <item x="70"/>
        <item x="2291"/>
        <item x="2327"/>
        <item x="734"/>
        <item x="2387"/>
        <item x="2012"/>
        <item x="2268"/>
        <item x="1710"/>
        <item x="2668"/>
        <item x="1350"/>
        <item x="1734"/>
        <item x="2669"/>
        <item x="2217"/>
        <item x="1279"/>
        <item x="802"/>
        <item x="395"/>
        <item x="593"/>
        <item x="492"/>
        <item x="250"/>
        <item x="444"/>
        <item x="380"/>
        <item x="906"/>
        <item x="1281"/>
        <item x="1945"/>
        <item x="175"/>
        <item x="2966"/>
        <item x="209"/>
        <item x="2315"/>
        <item x="2759"/>
        <item x="2652"/>
        <item x="1094"/>
        <item x="2685"/>
        <item x="2160"/>
        <item x="2032"/>
        <item x="2774"/>
        <item x="2904"/>
        <item x="1540"/>
        <item x="1775"/>
        <item x="1296"/>
        <item x="167"/>
        <item x="1737"/>
        <item x="2913"/>
        <item x="168"/>
        <item x="2551"/>
        <item x="185"/>
        <item x="3029"/>
        <item x="3134"/>
        <item x="3122"/>
        <item x="2838"/>
        <item x="2952"/>
        <item x="3136"/>
        <item x="3045"/>
        <item x="3123"/>
        <item x="1889"/>
        <item x="2912"/>
        <item x="3083"/>
        <item x="3046"/>
        <item x="3109"/>
        <item x="3034"/>
        <item x="881"/>
        <item x="2379"/>
        <item x="3096"/>
        <item x="1835"/>
        <item x="1784"/>
        <item x="3032"/>
        <item x="1416"/>
        <item x="3011"/>
        <item x="2932"/>
        <item x="2896"/>
        <item x="2762"/>
        <item x="2761"/>
        <item x="235"/>
        <item x="2439"/>
        <item x="2522"/>
        <item x="2719"/>
        <item x="1935"/>
        <item x="3137"/>
        <item x="3092"/>
        <item x="3093"/>
        <item x="545"/>
        <item x="744"/>
        <item x="2076"/>
        <item x="2077"/>
        <item t="default"/>
      </items>
      <autoSortScope>
        <pivotArea dataOnly="0" outline="0" fieldPosition="0">
          <references count="1">
            <reference field="4294967294" count="1" selected="0">
              <x v="0"/>
            </reference>
          </references>
        </pivotArea>
      </autoSortScope>
    </pivotField>
    <pivotField numFmtId="164" showAll="0"/>
    <pivotField numFmtId="164" showAll="0"/>
    <pivotField showAll="0"/>
    <pivotField showAll="0"/>
    <pivotField dataField="1" numFmtId="164" showAll="0"/>
    <pivotField showAll="0"/>
  </pivotFields>
  <rowFields count="1">
    <field x="14"/>
  </rowFields>
  <rowItems count="11">
    <i>
      <x v="4"/>
    </i>
    <i>
      <x v="1676"/>
    </i>
    <i>
      <x v="1677"/>
    </i>
    <i>
      <x v="2760"/>
    </i>
    <i>
      <x v="2761"/>
    </i>
    <i>
      <x v="2643"/>
    </i>
    <i>
      <x v="1879"/>
    </i>
    <i>
      <x v="2883"/>
    </i>
    <i>
      <x v="332"/>
    </i>
    <i>
      <x v="2518"/>
    </i>
    <i t="grand">
      <x/>
    </i>
  </rowItems>
  <colItems count="1">
    <i/>
  </colItems>
  <dataFields count="1">
    <dataField name="Total Gross Profit" fld="19" baseField="14" baseItem="4"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0CBED7-EF3B-4BE6-871C-1F2AADF32CD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tegory" colHeaderCaption="Payment Method">
  <location ref="A33:R50" firstHeaderRow="1" firstDataRow="2" firstDataCol="1"/>
  <pivotFields count="21">
    <pivotField showAll="0"/>
    <pivotField showAll="0"/>
    <pivotField numFmtId="14" showAll="0"/>
    <pivotField showAll="0"/>
    <pivotField numFmtId="164" showAll="0"/>
    <pivotField showAll="0"/>
    <pivotField numFmtId="164" showAll="0"/>
    <pivotField dataField="1" numFmtId="164" showAll="0"/>
    <pivotField numFmtId="164" showAll="0"/>
    <pivotField showAll="0"/>
    <pivotField showAll="0"/>
    <pivotField showAll="0"/>
    <pivotField showAll="0"/>
    <pivotField numFmtId="14" showAll="0"/>
    <pivotField showAll="0"/>
    <pivotField numFmtId="164" showAll="0"/>
    <pivotField numFmtId="164" showAll="0"/>
    <pivotField axis="axisRow" showAll="0" sortType="descending">
      <items count="16">
        <item x="2"/>
        <item x="10"/>
        <item x="13"/>
        <item x="3"/>
        <item x="1"/>
        <item x="6"/>
        <item x="8"/>
        <item x="14"/>
        <item x="9"/>
        <item x="4"/>
        <item x="0"/>
        <item x="12"/>
        <item x="11"/>
        <item x="5"/>
        <item x="7"/>
        <item t="default"/>
      </items>
      <autoSortScope>
        <pivotArea dataOnly="0" outline="0" fieldPosition="0">
          <references count="1">
            <reference field="4294967294" count="1" selected="0">
              <x v="0"/>
            </reference>
          </references>
        </pivotArea>
      </autoSortScope>
    </pivotField>
    <pivotField axis="axisCol" showAll="0" sortType="descending">
      <items count="17">
        <item x="10"/>
        <item x="2"/>
        <item x="3"/>
        <item x="4"/>
        <item x="7"/>
        <item x="6"/>
        <item x="13"/>
        <item x="12"/>
        <item x="5"/>
        <item x="0"/>
        <item x="14"/>
        <item x="11"/>
        <item x="9"/>
        <item x="1"/>
        <item x="15"/>
        <item x="8"/>
        <item t="default"/>
      </items>
      <autoSortScope>
        <pivotArea dataOnly="0" outline="0" fieldPosition="0">
          <references count="1">
            <reference field="4294967294" count="1" selected="0">
              <x v="0"/>
            </reference>
          </references>
        </pivotArea>
      </autoSortScope>
    </pivotField>
    <pivotField numFmtId="164" showAll="0"/>
    <pivotField showAll="0"/>
  </pivotFields>
  <rowFields count="1">
    <field x="17"/>
  </rowFields>
  <rowItems count="16">
    <i>
      <x v="4"/>
    </i>
    <i>
      <x/>
    </i>
    <i>
      <x v="9"/>
    </i>
    <i>
      <x v="10"/>
    </i>
    <i>
      <x v="13"/>
    </i>
    <i>
      <x v="3"/>
    </i>
    <i>
      <x v="8"/>
    </i>
    <i>
      <x v="6"/>
    </i>
    <i>
      <x v="5"/>
    </i>
    <i>
      <x v="14"/>
    </i>
    <i>
      <x v="1"/>
    </i>
    <i>
      <x v="11"/>
    </i>
    <i>
      <x v="12"/>
    </i>
    <i>
      <x v="7"/>
    </i>
    <i>
      <x v="2"/>
    </i>
    <i t="grand">
      <x/>
    </i>
  </rowItems>
  <colFields count="1">
    <field x="18"/>
  </colFields>
  <colItems count="17">
    <i>
      <x v="9"/>
    </i>
    <i>
      <x v="8"/>
    </i>
    <i>
      <x v="5"/>
    </i>
    <i>
      <x v="3"/>
    </i>
    <i>
      <x v="13"/>
    </i>
    <i>
      <x v="2"/>
    </i>
    <i>
      <x v="4"/>
    </i>
    <i>
      <x v="1"/>
    </i>
    <i>
      <x v="12"/>
    </i>
    <i>
      <x v="10"/>
    </i>
    <i>
      <x v="11"/>
    </i>
    <i>
      <x v="15"/>
    </i>
    <i>
      <x v="14"/>
    </i>
    <i>
      <x v="6"/>
    </i>
    <i>
      <x/>
    </i>
    <i>
      <x v="7"/>
    </i>
    <i t="grand">
      <x/>
    </i>
  </colItems>
  <dataFields count="1">
    <dataField name="Average Total Discount" fld="7" subtotal="average" baseField="17" baseItem="0" numFmtId="164"/>
  </dataFields>
  <chartFormats count="16">
    <chartFormat chart="0" format="0" series="1">
      <pivotArea type="data" outline="0" fieldPosition="0">
        <references count="2">
          <reference field="4294967294" count="1" selected="0">
            <x v="0"/>
          </reference>
          <reference field="18" count="1" selected="0">
            <x v="9"/>
          </reference>
        </references>
      </pivotArea>
    </chartFormat>
    <chartFormat chart="0" format="1" series="1">
      <pivotArea type="data" outline="0" fieldPosition="0">
        <references count="2">
          <reference field="4294967294" count="1" selected="0">
            <x v="0"/>
          </reference>
          <reference field="18" count="1" selected="0">
            <x v="8"/>
          </reference>
        </references>
      </pivotArea>
    </chartFormat>
    <chartFormat chart="0" format="2" series="1">
      <pivotArea type="data" outline="0" fieldPosition="0">
        <references count="2">
          <reference field="4294967294" count="1" selected="0">
            <x v="0"/>
          </reference>
          <reference field="18" count="1" selected="0">
            <x v="5"/>
          </reference>
        </references>
      </pivotArea>
    </chartFormat>
    <chartFormat chart="0" format="3" series="1">
      <pivotArea type="data" outline="0" fieldPosition="0">
        <references count="2">
          <reference field="4294967294" count="1" selected="0">
            <x v="0"/>
          </reference>
          <reference field="18" count="1" selected="0">
            <x v="3"/>
          </reference>
        </references>
      </pivotArea>
    </chartFormat>
    <chartFormat chart="0" format="4" series="1">
      <pivotArea type="data" outline="0" fieldPosition="0">
        <references count="2">
          <reference field="4294967294" count="1" selected="0">
            <x v="0"/>
          </reference>
          <reference field="18" count="1" selected="0">
            <x v="13"/>
          </reference>
        </references>
      </pivotArea>
    </chartFormat>
    <chartFormat chart="0" format="5" series="1">
      <pivotArea type="data" outline="0" fieldPosition="0">
        <references count="2">
          <reference field="4294967294" count="1" selected="0">
            <x v="0"/>
          </reference>
          <reference field="18" count="1" selected="0">
            <x v="2"/>
          </reference>
        </references>
      </pivotArea>
    </chartFormat>
    <chartFormat chart="0" format="6" series="1">
      <pivotArea type="data" outline="0" fieldPosition="0">
        <references count="2">
          <reference field="4294967294" count="1" selected="0">
            <x v="0"/>
          </reference>
          <reference field="18" count="1" selected="0">
            <x v="4"/>
          </reference>
        </references>
      </pivotArea>
    </chartFormat>
    <chartFormat chart="0" format="7" series="1">
      <pivotArea type="data" outline="0" fieldPosition="0">
        <references count="2">
          <reference field="4294967294" count="1" selected="0">
            <x v="0"/>
          </reference>
          <reference field="18" count="1" selected="0">
            <x v="1"/>
          </reference>
        </references>
      </pivotArea>
    </chartFormat>
    <chartFormat chart="0" format="8" series="1">
      <pivotArea type="data" outline="0" fieldPosition="0">
        <references count="2">
          <reference field="4294967294" count="1" selected="0">
            <x v="0"/>
          </reference>
          <reference field="18" count="1" selected="0">
            <x v="12"/>
          </reference>
        </references>
      </pivotArea>
    </chartFormat>
    <chartFormat chart="0" format="9" series="1">
      <pivotArea type="data" outline="0" fieldPosition="0">
        <references count="2">
          <reference field="4294967294" count="1" selected="0">
            <x v="0"/>
          </reference>
          <reference field="18" count="1" selected="0">
            <x v="10"/>
          </reference>
        </references>
      </pivotArea>
    </chartFormat>
    <chartFormat chart="0" format="10" series="1">
      <pivotArea type="data" outline="0" fieldPosition="0">
        <references count="2">
          <reference field="4294967294" count="1" selected="0">
            <x v="0"/>
          </reference>
          <reference field="18" count="1" selected="0">
            <x v="11"/>
          </reference>
        </references>
      </pivotArea>
    </chartFormat>
    <chartFormat chart="0" format="11" series="1">
      <pivotArea type="data" outline="0" fieldPosition="0">
        <references count="2">
          <reference field="4294967294" count="1" selected="0">
            <x v="0"/>
          </reference>
          <reference field="18" count="1" selected="0">
            <x v="15"/>
          </reference>
        </references>
      </pivotArea>
    </chartFormat>
    <chartFormat chart="0" format="12" series="1">
      <pivotArea type="data" outline="0" fieldPosition="0">
        <references count="2">
          <reference field="4294967294" count="1" selected="0">
            <x v="0"/>
          </reference>
          <reference field="18" count="1" selected="0">
            <x v="14"/>
          </reference>
        </references>
      </pivotArea>
    </chartFormat>
    <chartFormat chart="0" format="13" series="1">
      <pivotArea type="data" outline="0" fieldPosition="0">
        <references count="2">
          <reference field="4294967294" count="1" selected="0">
            <x v="0"/>
          </reference>
          <reference field="18" count="1" selected="0">
            <x v="6"/>
          </reference>
        </references>
      </pivotArea>
    </chartFormat>
    <chartFormat chart="0" format="14" series="1">
      <pivotArea type="data" outline="0" fieldPosition="0">
        <references count="2">
          <reference field="4294967294" count="1" selected="0">
            <x v="0"/>
          </reference>
          <reference field="18" count="1" selected="0">
            <x v="0"/>
          </reference>
        </references>
      </pivotArea>
    </chartFormat>
    <chartFormat chart="0" format="15" series="1">
      <pivotArea type="data" outline="0" fieldPosition="0">
        <references count="2">
          <reference field="4294967294" count="1" selected="0">
            <x v="0"/>
          </reference>
          <reference field="18"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B93579-0103-450A-B2F0-10FEF5C2164C}"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5" rowHeaderCaption="Produts Name">
  <location ref="A3:B14" firstHeaderRow="1" firstDataRow="1" firstDataCol="1"/>
  <pivotFields count="21">
    <pivotField showAll="0"/>
    <pivotField showAll="0"/>
    <pivotField numFmtId="14" showAll="0">
      <items count="410">
        <item x="272"/>
        <item x="187"/>
        <item x="198"/>
        <item x="7"/>
        <item x="204"/>
        <item x="343"/>
        <item x="273"/>
        <item x="174"/>
        <item x="382"/>
        <item x="379"/>
        <item x="159"/>
        <item x="313"/>
        <item x="143"/>
        <item x="389"/>
        <item x="117"/>
        <item x="375"/>
        <item x="160"/>
        <item x="344"/>
        <item x="376"/>
        <item x="316"/>
        <item x="398"/>
        <item x="238"/>
        <item x="64"/>
        <item x="364"/>
        <item x="163"/>
        <item x="87"/>
        <item x="361"/>
        <item x="59"/>
        <item x="155"/>
        <item x="183"/>
        <item x="89"/>
        <item x="167"/>
        <item x="192"/>
        <item x="199"/>
        <item x="386"/>
        <item x="168"/>
        <item x="408"/>
        <item x="315"/>
        <item x="317"/>
        <item x="205"/>
        <item x="156"/>
        <item x="169"/>
        <item x="237"/>
        <item x="274"/>
        <item x="154"/>
        <item x="48"/>
        <item x="390"/>
        <item x="350"/>
        <item x="83"/>
        <item x="372"/>
        <item x="184"/>
        <item x="234"/>
        <item x="142"/>
        <item x="172"/>
        <item x="227"/>
        <item x="193"/>
        <item x="275"/>
        <item x="221"/>
        <item x="276"/>
        <item x="152"/>
        <item x="407"/>
        <item x="206"/>
        <item x="377"/>
        <item x="370"/>
        <item x="400"/>
        <item x="194"/>
        <item x="338"/>
        <item x="405"/>
        <item x="57"/>
        <item x="228"/>
        <item x="144"/>
        <item x="402"/>
        <item x="216"/>
        <item x="170"/>
        <item x="383"/>
        <item x="356"/>
        <item x="177"/>
        <item x="222"/>
        <item x="220"/>
        <item x="373"/>
        <item x="229"/>
        <item x="374"/>
        <item x="399"/>
        <item x="367"/>
        <item x="384"/>
        <item x="210"/>
        <item x="97"/>
        <item x="378"/>
        <item x="371"/>
        <item x="178"/>
        <item x="157"/>
        <item x="318"/>
        <item x="404"/>
        <item x="235"/>
        <item x="391"/>
        <item x="230"/>
        <item x="248"/>
        <item x="277"/>
        <item x="310"/>
        <item x="236"/>
        <item x="239"/>
        <item x="145"/>
        <item x="115"/>
        <item x="278"/>
        <item x="279"/>
        <item x="231"/>
        <item x="181"/>
        <item x="125"/>
        <item x="10"/>
        <item x="46"/>
        <item x="81"/>
        <item x="360"/>
        <item x="352"/>
        <item x="280"/>
        <item x="281"/>
        <item x="319"/>
        <item x="218"/>
        <item x="188"/>
        <item x="303"/>
        <item x="357"/>
        <item x="232"/>
        <item x="207"/>
        <item x="240"/>
        <item x="200"/>
        <item x="208"/>
        <item x="186"/>
        <item x="362"/>
        <item x="311"/>
        <item x="197"/>
        <item x="282"/>
        <item x="161"/>
        <item x="283"/>
        <item x="149"/>
        <item x="241"/>
        <item x="233"/>
        <item x="292"/>
        <item x="242"/>
        <item x="406"/>
        <item x="219"/>
        <item x="201"/>
        <item x="314"/>
        <item x="82"/>
        <item x="58"/>
        <item x="309"/>
        <item x="353"/>
        <item x="385"/>
        <item x="42"/>
        <item x="0"/>
        <item x="4"/>
        <item x="3"/>
        <item x="2"/>
        <item x="8"/>
        <item x="9"/>
        <item x="1"/>
        <item x="49"/>
        <item x="67"/>
        <item x="68"/>
        <item x="284"/>
        <item x="365"/>
        <item x="175"/>
        <item x="337"/>
        <item x="403"/>
        <item x="330"/>
        <item x="354"/>
        <item x="320"/>
        <item x="321"/>
        <item x="322"/>
        <item x="173"/>
        <item x="134"/>
        <item x="323"/>
        <item x="324"/>
        <item x="306"/>
        <item x="345"/>
        <item x="325"/>
        <item x="346"/>
        <item x="308"/>
        <item x="326"/>
        <item x="397"/>
        <item x="347"/>
        <item x="339"/>
        <item x="285"/>
        <item x="286"/>
        <item x="265"/>
        <item x="266"/>
        <item x="267"/>
        <item x="340"/>
        <item x="191"/>
        <item x="128"/>
        <item x="135"/>
        <item x="51"/>
        <item x="37"/>
        <item x="25"/>
        <item x="211"/>
        <item x="287"/>
        <item x="293"/>
        <item x="148"/>
        <item x="110"/>
        <item x="288"/>
        <item x="164"/>
        <item x="268"/>
        <item x="215"/>
        <item x="189"/>
        <item x="269"/>
        <item x="270"/>
        <item x="246"/>
        <item x="271"/>
        <item x="327"/>
        <item x="94"/>
        <item x="341"/>
        <item x="328"/>
        <item x="289"/>
        <item x="342"/>
        <item x="158"/>
        <item x="249"/>
        <item x="368"/>
        <item x="369"/>
        <item x="214"/>
        <item x="102"/>
        <item x="212"/>
        <item x="250"/>
        <item x="53"/>
        <item x="251"/>
        <item x="334"/>
        <item x="252"/>
        <item x="300"/>
        <item x="55"/>
        <item x="299"/>
        <item x="96"/>
        <item x="245"/>
        <item x="113"/>
        <item x="297"/>
        <item x="335"/>
        <item x="298"/>
        <item x="95"/>
        <item x="253"/>
        <item x="329"/>
        <item x="333"/>
        <item x="223"/>
        <item x="195"/>
        <item x="171"/>
        <item x="358"/>
        <item x="65"/>
        <item x="29"/>
        <item x="387"/>
        <item x="254"/>
        <item x="247"/>
        <item x="255"/>
        <item x="256"/>
        <item x="176"/>
        <item x="116"/>
        <item x="114"/>
        <item x="39"/>
        <item x="93"/>
        <item x="124"/>
        <item x="98"/>
        <item x="45"/>
        <item x="43"/>
        <item x="257"/>
        <item x="258"/>
        <item x="304"/>
        <item x="259"/>
        <item x="355"/>
        <item x="138"/>
        <item x="150"/>
        <item x="380"/>
        <item x="260"/>
        <item x="44"/>
        <item x="359"/>
        <item x="394"/>
        <item x="130"/>
        <item x="23"/>
        <item x="151"/>
        <item x="13"/>
        <item x="14"/>
        <item x="15"/>
        <item x="17"/>
        <item x="165"/>
        <item x="60"/>
        <item x="381"/>
        <item x="348"/>
        <item x="396"/>
        <item x="349"/>
        <item x="107"/>
        <item x="112"/>
        <item x="61"/>
        <item x="131"/>
        <item x="141"/>
        <item x="133"/>
        <item x="294"/>
        <item x="182"/>
        <item x="50"/>
        <item x="118"/>
        <item x="122"/>
        <item x="92"/>
        <item x="75"/>
        <item x="312"/>
        <item x="127"/>
        <item x="79"/>
        <item x="217"/>
        <item x="225"/>
        <item x="226"/>
        <item x="147"/>
        <item x="19"/>
        <item x="12"/>
        <item x="6"/>
        <item x="11"/>
        <item x="224"/>
        <item x="388"/>
        <item x="162"/>
        <item x="392"/>
        <item x="126"/>
        <item x="264"/>
        <item x="351"/>
        <item x="139"/>
        <item x="307"/>
        <item x="295"/>
        <item x="290"/>
        <item x="137"/>
        <item x="136"/>
        <item x="132"/>
        <item x="101"/>
        <item x="27"/>
        <item x="72"/>
        <item x="301"/>
        <item x="366"/>
        <item x="47"/>
        <item x="30"/>
        <item x="62"/>
        <item x="26"/>
        <item x="52"/>
        <item x="146"/>
        <item x="302"/>
        <item x="40"/>
        <item x="56"/>
        <item x="140"/>
        <item x="121"/>
        <item x="331"/>
        <item x="78"/>
        <item x="395"/>
        <item x="38"/>
        <item x="84"/>
        <item x="202"/>
        <item x="243"/>
        <item x="166"/>
        <item x="244"/>
        <item x="401"/>
        <item x="85"/>
        <item x="103"/>
        <item x="104"/>
        <item x="34"/>
        <item x="88"/>
        <item x="74"/>
        <item x="363"/>
        <item x="71"/>
        <item x="119"/>
        <item x="80"/>
        <item x="69"/>
        <item x="24"/>
        <item x="32"/>
        <item x="77"/>
        <item x="76"/>
        <item x="31"/>
        <item x="35"/>
        <item x="36"/>
        <item x="28"/>
        <item x="22"/>
        <item x="33"/>
        <item x="100"/>
        <item x="203"/>
        <item x="291"/>
        <item x="179"/>
        <item x="261"/>
        <item x="332"/>
        <item x="99"/>
        <item x="90"/>
        <item x="105"/>
        <item x="54"/>
        <item x="213"/>
        <item x="108"/>
        <item x="185"/>
        <item x="196"/>
        <item x="393"/>
        <item x="91"/>
        <item x="263"/>
        <item x="66"/>
        <item x="296"/>
        <item x="305"/>
        <item x="123"/>
        <item x="209"/>
        <item x="336"/>
        <item x="21"/>
        <item x="86"/>
        <item x="63"/>
        <item x="190"/>
        <item x="180"/>
        <item x="129"/>
        <item x="153"/>
        <item x="41"/>
        <item x="20"/>
        <item x="70"/>
        <item x="120"/>
        <item x="5"/>
        <item x="111"/>
        <item x="109"/>
        <item x="16"/>
        <item x="262"/>
        <item x="18"/>
        <item x="73"/>
        <item x="106"/>
        <item t="default"/>
      </items>
    </pivotField>
    <pivotField showAll="0"/>
    <pivotField numFmtId="164" showAll="0"/>
    <pivotField showAll="0"/>
    <pivotField numFmtId="164" showAll="0"/>
    <pivotField numFmtId="164" showAll="0"/>
    <pivotField numFmtId="164" showAll="0"/>
    <pivotField showAll="0"/>
    <pivotField showAll="0"/>
    <pivotField showAll="0"/>
    <pivotField showAll="0"/>
    <pivotField numFmtId="14" showAll="0"/>
    <pivotField axis="axisRow" showAll="0" measureFilter="1" sortType="descending">
      <items count="3152">
        <item x="509"/>
        <item x="2890"/>
        <item x="2968"/>
        <item x="2847"/>
        <item x="153"/>
        <item x="2056"/>
        <item x="1071"/>
        <item x="2237"/>
        <item x="2247"/>
        <item x="201"/>
        <item x="1752"/>
        <item x="1354"/>
        <item x="673"/>
        <item x="1801"/>
        <item x="2566"/>
        <item x="2167"/>
        <item x="2565"/>
        <item x="2772"/>
        <item x="2287"/>
        <item x="355"/>
        <item x="1689"/>
        <item x="1786"/>
        <item x="211"/>
        <item x="303"/>
        <item x="419"/>
        <item x="287"/>
        <item x="2007"/>
        <item x="1609"/>
        <item x="2047"/>
        <item x="1588"/>
        <item x="2211"/>
        <item x="2257"/>
        <item x="2256"/>
        <item x="1641"/>
        <item x="1474"/>
        <item x="1026"/>
        <item x="1111"/>
        <item x="1978"/>
        <item x="1979"/>
        <item x="1338"/>
        <item x="1497"/>
        <item x="1375"/>
        <item x="1297"/>
        <item x="1782"/>
        <item x="1633"/>
        <item x="1970"/>
        <item x="1304"/>
        <item x="1236"/>
        <item x="1237"/>
        <item x="1937"/>
        <item x="1658"/>
        <item x="1781"/>
        <item x="1657"/>
        <item x="1127"/>
        <item x="1067"/>
        <item x="1783"/>
        <item x="1312"/>
        <item x="1311"/>
        <item x="1152"/>
        <item x="1037"/>
        <item x="1409"/>
        <item x="1726"/>
        <item x="966"/>
        <item x="1938"/>
        <item x="1267"/>
        <item x="1444"/>
        <item x="1263"/>
        <item x="198"/>
        <item x="1261"/>
        <item x="1190"/>
        <item x="1549"/>
        <item x="1471"/>
        <item x="1472"/>
        <item x="118"/>
        <item x="2082"/>
        <item x="1871"/>
        <item x="1167"/>
        <item x="1243"/>
        <item x="1334"/>
        <item x="756"/>
        <item x="3116"/>
        <item x="2736"/>
        <item x="147"/>
        <item x="1902"/>
        <item x="1993"/>
        <item x="2707"/>
        <item x="2504"/>
        <item x="2058"/>
        <item x="1421"/>
        <item x="177"/>
        <item x="2251"/>
        <item x="2178"/>
        <item x="1547"/>
        <item x="2300"/>
        <item x="1896"/>
        <item x="2220"/>
        <item x="2181"/>
        <item x="2347"/>
        <item x="1983"/>
        <item x="1728"/>
        <item x="215"/>
        <item x="2853"/>
        <item x="2882"/>
        <item x="2859"/>
        <item x="1141"/>
        <item x="2064"/>
        <item x="2125"/>
        <item x="3119"/>
        <item x="3120"/>
        <item x="3050"/>
        <item x="2394"/>
        <item x="1057"/>
        <item x="813"/>
        <item x="102"/>
        <item x="91"/>
        <item x="1083"/>
        <item x="1082"/>
        <item x="68"/>
        <item x="799"/>
        <item x="1411"/>
        <item x="1806"/>
        <item x="2458"/>
        <item x="2666"/>
        <item x="1855"/>
        <item x="161"/>
        <item x="2620"/>
        <item x="2060"/>
        <item x="1780"/>
        <item x="2113"/>
        <item x="2445"/>
        <item x="604"/>
        <item x="614"/>
        <item x="752"/>
        <item x="691"/>
        <item x="690"/>
        <item x="2210"/>
        <item x="1132"/>
        <item x="196"/>
        <item x="900"/>
        <item x="1093"/>
        <item x="1690"/>
        <item x="1321"/>
        <item x="1380"/>
        <item x="1061"/>
        <item x="2233"/>
        <item x="481"/>
        <item x="268"/>
        <item x="489"/>
        <item x="406"/>
        <item x="272"/>
        <item x="491"/>
        <item x="9"/>
        <item x="257"/>
        <item x="375"/>
        <item x="334"/>
        <item x="269"/>
        <item x="314"/>
        <item x="280"/>
        <item x="262"/>
        <item x="302"/>
        <item x="333"/>
        <item x="279"/>
        <item x="313"/>
        <item x="291"/>
        <item x="436"/>
        <item x="357"/>
        <item x="1149"/>
        <item x="1498"/>
        <item x="1255"/>
        <item x="1567"/>
        <item x="1568"/>
        <item x="1566"/>
        <item x="1162"/>
        <item x="49"/>
        <item x="56"/>
        <item x="2286"/>
        <item x="970"/>
        <item x="1270"/>
        <item x="1371"/>
        <item x="1307"/>
        <item x="1308"/>
        <item x="2310"/>
        <item x="2014"/>
        <item x="2241"/>
        <item x="1453"/>
        <item x="1627"/>
        <item x="1623"/>
        <item x="1119"/>
        <item x="1118"/>
        <item x="1531"/>
        <item x="1532"/>
        <item x="1626"/>
        <item x="2501"/>
        <item x="2525"/>
        <item x="2737"/>
        <item x="2531"/>
        <item x="2695"/>
        <item x="1012"/>
        <item x="1028"/>
        <item x="1586"/>
        <item x="1644"/>
        <item x="2827"/>
        <item x="1836"/>
        <item x="150"/>
        <item x="1019"/>
        <item x="1465"/>
        <item x="2277"/>
        <item x="2376"/>
        <item x="2586"/>
        <item x="2479"/>
        <item x="2636"/>
        <item x="2043"/>
        <item x="2278"/>
        <item x="3030"/>
        <item x="2042"/>
        <item x="2537"/>
        <item x="199"/>
        <item x="1134"/>
        <item x="1377"/>
        <item x="2215"/>
        <item x="1905"/>
        <item x="2633"/>
        <item x="1931"/>
        <item x="733"/>
        <item x="3031"/>
        <item x="777"/>
        <item x="1300"/>
        <item x="969"/>
        <item x="981"/>
        <item x="57"/>
        <item x="1240"/>
        <item x="2444"/>
        <item x="2829"/>
        <item x="2886"/>
        <item x="2988"/>
        <item x="93"/>
        <item x="2985"/>
        <item x="2818"/>
        <item x="1039"/>
        <item x="1965"/>
        <item x="2939"/>
        <item x="1725"/>
        <item x="2734"/>
        <item x="2622"/>
        <item x="2585"/>
        <item x="2715"/>
        <item x="2456"/>
        <item x="2289"/>
        <item x="2242"/>
        <item x="2963"/>
        <item x="2112"/>
        <item x="2964"/>
        <item x="3037"/>
        <item x="2629"/>
        <item x="2324"/>
        <item x="2914"/>
        <item x="2987"/>
        <item x="2603"/>
        <item x="2663"/>
        <item x="2647"/>
        <item x="2942"/>
        <item x="186"/>
        <item x="2182"/>
        <item x="2049"/>
        <item x="85"/>
        <item x="25"/>
        <item x="50"/>
        <item x="774"/>
        <item x="797"/>
        <item x="641"/>
        <item x="530"/>
        <item x="412"/>
        <item x="541"/>
        <item x="288"/>
        <item x="48"/>
        <item x="519"/>
        <item x="285"/>
        <item x="441"/>
        <item x="470"/>
        <item x="703"/>
        <item x="501"/>
        <item x="612"/>
        <item x="502"/>
        <item x="640"/>
        <item x="567"/>
        <item x="477"/>
        <item x="580"/>
        <item x="960"/>
        <item x="1215"/>
        <item x="2094"/>
        <item x="1859"/>
        <item x="1651"/>
        <item x="1556"/>
        <item x="1029"/>
        <item x="1602"/>
        <item x="2157"/>
        <item x="1647"/>
        <item x="1072"/>
        <item x="2156"/>
        <item x="2484"/>
        <item x="2822"/>
        <item x="2857"/>
        <item x="2840"/>
        <item x="1508"/>
        <item x="2260"/>
        <item x="1504"/>
        <item x="3090"/>
        <item x="2648"/>
        <item x="2463"/>
        <item x="2564"/>
        <item x="2562"/>
        <item x="2461"/>
        <item x="1800"/>
        <item x="2462"/>
        <item x="2561"/>
        <item x="2343"/>
        <item x="1324"/>
        <item x="2559"/>
        <item x="2459"/>
        <item x="2560"/>
        <item x="2164"/>
        <item x="2917"/>
        <item x="2165"/>
        <item x="2509"/>
        <item x="2218"/>
        <item x="2166"/>
        <item x="2741"/>
        <item x="2261"/>
        <item x="1739"/>
        <item x="2105"/>
        <item x="1947"/>
        <item x="2587"/>
        <item x="3144"/>
        <item x="2937"/>
        <item x="2518"/>
        <item x="2709"/>
        <item x="3143"/>
        <item x="2029"/>
        <item x="164"/>
        <item x="2395"/>
        <item x="2367"/>
        <item x="1426"/>
        <item x="1879"/>
        <item x="1943"/>
        <item x="1878"/>
        <item x="3098"/>
        <item x="1617"/>
        <item x="1867"/>
        <item x="1805"/>
        <item x="1746"/>
        <item x="2951"/>
        <item x="2746"/>
        <item x="2797"/>
        <item x="2800"/>
        <item x="2850"/>
        <item x="2798"/>
        <item x="2683"/>
        <item x="2918"/>
        <item x="1861"/>
        <item x="1865"/>
        <item x="1858"/>
        <item x="1857"/>
        <item x="1717"/>
        <item x="1788"/>
        <item x="1706"/>
        <item x="1563"/>
        <item x="965"/>
        <item x="2546"/>
        <item x="2790"/>
        <item x="2791"/>
        <item x="2789"/>
        <item x="1845"/>
        <item x="1744"/>
        <item x="1663"/>
        <item x="2232"/>
        <item x="1502"/>
        <item x="2281"/>
        <item x="1809"/>
        <item x="1897"/>
        <item x="1417"/>
        <item x="1437"/>
        <item x="1045"/>
        <item x="954"/>
        <item x="2854"/>
        <item x="2447"/>
        <item x="2543"/>
        <item x="2520"/>
        <item x="2431"/>
        <item x="1705"/>
        <item x="1530"/>
        <item x="2660"/>
        <item x="2391"/>
        <item x="94"/>
        <item x="809"/>
        <item x="1042"/>
        <item x="882"/>
        <item x="897"/>
        <item x="2088"/>
        <item x="2699"/>
        <item x="1894"/>
        <item x="2611"/>
        <item x="2130"/>
        <item x="2868"/>
        <item x="2956"/>
        <item x="1428"/>
        <item x="1707"/>
        <item x="2576"/>
        <item x="963"/>
        <item x="2477"/>
        <item x="2478"/>
        <item x="2697"/>
        <item x="2435"/>
        <item x="3099"/>
        <item x="2339"/>
        <item x="2393"/>
        <item x="2696"/>
        <item x="181"/>
        <item x="1708"/>
        <item x="1466"/>
        <item x="1789"/>
        <item x="2662"/>
        <item x="2437"/>
        <item x="1910"/>
        <item x="2702"/>
        <item x="2555"/>
        <item x="1636"/>
        <item x="1478"/>
        <item x="141"/>
        <item x="1787"/>
        <item x="2680"/>
        <item x="1621"/>
        <item x="2184"/>
        <item x="2661"/>
        <item x="949"/>
        <item x="843"/>
        <item x="2408"/>
        <item x="1572"/>
        <item x="2527"/>
        <item x="1379"/>
        <item x="2351"/>
        <item x="1462"/>
        <item x="2266"/>
        <item x="2572"/>
        <item x="2743"/>
        <item x="2512"/>
        <item x="3021"/>
        <item x="2978"/>
        <item x="2977"/>
        <item x="3040"/>
        <item x="2970"/>
        <item x="3108"/>
        <item x="2846"/>
        <item x="3066"/>
        <item x="3094"/>
        <item x="3006"/>
        <item x="2927"/>
        <item x="3079"/>
        <item x="3077"/>
        <item x="2996"/>
        <item x="3080"/>
        <item x="2919"/>
        <item x="2802"/>
        <item x="2429"/>
        <item x="2362"/>
        <item x="2230"/>
        <item x="1919"/>
        <item x="2243"/>
        <item x="2361"/>
        <item x="1755"/>
        <item x="1777"/>
        <item x="1741"/>
        <item x="2139"/>
        <item x="1695"/>
        <item x="1102"/>
        <item x="1749"/>
        <item x="2169"/>
        <item x="2255"/>
        <item x="2063"/>
        <item x="2068"/>
        <item x="1353"/>
        <item x="1619"/>
        <item x="1804"/>
        <item x="1200"/>
        <item x="1197"/>
        <item x="1988"/>
        <item x="2481"/>
        <item x="2020"/>
        <item x="1611"/>
        <item x="1226"/>
        <item x="1543"/>
        <item x="1638"/>
        <item x="1745"/>
        <item x="3140"/>
        <item x="1539"/>
        <item x="1005"/>
        <item x="2967"/>
        <item x="1455"/>
        <item x="735"/>
        <item x="624"/>
        <item x="825"/>
        <item x="811"/>
        <item x="650"/>
        <item x="1573"/>
        <item x="1469"/>
        <item x="958"/>
        <item x="993"/>
        <item x="837"/>
        <item x="956"/>
        <item x="1138"/>
        <item x="1194"/>
        <item x="1313"/>
        <item x="895"/>
        <item x="876"/>
        <item x="844"/>
        <item x="1487"/>
        <item x="64"/>
        <item x="1688"/>
        <item x="986"/>
        <item x="915"/>
        <item x="907"/>
        <item x="1046"/>
        <item x="1479"/>
        <item x="1724"/>
        <item x="475"/>
        <item x="474"/>
        <item x="463"/>
        <item x="627"/>
        <item x="621"/>
        <item x="628"/>
        <item x="271"/>
        <item x="364"/>
        <item x="366"/>
        <item x="365"/>
        <item x="332"/>
        <item x="331"/>
        <item x="344"/>
        <item x="854"/>
        <item x="512"/>
        <item x="828"/>
        <item x="829"/>
        <item x="827"/>
        <item x="255"/>
        <item x="579"/>
        <item x="510"/>
        <item x="430"/>
        <item x="429"/>
        <item x="2"/>
        <item x="270"/>
        <item x="1052"/>
        <item x="1274"/>
        <item x="1578"/>
        <item x="1577"/>
        <item x="874"/>
        <item x="104"/>
        <item x="2109"/>
        <item x="1967"/>
        <item x="1696"/>
        <item x="1648"/>
        <item x="1322"/>
        <item x="2264"/>
        <item x="2969"/>
        <item x="2742"/>
        <item x="2359"/>
        <item x="1886"/>
        <item x="106"/>
        <item x="1961"/>
        <item x="2333"/>
        <item x="2706"/>
        <item x="3084"/>
        <item x="2137"/>
        <item x="2865"/>
        <item x="2398"/>
        <item x="2823"/>
        <item x="2858"/>
        <item x="2428"/>
        <item x="2085"/>
        <item x="2885"/>
        <item x="2844"/>
        <item x="2954"/>
        <item x="428"/>
        <item x="422"/>
        <item x="533"/>
        <item x="345"/>
        <item x="666"/>
        <item x="1295"/>
        <item x="2704"/>
        <item x="2703"/>
        <item x="2733"/>
        <item x="2732"/>
        <item x="2731"/>
        <item x="307"/>
        <item x="1917"/>
        <item x="2866"/>
        <item x="2893"/>
        <item x="2910"/>
        <item x="2756"/>
        <item x="2588"/>
        <item x="2717"/>
        <item x="2378"/>
        <item x="2780"/>
        <item x="1653"/>
        <item x="1709"/>
        <item x="728"/>
        <item x="1051"/>
        <item x="1790"/>
        <item x="1008"/>
        <item x="1087"/>
        <item x="990"/>
        <item x="2197"/>
        <item x="2114"/>
        <item x="1207"/>
        <item x="1257"/>
        <item x="1202"/>
        <item x="1160"/>
        <item x="1254"/>
        <item x="1258"/>
        <item x="1256"/>
        <item x="1419"/>
        <item x="1376"/>
        <item x="1182"/>
        <item x="2061"/>
        <item x="2604"/>
        <item x="1906"/>
        <item x="890"/>
        <item x="2235"/>
        <item x="1078"/>
        <item x="1544"/>
        <item x="2729"/>
        <item x="2831"/>
        <item x="1352"/>
        <item x="2825"/>
        <item x="1887"/>
        <item x="2621"/>
        <item x="2446"/>
        <item x="2710"/>
        <item x="2457"/>
        <item x="936"/>
        <item x="2106"/>
        <item x="2794"/>
        <item x="2793"/>
        <item x="2792"/>
        <item x="2607"/>
        <item x="2390"/>
        <item x="2860"/>
        <item x="2861"/>
        <item x="2739"/>
        <item x="1010"/>
        <item x="1009"/>
        <item x="976"/>
        <item x="2180"/>
        <item x="1860"/>
        <item x="2411"/>
        <item x="1870"/>
        <item x="114"/>
        <item x="1249"/>
        <item x="2239"/>
        <item x="2448"/>
        <item x="859"/>
        <item x="982"/>
        <item x="3142"/>
        <item x="2959"/>
        <item x="784"/>
        <item x="2639"/>
        <item x="1020"/>
        <item x="629"/>
        <item x="555"/>
        <item x="626"/>
        <item x="762"/>
        <item x="718"/>
        <item x="672"/>
        <item x="651"/>
        <item x="632"/>
        <item x="721"/>
        <item x="623"/>
        <item x="620"/>
        <item x="527"/>
        <item x="526"/>
        <item x="503"/>
        <item x="1812"/>
        <item x="939"/>
        <item x="934"/>
        <item x="898"/>
        <item x="766"/>
        <item x="823"/>
        <item x="769"/>
        <item x="490"/>
        <item x="648"/>
        <item x="639"/>
        <item x="731"/>
        <item x="727"/>
        <item x="263"/>
        <item x="534"/>
        <item x="562"/>
        <item x="486"/>
        <item x="3"/>
        <item x="410"/>
        <item x="4"/>
        <item x="563"/>
        <item x="836"/>
        <item x="1278"/>
        <item x="697"/>
        <item x="749"/>
        <item x="1310"/>
        <item x="413"/>
        <item x="598"/>
        <item x="602"/>
        <item x="999"/>
        <item x="23"/>
        <item x="446"/>
        <item x="449"/>
        <item x="398"/>
        <item x="908"/>
        <item x="822"/>
        <item x="26"/>
        <item x="1537"/>
        <item x="2101"/>
        <item x="2249"/>
        <item x="1268"/>
        <item x="1213"/>
        <item x="2073"/>
        <item x="1396"/>
        <item x="2283"/>
        <item x="2269"/>
        <item x="962"/>
        <item x="633"/>
        <item x="568"/>
        <item x="1768"/>
        <item x="1769"/>
        <item x="1622"/>
        <item x="2124"/>
        <item x="1915"/>
        <item x="1762"/>
        <item x="1763"/>
        <item x="2075"/>
        <item x="2671"/>
        <item x="840"/>
        <item x="495"/>
        <item x="90"/>
        <item x="701"/>
        <item x="702"/>
        <item x="660"/>
        <item x="325"/>
        <item x="116"/>
        <item x="2201"/>
        <item x="227"/>
        <item x="1803"/>
        <item x="1382"/>
        <item x="977"/>
        <item x="2003"/>
        <item x="1128"/>
        <item x="2725"/>
        <item x="2821"/>
        <item x="2370"/>
        <item x="2294"/>
        <item x="2941"/>
        <item x="1971"/>
        <item x="1914"/>
        <item x="2701"/>
        <item x="2422"/>
        <item x="2253"/>
        <item x="2396"/>
        <item x="3074"/>
        <item x="3059"/>
        <item x="3064"/>
        <item x="2773"/>
        <item x="3061"/>
        <item x="3065"/>
        <item x="3057"/>
        <item x="3117"/>
        <item x="3048"/>
        <item x="232"/>
        <item x="3062"/>
        <item x="3081"/>
        <item x="2740"/>
        <item x="3058"/>
        <item x="3063"/>
        <item x="3131"/>
        <item x="2915"/>
        <item x="3055"/>
        <item x="3054"/>
        <item x="3060"/>
        <item x="2916"/>
        <item x="2557"/>
        <item x="1954"/>
        <item x="2153"/>
        <item x="1601"/>
        <item x="1562"/>
        <item x="1555"/>
        <item x="1554"/>
        <item x="1733"/>
        <item x="2681"/>
        <item x="478"/>
        <item x="1659"/>
        <item x="753"/>
        <item x="754"/>
        <item x="755"/>
        <item x="2206"/>
        <item x="2568"/>
        <item x="1575"/>
        <item x="2788"/>
        <item x="2678"/>
        <item x="2209"/>
        <item x="1662"/>
        <item x="988"/>
        <item x="2051"/>
        <item x="2524"/>
        <item x="195"/>
        <item x="2298"/>
        <item x="2349"/>
        <item x="2129"/>
        <item x="2415"/>
        <item x="2400"/>
        <item x="216"/>
        <item x="2467"/>
        <item x="2542"/>
        <item x="1523"/>
        <item x="2013"/>
        <item x="1899"/>
        <item x="1815"/>
        <item x="2634"/>
        <item x="1335"/>
        <item x="2849"/>
        <item x="2171"/>
        <item x="156"/>
        <item x="1821"/>
        <item x="967"/>
        <item x="1667"/>
        <item x="1481"/>
        <item x="2340"/>
        <item x="2334"/>
        <item x="2048"/>
        <item x="2852"/>
        <item x="2024"/>
        <item x="1441"/>
        <item x="1606"/>
        <item x="1853"/>
        <item x="342"/>
        <item x="1077"/>
        <item x="723"/>
        <item x="378"/>
        <item x="352"/>
        <item x="466"/>
        <item x="394"/>
        <item x="1450"/>
        <item x="1452"/>
        <item x="2320"/>
        <item x="1489"/>
        <item x="2628"/>
        <item x="2421"/>
        <item x="2369"/>
        <item x="2990"/>
        <item x="2110"/>
        <item x="1872"/>
        <item x="707"/>
        <item x="540"/>
        <item x="528"/>
        <item x="36"/>
        <item x="89"/>
        <item x="795"/>
        <item x="97"/>
        <item x="374"/>
        <item x="699"/>
        <item x="19"/>
        <item x="105"/>
        <item x="515"/>
        <item x="1159"/>
        <item x="1157"/>
        <item x="1156"/>
        <item x="1158"/>
        <item x="1205"/>
        <item x="1201"/>
        <item x="1203"/>
        <item x="1206"/>
        <item x="2897"/>
        <item x="1517"/>
        <item x="1702"/>
        <item x="940"/>
        <item x="1674"/>
        <item x="1640"/>
        <item x="1518"/>
        <item x="1515"/>
        <item x="1519"/>
        <item x="1516"/>
        <item x="1703"/>
        <item x="1594"/>
        <item x="193"/>
        <item x="1595"/>
        <item x="1137"/>
        <item x="159"/>
        <item x="1757"/>
        <item x="1032"/>
        <item x="1477"/>
        <item x="1599"/>
        <item x="1596"/>
        <item x="190"/>
        <item x="1378"/>
        <item x="1080"/>
        <item x="158"/>
        <item x="2039"/>
        <item x="3067"/>
        <item x="3051"/>
        <item x="3086"/>
        <item x="3104"/>
        <item x="3044"/>
        <item x="2972"/>
        <item x="3068"/>
        <item x="3076"/>
        <item x="3091"/>
        <item x="2943"/>
        <item x="2971"/>
        <item x="3087"/>
        <item x="3113"/>
        <item x="3049"/>
        <item x="3103"/>
        <item x="3112"/>
        <item x="3089"/>
        <item x="3018"/>
        <item x="2757"/>
        <item x="2758"/>
        <item x="2158"/>
        <item x="2280"/>
        <item x="1384"/>
        <item x="1929"/>
        <item x="815"/>
        <item x="1189"/>
        <item x="1989"/>
        <item x="133"/>
        <item x="1210"/>
        <item x="1895"/>
        <item x="945"/>
        <item x="1264"/>
        <item x="1265"/>
        <item x="1385"/>
        <item x="1266"/>
        <item x="2499"/>
        <item x="758"/>
        <item x="870"/>
        <item x="1171"/>
        <item x="1521"/>
        <item x="1843"/>
        <item x="32"/>
        <item x="1084"/>
        <item x="1168"/>
        <item x="871"/>
        <item x="1230"/>
        <item x="1214"/>
        <item x="1063"/>
        <item x="1216"/>
        <item x="1881"/>
        <item x="1754"/>
        <item x="2028"/>
        <item x="1163"/>
        <item x="1099"/>
        <item x="933"/>
        <item x="938"/>
        <item x="1106"/>
        <item x="1104"/>
        <item x="1113"/>
        <item x="1107"/>
        <item x="1100"/>
        <item x="1165"/>
        <item x="1164"/>
        <item x="1108"/>
        <item x="1110"/>
        <item x="1109"/>
        <item x="1112"/>
        <item x="1105"/>
        <item x="973"/>
        <item x="1091"/>
        <item x="972"/>
        <item x="2080"/>
        <item x="2388"/>
        <item x="2002"/>
        <item x="1327"/>
        <item x="971"/>
        <item x="2067"/>
        <item x="2066"/>
        <item x="1852"/>
        <item x="1538"/>
        <item x="2135"/>
        <item x="2136"/>
        <item x="546"/>
        <item x="1025"/>
        <item x="1587"/>
        <item x="2238"/>
        <item x="910"/>
        <item x="929"/>
        <item x="796"/>
        <item x="373"/>
        <item x="1373"/>
        <item x="1269"/>
        <item x="2738"/>
        <item x="2884"/>
        <item x="236"/>
        <item x="1968"/>
        <item x="2449"/>
        <item x="1976"/>
        <item x="1447"/>
        <item x="1664"/>
        <item x="867"/>
        <item x="1665"/>
        <item x="1925"/>
        <item x="1691"/>
        <item x="1682"/>
        <item x="2246"/>
        <item x="955"/>
        <item x="2496"/>
        <item x="169"/>
        <item x="1880"/>
        <item x="1736"/>
        <item x="1458"/>
        <item x="1460"/>
        <item x="427"/>
        <item x="539"/>
        <item x="163"/>
        <item x="1701"/>
        <item x="743"/>
        <item x="1336"/>
        <item x="674"/>
        <item x="87"/>
        <item x="1490"/>
        <item x="53"/>
        <item x="1501"/>
        <item x="341"/>
        <item x="244"/>
        <item x="435"/>
        <item x="662"/>
        <item x="1546"/>
        <item x="2672"/>
        <item x="393"/>
        <item x="2118"/>
        <item x="1360"/>
        <item x="618"/>
        <item x="696"/>
        <item x="746"/>
        <item x="709"/>
        <item x="911"/>
        <item x="869"/>
        <item x="1655"/>
        <item x="1075"/>
        <item x="290"/>
        <item x="587"/>
        <item x="293"/>
        <item x="496"/>
        <item x="308"/>
        <item x="416"/>
        <item x="2119"/>
        <item x="1369"/>
        <item x="1318"/>
        <item x="1315"/>
        <item x="1593"/>
        <item x="1319"/>
        <item x="2558"/>
        <item x="2549"/>
        <item x="2848"/>
        <item x="2399"/>
        <item x="2144"/>
        <item x="1838"/>
        <item x="2191"/>
        <item x="2189"/>
        <item x="2190"/>
        <item x="2418"/>
        <item x="1520"/>
        <item x="1522"/>
        <item x="151"/>
        <item x="2454"/>
        <item x="2108"/>
        <item x="849"/>
        <item x="1550"/>
        <item x="1059"/>
        <item x="597"/>
        <item x="297"/>
        <item x="643"/>
        <item x="457"/>
        <item x="558"/>
        <item x="440"/>
        <item x="616"/>
        <item x="535"/>
        <item x="41"/>
        <item x="550"/>
        <item x="421"/>
        <item x="659"/>
        <item x="22"/>
        <item x="452"/>
        <item x="411"/>
        <item x="346"/>
        <item x="582"/>
        <item x="565"/>
        <item x="581"/>
        <item x="376"/>
        <item x="458"/>
        <item x="861"/>
        <item x="613"/>
        <item x="738"/>
        <item x="894"/>
        <item x="722"/>
        <item x="462"/>
        <item x="776"/>
        <item x="437"/>
        <item x="317"/>
        <item x="2214"/>
        <item x="719"/>
        <item x="1551"/>
        <item x="1697"/>
        <item x="1341"/>
        <item x="991"/>
        <item x="2424"/>
        <item x="2645"/>
        <item x="2754"/>
        <item x="2803"/>
        <item x="1670"/>
        <item x="1671"/>
        <item x="542"/>
        <item x="974"/>
        <item x="1062"/>
        <item x="1388"/>
        <item x="1232"/>
        <item x="1192"/>
        <item x="1193"/>
        <item x="219"/>
        <item x="1732"/>
        <item x="1990"/>
        <item x="1841"/>
        <item x="1199"/>
        <item x="1909"/>
        <item x="1434"/>
        <item x="3004"/>
        <item x="1904"/>
        <item x="1903"/>
        <item x="1527"/>
        <item x="1081"/>
        <item x="1219"/>
        <item x="1217"/>
        <item x="1060"/>
        <item x="1457"/>
        <item x="1131"/>
        <item x="1944"/>
        <item x="2155"/>
        <item x="2677"/>
        <item x="918"/>
        <item x="928"/>
        <item x="888"/>
        <item x="996"/>
        <item x="468"/>
        <item x="10"/>
        <item x="298"/>
        <item x="1475"/>
        <item x="901"/>
        <item x="583"/>
        <item x="127"/>
        <item x="1819"/>
        <item x="1913"/>
        <item x="1582"/>
        <item x="1512"/>
        <item x="919"/>
        <item x="1367"/>
        <item x="188"/>
        <item x="808"/>
        <item x="1228"/>
        <item x="1834"/>
        <item x="1973"/>
        <item x="1227"/>
        <item x="1016"/>
        <item x="1079"/>
        <item x="1298"/>
        <item x="1299"/>
        <item x="1423"/>
        <item x="1291"/>
        <item x="1994"/>
        <item x="748"/>
        <item x="1090"/>
        <item x="1000"/>
        <item x="1699"/>
        <item x="1669"/>
        <item x="724"/>
        <item x="1034"/>
        <item x="192"/>
        <item x="1942"/>
        <item x="1888"/>
        <item x="1907"/>
        <item x="2004"/>
        <item x="1685"/>
        <item x="858"/>
        <item x="1151"/>
        <item x="1683"/>
        <item x="930"/>
        <item x="73"/>
        <item x="1186"/>
        <item x="1053"/>
        <item x="1135"/>
        <item x="1668"/>
        <item x="1684"/>
        <item x="1394"/>
        <item x="1290"/>
        <item x="1068"/>
        <item x="69"/>
        <item x="1511"/>
        <item x="866"/>
        <item x="1476"/>
        <item x="810"/>
        <item x="1381"/>
        <item x="1468"/>
        <item x="327"/>
        <item x="517"/>
        <item x="415"/>
        <item x="578"/>
        <item x="467"/>
        <item x="617"/>
        <item x="511"/>
        <item x="547"/>
        <item x="389"/>
        <item x="507"/>
        <item x="438"/>
        <item x="348"/>
        <item x="483"/>
        <item x="337"/>
        <item x="926"/>
        <item x="559"/>
        <item x="693"/>
        <item x="610"/>
        <item x="524"/>
        <item x="878"/>
        <item x="351"/>
        <item x="657"/>
        <item x="980"/>
        <item x="1592"/>
        <item x="1372"/>
        <item x="759"/>
        <item x="947"/>
        <item x="1645"/>
        <item x="132"/>
        <item x="130"/>
        <item x="27"/>
        <item x="88"/>
        <item x="1580"/>
        <item x="126"/>
        <item x="2532"/>
        <item x="2642"/>
        <item x="1185"/>
        <item x="560"/>
        <item x="698"/>
        <item x="245"/>
        <item x="292"/>
        <item x="418"/>
        <item x="431"/>
        <item x="432"/>
        <item x="443"/>
        <item x="497"/>
        <item x="516"/>
        <item x="254"/>
        <item x="594"/>
        <item x="316"/>
        <item x="2934"/>
        <item x="2614"/>
        <item x="2958"/>
        <item x="2933"/>
        <item x="243"/>
        <item x="265"/>
        <item x="1229"/>
        <item x="30"/>
        <item x="121"/>
        <item x="12"/>
        <item x="761"/>
        <item x="1155"/>
        <item x="465"/>
        <item x="379"/>
        <item x="2836"/>
        <item x="2770"/>
        <item x="2940"/>
        <item x="2801"/>
        <item x="476"/>
        <item x="448"/>
        <item x="717"/>
        <item x="1074"/>
        <item x="652"/>
        <item x="622"/>
        <item x="1004"/>
        <item x="1506"/>
        <item x="1842"/>
        <item x="439"/>
        <item x="187"/>
        <item x="80"/>
        <item x="833"/>
        <item x="742"/>
        <item x="741"/>
        <item x="537"/>
        <item x="258"/>
        <item x="921"/>
        <item x="372"/>
        <item x="442"/>
        <item x="283"/>
        <item x="301"/>
        <item x="692"/>
        <item x="504"/>
        <item x="274"/>
        <item x="505"/>
        <item x="135"/>
        <item x="1960"/>
        <item x="1833"/>
        <item x="2601"/>
        <item x="1893"/>
        <item x="2342"/>
        <item x="606"/>
        <item x="899"/>
        <item x="554"/>
        <item x="605"/>
        <item x="35"/>
        <item x="595"/>
        <item x="763"/>
        <item x="24"/>
        <item x="72"/>
        <item x="778"/>
        <item x="706"/>
        <item x="1177"/>
        <item x="529"/>
        <item x="2031"/>
        <item x="306"/>
        <item x="248"/>
        <item x="459"/>
        <item x="328"/>
        <item x="81"/>
        <item x="322"/>
        <item x="321"/>
        <item x="350"/>
        <item x="370"/>
        <item x="278"/>
        <item x="404"/>
        <item x="315"/>
        <item x="318"/>
        <item x="356"/>
        <item x="320"/>
        <item x="8"/>
        <item x="362"/>
        <item x="82"/>
        <item x="856"/>
        <item x="1055"/>
        <item x="1430"/>
        <item x="202"/>
        <item x="1514"/>
        <item x="1432"/>
        <item x="1431"/>
        <item x="1433"/>
        <item x="2006"/>
        <item x="1024"/>
        <item x="1023"/>
        <item x="266"/>
        <item x="2779"/>
        <item x="1974"/>
        <item x="2820"/>
        <item x="2341"/>
        <item x="2162"/>
        <item x="1767"/>
        <item x="2052"/>
        <item x="2625"/>
        <item x="2223"/>
        <item x="2224"/>
        <item x="2225"/>
        <item x="2226"/>
        <item x="2222"/>
        <item x="2420"/>
        <item x="2419"/>
        <item x="3016"/>
        <item x="3017"/>
        <item x="2979"/>
        <item x="1921"/>
        <item x="138"/>
        <item x="2637"/>
        <item x="1675"/>
        <item x="2535"/>
        <item x="1044"/>
        <item x="704"/>
        <item x="873"/>
        <item x="77"/>
        <item x="764"/>
        <item x="862"/>
        <item x="576"/>
        <item x="577"/>
        <item x="203"/>
        <item x="2292"/>
        <item x="1779"/>
        <item x="2610"/>
        <item x="2138"/>
        <item x="2694"/>
        <item x="2293"/>
        <item x="1253"/>
        <item x="997"/>
        <item x="1883"/>
        <item x="1510"/>
        <item x="1142"/>
        <item x="1680"/>
        <item x="2597"/>
        <item x="152"/>
        <item x="2079"/>
        <item x="2723"/>
        <item x="1635"/>
        <item x="1892"/>
        <item x="2087"/>
        <item x="1692"/>
        <item x="1422"/>
        <item x="1996"/>
        <item x="1679"/>
        <item x="1424"/>
        <item x="2102"/>
        <item x="1673"/>
        <item x="2078"/>
        <item x="1637"/>
        <item x="1576"/>
        <item x="1642"/>
        <item x="2482"/>
        <item x="2321"/>
        <item x="992"/>
        <item x="1649"/>
        <item x="2360"/>
        <item x="2228"/>
        <item x="137"/>
        <item x="1694"/>
        <item x="166"/>
        <item x="931"/>
        <item x="732"/>
        <item x="1751"/>
        <item x="1383"/>
        <item x="1584"/>
        <item x="1585"/>
        <item x="1569"/>
        <item x="1277"/>
        <item x="1368"/>
        <item x="2863"/>
        <item x="2862"/>
        <item x="2692"/>
        <item x="2288"/>
        <item x="2589"/>
        <item x="2755"/>
        <item x="2316"/>
        <item x="781"/>
        <item x="229"/>
        <item x="2204"/>
        <item x="1650"/>
        <item x="2317"/>
        <item x="1161"/>
        <item x="1208"/>
        <item x="1459"/>
        <item x="1526"/>
        <item x="1750"/>
        <item x="2519"/>
        <item x="695"/>
        <item x="609"/>
        <item x="538"/>
        <item x="521"/>
        <item x="451"/>
        <item x="369"/>
        <item x="656"/>
        <item x="586"/>
        <item x="339"/>
        <item x="455"/>
        <item x="619"/>
        <item x="646"/>
        <item x="573"/>
        <item x="863"/>
        <item x="2785"/>
        <item x="909"/>
        <item x="2596"/>
        <item x="2615"/>
        <item x="1415"/>
        <item x="1982"/>
        <item x="2363"/>
        <item x="2301"/>
        <item x="2480"/>
        <item x="2186"/>
        <item x="2763"/>
        <item x="1958"/>
        <item x="2335"/>
        <item x="1758"/>
        <item x="2591"/>
        <item x="2065"/>
        <item x="2025"/>
        <item x="1330"/>
        <item x="1123"/>
        <item x="3101"/>
        <item x="2040"/>
        <item x="2128"/>
        <item x="2346"/>
        <item x="760"/>
        <item x="2488"/>
        <item x="757"/>
        <item x="2712"/>
        <item x="2057"/>
        <item x="1661"/>
        <item x="1125"/>
        <item x="745"/>
        <item x="58"/>
        <item x="522"/>
        <item x="1356"/>
        <item x="1470"/>
        <item x="1273"/>
        <item x="1355"/>
        <item x="1358"/>
        <item x="1827"/>
        <item x="1332"/>
        <item x="2883"/>
        <item x="2290"/>
        <item x="2784"/>
        <item x="2716"/>
        <item x="1829"/>
        <item x="214"/>
        <item x="2236"/>
        <item x="1150"/>
        <item x="1535"/>
        <item x="1798"/>
        <item x="1792"/>
        <item x="1174"/>
        <item x="1144"/>
        <item x="1096"/>
        <item x="1463"/>
        <item x="1429"/>
        <item x="1245"/>
        <item x="3135"/>
        <item x="246"/>
        <item x="392"/>
        <item x="326"/>
        <item x="423"/>
        <item x="414"/>
        <item x="311"/>
        <item x="6"/>
        <item x="401"/>
        <item x="347"/>
        <item x="7"/>
        <item x="532"/>
        <item x="592"/>
        <item x="637"/>
        <item x="2307"/>
        <item x="631"/>
        <item x="86"/>
        <item x="388"/>
        <item x="473"/>
        <item x="2837"/>
        <item x="2690"/>
        <item x="2768"/>
        <item x="2302"/>
        <item x="2516"/>
        <item x="2748"/>
        <item x="2839"/>
        <item x="2356"/>
        <item x="2869"/>
        <item x="178"/>
        <item x="2581"/>
        <item x="2536"/>
        <item x="2947"/>
        <item x="2027"/>
        <item x="2808"/>
        <item x="2195"/>
        <item x="2749"/>
        <item x="2810"/>
        <item x="2816"/>
        <item x="2813"/>
        <item x="2875"/>
        <item x="2925"/>
        <item x="2689"/>
        <item x="2811"/>
        <item x="2354"/>
        <item x="2872"/>
        <item x="2471"/>
        <item x="2641"/>
        <item x="230"/>
        <item x="2640"/>
        <item x="2946"/>
        <item x="2583"/>
        <item x="2973"/>
        <item x="3075"/>
        <item x="2584"/>
        <item x="2472"/>
        <item x="2579"/>
        <item x="2624"/>
        <item x="2580"/>
        <item x="2926"/>
        <item x="2718"/>
        <item x="2417"/>
        <item x="1698"/>
        <item x="2747"/>
        <item x="2812"/>
        <item x="2975"/>
        <item x="2071"/>
        <item x="3024"/>
        <item x="2805"/>
        <item x="2578"/>
        <item x="2304"/>
        <item x="2517"/>
        <item x="3000"/>
        <item x="2945"/>
        <item x="2626"/>
        <item x="2366"/>
        <item x="2920"/>
        <item x="2923"/>
        <item x="2806"/>
        <item x="2687"/>
        <item x="162"/>
        <item x="1984"/>
        <item x="2515"/>
        <item x="165"/>
        <item x="2474"/>
        <item x="2099"/>
        <item x="2686"/>
        <item x="2582"/>
        <item x="2804"/>
        <item x="2909"/>
        <item x="3106"/>
        <item x="3133"/>
        <item x="3095"/>
        <item x="2809"/>
        <item x="2767"/>
        <item x="2638"/>
        <item x="3129"/>
        <item x="2974"/>
        <item x="2922"/>
        <item x="2691"/>
        <item x="2688"/>
        <item x="2764"/>
        <item x="2889"/>
        <item x="2592"/>
        <item x="2765"/>
        <item x="1716"/>
        <item x="2170"/>
        <item x="2104"/>
        <item x="2888"/>
        <item x="2132"/>
        <item x="71"/>
        <item x="1980"/>
        <item x="1932"/>
        <item x="1933"/>
        <item x="172"/>
        <item x="2878"/>
        <item x="2425"/>
        <item x="1088"/>
        <item x="3107"/>
        <item x="1997"/>
        <item x="1357"/>
        <item x="1178"/>
        <item x="1583"/>
        <item x="1953"/>
        <item x="1822"/>
        <item x="1811"/>
        <item x="1939"/>
        <item x="143"/>
        <item x="145"/>
        <item x="92"/>
        <item x="1748"/>
        <item x="2655"/>
        <item x="184"/>
        <item x="119"/>
        <item x="220"/>
        <item x="212"/>
        <item x="160"/>
        <item x="1884"/>
        <item x="1738"/>
        <item x="3035"/>
        <item x="1187"/>
        <item x="2595"/>
        <item x="798"/>
        <item x="234"/>
        <item x="294"/>
        <item x="305"/>
        <item x="286"/>
        <item x="296"/>
        <item x="259"/>
        <item x="252"/>
        <item x="2252"/>
        <item x="1818"/>
        <item x="1148"/>
        <item x="889"/>
        <item x="1607"/>
        <item x="816"/>
        <item x="1340"/>
        <item x="1339"/>
        <item x="1365"/>
        <item x="1280"/>
        <item x="1282"/>
        <item x="1366"/>
        <item x="242"/>
        <item x="3150"/>
        <item x="1488"/>
        <item x="1924"/>
        <item x="968"/>
        <item x="191"/>
        <item x="2832"/>
        <item x="1121"/>
        <item x="200"/>
        <item x="1849"/>
        <item x="2412"/>
        <item x="2263"/>
        <item x="2062"/>
        <item x="2700"/>
        <item x="2835"/>
        <item x="1184"/>
        <item x="2229"/>
        <item x="2126"/>
        <item x="2036"/>
        <item x="2470"/>
        <item x="2599"/>
        <item x="2375"/>
        <item x="2455"/>
        <item x="1916"/>
        <item x="1995"/>
        <item x="2548"/>
        <item x="2752"/>
        <item x="2631"/>
        <item x="2143"/>
        <item x="2374"/>
        <item x="136"/>
        <item x="2528"/>
        <item x="1454"/>
        <item x="2212"/>
        <item x="2600"/>
        <item x="2272"/>
        <item x="2273"/>
        <item x="2142"/>
        <item x="2318"/>
        <item x="2469"/>
        <item x="1918"/>
        <item x="2529"/>
        <item x="2358"/>
        <item x="1147"/>
        <item x="864"/>
        <item x="1103"/>
        <item x="571"/>
        <item x="5"/>
        <item x="487"/>
        <item x="488"/>
        <item x="471"/>
        <item x="276"/>
        <item x="157"/>
        <item x="2332"/>
        <item x="1101"/>
        <item x="1772"/>
        <item x="1007"/>
        <item x="359"/>
        <item x="2553"/>
        <item x="2867"/>
        <item x="1364"/>
        <item x="789"/>
        <item x="625"/>
        <item x="790"/>
        <item x="984"/>
        <item x="832"/>
        <item x="630"/>
        <item x="1035"/>
        <item x="1678"/>
        <item x="1791"/>
        <item x="1911"/>
        <item x="903"/>
        <item x="1130"/>
        <item x="1066"/>
        <item x="1048"/>
        <item x="1175"/>
        <item x="983"/>
        <item x="879"/>
        <item x="883"/>
        <item x="123"/>
        <item x="108"/>
        <item x="1065"/>
        <item x="920"/>
        <item x="831"/>
        <item x="775"/>
        <item x="551"/>
        <item x="1098"/>
        <item x="1810"/>
        <item x="765"/>
        <item x="543"/>
        <item x="544"/>
        <item x="407"/>
        <item x="1363"/>
        <item x="1714"/>
        <item x="2196"/>
        <item x="1877"/>
        <item x="2380"/>
        <item x="661"/>
        <item x="1359"/>
        <item x="2081"/>
        <item x="2654"/>
        <item x="155"/>
        <item x="783"/>
        <item x="189"/>
        <item x="1225"/>
        <item x="110"/>
        <item x="782"/>
        <item x="1464"/>
        <item x="122"/>
        <item x="937"/>
        <item x="1259"/>
        <item x="574"/>
        <item x="353"/>
        <item x="485"/>
        <item x="484"/>
        <item x="454"/>
        <item x="770"/>
        <item x="584"/>
        <item x="600"/>
        <item x="599"/>
        <item x="1262"/>
        <item x="1209"/>
        <item x="1387"/>
        <item x="1386"/>
        <item x="1571"/>
        <item x="1570"/>
        <item x="1778"/>
        <item x="2331"/>
        <item x="1977"/>
        <item x="865"/>
        <item x="1348"/>
        <item x="2491"/>
        <item x="2563"/>
        <item x="2775"/>
        <item x="834"/>
        <item x="144"/>
        <item x="1073"/>
        <item x="1966"/>
        <item x="1991"/>
        <item x="1820"/>
        <item x="1631"/>
        <item x="2198"/>
        <item x="1561"/>
        <item x="2880"/>
        <item x="2450"/>
        <item x="917"/>
        <item x="1927"/>
        <item x="1224"/>
        <item x="2072"/>
        <item x="1928"/>
        <item x="1753"/>
        <item x="2207"/>
        <item x="1343"/>
        <item x="1785"/>
        <item x="1006"/>
        <item x="96"/>
        <item x="1049"/>
        <item x="1672"/>
        <item x="1238"/>
        <item x="1574"/>
        <item x="2381"/>
        <item x="324"/>
        <item x="384"/>
        <item x="1711"/>
        <item x="552"/>
        <item x="792"/>
        <item x="807"/>
        <item x="611"/>
        <item x="536"/>
        <item x="1092"/>
        <item x="556"/>
        <item x="1473"/>
        <item x="2436"/>
        <item x="3088"/>
        <item x="231"/>
        <item x="3056"/>
        <item x="2982"/>
        <item x="2192"/>
        <item x="2397"/>
        <item x="2929"/>
        <item x="3005"/>
        <item x="2627"/>
        <item x="2870"/>
        <item x="2998"/>
        <item x="2693"/>
        <item x="2325"/>
        <item x="2262"/>
        <item x="238"/>
        <item x="2824"/>
        <item x="3014"/>
        <item x="3015"/>
        <item x="3102"/>
        <item x="2035"/>
        <item x="2721"/>
        <item x="2185"/>
        <item x="2154"/>
        <item x="3128"/>
        <item x="1211"/>
        <item x="575"/>
        <item x="39"/>
        <item x="771"/>
        <item x="2416"/>
        <item x="3124"/>
        <item x="3145"/>
        <item x="2930"/>
        <item x="2623"/>
        <item x="2336"/>
        <item x="2613"/>
        <item x="3138"/>
        <item x="2473"/>
        <item x="2651"/>
        <item x="1776"/>
        <item x="1747"/>
        <item x="2314"/>
        <item x="1926"/>
        <item x="1814"/>
        <item x="1813"/>
        <item x="3002"/>
        <item x="2426"/>
        <item x="2879"/>
        <item x="2193"/>
        <item x="1723"/>
        <item x="98"/>
        <item x="2997"/>
        <item x="1483"/>
        <item x="1660"/>
        <item x="3023"/>
        <item x="3022"/>
        <item x="3001"/>
        <item x="2901"/>
        <item x="3042"/>
        <item x="2430"/>
        <item x="3115"/>
        <item x="3019"/>
        <item x="2980"/>
        <item x="3026"/>
        <item x="3069"/>
        <item x="2976"/>
        <item x="2903"/>
        <item x="2924"/>
        <item x="3072"/>
        <item x="2751"/>
        <item x="3085"/>
        <item x="2983"/>
        <item x="2819"/>
        <item x="3027"/>
        <item x="2931"/>
        <item x="3039"/>
        <item x="2984"/>
        <item x="2874"/>
        <item x="872"/>
        <item x="2750"/>
        <item x="2724"/>
        <item x="3043"/>
        <item x="2902"/>
        <item x="3070"/>
        <item x="2928"/>
        <item x="2187"/>
        <item x="2022"/>
        <item x="2826"/>
        <item x="2405"/>
        <item x="2404"/>
        <item x="2406"/>
        <item x="1981"/>
        <item x="3130"/>
        <item x="2353"/>
        <item x="2856"/>
        <item x="1173"/>
        <item x="1239"/>
        <item x="1656"/>
        <item x="2059"/>
        <item x="2005"/>
        <item x="1885"/>
        <item x="1533"/>
        <item x="927"/>
        <item x="1129"/>
        <item x="975"/>
        <item x="1154"/>
        <item x="1316"/>
        <item x="768"/>
        <item x="1558"/>
        <item x="925"/>
        <item x="2650"/>
        <item x="1681"/>
        <item x="1271"/>
        <item x="1143"/>
        <item x="1302"/>
        <item x="1773"/>
        <item x="1136"/>
        <item x="922"/>
        <item x="2121"/>
        <item x="2297"/>
        <item x="2074"/>
        <item x="1731"/>
        <item x="2452"/>
        <item x="2769"/>
        <item x="2842"/>
        <item x="2887"/>
        <item x="2453"/>
        <item x="1564"/>
        <item x="2539"/>
        <item x="2908"/>
        <item x="1541"/>
        <item x="2231"/>
        <item x="146"/>
        <item x="2216"/>
        <item x="1793"/>
        <item x="1882"/>
        <item x="217"/>
        <item x="2841"/>
        <item x="1831"/>
        <item x="2438"/>
        <item x="2092"/>
        <item x="140"/>
        <item x="2091"/>
        <item x="2090"/>
        <item x="1643"/>
        <item x="2096"/>
        <item x="2259"/>
        <item x="2407"/>
        <item x="2240"/>
        <item x="2274"/>
        <item x="2506"/>
        <item x="1957"/>
        <item x="2507"/>
        <item x="2111"/>
        <item x="2018"/>
        <item x="2095"/>
        <item x="1499"/>
        <item x="2489"/>
        <item x="2513"/>
        <item x="2684"/>
        <item x="2616"/>
        <item x="1195"/>
        <item x="76"/>
        <item x="644"/>
        <item x="330"/>
        <item x="665"/>
        <item x="433"/>
        <item x="387"/>
        <item x="386"/>
        <item x="385"/>
        <item x="549"/>
        <item x="464"/>
        <item x="658"/>
        <item x="520"/>
        <item x="590"/>
        <item x="1923"/>
        <item x="2845"/>
        <item x="2023"/>
        <item x="2001"/>
        <item x="3110"/>
        <item x="2720"/>
        <item x="3111"/>
        <item x="2267"/>
        <item x="1956"/>
        <item x="2606"/>
        <item x="1507"/>
        <item x="987"/>
        <item x="2107"/>
        <item x="2284"/>
        <item x="183"/>
        <item x="603"/>
        <item x="730"/>
        <item x="2961"/>
        <item x="2960"/>
        <item x="1244"/>
        <item x="1828"/>
        <item x="109"/>
        <item x="2275"/>
        <item x="2508"/>
        <item x="2451"/>
        <item x="2490"/>
        <item x="557"/>
        <item x="1613"/>
        <item x="1614"/>
        <item x="1868"/>
        <item x="1864"/>
        <item x="1718"/>
        <item x="1719"/>
        <item x="1116"/>
        <item x="1117"/>
        <item x="1115"/>
        <item x="1615"/>
        <item x="1612"/>
        <item x="2179"/>
        <item x="1389"/>
        <item x="3132"/>
        <item x="3020"/>
        <item x="222"/>
        <item x="2807"/>
        <item x="3010"/>
        <item x="3105"/>
        <item x="3082"/>
        <item x="2989"/>
        <item x="2776"/>
        <item x="2851"/>
        <item x="2921"/>
        <item x="3125"/>
        <item x="3141"/>
        <item x="3139"/>
        <item x="1"/>
        <item x="669"/>
        <item x="1794"/>
        <item x="1796"/>
        <item x="1797"/>
        <item x="1795"/>
        <item x="1764"/>
        <item x="2159"/>
        <item x="1847"/>
        <item x="2093"/>
        <item x="1528"/>
        <item x="1930"/>
        <item x="1456"/>
        <item x="1284"/>
        <item x="1204"/>
        <item x="1992"/>
        <item x="1370"/>
        <item x="1056"/>
        <item x="2357"/>
        <item x="845"/>
        <item x="319"/>
        <item x="2745"/>
        <item x="645"/>
        <item x="513"/>
        <item x="456"/>
        <item x="396"/>
        <item x="588"/>
        <item x="469"/>
        <item x="54"/>
        <item x="636"/>
        <item x="40"/>
        <item x="902"/>
        <item x="841"/>
        <item x="564"/>
        <item x="207"/>
        <item x="55"/>
        <item x="1326"/>
        <item x="2433"/>
        <item x="194"/>
        <item x="2146"/>
        <item x="2782"/>
        <item x="1940"/>
        <item x="2635"/>
        <item x="2796"/>
        <item x="2656"/>
        <item x="2554"/>
        <item x="2630"/>
        <item x="3071"/>
        <item x="2089"/>
        <item x="2594"/>
        <item x="2492"/>
        <item x="2500"/>
        <item x="2188"/>
        <item x="171"/>
        <item x="2208"/>
        <item x="2296"/>
        <item x="1646"/>
        <item x="2234"/>
        <item x="1760"/>
        <item x="2123"/>
        <item x="1963"/>
        <item x="2389"/>
        <item x="2787"/>
        <item x="1693"/>
        <item x="2608"/>
        <item x="2434"/>
        <item x="1467"/>
        <item x="2830"/>
        <item x="2000"/>
        <item x="2344"/>
        <item x="2134"/>
        <item x="1425"/>
        <item x="2777"/>
        <item x="0"/>
        <item x="1443"/>
        <item x="210"/>
        <item x="113"/>
        <item x="176"/>
        <item x="1713"/>
        <item x="2282"/>
        <item x="204"/>
        <item x="2550"/>
        <item x="2876"/>
        <item x="2015"/>
        <item x="3053"/>
        <item x="2658"/>
        <item x="2657"/>
        <item x="1844"/>
        <item x="2019"/>
        <item x="2871"/>
        <item x="2877"/>
        <item x="2873"/>
        <item x="1862"/>
        <item x="3012"/>
        <item x="3078"/>
        <item x="3013"/>
        <item x="2991"/>
        <item x="2993"/>
        <item x="1735"/>
        <item x="2556"/>
        <item x="2992"/>
        <item x="2994"/>
        <item x="2995"/>
        <item x="2735"/>
        <item x="2949"/>
        <item x="2618"/>
        <item x="2705"/>
        <item x="2760"/>
        <item x="2726"/>
        <item x="2948"/>
        <item x="2950"/>
        <item x="1414"/>
        <item x="1451"/>
        <item x="1922"/>
        <item x="1677"/>
        <item x="1807"/>
        <item x="1628"/>
        <item x="131"/>
        <item x="1624"/>
        <item x="1625"/>
        <item x="1770"/>
        <item x="1771"/>
        <item x="2045"/>
        <item x="223"/>
        <item x="1941"/>
        <item x="1826"/>
        <item x="1344"/>
        <item x="1345"/>
        <item x="1600"/>
        <item x="2538"/>
        <item x="2140"/>
        <item x="1503"/>
        <item x="2037"/>
        <item x="2041"/>
        <item x="1435"/>
        <item x="1436"/>
        <item x="2011"/>
        <item x="1816"/>
        <item x="1817"/>
        <item x="117"/>
        <item x="1676"/>
        <item x="1089"/>
        <item x="1351"/>
        <item x="941"/>
        <item x="942"/>
        <item x="989"/>
        <item x="1565"/>
        <item x="1036"/>
        <item x="818"/>
        <item x="985"/>
        <item x="1114"/>
        <item x="1033"/>
        <item x="994"/>
        <item x="995"/>
        <item x="806"/>
        <item x="737"/>
        <item x="642"/>
        <item x="855"/>
        <item x="852"/>
        <item x="912"/>
        <item x="596"/>
        <item x="725"/>
        <item x="63"/>
        <item x="343"/>
        <item x="634"/>
        <item x="349"/>
        <item x="83"/>
        <item x="480"/>
        <item x="1086"/>
        <item x="647"/>
        <item x="426"/>
        <item x="905"/>
        <item x="569"/>
        <item x="358"/>
        <item x="1252"/>
        <item x="312"/>
        <item x="363"/>
        <item x="309"/>
        <item x="838"/>
        <item x="747"/>
        <item x="868"/>
        <item x="851"/>
        <item x="668"/>
        <item x="839"/>
        <item x="33"/>
        <item x="821"/>
        <item x="794"/>
        <item x="913"/>
        <item x="2881"/>
        <item x="531"/>
        <item x="846"/>
        <item x="1181"/>
        <item x="589"/>
        <item x="1654"/>
        <item x="953"/>
        <item x="1890"/>
        <item x="848"/>
        <item x="170"/>
        <item x="2727"/>
        <item x="1292"/>
        <item x="225"/>
        <item x="2783"/>
        <item x="2326"/>
        <item x="1936"/>
        <item x="173"/>
        <item x="2141"/>
        <item x="935"/>
        <item x="1480"/>
        <item x="1854"/>
        <item x="2200"/>
        <item x="1799"/>
        <item x="2523"/>
        <item x="1552"/>
        <item x="824"/>
        <item x="2465"/>
        <item x="2365"/>
        <item x="2401"/>
        <item x="2864"/>
        <item x="2265"/>
        <item x="2276"/>
        <item x="566"/>
        <item x="44"/>
        <item x="1122"/>
        <item x="2511"/>
        <item x="2183"/>
        <item x="2744"/>
        <item x="2168"/>
        <item x="1830"/>
        <item x="2053"/>
        <item x="1986"/>
        <item x="1639"/>
        <item x="2383"/>
        <item x="2442"/>
        <item x="891"/>
        <item x="340"/>
        <item x="381"/>
        <item x="282"/>
        <item x="273"/>
        <item x="667"/>
        <item x="518"/>
        <item x="1445"/>
        <item x="1712"/>
        <item x="2145"/>
        <item x="2533"/>
        <item x="383"/>
        <item x="553"/>
        <item x="420"/>
        <item x="493"/>
        <item x="494"/>
        <item x="354"/>
        <item x="360"/>
        <item x="2423"/>
        <item x="694"/>
        <item x="382"/>
        <item x="499"/>
        <item x="361"/>
        <item x="1513"/>
        <item x="498"/>
        <item x="479"/>
        <item x="247"/>
        <item x="482"/>
        <item x="84"/>
        <item x="424"/>
        <item x="371"/>
        <item x="21"/>
        <item x="368"/>
        <item x="335"/>
        <item x="249"/>
        <item x="367"/>
        <item x="445"/>
        <item x="310"/>
        <item x="253"/>
        <item x="37"/>
        <item x="261"/>
        <item x="299"/>
        <item x="79"/>
        <item x="256"/>
        <item x="264"/>
        <item x="461"/>
        <item x="460"/>
        <item x="523"/>
        <item x="338"/>
        <item x="508"/>
        <item x="391"/>
        <item x="295"/>
        <item x="453"/>
        <item x="16"/>
        <item x="15"/>
        <item x="14"/>
        <item x="251"/>
        <item x="277"/>
        <item x="281"/>
        <item x="405"/>
        <item x="336"/>
        <item x="304"/>
        <item x="402"/>
        <item x="284"/>
        <item x="408"/>
        <item x="472"/>
        <item x="409"/>
        <item x="17"/>
        <item x="397"/>
        <item x="710"/>
        <item x="500"/>
        <item x="663"/>
        <item x="655"/>
        <item x="607"/>
        <item x="615"/>
        <item x="708"/>
        <item x="649"/>
        <item x="779"/>
        <item x="514"/>
        <item x="323"/>
        <item x="670"/>
        <item x="417"/>
        <item x="300"/>
        <item x="390"/>
        <item x="11"/>
        <item x="267"/>
        <item x="275"/>
        <item x="1759"/>
        <item x="951"/>
        <item x="1401"/>
        <item x="1407"/>
        <item x="1408"/>
        <item x="1398"/>
        <item x="1404"/>
        <item x="1406"/>
        <item x="1040"/>
        <item x="1495"/>
        <item x="1557"/>
        <item x="1493"/>
        <item x="1496"/>
        <item x="1492"/>
        <item x="1494"/>
        <item x="1400"/>
        <item x="1403"/>
        <item x="1405"/>
        <item x="1399"/>
        <item x="1402"/>
        <item x="893"/>
        <item x="914"/>
        <item x="1251"/>
        <item x="932"/>
        <item x="780"/>
        <item x="1223"/>
        <item x="653"/>
        <item x="1218"/>
        <item x="1222"/>
        <item x="601"/>
        <item x="654"/>
        <item x="1221"/>
        <item x="1220"/>
        <item x="1250"/>
        <item x="716"/>
        <item x="2330"/>
        <item x="2337"/>
        <item x="2120"/>
        <item x="2054"/>
        <item x="1346"/>
        <item x="1347"/>
        <item x="817"/>
        <item x="120"/>
        <item x="1241"/>
        <item x="877"/>
        <item x="1170"/>
        <item x="1169"/>
        <item x="103"/>
        <item x="107"/>
        <item x="1323"/>
        <item x="1003"/>
        <item x="2646"/>
        <item x="3007"/>
        <item x="1964"/>
        <item x="3036"/>
        <item x="3008"/>
        <item x="2753"/>
        <item x="2609"/>
        <item x="206"/>
        <item x="2766"/>
        <item x="2843"/>
        <item x="1070"/>
        <item x="3028"/>
        <item x="3025"/>
        <item x="2227"/>
        <item x="1985"/>
        <item x="1629"/>
        <item x="2476"/>
        <item x="218"/>
        <item x="2981"/>
        <item x="3003"/>
        <item x="1634"/>
        <item x="2443"/>
        <item x="2117"/>
        <item x="916"/>
        <item x="791"/>
        <item x="149"/>
        <item x="51"/>
        <item x="129"/>
        <item x="125"/>
        <item x="154"/>
        <item x="2498"/>
        <item x="1017"/>
        <item x="2311"/>
        <item x="2086"/>
        <item x="2612"/>
        <item x="2250"/>
        <item x="226"/>
        <item x="2312"/>
        <item x="1824"/>
        <item x="2313"/>
        <item x="31"/>
        <item x="1124"/>
        <item x="2497"/>
        <item x="228"/>
        <item x="1306"/>
        <item x="2526"/>
        <item x="2248"/>
        <item x="2545"/>
        <item x="2084"/>
        <item x="2083"/>
        <item x="2573"/>
        <item x="66"/>
        <item x="948"/>
        <item x="1999"/>
        <item x="1248"/>
        <item x="180"/>
        <item x="1196"/>
        <item x="1446"/>
        <item x="148"/>
        <item x="1054"/>
        <item x="1041"/>
        <item x="1001"/>
        <item x="34"/>
        <item x="95"/>
        <item x="1133"/>
        <item x="67"/>
        <item x="2653"/>
        <item x="1553"/>
        <item x="3047"/>
        <item x="3127"/>
        <item x="240"/>
        <item x="3100"/>
        <item x="241"/>
        <item x="38"/>
        <item x="1934"/>
        <item x="1272"/>
        <item x="182"/>
        <item x="2100"/>
        <item x="1166"/>
        <item x="1325"/>
        <item x="944"/>
        <item x="946"/>
        <item x="812"/>
        <item x="814"/>
        <item x="853"/>
        <item x="1283"/>
        <item x="1260"/>
        <item x="221"/>
        <item x="1597"/>
        <item x="2502"/>
        <item x="2371"/>
        <item x="1632"/>
        <item x="2202"/>
        <item x="1395"/>
        <item x="1987"/>
        <item x="1898"/>
        <item x="1756"/>
        <item x="1774"/>
        <item x="2355"/>
        <item x="1559"/>
        <item x="1560"/>
        <item x="1412"/>
        <item x="2116"/>
        <item x="1998"/>
        <item x="2373"/>
        <item x="736"/>
        <item x="842"/>
        <item x="1076"/>
        <item x="1808"/>
        <item x="2322"/>
        <item x="2133"/>
        <item x="1172"/>
        <item x="2319"/>
        <item x="2131"/>
        <item x="1972"/>
        <item x="2163"/>
        <item x="233"/>
        <item x="1618"/>
        <item x="2372"/>
        <item x="3041"/>
        <item x="2505"/>
        <item x="2999"/>
        <item x="1427"/>
        <item x="1442"/>
        <item x="2665"/>
        <item x="2413"/>
        <item x="179"/>
        <item x="2965"/>
        <item x="2728"/>
        <item x="3033"/>
        <item x="1802"/>
        <item x="1393"/>
        <item x="2855"/>
        <item x="1305"/>
        <item x="961"/>
        <item x="213"/>
        <item x="1740"/>
        <item x="2055"/>
        <item x="2722"/>
        <item x="1410"/>
        <item x="1545"/>
        <item x="111"/>
        <item x="2487"/>
        <item x="1018"/>
        <item x="2667"/>
        <item x="2127"/>
        <item x="1948"/>
        <item x="1191"/>
        <item x="1630"/>
        <item x="2026"/>
        <item x="1666"/>
        <item x="978"/>
        <item x="979"/>
        <item x="1085"/>
        <item x="1120"/>
        <item x="75"/>
        <item x="714"/>
        <item x="715"/>
        <item x="712"/>
        <item x="887"/>
        <item x="711"/>
        <item x="952"/>
        <item x="1069"/>
        <item x="18"/>
        <item x="713"/>
        <item x="2577"/>
        <item x="377"/>
        <item x="1579"/>
        <item x="924"/>
        <item x="403"/>
        <item x="400"/>
        <item x="1590"/>
        <item x="635"/>
        <item x="608"/>
        <item x="13"/>
        <item x="399"/>
        <item x="2345"/>
        <item x="1438"/>
        <item x="1524"/>
        <item x="1848"/>
        <item x="950"/>
        <item x="1439"/>
        <item x="2203"/>
        <item x="1823"/>
        <item x="3038"/>
        <item x="2122"/>
        <item x="1969"/>
        <item x="2440"/>
        <item x="1603"/>
        <item x="1605"/>
        <item x="1198"/>
        <item x="1536"/>
        <item x="1246"/>
        <item x="1604"/>
        <item x="3121"/>
        <item x="3147"/>
        <item x="3073"/>
        <item x="2891"/>
        <item x="2432"/>
        <item x="2427"/>
        <item x="2308"/>
        <item x="1374"/>
        <item x="2495"/>
        <item x="2098"/>
        <item x="2540"/>
        <item x="2953"/>
        <item x="2103"/>
        <item x="2030"/>
        <item x="2295"/>
        <item x="2962"/>
        <item x="2590"/>
        <item x="2409"/>
        <item x="1482"/>
        <item x="1951"/>
        <item x="2643"/>
        <item x="2598"/>
        <item x="1952"/>
        <item x="2175"/>
        <item x="2368"/>
        <item x="2328"/>
        <item x="2468"/>
        <item x="1484"/>
        <item x="2309"/>
        <item x="1485"/>
        <item x="2485"/>
        <item x="1331"/>
        <item x="2778"/>
        <item x="2115"/>
        <item x="2895"/>
        <item x="2892"/>
        <item x="2894"/>
        <item x="2503"/>
        <item x="2911"/>
        <item x="2900"/>
        <item x="2957"/>
        <item x="2714"/>
        <item x="2955"/>
        <item x="2213"/>
        <item x="1529"/>
        <item x="1145"/>
        <item x="2174"/>
        <item x="2306"/>
        <item x="2305"/>
        <item x="1949"/>
        <item x="1950"/>
        <item x="139"/>
        <item x="2219"/>
        <item x="425"/>
        <item x="1342"/>
        <item x="959"/>
        <item x="819"/>
        <item x="793"/>
        <item x="570"/>
        <item x="638"/>
        <item x="450"/>
        <item x="671"/>
        <item x="45"/>
        <item x="42"/>
        <item x="585"/>
        <item x="957"/>
        <item x="47"/>
        <item x="43"/>
        <item x="700"/>
        <item x="329"/>
        <item x="591"/>
        <item x="705"/>
        <item x="2149"/>
        <item x="1047"/>
        <item x="62"/>
        <item x="61"/>
        <item x="525"/>
        <item x="20"/>
        <item x="805"/>
        <item x="1591"/>
        <item x="237"/>
        <item x="3126"/>
        <item x="239"/>
        <item x="2605"/>
        <item x="2567"/>
        <item x="2786"/>
        <item x="1309"/>
        <item x="1097"/>
        <item x="1589"/>
        <item x="880"/>
        <item x="787"/>
        <item x="850"/>
        <item x="830"/>
        <item x="1851"/>
        <item x="1850"/>
        <item x="2664"/>
        <item x="1011"/>
        <item x="857"/>
        <item x="739"/>
        <item x="689"/>
        <item x="773"/>
        <item x="2708"/>
        <item x="2541"/>
        <item x="1139"/>
        <item x="2575"/>
        <item x="2348"/>
        <item x="2907"/>
        <item x="1328"/>
        <item x="1397"/>
        <item x="2673"/>
        <item x="1729"/>
        <item x="1727"/>
        <item x="1715"/>
        <item x="2046"/>
        <item x="134"/>
        <item x="1608"/>
        <item x="52"/>
        <item x="788"/>
        <item x="3149"/>
        <item x="3148"/>
        <item x="208"/>
        <item x="2711"/>
        <item x="2569"/>
        <item x="2544"/>
        <item x="2285"/>
        <item x="2410"/>
        <item x="2659"/>
        <item x="197"/>
        <item x="751"/>
        <item x="820"/>
        <item x="801"/>
        <item x="800"/>
        <item x="1866"/>
        <item x="1863"/>
        <item x="1616"/>
        <item x="1314"/>
        <item x="1420"/>
        <item x="1500"/>
        <item x="1022"/>
        <item x="1361"/>
        <item x="835"/>
        <item x="1050"/>
        <item x="1294"/>
        <item x="729"/>
        <item x="28"/>
        <item x="892"/>
        <item x="1285"/>
        <item x="1234"/>
        <item x="726"/>
        <item x="1015"/>
        <item x="896"/>
        <item x="964"/>
        <item x="1002"/>
        <item x="1486"/>
        <item x="124"/>
        <item x="78"/>
        <item x="506"/>
        <item x="1303"/>
        <item x="1235"/>
        <item x="1233"/>
        <item x="1043"/>
        <item x="772"/>
        <item x="875"/>
        <item x="65"/>
        <item x="1362"/>
        <item x="1287"/>
        <item x="1179"/>
        <item x="74"/>
        <item x="1183"/>
        <item x="1289"/>
        <item x="1491"/>
        <item x="1286"/>
        <item x="1329"/>
        <item x="1581"/>
        <item x="1955"/>
        <item x="1242"/>
        <item x="29"/>
        <item x="1742"/>
        <item x="1140"/>
        <item x="1146"/>
        <item x="740"/>
        <item x="904"/>
        <item x="1275"/>
        <item x="1038"/>
        <item x="112"/>
        <item x="1030"/>
        <item x="847"/>
        <item x="998"/>
        <item x="1064"/>
        <item x="1418"/>
        <item x="1825"/>
        <item x="561"/>
        <item x="2244"/>
        <item x="2644"/>
        <item x="2176"/>
        <item x="1620"/>
        <item x="2177"/>
        <item x="447"/>
        <item x="289"/>
        <item x="2299"/>
        <item x="2441"/>
        <item x="2172"/>
        <item x="2050"/>
        <item x="664"/>
        <item x="1027"/>
        <item x="2682"/>
        <item x="2510"/>
        <item x="2329"/>
        <item x="2402"/>
        <item x="1962"/>
        <item x="1730"/>
        <item x="1920"/>
        <item x="2475"/>
        <item x="1180"/>
        <item x="2403"/>
        <item x="2173"/>
        <item x="2414"/>
        <item x="2679"/>
        <item x="1869"/>
        <item x="1856"/>
        <item x="2799"/>
        <item x="2514"/>
        <item x="2352"/>
        <item x="205"/>
        <item x="1766"/>
        <item x="2069"/>
        <item x="2670"/>
        <item x="2593"/>
        <item x="99"/>
        <item x="767"/>
        <item x="1153"/>
        <item x="1058"/>
        <item x="785"/>
        <item x="1700"/>
        <item x="2033"/>
        <item x="2254"/>
        <item x="804"/>
        <item x="3114"/>
        <item x="3009"/>
        <item x="3118"/>
        <item x="3097"/>
        <item x="3146"/>
        <item x="1317"/>
        <item x="174"/>
        <item x="2245"/>
        <item x="1293"/>
        <item x="1610"/>
        <item x="1891"/>
        <item x="1946"/>
        <item x="1288"/>
        <item x="2205"/>
        <item x="2017"/>
        <item x="115"/>
        <item x="826"/>
        <item x="2460"/>
        <item x="2935"/>
        <item x="1765"/>
        <item x="2464"/>
        <item x="2521"/>
        <item x="2494"/>
        <item x="2493"/>
        <item x="2483"/>
        <item x="2271"/>
        <item x="2303"/>
        <item x="2270"/>
        <item x="2161"/>
        <item x="1014"/>
        <item x="1900"/>
        <item x="2466"/>
        <item x="128"/>
        <item x="1231"/>
        <item x="1013"/>
        <item x="1505"/>
        <item x="860"/>
        <item x="2279"/>
        <item x="2730"/>
        <item x="2617"/>
        <item x="1320"/>
        <item x="1743"/>
        <item x="2828"/>
        <item x="2986"/>
        <item x="2905"/>
        <item x="2906"/>
        <item x="1846"/>
        <item x="1349"/>
        <item x="2338"/>
        <item x="1525"/>
        <item x="1413"/>
        <item x="2016"/>
        <item x="2044"/>
        <item x="2038"/>
        <item x="1704"/>
        <item x="2258"/>
        <item x="1548"/>
        <item x="943"/>
        <item x="1509"/>
        <item x="803"/>
        <item x="224"/>
        <item x="2619"/>
        <item x="2323"/>
        <item x="1126"/>
        <item x="1461"/>
        <item x="1652"/>
        <item x="1959"/>
        <item x="1276"/>
        <item x="923"/>
        <item x="886"/>
        <item x="885"/>
        <item x="884"/>
        <item x="1176"/>
        <item x="1440"/>
        <item x="1301"/>
        <item x="679"/>
        <item x="686"/>
        <item x="684"/>
        <item x="675"/>
        <item x="678"/>
        <item x="677"/>
        <item x="688"/>
        <item x="683"/>
        <item x="685"/>
        <item x="682"/>
        <item x="681"/>
        <item x="676"/>
        <item x="680"/>
        <item x="687"/>
        <item x="2898"/>
        <item x="2899"/>
        <item x="3052"/>
        <item x="2938"/>
        <item x="2833"/>
        <item x="2364"/>
        <item x="2194"/>
        <item x="2649"/>
        <item x="2698"/>
        <item x="2834"/>
        <item x="1901"/>
        <item x="2547"/>
        <item x="1095"/>
        <item x="2936"/>
        <item x="46"/>
        <item x="572"/>
        <item x="786"/>
        <item x="100"/>
        <item x="142"/>
        <item x="1761"/>
        <item x="2632"/>
        <item x="1390"/>
        <item x="1392"/>
        <item x="1333"/>
        <item x="1212"/>
        <item x="1391"/>
        <item x="1448"/>
        <item x="1449"/>
        <item x="2674"/>
        <item x="2675"/>
        <item x="2676"/>
        <item x="2815"/>
        <item x="2771"/>
        <item x="2814"/>
        <item x="1876"/>
        <item x="1873"/>
        <item x="1337"/>
        <item x="1722"/>
        <item x="1874"/>
        <item x="1721"/>
        <item x="1720"/>
        <item x="1875"/>
        <item x="2021"/>
        <item x="2097"/>
        <item x="2571"/>
        <item x="2795"/>
        <item x="2221"/>
        <item x="2070"/>
        <item x="2350"/>
        <item x="1912"/>
        <item x="2570"/>
        <item x="2486"/>
        <item x="2602"/>
        <item x="2534"/>
        <item x="1832"/>
        <item x="59"/>
        <item x="548"/>
        <item x="2574"/>
        <item x="2008"/>
        <item x="2199"/>
        <item x="2817"/>
        <item x="2552"/>
        <item x="2377"/>
        <item x="2944"/>
        <item x="2034"/>
        <item x="1188"/>
        <item x="1687"/>
        <item x="1908"/>
        <item x="1839"/>
        <item x="2781"/>
        <item x="434"/>
        <item x="2385"/>
        <item x="1598"/>
        <item x="750"/>
        <item x="2009"/>
        <item x="2382"/>
        <item x="1840"/>
        <item x="1837"/>
        <item x="2384"/>
        <item x="2151"/>
        <item x="2147"/>
        <item x="2150"/>
        <item x="1686"/>
        <item x="2386"/>
        <item x="2148"/>
        <item x="2152"/>
        <item x="2392"/>
        <item x="260"/>
        <item x="101"/>
        <item x="60"/>
        <item x="1975"/>
        <item x="1534"/>
        <item x="2010"/>
        <item x="1031"/>
        <item x="2713"/>
        <item x="720"/>
        <item x="1247"/>
        <item x="1021"/>
        <item x="1542"/>
        <item x="2530"/>
        <item x="70"/>
        <item x="2291"/>
        <item x="2327"/>
        <item x="734"/>
        <item x="2387"/>
        <item x="2012"/>
        <item x="2268"/>
        <item x="1710"/>
        <item x="2668"/>
        <item x="1350"/>
        <item x="1734"/>
        <item x="2669"/>
        <item x="2217"/>
        <item x="1279"/>
        <item x="802"/>
        <item x="395"/>
        <item x="593"/>
        <item x="492"/>
        <item x="250"/>
        <item x="444"/>
        <item x="380"/>
        <item x="906"/>
        <item x="1281"/>
        <item x="1945"/>
        <item x="175"/>
        <item x="2966"/>
        <item x="209"/>
        <item x="2315"/>
        <item x="2759"/>
        <item x="2652"/>
        <item x="1094"/>
        <item x="2685"/>
        <item x="2160"/>
        <item x="2032"/>
        <item x="2774"/>
        <item x="2904"/>
        <item x="1540"/>
        <item x="1775"/>
        <item x="1296"/>
        <item x="167"/>
        <item x="1737"/>
        <item x="2913"/>
        <item x="168"/>
        <item x="2551"/>
        <item x="185"/>
        <item x="3029"/>
        <item x="3134"/>
        <item x="3122"/>
        <item x="2838"/>
        <item x="2952"/>
        <item x="3136"/>
        <item x="3045"/>
        <item x="3123"/>
        <item x="1889"/>
        <item x="2912"/>
        <item x="3083"/>
        <item x="3046"/>
        <item x="3109"/>
        <item x="3034"/>
        <item x="881"/>
        <item x="2379"/>
        <item x="3096"/>
        <item x="1835"/>
        <item x="1784"/>
        <item x="3032"/>
        <item x="1416"/>
        <item x="3011"/>
        <item x="2932"/>
        <item x="2896"/>
        <item x="2762"/>
        <item x="2761"/>
        <item x="235"/>
        <item x="2439"/>
        <item x="2522"/>
        <item x="2719"/>
        <item x="1935"/>
        <item x="3137"/>
        <item x="3092"/>
        <item x="3093"/>
        <item x="545"/>
        <item x="744"/>
        <item x="2076"/>
        <item x="2077"/>
        <item t="default"/>
      </items>
      <autoSortScope>
        <pivotArea dataOnly="0" outline="0" fieldPosition="0">
          <references count="1">
            <reference field="4294967294" count="1" selected="0">
              <x v="0"/>
            </reference>
          </references>
        </pivotArea>
      </autoSortScope>
    </pivotField>
    <pivotField numFmtId="164" showAll="0"/>
    <pivotField numFmtId="164" showAll="0"/>
    <pivotField showAll="0"/>
    <pivotField showAll="0"/>
    <pivotField dataField="1" numFmtId="164" showAll="0"/>
    <pivotField showAll="0"/>
  </pivotFields>
  <rowFields count="1">
    <field x="14"/>
  </rowFields>
  <rowItems count="11">
    <i>
      <x v="1256"/>
    </i>
    <i>
      <x v="2394"/>
    </i>
    <i>
      <x v="1663"/>
    </i>
    <i>
      <x v="161"/>
    </i>
    <i>
      <x v="1320"/>
    </i>
    <i>
      <x v="1319"/>
    </i>
    <i>
      <x v="2370"/>
    </i>
    <i>
      <x v="1024"/>
    </i>
    <i>
      <x v="2366"/>
    </i>
    <i>
      <x v="1294"/>
    </i>
    <i t="grand">
      <x/>
    </i>
  </rowItems>
  <colItems count="1">
    <i/>
  </colItems>
  <dataFields count="1">
    <dataField name="Total Gross Profit" fld="19" baseField="14" baseItem="1256" numFmtId="164"/>
  </dataFields>
  <chartFormats count="3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3" format="1">
      <pivotArea type="data" outline="0" fieldPosition="0">
        <references count="2">
          <reference field="4294967294" count="1" selected="0">
            <x v="0"/>
          </reference>
          <reference field="14" count="1" selected="0">
            <x v="1294"/>
          </reference>
        </references>
      </pivotArea>
    </chartFormat>
    <chartFormat chart="3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13" name="order_date">
      <autoFilter ref="A1">
        <filterColumn colId="0">
          <customFilters and="1">
            <customFilter operator="greaterThanOrEqual" val="44470"/>
            <customFilter operator="lessThanOrEqual" val="44742"/>
          </customFilters>
        </filterColumn>
      </autoFilter>
      <extLst>
        <ext xmlns:x15="http://schemas.microsoft.com/office/spreadsheetml/2010/11/main" uri="{0605FD5F-26C8-4aeb-8148-2DB25E43C511}">
          <x15:pivotFilter useWholeDay="1"/>
        </ext>
      </extLst>
    </filter>
    <filter fld="1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0C1BFB-7498-48E7-AA12-FECC1EB5CF6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rowHeaderCaption="Price Range">
  <location ref="A10:C14" firstHeaderRow="0" firstDataRow="1" firstDataCol="1" rowPageCount="1" colPageCount="1"/>
  <pivotFields count="24">
    <pivotField showAll="0"/>
    <pivotField showAll="0"/>
    <pivotField numFmtId="14" showAll="0">
      <items count="410">
        <item x="272"/>
        <item x="187"/>
        <item x="198"/>
        <item x="7"/>
        <item x="204"/>
        <item x="343"/>
        <item x="273"/>
        <item x="174"/>
        <item x="382"/>
        <item x="379"/>
        <item x="159"/>
        <item x="313"/>
        <item x="143"/>
        <item x="389"/>
        <item x="117"/>
        <item x="375"/>
        <item x="160"/>
        <item x="344"/>
        <item x="376"/>
        <item x="316"/>
        <item x="398"/>
        <item x="238"/>
        <item x="64"/>
        <item x="364"/>
        <item x="163"/>
        <item x="87"/>
        <item x="361"/>
        <item x="59"/>
        <item x="155"/>
        <item x="183"/>
        <item x="89"/>
        <item x="167"/>
        <item x="192"/>
        <item x="199"/>
        <item x="386"/>
        <item x="168"/>
        <item x="408"/>
        <item x="315"/>
        <item x="317"/>
        <item x="205"/>
        <item x="156"/>
        <item x="169"/>
        <item x="237"/>
        <item x="274"/>
        <item x="154"/>
        <item x="48"/>
        <item x="390"/>
        <item x="350"/>
        <item x="83"/>
        <item x="372"/>
        <item x="184"/>
        <item x="234"/>
        <item x="142"/>
        <item x="172"/>
        <item x="227"/>
        <item x="193"/>
        <item x="275"/>
        <item x="221"/>
        <item x="276"/>
        <item x="152"/>
        <item x="407"/>
        <item x="206"/>
        <item x="377"/>
        <item x="370"/>
        <item x="400"/>
        <item x="194"/>
        <item x="338"/>
        <item x="405"/>
        <item x="57"/>
        <item x="228"/>
        <item x="144"/>
        <item x="402"/>
        <item x="216"/>
        <item x="170"/>
        <item x="383"/>
        <item x="356"/>
        <item x="177"/>
        <item x="222"/>
        <item x="220"/>
        <item x="373"/>
        <item x="229"/>
        <item x="374"/>
        <item x="399"/>
        <item x="367"/>
        <item x="384"/>
        <item x="210"/>
        <item x="97"/>
        <item x="378"/>
        <item x="371"/>
        <item x="178"/>
        <item x="157"/>
        <item x="318"/>
        <item x="404"/>
        <item x="235"/>
        <item x="391"/>
        <item x="230"/>
        <item x="248"/>
        <item x="277"/>
        <item x="310"/>
        <item x="236"/>
        <item x="239"/>
        <item x="145"/>
        <item x="115"/>
        <item x="278"/>
        <item x="279"/>
        <item x="231"/>
        <item x="181"/>
        <item x="125"/>
        <item x="10"/>
        <item x="46"/>
        <item x="81"/>
        <item x="360"/>
        <item x="352"/>
        <item x="280"/>
        <item x="281"/>
        <item x="319"/>
        <item x="218"/>
        <item x="188"/>
        <item x="303"/>
        <item x="357"/>
        <item x="232"/>
        <item x="207"/>
        <item x="240"/>
        <item x="200"/>
        <item x="208"/>
        <item x="186"/>
        <item x="362"/>
        <item x="311"/>
        <item x="197"/>
        <item x="282"/>
        <item x="161"/>
        <item x="283"/>
        <item x="149"/>
        <item x="241"/>
        <item x="233"/>
        <item x="292"/>
        <item x="242"/>
        <item x="406"/>
        <item x="219"/>
        <item x="201"/>
        <item x="314"/>
        <item x="82"/>
        <item x="58"/>
        <item x="309"/>
        <item x="353"/>
        <item x="385"/>
        <item x="42"/>
        <item x="0"/>
        <item x="4"/>
        <item x="3"/>
        <item x="2"/>
        <item x="8"/>
        <item x="9"/>
        <item x="1"/>
        <item x="49"/>
        <item x="67"/>
        <item x="68"/>
        <item x="284"/>
        <item x="365"/>
        <item x="175"/>
        <item x="337"/>
        <item x="403"/>
        <item x="330"/>
        <item x="354"/>
        <item x="320"/>
        <item x="321"/>
        <item x="322"/>
        <item x="173"/>
        <item x="134"/>
        <item x="323"/>
        <item x="324"/>
        <item x="306"/>
        <item x="345"/>
        <item x="325"/>
        <item x="346"/>
        <item x="308"/>
        <item x="326"/>
        <item x="397"/>
        <item x="347"/>
        <item x="339"/>
        <item x="285"/>
        <item x="286"/>
        <item x="265"/>
        <item x="266"/>
        <item x="267"/>
        <item x="340"/>
        <item x="191"/>
        <item x="128"/>
        <item x="135"/>
        <item x="51"/>
        <item x="37"/>
        <item x="25"/>
        <item x="211"/>
        <item x="287"/>
        <item x="293"/>
        <item x="148"/>
        <item x="110"/>
        <item x="288"/>
        <item x="164"/>
        <item x="268"/>
        <item x="215"/>
        <item x="189"/>
        <item x="269"/>
        <item x="270"/>
        <item x="246"/>
        <item x="271"/>
        <item x="327"/>
        <item x="94"/>
        <item x="341"/>
        <item x="328"/>
        <item x="289"/>
        <item x="342"/>
        <item x="158"/>
        <item x="249"/>
        <item x="368"/>
        <item x="369"/>
        <item x="214"/>
        <item x="102"/>
        <item x="212"/>
        <item x="250"/>
        <item x="53"/>
        <item x="251"/>
        <item x="334"/>
        <item x="252"/>
        <item x="300"/>
        <item x="55"/>
        <item x="299"/>
        <item x="96"/>
        <item x="245"/>
        <item x="113"/>
        <item x="297"/>
        <item x="335"/>
        <item x="298"/>
        <item x="95"/>
        <item x="253"/>
        <item x="329"/>
        <item x="333"/>
        <item x="223"/>
        <item x="195"/>
        <item x="171"/>
        <item x="358"/>
        <item x="65"/>
        <item x="29"/>
        <item x="387"/>
        <item x="254"/>
        <item x="247"/>
        <item x="255"/>
        <item x="256"/>
        <item x="176"/>
        <item x="116"/>
        <item x="114"/>
        <item x="39"/>
        <item x="93"/>
        <item x="124"/>
        <item x="98"/>
        <item x="45"/>
        <item x="43"/>
        <item x="257"/>
        <item x="258"/>
        <item x="304"/>
        <item x="259"/>
        <item x="355"/>
        <item x="138"/>
        <item x="150"/>
        <item x="380"/>
        <item x="260"/>
        <item x="44"/>
        <item x="359"/>
        <item x="394"/>
        <item x="130"/>
        <item x="23"/>
        <item x="151"/>
        <item x="13"/>
        <item x="14"/>
        <item x="15"/>
        <item x="17"/>
        <item x="165"/>
        <item x="60"/>
        <item x="381"/>
        <item x="348"/>
        <item x="396"/>
        <item x="349"/>
        <item x="107"/>
        <item x="112"/>
        <item x="61"/>
        <item x="131"/>
        <item x="141"/>
        <item x="133"/>
        <item x="294"/>
        <item x="182"/>
        <item x="50"/>
        <item x="118"/>
        <item x="122"/>
        <item x="92"/>
        <item x="75"/>
        <item x="312"/>
        <item x="127"/>
        <item x="79"/>
        <item x="217"/>
        <item x="225"/>
        <item x="226"/>
        <item x="147"/>
        <item x="19"/>
        <item x="12"/>
        <item x="6"/>
        <item x="11"/>
        <item x="224"/>
        <item x="388"/>
        <item x="162"/>
        <item x="392"/>
        <item x="126"/>
        <item x="264"/>
        <item x="351"/>
        <item x="139"/>
        <item x="307"/>
        <item x="295"/>
        <item x="290"/>
        <item x="137"/>
        <item x="136"/>
        <item x="132"/>
        <item x="101"/>
        <item x="27"/>
        <item x="72"/>
        <item x="301"/>
        <item x="366"/>
        <item x="47"/>
        <item x="30"/>
        <item x="62"/>
        <item x="26"/>
        <item x="52"/>
        <item x="146"/>
        <item x="302"/>
        <item x="40"/>
        <item x="56"/>
        <item x="140"/>
        <item x="121"/>
        <item x="331"/>
        <item x="78"/>
        <item x="395"/>
        <item x="38"/>
        <item x="84"/>
        <item x="202"/>
        <item x="243"/>
        <item x="166"/>
        <item x="244"/>
        <item x="401"/>
        <item x="85"/>
        <item x="103"/>
        <item x="104"/>
        <item x="34"/>
        <item x="88"/>
        <item x="74"/>
        <item x="363"/>
        <item x="71"/>
        <item x="119"/>
        <item x="80"/>
        <item x="69"/>
        <item x="24"/>
        <item x="32"/>
        <item x="77"/>
        <item x="76"/>
        <item x="31"/>
        <item x="35"/>
        <item x="36"/>
        <item x="28"/>
        <item x="22"/>
        <item x="33"/>
        <item x="100"/>
        <item x="203"/>
        <item x="291"/>
        <item x="179"/>
        <item x="261"/>
        <item x="332"/>
        <item x="99"/>
        <item x="90"/>
        <item x="105"/>
        <item x="54"/>
        <item x="213"/>
        <item x="108"/>
        <item x="185"/>
        <item x="196"/>
        <item x="393"/>
        <item x="91"/>
        <item x="263"/>
        <item x="66"/>
        <item x="296"/>
        <item x="305"/>
        <item x="123"/>
        <item x="209"/>
        <item x="336"/>
        <item x="21"/>
        <item x="86"/>
        <item x="63"/>
        <item x="190"/>
        <item x="180"/>
        <item x="129"/>
        <item x="153"/>
        <item x="41"/>
        <item x="20"/>
        <item x="70"/>
        <item x="120"/>
        <item x="5"/>
        <item x="111"/>
        <item x="109"/>
        <item x="16"/>
        <item x="262"/>
        <item x="18"/>
        <item x="73"/>
        <item x="106"/>
        <item t="default"/>
      </items>
    </pivotField>
    <pivotField showAll="0"/>
    <pivotField numFmtId="164" showAll="0"/>
    <pivotField dataField="1" showAll="0"/>
    <pivotField numFmtId="164" showAll="0"/>
    <pivotField numFmtId="164" showAll="0"/>
    <pivotField dataField="1" numFmtId="164" showAll="0"/>
    <pivotField showAll="0"/>
    <pivotField name="Valid" axis="axisPage" showAll="0">
      <items count="3">
        <item x="1"/>
        <item x="0"/>
        <item t="default"/>
      </items>
    </pivotField>
    <pivotField showAll="0"/>
    <pivotField showAll="0"/>
    <pivotField numFmtId="14" showAll="0"/>
    <pivotField showAll="0"/>
    <pivotField numFmtId="164" showAll="0"/>
    <pivotField numFmtId="164" showAll="0"/>
    <pivotField showAll="0"/>
    <pivotField showAll="0"/>
    <pivotField numFmtId="164" showAll="0"/>
    <pivotField numFmtId="10"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21"/>
  </rowFields>
  <rowItems count="4">
    <i>
      <x/>
    </i>
    <i>
      <x v="2"/>
    </i>
    <i>
      <x v="1"/>
    </i>
    <i t="grand">
      <x/>
    </i>
  </rowItems>
  <colFields count="1">
    <field x="-2"/>
  </colFields>
  <colItems count="2">
    <i>
      <x/>
    </i>
    <i i="1">
      <x v="1"/>
    </i>
  </colItems>
  <pageFields count="1">
    <pageField fld="10" hier="-1"/>
  </pageFields>
  <dataFields count="2">
    <dataField name="Total Sales" fld="8" baseField="21" baseItem="0" numFmtId="164"/>
    <dataField name="Total Quantity" fld="5" baseField="21" baseItem="0"/>
  </dataFields>
  <chartFormats count="11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4"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1"/>
          </reference>
        </references>
      </pivotArea>
    </chartFormat>
    <chartFormat chart="25"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1"/>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7"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1"/>
          </reference>
        </references>
      </pivotArea>
    </chartFormat>
    <chartFormat chart="28"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1"/>
          </reference>
        </references>
      </pivotArea>
    </chartFormat>
    <chartFormat chart="29" format="0"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1"/>
          </reference>
        </references>
      </pivotArea>
    </chartFormat>
    <chartFormat chart="30"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1"/>
          </reference>
        </references>
      </pivotArea>
    </chartFormat>
    <chartFormat chart="31"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1"/>
          </reference>
        </references>
      </pivotArea>
    </chartFormat>
    <chartFormat chart="32"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1"/>
          </reference>
        </references>
      </pivotArea>
    </chartFormat>
    <chartFormat chart="33"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1"/>
          </reference>
        </references>
      </pivotArea>
    </chartFormat>
    <chartFormat chart="34"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1"/>
          </reference>
        </references>
      </pivotArea>
    </chartFormat>
    <chartFormat chart="35"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1"/>
          </reference>
        </references>
      </pivotArea>
    </chartFormat>
    <chartFormat chart="36" format="0"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1"/>
          </reference>
        </references>
      </pivotArea>
    </chartFormat>
    <chartFormat chart="37"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1"/>
          </reference>
        </references>
      </pivotArea>
    </chartFormat>
    <chartFormat chart="38" format="0"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1"/>
          </reference>
        </references>
      </pivotArea>
    </chartFormat>
    <chartFormat chart="39" format="0"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1"/>
          </reference>
        </references>
      </pivotArea>
    </chartFormat>
    <chartFormat chart="40"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1"/>
          </reference>
        </references>
      </pivotArea>
    </chartFormat>
    <chartFormat chart="41" format="0" series="1">
      <pivotArea type="data" outline="0" fieldPosition="0">
        <references count="1">
          <reference field="4294967294" count="1" selected="0">
            <x v="0"/>
          </reference>
        </references>
      </pivotArea>
    </chartFormat>
    <chartFormat chart="41" format="1" series="1">
      <pivotArea type="data" outline="0" fieldPosition="0">
        <references count="1">
          <reference field="4294967294" count="1" selected="0">
            <x v="1"/>
          </reference>
        </references>
      </pivotArea>
    </chartFormat>
    <chartFormat chart="42" format="0"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1"/>
          </reference>
        </references>
      </pivotArea>
    </chartFormat>
    <chartFormat chart="43" format="0" series="1">
      <pivotArea type="data" outline="0" fieldPosition="0">
        <references count="1">
          <reference field="4294967294" count="1" selected="0">
            <x v="0"/>
          </reference>
        </references>
      </pivotArea>
    </chartFormat>
    <chartFormat chart="43" format="1" series="1">
      <pivotArea type="data" outline="0" fieldPosition="0">
        <references count="1">
          <reference field="4294967294" count="1" selected="0">
            <x v="1"/>
          </reference>
        </references>
      </pivotArea>
    </chartFormat>
    <chartFormat chart="44" format="0"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1"/>
          </reference>
        </references>
      </pivotArea>
    </chartFormat>
    <chartFormat chart="45" format="0" series="1">
      <pivotArea type="data" outline="0" fieldPosition="0">
        <references count="1">
          <reference field="4294967294" count="1" selected="0">
            <x v="0"/>
          </reference>
        </references>
      </pivotArea>
    </chartFormat>
    <chartFormat chart="45" format="1" series="1">
      <pivotArea type="data" outline="0" fieldPosition="0">
        <references count="1">
          <reference field="4294967294" count="1" selected="0">
            <x v="1"/>
          </reference>
        </references>
      </pivotArea>
    </chartFormat>
    <chartFormat chart="46" format="0"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1"/>
          </reference>
        </references>
      </pivotArea>
    </chartFormat>
    <chartFormat chart="47" format="0" series="1">
      <pivotArea type="data" outline="0" fieldPosition="0">
        <references count="1">
          <reference field="4294967294" count="1" selected="0">
            <x v="0"/>
          </reference>
        </references>
      </pivotArea>
    </chartFormat>
    <chartFormat chart="47" format="1" series="1">
      <pivotArea type="data" outline="0" fieldPosition="0">
        <references count="1">
          <reference field="4294967294" count="1" selected="0">
            <x v="1"/>
          </reference>
        </references>
      </pivotArea>
    </chartFormat>
    <chartFormat chart="48" format="0" series="1">
      <pivotArea type="data" outline="0" fieldPosition="0">
        <references count="1">
          <reference field="4294967294" count="1" selected="0">
            <x v="0"/>
          </reference>
        </references>
      </pivotArea>
    </chartFormat>
    <chartFormat chart="48" format="1" series="1">
      <pivotArea type="data" outline="0" fieldPosition="0">
        <references count="1">
          <reference field="4294967294" count="1" selected="0">
            <x v="1"/>
          </reference>
        </references>
      </pivotArea>
    </chartFormat>
    <chartFormat chart="49" format="0" series="1">
      <pivotArea type="data" outline="0" fieldPosition="0">
        <references count="1">
          <reference field="4294967294" count="1" selected="0">
            <x v="0"/>
          </reference>
        </references>
      </pivotArea>
    </chartFormat>
    <chartFormat chart="49" format="1" series="1">
      <pivotArea type="data" outline="0" fieldPosition="0">
        <references count="1">
          <reference field="4294967294" count="1" selected="0">
            <x v="1"/>
          </reference>
        </references>
      </pivotArea>
    </chartFormat>
    <chartFormat chart="50" format="0" series="1">
      <pivotArea type="data" outline="0" fieldPosition="0">
        <references count="1">
          <reference field="4294967294" count="1" selected="0">
            <x v="0"/>
          </reference>
        </references>
      </pivotArea>
    </chartFormat>
    <chartFormat chart="50" format="1" series="1">
      <pivotArea type="data" outline="0" fieldPosition="0">
        <references count="1">
          <reference field="4294967294" count="1" selected="0">
            <x v="1"/>
          </reference>
        </references>
      </pivotArea>
    </chartFormat>
    <chartFormat chart="51" format="0" series="1">
      <pivotArea type="data" outline="0" fieldPosition="0">
        <references count="1">
          <reference field="4294967294" count="1" selected="0">
            <x v="0"/>
          </reference>
        </references>
      </pivotArea>
    </chartFormat>
    <chartFormat chart="51" format="1" series="1">
      <pivotArea type="data" outline="0" fieldPosition="0">
        <references count="1">
          <reference field="4294967294" count="1" selected="0">
            <x v="1"/>
          </reference>
        </references>
      </pivotArea>
    </chartFormat>
    <chartFormat chart="52" format="0" series="1">
      <pivotArea type="data" outline="0" fieldPosition="0">
        <references count="1">
          <reference field="4294967294" count="1" selected="0">
            <x v="0"/>
          </reference>
        </references>
      </pivotArea>
    </chartFormat>
    <chartFormat chart="52" format="1" series="1">
      <pivotArea type="data" outline="0" fieldPosition="0">
        <references count="1">
          <reference field="4294967294" count="1" selected="0">
            <x v="1"/>
          </reference>
        </references>
      </pivotArea>
    </chartFormat>
    <chartFormat chart="53" format="0" series="1">
      <pivotArea type="data" outline="0" fieldPosition="0">
        <references count="1">
          <reference field="4294967294" count="1" selected="0">
            <x v="0"/>
          </reference>
        </references>
      </pivotArea>
    </chartFormat>
    <chartFormat chart="53" format="1" series="1">
      <pivotArea type="data" outline="0" fieldPosition="0">
        <references count="1">
          <reference field="4294967294" count="1" selected="0">
            <x v="1"/>
          </reference>
        </references>
      </pivotArea>
    </chartFormat>
    <chartFormat chart="54" format="0" series="1">
      <pivotArea type="data" outline="0" fieldPosition="0">
        <references count="1">
          <reference field="4294967294" count="1" selected="0">
            <x v="0"/>
          </reference>
        </references>
      </pivotArea>
    </chartFormat>
    <chartFormat chart="54" format="1" series="1">
      <pivotArea type="data" outline="0" fieldPosition="0">
        <references count="1">
          <reference field="4294967294" count="1" selected="0">
            <x v="1"/>
          </reference>
        </references>
      </pivotArea>
    </chartFormat>
    <chartFormat chart="55" format="0" series="1">
      <pivotArea type="data" outline="0" fieldPosition="0">
        <references count="1">
          <reference field="4294967294" count="1" selected="0">
            <x v="0"/>
          </reference>
        </references>
      </pivotArea>
    </chartFormat>
    <chartFormat chart="55" format="1" series="1">
      <pivotArea type="data" outline="0" fieldPosition="0">
        <references count="1">
          <reference field="4294967294" count="1" selected="0">
            <x v="1"/>
          </reference>
        </references>
      </pivotArea>
    </chartFormat>
    <chartFormat chart="56" format="0" series="1">
      <pivotArea type="data" outline="0" fieldPosition="0">
        <references count="1">
          <reference field="4294967294" count="1" selected="0">
            <x v="0"/>
          </reference>
        </references>
      </pivotArea>
    </chartFormat>
    <chartFormat chart="56" format="1" series="1">
      <pivotArea type="data" outline="0" fieldPosition="0">
        <references count="1">
          <reference field="4294967294" count="1" selected="0">
            <x v="1"/>
          </reference>
        </references>
      </pivotArea>
    </chartFormat>
    <chartFormat chart="56" format="2">
      <pivotArea type="data" outline="0" fieldPosition="0">
        <references count="2">
          <reference field="4294967294" count="1" selected="0">
            <x v="0"/>
          </reference>
          <reference field="21" count="1" selected="0">
            <x v="0"/>
          </reference>
        </references>
      </pivotArea>
    </chartFormat>
    <chartFormat chart="56" format="3">
      <pivotArea type="data" outline="0" fieldPosition="0">
        <references count="2">
          <reference field="4294967294" count="1" selected="0">
            <x v="0"/>
          </reference>
          <reference field="21" count="1" selected="0">
            <x v="2"/>
          </reference>
        </references>
      </pivotArea>
    </chartFormat>
    <chartFormat chart="56" format="4">
      <pivotArea type="data" outline="0" fieldPosition="0">
        <references count="2">
          <reference field="4294967294" count="1" selected="0">
            <x v="0"/>
          </reference>
          <reference field="21" count="1" selected="0">
            <x v="1"/>
          </reference>
        </references>
      </pivotArea>
    </chartFormat>
    <chartFormat chart="56" format="5">
      <pivotArea type="data" outline="0" fieldPosition="0">
        <references count="2">
          <reference field="4294967294" count="1" selected="0">
            <x v="1"/>
          </reference>
          <reference field="21" count="1" selected="0">
            <x v="0"/>
          </reference>
        </references>
      </pivotArea>
    </chartFormat>
    <chartFormat chart="56" format="6">
      <pivotArea type="data" outline="0" fieldPosition="0">
        <references count="2">
          <reference field="4294967294" count="1" selected="0">
            <x v="1"/>
          </reference>
          <reference field="21" count="1" selected="0">
            <x v="2"/>
          </reference>
        </references>
      </pivotArea>
    </chartFormat>
    <chartFormat chart="56" format="7">
      <pivotArea type="data" outline="0" fieldPosition="0">
        <references count="2">
          <reference field="4294967294" count="1" selected="0">
            <x v="1"/>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7F775B1-846C-4201-8E37-D19D9BC242EC}"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oducts Name">
  <location ref="F4:H15" firstHeaderRow="0" firstDataRow="1" firstDataCol="1" rowPageCount="2" colPageCount="1"/>
  <pivotFields count="24">
    <pivotField showAll="0"/>
    <pivotField showAll="0"/>
    <pivotField numFmtId="14" showAll="0">
      <items count="410">
        <item x="272"/>
        <item x="187"/>
        <item x="198"/>
        <item x="7"/>
        <item x="204"/>
        <item x="343"/>
        <item x="273"/>
        <item x="174"/>
        <item x="382"/>
        <item x="379"/>
        <item x="159"/>
        <item x="313"/>
        <item x="143"/>
        <item x="389"/>
        <item x="117"/>
        <item x="375"/>
        <item x="160"/>
        <item x="344"/>
        <item x="376"/>
        <item x="316"/>
        <item x="398"/>
        <item x="238"/>
        <item x="64"/>
        <item x="364"/>
        <item x="163"/>
        <item x="87"/>
        <item x="361"/>
        <item x="59"/>
        <item x="155"/>
        <item x="183"/>
        <item x="89"/>
        <item x="167"/>
        <item x="192"/>
        <item x="199"/>
        <item x="386"/>
        <item x="168"/>
        <item x="408"/>
        <item x="315"/>
        <item x="317"/>
        <item x="205"/>
        <item x="156"/>
        <item x="169"/>
        <item x="237"/>
        <item x="274"/>
        <item x="154"/>
        <item x="48"/>
        <item x="390"/>
        <item x="350"/>
        <item x="83"/>
        <item x="372"/>
        <item x="184"/>
        <item x="234"/>
        <item x="142"/>
        <item x="172"/>
        <item x="227"/>
        <item x="193"/>
        <item x="275"/>
        <item x="221"/>
        <item x="276"/>
        <item x="152"/>
        <item x="407"/>
        <item x="206"/>
        <item x="377"/>
        <item x="370"/>
        <item x="400"/>
        <item x="194"/>
        <item x="338"/>
        <item x="405"/>
        <item x="57"/>
        <item x="228"/>
        <item x="144"/>
        <item x="402"/>
        <item x="216"/>
        <item x="170"/>
        <item x="383"/>
        <item x="356"/>
        <item x="177"/>
        <item x="222"/>
        <item x="220"/>
        <item x="373"/>
        <item x="229"/>
        <item x="374"/>
        <item x="399"/>
        <item x="367"/>
        <item x="384"/>
        <item x="210"/>
        <item x="97"/>
        <item x="378"/>
        <item x="371"/>
        <item x="178"/>
        <item x="157"/>
        <item x="318"/>
        <item x="404"/>
        <item x="235"/>
        <item x="391"/>
        <item x="230"/>
        <item x="248"/>
        <item x="277"/>
        <item x="310"/>
        <item x="236"/>
        <item x="239"/>
        <item x="145"/>
        <item x="115"/>
        <item x="278"/>
        <item x="279"/>
        <item x="231"/>
        <item x="181"/>
        <item x="125"/>
        <item x="10"/>
        <item x="46"/>
        <item x="81"/>
        <item x="360"/>
        <item x="352"/>
        <item x="280"/>
        <item x="281"/>
        <item x="319"/>
        <item x="218"/>
        <item x="188"/>
        <item x="303"/>
        <item x="357"/>
        <item x="232"/>
        <item x="207"/>
        <item x="240"/>
        <item x="200"/>
        <item x="208"/>
        <item x="186"/>
        <item x="362"/>
        <item x="311"/>
        <item x="197"/>
        <item x="282"/>
        <item x="161"/>
        <item x="283"/>
        <item x="149"/>
        <item x="241"/>
        <item x="233"/>
        <item x="292"/>
        <item x="242"/>
        <item x="406"/>
        <item x="219"/>
        <item x="201"/>
        <item x="314"/>
        <item x="82"/>
        <item x="58"/>
        <item x="309"/>
        <item x="353"/>
        <item x="385"/>
        <item x="42"/>
        <item x="0"/>
        <item x="4"/>
        <item x="3"/>
        <item x="2"/>
        <item x="8"/>
        <item x="9"/>
        <item x="1"/>
        <item x="49"/>
        <item x="67"/>
        <item x="68"/>
        <item x="284"/>
        <item x="365"/>
        <item x="175"/>
        <item x="337"/>
        <item x="403"/>
        <item x="330"/>
        <item x="354"/>
        <item x="320"/>
        <item x="321"/>
        <item x="322"/>
        <item x="173"/>
        <item x="134"/>
        <item x="323"/>
        <item x="324"/>
        <item x="306"/>
        <item x="345"/>
        <item x="325"/>
        <item x="346"/>
        <item x="308"/>
        <item x="326"/>
        <item x="397"/>
        <item x="347"/>
        <item x="339"/>
        <item x="285"/>
        <item x="286"/>
        <item x="265"/>
        <item x="266"/>
        <item x="267"/>
        <item x="340"/>
        <item x="191"/>
        <item x="128"/>
        <item x="135"/>
        <item x="51"/>
        <item x="37"/>
        <item x="25"/>
        <item x="211"/>
        <item x="287"/>
        <item x="293"/>
        <item x="148"/>
        <item x="110"/>
        <item x="288"/>
        <item x="164"/>
        <item x="268"/>
        <item x="215"/>
        <item x="189"/>
        <item x="269"/>
        <item x="270"/>
        <item x="246"/>
        <item x="271"/>
        <item x="327"/>
        <item x="94"/>
        <item x="341"/>
        <item x="328"/>
        <item x="289"/>
        <item x="342"/>
        <item x="158"/>
        <item x="249"/>
        <item x="368"/>
        <item x="369"/>
        <item x="214"/>
        <item x="102"/>
        <item x="212"/>
        <item x="250"/>
        <item x="53"/>
        <item x="251"/>
        <item x="334"/>
        <item x="252"/>
        <item x="300"/>
        <item x="55"/>
        <item x="299"/>
        <item x="96"/>
        <item x="245"/>
        <item x="113"/>
        <item x="297"/>
        <item x="335"/>
        <item x="298"/>
        <item x="95"/>
        <item x="253"/>
        <item x="329"/>
        <item x="333"/>
        <item x="223"/>
        <item x="195"/>
        <item x="171"/>
        <item x="358"/>
        <item x="65"/>
        <item x="29"/>
        <item x="387"/>
        <item x="254"/>
        <item x="247"/>
        <item x="255"/>
        <item x="256"/>
        <item x="176"/>
        <item x="116"/>
        <item x="114"/>
        <item x="39"/>
        <item x="93"/>
        <item x="124"/>
        <item x="98"/>
        <item x="45"/>
        <item x="43"/>
        <item x="257"/>
        <item x="258"/>
        <item x="304"/>
        <item x="259"/>
        <item x="355"/>
        <item x="138"/>
        <item x="150"/>
        <item x="380"/>
        <item x="260"/>
        <item x="44"/>
        <item x="359"/>
        <item x="394"/>
        <item x="130"/>
        <item x="23"/>
        <item x="151"/>
        <item x="13"/>
        <item x="14"/>
        <item x="15"/>
        <item x="17"/>
        <item x="165"/>
        <item x="60"/>
        <item x="381"/>
        <item x="348"/>
        <item x="396"/>
        <item x="349"/>
        <item x="107"/>
        <item x="112"/>
        <item x="61"/>
        <item x="131"/>
        <item x="141"/>
        <item x="133"/>
        <item x="294"/>
        <item x="182"/>
        <item x="50"/>
        <item x="118"/>
        <item x="122"/>
        <item x="92"/>
        <item x="75"/>
        <item x="312"/>
        <item x="127"/>
        <item x="79"/>
        <item x="217"/>
        <item x="225"/>
        <item x="226"/>
        <item x="147"/>
        <item x="19"/>
        <item x="12"/>
        <item x="6"/>
        <item x="11"/>
        <item x="224"/>
        <item x="388"/>
        <item x="162"/>
        <item x="392"/>
        <item x="126"/>
        <item x="264"/>
        <item x="351"/>
        <item x="139"/>
        <item x="307"/>
        <item x="295"/>
        <item x="290"/>
        <item x="137"/>
        <item x="136"/>
        <item x="132"/>
        <item x="101"/>
        <item x="27"/>
        <item x="72"/>
        <item x="301"/>
        <item x="366"/>
        <item x="47"/>
        <item x="30"/>
        <item x="62"/>
        <item x="26"/>
        <item x="52"/>
        <item x="146"/>
        <item x="302"/>
        <item x="40"/>
        <item x="56"/>
        <item x="140"/>
        <item x="121"/>
        <item x="331"/>
        <item x="78"/>
        <item x="395"/>
        <item x="38"/>
        <item x="84"/>
        <item x="202"/>
        <item x="243"/>
        <item x="166"/>
        <item x="244"/>
        <item x="401"/>
        <item x="85"/>
        <item x="103"/>
        <item x="104"/>
        <item x="34"/>
        <item x="88"/>
        <item x="74"/>
        <item x="363"/>
        <item x="71"/>
        <item x="119"/>
        <item x="80"/>
        <item x="69"/>
        <item x="24"/>
        <item x="32"/>
        <item x="77"/>
        <item x="76"/>
        <item x="31"/>
        <item x="35"/>
        <item x="36"/>
        <item x="28"/>
        <item x="22"/>
        <item x="33"/>
        <item x="100"/>
        <item x="203"/>
        <item x="291"/>
        <item x="179"/>
        <item x="261"/>
        <item x="332"/>
        <item x="99"/>
        <item x="90"/>
        <item x="105"/>
        <item x="54"/>
        <item x="213"/>
        <item x="108"/>
        <item x="185"/>
        <item x="196"/>
        <item x="393"/>
        <item x="91"/>
        <item x="263"/>
        <item x="66"/>
        <item x="296"/>
        <item x="305"/>
        <item x="123"/>
        <item x="209"/>
        <item x="336"/>
        <item x="21"/>
        <item x="86"/>
        <item x="63"/>
        <item x="190"/>
        <item x="180"/>
        <item x="129"/>
        <item x="153"/>
        <item x="41"/>
        <item x="20"/>
        <item x="70"/>
        <item x="120"/>
        <item x="5"/>
        <item x="111"/>
        <item x="109"/>
        <item x="16"/>
        <item x="262"/>
        <item x="18"/>
        <item x="73"/>
        <item x="106"/>
        <item t="default"/>
      </items>
    </pivotField>
    <pivotField showAll="0"/>
    <pivotField numFmtId="164" showAll="0"/>
    <pivotField dataField="1" showAll="0"/>
    <pivotField numFmtId="164" showAll="0"/>
    <pivotField numFmtId="164" showAll="0"/>
    <pivotField dataField="1" numFmtId="164" showAll="0"/>
    <pivotField showAll="0"/>
    <pivotField name="Valid" axis="axisPage" showAll="0">
      <items count="3">
        <item x="1"/>
        <item x="0"/>
        <item t="default"/>
      </items>
    </pivotField>
    <pivotField showAll="0"/>
    <pivotField showAll="0"/>
    <pivotField numFmtId="14" showAll="0"/>
    <pivotField axis="axisRow" showAll="0" measureFilter="1" sortType="descending">
      <items count="3152">
        <item x="509"/>
        <item x="2890"/>
        <item x="2968"/>
        <item x="2847"/>
        <item x="153"/>
        <item x="2056"/>
        <item x="1071"/>
        <item x="2237"/>
        <item x="2247"/>
        <item x="201"/>
        <item x="1752"/>
        <item x="1354"/>
        <item x="673"/>
        <item x="1801"/>
        <item x="2566"/>
        <item x="2167"/>
        <item x="2565"/>
        <item x="2772"/>
        <item x="2287"/>
        <item x="355"/>
        <item x="1689"/>
        <item x="1786"/>
        <item x="211"/>
        <item x="303"/>
        <item x="419"/>
        <item x="287"/>
        <item x="2007"/>
        <item x="1609"/>
        <item x="2047"/>
        <item x="1588"/>
        <item x="2211"/>
        <item x="2257"/>
        <item x="2256"/>
        <item x="1641"/>
        <item x="1474"/>
        <item x="1026"/>
        <item x="1111"/>
        <item x="1978"/>
        <item x="1979"/>
        <item x="1338"/>
        <item x="1497"/>
        <item x="1375"/>
        <item x="1297"/>
        <item x="1782"/>
        <item x="1633"/>
        <item x="1970"/>
        <item x="1304"/>
        <item x="1236"/>
        <item x="1237"/>
        <item x="1937"/>
        <item x="1658"/>
        <item x="1781"/>
        <item x="1657"/>
        <item x="1127"/>
        <item x="1067"/>
        <item x="1783"/>
        <item x="1312"/>
        <item x="1311"/>
        <item x="1152"/>
        <item x="1037"/>
        <item x="1409"/>
        <item x="1726"/>
        <item x="966"/>
        <item x="1938"/>
        <item x="1267"/>
        <item x="1444"/>
        <item x="1263"/>
        <item x="198"/>
        <item x="1261"/>
        <item x="1190"/>
        <item x="1549"/>
        <item x="1471"/>
        <item x="1472"/>
        <item x="118"/>
        <item x="2082"/>
        <item x="1871"/>
        <item x="1167"/>
        <item x="1243"/>
        <item x="1334"/>
        <item x="756"/>
        <item x="3116"/>
        <item x="2736"/>
        <item x="147"/>
        <item x="1902"/>
        <item x="1993"/>
        <item x="2707"/>
        <item x="2504"/>
        <item x="2058"/>
        <item x="1421"/>
        <item x="177"/>
        <item x="2251"/>
        <item x="2178"/>
        <item x="1547"/>
        <item x="2300"/>
        <item x="1896"/>
        <item x="2220"/>
        <item x="2181"/>
        <item x="2347"/>
        <item x="1983"/>
        <item x="1728"/>
        <item x="215"/>
        <item x="2853"/>
        <item x="2882"/>
        <item x="2859"/>
        <item x="1141"/>
        <item x="2064"/>
        <item x="2125"/>
        <item x="3119"/>
        <item x="3120"/>
        <item x="3050"/>
        <item x="2394"/>
        <item x="1057"/>
        <item x="813"/>
        <item x="102"/>
        <item x="91"/>
        <item x="1083"/>
        <item x="1082"/>
        <item x="68"/>
        <item x="799"/>
        <item x="1411"/>
        <item x="1806"/>
        <item x="2458"/>
        <item x="2666"/>
        <item x="1855"/>
        <item x="161"/>
        <item x="2620"/>
        <item x="2060"/>
        <item x="1780"/>
        <item x="2113"/>
        <item x="2445"/>
        <item x="604"/>
        <item x="614"/>
        <item x="752"/>
        <item x="691"/>
        <item x="690"/>
        <item x="2210"/>
        <item x="1132"/>
        <item x="196"/>
        <item x="900"/>
        <item x="1093"/>
        <item x="1690"/>
        <item x="1321"/>
        <item x="1380"/>
        <item x="1061"/>
        <item x="2233"/>
        <item x="481"/>
        <item x="268"/>
        <item x="489"/>
        <item x="406"/>
        <item x="272"/>
        <item x="491"/>
        <item x="9"/>
        <item x="257"/>
        <item x="375"/>
        <item x="334"/>
        <item x="269"/>
        <item x="314"/>
        <item x="280"/>
        <item x="262"/>
        <item x="302"/>
        <item x="333"/>
        <item x="279"/>
        <item x="313"/>
        <item x="291"/>
        <item x="436"/>
        <item x="357"/>
        <item x="1149"/>
        <item x="1498"/>
        <item x="1255"/>
        <item x="1567"/>
        <item x="1568"/>
        <item x="1566"/>
        <item x="1162"/>
        <item x="49"/>
        <item x="56"/>
        <item x="2286"/>
        <item x="970"/>
        <item x="1270"/>
        <item x="1371"/>
        <item x="1307"/>
        <item x="1308"/>
        <item x="2310"/>
        <item x="2014"/>
        <item x="2241"/>
        <item x="1453"/>
        <item x="1627"/>
        <item x="1623"/>
        <item x="1119"/>
        <item x="1118"/>
        <item x="1531"/>
        <item x="1532"/>
        <item x="1626"/>
        <item x="2501"/>
        <item x="2525"/>
        <item x="2737"/>
        <item x="2531"/>
        <item x="2695"/>
        <item x="1012"/>
        <item x="1028"/>
        <item x="1586"/>
        <item x="1644"/>
        <item x="2827"/>
        <item x="1836"/>
        <item x="150"/>
        <item x="1019"/>
        <item x="1465"/>
        <item x="2277"/>
        <item x="2376"/>
        <item x="2586"/>
        <item x="2479"/>
        <item x="2636"/>
        <item x="2043"/>
        <item x="2278"/>
        <item x="3030"/>
        <item x="2042"/>
        <item x="2537"/>
        <item x="199"/>
        <item x="1134"/>
        <item x="1377"/>
        <item x="2215"/>
        <item x="1905"/>
        <item x="2633"/>
        <item x="1931"/>
        <item x="733"/>
        <item x="3031"/>
        <item x="777"/>
        <item x="1300"/>
        <item x="969"/>
        <item x="981"/>
        <item x="57"/>
        <item x="1240"/>
        <item x="2444"/>
        <item x="2829"/>
        <item x="2886"/>
        <item x="2988"/>
        <item x="93"/>
        <item x="2985"/>
        <item x="2818"/>
        <item x="1039"/>
        <item x="1965"/>
        <item x="2939"/>
        <item x="1725"/>
        <item x="2734"/>
        <item x="2622"/>
        <item x="2585"/>
        <item x="2715"/>
        <item x="2456"/>
        <item x="2289"/>
        <item x="2242"/>
        <item x="2963"/>
        <item x="2112"/>
        <item x="2964"/>
        <item x="3037"/>
        <item x="2629"/>
        <item x="2324"/>
        <item x="2914"/>
        <item x="2987"/>
        <item x="2603"/>
        <item x="2663"/>
        <item x="2647"/>
        <item x="2942"/>
        <item x="186"/>
        <item x="2182"/>
        <item x="2049"/>
        <item x="85"/>
        <item x="25"/>
        <item x="50"/>
        <item x="774"/>
        <item x="797"/>
        <item x="641"/>
        <item x="530"/>
        <item x="412"/>
        <item x="541"/>
        <item x="288"/>
        <item x="48"/>
        <item x="519"/>
        <item x="285"/>
        <item x="441"/>
        <item x="470"/>
        <item x="703"/>
        <item x="501"/>
        <item x="612"/>
        <item x="502"/>
        <item x="640"/>
        <item x="567"/>
        <item x="477"/>
        <item x="580"/>
        <item x="960"/>
        <item x="1215"/>
        <item x="2094"/>
        <item x="1859"/>
        <item x="1651"/>
        <item x="1556"/>
        <item x="1029"/>
        <item x="1602"/>
        <item x="2157"/>
        <item x="1647"/>
        <item x="1072"/>
        <item x="2156"/>
        <item x="2484"/>
        <item x="2822"/>
        <item x="2857"/>
        <item x="2840"/>
        <item x="1508"/>
        <item x="2260"/>
        <item x="1504"/>
        <item x="3090"/>
        <item x="2648"/>
        <item x="2463"/>
        <item x="2564"/>
        <item x="2562"/>
        <item x="2461"/>
        <item x="1800"/>
        <item x="2462"/>
        <item x="2561"/>
        <item x="2343"/>
        <item x="1324"/>
        <item x="2559"/>
        <item x="2459"/>
        <item x="2560"/>
        <item x="2164"/>
        <item x="2917"/>
        <item x="2165"/>
        <item x="2509"/>
        <item x="2218"/>
        <item x="2166"/>
        <item x="2741"/>
        <item x="2261"/>
        <item x="1739"/>
        <item x="2105"/>
        <item x="1947"/>
        <item x="2587"/>
        <item x="3144"/>
        <item x="2937"/>
        <item x="2518"/>
        <item x="2709"/>
        <item x="3143"/>
        <item x="2029"/>
        <item x="164"/>
        <item x="2395"/>
        <item x="2367"/>
        <item x="1426"/>
        <item x="1879"/>
        <item x="1943"/>
        <item x="1878"/>
        <item x="3098"/>
        <item x="1617"/>
        <item x="1867"/>
        <item x="1805"/>
        <item x="1746"/>
        <item x="2951"/>
        <item x="2746"/>
        <item x="2797"/>
        <item x="2800"/>
        <item x="2850"/>
        <item x="2798"/>
        <item x="2683"/>
        <item x="2918"/>
        <item x="1861"/>
        <item x="1865"/>
        <item x="1858"/>
        <item x="1857"/>
        <item x="1717"/>
        <item x="1788"/>
        <item x="1706"/>
        <item x="1563"/>
        <item x="965"/>
        <item x="2546"/>
        <item x="2790"/>
        <item x="2791"/>
        <item x="2789"/>
        <item x="1845"/>
        <item x="1744"/>
        <item x="1663"/>
        <item x="2232"/>
        <item x="1502"/>
        <item x="2281"/>
        <item x="1809"/>
        <item x="1897"/>
        <item x="1417"/>
        <item x="1437"/>
        <item x="1045"/>
        <item x="954"/>
        <item x="2854"/>
        <item x="2447"/>
        <item x="2543"/>
        <item x="2520"/>
        <item x="2431"/>
        <item x="1705"/>
        <item x="1530"/>
        <item x="2660"/>
        <item x="2391"/>
        <item x="94"/>
        <item x="809"/>
        <item x="1042"/>
        <item x="882"/>
        <item x="897"/>
        <item x="2088"/>
        <item x="2699"/>
        <item x="1894"/>
        <item x="2611"/>
        <item x="2130"/>
        <item x="2868"/>
        <item x="2956"/>
        <item x="1428"/>
        <item x="1707"/>
        <item x="2576"/>
        <item x="963"/>
        <item x="2477"/>
        <item x="2478"/>
        <item x="2697"/>
        <item x="2435"/>
        <item x="3099"/>
        <item x="2339"/>
        <item x="2393"/>
        <item x="2696"/>
        <item x="181"/>
        <item x="1708"/>
        <item x="1466"/>
        <item x="1789"/>
        <item x="2662"/>
        <item x="2437"/>
        <item x="1910"/>
        <item x="2702"/>
        <item x="2555"/>
        <item x="1636"/>
        <item x="1478"/>
        <item x="141"/>
        <item x="1787"/>
        <item x="2680"/>
        <item x="1621"/>
        <item x="2184"/>
        <item x="2661"/>
        <item x="949"/>
        <item x="843"/>
        <item x="2408"/>
        <item x="1572"/>
        <item x="2527"/>
        <item x="1379"/>
        <item x="2351"/>
        <item x="1462"/>
        <item x="2266"/>
        <item x="2572"/>
        <item x="2743"/>
        <item x="2512"/>
        <item x="3021"/>
        <item x="2978"/>
        <item x="2977"/>
        <item x="3040"/>
        <item x="2970"/>
        <item x="3108"/>
        <item x="2846"/>
        <item x="3066"/>
        <item x="3094"/>
        <item x="3006"/>
        <item x="2927"/>
        <item x="3079"/>
        <item x="3077"/>
        <item x="2996"/>
        <item x="3080"/>
        <item x="2919"/>
        <item x="2802"/>
        <item x="2429"/>
        <item x="2362"/>
        <item x="2230"/>
        <item x="1919"/>
        <item x="2243"/>
        <item x="2361"/>
        <item x="1755"/>
        <item x="1777"/>
        <item x="1741"/>
        <item x="2139"/>
        <item x="1695"/>
        <item x="1102"/>
        <item x="1749"/>
        <item x="2169"/>
        <item x="2255"/>
        <item x="2063"/>
        <item x="2068"/>
        <item x="1353"/>
        <item x="1619"/>
        <item x="1804"/>
        <item x="1200"/>
        <item x="1197"/>
        <item x="1988"/>
        <item x="2481"/>
        <item x="2020"/>
        <item x="1611"/>
        <item x="1226"/>
        <item x="1543"/>
        <item x="1638"/>
        <item x="1745"/>
        <item x="3140"/>
        <item x="1539"/>
        <item x="1005"/>
        <item x="2967"/>
        <item x="1455"/>
        <item x="735"/>
        <item x="624"/>
        <item x="825"/>
        <item x="811"/>
        <item x="650"/>
        <item x="1573"/>
        <item x="1469"/>
        <item x="958"/>
        <item x="993"/>
        <item x="837"/>
        <item x="956"/>
        <item x="1138"/>
        <item x="1194"/>
        <item x="1313"/>
        <item x="895"/>
        <item x="876"/>
        <item x="844"/>
        <item x="1487"/>
        <item x="64"/>
        <item x="1688"/>
        <item x="986"/>
        <item x="915"/>
        <item x="907"/>
        <item x="1046"/>
        <item x="1479"/>
        <item x="1724"/>
        <item x="475"/>
        <item x="474"/>
        <item x="463"/>
        <item x="627"/>
        <item x="621"/>
        <item x="628"/>
        <item x="271"/>
        <item x="364"/>
        <item x="366"/>
        <item x="365"/>
        <item x="332"/>
        <item x="331"/>
        <item x="344"/>
        <item x="854"/>
        <item x="512"/>
        <item x="828"/>
        <item x="829"/>
        <item x="827"/>
        <item x="255"/>
        <item x="579"/>
        <item x="510"/>
        <item x="430"/>
        <item x="429"/>
        <item x="2"/>
        <item x="270"/>
        <item x="1052"/>
        <item x="1274"/>
        <item x="1578"/>
        <item x="1577"/>
        <item x="874"/>
        <item x="104"/>
        <item x="2109"/>
        <item x="1967"/>
        <item x="1696"/>
        <item x="1648"/>
        <item x="1322"/>
        <item x="2264"/>
        <item x="2969"/>
        <item x="2742"/>
        <item x="2359"/>
        <item x="1886"/>
        <item x="106"/>
        <item x="1961"/>
        <item x="2333"/>
        <item x="2706"/>
        <item x="3084"/>
        <item x="2137"/>
        <item x="2865"/>
        <item x="2398"/>
        <item x="2823"/>
        <item x="2858"/>
        <item x="2428"/>
        <item x="2085"/>
        <item x="2885"/>
        <item x="2844"/>
        <item x="2954"/>
        <item x="428"/>
        <item x="422"/>
        <item x="533"/>
        <item x="345"/>
        <item x="666"/>
        <item x="1295"/>
        <item x="2704"/>
        <item x="2703"/>
        <item x="2733"/>
        <item x="2732"/>
        <item x="2731"/>
        <item x="307"/>
        <item x="1917"/>
        <item x="2866"/>
        <item x="2893"/>
        <item x="2910"/>
        <item x="2756"/>
        <item x="2588"/>
        <item x="2717"/>
        <item x="2378"/>
        <item x="2780"/>
        <item x="1653"/>
        <item x="1709"/>
        <item x="728"/>
        <item x="1051"/>
        <item x="1790"/>
        <item x="1008"/>
        <item x="1087"/>
        <item x="990"/>
        <item x="2197"/>
        <item x="2114"/>
        <item x="1207"/>
        <item x="1257"/>
        <item x="1202"/>
        <item x="1160"/>
        <item x="1254"/>
        <item x="1258"/>
        <item x="1256"/>
        <item x="1419"/>
        <item x="1376"/>
        <item x="1182"/>
        <item x="2061"/>
        <item x="2604"/>
        <item x="1906"/>
        <item x="890"/>
        <item x="2235"/>
        <item x="1078"/>
        <item x="1544"/>
        <item x="2729"/>
        <item x="2831"/>
        <item x="1352"/>
        <item x="2825"/>
        <item x="1887"/>
        <item x="2621"/>
        <item x="2446"/>
        <item x="2710"/>
        <item x="2457"/>
        <item x="936"/>
        <item x="2106"/>
        <item x="2794"/>
        <item x="2793"/>
        <item x="2792"/>
        <item x="2607"/>
        <item x="2390"/>
        <item x="2860"/>
        <item x="2861"/>
        <item x="2739"/>
        <item x="1010"/>
        <item x="1009"/>
        <item x="976"/>
        <item x="2180"/>
        <item x="1860"/>
        <item x="2411"/>
        <item x="1870"/>
        <item x="114"/>
        <item x="1249"/>
        <item x="2239"/>
        <item x="2448"/>
        <item x="859"/>
        <item x="982"/>
        <item x="3142"/>
        <item x="2959"/>
        <item x="784"/>
        <item x="2639"/>
        <item x="1020"/>
        <item x="629"/>
        <item x="555"/>
        <item x="626"/>
        <item x="762"/>
        <item x="718"/>
        <item x="672"/>
        <item x="651"/>
        <item x="632"/>
        <item x="721"/>
        <item x="623"/>
        <item x="620"/>
        <item x="527"/>
        <item x="526"/>
        <item x="503"/>
        <item x="1812"/>
        <item x="939"/>
        <item x="934"/>
        <item x="898"/>
        <item x="766"/>
        <item x="823"/>
        <item x="769"/>
        <item x="490"/>
        <item x="648"/>
        <item x="639"/>
        <item x="731"/>
        <item x="727"/>
        <item x="263"/>
        <item x="534"/>
        <item x="562"/>
        <item x="486"/>
        <item x="3"/>
        <item x="410"/>
        <item x="4"/>
        <item x="563"/>
        <item x="836"/>
        <item x="1278"/>
        <item x="697"/>
        <item x="749"/>
        <item x="1310"/>
        <item x="413"/>
        <item x="598"/>
        <item x="602"/>
        <item x="999"/>
        <item x="23"/>
        <item x="446"/>
        <item x="449"/>
        <item x="398"/>
        <item x="908"/>
        <item x="822"/>
        <item x="26"/>
        <item x="1537"/>
        <item x="2101"/>
        <item x="2249"/>
        <item x="1268"/>
        <item x="1213"/>
        <item x="2073"/>
        <item x="1396"/>
        <item x="2283"/>
        <item x="2269"/>
        <item x="962"/>
        <item x="633"/>
        <item x="568"/>
        <item x="1768"/>
        <item x="1769"/>
        <item x="1622"/>
        <item x="2124"/>
        <item x="1915"/>
        <item x="1762"/>
        <item x="1763"/>
        <item x="2075"/>
        <item x="2671"/>
        <item x="840"/>
        <item x="495"/>
        <item x="90"/>
        <item x="701"/>
        <item x="702"/>
        <item x="660"/>
        <item x="325"/>
        <item x="116"/>
        <item x="2201"/>
        <item x="227"/>
        <item x="1803"/>
        <item x="1382"/>
        <item x="977"/>
        <item x="2003"/>
        <item x="1128"/>
        <item x="2725"/>
        <item x="2821"/>
        <item x="2370"/>
        <item x="2294"/>
        <item x="2941"/>
        <item x="1971"/>
        <item x="1914"/>
        <item x="2701"/>
        <item x="2422"/>
        <item x="2253"/>
        <item x="2396"/>
        <item x="3074"/>
        <item x="3059"/>
        <item x="3064"/>
        <item x="2773"/>
        <item x="3061"/>
        <item x="3065"/>
        <item x="3057"/>
        <item x="3117"/>
        <item x="3048"/>
        <item x="232"/>
        <item x="3062"/>
        <item x="3081"/>
        <item x="2740"/>
        <item x="3058"/>
        <item x="3063"/>
        <item x="3131"/>
        <item x="2915"/>
        <item x="3055"/>
        <item x="3054"/>
        <item x="3060"/>
        <item x="2916"/>
        <item x="2557"/>
        <item x="1954"/>
        <item x="2153"/>
        <item x="1601"/>
        <item x="1562"/>
        <item x="1555"/>
        <item x="1554"/>
        <item x="1733"/>
        <item x="2681"/>
        <item x="478"/>
        <item x="1659"/>
        <item x="753"/>
        <item x="754"/>
        <item x="755"/>
        <item x="2206"/>
        <item x="2568"/>
        <item x="1575"/>
        <item x="2788"/>
        <item x="2678"/>
        <item x="2209"/>
        <item x="1662"/>
        <item x="988"/>
        <item x="2051"/>
        <item x="2524"/>
        <item x="195"/>
        <item x="2298"/>
        <item x="2349"/>
        <item x="2129"/>
        <item x="2415"/>
        <item x="2400"/>
        <item x="216"/>
        <item x="2467"/>
        <item x="2542"/>
        <item x="1523"/>
        <item x="2013"/>
        <item x="1899"/>
        <item x="1815"/>
        <item x="2634"/>
        <item x="1335"/>
        <item x="2849"/>
        <item x="2171"/>
        <item x="156"/>
        <item x="1821"/>
        <item x="967"/>
        <item x="1667"/>
        <item x="1481"/>
        <item x="2340"/>
        <item x="2334"/>
        <item x="2048"/>
        <item x="2852"/>
        <item x="2024"/>
        <item x="1441"/>
        <item x="1606"/>
        <item x="1853"/>
        <item x="342"/>
        <item x="1077"/>
        <item x="723"/>
        <item x="378"/>
        <item x="352"/>
        <item x="466"/>
        <item x="394"/>
        <item x="1450"/>
        <item x="1452"/>
        <item x="2320"/>
        <item x="1489"/>
        <item x="2628"/>
        <item x="2421"/>
        <item x="2369"/>
        <item x="2990"/>
        <item x="2110"/>
        <item x="1872"/>
        <item x="707"/>
        <item x="540"/>
        <item x="528"/>
        <item x="36"/>
        <item x="89"/>
        <item x="795"/>
        <item x="97"/>
        <item x="374"/>
        <item x="699"/>
        <item x="19"/>
        <item x="105"/>
        <item x="515"/>
        <item x="1159"/>
        <item x="1157"/>
        <item x="1156"/>
        <item x="1158"/>
        <item x="1205"/>
        <item x="1201"/>
        <item x="1203"/>
        <item x="1206"/>
        <item x="2897"/>
        <item x="1517"/>
        <item x="1702"/>
        <item x="940"/>
        <item x="1674"/>
        <item x="1640"/>
        <item x="1518"/>
        <item x="1515"/>
        <item x="1519"/>
        <item x="1516"/>
        <item x="1703"/>
        <item x="1594"/>
        <item x="193"/>
        <item x="1595"/>
        <item x="1137"/>
        <item x="159"/>
        <item x="1757"/>
        <item x="1032"/>
        <item x="1477"/>
        <item x="1599"/>
        <item x="1596"/>
        <item x="190"/>
        <item x="1378"/>
        <item x="1080"/>
        <item x="158"/>
        <item x="2039"/>
        <item x="3067"/>
        <item x="3051"/>
        <item x="3086"/>
        <item x="3104"/>
        <item x="3044"/>
        <item x="2972"/>
        <item x="3068"/>
        <item x="3076"/>
        <item x="3091"/>
        <item x="2943"/>
        <item x="2971"/>
        <item x="3087"/>
        <item x="3113"/>
        <item x="3049"/>
        <item x="3103"/>
        <item x="3112"/>
        <item x="3089"/>
        <item x="3018"/>
        <item x="2757"/>
        <item x="2758"/>
        <item x="2158"/>
        <item x="2280"/>
        <item x="1384"/>
        <item x="1929"/>
        <item x="815"/>
        <item x="1189"/>
        <item x="1989"/>
        <item x="133"/>
        <item x="1210"/>
        <item x="1895"/>
        <item x="945"/>
        <item x="1264"/>
        <item x="1265"/>
        <item x="1385"/>
        <item x="1266"/>
        <item x="2499"/>
        <item x="758"/>
        <item x="870"/>
        <item x="1171"/>
        <item x="1521"/>
        <item x="1843"/>
        <item x="32"/>
        <item x="1084"/>
        <item x="1168"/>
        <item x="871"/>
        <item x="1230"/>
        <item x="1214"/>
        <item x="1063"/>
        <item x="1216"/>
        <item x="1881"/>
        <item x="1754"/>
        <item x="2028"/>
        <item x="1163"/>
        <item x="1099"/>
        <item x="933"/>
        <item x="938"/>
        <item x="1106"/>
        <item x="1104"/>
        <item x="1113"/>
        <item x="1107"/>
        <item x="1100"/>
        <item x="1165"/>
        <item x="1164"/>
        <item x="1108"/>
        <item x="1110"/>
        <item x="1109"/>
        <item x="1112"/>
        <item x="1105"/>
        <item x="973"/>
        <item x="1091"/>
        <item x="972"/>
        <item x="2080"/>
        <item x="2388"/>
        <item x="2002"/>
        <item x="1327"/>
        <item x="971"/>
        <item x="2067"/>
        <item x="2066"/>
        <item x="1852"/>
        <item x="1538"/>
        <item x="2135"/>
        <item x="2136"/>
        <item x="546"/>
        <item x="1025"/>
        <item x="1587"/>
        <item x="2238"/>
        <item x="910"/>
        <item x="929"/>
        <item x="796"/>
        <item x="373"/>
        <item x="1373"/>
        <item x="1269"/>
        <item x="2738"/>
        <item x="2884"/>
        <item x="236"/>
        <item x="1968"/>
        <item x="2449"/>
        <item x="1976"/>
        <item x="1447"/>
        <item x="1664"/>
        <item x="867"/>
        <item x="1665"/>
        <item x="1925"/>
        <item x="1691"/>
        <item x="1682"/>
        <item x="2246"/>
        <item x="955"/>
        <item x="2496"/>
        <item x="169"/>
        <item x="1880"/>
        <item x="1736"/>
        <item x="1458"/>
        <item x="1460"/>
        <item x="427"/>
        <item x="539"/>
        <item x="163"/>
        <item x="1701"/>
        <item x="743"/>
        <item x="1336"/>
        <item x="674"/>
        <item x="87"/>
        <item x="1490"/>
        <item x="53"/>
        <item x="1501"/>
        <item x="341"/>
        <item x="244"/>
        <item x="435"/>
        <item x="662"/>
        <item x="1546"/>
        <item x="2672"/>
        <item x="393"/>
        <item x="2118"/>
        <item x="1360"/>
        <item x="618"/>
        <item x="696"/>
        <item x="746"/>
        <item x="709"/>
        <item x="911"/>
        <item x="869"/>
        <item x="1655"/>
        <item x="1075"/>
        <item x="290"/>
        <item x="587"/>
        <item x="293"/>
        <item x="496"/>
        <item x="308"/>
        <item x="416"/>
        <item x="2119"/>
        <item x="1369"/>
        <item x="1318"/>
        <item x="1315"/>
        <item x="1593"/>
        <item x="1319"/>
        <item x="2558"/>
        <item x="2549"/>
        <item x="2848"/>
        <item x="2399"/>
        <item x="2144"/>
        <item x="1838"/>
        <item x="2191"/>
        <item x="2189"/>
        <item x="2190"/>
        <item x="2418"/>
        <item x="1520"/>
        <item x="1522"/>
        <item x="151"/>
        <item x="2454"/>
        <item x="2108"/>
        <item x="849"/>
        <item x="1550"/>
        <item x="1059"/>
        <item x="597"/>
        <item x="297"/>
        <item x="643"/>
        <item x="457"/>
        <item x="558"/>
        <item x="440"/>
        <item x="616"/>
        <item x="535"/>
        <item x="41"/>
        <item x="550"/>
        <item x="421"/>
        <item x="659"/>
        <item x="22"/>
        <item x="452"/>
        <item x="411"/>
        <item x="346"/>
        <item x="582"/>
        <item x="565"/>
        <item x="581"/>
        <item x="376"/>
        <item x="458"/>
        <item x="861"/>
        <item x="613"/>
        <item x="738"/>
        <item x="894"/>
        <item x="722"/>
        <item x="462"/>
        <item x="776"/>
        <item x="437"/>
        <item x="317"/>
        <item x="2214"/>
        <item x="719"/>
        <item x="1551"/>
        <item x="1697"/>
        <item x="1341"/>
        <item x="991"/>
        <item x="2424"/>
        <item x="2645"/>
        <item x="2754"/>
        <item x="2803"/>
        <item x="1670"/>
        <item x="1671"/>
        <item x="542"/>
        <item x="974"/>
        <item x="1062"/>
        <item x="1388"/>
        <item x="1232"/>
        <item x="1192"/>
        <item x="1193"/>
        <item x="219"/>
        <item x="1732"/>
        <item x="1990"/>
        <item x="1841"/>
        <item x="1199"/>
        <item x="1909"/>
        <item x="1434"/>
        <item x="3004"/>
        <item x="1904"/>
        <item x="1903"/>
        <item x="1527"/>
        <item x="1081"/>
        <item x="1219"/>
        <item x="1217"/>
        <item x="1060"/>
        <item x="1457"/>
        <item x="1131"/>
        <item x="1944"/>
        <item x="2155"/>
        <item x="2677"/>
        <item x="918"/>
        <item x="928"/>
        <item x="888"/>
        <item x="996"/>
        <item x="468"/>
        <item x="10"/>
        <item x="298"/>
        <item x="1475"/>
        <item x="901"/>
        <item x="583"/>
        <item x="127"/>
        <item x="1819"/>
        <item x="1913"/>
        <item x="1582"/>
        <item x="1512"/>
        <item x="919"/>
        <item x="1367"/>
        <item x="188"/>
        <item x="808"/>
        <item x="1228"/>
        <item x="1834"/>
        <item x="1973"/>
        <item x="1227"/>
        <item x="1016"/>
        <item x="1079"/>
        <item x="1298"/>
        <item x="1299"/>
        <item x="1423"/>
        <item x="1291"/>
        <item x="1994"/>
        <item x="748"/>
        <item x="1090"/>
        <item x="1000"/>
        <item x="1699"/>
        <item x="1669"/>
        <item x="724"/>
        <item x="1034"/>
        <item x="192"/>
        <item x="1942"/>
        <item x="1888"/>
        <item x="1907"/>
        <item x="2004"/>
        <item x="1685"/>
        <item x="858"/>
        <item x="1151"/>
        <item x="1683"/>
        <item x="930"/>
        <item x="73"/>
        <item x="1186"/>
        <item x="1053"/>
        <item x="1135"/>
        <item x="1668"/>
        <item x="1684"/>
        <item x="1394"/>
        <item x="1290"/>
        <item x="1068"/>
        <item x="69"/>
        <item x="1511"/>
        <item x="866"/>
        <item x="1476"/>
        <item x="810"/>
        <item x="1381"/>
        <item x="1468"/>
        <item x="327"/>
        <item x="517"/>
        <item x="415"/>
        <item x="578"/>
        <item x="467"/>
        <item x="617"/>
        <item x="511"/>
        <item x="547"/>
        <item x="389"/>
        <item x="507"/>
        <item x="438"/>
        <item x="348"/>
        <item x="483"/>
        <item x="337"/>
        <item x="926"/>
        <item x="559"/>
        <item x="693"/>
        <item x="610"/>
        <item x="524"/>
        <item x="878"/>
        <item x="351"/>
        <item x="657"/>
        <item x="980"/>
        <item x="1592"/>
        <item x="1372"/>
        <item x="759"/>
        <item x="947"/>
        <item x="1645"/>
        <item x="132"/>
        <item x="130"/>
        <item x="27"/>
        <item x="88"/>
        <item x="1580"/>
        <item x="126"/>
        <item x="2532"/>
        <item x="2642"/>
        <item x="1185"/>
        <item x="560"/>
        <item x="698"/>
        <item x="245"/>
        <item x="292"/>
        <item x="418"/>
        <item x="431"/>
        <item x="432"/>
        <item x="443"/>
        <item x="497"/>
        <item x="516"/>
        <item x="254"/>
        <item x="594"/>
        <item x="316"/>
        <item x="2934"/>
        <item x="2614"/>
        <item x="2958"/>
        <item x="2933"/>
        <item x="243"/>
        <item x="265"/>
        <item x="1229"/>
        <item x="30"/>
        <item x="121"/>
        <item x="12"/>
        <item x="761"/>
        <item x="1155"/>
        <item x="465"/>
        <item x="379"/>
        <item x="2836"/>
        <item x="2770"/>
        <item x="2940"/>
        <item x="2801"/>
        <item x="476"/>
        <item x="448"/>
        <item x="717"/>
        <item x="1074"/>
        <item x="652"/>
        <item x="622"/>
        <item x="1004"/>
        <item x="1506"/>
        <item x="1842"/>
        <item x="439"/>
        <item x="187"/>
        <item x="80"/>
        <item x="833"/>
        <item x="742"/>
        <item x="741"/>
        <item x="537"/>
        <item x="258"/>
        <item x="921"/>
        <item x="372"/>
        <item x="442"/>
        <item x="283"/>
        <item x="301"/>
        <item x="692"/>
        <item x="504"/>
        <item x="274"/>
        <item x="505"/>
        <item x="135"/>
        <item x="1960"/>
        <item x="1833"/>
        <item x="2601"/>
        <item x="1893"/>
        <item x="2342"/>
        <item x="606"/>
        <item x="899"/>
        <item x="554"/>
        <item x="605"/>
        <item x="35"/>
        <item x="595"/>
        <item x="763"/>
        <item x="24"/>
        <item x="72"/>
        <item x="778"/>
        <item x="706"/>
        <item x="1177"/>
        <item x="529"/>
        <item x="2031"/>
        <item x="306"/>
        <item x="248"/>
        <item x="459"/>
        <item x="328"/>
        <item x="81"/>
        <item x="322"/>
        <item x="321"/>
        <item x="350"/>
        <item x="370"/>
        <item x="278"/>
        <item x="404"/>
        <item x="315"/>
        <item x="318"/>
        <item x="356"/>
        <item x="320"/>
        <item x="8"/>
        <item x="362"/>
        <item x="82"/>
        <item x="856"/>
        <item x="1055"/>
        <item x="1430"/>
        <item x="202"/>
        <item x="1514"/>
        <item x="1432"/>
        <item x="1431"/>
        <item x="1433"/>
        <item x="2006"/>
        <item x="1024"/>
        <item x="1023"/>
        <item x="266"/>
        <item x="2779"/>
        <item x="1974"/>
        <item x="2820"/>
        <item x="2341"/>
        <item x="2162"/>
        <item x="1767"/>
        <item x="2052"/>
        <item x="2625"/>
        <item x="2223"/>
        <item x="2224"/>
        <item x="2225"/>
        <item x="2226"/>
        <item x="2222"/>
        <item x="2420"/>
        <item x="2419"/>
        <item x="3016"/>
        <item x="3017"/>
        <item x="2979"/>
        <item x="1921"/>
        <item x="138"/>
        <item x="2637"/>
        <item x="1675"/>
        <item x="2535"/>
        <item x="1044"/>
        <item x="704"/>
        <item x="873"/>
        <item x="77"/>
        <item x="764"/>
        <item x="862"/>
        <item x="576"/>
        <item x="577"/>
        <item x="203"/>
        <item x="2292"/>
        <item x="1779"/>
        <item x="2610"/>
        <item x="2138"/>
        <item x="2694"/>
        <item x="2293"/>
        <item x="1253"/>
        <item x="997"/>
        <item x="1883"/>
        <item x="1510"/>
        <item x="1142"/>
        <item x="1680"/>
        <item x="2597"/>
        <item x="152"/>
        <item x="2079"/>
        <item x="2723"/>
        <item x="1635"/>
        <item x="1892"/>
        <item x="2087"/>
        <item x="1692"/>
        <item x="1422"/>
        <item x="1996"/>
        <item x="1679"/>
        <item x="1424"/>
        <item x="2102"/>
        <item x="1673"/>
        <item x="2078"/>
        <item x="1637"/>
        <item x="1576"/>
        <item x="1642"/>
        <item x="2482"/>
        <item x="2321"/>
        <item x="992"/>
        <item x="1649"/>
        <item x="2360"/>
        <item x="2228"/>
        <item x="137"/>
        <item x="1694"/>
        <item x="166"/>
        <item x="931"/>
        <item x="732"/>
        <item x="1751"/>
        <item x="1383"/>
        <item x="1584"/>
        <item x="1585"/>
        <item x="1569"/>
        <item x="1277"/>
        <item x="1368"/>
        <item x="2863"/>
        <item x="2862"/>
        <item x="2692"/>
        <item x="2288"/>
        <item x="2589"/>
        <item x="2755"/>
        <item x="2316"/>
        <item x="781"/>
        <item x="229"/>
        <item x="2204"/>
        <item x="1650"/>
        <item x="2317"/>
        <item x="1161"/>
        <item x="1208"/>
        <item x="1459"/>
        <item x="1526"/>
        <item x="1750"/>
        <item x="2519"/>
        <item x="695"/>
        <item x="609"/>
        <item x="538"/>
        <item x="521"/>
        <item x="451"/>
        <item x="369"/>
        <item x="656"/>
        <item x="586"/>
        <item x="339"/>
        <item x="455"/>
        <item x="619"/>
        <item x="646"/>
        <item x="573"/>
        <item x="863"/>
        <item x="2785"/>
        <item x="909"/>
        <item x="2596"/>
        <item x="2615"/>
        <item x="1415"/>
        <item x="1982"/>
        <item x="2363"/>
        <item x="2301"/>
        <item x="2480"/>
        <item x="2186"/>
        <item x="2763"/>
        <item x="1958"/>
        <item x="2335"/>
        <item x="1758"/>
        <item x="2591"/>
        <item x="2065"/>
        <item x="2025"/>
        <item x="1330"/>
        <item x="1123"/>
        <item x="3101"/>
        <item x="2040"/>
        <item x="2128"/>
        <item x="2346"/>
        <item x="760"/>
        <item x="2488"/>
        <item x="757"/>
        <item x="2712"/>
        <item x="2057"/>
        <item x="1661"/>
        <item x="1125"/>
        <item x="745"/>
        <item x="58"/>
        <item x="522"/>
        <item x="1356"/>
        <item x="1470"/>
        <item x="1273"/>
        <item x="1355"/>
        <item x="1358"/>
        <item x="1827"/>
        <item x="1332"/>
        <item x="2883"/>
        <item x="2290"/>
        <item x="2784"/>
        <item x="2716"/>
        <item x="1829"/>
        <item x="214"/>
        <item x="2236"/>
        <item x="1150"/>
        <item x="1535"/>
        <item x="1798"/>
        <item x="1792"/>
        <item x="1174"/>
        <item x="1144"/>
        <item x="1096"/>
        <item x="1463"/>
        <item x="1429"/>
        <item x="1245"/>
        <item x="3135"/>
        <item x="246"/>
        <item x="392"/>
        <item x="326"/>
        <item x="423"/>
        <item x="414"/>
        <item x="311"/>
        <item x="6"/>
        <item x="401"/>
        <item x="347"/>
        <item x="7"/>
        <item x="532"/>
        <item x="592"/>
        <item x="637"/>
        <item x="2307"/>
        <item x="631"/>
        <item x="86"/>
        <item x="388"/>
        <item x="473"/>
        <item x="2837"/>
        <item x="2690"/>
        <item x="2768"/>
        <item x="2302"/>
        <item x="2516"/>
        <item x="2748"/>
        <item x="2839"/>
        <item x="2356"/>
        <item x="2869"/>
        <item x="178"/>
        <item x="2581"/>
        <item x="2536"/>
        <item x="2947"/>
        <item x="2027"/>
        <item x="2808"/>
        <item x="2195"/>
        <item x="2749"/>
        <item x="2810"/>
        <item x="2816"/>
        <item x="2813"/>
        <item x="2875"/>
        <item x="2925"/>
        <item x="2689"/>
        <item x="2811"/>
        <item x="2354"/>
        <item x="2872"/>
        <item x="2471"/>
        <item x="2641"/>
        <item x="230"/>
        <item x="2640"/>
        <item x="2946"/>
        <item x="2583"/>
        <item x="2973"/>
        <item x="3075"/>
        <item x="2584"/>
        <item x="2472"/>
        <item x="2579"/>
        <item x="2624"/>
        <item x="2580"/>
        <item x="2926"/>
        <item x="2718"/>
        <item x="2417"/>
        <item x="1698"/>
        <item x="2747"/>
        <item x="2812"/>
        <item x="2975"/>
        <item x="2071"/>
        <item x="3024"/>
        <item x="2805"/>
        <item x="2578"/>
        <item x="2304"/>
        <item x="2517"/>
        <item x="3000"/>
        <item x="2945"/>
        <item x="2626"/>
        <item x="2366"/>
        <item x="2920"/>
        <item x="2923"/>
        <item x="2806"/>
        <item x="2687"/>
        <item x="162"/>
        <item x="1984"/>
        <item x="2515"/>
        <item x="165"/>
        <item x="2474"/>
        <item x="2099"/>
        <item x="2686"/>
        <item x="2582"/>
        <item x="2804"/>
        <item x="2909"/>
        <item x="3106"/>
        <item x="3133"/>
        <item x="3095"/>
        <item x="2809"/>
        <item x="2767"/>
        <item x="2638"/>
        <item x="3129"/>
        <item x="2974"/>
        <item x="2922"/>
        <item x="2691"/>
        <item x="2688"/>
        <item x="2764"/>
        <item x="2889"/>
        <item x="2592"/>
        <item x="2765"/>
        <item x="1716"/>
        <item x="2170"/>
        <item x="2104"/>
        <item x="2888"/>
        <item x="2132"/>
        <item x="71"/>
        <item x="1980"/>
        <item x="1932"/>
        <item x="1933"/>
        <item x="172"/>
        <item x="2878"/>
        <item x="2425"/>
        <item x="1088"/>
        <item x="3107"/>
        <item x="1997"/>
        <item x="1357"/>
        <item x="1178"/>
        <item x="1583"/>
        <item x="1953"/>
        <item x="1822"/>
        <item x="1811"/>
        <item x="1939"/>
        <item x="143"/>
        <item x="145"/>
        <item x="92"/>
        <item x="1748"/>
        <item x="2655"/>
        <item x="184"/>
        <item x="119"/>
        <item x="220"/>
        <item x="212"/>
        <item x="160"/>
        <item x="1884"/>
        <item x="1738"/>
        <item x="3035"/>
        <item x="1187"/>
        <item x="2595"/>
        <item x="798"/>
        <item x="234"/>
        <item x="294"/>
        <item x="305"/>
        <item x="286"/>
        <item x="296"/>
        <item x="259"/>
        <item x="252"/>
        <item x="2252"/>
        <item x="1818"/>
        <item x="1148"/>
        <item x="889"/>
        <item x="1607"/>
        <item x="816"/>
        <item x="1340"/>
        <item x="1339"/>
        <item x="1365"/>
        <item x="1280"/>
        <item x="1282"/>
        <item x="1366"/>
        <item x="242"/>
        <item x="3150"/>
        <item x="1488"/>
        <item x="1924"/>
        <item x="968"/>
        <item x="191"/>
        <item x="2832"/>
        <item x="1121"/>
        <item x="200"/>
        <item x="1849"/>
        <item x="2412"/>
        <item x="2263"/>
        <item x="2062"/>
        <item x="2700"/>
        <item x="2835"/>
        <item x="1184"/>
        <item x="2229"/>
        <item x="2126"/>
        <item x="2036"/>
        <item x="2470"/>
        <item x="2599"/>
        <item x="2375"/>
        <item x="2455"/>
        <item x="1916"/>
        <item x="1995"/>
        <item x="2548"/>
        <item x="2752"/>
        <item x="2631"/>
        <item x="2143"/>
        <item x="2374"/>
        <item x="136"/>
        <item x="2528"/>
        <item x="1454"/>
        <item x="2212"/>
        <item x="2600"/>
        <item x="2272"/>
        <item x="2273"/>
        <item x="2142"/>
        <item x="2318"/>
        <item x="2469"/>
        <item x="1918"/>
        <item x="2529"/>
        <item x="2358"/>
        <item x="1147"/>
        <item x="864"/>
        <item x="1103"/>
        <item x="571"/>
        <item x="5"/>
        <item x="487"/>
        <item x="488"/>
        <item x="471"/>
        <item x="276"/>
        <item x="157"/>
        <item x="2332"/>
        <item x="1101"/>
        <item x="1772"/>
        <item x="1007"/>
        <item x="359"/>
        <item x="2553"/>
        <item x="2867"/>
        <item x="1364"/>
        <item x="789"/>
        <item x="625"/>
        <item x="790"/>
        <item x="984"/>
        <item x="832"/>
        <item x="630"/>
        <item x="1035"/>
        <item x="1678"/>
        <item x="1791"/>
        <item x="1911"/>
        <item x="903"/>
        <item x="1130"/>
        <item x="1066"/>
        <item x="1048"/>
        <item x="1175"/>
        <item x="983"/>
        <item x="879"/>
        <item x="883"/>
        <item x="123"/>
        <item x="108"/>
        <item x="1065"/>
        <item x="920"/>
        <item x="831"/>
        <item x="775"/>
        <item x="551"/>
        <item x="1098"/>
        <item x="1810"/>
        <item x="765"/>
        <item x="543"/>
        <item x="544"/>
        <item x="407"/>
        <item x="1363"/>
        <item x="1714"/>
        <item x="2196"/>
        <item x="1877"/>
        <item x="2380"/>
        <item x="661"/>
        <item x="1359"/>
        <item x="2081"/>
        <item x="2654"/>
        <item x="155"/>
        <item x="783"/>
        <item x="189"/>
        <item x="1225"/>
        <item x="110"/>
        <item x="782"/>
        <item x="1464"/>
        <item x="122"/>
        <item x="937"/>
        <item x="1259"/>
        <item x="574"/>
        <item x="353"/>
        <item x="485"/>
        <item x="484"/>
        <item x="454"/>
        <item x="770"/>
        <item x="584"/>
        <item x="600"/>
        <item x="599"/>
        <item x="1262"/>
        <item x="1209"/>
        <item x="1387"/>
        <item x="1386"/>
        <item x="1571"/>
        <item x="1570"/>
        <item x="1778"/>
        <item x="2331"/>
        <item x="1977"/>
        <item x="865"/>
        <item x="1348"/>
        <item x="2491"/>
        <item x="2563"/>
        <item x="2775"/>
        <item x="834"/>
        <item x="144"/>
        <item x="1073"/>
        <item x="1966"/>
        <item x="1991"/>
        <item x="1820"/>
        <item x="1631"/>
        <item x="2198"/>
        <item x="1561"/>
        <item x="2880"/>
        <item x="2450"/>
        <item x="917"/>
        <item x="1927"/>
        <item x="1224"/>
        <item x="2072"/>
        <item x="1928"/>
        <item x="1753"/>
        <item x="2207"/>
        <item x="1343"/>
        <item x="1785"/>
        <item x="1006"/>
        <item x="96"/>
        <item x="1049"/>
        <item x="1672"/>
        <item x="1238"/>
        <item x="1574"/>
        <item x="2381"/>
        <item x="324"/>
        <item x="384"/>
        <item x="1711"/>
        <item x="552"/>
        <item x="792"/>
        <item x="807"/>
        <item x="611"/>
        <item x="536"/>
        <item x="1092"/>
        <item x="556"/>
        <item x="1473"/>
        <item x="2436"/>
        <item x="3088"/>
        <item x="231"/>
        <item x="3056"/>
        <item x="2982"/>
        <item x="2192"/>
        <item x="2397"/>
        <item x="2929"/>
        <item x="3005"/>
        <item x="2627"/>
        <item x="2870"/>
        <item x="2998"/>
        <item x="2693"/>
        <item x="2325"/>
        <item x="2262"/>
        <item x="238"/>
        <item x="2824"/>
        <item x="3014"/>
        <item x="3015"/>
        <item x="3102"/>
        <item x="2035"/>
        <item x="2721"/>
        <item x="2185"/>
        <item x="2154"/>
        <item x="3128"/>
        <item x="1211"/>
        <item x="575"/>
        <item x="39"/>
        <item x="771"/>
        <item x="2416"/>
        <item x="3124"/>
        <item x="3145"/>
        <item x="2930"/>
        <item x="2623"/>
        <item x="2336"/>
        <item x="2613"/>
        <item x="3138"/>
        <item x="2473"/>
        <item x="2651"/>
        <item x="1776"/>
        <item x="1747"/>
        <item x="2314"/>
        <item x="1926"/>
        <item x="1814"/>
        <item x="1813"/>
        <item x="3002"/>
        <item x="2426"/>
        <item x="2879"/>
        <item x="2193"/>
        <item x="1723"/>
        <item x="98"/>
        <item x="2997"/>
        <item x="1483"/>
        <item x="1660"/>
        <item x="3023"/>
        <item x="3022"/>
        <item x="3001"/>
        <item x="2901"/>
        <item x="3042"/>
        <item x="2430"/>
        <item x="3115"/>
        <item x="3019"/>
        <item x="2980"/>
        <item x="3026"/>
        <item x="3069"/>
        <item x="2976"/>
        <item x="2903"/>
        <item x="2924"/>
        <item x="3072"/>
        <item x="2751"/>
        <item x="3085"/>
        <item x="2983"/>
        <item x="2819"/>
        <item x="3027"/>
        <item x="2931"/>
        <item x="3039"/>
        <item x="2984"/>
        <item x="2874"/>
        <item x="872"/>
        <item x="2750"/>
        <item x="2724"/>
        <item x="3043"/>
        <item x="2902"/>
        <item x="3070"/>
        <item x="2928"/>
        <item x="2187"/>
        <item x="2022"/>
        <item x="2826"/>
        <item x="2405"/>
        <item x="2404"/>
        <item x="2406"/>
        <item x="1981"/>
        <item x="3130"/>
        <item x="2353"/>
        <item x="2856"/>
        <item x="1173"/>
        <item x="1239"/>
        <item x="1656"/>
        <item x="2059"/>
        <item x="2005"/>
        <item x="1885"/>
        <item x="1533"/>
        <item x="927"/>
        <item x="1129"/>
        <item x="975"/>
        <item x="1154"/>
        <item x="1316"/>
        <item x="768"/>
        <item x="1558"/>
        <item x="925"/>
        <item x="2650"/>
        <item x="1681"/>
        <item x="1271"/>
        <item x="1143"/>
        <item x="1302"/>
        <item x="1773"/>
        <item x="1136"/>
        <item x="922"/>
        <item x="2121"/>
        <item x="2297"/>
        <item x="2074"/>
        <item x="1731"/>
        <item x="2452"/>
        <item x="2769"/>
        <item x="2842"/>
        <item x="2887"/>
        <item x="2453"/>
        <item x="1564"/>
        <item x="2539"/>
        <item x="2908"/>
        <item x="1541"/>
        <item x="2231"/>
        <item x="146"/>
        <item x="2216"/>
        <item x="1793"/>
        <item x="1882"/>
        <item x="217"/>
        <item x="2841"/>
        <item x="1831"/>
        <item x="2438"/>
        <item x="2092"/>
        <item x="140"/>
        <item x="2091"/>
        <item x="2090"/>
        <item x="1643"/>
        <item x="2096"/>
        <item x="2259"/>
        <item x="2407"/>
        <item x="2240"/>
        <item x="2274"/>
        <item x="2506"/>
        <item x="1957"/>
        <item x="2507"/>
        <item x="2111"/>
        <item x="2018"/>
        <item x="2095"/>
        <item x="1499"/>
        <item x="2489"/>
        <item x="2513"/>
        <item x="2684"/>
        <item x="2616"/>
        <item x="1195"/>
        <item x="76"/>
        <item x="644"/>
        <item x="330"/>
        <item x="665"/>
        <item x="433"/>
        <item x="387"/>
        <item x="386"/>
        <item x="385"/>
        <item x="549"/>
        <item x="464"/>
        <item x="658"/>
        <item x="520"/>
        <item x="590"/>
        <item x="1923"/>
        <item x="2845"/>
        <item x="2023"/>
        <item x="2001"/>
        <item x="3110"/>
        <item x="2720"/>
        <item x="3111"/>
        <item x="2267"/>
        <item x="1956"/>
        <item x="2606"/>
        <item x="1507"/>
        <item x="987"/>
        <item x="2107"/>
        <item x="2284"/>
        <item x="183"/>
        <item x="603"/>
        <item x="730"/>
        <item x="2961"/>
        <item x="2960"/>
        <item x="1244"/>
        <item x="1828"/>
        <item x="109"/>
        <item x="2275"/>
        <item x="2508"/>
        <item x="2451"/>
        <item x="2490"/>
        <item x="557"/>
        <item x="1613"/>
        <item x="1614"/>
        <item x="1868"/>
        <item x="1864"/>
        <item x="1718"/>
        <item x="1719"/>
        <item x="1116"/>
        <item x="1117"/>
        <item x="1115"/>
        <item x="1615"/>
        <item x="1612"/>
        <item x="2179"/>
        <item x="1389"/>
        <item x="3132"/>
        <item x="3020"/>
        <item x="222"/>
        <item x="2807"/>
        <item x="3010"/>
        <item x="3105"/>
        <item x="3082"/>
        <item x="2989"/>
        <item x="2776"/>
        <item x="2851"/>
        <item x="2921"/>
        <item x="3125"/>
        <item x="3141"/>
        <item x="3139"/>
        <item x="1"/>
        <item x="669"/>
        <item x="1794"/>
        <item x="1796"/>
        <item x="1797"/>
        <item x="1795"/>
        <item x="1764"/>
        <item x="2159"/>
        <item x="1847"/>
        <item x="2093"/>
        <item x="1528"/>
        <item x="1930"/>
        <item x="1456"/>
        <item x="1284"/>
        <item x="1204"/>
        <item x="1992"/>
        <item x="1370"/>
        <item x="1056"/>
        <item x="2357"/>
        <item x="845"/>
        <item x="319"/>
        <item x="2745"/>
        <item x="645"/>
        <item x="513"/>
        <item x="456"/>
        <item x="396"/>
        <item x="588"/>
        <item x="469"/>
        <item x="54"/>
        <item x="636"/>
        <item x="40"/>
        <item x="902"/>
        <item x="841"/>
        <item x="564"/>
        <item x="207"/>
        <item x="55"/>
        <item x="1326"/>
        <item x="2433"/>
        <item x="194"/>
        <item x="2146"/>
        <item x="2782"/>
        <item x="1940"/>
        <item x="2635"/>
        <item x="2796"/>
        <item x="2656"/>
        <item x="2554"/>
        <item x="2630"/>
        <item x="3071"/>
        <item x="2089"/>
        <item x="2594"/>
        <item x="2492"/>
        <item x="2500"/>
        <item x="2188"/>
        <item x="171"/>
        <item x="2208"/>
        <item x="2296"/>
        <item x="1646"/>
        <item x="2234"/>
        <item x="1760"/>
        <item x="2123"/>
        <item x="1963"/>
        <item x="2389"/>
        <item x="2787"/>
        <item x="1693"/>
        <item x="2608"/>
        <item x="2434"/>
        <item x="1467"/>
        <item x="2830"/>
        <item x="2000"/>
        <item x="2344"/>
        <item x="2134"/>
        <item x="1425"/>
        <item x="2777"/>
        <item x="0"/>
        <item x="1443"/>
        <item x="210"/>
        <item x="113"/>
        <item x="176"/>
        <item x="1713"/>
        <item x="2282"/>
        <item x="204"/>
        <item x="2550"/>
        <item x="2876"/>
        <item x="2015"/>
        <item x="3053"/>
        <item x="2658"/>
        <item x="2657"/>
        <item x="1844"/>
        <item x="2019"/>
        <item x="2871"/>
        <item x="2877"/>
        <item x="2873"/>
        <item x="1862"/>
        <item x="3012"/>
        <item x="3078"/>
        <item x="3013"/>
        <item x="2991"/>
        <item x="2993"/>
        <item x="1735"/>
        <item x="2556"/>
        <item x="2992"/>
        <item x="2994"/>
        <item x="2995"/>
        <item x="2735"/>
        <item x="2949"/>
        <item x="2618"/>
        <item x="2705"/>
        <item x="2760"/>
        <item x="2726"/>
        <item x="2948"/>
        <item x="2950"/>
        <item x="1414"/>
        <item x="1451"/>
        <item x="1922"/>
        <item x="1677"/>
        <item x="1807"/>
        <item x="1628"/>
        <item x="131"/>
        <item x="1624"/>
        <item x="1625"/>
        <item x="1770"/>
        <item x="1771"/>
        <item x="2045"/>
        <item x="223"/>
        <item x="1941"/>
        <item x="1826"/>
        <item x="1344"/>
        <item x="1345"/>
        <item x="1600"/>
        <item x="2538"/>
        <item x="2140"/>
        <item x="1503"/>
        <item x="2037"/>
        <item x="2041"/>
        <item x="1435"/>
        <item x="1436"/>
        <item x="2011"/>
        <item x="1816"/>
        <item x="1817"/>
        <item x="117"/>
        <item x="1676"/>
        <item x="1089"/>
        <item x="1351"/>
        <item x="941"/>
        <item x="942"/>
        <item x="989"/>
        <item x="1565"/>
        <item x="1036"/>
        <item x="818"/>
        <item x="985"/>
        <item x="1114"/>
        <item x="1033"/>
        <item x="994"/>
        <item x="995"/>
        <item x="806"/>
        <item x="737"/>
        <item x="642"/>
        <item x="855"/>
        <item x="852"/>
        <item x="912"/>
        <item x="596"/>
        <item x="725"/>
        <item x="63"/>
        <item x="343"/>
        <item x="634"/>
        <item x="349"/>
        <item x="83"/>
        <item x="480"/>
        <item x="1086"/>
        <item x="647"/>
        <item x="426"/>
        <item x="905"/>
        <item x="569"/>
        <item x="358"/>
        <item x="1252"/>
        <item x="312"/>
        <item x="363"/>
        <item x="309"/>
        <item x="838"/>
        <item x="747"/>
        <item x="868"/>
        <item x="851"/>
        <item x="668"/>
        <item x="839"/>
        <item x="33"/>
        <item x="821"/>
        <item x="794"/>
        <item x="913"/>
        <item x="2881"/>
        <item x="531"/>
        <item x="846"/>
        <item x="1181"/>
        <item x="589"/>
        <item x="1654"/>
        <item x="953"/>
        <item x="1890"/>
        <item x="848"/>
        <item x="170"/>
        <item x="2727"/>
        <item x="1292"/>
        <item x="225"/>
        <item x="2783"/>
        <item x="2326"/>
        <item x="1936"/>
        <item x="173"/>
        <item x="2141"/>
        <item x="935"/>
        <item x="1480"/>
        <item x="1854"/>
        <item x="2200"/>
        <item x="1799"/>
        <item x="2523"/>
        <item x="1552"/>
        <item x="824"/>
        <item x="2465"/>
        <item x="2365"/>
        <item x="2401"/>
        <item x="2864"/>
        <item x="2265"/>
        <item x="2276"/>
        <item x="566"/>
        <item x="44"/>
        <item x="1122"/>
        <item x="2511"/>
        <item x="2183"/>
        <item x="2744"/>
        <item x="2168"/>
        <item x="1830"/>
        <item x="2053"/>
        <item x="1986"/>
        <item x="1639"/>
        <item x="2383"/>
        <item x="2442"/>
        <item x="891"/>
        <item x="340"/>
        <item x="381"/>
        <item x="282"/>
        <item x="273"/>
        <item x="667"/>
        <item x="518"/>
        <item x="1445"/>
        <item x="1712"/>
        <item x="2145"/>
        <item x="2533"/>
        <item x="383"/>
        <item x="553"/>
        <item x="420"/>
        <item x="493"/>
        <item x="494"/>
        <item x="354"/>
        <item x="360"/>
        <item x="2423"/>
        <item x="694"/>
        <item x="382"/>
        <item x="499"/>
        <item x="361"/>
        <item x="1513"/>
        <item x="498"/>
        <item x="479"/>
        <item x="247"/>
        <item x="482"/>
        <item x="84"/>
        <item x="424"/>
        <item x="371"/>
        <item x="21"/>
        <item x="368"/>
        <item x="335"/>
        <item x="249"/>
        <item x="367"/>
        <item x="445"/>
        <item x="310"/>
        <item x="253"/>
        <item x="37"/>
        <item x="261"/>
        <item x="299"/>
        <item x="79"/>
        <item x="256"/>
        <item x="264"/>
        <item x="461"/>
        <item x="460"/>
        <item x="523"/>
        <item x="338"/>
        <item x="508"/>
        <item x="391"/>
        <item x="295"/>
        <item x="453"/>
        <item x="16"/>
        <item x="15"/>
        <item x="14"/>
        <item x="251"/>
        <item x="277"/>
        <item x="281"/>
        <item x="405"/>
        <item x="336"/>
        <item x="304"/>
        <item x="402"/>
        <item x="284"/>
        <item x="408"/>
        <item x="472"/>
        <item x="409"/>
        <item x="17"/>
        <item x="397"/>
        <item x="710"/>
        <item x="500"/>
        <item x="663"/>
        <item x="655"/>
        <item x="607"/>
        <item x="615"/>
        <item x="708"/>
        <item x="649"/>
        <item x="779"/>
        <item x="514"/>
        <item x="323"/>
        <item x="670"/>
        <item x="417"/>
        <item x="300"/>
        <item x="390"/>
        <item x="11"/>
        <item x="267"/>
        <item x="275"/>
        <item x="1759"/>
        <item x="951"/>
        <item x="1401"/>
        <item x="1407"/>
        <item x="1408"/>
        <item x="1398"/>
        <item x="1404"/>
        <item x="1406"/>
        <item x="1040"/>
        <item x="1495"/>
        <item x="1557"/>
        <item x="1493"/>
        <item x="1496"/>
        <item x="1492"/>
        <item x="1494"/>
        <item x="1400"/>
        <item x="1403"/>
        <item x="1405"/>
        <item x="1399"/>
        <item x="1402"/>
        <item x="893"/>
        <item x="914"/>
        <item x="1251"/>
        <item x="932"/>
        <item x="780"/>
        <item x="1223"/>
        <item x="653"/>
        <item x="1218"/>
        <item x="1222"/>
        <item x="601"/>
        <item x="654"/>
        <item x="1221"/>
        <item x="1220"/>
        <item x="1250"/>
        <item x="716"/>
        <item x="2330"/>
        <item x="2337"/>
        <item x="2120"/>
        <item x="2054"/>
        <item x="1346"/>
        <item x="1347"/>
        <item x="817"/>
        <item x="120"/>
        <item x="1241"/>
        <item x="877"/>
        <item x="1170"/>
        <item x="1169"/>
        <item x="103"/>
        <item x="107"/>
        <item x="1323"/>
        <item x="1003"/>
        <item x="2646"/>
        <item x="3007"/>
        <item x="1964"/>
        <item x="3036"/>
        <item x="3008"/>
        <item x="2753"/>
        <item x="2609"/>
        <item x="206"/>
        <item x="2766"/>
        <item x="2843"/>
        <item x="1070"/>
        <item x="3028"/>
        <item x="3025"/>
        <item x="2227"/>
        <item x="1985"/>
        <item x="1629"/>
        <item x="2476"/>
        <item x="218"/>
        <item x="2981"/>
        <item x="3003"/>
        <item x="1634"/>
        <item x="2443"/>
        <item x="2117"/>
        <item x="916"/>
        <item x="791"/>
        <item x="149"/>
        <item x="51"/>
        <item x="129"/>
        <item x="125"/>
        <item x="154"/>
        <item x="2498"/>
        <item x="1017"/>
        <item x="2311"/>
        <item x="2086"/>
        <item x="2612"/>
        <item x="2250"/>
        <item x="226"/>
        <item x="2312"/>
        <item x="1824"/>
        <item x="2313"/>
        <item x="31"/>
        <item x="1124"/>
        <item x="2497"/>
        <item x="228"/>
        <item x="1306"/>
        <item x="2526"/>
        <item x="2248"/>
        <item x="2545"/>
        <item x="2084"/>
        <item x="2083"/>
        <item x="2573"/>
        <item x="66"/>
        <item x="948"/>
        <item x="1999"/>
        <item x="1248"/>
        <item x="180"/>
        <item x="1196"/>
        <item x="1446"/>
        <item x="148"/>
        <item x="1054"/>
        <item x="1041"/>
        <item x="1001"/>
        <item x="34"/>
        <item x="95"/>
        <item x="1133"/>
        <item x="67"/>
        <item x="2653"/>
        <item x="1553"/>
        <item x="3047"/>
        <item x="3127"/>
        <item x="240"/>
        <item x="3100"/>
        <item x="241"/>
        <item x="38"/>
        <item x="1934"/>
        <item x="1272"/>
        <item x="182"/>
        <item x="2100"/>
        <item x="1166"/>
        <item x="1325"/>
        <item x="944"/>
        <item x="946"/>
        <item x="812"/>
        <item x="814"/>
        <item x="853"/>
        <item x="1283"/>
        <item x="1260"/>
        <item x="221"/>
        <item x="1597"/>
        <item x="2502"/>
        <item x="2371"/>
        <item x="1632"/>
        <item x="2202"/>
        <item x="1395"/>
        <item x="1987"/>
        <item x="1898"/>
        <item x="1756"/>
        <item x="1774"/>
        <item x="2355"/>
        <item x="1559"/>
        <item x="1560"/>
        <item x="1412"/>
        <item x="2116"/>
        <item x="1998"/>
        <item x="2373"/>
        <item x="736"/>
        <item x="842"/>
        <item x="1076"/>
        <item x="1808"/>
        <item x="2322"/>
        <item x="2133"/>
        <item x="1172"/>
        <item x="2319"/>
        <item x="2131"/>
        <item x="1972"/>
        <item x="2163"/>
        <item x="233"/>
        <item x="1618"/>
        <item x="2372"/>
        <item x="3041"/>
        <item x="2505"/>
        <item x="2999"/>
        <item x="1427"/>
        <item x="1442"/>
        <item x="2665"/>
        <item x="2413"/>
        <item x="179"/>
        <item x="2965"/>
        <item x="2728"/>
        <item x="3033"/>
        <item x="1802"/>
        <item x="1393"/>
        <item x="2855"/>
        <item x="1305"/>
        <item x="961"/>
        <item x="213"/>
        <item x="1740"/>
        <item x="2055"/>
        <item x="2722"/>
        <item x="1410"/>
        <item x="1545"/>
        <item x="111"/>
        <item x="2487"/>
        <item x="1018"/>
        <item x="2667"/>
        <item x="2127"/>
        <item x="1948"/>
        <item x="1191"/>
        <item x="1630"/>
        <item x="2026"/>
        <item x="1666"/>
        <item x="978"/>
        <item x="979"/>
        <item x="1085"/>
        <item x="1120"/>
        <item x="75"/>
        <item x="714"/>
        <item x="715"/>
        <item x="712"/>
        <item x="887"/>
        <item x="711"/>
        <item x="952"/>
        <item x="1069"/>
        <item x="18"/>
        <item x="713"/>
        <item x="2577"/>
        <item x="377"/>
        <item x="1579"/>
        <item x="924"/>
        <item x="403"/>
        <item x="400"/>
        <item x="1590"/>
        <item x="635"/>
        <item x="608"/>
        <item x="13"/>
        <item x="399"/>
        <item x="2345"/>
        <item x="1438"/>
        <item x="1524"/>
        <item x="1848"/>
        <item x="950"/>
        <item x="1439"/>
        <item x="2203"/>
        <item x="1823"/>
        <item x="3038"/>
        <item x="2122"/>
        <item x="1969"/>
        <item x="2440"/>
        <item x="1603"/>
        <item x="1605"/>
        <item x="1198"/>
        <item x="1536"/>
        <item x="1246"/>
        <item x="1604"/>
        <item x="3121"/>
        <item x="3147"/>
        <item x="3073"/>
        <item x="2891"/>
        <item x="2432"/>
        <item x="2427"/>
        <item x="2308"/>
        <item x="1374"/>
        <item x="2495"/>
        <item x="2098"/>
        <item x="2540"/>
        <item x="2953"/>
        <item x="2103"/>
        <item x="2030"/>
        <item x="2295"/>
        <item x="2962"/>
        <item x="2590"/>
        <item x="2409"/>
        <item x="1482"/>
        <item x="1951"/>
        <item x="2643"/>
        <item x="2598"/>
        <item x="1952"/>
        <item x="2175"/>
        <item x="2368"/>
        <item x="2328"/>
        <item x="2468"/>
        <item x="1484"/>
        <item x="2309"/>
        <item x="1485"/>
        <item x="2485"/>
        <item x="1331"/>
        <item x="2778"/>
        <item x="2115"/>
        <item x="2895"/>
        <item x="2892"/>
        <item x="2894"/>
        <item x="2503"/>
        <item x="2911"/>
        <item x="2900"/>
        <item x="2957"/>
        <item x="2714"/>
        <item x="2955"/>
        <item x="2213"/>
        <item x="1529"/>
        <item x="1145"/>
        <item x="2174"/>
        <item x="2306"/>
        <item x="2305"/>
        <item x="1949"/>
        <item x="1950"/>
        <item x="139"/>
        <item x="2219"/>
        <item x="425"/>
        <item x="1342"/>
        <item x="959"/>
        <item x="819"/>
        <item x="793"/>
        <item x="570"/>
        <item x="638"/>
        <item x="450"/>
        <item x="671"/>
        <item x="45"/>
        <item x="42"/>
        <item x="585"/>
        <item x="957"/>
        <item x="47"/>
        <item x="43"/>
        <item x="700"/>
        <item x="329"/>
        <item x="591"/>
        <item x="705"/>
        <item x="2149"/>
        <item x="1047"/>
        <item x="62"/>
        <item x="61"/>
        <item x="525"/>
        <item x="20"/>
        <item x="805"/>
        <item x="1591"/>
        <item x="237"/>
        <item x="3126"/>
        <item x="239"/>
        <item x="2605"/>
        <item x="2567"/>
        <item x="2786"/>
        <item x="1309"/>
        <item x="1097"/>
        <item x="1589"/>
        <item x="880"/>
        <item x="787"/>
        <item x="850"/>
        <item x="830"/>
        <item x="1851"/>
        <item x="1850"/>
        <item x="2664"/>
        <item x="1011"/>
        <item x="857"/>
        <item x="739"/>
        <item x="689"/>
        <item x="773"/>
        <item x="2708"/>
        <item x="2541"/>
        <item x="1139"/>
        <item x="2575"/>
        <item x="2348"/>
        <item x="2907"/>
        <item x="1328"/>
        <item x="1397"/>
        <item x="2673"/>
        <item x="1729"/>
        <item x="1727"/>
        <item x="1715"/>
        <item x="2046"/>
        <item x="134"/>
        <item x="1608"/>
        <item x="52"/>
        <item x="788"/>
        <item x="3149"/>
        <item x="3148"/>
        <item x="208"/>
        <item x="2711"/>
        <item x="2569"/>
        <item x="2544"/>
        <item x="2285"/>
        <item x="2410"/>
        <item x="2659"/>
        <item x="197"/>
        <item x="751"/>
        <item x="820"/>
        <item x="801"/>
        <item x="800"/>
        <item x="1866"/>
        <item x="1863"/>
        <item x="1616"/>
        <item x="1314"/>
        <item x="1420"/>
        <item x="1500"/>
        <item x="1022"/>
        <item x="1361"/>
        <item x="835"/>
        <item x="1050"/>
        <item x="1294"/>
        <item x="729"/>
        <item x="28"/>
        <item x="892"/>
        <item x="1285"/>
        <item x="1234"/>
        <item x="726"/>
        <item x="1015"/>
        <item x="896"/>
        <item x="964"/>
        <item x="1002"/>
        <item x="1486"/>
        <item x="124"/>
        <item x="78"/>
        <item x="506"/>
        <item x="1303"/>
        <item x="1235"/>
        <item x="1233"/>
        <item x="1043"/>
        <item x="772"/>
        <item x="875"/>
        <item x="65"/>
        <item x="1362"/>
        <item x="1287"/>
        <item x="1179"/>
        <item x="74"/>
        <item x="1183"/>
        <item x="1289"/>
        <item x="1491"/>
        <item x="1286"/>
        <item x="1329"/>
        <item x="1581"/>
        <item x="1955"/>
        <item x="1242"/>
        <item x="29"/>
        <item x="1742"/>
        <item x="1140"/>
        <item x="1146"/>
        <item x="740"/>
        <item x="904"/>
        <item x="1275"/>
        <item x="1038"/>
        <item x="112"/>
        <item x="1030"/>
        <item x="847"/>
        <item x="998"/>
        <item x="1064"/>
        <item x="1418"/>
        <item x="1825"/>
        <item x="561"/>
        <item x="2244"/>
        <item x="2644"/>
        <item x="2176"/>
        <item x="1620"/>
        <item x="2177"/>
        <item x="447"/>
        <item x="289"/>
        <item x="2299"/>
        <item x="2441"/>
        <item x="2172"/>
        <item x="2050"/>
        <item x="664"/>
        <item x="1027"/>
        <item x="2682"/>
        <item x="2510"/>
        <item x="2329"/>
        <item x="2402"/>
        <item x="1962"/>
        <item x="1730"/>
        <item x="1920"/>
        <item x="2475"/>
        <item x="1180"/>
        <item x="2403"/>
        <item x="2173"/>
        <item x="2414"/>
        <item x="2679"/>
        <item x="1869"/>
        <item x="1856"/>
        <item x="2799"/>
        <item x="2514"/>
        <item x="2352"/>
        <item x="205"/>
        <item x="1766"/>
        <item x="2069"/>
        <item x="2670"/>
        <item x="2593"/>
        <item x="99"/>
        <item x="767"/>
        <item x="1153"/>
        <item x="1058"/>
        <item x="785"/>
        <item x="1700"/>
        <item x="2033"/>
        <item x="2254"/>
        <item x="804"/>
        <item x="3114"/>
        <item x="3009"/>
        <item x="3118"/>
        <item x="3097"/>
        <item x="3146"/>
        <item x="1317"/>
        <item x="174"/>
        <item x="2245"/>
        <item x="1293"/>
        <item x="1610"/>
        <item x="1891"/>
        <item x="1946"/>
        <item x="1288"/>
        <item x="2205"/>
        <item x="2017"/>
        <item x="115"/>
        <item x="826"/>
        <item x="2460"/>
        <item x="2935"/>
        <item x="1765"/>
        <item x="2464"/>
        <item x="2521"/>
        <item x="2494"/>
        <item x="2493"/>
        <item x="2483"/>
        <item x="2271"/>
        <item x="2303"/>
        <item x="2270"/>
        <item x="2161"/>
        <item x="1014"/>
        <item x="1900"/>
        <item x="2466"/>
        <item x="128"/>
        <item x="1231"/>
        <item x="1013"/>
        <item x="1505"/>
        <item x="860"/>
        <item x="2279"/>
        <item x="2730"/>
        <item x="2617"/>
        <item x="1320"/>
        <item x="1743"/>
        <item x="2828"/>
        <item x="2986"/>
        <item x="2905"/>
        <item x="2906"/>
        <item x="1846"/>
        <item x="1349"/>
        <item x="2338"/>
        <item x="1525"/>
        <item x="1413"/>
        <item x="2016"/>
        <item x="2044"/>
        <item x="2038"/>
        <item x="1704"/>
        <item x="2258"/>
        <item x="1548"/>
        <item x="943"/>
        <item x="1509"/>
        <item x="803"/>
        <item x="224"/>
        <item x="2619"/>
        <item x="2323"/>
        <item x="1126"/>
        <item x="1461"/>
        <item x="1652"/>
        <item x="1959"/>
        <item x="1276"/>
        <item x="923"/>
        <item x="886"/>
        <item x="885"/>
        <item x="884"/>
        <item x="1176"/>
        <item x="1440"/>
        <item x="1301"/>
        <item x="679"/>
        <item x="686"/>
        <item x="684"/>
        <item x="675"/>
        <item x="678"/>
        <item x="677"/>
        <item x="688"/>
        <item x="683"/>
        <item x="685"/>
        <item x="682"/>
        <item x="681"/>
        <item x="676"/>
        <item x="680"/>
        <item x="687"/>
        <item x="2898"/>
        <item x="2899"/>
        <item x="3052"/>
        <item x="2938"/>
        <item x="2833"/>
        <item x="2364"/>
        <item x="2194"/>
        <item x="2649"/>
        <item x="2698"/>
        <item x="2834"/>
        <item x="1901"/>
        <item x="2547"/>
        <item x="1095"/>
        <item x="2936"/>
        <item x="46"/>
        <item x="572"/>
        <item x="786"/>
        <item x="100"/>
        <item x="142"/>
        <item x="1761"/>
        <item x="2632"/>
        <item x="1390"/>
        <item x="1392"/>
        <item x="1333"/>
        <item x="1212"/>
        <item x="1391"/>
        <item x="1448"/>
        <item x="1449"/>
        <item x="2674"/>
        <item x="2675"/>
        <item x="2676"/>
        <item x="2815"/>
        <item x="2771"/>
        <item x="2814"/>
        <item x="1876"/>
        <item x="1873"/>
        <item x="1337"/>
        <item x="1722"/>
        <item x="1874"/>
        <item x="1721"/>
        <item x="1720"/>
        <item x="1875"/>
        <item x="2021"/>
        <item x="2097"/>
        <item x="2571"/>
        <item x="2795"/>
        <item x="2221"/>
        <item x="2070"/>
        <item x="2350"/>
        <item x="1912"/>
        <item x="2570"/>
        <item x="2486"/>
        <item x="2602"/>
        <item x="2534"/>
        <item x="1832"/>
        <item x="59"/>
        <item x="548"/>
        <item x="2574"/>
        <item x="2008"/>
        <item x="2199"/>
        <item x="2817"/>
        <item x="2552"/>
        <item x="2377"/>
        <item x="2944"/>
        <item x="2034"/>
        <item x="1188"/>
        <item x="1687"/>
        <item x="1908"/>
        <item x="1839"/>
        <item x="2781"/>
        <item x="434"/>
        <item x="2385"/>
        <item x="1598"/>
        <item x="750"/>
        <item x="2009"/>
        <item x="2382"/>
        <item x="1840"/>
        <item x="1837"/>
        <item x="2384"/>
        <item x="2151"/>
        <item x="2147"/>
        <item x="2150"/>
        <item x="1686"/>
        <item x="2386"/>
        <item x="2148"/>
        <item x="2152"/>
        <item x="2392"/>
        <item x="260"/>
        <item x="101"/>
        <item x="60"/>
        <item x="1975"/>
        <item x="1534"/>
        <item x="2010"/>
        <item x="1031"/>
        <item x="2713"/>
        <item x="720"/>
        <item x="1247"/>
        <item x="1021"/>
        <item x="1542"/>
        <item x="2530"/>
        <item x="70"/>
        <item x="2291"/>
        <item x="2327"/>
        <item x="734"/>
        <item x="2387"/>
        <item x="2012"/>
        <item x="2268"/>
        <item x="1710"/>
        <item x="2668"/>
        <item x="1350"/>
        <item x="1734"/>
        <item x="2669"/>
        <item x="2217"/>
        <item x="1279"/>
        <item x="802"/>
        <item x="395"/>
        <item x="593"/>
        <item x="492"/>
        <item x="250"/>
        <item x="444"/>
        <item x="380"/>
        <item x="906"/>
        <item x="1281"/>
        <item x="1945"/>
        <item x="175"/>
        <item x="2966"/>
        <item x="209"/>
        <item x="2315"/>
        <item x="2759"/>
        <item x="2652"/>
        <item x="1094"/>
        <item x="2685"/>
        <item x="2160"/>
        <item x="2032"/>
        <item x="2774"/>
        <item x="2904"/>
        <item x="1540"/>
        <item x="1775"/>
        <item x="1296"/>
        <item x="167"/>
        <item x="1737"/>
        <item x="2913"/>
        <item x="168"/>
        <item x="2551"/>
        <item x="185"/>
        <item x="3029"/>
        <item x="3134"/>
        <item x="3122"/>
        <item x="2838"/>
        <item x="2952"/>
        <item x="3136"/>
        <item x="3045"/>
        <item x="3123"/>
        <item x="1889"/>
        <item x="2912"/>
        <item x="3083"/>
        <item x="3046"/>
        <item x="3109"/>
        <item x="3034"/>
        <item x="881"/>
        <item x="2379"/>
        <item x="3096"/>
        <item x="1835"/>
        <item x="1784"/>
        <item x="3032"/>
        <item x="1416"/>
        <item x="3011"/>
        <item x="2932"/>
        <item x="2896"/>
        <item x="2762"/>
        <item x="2761"/>
        <item x="235"/>
        <item x="2439"/>
        <item x="2522"/>
        <item x="2719"/>
        <item x="1935"/>
        <item x="3137"/>
        <item x="3092"/>
        <item x="3093"/>
        <item x="545"/>
        <item x="744"/>
        <item x="2076"/>
        <item x="2077"/>
        <item t="default"/>
      </items>
      <autoSortScope>
        <pivotArea dataOnly="0" outline="0" fieldPosition="0">
          <references count="1">
            <reference field="4294967294" count="1" selected="0">
              <x v="1"/>
            </reference>
          </references>
        </pivotArea>
      </autoSortScope>
    </pivotField>
    <pivotField numFmtId="164" showAll="0"/>
    <pivotField numFmtId="164" showAll="0"/>
    <pivotField showAll="0"/>
    <pivotField showAll="0"/>
    <pivotField numFmtId="164" showAll="0"/>
    <pivotField numFmtId="10" showAll="0"/>
    <pivotField axis="axisPage" showAll="0">
      <items count="4">
        <item x="1"/>
        <item x="0"/>
        <item x="2"/>
        <item t="default"/>
      </items>
    </pivotField>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14"/>
  </rowFields>
  <rowItems count="11">
    <i>
      <x v="1294"/>
    </i>
    <i>
      <x v="2394"/>
    </i>
    <i>
      <x v="1516"/>
    </i>
    <i>
      <x v="1024"/>
    </i>
    <i>
      <x v="161"/>
    </i>
    <i>
      <x v="2336"/>
    </i>
    <i>
      <x v="1320"/>
    </i>
    <i>
      <x v="1241"/>
    </i>
    <i>
      <x v="1242"/>
    </i>
    <i>
      <x v="1319"/>
    </i>
    <i t="grand">
      <x/>
    </i>
  </rowItems>
  <colFields count="1">
    <field x="-2"/>
  </colFields>
  <colItems count="2">
    <i>
      <x/>
    </i>
    <i i="1">
      <x v="1"/>
    </i>
  </colItems>
  <pageFields count="2">
    <pageField fld="10" hier="-1"/>
    <pageField fld="21" item="0" hier="-1"/>
  </pageFields>
  <dataFields count="2">
    <dataField name="Total Sales" fld="8" baseField="14" baseItem="1294" numFmtId="164"/>
    <dataField name="Total Quantity" fld="5" baseField="14" baseItem="129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4"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AEF7986-F161-4C97-AA2F-F5B455984955}" name="PivotTable3" cacheId="1"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chartFormat="6">
  <location ref="S5:AK34" firstHeaderRow="1" firstDataRow="3" firstDataCol="1" rowPageCount="1" colPageCount="1"/>
  <pivotFields count="24">
    <pivotField showAll="0"/>
    <pivotField showAll="0"/>
    <pivotField axis="axisRow" numFmtId="14" showAll="0">
      <items count="410">
        <item x="272"/>
        <item x="187"/>
        <item x="198"/>
        <item x="7"/>
        <item x="204"/>
        <item x="343"/>
        <item x="273"/>
        <item x="174"/>
        <item x="382"/>
        <item x="379"/>
        <item x="159"/>
        <item x="313"/>
        <item x="143"/>
        <item x="389"/>
        <item x="117"/>
        <item x="375"/>
        <item x="160"/>
        <item x="344"/>
        <item x="376"/>
        <item x="316"/>
        <item x="398"/>
        <item x="238"/>
        <item x="64"/>
        <item x="364"/>
        <item x="163"/>
        <item x="87"/>
        <item x="361"/>
        <item x="59"/>
        <item x="155"/>
        <item x="183"/>
        <item x="89"/>
        <item x="167"/>
        <item x="192"/>
        <item x="199"/>
        <item x="386"/>
        <item x="168"/>
        <item x="408"/>
        <item x="315"/>
        <item x="317"/>
        <item x="205"/>
        <item x="156"/>
        <item x="169"/>
        <item x="237"/>
        <item x="274"/>
        <item x="154"/>
        <item x="48"/>
        <item x="390"/>
        <item x="350"/>
        <item x="83"/>
        <item x="372"/>
        <item x="184"/>
        <item x="234"/>
        <item x="142"/>
        <item x="172"/>
        <item x="227"/>
        <item x="193"/>
        <item x="275"/>
        <item x="221"/>
        <item x="276"/>
        <item x="152"/>
        <item x="407"/>
        <item x="206"/>
        <item x="377"/>
        <item x="370"/>
        <item x="400"/>
        <item x="194"/>
        <item x="338"/>
        <item x="405"/>
        <item x="57"/>
        <item x="228"/>
        <item x="144"/>
        <item x="402"/>
        <item x="216"/>
        <item x="170"/>
        <item x="383"/>
        <item x="356"/>
        <item x="177"/>
        <item x="222"/>
        <item x="220"/>
        <item x="373"/>
        <item x="229"/>
        <item x="374"/>
        <item x="399"/>
        <item x="367"/>
        <item x="384"/>
        <item x="210"/>
        <item x="97"/>
        <item x="378"/>
        <item x="371"/>
        <item x="178"/>
        <item x="157"/>
        <item x="318"/>
        <item x="404"/>
        <item x="235"/>
        <item x="391"/>
        <item x="230"/>
        <item x="248"/>
        <item x="277"/>
        <item x="310"/>
        <item x="236"/>
        <item x="239"/>
        <item x="145"/>
        <item x="115"/>
        <item x="278"/>
        <item x="279"/>
        <item x="231"/>
        <item x="181"/>
        <item x="125"/>
        <item x="10"/>
        <item x="46"/>
        <item x="81"/>
        <item x="360"/>
        <item x="352"/>
        <item x="280"/>
        <item x="281"/>
        <item x="319"/>
        <item x="218"/>
        <item x="188"/>
        <item x="303"/>
        <item x="357"/>
        <item x="232"/>
        <item x="207"/>
        <item x="240"/>
        <item x="200"/>
        <item x="208"/>
        <item x="186"/>
        <item x="362"/>
        <item x="311"/>
        <item x="197"/>
        <item x="282"/>
        <item x="161"/>
        <item x="283"/>
        <item x="149"/>
        <item x="241"/>
        <item x="233"/>
        <item x="292"/>
        <item x="242"/>
        <item x="406"/>
        <item x="219"/>
        <item x="201"/>
        <item x="314"/>
        <item x="82"/>
        <item x="58"/>
        <item x="309"/>
        <item x="353"/>
        <item x="385"/>
        <item x="42"/>
        <item x="0"/>
        <item x="4"/>
        <item x="3"/>
        <item x="2"/>
        <item x="8"/>
        <item x="9"/>
        <item x="1"/>
        <item x="49"/>
        <item x="67"/>
        <item x="68"/>
        <item x="284"/>
        <item x="365"/>
        <item x="175"/>
        <item x="337"/>
        <item x="403"/>
        <item x="330"/>
        <item x="354"/>
        <item x="320"/>
        <item x="321"/>
        <item x="322"/>
        <item x="173"/>
        <item x="134"/>
        <item x="323"/>
        <item x="324"/>
        <item x="306"/>
        <item x="345"/>
        <item x="325"/>
        <item x="346"/>
        <item x="308"/>
        <item x="326"/>
        <item x="397"/>
        <item x="347"/>
        <item x="339"/>
        <item x="285"/>
        <item x="286"/>
        <item x="265"/>
        <item x="266"/>
        <item x="267"/>
        <item x="340"/>
        <item x="191"/>
        <item x="128"/>
        <item x="135"/>
        <item x="51"/>
        <item x="37"/>
        <item x="25"/>
        <item x="211"/>
        <item x="287"/>
        <item x="293"/>
        <item x="148"/>
        <item x="110"/>
        <item x="288"/>
        <item x="164"/>
        <item x="268"/>
        <item x="215"/>
        <item x="189"/>
        <item x="269"/>
        <item x="270"/>
        <item x="246"/>
        <item x="271"/>
        <item x="327"/>
        <item x="94"/>
        <item x="341"/>
        <item x="328"/>
        <item x="289"/>
        <item x="342"/>
        <item x="158"/>
        <item x="249"/>
        <item x="368"/>
        <item x="369"/>
        <item x="214"/>
        <item x="102"/>
        <item x="212"/>
        <item x="250"/>
        <item x="53"/>
        <item x="251"/>
        <item x="334"/>
        <item x="252"/>
        <item x="300"/>
        <item x="55"/>
        <item x="299"/>
        <item x="96"/>
        <item x="245"/>
        <item x="113"/>
        <item x="297"/>
        <item x="335"/>
        <item x="298"/>
        <item x="95"/>
        <item x="253"/>
        <item x="329"/>
        <item x="333"/>
        <item x="223"/>
        <item x="195"/>
        <item x="171"/>
        <item x="358"/>
        <item x="65"/>
        <item x="29"/>
        <item x="387"/>
        <item x="254"/>
        <item x="247"/>
        <item x="255"/>
        <item x="256"/>
        <item x="176"/>
        <item x="116"/>
        <item x="114"/>
        <item x="39"/>
        <item x="93"/>
        <item x="124"/>
        <item x="98"/>
        <item x="45"/>
        <item x="43"/>
        <item x="257"/>
        <item x="258"/>
        <item x="304"/>
        <item x="259"/>
        <item x="355"/>
        <item x="138"/>
        <item x="150"/>
        <item x="380"/>
        <item x="260"/>
        <item x="44"/>
        <item x="359"/>
        <item x="394"/>
        <item x="130"/>
        <item x="23"/>
        <item x="151"/>
        <item x="13"/>
        <item x="14"/>
        <item x="15"/>
        <item x="17"/>
        <item x="165"/>
        <item x="60"/>
        <item x="381"/>
        <item x="348"/>
        <item x="396"/>
        <item x="349"/>
        <item x="107"/>
        <item x="112"/>
        <item x="61"/>
        <item x="131"/>
        <item x="141"/>
        <item x="133"/>
        <item x="294"/>
        <item x="182"/>
        <item x="50"/>
        <item x="118"/>
        <item x="122"/>
        <item x="92"/>
        <item x="75"/>
        <item x="312"/>
        <item x="127"/>
        <item x="79"/>
        <item x="217"/>
        <item x="225"/>
        <item x="226"/>
        <item x="147"/>
        <item x="19"/>
        <item x="12"/>
        <item x="6"/>
        <item x="11"/>
        <item x="224"/>
        <item x="388"/>
        <item x="162"/>
        <item x="392"/>
        <item x="126"/>
        <item x="264"/>
        <item x="351"/>
        <item x="139"/>
        <item x="307"/>
        <item x="295"/>
        <item x="290"/>
        <item x="137"/>
        <item x="136"/>
        <item x="132"/>
        <item x="101"/>
        <item x="27"/>
        <item x="72"/>
        <item x="301"/>
        <item x="366"/>
        <item x="47"/>
        <item x="30"/>
        <item x="62"/>
        <item x="26"/>
        <item x="52"/>
        <item x="146"/>
        <item x="302"/>
        <item x="40"/>
        <item x="56"/>
        <item x="140"/>
        <item x="121"/>
        <item x="331"/>
        <item x="78"/>
        <item x="395"/>
        <item x="38"/>
        <item x="84"/>
        <item x="202"/>
        <item x="243"/>
        <item x="166"/>
        <item x="244"/>
        <item x="401"/>
        <item x="85"/>
        <item x="103"/>
        <item x="104"/>
        <item x="34"/>
        <item x="88"/>
        <item x="74"/>
        <item x="363"/>
        <item x="71"/>
        <item x="119"/>
        <item x="80"/>
        <item x="69"/>
        <item x="24"/>
        <item x="32"/>
        <item x="77"/>
        <item x="76"/>
        <item x="31"/>
        <item x="35"/>
        <item x="36"/>
        <item x="28"/>
        <item x="22"/>
        <item x="33"/>
        <item x="100"/>
        <item x="203"/>
        <item x="291"/>
        <item x="179"/>
        <item x="261"/>
        <item x="332"/>
        <item x="99"/>
        <item x="90"/>
        <item x="105"/>
        <item x="54"/>
        <item x="213"/>
        <item x="108"/>
        <item x="185"/>
        <item x="196"/>
        <item x="393"/>
        <item x="91"/>
        <item x="263"/>
        <item x="66"/>
        <item x="296"/>
        <item x="305"/>
        <item x="123"/>
        <item x="209"/>
        <item x="336"/>
        <item x="21"/>
        <item x="86"/>
        <item x="63"/>
        <item x="190"/>
        <item x="180"/>
        <item x="129"/>
        <item x="153"/>
        <item x="41"/>
        <item x="20"/>
        <item x="70"/>
        <item x="120"/>
        <item x="5"/>
        <item x="111"/>
        <item x="109"/>
        <item x="16"/>
        <item x="262"/>
        <item x="18"/>
        <item x="73"/>
        <item x="106"/>
        <item t="default"/>
      </items>
    </pivotField>
    <pivotField showAll="0"/>
    <pivotField numFmtId="164" showAll="0"/>
    <pivotField showAll="0"/>
    <pivotField numFmtId="164" showAll="0"/>
    <pivotField numFmtId="164" showAll="0"/>
    <pivotField dataField="1" numFmtId="164" showAll="0"/>
    <pivotField showAll="0"/>
    <pivotField axis="axisPage" showAll="0">
      <items count="3">
        <item x="1"/>
        <item x="0"/>
        <item t="default"/>
      </items>
    </pivotField>
    <pivotField showAll="0"/>
    <pivotField showAll="0"/>
    <pivotField numFmtId="14" showAll="0"/>
    <pivotField axis="axisCol" showAll="0" measureFilter="1" sortType="descending">
      <items count="3152">
        <item x="509"/>
        <item x="2890"/>
        <item x="2968"/>
        <item x="2847"/>
        <item x="153"/>
        <item x="2056"/>
        <item x="1071"/>
        <item x="2237"/>
        <item x="2247"/>
        <item x="201"/>
        <item x="1752"/>
        <item x="1354"/>
        <item x="673"/>
        <item x="1801"/>
        <item x="2566"/>
        <item x="2167"/>
        <item x="2565"/>
        <item x="2772"/>
        <item x="2287"/>
        <item x="355"/>
        <item x="1689"/>
        <item x="1786"/>
        <item x="211"/>
        <item x="303"/>
        <item x="419"/>
        <item x="287"/>
        <item x="2007"/>
        <item x="1609"/>
        <item x="2047"/>
        <item x="1588"/>
        <item x="2211"/>
        <item x="2257"/>
        <item x="2256"/>
        <item x="1641"/>
        <item x="1474"/>
        <item x="1026"/>
        <item x="1111"/>
        <item x="1978"/>
        <item x="1979"/>
        <item x="1338"/>
        <item x="1497"/>
        <item x="1375"/>
        <item x="1297"/>
        <item x="1782"/>
        <item x="1633"/>
        <item x="1970"/>
        <item x="1304"/>
        <item x="1236"/>
        <item x="1237"/>
        <item x="1937"/>
        <item x="1658"/>
        <item x="1781"/>
        <item x="1657"/>
        <item x="1127"/>
        <item x="1067"/>
        <item x="1783"/>
        <item x="1312"/>
        <item x="1311"/>
        <item x="1152"/>
        <item x="1037"/>
        <item x="1409"/>
        <item x="1726"/>
        <item x="966"/>
        <item x="1938"/>
        <item x="1267"/>
        <item x="1444"/>
        <item x="1263"/>
        <item x="198"/>
        <item x="1261"/>
        <item x="1190"/>
        <item x="1549"/>
        <item x="1471"/>
        <item x="1472"/>
        <item x="118"/>
        <item x="2082"/>
        <item x="1871"/>
        <item x="1167"/>
        <item x="1243"/>
        <item x="1334"/>
        <item x="756"/>
        <item x="3116"/>
        <item x="2736"/>
        <item x="147"/>
        <item x="1902"/>
        <item x="1993"/>
        <item x="2707"/>
        <item x="2504"/>
        <item x="2058"/>
        <item x="1421"/>
        <item x="177"/>
        <item x="2251"/>
        <item x="2178"/>
        <item x="1547"/>
        <item x="2300"/>
        <item x="1896"/>
        <item x="2220"/>
        <item x="2181"/>
        <item x="2347"/>
        <item x="1983"/>
        <item x="1728"/>
        <item x="215"/>
        <item x="2853"/>
        <item x="2882"/>
        <item x="2859"/>
        <item x="1141"/>
        <item x="2064"/>
        <item x="2125"/>
        <item x="3119"/>
        <item x="3120"/>
        <item x="3050"/>
        <item x="2394"/>
        <item x="1057"/>
        <item x="813"/>
        <item x="102"/>
        <item x="91"/>
        <item x="1083"/>
        <item x="1082"/>
        <item x="68"/>
        <item x="799"/>
        <item x="1411"/>
        <item x="1806"/>
        <item x="2458"/>
        <item x="2666"/>
        <item x="1855"/>
        <item x="161"/>
        <item x="2620"/>
        <item x="2060"/>
        <item x="1780"/>
        <item x="2113"/>
        <item x="2445"/>
        <item x="604"/>
        <item x="614"/>
        <item x="752"/>
        <item x="691"/>
        <item x="690"/>
        <item x="2210"/>
        <item x="1132"/>
        <item x="196"/>
        <item x="900"/>
        <item x="1093"/>
        <item x="1690"/>
        <item x="1321"/>
        <item x="1380"/>
        <item x="1061"/>
        <item x="2233"/>
        <item x="481"/>
        <item x="268"/>
        <item x="489"/>
        <item x="406"/>
        <item x="272"/>
        <item x="491"/>
        <item x="9"/>
        <item x="257"/>
        <item x="375"/>
        <item x="334"/>
        <item x="269"/>
        <item x="314"/>
        <item x="280"/>
        <item x="262"/>
        <item x="302"/>
        <item x="333"/>
        <item x="279"/>
        <item x="313"/>
        <item x="291"/>
        <item x="436"/>
        <item x="357"/>
        <item x="1149"/>
        <item x="1498"/>
        <item x="1255"/>
        <item x="1567"/>
        <item x="1568"/>
        <item x="1566"/>
        <item x="1162"/>
        <item x="49"/>
        <item x="56"/>
        <item x="2286"/>
        <item x="970"/>
        <item x="1270"/>
        <item x="1371"/>
        <item x="1307"/>
        <item x="1308"/>
        <item x="2310"/>
        <item x="2014"/>
        <item x="2241"/>
        <item x="1453"/>
        <item x="1627"/>
        <item x="1623"/>
        <item x="1119"/>
        <item x="1118"/>
        <item x="1531"/>
        <item x="1532"/>
        <item x="1626"/>
        <item x="2501"/>
        <item x="2525"/>
        <item x="2737"/>
        <item x="2531"/>
        <item x="2695"/>
        <item x="1012"/>
        <item x="1028"/>
        <item x="1586"/>
        <item x="1644"/>
        <item x="2827"/>
        <item x="1836"/>
        <item x="150"/>
        <item x="1019"/>
        <item x="1465"/>
        <item x="2277"/>
        <item x="2376"/>
        <item x="2586"/>
        <item x="2479"/>
        <item x="2636"/>
        <item x="2043"/>
        <item x="2278"/>
        <item x="3030"/>
        <item x="2042"/>
        <item x="2537"/>
        <item x="199"/>
        <item x="1134"/>
        <item x="1377"/>
        <item x="2215"/>
        <item x="1905"/>
        <item x="2633"/>
        <item x="1931"/>
        <item x="733"/>
        <item x="3031"/>
        <item x="777"/>
        <item x="1300"/>
        <item x="969"/>
        <item x="981"/>
        <item x="57"/>
        <item x="1240"/>
        <item x="2444"/>
        <item x="2829"/>
        <item x="2886"/>
        <item x="2988"/>
        <item x="93"/>
        <item x="2985"/>
        <item x="2818"/>
        <item x="1039"/>
        <item x="1965"/>
        <item x="2939"/>
        <item x="1725"/>
        <item x="2734"/>
        <item x="2622"/>
        <item x="2585"/>
        <item x="2715"/>
        <item x="2456"/>
        <item x="2289"/>
        <item x="2242"/>
        <item x="2963"/>
        <item x="2112"/>
        <item x="2964"/>
        <item x="3037"/>
        <item x="2629"/>
        <item x="2324"/>
        <item x="2914"/>
        <item x="2987"/>
        <item x="2603"/>
        <item x="2663"/>
        <item x="2647"/>
        <item x="2942"/>
        <item x="186"/>
        <item x="2182"/>
        <item x="2049"/>
        <item x="85"/>
        <item x="25"/>
        <item x="50"/>
        <item x="774"/>
        <item x="797"/>
        <item x="641"/>
        <item x="530"/>
        <item x="412"/>
        <item x="541"/>
        <item x="288"/>
        <item x="48"/>
        <item x="519"/>
        <item x="285"/>
        <item x="441"/>
        <item x="470"/>
        <item x="703"/>
        <item x="501"/>
        <item x="612"/>
        <item x="502"/>
        <item x="640"/>
        <item x="567"/>
        <item x="477"/>
        <item x="580"/>
        <item x="960"/>
        <item x="1215"/>
        <item x="2094"/>
        <item x="1859"/>
        <item x="1651"/>
        <item x="1556"/>
        <item x="1029"/>
        <item x="1602"/>
        <item x="2157"/>
        <item x="1647"/>
        <item x="1072"/>
        <item x="2156"/>
        <item x="2484"/>
        <item x="2822"/>
        <item x="2857"/>
        <item x="2840"/>
        <item x="1508"/>
        <item x="2260"/>
        <item x="1504"/>
        <item x="3090"/>
        <item x="2648"/>
        <item x="2463"/>
        <item x="2564"/>
        <item x="2562"/>
        <item x="2461"/>
        <item x="1800"/>
        <item x="2462"/>
        <item x="2561"/>
        <item x="2343"/>
        <item x="1324"/>
        <item x="2559"/>
        <item x="2459"/>
        <item x="2560"/>
        <item x="2164"/>
        <item x="2917"/>
        <item x="2165"/>
        <item x="2509"/>
        <item x="2218"/>
        <item x="2166"/>
        <item x="2741"/>
        <item x="2261"/>
        <item x="1739"/>
        <item x="2105"/>
        <item x="1947"/>
        <item x="2587"/>
        <item x="3144"/>
        <item x="2937"/>
        <item x="2518"/>
        <item x="2709"/>
        <item x="3143"/>
        <item x="2029"/>
        <item x="164"/>
        <item x="2395"/>
        <item x="2367"/>
        <item x="1426"/>
        <item x="1879"/>
        <item x="1943"/>
        <item x="1878"/>
        <item x="3098"/>
        <item x="1617"/>
        <item x="1867"/>
        <item x="1805"/>
        <item x="1746"/>
        <item x="2951"/>
        <item x="2746"/>
        <item x="2797"/>
        <item x="2800"/>
        <item x="2850"/>
        <item x="2798"/>
        <item x="2683"/>
        <item x="2918"/>
        <item x="1861"/>
        <item x="1865"/>
        <item x="1858"/>
        <item x="1857"/>
        <item x="1717"/>
        <item x="1788"/>
        <item x="1706"/>
        <item x="1563"/>
        <item x="965"/>
        <item x="2546"/>
        <item x="2790"/>
        <item x="2791"/>
        <item x="2789"/>
        <item x="1845"/>
        <item x="1744"/>
        <item x="1663"/>
        <item x="2232"/>
        <item x="1502"/>
        <item x="2281"/>
        <item x="1809"/>
        <item x="1897"/>
        <item x="1417"/>
        <item x="1437"/>
        <item x="1045"/>
        <item x="954"/>
        <item x="2854"/>
        <item x="2447"/>
        <item x="2543"/>
        <item x="2520"/>
        <item x="2431"/>
        <item x="1705"/>
        <item x="1530"/>
        <item x="2660"/>
        <item x="2391"/>
        <item x="94"/>
        <item x="809"/>
        <item x="1042"/>
        <item x="882"/>
        <item x="897"/>
        <item x="2088"/>
        <item x="2699"/>
        <item x="1894"/>
        <item x="2611"/>
        <item x="2130"/>
        <item x="2868"/>
        <item x="2956"/>
        <item x="1428"/>
        <item x="1707"/>
        <item x="2576"/>
        <item x="963"/>
        <item x="2477"/>
        <item x="2478"/>
        <item x="2697"/>
        <item x="2435"/>
        <item x="3099"/>
        <item x="2339"/>
        <item x="2393"/>
        <item x="2696"/>
        <item x="181"/>
        <item x="1708"/>
        <item x="1466"/>
        <item x="1789"/>
        <item x="2662"/>
        <item x="2437"/>
        <item x="1910"/>
        <item x="2702"/>
        <item x="2555"/>
        <item x="1636"/>
        <item x="1478"/>
        <item x="141"/>
        <item x="1787"/>
        <item x="2680"/>
        <item x="1621"/>
        <item x="2184"/>
        <item x="2661"/>
        <item x="949"/>
        <item x="843"/>
        <item x="2408"/>
        <item x="1572"/>
        <item x="2527"/>
        <item x="1379"/>
        <item x="2351"/>
        <item x="1462"/>
        <item x="2266"/>
        <item x="2572"/>
        <item x="2743"/>
        <item x="2512"/>
        <item x="3021"/>
        <item x="2978"/>
        <item x="2977"/>
        <item x="3040"/>
        <item x="2970"/>
        <item x="3108"/>
        <item x="2846"/>
        <item x="3066"/>
        <item x="3094"/>
        <item x="3006"/>
        <item x="2927"/>
        <item x="3079"/>
        <item x="3077"/>
        <item x="2996"/>
        <item x="3080"/>
        <item x="2919"/>
        <item x="2802"/>
        <item x="2429"/>
        <item x="2362"/>
        <item x="2230"/>
        <item x="1919"/>
        <item x="2243"/>
        <item x="2361"/>
        <item x="1755"/>
        <item x="1777"/>
        <item x="1741"/>
        <item x="2139"/>
        <item x="1695"/>
        <item x="1102"/>
        <item x="1749"/>
        <item x="2169"/>
        <item x="2255"/>
        <item x="2063"/>
        <item x="2068"/>
        <item x="1353"/>
        <item x="1619"/>
        <item x="1804"/>
        <item x="1200"/>
        <item x="1197"/>
        <item x="1988"/>
        <item x="2481"/>
        <item x="2020"/>
        <item x="1611"/>
        <item x="1226"/>
        <item x="1543"/>
        <item x="1638"/>
        <item x="1745"/>
        <item x="3140"/>
        <item x="1539"/>
        <item x="1005"/>
        <item x="2967"/>
        <item x="1455"/>
        <item x="735"/>
        <item x="624"/>
        <item x="825"/>
        <item x="811"/>
        <item x="650"/>
        <item x="1573"/>
        <item x="1469"/>
        <item x="958"/>
        <item x="993"/>
        <item x="837"/>
        <item x="956"/>
        <item x="1138"/>
        <item x="1194"/>
        <item x="1313"/>
        <item x="895"/>
        <item x="876"/>
        <item x="844"/>
        <item x="1487"/>
        <item x="64"/>
        <item x="1688"/>
        <item x="986"/>
        <item x="915"/>
        <item x="907"/>
        <item x="1046"/>
        <item x="1479"/>
        <item x="1724"/>
        <item x="475"/>
        <item x="474"/>
        <item x="463"/>
        <item x="627"/>
        <item x="621"/>
        <item x="628"/>
        <item x="271"/>
        <item x="364"/>
        <item x="366"/>
        <item x="365"/>
        <item x="332"/>
        <item x="331"/>
        <item x="344"/>
        <item x="854"/>
        <item x="512"/>
        <item x="828"/>
        <item x="829"/>
        <item x="827"/>
        <item x="255"/>
        <item x="579"/>
        <item x="510"/>
        <item x="430"/>
        <item x="429"/>
        <item x="2"/>
        <item x="270"/>
        <item x="1052"/>
        <item x="1274"/>
        <item x="1578"/>
        <item x="1577"/>
        <item x="874"/>
        <item x="104"/>
        <item x="2109"/>
        <item x="1967"/>
        <item x="1696"/>
        <item x="1648"/>
        <item x="1322"/>
        <item x="2264"/>
        <item x="2969"/>
        <item x="2742"/>
        <item x="2359"/>
        <item x="1886"/>
        <item x="106"/>
        <item x="1961"/>
        <item x="2333"/>
        <item x="2706"/>
        <item x="3084"/>
        <item x="2137"/>
        <item x="2865"/>
        <item x="2398"/>
        <item x="2823"/>
        <item x="2858"/>
        <item x="2428"/>
        <item x="2085"/>
        <item x="2885"/>
        <item x="2844"/>
        <item x="2954"/>
        <item x="428"/>
        <item x="422"/>
        <item x="533"/>
        <item x="345"/>
        <item x="666"/>
        <item x="1295"/>
        <item x="2704"/>
        <item x="2703"/>
        <item x="2733"/>
        <item x="2732"/>
        <item x="2731"/>
        <item x="307"/>
        <item x="1917"/>
        <item x="2866"/>
        <item x="2893"/>
        <item x="2910"/>
        <item x="2756"/>
        <item x="2588"/>
        <item x="2717"/>
        <item x="2378"/>
        <item x="2780"/>
        <item x="1653"/>
        <item x="1709"/>
        <item x="728"/>
        <item x="1051"/>
        <item x="1790"/>
        <item x="1008"/>
        <item x="1087"/>
        <item x="990"/>
        <item x="2197"/>
        <item x="2114"/>
        <item x="1207"/>
        <item x="1257"/>
        <item x="1202"/>
        <item x="1160"/>
        <item x="1254"/>
        <item x="1258"/>
        <item x="1256"/>
        <item x="1419"/>
        <item x="1376"/>
        <item x="1182"/>
        <item x="2061"/>
        <item x="2604"/>
        <item x="1906"/>
        <item x="890"/>
        <item x="2235"/>
        <item x="1078"/>
        <item x="1544"/>
        <item x="2729"/>
        <item x="2831"/>
        <item x="1352"/>
        <item x="2825"/>
        <item x="1887"/>
        <item x="2621"/>
        <item x="2446"/>
        <item x="2710"/>
        <item x="2457"/>
        <item x="936"/>
        <item x="2106"/>
        <item x="2794"/>
        <item x="2793"/>
        <item x="2792"/>
        <item x="2607"/>
        <item x="2390"/>
        <item x="2860"/>
        <item x="2861"/>
        <item x="2739"/>
        <item x="1010"/>
        <item x="1009"/>
        <item x="976"/>
        <item x="2180"/>
        <item x="1860"/>
        <item x="2411"/>
        <item x="1870"/>
        <item x="114"/>
        <item x="1249"/>
        <item x="2239"/>
        <item x="2448"/>
        <item x="859"/>
        <item x="982"/>
        <item x="3142"/>
        <item x="2959"/>
        <item x="784"/>
        <item x="2639"/>
        <item x="1020"/>
        <item x="629"/>
        <item x="555"/>
        <item x="626"/>
        <item x="762"/>
        <item x="718"/>
        <item x="672"/>
        <item x="651"/>
        <item x="632"/>
        <item x="721"/>
        <item x="623"/>
        <item x="620"/>
        <item x="527"/>
        <item x="526"/>
        <item x="503"/>
        <item x="1812"/>
        <item x="939"/>
        <item x="934"/>
        <item x="898"/>
        <item x="766"/>
        <item x="823"/>
        <item x="769"/>
        <item x="490"/>
        <item x="648"/>
        <item x="639"/>
        <item x="731"/>
        <item x="727"/>
        <item x="263"/>
        <item x="534"/>
        <item x="562"/>
        <item x="486"/>
        <item x="3"/>
        <item x="410"/>
        <item x="4"/>
        <item x="563"/>
        <item x="836"/>
        <item x="1278"/>
        <item x="697"/>
        <item x="749"/>
        <item x="1310"/>
        <item x="413"/>
        <item x="598"/>
        <item x="602"/>
        <item x="999"/>
        <item x="23"/>
        <item x="446"/>
        <item x="449"/>
        <item x="398"/>
        <item x="908"/>
        <item x="822"/>
        <item x="26"/>
        <item x="1537"/>
        <item x="2101"/>
        <item x="2249"/>
        <item x="1268"/>
        <item x="1213"/>
        <item x="2073"/>
        <item x="1396"/>
        <item x="2283"/>
        <item x="2269"/>
        <item x="962"/>
        <item x="633"/>
        <item x="568"/>
        <item x="1768"/>
        <item x="1769"/>
        <item x="1622"/>
        <item x="2124"/>
        <item x="1915"/>
        <item x="1762"/>
        <item x="1763"/>
        <item x="2075"/>
        <item x="2671"/>
        <item x="840"/>
        <item x="495"/>
        <item x="90"/>
        <item x="701"/>
        <item x="702"/>
        <item x="660"/>
        <item x="325"/>
        <item x="116"/>
        <item x="2201"/>
        <item x="227"/>
        <item x="1803"/>
        <item x="1382"/>
        <item x="977"/>
        <item x="2003"/>
        <item x="1128"/>
        <item x="2725"/>
        <item x="2821"/>
        <item x="2370"/>
        <item x="2294"/>
        <item x="2941"/>
        <item x="1971"/>
        <item x="1914"/>
        <item x="2701"/>
        <item x="2422"/>
        <item x="2253"/>
        <item x="2396"/>
        <item x="3074"/>
        <item x="3059"/>
        <item x="3064"/>
        <item x="2773"/>
        <item x="3061"/>
        <item x="3065"/>
        <item x="3057"/>
        <item x="3117"/>
        <item x="3048"/>
        <item x="232"/>
        <item x="3062"/>
        <item x="3081"/>
        <item x="2740"/>
        <item x="3058"/>
        <item x="3063"/>
        <item x="3131"/>
        <item x="2915"/>
        <item x="3055"/>
        <item x="3054"/>
        <item x="3060"/>
        <item x="2916"/>
        <item x="2557"/>
        <item x="1954"/>
        <item x="2153"/>
        <item x="1601"/>
        <item x="1562"/>
        <item x="1555"/>
        <item x="1554"/>
        <item x="1733"/>
        <item x="2681"/>
        <item x="478"/>
        <item x="1659"/>
        <item x="753"/>
        <item x="754"/>
        <item x="755"/>
        <item x="2206"/>
        <item x="2568"/>
        <item x="1575"/>
        <item x="2788"/>
        <item x="2678"/>
        <item x="2209"/>
        <item x="1662"/>
        <item x="988"/>
        <item x="2051"/>
        <item x="2524"/>
        <item x="195"/>
        <item x="2298"/>
        <item x="2349"/>
        <item x="2129"/>
        <item x="2415"/>
        <item x="2400"/>
        <item x="216"/>
        <item x="2467"/>
        <item x="2542"/>
        <item x="1523"/>
        <item x="2013"/>
        <item x="1899"/>
        <item x="1815"/>
        <item x="2634"/>
        <item x="1335"/>
        <item x="2849"/>
        <item x="2171"/>
        <item x="156"/>
        <item x="1821"/>
        <item x="967"/>
        <item x="1667"/>
        <item x="1481"/>
        <item x="2340"/>
        <item x="2334"/>
        <item x="2048"/>
        <item x="2852"/>
        <item x="2024"/>
        <item x="1441"/>
        <item x="1606"/>
        <item x="1853"/>
        <item x="342"/>
        <item x="1077"/>
        <item x="723"/>
        <item x="378"/>
        <item x="352"/>
        <item x="466"/>
        <item x="394"/>
        <item x="1450"/>
        <item x="1452"/>
        <item x="2320"/>
        <item x="1489"/>
        <item x="2628"/>
        <item x="2421"/>
        <item x="2369"/>
        <item x="2990"/>
        <item x="2110"/>
        <item x="1872"/>
        <item x="707"/>
        <item x="540"/>
        <item x="528"/>
        <item x="36"/>
        <item x="89"/>
        <item x="795"/>
        <item x="97"/>
        <item x="374"/>
        <item x="699"/>
        <item x="19"/>
        <item x="105"/>
        <item x="515"/>
        <item x="1159"/>
        <item x="1157"/>
        <item x="1156"/>
        <item x="1158"/>
        <item x="1205"/>
        <item x="1201"/>
        <item x="1203"/>
        <item x="1206"/>
        <item x="2897"/>
        <item x="1517"/>
        <item x="1702"/>
        <item x="940"/>
        <item x="1674"/>
        <item x="1640"/>
        <item x="1518"/>
        <item x="1515"/>
        <item x="1519"/>
        <item x="1516"/>
        <item x="1703"/>
        <item x="1594"/>
        <item x="193"/>
        <item x="1595"/>
        <item x="1137"/>
        <item x="159"/>
        <item x="1757"/>
        <item x="1032"/>
        <item x="1477"/>
        <item x="1599"/>
        <item x="1596"/>
        <item x="190"/>
        <item x="1378"/>
        <item x="1080"/>
        <item x="158"/>
        <item x="2039"/>
        <item x="3067"/>
        <item x="3051"/>
        <item x="3086"/>
        <item x="3104"/>
        <item x="3044"/>
        <item x="2972"/>
        <item x="3068"/>
        <item x="3076"/>
        <item x="3091"/>
        <item x="2943"/>
        <item x="2971"/>
        <item x="3087"/>
        <item x="3113"/>
        <item x="3049"/>
        <item x="3103"/>
        <item x="3112"/>
        <item x="3089"/>
        <item x="3018"/>
        <item x="2757"/>
        <item x="2758"/>
        <item x="2158"/>
        <item x="2280"/>
        <item x="1384"/>
        <item x="1929"/>
        <item x="815"/>
        <item x="1189"/>
        <item x="1989"/>
        <item x="133"/>
        <item x="1210"/>
        <item x="1895"/>
        <item x="945"/>
        <item x="1264"/>
        <item x="1265"/>
        <item x="1385"/>
        <item x="1266"/>
        <item x="2499"/>
        <item x="758"/>
        <item x="870"/>
        <item x="1171"/>
        <item x="1521"/>
        <item x="1843"/>
        <item x="32"/>
        <item x="1084"/>
        <item x="1168"/>
        <item x="871"/>
        <item x="1230"/>
        <item x="1214"/>
        <item x="1063"/>
        <item x="1216"/>
        <item x="1881"/>
        <item x="1754"/>
        <item x="2028"/>
        <item x="1163"/>
        <item x="1099"/>
        <item x="933"/>
        <item x="938"/>
        <item x="1106"/>
        <item x="1104"/>
        <item x="1113"/>
        <item x="1107"/>
        <item x="1100"/>
        <item x="1165"/>
        <item x="1164"/>
        <item x="1108"/>
        <item x="1110"/>
        <item x="1109"/>
        <item x="1112"/>
        <item x="1105"/>
        <item x="973"/>
        <item x="1091"/>
        <item x="972"/>
        <item x="2080"/>
        <item x="2388"/>
        <item x="2002"/>
        <item x="1327"/>
        <item x="971"/>
        <item x="2067"/>
        <item x="2066"/>
        <item x="1852"/>
        <item x="1538"/>
        <item x="2135"/>
        <item x="2136"/>
        <item x="546"/>
        <item x="1025"/>
        <item x="1587"/>
        <item x="2238"/>
        <item x="910"/>
        <item x="929"/>
        <item x="796"/>
        <item x="373"/>
        <item x="1373"/>
        <item x="1269"/>
        <item x="2738"/>
        <item x="2884"/>
        <item x="236"/>
        <item x="1968"/>
        <item x="2449"/>
        <item x="1976"/>
        <item x="1447"/>
        <item x="1664"/>
        <item x="867"/>
        <item x="1665"/>
        <item x="1925"/>
        <item x="1691"/>
        <item x="1682"/>
        <item x="2246"/>
        <item x="955"/>
        <item x="2496"/>
        <item x="169"/>
        <item x="1880"/>
        <item x="1736"/>
        <item x="1458"/>
        <item x="1460"/>
        <item x="427"/>
        <item x="539"/>
        <item x="163"/>
        <item x="1701"/>
        <item x="743"/>
        <item x="1336"/>
        <item x="674"/>
        <item x="87"/>
        <item x="1490"/>
        <item x="53"/>
        <item x="1501"/>
        <item x="341"/>
        <item x="244"/>
        <item x="435"/>
        <item x="662"/>
        <item x="1546"/>
        <item x="2672"/>
        <item x="393"/>
        <item x="2118"/>
        <item x="1360"/>
        <item x="618"/>
        <item x="696"/>
        <item x="746"/>
        <item x="709"/>
        <item x="911"/>
        <item x="869"/>
        <item x="1655"/>
        <item x="1075"/>
        <item x="290"/>
        <item x="587"/>
        <item x="293"/>
        <item x="496"/>
        <item x="308"/>
        <item x="416"/>
        <item x="2119"/>
        <item x="1369"/>
        <item x="1318"/>
        <item x="1315"/>
        <item x="1593"/>
        <item x="1319"/>
        <item x="2558"/>
        <item x="2549"/>
        <item x="2848"/>
        <item x="2399"/>
        <item x="2144"/>
        <item x="1838"/>
        <item x="2191"/>
        <item x="2189"/>
        <item x="2190"/>
        <item x="2418"/>
        <item x="1520"/>
        <item x="1522"/>
        <item x="151"/>
        <item x="2454"/>
        <item x="2108"/>
        <item x="849"/>
        <item x="1550"/>
        <item x="1059"/>
        <item x="597"/>
        <item x="297"/>
        <item x="643"/>
        <item x="457"/>
        <item x="558"/>
        <item x="440"/>
        <item x="616"/>
        <item x="535"/>
        <item x="41"/>
        <item x="550"/>
        <item x="421"/>
        <item x="659"/>
        <item x="22"/>
        <item x="452"/>
        <item x="411"/>
        <item x="346"/>
        <item x="582"/>
        <item x="565"/>
        <item x="581"/>
        <item x="376"/>
        <item x="458"/>
        <item x="861"/>
        <item x="613"/>
        <item x="738"/>
        <item x="894"/>
        <item x="722"/>
        <item x="462"/>
        <item x="776"/>
        <item x="437"/>
        <item x="317"/>
        <item x="2214"/>
        <item x="719"/>
        <item x="1551"/>
        <item x="1697"/>
        <item x="1341"/>
        <item x="991"/>
        <item x="2424"/>
        <item x="2645"/>
        <item x="2754"/>
        <item x="2803"/>
        <item x="1670"/>
        <item x="1671"/>
        <item x="542"/>
        <item x="974"/>
        <item x="1062"/>
        <item x="1388"/>
        <item x="1232"/>
        <item x="1192"/>
        <item x="1193"/>
        <item x="219"/>
        <item x="1732"/>
        <item x="1990"/>
        <item x="1841"/>
        <item x="1199"/>
        <item x="1909"/>
        <item x="1434"/>
        <item x="3004"/>
        <item x="1904"/>
        <item x="1903"/>
        <item x="1527"/>
        <item x="1081"/>
        <item x="1219"/>
        <item x="1217"/>
        <item x="1060"/>
        <item x="1457"/>
        <item x="1131"/>
        <item x="1944"/>
        <item x="2155"/>
        <item x="2677"/>
        <item x="918"/>
        <item x="928"/>
        <item x="888"/>
        <item x="996"/>
        <item x="468"/>
        <item x="10"/>
        <item x="298"/>
        <item x="1475"/>
        <item x="901"/>
        <item x="583"/>
        <item x="127"/>
        <item x="1819"/>
        <item x="1913"/>
        <item x="1582"/>
        <item x="1512"/>
        <item x="919"/>
        <item x="1367"/>
        <item x="188"/>
        <item x="808"/>
        <item x="1228"/>
        <item x="1834"/>
        <item x="1973"/>
        <item x="1227"/>
        <item x="1016"/>
        <item x="1079"/>
        <item x="1298"/>
        <item x="1299"/>
        <item x="1423"/>
        <item x="1291"/>
        <item x="1994"/>
        <item x="748"/>
        <item x="1090"/>
        <item x="1000"/>
        <item x="1699"/>
        <item x="1669"/>
        <item x="724"/>
        <item x="1034"/>
        <item x="192"/>
        <item x="1942"/>
        <item x="1888"/>
        <item x="1907"/>
        <item x="2004"/>
        <item x="1685"/>
        <item x="858"/>
        <item x="1151"/>
        <item x="1683"/>
        <item x="930"/>
        <item x="73"/>
        <item x="1186"/>
        <item x="1053"/>
        <item x="1135"/>
        <item x="1668"/>
        <item x="1684"/>
        <item x="1394"/>
        <item x="1290"/>
        <item x="1068"/>
        <item x="69"/>
        <item x="1511"/>
        <item x="866"/>
        <item x="1476"/>
        <item x="810"/>
        <item x="1381"/>
        <item x="1468"/>
        <item x="327"/>
        <item x="517"/>
        <item x="415"/>
        <item x="578"/>
        <item x="467"/>
        <item x="617"/>
        <item x="511"/>
        <item x="547"/>
        <item x="389"/>
        <item x="507"/>
        <item x="438"/>
        <item x="348"/>
        <item x="483"/>
        <item x="337"/>
        <item x="926"/>
        <item x="559"/>
        <item x="693"/>
        <item x="610"/>
        <item x="524"/>
        <item x="878"/>
        <item x="351"/>
        <item x="657"/>
        <item x="980"/>
        <item x="1592"/>
        <item x="1372"/>
        <item x="759"/>
        <item x="947"/>
        <item x="1645"/>
        <item x="132"/>
        <item x="130"/>
        <item x="27"/>
        <item x="88"/>
        <item x="1580"/>
        <item x="126"/>
        <item x="2532"/>
        <item x="2642"/>
        <item x="1185"/>
        <item x="560"/>
        <item x="698"/>
        <item x="245"/>
        <item x="292"/>
        <item x="418"/>
        <item x="431"/>
        <item x="432"/>
        <item x="443"/>
        <item x="497"/>
        <item x="516"/>
        <item x="254"/>
        <item x="594"/>
        <item x="316"/>
        <item x="2934"/>
        <item x="2614"/>
        <item x="2958"/>
        <item x="2933"/>
        <item x="243"/>
        <item x="265"/>
        <item x="1229"/>
        <item x="30"/>
        <item x="121"/>
        <item x="12"/>
        <item x="761"/>
        <item x="1155"/>
        <item x="465"/>
        <item x="379"/>
        <item x="2836"/>
        <item x="2770"/>
        <item x="2940"/>
        <item x="2801"/>
        <item x="476"/>
        <item x="448"/>
        <item x="717"/>
        <item x="1074"/>
        <item x="652"/>
        <item x="622"/>
        <item x="1004"/>
        <item x="1506"/>
        <item x="1842"/>
        <item x="439"/>
        <item x="187"/>
        <item x="80"/>
        <item x="833"/>
        <item x="742"/>
        <item x="741"/>
        <item x="537"/>
        <item x="258"/>
        <item x="921"/>
        <item x="372"/>
        <item x="442"/>
        <item x="283"/>
        <item x="301"/>
        <item x="692"/>
        <item x="504"/>
        <item x="274"/>
        <item x="505"/>
        <item x="135"/>
        <item x="1960"/>
        <item x="1833"/>
        <item x="2601"/>
        <item x="1893"/>
        <item x="2342"/>
        <item x="606"/>
        <item x="899"/>
        <item x="554"/>
        <item x="605"/>
        <item x="35"/>
        <item x="595"/>
        <item x="763"/>
        <item x="24"/>
        <item x="72"/>
        <item x="778"/>
        <item x="706"/>
        <item x="1177"/>
        <item x="529"/>
        <item x="2031"/>
        <item x="306"/>
        <item x="248"/>
        <item x="459"/>
        <item x="328"/>
        <item x="81"/>
        <item x="322"/>
        <item x="321"/>
        <item x="350"/>
        <item x="370"/>
        <item x="278"/>
        <item x="404"/>
        <item x="315"/>
        <item x="318"/>
        <item x="356"/>
        <item x="320"/>
        <item x="8"/>
        <item x="362"/>
        <item x="82"/>
        <item x="856"/>
        <item x="1055"/>
        <item x="1430"/>
        <item x="202"/>
        <item x="1514"/>
        <item x="1432"/>
        <item x="1431"/>
        <item x="1433"/>
        <item x="2006"/>
        <item x="1024"/>
        <item x="1023"/>
        <item x="266"/>
        <item x="2779"/>
        <item x="1974"/>
        <item x="2820"/>
        <item x="2341"/>
        <item x="2162"/>
        <item x="1767"/>
        <item x="2052"/>
        <item x="2625"/>
        <item x="2223"/>
        <item x="2224"/>
        <item x="2225"/>
        <item x="2226"/>
        <item x="2222"/>
        <item x="2420"/>
        <item x="2419"/>
        <item x="3016"/>
        <item x="3017"/>
        <item x="2979"/>
        <item x="1921"/>
        <item x="138"/>
        <item x="2637"/>
        <item x="1675"/>
        <item x="2535"/>
        <item x="1044"/>
        <item x="704"/>
        <item x="873"/>
        <item x="77"/>
        <item x="764"/>
        <item x="862"/>
        <item x="576"/>
        <item x="577"/>
        <item x="203"/>
        <item x="2292"/>
        <item x="1779"/>
        <item x="2610"/>
        <item x="2138"/>
        <item x="2694"/>
        <item x="2293"/>
        <item x="1253"/>
        <item x="997"/>
        <item x="1883"/>
        <item x="1510"/>
        <item x="1142"/>
        <item x="1680"/>
        <item x="2597"/>
        <item x="152"/>
        <item x="2079"/>
        <item x="2723"/>
        <item x="1635"/>
        <item x="1892"/>
        <item x="2087"/>
        <item x="1692"/>
        <item x="1422"/>
        <item x="1996"/>
        <item x="1679"/>
        <item x="1424"/>
        <item x="2102"/>
        <item x="1673"/>
        <item x="2078"/>
        <item x="1637"/>
        <item x="1576"/>
        <item x="1642"/>
        <item x="2482"/>
        <item x="2321"/>
        <item x="992"/>
        <item x="1649"/>
        <item x="2360"/>
        <item x="2228"/>
        <item x="137"/>
        <item x="1694"/>
        <item x="166"/>
        <item x="931"/>
        <item x="732"/>
        <item x="1751"/>
        <item x="1383"/>
        <item x="1584"/>
        <item x="1585"/>
        <item x="1569"/>
        <item x="1277"/>
        <item x="1368"/>
        <item x="2863"/>
        <item x="2862"/>
        <item x="2692"/>
        <item x="2288"/>
        <item x="2589"/>
        <item x="2755"/>
        <item x="2316"/>
        <item x="781"/>
        <item x="229"/>
        <item x="2204"/>
        <item x="1650"/>
        <item x="2317"/>
        <item x="1161"/>
        <item x="1208"/>
        <item x="1459"/>
        <item x="1526"/>
        <item x="1750"/>
        <item x="2519"/>
        <item x="695"/>
        <item x="609"/>
        <item x="538"/>
        <item x="521"/>
        <item x="451"/>
        <item x="369"/>
        <item x="656"/>
        <item x="586"/>
        <item x="339"/>
        <item x="455"/>
        <item x="619"/>
        <item x="646"/>
        <item x="573"/>
        <item x="863"/>
        <item x="2785"/>
        <item x="909"/>
        <item x="2596"/>
        <item x="2615"/>
        <item x="1415"/>
        <item x="1982"/>
        <item x="2363"/>
        <item x="2301"/>
        <item x="2480"/>
        <item x="2186"/>
        <item x="2763"/>
        <item x="1958"/>
        <item x="2335"/>
        <item x="1758"/>
        <item x="2591"/>
        <item x="2065"/>
        <item x="2025"/>
        <item x="1330"/>
        <item x="1123"/>
        <item x="3101"/>
        <item x="2040"/>
        <item x="2128"/>
        <item x="2346"/>
        <item x="760"/>
        <item x="2488"/>
        <item x="757"/>
        <item x="2712"/>
        <item x="2057"/>
        <item x="1661"/>
        <item x="1125"/>
        <item x="745"/>
        <item x="58"/>
        <item x="522"/>
        <item x="1356"/>
        <item x="1470"/>
        <item x="1273"/>
        <item x="1355"/>
        <item x="1358"/>
        <item x="1827"/>
        <item x="1332"/>
        <item x="2883"/>
        <item x="2290"/>
        <item x="2784"/>
        <item x="2716"/>
        <item x="1829"/>
        <item x="214"/>
        <item x="2236"/>
        <item x="1150"/>
        <item x="1535"/>
        <item x="1798"/>
        <item x="1792"/>
        <item x="1174"/>
        <item x="1144"/>
        <item x="1096"/>
        <item x="1463"/>
        <item x="1429"/>
        <item x="1245"/>
        <item x="3135"/>
        <item x="246"/>
        <item x="392"/>
        <item x="326"/>
        <item x="423"/>
        <item x="414"/>
        <item x="311"/>
        <item x="6"/>
        <item x="401"/>
        <item x="347"/>
        <item x="7"/>
        <item x="532"/>
        <item x="592"/>
        <item x="637"/>
        <item x="2307"/>
        <item x="631"/>
        <item x="86"/>
        <item x="388"/>
        <item x="473"/>
        <item x="2837"/>
        <item x="2690"/>
        <item x="2768"/>
        <item x="2302"/>
        <item x="2516"/>
        <item x="2748"/>
        <item x="2839"/>
        <item x="2356"/>
        <item x="2869"/>
        <item x="178"/>
        <item x="2581"/>
        <item x="2536"/>
        <item x="2947"/>
        <item x="2027"/>
        <item x="2808"/>
        <item x="2195"/>
        <item x="2749"/>
        <item x="2810"/>
        <item x="2816"/>
        <item x="2813"/>
        <item x="2875"/>
        <item x="2925"/>
        <item x="2689"/>
        <item x="2811"/>
        <item x="2354"/>
        <item x="2872"/>
        <item x="2471"/>
        <item x="2641"/>
        <item x="230"/>
        <item x="2640"/>
        <item x="2946"/>
        <item x="2583"/>
        <item x="2973"/>
        <item x="3075"/>
        <item x="2584"/>
        <item x="2472"/>
        <item x="2579"/>
        <item x="2624"/>
        <item x="2580"/>
        <item x="2926"/>
        <item x="2718"/>
        <item x="2417"/>
        <item x="1698"/>
        <item x="2747"/>
        <item x="2812"/>
        <item x="2975"/>
        <item x="2071"/>
        <item x="3024"/>
        <item x="2805"/>
        <item x="2578"/>
        <item x="2304"/>
        <item x="2517"/>
        <item x="3000"/>
        <item x="2945"/>
        <item x="2626"/>
        <item x="2366"/>
        <item x="2920"/>
        <item x="2923"/>
        <item x="2806"/>
        <item x="2687"/>
        <item x="162"/>
        <item x="1984"/>
        <item x="2515"/>
        <item x="165"/>
        <item x="2474"/>
        <item x="2099"/>
        <item x="2686"/>
        <item x="2582"/>
        <item x="2804"/>
        <item x="2909"/>
        <item x="3106"/>
        <item x="3133"/>
        <item x="3095"/>
        <item x="2809"/>
        <item x="2767"/>
        <item x="2638"/>
        <item x="3129"/>
        <item x="2974"/>
        <item x="2922"/>
        <item x="2691"/>
        <item x="2688"/>
        <item x="2764"/>
        <item x="2889"/>
        <item x="2592"/>
        <item x="2765"/>
        <item x="1716"/>
        <item x="2170"/>
        <item x="2104"/>
        <item x="2888"/>
        <item x="2132"/>
        <item x="71"/>
        <item x="1980"/>
        <item x="1932"/>
        <item x="1933"/>
        <item x="172"/>
        <item x="2878"/>
        <item x="2425"/>
        <item x="1088"/>
        <item x="3107"/>
        <item x="1997"/>
        <item x="1357"/>
        <item x="1178"/>
        <item x="1583"/>
        <item x="1953"/>
        <item x="1822"/>
        <item x="1811"/>
        <item x="1939"/>
        <item x="143"/>
        <item x="145"/>
        <item x="92"/>
        <item x="1748"/>
        <item x="2655"/>
        <item x="184"/>
        <item x="119"/>
        <item x="220"/>
        <item x="212"/>
        <item x="160"/>
        <item x="1884"/>
        <item x="1738"/>
        <item x="3035"/>
        <item x="1187"/>
        <item x="2595"/>
        <item x="798"/>
        <item x="234"/>
        <item x="294"/>
        <item x="305"/>
        <item x="286"/>
        <item x="296"/>
        <item x="259"/>
        <item x="252"/>
        <item x="2252"/>
        <item x="1818"/>
        <item x="1148"/>
        <item x="889"/>
        <item x="1607"/>
        <item x="816"/>
        <item x="1340"/>
        <item x="1339"/>
        <item x="1365"/>
        <item x="1280"/>
        <item x="1282"/>
        <item x="1366"/>
        <item x="242"/>
        <item x="3150"/>
        <item x="1488"/>
        <item x="1924"/>
        <item x="968"/>
        <item x="191"/>
        <item x="2832"/>
        <item x="1121"/>
        <item x="200"/>
        <item x="1849"/>
        <item x="2412"/>
        <item x="2263"/>
        <item x="2062"/>
        <item x="2700"/>
        <item x="2835"/>
        <item x="1184"/>
        <item x="2229"/>
        <item x="2126"/>
        <item x="2036"/>
        <item x="2470"/>
        <item x="2599"/>
        <item x="2375"/>
        <item x="2455"/>
        <item x="1916"/>
        <item x="1995"/>
        <item x="2548"/>
        <item x="2752"/>
        <item x="2631"/>
        <item x="2143"/>
        <item x="2374"/>
        <item x="136"/>
        <item x="2528"/>
        <item x="1454"/>
        <item x="2212"/>
        <item x="2600"/>
        <item x="2272"/>
        <item x="2273"/>
        <item x="2142"/>
        <item x="2318"/>
        <item x="2469"/>
        <item x="1918"/>
        <item x="2529"/>
        <item x="2358"/>
        <item x="1147"/>
        <item x="864"/>
        <item x="1103"/>
        <item x="571"/>
        <item x="5"/>
        <item x="487"/>
        <item x="488"/>
        <item x="471"/>
        <item x="276"/>
        <item x="157"/>
        <item x="2332"/>
        <item x="1101"/>
        <item x="1772"/>
        <item x="1007"/>
        <item x="359"/>
        <item x="2553"/>
        <item x="2867"/>
        <item x="1364"/>
        <item x="789"/>
        <item x="625"/>
        <item x="790"/>
        <item x="984"/>
        <item x="832"/>
        <item x="630"/>
        <item x="1035"/>
        <item x="1678"/>
        <item x="1791"/>
        <item x="1911"/>
        <item x="903"/>
        <item x="1130"/>
        <item x="1066"/>
        <item x="1048"/>
        <item x="1175"/>
        <item x="983"/>
        <item x="879"/>
        <item x="883"/>
        <item x="123"/>
        <item x="108"/>
        <item x="1065"/>
        <item x="920"/>
        <item x="831"/>
        <item x="775"/>
        <item x="551"/>
        <item x="1098"/>
        <item x="1810"/>
        <item x="765"/>
        <item x="543"/>
        <item x="544"/>
        <item x="407"/>
        <item x="1363"/>
        <item x="1714"/>
        <item x="2196"/>
        <item x="1877"/>
        <item x="2380"/>
        <item x="661"/>
        <item x="1359"/>
        <item x="2081"/>
        <item x="2654"/>
        <item x="155"/>
        <item x="783"/>
        <item x="189"/>
        <item x="1225"/>
        <item x="110"/>
        <item x="782"/>
        <item x="1464"/>
        <item x="122"/>
        <item x="937"/>
        <item x="1259"/>
        <item x="574"/>
        <item x="353"/>
        <item x="485"/>
        <item x="484"/>
        <item x="454"/>
        <item x="770"/>
        <item x="584"/>
        <item x="600"/>
        <item x="599"/>
        <item x="1262"/>
        <item x="1209"/>
        <item x="1387"/>
        <item x="1386"/>
        <item x="1571"/>
        <item x="1570"/>
        <item x="1778"/>
        <item x="2331"/>
        <item x="1977"/>
        <item x="865"/>
        <item x="1348"/>
        <item x="2491"/>
        <item x="2563"/>
        <item x="2775"/>
        <item x="834"/>
        <item x="144"/>
        <item x="1073"/>
        <item x="1966"/>
        <item x="1991"/>
        <item x="1820"/>
        <item x="1631"/>
        <item x="2198"/>
        <item x="1561"/>
        <item x="2880"/>
        <item x="2450"/>
        <item x="917"/>
        <item x="1927"/>
        <item x="1224"/>
        <item x="2072"/>
        <item x="1928"/>
        <item x="1753"/>
        <item x="2207"/>
        <item x="1343"/>
        <item x="1785"/>
        <item x="1006"/>
        <item x="96"/>
        <item x="1049"/>
        <item x="1672"/>
        <item x="1238"/>
        <item x="1574"/>
        <item x="2381"/>
        <item x="324"/>
        <item x="384"/>
        <item x="1711"/>
        <item x="552"/>
        <item x="792"/>
        <item x="807"/>
        <item x="611"/>
        <item x="536"/>
        <item x="1092"/>
        <item x="556"/>
        <item x="1473"/>
        <item x="2436"/>
        <item x="3088"/>
        <item x="231"/>
        <item x="3056"/>
        <item x="2982"/>
        <item x="2192"/>
        <item x="2397"/>
        <item x="2929"/>
        <item x="3005"/>
        <item x="2627"/>
        <item x="2870"/>
        <item x="2998"/>
        <item x="2693"/>
        <item x="2325"/>
        <item x="2262"/>
        <item x="238"/>
        <item x="2824"/>
        <item x="3014"/>
        <item x="3015"/>
        <item x="3102"/>
        <item x="2035"/>
        <item x="2721"/>
        <item x="2185"/>
        <item x="2154"/>
        <item x="3128"/>
        <item x="1211"/>
        <item x="575"/>
        <item x="39"/>
        <item x="771"/>
        <item x="2416"/>
        <item x="3124"/>
        <item x="3145"/>
        <item x="2930"/>
        <item x="2623"/>
        <item x="2336"/>
        <item x="2613"/>
        <item x="3138"/>
        <item x="2473"/>
        <item x="2651"/>
        <item x="1776"/>
        <item x="1747"/>
        <item x="2314"/>
        <item x="1926"/>
        <item x="1814"/>
        <item x="1813"/>
        <item x="3002"/>
        <item x="2426"/>
        <item x="2879"/>
        <item x="2193"/>
        <item x="1723"/>
        <item x="98"/>
        <item x="2997"/>
        <item x="1483"/>
        <item x="1660"/>
        <item x="3023"/>
        <item x="3022"/>
        <item x="3001"/>
        <item x="2901"/>
        <item x="3042"/>
        <item x="2430"/>
        <item x="3115"/>
        <item x="3019"/>
        <item x="2980"/>
        <item x="3026"/>
        <item x="3069"/>
        <item x="2976"/>
        <item x="2903"/>
        <item x="2924"/>
        <item x="3072"/>
        <item x="2751"/>
        <item x="3085"/>
        <item x="2983"/>
        <item x="2819"/>
        <item x="3027"/>
        <item x="2931"/>
        <item x="3039"/>
        <item x="2984"/>
        <item x="2874"/>
        <item x="872"/>
        <item x="2750"/>
        <item x="2724"/>
        <item x="3043"/>
        <item x="2902"/>
        <item x="3070"/>
        <item x="2928"/>
        <item x="2187"/>
        <item x="2022"/>
        <item x="2826"/>
        <item x="2405"/>
        <item x="2404"/>
        <item x="2406"/>
        <item x="1981"/>
        <item x="3130"/>
        <item x="2353"/>
        <item x="2856"/>
        <item x="1173"/>
        <item x="1239"/>
        <item x="1656"/>
        <item x="2059"/>
        <item x="2005"/>
        <item x="1885"/>
        <item x="1533"/>
        <item x="927"/>
        <item x="1129"/>
        <item x="975"/>
        <item x="1154"/>
        <item x="1316"/>
        <item x="768"/>
        <item x="1558"/>
        <item x="925"/>
        <item x="2650"/>
        <item x="1681"/>
        <item x="1271"/>
        <item x="1143"/>
        <item x="1302"/>
        <item x="1773"/>
        <item x="1136"/>
        <item x="922"/>
        <item x="2121"/>
        <item x="2297"/>
        <item x="2074"/>
        <item x="1731"/>
        <item x="2452"/>
        <item x="2769"/>
        <item x="2842"/>
        <item x="2887"/>
        <item x="2453"/>
        <item x="1564"/>
        <item x="2539"/>
        <item x="2908"/>
        <item x="1541"/>
        <item x="2231"/>
        <item x="146"/>
        <item x="2216"/>
        <item x="1793"/>
        <item x="1882"/>
        <item x="217"/>
        <item x="2841"/>
        <item x="1831"/>
        <item x="2438"/>
        <item x="2092"/>
        <item x="140"/>
        <item x="2091"/>
        <item x="2090"/>
        <item x="1643"/>
        <item x="2096"/>
        <item x="2259"/>
        <item x="2407"/>
        <item x="2240"/>
        <item x="2274"/>
        <item x="2506"/>
        <item x="1957"/>
        <item x="2507"/>
        <item x="2111"/>
        <item x="2018"/>
        <item x="2095"/>
        <item x="1499"/>
        <item x="2489"/>
        <item x="2513"/>
        <item x="2684"/>
        <item x="2616"/>
        <item x="1195"/>
        <item x="76"/>
        <item x="644"/>
        <item x="330"/>
        <item x="665"/>
        <item x="433"/>
        <item x="387"/>
        <item x="386"/>
        <item x="385"/>
        <item x="549"/>
        <item x="464"/>
        <item x="658"/>
        <item x="520"/>
        <item x="590"/>
        <item x="1923"/>
        <item x="2845"/>
        <item x="2023"/>
        <item x="2001"/>
        <item x="3110"/>
        <item x="2720"/>
        <item x="3111"/>
        <item x="2267"/>
        <item x="1956"/>
        <item x="2606"/>
        <item x="1507"/>
        <item x="987"/>
        <item x="2107"/>
        <item x="2284"/>
        <item x="183"/>
        <item x="603"/>
        <item x="730"/>
        <item x="2961"/>
        <item x="2960"/>
        <item x="1244"/>
        <item x="1828"/>
        <item x="109"/>
        <item x="2275"/>
        <item x="2508"/>
        <item x="2451"/>
        <item x="2490"/>
        <item x="557"/>
        <item x="1613"/>
        <item x="1614"/>
        <item x="1868"/>
        <item x="1864"/>
        <item x="1718"/>
        <item x="1719"/>
        <item x="1116"/>
        <item x="1117"/>
        <item x="1115"/>
        <item x="1615"/>
        <item x="1612"/>
        <item x="2179"/>
        <item x="1389"/>
        <item x="3132"/>
        <item x="3020"/>
        <item x="222"/>
        <item x="2807"/>
        <item x="3010"/>
        <item x="3105"/>
        <item x="3082"/>
        <item x="2989"/>
        <item x="2776"/>
        <item x="2851"/>
        <item x="2921"/>
        <item x="3125"/>
        <item x="3141"/>
        <item x="3139"/>
        <item x="1"/>
        <item x="669"/>
        <item x="1794"/>
        <item x="1796"/>
        <item x="1797"/>
        <item x="1795"/>
        <item x="1764"/>
        <item x="2159"/>
        <item x="1847"/>
        <item x="2093"/>
        <item x="1528"/>
        <item x="1930"/>
        <item x="1456"/>
        <item x="1284"/>
        <item x="1204"/>
        <item x="1992"/>
        <item x="1370"/>
        <item x="1056"/>
        <item x="2357"/>
        <item x="845"/>
        <item x="319"/>
        <item x="2745"/>
        <item x="645"/>
        <item x="513"/>
        <item x="456"/>
        <item x="396"/>
        <item x="588"/>
        <item x="469"/>
        <item x="54"/>
        <item x="636"/>
        <item x="40"/>
        <item x="902"/>
        <item x="841"/>
        <item x="564"/>
        <item x="207"/>
        <item x="55"/>
        <item x="1326"/>
        <item x="2433"/>
        <item x="194"/>
        <item x="2146"/>
        <item x="2782"/>
        <item x="1940"/>
        <item x="2635"/>
        <item x="2796"/>
        <item x="2656"/>
        <item x="2554"/>
        <item x="2630"/>
        <item x="3071"/>
        <item x="2089"/>
        <item x="2594"/>
        <item x="2492"/>
        <item x="2500"/>
        <item x="2188"/>
        <item x="171"/>
        <item x="2208"/>
        <item x="2296"/>
        <item x="1646"/>
        <item x="2234"/>
        <item x="1760"/>
        <item x="2123"/>
        <item x="1963"/>
        <item x="2389"/>
        <item x="2787"/>
        <item x="1693"/>
        <item x="2608"/>
        <item x="2434"/>
        <item x="1467"/>
        <item x="2830"/>
        <item x="2000"/>
        <item x="2344"/>
        <item x="2134"/>
        <item x="1425"/>
        <item x="2777"/>
        <item x="0"/>
        <item x="1443"/>
        <item x="210"/>
        <item x="113"/>
        <item x="176"/>
        <item x="1713"/>
        <item x="2282"/>
        <item x="204"/>
        <item x="2550"/>
        <item x="2876"/>
        <item x="2015"/>
        <item x="3053"/>
        <item x="2658"/>
        <item x="2657"/>
        <item x="1844"/>
        <item x="2019"/>
        <item x="2871"/>
        <item x="2877"/>
        <item x="2873"/>
        <item x="1862"/>
        <item x="3012"/>
        <item x="3078"/>
        <item x="3013"/>
        <item x="2991"/>
        <item x="2993"/>
        <item x="1735"/>
        <item x="2556"/>
        <item x="2992"/>
        <item x="2994"/>
        <item x="2995"/>
        <item x="2735"/>
        <item x="2949"/>
        <item x="2618"/>
        <item x="2705"/>
        <item x="2760"/>
        <item x="2726"/>
        <item x="2948"/>
        <item x="2950"/>
        <item x="1414"/>
        <item x="1451"/>
        <item x="1922"/>
        <item x="1677"/>
        <item x="1807"/>
        <item x="1628"/>
        <item x="131"/>
        <item x="1624"/>
        <item x="1625"/>
        <item x="1770"/>
        <item x="1771"/>
        <item x="2045"/>
        <item x="223"/>
        <item x="1941"/>
        <item x="1826"/>
        <item x="1344"/>
        <item x="1345"/>
        <item x="1600"/>
        <item x="2538"/>
        <item x="2140"/>
        <item x="1503"/>
        <item x="2037"/>
        <item x="2041"/>
        <item x="1435"/>
        <item x="1436"/>
        <item x="2011"/>
        <item x="1816"/>
        <item x="1817"/>
        <item x="117"/>
        <item x="1676"/>
        <item x="1089"/>
        <item x="1351"/>
        <item x="941"/>
        <item x="942"/>
        <item x="989"/>
        <item x="1565"/>
        <item x="1036"/>
        <item x="818"/>
        <item x="985"/>
        <item x="1114"/>
        <item x="1033"/>
        <item x="994"/>
        <item x="995"/>
        <item x="806"/>
        <item x="737"/>
        <item x="642"/>
        <item x="855"/>
        <item x="852"/>
        <item x="912"/>
        <item x="596"/>
        <item x="725"/>
        <item x="63"/>
        <item x="343"/>
        <item x="634"/>
        <item x="349"/>
        <item x="83"/>
        <item x="480"/>
        <item x="1086"/>
        <item x="647"/>
        <item x="426"/>
        <item x="905"/>
        <item x="569"/>
        <item x="358"/>
        <item x="1252"/>
        <item x="312"/>
        <item x="363"/>
        <item x="309"/>
        <item x="838"/>
        <item x="747"/>
        <item x="868"/>
        <item x="851"/>
        <item x="668"/>
        <item x="839"/>
        <item x="33"/>
        <item x="821"/>
        <item x="794"/>
        <item x="913"/>
        <item x="2881"/>
        <item x="531"/>
        <item x="846"/>
        <item x="1181"/>
        <item x="589"/>
        <item x="1654"/>
        <item x="953"/>
        <item x="1890"/>
        <item x="848"/>
        <item x="170"/>
        <item x="2727"/>
        <item x="1292"/>
        <item x="225"/>
        <item x="2783"/>
        <item x="2326"/>
        <item x="1936"/>
        <item x="173"/>
        <item x="2141"/>
        <item x="935"/>
        <item x="1480"/>
        <item x="1854"/>
        <item x="2200"/>
        <item x="1799"/>
        <item x="2523"/>
        <item x="1552"/>
        <item x="824"/>
        <item x="2465"/>
        <item x="2365"/>
        <item x="2401"/>
        <item x="2864"/>
        <item x="2265"/>
        <item x="2276"/>
        <item x="566"/>
        <item x="44"/>
        <item x="1122"/>
        <item x="2511"/>
        <item x="2183"/>
        <item x="2744"/>
        <item x="2168"/>
        <item x="1830"/>
        <item x="2053"/>
        <item x="1986"/>
        <item x="1639"/>
        <item x="2383"/>
        <item x="2442"/>
        <item x="891"/>
        <item x="340"/>
        <item x="381"/>
        <item x="282"/>
        <item x="273"/>
        <item x="667"/>
        <item x="518"/>
        <item x="1445"/>
        <item x="1712"/>
        <item x="2145"/>
        <item x="2533"/>
        <item x="383"/>
        <item x="553"/>
        <item x="420"/>
        <item x="493"/>
        <item x="494"/>
        <item x="354"/>
        <item x="360"/>
        <item x="2423"/>
        <item x="694"/>
        <item x="382"/>
        <item x="499"/>
        <item x="361"/>
        <item x="1513"/>
        <item x="498"/>
        <item x="479"/>
        <item x="247"/>
        <item x="482"/>
        <item x="84"/>
        <item x="424"/>
        <item x="371"/>
        <item x="21"/>
        <item x="368"/>
        <item x="335"/>
        <item x="249"/>
        <item x="367"/>
        <item x="445"/>
        <item x="310"/>
        <item x="253"/>
        <item x="37"/>
        <item x="261"/>
        <item x="299"/>
        <item x="79"/>
        <item x="256"/>
        <item x="264"/>
        <item x="461"/>
        <item x="460"/>
        <item x="523"/>
        <item x="338"/>
        <item x="508"/>
        <item x="391"/>
        <item x="295"/>
        <item x="453"/>
        <item x="16"/>
        <item x="15"/>
        <item x="14"/>
        <item x="251"/>
        <item x="277"/>
        <item x="281"/>
        <item x="405"/>
        <item x="336"/>
        <item x="304"/>
        <item x="402"/>
        <item x="284"/>
        <item x="408"/>
        <item x="472"/>
        <item x="409"/>
        <item x="17"/>
        <item x="397"/>
        <item x="710"/>
        <item x="500"/>
        <item x="663"/>
        <item x="655"/>
        <item x="607"/>
        <item x="615"/>
        <item x="708"/>
        <item x="649"/>
        <item x="779"/>
        <item x="514"/>
        <item x="323"/>
        <item x="670"/>
        <item x="417"/>
        <item x="300"/>
        <item x="390"/>
        <item x="11"/>
        <item x="267"/>
        <item x="275"/>
        <item x="1759"/>
        <item x="951"/>
        <item x="1401"/>
        <item x="1407"/>
        <item x="1408"/>
        <item x="1398"/>
        <item x="1404"/>
        <item x="1406"/>
        <item x="1040"/>
        <item x="1495"/>
        <item x="1557"/>
        <item x="1493"/>
        <item x="1496"/>
        <item x="1492"/>
        <item x="1494"/>
        <item x="1400"/>
        <item x="1403"/>
        <item x="1405"/>
        <item x="1399"/>
        <item x="1402"/>
        <item x="893"/>
        <item x="914"/>
        <item x="1251"/>
        <item x="932"/>
        <item x="780"/>
        <item x="1223"/>
        <item x="653"/>
        <item x="1218"/>
        <item x="1222"/>
        <item x="601"/>
        <item x="654"/>
        <item x="1221"/>
        <item x="1220"/>
        <item x="1250"/>
        <item x="716"/>
        <item x="2330"/>
        <item x="2337"/>
        <item x="2120"/>
        <item x="2054"/>
        <item x="1346"/>
        <item x="1347"/>
        <item x="817"/>
        <item x="120"/>
        <item x="1241"/>
        <item x="877"/>
        <item x="1170"/>
        <item x="1169"/>
        <item x="103"/>
        <item x="107"/>
        <item x="1323"/>
        <item x="1003"/>
        <item x="2646"/>
        <item x="3007"/>
        <item x="1964"/>
        <item x="3036"/>
        <item x="3008"/>
        <item x="2753"/>
        <item x="2609"/>
        <item x="206"/>
        <item x="2766"/>
        <item x="2843"/>
        <item x="1070"/>
        <item x="3028"/>
        <item x="3025"/>
        <item x="2227"/>
        <item x="1985"/>
        <item x="1629"/>
        <item x="2476"/>
        <item x="218"/>
        <item x="2981"/>
        <item x="3003"/>
        <item x="1634"/>
        <item x="2443"/>
        <item x="2117"/>
        <item x="916"/>
        <item x="791"/>
        <item x="149"/>
        <item x="51"/>
        <item x="129"/>
        <item x="125"/>
        <item x="154"/>
        <item x="2498"/>
        <item x="1017"/>
        <item x="2311"/>
        <item x="2086"/>
        <item x="2612"/>
        <item x="2250"/>
        <item x="226"/>
        <item x="2312"/>
        <item x="1824"/>
        <item x="2313"/>
        <item x="31"/>
        <item x="1124"/>
        <item x="2497"/>
        <item x="228"/>
        <item x="1306"/>
        <item x="2526"/>
        <item x="2248"/>
        <item x="2545"/>
        <item x="2084"/>
        <item x="2083"/>
        <item x="2573"/>
        <item x="66"/>
        <item x="948"/>
        <item x="1999"/>
        <item x="1248"/>
        <item x="180"/>
        <item x="1196"/>
        <item x="1446"/>
        <item x="148"/>
        <item x="1054"/>
        <item x="1041"/>
        <item x="1001"/>
        <item x="34"/>
        <item x="95"/>
        <item x="1133"/>
        <item x="67"/>
        <item x="2653"/>
        <item x="1553"/>
        <item x="3047"/>
        <item x="3127"/>
        <item x="240"/>
        <item x="3100"/>
        <item x="241"/>
        <item x="38"/>
        <item x="1934"/>
        <item x="1272"/>
        <item x="182"/>
        <item x="2100"/>
        <item x="1166"/>
        <item x="1325"/>
        <item x="944"/>
        <item x="946"/>
        <item x="812"/>
        <item x="814"/>
        <item x="853"/>
        <item x="1283"/>
        <item x="1260"/>
        <item x="221"/>
        <item x="1597"/>
        <item x="2502"/>
        <item x="2371"/>
        <item x="1632"/>
        <item x="2202"/>
        <item x="1395"/>
        <item x="1987"/>
        <item x="1898"/>
        <item x="1756"/>
        <item x="1774"/>
        <item x="2355"/>
        <item x="1559"/>
        <item x="1560"/>
        <item x="1412"/>
        <item x="2116"/>
        <item x="1998"/>
        <item x="2373"/>
        <item x="736"/>
        <item x="842"/>
        <item x="1076"/>
        <item x="1808"/>
        <item x="2322"/>
        <item x="2133"/>
        <item x="1172"/>
        <item x="2319"/>
        <item x="2131"/>
        <item x="1972"/>
        <item x="2163"/>
        <item x="233"/>
        <item x="1618"/>
        <item x="2372"/>
        <item x="3041"/>
        <item x="2505"/>
        <item x="2999"/>
        <item x="1427"/>
        <item x="1442"/>
        <item x="2665"/>
        <item x="2413"/>
        <item x="179"/>
        <item x="2965"/>
        <item x="2728"/>
        <item x="3033"/>
        <item x="1802"/>
        <item x="1393"/>
        <item x="2855"/>
        <item x="1305"/>
        <item x="961"/>
        <item x="213"/>
        <item x="1740"/>
        <item x="2055"/>
        <item x="2722"/>
        <item x="1410"/>
        <item x="1545"/>
        <item x="111"/>
        <item x="2487"/>
        <item x="1018"/>
        <item x="2667"/>
        <item x="2127"/>
        <item x="1948"/>
        <item x="1191"/>
        <item x="1630"/>
        <item x="2026"/>
        <item x="1666"/>
        <item x="978"/>
        <item x="979"/>
        <item x="1085"/>
        <item x="1120"/>
        <item x="75"/>
        <item x="714"/>
        <item x="715"/>
        <item x="712"/>
        <item x="887"/>
        <item x="711"/>
        <item x="952"/>
        <item x="1069"/>
        <item x="18"/>
        <item x="713"/>
        <item x="2577"/>
        <item x="377"/>
        <item x="1579"/>
        <item x="924"/>
        <item x="403"/>
        <item x="400"/>
        <item x="1590"/>
        <item x="635"/>
        <item x="608"/>
        <item x="13"/>
        <item x="399"/>
        <item x="2345"/>
        <item x="1438"/>
        <item x="1524"/>
        <item x="1848"/>
        <item x="950"/>
        <item x="1439"/>
        <item x="2203"/>
        <item x="1823"/>
        <item x="3038"/>
        <item x="2122"/>
        <item x="1969"/>
        <item x="2440"/>
        <item x="1603"/>
        <item x="1605"/>
        <item x="1198"/>
        <item x="1536"/>
        <item x="1246"/>
        <item x="1604"/>
        <item x="3121"/>
        <item x="3147"/>
        <item x="3073"/>
        <item x="2891"/>
        <item x="2432"/>
        <item x="2427"/>
        <item x="2308"/>
        <item x="1374"/>
        <item x="2495"/>
        <item x="2098"/>
        <item x="2540"/>
        <item x="2953"/>
        <item x="2103"/>
        <item x="2030"/>
        <item x="2295"/>
        <item x="2962"/>
        <item x="2590"/>
        <item x="2409"/>
        <item x="1482"/>
        <item x="1951"/>
        <item x="2643"/>
        <item x="2598"/>
        <item x="1952"/>
        <item x="2175"/>
        <item x="2368"/>
        <item x="2328"/>
        <item x="2468"/>
        <item x="1484"/>
        <item x="2309"/>
        <item x="1485"/>
        <item x="2485"/>
        <item x="1331"/>
        <item x="2778"/>
        <item x="2115"/>
        <item x="2895"/>
        <item x="2892"/>
        <item x="2894"/>
        <item x="2503"/>
        <item x="2911"/>
        <item x="2900"/>
        <item x="2957"/>
        <item x="2714"/>
        <item x="2955"/>
        <item x="2213"/>
        <item x="1529"/>
        <item x="1145"/>
        <item x="2174"/>
        <item x="2306"/>
        <item x="2305"/>
        <item x="1949"/>
        <item x="1950"/>
        <item x="139"/>
        <item x="2219"/>
        <item x="425"/>
        <item x="1342"/>
        <item x="959"/>
        <item x="819"/>
        <item x="793"/>
        <item x="570"/>
        <item x="638"/>
        <item x="450"/>
        <item x="671"/>
        <item x="45"/>
        <item x="42"/>
        <item x="585"/>
        <item x="957"/>
        <item x="47"/>
        <item x="43"/>
        <item x="700"/>
        <item x="329"/>
        <item x="591"/>
        <item x="705"/>
        <item x="2149"/>
        <item x="1047"/>
        <item x="62"/>
        <item x="61"/>
        <item x="525"/>
        <item x="20"/>
        <item x="805"/>
        <item x="1591"/>
        <item x="237"/>
        <item x="3126"/>
        <item x="239"/>
        <item x="2605"/>
        <item x="2567"/>
        <item x="2786"/>
        <item x="1309"/>
        <item x="1097"/>
        <item x="1589"/>
        <item x="880"/>
        <item x="787"/>
        <item x="850"/>
        <item x="830"/>
        <item x="1851"/>
        <item x="1850"/>
        <item x="2664"/>
        <item x="1011"/>
        <item x="857"/>
        <item x="739"/>
        <item x="689"/>
        <item x="773"/>
        <item x="2708"/>
        <item x="2541"/>
        <item x="1139"/>
        <item x="2575"/>
        <item x="2348"/>
        <item x="2907"/>
        <item x="1328"/>
        <item x="1397"/>
        <item x="2673"/>
        <item x="1729"/>
        <item x="1727"/>
        <item x="1715"/>
        <item x="2046"/>
        <item x="134"/>
        <item x="1608"/>
        <item x="52"/>
        <item x="788"/>
        <item x="3149"/>
        <item x="3148"/>
        <item x="208"/>
        <item x="2711"/>
        <item x="2569"/>
        <item x="2544"/>
        <item x="2285"/>
        <item x="2410"/>
        <item x="2659"/>
        <item x="197"/>
        <item x="751"/>
        <item x="820"/>
        <item x="801"/>
        <item x="800"/>
        <item x="1866"/>
        <item x="1863"/>
        <item x="1616"/>
        <item x="1314"/>
        <item x="1420"/>
        <item x="1500"/>
        <item x="1022"/>
        <item x="1361"/>
        <item x="835"/>
        <item x="1050"/>
        <item x="1294"/>
        <item x="729"/>
        <item x="28"/>
        <item x="892"/>
        <item x="1285"/>
        <item x="1234"/>
        <item x="726"/>
        <item x="1015"/>
        <item x="896"/>
        <item x="964"/>
        <item x="1002"/>
        <item x="1486"/>
        <item x="124"/>
        <item x="78"/>
        <item x="506"/>
        <item x="1303"/>
        <item x="1235"/>
        <item x="1233"/>
        <item x="1043"/>
        <item x="772"/>
        <item x="875"/>
        <item x="65"/>
        <item x="1362"/>
        <item x="1287"/>
        <item x="1179"/>
        <item x="74"/>
        <item x="1183"/>
        <item x="1289"/>
        <item x="1491"/>
        <item x="1286"/>
        <item x="1329"/>
        <item x="1581"/>
        <item x="1955"/>
        <item x="1242"/>
        <item x="29"/>
        <item x="1742"/>
        <item x="1140"/>
        <item x="1146"/>
        <item x="740"/>
        <item x="904"/>
        <item x="1275"/>
        <item x="1038"/>
        <item x="112"/>
        <item x="1030"/>
        <item x="847"/>
        <item x="998"/>
        <item x="1064"/>
        <item x="1418"/>
        <item x="1825"/>
        <item x="561"/>
        <item x="2244"/>
        <item x="2644"/>
        <item x="2176"/>
        <item x="1620"/>
        <item x="2177"/>
        <item x="447"/>
        <item x="289"/>
        <item x="2299"/>
        <item x="2441"/>
        <item x="2172"/>
        <item x="2050"/>
        <item x="664"/>
        <item x="1027"/>
        <item x="2682"/>
        <item x="2510"/>
        <item x="2329"/>
        <item x="2402"/>
        <item x="1962"/>
        <item x="1730"/>
        <item x="1920"/>
        <item x="2475"/>
        <item x="1180"/>
        <item x="2403"/>
        <item x="2173"/>
        <item x="2414"/>
        <item x="2679"/>
        <item x="1869"/>
        <item x="1856"/>
        <item x="2799"/>
        <item x="2514"/>
        <item x="2352"/>
        <item x="205"/>
        <item x="1766"/>
        <item x="2069"/>
        <item x="2670"/>
        <item x="2593"/>
        <item x="99"/>
        <item x="767"/>
        <item x="1153"/>
        <item x="1058"/>
        <item x="785"/>
        <item x="1700"/>
        <item x="2033"/>
        <item x="2254"/>
        <item x="804"/>
        <item x="3114"/>
        <item x="3009"/>
        <item x="3118"/>
        <item x="3097"/>
        <item x="3146"/>
        <item x="1317"/>
        <item x="174"/>
        <item x="2245"/>
        <item x="1293"/>
        <item x="1610"/>
        <item x="1891"/>
        <item x="1946"/>
        <item x="1288"/>
        <item x="2205"/>
        <item x="2017"/>
        <item x="115"/>
        <item x="826"/>
        <item x="2460"/>
        <item x="2935"/>
        <item x="1765"/>
        <item x="2464"/>
        <item x="2521"/>
        <item x="2494"/>
        <item x="2493"/>
        <item x="2483"/>
        <item x="2271"/>
        <item x="2303"/>
        <item x="2270"/>
        <item x="2161"/>
        <item x="1014"/>
        <item x="1900"/>
        <item x="2466"/>
        <item x="128"/>
        <item x="1231"/>
        <item x="1013"/>
        <item x="1505"/>
        <item x="860"/>
        <item x="2279"/>
        <item x="2730"/>
        <item x="2617"/>
        <item x="1320"/>
        <item x="1743"/>
        <item x="2828"/>
        <item x="2986"/>
        <item x="2905"/>
        <item x="2906"/>
        <item x="1846"/>
        <item x="1349"/>
        <item x="2338"/>
        <item x="1525"/>
        <item x="1413"/>
        <item x="2016"/>
        <item x="2044"/>
        <item x="2038"/>
        <item x="1704"/>
        <item x="2258"/>
        <item x="1548"/>
        <item x="943"/>
        <item x="1509"/>
        <item x="803"/>
        <item x="224"/>
        <item x="2619"/>
        <item x="2323"/>
        <item x="1126"/>
        <item x="1461"/>
        <item x="1652"/>
        <item x="1959"/>
        <item x="1276"/>
        <item x="923"/>
        <item x="886"/>
        <item x="885"/>
        <item x="884"/>
        <item x="1176"/>
        <item x="1440"/>
        <item x="1301"/>
        <item x="679"/>
        <item x="686"/>
        <item x="684"/>
        <item x="675"/>
        <item x="678"/>
        <item x="677"/>
        <item x="688"/>
        <item x="683"/>
        <item x="685"/>
        <item x="682"/>
        <item x="681"/>
        <item x="676"/>
        <item x="680"/>
        <item x="687"/>
        <item x="2898"/>
        <item x="2899"/>
        <item x="3052"/>
        <item x="2938"/>
        <item x="2833"/>
        <item x="2364"/>
        <item x="2194"/>
        <item x="2649"/>
        <item x="2698"/>
        <item x="2834"/>
        <item x="1901"/>
        <item x="2547"/>
        <item x="1095"/>
        <item x="2936"/>
        <item x="46"/>
        <item x="572"/>
        <item x="786"/>
        <item x="100"/>
        <item x="142"/>
        <item x="1761"/>
        <item x="2632"/>
        <item x="1390"/>
        <item x="1392"/>
        <item x="1333"/>
        <item x="1212"/>
        <item x="1391"/>
        <item x="1448"/>
        <item x="1449"/>
        <item x="2674"/>
        <item x="2675"/>
        <item x="2676"/>
        <item x="2815"/>
        <item x="2771"/>
        <item x="2814"/>
        <item x="1876"/>
        <item x="1873"/>
        <item x="1337"/>
        <item x="1722"/>
        <item x="1874"/>
        <item x="1721"/>
        <item x="1720"/>
        <item x="1875"/>
        <item x="2021"/>
        <item x="2097"/>
        <item x="2571"/>
        <item x="2795"/>
        <item x="2221"/>
        <item x="2070"/>
        <item x="2350"/>
        <item x="1912"/>
        <item x="2570"/>
        <item x="2486"/>
        <item x="2602"/>
        <item x="2534"/>
        <item x="1832"/>
        <item x="59"/>
        <item x="548"/>
        <item x="2574"/>
        <item x="2008"/>
        <item x="2199"/>
        <item x="2817"/>
        <item x="2552"/>
        <item x="2377"/>
        <item x="2944"/>
        <item x="2034"/>
        <item x="1188"/>
        <item x="1687"/>
        <item x="1908"/>
        <item x="1839"/>
        <item x="2781"/>
        <item x="434"/>
        <item x="2385"/>
        <item x="1598"/>
        <item x="750"/>
        <item x="2009"/>
        <item x="2382"/>
        <item x="1840"/>
        <item x="1837"/>
        <item x="2384"/>
        <item x="2151"/>
        <item x="2147"/>
        <item x="2150"/>
        <item x="1686"/>
        <item x="2386"/>
        <item x="2148"/>
        <item x="2152"/>
        <item x="2392"/>
        <item x="260"/>
        <item x="101"/>
        <item x="60"/>
        <item x="1975"/>
        <item x="1534"/>
        <item x="2010"/>
        <item x="1031"/>
        <item x="2713"/>
        <item x="720"/>
        <item x="1247"/>
        <item x="1021"/>
        <item x="1542"/>
        <item x="2530"/>
        <item x="70"/>
        <item x="2291"/>
        <item x="2327"/>
        <item x="734"/>
        <item x="2387"/>
        <item x="2012"/>
        <item x="2268"/>
        <item x="1710"/>
        <item x="2668"/>
        <item x="1350"/>
        <item x="1734"/>
        <item x="2669"/>
        <item x="2217"/>
        <item x="1279"/>
        <item x="802"/>
        <item x="395"/>
        <item x="593"/>
        <item x="492"/>
        <item x="250"/>
        <item x="444"/>
        <item x="380"/>
        <item x="906"/>
        <item x="1281"/>
        <item x="1945"/>
        <item x="175"/>
        <item x="2966"/>
        <item x="209"/>
        <item x="2315"/>
        <item x="2759"/>
        <item x="2652"/>
        <item x="1094"/>
        <item x="2685"/>
        <item x="2160"/>
        <item x="2032"/>
        <item x="2774"/>
        <item x="2904"/>
        <item x="1540"/>
        <item x="1775"/>
        <item x="1296"/>
        <item x="167"/>
        <item x="1737"/>
        <item x="2913"/>
        <item x="168"/>
        <item x="2551"/>
        <item x="185"/>
        <item x="3029"/>
        <item x="3134"/>
        <item x="3122"/>
        <item x="2838"/>
        <item x="2952"/>
        <item x="3136"/>
        <item x="3045"/>
        <item x="3123"/>
        <item x="1889"/>
        <item x="2912"/>
        <item x="3083"/>
        <item x="3046"/>
        <item x="3109"/>
        <item x="3034"/>
        <item x="881"/>
        <item x="2379"/>
        <item x="3096"/>
        <item x="1835"/>
        <item x="1784"/>
        <item x="3032"/>
        <item x="1416"/>
        <item x="3011"/>
        <item x="2932"/>
        <item x="2896"/>
        <item x="2762"/>
        <item x="2761"/>
        <item x="235"/>
        <item x="2439"/>
        <item x="2522"/>
        <item x="2719"/>
        <item x="1935"/>
        <item x="3137"/>
        <item x="3092"/>
        <item x="3093"/>
        <item x="545"/>
        <item x="744"/>
        <item x="2076"/>
        <item x="2077"/>
        <item t="default"/>
      </items>
      <autoSortScope>
        <pivotArea dataOnly="0" outline="0" fieldPosition="0">
          <references count="1">
            <reference field="4294967294" count="1" selected="0">
              <x v="1"/>
            </reference>
          </references>
        </pivotArea>
      </autoSortScope>
    </pivotField>
    <pivotField numFmtId="164" showAll="0"/>
    <pivotField dataField="1" numFmtId="164" showAll="0"/>
    <pivotField showAll="0"/>
    <pivotField showAll="0"/>
    <pivotField numFmtId="164" showAll="0"/>
    <pivotField dataField="1" numFmtId="10"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4">
        <item sd="0" x="0"/>
        <item x="1"/>
        <item x="2"/>
        <item sd="0" x="3"/>
      </items>
    </pivotField>
  </pivotFields>
  <rowFields count="3">
    <field x="23"/>
    <field x="22"/>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2">
    <field x="14"/>
    <field x="-2"/>
  </colFields>
  <colItems count="18">
    <i>
      <x v="1256"/>
      <x/>
    </i>
    <i r="1" i="1">
      <x v="1"/>
    </i>
    <i r="1" i="2">
      <x v="2"/>
    </i>
    <i>
      <x v="2394"/>
      <x/>
    </i>
    <i r="1" i="1">
      <x v="1"/>
    </i>
    <i r="1" i="2">
      <x v="2"/>
    </i>
    <i>
      <x v="1663"/>
      <x/>
    </i>
    <i r="1" i="1">
      <x v="1"/>
    </i>
    <i r="1" i="2">
      <x v="2"/>
    </i>
    <i>
      <x v="1320"/>
      <x/>
    </i>
    <i r="1" i="1">
      <x v="1"/>
    </i>
    <i r="1" i="2">
      <x v="2"/>
    </i>
    <i>
      <x v="161"/>
      <x/>
    </i>
    <i r="1" i="1">
      <x v="1"/>
    </i>
    <i r="1" i="2">
      <x v="2"/>
    </i>
    <i t="grand">
      <x/>
    </i>
    <i t="grand" i="1">
      <x/>
    </i>
    <i t="grand" i="2">
      <x/>
    </i>
  </colItems>
  <pageFields count="1">
    <pageField fld="10" hier="-1"/>
  </pageFields>
  <dataFields count="3">
    <dataField name="Average of cogs" fld="16" subtotal="average" baseField="23" baseItem="1"/>
    <dataField name="Total sales" fld="8" baseField="23" baseItem="1"/>
    <dataField name="Average of GPM" fld="20" subtotal="average" baseField="23" baseItem="1" numFmtId="9"/>
  </dataFields>
  <formats count="316">
    <format dxfId="379">
      <pivotArea outline="0" collapsedLevelsAreSubtotals="1" fieldPosition="0"/>
    </format>
    <format dxfId="378">
      <pivotArea outline="0" fieldPosition="0">
        <references count="1">
          <reference field="4294967294" count="1">
            <x v="2"/>
          </reference>
        </references>
      </pivotArea>
    </format>
    <format dxfId="377">
      <pivotArea collapsedLevelsAreSubtotals="1" fieldPosition="0">
        <references count="3">
          <reference field="4294967294" count="1" selected="0">
            <x v="0"/>
          </reference>
          <reference field="14" count="1" selected="0">
            <x v="1256"/>
          </reference>
          <reference field="23" count="1">
            <x v="1"/>
          </reference>
        </references>
      </pivotArea>
    </format>
    <format dxfId="376">
      <pivotArea collapsedLevelsAreSubtotals="1" fieldPosition="0">
        <references count="4">
          <reference field="4294967294" count="1" selected="0">
            <x v="0"/>
          </reference>
          <reference field="14" count="1" selected="0">
            <x v="1256"/>
          </reference>
          <reference field="22" count="1">
            <x v="1"/>
          </reference>
          <reference field="23" count="1" selected="0">
            <x v="1"/>
          </reference>
        </references>
      </pivotArea>
    </format>
    <format dxfId="375">
      <pivotArea collapsedLevelsAreSubtotals="1" fieldPosition="0">
        <references count="4">
          <reference field="4294967294" count="1" selected="0">
            <x v="0"/>
          </reference>
          <reference field="14" count="1" selected="0">
            <x v="1256"/>
          </reference>
          <reference field="22" count="1">
            <x v="2"/>
          </reference>
          <reference field="23" count="1" selected="0">
            <x v="1"/>
          </reference>
        </references>
      </pivotArea>
    </format>
    <format dxfId="374">
      <pivotArea collapsedLevelsAreSubtotals="1" fieldPosition="0">
        <references count="4">
          <reference field="4294967294" count="1" selected="0">
            <x v="0"/>
          </reference>
          <reference field="14" count="1" selected="0">
            <x v="1256"/>
          </reference>
          <reference field="22" count="1">
            <x v="3"/>
          </reference>
          <reference field="23" count="1" selected="0">
            <x v="1"/>
          </reference>
        </references>
      </pivotArea>
    </format>
    <format dxfId="373">
      <pivotArea collapsedLevelsAreSubtotals="1" fieldPosition="0">
        <references count="4">
          <reference field="4294967294" count="1" selected="0">
            <x v="0"/>
          </reference>
          <reference field="14" count="1" selected="0">
            <x v="1256"/>
          </reference>
          <reference field="22" count="1">
            <x v="4"/>
          </reference>
          <reference field="23" count="1" selected="0">
            <x v="1"/>
          </reference>
        </references>
      </pivotArea>
    </format>
    <format dxfId="372">
      <pivotArea collapsedLevelsAreSubtotals="1" fieldPosition="0">
        <references count="4">
          <reference field="4294967294" count="1" selected="0">
            <x v="0"/>
          </reference>
          <reference field="14" count="1" selected="0">
            <x v="1256"/>
          </reference>
          <reference field="22" count="1">
            <x v="5"/>
          </reference>
          <reference field="23" count="1" selected="0">
            <x v="1"/>
          </reference>
        </references>
      </pivotArea>
    </format>
    <format dxfId="371">
      <pivotArea collapsedLevelsAreSubtotals="1" fieldPosition="0">
        <references count="4">
          <reference field="4294967294" count="1" selected="0">
            <x v="0"/>
          </reference>
          <reference field="14" count="1" selected="0">
            <x v="1256"/>
          </reference>
          <reference field="22" count="1">
            <x v="6"/>
          </reference>
          <reference field="23" count="1" selected="0">
            <x v="1"/>
          </reference>
        </references>
      </pivotArea>
    </format>
    <format dxfId="370">
      <pivotArea collapsedLevelsAreSubtotals="1" fieldPosition="0">
        <references count="4">
          <reference field="4294967294" count="1" selected="0">
            <x v="0"/>
          </reference>
          <reference field="14" count="1" selected="0">
            <x v="1256"/>
          </reference>
          <reference field="22" count="1">
            <x v="7"/>
          </reference>
          <reference field="23" count="1" selected="0">
            <x v="1"/>
          </reference>
        </references>
      </pivotArea>
    </format>
    <format dxfId="369">
      <pivotArea collapsedLevelsAreSubtotals="1" fieldPosition="0">
        <references count="4">
          <reference field="4294967294" count="1" selected="0">
            <x v="0"/>
          </reference>
          <reference field="14" count="1" selected="0">
            <x v="1256"/>
          </reference>
          <reference field="22" count="1">
            <x v="8"/>
          </reference>
          <reference field="23" count="1" selected="0">
            <x v="1"/>
          </reference>
        </references>
      </pivotArea>
    </format>
    <format dxfId="368">
      <pivotArea collapsedLevelsAreSubtotals="1" fieldPosition="0">
        <references count="4">
          <reference field="4294967294" count="1" selected="0">
            <x v="0"/>
          </reference>
          <reference field="14" count="1" selected="0">
            <x v="1256"/>
          </reference>
          <reference field="22" count="1">
            <x v="9"/>
          </reference>
          <reference field="23" count="1" selected="0">
            <x v="1"/>
          </reference>
        </references>
      </pivotArea>
    </format>
    <format dxfId="367">
      <pivotArea collapsedLevelsAreSubtotals="1" fieldPosition="0">
        <references count="4">
          <reference field="4294967294" count="1" selected="0">
            <x v="0"/>
          </reference>
          <reference field="14" count="1" selected="0">
            <x v="1256"/>
          </reference>
          <reference field="22" count="1">
            <x v="10"/>
          </reference>
          <reference field="23" count="1" selected="0">
            <x v="1"/>
          </reference>
        </references>
      </pivotArea>
    </format>
    <format dxfId="366">
      <pivotArea collapsedLevelsAreSubtotals="1" fieldPosition="0">
        <references count="4">
          <reference field="4294967294" count="1" selected="0">
            <x v="0"/>
          </reference>
          <reference field="14" count="1" selected="0">
            <x v="1256"/>
          </reference>
          <reference field="22" count="1">
            <x v="11"/>
          </reference>
          <reference field="23" count="1" selected="0">
            <x v="1"/>
          </reference>
        </references>
      </pivotArea>
    </format>
    <format dxfId="365">
      <pivotArea collapsedLevelsAreSubtotals="1" fieldPosition="0">
        <references count="4">
          <reference field="4294967294" count="1" selected="0">
            <x v="0"/>
          </reference>
          <reference field="14" count="1" selected="0">
            <x v="1256"/>
          </reference>
          <reference field="22" count="1">
            <x v="12"/>
          </reference>
          <reference field="23" count="1" selected="0">
            <x v="1"/>
          </reference>
        </references>
      </pivotArea>
    </format>
    <format dxfId="364">
      <pivotArea collapsedLevelsAreSubtotals="1" fieldPosition="0">
        <references count="3">
          <reference field="4294967294" count="1" selected="0">
            <x v="0"/>
          </reference>
          <reference field="14" count="1" selected="0">
            <x v="1256"/>
          </reference>
          <reference field="23" count="1">
            <x v="2"/>
          </reference>
        </references>
      </pivotArea>
    </format>
    <format dxfId="363">
      <pivotArea collapsedLevelsAreSubtotals="1" fieldPosition="0">
        <references count="4">
          <reference field="4294967294" count="1" selected="0">
            <x v="0"/>
          </reference>
          <reference field="14" count="1" selected="0">
            <x v="1256"/>
          </reference>
          <reference field="22" count="1">
            <x v="1"/>
          </reference>
          <reference field="23" count="1" selected="0">
            <x v="2"/>
          </reference>
        </references>
      </pivotArea>
    </format>
    <format dxfId="362">
      <pivotArea collapsedLevelsAreSubtotals="1" fieldPosition="0">
        <references count="4">
          <reference field="4294967294" count="1" selected="0">
            <x v="0"/>
          </reference>
          <reference field="14" count="1" selected="0">
            <x v="1256"/>
          </reference>
          <reference field="22" count="1">
            <x v="2"/>
          </reference>
          <reference field="23" count="1" selected="0">
            <x v="2"/>
          </reference>
        </references>
      </pivotArea>
    </format>
    <format dxfId="361">
      <pivotArea collapsedLevelsAreSubtotals="1" fieldPosition="0">
        <references count="4">
          <reference field="4294967294" count="1" selected="0">
            <x v="0"/>
          </reference>
          <reference field="14" count="1" selected="0">
            <x v="1256"/>
          </reference>
          <reference field="22" count="1">
            <x v="3"/>
          </reference>
          <reference field="23" count="1" selected="0">
            <x v="2"/>
          </reference>
        </references>
      </pivotArea>
    </format>
    <format dxfId="360">
      <pivotArea collapsedLevelsAreSubtotals="1" fieldPosition="0">
        <references count="4">
          <reference field="4294967294" count="1" selected="0">
            <x v="0"/>
          </reference>
          <reference field="14" count="1" selected="0">
            <x v="1256"/>
          </reference>
          <reference field="22" count="1">
            <x v="4"/>
          </reference>
          <reference field="23" count="1" selected="0">
            <x v="2"/>
          </reference>
        </references>
      </pivotArea>
    </format>
    <format dxfId="359">
      <pivotArea collapsedLevelsAreSubtotals="1" fieldPosition="0">
        <references count="4">
          <reference field="4294967294" count="1" selected="0">
            <x v="0"/>
          </reference>
          <reference field="14" count="1" selected="0">
            <x v="1256"/>
          </reference>
          <reference field="22" count="1">
            <x v="5"/>
          </reference>
          <reference field="23" count="1" selected="0">
            <x v="2"/>
          </reference>
        </references>
      </pivotArea>
    </format>
    <format dxfId="358">
      <pivotArea collapsedLevelsAreSubtotals="1" fieldPosition="0">
        <references count="4">
          <reference field="4294967294" count="1" selected="0">
            <x v="0"/>
          </reference>
          <reference field="14" count="1" selected="0">
            <x v="1256"/>
          </reference>
          <reference field="22" count="1">
            <x v="6"/>
          </reference>
          <reference field="23" count="1" selected="0">
            <x v="2"/>
          </reference>
        </references>
      </pivotArea>
    </format>
    <format dxfId="357">
      <pivotArea collapsedLevelsAreSubtotals="1" fieldPosition="0">
        <references count="4">
          <reference field="4294967294" count="1" selected="0">
            <x v="0"/>
          </reference>
          <reference field="14" count="1" selected="0">
            <x v="1256"/>
          </reference>
          <reference field="22" count="1">
            <x v="7"/>
          </reference>
          <reference field="23" count="1" selected="0">
            <x v="2"/>
          </reference>
        </references>
      </pivotArea>
    </format>
    <format dxfId="356">
      <pivotArea collapsedLevelsAreSubtotals="1" fieldPosition="0">
        <references count="4">
          <reference field="4294967294" count="1" selected="0">
            <x v="0"/>
          </reference>
          <reference field="14" count="1" selected="0">
            <x v="1256"/>
          </reference>
          <reference field="22" count="1">
            <x v="8"/>
          </reference>
          <reference field="23" count="1" selected="0">
            <x v="2"/>
          </reference>
        </references>
      </pivotArea>
    </format>
    <format dxfId="355">
      <pivotArea collapsedLevelsAreSubtotals="1" fieldPosition="0">
        <references count="4">
          <reference field="4294967294" count="1" selected="0">
            <x v="0"/>
          </reference>
          <reference field="14" count="1" selected="0">
            <x v="1256"/>
          </reference>
          <reference field="22" count="1">
            <x v="9"/>
          </reference>
          <reference field="23" count="1" selected="0">
            <x v="2"/>
          </reference>
        </references>
      </pivotArea>
    </format>
    <format dxfId="354">
      <pivotArea collapsedLevelsAreSubtotals="1" fieldPosition="0">
        <references count="4">
          <reference field="4294967294" count="1" selected="0">
            <x v="0"/>
          </reference>
          <reference field="14" count="1" selected="0">
            <x v="1256"/>
          </reference>
          <reference field="22" count="1">
            <x v="10"/>
          </reference>
          <reference field="23" count="1" selected="0">
            <x v="2"/>
          </reference>
        </references>
      </pivotArea>
    </format>
    <format dxfId="353">
      <pivotArea collapsedLevelsAreSubtotals="1" fieldPosition="0">
        <references count="4">
          <reference field="4294967294" count="1" selected="0">
            <x v="0"/>
          </reference>
          <reference field="14" count="1" selected="0">
            <x v="1256"/>
          </reference>
          <reference field="22" count="1">
            <x v="11"/>
          </reference>
          <reference field="23" count="1" selected="0">
            <x v="2"/>
          </reference>
        </references>
      </pivotArea>
    </format>
    <format dxfId="352">
      <pivotArea collapsedLevelsAreSubtotals="1" fieldPosition="0">
        <references count="4">
          <reference field="4294967294" count="1" selected="0">
            <x v="0"/>
          </reference>
          <reference field="14" count="1" selected="0">
            <x v="1256"/>
          </reference>
          <reference field="22" count="1">
            <x v="12"/>
          </reference>
          <reference field="23" count="1" selected="0">
            <x v="2"/>
          </reference>
        </references>
      </pivotArea>
    </format>
    <format dxfId="351">
      <pivotArea collapsedLevelsAreSubtotals="1" fieldPosition="0">
        <references count="3">
          <reference field="4294967294" count="1" selected="0">
            <x v="0"/>
          </reference>
          <reference field="14" count="1" selected="0">
            <x v="2394"/>
          </reference>
          <reference field="23" count="1">
            <x v="1"/>
          </reference>
        </references>
      </pivotArea>
    </format>
    <format dxfId="350">
      <pivotArea collapsedLevelsAreSubtotals="1" fieldPosition="0">
        <references count="4">
          <reference field="4294967294" count="1" selected="0">
            <x v="0"/>
          </reference>
          <reference field="14" count="1" selected="0">
            <x v="2394"/>
          </reference>
          <reference field="22" count="1">
            <x v="1"/>
          </reference>
          <reference field="23" count="1" selected="0">
            <x v="1"/>
          </reference>
        </references>
      </pivotArea>
    </format>
    <format dxfId="349">
      <pivotArea collapsedLevelsAreSubtotals="1" fieldPosition="0">
        <references count="4">
          <reference field="4294967294" count="1" selected="0">
            <x v="0"/>
          </reference>
          <reference field="14" count="1" selected="0">
            <x v="2394"/>
          </reference>
          <reference field="22" count="1">
            <x v="2"/>
          </reference>
          <reference field="23" count="1" selected="0">
            <x v="1"/>
          </reference>
        </references>
      </pivotArea>
    </format>
    <format dxfId="348">
      <pivotArea collapsedLevelsAreSubtotals="1" fieldPosition="0">
        <references count="4">
          <reference field="4294967294" count="1" selected="0">
            <x v="0"/>
          </reference>
          <reference field="14" count="1" selected="0">
            <x v="2394"/>
          </reference>
          <reference field="22" count="1">
            <x v="3"/>
          </reference>
          <reference field="23" count="1" selected="0">
            <x v="1"/>
          </reference>
        </references>
      </pivotArea>
    </format>
    <format dxfId="347">
      <pivotArea collapsedLevelsAreSubtotals="1" fieldPosition="0">
        <references count="4">
          <reference field="4294967294" count="1" selected="0">
            <x v="0"/>
          </reference>
          <reference field="14" count="1" selected="0">
            <x v="2394"/>
          </reference>
          <reference field="22" count="1">
            <x v="4"/>
          </reference>
          <reference field="23" count="1" selected="0">
            <x v="1"/>
          </reference>
        </references>
      </pivotArea>
    </format>
    <format dxfId="346">
      <pivotArea collapsedLevelsAreSubtotals="1" fieldPosition="0">
        <references count="4">
          <reference field="4294967294" count="1" selected="0">
            <x v="0"/>
          </reference>
          <reference field="14" count="1" selected="0">
            <x v="2394"/>
          </reference>
          <reference field="22" count="1">
            <x v="5"/>
          </reference>
          <reference field="23" count="1" selected="0">
            <x v="1"/>
          </reference>
        </references>
      </pivotArea>
    </format>
    <format dxfId="345">
      <pivotArea collapsedLevelsAreSubtotals="1" fieldPosition="0">
        <references count="4">
          <reference field="4294967294" count="1" selected="0">
            <x v="0"/>
          </reference>
          <reference field="14" count="1" selected="0">
            <x v="2394"/>
          </reference>
          <reference field="22" count="1">
            <x v="6"/>
          </reference>
          <reference field="23" count="1" selected="0">
            <x v="1"/>
          </reference>
        </references>
      </pivotArea>
    </format>
    <format dxfId="344">
      <pivotArea collapsedLevelsAreSubtotals="1" fieldPosition="0">
        <references count="4">
          <reference field="4294967294" count="1" selected="0">
            <x v="0"/>
          </reference>
          <reference field="14" count="1" selected="0">
            <x v="2394"/>
          </reference>
          <reference field="22" count="1">
            <x v="7"/>
          </reference>
          <reference field="23" count="1" selected="0">
            <x v="1"/>
          </reference>
        </references>
      </pivotArea>
    </format>
    <format dxfId="343">
      <pivotArea collapsedLevelsAreSubtotals="1" fieldPosition="0">
        <references count="4">
          <reference field="4294967294" count="1" selected="0">
            <x v="0"/>
          </reference>
          <reference field="14" count="1" selected="0">
            <x v="2394"/>
          </reference>
          <reference field="22" count="1">
            <x v="8"/>
          </reference>
          <reference field="23" count="1" selected="0">
            <x v="1"/>
          </reference>
        </references>
      </pivotArea>
    </format>
    <format dxfId="342">
      <pivotArea collapsedLevelsAreSubtotals="1" fieldPosition="0">
        <references count="4">
          <reference field="4294967294" count="1" selected="0">
            <x v="0"/>
          </reference>
          <reference field="14" count="1" selected="0">
            <x v="2394"/>
          </reference>
          <reference field="22" count="1">
            <x v="9"/>
          </reference>
          <reference field="23" count="1" selected="0">
            <x v="1"/>
          </reference>
        </references>
      </pivotArea>
    </format>
    <format dxfId="341">
      <pivotArea collapsedLevelsAreSubtotals="1" fieldPosition="0">
        <references count="4">
          <reference field="4294967294" count="1" selected="0">
            <x v="0"/>
          </reference>
          <reference field="14" count="1" selected="0">
            <x v="2394"/>
          </reference>
          <reference field="22" count="1">
            <x v="10"/>
          </reference>
          <reference field="23" count="1" selected="0">
            <x v="1"/>
          </reference>
        </references>
      </pivotArea>
    </format>
    <format dxfId="340">
      <pivotArea collapsedLevelsAreSubtotals="1" fieldPosition="0">
        <references count="4">
          <reference field="4294967294" count="1" selected="0">
            <x v="0"/>
          </reference>
          <reference field="14" count="1" selected="0">
            <x v="2394"/>
          </reference>
          <reference field="22" count="1">
            <x v="11"/>
          </reference>
          <reference field="23" count="1" selected="0">
            <x v="1"/>
          </reference>
        </references>
      </pivotArea>
    </format>
    <format dxfId="339">
      <pivotArea collapsedLevelsAreSubtotals="1" fieldPosition="0">
        <references count="4">
          <reference field="4294967294" count="1" selected="0">
            <x v="0"/>
          </reference>
          <reference field="14" count="1" selected="0">
            <x v="2394"/>
          </reference>
          <reference field="22" count="1">
            <x v="12"/>
          </reference>
          <reference field="23" count="1" selected="0">
            <x v="1"/>
          </reference>
        </references>
      </pivotArea>
    </format>
    <format dxfId="338">
      <pivotArea collapsedLevelsAreSubtotals="1" fieldPosition="0">
        <references count="3">
          <reference field="4294967294" count="1" selected="0">
            <x v="0"/>
          </reference>
          <reference field="14" count="1" selected="0">
            <x v="2394"/>
          </reference>
          <reference field="23" count="1">
            <x v="2"/>
          </reference>
        </references>
      </pivotArea>
    </format>
    <format dxfId="337">
      <pivotArea collapsedLevelsAreSubtotals="1" fieldPosition="0">
        <references count="4">
          <reference field="4294967294" count="1" selected="0">
            <x v="0"/>
          </reference>
          <reference field="14" count="1" selected="0">
            <x v="2394"/>
          </reference>
          <reference field="22" count="1">
            <x v="1"/>
          </reference>
          <reference field="23" count="1" selected="0">
            <x v="2"/>
          </reference>
        </references>
      </pivotArea>
    </format>
    <format dxfId="336">
      <pivotArea collapsedLevelsAreSubtotals="1" fieldPosition="0">
        <references count="4">
          <reference field="4294967294" count="1" selected="0">
            <x v="0"/>
          </reference>
          <reference field="14" count="1" selected="0">
            <x v="2394"/>
          </reference>
          <reference field="22" count="1">
            <x v="2"/>
          </reference>
          <reference field="23" count="1" selected="0">
            <x v="2"/>
          </reference>
        </references>
      </pivotArea>
    </format>
    <format dxfId="335">
      <pivotArea collapsedLevelsAreSubtotals="1" fieldPosition="0">
        <references count="4">
          <reference field="4294967294" count="1" selected="0">
            <x v="0"/>
          </reference>
          <reference field="14" count="1" selected="0">
            <x v="2394"/>
          </reference>
          <reference field="22" count="1">
            <x v="3"/>
          </reference>
          <reference field="23" count="1" selected="0">
            <x v="2"/>
          </reference>
        </references>
      </pivotArea>
    </format>
    <format dxfId="334">
      <pivotArea collapsedLevelsAreSubtotals="1" fieldPosition="0">
        <references count="4">
          <reference field="4294967294" count="1" selected="0">
            <x v="0"/>
          </reference>
          <reference field="14" count="1" selected="0">
            <x v="2394"/>
          </reference>
          <reference field="22" count="1">
            <x v="4"/>
          </reference>
          <reference field="23" count="1" selected="0">
            <x v="2"/>
          </reference>
        </references>
      </pivotArea>
    </format>
    <format dxfId="333">
      <pivotArea collapsedLevelsAreSubtotals="1" fieldPosition="0">
        <references count="4">
          <reference field="4294967294" count="1" selected="0">
            <x v="0"/>
          </reference>
          <reference field="14" count="1" selected="0">
            <x v="2394"/>
          </reference>
          <reference field="22" count="1">
            <x v="5"/>
          </reference>
          <reference field="23" count="1" selected="0">
            <x v="2"/>
          </reference>
        </references>
      </pivotArea>
    </format>
    <format dxfId="332">
      <pivotArea collapsedLevelsAreSubtotals="1" fieldPosition="0">
        <references count="4">
          <reference field="4294967294" count="1" selected="0">
            <x v="0"/>
          </reference>
          <reference field="14" count="1" selected="0">
            <x v="2394"/>
          </reference>
          <reference field="22" count="1">
            <x v="6"/>
          </reference>
          <reference field="23" count="1" selected="0">
            <x v="2"/>
          </reference>
        </references>
      </pivotArea>
    </format>
    <format dxfId="331">
      <pivotArea collapsedLevelsAreSubtotals="1" fieldPosition="0">
        <references count="4">
          <reference field="4294967294" count="1" selected="0">
            <x v="0"/>
          </reference>
          <reference field="14" count="1" selected="0">
            <x v="2394"/>
          </reference>
          <reference field="22" count="1">
            <x v="7"/>
          </reference>
          <reference field="23" count="1" selected="0">
            <x v="2"/>
          </reference>
        </references>
      </pivotArea>
    </format>
    <format dxfId="330">
      <pivotArea collapsedLevelsAreSubtotals="1" fieldPosition="0">
        <references count="4">
          <reference field="4294967294" count="1" selected="0">
            <x v="0"/>
          </reference>
          <reference field="14" count="1" selected="0">
            <x v="2394"/>
          </reference>
          <reference field="22" count="1">
            <x v="8"/>
          </reference>
          <reference field="23" count="1" selected="0">
            <x v="2"/>
          </reference>
        </references>
      </pivotArea>
    </format>
    <format dxfId="329">
      <pivotArea collapsedLevelsAreSubtotals="1" fieldPosition="0">
        <references count="4">
          <reference field="4294967294" count="1" selected="0">
            <x v="0"/>
          </reference>
          <reference field="14" count="1" selected="0">
            <x v="2394"/>
          </reference>
          <reference field="22" count="1">
            <x v="9"/>
          </reference>
          <reference field="23" count="1" selected="0">
            <x v="2"/>
          </reference>
        </references>
      </pivotArea>
    </format>
    <format dxfId="328">
      <pivotArea collapsedLevelsAreSubtotals="1" fieldPosition="0">
        <references count="4">
          <reference field="4294967294" count="1" selected="0">
            <x v="0"/>
          </reference>
          <reference field="14" count="1" selected="0">
            <x v="2394"/>
          </reference>
          <reference field="22" count="1">
            <x v="10"/>
          </reference>
          <reference field="23" count="1" selected="0">
            <x v="2"/>
          </reference>
        </references>
      </pivotArea>
    </format>
    <format dxfId="327">
      <pivotArea collapsedLevelsAreSubtotals="1" fieldPosition="0">
        <references count="4">
          <reference field="4294967294" count="1" selected="0">
            <x v="0"/>
          </reference>
          <reference field="14" count="1" selected="0">
            <x v="2394"/>
          </reference>
          <reference field="22" count="1">
            <x v="11"/>
          </reference>
          <reference field="23" count="1" selected="0">
            <x v="2"/>
          </reference>
        </references>
      </pivotArea>
    </format>
    <format dxfId="326">
      <pivotArea collapsedLevelsAreSubtotals="1" fieldPosition="0">
        <references count="4">
          <reference field="4294967294" count="1" selected="0">
            <x v="0"/>
          </reference>
          <reference field="14" count="1" selected="0">
            <x v="2394"/>
          </reference>
          <reference field="22" count="1">
            <x v="12"/>
          </reference>
          <reference field="23" count="1" selected="0">
            <x v="2"/>
          </reference>
        </references>
      </pivotArea>
    </format>
    <format dxfId="325">
      <pivotArea collapsedLevelsAreSubtotals="1" fieldPosition="0">
        <references count="3">
          <reference field="4294967294" count="1" selected="0">
            <x v="0"/>
          </reference>
          <reference field="14" count="1" selected="0">
            <x v="1663"/>
          </reference>
          <reference field="23" count="1">
            <x v="1"/>
          </reference>
        </references>
      </pivotArea>
    </format>
    <format dxfId="324">
      <pivotArea collapsedLevelsAreSubtotals="1" fieldPosition="0">
        <references count="4">
          <reference field="4294967294" count="1" selected="0">
            <x v="0"/>
          </reference>
          <reference field="14" count="1" selected="0">
            <x v="1663"/>
          </reference>
          <reference field="22" count="1">
            <x v="1"/>
          </reference>
          <reference field="23" count="1" selected="0">
            <x v="1"/>
          </reference>
        </references>
      </pivotArea>
    </format>
    <format dxfId="323">
      <pivotArea collapsedLevelsAreSubtotals="1" fieldPosition="0">
        <references count="4">
          <reference field="4294967294" count="1" selected="0">
            <x v="0"/>
          </reference>
          <reference field="14" count="1" selected="0">
            <x v="1663"/>
          </reference>
          <reference field="22" count="1">
            <x v="2"/>
          </reference>
          <reference field="23" count="1" selected="0">
            <x v="1"/>
          </reference>
        </references>
      </pivotArea>
    </format>
    <format dxfId="322">
      <pivotArea collapsedLevelsAreSubtotals="1" fieldPosition="0">
        <references count="4">
          <reference field="4294967294" count="1" selected="0">
            <x v="0"/>
          </reference>
          <reference field="14" count="1" selected="0">
            <x v="1663"/>
          </reference>
          <reference field="22" count="1">
            <x v="3"/>
          </reference>
          <reference field="23" count="1" selected="0">
            <x v="1"/>
          </reference>
        </references>
      </pivotArea>
    </format>
    <format dxfId="321">
      <pivotArea collapsedLevelsAreSubtotals="1" fieldPosition="0">
        <references count="4">
          <reference field="4294967294" count="1" selected="0">
            <x v="0"/>
          </reference>
          <reference field="14" count="1" selected="0">
            <x v="1663"/>
          </reference>
          <reference field="22" count="1">
            <x v="4"/>
          </reference>
          <reference field="23" count="1" selected="0">
            <x v="1"/>
          </reference>
        </references>
      </pivotArea>
    </format>
    <format dxfId="320">
      <pivotArea collapsedLevelsAreSubtotals="1" fieldPosition="0">
        <references count="4">
          <reference field="4294967294" count="1" selected="0">
            <x v="0"/>
          </reference>
          <reference field="14" count="1" selected="0">
            <x v="1663"/>
          </reference>
          <reference field="22" count="1">
            <x v="5"/>
          </reference>
          <reference field="23" count="1" selected="0">
            <x v="1"/>
          </reference>
        </references>
      </pivotArea>
    </format>
    <format dxfId="319">
      <pivotArea collapsedLevelsAreSubtotals="1" fieldPosition="0">
        <references count="4">
          <reference field="4294967294" count="1" selected="0">
            <x v="0"/>
          </reference>
          <reference field="14" count="1" selected="0">
            <x v="1663"/>
          </reference>
          <reference field="22" count="1">
            <x v="6"/>
          </reference>
          <reference field="23" count="1" selected="0">
            <x v="1"/>
          </reference>
        </references>
      </pivotArea>
    </format>
    <format dxfId="318">
      <pivotArea collapsedLevelsAreSubtotals="1" fieldPosition="0">
        <references count="4">
          <reference field="4294967294" count="1" selected="0">
            <x v="0"/>
          </reference>
          <reference field="14" count="1" selected="0">
            <x v="1663"/>
          </reference>
          <reference field="22" count="1">
            <x v="7"/>
          </reference>
          <reference field="23" count="1" selected="0">
            <x v="1"/>
          </reference>
        </references>
      </pivotArea>
    </format>
    <format dxfId="317">
      <pivotArea collapsedLevelsAreSubtotals="1" fieldPosition="0">
        <references count="4">
          <reference field="4294967294" count="1" selected="0">
            <x v="0"/>
          </reference>
          <reference field="14" count="1" selected="0">
            <x v="1663"/>
          </reference>
          <reference field="22" count="1">
            <x v="8"/>
          </reference>
          <reference field="23" count="1" selected="0">
            <x v="1"/>
          </reference>
        </references>
      </pivotArea>
    </format>
    <format dxfId="316">
      <pivotArea collapsedLevelsAreSubtotals="1" fieldPosition="0">
        <references count="4">
          <reference field="4294967294" count="1" selected="0">
            <x v="0"/>
          </reference>
          <reference field="14" count="1" selected="0">
            <x v="1663"/>
          </reference>
          <reference field="22" count="1">
            <x v="9"/>
          </reference>
          <reference field="23" count="1" selected="0">
            <x v="1"/>
          </reference>
        </references>
      </pivotArea>
    </format>
    <format dxfId="315">
      <pivotArea collapsedLevelsAreSubtotals="1" fieldPosition="0">
        <references count="4">
          <reference field="4294967294" count="1" selected="0">
            <x v="0"/>
          </reference>
          <reference field="14" count="1" selected="0">
            <x v="1663"/>
          </reference>
          <reference field="22" count="1">
            <x v="10"/>
          </reference>
          <reference field="23" count="1" selected="0">
            <x v="1"/>
          </reference>
        </references>
      </pivotArea>
    </format>
    <format dxfId="314">
      <pivotArea collapsedLevelsAreSubtotals="1" fieldPosition="0">
        <references count="4">
          <reference field="4294967294" count="1" selected="0">
            <x v="0"/>
          </reference>
          <reference field="14" count="1" selected="0">
            <x v="1663"/>
          </reference>
          <reference field="22" count="1">
            <x v="11"/>
          </reference>
          <reference field="23" count="1" selected="0">
            <x v="1"/>
          </reference>
        </references>
      </pivotArea>
    </format>
    <format dxfId="313">
      <pivotArea collapsedLevelsAreSubtotals="1" fieldPosition="0">
        <references count="4">
          <reference field="4294967294" count="1" selected="0">
            <x v="0"/>
          </reference>
          <reference field="14" count="1" selected="0">
            <x v="1663"/>
          </reference>
          <reference field="22" count="1">
            <x v="12"/>
          </reference>
          <reference field="23" count="1" selected="0">
            <x v="1"/>
          </reference>
        </references>
      </pivotArea>
    </format>
    <format dxfId="312">
      <pivotArea collapsedLevelsAreSubtotals="1" fieldPosition="0">
        <references count="3">
          <reference field="4294967294" count="1" selected="0">
            <x v="0"/>
          </reference>
          <reference field="14" count="1" selected="0">
            <x v="1663"/>
          </reference>
          <reference field="23" count="1">
            <x v="2"/>
          </reference>
        </references>
      </pivotArea>
    </format>
    <format dxfId="311">
      <pivotArea collapsedLevelsAreSubtotals="1" fieldPosition="0">
        <references count="4">
          <reference field="4294967294" count="1" selected="0">
            <x v="0"/>
          </reference>
          <reference field="14" count="1" selected="0">
            <x v="1663"/>
          </reference>
          <reference field="22" count="1">
            <x v="1"/>
          </reference>
          <reference field="23" count="1" selected="0">
            <x v="2"/>
          </reference>
        </references>
      </pivotArea>
    </format>
    <format dxfId="310">
      <pivotArea collapsedLevelsAreSubtotals="1" fieldPosition="0">
        <references count="4">
          <reference field="4294967294" count="1" selected="0">
            <x v="0"/>
          </reference>
          <reference field="14" count="1" selected="0">
            <x v="1663"/>
          </reference>
          <reference field="22" count="1">
            <x v="2"/>
          </reference>
          <reference field="23" count="1" selected="0">
            <x v="2"/>
          </reference>
        </references>
      </pivotArea>
    </format>
    <format dxfId="309">
      <pivotArea collapsedLevelsAreSubtotals="1" fieldPosition="0">
        <references count="4">
          <reference field="4294967294" count="1" selected="0">
            <x v="0"/>
          </reference>
          <reference field="14" count="1" selected="0">
            <x v="1663"/>
          </reference>
          <reference field="22" count="1">
            <x v="3"/>
          </reference>
          <reference field="23" count="1" selected="0">
            <x v="2"/>
          </reference>
        </references>
      </pivotArea>
    </format>
    <format dxfId="308">
      <pivotArea collapsedLevelsAreSubtotals="1" fieldPosition="0">
        <references count="4">
          <reference field="4294967294" count="1" selected="0">
            <x v="0"/>
          </reference>
          <reference field="14" count="1" selected="0">
            <x v="1663"/>
          </reference>
          <reference field="22" count="1">
            <x v="4"/>
          </reference>
          <reference field="23" count="1" selected="0">
            <x v="2"/>
          </reference>
        </references>
      </pivotArea>
    </format>
    <format dxfId="307">
      <pivotArea collapsedLevelsAreSubtotals="1" fieldPosition="0">
        <references count="4">
          <reference field="4294967294" count="1" selected="0">
            <x v="0"/>
          </reference>
          <reference field="14" count="1" selected="0">
            <x v="1663"/>
          </reference>
          <reference field="22" count="1">
            <x v="5"/>
          </reference>
          <reference field="23" count="1" selected="0">
            <x v="2"/>
          </reference>
        </references>
      </pivotArea>
    </format>
    <format dxfId="306">
      <pivotArea collapsedLevelsAreSubtotals="1" fieldPosition="0">
        <references count="4">
          <reference field="4294967294" count="1" selected="0">
            <x v="0"/>
          </reference>
          <reference field="14" count="1" selected="0">
            <x v="1663"/>
          </reference>
          <reference field="22" count="1">
            <x v="6"/>
          </reference>
          <reference field="23" count="1" selected="0">
            <x v="2"/>
          </reference>
        </references>
      </pivotArea>
    </format>
    <format dxfId="305">
      <pivotArea collapsedLevelsAreSubtotals="1" fieldPosition="0">
        <references count="4">
          <reference field="4294967294" count="1" selected="0">
            <x v="0"/>
          </reference>
          <reference field="14" count="1" selected="0">
            <x v="1663"/>
          </reference>
          <reference field="22" count="1">
            <x v="7"/>
          </reference>
          <reference field="23" count="1" selected="0">
            <x v="2"/>
          </reference>
        </references>
      </pivotArea>
    </format>
    <format dxfId="304">
      <pivotArea collapsedLevelsAreSubtotals="1" fieldPosition="0">
        <references count="4">
          <reference field="4294967294" count="1" selected="0">
            <x v="0"/>
          </reference>
          <reference field="14" count="1" selected="0">
            <x v="1663"/>
          </reference>
          <reference field="22" count="1">
            <x v="8"/>
          </reference>
          <reference field="23" count="1" selected="0">
            <x v="2"/>
          </reference>
        </references>
      </pivotArea>
    </format>
    <format dxfId="303">
      <pivotArea collapsedLevelsAreSubtotals="1" fieldPosition="0">
        <references count="4">
          <reference field="4294967294" count="1" selected="0">
            <x v="0"/>
          </reference>
          <reference field="14" count="1" selected="0">
            <x v="1663"/>
          </reference>
          <reference field="22" count="1">
            <x v="9"/>
          </reference>
          <reference field="23" count="1" selected="0">
            <x v="2"/>
          </reference>
        </references>
      </pivotArea>
    </format>
    <format dxfId="302">
      <pivotArea collapsedLevelsAreSubtotals="1" fieldPosition="0">
        <references count="4">
          <reference field="4294967294" count="1" selected="0">
            <x v="0"/>
          </reference>
          <reference field="14" count="1" selected="0">
            <x v="1663"/>
          </reference>
          <reference field="22" count="1">
            <x v="10"/>
          </reference>
          <reference field="23" count="1" selected="0">
            <x v="2"/>
          </reference>
        </references>
      </pivotArea>
    </format>
    <format dxfId="301">
      <pivotArea collapsedLevelsAreSubtotals="1" fieldPosition="0">
        <references count="4">
          <reference field="4294967294" count="1" selected="0">
            <x v="0"/>
          </reference>
          <reference field="14" count="1" selected="0">
            <x v="1663"/>
          </reference>
          <reference field="22" count="1">
            <x v="11"/>
          </reference>
          <reference field="23" count="1" selected="0">
            <x v="2"/>
          </reference>
        </references>
      </pivotArea>
    </format>
    <format dxfId="300">
      <pivotArea collapsedLevelsAreSubtotals="1" fieldPosition="0">
        <references count="4">
          <reference field="4294967294" count="1" selected="0">
            <x v="0"/>
          </reference>
          <reference field="14" count="1" selected="0">
            <x v="1663"/>
          </reference>
          <reference field="22" count="1">
            <x v="12"/>
          </reference>
          <reference field="23" count="1" selected="0">
            <x v="2"/>
          </reference>
        </references>
      </pivotArea>
    </format>
    <format dxfId="299">
      <pivotArea collapsedLevelsAreSubtotals="1" fieldPosition="0">
        <references count="3">
          <reference field="4294967294" count="1" selected="0">
            <x v="0"/>
          </reference>
          <reference field="14" count="1" selected="0">
            <x v="1320"/>
          </reference>
          <reference field="23" count="1">
            <x v="1"/>
          </reference>
        </references>
      </pivotArea>
    </format>
    <format dxfId="298">
      <pivotArea collapsedLevelsAreSubtotals="1" fieldPosition="0">
        <references count="4">
          <reference field="4294967294" count="1" selected="0">
            <x v="0"/>
          </reference>
          <reference field="14" count="1" selected="0">
            <x v="1320"/>
          </reference>
          <reference field="22" count="1">
            <x v="1"/>
          </reference>
          <reference field="23" count="1" selected="0">
            <x v="1"/>
          </reference>
        </references>
      </pivotArea>
    </format>
    <format dxfId="297">
      <pivotArea collapsedLevelsAreSubtotals="1" fieldPosition="0">
        <references count="4">
          <reference field="4294967294" count="1" selected="0">
            <x v="0"/>
          </reference>
          <reference field="14" count="1" selected="0">
            <x v="1320"/>
          </reference>
          <reference field="22" count="1">
            <x v="2"/>
          </reference>
          <reference field="23" count="1" selected="0">
            <x v="1"/>
          </reference>
        </references>
      </pivotArea>
    </format>
    <format dxfId="296">
      <pivotArea collapsedLevelsAreSubtotals="1" fieldPosition="0">
        <references count="4">
          <reference field="4294967294" count="1" selected="0">
            <x v="0"/>
          </reference>
          <reference field="14" count="1" selected="0">
            <x v="1320"/>
          </reference>
          <reference field="22" count="1">
            <x v="3"/>
          </reference>
          <reference field="23" count="1" selected="0">
            <x v="1"/>
          </reference>
        </references>
      </pivotArea>
    </format>
    <format dxfId="295">
      <pivotArea collapsedLevelsAreSubtotals="1" fieldPosition="0">
        <references count="4">
          <reference field="4294967294" count="1" selected="0">
            <x v="0"/>
          </reference>
          <reference field="14" count="1" selected="0">
            <x v="1320"/>
          </reference>
          <reference field="22" count="1">
            <x v="4"/>
          </reference>
          <reference field="23" count="1" selected="0">
            <x v="1"/>
          </reference>
        </references>
      </pivotArea>
    </format>
    <format dxfId="294">
      <pivotArea collapsedLevelsAreSubtotals="1" fieldPosition="0">
        <references count="4">
          <reference field="4294967294" count="1" selected="0">
            <x v="0"/>
          </reference>
          <reference field="14" count="1" selected="0">
            <x v="1320"/>
          </reference>
          <reference field="22" count="1">
            <x v="5"/>
          </reference>
          <reference field="23" count="1" selected="0">
            <x v="1"/>
          </reference>
        </references>
      </pivotArea>
    </format>
    <format dxfId="293">
      <pivotArea collapsedLevelsAreSubtotals="1" fieldPosition="0">
        <references count="4">
          <reference field="4294967294" count="1" selected="0">
            <x v="0"/>
          </reference>
          <reference field="14" count="1" selected="0">
            <x v="1320"/>
          </reference>
          <reference field="22" count="1">
            <x v="6"/>
          </reference>
          <reference field="23" count="1" selected="0">
            <x v="1"/>
          </reference>
        </references>
      </pivotArea>
    </format>
    <format dxfId="292">
      <pivotArea collapsedLevelsAreSubtotals="1" fieldPosition="0">
        <references count="4">
          <reference field="4294967294" count="1" selected="0">
            <x v="0"/>
          </reference>
          <reference field="14" count="1" selected="0">
            <x v="1320"/>
          </reference>
          <reference field="22" count="1">
            <x v="7"/>
          </reference>
          <reference field="23" count="1" selected="0">
            <x v="1"/>
          </reference>
        </references>
      </pivotArea>
    </format>
    <format dxfId="291">
      <pivotArea collapsedLevelsAreSubtotals="1" fieldPosition="0">
        <references count="4">
          <reference field="4294967294" count="1" selected="0">
            <x v="0"/>
          </reference>
          <reference field="14" count="1" selected="0">
            <x v="1320"/>
          </reference>
          <reference field="22" count="1">
            <x v="8"/>
          </reference>
          <reference field="23" count="1" selected="0">
            <x v="1"/>
          </reference>
        </references>
      </pivotArea>
    </format>
    <format dxfId="290">
      <pivotArea collapsedLevelsAreSubtotals="1" fieldPosition="0">
        <references count="4">
          <reference field="4294967294" count="1" selected="0">
            <x v="0"/>
          </reference>
          <reference field="14" count="1" selected="0">
            <x v="1320"/>
          </reference>
          <reference field="22" count="1">
            <x v="9"/>
          </reference>
          <reference field="23" count="1" selected="0">
            <x v="1"/>
          </reference>
        </references>
      </pivotArea>
    </format>
    <format dxfId="289">
      <pivotArea collapsedLevelsAreSubtotals="1" fieldPosition="0">
        <references count="4">
          <reference field="4294967294" count="1" selected="0">
            <x v="0"/>
          </reference>
          <reference field="14" count="1" selected="0">
            <x v="1320"/>
          </reference>
          <reference field="22" count="1">
            <x v="10"/>
          </reference>
          <reference field="23" count="1" selected="0">
            <x v="1"/>
          </reference>
        </references>
      </pivotArea>
    </format>
    <format dxfId="288">
      <pivotArea collapsedLevelsAreSubtotals="1" fieldPosition="0">
        <references count="4">
          <reference field="4294967294" count="1" selected="0">
            <x v="0"/>
          </reference>
          <reference field="14" count="1" selected="0">
            <x v="1320"/>
          </reference>
          <reference field="22" count="1">
            <x v="11"/>
          </reference>
          <reference field="23" count="1" selected="0">
            <x v="1"/>
          </reference>
        </references>
      </pivotArea>
    </format>
    <format dxfId="287">
      <pivotArea collapsedLevelsAreSubtotals="1" fieldPosition="0">
        <references count="4">
          <reference field="4294967294" count="1" selected="0">
            <x v="0"/>
          </reference>
          <reference field="14" count="1" selected="0">
            <x v="1320"/>
          </reference>
          <reference field="22" count="1">
            <x v="12"/>
          </reference>
          <reference field="23" count="1" selected="0">
            <x v="1"/>
          </reference>
        </references>
      </pivotArea>
    </format>
    <format dxfId="286">
      <pivotArea collapsedLevelsAreSubtotals="1" fieldPosition="0">
        <references count="3">
          <reference field="4294967294" count="1" selected="0">
            <x v="0"/>
          </reference>
          <reference field="14" count="1" selected="0">
            <x v="1320"/>
          </reference>
          <reference field="23" count="1">
            <x v="2"/>
          </reference>
        </references>
      </pivotArea>
    </format>
    <format dxfId="285">
      <pivotArea collapsedLevelsAreSubtotals="1" fieldPosition="0">
        <references count="4">
          <reference field="4294967294" count="1" selected="0">
            <x v="0"/>
          </reference>
          <reference field="14" count="1" selected="0">
            <x v="1320"/>
          </reference>
          <reference field="22" count="1">
            <x v="1"/>
          </reference>
          <reference field="23" count="1" selected="0">
            <x v="2"/>
          </reference>
        </references>
      </pivotArea>
    </format>
    <format dxfId="284">
      <pivotArea collapsedLevelsAreSubtotals="1" fieldPosition="0">
        <references count="4">
          <reference field="4294967294" count="1" selected="0">
            <x v="0"/>
          </reference>
          <reference field="14" count="1" selected="0">
            <x v="1320"/>
          </reference>
          <reference field="22" count="1">
            <x v="2"/>
          </reference>
          <reference field="23" count="1" selected="0">
            <x v="2"/>
          </reference>
        </references>
      </pivotArea>
    </format>
    <format dxfId="283">
      <pivotArea collapsedLevelsAreSubtotals="1" fieldPosition="0">
        <references count="4">
          <reference field="4294967294" count="1" selected="0">
            <x v="0"/>
          </reference>
          <reference field="14" count="1" selected="0">
            <x v="1320"/>
          </reference>
          <reference field="22" count="1">
            <x v="3"/>
          </reference>
          <reference field="23" count="1" selected="0">
            <x v="2"/>
          </reference>
        </references>
      </pivotArea>
    </format>
    <format dxfId="282">
      <pivotArea collapsedLevelsAreSubtotals="1" fieldPosition="0">
        <references count="4">
          <reference field="4294967294" count="1" selected="0">
            <x v="0"/>
          </reference>
          <reference field="14" count="1" selected="0">
            <x v="1320"/>
          </reference>
          <reference field="22" count="1">
            <x v="4"/>
          </reference>
          <reference field="23" count="1" selected="0">
            <x v="2"/>
          </reference>
        </references>
      </pivotArea>
    </format>
    <format dxfId="281">
      <pivotArea collapsedLevelsAreSubtotals="1" fieldPosition="0">
        <references count="4">
          <reference field="4294967294" count="1" selected="0">
            <x v="0"/>
          </reference>
          <reference field="14" count="1" selected="0">
            <x v="1320"/>
          </reference>
          <reference field="22" count="1">
            <x v="5"/>
          </reference>
          <reference field="23" count="1" selected="0">
            <x v="2"/>
          </reference>
        </references>
      </pivotArea>
    </format>
    <format dxfId="280">
      <pivotArea collapsedLevelsAreSubtotals="1" fieldPosition="0">
        <references count="4">
          <reference field="4294967294" count="1" selected="0">
            <x v="0"/>
          </reference>
          <reference field="14" count="1" selected="0">
            <x v="1320"/>
          </reference>
          <reference field="22" count="1">
            <x v="6"/>
          </reference>
          <reference field="23" count="1" selected="0">
            <x v="2"/>
          </reference>
        </references>
      </pivotArea>
    </format>
    <format dxfId="279">
      <pivotArea collapsedLevelsAreSubtotals="1" fieldPosition="0">
        <references count="4">
          <reference field="4294967294" count="1" selected="0">
            <x v="0"/>
          </reference>
          <reference field="14" count="1" selected="0">
            <x v="1320"/>
          </reference>
          <reference field="22" count="1">
            <x v="7"/>
          </reference>
          <reference field="23" count="1" selected="0">
            <x v="2"/>
          </reference>
        </references>
      </pivotArea>
    </format>
    <format dxfId="278">
      <pivotArea collapsedLevelsAreSubtotals="1" fieldPosition="0">
        <references count="4">
          <reference field="4294967294" count="1" selected="0">
            <x v="0"/>
          </reference>
          <reference field="14" count="1" selected="0">
            <x v="1320"/>
          </reference>
          <reference field="22" count="1">
            <x v="8"/>
          </reference>
          <reference field="23" count="1" selected="0">
            <x v="2"/>
          </reference>
        </references>
      </pivotArea>
    </format>
    <format dxfId="277">
      <pivotArea collapsedLevelsAreSubtotals="1" fieldPosition="0">
        <references count="4">
          <reference field="4294967294" count="1" selected="0">
            <x v="0"/>
          </reference>
          <reference field="14" count="1" selected="0">
            <x v="1320"/>
          </reference>
          <reference field="22" count="1">
            <x v="9"/>
          </reference>
          <reference field="23" count="1" selected="0">
            <x v="2"/>
          </reference>
        </references>
      </pivotArea>
    </format>
    <format dxfId="276">
      <pivotArea collapsedLevelsAreSubtotals="1" fieldPosition="0">
        <references count="4">
          <reference field="4294967294" count="1" selected="0">
            <x v="0"/>
          </reference>
          <reference field="14" count="1" selected="0">
            <x v="1320"/>
          </reference>
          <reference field="22" count="1">
            <x v="10"/>
          </reference>
          <reference field="23" count="1" selected="0">
            <x v="2"/>
          </reference>
        </references>
      </pivotArea>
    </format>
    <format dxfId="275">
      <pivotArea collapsedLevelsAreSubtotals="1" fieldPosition="0">
        <references count="4">
          <reference field="4294967294" count="1" selected="0">
            <x v="0"/>
          </reference>
          <reference field="14" count="1" selected="0">
            <x v="1320"/>
          </reference>
          <reference field="22" count="1">
            <x v="11"/>
          </reference>
          <reference field="23" count="1" selected="0">
            <x v="2"/>
          </reference>
        </references>
      </pivotArea>
    </format>
    <format dxfId="274">
      <pivotArea collapsedLevelsAreSubtotals="1" fieldPosition="0">
        <references count="4">
          <reference field="4294967294" count="1" selected="0">
            <x v="0"/>
          </reference>
          <reference field="14" count="1" selected="0">
            <x v="1320"/>
          </reference>
          <reference field="22" count="1">
            <x v="12"/>
          </reference>
          <reference field="23" count="1" selected="0">
            <x v="2"/>
          </reference>
        </references>
      </pivotArea>
    </format>
    <format dxfId="273">
      <pivotArea collapsedLevelsAreSubtotals="1" fieldPosition="0">
        <references count="3">
          <reference field="4294967294" count="1" selected="0">
            <x v="0"/>
          </reference>
          <reference field="14" count="1" selected="0">
            <x v="161"/>
          </reference>
          <reference field="23" count="1">
            <x v="1"/>
          </reference>
        </references>
      </pivotArea>
    </format>
    <format dxfId="272">
      <pivotArea collapsedLevelsAreSubtotals="1" fieldPosition="0">
        <references count="4">
          <reference field="4294967294" count="1" selected="0">
            <x v="0"/>
          </reference>
          <reference field="14" count="1" selected="0">
            <x v="161"/>
          </reference>
          <reference field="22" count="1">
            <x v="1"/>
          </reference>
          <reference field="23" count="1" selected="0">
            <x v="1"/>
          </reference>
        </references>
      </pivotArea>
    </format>
    <format dxfId="271">
      <pivotArea collapsedLevelsAreSubtotals="1" fieldPosition="0">
        <references count="4">
          <reference field="4294967294" count="1" selected="0">
            <x v="0"/>
          </reference>
          <reference field="14" count="1" selected="0">
            <x v="161"/>
          </reference>
          <reference field="22" count="1">
            <x v="2"/>
          </reference>
          <reference field="23" count="1" selected="0">
            <x v="1"/>
          </reference>
        </references>
      </pivotArea>
    </format>
    <format dxfId="270">
      <pivotArea collapsedLevelsAreSubtotals="1" fieldPosition="0">
        <references count="4">
          <reference field="4294967294" count="1" selected="0">
            <x v="0"/>
          </reference>
          <reference field="14" count="1" selected="0">
            <x v="161"/>
          </reference>
          <reference field="22" count="1">
            <x v="3"/>
          </reference>
          <reference field="23" count="1" selected="0">
            <x v="1"/>
          </reference>
        </references>
      </pivotArea>
    </format>
    <format dxfId="269">
      <pivotArea collapsedLevelsAreSubtotals="1" fieldPosition="0">
        <references count="4">
          <reference field="4294967294" count="1" selected="0">
            <x v="0"/>
          </reference>
          <reference field="14" count="1" selected="0">
            <x v="161"/>
          </reference>
          <reference field="22" count="1">
            <x v="4"/>
          </reference>
          <reference field="23" count="1" selected="0">
            <x v="1"/>
          </reference>
        </references>
      </pivotArea>
    </format>
    <format dxfId="268">
      <pivotArea collapsedLevelsAreSubtotals="1" fieldPosition="0">
        <references count="4">
          <reference field="4294967294" count="1" selected="0">
            <x v="0"/>
          </reference>
          <reference field="14" count="1" selected="0">
            <x v="161"/>
          </reference>
          <reference field="22" count="1">
            <x v="5"/>
          </reference>
          <reference field="23" count="1" selected="0">
            <x v="1"/>
          </reference>
        </references>
      </pivotArea>
    </format>
    <format dxfId="267">
      <pivotArea collapsedLevelsAreSubtotals="1" fieldPosition="0">
        <references count="4">
          <reference field="4294967294" count="1" selected="0">
            <x v="0"/>
          </reference>
          <reference field="14" count="1" selected="0">
            <x v="161"/>
          </reference>
          <reference field="22" count="1">
            <x v="6"/>
          </reference>
          <reference field="23" count="1" selected="0">
            <x v="1"/>
          </reference>
        </references>
      </pivotArea>
    </format>
    <format dxfId="266">
      <pivotArea collapsedLevelsAreSubtotals="1" fieldPosition="0">
        <references count="4">
          <reference field="4294967294" count="1" selected="0">
            <x v="0"/>
          </reference>
          <reference field="14" count="1" selected="0">
            <x v="161"/>
          </reference>
          <reference field="22" count="1">
            <x v="7"/>
          </reference>
          <reference field="23" count="1" selected="0">
            <x v="1"/>
          </reference>
        </references>
      </pivotArea>
    </format>
    <format dxfId="265">
      <pivotArea collapsedLevelsAreSubtotals="1" fieldPosition="0">
        <references count="4">
          <reference field="4294967294" count="1" selected="0">
            <x v="0"/>
          </reference>
          <reference field="14" count="1" selected="0">
            <x v="161"/>
          </reference>
          <reference field="22" count="1">
            <x v="8"/>
          </reference>
          <reference field="23" count="1" selected="0">
            <x v="1"/>
          </reference>
        </references>
      </pivotArea>
    </format>
    <format dxfId="264">
      <pivotArea collapsedLevelsAreSubtotals="1" fieldPosition="0">
        <references count="4">
          <reference field="4294967294" count="1" selected="0">
            <x v="0"/>
          </reference>
          <reference field="14" count="1" selected="0">
            <x v="161"/>
          </reference>
          <reference field="22" count="1">
            <x v="9"/>
          </reference>
          <reference field="23" count="1" selected="0">
            <x v="1"/>
          </reference>
        </references>
      </pivotArea>
    </format>
    <format dxfId="263">
      <pivotArea collapsedLevelsAreSubtotals="1" fieldPosition="0">
        <references count="4">
          <reference field="4294967294" count="1" selected="0">
            <x v="0"/>
          </reference>
          <reference field="14" count="1" selected="0">
            <x v="161"/>
          </reference>
          <reference field="22" count="1">
            <x v="10"/>
          </reference>
          <reference field="23" count="1" selected="0">
            <x v="1"/>
          </reference>
        </references>
      </pivotArea>
    </format>
    <format dxfId="262">
      <pivotArea collapsedLevelsAreSubtotals="1" fieldPosition="0">
        <references count="4">
          <reference field="4294967294" count="1" selected="0">
            <x v="0"/>
          </reference>
          <reference field="14" count="1" selected="0">
            <x v="161"/>
          </reference>
          <reference field="22" count="1">
            <x v="11"/>
          </reference>
          <reference field="23" count="1" selected="0">
            <x v="1"/>
          </reference>
        </references>
      </pivotArea>
    </format>
    <format dxfId="261">
      <pivotArea collapsedLevelsAreSubtotals="1" fieldPosition="0">
        <references count="4">
          <reference field="4294967294" count="1" selected="0">
            <x v="0"/>
          </reference>
          <reference field="14" count="1" selected="0">
            <x v="161"/>
          </reference>
          <reference field="22" count="1">
            <x v="12"/>
          </reference>
          <reference field="23" count="1" selected="0">
            <x v="1"/>
          </reference>
        </references>
      </pivotArea>
    </format>
    <format dxfId="260">
      <pivotArea collapsedLevelsAreSubtotals="1" fieldPosition="0">
        <references count="3">
          <reference field="4294967294" count="1" selected="0">
            <x v="0"/>
          </reference>
          <reference field="14" count="1" selected="0">
            <x v="161"/>
          </reference>
          <reference field="23" count="1">
            <x v="2"/>
          </reference>
        </references>
      </pivotArea>
    </format>
    <format dxfId="259">
      <pivotArea collapsedLevelsAreSubtotals="1" fieldPosition="0">
        <references count="4">
          <reference field="4294967294" count="1" selected="0">
            <x v="0"/>
          </reference>
          <reference field="14" count="1" selected="0">
            <x v="161"/>
          </reference>
          <reference field="22" count="1">
            <x v="1"/>
          </reference>
          <reference field="23" count="1" selected="0">
            <x v="2"/>
          </reference>
        </references>
      </pivotArea>
    </format>
    <format dxfId="258">
      <pivotArea collapsedLevelsAreSubtotals="1" fieldPosition="0">
        <references count="4">
          <reference field="4294967294" count="1" selected="0">
            <x v="0"/>
          </reference>
          <reference field="14" count="1" selected="0">
            <x v="161"/>
          </reference>
          <reference field="22" count="1">
            <x v="2"/>
          </reference>
          <reference field="23" count="1" selected="0">
            <x v="2"/>
          </reference>
        </references>
      </pivotArea>
    </format>
    <format dxfId="257">
      <pivotArea collapsedLevelsAreSubtotals="1" fieldPosition="0">
        <references count="4">
          <reference field="4294967294" count="1" selected="0">
            <x v="0"/>
          </reference>
          <reference field="14" count="1" selected="0">
            <x v="161"/>
          </reference>
          <reference field="22" count="1">
            <x v="3"/>
          </reference>
          <reference field="23" count="1" selected="0">
            <x v="2"/>
          </reference>
        </references>
      </pivotArea>
    </format>
    <format dxfId="256">
      <pivotArea collapsedLevelsAreSubtotals="1" fieldPosition="0">
        <references count="4">
          <reference field="4294967294" count="1" selected="0">
            <x v="0"/>
          </reference>
          <reference field="14" count="1" selected="0">
            <x v="161"/>
          </reference>
          <reference field="22" count="1">
            <x v="4"/>
          </reference>
          <reference field="23" count="1" selected="0">
            <x v="2"/>
          </reference>
        </references>
      </pivotArea>
    </format>
    <format dxfId="255">
      <pivotArea collapsedLevelsAreSubtotals="1" fieldPosition="0">
        <references count="4">
          <reference field="4294967294" count="1" selected="0">
            <x v="0"/>
          </reference>
          <reference field="14" count="1" selected="0">
            <x v="161"/>
          </reference>
          <reference field="22" count="1">
            <x v="5"/>
          </reference>
          <reference field="23" count="1" selected="0">
            <x v="2"/>
          </reference>
        </references>
      </pivotArea>
    </format>
    <format dxfId="254">
      <pivotArea collapsedLevelsAreSubtotals="1" fieldPosition="0">
        <references count="4">
          <reference field="4294967294" count="1" selected="0">
            <x v="0"/>
          </reference>
          <reference field="14" count="1" selected="0">
            <x v="161"/>
          </reference>
          <reference field="22" count="1">
            <x v="6"/>
          </reference>
          <reference field="23" count="1" selected="0">
            <x v="2"/>
          </reference>
        </references>
      </pivotArea>
    </format>
    <format dxfId="253">
      <pivotArea collapsedLevelsAreSubtotals="1" fieldPosition="0">
        <references count="4">
          <reference field="4294967294" count="1" selected="0">
            <x v="0"/>
          </reference>
          <reference field="14" count="1" selected="0">
            <x v="161"/>
          </reference>
          <reference field="22" count="1">
            <x v="7"/>
          </reference>
          <reference field="23" count="1" selected="0">
            <x v="2"/>
          </reference>
        </references>
      </pivotArea>
    </format>
    <format dxfId="252">
      <pivotArea collapsedLevelsAreSubtotals="1" fieldPosition="0">
        <references count="4">
          <reference field="4294967294" count="1" selected="0">
            <x v="0"/>
          </reference>
          <reference field="14" count="1" selected="0">
            <x v="161"/>
          </reference>
          <reference field="22" count="1">
            <x v="8"/>
          </reference>
          <reference field="23" count="1" selected="0">
            <x v="2"/>
          </reference>
        </references>
      </pivotArea>
    </format>
    <format dxfId="251">
      <pivotArea collapsedLevelsAreSubtotals="1" fieldPosition="0">
        <references count="4">
          <reference field="4294967294" count="1" selected="0">
            <x v="0"/>
          </reference>
          <reference field="14" count="1" selected="0">
            <x v="161"/>
          </reference>
          <reference field="22" count="1">
            <x v="9"/>
          </reference>
          <reference field="23" count="1" selected="0">
            <x v="2"/>
          </reference>
        </references>
      </pivotArea>
    </format>
    <format dxfId="250">
      <pivotArea collapsedLevelsAreSubtotals="1" fieldPosition="0">
        <references count="4">
          <reference field="4294967294" count="1" selected="0">
            <x v="0"/>
          </reference>
          <reference field="14" count="1" selected="0">
            <x v="161"/>
          </reference>
          <reference field="22" count="1">
            <x v="10"/>
          </reference>
          <reference field="23" count="1" selected="0">
            <x v="2"/>
          </reference>
        </references>
      </pivotArea>
    </format>
    <format dxfId="249">
      <pivotArea collapsedLevelsAreSubtotals="1" fieldPosition="0">
        <references count="4">
          <reference field="4294967294" count="1" selected="0">
            <x v="0"/>
          </reference>
          <reference field="14" count="1" selected="0">
            <x v="161"/>
          </reference>
          <reference field="22" count="1">
            <x v="11"/>
          </reference>
          <reference field="23" count="1" selected="0">
            <x v="2"/>
          </reference>
        </references>
      </pivotArea>
    </format>
    <format dxfId="248">
      <pivotArea collapsedLevelsAreSubtotals="1" fieldPosition="0">
        <references count="4">
          <reference field="4294967294" count="1" selected="0">
            <x v="0"/>
          </reference>
          <reference field="14" count="1" selected="0">
            <x v="161"/>
          </reference>
          <reference field="22" count="1">
            <x v="12"/>
          </reference>
          <reference field="23" count="1" selected="0">
            <x v="2"/>
          </reference>
        </references>
      </pivotArea>
    </format>
    <format dxfId="247">
      <pivotArea collapsedLevelsAreSubtotals="1" fieldPosition="0">
        <references count="3">
          <reference field="4294967294" count="1" selected="0">
            <x v="2"/>
          </reference>
          <reference field="14" count="1" selected="0">
            <x v="1256"/>
          </reference>
          <reference field="23" count="1">
            <x v="1"/>
          </reference>
        </references>
      </pivotArea>
    </format>
    <format dxfId="246">
      <pivotArea collapsedLevelsAreSubtotals="1" fieldPosition="0">
        <references count="4">
          <reference field="4294967294" count="1" selected="0">
            <x v="2"/>
          </reference>
          <reference field="14" count="1" selected="0">
            <x v="1256"/>
          </reference>
          <reference field="22" count="1">
            <x v="1"/>
          </reference>
          <reference field="23" count="1" selected="0">
            <x v="1"/>
          </reference>
        </references>
      </pivotArea>
    </format>
    <format dxfId="245">
      <pivotArea collapsedLevelsAreSubtotals="1" fieldPosition="0">
        <references count="4">
          <reference field="4294967294" count="1" selected="0">
            <x v="2"/>
          </reference>
          <reference field="14" count="1" selected="0">
            <x v="1256"/>
          </reference>
          <reference field="22" count="1">
            <x v="2"/>
          </reference>
          <reference field="23" count="1" selected="0">
            <x v="1"/>
          </reference>
        </references>
      </pivotArea>
    </format>
    <format dxfId="244">
      <pivotArea collapsedLevelsAreSubtotals="1" fieldPosition="0">
        <references count="4">
          <reference field="4294967294" count="1" selected="0">
            <x v="2"/>
          </reference>
          <reference field="14" count="1" selected="0">
            <x v="1256"/>
          </reference>
          <reference field="22" count="1">
            <x v="3"/>
          </reference>
          <reference field="23" count="1" selected="0">
            <x v="1"/>
          </reference>
        </references>
      </pivotArea>
    </format>
    <format dxfId="243">
      <pivotArea collapsedLevelsAreSubtotals="1" fieldPosition="0">
        <references count="4">
          <reference field="4294967294" count="1" selected="0">
            <x v="2"/>
          </reference>
          <reference field="14" count="1" selected="0">
            <x v="1256"/>
          </reference>
          <reference field="22" count="1">
            <x v="4"/>
          </reference>
          <reference field="23" count="1" selected="0">
            <x v="1"/>
          </reference>
        </references>
      </pivotArea>
    </format>
    <format dxfId="242">
      <pivotArea collapsedLevelsAreSubtotals="1" fieldPosition="0">
        <references count="4">
          <reference field="4294967294" count="1" selected="0">
            <x v="2"/>
          </reference>
          <reference field="14" count="1" selected="0">
            <x v="1256"/>
          </reference>
          <reference field="22" count="1">
            <x v="5"/>
          </reference>
          <reference field="23" count="1" selected="0">
            <x v="1"/>
          </reference>
        </references>
      </pivotArea>
    </format>
    <format dxfId="241">
      <pivotArea collapsedLevelsAreSubtotals="1" fieldPosition="0">
        <references count="4">
          <reference field="4294967294" count="1" selected="0">
            <x v="2"/>
          </reference>
          <reference field="14" count="1" selected="0">
            <x v="1256"/>
          </reference>
          <reference field="22" count="1">
            <x v="6"/>
          </reference>
          <reference field="23" count="1" selected="0">
            <x v="1"/>
          </reference>
        </references>
      </pivotArea>
    </format>
    <format dxfId="240">
      <pivotArea collapsedLevelsAreSubtotals="1" fieldPosition="0">
        <references count="4">
          <reference field="4294967294" count="1" selected="0">
            <x v="2"/>
          </reference>
          <reference field="14" count="1" selected="0">
            <x v="1256"/>
          </reference>
          <reference field="22" count="1">
            <x v="7"/>
          </reference>
          <reference field="23" count="1" selected="0">
            <x v="1"/>
          </reference>
        </references>
      </pivotArea>
    </format>
    <format dxfId="239">
      <pivotArea collapsedLevelsAreSubtotals="1" fieldPosition="0">
        <references count="4">
          <reference field="4294967294" count="1" selected="0">
            <x v="2"/>
          </reference>
          <reference field="14" count="1" selected="0">
            <x v="1256"/>
          </reference>
          <reference field="22" count="1">
            <x v="8"/>
          </reference>
          <reference field="23" count="1" selected="0">
            <x v="1"/>
          </reference>
        </references>
      </pivotArea>
    </format>
    <format dxfId="238">
      <pivotArea collapsedLevelsAreSubtotals="1" fieldPosition="0">
        <references count="4">
          <reference field="4294967294" count="1" selected="0">
            <x v="2"/>
          </reference>
          <reference field="14" count="1" selected="0">
            <x v="1256"/>
          </reference>
          <reference field="22" count="1">
            <x v="9"/>
          </reference>
          <reference field="23" count="1" selected="0">
            <x v="1"/>
          </reference>
        </references>
      </pivotArea>
    </format>
    <format dxfId="237">
      <pivotArea collapsedLevelsAreSubtotals="1" fieldPosition="0">
        <references count="4">
          <reference field="4294967294" count="1" selected="0">
            <x v="2"/>
          </reference>
          <reference field="14" count="1" selected="0">
            <x v="1256"/>
          </reference>
          <reference field="22" count="1">
            <x v="10"/>
          </reference>
          <reference field="23" count="1" selected="0">
            <x v="1"/>
          </reference>
        </references>
      </pivotArea>
    </format>
    <format dxfId="236">
      <pivotArea collapsedLevelsAreSubtotals="1" fieldPosition="0">
        <references count="4">
          <reference field="4294967294" count="1" selected="0">
            <x v="2"/>
          </reference>
          <reference field="14" count="1" selected="0">
            <x v="1256"/>
          </reference>
          <reference field="22" count="1">
            <x v="11"/>
          </reference>
          <reference field="23" count="1" selected="0">
            <x v="1"/>
          </reference>
        </references>
      </pivotArea>
    </format>
    <format dxfId="235">
      <pivotArea collapsedLevelsAreSubtotals="1" fieldPosition="0">
        <references count="4">
          <reference field="4294967294" count="1" selected="0">
            <x v="2"/>
          </reference>
          <reference field="14" count="1" selected="0">
            <x v="1256"/>
          </reference>
          <reference field="22" count="1">
            <x v="12"/>
          </reference>
          <reference field="23" count="1" selected="0">
            <x v="1"/>
          </reference>
        </references>
      </pivotArea>
    </format>
    <format dxfId="234">
      <pivotArea collapsedLevelsAreSubtotals="1" fieldPosition="0">
        <references count="3">
          <reference field="4294967294" count="1" selected="0">
            <x v="2"/>
          </reference>
          <reference field="14" count="1" selected="0">
            <x v="1256"/>
          </reference>
          <reference field="23" count="1">
            <x v="2"/>
          </reference>
        </references>
      </pivotArea>
    </format>
    <format dxfId="233">
      <pivotArea collapsedLevelsAreSubtotals="1" fieldPosition="0">
        <references count="4">
          <reference field="4294967294" count="1" selected="0">
            <x v="2"/>
          </reference>
          <reference field="14" count="1" selected="0">
            <x v="1256"/>
          </reference>
          <reference field="22" count="1">
            <x v="1"/>
          </reference>
          <reference field="23" count="1" selected="0">
            <x v="2"/>
          </reference>
        </references>
      </pivotArea>
    </format>
    <format dxfId="232">
      <pivotArea collapsedLevelsAreSubtotals="1" fieldPosition="0">
        <references count="4">
          <reference field="4294967294" count="1" selected="0">
            <x v="2"/>
          </reference>
          <reference field="14" count="1" selected="0">
            <x v="1256"/>
          </reference>
          <reference field="22" count="1">
            <x v="2"/>
          </reference>
          <reference field="23" count="1" selected="0">
            <x v="2"/>
          </reference>
        </references>
      </pivotArea>
    </format>
    <format dxfId="231">
      <pivotArea collapsedLevelsAreSubtotals="1" fieldPosition="0">
        <references count="4">
          <reference field="4294967294" count="1" selected="0">
            <x v="2"/>
          </reference>
          <reference field="14" count="1" selected="0">
            <x v="1256"/>
          </reference>
          <reference field="22" count="1">
            <x v="3"/>
          </reference>
          <reference field="23" count="1" selected="0">
            <x v="2"/>
          </reference>
        </references>
      </pivotArea>
    </format>
    <format dxfId="230">
      <pivotArea collapsedLevelsAreSubtotals="1" fieldPosition="0">
        <references count="4">
          <reference field="4294967294" count="1" selected="0">
            <x v="2"/>
          </reference>
          <reference field="14" count="1" selected="0">
            <x v="1256"/>
          </reference>
          <reference field="22" count="1">
            <x v="4"/>
          </reference>
          <reference field="23" count="1" selected="0">
            <x v="2"/>
          </reference>
        </references>
      </pivotArea>
    </format>
    <format dxfId="229">
      <pivotArea collapsedLevelsAreSubtotals="1" fieldPosition="0">
        <references count="4">
          <reference field="4294967294" count="1" selected="0">
            <x v="2"/>
          </reference>
          <reference field="14" count="1" selected="0">
            <x v="1256"/>
          </reference>
          <reference field="22" count="1">
            <x v="5"/>
          </reference>
          <reference field="23" count="1" selected="0">
            <x v="2"/>
          </reference>
        </references>
      </pivotArea>
    </format>
    <format dxfId="228">
      <pivotArea collapsedLevelsAreSubtotals="1" fieldPosition="0">
        <references count="4">
          <reference field="4294967294" count="1" selected="0">
            <x v="2"/>
          </reference>
          <reference field="14" count="1" selected="0">
            <x v="1256"/>
          </reference>
          <reference field="22" count="1">
            <x v="6"/>
          </reference>
          <reference field="23" count="1" selected="0">
            <x v="2"/>
          </reference>
        </references>
      </pivotArea>
    </format>
    <format dxfId="227">
      <pivotArea collapsedLevelsAreSubtotals="1" fieldPosition="0">
        <references count="4">
          <reference field="4294967294" count="1" selected="0">
            <x v="2"/>
          </reference>
          <reference field="14" count="1" selected="0">
            <x v="1256"/>
          </reference>
          <reference field="22" count="1">
            <x v="7"/>
          </reference>
          <reference field="23" count="1" selected="0">
            <x v="2"/>
          </reference>
        </references>
      </pivotArea>
    </format>
    <format dxfId="226">
      <pivotArea collapsedLevelsAreSubtotals="1" fieldPosition="0">
        <references count="4">
          <reference field="4294967294" count="1" selected="0">
            <x v="2"/>
          </reference>
          <reference field="14" count="1" selected="0">
            <x v="1256"/>
          </reference>
          <reference field="22" count="1">
            <x v="8"/>
          </reference>
          <reference field="23" count="1" selected="0">
            <x v="2"/>
          </reference>
        </references>
      </pivotArea>
    </format>
    <format dxfId="225">
      <pivotArea collapsedLevelsAreSubtotals="1" fieldPosition="0">
        <references count="4">
          <reference field="4294967294" count="1" selected="0">
            <x v="2"/>
          </reference>
          <reference field="14" count="1" selected="0">
            <x v="1256"/>
          </reference>
          <reference field="22" count="1">
            <x v="9"/>
          </reference>
          <reference field="23" count="1" selected="0">
            <x v="2"/>
          </reference>
        </references>
      </pivotArea>
    </format>
    <format dxfId="224">
      <pivotArea collapsedLevelsAreSubtotals="1" fieldPosition="0">
        <references count="4">
          <reference field="4294967294" count="1" selected="0">
            <x v="2"/>
          </reference>
          <reference field="14" count="1" selected="0">
            <x v="1256"/>
          </reference>
          <reference field="22" count="1">
            <x v="10"/>
          </reference>
          <reference field="23" count="1" selected="0">
            <x v="2"/>
          </reference>
        </references>
      </pivotArea>
    </format>
    <format dxfId="223">
      <pivotArea collapsedLevelsAreSubtotals="1" fieldPosition="0">
        <references count="4">
          <reference field="4294967294" count="1" selected="0">
            <x v="2"/>
          </reference>
          <reference field="14" count="1" selected="0">
            <x v="1256"/>
          </reference>
          <reference field="22" count="1">
            <x v="11"/>
          </reference>
          <reference field="23" count="1" selected="0">
            <x v="2"/>
          </reference>
        </references>
      </pivotArea>
    </format>
    <format dxfId="222">
      <pivotArea collapsedLevelsAreSubtotals="1" fieldPosition="0">
        <references count="4">
          <reference field="4294967294" count="1" selected="0">
            <x v="2"/>
          </reference>
          <reference field="14" count="1" selected="0">
            <x v="1256"/>
          </reference>
          <reference field="22" count="1">
            <x v="12"/>
          </reference>
          <reference field="23" count="1" selected="0">
            <x v="2"/>
          </reference>
        </references>
      </pivotArea>
    </format>
    <format dxfId="221">
      <pivotArea collapsedLevelsAreSubtotals="1" fieldPosition="0">
        <references count="3">
          <reference field="4294967294" count="1" selected="0">
            <x v="2"/>
          </reference>
          <reference field="14" count="1" selected="0">
            <x v="2394"/>
          </reference>
          <reference field="23" count="1">
            <x v="1"/>
          </reference>
        </references>
      </pivotArea>
    </format>
    <format dxfId="220">
      <pivotArea collapsedLevelsAreSubtotals="1" fieldPosition="0">
        <references count="4">
          <reference field="4294967294" count="1" selected="0">
            <x v="2"/>
          </reference>
          <reference field="14" count="1" selected="0">
            <x v="2394"/>
          </reference>
          <reference field="22" count="1">
            <x v="1"/>
          </reference>
          <reference field="23" count="1" selected="0">
            <x v="1"/>
          </reference>
        </references>
      </pivotArea>
    </format>
    <format dxfId="219">
      <pivotArea collapsedLevelsAreSubtotals="1" fieldPosition="0">
        <references count="4">
          <reference field="4294967294" count="1" selected="0">
            <x v="2"/>
          </reference>
          <reference field="14" count="1" selected="0">
            <x v="2394"/>
          </reference>
          <reference field="22" count="1">
            <x v="2"/>
          </reference>
          <reference field="23" count="1" selected="0">
            <x v="1"/>
          </reference>
        </references>
      </pivotArea>
    </format>
    <format dxfId="218">
      <pivotArea collapsedLevelsAreSubtotals="1" fieldPosition="0">
        <references count="4">
          <reference field="4294967294" count="1" selected="0">
            <x v="2"/>
          </reference>
          <reference field="14" count="1" selected="0">
            <x v="2394"/>
          </reference>
          <reference field="22" count="1">
            <x v="3"/>
          </reference>
          <reference field="23" count="1" selected="0">
            <x v="1"/>
          </reference>
        </references>
      </pivotArea>
    </format>
    <format dxfId="217">
      <pivotArea collapsedLevelsAreSubtotals="1" fieldPosition="0">
        <references count="4">
          <reference field="4294967294" count="1" selected="0">
            <x v="2"/>
          </reference>
          <reference field="14" count="1" selected="0">
            <x v="2394"/>
          </reference>
          <reference field="22" count="1">
            <x v="4"/>
          </reference>
          <reference field="23" count="1" selected="0">
            <x v="1"/>
          </reference>
        </references>
      </pivotArea>
    </format>
    <format dxfId="216">
      <pivotArea collapsedLevelsAreSubtotals="1" fieldPosition="0">
        <references count="4">
          <reference field="4294967294" count="1" selected="0">
            <x v="2"/>
          </reference>
          <reference field="14" count="1" selected="0">
            <x v="2394"/>
          </reference>
          <reference field="22" count="1">
            <x v="5"/>
          </reference>
          <reference field="23" count="1" selected="0">
            <x v="1"/>
          </reference>
        </references>
      </pivotArea>
    </format>
    <format dxfId="215">
      <pivotArea collapsedLevelsAreSubtotals="1" fieldPosition="0">
        <references count="4">
          <reference field="4294967294" count="1" selected="0">
            <x v="2"/>
          </reference>
          <reference field="14" count="1" selected="0">
            <x v="2394"/>
          </reference>
          <reference field="22" count="1">
            <x v="6"/>
          </reference>
          <reference field="23" count="1" selected="0">
            <x v="1"/>
          </reference>
        </references>
      </pivotArea>
    </format>
    <format dxfId="214">
      <pivotArea collapsedLevelsAreSubtotals="1" fieldPosition="0">
        <references count="4">
          <reference field="4294967294" count="1" selected="0">
            <x v="2"/>
          </reference>
          <reference field="14" count="1" selected="0">
            <x v="2394"/>
          </reference>
          <reference field="22" count="1">
            <x v="7"/>
          </reference>
          <reference field="23" count="1" selected="0">
            <x v="1"/>
          </reference>
        </references>
      </pivotArea>
    </format>
    <format dxfId="213">
      <pivotArea collapsedLevelsAreSubtotals="1" fieldPosition="0">
        <references count="4">
          <reference field="4294967294" count="1" selected="0">
            <x v="2"/>
          </reference>
          <reference field="14" count="1" selected="0">
            <x v="2394"/>
          </reference>
          <reference field="22" count="1">
            <x v="8"/>
          </reference>
          <reference field="23" count="1" selected="0">
            <x v="1"/>
          </reference>
        </references>
      </pivotArea>
    </format>
    <format dxfId="212">
      <pivotArea collapsedLevelsAreSubtotals="1" fieldPosition="0">
        <references count="4">
          <reference field="4294967294" count="1" selected="0">
            <x v="2"/>
          </reference>
          <reference field="14" count="1" selected="0">
            <x v="2394"/>
          </reference>
          <reference field="22" count="1">
            <x v="9"/>
          </reference>
          <reference field="23" count="1" selected="0">
            <x v="1"/>
          </reference>
        </references>
      </pivotArea>
    </format>
    <format dxfId="211">
      <pivotArea collapsedLevelsAreSubtotals="1" fieldPosition="0">
        <references count="4">
          <reference field="4294967294" count="1" selected="0">
            <x v="2"/>
          </reference>
          <reference field="14" count="1" selected="0">
            <x v="2394"/>
          </reference>
          <reference field="22" count="1">
            <x v="10"/>
          </reference>
          <reference field="23" count="1" selected="0">
            <x v="1"/>
          </reference>
        </references>
      </pivotArea>
    </format>
    <format dxfId="210">
      <pivotArea collapsedLevelsAreSubtotals="1" fieldPosition="0">
        <references count="4">
          <reference field="4294967294" count="1" selected="0">
            <x v="2"/>
          </reference>
          <reference field="14" count="1" selected="0">
            <x v="2394"/>
          </reference>
          <reference field="22" count="1">
            <x v="11"/>
          </reference>
          <reference field="23" count="1" selected="0">
            <x v="1"/>
          </reference>
        </references>
      </pivotArea>
    </format>
    <format dxfId="209">
      <pivotArea collapsedLevelsAreSubtotals="1" fieldPosition="0">
        <references count="4">
          <reference field="4294967294" count="1" selected="0">
            <x v="2"/>
          </reference>
          <reference field="14" count="1" selected="0">
            <x v="2394"/>
          </reference>
          <reference field="22" count="1">
            <x v="12"/>
          </reference>
          <reference field="23" count="1" selected="0">
            <x v="1"/>
          </reference>
        </references>
      </pivotArea>
    </format>
    <format dxfId="208">
      <pivotArea collapsedLevelsAreSubtotals="1" fieldPosition="0">
        <references count="3">
          <reference field="4294967294" count="1" selected="0">
            <x v="2"/>
          </reference>
          <reference field="14" count="1" selected="0">
            <x v="2394"/>
          </reference>
          <reference field="23" count="1">
            <x v="2"/>
          </reference>
        </references>
      </pivotArea>
    </format>
    <format dxfId="207">
      <pivotArea collapsedLevelsAreSubtotals="1" fieldPosition="0">
        <references count="4">
          <reference field="4294967294" count="1" selected="0">
            <x v="2"/>
          </reference>
          <reference field="14" count="1" selected="0">
            <x v="2394"/>
          </reference>
          <reference field="22" count="1">
            <x v="1"/>
          </reference>
          <reference field="23" count="1" selected="0">
            <x v="2"/>
          </reference>
        </references>
      </pivotArea>
    </format>
    <format dxfId="206">
      <pivotArea collapsedLevelsAreSubtotals="1" fieldPosition="0">
        <references count="4">
          <reference field="4294967294" count="1" selected="0">
            <x v="2"/>
          </reference>
          <reference field="14" count="1" selected="0">
            <x v="2394"/>
          </reference>
          <reference field="22" count="1">
            <x v="2"/>
          </reference>
          <reference field="23" count="1" selected="0">
            <x v="2"/>
          </reference>
        </references>
      </pivotArea>
    </format>
    <format dxfId="205">
      <pivotArea collapsedLevelsAreSubtotals="1" fieldPosition="0">
        <references count="4">
          <reference field="4294967294" count="1" selected="0">
            <x v="2"/>
          </reference>
          <reference field="14" count="1" selected="0">
            <x v="2394"/>
          </reference>
          <reference field="22" count="1">
            <x v="3"/>
          </reference>
          <reference field="23" count="1" selected="0">
            <x v="2"/>
          </reference>
        </references>
      </pivotArea>
    </format>
    <format dxfId="204">
      <pivotArea collapsedLevelsAreSubtotals="1" fieldPosition="0">
        <references count="4">
          <reference field="4294967294" count="1" selected="0">
            <x v="2"/>
          </reference>
          <reference field="14" count="1" selected="0">
            <x v="2394"/>
          </reference>
          <reference field="22" count="1">
            <x v="4"/>
          </reference>
          <reference field="23" count="1" selected="0">
            <x v="2"/>
          </reference>
        </references>
      </pivotArea>
    </format>
    <format dxfId="203">
      <pivotArea collapsedLevelsAreSubtotals="1" fieldPosition="0">
        <references count="4">
          <reference field="4294967294" count="1" selected="0">
            <x v="2"/>
          </reference>
          <reference field="14" count="1" selected="0">
            <x v="2394"/>
          </reference>
          <reference field="22" count="1">
            <x v="5"/>
          </reference>
          <reference field="23" count="1" selected="0">
            <x v="2"/>
          </reference>
        </references>
      </pivotArea>
    </format>
    <format dxfId="202">
      <pivotArea collapsedLevelsAreSubtotals="1" fieldPosition="0">
        <references count="4">
          <reference field="4294967294" count="1" selected="0">
            <x v="2"/>
          </reference>
          <reference field="14" count="1" selected="0">
            <x v="2394"/>
          </reference>
          <reference field="22" count="1">
            <x v="6"/>
          </reference>
          <reference field="23" count="1" selected="0">
            <x v="2"/>
          </reference>
        </references>
      </pivotArea>
    </format>
    <format dxfId="201">
      <pivotArea collapsedLevelsAreSubtotals="1" fieldPosition="0">
        <references count="4">
          <reference field="4294967294" count="1" selected="0">
            <x v="2"/>
          </reference>
          <reference field="14" count="1" selected="0">
            <x v="2394"/>
          </reference>
          <reference field="22" count="1">
            <x v="7"/>
          </reference>
          <reference field="23" count="1" selected="0">
            <x v="2"/>
          </reference>
        </references>
      </pivotArea>
    </format>
    <format dxfId="200">
      <pivotArea collapsedLevelsAreSubtotals="1" fieldPosition="0">
        <references count="4">
          <reference field="4294967294" count="1" selected="0">
            <x v="2"/>
          </reference>
          <reference field="14" count="1" selected="0">
            <x v="2394"/>
          </reference>
          <reference field="22" count="1">
            <x v="8"/>
          </reference>
          <reference field="23" count="1" selected="0">
            <x v="2"/>
          </reference>
        </references>
      </pivotArea>
    </format>
    <format dxfId="199">
      <pivotArea collapsedLevelsAreSubtotals="1" fieldPosition="0">
        <references count="4">
          <reference field="4294967294" count="1" selected="0">
            <x v="2"/>
          </reference>
          <reference field="14" count="1" selected="0">
            <x v="2394"/>
          </reference>
          <reference field="22" count="1">
            <x v="9"/>
          </reference>
          <reference field="23" count="1" selected="0">
            <x v="2"/>
          </reference>
        </references>
      </pivotArea>
    </format>
    <format dxfId="198">
      <pivotArea collapsedLevelsAreSubtotals="1" fieldPosition="0">
        <references count="4">
          <reference field="4294967294" count="1" selected="0">
            <x v="2"/>
          </reference>
          <reference field="14" count="1" selected="0">
            <x v="2394"/>
          </reference>
          <reference field="22" count="1">
            <x v="10"/>
          </reference>
          <reference field="23" count="1" selected="0">
            <x v="2"/>
          </reference>
        </references>
      </pivotArea>
    </format>
    <format dxfId="197">
      <pivotArea collapsedLevelsAreSubtotals="1" fieldPosition="0">
        <references count="4">
          <reference field="4294967294" count="1" selected="0">
            <x v="2"/>
          </reference>
          <reference field="14" count="1" selected="0">
            <x v="2394"/>
          </reference>
          <reference field="22" count="1">
            <x v="11"/>
          </reference>
          <reference field="23" count="1" selected="0">
            <x v="2"/>
          </reference>
        </references>
      </pivotArea>
    </format>
    <format dxfId="196">
      <pivotArea collapsedLevelsAreSubtotals="1" fieldPosition="0">
        <references count="4">
          <reference field="4294967294" count="1" selected="0">
            <x v="2"/>
          </reference>
          <reference field="14" count="1" selected="0">
            <x v="2394"/>
          </reference>
          <reference field="22" count="1">
            <x v="12"/>
          </reference>
          <reference field="23" count="1" selected="0">
            <x v="2"/>
          </reference>
        </references>
      </pivotArea>
    </format>
    <format dxfId="195">
      <pivotArea collapsedLevelsAreSubtotals="1" fieldPosition="0">
        <references count="3">
          <reference field="4294967294" count="1" selected="0">
            <x v="2"/>
          </reference>
          <reference field="14" count="1" selected="0">
            <x v="1663"/>
          </reference>
          <reference field="23" count="1">
            <x v="1"/>
          </reference>
        </references>
      </pivotArea>
    </format>
    <format dxfId="194">
      <pivotArea collapsedLevelsAreSubtotals="1" fieldPosition="0">
        <references count="4">
          <reference field="4294967294" count="1" selected="0">
            <x v="2"/>
          </reference>
          <reference field="14" count="1" selected="0">
            <x v="1663"/>
          </reference>
          <reference field="22" count="1">
            <x v="1"/>
          </reference>
          <reference field="23" count="1" selected="0">
            <x v="1"/>
          </reference>
        </references>
      </pivotArea>
    </format>
    <format dxfId="193">
      <pivotArea collapsedLevelsAreSubtotals="1" fieldPosition="0">
        <references count="4">
          <reference field="4294967294" count="1" selected="0">
            <x v="2"/>
          </reference>
          <reference field="14" count="1" selected="0">
            <x v="1663"/>
          </reference>
          <reference field="22" count="1">
            <x v="2"/>
          </reference>
          <reference field="23" count="1" selected="0">
            <x v="1"/>
          </reference>
        </references>
      </pivotArea>
    </format>
    <format dxfId="192">
      <pivotArea collapsedLevelsAreSubtotals="1" fieldPosition="0">
        <references count="4">
          <reference field="4294967294" count="1" selected="0">
            <x v="2"/>
          </reference>
          <reference field="14" count="1" selected="0">
            <x v="1663"/>
          </reference>
          <reference field="22" count="1">
            <x v="3"/>
          </reference>
          <reference field="23" count="1" selected="0">
            <x v="1"/>
          </reference>
        </references>
      </pivotArea>
    </format>
    <format dxfId="191">
      <pivotArea collapsedLevelsAreSubtotals="1" fieldPosition="0">
        <references count="4">
          <reference field="4294967294" count="1" selected="0">
            <x v="2"/>
          </reference>
          <reference field="14" count="1" selected="0">
            <x v="1663"/>
          </reference>
          <reference field="22" count="1">
            <x v="4"/>
          </reference>
          <reference field="23" count="1" selected="0">
            <x v="1"/>
          </reference>
        </references>
      </pivotArea>
    </format>
    <format dxfId="190">
      <pivotArea collapsedLevelsAreSubtotals="1" fieldPosition="0">
        <references count="4">
          <reference field="4294967294" count="1" selected="0">
            <x v="2"/>
          </reference>
          <reference field="14" count="1" selected="0">
            <x v="1663"/>
          </reference>
          <reference field="22" count="1">
            <x v="5"/>
          </reference>
          <reference field="23" count="1" selected="0">
            <x v="1"/>
          </reference>
        </references>
      </pivotArea>
    </format>
    <format dxfId="189">
      <pivotArea collapsedLevelsAreSubtotals="1" fieldPosition="0">
        <references count="4">
          <reference field="4294967294" count="1" selected="0">
            <x v="2"/>
          </reference>
          <reference field="14" count="1" selected="0">
            <x v="1663"/>
          </reference>
          <reference field="22" count="1">
            <x v="6"/>
          </reference>
          <reference field="23" count="1" selected="0">
            <x v="1"/>
          </reference>
        </references>
      </pivotArea>
    </format>
    <format dxfId="188">
      <pivotArea collapsedLevelsAreSubtotals="1" fieldPosition="0">
        <references count="4">
          <reference field="4294967294" count="1" selected="0">
            <x v="2"/>
          </reference>
          <reference field="14" count="1" selected="0">
            <x v="1663"/>
          </reference>
          <reference field="22" count="1">
            <x v="7"/>
          </reference>
          <reference field="23" count="1" selected="0">
            <x v="1"/>
          </reference>
        </references>
      </pivotArea>
    </format>
    <format dxfId="187">
      <pivotArea collapsedLevelsAreSubtotals="1" fieldPosition="0">
        <references count="4">
          <reference field="4294967294" count="1" selected="0">
            <x v="2"/>
          </reference>
          <reference field="14" count="1" selected="0">
            <x v="1663"/>
          </reference>
          <reference field="22" count="1">
            <x v="8"/>
          </reference>
          <reference field="23" count="1" selected="0">
            <x v="1"/>
          </reference>
        </references>
      </pivotArea>
    </format>
    <format dxfId="186">
      <pivotArea collapsedLevelsAreSubtotals="1" fieldPosition="0">
        <references count="4">
          <reference field="4294967294" count="1" selected="0">
            <x v="2"/>
          </reference>
          <reference field="14" count="1" selected="0">
            <x v="1663"/>
          </reference>
          <reference field="22" count="1">
            <x v="9"/>
          </reference>
          <reference field="23" count="1" selected="0">
            <x v="1"/>
          </reference>
        </references>
      </pivotArea>
    </format>
    <format dxfId="185">
      <pivotArea collapsedLevelsAreSubtotals="1" fieldPosition="0">
        <references count="4">
          <reference field="4294967294" count="1" selected="0">
            <x v="2"/>
          </reference>
          <reference field="14" count="1" selected="0">
            <x v="1663"/>
          </reference>
          <reference field="22" count="1">
            <x v="10"/>
          </reference>
          <reference field="23" count="1" selected="0">
            <x v="1"/>
          </reference>
        </references>
      </pivotArea>
    </format>
    <format dxfId="184">
      <pivotArea collapsedLevelsAreSubtotals="1" fieldPosition="0">
        <references count="4">
          <reference field="4294967294" count="1" selected="0">
            <x v="2"/>
          </reference>
          <reference field="14" count="1" selected="0">
            <x v="1663"/>
          </reference>
          <reference field="22" count="1">
            <x v="11"/>
          </reference>
          <reference field="23" count="1" selected="0">
            <x v="1"/>
          </reference>
        </references>
      </pivotArea>
    </format>
    <format dxfId="183">
      <pivotArea collapsedLevelsAreSubtotals="1" fieldPosition="0">
        <references count="4">
          <reference field="4294967294" count="1" selected="0">
            <x v="2"/>
          </reference>
          <reference field="14" count="1" selected="0">
            <x v="1663"/>
          </reference>
          <reference field="22" count="1">
            <x v="12"/>
          </reference>
          <reference field="23" count="1" selected="0">
            <x v="1"/>
          </reference>
        </references>
      </pivotArea>
    </format>
    <format dxfId="182">
      <pivotArea collapsedLevelsAreSubtotals="1" fieldPosition="0">
        <references count="3">
          <reference field="4294967294" count="1" selected="0">
            <x v="2"/>
          </reference>
          <reference field="14" count="1" selected="0">
            <x v="1663"/>
          </reference>
          <reference field="23" count="1">
            <x v="2"/>
          </reference>
        </references>
      </pivotArea>
    </format>
    <format dxfId="181">
      <pivotArea collapsedLevelsAreSubtotals="1" fieldPosition="0">
        <references count="4">
          <reference field="4294967294" count="1" selected="0">
            <x v="2"/>
          </reference>
          <reference field="14" count="1" selected="0">
            <x v="1663"/>
          </reference>
          <reference field="22" count="1">
            <x v="1"/>
          </reference>
          <reference field="23" count="1" selected="0">
            <x v="2"/>
          </reference>
        </references>
      </pivotArea>
    </format>
    <format dxfId="180">
      <pivotArea collapsedLevelsAreSubtotals="1" fieldPosition="0">
        <references count="4">
          <reference field="4294967294" count="1" selected="0">
            <x v="2"/>
          </reference>
          <reference field="14" count="1" selected="0">
            <x v="1663"/>
          </reference>
          <reference field="22" count="1">
            <x v="2"/>
          </reference>
          <reference field="23" count="1" selected="0">
            <x v="2"/>
          </reference>
        </references>
      </pivotArea>
    </format>
    <format dxfId="179">
      <pivotArea collapsedLevelsAreSubtotals="1" fieldPosition="0">
        <references count="4">
          <reference field="4294967294" count="1" selected="0">
            <x v="2"/>
          </reference>
          <reference field="14" count="1" selected="0">
            <x v="1663"/>
          </reference>
          <reference field="22" count="1">
            <x v="3"/>
          </reference>
          <reference field="23" count="1" selected="0">
            <x v="2"/>
          </reference>
        </references>
      </pivotArea>
    </format>
    <format dxfId="178">
      <pivotArea collapsedLevelsAreSubtotals="1" fieldPosition="0">
        <references count="4">
          <reference field="4294967294" count="1" selected="0">
            <x v="2"/>
          </reference>
          <reference field="14" count="1" selected="0">
            <x v="1663"/>
          </reference>
          <reference field="22" count="1">
            <x v="4"/>
          </reference>
          <reference field="23" count="1" selected="0">
            <x v="2"/>
          </reference>
        </references>
      </pivotArea>
    </format>
    <format dxfId="177">
      <pivotArea collapsedLevelsAreSubtotals="1" fieldPosition="0">
        <references count="4">
          <reference field="4294967294" count="1" selected="0">
            <x v="2"/>
          </reference>
          <reference field="14" count="1" selected="0">
            <x v="1663"/>
          </reference>
          <reference field="22" count="1">
            <x v="5"/>
          </reference>
          <reference field="23" count="1" selected="0">
            <x v="2"/>
          </reference>
        </references>
      </pivotArea>
    </format>
    <format dxfId="176">
      <pivotArea collapsedLevelsAreSubtotals="1" fieldPosition="0">
        <references count="4">
          <reference field="4294967294" count="1" selected="0">
            <x v="2"/>
          </reference>
          <reference field="14" count="1" selected="0">
            <x v="1663"/>
          </reference>
          <reference field="22" count="1">
            <x v="6"/>
          </reference>
          <reference field="23" count="1" selected="0">
            <x v="2"/>
          </reference>
        </references>
      </pivotArea>
    </format>
    <format dxfId="175">
      <pivotArea collapsedLevelsAreSubtotals="1" fieldPosition="0">
        <references count="4">
          <reference field="4294967294" count="1" selected="0">
            <x v="2"/>
          </reference>
          <reference field="14" count="1" selected="0">
            <x v="1663"/>
          </reference>
          <reference field="22" count="1">
            <x v="7"/>
          </reference>
          <reference field="23" count="1" selected="0">
            <x v="2"/>
          </reference>
        </references>
      </pivotArea>
    </format>
    <format dxfId="174">
      <pivotArea collapsedLevelsAreSubtotals="1" fieldPosition="0">
        <references count="4">
          <reference field="4294967294" count="1" selected="0">
            <x v="2"/>
          </reference>
          <reference field="14" count="1" selected="0">
            <x v="1663"/>
          </reference>
          <reference field="22" count="1">
            <x v="8"/>
          </reference>
          <reference field="23" count="1" selected="0">
            <x v="2"/>
          </reference>
        </references>
      </pivotArea>
    </format>
    <format dxfId="173">
      <pivotArea collapsedLevelsAreSubtotals="1" fieldPosition="0">
        <references count="4">
          <reference field="4294967294" count="1" selected="0">
            <x v="2"/>
          </reference>
          <reference field="14" count="1" selected="0">
            <x v="1663"/>
          </reference>
          <reference field="22" count="1">
            <x v="9"/>
          </reference>
          <reference field="23" count="1" selected="0">
            <x v="2"/>
          </reference>
        </references>
      </pivotArea>
    </format>
    <format dxfId="172">
      <pivotArea collapsedLevelsAreSubtotals="1" fieldPosition="0">
        <references count="4">
          <reference field="4294967294" count="1" selected="0">
            <x v="2"/>
          </reference>
          <reference field="14" count="1" selected="0">
            <x v="1663"/>
          </reference>
          <reference field="22" count="1">
            <x v="10"/>
          </reference>
          <reference field="23" count="1" selected="0">
            <x v="2"/>
          </reference>
        </references>
      </pivotArea>
    </format>
    <format dxfId="171">
      <pivotArea collapsedLevelsAreSubtotals="1" fieldPosition="0">
        <references count="4">
          <reference field="4294967294" count="1" selected="0">
            <x v="2"/>
          </reference>
          <reference field="14" count="1" selected="0">
            <x v="1663"/>
          </reference>
          <reference field="22" count="1">
            <x v="11"/>
          </reference>
          <reference field="23" count="1" selected="0">
            <x v="2"/>
          </reference>
        </references>
      </pivotArea>
    </format>
    <format dxfId="170">
      <pivotArea collapsedLevelsAreSubtotals="1" fieldPosition="0">
        <references count="4">
          <reference field="4294967294" count="1" selected="0">
            <x v="2"/>
          </reference>
          <reference field="14" count="1" selected="0">
            <x v="1663"/>
          </reference>
          <reference field="22" count="1">
            <x v="12"/>
          </reference>
          <reference field="23" count="1" selected="0">
            <x v="2"/>
          </reference>
        </references>
      </pivotArea>
    </format>
    <format dxfId="169">
      <pivotArea collapsedLevelsAreSubtotals="1" fieldPosition="0">
        <references count="3">
          <reference field="4294967294" count="1" selected="0">
            <x v="2"/>
          </reference>
          <reference field="14" count="1" selected="0">
            <x v="1320"/>
          </reference>
          <reference field="23" count="1">
            <x v="1"/>
          </reference>
        </references>
      </pivotArea>
    </format>
    <format dxfId="168">
      <pivotArea collapsedLevelsAreSubtotals="1" fieldPosition="0">
        <references count="4">
          <reference field="4294967294" count="1" selected="0">
            <x v="2"/>
          </reference>
          <reference field="14" count="1" selected="0">
            <x v="1320"/>
          </reference>
          <reference field="22" count="1">
            <x v="1"/>
          </reference>
          <reference field="23" count="1" selected="0">
            <x v="1"/>
          </reference>
        </references>
      </pivotArea>
    </format>
    <format dxfId="167">
      <pivotArea collapsedLevelsAreSubtotals="1" fieldPosition="0">
        <references count="4">
          <reference field="4294967294" count="1" selected="0">
            <x v="2"/>
          </reference>
          <reference field="14" count="1" selected="0">
            <x v="1320"/>
          </reference>
          <reference field="22" count="1">
            <x v="2"/>
          </reference>
          <reference field="23" count="1" selected="0">
            <x v="1"/>
          </reference>
        </references>
      </pivotArea>
    </format>
    <format dxfId="166">
      <pivotArea collapsedLevelsAreSubtotals="1" fieldPosition="0">
        <references count="4">
          <reference field="4294967294" count="1" selected="0">
            <x v="2"/>
          </reference>
          <reference field="14" count="1" selected="0">
            <x v="1320"/>
          </reference>
          <reference field="22" count="1">
            <x v="3"/>
          </reference>
          <reference field="23" count="1" selected="0">
            <x v="1"/>
          </reference>
        </references>
      </pivotArea>
    </format>
    <format dxfId="165">
      <pivotArea collapsedLevelsAreSubtotals="1" fieldPosition="0">
        <references count="4">
          <reference field="4294967294" count="1" selected="0">
            <x v="2"/>
          </reference>
          <reference field="14" count="1" selected="0">
            <x v="1320"/>
          </reference>
          <reference field="22" count="1">
            <x v="4"/>
          </reference>
          <reference field="23" count="1" selected="0">
            <x v="1"/>
          </reference>
        </references>
      </pivotArea>
    </format>
    <format dxfId="164">
      <pivotArea collapsedLevelsAreSubtotals="1" fieldPosition="0">
        <references count="4">
          <reference field="4294967294" count="1" selected="0">
            <x v="2"/>
          </reference>
          <reference field="14" count="1" selected="0">
            <x v="1320"/>
          </reference>
          <reference field="22" count="1">
            <x v="5"/>
          </reference>
          <reference field="23" count="1" selected="0">
            <x v="1"/>
          </reference>
        </references>
      </pivotArea>
    </format>
    <format dxfId="163">
      <pivotArea collapsedLevelsAreSubtotals="1" fieldPosition="0">
        <references count="4">
          <reference field="4294967294" count="1" selected="0">
            <x v="2"/>
          </reference>
          <reference field="14" count="1" selected="0">
            <x v="1320"/>
          </reference>
          <reference field="22" count="1">
            <x v="6"/>
          </reference>
          <reference field="23" count="1" selected="0">
            <x v="1"/>
          </reference>
        </references>
      </pivotArea>
    </format>
    <format dxfId="162">
      <pivotArea collapsedLevelsAreSubtotals="1" fieldPosition="0">
        <references count="4">
          <reference field="4294967294" count="1" selected="0">
            <x v="2"/>
          </reference>
          <reference field="14" count="1" selected="0">
            <x v="1320"/>
          </reference>
          <reference field="22" count="1">
            <x v="7"/>
          </reference>
          <reference field="23" count="1" selected="0">
            <x v="1"/>
          </reference>
        </references>
      </pivotArea>
    </format>
    <format dxfId="161">
      <pivotArea collapsedLevelsAreSubtotals="1" fieldPosition="0">
        <references count="4">
          <reference field="4294967294" count="1" selected="0">
            <x v="2"/>
          </reference>
          <reference field="14" count="1" selected="0">
            <x v="1320"/>
          </reference>
          <reference field="22" count="1">
            <x v="8"/>
          </reference>
          <reference field="23" count="1" selected="0">
            <x v="1"/>
          </reference>
        </references>
      </pivotArea>
    </format>
    <format dxfId="160">
      <pivotArea collapsedLevelsAreSubtotals="1" fieldPosition="0">
        <references count="4">
          <reference field="4294967294" count="1" selected="0">
            <x v="2"/>
          </reference>
          <reference field="14" count="1" selected="0">
            <x v="1320"/>
          </reference>
          <reference field="22" count="1">
            <x v="9"/>
          </reference>
          <reference field="23" count="1" selected="0">
            <x v="1"/>
          </reference>
        </references>
      </pivotArea>
    </format>
    <format dxfId="159">
      <pivotArea collapsedLevelsAreSubtotals="1" fieldPosition="0">
        <references count="4">
          <reference field="4294967294" count="1" selected="0">
            <x v="2"/>
          </reference>
          <reference field="14" count="1" selected="0">
            <x v="1320"/>
          </reference>
          <reference field="22" count="1">
            <x v="10"/>
          </reference>
          <reference field="23" count="1" selected="0">
            <x v="1"/>
          </reference>
        </references>
      </pivotArea>
    </format>
    <format dxfId="158">
      <pivotArea collapsedLevelsAreSubtotals="1" fieldPosition="0">
        <references count="4">
          <reference field="4294967294" count="1" selected="0">
            <x v="2"/>
          </reference>
          <reference field="14" count="1" selected="0">
            <x v="1320"/>
          </reference>
          <reference field="22" count="1">
            <x v="11"/>
          </reference>
          <reference field="23" count="1" selected="0">
            <x v="1"/>
          </reference>
        </references>
      </pivotArea>
    </format>
    <format dxfId="157">
      <pivotArea collapsedLevelsAreSubtotals="1" fieldPosition="0">
        <references count="4">
          <reference field="4294967294" count="1" selected="0">
            <x v="2"/>
          </reference>
          <reference field="14" count="1" selected="0">
            <x v="1320"/>
          </reference>
          <reference field="22" count="1">
            <x v="12"/>
          </reference>
          <reference field="23" count="1" selected="0">
            <x v="1"/>
          </reference>
        </references>
      </pivotArea>
    </format>
    <format dxfId="156">
      <pivotArea collapsedLevelsAreSubtotals="1" fieldPosition="0">
        <references count="3">
          <reference field="4294967294" count="1" selected="0">
            <x v="2"/>
          </reference>
          <reference field="14" count="1" selected="0">
            <x v="1320"/>
          </reference>
          <reference field="23" count="1">
            <x v="2"/>
          </reference>
        </references>
      </pivotArea>
    </format>
    <format dxfId="155">
      <pivotArea collapsedLevelsAreSubtotals="1" fieldPosition="0">
        <references count="4">
          <reference field="4294967294" count="1" selected="0">
            <x v="2"/>
          </reference>
          <reference field="14" count="1" selected="0">
            <x v="1320"/>
          </reference>
          <reference field="22" count="1">
            <x v="1"/>
          </reference>
          <reference field="23" count="1" selected="0">
            <x v="2"/>
          </reference>
        </references>
      </pivotArea>
    </format>
    <format dxfId="154">
      <pivotArea collapsedLevelsAreSubtotals="1" fieldPosition="0">
        <references count="4">
          <reference field="4294967294" count="1" selected="0">
            <x v="2"/>
          </reference>
          <reference field="14" count="1" selected="0">
            <x v="1320"/>
          </reference>
          <reference field="22" count="1">
            <x v="2"/>
          </reference>
          <reference field="23" count="1" selected="0">
            <x v="2"/>
          </reference>
        </references>
      </pivotArea>
    </format>
    <format dxfId="153">
      <pivotArea collapsedLevelsAreSubtotals="1" fieldPosition="0">
        <references count="4">
          <reference field="4294967294" count="1" selected="0">
            <x v="2"/>
          </reference>
          <reference field="14" count="1" selected="0">
            <x v="1320"/>
          </reference>
          <reference field="22" count="1">
            <x v="3"/>
          </reference>
          <reference field="23" count="1" selected="0">
            <x v="2"/>
          </reference>
        </references>
      </pivotArea>
    </format>
    <format dxfId="152">
      <pivotArea collapsedLevelsAreSubtotals="1" fieldPosition="0">
        <references count="4">
          <reference field="4294967294" count="1" selected="0">
            <x v="2"/>
          </reference>
          <reference field="14" count="1" selected="0">
            <x v="1320"/>
          </reference>
          <reference field="22" count="1">
            <x v="4"/>
          </reference>
          <reference field="23" count="1" selected="0">
            <x v="2"/>
          </reference>
        </references>
      </pivotArea>
    </format>
    <format dxfId="151">
      <pivotArea collapsedLevelsAreSubtotals="1" fieldPosition="0">
        <references count="4">
          <reference field="4294967294" count="1" selected="0">
            <x v="2"/>
          </reference>
          <reference field="14" count="1" selected="0">
            <x v="1320"/>
          </reference>
          <reference field="22" count="1">
            <x v="5"/>
          </reference>
          <reference field="23" count="1" selected="0">
            <x v="2"/>
          </reference>
        </references>
      </pivotArea>
    </format>
    <format dxfId="150">
      <pivotArea collapsedLevelsAreSubtotals="1" fieldPosition="0">
        <references count="4">
          <reference field="4294967294" count="1" selected="0">
            <x v="2"/>
          </reference>
          <reference field="14" count="1" selected="0">
            <x v="1320"/>
          </reference>
          <reference field="22" count="1">
            <x v="6"/>
          </reference>
          <reference field="23" count="1" selected="0">
            <x v="2"/>
          </reference>
        </references>
      </pivotArea>
    </format>
    <format dxfId="149">
      <pivotArea collapsedLevelsAreSubtotals="1" fieldPosition="0">
        <references count="4">
          <reference field="4294967294" count="1" selected="0">
            <x v="2"/>
          </reference>
          <reference field="14" count="1" selected="0">
            <x v="1320"/>
          </reference>
          <reference field="22" count="1">
            <x v="7"/>
          </reference>
          <reference field="23" count="1" selected="0">
            <x v="2"/>
          </reference>
        </references>
      </pivotArea>
    </format>
    <format dxfId="148">
      <pivotArea collapsedLevelsAreSubtotals="1" fieldPosition="0">
        <references count="4">
          <reference field="4294967294" count="1" selected="0">
            <x v="2"/>
          </reference>
          <reference field="14" count="1" selected="0">
            <x v="1320"/>
          </reference>
          <reference field="22" count="1">
            <x v="8"/>
          </reference>
          <reference field="23" count="1" selected="0">
            <x v="2"/>
          </reference>
        </references>
      </pivotArea>
    </format>
    <format dxfId="147">
      <pivotArea collapsedLevelsAreSubtotals="1" fieldPosition="0">
        <references count="4">
          <reference field="4294967294" count="1" selected="0">
            <x v="2"/>
          </reference>
          <reference field="14" count="1" selected="0">
            <x v="1320"/>
          </reference>
          <reference field="22" count="1">
            <x v="9"/>
          </reference>
          <reference field="23" count="1" selected="0">
            <x v="2"/>
          </reference>
        </references>
      </pivotArea>
    </format>
    <format dxfId="146">
      <pivotArea collapsedLevelsAreSubtotals="1" fieldPosition="0">
        <references count="4">
          <reference field="4294967294" count="1" selected="0">
            <x v="2"/>
          </reference>
          <reference field="14" count="1" selected="0">
            <x v="1320"/>
          </reference>
          <reference field="22" count="1">
            <x v="10"/>
          </reference>
          <reference field="23" count="1" selected="0">
            <x v="2"/>
          </reference>
        </references>
      </pivotArea>
    </format>
    <format dxfId="145">
      <pivotArea collapsedLevelsAreSubtotals="1" fieldPosition="0">
        <references count="4">
          <reference field="4294967294" count="1" selected="0">
            <x v="2"/>
          </reference>
          <reference field="14" count="1" selected="0">
            <x v="1320"/>
          </reference>
          <reference field="22" count="1">
            <x v="11"/>
          </reference>
          <reference field="23" count="1" selected="0">
            <x v="2"/>
          </reference>
        </references>
      </pivotArea>
    </format>
    <format dxfId="144">
      <pivotArea collapsedLevelsAreSubtotals="1" fieldPosition="0">
        <references count="4">
          <reference field="4294967294" count="1" selected="0">
            <x v="2"/>
          </reference>
          <reference field="14" count="1" selected="0">
            <x v="1320"/>
          </reference>
          <reference field="22" count="1">
            <x v="12"/>
          </reference>
          <reference field="23" count="1" selected="0">
            <x v="2"/>
          </reference>
        </references>
      </pivotArea>
    </format>
    <format dxfId="143">
      <pivotArea collapsedLevelsAreSubtotals="1" fieldPosition="0">
        <references count="3">
          <reference field="4294967294" count="1" selected="0">
            <x v="2"/>
          </reference>
          <reference field="14" count="1" selected="0">
            <x v="161"/>
          </reference>
          <reference field="23" count="1">
            <x v="1"/>
          </reference>
        </references>
      </pivotArea>
    </format>
    <format dxfId="142">
      <pivotArea collapsedLevelsAreSubtotals="1" fieldPosition="0">
        <references count="4">
          <reference field="4294967294" count="1" selected="0">
            <x v="2"/>
          </reference>
          <reference field="14" count="1" selected="0">
            <x v="161"/>
          </reference>
          <reference field="22" count="1">
            <x v="1"/>
          </reference>
          <reference field="23" count="1" selected="0">
            <x v="1"/>
          </reference>
        </references>
      </pivotArea>
    </format>
    <format dxfId="141">
      <pivotArea collapsedLevelsAreSubtotals="1" fieldPosition="0">
        <references count="4">
          <reference field="4294967294" count="1" selected="0">
            <x v="2"/>
          </reference>
          <reference field="14" count="1" selected="0">
            <x v="161"/>
          </reference>
          <reference field="22" count="1">
            <x v="2"/>
          </reference>
          <reference field="23" count="1" selected="0">
            <x v="1"/>
          </reference>
        </references>
      </pivotArea>
    </format>
    <format dxfId="140">
      <pivotArea collapsedLevelsAreSubtotals="1" fieldPosition="0">
        <references count="4">
          <reference field="4294967294" count="1" selected="0">
            <x v="2"/>
          </reference>
          <reference field="14" count="1" selected="0">
            <x v="161"/>
          </reference>
          <reference field="22" count="1">
            <x v="3"/>
          </reference>
          <reference field="23" count="1" selected="0">
            <x v="1"/>
          </reference>
        </references>
      </pivotArea>
    </format>
    <format dxfId="139">
      <pivotArea collapsedLevelsAreSubtotals="1" fieldPosition="0">
        <references count="4">
          <reference field="4294967294" count="1" selected="0">
            <x v="2"/>
          </reference>
          <reference field="14" count="1" selected="0">
            <x v="161"/>
          </reference>
          <reference field="22" count="1">
            <x v="4"/>
          </reference>
          <reference field="23" count="1" selected="0">
            <x v="1"/>
          </reference>
        </references>
      </pivotArea>
    </format>
    <format dxfId="138">
      <pivotArea collapsedLevelsAreSubtotals="1" fieldPosition="0">
        <references count="4">
          <reference field="4294967294" count="1" selected="0">
            <x v="2"/>
          </reference>
          <reference field="14" count="1" selected="0">
            <x v="161"/>
          </reference>
          <reference field="22" count="1">
            <x v="5"/>
          </reference>
          <reference field="23" count="1" selected="0">
            <x v="1"/>
          </reference>
        </references>
      </pivotArea>
    </format>
    <format dxfId="137">
      <pivotArea collapsedLevelsAreSubtotals="1" fieldPosition="0">
        <references count="4">
          <reference field="4294967294" count="1" selected="0">
            <x v="2"/>
          </reference>
          <reference field="14" count="1" selected="0">
            <x v="161"/>
          </reference>
          <reference field="22" count="1">
            <x v="6"/>
          </reference>
          <reference field="23" count="1" selected="0">
            <x v="1"/>
          </reference>
        </references>
      </pivotArea>
    </format>
    <format dxfId="136">
      <pivotArea collapsedLevelsAreSubtotals="1" fieldPosition="0">
        <references count="4">
          <reference field="4294967294" count="1" selected="0">
            <x v="2"/>
          </reference>
          <reference field="14" count="1" selected="0">
            <x v="161"/>
          </reference>
          <reference field="22" count="1">
            <x v="7"/>
          </reference>
          <reference field="23" count="1" selected="0">
            <x v="1"/>
          </reference>
        </references>
      </pivotArea>
    </format>
    <format dxfId="135">
      <pivotArea collapsedLevelsAreSubtotals="1" fieldPosition="0">
        <references count="4">
          <reference field="4294967294" count="1" selected="0">
            <x v="2"/>
          </reference>
          <reference field="14" count="1" selected="0">
            <x v="161"/>
          </reference>
          <reference field="22" count="1">
            <x v="8"/>
          </reference>
          <reference field="23" count="1" selected="0">
            <x v="1"/>
          </reference>
        </references>
      </pivotArea>
    </format>
    <format dxfId="134">
      <pivotArea collapsedLevelsAreSubtotals="1" fieldPosition="0">
        <references count="4">
          <reference field="4294967294" count="1" selected="0">
            <x v="2"/>
          </reference>
          <reference field="14" count="1" selected="0">
            <x v="161"/>
          </reference>
          <reference field="22" count="1">
            <x v="9"/>
          </reference>
          <reference field="23" count="1" selected="0">
            <x v="1"/>
          </reference>
        </references>
      </pivotArea>
    </format>
    <format dxfId="133">
      <pivotArea collapsedLevelsAreSubtotals="1" fieldPosition="0">
        <references count="4">
          <reference field="4294967294" count="1" selected="0">
            <x v="2"/>
          </reference>
          <reference field="14" count="1" selected="0">
            <x v="161"/>
          </reference>
          <reference field="22" count="1">
            <x v="10"/>
          </reference>
          <reference field="23" count="1" selected="0">
            <x v="1"/>
          </reference>
        </references>
      </pivotArea>
    </format>
    <format dxfId="132">
      <pivotArea collapsedLevelsAreSubtotals="1" fieldPosition="0">
        <references count="4">
          <reference field="4294967294" count="1" selected="0">
            <x v="2"/>
          </reference>
          <reference field="14" count="1" selected="0">
            <x v="161"/>
          </reference>
          <reference field="22" count="1">
            <x v="11"/>
          </reference>
          <reference field="23" count="1" selected="0">
            <x v="1"/>
          </reference>
        </references>
      </pivotArea>
    </format>
    <format dxfId="131">
      <pivotArea collapsedLevelsAreSubtotals="1" fieldPosition="0">
        <references count="4">
          <reference field="4294967294" count="1" selected="0">
            <x v="2"/>
          </reference>
          <reference field="14" count="1" selected="0">
            <x v="161"/>
          </reference>
          <reference field="22" count="1">
            <x v="12"/>
          </reference>
          <reference field="23" count="1" selected="0">
            <x v="1"/>
          </reference>
        </references>
      </pivotArea>
    </format>
    <format dxfId="130">
      <pivotArea collapsedLevelsAreSubtotals="1" fieldPosition="0">
        <references count="3">
          <reference field="4294967294" count="1" selected="0">
            <x v="2"/>
          </reference>
          <reference field="14" count="1" selected="0">
            <x v="161"/>
          </reference>
          <reference field="23" count="1">
            <x v="2"/>
          </reference>
        </references>
      </pivotArea>
    </format>
    <format dxfId="129">
      <pivotArea collapsedLevelsAreSubtotals="1" fieldPosition="0">
        <references count="4">
          <reference field="4294967294" count="1" selected="0">
            <x v="2"/>
          </reference>
          <reference field="14" count="1" selected="0">
            <x v="161"/>
          </reference>
          <reference field="22" count="1">
            <x v="1"/>
          </reference>
          <reference field="23" count="1" selected="0">
            <x v="2"/>
          </reference>
        </references>
      </pivotArea>
    </format>
    <format dxfId="128">
      <pivotArea collapsedLevelsAreSubtotals="1" fieldPosition="0">
        <references count="4">
          <reference field="4294967294" count="1" selected="0">
            <x v="2"/>
          </reference>
          <reference field="14" count="1" selected="0">
            <x v="161"/>
          </reference>
          <reference field="22" count="1">
            <x v="2"/>
          </reference>
          <reference field="23" count="1" selected="0">
            <x v="2"/>
          </reference>
        </references>
      </pivotArea>
    </format>
    <format dxfId="127">
      <pivotArea collapsedLevelsAreSubtotals="1" fieldPosition="0">
        <references count="4">
          <reference field="4294967294" count="1" selected="0">
            <x v="2"/>
          </reference>
          <reference field="14" count="1" selected="0">
            <x v="161"/>
          </reference>
          <reference field="22" count="1">
            <x v="3"/>
          </reference>
          <reference field="23" count="1" selected="0">
            <x v="2"/>
          </reference>
        </references>
      </pivotArea>
    </format>
    <format dxfId="126">
      <pivotArea collapsedLevelsAreSubtotals="1" fieldPosition="0">
        <references count="4">
          <reference field="4294967294" count="1" selected="0">
            <x v="2"/>
          </reference>
          <reference field="14" count="1" selected="0">
            <x v="161"/>
          </reference>
          <reference field="22" count="1">
            <x v="4"/>
          </reference>
          <reference field="23" count="1" selected="0">
            <x v="2"/>
          </reference>
        </references>
      </pivotArea>
    </format>
    <format dxfId="125">
      <pivotArea collapsedLevelsAreSubtotals="1" fieldPosition="0">
        <references count="4">
          <reference field="4294967294" count="1" selected="0">
            <x v="2"/>
          </reference>
          <reference field="14" count="1" selected="0">
            <x v="161"/>
          </reference>
          <reference field="22" count="1">
            <x v="5"/>
          </reference>
          <reference field="23" count="1" selected="0">
            <x v="2"/>
          </reference>
        </references>
      </pivotArea>
    </format>
    <format dxfId="124">
      <pivotArea collapsedLevelsAreSubtotals="1" fieldPosition="0">
        <references count="4">
          <reference field="4294967294" count="1" selected="0">
            <x v="2"/>
          </reference>
          <reference field="14" count="1" selected="0">
            <x v="161"/>
          </reference>
          <reference field="22" count="1">
            <x v="6"/>
          </reference>
          <reference field="23" count="1" selected="0">
            <x v="2"/>
          </reference>
        </references>
      </pivotArea>
    </format>
    <format dxfId="123">
      <pivotArea collapsedLevelsAreSubtotals="1" fieldPosition="0">
        <references count="4">
          <reference field="4294967294" count="1" selected="0">
            <x v="2"/>
          </reference>
          <reference field="14" count="1" selected="0">
            <x v="161"/>
          </reference>
          <reference field="22" count="1">
            <x v="7"/>
          </reference>
          <reference field="23" count="1" selected="0">
            <x v="2"/>
          </reference>
        </references>
      </pivotArea>
    </format>
    <format dxfId="122">
      <pivotArea collapsedLevelsAreSubtotals="1" fieldPosition="0">
        <references count="4">
          <reference field="4294967294" count="1" selected="0">
            <x v="2"/>
          </reference>
          <reference field="14" count="1" selected="0">
            <x v="161"/>
          </reference>
          <reference field="22" count="1">
            <x v="8"/>
          </reference>
          <reference field="23" count="1" selected="0">
            <x v="2"/>
          </reference>
        </references>
      </pivotArea>
    </format>
    <format dxfId="121">
      <pivotArea collapsedLevelsAreSubtotals="1" fieldPosition="0">
        <references count="4">
          <reference field="4294967294" count="1" selected="0">
            <x v="2"/>
          </reference>
          <reference field="14" count="1" selected="0">
            <x v="161"/>
          </reference>
          <reference field="22" count="1">
            <x v="9"/>
          </reference>
          <reference field="23" count="1" selected="0">
            <x v="2"/>
          </reference>
        </references>
      </pivotArea>
    </format>
    <format dxfId="120">
      <pivotArea collapsedLevelsAreSubtotals="1" fieldPosition="0">
        <references count="4">
          <reference field="4294967294" count="1" selected="0">
            <x v="2"/>
          </reference>
          <reference field="14" count="1" selected="0">
            <x v="161"/>
          </reference>
          <reference field="22" count="1">
            <x v="10"/>
          </reference>
          <reference field="23" count="1" selected="0">
            <x v="2"/>
          </reference>
        </references>
      </pivotArea>
    </format>
    <format dxfId="119">
      <pivotArea collapsedLevelsAreSubtotals="1" fieldPosition="0">
        <references count="4">
          <reference field="4294967294" count="1" selected="0">
            <x v="2"/>
          </reference>
          <reference field="14" count="1" selected="0">
            <x v="161"/>
          </reference>
          <reference field="22" count="1">
            <x v="11"/>
          </reference>
          <reference field="23" count="1" selected="0">
            <x v="2"/>
          </reference>
        </references>
      </pivotArea>
    </format>
    <format dxfId="118">
      <pivotArea collapsedLevelsAreSubtotals="1" fieldPosition="0">
        <references count="4">
          <reference field="4294967294" count="1" selected="0">
            <x v="2"/>
          </reference>
          <reference field="14" count="1" selected="0">
            <x v="161"/>
          </reference>
          <reference field="22" count="1">
            <x v="12"/>
          </reference>
          <reference field="23" count="1" selected="0">
            <x v="2"/>
          </reference>
        </references>
      </pivotArea>
    </format>
    <format dxfId="117">
      <pivotArea field="23" grandCol="1" collapsedLevelsAreSubtotals="1" axis="axisRow" fieldPosition="0">
        <references count="2">
          <reference field="4294967294" count="1" selected="0">
            <x v="0"/>
          </reference>
          <reference field="23" count="1">
            <x v="1"/>
          </reference>
        </references>
      </pivotArea>
    </format>
    <format dxfId="116">
      <pivotArea field="23" grandCol="1" collapsedLevelsAreSubtotals="1" axis="axisRow" fieldPosition="0">
        <references count="3">
          <reference field="4294967294" count="1" selected="0">
            <x v="0"/>
          </reference>
          <reference field="22" count="1">
            <x v="1"/>
          </reference>
          <reference field="23" count="1" selected="0">
            <x v="1"/>
          </reference>
        </references>
      </pivotArea>
    </format>
    <format dxfId="115">
      <pivotArea field="23" grandCol="1" collapsedLevelsAreSubtotals="1" axis="axisRow" fieldPosition="0">
        <references count="3">
          <reference field="4294967294" count="1" selected="0">
            <x v="0"/>
          </reference>
          <reference field="22" count="1">
            <x v="2"/>
          </reference>
          <reference field="23" count="1" selected="0">
            <x v="1"/>
          </reference>
        </references>
      </pivotArea>
    </format>
    <format dxfId="114">
      <pivotArea field="23" grandCol="1" collapsedLevelsAreSubtotals="1" axis="axisRow" fieldPosition="0">
        <references count="3">
          <reference field="4294967294" count="1" selected="0">
            <x v="0"/>
          </reference>
          <reference field="22" count="1">
            <x v="3"/>
          </reference>
          <reference field="23" count="1" selected="0">
            <x v="1"/>
          </reference>
        </references>
      </pivotArea>
    </format>
    <format dxfId="113">
      <pivotArea field="23" grandCol="1" collapsedLevelsAreSubtotals="1" axis="axisRow" fieldPosition="0">
        <references count="3">
          <reference field="4294967294" count="1" selected="0">
            <x v="0"/>
          </reference>
          <reference field="22" count="1">
            <x v="4"/>
          </reference>
          <reference field="23" count="1" selected="0">
            <x v="1"/>
          </reference>
        </references>
      </pivotArea>
    </format>
    <format dxfId="112">
      <pivotArea field="23" grandCol="1" collapsedLevelsAreSubtotals="1" axis="axisRow" fieldPosition="0">
        <references count="3">
          <reference field="4294967294" count="1" selected="0">
            <x v="0"/>
          </reference>
          <reference field="22" count="1">
            <x v="5"/>
          </reference>
          <reference field="23" count="1" selected="0">
            <x v="1"/>
          </reference>
        </references>
      </pivotArea>
    </format>
    <format dxfId="111">
      <pivotArea field="23" grandCol="1" collapsedLevelsAreSubtotals="1" axis="axisRow" fieldPosition="0">
        <references count="3">
          <reference field="4294967294" count="1" selected="0">
            <x v="0"/>
          </reference>
          <reference field="22" count="1">
            <x v="6"/>
          </reference>
          <reference field="23" count="1" selected="0">
            <x v="1"/>
          </reference>
        </references>
      </pivotArea>
    </format>
    <format dxfId="110">
      <pivotArea field="23" grandCol="1" collapsedLevelsAreSubtotals="1" axis="axisRow" fieldPosition="0">
        <references count="3">
          <reference field="4294967294" count="1" selected="0">
            <x v="0"/>
          </reference>
          <reference field="22" count="1">
            <x v="7"/>
          </reference>
          <reference field="23" count="1" selected="0">
            <x v="1"/>
          </reference>
        </references>
      </pivotArea>
    </format>
    <format dxfId="109">
      <pivotArea field="23" grandCol="1" collapsedLevelsAreSubtotals="1" axis="axisRow" fieldPosition="0">
        <references count="3">
          <reference field="4294967294" count="1" selected="0">
            <x v="0"/>
          </reference>
          <reference field="22" count="1">
            <x v="8"/>
          </reference>
          <reference field="23" count="1" selected="0">
            <x v="1"/>
          </reference>
        </references>
      </pivotArea>
    </format>
    <format dxfId="108">
      <pivotArea field="23" grandCol="1" collapsedLevelsAreSubtotals="1" axis="axisRow" fieldPosition="0">
        <references count="3">
          <reference field="4294967294" count="1" selected="0">
            <x v="0"/>
          </reference>
          <reference field="22" count="1">
            <x v="9"/>
          </reference>
          <reference field="23" count="1" selected="0">
            <x v="1"/>
          </reference>
        </references>
      </pivotArea>
    </format>
    <format dxfId="107">
      <pivotArea field="23" grandCol="1" collapsedLevelsAreSubtotals="1" axis="axisRow" fieldPosition="0">
        <references count="3">
          <reference field="4294967294" count="1" selected="0">
            <x v="0"/>
          </reference>
          <reference field="22" count="1">
            <x v="10"/>
          </reference>
          <reference field="23" count="1" selected="0">
            <x v="1"/>
          </reference>
        </references>
      </pivotArea>
    </format>
    <format dxfId="106">
      <pivotArea field="23" grandCol="1" collapsedLevelsAreSubtotals="1" axis="axisRow" fieldPosition="0">
        <references count="3">
          <reference field="4294967294" count="1" selected="0">
            <x v="0"/>
          </reference>
          <reference field="22" count="1">
            <x v="11"/>
          </reference>
          <reference field="23" count="1" selected="0">
            <x v="1"/>
          </reference>
        </references>
      </pivotArea>
    </format>
    <format dxfId="105">
      <pivotArea field="23" grandCol="1" collapsedLevelsAreSubtotals="1" axis="axisRow" fieldPosition="0">
        <references count="3">
          <reference field="4294967294" count="1" selected="0">
            <x v="0"/>
          </reference>
          <reference field="22" count="1">
            <x v="12"/>
          </reference>
          <reference field="23" count="1" selected="0">
            <x v="1"/>
          </reference>
        </references>
      </pivotArea>
    </format>
    <format dxfId="104">
      <pivotArea field="23" grandCol="1" collapsedLevelsAreSubtotals="1" axis="axisRow" fieldPosition="0">
        <references count="2">
          <reference field="4294967294" count="1" selected="0">
            <x v="0"/>
          </reference>
          <reference field="23" count="1">
            <x v="2"/>
          </reference>
        </references>
      </pivotArea>
    </format>
    <format dxfId="103">
      <pivotArea field="23" grandCol="1" collapsedLevelsAreSubtotals="1" axis="axisRow" fieldPosition="0">
        <references count="3">
          <reference field="4294967294" count="1" selected="0">
            <x v="0"/>
          </reference>
          <reference field="22" count="1">
            <x v="1"/>
          </reference>
          <reference field="23" count="1" selected="0">
            <x v="2"/>
          </reference>
        </references>
      </pivotArea>
    </format>
    <format dxfId="102">
      <pivotArea field="23" grandCol="1" collapsedLevelsAreSubtotals="1" axis="axisRow" fieldPosition="0">
        <references count="3">
          <reference field="4294967294" count="1" selected="0">
            <x v="0"/>
          </reference>
          <reference field="22" count="1">
            <x v="2"/>
          </reference>
          <reference field="23" count="1" selected="0">
            <x v="2"/>
          </reference>
        </references>
      </pivotArea>
    </format>
    <format dxfId="101">
      <pivotArea field="23" grandCol="1" collapsedLevelsAreSubtotals="1" axis="axisRow" fieldPosition="0">
        <references count="3">
          <reference field="4294967294" count="1" selected="0">
            <x v="0"/>
          </reference>
          <reference field="22" count="1">
            <x v="3"/>
          </reference>
          <reference field="23" count="1" selected="0">
            <x v="2"/>
          </reference>
        </references>
      </pivotArea>
    </format>
    <format dxfId="100">
      <pivotArea field="23" grandCol="1" collapsedLevelsAreSubtotals="1" axis="axisRow" fieldPosition="0">
        <references count="3">
          <reference field="4294967294" count="1" selected="0">
            <x v="0"/>
          </reference>
          <reference field="22" count="1">
            <x v="4"/>
          </reference>
          <reference field="23" count="1" selected="0">
            <x v="2"/>
          </reference>
        </references>
      </pivotArea>
    </format>
    <format dxfId="99">
      <pivotArea field="23" grandCol="1" collapsedLevelsAreSubtotals="1" axis="axisRow" fieldPosition="0">
        <references count="3">
          <reference field="4294967294" count="1" selected="0">
            <x v="0"/>
          </reference>
          <reference field="22" count="1">
            <x v="5"/>
          </reference>
          <reference field="23" count="1" selected="0">
            <x v="2"/>
          </reference>
        </references>
      </pivotArea>
    </format>
    <format dxfId="98">
      <pivotArea field="23" grandCol="1" collapsedLevelsAreSubtotals="1" axis="axisRow" fieldPosition="0">
        <references count="3">
          <reference field="4294967294" count="1" selected="0">
            <x v="0"/>
          </reference>
          <reference field="22" count="1">
            <x v="6"/>
          </reference>
          <reference field="23" count="1" selected="0">
            <x v="2"/>
          </reference>
        </references>
      </pivotArea>
    </format>
    <format dxfId="97">
      <pivotArea field="23" grandCol="1" collapsedLevelsAreSubtotals="1" axis="axisRow" fieldPosition="0">
        <references count="3">
          <reference field="4294967294" count="1" selected="0">
            <x v="0"/>
          </reference>
          <reference field="22" count="1">
            <x v="7"/>
          </reference>
          <reference field="23" count="1" selected="0">
            <x v="2"/>
          </reference>
        </references>
      </pivotArea>
    </format>
    <format dxfId="96">
      <pivotArea field="23" grandCol="1" collapsedLevelsAreSubtotals="1" axis="axisRow" fieldPosition="0">
        <references count="3">
          <reference field="4294967294" count="1" selected="0">
            <x v="0"/>
          </reference>
          <reference field="22" count="1">
            <x v="8"/>
          </reference>
          <reference field="23" count="1" selected="0">
            <x v="2"/>
          </reference>
        </references>
      </pivotArea>
    </format>
    <format dxfId="95">
      <pivotArea field="23" grandCol="1" collapsedLevelsAreSubtotals="1" axis="axisRow" fieldPosition="0">
        <references count="3">
          <reference field="4294967294" count="1" selected="0">
            <x v="0"/>
          </reference>
          <reference field="22" count="1">
            <x v="9"/>
          </reference>
          <reference field="23" count="1" selected="0">
            <x v="2"/>
          </reference>
        </references>
      </pivotArea>
    </format>
    <format dxfId="94">
      <pivotArea field="23" grandCol="1" collapsedLevelsAreSubtotals="1" axis="axisRow" fieldPosition="0">
        <references count="3">
          <reference field="4294967294" count="1" selected="0">
            <x v="0"/>
          </reference>
          <reference field="22" count="1">
            <x v="10"/>
          </reference>
          <reference field="23" count="1" selected="0">
            <x v="2"/>
          </reference>
        </references>
      </pivotArea>
    </format>
    <format dxfId="93">
      <pivotArea field="23" grandCol="1" collapsedLevelsAreSubtotals="1" axis="axisRow" fieldPosition="0">
        <references count="3">
          <reference field="4294967294" count="1" selected="0">
            <x v="0"/>
          </reference>
          <reference field="22" count="1">
            <x v="11"/>
          </reference>
          <reference field="23" count="1" selected="0">
            <x v="2"/>
          </reference>
        </references>
      </pivotArea>
    </format>
    <format dxfId="92">
      <pivotArea field="23" grandCol="1" collapsedLevelsAreSubtotals="1" axis="axisRow" fieldPosition="0">
        <references count="3">
          <reference field="4294967294" count="1" selected="0">
            <x v="0"/>
          </reference>
          <reference field="22" count="1">
            <x v="12"/>
          </reference>
          <reference field="23" count="1" selected="0">
            <x v="2"/>
          </reference>
        </references>
      </pivotArea>
    </format>
    <format dxfId="91">
      <pivotArea field="23" grandCol="1" collapsedLevelsAreSubtotals="1" axis="axisRow" fieldPosition="0">
        <references count="2">
          <reference field="4294967294" count="1" selected="0">
            <x v="2"/>
          </reference>
          <reference field="23" count="1">
            <x v="1"/>
          </reference>
        </references>
      </pivotArea>
    </format>
    <format dxfId="90">
      <pivotArea field="23" grandCol="1" collapsedLevelsAreSubtotals="1" axis="axisRow" fieldPosition="0">
        <references count="3">
          <reference field="4294967294" count="1" selected="0">
            <x v="2"/>
          </reference>
          <reference field="22" count="1">
            <x v="1"/>
          </reference>
          <reference field="23" count="1" selected="0">
            <x v="1"/>
          </reference>
        </references>
      </pivotArea>
    </format>
    <format dxfId="89">
      <pivotArea field="23" grandCol="1" collapsedLevelsAreSubtotals="1" axis="axisRow" fieldPosition="0">
        <references count="3">
          <reference field="4294967294" count="1" selected="0">
            <x v="2"/>
          </reference>
          <reference field="22" count="1">
            <x v="2"/>
          </reference>
          <reference field="23" count="1" selected="0">
            <x v="1"/>
          </reference>
        </references>
      </pivotArea>
    </format>
    <format dxfId="88">
      <pivotArea field="23" grandCol="1" collapsedLevelsAreSubtotals="1" axis="axisRow" fieldPosition="0">
        <references count="3">
          <reference field="4294967294" count="1" selected="0">
            <x v="2"/>
          </reference>
          <reference field="22" count="1">
            <x v="3"/>
          </reference>
          <reference field="23" count="1" selected="0">
            <x v="1"/>
          </reference>
        </references>
      </pivotArea>
    </format>
    <format dxfId="87">
      <pivotArea field="23" grandCol="1" collapsedLevelsAreSubtotals="1" axis="axisRow" fieldPosition="0">
        <references count="3">
          <reference field="4294967294" count="1" selected="0">
            <x v="2"/>
          </reference>
          <reference field="22" count="1">
            <x v="4"/>
          </reference>
          <reference field="23" count="1" selected="0">
            <x v="1"/>
          </reference>
        </references>
      </pivotArea>
    </format>
    <format dxfId="86">
      <pivotArea field="23" grandCol="1" collapsedLevelsAreSubtotals="1" axis="axisRow" fieldPosition="0">
        <references count="3">
          <reference field="4294967294" count="1" selected="0">
            <x v="2"/>
          </reference>
          <reference field="22" count="1">
            <x v="5"/>
          </reference>
          <reference field="23" count="1" selected="0">
            <x v="1"/>
          </reference>
        </references>
      </pivotArea>
    </format>
    <format dxfId="85">
      <pivotArea field="23" grandCol="1" collapsedLevelsAreSubtotals="1" axis="axisRow" fieldPosition="0">
        <references count="3">
          <reference field="4294967294" count="1" selected="0">
            <x v="2"/>
          </reference>
          <reference field="22" count="1">
            <x v="6"/>
          </reference>
          <reference field="23" count="1" selected="0">
            <x v="1"/>
          </reference>
        </references>
      </pivotArea>
    </format>
    <format dxfId="84">
      <pivotArea field="23" grandCol="1" collapsedLevelsAreSubtotals="1" axis="axisRow" fieldPosition="0">
        <references count="3">
          <reference field="4294967294" count="1" selected="0">
            <x v="2"/>
          </reference>
          <reference field="22" count="1">
            <x v="7"/>
          </reference>
          <reference field="23" count="1" selected="0">
            <x v="1"/>
          </reference>
        </references>
      </pivotArea>
    </format>
    <format dxfId="83">
      <pivotArea field="23" grandCol="1" collapsedLevelsAreSubtotals="1" axis="axisRow" fieldPosition="0">
        <references count="3">
          <reference field="4294967294" count="1" selected="0">
            <x v="2"/>
          </reference>
          <reference field="22" count="1">
            <x v="8"/>
          </reference>
          <reference field="23" count="1" selected="0">
            <x v="1"/>
          </reference>
        </references>
      </pivotArea>
    </format>
    <format dxfId="82">
      <pivotArea field="23" grandCol="1" collapsedLevelsAreSubtotals="1" axis="axisRow" fieldPosition="0">
        <references count="3">
          <reference field="4294967294" count="1" selected="0">
            <x v="2"/>
          </reference>
          <reference field="22" count="1">
            <x v="9"/>
          </reference>
          <reference field="23" count="1" selected="0">
            <x v="1"/>
          </reference>
        </references>
      </pivotArea>
    </format>
    <format dxfId="81">
      <pivotArea field="23" grandCol="1" collapsedLevelsAreSubtotals="1" axis="axisRow" fieldPosition="0">
        <references count="3">
          <reference field="4294967294" count="1" selected="0">
            <x v="2"/>
          </reference>
          <reference field="22" count="1">
            <x v="10"/>
          </reference>
          <reference field="23" count="1" selected="0">
            <x v="1"/>
          </reference>
        </references>
      </pivotArea>
    </format>
    <format dxfId="80">
      <pivotArea field="23" grandCol="1" collapsedLevelsAreSubtotals="1" axis="axisRow" fieldPosition="0">
        <references count="3">
          <reference field="4294967294" count="1" selected="0">
            <x v="2"/>
          </reference>
          <reference field="22" count="1">
            <x v="11"/>
          </reference>
          <reference field="23" count="1" selected="0">
            <x v="1"/>
          </reference>
        </references>
      </pivotArea>
    </format>
    <format dxfId="79">
      <pivotArea field="23" grandCol="1" collapsedLevelsAreSubtotals="1" axis="axisRow" fieldPosition="0">
        <references count="3">
          <reference field="4294967294" count="1" selected="0">
            <x v="2"/>
          </reference>
          <reference field="22" count="1">
            <x v="12"/>
          </reference>
          <reference field="23" count="1" selected="0">
            <x v="1"/>
          </reference>
        </references>
      </pivotArea>
    </format>
    <format dxfId="78">
      <pivotArea field="23" grandCol="1" collapsedLevelsAreSubtotals="1" axis="axisRow" fieldPosition="0">
        <references count="2">
          <reference field="4294967294" count="1" selected="0">
            <x v="2"/>
          </reference>
          <reference field="23" count="1">
            <x v="2"/>
          </reference>
        </references>
      </pivotArea>
    </format>
    <format dxfId="77">
      <pivotArea field="23" grandCol="1" collapsedLevelsAreSubtotals="1" axis="axisRow" fieldPosition="0">
        <references count="3">
          <reference field="4294967294" count="1" selected="0">
            <x v="2"/>
          </reference>
          <reference field="22" count="1">
            <x v="1"/>
          </reference>
          <reference field="23" count="1" selected="0">
            <x v="2"/>
          </reference>
        </references>
      </pivotArea>
    </format>
    <format dxfId="76">
      <pivotArea field="23" grandCol="1" collapsedLevelsAreSubtotals="1" axis="axisRow" fieldPosition="0">
        <references count="3">
          <reference field="4294967294" count="1" selected="0">
            <x v="2"/>
          </reference>
          <reference field="22" count="1">
            <x v="2"/>
          </reference>
          <reference field="23" count="1" selected="0">
            <x v="2"/>
          </reference>
        </references>
      </pivotArea>
    </format>
    <format dxfId="75">
      <pivotArea field="23" grandCol="1" collapsedLevelsAreSubtotals="1" axis="axisRow" fieldPosition="0">
        <references count="3">
          <reference field="4294967294" count="1" selected="0">
            <x v="2"/>
          </reference>
          <reference field="22" count="1">
            <x v="3"/>
          </reference>
          <reference field="23" count="1" selected="0">
            <x v="2"/>
          </reference>
        </references>
      </pivotArea>
    </format>
    <format dxfId="74">
      <pivotArea field="23" grandCol="1" collapsedLevelsAreSubtotals="1" axis="axisRow" fieldPosition="0">
        <references count="3">
          <reference field="4294967294" count="1" selected="0">
            <x v="2"/>
          </reference>
          <reference field="22" count="1">
            <x v="4"/>
          </reference>
          <reference field="23" count="1" selected="0">
            <x v="2"/>
          </reference>
        </references>
      </pivotArea>
    </format>
    <format dxfId="73">
      <pivotArea field="23" grandCol="1" collapsedLevelsAreSubtotals="1" axis="axisRow" fieldPosition="0">
        <references count="3">
          <reference field="4294967294" count="1" selected="0">
            <x v="2"/>
          </reference>
          <reference field="22" count="1">
            <x v="5"/>
          </reference>
          <reference field="23" count="1" selected="0">
            <x v="2"/>
          </reference>
        </references>
      </pivotArea>
    </format>
    <format dxfId="72">
      <pivotArea field="23" grandCol="1" collapsedLevelsAreSubtotals="1" axis="axisRow" fieldPosition="0">
        <references count="3">
          <reference field="4294967294" count="1" selected="0">
            <x v="2"/>
          </reference>
          <reference field="22" count="1">
            <x v="6"/>
          </reference>
          <reference field="23" count="1" selected="0">
            <x v="2"/>
          </reference>
        </references>
      </pivotArea>
    </format>
    <format dxfId="71">
      <pivotArea field="23" grandCol="1" collapsedLevelsAreSubtotals="1" axis="axisRow" fieldPosition="0">
        <references count="3">
          <reference field="4294967294" count="1" selected="0">
            <x v="2"/>
          </reference>
          <reference field="22" count="1">
            <x v="7"/>
          </reference>
          <reference field="23" count="1" selected="0">
            <x v="2"/>
          </reference>
        </references>
      </pivotArea>
    </format>
    <format dxfId="70">
      <pivotArea field="23" grandCol="1" collapsedLevelsAreSubtotals="1" axis="axisRow" fieldPosition="0">
        <references count="3">
          <reference field="4294967294" count="1" selected="0">
            <x v="2"/>
          </reference>
          <reference field="22" count="1">
            <x v="8"/>
          </reference>
          <reference field="23" count="1" selected="0">
            <x v="2"/>
          </reference>
        </references>
      </pivotArea>
    </format>
    <format dxfId="69">
      <pivotArea field="23" grandCol="1" collapsedLevelsAreSubtotals="1" axis="axisRow" fieldPosition="0">
        <references count="3">
          <reference field="4294967294" count="1" selected="0">
            <x v="2"/>
          </reference>
          <reference field="22" count="1">
            <x v="9"/>
          </reference>
          <reference field="23" count="1" selected="0">
            <x v="2"/>
          </reference>
        </references>
      </pivotArea>
    </format>
    <format dxfId="68">
      <pivotArea field="23" grandCol="1" collapsedLevelsAreSubtotals="1" axis="axisRow" fieldPosition="0">
        <references count="3">
          <reference field="4294967294" count="1" selected="0">
            <x v="2"/>
          </reference>
          <reference field="22" count="1">
            <x v="10"/>
          </reference>
          <reference field="23" count="1" selected="0">
            <x v="2"/>
          </reference>
        </references>
      </pivotArea>
    </format>
    <format dxfId="67">
      <pivotArea field="23" grandCol="1" collapsedLevelsAreSubtotals="1" axis="axisRow" fieldPosition="0">
        <references count="3">
          <reference field="4294967294" count="1" selected="0">
            <x v="2"/>
          </reference>
          <reference field="22" count="1">
            <x v="11"/>
          </reference>
          <reference field="23" count="1" selected="0">
            <x v="2"/>
          </reference>
        </references>
      </pivotArea>
    </format>
    <format dxfId="66">
      <pivotArea field="23" grandCol="1" collapsedLevelsAreSubtotals="1" axis="axisRow" fieldPosition="0">
        <references count="3">
          <reference field="4294967294" count="1" selected="0">
            <x v="2"/>
          </reference>
          <reference field="22" count="1">
            <x v="12"/>
          </reference>
          <reference field="23" count="1" selected="0">
            <x v="2"/>
          </reference>
        </references>
      </pivotArea>
    </format>
    <format dxfId="65">
      <pivotArea collapsedLevelsAreSubtotals="1" fieldPosition="0">
        <references count="4">
          <reference field="4294967294" count="1" selected="0">
            <x v="2"/>
          </reference>
          <reference field="14" count="1" selected="0">
            <x v="161"/>
          </reference>
          <reference field="22" count="1">
            <x v="1"/>
          </reference>
          <reference field="23" count="1" selected="0">
            <x v="2"/>
          </reference>
        </references>
      </pivotArea>
    </format>
    <format dxfId="64">
      <pivotArea collapsedLevelsAreSubtotals="1" fieldPosition="0">
        <references count="4">
          <reference field="4294967294" count="1" selected="0">
            <x v="2"/>
          </reference>
          <reference field="14" count="1" selected="0">
            <x v="2394"/>
          </reference>
          <reference field="22" count="1">
            <x v="9"/>
          </reference>
          <reference field="23" count="1" selected="0">
            <x v="1"/>
          </reference>
        </references>
      </pivotArea>
    </format>
  </formats>
  <pivotTableStyleInfo name="PivotStyleLight16" showRowHeaders="1" showColHeaders="1" showRowStripes="0" showColStripes="0" showLastColumn="1"/>
  <filters count="1">
    <filter fld="14" type="count" evalOrder="-1" id="1"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5ECC6E4-F730-4CD0-85D3-3EFA54528DC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5:P9" firstHeaderRow="1" firstDataRow="2" firstDataCol="1" rowPageCount="1" colPageCount="1"/>
  <pivotFields count="24">
    <pivotField showAll="0"/>
    <pivotField showAll="0"/>
    <pivotField axis="axisRow" numFmtId="14" showAll="0">
      <items count="410">
        <item x="272"/>
        <item x="187"/>
        <item x="198"/>
        <item x="7"/>
        <item x="204"/>
        <item x="343"/>
        <item x="273"/>
        <item x="174"/>
        <item x="382"/>
        <item x="379"/>
        <item x="159"/>
        <item x="313"/>
        <item x="143"/>
        <item x="389"/>
        <item x="117"/>
        <item x="375"/>
        <item x="160"/>
        <item x="344"/>
        <item x="376"/>
        <item x="316"/>
        <item x="398"/>
        <item x="238"/>
        <item x="64"/>
        <item x="364"/>
        <item x="163"/>
        <item x="87"/>
        <item x="361"/>
        <item x="59"/>
        <item x="155"/>
        <item x="183"/>
        <item x="89"/>
        <item x="167"/>
        <item x="192"/>
        <item x="199"/>
        <item x="386"/>
        <item x="168"/>
        <item x="408"/>
        <item x="315"/>
        <item x="317"/>
        <item x="205"/>
        <item x="156"/>
        <item x="169"/>
        <item x="237"/>
        <item x="274"/>
        <item x="154"/>
        <item x="48"/>
        <item x="390"/>
        <item x="350"/>
        <item x="83"/>
        <item x="372"/>
        <item x="184"/>
        <item x="234"/>
        <item x="142"/>
        <item x="172"/>
        <item x="227"/>
        <item x="193"/>
        <item x="275"/>
        <item x="221"/>
        <item x="276"/>
        <item x="152"/>
        <item x="407"/>
        <item x="206"/>
        <item x="377"/>
        <item x="370"/>
        <item x="400"/>
        <item x="194"/>
        <item x="338"/>
        <item x="405"/>
        <item x="57"/>
        <item x="228"/>
        <item x="144"/>
        <item x="402"/>
        <item x="216"/>
        <item x="170"/>
        <item x="383"/>
        <item x="356"/>
        <item x="177"/>
        <item x="222"/>
        <item x="220"/>
        <item x="373"/>
        <item x="229"/>
        <item x="374"/>
        <item x="399"/>
        <item x="367"/>
        <item x="384"/>
        <item x="210"/>
        <item x="97"/>
        <item x="378"/>
        <item x="371"/>
        <item x="178"/>
        <item x="157"/>
        <item x="318"/>
        <item x="404"/>
        <item x="235"/>
        <item x="391"/>
        <item x="230"/>
        <item x="248"/>
        <item x="277"/>
        <item x="310"/>
        <item x="236"/>
        <item x="239"/>
        <item x="145"/>
        <item x="115"/>
        <item x="278"/>
        <item x="279"/>
        <item x="231"/>
        <item x="181"/>
        <item x="125"/>
        <item x="10"/>
        <item x="46"/>
        <item x="81"/>
        <item x="360"/>
        <item x="352"/>
        <item x="280"/>
        <item x="281"/>
        <item x="319"/>
        <item x="218"/>
        <item x="188"/>
        <item x="303"/>
        <item x="357"/>
        <item x="232"/>
        <item x="207"/>
        <item x="240"/>
        <item x="200"/>
        <item x="208"/>
        <item x="186"/>
        <item x="362"/>
        <item x="311"/>
        <item x="197"/>
        <item x="282"/>
        <item x="161"/>
        <item x="283"/>
        <item x="149"/>
        <item x="241"/>
        <item x="233"/>
        <item x="292"/>
        <item x="242"/>
        <item x="406"/>
        <item x="219"/>
        <item x="201"/>
        <item x="314"/>
        <item x="82"/>
        <item x="58"/>
        <item x="309"/>
        <item x="353"/>
        <item x="385"/>
        <item x="42"/>
        <item x="0"/>
        <item x="4"/>
        <item x="3"/>
        <item x="2"/>
        <item x="8"/>
        <item x="9"/>
        <item x="1"/>
        <item x="49"/>
        <item x="67"/>
        <item x="68"/>
        <item x="284"/>
        <item x="365"/>
        <item x="175"/>
        <item x="337"/>
        <item x="403"/>
        <item x="330"/>
        <item x="354"/>
        <item x="320"/>
        <item x="321"/>
        <item x="322"/>
        <item x="173"/>
        <item x="134"/>
        <item x="323"/>
        <item x="324"/>
        <item x="306"/>
        <item x="345"/>
        <item x="325"/>
        <item x="346"/>
        <item x="308"/>
        <item x="326"/>
        <item x="397"/>
        <item x="347"/>
        <item x="339"/>
        <item x="285"/>
        <item x="286"/>
        <item x="265"/>
        <item x="266"/>
        <item x="267"/>
        <item x="340"/>
        <item x="191"/>
        <item x="128"/>
        <item x="135"/>
        <item x="51"/>
        <item x="37"/>
        <item x="25"/>
        <item x="211"/>
        <item x="287"/>
        <item x="293"/>
        <item x="148"/>
        <item x="110"/>
        <item x="288"/>
        <item x="164"/>
        <item x="268"/>
        <item x="215"/>
        <item x="189"/>
        <item x="269"/>
        <item x="270"/>
        <item x="246"/>
        <item x="271"/>
        <item x="327"/>
        <item x="94"/>
        <item x="341"/>
        <item x="328"/>
        <item x="289"/>
        <item x="342"/>
        <item x="158"/>
        <item x="249"/>
        <item x="368"/>
        <item x="369"/>
        <item x="214"/>
        <item x="102"/>
        <item x="212"/>
        <item x="250"/>
        <item x="53"/>
        <item x="251"/>
        <item x="334"/>
        <item x="252"/>
        <item x="300"/>
        <item x="55"/>
        <item x="299"/>
        <item x="96"/>
        <item x="245"/>
        <item x="113"/>
        <item x="297"/>
        <item x="335"/>
        <item x="298"/>
        <item x="95"/>
        <item x="253"/>
        <item x="329"/>
        <item x="333"/>
        <item x="223"/>
        <item x="195"/>
        <item x="171"/>
        <item x="358"/>
        <item x="65"/>
        <item x="29"/>
        <item x="387"/>
        <item x="254"/>
        <item x="247"/>
        <item x="255"/>
        <item x="256"/>
        <item x="176"/>
        <item x="116"/>
        <item x="114"/>
        <item x="39"/>
        <item x="93"/>
        <item x="124"/>
        <item x="98"/>
        <item x="45"/>
        <item x="43"/>
        <item x="257"/>
        <item x="258"/>
        <item x="304"/>
        <item x="259"/>
        <item x="355"/>
        <item x="138"/>
        <item x="150"/>
        <item x="380"/>
        <item x="260"/>
        <item x="44"/>
        <item x="359"/>
        <item x="394"/>
        <item x="130"/>
        <item x="23"/>
        <item x="151"/>
        <item x="13"/>
        <item x="14"/>
        <item x="15"/>
        <item x="17"/>
        <item x="165"/>
        <item x="60"/>
        <item x="381"/>
        <item x="348"/>
        <item x="396"/>
        <item x="349"/>
        <item x="107"/>
        <item x="112"/>
        <item x="61"/>
        <item x="131"/>
        <item x="141"/>
        <item x="133"/>
        <item x="294"/>
        <item x="182"/>
        <item x="50"/>
        <item x="118"/>
        <item x="122"/>
        <item x="92"/>
        <item x="75"/>
        <item x="312"/>
        <item x="127"/>
        <item x="79"/>
        <item x="217"/>
        <item x="225"/>
        <item x="226"/>
        <item x="147"/>
        <item x="19"/>
        <item x="12"/>
        <item x="6"/>
        <item x="11"/>
        <item x="224"/>
        <item x="388"/>
        <item x="162"/>
        <item x="392"/>
        <item x="126"/>
        <item x="264"/>
        <item x="351"/>
        <item x="139"/>
        <item x="307"/>
        <item x="295"/>
        <item x="290"/>
        <item x="137"/>
        <item x="136"/>
        <item x="132"/>
        <item x="101"/>
        <item x="27"/>
        <item x="72"/>
        <item x="301"/>
        <item x="366"/>
        <item x="47"/>
        <item x="30"/>
        <item x="62"/>
        <item x="26"/>
        <item x="52"/>
        <item x="146"/>
        <item x="302"/>
        <item x="40"/>
        <item x="56"/>
        <item x="140"/>
        <item x="121"/>
        <item x="331"/>
        <item x="78"/>
        <item x="395"/>
        <item x="38"/>
        <item x="84"/>
        <item x="202"/>
        <item x="243"/>
        <item x="166"/>
        <item x="244"/>
        <item x="401"/>
        <item x="85"/>
        <item x="103"/>
        <item x="104"/>
        <item x="34"/>
        <item x="88"/>
        <item x="74"/>
        <item x="363"/>
        <item x="71"/>
        <item x="119"/>
        <item x="80"/>
        <item x="69"/>
        <item x="24"/>
        <item x="32"/>
        <item x="77"/>
        <item x="76"/>
        <item x="31"/>
        <item x="35"/>
        <item x="36"/>
        <item x="28"/>
        <item x="22"/>
        <item x="33"/>
        <item x="100"/>
        <item x="203"/>
        <item x="291"/>
        <item x="179"/>
        <item x="261"/>
        <item x="332"/>
        <item x="99"/>
        <item x="90"/>
        <item x="105"/>
        <item x="54"/>
        <item x="213"/>
        <item x="108"/>
        <item x="185"/>
        <item x="196"/>
        <item x="393"/>
        <item x="91"/>
        <item x="263"/>
        <item x="66"/>
        <item x="296"/>
        <item x="305"/>
        <item x="123"/>
        <item x="209"/>
        <item x="336"/>
        <item x="21"/>
        <item x="86"/>
        <item x="63"/>
        <item x="190"/>
        <item x="180"/>
        <item x="129"/>
        <item x="153"/>
        <item x="41"/>
        <item x="20"/>
        <item x="70"/>
        <item x="120"/>
        <item x="5"/>
        <item x="111"/>
        <item x="109"/>
        <item x="16"/>
        <item x="262"/>
        <item x="18"/>
        <item x="73"/>
        <item x="106"/>
        <item t="default"/>
      </items>
    </pivotField>
    <pivotField showAll="0"/>
    <pivotField numFmtId="164" showAll="0"/>
    <pivotField showAll="0"/>
    <pivotField numFmtId="164" showAll="0"/>
    <pivotField numFmtId="164" showAll="0"/>
    <pivotField dataField="1" numFmtId="164" showAll="0"/>
    <pivotField showAll="0"/>
    <pivotField name="Valid" axis="axisPage" showAll="0">
      <items count="3">
        <item x="1"/>
        <item x="0"/>
        <item t="default"/>
      </items>
    </pivotField>
    <pivotField showAll="0"/>
    <pivotField showAll="0"/>
    <pivotField numFmtId="14" showAll="0"/>
    <pivotField showAll="0" measureFilter="1">
      <items count="3152">
        <item x="509"/>
        <item x="2890"/>
        <item x="2968"/>
        <item x="2847"/>
        <item x="153"/>
        <item x="2056"/>
        <item x="1071"/>
        <item x="2237"/>
        <item x="2247"/>
        <item x="201"/>
        <item x="1752"/>
        <item x="1354"/>
        <item x="673"/>
        <item x="1801"/>
        <item x="2566"/>
        <item x="2167"/>
        <item x="2565"/>
        <item x="2772"/>
        <item x="2287"/>
        <item x="355"/>
        <item x="1689"/>
        <item x="1786"/>
        <item x="211"/>
        <item x="303"/>
        <item x="419"/>
        <item x="287"/>
        <item x="2007"/>
        <item x="1609"/>
        <item x="2047"/>
        <item x="1588"/>
        <item x="2211"/>
        <item x="2257"/>
        <item x="2256"/>
        <item x="1641"/>
        <item x="1474"/>
        <item x="1026"/>
        <item x="1111"/>
        <item x="1978"/>
        <item x="1979"/>
        <item x="1338"/>
        <item x="1497"/>
        <item x="1375"/>
        <item x="1297"/>
        <item x="1782"/>
        <item x="1633"/>
        <item x="1970"/>
        <item x="1304"/>
        <item x="1236"/>
        <item x="1237"/>
        <item x="1937"/>
        <item x="1658"/>
        <item x="1781"/>
        <item x="1657"/>
        <item x="1127"/>
        <item x="1067"/>
        <item x="1783"/>
        <item x="1312"/>
        <item x="1311"/>
        <item x="1152"/>
        <item x="1037"/>
        <item x="1409"/>
        <item x="1726"/>
        <item x="966"/>
        <item x="1938"/>
        <item x="1267"/>
        <item x="1444"/>
        <item x="1263"/>
        <item x="198"/>
        <item x="1261"/>
        <item x="1190"/>
        <item x="1549"/>
        <item x="1471"/>
        <item x="1472"/>
        <item x="118"/>
        <item x="2082"/>
        <item x="1871"/>
        <item x="1167"/>
        <item x="1243"/>
        <item x="1334"/>
        <item x="756"/>
        <item x="3116"/>
        <item x="2736"/>
        <item x="147"/>
        <item x="1902"/>
        <item x="1993"/>
        <item x="2707"/>
        <item x="2504"/>
        <item x="2058"/>
        <item x="1421"/>
        <item x="177"/>
        <item x="2251"/>
        <item x="2178"/>
        <item x="1547"/>
        <item x="2300"/>
        <item x="1896"/>
        <item x="2220"/>
        <item x="2181"/>
        <item x="2347"/>
        <item x="1983"/>
        <item x="1728"/>
        <item x="215"/>
        <item x="2853"/>
        <item x="2882"/>
        <item x="2859"/>
        <item x="1141"/>
        <item x="2064"/>
        <item x="2125"/>
        <item x="3119"/>
        <item x="3120"/>
        <item x="3050"/>
        <item x="2394"/>
        <item x="1057"/>
        <item x="813"/>
        <item x="102"/>
        <item x="91"/>
        <item x="1083"/>
        <item x="1082"/>
        <item x="68"/>
        <item x="799"/>
        <item x="1411"/>
        <item x="1806"/>
        <item x="2458"/>
        <item x="2666"/>
        <item x="1855"/>
        <item x="161"/>
        <item x="2620"/>
        <item x="2060"/>
        <item x="1780"/>
        <item x="2113"/>
        <item x="2445"/>
        <item x="604"/>
        <item x="614"/>
        <item x="752"/>
        <item x="691"/>
        <item x="690"/>
        <item x="2210"/>
        <item x="1132"/>
        <item x="196"/>
        <item x="900"/>
        <item x="1093"/>
        <item x="1690"/>
        <item x="1321"/>
        <item x="1380"/>
        <item x="1061"/>
        <item x="2233"/>
        <item x="481"/>
        <item x="268"/>
        <item x="489"/>
        <item x="406"/>
        <item x="272"/>
        <item x="491"/>
        <item x="9"/>
        <item x="257"/>
        <item x="375"/>
        <item x="334"/>
        <item x="269"/>
        <item x="314"/>
        <item x="280"/>
        <item x="262"/>
        <item x="302"/>
        <item x="333"/>
        <item x="279"/>
        <item x="313"/>
        <item x="291"/>
        <item x="436"/>
        <item x="357"/>
        <item x="1149"/>
        <item x="1498"/>
        <item x="1255"/>
        <item x="1567"/>
        <item x="1568"/>
        <item x="1566"/>
        <item x="1162"/>
        <item x="49"/>
        <item x="56"/>
        <item x="2286"/>
        <item x="970"/>
        <item x="1270"/>
        <item x="1371"/>
        <item x="1307"/>
        <item x="1308"/>
        <item x="2310"/>
        <item x="2014"/>
        <item x="2241"/>
        <item x="1453"/>
        <item x="1627"/>
        <item x="1623"/>
        <item x="1119"/>
        <item x="1118"/>
        <item x="1531"/>
        <item x="1532"/>
        <item x="1626"/>
        <item x="2501"/>
        <item x="2525"/>
        <item x="2737"/>
        <item x="2531"/>
        <item x="2695"/>
        <item x="1012"/>
        <item x="1028"/>
        <item x="1586"/>
        <item x="1644"/>
        <item x="2827"/>
        <item x="1836"/>
        <item x="150"/>
        <item x="1019"/>
        <item x="1465"/>
        <item x="2277"/>
        <item x="2376"/>
        <item x="2586"/>
        <item x="2479"/>
        <item x="2636"/>
        <item x="2043"/>
        <item x="2278"/>
        <item x="3030"/>
        <item x="2042"/>
        <item x="2537"/>
        <item x="199"/>
        <item x="1134"/>
        <item x="1377"/>
        <item x="2215"/>
        <item x="1905"/>
        <item x="2633"/>
        <item x="1931"/>
        <item x="733"/>
        <item x="3031"/>
        <item x="777"/>
        <item x="1300"/>
        <item x="969"/>
        <item x="981"/>
        <item x="57"/>
        <item x="1240"/>
        <item x="2444"/>
        <item x="2829"/>
        <item x="2886"/>
        <item x="2988"/>
        <item x="93"/>
        <item x="2985"/>
        <item x="2818"/>
        <item x="1039"/>
        <item x="1965"/>
        <item x="2939"/>
        <item x="1725"/>
        <item x="2734"/>
        <item x="2622"/>
        <item x="2585"/>
        <item x="2715"/>
        <item x="2456"/>
        <item x="2289"/>
        <item x="2242"/>
        <item x="2963"/>
        <item x="2112"/>
        <item x="2964"/>
        <item x="3037"/>
        <item x="2629"/>
        <item x="2324"/>
        <item x="2914"/>
        <item x="2987"/>
        <item x="2603"/>
        <item x="2663"/>
        <item x="2647"/>
        <item x="2942"/>
        <item x="186"/>
        <item x="2182"/>
        <item x="2049"/>
        <item x="85"/>
        <item x="25"/>
        <item x="50"/>
        <item x="774"/>
        <item x="797"/>
        <item x="641"/>
        <item x="530"/>
        <item x="412"/>
        <item x="541"/>
        <item x="288"/>
        <item x="48"/>
        <item x="519"/>
        <item x="285"/>
        <item x="441"/>
        <item x="470"/>
        <item x="703"/>
        <item x="501"/>
        <item x="612"/>
        <item x="502"/>
        <item x="640"/>
        <item x="567"/>
        <item x="477"/>
        <item x="580"/>
        <item x="960"/>
        <item x="1215"/>
        <item x="2094"/>
        <item x="1859"/>
        <item x="1651"/>
        <item x="1556"/>
        <item x="1029"/>
        <item x="1602"/>
        <item x="2157"/>
        <item x="1647"/>
        <item x="1072"/>
        <item x="2156"/>
        <item x="2484"/>
        <item x="2822"/>
        <item x="2857"/>
        <item x="2840"/>
        <item x="1508"/>
        <item x="2260"/>
        <item x="1504"/>
        <item x="3090"/>
        <item x="2648"/>
        <item x="2463"/>
        <item x="2564"/>
        <item x="2562"/>
        <item x="2461"/>
        <item x="1800"/>
        <item x="2462"/>
        <item x="2561"/>
        <item x="2343"/>
        <item x="1324"/>
        <item x="2559"/>
        <item x="2459"/>
        <item x="2560"/>
        <item x="2164"/>
        <item x="2917"/>
        <item x="2165"/>
        <item x="2509"/>
        <item x="2218"/>
        <item x="2166"/>
        <item x="2741"/>
        <item x="2261"/>
        <item x="1739"/>
        <item x="2105"/>
        <item x="1947"/>
        <item x="2587"/>
        <item x="3144"/>
        <item x="2937"/>
        <item x="2518"/>
        <item x="2709"/>
        <item x="3143"/>
        <item x="2029"/>
        <item x="164"/>
        <item x="2395"/>
        <item x="2367"/>
        <item x="1426"/>
        <item x="1879"/>
        <item x="1943"/>
        <item x="1878"/>
        <item x="3098"/>
        <item x="1617"/>
        <item x="1867"/>
        <item x="1805"/>
        <item x="1746"/>
        <item x="2951"/>
        <item x="2746"/>
        <item x="2797"/>
        <item x="2800"/>
        <item x="2850"/>
        <item x="2798"/>
        <item x="2683"/>
        <item x="2918"/>
        <item x="1861"/>
        <item x="1865"/>
        <item x="1858"/>
        <item x="1857"/>
        <item x="1717"/>
        <item x="1788"/>
        <item x="1706"/>
        <item x="1563"/>
        <item x="965"/>
        <item x="2546"/>
        <item x="2790"/>
        <item x="2791"/>
        <item x="2789"/>
        <item x="1845"/>
        <item x="1744"/>
        <item x="1663"/>
        <item x="2232"/>
        <item x="1502"/>
        <item x="2281"/>
        <item x="1809"/>
        <item x="1897"/>
        <item x="1417"/>
        <item x="1437"/>
        <item x="1045"/>
        <item x="954"/>
        <item x="2854"/>
        <item x="2447"/>
        <item x="2543"/>
        <item x="2520"/>
        <item x="2431"/>
        <item x="1705"/>
        <item x="1530"/>
        <item x="2660"/>
        <item x="2391"/>
        <item x="94"/>
        <item x="809"/>
        <item x="1042"/>
        <item x="882"/>
        <item x="897"/>
        <item x="2088"/>
        <item x="2699"/>
        <item x="1894"/>
        <item x="2611"/>
        <item x="2130"/>
        <item x="2868"/>
        <item x="2956"/>
        <item x="1428"/>
        <item x="1707"/>
        <item x="2576"/>
        <item x="963"/>
        <item x="2477"/>
        <item x="2478"/>
        <item x="2697"/>
        <item x="2435"/>
        <item x="3099"/>
        <item x="2339"/>
        <item x="2393"/>
        <item x="2696"/>
        <item x="181"/>
        <item x="1708"/>
        <item x="1466"/>
        <item x="1789"/>
        <item x="2662"/>
        <item x="2437"/>
        <item x="1910"/>
        <item x="2702"/>
        <item x="2555"/>
        <item x="1636"/>
        <item x="1478"/>
        <item x="141"/>
        <item x="1787"/>
        <item x="2680"/>
        <item x="1621"/>
        <item x="2184"/>
        <item x="2661"/>
        <item x="949"/>
        <item x="843"/>
        <item x="2408"/>
        <item x="1572"/>
        <item x="2527"/>
        <item x="1379"/>
        <item x="2351"/>
        <item x="1462"/>
        <item x="2266"/>
        <item x="2572"/>
        <item x="2743"/>
        <item x="2512"/>
        <item x="3021"/>
        <item x="2978"/>
        <item x="2977"/>
        <item x="3040"/>
        <item x="2970"/>
        <item x="3108"/>
        <item x="2846"/>
        <item x="3066"/>
        <item x="3094"/>
        <item x="3006"/>
        <item x="2927"/>
        <item x="3079"/>
        <item x="3077"/>
        <item x="2996"/>
        <item x="3080"/>
        <item x="2919"/>
        <item x="2802"/>
        <item x="2429"/>
        <item x="2362"/>
        <item x="2230"/>
        <item x="1919"/>
        <item x="2243"/>
        <item x="2361"/>
        <item x="1755"/>
        <item x="1777"/>
        <item x="1741"/>
        <item x="2139"/>
        <item x="1695"/>
        <item x="1102"/>
        <item x="1749"/>
        <item x="2169"/>
        <item x="2255"/>
        <item x="2063"/>
        <item x="2068"/>
        <item x="1353"/>
        <item x="1619"/>
        <item x="1804"/>
        <item x="1200"/>
        <item x="1197"/>
        <item x="1988"/>
        <item x="2481"/>
        <item x="2020"/>
        <item x="1611"/>
        <item x="1226"/>
        <item x="1543"/>
        <item x="1638"/>
        <item x="1745"/>
        <item x="3140"/>
        <item x="1539"/>
        <item x="1005"/>
        <item x="2967"/>
        <item x="1455"/>
        <item x="735"/>
        <item x="624"/>
        <item x="825"/>
        <item x="811"/>
        <item x="650"/>
        <item x="1573"/>
        <item x="1469"/>
        <item x="958"/>
        <item x="993"/>
        <item x="837"/>
        <item x="956"/>
        <item x="1138"/>
        <item x="1194"/>
        <item x="1313"/>
        <item x="895"/>
        <item x="876"/>
        <item x="844"/>
        <item x="1487"/>
        <item x="64"/>
        <item x="1688"/>
        <item x="986"/>
        <item x="915"/>
        <item x="907"/>
        <item x="1046"/>
        <item x="1479"/>
        <item x="1724"/>
        <item x="475"/>
        <item x="474"/>
        <item x="463"/>
        <item x="627"/>
        <item x="621"/>
        <item x="628"/>
        <item x="271"/>
        <item x="364"/>
        <item x="366"/>
        <item x="365"/>
        <item x="332"/>
        <item x="331"/>
        <item x="344"/>
        <item x="854"/>
        <item x="512"/>
        <item x="828"/>
        <item x="829"/>
        <item x="827"/>
        <item x="255"/>
        <item x="579"/>
        <item x="510"/>
        <item x="430"/>
        <item x="429"/>
        <item x="2"/>
        <item x="270"/>
        <item x="1052"/>
        <item x="1274"/>
        <item x="1578"/>
        <item x="1577"/>
        <item x="874"/>
        <item x="104"/>
        <item x="2109"/>
        <item x="1967"/>
        <item x="1696"/>
        <item x="1648"/>
        <item x="1322"/>
        <item x="2264"/>
        <item x="2969"/>
        <item x="2742"/>
        <item x="2359"/>
        <item x="1886"/>
        <item x="106"/>
        <item x="1961"/>
        <item x="2333"/>
        <item x="2706"/>
        <item x="3084"/>
        <item x="2137"/>
        <item x="2865"/>
        <item x="2398"/>
        <item x="2823"/>
        <item x="2858"/>
        <item x="2428"/>
        <item x="2085"/>
        <item x="2885"/>
        <item x="2844"/>
        <item x="2954"/>
        <item x="428"/>
        <item x="422"/>
        <item x="533"/>
        <item x="345"/>
        <item x="666"/>
        <item x="1295"/>
        <item x="2704"/>
        <item x="2703"/>
        <item x="2733"/>
        <item x="2732"/>
        <item x="2731"/>
        <item x="307"/>
        <item x="1917"/>
        <item x="2866"/>
        <item x="2893"/>
        <item x="2910"/>
        <item x="2756"/>
        <item x="2588"/>
        <item x="2717"/>
        <item x="2378"/>
        <item x="2780"/>
        <item x="1653"/>
        <item x="1709"/>
        <item x="728"/>
        <item x="1051"/>
        <item x="1790"/>
        <item x="1008"/>
        <item x="1087"/>
        <item x="990"/>
        <item x="2197"/>
        <item x="2114"/>
        <item x="1207"/>
        <item x="1257"/>
        <item x="1202"/>
        <item x="1160"/>
        <item x="1254"/>
        <item x="1258"/>
        <item x="1256"/>
        <item x="1419"/>
        <item x="1376"/>
        <item x="1182"/>
        <item x="2061"/>
        <item x="2604"/>
        <item x="1906"/>
        <item x="890"/>
        <item x="2235"/>
        <item x="1078"/>
        <item x="1544"/>
        <item x="2729"/>
        <item x="2831"/>
        <item x="1352"/>
        <item x="2825"/>
        <item x="1887"/>
        <item x="2621"/>
        <item x="2446"/>
        <item x="2710"/>
        <item x="2457"/>
        <item x="936"/>
        <item x="2106"/>
        <item x="2794"/>
        <item x="2793"/>
        <item x="2792"/>
        <item x="2607"/>
        <item x="2390"/>
        <item x="2860"/>
        <item x="2861"/>
        <item x="2739"/>
        <item x="1010"/>
        <item x="1009"/>
        <item x="976"/>
        <item x="2180"/>
        <item x="1860"/>
        <item x="2411"/>
        <item x="1870"/>
        <item x="114"/>
        <item x="1249"/>
        <item x="2239"/>
        <item x="2448"/>
        <item x="859"/>
        <item x="982"/>
        <item x="3142"/>
        <item x="2959"/>
        <item x="784"/>
        <item x="2639"/>
        <item x="1020"/>
        <item x="629"/>
        <item x="555"/>
        <item x="626"/>
        <item x="762"/>
        <item x="718"/>
        <item x="672"/>
        <item x="651"/>
        <item x="632"/>
        <item x="721"/>
        <item x="623"/>
        <item x="620"/>
        <item x="527"/>
        <item x="526"/>
        <item x="503"/>
        <item x="1812"/>
        <item x="939"/>
        <item x="934"/>
        <item x="898"/>
        <item x="766"/>
        <item x="823"/>
        <item x="769"/>
        <item x="490"/>
        <item x="648"/>
        <item x="639"/>
        <item x="731"/>
        <item x="727"/>
        <item x="263"/>
        <item x="534"/>
        <item x="562"/>
        <item x="486"/>
        <item x="3"/>
        <item x="410"/>
        <item x="4"/>
        <item x="563"/>
        <item x="836"/>
        <item x="1278"/>
        <item x="697"/>
        <item x="749"/>
        <item x="1310"/>
        <item x="413"/>
        <item x="598"/>
        <item x="602"/>
        <item x="999"/>
        <item x="23"/>
        <item x="446"/>
        <item x="449"/>
        <item x="398"/>
        <item x="908"/>
        <item x="822"/>
        <item x="26"/>
        <item x="1537"/>
        <item x="2101"/>
        <item x="2249"/>
        <item x="1268"/>
        <item x="1213"/>
        <item x="2073"/>
        <item x="1396"/>
        <item x="2283"/>
        <item x="2269"/>
        <item x="962"/>
        <item x="633"/>
        <item x="568"/>
        <item x="1768"/>
        <item x="1769"/>
        <item x="1622"/>
        <item x="2124"/>
        <item x="1915"/>
        <item x="1762"/>
        <item x="1763"/>
        <item x="2075"/>
        <item x="2671"/>
        <item x="840"/>
        <item x="495"/>
        <item x="90"/>
        <item x="701"/>
        <item x="702"/>
        <item x="660"/>
        <item x="325"/>
        <item x="116"/>
        <item x="2201"/>
        <item x="227"/>
        <item x="1803"/>
        <item x="1382"/>
        <item x="977"/>
        <item x="2003"/>
        <item x="1128"/>
        <item x="2725"/>
        <item x="2821"/>
        <item x="2370"/>
        <item x="2294"/>
        <item x="2941"/>
        <item x="1971"/>
        <item x="1914"/>
        <item x="2701"/>
        <item x="2422"/>
        <item x="2253"/>
        <item x="2396"/>
        <item x="3074"/>
        <item x="3059"/>
        <item x="3064"/>
        <item x="2773"/>
        <item x="3061"/>
        <item x="3065"/>
        <item x="3057"/>
        <item x="3117"/>
        <item x="3048"/>
        <item x="232"/>
        <item x="3062"/>
        <item x="3081"/>
        <item x="2740"/>
        <item x="3058"/>
        <item x="3063"/>
        <item x="3131"/>
        <item x="2915"/>
        <item x="3055"/>
        <item x="3054"/>
        <item x="3060"/>
        <item x="2916"/>
        <item x="2557"/>
        <item x="1954"/>
        <item x="2153"/>
        <item x="1601"/>
        <item x="1562"/>
        <item x="1555"/>
        <item x="1554"/>
        <item x="1733"/>
        <item x="2681"/>
        <item x="478"/>
        <item x="1659"/>
        <item x="753"/>
        <item x="754"/>
        <item x="755"/>
        <item x="2206"/>
        <item x="2568"/>
        <item x="1575"/>
        <item x="2788"/>
        <item x="2678"/>
        <item x="2209"/>
        <item x="1662"/>
        <item x="988"/>
        <item x="2051"/>
        <item x="2524"/>
        <item x="195"/>
        <item x="2298"/>
        <item x="2349"/>
        <item x="2129"/>
        <item x="2415"/>
        <item x="2400"/>
        <item x="216"/>
        <item x="2467"/>
        <item x="2542"/>
        <item x="1523"/>
        <item x="2013"/>
        <item x="1899"/>
        <item x="1815"/>
        <item x="2634"/>
        <item x="1335"/>
        <item x="2849"/>
        <item x="2171"/>
        <item x="156"/>
        <item x="1821"/>
        <item x="967"/>
        <item x="1667"/>
        <item x="1481"/>
        <item x="2340"/>
        <item x="2334"/>
        <item x="2048"/>
        <item x="2852"/>
        <item x="2024"/>
        <item x="1441"/>
        <item x="1606"/>
        <item x="1853"/>
        <item x="342"/>
        <item x="1077"/>
        <item x="723"/>
        <item x="378"/>
        <item x="352"/>
        <item x="466"/>
        <item x="394"/>
        <item x="1450"/>
        <item x="1452"/>
        <item x="2320"/>
        <item x="1489"/>
        <item x="2628"/>
        <item x="2421"/>
        <item x="2369"/>
        <item x="2990"/>
        <item x="2110"/>
        <item x="1872"/>
        <item x="707"/>
        <item x="540"/>
        <item x="528"/>
        <item x="36"/>
        <item x="89"/>
        <item x="795"/>
        <item x="97"/>
        <item x="374"/>
        <item x="699"/>
        <item x="19"/>
        <item x="105"/>
        <item x="515"/>
        <item x="1159"/>
        <item x="1157"/>
        <item x="1156"/>
        <item x="1158"/>
        <item x="1205"/>
        <item x="1201"/>
        <item x="1203"/>
        <item x="1206"/>
        <item x="2897"/>
        <item x="1517"/>
        <item x="1702"/>
        <item x="940"/>
        <item x="1674"/>
        <item x="1640"/>
        <item x="1518"/>
        <item x="1515"/>
        <item x="1519"/>
        <item x="1516"/>
        <item x="1703"/>
        <item x="1594"/>
        <item x="193"/>
        <item x="1595"/>
        <item x="1137"/>
        <item x="159"/>
        <item x="1757"/>
        <item x="1032"/>
        <item x="1477"/>
        <item x="1599"/>
        <item x="1596"/>
        <item x="190"/>
        <item x="1378"/>
        <item x="1080"/>
        <item x="158"/>
        <item x="2039"/>
        <item x="3067"/>
        <item x="3051"/>
        <item x="3086"/>
        <item x="3104"/>
        <item x="3044"/>
        <item x="2972"/>
        <item x="3068"/>
        <item x="3076"/>
        <item x="3091"/>
        <item x="2943"/>
        <item x="2971"/>
        <item x="3087"/>
        <item x="3113"/>
        <item x="3049"/>
        <item x="3103"/>
        <item x="3112"/>
        <item x="3089"/>
        <item x="3018"/>
        <item x="2757"/>
        <item x="2758"/>
        <item x="2158"/>
        <item x="2280"/>
        <item x="1384"/>
        <item x="1929"/>
        <item x="815"/>
        <item x="1189"/>
        <item x="1989"/>
        <item x="133"/>
        <item x="1210"/>
        <item x="1895"/>
        <item x="945"/>
        <item x="1264"/>
        <item x="1265"/>
        <item x="1385"/>
        <item x="1266"/>
        <item x="2499"/>
        <item x="758"/>
        <item x="870"/>
        <item x="1171"/>
        <item x="1521"/>
        <item x="1843"/>
        <item x="32"/>
        <item x="1084"/>
        <item x="1168"/>
        <item x="871"/>
        <item x="1230"/>
        <item x="1214"/>
        <item x="1063"/>
        <item x="1216"/>
        <item x="1881"/>
        <item x="1754"/>
        <item x="2028"/>
        <item x="1163"/>
        <item x="1099"/>
        <item x="933"/>
        <item x="938"/>
        <item x="1106"/>
        <item x="1104"/>
        <item x="1113"/>
        <item x="1107"/>
        <item x="1100"/>
        <item x="1165"/>
        <item x="1164"/>
        <item x="1108"/>
        <item x="1110"/>
        <item x="1109"/>
        <item x="1112"/>
        <item x="1105"/>
        <item x="973"/>
        <item x="1091"/>
        <item x="972"/>
        <item x="2080"/>
        <item x="2388"/>
        <item x="2002"/>
        <item x="1327"/>
        <item x="971"/>
        <item x="2067"/>
        <item x="2066"/>
        <item x="1852"/>
        <item x="1538"/>
        <item x="2135"/>
        <item x="2136"/>
        <item x="546"/>
        <item x="1025"/>
        <item x="1587"/>
        <item x="2238"/>
        <item x="910"/>
        <item x="929"/>
        <item x="796"/>
        <item x="373"/>
        <item x="1373"/>
        <item x="1269"/>
        <item x="2738"/>
        <item x="2884"/>
        <item x="236"/>
        <item x="1968"/>
        <item x="2449"/>
        <item x="1976"/>
        <item x="1447"/>
        <item x="1664"/>
        <item x="867"/>
        <item x="1665"/>
        <item x="1925"/>
        <item x="1691"/>
        <item x="1682"/>
        <item x="2246"/>
        <item x="955"/>
        <item x="2496"/>
        <item x="169"/>
        <item x="1880"/>
        <item x="1736"/>
        <item x="1458"/>
        <item x="1460"/>
        <item x="427"/>
        <item x="539"/>
        <item x="163"/>
        <item x="1701"/>
        <item x="743"/>
        <item x="1336"/>
        <item x="674"/>
        <item x="87"/>
        <item x="1490"/>
        <item x="53"/>
        <item x="1501"/>
        <item x="341"/>
        <item x="244"/>
        <item x="435"/>
        <item x="662"/>
        <item x="1546"/>
        <item x="2672"/>
        <item x="393"/>
        <item x="2118"/>
        <item x="1360"/>
        <item x="618"/>
        <item x="696"/>
        <item x="746"/>
        <item x="709"/>
        <item x="911"/>
        <item x="869"/>
        <item x="1655"/>
        <item x="1075"/>
        <item x="290"/>
        <item x="587"/>
        <item x="293"/>
        <item x="496"/>
        <item x="308"/>
        <item x="416"/>
        <item x="2119"/>
        <item x="1369"/>
        <item x="1318"/>
        <item x="1315"/>
        <item x="1593"/>
        <item x="1319"/>
        <item x="2558"/>
        <item x="2549"/>
        <item x="2848"/>
        <item x="2399"/>
        <item x="2144"/>
        <item x="1838"/>
        <item x="2191"/>
        <item x="2189"/>
        <item x="2190"/>
        <item x="2418"/>
        <item x="1520"/>
        <item x="1522"/>
        <item x="151"/>
        <item x="2454"/>
        <item x="2108"/>
        <item x="849"/>
        <item x="1550"/>
        <item x="1059"/>
        <item x="597"/>
        <item x="297"/>
        <item x="643"/>
        <item x="457"/>
        <item x="558"/>
        <item x="440"/>
        <item x="616"/>
        <item x="535"/>
        <item x="41"/>
        <item x="550"/>
        <item x="421"/>
        <item x="659"/>
        <item x="22"/>
        <item x="452"/>
        <item x="411"/>
        <item x="346"/>
        <item x="582"/>
        <item x="565"/>
        <item x="581"/>
        <item x="376"/>
        <item x="458"/>
        <item x="861"/>
        <item x="613"/>
        <item x="738"/>
        <item x="894"/>
        <item x="722"/>
        <item x="462"/>
        <item x="776"/>
        <item x="437"/>
        <item x="317"/>
        <item x="2214"/>
        <item x="719"/>
        <item x="1551"/>
        <item x="1697"/>
        <item x="1341"/>
        <item x="991"/>
        <item x="2424"/>
        <item x="2645"/>
        <item x="2754"/>
        <item x="2803"/>
        <item x="1670"/>
        <item x="1671"/>
        <item x="542"/>
        <item x="974"/>
        <item x="1062"/>
        <item x="1388"/>
        <item x="1232"/>
        <item x="1192"/>
        <item x="1193"/>
        <item x="219"/>
        <item x="1732"/>
        <item x="1990"/>
        <item x="1841"/>
        <item x="1199"/>
        <item x="1909"/>
        <item x="1434"/>
        <item x="3004"/>
        <item x="1904"/>
        <item x="1903"/>
        <item x="1527"/>
        <item x="1081"/>
        <item x="1219"/>
        <item x="1217"/>
        <item x="1060"/>
        <item x="1457"/>
        <item x="1131"/>
        <item x="1944"/>
        <item x="2155"/>
        <item x="2677"/>
        <item x="918"/>
        <item x="928"/>
        <item x="888"/>
        <item x="996"/>
        <item x="468"/>
        <item x="10"/>
        <item x="298"/>
        <item x="1475"/>
        <item x="901"/>
        <item x="583"/>
        <item x="127"/>
        <item x="1819"/>
        <item x="1913"/>
        <item x="1582"/>
        <item x="1512"/>
        <item x="919"/>
        <item x="1367"/>
        <item x="188"/>
        <item x="808"/>
        <item x="1228"/>
        <item x="1834"/>
        <item x="1973"/>
        <item x="1227"/>
        <item x="1016"/>
        <item x="1079"/>
        <item x="1298"/>
        <item x="1299"/>
        <item x="1423"/>
        <item x="1291"/>
        <item x="1994"/>
        <item x="748"/>
        <item x="1090"/>
        <item x="1000"/>
        <item x="1699"/>
        <item x="1669"/>
        <item x="724"/>
        <item x="1034"/>
        <item x="192"/>
        <item x="1942"/>
        <item x="1888"/>
        <item x="1907"/>
        <item x="2004"/>
        <item x="1685"/>
        <item x="858"/>
        <item x="1151"/>
        <item x="1683"/>
        <item x="930"/>
        <item x="73"/>
        <item x="1186"/>
        <item x="1053"/>
        <item x="1135"/>
        <item x="1668"/>
        <item x="1684"/>
        <item x="1394"/>
        <item x="1290"/>
        <item x="1068"/>
        <item x="69"/>
        <item x="1511"/>
        <item x="866"/>
        <item x="1476"/>
        <item x="810"/>
        <item x="1381"/>
        <item x="1468"/>
        <item x="327"/>
        <item x="517"/>
        <item x="415"/>
        <item x="578"/>
        <item x="467"/>
        <item x="617"/>
        <item x="511"/>
        <item x="547"/>
        <item x="389"/>
        <item x="507"/>
        <item x="438"/>
        <item x="348"/>
        <item x="483"/>
        <item x="337"/>
        <item x="926"/>
        <item x="559"/>
        <item x="693"/>
        <item x="610"/>
        <item x="524"/>
        <item x="878"/>
        <item x="351"/>
        <item x="657"/>
        <item x="980"/>
        <item x="1592"/>
        <item x="1372"/>
        <item x="759"/>
        <item x="947"/>
        <item x="1645"/>
        <item x="132"/>
        <item x="130"/>
        <item x="27"/>
        <item x="88"/>
        <item x="1580"/>
        <item x="126"/>
        <item x="2532"/>
        <item x="2642"/>
        <item x="1185"/>
        <item x="560"/>
        <item x="698"/>
        <item x="245"/>
        <item x="292"/>
        <item x="418"/>
        <item x="431"/>
        <item x="432"/>
        <item x="443"/>
        <item x="497"/>
        <item x="516"/>
        <item x="254"/>
        <item x="594"/>
        <item x="316"/>
        <item x="2934"/>
        <item x="2614"/>
        <item x="2958"/>
        <item x="2933"/>
        <item x="243"/>
        <item x="265"/>
        <item x="1229"/>
        <item x="30"/>
        <item x="121"/>
        <item x="12"/>
        <item x="761"/>
        <item x="1155"/>
        <item x="465"/>
        <item x="379"/>
        <item x="2836"/>
        <item x="2770"/>
        <item x="2940"/>
        <item x="2801"/>
        <item x="476"/>
        <item x="448"/>
        <item x="717"/>
        <item x="1074"/>
        <item x="652"/>
        <item x="622"/>
        <item x="1004"/>
        <item x="1506"/>
        <item x="1842"/>
        <item x="439"/>
        <item x="187"/>
        <item x="80"/>
        <item x="833"/>
        <item x="742"/>
        <item x="741"/>
        <item x="537"/>
        <item x="258"/>
        <item x="921"/>
        <item x="372"/>
        <item x="442"/>
        <item x="283"/>
        <item x="301"/>
        <item x="692"/>
        <item x="504"/>
        <item x="274"/>
        <item x="505"/>
        <item x="135"/>
        <item x="1960"/>
        <item x="1833"/>
        <item x="2601"/>
        <item x="1893"/>
        <item x="2342"/>
        <item x="606"/>
        <item x="899"/>
        <item x="554"/>
        <item x="605"/>
        <item x="35"/>
        <item x="595"/>
        <item x="763"/>
        <item x="24"/>
        <item x="72"/>
        <item x="778"/>
        <item x="706"/>
        <item x="1177"/>
        <item x="529"/>
        <item x="2031"/>
        <item x="306"/>
        <item x="248"/>
        <item x="459"/>
        <item x="328"/>
        <item x="81"/>
        <item x="322"/>
        <item x="321"/>
        <item x="350"/>
        <item x="370"/>
        <item x="278"/>
        <item x="404"/>
        <item x="315"/>
        <item x="318"/>
        <item x="356"/>
        <item x="320"/>
        <item x="8"/>
        <item x="362"/>
        <item x="82"/>
        <item x="856"/>
        <item x="1055"/>
        <item x="1430"/>
        <item x="202"/>
        <item x="1514"/>
        <item x="1432"/>
        <item x="1431"/>
        <item x="1433"/>
        <item x="2006"/>
        <item x="1024"/>
        <item x="1023"/>
        <item x="266"/>
        <item x="2779"/>
        <item x="1974"/>
        <item x="2820"/>
        <item x="2341"/>
        <item x="2162"/>
        <item x="1767"/>
        <item x="2052"/>
        <item x="2625"/>
        <item x="2223"/>
        <item x="2224"/>
        <item x="2225"/>
        <item x="2226"/>
        <item x="2222"/>
        <item x="2420"/>
        <item x="2419"/>
        <item x="3016"/>
        <item x="3017"/>
        <item x="2979"/>
        <item x="1921"/>
        <item x="138"/>
        <item x="2637"/>
        <item x="1675"/>
        <item x="2535"/>
        <item x="1044"/>
        <item x="704"/>
        <item x="873"/>
        <item x="77"/>
        <item x="764"/>
        <item x="862"/>
        <item x="576"/>
        <item x="577"/>
        <item x="203"/>
        <item x="2292"/>
        <item x="1779"/>
        <item x="2610"/>
        <item x="2138"/>
        <item x="2694"/>
        <item x="2293"/>
        <item x="1253"/>
        <item x="997"/>
        <item x="1883"/>
        <item x="1510"/>
        <item x="1142"/>
        <item x="1680"/>
        <item x="2597"/>
        <item x="152"/>
        <item x="2079"/>
        <item x="2723"/>
        <item x="1635"/>
        <item x="1892"/>
        <item x="2087"/>
        <item x="1692"/>
        <item x="1422"/>
        <item x="1996"/>
        <item x="1679"/>
        <item x="1424"/>
        <item x="2102"/>
        <item x="1673"/>
        <item x="2078"/>
        <item x="1637"/>
        <item x="1576"/>
        <item x="1642"/>
        <item x="2482"/>
        <item x="2321"/>
        <item x="992"/>
        <item x="1649"/>
        <item x="2360"/>
        <item x="2228"/>
        <item x="137"/>
        <item x="1694"/>
        <item x="166"/>
        <item x="931"/>
        <item x="732"/>
        <item x="1751"/>
        <item x="1383"/>
        <item x="1584"/>
        <item x="1585"/>
        <item x="1569"/>
        <item x="1277"/>
        <item x="1368"/>
        <item x="2863"/>
        <item x="2862"/>
        <item x="2692"/>
        <item x="2288"/>
        <item x="2589"/>
        <item x="2755"/>
        <item x="2316"/>
        <item x="781"/>
        <item x="229"/>
        <item x="2204"/>
        <item x="1650"/>
        <item x="2317"/>
        <item x="1161"/>
        <item x="1208"/>
        <item x="1459"/>
        <item x="1526"/>
        <item x="1750"/>
        <item x="2519"/>
        <item x="695"/>
        <item x="609"/>
        <item x="538"/>
        <item x="521"/>
        <item x="451"/>
        <item x="369"/>
        <item x="656"/>
        <item x="586"/>
        <item x="339"/>
        <item x="455"/>
        <item x="619"/>
        <item x="646"/>
        <item x="573"/>
        <item x="863"/>
        <item x="2785"/>
        <item x="909"/>
        <item x="2596"/>
        <item x="2615"/>
        <item x="1415"/>
        <item x="1982"/>
        <item x="2363"/>
        <item x="2301"/>
        <item x="2480"/>
        <item x="2186"/>
        <item x="2763"/>
        <item x="1958"/>
        <item x="2335"/>
        <item x="1758"/>
        <item x="2591"/>
        <item x="2065"/>
        <item x="2025"/>
        <item x="1330"/>
        <item x="1123"/>
        <item x="3101"/>
        <item x="2040"/>
        <item x="2128"/>
        <item x="2346"/>
        <item x="760"/>
        <item x="2488"/>
        <item x="757"/>
        <item x="2712"/>
        <item x="2057"/>
        <item x="1661"/>
        <item x="1125"/>
        <item x="745"/>
        <item x="58"/>
        <item x="522"/>
        <item x="1356"/>
        <item x="1470"/>
        <item x="1273"/>
        <item x="1355"/>
        <item x="1358"/>
        <item x="1827"/>
        <item x="1332"/>
        <item x="2883"/>
        <item x="2290"/>
        <item x="2784"/>
        <item x="2716"/>
        <item x="1829"/>
        <item x="214"/>
        <item x="2236"/>
        <item x="1150"/>
        <item x="1535"/>
        <item x="1798"/>
        <item x="1792"/>
        <item x="1174"/>
        <item x="1144"/>
        <item x="1096"/>
        <item x="1463"/>
        <item x="1429"/>
        <item x="1245"/>
        <item x="3135"/>
        <item x="246"/>
        <item x="392"/>
        <item x="326"/>
        <item x="423"/>
        <item x="414"/>
        <item x="311"/>
        <item x="6"/>
        <item x="401"/>
        <item x="347"/>
        <item x="7"/>
        <item x="532"/>
        <item x="592"/>
        <item x="637"/>
        <item x="2307"/>
        <item x="631"/>
        <item x="86"/>
        <item x="388"/>
        <item x="473"/>
        <item x="2837"/>
        <item x="2690"/>
        <item x="2768"/>
        <item x="2302"/>
        <item x="2516"/>
        <item x="2748"/>
        <item x="2839"/>
        <item x="2356"/>
        <item x="2869"/>
        <item x="178"/>
        <item x="2581"/>
        <item x="2536"/>
        <item x="2947"/>
        <item x="2027"/>
        <item x="2808"/>
        <item x="2195"/>
        <item x="2749"/>
        <item x="2810"/>
        <item x="2816"/>
        <item x="2813"/>
        <item x="2875"/>
        <item x="2925"/>
        <item x="2689"/>
        <item x="2811"/>
        <item x="2354"/>
        <item x="2872"/>
        <item x="2471"/>
        <item x="2641"/>
        <item x="230"/>
        <item x="2640"/>
        <item x="2946"/>
        <item x="2583"/>
        <item x="2973"/>
        <item x="3075"/>
        <item x="2584"/>
        <item x="2472"/>
        <item x="2579"/>
        <item x="2624"/>
        <item x="2580"/>
        <item x="2926"/>
        <item x="2718"/>
        <item x="2417"/>
        <item x="1698"/>
        <item x="2747"/>
        <item x="2812"/>
        <item x="2975"/>
        <item x="2071"/>
        <item x="3024"/>
        <item x="2805"/>
        <item x="2578"/>
        <item x="2304"/>
        <item x="2517"/>
        <item x="3000"/>
        <item x="2945"/>
        <item x="2626"/>
        <item x="2366"/>
        <item x="2920"/>
        <item x="2923"/>
        <item x="2806"/>
        <item x="2687"/>
        <item x="162"/>
        <item x="1984"/>
        <item x="2515"/>
        <item x="165"/>
        <item x="2474"/>
        <item x="2099"/>
        <item x="2686"/>
        <item x="2582"/>
        <item x="2804"/>
        <item x="2909"/>
        <item x="3106"/>
        <item x="3133"/>
        <item x="3095"/>
        <item x="2809"/>
        <item x="2767"/>
        <item x="2638"/>
        <item x="3129"/>
        <item x="2974"/>
        <item x="2922"/>
        <item x="2691"/>
        <item x="2688"/>
        <item x="2764"/>
        <item x="2889"/>
        <item x="2592"/>
        <item x="2765"/>
        <item x="1716"/>
        <item x="2170"/>
        <item x="2104"/>
        <item x="2888"/>
        <item x="2132"/>
        <item x="71"/>
        <item x="1980"/>
        <item x="1932"/>
        <item x="1933"/>
        <item x="172"/>
        <item x="2878"/>
        <item x="2425"/>
        <item x="1088"/>
        <item x="3107"/>
        <item x="1997"/>
        <item x="1357"/>
        <item x="1178"/>
        <item x="1583"/>
        <item x="1953"/>
        <item x="1822"/>
        <item x="1811"/>
        <item x="1939"/>
        <item x="143"/>
        <item x="145"/>
        <item x="92"/>
        <item x="1748"/>
        <item x="2655"/>
        <item x="184"/>
        <item x="119"/>
        <item x="220"/>
        <item x="212"/>
        <item x="160"/>
        <item x="1884"/>
        <item x="1738"/>
        <item x="3035"/>
        <item x="1187"/>
        <item x="2595"/>
        <item x="798"/>
        <item x="234"/>
        <item x="294"/>
        <item x="305"/>
        <item x="286"/>
        <item x="296"/>
        <item x="259"/>
        <item x="252"/>
        <item x="2252"/>
        <item x="1818"/>
        <item x="1148"/>
        <item x="889"/>
        <item x="1607"/>
        <item x="816"/>
        <item x="1340"/>
        <item x="1339"/>
        <item x="1365"/>
        <item x="1280"/>
        <item x="1282"/>
        <item x="1366"/>
        <item x="242"/>
        <item x="3150"/>
        <item x="1488"/>
        <item x="1924"/>
        <item x="968"/>
        <item x="191"/>
        <item x="2832"/>
        <item x="1121"/>
        <item x="200"/>
        <item x="1849"/>
        <item x="2412"/>
        <item x="2263"/>
        <item x="2062"/>
        <item x="2700"/>
        <item x="2835"/>
        <item x="1184"/>
        <item x="2229"/>
        <item x="2126"/>
        <item x="2036"/>
        <item x="2470"/>
        <item x="2599"/>
        <item x="2375"/>
        <item x="2455"/>
        <item x="1916"/>
        <item x="1995"/>
        <item x="2548"/>
        <item x="2752"/>
        <item x="2631"/>
        <item x="2143"/>
        <item x="2374"/>
        <item x="136"/>
        <item x="2528"/>
        <item x="1454"/>
        <item x="2212"/>
        <item x="2600"/>
        <item x="2272"/>
        <item x="2273"/>
        <item x="2142"/>
        <item x="2318"/>
        <item x="2469"/>
        <item x="1918"/>
        <item x="2529"/>
        <item x="2358"/>
        <item x="1147"/>
        <item x="864"/>
        <item x="1103"/>
        <item x="571"/>
        <item x="5"/>
        <item x="487"/>
        <item x="488"/>
        <item x="471"/>
        <item x="276"/>
        <item x="157"/>
        <item x="2332"/>
        <item x="1101"/>
        <item x="1772"/>
        <item x="1007"/>
        <item x="359"/>
        <item x="2553"/>
        <item x="2867"/>
        <item x="1364"/>
        <item x="789"/>
        <item x="625"/>
        <item x="790"/>
        <item x="984"/>
        <item x="832"/>
        <item x="630"/>
        <item x="1035"/>
        <item x="1678"/>
        <item x="1791"/>
        <item x="1911"/>
        <item x="903"/>
        <item x="1130"/>
        <item x="1066"/>
        <item x="1048"/>
        <item x="1175"/>
        <item x="983"/>
        <item x="879"/>
        <item x="883"/>
        <item x="123"/>
        <item x="108"/>
        <item x="1065"/>
        <item x="920"/>
        <item x="831"/>
        <item x="775"/>
        <item x="551"/>
        <item x="1098"/>
        <item x="1810"/>
        <item x="765"/>
        <item x="543"/>
        <item x="544"/>
        <item x="407"/>
        <item x="1363"/>
        <item x="1714"/>
        <item x="2196"/>
        <item x="1877"/>
        <item x="2380"/>
        <item x="661"/>
        <item x="1359"/>
        <item x="2081"/>
        <item x="2654"/>
        <item x="155"/>
        <item x="783"/>
        <item x="189"/>
        <item x="1225"/>
        <item x="110"/>
        <item x="782"/>
        <item x="1464"/>
        <item x="122"/>
        <item x="937"/>
        <item x="1259"/>
        <item x="574"/>
        <item x="353"/>
        <item x="485"/>
        <item x="484"/>
        <item x="454"/>
        <item x="770"/>
        <item x="584"/>
        <item x="600"/>
        <item x="599"/>
        <item x="1262"/>
        <item x="1209"/>
        <item x="1387"/>
        <item x="1386"/>
        <item x="1571"/>
        <item x="1570"/>
        <item x="1778"/>
        <item x="2331"/>
        <item x="1977"/>
        <item x="865"/>
        <item x="1348"/>
        <item x="2491"/>
        <item x="2563"/>
        <item x="2775"/>
        <item x="834"/>
        <item x="144"/>
        <item x="1073"/>
        <item x="1966"/>
        <item x="1991"/>
        <item x="1820"/>
        <item x="1631"/>
        <item x="2198"/>
        <item x="1561"/>
        <item x="2880"/>
        <item x="2450"/>
        <item x="917"/>
        <item x="1927"/>
        <item x="1224"/>
        <item x="2072"/>
        <item x="1928"/>
        <item x="1753"/>
        <item x="2207"/>
        <item x="1343"/>
        <item x="1785"/>
        <item x="1006"/>
        <item x="96"/>
        <item x="1049"/>
        <item x="1672"/>
        <item x="1238"/>
        <item x="1574"/>
        <item x="2381"/>
        <item x="324"/>
        <item x="384"/>
        <item x="1711"/>
        <item x="552"/>
        <item x="792"/>
        <item x="807"/>
        <item x="611"/>
        <item x="536"/>
        <item x="1092"/>
        <item x="556"/>
        <item x="1473"/>
        <item x="2436"/>
        <item x="3088"/>
        <item x="231"/>
        <item x="3056"/>
        <item x="2982"/>
        <item x="2192"/>
        <item x="2397"/>
        <item x="2929"/>
        <item x="3005"/>
        <item x="2627"/>
        <item x="2870"/>
        <item x="2998"/>
        <item x="2693"/>
        <item x="2325"/>
        <item x="2262"/>
        <item x="238"/>
        <item x="2824"/>
        <item x="3014"/>
        <item x="3015"/>
        <item x="3102"/>
        <item x="2035"/>
        <item x="2721"/>
        <item x="2185"/>
        <item x="2154"/>
        <item x="3128"/>
        <item x="1211"/>
        <item x="575"/>
        <item x="39"/>
        <item x="771"/>
        <item x="2416"/>
        <item x="3124"/>
        <item x="3145"/>
        <item x="2930"/>
        <item x="2623"/>
        <item x="2336"/>
        <item x="2613"/>
        <item x="3138"/>
        <item x="2473"/>
        <item x="2651"/>
        <item x="1776"/>
        <item x="1747"/>
        <item x="2314"/>
        <item x="1926"/>
        <item x="1814"/>
        <item x="1813"/>
        <item x="3002"/>
        <item x="2426"/>
        <item x="2879"/>
        <item x="2193"/>
        <item x="1723"/>
        <item x="98"/>
        <item x="2997"/>
        <item x="1483"/>
        <item x="1660"/>
        <item x="3023"/>
        <item x="3022"/>
        <item x="3001"/>
        <item x="2901"/>
        <item x="3042"/>
        <item x="2430"/>
        <item x="3115"/>
        <item x="3019"/>
        <item x="2980"/>
        <item x="3026"/>
        <item x="3069"/>
        <item x="2976"/>
        <item x="2903"/>
        <item x="2924"/>
        <item x="3072"/>
        <item x="2751"/>
        <item x="3085"/>
        <item x="2983"/>
        <item x="2819"/>
        <item x="3027"/>
        <item x="2931"/>
        <item x="3039"/>
        <item x="2984"/>
        <item x="2874"/>
        <item x="872"/>
        <item x="2750"/>
        <item x="2724"/>
        <item x="3043"/>
        <item x="2902"/>
        <item x="3070"/>
        <item x="2928"/>
        <item x="2187"/>
        <item x="2022"/>
        <item x="2826"/>
        <item x="2405"/>
        <item x="2404"/>
        <item x="2406"/>
        <item x="1981"/>
        <item x="3130"/>
        <item x="2353"/>
        <item x="2856"/>
        <item x="1173"/>
        <item x="1239"/>
        <item x="1656"/>
        <item x="2059"/>
        <item x="2005"/>
        <item x="1885"/>
        <item x="1533"/>
        <item x="927"/>
        <item x="1129"/>
        <item x="975"/>
        <item x="1154"/>
        <item x="1316"/>
        <item x="768"/>
        <item x="1558"/>
        <item x="925"/>
        <item x="2650"/>
        <item x="1681"/>
        <item x="1271"/>
        <item x="1143"/>
        <item x="1302"/>
        <item x="1773"/>
        <item x="1136"/>
        <item x="922"/>
        <item x="2121"/>
        <item x="2297"/>
        <item x="2074"/>
        <item x="1731"/>
        <item x="2452"/>
        <item x="2769"/>
        <item x="2842"/>
        <item x="2887"/>
        <item x="2453"/>
        <item x="1564"/>
        <item x="2539"/>
        <item x="2908"/>
        <item x="1541"/>
        <item x="2231"/>
        <item x="146"/>
        <item x="2216"/>
        <item x="1793"/>
        <item x="1882"/>
        <item x="217"/>
        <item x="2841"/>
        <item x="1831"/>
        <item x="2438"/>
        <item x="2092"/>
        <item x="140"/>
        <item x="2091"/>
        <item x="2090"/>
        <item x="1643"/>
        <item x="2096"/>
        <item x="2259"/>
        <item x="2407"/>
        <item x="2240"/>
        <item x="2274"/>
        <item x="2506"/>
        <item x="1957"/>
        <item x="2507"/>
        <item x="2111"/>
        <item x="2018"/>
        <item x="2095"/>
        <item x="1499"/>
        <item x="2489"/>
        <item x="2513"/>
        <item x="2684"/>
        <item x="2616"/>
        <item x="1195"/>
        <item x="76"/>
        <item x="644"/>
        <item x="330"/>
        <item x="665"/>
        <item x="433"/>
        <item x="387"/>
        <item x="386"/>
        <item x="385"/>
        <item x="549"/>
        <item x="464"/>
        <item x="658"/>
        <item x="520"/>
        <item x="590"/>
        <item x="1923"/>
        <item x="2845"/>
        <item x="2023"/>
        <item x="2001"/>
        <item x="3110"/>
        <item x="2720"/>
        <item x="3111"/>
        <item x="2267"/>
        <item x="1956"/>
        <item x="2606"/>
        <item x="1507"/>
        <item x="987"/>
        <item x="2107"/>
        <item x="2284"/>
        <item x="183"/>
        <item x="603"/>
        <item x="730"/>
        <item x="2961"/>
        <item x="2960"/>
        <item x="1244"/>
        <item x="1828"/>
        <item x="109"/>
        <item x="2275"/>
        <item x="2508"/>
        <item x="2451"/>
        <item x="2490"/>
        <item x="557"/>
        <item x="1613"/>
        <item x="1614"/>
        <item x="1868"/>
        <item x="1864"/>
        <item x="1718"/>
        <item x="1719"/>
        <item x="1116"/>
        <item x="1117"/>
        <item x="1115"/>
        <item x="1615"/>
        <item x="1612"/>
        <item x="2179"/>
        <item x="1389"/>
        <item x="3132"/>
        <item x="3020"/>
        <item x="222"/>
        <item x="2807"/>
        <item x="3010"/>
        <item x="3105"/>
        <item x="3082"/>
        <item x="2989"/>
        <item x="2776"/>
        <item x="2851"/>
        <item x="2921"/>
        <item x="3125"/>
        <item x="3141"/>
        <item x="3139"/>
        <item x="1"/>
        <item x="669"/>
        <item x="1794"/>
        <item x="1796"/>
        <item x="1797"/>
        <item x="1795"/>
        <item x="1764"/>
        <item x="2159"/>
        <item x="1847"/>
        <item x="2093"/>
        <item x="1528"/>
        <item x="1930"/>
        <item x="1456"/>
        <item x="1284"/>
        <item x="1204"/>
        <item x="1992"/>
        <item x="1370"/>
        <item x="1056"/>
        <item x="2357"/>
        <item x="845"/>
        <item x="319"/>
        <item x="2745"/>
        <item x="645"/>
        <item x="513"/>
        <item x="456"/>
        <item x="396"/>
        <item x="588"/>
        <item x="469"/>
        <item x="54"/>
        <item x="636"/>
        <item x="40"/>
        <item x="902"/>
        <item x="841"/>
        <item x="564"/>
        <item x="207"/>
        <item x="55"/>
        <item x="1326"/>
        <item x="2433"/>
        <item x="194"/>
        <item x="2146"/>
        <item x="2782"/>
        <item x="1940"/>
        <item x="2635"/>
        <item x="2796"/>
        <item x="2656"/>
        <item x="2554"/>
        <item x="2630"/>
        <item x="3071"/>
        <item x="2089"/>
        <item x="2594"/>
        <item x="2492"/>
        <item x="2500"/>
        <item x="2188"/>
        <item x="171"/>
        <item x="2208"/>
        <item x="2296"/>
        <item x="1646"/>
        <item x="2234"/>
        <item x="1760"/>
        <item x="2123"/>
        <item x="1963"/>
        <item x="2389"/>
        <item x="2787"/>
        <item x="1693"/>
        <item x="2608"/>
        <item x="2434"/>
        <item x="1467"/>
        <item x="2830"/>
        <item x="2000"/>
        <item x="2344"/>
        <item x="2134"/>
        <item x="1425"/>
        <item x="2777"/>
        <item x="0"/>
        <item x="1443"/>
        <item x="210"/>
        <item x="113"/>
        <item x="176"/>
        <item x="1713"/>
        <item x="2282"/>
        <item x="204"/>
        <item x="2550"/>
        <item x="2876"/>
        <item x="2015"/>
        <item x="3053"/>
        <item x="2658"/>
        <item x="2657"/>
        <item x="1844"/>
        <item x="2019"/>
        <item x="2871"/>
        <item x="2877"/>
        <item x="2873"/>
        <item x="1862"/>
        <item x="3012"/>
        <item x="3078"/>
        <item x="3013"/>
        <item x="2991"/>
        <item x="2993"/>
        <item x="1735"/>
        <item x="2556"/>
        <item x="2992"/>
        <item x="2994"/>
        <item x="2995"/>
        <item x="2735"/>
        <item x="2949"/>
        <item x="2618"/>
        <item x="2705"/>
        <item x="2760"/>
        <item x="2726"/>
        <item x="2948"/>
        <item x="2950"/>
        <item x="1414"/>
        <item x="1451"/>
        <item x="1922"/>
        <item x="1677"/>
        <item x="1807"/>
        <item x="1628"/>
        <item x="131"/>
        <item x="1624"/>
        <item x="1625"/>
        <item x="1770"/>
        <item x="1771"/>
        <item x="2045"/>
        <item x="223"/>
        <item x="1941"/>
        <item x="1826"/>
        <item x="1344"/>
        <item x="1345"/>
        <item x="1600"/>
        <item x="2538"/>
        <item x="2140"/>
        <item x="1503"/>
        <item x="2037"/>
        <item x="2041"/>
        <item x="1435"/>
        <item x="1436"/>
        <item x="2011"/>
        <item x="1816"/>
        <item x="1817"/>
        <item x="117"/>
        <item x="1676"/>
        <item x="1089"/>
        <item x="1351"/>
        <item x="941"/>
        <item x="942"/>
        <item x="989"/>
        <item x="1565"/>
        <item x="1036"/>
        <item x="818"/>
        <item x="985"/>
        <item x="1114"/>
        <item x="1033"/>
        <item x="994"/>
        <item x="995"/>
        <item x="806"/>
        <item x="737"/>
        <item x="642"/>
        <item x="855"/>
        <item x="852"/>
        <item x="912"/>
        <item x="596"/>
        <item x="725"/>
        <item x="63"/>
        <item x="343"/>
        <item x="634"/>
        <item x="349"/>
        <item x="83"/>
        <item x="480"/>
        <item x="1086"/>
        <item x="647"/>
        <item x="426"/>
        <item x="905"/>
        <item x="569"/>
        <item x="358"/>
        <item x="1252"/>
        <item x="312"/>
        <item x="363"/>
        <item x="309"/>
        <item x="838"/>
        <item x="747"/>
        <item x="868"/>
        <item x="851"/>
        <item x="668"/>
        <item x="839"/>
        <item x="33"/>
        <item x="821"/>
        <item x="794"/>
        <item x="913"/>
        <item x="2881"/>
        <item x="531"/>
        <item x="846"/>
        <item x="1181"/>
        <item x="589"/>
        <item x="1654"/>
        <item x="953"/>
        <item x="1890"/>
        <item x="848"/>
        <item x="170"/>
        <item x="2727"/>
        <item x="1292"/>
        <item x="225"/>
        <item x="2783"/>
        <item x="2326"/>
        <item x="1936"/>
        <item x="173"/>
        <item x="2141"/>
        <item x="935"/>
        <item x="1480"/>
        <item x="1854"/>
        <item x="2200"/>
        <item x="1799"/>
        <item x="2523"/>
        <item x="1552"/>
        <item x="824"/>
        <item x="2465"/>
        <item x="2365"/>
        <item x="2401"/>
        <item x="2864"/>
        <item x="2265"/>
        <item x="2276"/>
        <item x="566"/>
        <item x="44"/>
        <item x="1122"/>
        <item x="2511"/>
        <item x="2183"/>
        <item x="2744"/>
        <item x="2168"/>
        <item x="1830"/>
        <item x="2053"/>
        <item x="1986"/>
        <item x="1639"/>
        <item x="2383"/>
        <item x="2442"/>
        <item x="891"/>
        <item x="340"/>
        <item x="381"/>
        <item x="282"/>
        <item x="273"/>
        <item x="667"/>
        <item x="518"/>
        <item x="1445"/>
        <item x="1712"/>
        <item x="2145"/>
        <item x="2533"/>
        <item x="383"/>
        <item x="553"/>
        <item x="420"/>
        <item x="493"/>
        <item x="494"/>
        <item x="354"/>
        <item x="360"/>
        <item x="2423"/>
        <item x="694"/>
        <item x="382"/>
        <item x="499"/>
        <item x="361"/>
        <item x="1513"/>
        <item x="498"/>
        <item x="479"/>
        <item x="247"/>
        <item x="482"/>
        <item x="84"/>
        <item x="424"/>
        <item x="371"/>
        <item x="21"/>
        <item x="368"/>
        <item x="335"/>
        <item x="249"/>
        <item x="367"/>
        <item x="445"/>
        <item x="310"/>
        <item x="253"/>
        <item x="37"/>
        <item x="261"/>
        <item x="299"/>
        <item x="79"/>
        <item x="256"/>
        <item x="264"/>
        <item x="461"/>
        <item x="460"/>
        <item x="523"/>
        <item x="338"/>
        <item x="508"/>
        <item x="391"/>
        <item x="295"/>
        <item x="453"/>
        <item x="16"/>
        <item x="15"/>
        <item x="14"/>
        <item x="251"/>
        <item x="277"/>
        <item x="281"/>
        <item x="405"/>
        <item x="336"/>
        <item x="304"/>
        <item x="402"/>
        <item x="284"/>
        <item x="408"/>
        <item x="472"/>
        <item x="409"/>
        <item x="17"/>
        <item x="397"/>
        <item x="710"/>
        <item x="500"/>
        <item x="663"/>
        <item x="655"/>
        <item x="607"/>
        <item x="615"/>
        <item x="708"/>
        <item x="649"/>
        <item x="779"/>
        <item x="514"/>
        <item x="323"/>
        <item x="670"/>
        <item x="417"/>
        <item x="300"/>
        <item x="390"/>
        <item x="11"/>
        <item x="267"/>
        <item x="275"/>
        <item x="1759"/>
        <item x="951"/>
        <item x="1401"/>
        <item x="1407"/>
        <item x="1408"/>
        <item x="1398"/>
        <item x="1404"/>
        <item x="1406"/>
        <item x="1040"/>
        <item x="1495"/>
        <item x="1557"/>
        <item x="1493"/>
        <item x="1496"/>
        <item x="1492"/>
        <item x="1494"/>
        <item x="1400"/>
        <item x="1403"/>
        <item x="1405"/>
        <item x="1399"/>
        <item x="1402"/>
        <item x="893"/>
        <item x="914"/>
        <item x="1251"/>
        <item x="932"/>
        <item x="780"/>
        <item x="1223"/>
        <item x="653"/>
        <item x="1218"/>
        <item x="1222"/>
        <item x="601"/>
        <item x="654"/>
        <item x="1221"/>
        <item x="1220"/>
        <item x="1250"/>
        <item x="716"/>
        <item x="2330"/>
        <item x="2337"/>
        <item x="2120"/>
        <item x="2054"/>
        <item x="1346"/>
        <item x="1347"/>
        <item x="817"/>
        <item x="120"/>
        <item x="1241"/>
        <item x="877"/>
        <item x="1170"/>
        <item x="1169"/>
        <item x="103"/>
        <item x="107"/>
        <item x="1323"/>
        <item x="1003"/>
        <item x="2646"/>
        <item x="3007"/>
        <item x="1964"/>
        <item x="3036"/>
        <item x="3008"/>
        <item x="2753"/>
        <item x="2609"/>
        <item x="206"/>
        <item x="2766"/>
        <item x="2843"/>
        <item x="1070"/>
        <item x="3028"/>
        <item x="3025"/>
        <item x="2227"/>
        <item x="1985"/>
        <item x="1629"/>
        <item x="2476"/>
        <item x="218"/>
        <item x="2981"/>
        <item x="3003"/>
        <item x="1634"/>
        <item x="2443"/>
        <item x="2117"/>
        <item x="916"/>
        <item x="791"/>
        <item x="149"/>
        <item x="51"/>
        <item x="129"/>
        <item x="125"/>
        <item x="154"/>
        <item x="2498"/>
        <item x="1017"/>
        <item x="2311"/>
        <item x="2086"/>
        <item x="2612"/>
        <item x="2250"/>
        <item x="226"/>
        <item x="2312"/>
        <item x="1824"/>
        <item x="2313"/>
        <item x="31"/>
        <item x="1124"/>
        <item x="2497"/>
        <item x="228"/>
        <item x="1306"/>
        <item x="2526"/>
        <item x="2248"/>
        <item x="2545"/>
        <item x="2084"/>
        <item x="2083"/>
        <item x="2573"/>
        <item x="66"/>
        <item x="948"/>
        <item x="1999"/>
        <item x="1248"/>
        <item x="180"/>
        <item x="1196"/>
        <item x="1446"/>
        <item x="148"/>
        <item x="1054"/>
        <item x="1041"/>
        <item x="1001"/>
        <item x="34"/>
        <item x="95"/>
        <item x="1133"/>
        <item x="67"/>
        <item x="2653"/>
        <item x="1553"/>
        <item x="3047"/>
        <item x="3127"/>
        <item x="240"/>
        <item x="3100"/>
        <item x="241"/>
        <item x="38"/>
        <item x="1934"/>
        <item x="1272"/>
        <item x="182"/>
        <item x="2100"/>
        <item x="1166"/>
        <item x="1325"/>
        <item x="944"/>
        <item x="946"/>
        <item x="812"/>
        <item x="814"/>
        <item x="853"/>
        <item x="1283"/>
        <item x="1260"/>
        <item x="221"/>
        <item x="1597"/>
        <item x="2502"/>
        <item x="2371"/>
        <item x="1632"/>
        <item x="2202"/>
        <item x="1395"/>
        <item x="1987"/>
        <item x="1898"/>
        <item x="1756"/>
        <item x="1774"/>
        <item x="2355"/>
        <item x="1559"/>
        <item x="1560"/>
        <item x="1412"/>
        <item x="2116"/>
        <item x="1998"/>
        <item x="2373"/>
        <item x="736"/>
        <item x="842"/>
        <item x="1076"/>
        <item x="1808"/>
        <item x="2322"/>
        <item x="2133"/>
        <item x="1172"/>
        <item x="2319"/>
        <item x="2131"/>
        <item x="1972"/>
        <item x="2163"/>
        <item x="233"/>
        <item x="1618"/>
        <item x="2372"/>
        <item x="3041"/>
        <item x="2505"/>
        <item x="2999"/>
        <item x="1427"/>
        <item x="1442"/>
        <item x="2665"/>
        <item x="2413"/>
        <item x="179"/>
        <item x="2965"/>
        <item x="2728"/>
        <item x="3033"/>
        <item x="1802"/>
        <item x="1393"/>
        <item x="2855"/>
        <item x="1305"/>
        <item x="961"/>
        <item x="213"/>
        <item x="1740"/>
        <item x="2055"/>
        <item x="2722"/>
        <item x="1410"/>
        <item x="1545"/>
        <item x="111"/>
        <item x="2487"/>
        <item x="1018"/>
        <item x="2667"/>
        <item x="2127"/>
        <item x="1948"/>
        <item x="1191"/>
        <item x="1630"/>
        <item x="2026"/>
        <item x="1666"/>
        <item x="978"/>
        <item x="979"/>
        <item x="1085"/>
        <item x="1120"/>
        <item x="75"/>
        <item x="714"/>
        <item x="715"/>
        <item x="712"/>
        <item x="887"/>
        <item x="711"/>
        <item x="952"/>
        <item x="1069"/>
        <item x="18"/>
        <item x="713"/>
        <item x="2577"/>
        <item x="377"/>
        <item x="1579"/>
        <item x="924"/>
        <item x="403"/>
        <item x="400"/>
        <item x="1590"/>
        <item x="635"/>
        <item x="608"/>
        <item x="13"/>
        <item x="399"/>
        <item x="2345"/>
        <item x="1438"/>
        <item x="1524"/>
        <item x="1848"/>
        <item x="950"/>
        <item x="1439"/>
        <item x="2203"/>
        <item x="1823"/>
        <item x="3038"/>
        <item x="2122"/>
        <item x="1969"/>
        <item x="2440"/>
        <item x="1603"/>
        <item x="1605"/>
        <item x="1198"/>
        <item x="1536"/>
        <item x="1246"/>
        <item x="1604"/>
        <item x="3121"/>
        <item x="3147"/>
        <item x="3073"/>
        <item x="2891"/>
        <item x="2432"/>
        <item x="2427"/>
        <item x="2308"/>
        <item x="1374"/>
        <item x="2495"/>
        <item x="2098"/>
        <item x="2540"/>
        <item x="2953"/>
        <item x="2103"/>
        <item x="2030"/>
        <item x="2295"/>
        <item x="2962"/>
        <item x="2590"/>
        <item x="2409"/>
        <item x="1482"/>
        <item x="1951"/>
        <item x="2643"/>
        <item x="2598"/>
        <item x="1952"/>
        <item x="2175"/>
        <item x="2368"/>
        <item x="2328"/>
        <item x="2468"/>
        <item x="1484"/>
        <item x="2309"/>
        <item x="1485"/>
        <item x="2485"/>
        <item x="1331"/>
        <item x="2778"/>
        <item x="2115"/>
        <item x="2895"/>
        <item x="2892"/>
        <item x="2894"/>
        <item x="2503"/>
        <item x="2911"/>
        <item x="2900"/>
        <item x="2957"/>
        <item x="2714"/>
        <item x="2955"/>
        <item x="2213"/>
        <item x="1529"/>
        <item x="1145"/>
        <item x="2174"/>
        <item x="2306"/>
        <item x="2305"/>
        <item x="1949"/>
        <item x="1950"/>
        <item x="139"/>
        <item x="2219"/>
        <item x="425"/>
        <item x="1342"/>
        <item x="959"/>
        <item x="819"/>
        <item x="793"/>
        <item x="570"/>
        <item x="638"/>
        <item x="450"/>
        <item x="671"/>
        <item x="45"/>
        <item x="42"/>
        <item x="585"/>
        <item x="957"/>
        <item x="47"/>
        <item x="43"/>
        <item x="700"/>
        <item x="329"/>
        <item x="591"/>
        <item x="705"/>
        <item x="2149"/>
        <item x="1047"/>
        <item x="62"/>
        <item x="61"/>
        <item x="525"/>
        <item x="20"/>
        <item x="805"/>
        <item x="1591"/>
        <item x="237"/>
        <item x="3126"/>
        <item x="239"/>
        <item x="2605"/>
        <item x="2567"/>
        <item x="2786"/>
        <item x="1309"/>
        <item x="1097"/>
        <item x="1589"/>
        <item x="880"/>
        <item x="787"/>
        <item x="850"/>
        <item x="830"/>
        <item x="1851"/>
        <item x="1850"/>
        <item x="2664"/>
        <item x="1011"/>
        <item x="857"/>
        <item x="739"/>
        <item x="689"/>
        <item x="773"/>
        <item x="2708"/>
        <item x="2541"/>
        <item x="1139"/>
        <item x="2575"/>
        <item x="2348"/>
        <item x="2907"/>
        <item x="1328"/>
        <item x="1397"/>
        <item x="2673"/>
        <item x="1729"/>
        <item x="1727"/>
        <item x="1715"/>
        <item x="2046"/>
        <item x="134"/>
        <item x="1608"/>
        <item x="52"/>
        <item x="788"/>
        <item x="3149"/>
        <item x="3148"/>
        <item x="208"/>
        <item x="2711"/>
        <item x="2569"/>
        <item x="2544"/>
        <item x="2285"/>
        <item x="2410"/>
        <item x="2659"/>
        <item x="197"/>
        <item x="751"/>
        <item x="820"/>
        <item x="801"/>
        <item x="800"/>
        <item x="1866"/>
        <item x="1863"/>
        <item x="1616"/>
        <item x="1314"/>
        <item x="1420"/>
        <item x="1500"/>
        <item x="1022"/>
        <item x="1361"/>
        <item x="835"/>
        <item x="1050"/>
        <item x="1294"/>
        <item x="729"/>
        <item x="28"/>
        <item x="892"/>
        <item x="1285"/>
        <item x="1234"/>
        <item x="726"/>
        <item x="1015"/>
        <item x="896"/>
        <item x="964"/>
        <item x="1002"/>
        <item x="1486"/>
        <item x="124"/>
        <item x="78"/>
        <item x="506"/>
        <item x="1303"/>
        <item x="1235"/>
        <item x="1233"/>
        <item x="1043"/>
        <item x="772"/>
        <item x="875"/>
        <item x="65"/>
        <item x="1362"/>
        <item x="1287"/>
        <item x="1179"/>
        <item x="74"/>
        <item x="1183"/>
        <item x="1289"/>
        <item x="1491"/>
        <item x="1286"/>
        <item x="1329"/>
        <item x="1581"/>
        <item x="1955"/>
        <item x="1242"/>
        <item x="29"/>
        <item x="1742"/>
        <item x="1140"/>
        <item x="1146"/>
        <item x="740"/>
        <item x="904"/>
        <item x="1275"/>
        <item x="1038"/>
        <item x="112"/>
        <item x="1030"/>
        <item x="847"/>
        <item x="998"/>
        <item x="1064"/>
        <item x="1418"/>
        <item x="1825"/>
        <item x="561"/>
        <item x="2244"/>
        <item x="2644"/>
        <item x="2176"/>
        <item x="1620"/>
        <item x="2177"/>
        <item x="447"/>
        <item x="289"/>
        <item x="2299"/>
        <item x="2441"/>
        <item x="2172"/>
        <item x="2050"/>
        <item x="664"/>
        <item x="1027"/>
        <item x="2682"/>
        <item x="2510"/>
        <item x="2329"/>
        <item x="2402"/>
        <item x="1962"/>
        <item x="1730"/>
        <item x="1920"/>
        <item x="2475"/>
        <item x="1180"/>
        <item x="2403"/>
        <item x="2173"/>
        <item x="2414"/>
        <item x="2679"/>
        <item x="1869"/>
        <item x="1856"/>
        <item x="2799"/>
        <item x="2514"/>
        <item x="2352"/>
        <item x="205"/>
        <item x="1766"/>
        <item x="2069"/>
        <item x="2670"/>
        <item x="2593"/>
        <item x="99"/>
        <item x="767"/>
        <item x="1153"/>
        <item x="1058"/>
        <item x="785"/>
        <item x="1700"/>
        <item x="2033"/>
        <item x="2254"/>
        <item x="804"/>
        <item x="3114"/>
        <item x="3009"/>
        <item x="3118"/>
        <item x="3097"/>
        <item x="3146"/>
        <item x="1317"/>
        <item x="174"/>
        <item x="2245"/>
        <item x="1293"/>
        <item x="1610"/>
        <item x="1891"/>
        <item x="1946"/>
        <item x="1288"/>
        <item x="2205"/>
        <item x="2017"/>
        <item x="115"/>
        <item x="826"/>
        <item x="2460"/>
        <item x="2935"/>
        <item x="1765"/>
        <item x="2464"/>
        <item x="2521"/>
        <item x="2494"/>
        <item x="2493"/>
        <item x="2483"/>
        <item x="2271"/>
        <item x="2303"/>
        <item x="2270"/>
        <item x="2161"/>
        <item x="1014"/>
        <item x="1900"/>
        <item x="2466"/>
        <item x="128"/>
        <item x="1231"/>
        <item x="1013"/>
        <item x="1505"/>
        <item x="860"/>
        <item x="2279"/>
        <item x="2730"/>
        <item x="2617"/>
        <item x="1320"/>
        <item x="1743"/>
        <item x="2828"/>
        <item x="2986"/>
        <item x="2905"/>
        <item x="2906"/>
        <item x="1846"/>
        <item x="1349"/>
        <item x="2338"/>
        <item x="1525"/>
        <item x="1413"/>
        <item x="2016"/>
        <item x="2044"/>
        <item x="2038"/>
        <item x="1704"/>
        <item x="2258"/>
        <item x="1548"/>
        <item x="943"/>
        <item x="1509"/>
        <item x="803"/>
        <item x="224"/>
        <item x="2619"/>
        <item x="2323"/>
        <item x="1126"/>
        <item x="1461"/>
        <item x="1652"/>
        <item x="1959"/>
        <item x="1276"/>
        <item x="923"/>
        <item x="886"/>
        <item x="885"/>
        <item x="884"/>
        <item x="1176"/>
        <item x="1440"/>
        <item x="1301"/>
        <item x="679"/>
        <item x="686"/>
        <item x="684"/>
        <item x="675"/>
        <item x="678"/>
        <item x="677"/>
        <item x="688"/>
        <item x="683"/>
        <item x="685"/>
        <item x="682"/>
        <item x="681"/>
        <item x="676"/>
        <item x="680"/>
        <item x="687"/>
        <item x="2898"/>
        <item x="2899"/>
        <item x="3052"/>
        <item x="2938"/>
        <item x="2833"/>
        <item x="2364"/>
        <item x="2194"/>
        <item x="2649"/>
        <item x="2698"/>
        <item x="2834"/>
        <item x="1901"/>
        <item x="2547"/>
        <item x="1095"/>
        <item x="2936"/>
        <item x="46"/>
        <item x="572"/>
        <item x="786"/>
        <item x="100"/>
        <item x="142"/>
        <item x="1761"/>
        <item x="2632"/>
        <item x="1390"/>
        <item x="1392"/>
        <item x="1333"/>
        <item x="1212"/>
        <item x="1391"/>
        <item x="1448"/>
        <item x="1449"/>
        <item x="2674"/>
        <item x="2675"/>
        <item x="2676"/>
        <item x="2815"/>
        <item x="2771"/>
        <item x="2814"/>
        <item x="1876"/>
        <item x="1873"/>
        <item x="1337"/>
        <item x="1722"/>
        <item x="1874"/>
        <item x="1721"/>
        <item x="1720"/>
        <item x="1875"/>
        <item x="2021"/>
        <item x="2097"/>
        <item x="2571"/>
        <item x="2795"/>
        <item x="2221"/>
        <item x="2070"/>
        <item x="2350"/>
        <item x="1912"/>
        <item x="2570"/>
        <item x="2486"/>
        <item x="2602"/>
        <item x="2534"/>
        <item x="1832"/>
        <item x="59"/>
        <item x="548"/>
        <item x="2574"/>
        <item x="2008"/>
        <item x="2199"/>
        <item x="2817"/>
        <item x="2552"/>
        <item x="2377"/>
        <item x="2944"/>
        <item x="2034"/>
        <item x="1188"/>
        <item x="1687"/>
        <item x="1908"/>
        <item x="1839"/>
        <item x="2781"/>
        <item x="434"/>
        <item x="2385"/>
        <item x="1598"/>
        <item x="750"/>
        <item x="2009"/>
        <item x="2382"/>
        <item x="1840"/>
        <item x="1837"/>
        <item x="2384"/>
        <item x="2151"/>
        <item x="2147"/>
        <item x="2150"/>
        <item x="1686"/>
        <item x="2386"/>
        <item x="2148"/>
        <item x="2152"/>
        <item x="2392"/>
        <item x="260"/>
        <item x="101"/>
        <item x="60"/>
        <item x="1975"/>
        <item x="1534"/>
        <item x="2010"/>
        <item x="1031"/>
        <item x="2713"/>
        <item x="720"/>
        <item x="1247"/>
        <item x="1021"/>
        <item x="1542"/>
        <item x="2530"/>
        <item x="70"/>
        <item x="2291"/>
        <item x="2327"/>
        <item x="734"/>
        <item x="2387"/>
        <item x="2012"/>
        <item x="2268"/>
        <item x="1710"/>
        <item x="2668"/>
        <item x="1350"/>
        <item x="1734"/>
        <item x="2669"/>
        <item x="2217"/>
        <item x="1279"/>
        <item x="802"/>
        <item x="395"/>
        <item x="593"/>
        <item x="492"/>
        <item x="250"/>
        <item x="444"/>
        <item x="380"/>
        <item x="906"/>
        <item x="1281"/>
        <item x="1945"/>
        <item x="175"/>
        <item x="2966"/>
        <item x="209"/>
        <item x="2315"/>
        <item x="2759"/>
        <item x="2652"/>
        <item x="1094"/>
        <item x="2685"/>
        <item x="2160"/>
        <item x="2032"/>
        <item x="2774"/>
        <item x="2904"/>
        <item x="1540"/>
        <item x="1775"/>
        <item x="1296"/>
        <item x="167"/>
        <item x="1737"/>
        <item x="2913"/>
        <item x="168"/>
        <item x="2551"/>
        <item x="185"/>
        <item x="3029"/>
        <item x="3134"/>
        <item x="3122"/>
        <item x="2838"/>
        <item x="2952"/>
        <item x="3136"/>
        <item x="3045"/>
        <item x="3123"/>
        <item x="1889"/>
        <item x="2912"/>
        <item x="3083"/>
        <item x="3046"/>
        <item x="3109"/>
        <item x="3034"/>
        <item x="881"/>
        <item x="2379"/>
        <item x="3096"/>
        <item x="1835"/>
        <item x="1784"/>
        <item x="3032"/>
        <item x="1416"/>
        <item x="3011"/>
        <item x="2932"/>
        <item x="2896"/>
        <item x="2762"/>
        <item x="2761"/>
        <item x="235"/>
        <item x="2439"/>
        <item x="2522"/>
        <item x="2719"/>
        <item x="1935"/>
        <item x="3137"/>
        <item x="3092"/>
        <item x="3093"/>
        <item x="545"/>
        <item x="744"/>
        <item x="2076"/>
        <item x="2077"/>
        <item t="default"/>
      </items>
    </pivotField>
    <pivotField numFmtId="164" showAll="0"/>
    <pivotField numFmtId="164" showAll="0"/>
    <pivotField axis="axisCol" showAll="0" measureFilter="1" sortType="descending">
      <items count="16">
        <item x="2"/>
        <item x="10"/>
        <item x="13"/>
        <item x="3"/>
        <item x="1"/>
        <item x="6"/>
        <item x="8"/>
        <item x="14"/>
        <item x="9"/>
        <item x="4"/>
        <item x="0"/>
        <item x="12"/>
        <item x="11"/>
        <item x="5"/>
        <item x="7"/>
        <item t="default"/>
      </items>
      <autoSortScope>
        <pivotArea dataOnly="0" outline="0" fieldPosition="0">
          <references count="1">
            <reference field="4294967294" count="1" selected="0">
              <x v="0"/>
            </reference>
          </references>
        </pivotArea>
      </autoSortScope>
    </pivotField>
    <pivotField showAll="0"/>
    <pivotField numFmtId="164" showAll="0"/>
    <pivotField numFmtId="10" showAll="0"/>
    <pivotField showAll="0"/>
    <pivotField axis="axisRow" showAll="0">
      <items count="15">
        <item x="0"/>
        <item sd="0" x="1"/>
        <item sd="0" x="2"/>
        <item sd="0" x="3"/>
        <item sd="0" x="4"/>
        <item sd="0" x="5"/>
        <item sd="0" x="6"/>
        <item sd="0" x="7"/>
        <item sd="0" x="8"/>
        <item sd="0" x="9"/>
        <item sd="0" x="10"/>
        <item sd="0" x="11"/>
        <item sd="0" x="12"/>
        <item x="13"/>
        <item t="default"/>
      </items>
    </pivotField>
    <pivotField axis="axisRow" showAll="0">
      <items count="5">
        <item x="0"/>
        <item sd="0" x="1"/>
        <item sd="0" x="2"/>
        <item x="3"/>
        <item t="default"/>
      </items>
    </pivotField>
  </pivotFields>
  <rowFields count="3">
    <field x="23"/>
    <field x="22"/>
    <field x="2"/>
  </rowFields>
  <rowItems count="3">
    <i>
      <x v="1"/>
    </i>
    <i>
      <x v="2"/>
    </i>
    <i t="grand">
      <x/>
    </i>
  </rowItems>
  <colFields count="1">
    <field x="17"/>
  </colFields>
  <colItems count="6">
    <i>
      <x v="9"/>
    </i>
    <i>
      <x v="4"/>
    </i>
    <i>
      <x v="3"/>
    </i>
    <i>
      <x/>
    </i>
    <i>
      <x v="8"/>
    </i>
    <i t="grand">
      <x/>
    </i>
  </colItems>
  <pageFields count="1">
    <pageField fld="10" hier="-1"/>
  </pageFields>
  <dataFields count="1">
    <dataField name="Sum of after_discount" fld="8" baseField="0" baseItem="0" numFmtId="164"/>
  </dataFields>
  <formats count="1">
    <format dxfId="380">
      <pivotArea outline="0" collapsedLevelsAreSubtotals="1" fieldPosition="0"/>
    </format>
  </formats>
  <pivotTableStyleInfo name="PivotStyleLight16" showRowHeaders="1" showColHeaders="1" showRowStripes="0" showColStripes="0" showLastColumn="1"/>
  <filters count="2">
    <filter fld="14" type="count" evalOrder="-1" id="1" iMeasureFld="0">
      <autoFilter ref="A1">
        <filterColumn colId="0">
          <top10 val="5" filterVal="5"/>
        </filterColumn>
      </autoFilter>
    </filter>
    <filter fld="1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8CCDB1E-BF0A-48FD-9CDD-266FD77521F0}" name="PivotTable1" cacheId="1"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rowHeaderCaption="Date Time" colHeaderCaption="Products Name">
  <location ref="A5:G9" firstHeaderRow="1" firstDataRow="2" firstDataCol="1" rowPageCount="1" colPageCount="1"/>
  <pivotFields count="24">
    <pivotField showAll="0"/>
    <pivotField showAll="0"/>
    <pivotField numFmtId="14" showAll="0">
      <items count="410">
        <item x="272"/>
        <item x="187"/>
        <item x="198"/>
        <item x="7"/>
        <item x="204"/>
        <item x="343"/>
        <item x="273"/>
        <item x="174"/>
        <item x="382"/>
        <item x="379"/>
        <item x="159"/>
        <item x="313"/>
        <item x="143"/>
        <item x="389"/>
        <item x="117"/>
        <item x="375"/>
        <item x="160"/>
        <item x="344"/>
        <item x="376"/>
        <item x="316"/>
        <item x="398"/>
        <item x="238"/>
        <item x="64"/>
        <item x="364"/>
        <item x="163"/>
        <item x="87"/>
        <item x="361"/>
        <item x="59"/>
        <item x="155"/>
        <item x="183"/>
        <item x="89"/>
        <item x="167"/>
        <item x="192"/>
        <item x="199"/>
        <item x="386"/>
        <item x="168"/>
        <item x="408"/>
        <item x="315"/>
        <item x="317"/>
        <item x="205"/>
        <item x="156"/>
        <item x="169"/>
        <item x="237"/>
        <item x="274"/>
        <item x="154"/>
        <item x="48"/>
        <item x="390"/>
        <item x="350"/>
        <item x="83"/>
        <item x="372"/>
        <item x="184"/>
        <item x="234"/>
        <item x="142"/>
        <item x="172"/>
        <item x="227"/>
        <item x="193"/>
        <item x="275"/>
        <item x="221"/>
        <item x="276"/>
        <item x="152"/>
        <item x="407"/>
        <item x="206"/>
        <item x="377"/>
        <item x="370"/>
        <item x="400"/>
        <item x="194"/>
        <item x="338"/>
        <item x="405"/>
        <item x="57"/>
        <item x="228"/>
        <item x="144"/>
        <item x="402"/>
        <item x="216"/>
        <item x="170"/>
        <item x="383"/>
        <item x="356"/>
        <item x="177"/>
        <item x="222"/>
        <item x="220"/>
        <item x="373"/>
        <item x="229"/>
        <item x="374"/>
        <item x="399"/>
        <item x="367"/>
        <item x="384"/>
        <item x="210"/>
        <item x="97"/>
        <item x="378"/>
        <item x="371"/>
        <item x="178"/>
        <item x="157"/>
        <item x="318"/>
        <item x="404"/>
        <item x="235"/>
        <item x="391"/>
        <item x="230"/>
        <item x="248"/>
        <item x="277"/>
        <item x="310"/>
        <item x="236"/>
        <item x="239"/>
        <item x="145"/>
        <item x="115"/>
        <item x="278"/>
        <item x="279"/>
        <item x="231"/>
        <item x="181"/>
        <item x="125"/>
        <item x="10"/>
        <item x="46"/>
        <item x="81"/>
        <item x="360"/>
        <item x="352"/>
        <item x="280"/>
        <item x="281"/>
        <item x="319"/>
        <item x="218"/>
        <item x="188"/>
        <item x="303"/>
        <item x="357"/>
        <item x="232"/>
        <item x="207"/>
        <item x="240"/>
        <item x="200"/>
        <item x="208"/>
        <item x="186"/>
        <item x="362"/>
        <item x="311"/>
        <item x="197"/>
        <item x="282"/>
        <item x="161"/>
        <item x="283"/>
        <item x="149"/>
        <item x="241"/>
        <item x="233"/>
        <item x="292"/>
        <item x="242"/>
        <item x="406"/>
        <item x="219"/>
        <item x="201"/>
        <item x="314"/>
        <item x="82"/>
        <item x="58"/>
        <item x="309"/>
        <item x="353"/>
        <item x="385"/>
        <item x="42"/>
        <item x="0"/>
        <item x="4"/>
        <item x="3"/>
        <item x="2"/>
        <item x="8"/>
        <item x="9"/>
        <item x="1"/>
        <item x="49"/>
        <item x="67"/>
        <item x="68"/>
        <item x="284"/>
        <item x="365"/>
        <item x="175"/>
        <item x="337"/>
        <item x="403"/>
        <item x="330"/>
        <item x="354"/>
        <item x="320"/>
        <item x="321"/>
        <item x="322"/>
        <item x="173"/>
        <item x="134"/>
        <item x="323"/>
        <item x="324"/>
        <item x="306"/>
        <item x="345"/>
        <item x="325"/>
        <item x="346"/>
        <item x="308"/>
        <item x="326"/>
        <item x="397"/>
        <item x="347"/>
        <item x="339"/>
        <item x="285"/>
        <item x="286"/>
        <item x="265"/>
        <item x="266"/>
        <item x="267"/>
        <item x="340"/>
        <item x="191"/>
        <item x="128"/>
        <item x="135"/>
        <item x="51"/>
        <item x="37"/>
        <item x="25"/>
        <item x="211"/>
        <item x="287"/>
        <item x="293"/>
        <item x="148"/>
        <item x="110"/>
        <item x="288"/>
        <item x="164"/>
        <item x="268"/>
        <item x="215"/>
        <item x="189"/>
        <item x="269"/>
        <item x="270"/>
        <item x="246"/>
        <item x="271"/>
        <item x="327"/>
        <item x="94"/>
        <item x="341"/>
        <item x="328"/>
        <item x="289"/>
        <item x="342"/>
        <item x="158"/>
        <item x="249"/>
        <item x="368"/>
        <item x="369"/>
        <item x="214"/>
        <item x="102"/>
        <item x="212"/>
        <item x="250"/>
        <item x="53"/>
        <item x="251"/>
        <item x="334"/>
        <item x="252"/>
        <item x="300"/>
        <item x="55"/>
        <item x="299"/>
        <item x="96"/>
        <item x="245"/>
        <item x="113"/>
        <item x="297"/>
        <item x="335"/>
        <item x="298"/>
        <item x="95"/>
        <item x="253"/>
        <item x="329"/>
        <item x="333"/>
        <item x="223"/>
        <item x="195"/>
        <item x="171"/>
        <item x="358"/>
        <item x="65"/>
        <item x="29"/>
        <item x="387"/>
        <item x="254"/>
        <item x="247"/>
        <item x="255"/>
        <item x="256"/>
        <item x="176"/>
        <item x="116"/>
        <item x="114"/>
        <item x="39"/>
        <item x="93"/>
        <item x="124"/>
        <item x="98"/>
        <item x="45"/>
        <item x="43"/>
        <item x="257"/>
        <item x="258"/>
        <item x="304"/>
        <item x="259"/>
        <item x="355"/>
        <item x="138"/>
        <item x="150"/>
        <item x="380"/>
        <item x="260"/>
        <item x="44"/>
        <item x="359"/>
        <item x="394"/>
        <item x="130"/>
        <item x="23"/>
        <item x="151"/>
        <item x="13"/>
        <item x="14"/>
        <item x="15"/>
        <item x="17"/>
        <item x="165"/>
        <item x="60"/>
        <item x="381"/>
        <item x="348"/>
        <item x="396"/>
        <item x="349"/>
        <item x="107"/>
        <item x="112"/>
        <item x="61"/>
        <item x="131"/>
        <item x="141"/>
        <item x="133"/>
        <item x="294"/>
        <item x="182"/>
        <item x="50"/>
        <item x="118"/>
        <item x="122"/>
        <item x="92"/>
        <item x="75"/>
        <item x="312"/>
        <item x="127"/>
        <item x="79"/>
        <item x="217"/>
        <item x="225"/>
        <item x="226"/>
        <item x="147"/>
        <item x="19"/>
        <item x="12"/>
        <item x="6"/>
        <item x="11"/>
        <item x="224"/>
        <item x="388"/>
        <item x="162"/>
        <item x="392"/>
        <item x="126"/>
        <item x="264"/>
        <item x="351"/>
        <item x="139"/>
        <item x="307"/>
        <item x="295"/>
        <item x="290"/>
        <item x="137"/>
        <item x="136"/>
        <item x="132"/>
        <item x="101"/>
        <item x="27"/>
        <item x="72"/>
        <item x="301"/>
        <item x="366"/>
        <item x="47"/>
        <item x="30"/>
        <item x="62"/>
        <item x="26"/>
        <item x="52"/>
        <item x="146"/>
        <item x="302"/>
        <item x="40"/>
        <item x="56"/>
        <item x="140"/>
        <item x="121"/>
        <item x="331"/>
        <item x="78"/>
        <item x="395"/>
        <item x="38"/>
        <item x="84"/>
        <item x="202"/>
        <item x="243"/>
        <item x="166"/>
        <item x="244"/>
        <item x="401"/>
        <item x="85"/>
        <item x="103"/>
        <item x="104"/>
        <item x="34"/>
        <item x="88"/>
        <item x="74"/>
        <item x="363"/>
        <item x="71"/>
        <item x="119"/>
        <item x="80"/>
        <item x="69"/>
        <item x="24"/>
        <item x="32"/>
        <item x="77"/>
        <item x="76"/>
        <item x="31"/>
        <item x="35"/>
        <item x="36"/>
        <item x="28"/>
        <item x="22"/>
        <item x="33"/>
        <item x="100"/>
        <item x="203"/>
        <item x="291"/>
        <item x="179"/>
        <item x="261"/>
        <item x="332"/>
        <item x="99"/>
        <item x="90"/>
        <item x="105"/>
        <item x="54"/>
        <item x="213"/>
        <item x="108"/>
        <item x="185"/>
        <item x="196"/>
        <item x="393"/>
        <item x="91"/>
        <item x="263"/>
        <item x="66"/>
        <item x="296"/>
        <item x="305"/>
        <item x="123"/>
        <item x="209"/>
        <item x="336"/>
        <item x="21"/>
        <item x="86"/>
        <item x="63"/>
        <item x="190"/>
        <item x="180"/>
        <item x="129"/>
        <item x="153"/>
        <item x="41"/>
        <item x="20"/>
        <item x="70"/>
        <item x="120"/>
        <item x="5"/>
        <item x="111"/>
        <item x="109"/>
        <item x="16"/>
        <item x="262"/>
        <item x="18"/>
        <item x="73"/>
        <item x="106"/>
        <item t="default"/>
      </items>
    </pivotField>
    <pivotField showAll="0"/>
    <pivotField numFmtId="164" showAll="0"/>
    <pivotField showAll="0"/>
    <pivotField numFmtId="164" showAll="0"/>
    <pivotField numFmtId="164" showAll="0"/>
    <pivotField dataField="1" numFmtId="164" showAll="0"/>
    <pivotField showAll="0"/>
    <pivotField name="Valid" axis="axisPage" showAll="0">
      <items count="3">
        <item x="1"/>
        <item x="0"/>
        <item t="default"/>
      </items>
    </pivotField>
    <pivotField showAll="0"/>
    <pivotField showAll="0"/>
    <pivotField numFmtId="14" showAll="0"/>
    <pivotField axis="axisCol" showAll="0" measureFilter="1" sortType="descending">
      <items count="3152">
        <item x="509"/>
        <item x="2890"/>
        <item x="2968"/>
        <item x="2847"/>
        <item x="153"/>
        <item x="2056"/>
        <item x="1071"/>
        <item x="2237"/>
        <item x="2247"/>
        <item x="201"/>
        <item x="1752"/>
        <item x="1354"/>
        <item x="673"/>
        <item x="1801"/>
        <item x="2566"/>
        <item x="2167"/>
        <item x="2565"/>
        <item x="2772"/>
        <item x="2287"/>
        <item x="355"/>
        <item x="1689"/>
        <item x="1786"/>
        <item x="211"/>
        <item x="303"/>
        <item x="419"/>
        <item x="287"/>
        <item x="2007"/>
        <item x="1609"/>
        <item x="2047"/>
        <item x="1588"/>
        <item x="2211"/>
        <item x="2257"/>
        <item x="2256"/>
        <item x="1641"/>
        <item x="1474"/>
        <item x="1026"/>
        <item x="1111"/>
        <item x="1978"/>
        <item x="1979"/>
        <item x="1338"/>
        <item x="1497"/>
        <item x="1375"/>
        <item x="1297"/>
        <item x="1782"/>
        <item x="1633"/>
        <item x="1970"/>
        <item x="1304"/>
        <item x="1236"/>
        <item x="1237"/>
        <item x="1937"/>
        <item x="1658"/>
        <item x="1781"/>
        <item x="1657"/>
        <item x="1127"/>
        <item x="1067"/>
        <item x="1783"/>
        <item x="1312"/>
        <item x="1311"/>
        <item x="1152"/>
        <item x="1037"/>
        <item x="1409"/>
        <item x="1726"/>
        <item x="966"/>
        <item x="1938"/>
        <item x="1267"/>
        <item x="1444"/>
        <item x="1263"/>
        <item x="198"/>
        <item x="1261"/>
        <item x="1190"/>
        <item x="1549"/>
        <item x="1471"/>
        <item x="1472"/>
        <item x="118"/>
        <item x="2082"/>
        <item x="1871"/>
        <item x="1167"/>
        <item x="1243"/>
        <item x="1334"/>
        <item x="756"/>
        <item x="3116"/>
        <item x="2736"/>
        <item x="147"/>
        <item x="1902"/>
        <item x="1993"/>
        <item x="2707"/>
        <item x="2504"/>
        <item x="2058"/>
        <item x="1421"/>
        <item x="177"/>
        <item x="2251"/>
        <item x="2178"/>
        <item x="1547"/>
        <item x="2300"/>
        <item x="1896"/>
        <item x="2220"/>
        <item x="2181"/>
        <item x="2347"/>
        <item x="1983"/>
        <item x="1728"/>
        <item x="215"/>
        <item x="2853"/>
        <item x="2882"/>
        <item x="2859"/>
        <item x="1141"/>
        <item x="2064"/>
        <item x="2125"/>
        <item x="3119"/>
        <item x="3120"/>
        <item x="3050"/>
        <item x="2394"/>
        <item x="1057"/>
        <item x="813"/>
        <item x="102"/>
        <item x="91"/>
        <item x="1083"/>
        <item x="1082"/>
        <item x="68"/>
        <item x="799"/>
        <item x="1411"/>
        <item x="1806"/>
        <item x="2458"/>
        <item x="2666"/>
        <item x="1855"/>
        <item x="161"/>
        <item x="2620"/>
        <item x="2060"/>
        <item x="1780"/>
        <item x="2113"/>
        <item x="2445"/>
        <item x="604"/>
        <item x="614"/>
        <item x="752"/>
        <item x="691"/>
        <item x="690"/>
        <item x="2210"/>
        <item x="1132"/>
        <item x="196"/>
        <item x="900"/>
        <item x="1093"/>
        <item x="1690"/>
        <item x="1321"/>
        <item x="1380"/>
        <item x="1061"/>
        <item x="2233"/>
        <item x="481"/>
        <item x="268"/>
        <item x="489"/>
        <item x="406"/>
        <item x="272"/>
        <item x="491"/>
        <item x="9"/>
        <item x="257"/>
        <item x="375"/>
        <item x="334"/>
        <item x="269"/>
        <item x="314"/>
        <item x="280"/>
        <item x="262"/>
        <item x="302"/>
        <item x="333"/>
        <item x="279"/>
        <item x="313"/>
        <item x="291"/>
        <item x="436"/>
        <item x="357"/>
        <item x="1149"/>
        <item x="1498"/>
        <item x="1255"/>
        <item x="1567"/>
        <item x="1568"/>
        <item x="1566"/>
        <item x="1162"/>
        <item x="49"/>
        <item x="56"/>
        <item x="2286"/>
        <item x="970"/>
        <item x="1270"/>
        <item x="1371"/>
        <item x="1307"/>
        <item x="1308"/>
        <item x="2310"/>
        <item x="2014"/>
        <item x="2241"/>
        <item x="1453"/>
        <item x="1627"/>
        <item x="1623"/>
        <item x="1119"/>
        <item x="1118"/>
        <item x="1531"/>
        <item x="1532"/>
        <item x="1626"/>
        <item x="2501"/>
        <item x="2525"/>
        <item x="2737"/>
        <item x="2531"/>
        <item x="2695"/>
        <item x="1012"/>
        <item x="1028"/>
        <item x="1586"/>
        <item x="1644"/>
        <item x="2827"/>
        <item x="1836"/>
        <item x="150"/>
        <item x="1019"/>
        <item x="1465"/>
        <item x="2277"/>
        <item x="2376"/>
        <item x="2586"/>
        <item x="2479"/>
        <item x="2636"/>
        <item x="2043"/>
        <item x="2278"/>
        <item x="3030"/>
        <item x="2042"/>
        <item x="2537"/>
        <item x="199"/>
        <item x="1134"/>
        <item x="1377"/>
        <item x="2215"/>
        <item x="1905"/>
        <item x="2633"/>
        <item x="1931"/>
        <item x="733"/>
        <item x="3031"/>
        <item x="777"/>
        <item x="1300"/>
        <item x="969"/>
        <item x="981"/>
        <item x="57"/>
        <item x="1240"/>
        <item x="2444"/>
        <item x="2829"/>
        <item x="2886"/>
        <item x="2988"/>
        <item x="93"/>
        <item x="2985"/>
        <item x="2818"/>
        <item x="1039"/>
        <item x="1965"/>
        <item x="2939"/>
        <item x="1725"/>
        <item x="2734"/>
        <item x="2622"/>
        <item x="2585"/>
        <item x="2715"/>
        <item x="2456"/>
        <item x="2289"/>
        <item x="2242"/>
        <item x="2963"/>
        <item x="2112"/>
        <item x="2964"/>
        <item x="3037"/>
        <item x="2629"/>
        <item x="2324"/>
        <item x="2914"/>
        <item x="2987"/>
        <item x="2603"/>
        <item x="2663"/>
        <item x="2647"/>
        <item x="2942"/>
        <item x="186"/>
        <item x="2182"/>
        <item x="2049"/>
        <item x="85"/>
        <item x="25"/>
        <item x="50"/>
        <item x="774"/>
        <item x="797"/>
        <item x="641"/>
        <item x="530"/>
        <item x="412"/>
        <item x="541"/>
        <item x="288"/>
        <item x="48"/>
        <item x="519"/>
        <item x="285"/>
        <item x="441"/>
        <item x="470"/>
        <item x="703"/>
        <item x="501"/>
        <item x="612"/>
        <item x="502"/>
        <item x="640"/>
        <item x="567"/>
        <item x="477"/>
        <item x="580"/>
        <item x="960"/>
        <item x="1215"/>
        <item x="2094"/>
        <item x="1859"/>
        <item x="1651"/>
        <item x="1556"/>
        <item x="1029"/>
        <item x="1602"/>
        <item x="2157"/>
        <item x="1647"/>
        <item x="1072"/>
        <item x="2156"/>
        <item x="2484"/>
        <item x="2822"/>
        <item x="2857"/>
        <item x="2840"/>
        <item x="1508"/>
        <item x="2260"/>
        <item x="1504"/>
        <item x="3090"/>
        <item x="2648"/>
        <item x="2463"/>
        <item x="2564"/>
        <item x="2562"/>
        <item x="2461"/>
        <item x="1800"/>
        <item x="2462"/>
        <item x="2561"/>
        <item x="2343"/>
        <item x="1324"/>
        <item x="2559"/>
        <item x="2459"/>
        <item x="2560"/>
        <item x="2164"/>
        <item x="2917"/>
        <item x="2165"/>
        <item x="2509"/>
        <item x="2218"/>
        <item x="2166"/>
        <item x="2741"/>
        <item x="2261"/>
        <item x="1739"/>
        <item x="2105"/>
        <item x="1947"/>
        <item x="2587"/>
        <item x="3144"/>
        <item x="2937"/>
        <item x="2518"/>
        <item x="2709"/>
        <item x="3143"/>
        <item x="2029"/>
        <item x="164"/>
        <item x="2395"/>
        <item x="2367"/>
        <item x="1426"/>
        <item x="1879"/>
        <item x="1943"/>
        <item x="1878"/>
        <item x="3098"/>
        <item x="1617"/>
        <item x="1867"/>
        <item x="1805"/>
        <item x="1746"/>
        <item x="2951"/>
        <item x="2746"/>
        <item x="2797"/>
        <item x="2800"/>
        <item x="2850"/>
        <item x="2798"/>
        <item x="2683"/>
        <item x="2918"/>
        <item x="1861"/>
        <item x="1865"/>
        <item x="1858"/>
        <item x="1857"/>
        <item x="1717"/>
        <item x="1788"/>
        <item x="1706"/>
        <item x="1563"/>
        <item x="965"/>
        <item x="2546"/>
        <item x="2790"/>
        <item x="2791"/>
        <item x="2789"/>
        <item x="1845"/>
        <item x="1744"/>
        <item x="1663"/>
        <item x="2232"/>
        <item x="1502"/>
        <item x="2281"/>
        <item x="1809"/>
        <item x="1897"/>
        <item x="1417"/>
        <item x="1437"/>
        <item x="1045"/>
        <item x="954"/>
        <item x="2854"/>
        <item x="2447"/>
        <item x="2543"/>
        <item x="2520"/>
        <item x="2431"/>
        <item x="1705"/>
        <item x="1530"/>
        <item x="2660"/>
        <item x="2391"/>
        <item x="94"/>
        <item x="809"/>
        <item x="1042"/>
        <item x="882"/>
        <item x="897"/>
        <item x="2088"/>
        <item x="2699"/>
        <item x="1894"/>
        <item x="2611"/>
        <item x="2130"/>
        <item x="2868"/>
        <item x="2956"/>
        <item x="1428"/>
        <item x="1707"/>
        <item x="2576"/>
        <item x="963"/>
        <item x="2477"/>
        <item x="2478"/>
        <item x="2697"/>
        <item x="2435"/>
        <item x="3099"/>
        <item x="2339"/>
        <item x="2393"/>
        <item x="2696"/>
        <item x="181"/>
        <item x="1708"/>
        <item x="1466"/>
        <item x="1789"/>
        <item x="2662"/>
        <item x="2437"/>
        <item x="1910"/>
        <item x="2702"/>
        <item x="2555"/>
        <item x="1636"/>
        <item x="1478"/>
        <item x="141"/>
        <item x="1787"/>
        <item x="2680"/>
        <item x="1621"/>
        <item x="2184"/>
        <item x="2661"/>
        <item x="949"/>
        <item x="843"/>
        <item x="2408"/>
        <item x="1572"/>
        <item x="2527"/>
        <item x="1379"/>
        <item x="2351"/>
        <item x="1462"/>
        <item x="2266"/>
        <item x="2572"/>
        <item x="2743"/>
        <item x="2512"/>
        <item x="3021"/>
        <item x="2978"/>
        <item x="2977"/>
        <item x="3040"/>
        <item x="2970"/>
        <item x="3108"/>
        <item x="2846"/>
        <item x="3066"/>
        <item x="3094"/>
        <item x="3006"/>
        <item x="2927"/>
        <item x="3079"/>
        <item x="3077"/>
        <item x="2996"/>
        <item x="3080"/>
        <item x="2919"/>
        <item x="2802"/>
        <item x="2429"/>
        <item x="2362"/>
        <item x="2230"/>
        <item x="1919"/>
        <item x="2243"/>
        <item x="2361"/>
        <item x="1755"/>
        <item x="1777"/>
        <item x="1741"/>
        <item x="2139"/>
        <item x="1695"/>
        <item x="1102"/>
        <item x="1749"/>
        <item x="2169"/>
        <item x="2255"/>
        <item x="2063"/>
        <item x="2068"/>
        <item x="1353"/>
        <item x="1619"/>
        <item x="1804"/>
        <item x="1200"/>
        <item x="1197"/>
        <item x="1988"/>
        <item x="2481"/>
        <item x="2020"/>
        <item x="1611"/>
        <item x="1226"/>
        <item x="1543"/>
        <item x="1638"/>
        <item x="1745"/>
        <item x="3140"/>
        <item x="1539"/>
        <item x="1005"/>
        <item x="2967"/>
        <item x="1455"/>
        <item x="735"/>
        <item x="624"/>
        <item x="825"/>
        <item x="811"/>
        <item x="650"/>
        <item x="1573"/>
        <item x="1469"/>
        <item x="958"/>
        <item x="993"/>
        <item x="837"/>
        <item x="956"/>
        <item x="1138"/>
        <item x="1194"/>
        <item x="1313"/>
        <item x="895"/>
        <item x="876"/>
        <item x="844"/>
        <item x="1487"/>
        <item x="64"/>
        <item x="1688"/>
        <item x="986"/>
        <item x="915"/>
        <item x="907"/>
        <item x="1046"/>
        <item x="1479"/>
        <item x="1724"/>
        <item x="475"/>
        <item x="474"/>
        <item x="463"/>
        <item x="627"/>
        <item x="621"/>
        <item x="628"/>
        <item x="271"/>
        <item x="364"/>
        <item x="366"/>
        <item x="365"/>
        <item x="332"/>
        <item x="331"/>
        <item x="344"/>
        <item x="854"/>
        <item x="512"/>
        <item x="828"/>
        <item x="829"/>
        <item x="827"/>
        <item x="255"/>
        <item x="579"/>
        <item x="510"/>
        <item x="430"/>
        <item x="429"/>
        <item x="2"/>
        <item x="270"/>
        <item x="1052"/>
        <item x="1274"/>
        <item x="1578"/>
        <item x="1577"/>
        <item x="874"/>
        <item x="104"/>
        <item x="2109"/>
        <item x="1967"/>
        <item x="1696"/>
        <item x="1648"/>
        <item x="1322"/>
        <item x="2264"/>
        <item x="2969"/>
        <item x="2742"/>
        <item x="2359"/>
        <item x="1886"/>
        <item x="106"/>
        <item x="1961"/>
        <item x="2333"/>
        <item x="2706"/>
        <item x="3084"/>
        <item x="2137"/>
        <item x="2865"/>
        <item x="2398"/>
        <item x="2823"/>
        <item x="2858"/>
        <item x="2428"/>
        <item x="2085"/>
        <item x="2885"/>
        <item x="2844"/>
        <item x="2954"/>
        <item x="428"/>
        <item x="422"/>
        <item x="533"/>
        <item x="345"/>
        <item x="666"/>
        <item x="1295"/>
        <item x="2704"/>
        <item x="2703"/>
        <item x="2733"/>
        <item x="2732"/>
        <item x="2731"/>
        <item x="307"/>
        <item x="1917"/>
        <item x="2866"/>
        <item x="2893"/>
        <item x="2910"/>
        <item x="2756"/>
        <item x="2588"/>
        <item x="2717"/>
        <item x="2378"/>
        <item x="2780"/>
        <item x="1653"/>
        <item x="1709"/>
        <item x="728"/>
        <item x="1051"/>
        <item x="1790"/>
        <item x="1008"/>
        <item x="1087"/>
        <item x="990"/>
        <item x="2197"/>
        <item x="2114"/>
        <item x="1207"/>
        <item x="1257"/>
        <item x="1202"/>
        <item x="1160"/>
        <item x="1254"/>
        <item x="1258"/>
        <item x="1256"/>
        <item x="1419"/>
        <item x="1376"/>
        <item x="1182"/>
        <item x="2061"/>
        <item x="2604"/>
        <item x="1906"/>
        <item x="890"/>
        <item x="2235"/>
        <item x="1078"/>
        <item x="1544"/>
        <item x="2729"/>
        <item x="2831"/>
        <item x="1352"/>
        <item x="2825"/>
        <item x="1887"/>
        <item x="2621"/>
        <item x="2446"/>
        <item x="2710"/>
        <item x="2457"/>
        <item x="936"/>
        <item x="2106"/>
        <item x="2794"/>
        <item x="2793"/>
        <item x="2792"/>
        <item x="2607"/>
        <item x="2390"/>
        <item x="2860"/>
        <item x="2861"/>
        <item x="2739"/>
        <item x="1010"/>
        <item x="1009"/>
        <item x="976"/>
        <item x="2180"/>
        <item x="1860"/>
        <item x="2411"/>
        <item x="1870"/>
        <item x="114"/>
        <item x="1249"/>
        <item x="2239"/>
        <item x="2448"/>
        <item x="859"/>
        <item x="982"/>
        <item x="3142"/>
        <item x="2959"/>
        <item x="784"/>
        <item x="2639"/>
        <item x="1020"/>
        <item x="629"/>
        <item x="555"/>
        <item x="626"/>
        <item x="762"/>
        <item x="718"/>
        <item x="672"/>
        <item x="651"/>
        <item x="632"/>
        <item x="721"/>
        <item x="623"/>
        <item x="620"/>
        <item x="527"/>
        <item x="526"/>
        <item x="503"/>
        <item x="1812"/>
        <item x="939"/>
        <item x="934"/>
        <item x="898"/>
        <item x="766"/>
        <item x="823"/>
        <item x="769"/>
        <item x="490"/>
        <item x="648"/>
        <item x="639"/>
        <item x="731"/>
        <item x="727"/>
        <item x="263"/>
        <item x="534"/>
        <item x="562"/>
        <item x="486"/>
        <item x="3"/>
        <item x="410"/>
        <item x="4"/>
        <item x="563"/>
        <item x="836"/>
        <item x="1278"/>
        <item x="697"/>
        <item x="749"/>
        <item x="1310"/>
        <item x="413"/>
        <item x="598"/>
        <item x="602"/>
        <item x="999"/>
        <item x="23"/>
        <item x="446"/>
        <item x="449"/>
        <item x="398"/>
        <item x="908"/>
        <item x="822"/>
        <item x="26"/>
        <item x="1537"/>
        <item x="2101"/>
        <item x="2249"/>
        <item x="1268"/>
        <item x="1213"/>
        <item x="2073"/>
        <item x="1396"/>
        <item x="2283"/>
        <item x="2269"/>
        <item x="962"/>
        <item x="633"/>
        <item x="568"/>
        <item x="1768"/>
        <item x="1769"/>
        <item x="1622"/>
        <item x="2124"/>
        <item x="1915"/>
        <item x="1762"/>
        <item x="1763"/>
        <item x="2075"/>
        <item x="2671"/>
        <item x="840"/>
        <item x="495"/>
        <item x="90"/>
        <item x="701"/>
        <item x="702"/>
        <item x="660"/>
        <item x="325"/>
        <item x="116"/>
        <item x="2201"/>
        <item x="227"/>
        <item x="1803"/>
        <item x="1382"/>
        <item x="977"/>
        <item x="2003"/>
        <item x="1128"/>
        <item x="2725"/>
        <item x="2821"/>
        <item x="2370"/>
        <item x="2294"/>
        <item x="2941"/>
        <item x="1971"/>
        <item x="1914"/>
        <item x="2701"/>
        <item x="2422"/>
        <item x="2253"/>
        <item x="2396"/>
        <item x="3074"/>
        <item x="3059"/>
        <item x="3064"/>
        <item x="2773"/>
        <item x="3061"/>
        <item x="3065"/>
        <item x="3057"/>
        <item x="3117"/>
        <item x="3048"/>
        <item x="232"/>
        <item x="3062"/>
        <item x="3081"/>
        <item x="2740"/>
        <item x="3058"/>
        <item x="3063"/>
        <item x="3131"/>
        <item x="2915"/>
        <item x="3055"/>
        <item x="3054"/>
        <item x="3060"/>
        <item x="2916"/>
        <item x="2557"/>
        <item x="1954"/>
        <item x="2153"/>
        <item x="1601"/>
        <item x="1562"/>
        <item x="1555"/>
        <item x="1554"/>
        <item x="1733"/>
        <item x="2681"/>
        <item x="478"/>
        <item x="1659"/>
        <item x="753"/>
        <item x="754"/>
        <item x="755"/>
        <item x="2206"/>
        <item x="2568"/>
        <item x="1575"/>
        <item x="2788"/>
        <item x="2678"/>
        <item x="2209"/>
        <item x="1662"/>
        <item x="988"/>
        <item x="2051"/>
        <item x="2524"/>
        <item x="195"/>
        <item x="2298"/>
        <item x="2349"/>
        <item x="2129"/>
        <item x="2415"/>
        <item x="2400"/>
        <item x="216"/>
        <item x="2467"/>
        <item x="2542"/>
        <item x="1523"/>
        <item x="2013"/>
        <item x="1899"/>
        <item x="1815"/>
        <item x="2634"/>
        <item x="1335"/>
        <item x="2849"/>
        <item x="2171"/>
        <item x="156"/>
        <item x="1821"/>
        <item x="967"/>
        <item x="1667"/>
        <item x="1481"/>
        <item x="2340"/>
        <item x="2334"/>
        <item x="2048"/>
        <item x="2852"/>
        <item x="2024"/>
        <item x="1441"/>
        <item x="1606"/>
        <item x="1853"/>
        <item x="342"/>
        <item x="1077"/>
        <item x="723"/>
        <item x="378"/>
        <item x="352"/>
        <item x="466"/>
        <item x="394"/>
        <item x="1450"/>
        <item x="1452"/>
        <item x="2320"/>
        <item x="1489"/>
        <item x="2628"/>
        <item x="2421"/>
        <item x="2369"/>
        <item x="2990"/>
        <item x="2110"/>
        <item x="1872"/>
        <item x="707"/>
        <item x="540"/>
        <item x="528"/>
        <item x="36"/>
        <item x="89"/>
        <item x="795"/>
        <item x="97"/>
        <item x="374"/>
        <item x="699"/>
        <item x="19"/>
        <item x="105"/>
        <item x="515"/>
        <item x="1159"/>
        <item x="1157"/>
        <item x="1156"/>
        <item x="1158"/>
        <item x="1205"/>
        <item x="1201"/>
        <item x="1203"/>
        <item x="1206"/>
        <item x="2897"/>
        <item x="1517"/>
        <item x="1702"/>
        <item x="940"/>
        <item x="1674"/>
        <item x="1640"/>
        <item x="1518"/>
        <item x="1515"/>
        <item x="1519"/>
        <item x="1516"/>
        <item x="1703"/>
        <item x="1594"/>
        <item x="193"/>
        <item x="1595"/>
        <item x="1137"/>
        <item x="159"/>
        <item x="1757"/>
        <item x="1032"/>
        <item x="1477"/>
        <item x="1599"/>
        <item x="1596"/>
        <item x="190"/>
        <item x="1378"/>
        <item x="1080"/>
        <item x="158"/>
        <item x="2039"/>
        <item x="3067"/>
        <item x="3051"/>
        <item x="3086"/>
        <item x="3104"/>
        <item x="3044"/>
        <item x="2972"/>
        <item x="3068"/>
        <item x="3076"/>
        <item x="3091"/>
        <item x="2943"/>
        <item x="2971"/>
        <item x="3087"/>
        <item x="3113"/>
        <item x="3049"/>
        <item x="3103"/>
        <item x="3112"/>
        <item x="3089"/>
        <item x="3018"/>
        <item x="2757"/>
        <item x="2758"/>
        <item x="2158"/>
        <item x="2280"/>
        <item x="1384"/>
        <item x="1929"/>
        <item x="815"/>
        <item x="1189"/>
        <item x="1989"/>
        <item x="133"/>
        <item x="1210"/>
        <item x="1895"/>
        <item x="945"/>
        <item x="1264"/>
        <item x="1265"/>
        <item x="1385"/>
        <item x="1266"/>
        <item x="2499"/>
        <item x="758"/>
        <item x="870"/>
        <item x="1171"/>
        <item x="1521"/>
        <item x="1843"/>
        <item x="32"/>
        <item x="1084"/>
        <item x="1168"/>
        <item x="871"/>
        <item x="1230"/>
        <item x="1214"/>
        <item x="1063"/>
        <item x="1216"/>
        <item x="1881"/>
        <item x="1754"/>
        <item x="2028"/>
        <item x="1163"/>
        <item x="1099"/>
        <item x="933"/>
        <item x="938"/>
        <item x="1106"/>
        <item x="1104"/>
        <item x="1113"/>
        <item x="1107"/>
        <item x="1100"/>
        <item x="1165"/>
        <item x="1164"/>
        <item x="1108"/>
        <item x="1110"/>
        <item x="1109"/>
        <item x="1112"/>
        <item x="1105"/>
        <item x="973"/>
        <item x="1091"/>
        <item x="972"/>
        <item x="2080"/>
        <item x="2388"/>
        <item x="2002"/>
        <item x="1327"/>
        <item x="971"/>
        <item x="2067"/>
        <item x="2066"/>
        <item x="1852"/>
        <item x="1538"/>
        <item x="2135"/>
        <item x="2136"/>
        <item x="546"/>
        <item x="1025"/>
        <item x="1587"/>
        <item x="2238"/>
        <item x="910"/>
        <item x="929"/>
        <item x="796"/>
        <item x="373"/>
        <item x="1373"/>
        <item x="1269"/>
        <item x="2738"/>
        <item x="2884"/>
        <item x="236"/>
        <item x="1968"/>
        <item x="2449"/>
        <item x="1976"/>
        <item x="1447"/>
        <item x="1664"/>
        <item x="867"/>
        <item x="1665"/>
        <item x="1925"/>
        <item x="1691"/>
        <item x="1682"/>
        <item x="2246"/>
        <item x="955"/>
        <item x="2496"/>
        <item x="169"/>
        <item x="1880"/>
        <item x="1736"/>
        <item x="1458"/>
        <item x="1460"/>
        <item x="427"/>
        <item x="539"/>
        <item x="163"/>
        <item x="1701"/>
        <item x="743"/>
        <item x="1336"/>
        <item x="674"/>
        <item x="87"/>
        <item x="1490"/>
        <item x="53"/>
        <item x="1501"/>
        <item x="341"/>
        <item x="244"/>
        <item x="435"/>
        <item x="662"/>
        <item x="1546"/>
        <item x="2672"/>
        <item x="393"/>
        <item x="2118"/>
        <item x="1360"/>
        <item x="618"/>
        <item x="696"/>
        <item x="746"/>
        <item x="709"/>
        <item x="911"/>
        <item x="869"/>
        <item x="1655"/>
        <item x="1075"/>
        <item x="290"/>
        <item x="587"/>
        <item x="293"/>
        <item x="496"/>
        <item x="308"/>
        <item x="416"/>
        <item x="2119"/>
        <item x="1369"/>
        <item x="1318"/>
        <item x="1315"/>
        <item x="1593"/>
        <item x="1319"/>
        <item x="2558"/>
        <item x="2549"/>
        <item x="2848"/>
        <item x="2399"/>
        <item x="2144"/>
        <item x="1838"/>
        <item x="2191"/>
        <item x="2189"/>
        <item x="2190"/>
        <item x="2418"/>
        <item x="1520"/>
        <item x="1522"/>
        <item x="151"/>
        <item x="2454"/>
        <item x="2108"/>
        <item x="849"/>
        <item x="1550"/>
        <item x="1059"/>
        <item x="597"/>
        <item x="297"/>
        <item x="643"/>
        <item x="457"/>
        <item x="558"/>
        <item x="440"/>
        <item x="616"/>
        <item x="535"/>
        <item x="41"/>
        <item x="550"/>
        <item x="421"/>
        <item x="659"/>
        <item x="22"/>
        <item x="452"/>
        <item x="411"/>
        <item x="346"/>
        <item x="582"/>
        <item x="565"/>
        <item x="581"/>
        <item x="376"/>
        <item x="458"/>
        <item x="861"/>
        <item x="613"/>
        <item x="738"/>
        <item x="894"/>
        <item x="722"/>
        <item x="462"/>
        <item x="776"/>
        <item x="437"/>
        <item x="317"/>
        <item x="2214"/>
        <item x="719"/>
        <item x="1551"/>
        <item x="1697"/>
        <item x="1341"/>
        <item x="991"/>
        <item x="2424"/>
        <item x="2645"/>
        <item x="2754"/>
        <item x="2803"/>
        <item x="1670"/>
        <item x="1671"/>
        <item x="542"/>
        <item x="974"/>
        <item x="1062"/>
        <item x="1388"/>
        <item x="1232"/>
        <item x="1192"/>
        <item x="1193"/>
        <item x="219"/>
        <item x="1732"/>
        <item x="1990"/>
        <item x="1841"/>
        <item x="1199"/>
        <item x="1909"/>
        <item x="1434"/>
        <item x="3004"/>
        <item x="1904"/>
        <item x="1903"/>
        <item x="1527"/>
        <item x="1081"/>
        <item x="1219"/>
        <item x="1217"/>
        <item x="1060"/>
        <item x="1457"/>
        <item x="1131"/>
        <item x="1944"/>
        <item x="2155"/>
        <item x="2677"/>
        <item x="918"/>
        <item x="928"/>
        <item x="888"/>
        <item x="996"/>
        <item x="468"/>
        <item x="10"/>
        <item x="298"/>
        <item x="1475"/>
        <item x="901"/>
        <item x="583"/>
        <item x="127"/>
        <item x="1819"/>
        <item x="1913"/>
        <item x="1582"/>
        <item x="1512"/>
        <item x="919"/>
        <item x="1367"/>
        <item x="188"/>
        <item x="808"/>
        <item x="1228"/>
        <item x="1834"/>
        <item x="1973"/>
        <item x="1227"/>
        <item x="1016"/>
        <item x="1079"/>
        <item x="1298"/>
        <item x="1299"/>
        <item x="1423"/>
        <item x="1291"/>
        <item x="1994"/>
        <item x="748"/>
        <item x="1090"/>
        <item x="1000"/>
        <item x="1699"/>
        <item x="1669"/>
        <item x="724"/>
        <item x="1034"/>
        <item x="192"/>
        <item x="1942"/>
        <item x="1888"/>
        <item x="1907"/>
        <item x="2004"/>
        <item x="1685"/>
        <item x="858"/>
        <item x="1151"/>
        <item x="1683"/>
        <item x="930"/>
        <item x="73"/>
        <item x="1186"/>
        <item x="1053"/>
        <item x="1135"/>
        <item x="1668"/>
        <item x="1684"/>
        <item x="1394"/>
        <item x="1290"/>
        <item x="1068"/>
        <item x="69"/>
        <item x="1511"/>
        <item x="866"/>
        <item x="1476"/>
        <item x="810"/>
        <item x="1381"/>
        <item x="1468"/>
        <item x="327"/>
        <item x="517"/>
        <item x="415"/>
        <item x="578"/>
        <item x="467"/>
        <item x="617"/>
        <item x="511"/>
        <item x="547"/>
        <item x="389"/>
        <item x="507"/>
        <item x="438"/>
        <item x="348"/>
        <item x="483"/>
        <item x="337"/>
        <item x="926"/>
        <item x="559"/>
        <item x="693"/>
        <item x="610"/>
        <item x="524"/>
        <item x="878"/>
        <item x="351"/>
        <item x="657"/>
        <item x="980"/>
        <item x="1592"/>
        <item x="1372"/>
        <item x="759"/>
        <item x="947"/>
        <item x="1645"/>
        <item x="132"/>
        <item x="130"/>
        <item x="27"/>
        <item x="88"/>
        <item x="1580"/>
        <item x="126"/>
        <item x="2532"/>
        <item x="2642"/>
        <item x="1185"/>
        <item x="560"/>
        <item x="698"/>
        <item x="245"/>
        <item x="292"/>
        <item x="418"/>
        <item x="431"/>
        <item x="432"/>
        <item x="443"/>
        <item x="497"/>
        <item x="516"/>
        <item x="254"/>
        <item x="594"/>
        <item x="316"/>
        <item x="2934"/>
        <item x="2614"/>
        <item x="2958"/>
        <item x="2933"/>
        <item x="243"/>
        <item x="265"/>
        <item x="1229"/>
        <item x="30"/>
        <item x="121"/>
        <item x="12"/>
        <item x="761"/>
        <item x="1155"/>
        <item x="465"/>
        <item x="379"/>
        <item x="2836"/>
        <item x="2770"/>
        <item x="2940"/>
        <item x="2801"/>
        <item x="476"/>
        <item x="448"/>
        <item x="717"/>
        <item x="1074"/>
        <item x="652"/>
        <item x="622"/>
        <item x="1004"/>
        <item x="1506"/>
        <item x="1842"/>
        <item x="439"/>
        <item x="187"/>
        <item x="80"/>
        <item x="833"/>
        <item x="742"/>
        <item x="741"/>
        <item x="537"/>
        <item x="258"/>
        <item x="921"/>
        <item x="372"/>
        <item x="442"/>
        <item x="283"/>
        <item x="301"/>
        <item x="692"/>
        <item x="504"/>
        <item x="274"/>
        <item x="505"/>
        <item x="135"/>
        <item x="1960"/>
        <item x="1833"/>
        <item x="2601"/>
        <item x="1893"/>
        <item x="2342"/>
        <item x="606"/>
        <item x="899"/>
        <item x="554"/>
        <item x="605"/>
        <item x="35"/>
        <item x="595"/>
        <item x="763"/>
        <item x="24"/>
        <item x="72"/>
        <item x="778"/>
        <item x="706"/>
        <item x="1177"/>
        <item x="529"/>
        <item x="2031"/>
        <item x="306"/>
        <item x="248"/>
        <item x="459"/>
        <item x="328"/>
        <item x="81"/>
        <item x="322"/>
        <item x="321"/>
        <item x="350"/>
        <item x="370"/>
        <item x="278"/>
        <item x="404"/>
        <item x="315"/>
        <item x="318"/>
        <item x="356"/>
        <item x="320"/>
        <item x="8"/>
        <item x="362"/>
        <item x="82"/>
        <item x="856"/>
        <item x="1055"/>
        <item x="1430"/>
        <item x="202"/>
        <item x="1514"/>
        <item x="1432"/>
        <item x="1431"/>
        <item x="1433"/>
        <item x="2006"/>
        <item x="1024"/>
        <item x="1023"/>
        <item x="266"/>
        <item x="2779"/>
        <item x="1974"/>
        <item x="2820"/>
        <item x="2341"/>
        <item x="2162"/>
        <item x="1767"/>
        <item x="2052"/>
        <item x="2625"/>
        <item x="2223"/>
        <item x="2224"/>
        <item x="2225"/>
        <item x="2226"/>
        <item x="2222"/>
        <item x="2420"/>
        <item x="2419"/>
        <item x="3016"/>
        <item x="3017"/>
        <item x="2979"/>
        <item x="1921"/>
        <item x="138"/>
        <item x="2637"/>
        <item x="1675"/>
        <item x="2535"/>
        <item x="1044"/>
        <item x="704"/>
        <item x="873"/>
        <item x="77"/>
        <item x="764"/>
        <item x="862"/>
        <item x="576"/>
        <item x="577"/>
        <item x="203"/>
        <item x="2292"/>
        <item x="1779"/>
        <item x="2610"/>
        <item x="2138"/>
        <item x="2694"/>
        <item x="2293"/>
        <item x="1253"/>
        <item x="997"/>
        <item x="1883"/>
        <item x="1510"/>
        <item x="1142"/>
        <item x="1680"/>
        <item x="2597"/>
        <item x="152"/>
        <item x="2079"/>
        <item x="2723"/>
        <item x="1635"/>
        <item x="1892"/>
        <item x="2087"/>
        <item x="1692"/>
        <item x="1422"/>
        <item x="1996"/>
        <item x="1679"/>
        <item x="1424"/>
        <item x="2102"/>
        <item x="1673"/>
        <item x="2078"/>
        <item x="1637"/>
        <item x="1576"/>
        <item x="1642"/>
        <item x="2482"/>
        <item x="2321"/>
        <item x="992"/>
        <item x="1649"/>
        <item x="2360"/>
        <item x="2228"/>
        <item x="137"/>
        <item x="1694"/>
        <item x="166"/>
        <item x="931"/>
        <item x="732"/>
        <item x="1751"/>
        <item x="1383"/>
        <item x="1584"/>
        <item x="1585"/>
        <item x="1569"/>
        <item x="1277"/>
        <item x="1368"/>
        <item x="2863"/>
        <item x="2862"/>
        <item x="2692"/>
        <item x="2288"/>
        <item x="2589"/>
        <item x="2755"/>
        <item x="2316"/>
        <item x="781"/>
        <item x="229"/>
        <item x="2204"/>
        <item x="1650"/>
        <item x="2317"/>
        <item x="1161"/>
        <item x="1208"/>
        <item x="1459"/>
        <item x="1526"/>
        <item x="1750"/>
        <item x="2519"/>
        <item x="695"/>
        <item x="609"/>
        <item x="538"/>
        <item x="521"/>
        <item x="451"/>
        <item x="369"/>
        <item x="656"/>
        <item x="586"/>
        <item x="339"/>
        <item x="455"/>
        <item x="619"/>
        <item x="646"/>
        <item x="573"/>
        <item x="863"/>
        <item x="2785"/>
        <item x="909"/>
        <item x="2596"/>
        <item x="2615"/>
        <item x="1415"/>
        <item x="1982"/>
        <item x="2363"/>
        <item x="2301"/>
        <item x="2480"/>
        <item x="2186"/>
        <item x="2763"/>
        <item x="1958"/>
        <item x="2335"/>
        <item x="1758"/>
        <item x="2591"/>
        <item x="2065"/>
        <item x="2025"/>
        <item x="1330"/>
        <item x="1123"/>
        <item x="3101"/>
        <item x="2040"/>
        <item x="2128"/>
        <item x="2346"/>
        <item x="760"/>
        <item x="2488"/>
        <item x="757"/>
        <item x="2712"/>
        <item x="2057"/>
        <item x="1661"/>
        <item x="1125"/>
        <item x="745"/>
        <item x="58"/>
        <item x="522"/>
        <item x="1356"/>
        <item x="1470"/>
        <item x="1273"/>
        <item x="1355"/>
        <item x="1358"/>
        <item x="1827"/>
        <item x="1332"/>
        <item x="2883"/>
        <item x="2290"/>
        <item x="2784"/>
        <item x="2716"/>
        <item x="1829"/>
        <item x="214"/>
        <item x="2236"/>
        <item x="1150"/>
        <item x="1535"/>
        <item x="1798"/>
        <item x="1792"/>
        <item x="1174"/>
        <item x="1144"/>
        <item x="1096"/>
        <item x="1463"/>
        <item x="1429"/>
        <item x="1245"/>
        <item x="3135"/>
        <item x="246"/>
        <item x="392"/>
        <item x="326"/>
        <item x="423"/>
        <item x="414"/>
        <item x="311"/>
        <item x="6"/>
        <item x="401"/>
        <item x="347"/>
        <item x="7"/>
        <item x="532"/>
        <item x="592"/>
        <item x="637"/>
        <item x="2307"/>
        <item x="631"/>
        <item x="86"/>
        <item x="388"/>
        <item x="473"/>
        <item x="2837"/>
        <item x="2690"/>
        <item x="2768"/>
        <item x="2302"/>
        <item x="2516"/>
        <item x="2748"/>
        <item x="2839"/>
        <item x="2356"/>
        <item x="2869"/>
        <item x="178"/>
        <item x="2581"/>
        <item x="2536"/>
        <item x="2947"/>
        <item x="2027"/>
        <item x="2808"/>
        <item x="2195"/>
        <item x="2749"/>
        <item x="2810"/>
        <item x="2816"/>
        <item x="2813"/>
        <item x="2875"/>
        <item x="2925"/>
        <item x="2689"/>
        <item x="2811"/>
        <item x="2354"/>
        <item x="2872"/>
        <item x="2471"/>
        <item x="2641"/>
        <item x="230"/>
        <item x="2640"/>
        <item x="2946"/>
        <item x="2583"/>
        <item x="2973"/>
        <item x="3075"/>
        <item x="2584"/>
        <item x="2472"/>
        <item x="2579"/>
        <item x="2624"/>
        <item x="2580"/>
        <item x="2926"/>
        <item x="2718"/>
        <item x="2417"/>
        <item x="1698"/>
        <item x="2747"/>
        <item x="2812"/>
        <item x="2975"/>
        <item x="2071"/>
        <item x="3024"/>
        <item x="2805"/>
        <item x="2578"/>
        <item x="2304"/>
        <item x="2517"/>
        <item x="3000"/>
        <item x="2945"/>
        <item x="2626"/>
        <item x="2366"/>
        <item x="2920"/>
        <item x="2923"/>
        <item x="2806"/>
        <item x="2687"/>
        <item x="162"/>
        <item x="1984"/>
        <item x="2515"/>
        <item x="165"/>
        <item x="2474"/>
        <item x="2099"/>
        <item x="2686"/>
        <item x="2582"/>
        <item x="2804"/>
        <item x="2909"/>
        <item x="3106"/>
        <item x="3133"/>
        <item x="3095"/>
        <item x="2809"/>
        <item x="2767"/>
        <item x="2638"/>
        <item x="3129"/>
        <item x="2974"/>
        <item x="2922"/>
        <item x="2691"/>
        <item x="2688"/>
        <item x="2764"/>
        <item x="2889"/>
        <item x="2592"/>
        <item x="2765"/>
        <item x="1716"/>
        <item x="2170"/>
        <item x="2104"/>
        <item x="2888"/>
        <item x="2132"/>
        <item x="71"/>
        <item x="1980"/>
        <item x="1932"/>
        <item x="1933"/>
        <item x="172"/>
        <item x="2878"/>
        <item x="2425"/>
        <item x="1088"/>
        <item x="3107"/>
        <item x="1997"/>
        <item x="1357"/>
        <item x="1178"/>
        <item x="1583"/>
        <item x="1953"/>
        <item x="1822"/>
        <item x="1811"/>
        <item x="1939"/>
        <item x="143"/>
        <item x="145"/>
        <item x="92"/>
        <item x="1748"/>
        <item x="2655"/>
        <item x="184"/>
        <item x="119"/>
        <item x="220"/>
        <item x="212"/>
        <item x="160"/>
        <item x="1884"/>
        <item x="1738"/>
        <item x="3035"/>
        <item x="1187"/>
        <item x="2595"/>
        <item x="798"/>
        <item x="234"/>
        <item x="294"/>
        <item x="305"/>
        <item x="286"/>
        <item x="296"/>
        <item x="259"/>
        <item x="252"/>
        <item x="2252"/>
        <item x="1818"/>
        <item x="1148"/>
        <item x="889"/>
        <item x="1607"/>
        <item x="816"/>
        <item x="1340"/>
        <item x="1339"/>
        <item x="1365"/>
        <item x="1280"/>
        <item x="1282"/>
        <item x="1366"/>
        <item x="242"/>
        <item x="3150"/>
        <item x="1488"/>
        <item x="1924"/>
        <item x="968"/>
        <item x="191"/>
        <item x="2832"/>
        <item x="1121"/>
        <item x="200"/>
        <item x="1849"/>
        <item x="2412"/>
        <item x="2263"/>
        <item x="2062"/>
        <item x="2700"/>
        <item x="2835"/>
        <item x="1184"/>
        <item x="2229"/>
        <item x="2126"/>
        <item x="2036"/>
        <item x="2470"/>
        <item x="2599"/>
        <item x="2375"/>
        <item x="2455"/>
        <item x="1916"/>
        <item x="1995"/>
        <item x="2548"/>
        <item x="2752"/>
        <item x="2631"/>
        <item x="2143"/>
        <item x="2374"/>
        <item x="136"/>
        <item x="2528"/>
        <item x="1454"/>
        <item x="2212"/>
        <item x="2600"/>
        <item x="2272"/>
        <item x="2273"/>
        <item x="2142"/>
        <item x="2318"/>
        <item x="2469"/>
        <item x="1918"/>
        <item x="2529"/>
        <item x="2358"/>
        <item x="1147"/>
        <item x="864"/>
        <item x="1103"/>
        <item x="571"/>
        <item x="5"/>
        <item x="487"/>
        <item x="488"/>
        <item x="471"/>
        <item x="276"/>
        <item x="157"/>
        <item x="2332"/>
        <item x="1101"/>
        <item x="1772"/>
        <item x="1007"/>
        <item x="359"/>
        <item x="2553"/>
        <item x="2867"/>
        <item x="1364"/>
        <item x="789"/>
        <item x="625"/>
        <item x="790"/>
        <item x="984"/>
        <item x="832"/>
        <item x="630"/>
        <item x="1035"/>
        <item x="1678"/>
        <item x="1791"/>
        <item x="1911"/>
        <item x="903"/>
        <item x="1130"/>
        <item x="1066"/>
        <item x="1048"/>
        <item x="1175"/>
        <item x="983"/>
        <item x="879"/>
        <item x="883"/>
        <item x="123"/>
        <item x="108"/>
        <item x="1065"/>
        <item x="920"/>
        <item x="831"/>
        <item x="775"/>
        <item x="551"/>
        <item x="1098"/>
        <item x="1810"/>
        <item x="765"/>
        <item x="543"/>
        <item x="544"/>
        <item x="407"/>
        <item x="1363"/>
        <item x="1714"/>
        <item x="2196"/>
        <item x="1877"/>
        <item x="2380"/>
        <item x="661"/>
        <item x="1359"/>
        <item x="2081"/>
        <item x="2654"/>
        <item x="155"/>
        <item x="783"/>
        <item x="189"/>
        <item x="1225"/>
        <item x="110"/>
        <item x="782"/>
        <item x="1464"/>
        <item x="122"/>
        <item x="937"/>
        <item x="1259"/>
        <item x="574"/>
        <item x="353"/>
        <item x="485"/>
        <item x="484"/>
        <item x="454"/>
        <item x="770"/>
        <item x="584"/>
        <item x="600"/>
        <item x="599"/>
        <item x="1262"/>
        <item x="1209"/>
        <item x="1387"/>
        <item x="1386"/>
        <item x="1571"/>
        <item x="1570"/>
        <item x="1778"/>
        <item x="2331"/>
        <item x="1977"/>
        <item x="865"/>
        <item x="1348"/>
        <item x="2491"/>
        <item x="2563"/>
        <item x="2775"/>
        <item x="834"/>
        <item x="144"/>
        <item x="1073"/>
        <item x="1966"/>
        <item x="1991"/>
        <item x="1820"/>
        <item x="1631"/>
        <item x="2198"/>
        <item x="1561"/>
        <item x="2880"/>
        <item x="2450"/>
        <item x="917"/>
        <item x="1927"/>
        <item x="1224"/>
        <item x="2072"/>
        <item x="1928"/>
        <item x="1753"/>
        <item x="2207"/>
        <item x="1343"/>
        <item x="1785"/>
        <item x="1006"/>
        <item x="96"/>
        <item x="1049"/>
        <item x="1672"/>
        <item x="1238"/>
        <item x="1574"/>
        <item x="2381"/>
        <item x="324"/>
        <item x="384"/>
        <item x="1711"/>
        <item x="552"/>
        <item x="792"/>
        <item x="807"/>
        <item x="611"/>
        <item x="536"/>
        <item x="1092"/>
        <item x="556"/>
        <item x="1473"/>
        <item x="2436"/>
        <item x="3088"/>
        <item x="231"/>
        <item x="3056"/>
        <item x="2982"/>
        <item x="2192"/>
        <item x="2397"/>
        <item x="2929"/>
        <item x="3005"/>
        <item x="2627"/>
        <item x="2870"/>
        <item x="2998"/>
        <item x="2693"/>
        <item x="2325"/>
        <item x="2262"/>
        <item x="238"/>
        <item x="2824"/>
        <item x="3014"/>
        <item x="3015"/>
        <item x="3102"/>
        <item x="2035"/>
        <item x="2721"/>
        <item x="2185"/>
        <item x="2154"/>
        <item x="3128"/>
        <item x="1211"/>
        <item x="575"/>
        <item x="39"/>
        <item x="771"/>
        <item x="2416"/>
        <item x="3124"/>
        <item x="3145"/>
        <item x="2930"/>
        <item x="2623"/>
        <item x="2336"/>
        <item x="2613"/>
        <item x="3138"/>
        <item x="2473"/>
        <item x="2651"/>
        <item x="1776"/>
        <item x="1747"/>
        <item x="2314"/>
        <item x="1926"/>
        <item x="1814"/>
        <item x="1813"/>
        <item x="3002"/>
        <item x="2426"/>
        <item x="2879"/>
        <item x="2193"/>
        <item x="1723"/>
        <item x="98"/>
        <item x="2997"/>
        <item x="1483"/>
        <item x="1660"/>
        <item x="3023"/>
        <item x="3022"/>
        <item x="3001"/>
        <item x="2901"/>
        <item x="3042"/>
        <item x="2430"/>
        <item x="3115"/>
        <item x="3019"/>
        <item x="2980"/>
        <item x="3026"/>
        <item x="3069"/>
        <item x="2976"/>
        <item x="2903"/>
        <item x="2924"/>
        <item x="3072"/>
        <item x="2751"/>
        <item x="3085"/>
        <item x="2983"/>
        <item x="2819"/>
        <item x="3027"/>
        <item x="2931"/>
        <item x="3039"/>
        <item x="2984"/>
        <item x="2874"/>
        <item x="872"/>
        <item x="2750"/>
        <item x="2724"/>
        <item x="3043"/>
        <item x="2902"/>
        <item x="3070"/>
        <item x="2928"/>
        <item x="2187"/>
        <item x="2022"/>
        <item x="2826"/>
        <item x="2405"/>
        <item x="2404"/>
        <item x="2406"/>
        <item x="1981"/>
        <item x="3130"/>
        <item x="2353"/>
        <item x="2856"/>
        <item x="1173"/>
        <item x="1239"/>
        <item x="1656"/>
        <item x="2059"/>
        <item x="2005"/>
        <item x="1885"/>
        <item x="1533"/>
        <item x="927"/>
        <item x="1129"/>
        <item x="975"/>
        <item x="1154"/>
        <item x="1316"/>
        <item x="768"/>
        <item x="1558"/>
        <item x="925"/>
        <item x="2650"/>
        <item x="1681"/>
        <item x="1271"/>
        <item x="1143"/>
        <item x="1302"/>
        <item x="1773"/>
        <item x="1136"/>
        <item x="922"/>
        <item x="2121"/>
        <item x="2297"/>
        <item x="2074"/>
        <item x="1731"/>
        <item x="2452"/>
        <item x="2769"/>
        <item x="2842"/>
        <item x="2887"/>
        <item x="2453"/>
        <item x="1564"/>
        <item x="2539"/>
        <item x="2908"/>
        <item x="1541"/>
        <item x="2231"/>
        <item x="146"/>
        <item x="2216"/>
        <item x="1793"/>
        <item x="1882"/>
        <item x="217"/>
        <item x="2841"/>
        <item x="1831"/>
        <item x="2438"/>
        <item x="2092"/>
        <item x="140"/>
        <item x="2091"/>
        <item x="2090"/>
        <item x="1643"/>
        <item x="2096"/>
        <item x="2259"/>
        <item x="2407"/>
        <item x="2240"/>
        <item x="2274"/>
        <item x="2506"/>
        <item x="1957"/>
        <item x="2507"/>
        <item x="2111"/>
        <item x="2018"/>
        <item x="2095"/>
        <item x="1499"/>
        <item x="2489"/>
        <item x="2513"/>
        <item x="2684"/>
        <item x="2616"/>
        <item x="1195"/>
        <item x="76"/>
        <item x="644"/>
        <item x="330"/>
        <item x="665"/>
        <item x="433"/>
        <item x="387"/>
        <item x="386"/>
        <item x="385"/>
        <item x="549"/>
        <item x="464"/>
        <item x="658"/>
        <item x="520"/>
        <item x="590"/>
        <item x="1923"/>
        <item x="2845"/>
        <item x="2023"/>
        <item x="2001"/>
        <item x="3110"/>
        <item x="2720"/>
        <item x="3111"/>
        <item x="2267"/>
        <item x="1956"/>
        <item x="2606"/>
        <item x="1507"/>
        <item x="987"/>
        <item x="2107"/>
        <item x="2284"/>
        <item x="183"/>
        <item x="603"/>
        <item x="730"/>
        <item x="2961"/>
        <item x="2960"/>
        <item x="1244"/>
        <item x="1828"/>
        <item x="109"/>
        <item x="2275"/>
        <item x="2508"/>
        <item x="2451"/>
        <item x="2490"/>
        <item x="557"/>
        <item x="1613"/>
        <item x="1614"/>
        <item x="1868"/>
        <item x="1864"/>
        <item x="1718"/>
        <item x="1719"/>
        <item x="1116"/>
        <item x="1117"/>
        <item x="1115"/>
        <item x="1615"/>
        <item x="1612"/>
        <item x="2179"/>
        <item x="1389"/>
        <item x="3132"/>
        <item x="3020"/>
        <item x="222"/>
        <item x="2807"/>
        <item x="3010"/>
        <item x="3105"/>
        <item x="3082"/>
        <item x="2989"/>
        <item x="2776"/>
        <item x="2851"/>
        <item x="2921"/>
        <item x="3125"/>
        <item x="3141"/>
        <item x="3139"/>
        <item x="1"/>
        <item x="669"/>
        <item x="1794"/>
        <item x="1796"/>
        <item x="1797"/>
        <item x="1795"/>
        <item x="1764"/>
        <item x="2159"/>
        <item x="1847"/>
        <item x="2093"/>
        <item x="1528"/>
        <item x="1930"/>
        <item x="1456"/>
        <item x="1284"/>
        <item x="1204"/>
        <item x="1992"/>
        <item x="1370"/>
        <item x="1056"/>
        <item x="2357"/>
        <item x="845"/>
        <item x="319"/>
        <item x="2745"/>
        <item x="645"/>
        <item x="513"/>
        <item x="456"/>
        <item x="396"/>
        <item x="588"/>
        <item x="469"/>
        <item x="54"/>
        <item x="636"/>
        <item x="40"/>
        <item x="902"/>
        <item x="841"/>
        <item x="564"/>
        <item x="207"/>
        <item x="55"/>
        <item x="1326"/>
        <item x="2433"/>
        <item x="194"/>
        <item x="2146"/>
        <item x="2782"/>
        <item x="1940"/>
        <item x="2635"/>
        <item x="2796"/>
        <item x="2656"/>
        <item x="2554"/>
        <item x="2630"/>
        <item x="3071"/>
        <item x="2089"/>
        <item x="2594"/>
        <item x="2492"/>
        <item x="2500"/>
        <item x="2188"/>
        <item x="171"/>
        <item x="2208"/>
        <item x="2296"/>
        <item x="1646"/>
        <item x="2234"/>
        <item x="1760"/>
        <item x="2123"/>
        <item x="1963"/>
        <item x="2389"/>
        <item x="2787"/>
        <item x="1693"/>
        <item x="2608"/>
        <item x="2434"/>
        <item x="1467"/>
        <item x="2830"/>
        <item x="2000"/>
        <item x="2344"/>
        <item x="2134"/>
        <item x="1425"/>
        <item x="2777"/>
        <item x="0"/>
        <item x="1443"/>
        <item x="210"/>
        <item x="113"/>
        <item x="176"/>
        <item x="1713"/>
        <item x="2282"/>
        <item x="204"/>
        <item x="2550"/>
        <item x="2876"/>
        <item x="2015"/>
        <item x="3053"/>
        <item x="2658"/>
        <item x="2657"/>
        <item x="1844"/>
        <item x="2019"/>
        <item x="2871"/>
        <item x="2877"/>
        <item x="2873"/>
        <item x="1862"/>
        <item x="3012"/>
        <item x="3078"/>
        <item x="3013"/>
        <item x="2991"/>
        <item x="2993"/>
        <item x="1735"/>
        <item x="2556"/>
        <item x="2992"/>
        <item x="2994"/>
        <item x="2995"/>
        <item x="2735"/>
        <item x="2949"/>
        <item x="2618"/>
        <item x="2705"/>
        <item x="2760"/>
        <item x="2726"/>
        <item x="2948"/>
        <item x="2950"/>
        <item x="1414"/>
        <item x="1451"/>
        <item x="1922"/>
        <item x="1677"/>
        <item x="1807"/>
        <item x="1628"/>
        <item x="131"/>
        <item x="1624"/>
        <item x="1625"/>
        <item x="1770"/>
        <item x="1771"/>
        <item x="2045"/>
        <item x="223"/>
        <item x="1941"/>
        <item x="1826"/>
        <item x="1344"/>
        <item x="1345"/>
        <item x="1600"/>
        <item x="2538"/>
        <item x="2140"/>
        <item x="1503"/>
        <item x="2037"/>
        <item x="2041"/>
        <item x="1435"/>
        <item x="1436"/>
        <item x="2011"/>
        <item x="1816"/>
        <item x="1817"/>
        <item x="117"/>
        <item x="1676"/>
        <item x="1089"/>
        <item x="1351"/>
        <item x="941"/>
        <item x="942"/>
        <item x="989"/>
        <item x="1565"/>
        <item x="1036"/>
        <item x="818"/>
        <item x="985"/>
        <item x="1114"/>
        <item x="1033"/>
        <item x="994"/>
        <item x="995"/>
        <item x="806"/>
        <item x="737"/>
        <item x="642"/>
        <item x="855"/>
        <item x="852"/>
        <item x="912"/>
        <item x="596"/>
        <item x="725"/>
        <item x="63"/>
        <item x="343"/>
        <item x="634"/>
        <item x="349"/>
        <item x="83"/>
        <item x="480"/>
        <item x="1086"/>
        <item x="647"/>
        <item x="426"/>
        <item x="905"/>
        <item x="569"/>
        <item x="358"/>
        <item x="1252"/>
        <item x="312"/>
        <item x="363"/>
        <item x="309"/>
        <item x="838"/>
        <item x="747"/>
        <item x="868"/>
        <item x="851"/>
        <item x="668"/>
        <item x="839"/>
        <item x="33"/>
        <item x="821"/>
        <item x="794"/>
        <item x="913"/>
        <item x="2881"/>
        <item x="531"/>
        <item x="846"/>
        <item x="1181"/>
        <item x="589"/>
        <item x="1654"/>
        <item x="953"/>
        <item x="1890"/>
        <item x="848"/>
        <item x="170"/>
        <item x="2727"/>
        <item x="1292"/>
        <item x="225"/>
        <item x="2783"/>
        <item x="2326"/>
        <item x="1936"/>
        <item x="173"/>
        <item x="2141"/>
        <item x="935"/>
        <item x="1480"/>
        <item x="1854"/>
        <item x="2200"/>
        <item x="1799"/>
        <item x="2523"/>
        <item x="1552"/>
        <item x="824"/>
        <item x="2465"/>
        <item x="2365"/>
        <item x="2401"/>
        <item x="2864"/>
        <item x="2265"/>
        <item x="2276"/>
        <item x="566"/>
        <item x="44"/>
        <item x="1122"/>
        <item x="2511"/>
        <item x="2183"/>
        <item x="2744"/>
        <item x="2168"/>
        <item x="1830"/>
        <item x="2053"/>
        <item x="1986"/>
        <item x="1639"/>
        <item x="2383"/>
        <item x="2442"/>
        <item x="891"/>
        <item x="340"/>
        <item x="381"/>
        <item x="282"/>
        <item x="273"/>
        <item x="667"/>
        <item x="518"/>
        <item x="1445"/>
        <item x="1712"/>
        <item x="2145"/>
        <item x="2533"/>
        <item x="383"/>
        <item x="553"/>
        <item x="420"/>
        <item x="493"/>
        <item x="494"/>
        <item x="354"/>
        <item x="360"/>
        <item x="2423"/>
        <item x="694"/>
        <item x="382"/>
        <item x="499"/>
        <item x="361"/>
        <item x="1513"/>
        <item x="498"/>
        <item x="479"/>
        <item x="247"/>
        <item x="482"/>
        <item x="84"/>
        <item x="424"/>
        <item x="371"/>
        <item x="21"/>
        <item x="368"/>
        <item x="335"/>
        <item x="249"/>
        <item x="367"/>
        <item x="445"/>
        <item x="310"/>
        <item x="253"/>
        <item x="37"/>
        <item x="261"/>
        <item x="299"/>
        <item x="79"/>
        <item x="256"/>
        <item x="264"/>
        <item x="461"/>
        <item x="460"/>
        <item x="523"/>
        <item x="338"/>
        <item x="508"/>
        <item x="391"/>
        <item x="295"/>
        <item x="453"/>
        <item x="16"/>
        <item x="15"/>
        <item x="14"/>
        <item x="251"/>
        <item x="277"/>
        <item x="281"/>
        <item x="405"/>
        <item x="336"/>
        <item x="304"/>
        <item x="402"/>
        <item x="284"/>
        <item x="408"/>
        <item x="472"/>
        <item x="409"/>
        <item x="17"/>
        <item x="397"/>
        <item x="710"/>
        <item x="500"/>
        <item x="663"/>
        <item x="655"/>
        <item x="607"/>
        <item x="615"/>
        <item x="708"/>
        <item x="649"/>
        <item x="779"/>
        <item x="514"/>
        <item x="323"/>
        <item x="670"/>
        <item x="417"/>
        <item x="300"/>
        <item x="390"/>
        <item x="11"/>
        <item x="267"/>
        <item x="275"/>
        <item x="1759"/>
        <item x="951"/>
        <item x="1401"/>
        <item x="1407"/>
        <item x="1408"/>
        <item x="1398"/>
        <item x="1404"/>
        <item x="1406"/>
        <item x="1040"/>
        <item x="1495"/>
        <item x="1557"/>
        <item x="1493"/>
        <item x="1496"/>
        <item x="1492"/>
        <item x="1494"/>
        <item x="1400"/>
        <item x="1403"/>
        <item x="1405"/>
        <item x="1399"/>
        <item x="1402"/>
        <item x="893"/>
        <item x="914"/>
        <item x="1251"/>
        <item x="932"/>
        <item x="780"/>
        <item x="1223"/>
        <item x="653"/>
        <item x="1218"/>
        <item x="1222"/>
        <item x="601"/>
        <item x="654"/>
        <item x="1221"/>
        <item x="1220"/>
        <item x="1250"/>
        <item x="716"/>
        <item x="2330"/>
        <item x="2337"/>
        <item x="2120"/>
        <item x="2054"/>
        <item x="1346"/>
        <item x="1347"/>
        <item x="817"/>
        <item x="120"/>
        <item x="1241"/>
        <item x="877"/>
        <item x="1170"/>
        <item x="1169"/>
        <item x="103"/>
        <item x="107"/>
        <item x="1323"/>
        <item x="1003"/>
        <item x="2646"/>
        <item x="3007"/>
        <item x="1964"/>
        <item x="3036"/>
        <item x="3008"/>
        <item x="2753"/>
        <item x="2609"/>
        <item x="206"/>
        <item x="2766"/>
        <item x="2843"/>
        <item x="1070"/>
        <item x="3028"/>
        <item x="3025"/>
        <item x="2227"/>
        <item x="1985"/>
        <item x="1629"/>
        <item x="2476"/>
        <item x="218"/>
        <item x="2981"/>
        <item x="3003"/>
        <item x="1634"/>
        <item x="2443"/>
        <item x="2117"/>
        <item x="916"/>
        <item x="791"/>
        <item x="149"/>
        <item x="51"/>
        <item x="129"/>
        <item x="125"/>
        <item x="154"/>
        <item x="2498"/>
        <item x="1017"/>
        <item x="2311"/>
        <item x="2086"/>
        <item x="2612"/>
        <item x="2250"/>
        <item x="226"/>
        <item x="2312"/>
        <item x="1824"/>
        <item x="2313"/>
        <item x="31"/>
        <item x="1124"/>
        <item x="2497"/>
        <item x="228"/>
        <item x="1306"/>
        <item x="2526"/>
        <item x="2248"/>
        <item x="2545"/>
        <item x="2084"/>
        <item x="2083"/>
        <item x="2573"/>
        <item x="66"/>
        <item x="948"/>
        <item x="1999"/>
        <item x="1248"/>
        <item x="180"/>
        <item x="1196"/>
        <item x="1446"/>
        <item x="148"/>
        <item x="1054"/>
        <item x="1041"/>
        <item x="1001"/>
        <item x="34"/>
        <item x="95"/>
        <item x="1133"/>
        <item x="67"/>
        <item x="2653"/>
        <item x="1553"/>
        <item x="3047"/>
        <item x="3127"/>
        <item x="240"/>
        <item x="3100"/>
        <item x="241"/>
        <item x="38"/>
        <item x="1934"/>
        <item x="1272"/>
        <item x="182"/>
        <item x="2100"/>
        <item x="1166"/>
        <item x="1325"/>
        <item x="944"/>
        <item x="946"/>
        <item x="812"/>
        <item x="814"/>
        <item x="853"/>
        <item x="1283"/>
        <item x="1260"/>
        <item x="221"/>
        <item x="1597"/>
        <item x="2502"/>
        <item x="2371"/>
        <item x="1632"/>
        <item x="2202"/>
        <item x="1395"/>
        <item x="1987"/>
        <item x="1898"/>
        <item x="1756"/>
        <item x="1774"/>
        <item x="2355"/>
        <item x="1559"/>
        <item x="1560"/>
        <item x="1412"/>
        <item x="2116"/>
        <item x="1998"/>
        <item x="2373"/>
        <item x="736"/>
        <item x="842"/>
        <item x="1076"/>
        <item x="1808"/>
        <item x="2322"/>
        <item x="2133"/>
        <item x="1172"/>
        <item x="2319"/>
        <item x="2131"/>
        <item x="1972"/>
        <item x="2163"/>
        <item x="233"/>
        <item x="1618"/>
        <item x="2372"/>
        <item x="3041"/>
        <item x="2505"/>
        <item x="2999"/>
        <item x="1427"/>
        <item x="1442"/>
        <item x="2665"/>
        <item x="2413"/>
        <item x="179"/>
        <item x="2965"/>
        <item x="2728"/>
        <item x="3033"/>
        <item x="1802"/>
        <item x="1393"/>
        <item x="2855"/>
        <item x="1305"/>
        <item x="961"/>
        <item x="213"/>
        <item x="1740"/>
        <item x="2055"/>
        <item x="2722"/>
        <item x="1410"/>
        <item x="1545"/>
        <item x="111"/>
        <item x="2487"/>
        <item x="1018"/>
        <item x="2667"/>
        <item x="2127"/>
        <item x="1948"/>
        <item x="1191"/>
        <item x="1630"/>
        <item x="2026"/>
        <item x="1666"/>
        <item x="978"/>
        <item x="979"/>
        <item x="1085"/>
        <item x="1120"/>
        <item x="75"/>
        <item x="714"/>
        <item x="715"/>
        <item x="712"/>
        <item x="887"/>
        <item x="711"/>
        <item x="952"/>
        <item x="1069"/>
        <item x="18"/>
        <item x="713"/>
        <item x="2577"/>
        <item x="377"/>
        <item x="1579"/>
        <item x="924"/>
        <item x="403"/>
        <item x="400"/>
        <item x="1590"/>
        <item x="635"/>
        <item x="608"/>
        <item x="13"/>
        <item x="399"/>
        <item x="2345"/>
        <item x="1438"/>
        <item x="1524"/>
        <item x="1848"/>
        <item x="950"/>
        <item x="1439"/>
        <item x="2203"/>
        <item x="1823"/>
        <item x="3038"/>
        <item x="2122"/>
        <item x="1969"/>
        <item x="2440"/>
        <item x="1603"/>
        <item x="1605"/>
        <item x="1198"/>
        <item x="1536"/>
        <item x="1246"/>
        <item x="1604"/>
        <item x="3121"/>
        <item x="3147"/>
        <item x="3073"/>
        <item x="2891"/>
        <item x="2432"/>
        <item x="2427"/>
        <item x="2308"/>
        <item x="1374"/>
        <item x="2495"/>
        <item x="2098"/>
        <item x="2540"/>
        <item x="2953"/>
        <item x="2103"/>
        <item x="2030"/>
        <item x="2295"/>
        <item x="2962"/>
        <item x="2590"/>
        <item x="2409"/>
        <item x="1482"/>
        <item x="1951"/>
        <item x="2643"/>
        <item x="2598"/>
        <item x="1952"/>
        <item x="2175"/>
        <item x="2368"/>
        <item x="2328"/>
        <item x="2468"/>
        <item x="1484"/>
        <item x="2309"/>
        <item x="1485"/>
        <item x="2485"/>
        <item x="1331"/>
        <item x="2778"/>
        <item x="2115"/>
        <item x="2895"/>
        <item x="2892"/>
        <item x="2894"/>
        <item x="2503"/>
        <item x="2911"/>
        <item x="2900"/>
        <item x="2957"/>
        <item x="2714"/>
        <item x="2955"/>
        <item x="2213"/>
        <item x="1529"/>
        <item x="1145"/>
        <item x="2174"/>
        <item x="2306"/>
        <item x="2305"/>
        <item x="1949"/>
        <item x="1950"/>
        <item x="139"/>
        <item x="2219"/>
        <item x="425"/>
        <item x="1342"/>
        <item x="959"/>
        <item x="819"/>
        <item x="793"/>
        <item x="570"/>
        <item x="638"/>
        <item x="450"/>
        <item x="671"/>
        <item x="45"/>
        <item x="42"/>
        <item x="585"/>
        <item x="957"/>
        <item x="47"/>
        <item x="43"/>
        <item x="700"/>
        <item x="329"/>
        <item x="591"/>
        <item x="705"/>
        <item x="2149"/>
        <item x="1047"/>
        <item x="62"/>
        <item x="61"/>
        <item x="525"/>
        <item x="20"/>
        <item x="805"/>
        <item x="1591"/>
        <item x="237"/>
        <item x="3126"/>
        <item x="239"/>
        <item x="2605"/>
        <item x="2567"/>
        <item x="2786"/>
        <item x="1309"/>
        <item x="1097"/>
        <item x="1589"/>
        <item x="880"/>
        <item x="787"/>
        <item x="850"/>
        <item x="830"/>
        <item x="1851"/>
        <item x="1850"/>
        <item x="2664"/>
        <item x="1011"/>
        <item x="857"/>
        <item x="739"/>
        <item x="689"/>
        <item x="773"/>
        <item x="2708"/>
        <item x="2541"/>
        <item x="1139"/>
        <item x="2575"/>
        <item x="2348"/>
        <item x="2907"/>
        <item x="1328"/>
        <item x="1397"/>
        <item x="2673"/>
        <item x="1729"/>
        <item x="1727"/>
        <item x="1715"/>
        <item x="2046"/>
        <item x="134"/>
        <item x="1608"/>
        <item x="52"/>
        <item x="788"/>
        <item x="3149"/>
        <item x="3148"/>
        <item x="208"/>
        <item x="2711"/>
        <item x="2569"/>
        <item x="2544"/>
        <item x="2285"/>
        <item x="2410"/>
        <item x="2659"/>
        <item x="197"/>
        <item x="751"/>
        <item x="820"/>
        <item x="801"/>
        <item x="800"/>
        <item x="1866"/>
        <item x="1863"/>
        <item x="1616"/>
        <item x="1314"/>
        <item x="1420"/>
        <item x="1500"/>
        <item x="1022"/>
        <item x="1361"/>
        <item x="835"/>
        <item x="1050"/>
        <item x="1294"/>
        <item x="729"/>
        <item x="28"/>
        <item x="892"/>
        <item x="1285"/>
        <item x="1234"/>
        <item x="726"/>
        <item x="1015"/>
        <item x="896"/>
        <item x="964"/>
        <item x="1002"/>
        <item x="1486"/>
        <item x="124"/>
        <item x="78"/>
        <item x="506"/>
        <item x="1303"/>
        <item x="1235"/>
        <item x="1233"/>
        <item x="1043"/>
        <item x="772"/>
        <item x="875"/>
        <item x="65"/>
        <item x="1362"/>
        <item x="1287"/>
        <item x="1179"/>
        <item x="74"/>
        <item x="1183"/>
        <item x="1289"/>
        <item x="1491"/>
        <item x="1286"/>
        <item x="1329"/>
        <item x="1581"/>
        <item x="1955"/>
        <item x="1242"/>
        <item x="29"/>
        <item x="1742"/>
        <item x="1140"/>
        <item x="1146"/>
        <item x="740"/>
        <item x="904"/>
        <item x="1275"/>
        <item x="1038"/>
        <item x="112"/>
        <item x="1030"/>
        <item x="847"/>
        <item x="998"/>
        <item x="1064"/>
        <item x="1418"/>
        <item x="1825"/>
        <item x="561"/>
        <item x="2244"/>
        <item x="2644"/>
        <item x="2176"/>
        <item x="1620"/>
        <item x="2177"/>
        <item x="447"/>
        <item x="289"/>
        <item x="2299"/>
        <item x="2441"/>
        <item x="2172"/>
        <item x="2050"/>
        <item x="664"/>
        <item x="1027"/>
        <item x="2682"/>
        <item x="2510"/>
        <item x="2329"/>
        <item x="2402"/>
        <item x="1962"/>
        <item x="1730"/>
        <item x="1920"/>
        <item x="2475"/>
        <item x="1180"/>
        <item x="2403"/>
        <item x="2173"/>
        <item x="2414"/>
        <item x="2679"/>
        <item x="1869"/>
        <item x="1856"/>
        <item x="2799"/>
        <item x="2514"/>
        <item x="2352"/>
        <item x="205"/>
        <item x="1766"/>
        <item x="2069"/>
        <item x="2670"/>
        <item x="2593"/>
        <item x="99"/>
        <item x="767"/>
        <item x="1153"/>
        <item x="1058"/>
        <item x="785"/>
        <item x="1700"/>
        <item x="2033"/>
        <item x="2254"/>
        <item x="804"/>
        <item x="3114"/>
        <item x="3009"/>
        <item x="3118"/>
        <item x="3097"/>
        <item x="3146"/>
        <item x="1317"/>
        <item x="174"/>
        <item x="2245"/>
        <item x="1293"/>
        <item x="1610"/>
        <item x="1891"/>
        <item x="1946"/>
        <item x="1288"/>
        <item x="2205"/>
        <item x="2017"/>
        <item x="115"/>
        <item x="826"/>
        <item x="2460"/>
        <item x="2935"/>
        <item x="1765"/>
        <item x="2464"/>
        <item x="2521"/>
        <item x="2494"/>
        <item x="2493"/>
        <item x="2483"/>
        <item x="2271"/>
        <item x="2303"/>
        <item x="2270"/>
        <item x="2161"/>
        <item x="1014"/>
        <item x="1900"/>
        <item x="2466"/>
        <item x="128"/>
        <item x="1231"/>
        <item x="1013"/>
        <item x="1505"/>
        <item x="860"/>
        <item x="2279"/>
        <item x="2730"/>
        <item x="2617"/>
        <item x="1320"/>
        <item x="1743"/>
        <item x="2828"/>
        <item x="2986"/>
        <item x="2905"/>
        <item x="2906"/>
        <item x="1846"/>
        <item x="1349"/>
        <item x="2338"/>
        <item x="1525"/>
        <item x="1413"/>
        <item x="2016"/>
        <item x="2044"/>
        <item x="2038"/>
        <item x="1704"/>
        <item x="2258"/>
        <item x="1548"/>
        <item x="943"/>
        <item x="1509"/>
        <item x="803"/>
        <item x="224"/>
        <item x="2619"/>
        <item x="2323"/>
        <item x="1126"/>
        <item x="1461"/>
        <item x="1652"/>
        <item x="1959"/>
        <item x="1276"/>
        <item x="923"/>
        <item x="886"/>
        <item x="885"/>
        <item x="884"/>
        <item x="1176"/>
        <item x="1440"/>
        <item x="1301"/>
        <item x="679"/>
        <item x="686"/>
        <item x="684"/>
        <item x="675"/>
        <item x="678"/>
        <item x="677"/>
        <item x="688"/>
        <item x="683"/>
        <item x="685"/>
        <item x="682"/>
        <item x="681"/>
        <item x="676"/>
        <item x="680"/>
        <item x="687"/>
        <item x="2898"/>
        <item x="2899"/>
        <item x="3052"/>
        <item x="2938"/>
        <item x="2833"/>
        <item x="2364"/>
        <item x="2194"/>
        <item x="2649"/>
        <item x="2698"/>
        <item x="2834"/>
        <item x="1901"/>
        <item x="2547"/>
        <item x="1095"/>
        <item x="2936"/>
        <item x="46"/>
        <item x="572"/>
        <item x="786"/>
        <item x="100"/>
        <item x="142"/>
        <item x="1761"/>
        <item x="2632"/>
        <item x="1390"/>
        <item x="1392"/>
        <item x="1333"/>
        <item x="1212"/>
        <item x="1391"/>
        <item x="1448"/>
        <item x="1449"/>
        <item x="2674"/>
        <item x="2675"/>
        <item x="2676"/>
        <item x="2815"/>
        <item x="2771"/>
        <item x="2814"/>
        <item x="1876"/>
        <item x="1873"/>
        <item x="1337"/>
        <item x="1722"/>
        <item x="1874"/>
        <item x="1721"/>
        <item x="1720"/>
        <item x="1875"/>
        <item x="2021"/>
        <item x="2097"/>
        <item x="2571"/>
        <item x="2795"/>
        <item x="2221"/>
        <item x="2070"/>
        <item x="2350"/>
        <item x="1912"/>
        <item x="2570"/>
        <item x="2486"/>
        <item x="2602"/>
        <item x="2534"/>
        <item x="1832"/>
        <item x="59"/>
        <item x="548"/>
        <item x="2574"/>
        <item x="2008"/>
        <item x="2199"/>
        <item x="2817"/>
        <item x="2552"/>
        <item x="2377"/>
        <item x="2944"/>
        <item x="2034"/>
        <item x="1188"/>
        <item x="1687"/>
        <item x="1908"/>
        <item x="1839"/>
        <item x="2781"/>
        <item x="434"/>
        <item x="2385"/>
        <item x="1598"/>
        <item x="750"/>
        <item x="2009"/>
        <item x="2382"/>
        <item x="1840"/>
        <item x="1837"/>
        <item x="2384"/>
        <item x="2151"/>
        <item x="2147"/>
        <item x="2150"/>
        <item x="1686"/>
        <item x="2386"/>
        <item x="2148"/>
        <item x="2152"/>
        <item x="2392"/>
        <item x="260"/>
        <item x="101"/>
        <item x="60"/>
        <item x="1975"/>
        <item x="1534"/>
        <item x="2010"/>
        <item x="1031"/>
        <item x="2713"/>
        <item x="720"/>
        <item x="1247"/>
        <item x="1021"/>
        <item x="1542"/>
        <item x="2530"/>
        <item x="70"/>
        <item x="2291"/>
        <item x="2327"/>
        <item x="734"/>
        <item x="2387"/>
        <item x="2012"/>
        <item x="2268"/>
        <item x="1710"/>
        <item x="2668"/>
        <item x="1350"/>
        <item x="1734"/>
        <item x="2669"/>
        <item x="2217"/>
        <item x="1279"/>
        <item x="802"/>
        <item x="395"/>
        <item x="593"/>
        <item x="492"/>
        <item x="250"/>
        <item x="444"/>
        <item x="380"/>
        <item x="906"/>
        <item x="1281"/>
        <item x="1945"/>
        <item x="175"/>
        <item x="2966"/>
        <item x="209"/>
        <item x="2315"/>
        <item x="2759"/>
        <item x="2652"/>
        <item x="1094"/>
        <item x="2685"/>
        <item x="2160"/>
        <item x="2032"/>
        <item x="2774"/>
        <item x="2904"/>
        <item x="1540"/>
        <item x="1775"/>
        <item x="1296"/>
        <item x="167"/>
        <item x="1737"/>
        <item x="2913"/>
        <item x="168"/>
        <item x="2551"/>
        <item x="185"/>
        <item x="3029"/>
        <item x="3134"/>
        <item x="3122"/>
        <item x="2838"/>
        <item x="2952"/>
        <item x="3136"/>
        <item x="3045"/>
        <item x="3123"/>
        <item x="1889"/>
        <item x="2912"/>
        <item x="3083"/>
        <item x="3046"/>
        <item x="3109"/>
        <item x="3034"/>
        <item x="881"/>
        <item x="2379"/>
        <item x="3096"/>
        <item x="1835"/>
        <item x="1784"/>
        <item x="3032"/>
        <item x="1416"/>
        <item x="3011"/>
        <item x="2932"/>
        <item x="2896"/>
        <item x="2762"/>
        <item x="2761"/>
        <item x="235"/>
        <item x="2439"/>
        <item x="2522"/>
        <item x="2719"/>
        <item x="1935"/>
        <item x="3137"/>
        <item x="3092"/>
        <item x="3093"/>
        <item x="545"/>
        <item x="744"/>
        <item x="2076"/>
        <item x="2077"/>
        <item t="default"/>
      </items>
      <autoSortScope>
        <pivotArea dataOnly="0" outline="0" fieldPosition="0">
          <references count="1">
            <reference field="4294967294" count="1" selected="0">
              <x v="0"/>
            </reference>
          </references>
        </pivotArea>
      </autoSortScope>
    </pivotField>
    <pivotField numFmtId="164" showAll="0"/>
    <pivotField numFmtId="164" showAll="0"/>
    <pivotField showAll="0"/>
    <pivotField showAll="0"/>
    <pivotField numFmtId="164" showAll="0"/>
    <pivotField numFmtId="10" showAll="0"/>
    <pivotField showAll="0"/>
    <pivotField axis="axisRow" showAll="0">
      <items count="15">
        <item x="0"/>
        <item x="1"/>
        <item x="2"/>
        <item x="3"/>
        <item x="4"/>
        <item x="5"/>
        <item x="6"/>
        <item x="7"/>
        <item x="8"/>
        <item x="9"/>
        <item x="10"/>
        <item x="11"/>
        <item x="12"/>
        <item x="13"/>
        <item t="default"/>
      </items>
    </pivotField>
    <pivotField axis="axisRow" showAll="0">
      <items count="5">
        <item x="0"/>
        <item sd="0" x="1"/>
        <item sd="0" x="2"/>
        <item x="3"/>
        <item t="default"/>
      </items>
    </pivotField>
  </pivotFields>
  <rowFields count="2">
    <field x="23"/>
    <field x="22"/>
  </rowFields>
  <rowItems count="3">
    <i>
      <x v="1"/>
    </i>
    <i>
      <x v="2"/>
    </i>
    <i t="grand">
      <x/>
    </i>
  </rowItems>
  <colFields count="1">
    <field x="14"/>
  </colFields>
  <colItems count="6">
    <i>
      <x v="1256"/>
    </i>
    <i>
      <x v="2394"/>
    </i>
    <i>
      <x v="1663"/>
    </i>
    <i>
      <x v="1320"/>
    </i>
    <i>
      <x v="161"/>
    </i>
    <i t="grand">
      <x/>
    </i>
  </colItems>
  <pageFields count="1">
    <pageField fld="10" hier="-1"/>
  </pageFields>
  <dataFields count="1">
    <dataField name="Total Sales" fld="8" baseField="0" baseItem="0" numFmtId="164"/>
  </dataFields>
  <formats count="4">
    <format dxfId="384">
      <pivotArea outline="0" collapsedLevelsAreSubtotals="1" fieldPosition="0"/>
    </format>
    <format dxfId="383">
      <pivotArea field="10" type="button" dataOnly="0" labelOnly="1" outline="0" axis="axisPage" fieldPosition="0"/>
    </format>
    <format dxfId="382">
      <pivotArea type="origin" dataOnly="0" labelOnly="1" outline="0" fieldPosition="0"/>
    </format>
    <format dxfId="381">
      <pivotArea dataOnly="0" labelOnly="1" grandRow="1" outline="0" fieldPosition="0"/>
    </format>
  </formats>
  <pivotTableStyleInfo name="PivotStyleLight16" showRowHeaders="1" showColHeaders="1" showRowStripes="0" showColStripes="0" showLastColumn="1"/>
  <filters count="1">
    <filter fld="1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6655C30-07D3-4318-88D6-903CA983C81B}" autoFormatId="16" applyNumberFormats="0" applyBorderFormats="0" applyFontFormats="0" applyPatternFormats="0" applyAlignmentFormats="0" applyWidthHeightFormats="0">
  <queryTableRefresh nextId="23" unboundColumnsRight="3">
    <queryTableFields count="22">
      <queryTableField id="1" name="order_id" tableColumnId="1"/>
      <queryTableField id="2" name="customer_id" tableColumnId="2"/>
      <queryTableField id="3" name="order_date" tableColumnId="3"/>
      <queryTableField id="4" name="sku_id" tableColumnId="4"/>
      <queryTableField id="5" name="price" tableColumnId="5"/>
      <queryTableField id="6" name="qty_ordered" tableColumnId="6"/>
      <queryTableField id="7" name="before_discount" tableColumnId="7"/>
      <queryTableField id="8" name="discount_amount" tableColumnId="8"/>
      <queryTableField id="9" name="after_discount" tableColumnId="9"/>
      <queryTableField id="10" name="is_gross" tableColumnId="10"/>
      <queryTableField id="11" name="is_valid" tableColumnId="11"/>
      <queryTableField id="12" name="is_net" tableColumnId="12"/>
      <queryTableField id="13" name="payment_id" tableColumnId="13"/>
      <queryTableField id="14" name="registered_date" tableColumnId="14"/>
      <queryTableField id="15" name="sku_name" tableColumnId="15"/>
      <queryTableField id="16" name="base_price" tableColumnId="16"/>
      <queryTableField id="17" name="cogs" tableColumnId="17"/>
      <queryTableField id="18" name="category" tableColumnId="18"/>
      <queryTableField id="19" name="payment_method" tableColumnId="19"/>
      <queryTableField id="20" dataBound="0" tableColumnId="20"/>
      <queryTableField id="21" dataBound="0" tableColumnId="21"/>
      <queryTableField id="22" dataBound="0" tableColumnId="2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497099-83DA-4CCA-BFA0-C69AA8C65484}" name="Sales_Datas" displayName="Sales_Datas" ref="A1:V5760" tableType="queryTable" totalsRowShown="0">
  <autoFilter ref="A1:V5760" xr:uid="{5E497099-83DA-4CCA-BFA0-C69AA8C65484}"/>
  <tableColumns count="22">
    <tableColumn id="1" xr3:uid="{D41D1B02-1F0D-47A1-B9C1-CA5BFF68A92F}" uniqueName="1" name="order_id" queryTableFieldId="1" dataDxfId="401"/>
    <tableColumn id="2" xr3:uid="{4050B10F-8516-4D79-A758-39E10C544601}" uniqueName="2" name="customer_id" queryTableFieldId="2" dataDxfId="400"/>
    <tableColumn id="3" xr3:uid="{E43E5C3F-280E-4680-9BE8-1F1D0A66AD59}" uniqueName="3" name="order_date" queryTableFieldId="3" dataDxfId="399"/>
    <tableColumn id="4" xr3:uid="{07368857-2796-4CDF-B005-B1C188FCFA7B}" uniqueName="4" name="sku_id" queryTableFieldId="4" dataDxfId="398"/>
    <tableColumn id="5" xr3:uid="{04AB8F51-EDE4-4571-A099-19D2FE8FBB6E}" uniqueName="5" name="price" queryTableFieldId="5" dataDxfId="397"/>
    <tableColumn id="6" xr3:uid="{2576DB5C-08A8-49D8-8690-C84236228F52}" uniqueName="6" name="qty_ordered" queryTableFieldId="6"/>
    <tableColumn id="7" xr3:uid="{3C650F3C-48A6-4BCC-90B4-C3E898B9D588}" uniqueName="7" name="before_discount" queryTableFieldId="7" dataDxfId="396"/>
    <tableColumn id="8" xr3:uid="{6CD6FD73-77FF-4AEB-A54F-4B9ED8322B49}" uniqueName="8" name="discount_amount" queryTableFieldId="8" dataDxfId="395"/>
    <tableColumn id="9" xr3:uid="{43C4863B-DAA4-4A70-8226-581FB48B132F}" uniqueName="9" name="after_discount" queryTableFieldId="9" dataDxfId="394"/>
    <tableColumn id="10" xr3:uid="{C07923EA-9C4A-4E09-958B-CA96C14694CC}" uniqueName="10" name="is_gross" queryTableFieldId="10"/>
    <tableColumn id="11" xr3:uid="{414BC815-D934-42D4-8C3C-506DC0A46C6F}" uniqueName="11" name="is_valid" queryTableFieldId="11"/>
    <tableColumn id="12" xr3:uid="{CE3A2B8A-8DEE-4106-8B1A-3570EC6CA25B}" uniqueName="12" name="is_net" queryTableFieldId="12"/>
    <tableColumn id="13" xr3:uid="{CDE69365-6974-40BF-97FC-7969F1CBC482}" uniqueName="13" name="payment_id" queryTableFieldId="13"/>
    <tableColumn id="14" xr3:uid="{3CC85BBF-3ED8-428B-B86A-289F24F6EEBB}" uniqueName="14" name="registered_date" queryTableFieldId="14" dataDxfId="393"/>
    <tableColumn id="15" xr3:uid="{5184640D-10AA-4D3C-B9C2-FD08E9F929EE}" uniqueName="15" name="sku_name" queryTableFieldId="15" dataDxfId="392"/>
    <tableColumn id="16" xr3:uid="{A5AD53A2-8C6A-4310-A12F-BEA1918A1020}" uniqueName="16" name="base_price" queryTableFieldId="16" dataDxfId="391"/>
    <tableColumn id="17" xr3:uid="{FE5D8C19-C6A9-4FD1-828E-C1C7FBEE136D}" uniqueName="17" name="cogs" queryTableFieldId="17" dataDxfId="390"/>
    <tableColumn id="18" xr3:uid="{BDCBBD0B-1152-48F7-B8CA-742FF264878D}" uniqueName="18" name="category" queryTableFieldId="18" dataDxfId="389"/>
    <tableColumn id="19" xr3:uid="{7896DD67-BD00-43CA-8272-5E12FFEB26F3}" uniqueName="19" name="payment_method" queryTableFieldId="19" dataDxfId="388"/>
    <tableColumn id="20" xr3:uid="{A88E2F22-F847-4D24-A31F-FDACE9B31FA5}" uniqueName="20" name="Gross_Profit" queryTableFieldId="20" dataDxfId="387">
      <calculatedColumnFormula>Sales_Datas[[#This Row],[after_discount]]-(Sales_Datas[[#This Row],[qty_ordered]]*Sales_Datas[[#This Row],[cogs]])</calculatedColumnFormula>
    </tableColumn>
    <tableColumn id="21" xr3:uid="{C1E21CD6-5F71-4064-9398-422DAE58CD87}" uniqueName="21" name="Gross_Profit_Margin" queryTableFieldId="21" dataDxfId="386">
      <calculatedColumnFormula>IFERROR(Sales_Datas[[#This Row],[Gross_Profit]]/Sales_Datas[[#This Row],[after_discount]],0)</calculatedColumnFormula>
    </tableColumn>
    <tableColumn id="22" xr3:uid="{79605737-2656-460C-A025-552C91F6BF7D}" uniqueName="22" name="Price_Range" queryTableFieldId="22" dataDxfId="385">
      <calculatedColumnFormula>IF(Sales_Datas[[#This Row],[base_price]] &lt;= 632200, "Low", (IF(Sales_Datas[[#This Row],[base_price]] &gt;= 10092000, "High", "Medium")))</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D8E3DC4-3BFD-4651-943F-F3CE5F93EC29}" name="Table16" displayName="Table16" ref="A4:F34" totalsRowShown="0">
  <autoFilter ref="A4:F34" xr:uid="{FD8E3DC4-3BFD-4651-943F-F3CE5F93EC29}"/>
  <tableColumns count="6">
    <tableColumn id="1" xr3:uid="{FBAAB345-3A6E-4AF7-80C4-96B207FC7DCF}" name="Date Time" dataDxfId="63"/>
    <tableColumn id="2" xr3:uid="{8831367D-271D-4AFD-B01A-4424D0A66FDE}" name="IDROID_BALRX7-Gold" dataDxfId="62"/>
    <tableColumn id="3" xr3:uid="{E03FAF71-8137-40AD-B9BA-48C2FCAD02F5}" name="samsungGALAXY S-7 EDGE 32GB LTE" dataDxfId="61"/>
    <tableColumn id="4" xr3:uid="{648B36A4-6CEC-4628-A51F-B241CFB3C74E}" name="MACBOOK PRO 15-INCH 2.2GHZ QuadCore i7" dataDxfId="60"/>
    <tableColumn id="5" xr3:uid="{123F7936-8EF0-48AF-BBEB-3E382ABAB4F4}" name="iphone_7-128GB-wof-Matt Black" dataDxfId="59"/>
    <tableColumn id="6" xr3:uid="{99E802CB-F7CA-4F63-A106-40D9F73FEA45}" name="Apple iPhone 6S Plus 16GB Silver" dataDxfId="5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A28CFEB-F663-4219-9993-02A89611A097}" name="Table1519" displayName="Table1519" ref="J4:O34" totalsRowShown="0" headerRowDxfId="57" headerRowBorderDxfId="56">
  <autoFilter ref="J4:O34" xr:uid="{EA28CFEB-F663-4219-9993-02A89611A097}"/>
  <tableColumns count="6">
    <tableColumn id="1" xr3:uid="{3022672C-3E08-4FF1-883C-65A461AFF906}" name="Date Time" dataDxfId="55"/>
    <tableColumn id="2" xr3:uid="{40A89324-A2A0-4EE0-AB56-CC493255B95B}" name="Mobiles &amp; Tablets" dataDxfId="54"/>
    <tableColumn id="3" xr3:uid="{3E19EEB8-F5A3-458E-855A-815EF58D5CDA}" name="Entertainment" dataDxfId="53"/>
    <tableColumn id="4" xr3:uid="{D6AF933A-7814-4441-9456-CC671C1742E8}" name="Computing" dataDxfId="52"/>
    <tableColumn id="5" xr3:uid="{2CC68EFE-D52E-4038-9AED-18C9ED64FFF1}" name="Appliances" dataDxfId="51"/>
    <tableColumn id="6" xr3:uid="{EA6C74CD-CB5B-44B4-BF8B-C38D021D45B4}" name="Men Fashion" dataDxfId="50"/>
  </tableColumns>
  <tableStyleInfo name="TableStyleLight1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BAC9B2B-96AF-4EB2-BE9F-AB5E237B3B83}" name="Table14" displayName="Table14" ref="S4:W5" totalsRowShown="0" dataDxfId="14">
  <autoFilter ref="S4:W5" xr:uid="{1BAC9B2B-96AF-4EB2-BE9F-AB5E237B3B83}"/>
  <tableColumns count="5">
    <tableColumn id="1" xr3:uid="{7C35168B-F0C1-4E93-AC67-9DCED8C323C2}" name="IDROID_BALRX7-Gold" dataDxfId="19">
      <calculatedColumnFormula>IF(B29&gt;0,SUM(B29:B34),0)</calculatedColumnFormula>
    </tableColumn>
    <tableColumn id="2" xr3:uid="{5428056A-6D9C-4029-BE8B-867AF75DEA31}" name="samsungGALAXY S-7 EDGE 32GB LTE" dataDxfId="18">
      <calculatedColumnFormula>IF(C29&gt;0,SUM(C29:C34),0)</calculatedColumnFormula>
    </tableColumn>
    <tableColumn id="3" xr3:uid="{F7594A64-0D0A-40AC-BBBC-3FF9B4F8B9FD}" name="MACBOOK PRO 15-INCH 2.2GHZ QuadCore i7" dataDxfId="17">
      <calculatedColumnFormula>IF(D29&gt;0,SUM(D29:D34),0)</calculatedColumnFormula>
    </tableColumn>
    <tableColumn id="4" xr3:uid="{63F8CC5E-5CF6-4359-A804-ACB651527F2D}" name="iphone_7-128GB-wof-Matt Black" dataDxfId="16">
      <calculatedColumnFormula>IF(E29&gt;0,SUM(E29:E34),0)</calculatedColumnFormula>
    </tableColumn>
    <tableColumn id="5" xr3:uid="{E50EC4B3-4961-44E9-BC4B-14BCA6E21EDE}" name="Apple iPhone 6S Plus 16GB Silver" dataDxfId="15">
      <calculatedColumnFormula>IF(F29&gt;0,SUM(F29:F34),0)</calculatedColumnFormula>
    </tableColumn>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D2D2755-5BE4-42DB-9F2C-B0D44B76A3AD}" name="Table17" displayName="Table17" ref="S9:V14" totalsRowShown="0" headerRowDxfId="12" dataDxfId="13">
  <autoFilter ref="S9:V14" xr:uid="{5D2D2755-5BE4-42DB-9F2C-B0D44B76A3AD}"/>
  <tableColumns count="4">
    <tableColumn id="1" xr3:uid="{8C9FB823-E332-4862-BA75-977CA0314C91}" name="Products Name" dataDxfId="11"/>
    <tableColumn id="2" xr3:uid="{9F74EE88-BC56-4D24-8A4E-8102A9EA646E}" name="Product Sales Growth" dataDxfId="10">
      <calculatedColumnFormula>HLOOKUP(Table17[[#This Row],[Products Name]],Table14[#All],2,FALSE)</calculatedColumnFormula>
    </tableColumn>
    <tableColumn id="3" xr3:uid="{A6EE4DBF-ED3F-4DD9-BE5B-64E453537AA1}" name="Category" dataDxfId="1"/>
    <tableColumn id="4" xr3:uid="{087AB1F9-CAEF-4DC4-BE70-F33C76B35544}" name="Category Sales Growth" dataDxfId="0">
      <calculatedColumnFormula>HLOOKUP(Table17[[#This Row],[Category]],Table1420[#All],2,FALSE)</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5780248E-2D18-4C01-A608-6CC2AA17B911}" name="Table1420" displayName="Table1420" ref="S18:W19" totalsRowShown="0" headerRowDxfId="2" dataDxfId="9" headerRowBorderDxfId="3">
  <autoFilter ref="S18:W19" xr:uid="{5780248E-2D18-4C01-A608-6CC2AA17B911}"/>
  <tableColumns count="5">
    <tableColumn id="1" xr3:uid="{3DD9B151-F65D-407E-8628-C2C9D2031176}" name="Mobiles &amp; Tablets" dataDxfId="8">
      <calculatedColumnFormula>SUM(K29:K34)</calculatedColumnFormula>
    </tableColumn>
    <tableColumn id="2" xr3:uid="{A0159A18-0D28-4B7D-B1BA-DD563CCBF26B}" name="Entertainment" dataDxfId="7">
      <calculatedColumnFormula>SUM(L29:L34)</calculatedColumnFormula>
    </tableColumn>
    <tableColumn id="3" xr3:uid="{46DB36F9-FBB0-47DA-957A-C2EC83EBDA22}" name="Computing" dataDxfId="6">
      <calculatedColumnFormula>SUM(M29:M34)</calculatedColumnFormula>
    </tableColumn>
    <tableColumn id="4" xr3:uid="{91B65A38-8767-4D09-B9EB-B0BC799676A1}" name="Appliances" dataDxfId="5">
      <calculatedColumnFormula>SUM(N29:N34)</calculatedColumnFormula>
    </tableColumn>
    <tableColumn id="5" xr3:uid="{DFD9602E-27F2-4A53-ADF1-4766EE8E3838}" name="Men Fashion" dataDxfId="4">
      <calculatedColumnFormula>SUM(O29:O34)</calculatedColumnFormula>
    </tableColumn>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958A1DF-BD1A-4055-90EB-49CD1A8EA7D3}" name="Table2" displayName="Table2" ref="A1:E31" totalsRowShown="0">
  <autoFilter ref="A1:E31" xr:uid="{C958A1DF-BD1A-4055-90EB-49CD1A8EA7D3}"/>
  <tableColumns count="5">
    <tableColumn id="1" xr3:uid="{8AE39385-D80E-42FA-A6F0-03D3E226AA60}" name="Date Time" dataDxfId="49"/>
    <tableColumn id="2" xr3:uid="{4D8BF71D-6515-46B9-9513-7DC43C2904EC}" name="IDROID_BALRX7-Gold"/>
    <tableColumn id="3" xr3:uid="{AC42419E-7052-46FB-9A48-AB930ABABCDD}" name="Forecast(IDROID_BALRX7-Gold)" dataDxfId="48">
      <calculatedColumnFormula>_xlfn.FORECAST.ETS(A2,$B$2:$B$25,$A$2:$A$25,1,1)</calculatedColumnFormula>
    </tableColumn>
    <tableColumn id="4" xr3:uid="{47D88195-1BC1-4C1B-811D-B82E34A78FFC}" name="Lower Confidence Bound(IDROID_BALRX7-Gold)" dataDxfId="47">
      <calculatedColumnFormula>C2-_xlfn.FORECAST.ETS.CONFINT(A2,$B$2:$B$25,$A$2:$A$25,0.95,1,1)</calculatedColumnFormula>
    </tableColumn>
    <tableColumn id="5" xr3:uid="{DEF2FCAF-E456-42AD-8F21-D547E7BDAC02}" name="Upper Confidence Bound(IDROID_BALRX7-Gold)" dataDxfId="46">
      <calculatedColumnFormula>C2+_xlfn.FORECAST.ETS.CONFINT(A2,$B$2:$B$25,$A$2:$A$25,0.95,1,1)</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7906859-3371-4C81-AB65-D13339FA1EE6}" name="Table3" displayName="Table3" ref="G1:H8" totalsRowShown="0">
  <autoFilter ref="G1:H8" xr:uid="{37906859-3371-4C81-AB65-D13339FA1EE6}"/>
  <tableColumns count="2">
    <tableColumn id="1" xr3:uid="{CC1A9193-2D4A-470B-91B7-B9241F747589}" name="Statistic"/>
    <tableColumn id="2" xr3:uid="{8238FDD7-6264-48F6-A163-2B3CF3E687BE}" name="Value" dataDxfId="4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1AC01B0-160B-4444-B084-C28278BA7601}" name="Table4" displayName="Table4" ref="A1:E31" totalsRowShown="0">
  <autoFilter ref="A1:E31" xr:uid="{A1AC01B0-160B-4444-B084-C28278BA7601}"/>
  <tableColumns count="5">
    <tableColumn id="1" xr3:uid="{14D3CD49-2E11-4D9A-9C44-8D4B09D42FDB}" name="Date Time" dataDxfId="44"/>
    <tableColumn id="2" xr3:uid="{2551FE0E-59F7-463F-A206-F37F94927B16}" name="samsungGALAXY S-7 EDGE 32GB LTE"/>
    <tableColumn id="3" xr3:uid="{87D9B573-C3A4-47A7-9DD4-6A4AD6D6FC2B}" name="Forecast(samsungGALAXY S-7 EDGE 32GB LTE)" dataDxfId="43">
      <calculatedColumnFormula>_xlfn.FORECAST.ETS(A2,$B$2:$B$25,$A$2:$A$25,1,1)</calculatedColumnFormula>
    </tableColumn>
    <tableColumn id="4" xr3:uid="{3DB6D239-42E3-4B5E-B452-DD7FEA152B1C}" name="Lower Confidence Bound(samsungGALAXY S-7 EDGE 32GB LTE)" dataDxfId="42">
      <calculatedColumnFormula>C2-_xlfn.FORECAST.ETS.CONFINT(A2,$B$2:$B$25,$A$2:$A$25,0.95,1,1)</calculatedColumnFormula>
    </tableColumn>
    <tableColumn id="5" xr3:uid="{520CE4DF-F3F8-4CCC-A8D5-3F531747AC4A}" name="Upper Confidence Bound(samsungGALAXY S-7 EDGE 32GB LTE)" dataDxfId="41">
      <calculatedColumnFormula>C2+_xlfn.FORECAST.ETS.CONFINT(A2,$B$2:$B$25,$A$2:$A$25,0.95,1,1)</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2BB7F7-59EE-4CFB-ADBC-03BC69EFD587}" name="Table5" displayName="Table5" ref="G1:H8" totalsRowShown="0">
  <autoFilter ref="G1:H8" xr:uid="{292BB7F7-59EE-4CFB-ADBC-03BC69EFD587}"/>
  <tableColumns count="2">
    <tableColumn id="1" xr3:uid="{02635E74-23CC-482A-9562-4363D6F86CC6}" name="Statistic"/>
    <tableColumn id="2" xr3:uid="{A2CC87E7-8153-45D6-A576-A43E1FCC3490}" name="Value" dataDxfId="4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3F7794B-3D9A-4094-AE2C-DF9CF056D454}" name="Table6" displayName="Table6" ref="A1:E31" totalsRowShown="0">
  <autoFilter ref="A1:E31" xr:uid="{A3F7794B-3D9A-4094-AE2C-DF9CF056D454}"/>
  <tableColumns count="5">
    <tableColumn id="1" xr3:uid="{0BB33D41-271E-4E2F-B46B-DE5454CE99D8}" name="Date Time" dataDxfId="39"/>
    <tableColumn id="2" xr3:uid="{D4D400C4-9F6A-4ADF-A70F-4E18FF5B2F7F}" name="MACBOOK PRO 15-INCH 2.2GHZ QuadCore i7"/>
    <tableColumn id="3" xr3:uid="{61843177-454C-4F62-8B74-068E5C13D28F}" name="Forecast(MACBOOK PRO 15-INCH 2.2GHZ QuadCore i7)" dataDxfId="38">
      <calculatedColumnFormula>_xlfn.FORECAST.ETS(A2,$B$2:$B$25,$A$2:$A$25,1,1)</calculatedColumnFormula>
    </tableColumn>
    <tableColumn id="4" xr3:uid="{EC244B70-DB28-4D2D-BEAA-678388555CFA}" name="Lower Confidence Bound(MACBOOK PRO 15-INCH 2.2GHZ QuadCore i7)" dataDxfId="37">
      <calculatedColumnFormula>C2-_xlfn.FORECAST.ETS.CONFINT(A2,$B$2:$B$25,$A$2:$A$25,0.95,1,1)</calculatedColumnFormula>
    </tableColumn>
    <tableColumn id="5" xr3:uid="{0033624C-FB06-4FB3-A6DE-3BA1C859C121}" name="Upper Confidence Bound(MACBOOK PRO 15-INCH 2.2GHZ QuadCore i7)" dataDxfId="36">
      <calculatedColumnFormula>C2+_xlfn.FORECAST.ETS.CONFINT(A2,$B$2:$B$25,$A$2:$A$25,0.95,1,1)</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DC4762E-14C7-4C40-B986-C049DF8BDFD8}" name="Table7" displayName="Table7" ref="G1:H8" totalsRowShown="0">
  <autoFilter ref="G1:H8" xr:uid="{6DC4762E-14C7-4C40-B986-C049DF8BDFD8}"/>
  <tableColumns count="2">
    <tableColumn id="1" xr3:uid="{749743F6-43DA-4C09-A794-083702021FA8}" name="Statistic"/>
    <tableColumn id="2" xr3:uid="{5DD965B0-1B16-4ED2-BE10-BA1354BB2718}" name="Value" dataDxfId="3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16220BF-8558-4939-9E4D-0A0925E304F5}" name="Table8" displayName="Table8" ref="A1:E31" totalsRowShown="0">
  <autoFilter ref="A1:E31" xr:uid="{516220BF-8558-4939-9E4D-0A0925E304F5}"/>
  <tableColumns count="5">
    <tableColumn id="1" xr3:uid="{BE58DEDD-95DE-4AEC-B36C-04960905F962}" name="Date Time" dataDxfId="34"/>
    <tableColumn id="2" xr3:uid="{9945EEC9-C10F-48C1-8B4A-5807EDC3A071}" name="Mobiles &amp; Tablets"/>
    <tableColumn id="3" xr3:uid="{EABBACC1-8447-45B4-B20D-14E73FF926CA}" name="Forecast(Mobiles &amp; Tablets)" dataDxfId="33">
      <calculatedColumnFormula>_xlfn.FORECAST.ETS(A2,$B$2:$B$25,$A$2:$A$25,1,1)</calculatedColumnFormula>
    </tableColumn>
    <tableColumn id="4" xr3:uid="{8C06DD2E-C8A7-40D1-89BD-F87BBCE5D18E}" name="Lower Confidence Bound(Mobiles &amp; Tablets)" dataDxfId="32">
      <calculatedColumnFormula>C2-_xlfn.FORECAST.ETS.CONFINT(A2,$B$2:$B$25,$A$2:$A$25,0.95,1,1)</calculatedColumnFormula>
    </tableColumn>
    <tableColumn id="5" xr3:uid="{43F86919-BEFC-4C5A-AC9D-CB22D6D23E73}" name="Upper Confidence Bound(Mobiles &amp; Tablets)" dataDxfId="31">
      <calculatedColumnFormula>C2+_xlfn.FORECAST.ETS.CONFINT(A2,$B$2:$B$25,$A$2:$A$25,0.95,1,1)</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339EA41-EA63-45E2-ACA0-59FF2E890B10}" name="Table9" displayName="Table9" ref="G1:H8" totalsRowShown="0">
  <autoFilter ref="G1:H8" xr:uid="{2339EA41-EA63-45E2-ACA0-59FF2E890B10}"/>
  <tableColumns count="2">
    <tableColumn id="1" xr3:uid="{5FB3D046-109C-49EE-ABDF-2B52065ADF4E}" name="Statistic"/>
    <tableColumn id="2" xr3:uid="{EEEA05AF-77BB-4EA3-8519-CB3C666C301B}" name="Value" dataDxfId="3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BD27B4F-AAC0-48BA-96BC-40943BC7C48D}" name="Table10" displayName="Table10" ref="A1:E31" totalsRowShown="0">
  <autoFilter ref="A1:E31" xr:uid="{2BD27B4F-AAC0-48BA-96BC-40943BC7C48D}"/>
  <tableColumns count="5">
    <tableColumn id="1" xr3:uid="{1468DCD8-5B4E-4543-A40A-83810FD04118}" name="Date Time" dataDxfId="29"/>
    <tableColumn id="2" xr3:uid="{7D417C0D-8552-4657-B04A-A8E757420118}" name="Entertainment"/>
    <tableColumn id="3" xr3:uid="{745CBCA9-B158-4CCA-8126-162AC03FCA54}" name="Forecast(Entertainment)" dataDxfId="28">
      <calculatedColumnFormula>_xlfn.FORECAST.ETS(A2,$B$2:$B$25,$A$2:$A$25,1,1)</calculatedColumnFormula>
    </tableColumn>
    <tableColumn id="4" xr3:uid="{07B4BDF1-2BFA-40C4-9AB3-DAF345C29F8E}" name="Lower Confidence Bound(Entertainment)" dataDxfId="27">
      <calculatedColumnFormula>C2-_xlfn.FORECAST.ETS.CONFINT(A2,$B$2:$B$25,$A$2:$A$25,0.95,1,1)</calculatedColumnFormula>
    </tableColumn>
    <tableColumn id="5" xr3:uid="{D9971E30-4592-41C4-A3A6-B10AC7AE689D}" name="Upper Confidence Bound(Entertainment)" dataDxfId="26">
      <calculatedColumnFormula>C2+_xlfn.FORECAST.ETS.CONFINT(A2,$B$2:$B$25,$A$2:$A$25,0.95,1,1)</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4F813A0-1CE0-4BE3-AF67-BDE173E6BA16}" name="Table11" displayName="Table11" ref="G1:H8" totalsRowShown="0">
  <autoFilter ref="G1:H8" xr:uid="{74F813A0-1CE0-4BE3-AF67-BDE173E6BA16}"/>
  <tableColumns count="2">
    <tableColumn id="1" xr3:uid="{C26D6717-72D6-4722-A822-ACB6F0DB02A5}" name="Statistic"/>
    <tableColumn id="2" xr3:uid="{129268F0-D955-4C4F-8EDF-F2857C138BC9}" name="Value" dataDxfId="2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A2BC39B-92E7-4FF7-99AC-5C703C8103DB}" name="Table12" displayName="Table12" ref="A1:E31" totalsRowShown="0">
  <autoFilter ref="A1:E31" xr:uid="{8A2BC39B-92E7-4FF7-99AC-5C703C8103DB}"/>
  <tableColumns count="5">
    <tableColumn id="1" xr3:uid="{7E1F78A2-59F4-4365-8BB1-2F5C82BD8953}" name="Date Time" dataDxfId="24"/>
    <tableColumn id="2" xr3:uid="{8C13B674-A33D-4920-B89B-90D4F110EF8A}" name="Computing"/>
    <tableColumn id="3" xr3:uid="{595B8B76-69C6-4613-9231-D522052A158A}" name="Forecast(Computing)" dataDxfId="23">
      <calculatedColumnFormula>_xlfn.FORECAST.ETS(A2,$B$2:$B$25,$A$2:$A$25,1,1)</calculatedColumnFormula>
    </tableColumn>
    <tableColumn id="4" xr3:uid="{684A1E37-4F2F-4B55-B670-C03281DC2331}" name="Lower Confidence Bound(Computing)" dataDxfId="22">
      <calculatedColumnFormula>C2-_xlfn.FORECAST.ETS.CONFINT(A2,$B$2:$B$25,$A$2:$A$25,0.95,1,1)</calculatedColumnFormula>
    </tableColumn>
    <tableColumn id="5" xr3:uid="{949390EE-B533-4D6B-BAD0-747B742911A0}" name="Upper Confidence Bound(Computing)" dataDxfId="21">
      <calculatedColumnFormula>C2+_xlfn.FORECAST.ETS.CONFINT(A2,$B$2:$B$25,$A$2:$A$25,0.95,1,1)</calculatedColumn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9323BC9-3575-4F8A-8608-DA59C548B789}" name="Table13" displayName="Table13" ref="G1:H8" totalsRowShown="0">
  <autoFilter ref="G1:H8" xr:uid="{39323BC9-3575-4F8A-8608-DA59C548B789}"/>
  <tableColumns count="2">
    <tableColumn id="1" xr3:uid="{C8803C1B-6EBF-409C-AE9B-5EB40FDFBABF}" name="Statistic"/>
    <tableColumn id="2" xr3:uid="{B04DA78B-CC3D-4F38-B404-1D78319D0A1D}" name="Value" dataDxfId="2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9F5D5AC7-BBB1-4E02-B612-B9A0CB84C83F}">
  <we:reference id="wa200000019" version="25.0.2.0" store="en-US" storeType="OMEX"/>
  <we:alternateReferences>
    <we:reference id="wa200000019" version="25.0.2.0" store="en-US"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PSIFORECAST</we:customFunctionIds>
        <we:customFunctionIds>PSIPREDICT</we:customFunctionIds>
        <we:customFunctionIds>PSIPOSTERIORS</we:customFunctionIds>
        <we:customFunctionIds>PSITRANSFORM</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5" Type="http://schemas.openxmlformats.org/officeDocument/2006/relationships/table" Target="../tables/table6.xml"/><Relationship Id="rId4"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7F971-57A4-4517-BA5B-5E1A81940EA1}">
  <dimension ref="A1:V5760"/>
  <sheetViews>
    <sheetView topLeftCell="L1" zoomScale="80" zoomScaleNormal="80" workbookViewId="0">
      <selection activeCell="U2" sqref="U2"/>
    </sheetView>
  </sheetViews>
  <sheetFormatPr defaultRowHeight="15" x14ac:dyDescent="0.25"/>
  <cols>
    <col min="1" max="1" width="16.7109375" bestFit="1" customWidth="1"/>
    <col min="2" max="2" width="14.42578125" bestFit="1" customWidth="1"/>
    <col min="3" max="3" width="13" bestFit="1" customWidth="1"/>
    <col min="4" max="4" width="9" bestFit="1" customWidth="1"/>
    <col min="5" max="5" width="11.140625" style="4" bestFit="1" customWidth="1"/>
    <col min="6" max="6" width="14.140625" bestFit="1" customWidth="1"/>
    <col min="7" max="7" width="18.140625" style="4" bestFit="1" customWidth="1"/>
    <col min="8" max="8" width="19" style="4" bestFit="1" customWidth="1"/>
    <col min="9" max="9" width="16.42578125" style="4" bestFit="1" customWidth="1"/>
    <col min="10" max="10" width="10.5703125" bestFit="1" customWidth="1"/>
    <col min="11" max="11" width="10" bestFit="1" customWidth="1"/>
    <col min="12" max="12" width="8.7109375" bestFit="1" customWidth="1"/>
    <col min="13" max="13" width="13.7109375" bestFit="1" customWidth="1"/>
    <col min="14" max="14" width="17.5703125" bestFit="1" customWidth="1"/>
    <col min="15" max="15" width="66" bestFit="1" customWidth="1"/>
    <col min="16" max="16" width="13" style="4" bestFit="1" customWidth="1"/>
    <col min="17" max="17" width="11.140625" style="4" bestFit="1" customWidth="1"/>
    <col min="18" max="18" width="18.28515625" bestFit="1" customWidth="1"/>
    <col min="19" max="19" width="19.140625" bestFit="1" customWidth="1"/>
    <col min="20" max="20" width="13.85546875" style="4" bestFit="1" customWidth="1"/>
    <col min="21" max="21" width="9.140625" style="3"/>
  </cols>
  <sheetData>
    <row r="1" spans="1:22" x14ac:dyDescent="0.25">
      <c r="A1" t="s">
        <v>0</v>
      </c>
      <c r="B1" t="s">
        <v>1</v>
      </c>
      <c r="C1" t="s">
        <v>2</v>
      </c>
      <c r="D1" t="s">
        <v>3</v>
      </c>
      <c r="E1" s="4" t="s">
        <v>4</v>
      </c>
      <c r="F1" t="s">
        <v>5</v>
      </c>
      <c r="G1" s="4" t="s">
        <v>6</v>
      </c>
      <c r="H1" s="4" t="s">
        <v>7</v>
      </c>
      <c r="I1" s="4" t="s">
        <v>8</v>
      </c>
      <c r="J1" t="s">
        <v>9</v>
      </c>
      <c r="K1" t="s">
        <v>10</v>
      </c>
      <c r="L1" t="s">
        <v>11</v>
      </c>
      <c r="M1" t="s">
        <v>12</v>
      </c>
      <c r="N1" t="s">
        <v>13</v>
      </c>
      <c r="O1" t="s">
        <v>14</v>
      </c>
      <c r="P1" s="4" t="s">
        <v>15</v>
      </c>
      <c r="Q1" s="4" t="s">
        <v>16</v>
      </c>
      <c r="R1" t="s">
        <v>17</v>
      </c>
      <c r="S1" t="s">
        <v>18</v>
      </c>
      <c r="T1" s="4" t="s">
        <v>16104</v>
      </c>
      <c r="U1" s="3" t="s">
        <v>16105</v>
      </c>
      <c r="V1" t="s">
        <v>16106</v>
      </c>
    </row>
    <row r="2" spans="1:22" x14ac:dyDescent="0.25">
      <c r="A2" s="1" t="s">
        <v>19</v>
      </c>
      <c r="B2" s="1" t="s">
        <v>20</v>
      </c>
      <c r="C2" s="2">
        <v>44519</v>
      </c>
      <c r="D2" s="1" t="s">
        <v>21</v>
      </c>
      <c r="E2" s="4">
        <v>26100</v>
      </c>
      <c r="F2">
        <v>200</v>
      </c>
      <c r="G2" s="4">
        <v>52200000</v>
      </c>
      <c r="H2" s="4">
        <v>26100000</v>
      </c>
      <c r="I2" s="4">
        <v>26100000</v>
      </c>
      <c r="J2">
        <v>1</v>
      </c>
      <c r="K2">
        <v>1</v>
      </c>
      <c r="L2">
        <v>0</v>
      </c>
      <c r="M2">
        <v>5</v>
      </c>
      <c r="N2" s="2">
        <v>44384</v>
      </c>
      <c r="O2" s="1" t="s">
        <v>22</v>
      </c>
      <c r="P2" s="4">
        <v>261000</v>
      </c>
      <c r="Q2" s="4">
        <v>18270</v>
      </c>
      <c r="R2" s="1" t="s">
        <v>23</v>
      </c>
      <c r="S2" s="1" t="s">
        <v>24</v>
      </c>
      <c r="T2" s="4">
        <f>Sales_Datas[[#This Row],[after_discount]]-(Sales_Datas[[#This Row],[qty_ordered]]*Sales_Datas[[#This Row],[cogs]])</f>
        <v>22446000</v>
      </c>
      <c r="U2" s="3">
        <f>IFERROR(Sales_Datas[[#This Row],[Gross_Profit]]/Sales_Datas[[#This Row],[after_discount]],0)</f>
        <v>0.86</v>
      </c>
      <c r="V2" s="1" t="str">
        <f>IF(Sales_Datas[[#This Row],[base_price]] &lt;= 632200, "Low", (IF(Sales_Datas[[#This Row],[base_price]] &gt;= 10092000, "High", "Medium")))</f>
        <v>Low</v>
      </c>
    </row>
    <row r="3" spans="1:22" x14ac:dyDescent="0.25">
      <c r="A3" s="1" t="s">
        <v>25</v>
      </c>
      <c r="B3" s="1" t="s">
        <v>26</v>
      </c>
      <c r="C3" s="2">
        <v>44519</v>
      </c>
      <c r="D3" s="1" t="s">
        <v>27</v>
      </c>
      <c r="E3" s="4">
        <v>1971942</v>
      </c>
      <c r="F3">
        <v>5</v>
      </c>
      <c r="G3" s="4">
        <v>98597100</v>
      </c>
      <c r="H3" s="4">
        <v>24649300</v>
      </c>
      <c r="I3" s="4">
        <v>73947800</v>
      </c>
      <c r="J3">
        <v>1</v>
      </c>
      <c r="K3">
        <v>0</v>
      </c>
      <c r="L3">
        <v>0</v>
      </c>
      <c r="M3">
        <v>5</v>
      </c>
      <c r="N3" s="2">
        <v>44520</v>
      </c>
      <c r="O3" s="1" t="s">
        <v>28</v>
      </c>
      <c r="P3" s="4">
        <v>19719400</v>
      </c>
      <c r="Q3" s="4">
        <v>1321180</v>
      </c>
      <c r="R3" s="1" t="s">
        <v>29</v>
      </c>
      <c r="S3" s="1" t="s">
        <v>24</v>
      </c>
      <c r="T3" s="4">
        <f>Sales_Datas[[#This Row],[after_discount]]-(Sales_Datas[[#This Row],[qty_ordered]]*Sales_Datas[[#This Row],[cogs]])</f>
        <v>67341900</v>
      </c>
      <c r="U3" s="3">
        <f>IFERROR(Sales_Datas[[#This Row],[Gross_Profit]]/Sales_Datas[[#This Row],[after_discount]],0)</f>
        <v>0.91066806585185767</v>
      </c>
      <c r="V3" s="1" t="str">
        <f>IF(Sales_Datas[[#This Row],[base_price]] &lt;= 632200, "Low", (IF(Sales_Datas[[#This Row],[base_price]] &gt;= 10092000, "High", "Medium")))</f>
        <v>High</v>
      </c>
    </row>
    <row r="4" spans="1:22" x14ac:dyDescent="0.25">
      <c r="A4" s="1" t="s">
        <v>30</v>
      </c>
      <c r="B4" s="1" t="s">
        <v>31</v>
      </c>
      <c r="C4" s="2">
        <v>44525</v>
      </c>
      <c r="D4" s="1" t="s">
        <v>32</v>
      </c>
      <c r="E4" s="4">
        <v>7482000</v>
      </c>
      <c r="F4">
        <v>1</v>
      </c>
      <c r="G4" s="4">
        <v>74820000</v>
      </c>
      <c r="H4" s="4">
        <v>20653400</v>
      </c>
      <c r="I4" s="4">
        <v>54166600</v>
      </c>
      <c r="J4">
        <v>1</v>
      </c>
      <c r="K4">
        <v>0</v>
      </c>
      <c r="L4">
        <v>0</v>
      </c>
      <c r="M4">
        <v>4</v>
      </c>
      <c r="N4" s="2">
        <v>44519</v>
      </c>
      <c r="O4" s="1" t="s">
        <v>33</v>
      </c>
      <c r="P4" s="4">
        <v>74820000</v>
      </c>
      <c r="Q4" s="4">
        <v>5162580</v>
      </c>
      <c r="R4" s="1" t="s">
        <v>29</v>
      </c>
      <c r="S4" s="1" t="s">
        <v>34</v>
      </c>
      <c r="T4" s="4">
        <f>Sales_Datas[[#This Row],[after_discount]]-(Sales_Datas[[#This Row],[qty_ordered]]*Sales_Datas[[#This Row],[cogs]])</f>
        <v>49004020</v>
      </c>
      <c r="U4" s="3">
        <f>IFERROR(Sales_Datas[[#This Row],[Gross_Profit]]/Sales_Datas[[#This Row],[after_discount]],0)</f>
        <v>0.90469071346549346</v>
      </c>
      <c r="V4" s="1" t="str">
        <f>IF(Sales_Datas[[#This Row],[base_price]] &lt;= 632200, "Low", (IF(Sales_Datas[[#This Row],[base_price]] &gt;= 10092000, "High", "Medium")))</f>
        <v>High</v>
      </c>
    </row>
    <row r="5" spans="1:22" x14ac:dyDescent="0.25">
      <c r="A5" s="1" t="s">
        <v>35</v>
      </c>
      <c r="B5" s="1" t="s">
        <v>36</v>
      </c>
      <c r="C5" s="2">
        <v>44522</v>
      </c>
      <c r="D5" s="1" t="s">
        <v>37</v>
      </c>
      <c r="E5" s="4">
        <v>3593680</v>
      </c>
      <c r="F5">
        <v>1</v>
      </c>
      <c r="G5" s="4">
        <v>35936800</v>
      </c>
      <c r="H5" s="4">
        <v>14554400</v>
      </c>
      <c r="I5" s="4">
        <v>21382400</v>
      </c>
      <c r="J5">
        <v>1</v>
      </c>
      <c r="K5">
        <v>1</v>
      </c>
      <c r="L5">
        <v>1</v>
      </c>
      <c r="M5">
        <v>5</v>
      </c>
      <c r="N5" s="2">
        <v>44503</v>
      </c>
      <c r="O5" s="1" t="s">
        <v>38</v>
      </c>
      <c r="P5" s="4">
        <v>35936800</v>
      </c>
      <c r="Q5" s="4">
        <v>3054630</v>
      </c>
      <c r="R5" s="1" t="s">
        <v>39</v>
      </c>
      <c r="S5" s="1" t="s">
        <v>24</v>
      </c>
      <c r="T5" s="4">
        <f>Sales_Datas[[#This Row],[after_discount]]-(Sales_Datas[[#This Row],[qty_ordered]]*Sales_Datas[[#This Row],[cogs]])</f>
        <v>18327770</v>
      </c>
      <c r="U5" s="3">
        <f>IFERROR(Sales_Datas[[#This Row],[Gross_Profit]]/Sales_Datas[[#This Row],[after_discount]],0)</f>
        <v>0.85714279033223584</v>
      </c>
      <c r="V5" s="1" t="str">
        <f>IF(Sales_Datas[[#This Row],[base_price]] &lt;= 632200, "Low", (IF(Sales_Datas[[#This Row],[base_price]] &gt;= 10092000, "High", "Medium")))</f>
        <v>High</v>
      </c>
    </row>
    <row r="6" spans="1:22" x14ac:dyDescent="0.25">
      <c r="A6" s="1" t="s">
        <v>40</v>
      </c>
      <c r="B6" s="1" t="s">
        <v>41</v>
      </c>
      <c r="C6" s="2">
        <v>44521</v>
      </c>
      <c r="D6" s="1" t="s">
        <v>42</v>
      </c>
      <c r="E6" s="4">
        <v>4413220</v>
      </c>
      <c r="F6">
        <v>1</v>
      </c>
      <c r="G6" s="4">
        <v>44132200</v>
      </c>
      <c r="H6" s="4">
        <v>10591700</v>
      </c>
      <c r="I6" s="4">
        <v>33540500</v>
      </c>
      <c r="J6">
        <v>1</v>
      </c>
      <c r="K6">
        <v>1</v>
      </c>
      <c r="L6">
        <v>1</v>
      </c>
      <c r="M6">
        <v>4</v>
      </c>
      <c r="N6" s="2">
        <v>44382</v>
      </c>
      <c r="O6" s="1" t="s">
        <v>43</v>
      </c>
      <c r="P6" s="4">
        <v>44132200</v>
      </c>
      <c r="Q6" s="4">
        <v>3177470</v>
      </c>
      <c r="R6" s="1" t="s">
        <v>39</v>
      </c>
      <c r="S6" s="1" t="s">
        <v>34</v>
      </c>
      <c r="T6" s="4">
        <f>Sales_Datas[[#This Row],[after_discount]]-(Sales_Datas[[#This Row],[qty_ordered]]*Sales_Datas[[#This Row],[cogs]])</f>
        <v>30363030</v>
      </c>
      <c r="U6" s="3">
        <f>IFERROR(Sales_Datas[[#This Row],[Gross_Profit]]/Sales_Datas[[#This Row],[after_discount]],0)</f>
        <v>0.90526468001371474</v>
      </c>
      <c r="V6" s="1" t="str">
        <f>IF(Sales_Datas[[#This Row],[base_price]] &lt;= 632200, "Low", (IF(Sales_Datas[[#This Row],[base_price]] &gt;= 10092000, "High", "Medium")))</f>
        <v>High</v>
      </c>
    </row>
    <row r="7" spans="1:22" x14ac:dyDescent="0.25">
      <c r="A7" s="1" t="s">
        <v>44</v>
      </c>
      <c r="B7" s="1" t="s">
        <v>45</v>
      </c>
      <c r="C7" s="2">
        <v>44520</v>
      </c>
      <c r="D7" s="1" t="s">
        <v>27</v>
      </c>
      <c r="E7" s="4">
        <v>1971942</v>
      </c>
      <c r="F7">
        <v>2</v>
      </c>
      <c r="G7" s="4">
        <v>39438800</v>
      </c>
      <c r="H7" s="4">
        <v>9859710</v>
      </c>
      <c r="I7" s="4">
        <v>29579100</v>
      </c>
      <c r="J7">
        <v>1</v>
      </c>
      <c r="K7">
        <v>0</v>
      </c>
      <c r="L7">
        <v>0</v>
      </c>
      <c r="M7">
        <v>5</v>
      </c>
      <c r="N7" s="2">
        <v>44520</v>
      </c>
      <c r="O7" s="1" t="s">
        <v>28</v>
      </c>
      <c r="P7" s="4">
        <v>19719400</v>
      </c>
      <c r="Q7" s="4">
        <v>1321180</v>
      </c>
      <c r="R7" s="1" t="s">
        <v>29</v>
      </c>
      <c r="S7" s="1" t="s">
        <v>24</v>
      </c>
      <c r="T7" s="4">
        <f>Sales_Datas[[#This Row],[after_discount]]-(Sales_Datas[[#This Row],[qty_ordered]]*Sales_Datas[[#This Row],[cogs]])</f>
        <v>26936740</v>
      </c>
      <c r="U7" s="3">
        <f>IFERROR(Sales_Datas[[#This Row],[Gross_Profit]]/Sales_Datas[[#This Row],[after_discount]],0)</f>
        <v>0.91066800544979398</v>
      </c>
      <c r="V7" s="1" t="str">
        <f>IF(Sales_Datas[[#This Row],[base_price]] &lt;= 632200, "Low", (IF(Sales_Datas[[#This Row],[base_price]] &gt;= 10092000, "High", "Medium")))</f>
        <v>High</v>
      </c>
    </row>
    <row r="8" spans="1:22" x14ac:dyDescent="0.25">
      <c r="A8" s="1" t="s">
        <v>46</v>
      </c>
      <c r="B8" s="1" t="s">
        <v>47</v>
      </c>
      <c r="C8" s="2">
        <v>44896</v>
      </c>
      <c r="D8" s="1" t="s">
        <v>48</v>
      </c>
      <c r="E8" s="4">
        <v>2697000</v>
      </c>
      <c r="F8">
        <v>1</v>
      </c>
      <c r="G8" s="4">
        <v>26970000</v>
      </c>
      <c r="H8" s="4">
        <v>8091000</v>
      </c>
      <c r="I8" s="4">
        <v>18879000</v>
      </c>
      <c r="J8">
        <v>1</v>
      </c>
      <c r="K8">
        <v>1</v>
      </c>
      <c r="L8">
        <v>1</v>
      </c>
      <c r="M8">
        <v>1</v>
      </c>
      <c r="N8" s="2">
        <v>44580</v>
      </c>
      <c r="O8" s="1" t="s">
        <v>49</v>
      </c>
      <c r="P8" s="4">
        <v>26970000</v>
      </c>
      <c r="Q8" s="4">
        <v>2373360</v>
      </c>
      <c r="R8" s="1" t="s">
        <v>39</v>
      </c>
      <c r="S8" s="1" t="s">
        <v>50</v>
      </c>
      <c r="T8" s="4">
        <f>Sales_Datas[[#This Row],[after_discount]]-(Sales_Datas[[#This Row],[qty_ordered]]*Sales_Datas[[#This Row],[cogs]])</f>
        <v>16505640</v>
      </c>
      <c r="U8" s="3">
        <f>IFERROR(Sales_Datas[[#This Row],[Gross_Profit]]/Sales_Datas[[#This Row],[after_discount]],0)</f>
        <v>0.87428571428571433</v>
      </c>
      <c r="V8" s="1" t="str">
        <f>IF(Sales_Datas[[#This Row],[base_price]] &lt;= 632200, "Low", (IF(Sales_Datas[[#This Row],[base_price]] &gt;= 10092000, "High", "Medium")))</f>
        <v>High</v>
      </c>
    </row>
    <row r="9" spans="1:22" x14ac:dyDescent="0.25">
      <c r="A9" s="1" t="s">
        <v>51</v>
      </c>
      <c r="B9" s="1" t="s">
        <v>52</v>
      </c>
      <c r="C9" s="2">
        <v>44896</v>
      </c>
      <c r="D9" s="1" t="s">
        <v>53</v>
      </c>
      <c r="E9" s="4">
        <v>2533672</v>
      </c>
      <c r="F9">
        <v>1</v>
      </c>
      <c r="G9" s="4">
        <v>25336700</v>
      </c>
      <c r="H9" s="4">
        <v>7601020</v>
      </c>
      <c r="I9" s="4">
        <v>17735700</v>
      </c>
      <c r="J9">
        <v>1</v>
      </c>
      <c r="K9">
        <v>1</v>
      </c>
      <c r="L9">
        <v>0</v>
      </c>
      <c r="M9">
        <v>3</v>
      </c>
      <c r="N9" s="2">
        <v>44452</v>
      </c>
      <c r="O9" s="1" t="s">
        <v>54</v>
      </c>
      <c r="P9" s="4">
        <v>24560100</v>
      </c>
      <c r="Q9" s="4">
        <v>2063000</v>
      </c>
      <c r="R9" s="1" t="s">
        <v>55</v>
      </c>
      <c r="S9" s="1" t="s">
        <v>56</v>
      </c>
      <c r="T9" s="4">
        <f>Sales_Datas[[#This Row],[after_discount]]-(Sales_Datas[[#This Row],[qty_ordered]]*Sales_Datas[[#This Row],[cogs]])</f>
        <v>15672700</v>
      </c>
      <c r="U9" s="3">
        <f>IFERROR(Sales_Datas[[#This Row],[Gross_Profit]]/Sales_Datas[[#This Row],[after_discount]],0)</f>
        <v>0.88368093731851571</v>
      </c>
      <c r="V9" s="1" t="str">
        <f>IF(Sales_Datas[[#This Row],[base_price]] &lt;= 632200, "Low", (IF(Sales_Datas[[#This Row],[base_price]] &gt;= 10092000, "High", "Medium")))</f>
        <v>High</v>
      </c>
    </row>
    <row r="10" spans="1:22" x14ac:dyDescent="0.25">
      <c r="A10" s="1" t="s">
        <v>57</v>
      </c>
      <c r="B10" s="1" t="s">
        <v>58</v>
      </c>
      <c r="C10" s="2">
        <v>44522</v>
      </c>
      <c r="D10" s="1" t="s">
        <v>59</v>
      </c>
      <c r="E10" s="4">
        <v>2479790</v>
      </c>
      <c r="F10">
        <v>1</v>
      </c>
      <c r="G10" s="4">
        <v>24797900</v>
      </c>
      <c r="H10" s="4">
        <v>7439370</v>
      </c>
      <c r="I10" s="4">
        <v>17358500</v>
      </c>
      <c r="J10">
        <v>1</v>
      </c>
      <c r="K10">
        <v>0</v>
      </c>
      <c r="L10">
        <v>0</v>
      </c>
      <c r="M10">
        <v>5</v>
      </c>
      <c r="N10" s="2">
        <v>44506</v>
      </c>
      <c r="O10" s="1" t="s">
        <v>60</v>
      </c>
      <c r="P10" s="4">
        <v>24797900</v>
      </c>
      <c r="Q10" s="4">
        <v>2083010</v>
      </c>
      <c r="R10" s="1" t="s">
        <v>55</v>
      </c>
      <c r="S10" s="1" t="s">
        <v>24</v>
      </c>
      <c r="T10" s="4">
        <f>Sales_Datas[[#This Row],[after_discount]]-(Sales_Datas[[#This Row],[qty_ordered]]*Sales_Datas[[#This Row],[cogs]])</f>
        <v>15275490</v>
      </c>
      <c r="U10" s="3">
        <f>IFERROR(Sales_Datas[[#This Row],[Gross_Profit]]/Sales_Datas[[#This Row],[after_discount]],0)</f>
        <v>0.88000057608664339</v>
      </c>
      <c r="V10" s="1" t="str">
        <f>IF(Sales_Datas[[#This Row],[base_price]] &lt;= 632200, "Low", (IF(Sales_Datas[[#This Row],[base_price]] &gt;= 10092000, "High", "Medium")))</f>
        <v>High</v>
      </c>
    </row>
    <row r="11" spans="1:22" x14ac:dyDescent="0.25">
      <c r="A11" s="1" t="s">
        <v>61</v>
      </c>
      <c r="B11" s="1" t="s">
        <v>62</v>
      </c>
      <c r="C11" s="2">
        <v>44702</v>
      </c>
      <c r="D11" s="1" t="s">
        <v>63</v>
      </c>
      <c r="E11" s="4">
        <v>6487648</v>
      </c>
      <c r="F11">
        <v>1</v>
      </c>
      <c r="G11" s="4">
        <v>64876500</v>
      </c>
      <c r="H11" s="4">
        <v>6380000</v>
      </c>
      <c r="I11" s="4">
        <v>58496500</v>
      </c>
      <c r="J11">
        <v>1</v>
      </c>
      <c r="K11">
        <v>0</v>
      </c>
      <c r="L11">
        <v>0</v>
      </c>
      <c r="M11">
        <v>7</v>
      </c>
      <c r="N11" s="2">
        <v>44689</v>
      </c>
      <c r="O11" s="1" t="s">
        <v>64</v>
      </c>
      <c r="P11" s="4">
        <v>64876500</v>
      </c>
      <c r="Q11" s="4">
        <v>5125230</v>
      </c>
      <c r="R11" s="1" t="s">
        <v>65</v>
      </c>
      <c r="S11" s="1" t="s">
        <v>66</v>
      </c>
      <c r="T11" s="4">
        <f>Sales_Datas[[#This Row],[after_discount]]-(Sales_Datas[[#This Row],[qty_ordered]]*Sales_Datas[[#This Row],[cogs]])</f>
        <v>53371270</v>
      </c>
      <c r="U11" s="3">
        <f>IFERROR(Sales_Datas[[#This Row],[Gross_Profit]]/Sales_Datas[[#This Row],[after_discount]],0)</f>
        <v>0.91238398878565385</v>
      </c>
      <c r="V11" s="1" t="str">
        <f>IF(Sales_Datas[[#This Row],[base_price]] &lt;= 632200, "Low", (IF(Sales_Datas[[#This Row],[base_price]] &gt;= 10092000, "High", "Medium")))</f>
        <v>High</v>
      </c>
    </row>
    <row r="12" spans="1:22" x14ac:dyDescent="0.25">
      <c r="A12" s="1" t="s">
        <v>67</v>
      </c>
      <c r="B12" s="1" t="s">
        <v>68</v>
      </c>
      <c r="C12" s="2">
        <v>44206</v>
      </c>
      <c r="D12" s="1" t="s">
        <v>69</v>
      </c>
      <c r="E12" s="4">
        <v>4092886</v>
      </c>
      <c r="F12">
        <v>5</v>
      </c>
      <c r="G12" s="4">
        <v>204644000</v>
      </c>
      <c r="H12" s="4">
        <v>6139330</v>
      </c>
      <c r="I12" s="4">
        <v>198505000</v>
      </c>
      <c r="J12">
        <v>1</v>
      </c>
      <c r="K12">
        <v>0</v>
      </c>
      <c r="L12">
        <v>0</v>
      </c>
      <c r="M12">
        <v>4</v>
      </c>
      <c r="N12" s="2">
        <v>44440</v>
      </c>
      <c r="O12" s="1" t="s">
        <v>70</v>
      </c>
      <c r="P12" s="4">
        <v>48937500</v>
      </c>
      <c r="Q12" s="4">
        <v>3621350</v>
      </c>
      <c r="R12" s="1" t="s">
        <v>65</v>
      </c>
      <c r="S12" s="1" t="s">
        <v>34</v>
      </c>
      <c r="T12" s="4">
        <f>Sales_Datas[[#This Row],[after_discount]]-(Sales_Datas[[#This Row],[qty_ordered]]*Sales_Datas[[#This Row],[cogs]])</f>
        <v>180398250</v>
      </c>
      <c r="U12" s="3">
        <f>IFERROR(Sales_Datas[[#This Row],[Gross_Profit]]/Sales_Datas[[#This Row],[after_discount]],0)</f>
        <v>0.90878441349084405</v>
      </c>
      <c r="V12" s="1" t="str">
        <f>IF(Sales_Datas[[#This Row],[base_price]] &lt;= 632200, "Low", (IF(Sales_Datas[[#This Row],[base_price]] &gt;= 10092000, "High", "Medium")))</f>
        <v>High</v>
      </c>
    </row>
    <row r="13" spans="1:22" x14ac:dyDescent="0.25">
      <c r="A13" s="1" t="s">
        <v>71</v>
      </c>
      <c r="B13" s="1" t="s">
        <v>72</v>
      </c>
      <c r="C13" s="2">
        <v>44521</v>
      </c>
      <c r="D13" s="1" t="s">
        <v>73</v>
      </c>
      <c r="E13" s="4">
        <v>3683000</v>
      </c>
      <c r="F13">
        <v>1</v>
      </c>
      <c r="G13" s="4">
        <v>36830000</v>
      </c>
      <c r="H13" s="4">
        <v>5524500</v>
      </c>
      <c r="I13" s="4">
        <v>31305500</v>
      </c>
      <c r="J13">
        <v>1</v>
      </c>
      <c r="K13">
        <v>1</v>
      </c>
      <c r="L13">
        <v>1</v>
      </c>
      <c r="M13">
        <v>2</v>
      </c>
      <c r="N13" s="2">
        <v>44403</v>
      </c>
      <c r="O13" s="1" t="s">
        <v>74</v>
      </c>
      <c r="P13" s="4">
        <v>36830000</v>
      </c>
      <c r="Q13" s="4">
        <v>3130550</v>
      </c>
      <c r="R13" s="1" t="s">
        <v>75</v>
      </c>
      <c r="S13" s="1" t="s">
        <v>76</v>
      </c>
      <c r="T13" s="4">
        <f>Sales_Datas[[#This Row],[after_discount]]-(Sales_Datas[[#This Row],[qty_ordered]]*Sales_Datas[[#This Row],[cogs]])</f>
        <v>28174950</v>
      </c>
      <c r="U13" s="3">
        <f>IFERROR(Sales_Datas[[#This Row],[Gross_Profit]]/Sales_Datas[[#This Row],[after_discount]],0)</f>
        <v>0.9</v>
      </c>
      <c r="V13" s="1" t="str">
        <f>IF(Sales_Datas[[#This Row],[base_price]] &lt;= 632200, "Low", (IF(Sales_Datas[[#This Row],[base_price]] &gt;= 10092000, "High", "Medium")))</f>
        <v>High</v>
      </c>
    </row>
    <row r="14" spans="1:22" x14ac:dyDescent="0.25">
      <c r="A14" s="1" t="s">
        <v>77</v>
      </c>
      <c r="B14" s="1" t="s">
        <v>78</v>
      </c>
      <c r="C14" s="2">
        <v>44523</v>
      </c>
      <c r="D14" s="1" t="s">
        <v>73</v>
      </c>
      <c r="E14" s="4">
        <v>3683000</v>
      </c>
      <c r="F14">
        <v>1</v>
      </c>
      <c r="G14" s="4">
        <v>36830000</v>
      </c>
      <c r="H14" s="4">
        <v>5524500</v>
      </c>
      <c r="I14" s="4">
        <v>31305500</v>
      </c>
      <c r="J14">
        <v>1</v>
      </c>
      <c r="K14">
        <v>1</v>
      </c>
      <c r="L14">
        <v>1</v>
      </c>
      <c r="M14">
        <v>2</v>
      </c>
      <c r="N14" s="2">
        <v>44459</v>
      </c>
      <c r="O14" s="1" t="s">
        <v>74</v>
      </c>
      <c r="P14" s="4">
        <v>36830000</v>
      </c>
      <c r="Q14" s="4">
        <v>3130550</v>
      </c>
      <c r="R14" s="1" t="s">
        <v>75</v>
      </c>
      <c r="S14" s="1" t="s">
        <v>76</v>
      </c>
      <c r="T14" s="4">
        <f>Sales_Datas[[#This Row],[after_discount]]-(Sales_Datas[[#This Row],[qty_ordered]]*Sales_Datas[[#This Row],[cogs]])</f>
        <v>28174950</v>
      </c>
      <c r="U14" s="3">
        <f>IFERROR(Sales_Datas[[#This Row],[Gross_Profit]]/Sales_Datas[[#This Row],[after_discount]],0)</f>
        <v>0.9</v>
      </c>
      <c r="V14" s="1" t="str">
        <f>IF(Sales_Datas[[#This Row],[base_price]] &lt;= 632200, "Low", (IF(Sales_Datas[[#This Row],[base_price]] &gt;= 10092000, "High", "Medium")))</f>
        <v>High</v>
      </c>
    </row>
    <row r="15" spans="1:22" x14ac:dyDescent="0.25">
      <c r="A15" s="1" t="s">
        <v>79</v>
      </c>
      <c r="B15" s="1" t="s">
        <v>80</v>
      </c>
      <c r="C15" s="2">
        <v>44524</v>
      </c>
      <c r="D15" s="1" t="s">
        <v>73</v>
      </c>
      <c r="E15" s="4">
        <v>3683000</v>
      </c>
      <c r="F15">
        <v>1</v>
      </c>
      <c r="G15" s="4">
        <v>36830000</v>
      </c>
      <c r="H15" s="4">
        <v>5524500</v>
      </c>
      <c r="I15" s="4">
        <v>31305500</v>
      </c>
      <c r="J15">
        <v>1</v>
      </c>
      <c r="K15">
        <v>1</v>
      </c>
      <c r="L15">
        <v>1</v>
      </c>
      <c r="M15">
        <v>2</v>
      </c>
      <c r="N15" s="2">
        <v>44403</v>
      </c>
      <c r="O15" s="1" t="s">
        <v>74</v>
      </c>
      <c r="P15" s="4">
        <v>36830000</v>
      </c>
      <c r="Q15" s="4">
        <v>3130550</v>
      </c>
      <c r="R15" s="1" t="s">
        <v>75</v>
      </c>
      <c r="S15" s="1" t="s">
        <v>76</v>
      </c>
      <c r="T15" s="4">
        <f>Sales_Datas[[#This Row],[after_discount]]-(Sales_Datas[[#This Row],[qty_ordered]]*Sales_Datas[[#This Row],[cogs]])</f>
        <v>28174950</v>
      </c>
      <c r="U15" s="3">
        <f>IFERROR(Sales_Datas[[#This Row],[Gross_Profit]]/Sales_Datas[[#This Row],[after_discount]],0)</f>
        <v>0.9</v>
      </c>
      <c r="V15" s="1" t="str">
        <f>IF(Sales_Datas[[#This Row],[base_price]] &lt;= 632200, "Low", (IF(Sales_Datas[[#This Row],[base_price]] &gt;= 10092000, "High", "Medium")))</f>
        <v>High</v>
      </c>
    </row>
    <row r="16" spans="1:22" x14ac:dyDescent="0.25">
      <c r="A16" s="1" t="s">
        <v>81</v>
      </c>
      <c r="B16" s="1" t="s">
        <v>82</v>
      </c>
      <c r="C16" s="2">
        <v>44468</v>
      </c>
      <c r="D16" s="1" t="s">
        <v>83</v>
      </c>
      <c r="E16" s="4">
        <v>4408000</v>
      </c>
      <c r="F16">
        <v>2</v>
      </c>
      <c r="G16" s="4">
        <v>88160000</v>
      </c>
      <c r="H16" s="4">
        <v>4408000</v>
      </c>
      <c r="I16" s="4">
        <v>83752000</v>
      </c>
      <c r="J16">
        <v>1</v>
      </c>
      <c r="K16">
        <v>1</v>
      </c>
      <c r="L16">
        <v>1</v>
      </c>
      <c r="M16">
        <v>4</v>
      </c>
      <c r="N16" s="2">
        <v>44386</v>
      </c>
      <c r="O16" s="1" t="s">
        <v>84</v>
      </c>
      <c r="P16" s="4">
        <v>44080000</v>
      </c>
      <c r="Q16" s="4">
        <v>3879040</v>
      </c>
      <c r="R16" s="1" t="s">
        <v>65</v>
      </c>
      <c r="S16" s="1" t="s">
        <v>34</v>
      </c>
      <c r="T16" s="4">
        <f>Sales_Datas[[#This Row],[after_discount]]-(Sales_Datas[[#This Row],[qty_ordered]]*Sales_Datas[[#This Row],[cogs]])</f>
        <v>75993920</v>
      </c>
      <c r="U16" s="3">
        <f>IFERROR(Sales_Datas[[#This Row],[Gross_Profit]]/Sales_Datas[[#This Row],[after_discount]],0)</f>
        <v>0.9073684210526316</v>
      </c>
      <c r="V16" s="1" t="str">
        <f>IF(Sales_Datas[[#This Row],[base_price]] &lt;= 632200, "Low", (IF(Sales_Datas[[#This Row],[base_price]] &gt;= 10092000, "High", "Medium")))</f>
        <v>High</v>
      </c>
    </row>
    <row r="17" spans="1:22" x14ac:dyDescent="0.25">
      <c r="A17" s="1" t="s">
        <v>85</v>
      </c>
      <c r="B17" s="1" t="s">
        <v>86</v>
      </c>
      <c r="C17" s="2">
        <v>44703</v>
      </c>
      <c r="D17" s="1" t="s">
        <v>87</v>
      </c>
      <c r="E17" s="4">
        <v>3278450</v>
      </c>
      <c r="F17">
        <v>1</v>
      </c>
      <c r="G17" s="4">
        <v>32784500</v>
      </c>
      <c r="H17" s="4">
        <v>4060000</v>
      </c>
      <c r="I17" s="4">
        <v>28724500</v>
      </c>
      <c r="J17">
        <v>1</v>
      </c>
      <c r="K17">
        <v>1</v>
      </c>
      <c r="L17">
        <v>1</v>
      </c>
      <c r="M17">
        <v>4</v>
      </c>
      <c r="N17" s="2">
        <v>44664</v>
      </c>
      <c r="O17" s="1" t="s">
        <v>88</v>
      </c>
      <c r="P17" s="4">
        <v>33350000</v>
      </c>
      <c r="Q17" s="4">
        <v>2901450</v>
      </c>
      <c r="R17" s="1" t="s">
        <v>89</v>
      </c>
      <c r="S17" s="1" t="s">
        <v>34</v>
      </c>
      <c r="T17" s="4">
        <f>Sales_Datas[[#This Row],[after_discount]]-(Sales_Datas[[#This Row],[qty_ordered]]*Sales_Datas[[#This Row],[cogs]])</f>
        <v>25823050</v>
      </c>
      <c r="U17" s="3">
        <f>IFERROR(Sales_Datas[[#This Row],[Gross_Profit]]/Sales_Datas[[#This Row],[after_discount]],0)</f>
        <v>0.89899040888440185</v>
      </c>
      <c r="V17" s="1" t="str">
        <f>IF(Sales_Datas[[#This Row],[base_price]] &lt;= 632200, "Low", (IF(Sales_Datas[[#This Row],[base_price]] &gt;= 10092000, "High", "Medium")))</f>
        <v>High</v>
      </c>
    </row>
    <row r="18" spans="1:22" x14ac:dyDescent="0.25">
      <c r="A18" s="1" t="s">
        <v>90</v>
      </c>
      <c r="B18" s="1" t="s">
        <v>91</v>
      </c>
      <c r="C18" s="2">
        <v>44522</v>
      </c>
      <c r="D18" s="1" t="s">
        <v>92</v>
      </c>
      <c r="E18" s="4">
        <v>2610000</v>
      </c>
      <c r="F18">
        <v>1</v>
      </c>
      <c r="G18" s="4">
        <v>26100000</v>
      </c>
      <c r="H18" s="4">
        <v>3915000</v>
      </c>
      <c r="I18" s="4">
        <v>22185000</v>
      </c>
      <c r="J18">
        <v>1</v>
      </c>
      <c r="K18">
        <v>0</v>
      </c>
      <c r="L18">
        <v>0</v>
      </c>
      <c r="M18">
        <v>4</v>
      </c>
      <c r="N18" s="2">
        <v>44467</v>
      </c>
      <c r="O18" s="1" t="s">
        <v>93</v>
      </c>
      <c r="P18" s="4">
        <v>26100000</v>
      </c>
      <c r="Q18" s="4">
        <v>2140200</v>
      </c>
      <c r="R18" s="1" t="s">
        <v>29</v>
      </c>
      <c r="S18" s="1" t="s">
        <v>34</v>
      </c>
      <c r="T18" s="4">
        <f>Sales_Datas[[#This Row],[after_discount]]-(Sales_Datas[[#This Row],[qty_ordered]]*Sales_Datas[[#This Row],[cogs]])</f>
        <v>20044800</v>
      </c>
      <c r="U18" s="3">
        <f>IFERROR(Sales_Datas[[#This Row],[Gross_Profit]]/Sales_Datas[[#This Row],[after_discount]],0)</f>
        <v>0.90352941176470591</v>
      </c>
      <c r="V18" s="1" t="str">
        <f>IF(Sales_Datas[[#This Row],[base_price]] &lt;= 632200, "Low", (IF(Sales_Datas[[#This Row],[base_price]] &gt;= 10092000, "High", "Medium")))</f>
        <v>High</v>
      </c>
    </row>
    <row r="19" spans="1:22" x14ac:dyDescent="0.25">
      <c r="A19" s="1" t="s">
        <v>94</v>
      </c>
      <c r="B19" s="1" t="s">
        <v>95</v>
      </c>
      <c r="C19" s="2">
        <v>44701</v>
      </c>
      <c r="D19" s="1" t="s">
        <v>63</v>
      </c>
      <c r="E19" s="4">
        <v>6487648</v>
      </c>
      <c r="F19">
        <v>1</v>
      </c>
      <c r="G19" s="4">
        <v>64876500</v>
      </c>
      <c r="H19" s="4">
        <v>3648120</v>
      </c>
      <c r="I19" s="4">
        <v>61228400</v>
      </c>
      <c r="J19">
        <v>1</v>
      </c>
      <c r="K19">
        <v>0</v>
      </c>
      <c r="L19">
        <v>0</v>
      </c>
      <c r="M19">
        <v>2</v>
      </c>
      <c r="N19" s="2">
        <v>44507</v>
      </c>
      <c r="O19" s="1" t="s">
        <v>64</v>
      </c>
      <c r="P19" s="4">
        <v>64876500</v>
      </c>
      <c r="Q19" s="4">
        <v>5125230</v>
      </c>
      <c r="R19" s="1" t="s">
        <v>65</v>
      </c>
      <c r="S19" s="1" t="s">
        <v>76</v>
      </c>
      <c r="T19" s="4">
        <f>Sales_Datas[[#This Row],[after_discount]]-(Sales_Datas[[#This Row],[qty_ordered]]*Sales_Datas[[#This Row],[cogs]])</f>
        <v>56103170</v>
      </c>
      <c r="U19" s="3">
        <f>IFERROR(Sales_Datas[[#This Row],[Gross_Profit]]/Sales_Datas[[#This Row],[after_discount]],0)</f>
        <v>0.91629325607071233</v>
      </c>
      <c r="V19" s="1" t="str">
        <f>IF(Sales_Datas[[#This Row],[base_price]] &lt;= 632200, "Low", (IF(Sales_Datas[[#This Row],[base_price]] &gt;= 10092000, "High", "Medium")))</f>
        <v>High</v>
      </c>
    </row>
    <row r="20" spans="1:22" x14ac:dyDescent="0.25">
      <c r="A20" s="1" t="s">
        <v>96</v>
      </c>
      <c r="B20" s="1" t="s">
        <v>97</v>
      </c>
      <c r="C20" s="2">
        <v>44666</v>
      </c>
      <c r="D20" s="1" t="s">
        <v>98</v>
      </c>
      <c r="E20" s="4">
        <v>5626000</v>
      </c>
      <c r="F20">
        <v>1</v>
      </c>
      <c r="G20" s="4">
        <v>56260000</v>
      </c>
      <c r="H20" s="4">
        <v>3480000</v>
      </c>
      <c r="I20" s="4">
        <v>52780000</v>
      </c>
      <c r="J20">
        <v>1</v>
      </c>
      <c r="K20">
        <v>0</v>
      </c>
      <c r="L20">
        <v>0</v>
      </c>
      <c r="M20">
        <v>7</v>
      </c>
      <c r="N20" s="2">
        <v>44663</v>
      </c>
      <c r="O20" s="1" t="s">
        <v>99</v>
      </c>
      <c r="P20" s="4">
        <v>56260000</v>
      </c>
      <c r="Q20" s="4">
        <v>4219500</v>
      </c>
      <c r="R20" s="1" t="s">
        <v>65</v>
      </c>
      <c r="S20" s="1" t="s">
        <v>66</v>
      </c>
      <c r="T20" s="4">
        <f>Sales_Datas[[#This Row],[after_discount]]-(Sales_Datas[[#This Row],[qty_ordered]]*Sales_Datas[[#This Row],[cogs]])</f>
        <v>48560500</v>
      </c>
      <c r="U20" s="3">
        <f>IFERROR(Sales_Datas[[#This Row],[Gross_Profit]]/Sales_Datas[[#This Row],[after_discount]],0)</f>
        <v>0.92005494505494501</v>
      </c>
      <c r="V20" s="1" t="str">
        <f>IF(Sales_Datas[[#This Row],[base_price]] &lt;= 632200, "Low", (IF(Sales_Datas[[#This Row],[base_price]] &gt;= 10092000, "High", "Medium")))</f>
        <v>High</v>
      </c>
    </row>
    <row r="21" spans="1:22" x14ac:dyDescent="0.25">
      <c r="A21" s="1" t="s">
        <v>100</v>
      </c>
      <c r="B21" s="1" t="s">
        <v>101</v>
      </c>
      <c r="C21" s="2">
        <v>44667</v>
      </c>
      <c r="D21" s="1" t="s">
        <v>102</v>
      </c>
      <c r="E21" s="4">
        <v>5626000</v>
      </c>
      <c r="F21">
        <v>1</v>
      </c>
      <c r="G21" s="4">
        <v>56260000</v>
      </c>
      <c r="H21" s="4">
        <v>3480000</v>
      </c>
      <c r="I21" s="4">
        <v>52780000</v>
      </c>
      <c r="J21">
        <v>1</v>
      </c>
      <c r="K21">
        <v>1</v>
      </c>
      <c r="L21">
        <v>1</v>
      </c>
      <c r="M21">
        <v>7</v>
      </c>
      <c r="N21" s="2">
        <v>44656</v>
      </c>
      <c r="O21" s="1" t="s">
        <v>103</v>
      </c>
      <c r="P21" s="4">
        <v>56260000</v>
      </c>
      <c r="Q21" s="4">
        <v>4782100</v>
      </c>
      <c r="R21" s="1" t="s">
        <v>65</v>
      </c>
      <c r="S21" s="1" t="s">
        <v>66</v>
      </c>
      <c r="T21" s="4">
        <f>Sales_Datas[[#This Row],[after_discount]]-(Sales_Datas[[#This Row],[qty_ordered]]*Sales_Datas[[#This Row],[cogs]])</f>
        <v>47997900</v>
      </c>
      <c r="U21" s="3">
        <f>IFERROR(Sales_Datas[[#This Row],[Gross_Profit]]/Sales_Datas[[#This Row],[after_discount]],0)</f>
        <v>0.90939560439560441</v>
      </c>
      <c r="V21" s="1" t="str">
        <f>IF(Sales_Datas[[#This Row],[base_price]] &lt;= 632200, "Low", (IF(Sales_Datas[[#This Row],[base_price]] &gt;= 10092000, "High", "Medium")))</f>
        <v>High</v>
      </c>
    </row>
    <row r="22" spans="1:22" x14ac:dyDescent="0.25">
      <c r="A22" s="1" t="s">
        <v>104</v>
      </c>
      <c r="B22" s="1" t="s">
        <v>105</v>
      </c>
      <c r="C22" s="2">
        <v>44668</v>
      </c>
      <c r="D22" s="1" t="s">
        <v>102</v>
      </c>
      <c r="E22" s="4">
        <v>5626000</v>
      </c>
      <c r="F22">
        <v>1</v>
      </c>
      <c r="G22" s="4">
        <v>56260000</v>
      </c>
      <c r="H22" s="4">
        <v>3480000</v>
      </c>
      <c r="I22" s="4">
        <v>52780000</v>
      </c>
      <c r="J22">
        <v>1</v>
      </c>
      <c r="K22">
        <v>0</v>
      </c>
      <c r="L22">
        <v>0</v>
      </c>
      <c r="M22">
        <v>7</v>
      </c>
      <c r="N22" s="2">
        <v>44673</v>
      </c>
      <c r="O22" s="1" t="s">
        <v>103</v>
      </c>
      <c r="P22" s="4">
        <v>56260000</v>
      </c>
      <c r="Q22" s="4">
        <v>4782100</v>
      </c>
      <c r="R22" s="1" t="s">
        <v>65</v>
      </c>
      <c r="S22" s="1" t="s">
        <v>66</v>
      </c>
      <c r="T22" s="4">
        <f>Sales_Datas[[#This Row],[after_discount]]-(Sales_Datas[[#This Row],[qty_ordered]]*Sales_Datas[[#This Row],[cogs]])</f>
        <v>47997900</v>
      </c>
      <c r="U22" s="3">
        <f>IFERROR(Sales_Datas[[#This Row],[Gross_Profit]]/Sales_Datas[[#This Row],[after_discount]],0)</f>
        <v>0.90939560439560441</v>
      </c>
      <c r="V22" s="1" t="str">
        <f>IF(Sales_Datas[[#This Row],[base_price]] &lt;= 632200, "Low", (IF(Sales_Datas[[#This Row],[base_price]] &gt;= 10092000, "High", "Medium")))</f>
        <v>High</v>
      </c>
    </row>
    <row r="23" spans="1:22" x14ac:dyDescent="0.25">
      <c r="A23" s="1" t="s">
        <v>106</v>
      </c>
      <c r="B23" s="1" t="s">
        <v>107</v>
      </c>
      <c r="C23" s="2">
        <v>44899</v>
      </c>
      <c r="D23" s="1" t="s">
        <v>102</v>
      </c>
      <c r="E23" s="4">
        <v>5626000</v>
      </c>
      <c r="F23">
        <v>1</v>
      </c>
      <c r="G23" s="4">
        <v>56260000</v>
      </c>
      <c r="H23" s="4">
        <v>3480000</v>
      </c>
      <c r="I23" s="4">
        <v>52780000</v>
      </c>
      <c r="J23">
        <v>1</v>
      </c>
      <c r="K23">
        <v>0</v>
      </c>
      <c r="L23">
        <v>0</v>
      </c>
      <c r="M23">
        <v>7</v>
      </c>
      <c r="N23" s="2">
        <v>44642</v>
      </c>
      <c r="O23" s="1" t="s">
        <v>103</v>
      </c>
      <c r="P23" s="4">
        <v>56260000</v>
      </c>
      <c r="Q23" s="4">
        <v>4782100</v>
      </c>
      <c r="R23" s="1" t="s">
        <v>65</v>
      </c>
      <c r="S23" s="1" t="s">
        <v>66</v>
      </c>
      <c r="T23" s="4">
        <f>Sales_Datas[[#This Row],[after_discount]]-(Sales_Datas[[#This Row],[qty_ordered]]*Sales_Datas[[#This Row],[cogs]])</f>
        <v>47997900</v>
      </c>
      <c r="U23" s="3">
        <f>IFERROR(Sales_Datas[[#This Row],[Gross_Profit]]/Sales_Datas[[#This Row],[after_discount]],0)</f>
        <v>0.90939560439560441</v>
      </c>
      <c r="V23" s="1" t="str">
        <f>IF(Sales_Datas[[#This Row],[base_price]] &lt;= 632200, "Low", (IF(Sales_Datas[[#This Row],[base_price]] &gt;= 10092000, "High", "Medium")))</f>
        <v>High</v>
      </c>
    </row>
    <row r="24" spans="1:22" x14ac:dyDescent="0.25">
      <c r="A24" s="1" t="s">
        <v>108</v>
      </c>
      <c r="B24" s="1" t="s">
        <v>109</v>
      </c>
      <c r="C24" s="2">
        <v>44669</v>
      </c>
      <c r="D24" s="1" t="s">
        <v>110</v>
      </c>
      <c r="E24" s="4">
        <v>5046000</v>
      </c>
      <c r="F24">
        <v>1</v>
      </c>
      <c r="G24" s="4">
        <v>50460000</v>
      </c>
      <c r="H24" s="4">
        <v>3480000</v>
      </c>
      <c r="I24" s="4">
        <v>46980000</v>
      </c>
      <c r="J24">
        <v>1</v>
      </c>
      <c r="K24">
        <v>0</v>
      </c>
      <c r="L24">
        <v>0</v>
      </c>
      <c r="M24">
        <v>6</v>
      </c>
      <c r="N24" s="2">
        <v>44675</v>
      </c>
      <c r="O24" s="1" t="s">
        <v>111</v>
      </c>
      <c r="P24" s="4">
        <v>50460000</v>
      </c>
      <c r="Q24" s="4">
        <v>3734040</v>
      </c>
      <c r="R24" s="1" t="s">
        <v>65</v>
      </c>
      <c r="S24" s="1" t="s">
        <v>112</v>
      </c>
      <c r="T24" s="4">
        <f>Sales_Datas[[#This Row],[after_discount]]-(Sales_Datas[[#This Row],[qty_ordered]]*Sales_Datas[[#This Row],[cogs]])</f>
        <v>43245960</v>
      </c>
      <c r="U24" s="3">
        <f>IFERROR(Sales_Datas[[#This Row],[Gross_Profit]]/Sales_Datas[[#This Row],[after_discount]],0)</f>
        <v>0.92051851851851851</v>
      </c>
      <c r="V24" s="1" t="str">
        <f>IF(Sales_Datas[[#This Row],[base_price]] &lt;= 632200, "Low", (IF(Sales_Datas[[#This Row],[base_price]] &gt;= 10092000, "High", "Medium")))</f>
        <v>High</v>
      </c>
    </row>
    <row r="25" spans="1:22" x14ac:dyDescent="0.25">
      <c r="A25" s="1" t="s">
        <v>113</v>
      </c>
      <c r="B25" s="1" t="s">
        <v>114</v>
      </c>
      <c r="C25" s="2">
        <v>44523</v>
      </c>
      <c r="D25" s="1" t="s">
        <v>115</v>
      </c>
      <c r="E25" s="4">
        <v>2783942</v>
      </c>
      <c r="F25">
        <v>1</v>
      </c>
      <c r="G25" s="4">
        <v>27839400</v>
      </c>
      <c r="H25" s="4">
        <v>2783940</v>
      </c>
      <c r="I25" s="4">
        <v>25055500</v>
      </c>
      <c r="J25">
        <v>1</v>
      </c>
      <c r="K25">
        <v>0</v>
      </c>
      <c r="L25">
        <v>0</v>
      </c>
      <c r="M25">
        <v>4</v>
      </c>
      <c r="N25" s="2">
        <v>44511</v>
      </c>
      <c r="O25" s="1" t="s">
        <v>116</v>
      </c>
      <c r="P25" s="4">
        <v>27839400</v>
      </c>
      <c r="Q25" s="4">
        <v>2338500</v>
      </c>
      <c r="R25" s="1" t="s">
        <v>29</v>
      </c>
      <c r="S25" s="1" t="s">
        <v>34</v>
      </c>
      <c r="T25" s="4">
        <f>Sales_Datas[[#This Row],[after_discount]]-(Sales_Datas[[#This Row],[qty_ordered]]*Sales_Datas[[#This Row],[cogs]])</f>
        <v>22717000</v>
      </c>
      <c r="U25" s="3">
        <f>IFERROR(Sales_Datas[[#This Row],[Gross_Profit]]/Sales_Datas[[#This Row],[after_discount]],0)</f>
        <v>0.90666719881862268</v>
      </c>
      <c r="V25" s="1" t="str">
        <f>IF(Sales_Datas[[#This Row],[base_price]] &lt;= 632200, "Low", (IF(Sales_Datas[[#This Row],[base_price]] &gt;= 10092000, "High", "Medium")))</f>
        <v>High</v>
      </c>
    </row>
    <row r="26" spans="1:22" x14ac:dyDescent="0.25">
      <c r="A26" s="1" t="s">
        <v>117</v>
      </c>
      <c r="B26" s="1" t="s">
        <v>118</v>
      </c>
      <c r="C26" s="2">
        <v>44524</v>
      </c>
      <c r="D26" s="1" t="s">
        <v>115</v>
      </c>
      <c r="E26" s="4">
        <v>2783942</v>
      </c>
      <c r="F26">
        <v>1</v>
      </c>
      <c r="G26" s="4">
        <v>27839400</v>
      </c>
      <c r="H26" s="4">
        <v>2783940</v>
      </c>
      <c r="I26" s="4">
        <v>25055500</v>
      </c>
      <c r="J26">
        <v>1</v>
      </c>
      <c r="K26">
        <v>0</v>
      </c>
      <c r="L26">
        <v>0</v>
      </c>
      <c r="M26">
        <v>2</v>
      </c>
      <c r="N26" s="2">
        <v>44447</v>
      </c>
      <c r="O26" s="1" t="s">
        <v>116</v>
      </c>
      <c r="P26" s="4">
        <v>27839400</v>
      </c>
      <c r="Q26" s="4">
        <v>2338500</v>
      </c>
      <c r="R26" s="1" t="s">
        <v>29</v>
      </c>
      <c r="S26" s="1" t="s">
        <v>76</v>
      </c>
      <c r="T26" s="4">
        <f>Sales_Datas[[#This Row],[after_discount]]-(Sales_Datas[[#This Row],[qty_ordered]]*Sales_Datas[[#This Row],[cogs]])</f>
        <v>22717000</v>
      </c>
      <c r="U26" s="3">
        <f>IFERROR(Sales_Datas[[#This Row],[Gross_Profit]]/Sales_Datas[[#This Row],[after_discount]],0)</f>
        <v>0.90666719881862268</v>
      </c>
      <c r="V26" s="1" t="str">
        <f>IF(Sales_Datas[[#This Row],[base_price]] &lt;= 632200, "Low", (IF(Sales_Datas[[#This Row],[base_price]] &gt;= 10092000, "High", "Medium")))</f>
        <v>High</v>
      </c>
    </row>
    <row r="27" spans="1:22" x14ac:dyDescent="0.25">
      <c r="A27" s="1" t="s">
        <v>119</v>
      </c>
      <c r="B27" s="1" t="s">
        <v>120</v>
      </c>
      <c r="C27" s="2">
        <v>44666</v>
      </c>
      <c r="D27" s="1" t="s">
        <v>121</v>
      </c>
      <c r="E27" s="4">
        <v>841000</v>
      </c>
      <c r="F27">
        <v>2</v>
      </c>
      <c r="G27" s="4">
        <v>16820000</v>
      </c>
      <c r="H27" s="4">
        <v>2548870</v>
      </c>
      <c r="I27" s="4">
        <v>14271100</v>
      </c>
      <c r="J27">
        <v>1</v>
      </c>
      <c r="K27">
        <v>1</v>
      </c>
      <c r="L27">
        <v>0</v>
      </c>
      <c r="M27">
        <v>1</v>
      </c>
      <c r="N27" s="2">
        <v>44581</v>
      </c>
      <c r="O27" s="1" t="s">
        <v>122</v>
      </c>
      <c r="P27" s="4">
        <v>8410000</v>
      </c>
      <c r="Q27" s="4">
        <v>529830</v>
      </c>
      <c r="R27" s="1" t="s">
        <v>123</v>
      </c>
      <c r="S27" s="1" t="s">
        <v>50</v>
      </c>
      <c r="T27" s="4">
        <f>Sales_Datas[[#This Row],[after_discount]]-(Sales_Datas[[#This Row],[qty_ordered]]*Sales_Datas[[#This Row],[cogs]])</f>
        <v>13211440</v>
      </c>
      <c r="U27" s="3">
        <f>IFERROR(Sales_Datas[[#This Row],[Gross_Profit]]/Sales_Datas[[#This Row],[after_discount]],0)</f>
        <v>0.92574784004036126</v>
      </c>
      <c r="V27" s="1" t="str">
        <f>IF(Sales_Datas[[#This Row],[base_price]] &lt;= 632200, "Low", (IF(Sales_Datas[[#This Row],[base_price]] &gt;= 10092000, "High", "Medium")))</f>
        <v>Medium</v>
      </c>
    </row>
    <row r="28" spans="1:22" x14ac:dyDescent="0.25">
      <c r="A28" s="1" t="s">
        <v>124</v>
      </c>
      <c r="B28" s="1" t="s">
        <v>125</v>
      </c>
      <c r="C28" s="2">
        <v>44524</v>
      </c>
      <c r="D28" s="1" t="s">
        <v>126</v>
      </c>
      <c r="E28" s="4">
        <v>2505600</v>
      </c>
      <c r="F28">
        <v>1</v>
      </c>
      <c r="G28" s="4">
        <v>25056000</v>
      </c>
      <c r="H28" s="4">
        <v>2505600</v>
      </c>
      <c r="I28" s="4">
        <v>22550400</v>
      </c>
      <c r="J28">
        <v>1</v>
      </c>
      <c r="K28">
        <v>0</v>
      </c>
      <c r="L28">
        <v>0</v>
      </c>
      <c r="M28">
        <v>5</v>
      </c>
      <c r="N28" s="2">
        <v>44507</v>
      </c>
      <c r="O28" s="1" t="s">
        <v>127</v>
      </c>
      <c r="P28" s="4">
        <v>25056000</v>
      </c>
      <c r="Q28" s="4">
        <v>1578530</v>
      </c>
      <c r="R28" s="1" t="s">
        <v>128</v>
      </c>
      <c r="S28" s="1" t="s">
        <v>24</v>
      </c>
      <c r="T28" s="4">
        <f>Sales_Datas[[#This Row],[after_discount]]-(Sales_Datas[[#This Row],[qty_ordered]]*Sales_Datas[[#This Row],[cogs]])</f>
        <v>20971870</v>
      </c>
      <c r="U28" s="3">
        <f>IFERROR(Sales_Datas[[#This Row],[Gross_Profit]]/Sales_Datas[[#This Row],[after_discount]],0)</f>
        <v>0.92999991130977722</v>
      </c>
      <c r="V28" s="1" t="str">
        <f>IF(Sales_Datas[[#This Row],[base_price]] &lt;= 632200, "Low", (IF(Sales_Datas[[#This Row],[base_price]] &gt;= 10092000, "High", "Medium")))</f>
        <v>High</v>
      </c>
    </row>
    <row r="29" spans="1:22" x14ac:dyDescent="0.25">
      <c r="A29" s="1" t="s">
        <v>129</v>
      </c>
      <c r="B29" s="1" t="s">
        <v>130</v>
      </c>
      <c r="C29" s="2">
        <v>44703</v>
      </c>
      <c r="D29" s="1" t="s">
        <v>131</v>
      </c>
      <c r="E29" s="4">
        <v>1247522</v>
      </c>
      <c r="F29">
        <v>1</v>
      </c>
      <c r="G29" s="4">
        <v>12475200</v>
      </c>
      <c r="H29" s="4">
        <v>1783760</v>
      </c>
      <c r="I29" s="4">
        <v>10691500</v>
      </c>
      <c r="J29">
        <v>1</v>
      </c>
      <c r="K29">
        <v>0</v>
      </c>
      <c r="L29">
        <v>0</v>
      </c>
      <c r="M29">
        <v>4</v>
      </c>
      <c r="N29" s="2">
        <v>44505</v>
      </c>
      <c r="O29" s="1" t="s">
        <v>132</v>
      </c>
      <c r="P29" s="4">
        <v>12475200</v>
      </c>
      <c r="Q29" s="4">
        <v>998006</v>
      </c>
      <c r="R29" s="1" t="s">
        <v>133</v>
      </c>
      <c r="S29" s="1" t="s">
        <v>34</v>
      </c>
      <c r="T29" s="4">
        <f>Sales_Datas[[#This Row],[after_discount]]-(Sales_Datas[[#This Row],[qty_ordered]]*Sales_Datas[[#This Row],[cogs]])</f>
        <v>9693494</v>
      </c>
      <c r="U29" s="3">
        <f>IFERROR(Sales_Datas[[#This Row],[Gross_Profit]]/Sales_Datas[[#This Row],[after_discount]],0)</f>
        <v>0.90665425805546462</v>
      </c>
      <c r="V29" s="1" t="str">
        <f>IF(Sales_Datas[[#This Row],[base_price]] &lt;= 632200, "Low", (IF(Sales_Datas[[#This Row],[base_price]] &gt;= 10092000, "High", "Medium")))</f>
        <v>High</v>
      </c>
    </row>
    <row r="30" spans="1:22" x14ac:dyDescent="0.25">
      <c r="A30" s="1" t="s">
        <v>134</v>
      </c>
      <c r="B30" s="1" t="s">
        <v>135</v>
      </c>
      <c r="C30" s="2">
        <v>44703</v>
      </c>
      <c r="D30" s="1" t="s">
        <v>136</v>
      </c>
      <c r="E30" s="4">
        <v>5103942</v>
      </c>
      <c r="F30">
        <v>1</v>
      </c>
      <c r="G30" s="4">
        <v>51039400</v>
      </c>
      <c r="H30" s="4">
        <v>1740000</v>
      </c>
      <c r="I30" s="4">
        <v>49299400</v>
      </c>
      <c r="J30">
        <v>1</v>
      </c>
      <c r="K30">
        <v>0</v>
      </c>
      <c r="L30">
        <v>0</v>
      </c>
      <c r="M30">
        <v>4</v>
      </c>
      <c r="N30" s="2">
        <v>44699</v>
      </c>
      <c r="O30" s="1" t="s">
        <v>137</v>
      </c>
      <c r="P30" s="4">
        <v>51039400</v>
      </c>
      <c r="Q30" s="4">
        <v>3930020</v>
      </c>
      <c r="R30" s="1" t="s">
        <v>29</v>
      </c>
      <c r="S30" s="1" t="s">
        <v>34</v>
      </c>
      <c r="T30" s="4">
        <f>Sales_Datas[[#This Row],[after_discount]]-(Sales_Datas[[#This Row],[qty_ordered]]*Sales_Datas[[#This Row],[cogs]])</f>
        <v>45369380</v>
      </c>
      <c r="U30" s="3">
        <f>IFERROR(Sales_Datas[[#This Row],[Gross_Profit]]/Sales_Datas[[#This Row],[after_discount]],0)</f>
        <v>0.92028259978823268</v>
      </c>
      <c r="V30" s="1" t="str">
        <f>IF(Sales_Datas[[#This Row],[base_price]] &lt;= 632200, "Low", (IF(Sales_Datas[[#This Row],[base_price]] &gt;= 10092000, "High", "Medium")))</f>
        <v>High</v>
      </c>
    </row>
    <row r="31" spans="1:22" x14ac:dyDescent="0.25">
      <c r="A31" s="1" t="s">
        <v>138</v>
      </c>
      <c r="B31" s="1" t="s">
        <v>139</v>
      </c>
      <c r="C31" s="2">
        <v>44901</v>
      </c>
      <c r="D31" s="1" t="s">
        <v>140</v>
      </c>
      <c r="E31" s="4">
        <v>3440850</v>
      </c>
      <c r="F31">
        <v>1</v>
      </c>
      <c r="G31" s="4">
        <v>34408500</v>
      </c>
      <c r="H31" s="4">
        <v>1740000</v>
      </c>
      <c r="I31" s="4">
        <v>32668500</v>
      </c>
      <c r="J31">
        <v>1</v>
      </c>
      <c r="K31">
        <v>0</v>
      </c>
      <c r="L31">
        <v>0</v>
      </c>
      <c r="M31">
        <v>4</v>
      </c>
      <c r="N31" s="2">
        <v>44536</v>
      </c>
      <c r="O31" s="1" t="s">
        <v>141</v>
      </c>
      <c r="P31" s="4">
        <v>34408500</v>
      </c>
      <c r="Q31" s="4">
        <v>2718230</v>
      </c>
      <c r="R31" s="1" t="s">
        <v>39</v>
      </c>
      <c r="S31" s="1" t="s">
        <v>34</v>
      </c>
      <c r="T31" s="4">
        <f>Sales_Datas[[#This Row],[after_discount]]-(Sales_Datas[[#This Row],[qty_ordered]]*Sales_Datas[[#This Row],[cogs]])</f>
        <v>29950270</v>
      </c>
      <c r="U31" s="3">
        <f>IFERROR(Sales_Datas[[#This Row],[Gross_Profit]]/Sales_Datas[[#This Row],[after_discount]],0)</f>
        <v>0.91679354730091678</v>
      </c>
      <c r="V31" s="1" t="str">
        <f>IF(Sales_Datas[[#This Row],[base_price]] &lt;= 632200, "Low", (IF(Sales_Datas[[#This Row],[base_price]] &gt;= 10092000, "High", "Medium")))</f>
        <v>High</v>
      </c>
    </row>
    <row r="32" spans="1:22" x14ac:dyDescent="0.25">
      <c r="A32" s="1" t="s">
        <v>142</v>
      </c>
      <c r="B32" s="1" t="s">
        <v>143</v>
      </c>
      <c r="C32" s="2">
        <v>44702</v>
      </c>
      <c r="D32" s="1" t="s">
        <v>144</v>
      </c>
      <c r="E32" s="4">
        <v>2869840</v>
      </c>
      <c r="F32">
        <v>1</v>
      </c>
      <c r="G32" s="4">
        <v>28698400</v>
      </c>
      <c r="H32" s="4">
        <v>1740000</v>
      </c>
      <c r="I32" s="4">
        <v>26958400</v>
      </c>
      <c r="J32">
        <v>1</v>
      </c>
      <c r="K32">
        <v>0</v>
      </c>
      <c r="L32">
        <v>0</v>
      </c>
      <c r="M32">
        <v>4</v>
      </c>
      <c r="N32" s="2">
        <v>44690</v>
      </c>
      <c r="O32" s="1" t="s">
        <v>145</v>
      </c>
      <c r="P32" s="4">
        <v>28698400</v>
      </c>
      <c r="Q32" s="4">
        <v>1750560</v>
      </c>
      <c r="R32" s="1" t="s">
        <v>55</v>
      </c>
      <c r="S32" s="1" t="s">
        <v>34</v>
      </c>
      <c r="T32" s="4">
        <f>Sales_Datas[[#This Row],[after_discount]]-(Sales_Datas[[#This Row],[qty_ordered]]*Sales_Datas[[#This Row],[cogs]])</f>
        <v>25207840</v>
      </c>
      <c r="U32" s="3">
        <f>IFERROR(Sales_Datas[[#This Row],[Gross_Profit]]/Sales_Datas[[#This Row],[after_discount]],0)</f>
        <v>0.93506439551308684</v>
      </c>
      <c r="V32" s="1" t="str">
        <f>IF(Sales_Datas[[#This Row],[base_price]] &lt;= 632200, "Low", (IF(Sales_Datas[[#This Row],[base_price]] &gt;= 10092000, "High", "Medium")))</f>
        <v>High</v>
      </c>
    </row>
    <row r="33" spans="1:22" x14ac:dyDescent="0.25">
      <c r="A33" s="1" t="s">
        <v>146</v>
      </c>
      <c r="B33" s="1" t="s">
        <v>147</v>
      </c>
      <c r="C33" s="2">
        <v>44703</v>
      </c>
      <c r="D33" s="1" t="s">
        <v>144</v>
      </c>
      <c r="E33" s="4">
        <v>2869840</v>
      </c>
      <c r="F33">
        <v>1</v>
      </c>
      <c r="G33" s="4">
        <v>28698400</v>
      </c>
      <c r="H33" s="4">
        <v>1740000</v>
      </c>
      <c r="I33" s="4">
        <v>26958400</v>
      </c>
      <c r="J33">
        <v>1</v>
      </c>
      <c r="K33">
        <v>0</v>
      </c>
      <c r="L33">
        <v>0</v>
      </c>
      <c r="M33">
        <v>4</v>
      </c>
      <c r="N33" s="2">
        <v>44509</v>
      </c>
      <c r="O33" s="1" t="s">
        <v>145</v>
      </c>
      <c r="P33" s="4">
        <v>28698400</v>
      </c>
      <c r="Q33" s="4">
        <v>1750560</v>
      </c>
      <c r="R33" s="1" t="s">
        <v>55</v>
      </c>
      <c r="S33" s="1" t="s">
        <v>34</v>
      </c>
      <c r="T33" s="4">
        <f>Sales_Datas[[#This Row],[after_discount]]-(Sales_Datas[[#This Row],[qty_ordered]]*Sales_Datas[[#This Row],[cogs]])</f>
        <v>25207840</v>
      </c>
      <c r="U33" s="3">
        <f>IFERROR(Sales_Datas[[#This Row],[Gross_Profit]]/Sales_Datas[[#This Row],[after_discount]],0)</f>
        <v>0.93506439551308684</v>
      </c>
      <c r="V33" s="1" t="str">
        <f>IF(Sales_Datas[[#This Row],[base_price]] &lt;= 632200, "Low", (IF(Sales_Datas[[#This Row],[base_price]] &gt;= 10092000, "High", "Medium")))</f>
        <v>High</v>
      </c>
    </row>
    <row r="34" spans="1:22" x14ac:dyDescent="0.25">
      <c r="A34" s="1" t="s">
        <v>148</v>
      </c>
      <c r="B34" s="1" t="s">
        <v>149</v>
      </c>
      <c r="C34" s="2">
        <v>44700</v>
      </c>
      <c r="D34" s="1" t="s">
        <v>150</v>
      </c>
      <c r="E34" s="4">
        <v>2320000</v>
      </c>
      <c r="F34">
        <v>1</v>
      </c>
      <c r="G34" s="4">
        <v>23200000</v>
      </c>
      <c r="H34" s="4">
        <v>1740000</v>
      </c>
      <c r="I34" s="4">
        <v>21460000</v>
      </c>
      <c r="J34">
        <v>1</v>
      </c>
      <c r="K34">
        <v>0</v>
      </c>
      <c r="L34">
        <v>0</v>
      </c>
      <c r="M34">
        <v>4</v>
      </c>
      <c r="N34" s="2">
        <v>44698</v>
      </c>
      <c r="O34" s="1" t="s">
        <v>151</v>
      </c>
      <c r="P34" s="4">
        <v>13920000</v>
      </c>
      <c r="Q34" s="4">
        <v>1197120</v>
      </c>
      <c r="R34" s="1" t="s">
        <v>128</v>
      </c>
      <c r="S34" s="1" t="s">
        <v>34</v>
      </c>
      <c r="T34" s="4">
        <f>Sales_Datas[[#This Row],[after_discount]]-(Sales_Datas[[#This Row],[qty_ordered]]*Sales_Datas[[#This Row],[cogs]])</f>
        <v>20262880</v>
      </c>
      <c r="U34" s="3">
        <f>IFERROR(Sales_Datas[[#This Row],[Gross_Profit]]/Sales_Datas[[#This Row],[after_discount]],0)</f>
        <v>0.94421621621621621</v>
      </c>
      <c r="V34" s="1" t="str">
        <f>IF(Sales_Datas[[#This Row],[base_price]] &lt;= 632200, "Low", (IF(Sales_Datas[[#This Row],[base_price]] &gt;= 10092000, "High", "Medium")))</f>
        <v>High</v>
      </c>
    </row>
    <row r="35" spans="1:22" x14ac:dyDescent="0.25">
      <c r="A35" s="1" t="s">
        <v>152</v>
      </c>
      <c r="B35" s="1" t="s">
        <v>153</v>
      </c>
      <c r="C35" s="2">
        <v>44871</v>
      </c>
      <c r="D35" s="1" t="s">
        <v>154</v>
      </c>
      <c r="E35" s="4">
        <v>1195902</v>
      </c>
      <c r="F35">
        <v>1</v>
      </c>
      <c r="G35" s="4">
        <v>11959000</v>
      </c>
      <c r="H35" s="4">
        <v>1740000</v>
      </c>
      <c r="I35" s="4">
        <v>10219000</v>
      </c>
      <c r="J35">
        <v>1</v>
      </c>
      <c r="K35">
        <v>1</v>
      </c>
      <c r="L35">
        <v>1</v>
      </c>
      <c r="M35">
        <v>4</v>
      </c>
      <c r="N35" s="2">
        <v>44734</v>
      </c>
      <c r="O35" s="1" t="s">
        <v>155</v>
      </c>
      <c r="P35" s="4">
        <v>11959000</v>
      </c>
      <c r="Q35" s="4">
        <v>1076310</v>
      </c>
      <c r="R35" s="1" t="s">
        <v>29</v>
      </c>
      <c r="S35" s="1" t="s">
        <v>34</v>
      </c>
      <c r="T35" s="4">
        <f>Sales_Datas[[#This Row],[after_discount]]-(Sales_Datas[[#This Row],[qty_ordered]]*Sales_Datas[[#This Row],[cogs]])</f>
        <v>9142690</v>
      </c>
      <c r="U35" s="3">
        <f>IFERROR(Sales_Datas[[#This Row],[Gross_Profit]]/Sales_Datas[[#This Row],[after_discount]],0)</f>
        <v>0.89467560426656234</v>
      </c>
      <c r="V35" s="1" t="str">
        <f>IF(Sales_Datas[[#This Row],[base_price]] &lt;= 632200, "Low", (IF(Sales_Datas[[#This Row],[base_price]] &gt;= 10092000, "High", "Medium")))</f>
        <v>High</v>
      </c>
    </row>
    <row r="36" spans="1:22" x14ac:dyDescent="0.25">
      <c r="A36" s="1" t="s">
        <v>156</v>
      </c>
      <c r="B36" s="1" t="s">
        <v>157</v>
      </c>
      <c r="C36" s="2">
        <v>44871</v>
      </c>
      <c r="D36" s="1" t="s">
        <v>158</v>
      </c>
      <c r="E36" s="4">
        <v>918952</v>
      </c>
      <c r="F36">
        <v>1</v>
      </c>
      <c r="G36" s="4">
        <v>9189520</v>
      </c>
      <c r="H36" s="4">
        <v>1740000</v>
      </c>
      <c r="I36" s="4">
        <v>7449520</v>
      </c>
      <c r="J36">
        <v>1</v>
      </c>
      <c r="K36">
        <v>1</v>
      </c>
      <c r="L36">
        <v>1</v>
      </c>
      <c r="M36">
        <v>4</v>
      </c>
      <c r="N36" s="2">
        <v>44699</v>
      </c>
      <c r="O36" s="1" t="s">
        <v>159</v>
      </c>
      <c r="P36" s="4">
        <v>9189520</v>
      </c>
      <c r="Q36" s="4">
        <v>698378</v>
      </c>
      <c r="R36" s="1" t="s">
        <v>128</v>
      </c>
      <c r="S36" s="1" t="s">
        <v>34</v>
      </c>
      <c r="T36" s="4">
        <f>Sales_Datas[[#This Row],[after_discount]]-(Sales_Datas[[#This Row],[qty_ordered]]*Sales_Datas[[#This Row],[cogs]])</f>
        <v>6751142</v>
      </c>
      <c r="U36" s="3">
        <f>IFERROR(Sales_Datas[[#This Row],[Gross_Profit]]/Sales_Datas[[#This Row],[after_discount]],0)</f>
        <v>0.90625194643413265</v>
      </c>
      <c r="V36" s="1" t="str">
        <f>IF(Sales_Datas[[#This Row],[base_price]] &lt;= 632200, "Low", (IF(Sales_Datas[[#This Row],[base_price]] &gt;= 10092000, "High", "Medium")))</f>
        <v>Medium</v>
      </c>
    </row>
    <row r="37" spans="1:22" x14ac:dyDescent="0.25">
      <c r="A37" s="1" t="s">
        <v>160</v>
      </c>
      <c r="B37" s="1" t="s">
        <v>161</v>
      </c>
      <c r="C37" s="2">
        <v>44871</v>
      </c>
      <c r="D37" s="1" t="s">
        <v>162</v>
      </c>
      <c r="E37" s="4">
        <v>762062</v>
      </c>
      <c r="F37">
        <v>1</v>
      </c>
      <c r="G37" s="4">
        <v>7620620</v>
      </c>
      <c r="H37" s="4">
        <v>1740000</v>
      </c>
      <c r="I37" s="4">
        <v>5880620</v>
      </c>
      <c r="J37">
        <v>1</v>
      </c>
      <c r="K37">
        <v>1</v>
      </c>
      <c r="L37">
        <v>1</v>
      </c>
      <c r="M37">
        <v>7</v>
      </c>
      <c r="N37" s="2">
        <v>44719</v>
      </c>
      <c r="O37" s="1" t="s">
        <v>163</v>
      </c>
      <c r="P37" s="4">
        <v>7620620</v>
      </c>
      <c r="Q37" s="4">
        <v>609638</v>
      </c>
      <c r="R37" s="1" t="s">
        <v>55</v>
      </c>
      <c r="S37" s="1" t="s">
        <v>66</v>
      </c>
      <c r="T37" s="4">
        <f>Sales_Datas[[#This Row],[after_discount]]-(Sales_Datas[[#This Row],[qty_ordered]]*Sales_Datas[[#This Row],[cogs]])</f>
        <v>5270982</v>
      </c>
      <c r="U37" s="3">
        <f>IFERROR(Sales_Datas[[#This Row],[Gross_Profit]]/Sales_Datas[[#This Row],[after_discount]],0)</f>
        <v>0.89633099911233849</v>
      </c>
      <c r="V37" s="1" t="str">
        <f>IF(Sales_Datas[[#This Row],[base_price]] &lt;= 632200, "Low", (IF(Sales_Datas[[#This Row],[base_price]] &gt;= 10092000, "High", "Medium")))</f>
        <v>Medium</v>
      </c>
    </row>
    <row r="38" spans="1:22" x14ac:dyDescent="0.25">
      <c r="A38" s="1" t="s">
        <v>164</v>
      </c>
      <c r="B38" s="1" t="s">
        <v>165</v>
      </c>
      <c r="C38" s="2">
        <v>44840</v>
      </c>
      <c r="D38" s="1" t="s">
        <v>166</v>
      </c>
      <c r="E38" s="4">
        <v>695942</v>
      </c>
      <c r="F38">
        <v>1</v>
      </c>
      <c r="G38" s="4">
        <v>6959420</v>
      </c>
      <c r="H38" s="4">
        <v>1740000</v>
      </c>
      <c r="I38" s="4">
        <v>5219420</v>
      </c>
      <c r="J38">
        <v>1</v>
      </c>
      <c r="K38">
        <v>1</v>
      </c>
      <c r="L38">
        <v>1</v>
      </c>
      <c r="M38">
        <v>7</v>
      </c>
      <c r="N38" s="2">
        <v>44734</v>
      </c>
      <c r="O38" s="1" t="s">
        <v>167</v>
      </c>
      <c r="P38" s="4">
        <v>6893300</v>
      </c>
      <c r="Q38" s="4">
        <v>544562</v>
      </c>
      <c r="R38" s="1" t="s">
        <v>133</v>
      </c>
      <c r="S38" s="1" t="s">
        <v>66</v>
      </c>
      <c r="T38" s="4">
        <f>Sales_Datas[[#This Row],[after_discount]]-(Sales_Datas[[#This Row],[qty_ordered]]*Sales_Datas[[#This Row],[cogs]])</f>
        <v>4674858</v>
      </c>
      <c r="U38" s="3">
        <f>IFERROR(Sales_Datas[[#This Row],[Gross_Profit]]/Sales_Datas[[#This Row],[after_discount]],0)</f>
        <v>0.89566618513168128</v>
      </c>
      <c r="V38" s="1" t="str">
        <f>IF(Sales_Datas[[#This Row],[base_price]] &lt;= 632200, "Low", (IF(Sales_Datas[[#This Row],[base_price]] &gt;= 10092000, "High", "Medium")))</f>
        <v>Medium</v>
      </c>
    </row>
    <row r="39" spans="1:22" x14ac:dyDescent="0.25">
      <c r="A39" s="1" t="s">
        <v>168</v>
      </c>
      <c r="B39" s="1" t="s">
        <v>169</v>
      </c>
      <c r="C39" s="2">
        <v>44901</v>
      </c>
      <c r="D39" s="1" t="s">
        <v>170</v>
      </c>
      <c r="E39" s="4">
        <v>584930</v>
      </c>
      <c r="F39">
        <v>1</v>
      </c>
      <c r="G39" s="4">
        <v>5849300</v>
      </c>
      <c r="H39" s="4">
        <v>1740000</v>
      </c>
      <c r="I39" s="4">
        <v>4109300</v>
      </c>
      <c r="J39">
        <v>1</v>
      </c>
      <c r="K39">
        <v>0</v>
      </c>
      <c r="L39">
        <v>0</v>
      </c>
      <c r="M39">
        <v>7</v>
      </c>
      <c r="N39" s="2">
        <v>44729</v>
      </c>
      <c r="O39" s="1" t="s">
        <v>171</v>
      </c>
      <c r="P39" s="4">
        <v>5849300</v>
      </c>
      <c r="Q39" s="4">
        <v>491318</v>
      </c>
      <c r="R39" s="1" t="s">
        <v>133</v>
      </c>
      <c r="S39" s="1" t="s">
        <v>66</v>
      </c>
      <c r="T39" s="4">
        <f>Sales_Datas[[#This Row],[after_discount]]-(Sales_Datas[[#This Row],[qty_ordered]]*Sales_Datas[[#This Row],[cogs]])</f>
        <v>3617982</v>
      </c>
      <c r="U39" s="3">
        <f>IFERROR(Sales_Datas[[#This Row],[Gross_Profit]]/Sales_Datas[[#This Row],[after_discount]],0)</f>
        <v>0.88043754410726893</v>
      </c>
      <c r="V39" s="1" t="str">
        <f>IF(Sales_Datas[[#This Row],[base_price]] &lt;= 632200, "Low", (IF(Sales_Datas[[#This Row],[base_price]] &gt;= 10092000, "High", "Medium")))</f>
        <v>Medium</v>
      </c>
    </row>
    <row r="40" spans="1:22" x14ac:dyDescent="0.25">
      <c r="A40" s="1" t="s">
        <v>172</v>
      </c>
      <c r="B40" s="1" t="s">
        <v>173</v>
      </c>
      <c r="C40" s="2">
        <v>44771</v>
      </c>
      <c r="D40" s="1" t="s">
        <v>174</v>
      </c>
      <c r="E40" s="4">
        <v>377000</v>
      </c>
      <c r="F40">
        <v>1</v>
      </c>
      <c r="G40" s="4">
        <v>3770000</v>
      </c>
      <c r="H40" s="4">
        <v>1740000</v>
      </c>
      <c r="I40" s="4">
        <v>2030000</v>
      </c>
      <c r="J40">
        <v>1</v>
      </c>
      <c r="K40">
        <v>1</v>
      </c>
      <c r="L40">
        <v>1</v>
      </c>
      <c r="M40">
        <v>1</v>
      </c>
      <c r="N40" s="2">
        <v>44750</v>
      </c>
      <c r="O40" s="1" t="s">
        <v>175</v>
      </c>
      <c r="P40" s="4">
        <v>3770000</v>
      </c>
      <c r="Q40" s="4">
        <v>316680</v>
      </c>
      <c r="R40" s="1" t="s">
        <v>89</v>
      </c>
      <c r="S40" s="1" t="s">
        <v>50</v>
      </c>
      <c r="T40" s="4">
        <f>Sales_Datas[[#This Row],[after_discount]]-(Sales_Datas[[#This Row],[qty_ordered]]*Sales_Datas[[#This Row],[cogs]])</f>
        <v>1713320</v>
      </c>
      <c r="U40" s="3">
        <f>IFERROR(Sales_Datas[[#This Row],[Gross_Profit]]/Sales_Datas[[#This Row],[after_discount]],0)</f>
        <v>0.84399999999999997</v>
      </c>
      <c r="V40" s="1" t="str">
        <f>IF(Sales_Datas[[#This Row],[base_price]] &lt;= 632200, "Low", (IF(Sales_Datas[[#This Row],[base_price]] &gt;= 10092000, "High", "Medium")))</f>
        <v>Medium</v>
      </c>
    </row>
    <row r="41" spans="1:22" x14ac:dyDescent="0.25">
      <c r="A41" s="1" t="s">
        <v>176</v>
      </c>
      <c r="B41" s="1" t="s">
        <v>177</v>
      </c>
      <c r="C41" s="2">
        <v>44871</v>
      </c>
      <c r="D41" s="1" t="s">
        <v>178</v>
      </c>
      <c r="E41" s="4">
        <v>547230</v>
      </c>
      <c r="F41">
        <v>1</v>
      </c>
      <c r="G41" s="4">
        <v>5472300</v>
      </c>
      <c r="H41" s="4">
        <v>1641690</v>
      </c>
      <c r="I41" s="4">
        <v>3830610</v>
      </c>
      <c r="J41">
        <v>1</v>
      </c>
      <c r="K41">
        <v>1</v>
      </c>
      <c r="L41">
        <v>1</v>
      </c>
      <c r="M41">
        <v>7</v>
      </c>
      <c r="N41" s="2">
        <v>44725</v>
      </c>
      <c r="O41" s="1" t="s">
        <v>179</v>
      </c>
      <c r="P41" s="4">
        <v>5472300</v>
      </c>
      <c r="Q41" s="4">
        <v>388484</v>
      </c>
      <c r="R41" s="1" t="s">
        <v>75</v>
      </c>
      <c r="S41" s="1" t="s">
        <v>66</v>
      </c>
      <c r="T41" s="4">
        <f>Sales_Datas[[#This Row],[after_discount]]-(Sales_Datas[[#This Row],[qty_ordered]]*Sales_Datas[[#This Row],[cogs]])</f>
        <v>3442126</v>
      </c>
      <c r="U41" s="3">
        <f>IFERROR(Sales_Datas[[#This Row],[Gross_Profit]]/Sales_Datas[[#This Row],[after_discount]],0)</f>
        <v>0.89858429858429856</v>
      </c>
      <c r="V41" s="1" t="str">
        <f>IF(Sales_Datas[[#This Row],[base_price]] &lt;= 632200, "Low", (IF(Sales_Datas[[#This Row],[base_price]] &gt;= 10092000, "High", "Medium")))</f>
        <v>Medium</v>
      </c>
    </row>
    <row r="42" spans="1:22" x14ac:dyDescent="0.25">
      <c r="A42" s="1" t="s">
        <v>180</v>
      </c>
      <c r="B42" s="1" t="s">
        <v>181</v>
      </c>
      <c r="C42" s="2">
        <v>44702</v>
      </c>
      <c r="D42" s="1" t="s">
        <v>182</v>
      </c>
      <c r="E42" s="4">
        <v>463420</v>
      </c>
      <c r="F42">
        <v>2</v>
      </c>
      <c r="G42" s="4">
        <v>9268400</v>
      </c>
      <c r="H42" s="4">
        <v>1623420</v>
      </c>
      <c r="I42" s="4">
        <v>7644980</v>
      </c>
      <c r="J42">
        <v>1</v>
      </c>
      <c r="K42">
        <v>0</v>
      </c>
      <c r="L42">
        <v>0</v>
      </c>
      <c r="M42">
        <v>4</v>
      </c>
      <c r="N42" s="2">
        <v>44685</v>
      </c>
      <c r="O42" s="1" t="s">
        <v>183</v>
      </c>
      <c r="P42" s="4">
        <v>4634200</v>
      </c>
      <c r="Q42" s="4">
        <v>356816</v>
      </c>
      <c r="R42" s="1" t="s">
        <v>123</v>
      </c>
      <c r="S42" s="1" t="s">
        <v>34</v>
      </c>
      <c r="T42" s="4">
        <f>Sales_Datas[[#This Row],[after_discount]]-(Sales_Datas[[#This Row],[qty_ordered]]*Sales_Datas[[#This Row],[cogs]])</f>
        <v>6931348</v>
      </c>
      <c r="U42" s="3">
        <f>IFERROR(Sales_Datas[[#This Row],[Gross_Profit]]/Sales_Datas[[#This Row],[after_discount]],0)</f>
        <v>0.90665351642515746</v>
      </c>
      <c r="V42" s="1" t="str">
        <f>IF(Sales_Datas[[#This Row],[base_price]] &lt;= 632200, "Low", (IF(Sales_Datas[[#This Row],[base_price]] &gt;= 10092000, "High", "Medium")))</f>
        <v>Medium</v>
      </c>
    </row>
    <row r="43" spans="1:22" x14ac:dyDescent="0.25">
      <c r="A43" s="1" t="s">
        <v>184</v>
      </c>
      <c r="B43" s="1" t="s">
        <v>185</v>
      </c>
      <c r="C43" s="2">
        <v>44524</v>
      </c>
      <c r="D43" s="1" t="s">
        <v>186</v>
      </c>
      <c r="E43" s="4">
        <v>710500</v>
      </c>
      <c r="F43">
        <v>1</v>
      </c>
      <c r="G43" s="4">
        <v>7105000</v>
      </c>
      <c r="H43" s="4">
        <v>1563100</v>
      </c>
      <c r="I43" s="4">
        <v>5541900</v>
      </c>
      <c r="J43">
        <v>1</v>
      </c>
      <c r="K43">
        <v>0</v>
      </c>
      <c r="L43">
        <v>0</v>
      </c>
      <c r="M43">
        <v>4</v>
      </c>
      <c r="N43" s="2">
        <v>44527</v>
      </c>
      <c r="O43" s="1" t="s">
        <v>187</v>
      </c>
      <c r="P43" s="4">
        <v>7105000</v>
      </c>
      <c r="Q43" s="4">
        <v>525770</v>
      </c>
      <c r="R43" s="1" t="s">
        <v>123</v>
      </c>
      <c r="S43" s="1" t="s">
        <v>34</v>
      </c>
      <c r="T43" s="4">
        <f>Sales_Datas[[#This Row],[after_discount]]-(Sales_Datas[[#This Row],[qty_ordered]]*Sales_Datas[[#This Row],[cogs]])</f>
        <v>5016130</v>
      </c>
      <c r="U43" s="3">
        <f>IFERROR(Sales_Datas[[#This Row],[Gross_Profit]]/Sales_Datas[[#This Row],[after_discount]],0)</f>
        <v>0.90512820512820513</v>
      </c>
      <c r="V43" s="1" t="str">
        <f>IF(Sales_Datas[[#This Row],[base_price]] &lt;= 632200, "Low", (IF(Sales_Datas[[#This Row],[base_price]] &gt;= 10092000, "High", "Medium")))</f>
        <v>Medium</v>
      </c>
    </row>
    <row r="44" spans="1:22" x14ac:dyDescent="0.25">
      <c r="A44" s="1" t="s">
        <v>188</v>
      </c>
      <c r="B44" s="1" t="s">
        <v>91</v>
      </c>
      <c r="C44" s="2">
        <v>44521</v>
      </c>
      <c r="D44" s="1" t="s">
        <v>189</v>
      </c>
      <c r="E44" s="4">
        <v>62350</v>
      </c>
      <c r="F44">
        <v>10</v>
      </c>
      <c r="G44" s="4">
        <v>6235000</v>
      </c>
      <c r="H44" s="4">
        <v>1247000</v>
      </c>
      <c r="I44" s="4">
        <v>4988000</v>
      </c>
      <c r="J44">
        <v>1</v>
      </c>
      <c r="K44">
        <v>1</v>
      </c>
      <c r="L44">
        <v>1</v>
      </c>
      <c r="M44">
        <v>5</v>
      </c>
      <c r="N44" s="2">
        <v>44467</v>
      </c>
      <c r="O44" s="1" t="s">
        <v>190</v>
      </c>
      <c r="P44" s="4">
        <v>623500</v>
      </c>
      <c r="Q44" s="4">
        <v>47966</v>
      </c>
      <c r="R44" s="1" t="s">
        <v>191</v>
      </c>
      <c r="S44" s="1" t="s">
        <v>24</v>
      </c>
      <c r="T44" s="4">
        <f>Sales_Datas[[#This Row],[after_discount]]-(Sales_Datas[[#This Row],[qty_ordered]]*Sales_Datas[[#This Row],[cogs]])</f>
        <v>4508340</v>
      </c>
      <c r="U44" s="3">
        <f>IFERROR(Sales_Datas[[#This Row],[Gross_Profit]]/Sales_Datas[[#This Row],[after_discount]],0)</f>
        <v>0.90383720930232558</v>
      </c>
      <c r="V44" s="1" t="str">
        <f>IF(Sales_Datas[[#This Row],[base_price]] &lt;= 632200, "Low", (IF(Sales_Datas[[#This Row],[base_price]] &gt;= 10092000, "High", "Medium")))</f>
        <v>Low</v>
      </c>
    </row>
    <row r="45" spans="1:22" x14ac:dyDescent="0.25">
      <c r="A45" s="1" t="s">
        <v>192</v>
      </c>
      <c r="B45" s="1" t="s">
        <v>193</v>
      </c>
      <c r="C45" s="2">
        <v>44520</v>
      </c>
      <c r="D45" s="1" t="s">
        <v>194</v>
      </c>
      <c r="E45" s="4">
        <v>3944000</v>
      </c>
      <c r="F45">
        <v>1</v>
      </c>
      <c r="G45" s="4">
        <v>39440000</v>
      </c>
      <c r="H45" s="4">
        <v>1183200</v>
      </c>
      <c r="I45" s="4">
        <v>38256800</v>
      </c>
      <c r="J45">
        <v>1</v>
      </c>
      <c r="K45">
        <v>0</v>
      </c>
      <c r="L45">
        <v>0</v>
      </c>
      <c r="M45">
        <v>2</v>
      </c>
      <c r="N45" s="2">
        <v>44528</v>
      </c>
      <c r="O45" s="1" t="s">
        <v>195</v>
      </c>
      <c r="P45" s="4">
        <v>39440000</v>
      </c>
      <c r="Q45" s="4">
        <v>2839680</v>
      </c>
      <c r="R45" s="1" t="s">
        <v>128</v>
      </c>
      <c r="S45" s="1" t="s">
        <v>76</v>
      </c>
      <c r="T45" s="4">
        <f>Sales_Datas[[#This Row],[after_discount]]-(Sales_Datas[[#This Row],[qty_ordered]]*Sales_Datas[[#This Row],[cogs]])</f>
        <v>35417120</v>
      </c>
      <c r="U45" s="3">
        <f>IFERROR(Sales_Datas[[#This Row],[Gross_Profit]]/Sales_Datas[[#This Row],[after_discount]],0)</f>
        <v>0.9257731958762887</v>
      </c>
      <c r="V45" s="1" t="str">
        <f>IF(Sales_Datas[[#This Row],[base_price]] &lt;= 632200, "Low", (IF(Sales_Datas[[#This Row],[base_price]] &gt;= 10092000, "High", "Medium")))</f>
        <v>High</v>
      </c>
    </row>
    <row r="46" spans="1:22" x14ac:dyDescent="0.25">
      <c r="A46" s="1" t="s">
        <v>196</v>
      </c>
      <c r="B46" s="1" t="s">
        <v>197</v>
      </c>
      <c r="C46" s="2">
        <v>44703</v>
      </c>
      <c r="D46" s="1" t="s">
        <v>198</v>
      </c>
      <c r="E46" s="4">
        <v>4524000</v>
      </c>
      <c r="F46">
        <v>2</v>
      </c>
      <c r="G46" s="4">
        <v>90480000</v>
      </c>
      <c r="H46" s="4">
        <v>1160000</v>
      </c>
      <c r="I46" s="4">
        <v>89320000</v>
      </c>
      <c r="J46">
        <v>1</v>
      </c>
      <c r="K46">
        <v>0</v>
      </c>
      <c r="L46">
        <v>0</v>
      </c>
      <c r="M46">
        <v>4</v>
      </c>
      <c r="N46" s="2">
        <v>44694</v>
      </c>
      <c r="O46" s="1" t="s">
        <v>199</v>
      </c>
      <c r="P46" s="4">
        <v>69600000</v>
      </c>
      <c r="Q46" s="4">
        <v>4593600</v>
      </c>
      <c r="R46" s="1" t="s">
        <v>128</v>
      </c>
      <c r="S46" s="1" t="s">
        <v>34</v>
      </c>
      <c r="T46" s="4">
        <f>Sales_Datas[[#This Row],[after_discount]]-(Sales_Datas[[#This Row],[qty_ordered]]*Sales_Datas[[#This Row],[cogs]])</f>
        <v>80132800</v>
      </c>
      <c r="U46" s="3">
        <f>IFERROR(Sales_Datas[[#This Row],[Gross_Profit]]/Sales_Datas[[#This Row],[after_discount]],0)</f>
        <v>0.89714285714285713</v>
      </c>
      <c r="V46" s="1" t="str">
        <f>IF(Sales_Datas[[#This Row],[base_price]] &lt;= 632200, "Low", (IF(Sales_Datas[[#This Row],[base_price]] &gt;= 10092000, "High", "Medium")))</f>
        <v>High</v>
      </c>
    </row>
    <row r="47" spans="1:22" x14ac:dyDescent="0.25">
      <c r="A47" s="1" t="s">
        <v>200</v>
      </c>
      <c r="B47" s="1" t="s">
        <v>201</v>
      </c>
      <c r="C47" s="2">
        <v>44702</v>
      </c>
      <c r="D47" s="1" t="s">
        <v>202</v>
      </c>
      <c r="E47" s="4">
        <v>8119942</v>
      </c>
      <c r="F47">
        <v>1</v>
      </c>
      <c r="G47" s="4">
        <v>81199400</v>
      </c>
      <c r="H47" s="4">
        <v>1160000</v>
      </c>
      <c r="I47" s="4">
        <v>80039400</v>
      </c>
      <c r="J47">
        <v>1</v>
      </c>
      <c r="K47">
        <v>0</v>
      </c>
      <c r="L47">
        <v>0</v>
      </c>
      <c r="M47">
        <v>4</v>
      </c>
      <c r="N47" s="2">
        <v>44693</v>
      </c>
      <c r="O47" s="1" t="s">
        <v>203</v>
      </c>
      <c r="P47" s="4">
        <v>81199400</v>
      </c>
      <c r="Q47" s="4">
        <v>6089940</v>
      </c>
      <c r="R47" s="1" t="s">
        <v>29</v>
      </c>
      <c r="S47" s="1" t="s">
        <v>34</v>
      </c>
      <c r="T47" s="4">
        <f>Sales_Datas[[#This Row],[after_discount]]-(Sales_Datas[[#This Row],[qty_ordered]]*Sales_Datas[[#This Row],[cogs]])</f>
        <v>73949460</v>
      </c>
      <c r="U47" s="3">
        <f>IFERROR(Sales_Datas[[#This Row],[Gross_Profit]]/Sales_Datas[[#This Row],[after_discount]],0)</f>
        <v>0.92391322273780163</v>
      </c>
      <c r="V47" s="1" t="str">
        <f>IF(Sales_Datas[[#This Row],[base_price]] &lt;= 632200, "Low", (IF(Sales_Datas[[#This Row],[base_price]] &gt;= 10092000, "High", "Medium")))</f>
        <v>High</v>
      </c>
    </row>
    <row r="48" spans="1:22" x14ac:dyDescent="0.25">
      <c r="A48" s="1" t="s">
        <v>204</v>
      </c>
      <c r="B48" s="1" t="s">
        <v>205</v>
      </c>
      <c r="C48" s="2">
        <v>44664</v>
      </c>
      <c r="D48" s="1" t="s">
        <v>102</v>
      </c>
      <c r="E48" s="4">
        <v>5626000</v>
      </c>
      <c r="F48">
        <v>1</v>
      </c>
      <c r="G48" s="4">
        <v>56260000</v>
      </c>
      <c r="H48" s="4">
        <v>1160000</v>
      </c>
      <c r="I48" s="4">
        <v>55100000</v>
      </c>
      <c r="J48">
        <v>1</v>
      </c>
      <c r="K48">
        <v>0</v>
      </c>
      <c r="L48">
        <v>0</v>
      </c>
      <c r="M48">
        <v>7</v>
      </c>
      <c r="N48" s="2">
        <v>44672</v>
      </c>
      <c r="O48" s="1" t="s">
        <v>103</v>
      </c>
      <c r="P48" s="4">
        <v>56260000</v>
      </c>
      <c r="Q48" s="4">
        <v>4782100</v>
      </c>
      <c r="R48" s="1" t="s">
        <v>65</v>
      </c>
      <c r="S48" s="1" t="s">
        <v>66</v>
      </c>
      <c r="T48" s="4">
        <f>Sales_Datas[[#This Row],[after_discount]]-(Sales_Datas[[#This Row],[qty_ordered]]*Sales_Datas[[#This Row],[cogs]])</f>
        <v>50317900</v>
      </c>
      <c r="U48" s="3">
        <f>IFERROR(Sales_Datas[[#This Row],[Gross_Profit]]/Sales_Datas[[#This Row],[after_discount]],0)</f>
        <v>0.91321052631578947</v>
      </c>
      <c r="V48" s="1" t="str">
        <f>IF(Sales_Datas[[#This Row],[base_price]] &lt;= 632200, "Low", (IF(Sales_Datas[[#This Row],[base_price]] &gt;= 10092000, "High", "Medium")))</f>
        <v>High</v>
      </c>
    </row>
    <row r="49" spans="1:22" x14ac:dyDescent="0.25">
      <c r="A49" s="1" t="s">
        <v>206</v>
      </c>
      <c r="B49" s="1" t="s">
        <v>207</v>
      </c>
      <c r="C49" s="2">
        <v>44763</v>
      </c>
      <c r="D49" s="1" t="s">
        <v>208</v>
      </c>
      <c r="E49" s="4">
        <v>2669740</v>
      </c>
      <c r="F49">
        <v>2</v>
      </c>
      <c r="G49" s="4">
        <v>53394800</v>
      </c>
      <c r="H49" s="4">
        <v>1160000</v>
      </c>
      <c r="I49" s="4">
        <v>52234800</v>
      </c>
      <c r="J49">
        <v>1</v>
      </c>
      <c r="K49">
        <v>0</v>
      </c>
      <c r="L49">
        <v>0</v>
      </c>
      <c r="M49">
        <v>1</v>
      </c>
      <c r="N49" s="2">
        <v>44749</v>
      </c>
      <c r="O49" s="1" t="s">
        <v>209</v>
      </c>
      <c r="P49" s="4">
        <v>26697400</v>
      </c>
      <c r="Q49" s="4">
        <v>2109050</v>
      </c>
      <c r="R49" s="1" t="s">
        <v>29</v>
      </c>
      <c r="S49" s="1" t="s">
        <v>50</v>
      </c>
      <c r="T49" s="4">
        <f>Sales_Datas[[#This Row],[after_discount]]-(Sales_Datas[[#This Row],[qty_ordered]]*Sales_Datas[[#This Row],[cogs]])</f>
        <v>48016700</v>
      </c>
      <c r="U49" s="3">
        <f>IFERROR(Sales_Datas[[#This Row],[Gross_Profit]]/Sales_Datas[[#This Row],[after_discount]],0)</f>
        <v>0.919247321708899</v>
      </c>
      <c r="V49" s="1" t="str">
        <f>IF(Sales_Datas[[#This Row],[base_price]] &lt;= 632200, "Low", (IF(Sales_Datas[[#This Row],[base_price]] &gt;= 10092000, "High", "Medium")))</f>
        <v>High</v>
      </c>
    </row>
    <row r="50" spans="1:22" x14ac:dyDescent="0.25">
      <c r="A50" s="1" t="s">
        <v>210</v>
      </c>
      <c r="B50" s="1" t="s">
        <v>211</v>
      </c>
      <c r="C50" s="2">
        <v>44569</v>
      </c>
      <c r="D50" s="1" t="s">
        <v>212</v>
      </c>
      <c r="E50" s="4">
        <v>2212410</v>
      </c>
      <c r="F50">
        <v>2</v>
      </c>
      <c r="G50" s="4">
        <v>44248200</v>
      </c>
      <c r="H50" s="4">
        <v>1160000</v>
      </c>
      <c r="I50" s="4">
        <v>43088200</v>
      </c>
      <c r="J50">
        <v>1</v>
      </c>
      <c r="K50">
        <v>0</v>
      </c>
      <c r="L50">
        <v>0</v>
      </c>
      <c r="M50">
        <v>1</v>
      </c>
      <c r="N50" s="2">
        <v>44794</v>
      </c>
      <c r="O50" s="1" t="s">
        <v>213</v>
      </c>
      <c r="P50" s="4">
        <v>22124100</v>
      </c>
      <c r="Q50" s="4">
        <v>1880530</v>
      </c>
      <c r="R50" s="1" t="s">
        <v>29</v>
      </c>
      <c r="S50" s="1" t="s">
        <v>50</v>
      </c>
      <c r="T50" s="4">
        <f>Sales_Datas[[#This Row],[after_discount]]-(Sales_Datas[[#This Row],[qty_ordered]]*Sales_Datas[[#This Row],[cogs]])</f>
        <v>39327140</v>
      </c>
      <c r="U50" s="3">
        <f>IFERROR(Sales_Datas[[#This Row],[Gross_Profit]]/Sales_Datas[[#This Row],[after_discount]],0)</f>
        <v>0.91271252918432422</v>
      </c>
      <c r="V50" s="1" t="str">
        <f>IF(Sales_Datas[[#This Row],[base_price]] &lt;= 632200, "Low", (IF(Sales_Datas[[#This Row],[base_price]] &gt;= 10092000, "High", "Medium")))</f>
        <v>High</v>
      </c>
    </row>
    <row r="51" spans="1:22" x14ac:dyDescent="0.25">
      <c r="A51" s="1" t="s">
        <v>214</v>
      </c>
      <c r="B51" s="1" t="s">
        <v>215</v>
      </c>
      <c r="C51" s="2">
        <v>44730</v>
      </c>
      <c r="D51" s="1" t="s">
        <v>216</v>
      </c>
      <c r="E51" s="4">
        <v>3799000</v>
      </c>
      <c r="F51">
        <v>1</v>
      </c>
      <c r="G51" s="4">
        <v>37990000</v>
      </c>
      <c r="H51" s="4">
        <v>1160000</v>
      </c>
      <c r="I51" s="4">
        <v>36830000</v>
      </c>
      <c r="J51">
        <v>1</v>
      </c>
      <c r="K51">
        <v>0</v>
      </c>
      <c r="L51">
        <v>0</v>
      </c>
      <c r="M51">
        <v>4</v>
      </c>
      <c r="N51" s="2">
        <v>44714</v>
      </c>
      <c r="O51" s="1" t="s">
        <v>217</v>
      </c>
      <c r="P51" s="4">
        <v>37990000</v>
      </c>
      <c r="Q51" s="4">
        <v>2849250</v>
      </c>
      <c r="R51" s="1" t="s">
        <v>39</v>
      </c>
      <c r="S51" s="1" t="s">
        <v>34</v>
      </c>
      <c r="T51" s="4">
        <f>Sales_Datas[[#This Row],[after_discount]]-(Sales_Datas[[#This Row],[qty_ordered]]*Sales_Datas[[#This Row],[cogs]])</f>
        <v>33980750</v>
      </c>
      <c r="U51" s="3">
        <f>IFERROR(Sales_Datas[[#This Row],[Gross_Profit]]/Sales_Datas[[#This Row],[after_discount]],0)</f>
        <v>0.92263779527559053</v>
      </c>
      <c r="V51" s="1" t="str">
        <f>IF(Sales_Datas[[#This Row],[base_price]] &lt;= 632200, "Low", (IF(Sales_Datas[[#This Row],[base_price]] &gt;= 10092000, "High", "Medium")))</f>
        <v>High</v>
      </c>
    </row>
    <row r="52" spans="1:22" x14ac:dyDescent="0.25">
      <c r="A52" s="1" t="s">
        <v>218</v>
      </c>
      <c r="B52" s="1" t="s">
        <v>86</v>
      </c>
      <c r="C52" s="2">
        <v>44701</v>
      </c>
      <c r="D52" s="1" t="s">
        <v>87</v>
      </c>
      <c r="E52" s="4">
        <v>3335000</v>
      </c>
      <c r="F52">
        <v>1</v>
      </c>
      <c r="G52" s="4">
        <v>33350000</v>
      </c>
      <c r="H52" s="4">
        <v>1160000</v>
      </c>
      <c r="I52" s="4">
        <v>32190000</v>
      </c>
      <c r="J52">
        <v>1</v>
      </c>
      <c r="K52">
        <v>0</v>
      </c>
      <c r="L52">
        <v>0</v>
      </c>
      <c r="M52">
        <v>4</v>
      </c>
      <c r="N52" s="2">
        <v>44664</v>
      </c>
      <c r="O52" s="1" t="s">
        <v>88</v>
      </c>
      <c r="P52" s="4">
        <v>33350000</v>
      </c>
      <c r="Q52" s="4">
        <v>2901450</v>
      </c>
      <c r="R52" s="1" t="s">
        <v>89</v>
      </c>
      <c r="S52" s="1" t="s">
        <v>34</v>
      </c>
      <c r="T52" s="4">
        <f>Sales_Datas[[#This Row],[after_discount]]-(Sales_Datas[[#This Row],[qty_ordered]]*Sales_Datas[[#This Row],[cogs]])</f>
        <v>29288550</v>
      </c>
      <c r="U52" s="3">
        <f>IFERROR(Sales_Datas[[#This Row],[Gross_Profit]]/Sales_Datas[[#This Row],[after_discount]],0)</f>
        <v>0.90986486486486484</v>
      </c>
      <c r="V52" s="1" t="str">
        <f>IF(Sales_Datas[[#This Row],[base_price]] &lt;= 632200, "Low", (IF(Sales_Datas[[#This Row],[base_price]] &gt;= 10092000, "High", "Medium")))</f>
        <v>High</v>
      </c>
    </row>
    <row r="53" spans="1:22" x14ac:dyDescent="0.25">
      <c r="A53" s="1" t="s">
        <v>219</v>
      </c>
      <c r="B53" s="1" t="s">
        <v>220</v>
      </c>
      <c r="C53" s="2">
        <v>44719</v>
      </c>
      <c r="D53" s="1" t="s">
        <v>221</v>
      </c>
      <c r="E53" s="4">
        <v>2588250</v>
      </c>
      <c r="F53">
        <v>1</v>
      </c>
      <c r="G53" s="4">
        <v>25882500</v>
      </c>
      <c r="H53" s="4">
        <v>1160000</v>
      </c>
      <c r="I53" s="4">
        <v>24722500</v>
      </c>
      <c r="J53">
        <v>1</v>
      </c>
      <c r="K53">
        <v>0</v>
      </c>
      <c r="L53">
        <v>0</v>
      </c>
      <c r="M53">
        <v>7</v>
      </c>
      <c r="N53" s="2">
        <v>44409</v>
      </c>
      <c r="O53" s="1" t="s">
        <v>222</v>
      </c>
      <c r="P53" s="4">
        <v>25882500</v>
      </c>
      <c r="Q53" s="4">
        <v>1734080</v>
      </c>
      <c r="R53" s="1" t="s">
        <v>39</v>
      </c>
      <c r="S53" s="1" t="s">
        <v>66</v>
      </c>
      <c r="T53" s="4">
        <f>Sales_Datas[[#This Row],[after_discount]]-(Sales_Datas[[#This Row],[qty_ordered]]*Sales_Datas[[#This Row],[cogs]])</f>
        <v>22988420</v>
      </c>
      <c r="U53" s="3">
        <f>IFERROR(Sales_Datas[[#This Row],[Gross_Profit]]/Sales_Datas[[#This Row],[after_discount]],0)</f>
        <v>0.92985822631206394</v>
      </c>
      <c r="V53" s="1" t="str">
        <f>IF(Sales_Datas[[#This Row],[base_price]] &lt;= 632200, "Low", (IF(Sales_Datas[[#This Row],[base_price]] &gt;= 10092000, "High", "Medium")))</f>
        <v>High</v>
      </c>
    </row>
    <row r="54" spans="1:22" x14ac:dyDescent="0.25">
      <c r="A54" s="1" t="s">
        <v>223</v>
      </c>
      <c r="B54" s="1" t="s">
        <v>224</v>
      </c>
      <c r="C54" s="2">
        <v>44770</v>
      </c>
      <c r="D54" s="1" t="s">
        <v>225</v>
      </c>
      <c r="E54" s="4">
        <v>2215542</v>
      </c>
      <c r="F54">
        <v>1</v>
      </c>
      <c r="G54" s="4">
        <v>22155400</v>
      </c>
      <c r="H54" s="4">
        <v>1160000</v>
      </c>
      <c r="I54" s="4">
        <v>20995400</v>
      </c>
      <c r="J54">
        <v>1</v>
      </c>
      <c r="K54">
        <v>1</v>
      </c>
      <c r="L54">
        <v>0</v>
      </c>
      <c r="M54">
        <v>1</v>
      </c>
      <c r="N54" s="2">
        <v>44748</v>
      </c>
      <c r="O54" s="1" t="s">
        <v>226</v>
      </c>
      <c r="P54" s="4">
        <v>22155400</v>
      </c>
      <c r="Q54" s="4">
        <v>1351460</v>
      </c>
      <c r="R54" s="1" t="s">
        <v>39</v>
      </c>
      <c r="S54" s="1" t="s">
        <v>50</v>
      </c>
      <c r="T54" s="4">
        <f>Sales_Datas[[#This Row],[after_discount]]-(Sales_Datas[[#This Row],[qty_ordered]]*Sales_Datas[[#This Row],[cogs]])</f>
        <v>19643940</v>
      </c>
      <c r="U54" s="3">
        <f>IFERROR(Sales_Datas[[#This Row],[Gross_Profit]]/Sales_Datas[[#This Row],[after_discount]],0)</f>
        <v>0.93563066195452338</v>
      </c>
      <c r="V54" s="1" t="str">
        <f>IF(Sales_Datas[[#This Row],[base_price]] &lt;= 632200, "Low", (IF(Sales_Datas[[#This Row],[base_price]] &gt;= 10092000, "High", "Medium")))</f>
        <v>High</v>
      </c>
    </row>
    <row r="55" spans="1:22" x14ac:dyDescent="0.25">
      <c r="A55" s="1" t="s">
        <v>227</v>
      </c>
      <c r="B55" s="1" t="s">
        <v>228</v>
      </c>
      <c r="C55" s="2">
        <v>44628</v>
      </c>
      <c r="D55" s="1" t="s">
        <v>212</v>
      </c>
      <c r="E55" s="4">
        <v>2212410</v>
      </c>
      <c r="F55">
        <v>1</v>
      </c>
      <c r="G55" s="4">
        <v>22124100</v>
      </c>
      <c r="H55" s="4">
        <v>1160000</v>
      </c>
      <c r="I55" s="4">
        <v>20964100</v>
      </c>
      <c r="J55">
        <v>1</v>
      </c>
      <c r="K55">
        <v>1</v>
      </c>
      <c r="L55">
        <v>0</v>
      </c>
      <c r="M55">
        <v>1</v>
      </c>
      <c r="N55" s="2">
        <v>44694</v>
      </c>
      <c r="O55" s="1" t="s">
        <v>213</v>
      </c>
      <c r="P55" s="4">
        <v>22124100</v>
      </c>
      <c r="Q55" s="4">
        <v>1880530</v>
      </c>
      <c r="R55" s="1" t="s">
        <v>29</v>
      </c>
      <c r="S55" s="1" t="s">
        <v>50</v>
      </c>
      <c r="T55" s="4">
        <f>Sales_Datas[[#This Row],[after_discount]]-(Sales_Datas[[#This Row],[qty_ordered]]*Sales_Datas[[#This Row],[cogs]])</f>
        <v>19083570</v>
      </c>
      <c r="U55" s="3">
        <f>IFERROR(Sales_Datas[[#This Row],[Gross_Profit]]/Sales_Datas[[#This Row],[after_discount]],0)</f>
        <v>0.91029760399921766</v>
      </c>
      <c r="V55" s="1" t="str">
        <f>IF(Sales_Datas[[#This Row],[base_price]] &lt;= 632200, "Low", (IF(Sales_Datas[[#This Row],[base_price]] &gt;= 10092000, "High", "Medium")))</f>
        <v>High</v>
      </c>
    </row>
    <row r="56" spans="1:22" x14ac:dyDescent="0.25">
      <c r="A56" s="1" t="s">
        <v>229</v>
      </c>
      <c r="B56" s="1" t="s">
        <v>230</v>
      </c>
      <c r="C56" s="2">
        <v>44728</v>
      </c>
      <c r="D56" s="1" t="s">
        <v>212</v>
      </c>
      <c r="E56" s="4">
        <v>2212410</v>
      </c>
      <c r="F56">
        <v>1</v>
      </c>
      <c r="G56" s="4">
        <v>22124100</v>
      </c>
      <c r="H56" s="4">
        <v>1160000</v>
      </c>
      <c r="I56" s="4">
        <v>20964100</v>
      </c>
      <c r="J56">
        <v>1</v>
      </c>
      <c r="K56">
        <v>0</v>
      </c>
      <c r="L56">
        <v>0</v>
      </c>
      <c r="M56">
        <v>4</v>
      </c>
      <c r="N56" s="2">
        <v>44722</v>
      </c>
      <c r="O56" s="1" t="s">
        <v>213</v>
      </c>
      <c r="P56" s="4">
        <v>22124100</v>
      </c>
      <c r="Q56" s="4">
        <v>1880530</v>
      </c>
      <c r="R56" s="1" t="s">
        <v>29</v>
      </c>
      <c r="S56" s="1" t="s">
        <v>34</v>
      </c>
      <c r="T56" s="4">
        <f>Sales_Datas[[#This Row],[after_discount]]-(Sales_Datas[[#This Row],[qty_ordered]]*Sales_Datas[[#This Row],[cogs]])</f>
        <v>19083570</v>
      </c>
      <c r="U56" s="3">
        <f>IFERROR(Sales_Datas[[#This Row],[Gross_Profit]]/Sales_Datas[[#This Row],[after_discount]],0)</f>
        <v>0.91029760399921766</v>
      </c>
      <c r="V56" s="1" t="str">
        <f>IF(Sales_Datas[[#This Row],[base_price]] &lt;= 632200, "Low", (IF(Sales_Datas[[#This Row],[base_price]] &gt;= 10092000, "High", "Medium")))</f>
        <v>High</v>
      </c>
    </row>
    <row r="57" spans="1:22" x14ac:dyDescent="0.25">
      <c r="A57" s="1" t="s">
        <v>231</v>
      </c>
      <c r="B57" s="1" t="s">
        <v>232</v>
      </c>
      <c r="C57" s="2">
        <v>44767</v>
      </c>
      <c r="D57" s="1" t="s">
        <v>212</v>
      </c>
      <c r="E57" s="4">
        <v>2212410</v>
      </c>
      <c r="F57">
        <v>1</v>
      </c>
      <c r="G57" s="4">
        <v>22124100</v>
      </c>
      <c r="H57" s="4">
        <v>1160000</v>
      </c>
      <c r="I57" s="4">
        <v>20964100</v>
      </c>
      <c r="J57">
        <v>1</v>
      </c>
      <c r="K57">
        <v>0</v>
      </c>
      <c r="L57">
        <v>0</v>
      </c>
      <c r="M57">
        <v>1</v>
      </c>
      <c r="N57" s="2">
        <v>44770</v>
      </c>
      <c r="O57" s="1" t="s">
        <v>213</v>
      </c>
      <c r="P57" s="4">
        <v>22124100</v>
      </c>
      <c r="Q57" s="4">
        <v>1880530</v>
      </c>
      <c r="R57" s="1" t="s">
        <v>29</v>
      </c>
      <c r="S57" s="1" t="s">
        <v>50</v>
      </c>
      <c r="T57" s="4">
        <f>Sales_Datas[[#This Row],[after_discount]]-(Sales_Datas[[#This Row],[qty_ordered]]*Sales_Datas[[#This Row],[cogs]])</f>
        <v>19083570</v>
      </c>
      <c r="U57" s="3">
        <f>IFERROR(Sales_Datas[[#This Row],[Gross_Profit]]/Sales_Datas[[#This Row],[after_discount]],0)</f>
        <v>0.91029760399921766</v>
      </c>
      <c r="V57" s="1" t="str">
        <f>IF(Sales_Datas[[#This Row],[base_price]] &lt;= 632200, "Low", (IF(Sales_Datas[[#This Row],[base_price]] &gt;= 10092000, "High", "Medium")))</f>
        <v>High</v>
      </c>
    </row>
    <row r="58" spans="1:22" x14ac:dyDescent="0.25">
      <c r="A58" s="1" t="s">
        <v>233</v>
      </c>
      <c r="B58" s="1" t="s">
        <v>234</v>
      </c>
      <c r="C58" s="2">
        <v>44771</v>
      </c>
      <c r="D58" s="1" t="s">
        <v>235</v>
      </c>
      <c r="E58" s="4">
        <v>2131500</v>
      </c>
      <c r="F58">
        <v>1</v>
      </c>
      <c r="G58" s="4">
        <v>21315000</v>
      </c>
      <c r="H58" s="4">
        <v>1160000</v>
      </c>
      <c r="I58" s="4">
        <v>20155000</v>
      </c>
      <c r="J58">
        <v>1</v>
      </c>
      <c r="K58">
        <v>0</v>
      </c>
      <c r="L58">
        <v>0</v>
      </c>
      <c r="M58">
        <v>1</v>
      </c>
      <c r="N58" s="2">
        <v>44622</v>
      </c>
      <c r="O58" s="1" t="s">
        <v>236</v>
      </c>
      <c r="P58" s="4">
        <v>21315000</v>
      </c>
      <c r="Q58" s="4">
        <v>1364160</v>
      </c>
      <c r="R58" s="1" t="s">
        <v>39</v>
      </c>
      <c r="S58" s="1" t="s">
        <v>50</v>
      </c>
      <c r="T58" s="4">
        <f>Sales_Datas[[#This Row],[after_discount]]-(Sales_Datas[[#This Row],[qty_ordered]]*Sales_Datas[[#This Row],[cogs]])</f>
        <v>18790840</v>
      </c>
      <c r="U58" s="3">
        <f>IFERROR(Sales_Datas[[#This Row],[Gross_Profit]]/Sales_Datas[[#This Row],[after_discount]],0)</f>
        <v>0.9323165467625899</v>
      </c>
      <c r="V58" s="1" t="str">
        <f>IF(Sales_Datas[[#This Row],[base_price]] &lt;= 632200, "Low", (IF(Sales_Datas[[#This Row],[base_price]] &gt;= 10092000, "High", "Medium")))</f>
        <v>High</v>
      </c>
    </row>
    <row r="59" spans="1:22" x14ac:dyDescent="0.25">
      <c r="A59" s="1" t="s">
        <v>237</v>
      </c>
      <c r="B59" s="1" t="s">
        <v>238</v>
      </c>
      <c r="C59" s="2">
        <v>44764</v>
      </c>
      <c r="D59" s="1" t="s">
        <v>239</v>
      </c>
      <c r="E59" s="4">
        <v>2040150</v>
      </c>
      <c r="F59">
        <v>1</v>
      </c>
      <c r="G59" s="4">
        <v>20401500</v>
      </c>
      <c r="H59" s="4">
        <v>1160000</v>
      </c>
      <c r="I59" s="4">
        <v>19241500</v>
      </c>
      <c r="J59">
        <v>1</v>
      </c>
      <c r="K59">
        <v>1</v>
      </c>
      <c r="L59">
        <v>0</v>
      </c>
      <c r="M59">
        <v>1</v>
      </c>
      <c r="N59" s="2">
        <v>44693</v>
      </c>
      <c r="O59" s="1" t="s">
        <v>240</v>
      </c>
      <c r="P59" s="4">
        <v>20401500</v>
      </c>
      <c r="Q59" s="4">
        <v>1428080</v>
      </c>
      <c r="R59" s="1" t="s">
        <v>29</v>
      </c>
      <c r="S59" s="1" t="s">
        <v>50</v>
      </c>
      <c r="T59" s="4">
        <f>Sales_Datas[[#This Row],[after_discount]]-(Sales_Datas[[#This Row],[qty_ordered]]*Sales_Datas[[#This Row],[cogs]])</f>
        <v>17813420</v>
      </c>
      <c r="U59" s="3">
        <f>IFERROR(Sales_Datas[[#This Row],[Gross_Profit]]/Sales_Datas[[#This Row],[after_discount]],0)</f>
        <v>0.92578125406023437</v>
      </c>
      <c r="V59" s="1" t="str">
        <f>IF(Sales_Datas[[#This Row],[base_price]] &lt;= 632200, "Low", (IF(Sales_Datas[[#This Row],[base_price]] &gt;= 10092000, "High", "Medium")))</f>
        <v>High</v>
      </c>
    </row>
    <row r="60" spans="1:22" x14ac:dyDescent="0.25">
      <c r="A60" s="1" t="s">
        <v>241</v>
      </c>
      <c r="B60" s="1" t="s">
        <v>242</v>
      </c>
      <c r="C60" s="2">
        <v>44772</v>
      </c>
      <c r="D60" s="1" t="s">
        <v>243</v>
      </c>
      <c r="E60" s="4">
        <v>1950540</v>
      </c>
      <c r="F60">
        <v>1</v>
      </c>
      <c r="G60" s="4">
        <v>19505400</v>
      </c>
      <c r="H60" s="4">
        <v>1160000</v>
      </c>
      <c r="I60" s="4">
        <v>18345400</v>
      </c>
      <c r="J60">
        <v>1</v>
      </c>
      <c r="K60">
        <v>0</v>
      </c>
      <c r="L60">
        <v>0</v>
      </c>
      <c r="M60">
        <v>4</v>
      </c>
      <c r="N60" s="2">
        <v>44760</v>
      </c>
      <c r="O60" s="1" t="s">
        <v>244</v>
      </c>
      <c r="P60" s="4">
        <v>19505400</v>
      </c>
      <c r="Q60" s="4">
        <v>1579920</v>
      </c>
      <c r="R60" s="1" t="s">
        <v>39</v>
      </c>
      <c r="S60" s="1" t="s">
        <v>34</v>
      </c>
      <c r="T60" s="4">
        <f>Sales_Datas[[#This Row],[after_discount]]-(Sales_Datas[[#This Row],[qty_ordered]]*Sales_Datas[[#This Row],[cogs]])</f>
        <v>16765480</v>
      </c>
      <c r="U60" s="3">
        <f>IFERROR(Sales_Datas[[#This Row],[Gross_Profit]]/Sales_Datas[[#This Row],[after_discount]],0)</f>
        <v>0.91387922858046156</v>
      </c>
      <c r="V60" s="1" t="str">
        <f>IF(Sales_Datas[[#This Row],[base_price]] &lt;= 632200, "Low", (IF(Sales_Datas[[#This Row],[base_price]] &gt;= 10092000, "High", "Medium")))</f>
        <v>High</v>
      </c>
    </row>
    <row r="61" spans="1:22" x14ac:dyDescent="0.25">
      <c r="A61" s="1" t="s">
        <v>245</v>
      </c>
      <c r="B61" s="1" t="s">
        <v>246</v>
      </c>
      <c r="C61" s="2">
        <v>44755</v>
      </c>
      <c r="D61" s="1" t="s">
        <v>247</v>
      </c>
      <c r="E61" s="4">
        <v>1911680</v>
      </c>
      <c r="F61">
        <v>1</v>
      </c>
      <c r="G61" s="4">
        <v>19116800</v>
      </c>
      <c r="H61" s="4">
        <v>1160000</v>
      </c>
      <c r="I61" s="4">
        <v>17956800</v>
      </c>
      <c r="J61">
        <v>1</v>
      </c>
      <c r="K61">
        <v>1</v>
      </c>
      <c r="L61">
        <v>1</v>
      </c>
      <c r="M61">
        <v>7</v>
      </c>
      <c r="N61" s="2">
        <v>44685</v>
      </c>
      <c r="O61" s="1" t="s">
        <v>248</v>
      </c>
      <c r="P61" s="4">
        <v>19116800</v>
      </c>
      <c r="Q61" s="4">
        <v>1624930</v>
      </c>
      <c r="R61" s="1" t="s">
        <v>29</v>
      </c>
      <c r="S61" s="1" t="s">
        <v>66</v>
      </c>
      <c r="T61" s="4">
        <f>Sales_Datas[[#This Row],[after_discount]]-(Sales_Datas[[#This Row],[qty_ordered]]*Sales_Datas[[#This Row],[cogs]])</f>
        <v>16331870</v>
      </c>
      <c r="U61" s="3">
        <f>IFERROR(Sales_Datas[[#This Row],[Gross_Profit]]/Sales_Datas[[#This Row],[after_discount]],0)</f>
        <v>0.90950893254922927</v>
      </c>
      <c r="V61" s="1" t="str">
        <f>IF(Sales_Datas[[#This Row],[base_price]] &lt;= 632200, "Low", (IF(Sales_Datas[[#This Row],[base_price]] &gt;= 10092000, "High", "Medium")))</f>
        <v>High</v>
      </c>
    </row>
    <row r="62" spans="1:22" x14ac:dyDescent="0.25">
      <c r="A62" s="1" t="s">
        <v>249</v>
      </c>
      <c r="B62" s="1" t="s">
        <v>250</v>
      </c>
      <c r="C62" s="2">
        <v>44628</v>
      </c>
      <c r="D62" s="1" t="s">
        <v>251</v>
      </c>
      <c r="E62" s="4">
        <v>1705142</v>
      </c>
      <c r="F62">
        <v>1</v>
      </c>
      <c r="G62" s="4">
        <v>17051400</v>
      </c>
      <c r="H62" s="4">
        <v>1160000</v>
      </c>
      <c r="I62" s="4">
        <v>15891400</v>
      </c>
      <c r="J62">
        <v>1</v>
      </c>
      <c r="K62">
        <v>1</v>
      </c>
      <c r="L62">
        <v>1</v>
      </c>
      <c r="M62">
        <v>4</v>
      </c>
      <c r="N62" s="2">
        <v>44776</v>
      </c>
      <c r="O62" s="1" t="s">
        <v>252</v>
      </c>
      <c r="P62" s="4">
        <v>17051400</v>
      </c>
      <c r="Q62" s="4">
        <v>1108320</v>
      </c>
      <c r="R62" s="1" t="s">
        <v>39</v>
      </c>
      <c r="S62" s="1" t="s">
        <v>34</v>
      </c>
      <c r="T62" s="4">
        <f>Sales_Datas[[#This Row],[after_discount]]-(Sales_Datas[[#This Row],[qty_ordered]]*Sales_Datas[[#This Row],[cogs]])</f>
        <v>14783080</v>
      </c>
      <c r="U62" s="3">
        <f>IFERROR(Sales_Datas[[#This Row],[Gross_Profit]]/Sales_Datas[[#This Row],[after_discount]],0)</f>
        <v>0.9302566167864379</v>
      </c>
      <c r="V62" s="1" t="str">
        <f>IF(Sales_Datas[[#This Row],[base_price]] &lt;= 632200, "Low", (IF(Sales_Datas[[#This Row],[base_price]] &gt;= 10092000, "High", "Medium")))</f>
        <v>High</v>
      </c>
    </row>
    <row r="63" spans="1:22" x14ac:dyDescent="0.25">
      <c r="A63" s="1" t="s">
        <v>253</v>
      </c>
      <c r="B63" s="1" t="s">
        <v>254</v>
      </c>
      <c r="C63" s="2">
        <v>44768</v>
      </c>
      <c r="D63" s="1" t="s">
        <v>255</v>
      </c>
      <c r="E63" s="4">
        <v>1668370</v>
      </c>
      <c r="F63">
        <v>1</v>
      </c>
      <c r="G63" s="4">
        <v>16683700</v>
      </c>
      <c r="H63" s="4">
        <v>1160000</v>
      </c>
      <c r="I63" s="4">
        <v>15523700</v>
      </c>
      <c r="J63">
        <v>1</v>
      </c>
      <c r="K63">
        <v>1</v>
      </c>
      <c r="L63">
        <v>0</v>
      </c>
      <c r="M63">
        <v>1</v>
      </c>
      <c r="N63" s="2">
        <v>44757</v>
      </c>
      <c r="O63" s="1" t="s">
        <v>256</v>
      </c>
      <c r="P63" s="4">
        <v>16683700</v>
      </c>
      <c r="Q63" s="4">
        <v>1234590</v>
      </c>
      <c r="R63" s="1" t="s">
        <v>29</v>
      </c>
      <c r="S63" s="1" t="s">
        <v>50</v>
      </c>
      <c r="T63" s="4">
        <f>Sales_Datas[[#This Row],[after_discount]]-(Sales_Datas[[#This Row],[qty_ordered]]*Sales_Datas[[#This Row],[cogs]])</f>
        <v>14289110</v>
      </c>
      <c r="U63" s="3">
        <f>IFERROR(Sales_Datas[[#This Row],[Gross_Profit]]/Sales_Datas[[#This Row],[after_discount]],0)</f>
        <v>0.92047063522227301</v>
      </c>
      <c r="V63" s="1" t="str">
        <f>IF(Sales_Datas[[#This Row],[base_price]] &lt;= 632200, "Low", (IF(Sales_Datas[[#This Row],[base_price]] &gt;= 10092000, "High", "Medium")))</f>
        <v>High</v>
      </c>
    </row>
    <row r="64" spans="1:22" x14ac:dyDescent="0.25">
      <c r="A64" s="1" t="s">
        <v>257</v>
      </c>
      <c r="B64" s="1" t="s">
        <v>258</v>
      </c>
      <c r="C64" s="2">
        <v>44769</v>
      </c>
      <c r="D64" s="1" t="s">
        <v>255</v>
      </c>
      <c r="E64" s="4">
        <v>1668370</v>
      </c>
      <c r="F64">
        <v>1</v>
      </c>
      <c r="G64" s="4">
        <v>16683700</v>
      </c>
      <c r="H64" s="4">
        <v>1160000</v>
      </c>
      <c r="I64" s="4">
        <v>15523700</v>
      </c>
      <c r="J64">
        <v>1</v>
      </c>
      <c r="K64">
        <v>0</v>
      </c>
      <c r="L64">
        <v>0</v>
      </c>
      <c r="M64">
        <v>4</v>
      </c>
      <c r="N64" s="2">
        <v>44698</v>
      </c>
      <c r="O64" s="1" t="s">
        <v>256</v>
      </c>
      <c r="P64" s="4">
        <v>16683700</v>
      </c>
      <c r="Q64" s="4">
        <v>1234590</v>
      </c>
      <c r="R64" s="1" t="s">
        <v>29</v>
      </c>
      <c r="S64" s="1" t="s">
        <v>34</v>
      </c>
      <c r="T64" s="4">
        <f>Sales_Datas[[#This Row],[after_discount]]-(Sales_Datas[[#This Row],[qty_ordered]]*Sales_Datas[[#This Row],[cogs]])</f>
        <v>14289110</v>
      </c>
      <c r="U64" s="3">
        <f>IFERROR(Sales_Datas[[#This Row],[Gross_Profit]]/Sales_Datas[[#This Row],[after_discount]],0)</f>
        <v>0.92047063522227301</v>
      </c>
      <c r="V64" s="1" t="str">
        <f>IF(Sales_Datas[[#This Row],[base_price]] &lt;= 632200, "Low", (IF(Sales_Datas[[#This Row],[base_price]] &gt;= 10092000, "High", "Medium")))</f>
        <v>High</v>
      </c>
    </row>
    <row r="65" spans="1:22" x14ac:dyDescent="0.25">
      <c r="A65" s="1" t="s">
        <v>259</v>
      </c>
      <c r="B65" s="1" t="s">
        <v>260</v>
      </c>
      <c r="C65" s="2">
        <v>44770</v>
      </c>
      <c r="D65" s="1" t="s">
        <v>255</v>
      </c>
      <c r="E65" s="4">
        <v>1668370</v>
      </c>
      <c r="F65">
        <v>1</v>
      </c>
      <c r="G65" s="4">
        <v>16683700</v>
      </c>
      <c r="H65" s="4">
        <v>1160000</v>
      </c>
      <c r="I65" s="4">
        <v>15523700</v>
      </c>
      <c r="J65">
        <v>1</v>
      </c>
      <c r="K65">
        <v>0</v>
      </c>
      <c r="L65">
        <v>0</v>
      </c>
      <c r="M65">
        <v>7</v>
      </c>
      <c r="N65" s="2">
        <v>44760</v>
      </c>
      <c r="O65" s="1" t="s">
        <v>256</v>
      </c>
      <c r="P65" s="4">
        <v>16683700</v>
      </c>
      <c r="Q65" s="4">
        <v>1234590</v>
      </c>
      <c r="R65" s="1" t="s">
        <v>29</v>
      </c>
      <c r="S65" s="1" t="s">
        <v>66</v>
      </c>
      <c r="T65" s="4">
        <f>Sales_Datas[[#This Row],[after_discount]]-(Sales_Datas[[#This Row],[qty_ordered]]*Sales_Datas[[#This Row],[cogs]])</f>
        <v>14289110</v>
      </c>
      <c r="U65" s="3">
        <f>IFERROR(Sales_Datas[[#This Row],[Gross_Profit]]/Sales_Datas[[#This Row],[after_discount]],0)</f>
        <v>0.92047063522227301</v>
      </c>
      <c r="V65" s="1" t="str">
        <f>IF(Sales_Datas[[#This Row],[base_price]] &lt;= 632200, "Low", (IF(Sales_Datas[[#This Row],[base_price]] &gt;= 10092000, "High", "Medium")))</f>
        <v>High</v>
      </c>
    </row>
    <row r="66" spans="1:22" x14ac:dyDescent="0.25">
      <c r="A66" s="1" t="s">
        <v>261</v>
      </c>
      <c r="B66" s="1" t="s">
        <v>262</v>
      </c>
      <c r="C66" s="2">
        <v>44771</v>
      </c>
      <c r="D66" s="1" t="s">
        <v>255</v>
      </c>
      <c r="E66" s="4">
        <v>1668370</v>
      </c>
      <c r="F66">
        <v>1</v>
      </c>
      <c r="G66" s="4">
        <v>16683700</v>
      </c>
      <c r="H66" s="4">
        <v>1160000</v>
      </c>
      <c r="I66" s="4">
        <v>15523700</v>
      </c>
      <c r="J66">
        <v>1</v>
      </c>
      <c r="K66">
        <v>1</v>
      </c>
      <c r="L66">
        <v>1</v>
      </c>
      <c r="M66">
        <v>1</v>
      </c>
      <c r="N66" s="2">
        <v>44390</v>
      </c>
      <c r="O66" s="1" t="s">
        <v>256</v>
      </c>
      <c r="P66" s="4">
        <v>16683700</v>
      </c>
      <c r="Q66" s="4">
        <v>1234590</v>
      </c>
      <c r="R66" s="1" t="s">
        <v>29</v>
      </c>
      <c r="S66" s="1" t="s">
        <v>50</v>
      </c>
      <c r="T66" s="4">
        <f>Sales_Datas[[#This Row],[after_discount]]-(Sales_Datas[[#This Row],[qty_ordered]]*Sales_Datas[[#This Row],[cogs]])</f>
        <v>14289110</v>
      </c>
      <c r="U66" s="3">
        <f>IFERROR(Sales_Datas[[#This Row],[Gross_Profit]]/Sales_Datas[[#This Row],[after_discount]],0)</f>
        <v>0.92047063522227301</v>
      </c>
      <c r="V66" s="1" t="str">
        <f>IF(Sales_Datas[[#This Row],[base_price]] &lt;= 632200, "Low", (IF(Sales_Datas[[#This Row],[base_price]] &gt;= 10092000, "High", "Medium")))</f>
        <v>High</v>
      </c>
    </row>
    <row r="67" spans="1:22" x14ac:dyDescent="0.25">
      <c r="A67" s="1" t="s">
        <v>263</v>
      </c>
      <c r="B67" s="1" t="s">
        <v>264</v>
      </c>
      <c r="C67" s="2">
        <v>44772</v>
      </c>
      <c r="D67" s="1" t="s">
        <v>255</v>
      </c>
      <c r="E67" s="4">
        <v>1668370</v>
      </c>
      <c r="F67">
        <v>1</v>
      </c>
      <c r="G67" s="4">
        <v>16683700</v>
      </c>
      <c r="H67" s="4">
        <v>1160000</v>
      </c>
      <c r="I67" s="4">
        <v>15523700</v>
      </c>
      <c r="J67">
        <v>1</v>
      </c>
      <c r="K67">
        <v>0</v>
      </c>
      <c r="L67">
        <v>0</v>
      </c>
      <c r="M67">
        <v>1</v>
      </c>
      <c r="N67" s="2">
        <v>44762</v>
      </c>
      <c r="O67" s="1" t="s">
        <v>256</v>
      </c>
      <c r="P67" s="4">
        <v>16683700</v>
      </c>
      <c r="Q67" s="4">
        <v>1234590</v>
      </c>
      <c r="R67" s="1" t="s">
        <v>29</v>
      </c>
      <c r="S67" s="1" t="s">
        <v>50</v>
      </c>
      <c r="T67" s="4">
        <f>Sales_Datas[[#This Row],[after_discount]]-(Sales_Datas[[#This Row],[qty_ordered]]*Sales_Datas[[#This Row],[cogs]])</f>
        <v>14289110</v>
      </c>
      <c r="U67" s="3">
        <f>IFERROR(Sales_Datas[[#This Row],[Gross_Profit]]/Sales_Datas[[#This Row],[after_discount]],0)</f>
        <v>0.92047063522227301</v>
      </c>
      <c r="V67" s="1" t="str">
        <f>IF(Sales_Datas[[#This Row],[base_price]] &lt;= 632200, "Low", (IF(Sales_Datas[[#This Row],[base_price]] &gt;= 10092000, "High", "Medium")))</f>
        <v>High</v>
      </c>
    </row>
    <row r="68" spans="1:22" x14ac:dyDescent="0.25">
      <c r="A68" s="1" t="s">
        <v>265</v>
      </c>
      <c r="B68" s="1" t="s">
        <v>266</v>
      </c>
      <c r="C68" s="2">
        <v>44522</v>
      </c>
      <c r="D68" s="1" t="s">
        <v>267</v>
      </c>
      <c r="E68" s="4">
        <v>290000</v>
      </c>
      <c r="F68">
        <v>4</v>
      </c>
      <c r="G68" s="4">
        <v>11600000</v>
      </c>
      <c r="H68" s="4">
        <v>1160000</v>
      </c>
      <c r="I68" s="4">
        <v>10440000</v>
      </c>
      <c r="J68">
        <v>1</v>
      </c>
      <c r="K68">
        <v>1</v>
      </c>
      <c r="L68">
        <v>1</v>
      </c>
      <c r="M68">
        <v>5</v>
      </c>
      <c r="N68" s="2">
        <v>44504</v>
      </c>
      <c r="O68" s="1" t="s">
        <v>268</v>
      </c>
      <c r="P68" s="4">
        <v>2900000</v>
      </c>
      <c r="Q68" s="4">
        <v>217500</v>
      </c>
      <c r="R68" s="1" t="s">
        <v>123</v>
      </c>
      <c r="S68" s="1" t="s">
        <v>24</v>
      </c>
      <c r="T68" s="4">
        <f>Sales_Datas[[#This Row],[after_discount]]-(Sales_Datas[[#This Row],[qty_ordered]]*Sales_Datas[[#This Row],[cogs]])</f>
        <v>9570000</v>
      </c>
      <c r="U68" s="3">
        <f>IFERROR(Sales_Datas[[#This Row],[Gross_Profit]]/Sales_Datas[[#This Row],[after_discount]],0)</f>
        <v>0.91666666666666663</v>
      </c>
      <c r="V68" s="1" t="str">
        <f>IF(Sales_Datas[[#This Row],[base_price]] &lt;= 632200, "Low", (IF(Sales_Datas[[#This Row],[base_price]] &gt;= 10092000, "High", "Medium")))</f>
        <v>Medium</v>
      </c>
    </row>
    <row r="69" spans="1:22" x14ac:dyDescent="0.25">
      <c r="A69" s="1" t="s">
        <v>269</v>
      </c>
      <c r="B69" s="1" t="s">
        <v>270</v>
      </c>
      <c r="C69" s="2">
        <v>44568</v>
      </c>
      <c r="D69" s="1" t="s">
        <v>271</v>
      </c>
      <c r="E69" s="4">
        <v>1154142</v>
      </c>
      <c r="F69">
        <v>1</v>
      </c>
      <c r="G69" s="4">
        <v>11541400</v>
      </c>
      <c r="H69" s="4">
        <v>1160000</v>
      </c>
      <c r="I69" s="4">
        <v>10381400</v>
      </c>
      <c r="J69">
        <v>1</v>
      </c>
      <c r="K69">
        <v>1</v>
      </c>
      <c r="L69">
        <v>1</v>
      </c>
      <c r="M69">
        <v>1</v>
      </c>
      <c r="N69" s="2">
        <v>44512</v>
      </c>
      <c r="O69" s="1" t="s">
        <v>272</v>
      </c>
      <c r="P69" s="4">
        <v>11541400</v>
      </c>
      <c r="Q69" s="4">
        <v>888676</v>
      </c>
      <c r="R69" s="1" t="s">
        <v>29</v>
      </c>
      <c r="S69" s="1" t="s">
        <v>50</v>
      </c>
      <c r="T69" s="4">
        <f>Sales_Datas[[#This Row],[after_discount]]-(Sales_Datas[[#This Row],[qty_ordered]]*Sales_Datas[[#This Row],[cogs]])</f>
        <v>9492724</v>
      </c>
      <c r="U69" s="3">
        <f>IFERROR(Sales_Datas[[#This Row],[Gross_Profit]]/Sales_Datas[[#This Row],[after_discount]],0)</f>
        <v>0.91439728745641247</v>
      </c>
      <c r="V69" s="1" t="str">
        <f>IF(Sales_Datas[[#This Row],[base_price]] &lt;= 632200, "Low", (IF(Sales_Datas[[#This Row],[base_price]] &gt;= 10092000, "High", "Medium")))</f>
        <v>High</v>
      </c>
    </row>
    <row r="70" spans="1:22" x14ac:dyDescent="0.25">
      <c r="A70" s="1" t="s">
        <v>273</v>
      </c>
      <c r="B70" s="1" t="s">
        <v>274</v>
      </c>
      <c r="C70" s="2">
        <v>44741</v>
      </c>
      <c r="D70" s="1" t="s">
        <v>275</v>
      </c>
      <c r="E70" s="4">
        <v>1044000</v>
      </c>
      <c r="F70">
        <v>1</v>
      </c>
      <c r="G70" s="4">
        <v>10440000</v>
      </c>
      <c r="H70" s="4">
        <v>1160000</v>
      </c>
      <c r="I70" s="4">
        <v>9280000</v>
      </c>
      <c r="J70">
        <v>1</v>
      </c>
      <c r="K70">
        <v>0</v>
      </c>
      <c r="L70">
        <v>0</v>
      </c>
      <c r="M70">
        <v>7</v>
      </c>
      <c r="N70" s="2">
        <v>44719</v>
      </c>
      <c r="O70" s="1" t="s">
        <v>276</v>
      </c>
      <c r="P70" s="4">
        <v>10440000</v>
      </c>
      <c r="Q70" s="4">
        <v>699480</v>
      </c>
      <c r="R70" s="1" t="s">
        <v>55</v>
      </c>
      <c r="S70" s="1" t="s">
        <v>66</v>
      </c>
      <c r="T70" s="4">
        <f>Sales_Datas[[#This Row],[after_discount]]-(Sales_Datas[[#This Row],[qty_ordered]]*Sales_Datas[[#This Row],[cogs]])</f>
        <v>8580520</v>
      </c>
      <c r="U70" s="3">
        <f>IFERROR(Sales_Datas[[#This Row],[Gross_Profit]]/Sales_Datas[[#This Row],[after_discount]],0)</f>
        <v>0.92462500000000003</v>
      </c>
      <c r="V70" s="1" t="str">
        <f>IF(Sales_Datas[[#This Row],[base_price]] &lt;= 632200, "Low", (IF(Sales_Datas[[#This Row],[base_price]] &gt;= 10092000, "High", "Medium")))</f>
        <v>High</v>
      </c>
    </row>
    <row r="71" spans="1:22" x14ac:dyDescent="0.25">
      <c r="A71" s="1" t="s">
        <v>277</v>
      </c>
      <c r="B71" s="1" t="s">
        <v>278</v>
      </c>
      <c r="C71" s="2">
        <v>44641</v>
      </c>
      <c r="D71" s="1" t="s">
        <v>279</v>
      </c>
      <c r="E71" s="4">
        <v>1044000</v>
      </c>
      <c r="F71">
        <v>1</v>
      </c>
      <c r="G71" s="4">
        <v>10440000</v>
      </c>
      <c r="H71" s="4">
        <v>1160000</v>
      </c>
      <c r="I71" s="4">
        <v>9280000</v>
      </c>
      <c r="J71">
        <v>1</v>
      </c>
      <c r="K71">
        <v>0</v>
      </c>
      <c r="L71">
        <v>0</v>
      </c>
      <c r="M71">
        <v>7</v>
      </c>
      <c r="N71" s="2">
        <v>44404</v>
      </c>
      <c r="O71" s="1" t="s">
        <v>280</v>
      </c>
      <c r="P71" s="4">
        <v>1160</v>
      </c>
      <c r="Q71" s="4">
        <v>58</v>
      </c>
      <c r="R71" s="1" t="s">
        <v>23</v>
      </c>
      <c r="S71" s="1" t="s">
        <v>66</v>
      </c>
      <c r="T71" s="4">
        <f>Sales_Datas[[#This Row],[after_discount]]-(Sales_Datas[[#This Row],[qty_ordered]]*Sales_Datas[[#This Row],[cogs]])</f>
        <v>9279942</v>
      </c>
      <c r="U71" s="3">
        <f>IFERROR(Sales_Datas[[#This Row],[Gross_Profit]]/Sales_Datas[[#This Row],[after_discount]],0)</f>
        <v>0.99999375000000001</v>
      </c>
      <c r="V71" s="1" t="str">
        <f>IF(Sales_Datas[[#This Row],[base_price]] &lt;= 632200, "Low", (IF(Sales_Datas[[#This Row],[base_price]] &gt;= 10092000, "High", "Medium")))</f>
        <v>Low</v>
      </c>
    </row>
    <row r="72" spans="1:22" x14ac:dyDescent="0.25">
      <c r="A72" s="1" t="s">
        <v>281</v>
      </c>
      <c r="B72" s="1" t="s">
        <v>282</v>
      </c>
      <c r="C72" s="2">
        <v>44734</v>
      </c>
      <c r="D72" s="1" t="s">
        <v>283</v>
      </c>
      <c r="E72" s="4">
        <v>271440</v>
      </c>
      <c r="F72">
        <v>1</v>
      </c>
      <c r="G72" s="4">
        <v>2714400</v>
      </c>
      <c r="H72" s="4">
        <v>1160000</v>
      </c>
      <c r="I72" s="4">
        <v>1554400</v>
      </c>
      <c r="J72">
        <v>1</v>
      </c>
      <c r="K72">
        <v>1</v>
      </c>
      <c r="L72">
        <v>1</v>
      </c>
      <c r="M72">
        <v>1</v>
      </c>
      <c r="N72" s="2">
        <v>44740</v>
      </c>
      <c r="O72" s="1" t="s">
        <v>284</v>
      </c>
      <c r="P72" s="4">
        <v>4060000</v>
      </c>
      <c r="Q72" s="4">
        <v>345100</v>
      </c>
      <c r="R72" s="1" t="s">
        <v>29</v>
      </c>
      <c r="S72" s="1" t="s">
        <v>50</v>
      </c>
      <c r="T72" s="4">
        <f>Sales_Datas[[#This Row],[after_discount]]-(Sales_Datas[[#This Row],[qty_ordered]]*Sales_Datas[[#This Row],[cogs]])</f>
        <v>1209300</v>
      </c>
      <c r="U72" s="3">
        <f>IFERROR(Sales_Datas[[#This Row],[Gross_Profit]]/Sales_Datas[[#This Row],[after_discount]],0)</f>
        <v>0.77798507462686572</v>
      </c>
      <c r="V72" s="1" t="str">
        <f>IF(Sales_Datas[[#This Row],[base_price]] &lt;= 632200, "Low", (IF(Sales_Datas[[#This Row],[base_price]] &gt;= 10092000, "High", "Medium")))</f>
        <v>Medium</v>
      </c>
    </row>
    <row r="73" spans="1:22" x14ac:dyDescent="0.25">
      <c r="A73" s="1" t="s">
        <v>285</v>
      </c>
      <c r="B73" s="1" t="s">
        <v>286</v>
      </c>
      <c r="C73" s="2">
        <v>44523</v>
      </c>
      <c r="D73" s="1" t="s">
        <v>287</v>
      </c>
      <c r="E73" s="4">
        <v>3247420</v>
      </c>
      <c r="F73">
        <v>1</v>
      </c>
      <c r="G73" s="4">
        <v>32474200</v>
      </c>
      <c r="H73" s="4">
        <v>974226</v>
      </c>
      <c r="I73" s="4">
        <v>31500000</v>
      </c>
      <c r="J73">
        <v>1</v>
      </c>
      <c r="K73">
        <v>0</v>
      </c>
      <c r="L73">
        <v>0</v>
      </c>
      <c r="M73">
        <v>2</v>
      </c>
      <c r="N73" s="2">
        <v>44504</v>
      </c>
      <c r="O73" s="1" t="s">
        <v>288</v>
      </c>
      <c r="P73" s="4">
        <v>41516400</v>
      </c>
      <c r="Q73" s="4">
        <v>3404310</v>
      </c>
      <c r="R73" s="1" t="s">
        <v>39</v>
      </c>
      <c r="S73" s="1" t="s">
        <v>76</v>
      </c>
      <c r="T73" s="4">
        <f>Sales_Datas[[#This Row],[after_discount]]-(Sales_Datas[[#This Row],[qty_ordered]]*Sales_Datas[[#This Row],[cogs]])</f>
        <v>28095690</v>
      </c>
      <c r="U73" s="3">
        <f>IFERROR(Sales_Datas[[#This Row],[Gross_Profit]]/Sales_Datas[[#This Row],[after_discount]],0)</f>
        <v>0.89192666666666665</v>
      </c>
      <c r="V73" s="1" t="str">
        <f>IF(Sales_Datas[[#This Row],[base_price]] &lt;= 632200, "Low", (IF(Sales_Datas[[#This Row],[base_price]] &gt;= 10092000, "High", "Medium")))</f>
        <v>High</v>
      </c>
    </row>
    <row r="74" spans="1:22" x14ac:dyDescent="0.25">
      <c r="A74" s="1" t="s">
        <v>289</v>
      </c>
      <c r="B74" s="1" t="s">
        <v>290</v>
      </c>
      <c r="C74" s="2">
        <v>44870</v>
      </c>
      <c r="D74" s="1" t="s">
        <v>291</v>
      </c>
      <c r="E74" s="4">
        <v>118320</v>
      </c>
      <c r="F74">
        <v>5</v>
      </c>
      <c r="G74" s="4">
        <v>5916000</v>
      </c>
      <c r="H74" s="4">
        <v>887400</v>
      </c>
      <c r="I74" s="4">
        <v>5028600</v>
      </c>
      <c r="J74">
        <v>1</v>
      </c>
      <c r="K74">
        <v>1</v>
      </c>
      <c r="L74">
        <v>1</v>
      </c>
      <c r="M74">
        <v>4</v>
      </c>
      <c r="N74" s="2">
        <v>44442</v>
      </c>
      <c r="O74" s="1" t="s">
        <v>292</v>
      </c>
      <c r="P74" s="4">
        <v>1183200</v>
      </c>
      <c r="Q74" s="4">
        <v>86362</v>
      </c>
      <c r="R74" s="1" t="s">
        <v>75</v>
      </c>
      <c r="S74" s="1" t="s">
        <v>34</v>
      </c>
      <c r="T74" s="4">
        <f>Sales_Datas[[#This Row],[after_discount]]-(Sales_Datas[[#This Row],[qty_ordered]]*Sales_Datas[[#This Row],[cogs]])</f>
        <v>4596790</v>
      </c>
      <c r="U74" s="3">
        <f>IFERROR(Sales_Datas[[#This Row],[Gross_Profit]]/Sales_Datas[[#This Row],[after_discount]],0)</f>
        <v>0.91412918108419838</v>
      </c>
      <c r="V74" s="1" t="str">
        <f>IF(Sales_Datas[[#This Row],[base_price]] &lt;= 632200, "Low", (IF(Sales_Datas[[#This Row],[base_price]] &gt;= 10092000, "High", "Medium")))</f>
        <v>Medium</v>
      </c>
    </row>
    <row r="75" spans="1:22" x14ac:dyDescent="0.25">
      <c r="A75" s="1" t="s">
        <v>293</v>
      </c>
      <c r="B75" s="1" t="s">
        <v>72</v>
      </c>
      <c r="C75" s="2">
        <v>44518</v>
      </c>
      <c r="D75" s="1" t="s">
        <v>294</v>
      </c>
      <c r="E75" s="4">
        <v>290000</v>
      </c>
      <c r="F75">
        <v>3</v>
      </c>
      <c r="G75" s="4">
        <v>8700000</v>
      </c>
      <c r="H75" s="4">
        <v>870000</v>
      </c>
      <c r="I75" s="4">
        <v>7830000</v>
      </c>
      <c r="J75">
        <v>1</v>
      </c>
      <c r="K75">
        <v>0</v>
      </c>
      <c r="L75">
        <v>0</v>
      </c>
      <c r="M75">
        <v>5</v>
      </c>
      <c r="N75" s="2">
        <v>44403</v>
      </c>
      <c r="O75" s="1" t="s">
        <v>295</v>
      </c>
      <c r="P75" s="4">
        <v>2900000</v>
      </c>
      <c r="Q75" s="4">
        <v>194300</v>
      </c>
      <c r="R75" s="1" t="s">
        <v>123</v>
      </c>
      <c r="S75" s="1" t="s">
        <v>24</v>
      </c>
      <c r="T75" s="4">
        <f>Sales_Datas[[#This Row],[after_discount]]-(Sales_Datas[[#This Row],[qty_ordered]]*Sales_Datas[[#This Row],[cogs]])</f>
        <v>7247100</v>
      </c>
      <c r="U75" s="3">
        <f>IFERROR(Sales_Datas[[#This Row],[Gross_Profit]]/Sales_Datas[[#This Row],[after_discount]],0)</f>
        <v>0.92555555555555558</v>
      </c>
      <c r="V75" s="1" t="str">
        <f>IF(Sales_Datas[[#This Row],[base_price]] &lt;= 632200, "Low", (IF(Sales_Datas[[#This Row],[base_price]] &gt;= 10092000, "High", "Medium")))</f>
        <v>Medium</v>
      </c>
    </row>
    <row r="76" spans="1:22" x14ac:dyDescent="0.25">
      <c r="A76" s="1" t="s">
        <v>296</v>
      </c>
      <c r="B76" s="1" t="s">
        <v>297</v>
      </c>
      <c r="C76" s="2">
        <v>44646</v>
      </c>
      <c r="D76" s="1" t="s">
        <v>298</v>
      </c>
      <c r="E76" s="4">
        <v>649600</v>
      </c>
      <c r="F76">
        <v>1</v>
      </c>
      <c r="G76" s="4">
        <v>6496000</v>
      </c>
      <c r="H76" s="4">
        <v>870000</v>
      </c>
      <c r="I76" s="4">
        <v>5626000</v>
      </c>
      <c r="J76">
        <v>1</v>
      </c>
      <c r="K76">
        <v>1</v>
      </c>
      <c r="L76">
        <v>1</v>
      </c>
      <c r="M76">
        <v>7</v>
      </c>
      <c r="N76" s="2">
        <v>44623</v>
      </c>
      <c r="O76" s="1" t="s">
        <v>299</v>
      </c>
      <c r="P76" s="4">
        <v>6496000</v>
      </c>
      <c r="Q76" s="4">
        <v>480704</v>
      </c>
      <c r="R76" s="1" t="s">
        <v>55</v>
      </c>
      <c r="S76" s="1" t="s">
        <v>66</v>
      </c>
      <c r="T76" s="4">
        <f>Sales_Datas[[#This Row],[after_discount]]-(Sales_Datas[[#This Row],[qty_ordered]]*Sales_Datas[[#This Row],[cogs]])</f>
        <v>5145296</v>
      </c>
      <c r="U76" s="3">
        <f>IFERROR(Sales_Datas[[#This Row],[Gross_Profit]]/Sales_Datas[[#This Row],[after_discount]],0)</f>
        <v>0.91455670103092779</v>
      </c>
      <c r="V76" s="1" t="str">
        <f>IF(Sales_Datas[[#This Row],[base_price]] &lt;= 632200, "Low", (IF(Sales_Datas[[#This Row],[base_price]] &gt;= 10092000, "High", "Medium")))</f>
        <v>Medium</v>
      </c>
    </row>
    <row r="77" spans="1:22" x14ac:dyDescent="0.25">
      <c r="A77" s="1" t="s">
        <v>302</v>
      </c>
      <c r="B77" s="1" t="s">
        <v>303</v>
      </c>
      <c r="C77" s="2">
        <v>44728</v>
      </c>
      <c r="D77" s="1" t="s">
        <v>304</v>
      </c>
      <c r="E77" s="4">
        <v>545200</v>
      </c>
      <c r="F77">
        <v>1</v>
      </c>
      <c r="G77" s="4">
        <v>5452000</v>
      </c>
      <c r="H77" s="4">
        <v>852600</v>
      </c>
      <c r="I77" s="4">
        <v>4599400</v>
      </c>
      <c r="J77">
        <v>1</v>
      </c>
      <c r="K77">
        <v>0</v>
      </c>
      <c r="L77">
        <v>0</v>
      </c>
      <c r="M77">
        <v>4</v>
      </c>
      <c r="N77" s="2">
        <v>44733</v>
      </c>
      <c r="O77" s="1" t="s">
        <v>305</v>
      </c>
      <c r="P77" s="4">
        <v>5452000</v>
      </c>
      <c r="Q77" s="4">
        <v>490680</v>
      </c>
      <c r="R77" s="1" t="s">
        <v>55</v>
      </c>
      <c r="S77" s="1" t="s">
        <v>34</v>
      </c>
      <c r="T77" s="4">
        <f>Sales_Datas[[#This Row],[after_discount]]-(Sales_Datas[[#This Row],[qty_ordered]]*Sales_Datas[[#This Row],[cogs]])</f>
        <v>4108720</v>
      </c>
      <c r="U77" s="3">
        <f>IFERROR(Sales_Datas[[#This Row],[Gross_Profit]]/Sales_Datas[[#This Row],[after_discount]],0)</f>
        <v>0.89331651954602775</v>
      </c>
      <c r="V77" s="1" t="str">
        <f>IF(Sales_Datas[[#This Row],[base_price]] &lt;= 632200, "Low", (IF(Sales_Datas[[#This Row],[base_price]] &gt;= 10092000, "High", "Medium")))</f>
        <v>Medium</v>
      </c>
    </row>
    <row r="78" spans="1:22" x14ac:dyDescent="0.25">
      <c r="A78" s="1" t="s">
        <v>306</v>
      </c>
      <c r="B78" s="1" t="s">
        <v>307</v>
      </c>
      <c r="C78" s="2">
        <v>44719</v>
      </c>
      <c r="D78" s="1" t="s">
        <v>308</v>
      </c>
      <c r="E78" s="4">
        <v>562600</v>
      </c>
      <c r="F78">
        <v>1</v>
      </c>
      <c r="G78" s="4">
        <v>5626000</v>
      </c>
      <c r="H78" s="4">
        <v>843900</v>
      </c>
      <c r="I78" s="4">
        <v>4782100</v>
      </c>
      <c r="J78">
        <v>1</v>
      </c>
      <c r="K78">
        <v>0</v>
      </c>
      <c r="L78">
        <v>0</v>
      </c>
      <c r="M78">
        <v>7</v>
      </c>
      <c r="N78" s="2">
        <v>44745</v>
      </c>
      <c r="O78" s="1" t="s">
        <v>309</v>
      </c>
      <c r="P78" s="4">
        <v>5626000</v>
      </c>
      <c r="Q78" s="4">
        <v>343186</v>
      </c>
      <c r="R78" s="1" t="s">
        <v>133</v>
      </c>
      <c r="S78" s="1" t="s">
        <v>66</v>
      </c>
      <c r="T78" s="4">
        <f>Sales_Datas[[#This Row],[after_discount]]-(Sales_Datas[[#This Row],[qty_ordered]]*Sales_Datas[[#This Row],[cogs]])</f>
        <v>4438914</v>
      </c>
      <c r="U78" s="3">
        <f>IFERROR(Sales_Datas[[#This Row],[Gross_Profit]]/Sales_Datas[[#This Row],[after_discount]],0)</f>
        <v>0.92823529411764705</v>
      </c>
      <c r="V78" s="1" t="str">
        <f>IF(Sales_Datas[[#This Row],[base_price]] &lt;= 632200, "Low", (IF(Sales_Datas[[#This Row],[base_price]] &gt;= 10092000, "High", "Medium")))</f>
        <v>Medium</v>
      </c>
    </row>
    <row r="79" spans="1:22" x14ac:dyDescent="0.25">
      <c r="A79" s="1" t="s">
        <v>310</v>
      </c>
      <c r="B79" s="1" t="s">
        <v>311</v>
      </c>
      <c r="C79" s="2">
        <v>44728</v>
      </c>
      <c r="D79" s="1" t="s">
        <v>312</v>
      </c>
      <c r="E79" s="4">
        <v>522000</v>
      </c>
      <c r="F79">
        <v>1</v>
      </c>
      <c r="G79" s="4">
        <v>5220000</v>
      </c>
      <c r="H79" s="4">
        <v>841000</v>
      </c>
      <c r="I79" s="4">
        <v>4379000</v>
      </c>
      <c r="J79">
        <v>1</v>
      </c>
      <c r="K79">
        <v>1</v>
      </c>
      <c r="L79">
        <v>0</v>
      </c>
      <c r="M79">
        <v>4</v>
      </c>
      <c r="N79" s="2">
        <v>44518</v>
      </c>
      <c r="O79" s="1" t="s">
        <v>313</v>
      </c>
      <c r="P79" s="4">
        <v>5220000</v>
      </c>
      <c r="Q79" s="4">
        <v>459360</v>
      </c>
      <c r="R79" s="1" t="s">
        <v>23</v>
      </c>
      <c r="S79" s="1" t="s">
        <v>34</v>
      </c>
      <c r="T79" s="4">
        <f>Sales_Datas[[#This Row],[after_discount]]-(Sales_Datas[[#This Row],[qty_ordered]]*Sales_Datas[[#This Row],[cogs]])</f>
        <v>3919640</v>
      </c>
      <c r="U79" s="3">
        <f>IFERROR(Sales_Datas[[#This Row],[Gross_Profit]]/Sales_Datas[[#This Row],[after_discount]],0)</f>
        <v>0.89509933774834438</v>
      </c>
      <c r="V79" s="1" t="str">
        <f>IF(Sales_Datas[[#This Row],[base_price]] &lt;= 632200, "Low", (IF(Sales_Datas[[#This Row],[base_price]] &gt;= 10092000, "High", "Medium")))</f>
        <v>Medium</v>
      </c>
    </row>
    <row r="80" spans="1:22" x14ac:dyDescent="0.25">
      <c r="A80" s="1" t="s">
        <v>314</v>
      </c>
      <c r="B80" s="1" t="s">
        <v>315</v>
      </c>
      <c r="C80" s="2">
        <v>44701</v>
      </c>
      <c r="D80" s="1" t="s">
        <v>316</v>
      </c>
      <c r="E80" s="4">
        <v>501062</v>
      </c>
      <c r="F80">
        <v>1</v>
      </c>
      <c r="G80" s="4">
        <v>5010620</v>
      </c>
      <c r="H80" s="4">
        <v>830531</v>
      </c>
      <c r="I80" s="4">
        <v>4180090</v>
      </c>
      <c r="J80">
        <v>1</v>
      </c>
      <c r="K80">
        <v>0</v>
      </c>
      <c r="L80">
        <v>0</v>
      </c>
      <c r="M80">
        <v>4</v>
      </c>
      <c r="N80" s="2">
        <v>44708</v>
      </c>
      <c r="O80" s="1" t="s">
        <v>317</v>
      </c>
      <c r="P80" s="4">
        <v>5010620</v>
      </c>
      <c r="Q80" s="4">
        <v>370736</v>
      </c>
      <c r="R80" s="1" t="s">
        <v>133</v>
      </c>
      <c r="S80" s="1" t="s">
        <v>34</v>
      </c>
      <c r="T80" s="4">
        <f>Sales_Datas[[#This Row],[after_discount]]-(Sales_Datas[[#This Row],[qty_ordered]]*Sales_Datas[[#This Row],[cogs]])</f>
        <v>3809354</v>
      </c>
      <c r="U80" s="3">
        <f>IFERROR(Sales_Datas[[#This Row],[Gross_Profit]]/Sales_Datas[[#This Row],[after_discount]],0)</f>
        <v>0.91130908664645982</v>
      </c>
      <c r="V80" s="1" t="str">
        <f>IF(Sales_Datas[[#This Row],[base_price]] &lt;= 632200, "Low", (IF(Sales_Datas[[#This Row],[base_price]] &gt;= 10092000, "High", "Medium")))</f>
        <v>Medium</v>
      </c>
    </row>
    <row r="81" spans="1:22" x14ac:dyDescent="0.25">
      <c r="A81" s="1" t="s">
        <v>318</v>
      </c>
      <c r="B81" s="1" t="s">
        <v>319</v>
      </c>
      <c r="C81" s="2">
        <v>44730</v>
      </c>
      <c r="D81" s="1" t="s">
        <v>291</v>
      </c>
      <c r="E81" s="4">
        <v>118320</v>
      </c>
      <c r="F81">
        <v>2</v>
      </c>
      <c r="G81" s="4">
        <v>2366400</v>
      </c>
      <c r="H81" s="4">
        <v>828240</v>
      </c>
      <c r="I81" s="4">
        <v>1538160</v>
      </c>
      <c r="J81">
        <v>1</v>
      </c>
      <c r="K81">
        <v>1</v>
      </c>
      <c r="L81">
        <v>1</v>
      </c>
      <c r="M81">
        <v>4</v>
      </c>
      <c r="N81" s="2">
        <v>44699</v>
      </c>
      <c r="O81" s="1" t="s">
        <v>292</v>
      </c>
      <c r="P81" s="4">
        <v>1183200</v>
      </c>
      <c r="Q81" s="4">
        <v>86362</v>
      </c>
      <c r="R81" s="1" t="s">
        <v>75</v>
      </c>
      <c r="S81" s="1" t="s">
        <v>34</v>
      </c>
      <c r="T81" s="4">
        <f>Sales_Datas[[#This Row],[after_discount]]-(Sales_Datas[[#This Row],[qty_ordered]]*Sales_Datas[[#This Row],[cogs]])</f>
        <v>1365436</v>
      </c>
      <c r="U81" s="3">
        <f>IFERROR(Sales_Datas[[#This Row],[Gross_Profit]]/Sales_Datas[[#This Row],[after_discount]],0)</f>
        <v>0.88770739064856707</v>
      </c>
      <c r="V81" s="1" t="str">
        <f>IF(Sales_Datas[[#This Row],[base_price]] &lt;= 632200, "Low", (IF(Sales_Datas[[#This Row],[base_price]] &gt;= 10092000, "High", "Medium")))</f>
        <v>Medium</v>
      </c>
    </row>
    <row r="82" spans="1:22" x14ac:dyDescent="0.25">
      <c r="A82" s="1" t="s">
        <v>320</v>
      </c>
      <c r="B82" s="1" t="s">
        <v>321</v>
      </c>
      <c r="C82" s="2">
        <v>44702</v>
      </c>
      <c r="D82" s="1" t="s">
        <v>322</v>
      </c>
      <c r="E82" s="4">
        <v>1033502</v>
      </c>
      <c r="F82">
        <v>1</v>
      </c>
      <c r="G82" s="4">
        <v>10335000</v>
      </c>
      <c r="H82" s="4">
        <v>797865</v>
      </c>
      <c r="I82" s="4">
        <v>9537150</v>
      </c>
      <c r="J82">
        <v>1</v>
      </c>
      <c r="K82">
        <v>0</v>
      </c>
      <c r="L82">
        <v>0</v>
      </c>
      <c r="M82">
        <v>13</v>
      </c>
      <c r="N82" s="2">
        <v>44691</v>
      </c>
      <c r="O82" s="1" t="s">
        <v>323</v>
      </c>
      <c r="P82" s="4">
        <v>10335000</v>
      </c>
      <c r="Q82" s="4">
        <v>702728</v>
      </c>
      <c r="R82" s="1" t="s">
        <v>133</v>
      </c>
      <c r="S82" s="1" t="s">
        <v>324</v>
      </c>
      <c r="T82" s="4">
        <f>Sales_Datas[[#This Row],[after_discount]]-(Sales_Datas[[#This Row],[qty_ordered]]*Sales_Datas[[#This Row],[cogs]])</f>
        <v>8834422</v>
      </c>
      <c r="U82" s="3">
        <f>IFERROR(Sales_Datas[[#This Row],[Gross_Profit]]/Sales_Datas[[#This Row],[after_discount]],0)</f>
        <v>0.92631677178192651</v>
      </c>
      <c r="V82" s="1" t="str">
        <f>IF(Sales_Datas[[#This Row],[base_price]] &lt;= 632200, "Low", (IF(Sales_Datas[[#This Row],[base_price]] &gt;= 10092000, "High", "Medium")))</f>
        <v>High</v>
      </c>
    </row>
    <row r="83" spans="1:22" x14ac:dyDescent="0.25">
      <c r="A83" s="1" t="s">
        <v>325</v>
      </c>
      <c r="B83" s="1" t="s">
        <v>326</v>
      </c>
      <c r="C83" s="2">
        <v>44656</v>
      </c>
      <c r="D83" s="1" t="s">
        <v>327</v>
      </c>
      <c r="E83" s="4">
        <v>531280</v>
      </c>
      <c r="F83">
        <v>1</v>
      </c>
      <c r="G83" s="4">
        <v>5312800</v>
      </c>
      <c r="H83" s="4">
        <v>796920</v>
      </c>
      <c r="I83" s="4">
        <v>4515880</v>
      </c>
      <c r="J83">
        <v>1</v>
      </c>
      <c r="K83">
        <v>1</v>
      </c>
      <c r="L83">
        <v>1</v>
      </c>
      <c r="M83">
        <v>4</v>
      </c>
      <c r="N83" s="2">
        <v>44707</v>
      </c>
      <c r="O83" s="1" t="s">
        <v>328</v>
      </c>
      <c r="P83" s="4">
        <v>5312800</v>
      </c>
      <c r="Q83" s="4">
        <v>371896</v>
      </c>
      <c r="R83" s="1" t="s">
        <v>55</v>
      </c>
      <c r="S83" s="1" t="s">
        <v>34</v>
      </c>
      <c r="T83" s="4">
        <f>Sales_Datas[[#This Row],[after_discount]]-(Sales_Datas[[#This Row],[qty_ordered]]*Sales_Datas[[#This Row],[cogs]])</f>
        <v>4143984</v>
      </c>
      <c r="U83" s="3">
        <f>IFERROR(Sales_Datas[[#This Row],[Gross_Profit]]/Sales_Datas[[#This Row],[after_discount]],0)</f>
        <v>0.91764705882352937</v>
      </c>
      <c r="V83" s="1" t="str">
        <f>IF(Sales_Datas[[#This Row],[base_price]] &lt;= 632200, "Low", (IF(Sales_Datas[[#This Row],[base_price]] &gt;= 10092000, "High", "Medium")))</f>
        <v>Medium</v>
      </c>
    </row>
    <row r="84" spans="1:22" x14ac:dyDescent="0.25">
      <c r="A84" s="1" t="s">
        <v>329</v>
      </c>
      <c r="B84" s="1" t="s">
        <v>72</v>
      </c>
      <c r="C84" s="2">
        <v>44518</v>
      </c>
      <c r="D84" s="1" t="s">
        <v>330</v>
      </c>
      <c r="E84" s="4">
        <v>783000</v>
      </c>
      <c r="F84">
        <v>1</v>
      </c>
      <c r="G84" s="4">
        <v>7830000</v>
      </c>
      <c r="H84" s="4">
        <v>783000</v>
      </c>
      <c r="I84" s="4">
        <v>7047000</v>
      </c>
      <c r="J84">
        <v>1</v>
      </c>
      <c r="K84">
        <v>0</v>
      </c>
      <c r="L84">
        <v>0</v>
      </c>
      <c r="M84">
        <v>2</v>
      </c>
      <c r="N84" s="2">
        <v>44403</v>
      </c>
      <c r="O84" s="1" t="s">
        <v>331</v>
      </c>
      <c r="P84" s="4">
        <v>7830000</v>
      </c>
      <c r="Q84" s="4">
        <v>626400</v>
      </c>
      <c r="R84" s="1" t="s">
        <v>133</v>
      </c>
      <c r="S84" s="1" t="s">
        <v>76</v>
      </c>
      <c r="T84" s="4">
        <f>Sales_Datas[[#This Row],[after_discount]]-(Sales_Datas[[#This Row],[qty_ordered]]*Sales_Datas[[#This Row],[cogs]])</f>
        <v>6420600</v>
      </c>
      <c r="U84" s="3">
        <f>IFERROR(Sales_Datas[[#This Row],[Gross_Profit]]/Sales_Datas[[#This Row],[after_discount]],0)</f>
        <v>0.91111111111111109</v>
      </c>
      <c r="V84" s="1" t="str">
        <f>IF(Sales_Datas[[#This Row],[base_price]] &lt;= 632200, "Low", (IF(Sales_Datas[[#This Row],[base_price]] &gt;= 10092000, "High", "Medium")))</f>
        <v>Medium</v>
      </c>
    </row>
    <row r="85" spans="1:22" x14ac:dyDescent="0.25">
      <c r="A85" s="1" t="s">
        <v>332</v>
      </c>
      <c r="B85" s="1" t="s">
        <v>333</v>
      </c>
      <c r="C85" s="2">
        <v>44645</v>
      </c>
      <c r="D85" s="1" t="s">
        <v>334</v>
      </c>
      <c r="E85" s="4">
        <v>376304</v>
      </c>
      <c r="F85">
        <v>1</v>
      </c>
      <c r="G85" s="4">
        <v>3763040</v>
      </c>
      <c r="H85" s="4">
        <v>752608</v>
      </c>
      <c r="I85" s="4">
        <v>3010430</v>
      </c>
      <c r="J85">
        <v>1</v>
      </c>
      <c r="K85">
        <v>0</v>
      </c>
      <c r="L85">
        <v>0</v>
      </c>
      <c r="M85">
        <v>7</v>
      </c>
      <c r="N85" s="2">
        <v>44607</v>
      </c>
      <c r="O85" s="1" t="s">
        <v>335</v>
      </c>
      <c r="P85" s="4">
        <v>3763040</v>
      </c>
      <c r="Q85" s="4">
        <v>233276</v>
      </c>
      <c r="R85" s="1" t="s">
        <v>133</v>
      </c>
      <c r="S85" s="1" t="s">
        <v>66</v>
      </c>
      <c r="T85" s="4">
        <f>Sales_Datas[[#This Row],[after_discount]]-(Sales_Datas[[#This Row],[qty_ordered]]*Sales_Datas[[#This Row],[cogs]])</f>
        <v>2777154</v>
      </c>
      <c r="U85" s="3">
        <f>IFERROR(Sales_Datas[[#This Row],[Gross_Profit]]/Sales_Datas[[#This Row],[after_discount]],0)</f>
        <v>0.92251073766870517</v>
      </c>
      <c r="V85" s="1" t="str">
        <f>IF(Sales_Datas[[#This Row],[base_price]] &lt;= 632200, "Low", (IF(Sales_Datas[[#This Row],[base_price]] &gt;= 10092000, "High", "Medium")))</f>
        <v>Medium</v>
      </c>
    </row>
    <row r="86" spans="1:22" x14ac:dyDescent="0.25">
      <c r="A86" s="1" t="s">
        <v>336</v>
      </c>
      <c r="B86" s="1" t="s">
        <v>337</v>
      </c>
      <c r="C86" s="2">
        <v>44728</v>
      </c>
      <c r="D86" s="1" t="s">
        <v>338</v>
      </c>
      <c r="E86" s="4">
        <v>336400</v>
      </c>
      <c r="F86">
        <v>1</v>
      </c>
      <c r="G86" s="4">
        <v>3364000</v>
      </c>
      <c r="H86" s="4">
        <v>748200</v>
      </c>
      <c r="I86" s="4">
        <v>2615800</v>
      </c>
      <c r="J86">
        <v>1</v>
      </c>
      <c r="K86">
        <v>0</v>
      </c>
      <c r="L86">
        <v>0</v>
      </c>
      <c r="M86">
        <v>4</v>
      </c>
      <c r="N86" s="2">
        <v>44447</v>
      </c>
      <c r="O86" s="1" t="s">
        <v>339</v>
      </c>
      <c r="P86" s="4">
        <v>3364000</v>
      </c>
      <c r="Q86" s="4">
        <v>279212</v>
      </c>
      <c r="R86" s="1" t="s">
        <v>191</v>
      </c>
      <c r="S86" s="1" t="s">
        <v>34</v>
      </c>
      <c r="T86" s="4">
        <f>Sales_Datas[[#This Row],[after_discount]]-(Sales_Datas[[#This Row],[qty_ordered]]*Sales_Datas[[#This Row],[cogs]])</f>
        <v>2336588</v>
      </c>
      <c r="U86" s="3">
        <f>IFERROR(Sales_Datas[[#This Row],[Gross_Profit]]/Sales_Datas[[#This Row],[after_discount]],0)</f>
        <v>0.89325942350332599</v>
      </c>
      <c r="V86" s="1" t="str">
        <f>IF(Sales_Datas[[#This Row],[base_price]] &lt;= 632200, "Low", (IF(Sales_Datas[[#This Row],[base_price]] &gt;= 10092000, "High", "Medium")))</f>
        <v>Medium</v>
      </c>
    </row>
    <row r="87" spans="1:22" x14ac:dyDescent="0.25">
      <c r="A87" s="1" t="s">
        <v>340</v>
      </c>
      <c r="B87" s="1" t="s">
        <v>341</v>
      </c>
      <c r="C87" s="2">
        <v>44519</v>
      </c>
      <c r="D87" s="1" t="s">
        <v>342</v>
      </c>
      <c r="E87" s="4">
        <v>4930</v>
      </c>
      <c r="F87">
        <v>100</v>
      </c>
      <c r="G87" s="4">
        <v>4930000</v>
      </c>
      <c r="H87" s="4">
        <v>739500</v>
      </c>
      <c r="I87" s="4">
        <v>4190500</v>
      </c>
      <c r="J87">
        <v>1</v>
      </c>
      <c r="K87">
        <v>0</v>
      </c>
      <c r="L87">
        <v>0</v>
      </c>
      <c r="M87">
        <v>5</v>
      </c>
      <c r="N87" s="2">
        <v>44381</v>
      </c>
      <c r="O87" s="1" t="s">
        <v>343</v>
      </c>
      <c r="P87" s="4">
        <v>49300</v>
      </c>
      <c r="Q87" s="4">
        <v>3712</v>
      </c>
      <c r="R87" s="1" t="s">
        <v>344</v>
      </c>
      <c r="S87" s="1" t="s">
        <v>24</v>
      </c>
      <c r="T87" s="4">
        <f>Sales_Datas[[#This Row],[after_discount]]-(Sales_Datas[[#This Row],[qty_ordered]]*Sales_Datas[[#This Row],[cogs]])</f>
        <v>3819300</v>
      </c>
      <c r="U87" s="3">
        <f>IFERROR(Sales_Datas[[#This Row],[Gross_Profit]]/Sales_Datas[[#This Row],[after_discount]],0)</f>
        <v>0.91141868512110724</v>
      </c>
      <c r="V87" s="1" t="str">
        <f>IF(Sales_Datas[[#This Row],[base_price]] &lt;= 632200, "Low", (IF(Sales_Datas[[#This Row],[base_price]] &gt;= 10092000, "High", "Medium")))</f>
        <v>Low</v>
      </c>
    </row>
    <row r="88" spans="1:22" x14ac:dyDescent="0.25">
      <c r="A88" s="1" t="s">
        <v>345</v>
      </c>
      <c r="B88" s="1" t="s">
        <v>346</v>
      </c>
      <c r="C88" s="2">
        <v>44719</v>
      </c>
      <c r="D88" s="1" t="s">
        <v>347</v>
      </c>
      <c r="E88" s="4">
        <v>493000</v>
      </c>
      <c r="F88">
        <v>1</v>
      </c>
      <c r="G88" s="4">
        <v>4930000</v>
      </c>
      <c r="H88" s="4">
        <v>739500</v>
      </c>
      <c r="I88" s="4">
        <v>4190500</v>
      </c>
      <c r="J88">
        <v>1</v>
      </c>
      <c r="K88">
        <v>1</v>
      </c>
      <c r="L88">
        <v>1</v>
      </c>
      <c r="M88">
        <v>7</v>
      </c>
      <c r="N88" s="2">
        <v>44683</v>
      </c>
      <c r="O88" s="1" t="s">
        <v>348</v>
      </c>
      <c r="P88" s="4">
        <v>4930000</v>
      </c>
      <c r="Q88" s="4">
        <v>330310</v>
      </c>
      <c r="R88" s="1" t="s">
        <v>123</v>
      </c>
      <c r="S88" s="1" t="s">
        <v>66</v>
      </c>
      <c r="T88" s="4">
        <f>Sales_Datas[[#This Row],[after_discount]]-(Sales_Datas[[#This Row],[qty_ordered]]*Sales_Datas[[#This Row],[cogs]])</f>
        <v>3860190</v>
      </c>
      <c r="U88" s="3">
        <f>IFERROR(Sales_Datas[[#This Row],[Gross_Profit]]/Sales_Datas[[#This Row],[after_discount]],0)</f>
        <v>0.92117647058823526</v>
      </c>
      <c r="V88" s="1" t="str">
        <f>IF(Sales_Datas[[#This Row],[base_price]] &lt;= 632200, "Low", (IF(Sales_Datas[[#This Row],[base_price]] &gt;= 10092000, "High", "Medium")))</f>
        <v>Medium</v>
      </c>
    </row>
    <row r="89" spans="1:22" x14ac:dyDescent="0.25">
      <c r="A89" s="1" t="s">
        <v>349</v>
      </c>
      <c r="B89" s="1" t="s">
        <v>350</v>
      </c>
      <c r="C89" s="2">
        <v>44703</v>
      </c>
      <c r="D89" s="1" t="s">
        <v>351</v>
      </c>
      <c r="E89" s="4">
        <v>290000</v>
      </c>
      <c r="F89">
        <v>1</v>
      </c>
      <c r="G89" s="4">
        <v>2900000</v>
      </c>
      <c r="H89" s="4">
        <v>725000</v>
      </c>
      <c r="I89" s="4">
        <v>2175000</v>
      </c>
      <c r="J89">
        <v>1</v>
      </c>
      <c r="K89">
        <v>1</v>
      </c>
      <c r="L89">
        <v>1</v>
      </c>
      <c r="M89">
        <v>4</v>
      </c>
      <c r="N89" s="2">
        <v>44683</v>
      </c>
      <c r="O89" s="1" t="s">
        <v>352</v>
      </c>
      <c r="P89" s="4">
        <v>2465000</v>
      </c>
      <c r="Q89" s="4">
        <v>182410</v>
      </c>
      <c r="R89" s="1" t="s">
        <v>191</v>
      </c>
      <c r="S89" s="1" t="s">
        <v>34</v>
      </c>
      <c r="T89" s="4">
        <f>Sales_Datas[[#This Row],[after_discount]]-(Sales_Datas[[#This Row],[qty_ordered]]*Sales_Datas[[#This Row],[cogs]])</f>
        <v>1992590</v>
      </c>
      <c r="U89" s="3">
        <f>IFERROR(Sales_Datas[[#This Row],[Gross_Profit]]/Sales_Datas[[#This Row],[after_discount]],0)</f>
        <v>0.91613333333333336</v>
      </c>
      <c r="V89" s="1" t="str">
        <f>IF(Sales_Datas[[#This Row],[base_price]] &lt;= 632200, "Low", (IF(Sales_Datas[[#This Row],[base_price]] &gt;= 10092000, "High", "Medium")))</f>
        <v>Medium</v>
      </c>
    </row>
    <row r="90" spans="1:22" x14ac:dyDescent="0.25">
      <c r="A90" s="1" t="s">
        <v>353</v>
      </c>
      <c r="B90" s="1" t="s">
        <v>354</v>
      </c>
      <c r="C90" s="2">
        <v>44469</v>
      </c>
      <c r="D90" s="1" t="s">
        <v>355</v>
      </c>
      <c r="E90" s="4">
        <v>238786</v>
      </c>
      <c r="F90">
        <v>15</v>
      </c>
      <c r="G90" s="4">
        <v>35817900</v>
      </c>
      <c r="H90" s="4">
        <v>716358</v>
      </c>
      <c r="I90" s="4">
        <v>35101500</v>
      </c>
      <c r="J90">
        <v>1</v>
      </c>
      <c r="K90">
        <v>1</v>
      </c>
      <c r="L90">
        <v>0</v>
      </c>
      <c r="M90">
        <v>4</v>
      </c>
      <c r="N90" s="2">
        <v>44436</v>
      </c>
      <c r="O90" s="1" t="s">
        <v>356</v>
      </c>
      <c r="P90" s="4">
        <v>2387860</v>
      </c>
      <c r="Q90" s="4">
        <v>143260</v>
      </c>
      <c r="R90" s="1" t="s">
        <v>39</v>
      </c>
      <c r="S90" s="1" t="s">
        <v>34</v>
      </c>
      <c r="T90" s="4">
        <f>Sales_Datas[[#This Row],[after_discount]]-(Sales_Datas[[#This Row],[qty_ordered]]*Sales_Datas[[#This Row],[cogs]])</f>
        <v>32952600</v>
      </c>
      <c r="U90" s="3">
        <f>IFERROR(Sales_Datas[[#This Row],[Gross_Profit]]/Sales_Datas[[#This Row],[after_discount]],0)</f>
        <v>0.93878039400025637</v>
      </c>
      <c r="V90" s="1" t="str">
        <f>IF(Sales_Datas[[#This Row],[base_price]] &lt;= 632200, "Low", (IF(Sales_Datas[[#This Row],[base_price]] &gt;= 10092000, "High", "Medium")))</f>
        <v>Medium</v>
      </c>
    </row>
    <row r="91" spans="1:22" x14ac:dyDescent="0.25">
      <c r="A91" s="1" t="s">
        <v>357</v>
      </c>
      <c r="B91" s="1" t="s">
        <v>358</v>
      </c>
      <c r="C91" s="2">
        <v>44727</v>
      </c>
      <c r="D91" s="1" t="s">
        <v>291</v>
      </c>
      <c r="E91" s="4">
        <v>118320</v>
      </c>
      <c r="F91">
        <v>3</v>
      </c>
      <c r="G91" s="4">
        <v>3549600</v>
      </c>
      <c r="H91" s="4">
        <v>709920</v>
      </c>
      <c r="I91" s="4">
        <v>2839680</v>
      </c>
      <c r="J91">
        <v>1</v>
      </c>
      <c r="K91">
        <v>0</v>
      </c>
      <c r="L91">
        <v>0</v>
      </c>
      <c r="M91">
        <v>4</v>
      </c>
      <c r="N91" s="2">
        <v>44729</v>
      </c>
      <c r="O91" s="1" t="s">
        <v>292</v>
      </c>
      <c r="P91" s="4">
        <v>1183200</v>
      </c>
      <c r="Q91" s="4">
        <v>86362</v>
      </c>
      <c r="R91" s="1" t="s">
        <v>75</v>
      </c>
      <c r="S91" s="1" t="s">
        <v>34</v>
      </c>
      <c r="T91" s="4">
        <f>Sales_Datas[[#This Row],[after_discount]]-(Sales_Datas[[#This Row],[qty_ordered]]*Sales_Datas[[#This Row],[cogs]])</f>
        <v>2580594</v>
      </c>
      <c r="U91" s="3">
        <f>IFERROR(Sales_Datas[[#This Row],[Gross_Profit]]/Sales_Datas[[#This Row],[after_discount]],0)</f>
        <v>0.90876225490196083</v>
      </c>
      <c r="V91" s="1" t="str">
        <f>IF(Sales_Datas[[#This Row],[base_price]] &lt;= 632200, "Low", (IF(Sales_Datas[[#This Row],[base_price]] &gt;= 10092000, "High", "Medium")))</f>
        <v>Medium</v>
      </c>
    </row>
    <row r="92" spans="1:22" x14ac:dyDescent="0.25">
      <c r="A92" s="1" t="s">
        <v>359</v>
      </c>
      <c r="B92" s="1" t="s">
        <v>360</v>
      </c>
      <c r="C92" s="2">
        <v>44393</v>
      </c>
      <c r="D92" s="1" t="s">
        <v>361</v>
      </c>
      <c r="E92" s="4">
        <v>139142</v>
      </c>
      <c r="F92">
        <v>1</v>
      </c>
      <c r="G92" s="4">
        <v>1391420</v>
      </c>
      <c r="H92" s="4">
        <v>690664</v>
      </c>
      <c r="I92" s="4">
        <v>700756</v>
      </c>
      <c r="J92">
        <v>1</v>
      </c>
      <c r="K92">
        <v>1</v>
      </c>
      <c r="L92">
        <v>1</v>
      </c>
      <c r="M92">
        <v>1</v>
      </c>
      <c r="N92" s="2">
        <v>44396</v>
      </c>
      <c r="O92" s="1" t="s">
        <v>362</v>
      </c>
      <c r="P92" s="4">
        <v>1391420</v>
      </c>
      <c r="Q92" s="4">
        <v>105734</v>
      </c>
      <c r="R92" s="1" t="s">
        <v>89</v>
      </c>
      <c r="S92" s="1" t="s">
        <v>50</v>
      </c>
      <c r="T92" s="4">
        <f>Sales_Datas[[#This Row],[after_discount]]-(Sales_Datas[[#This Row],[qty_ordered]]*Sales_Datas[[#This Row],[cogs]])</f>
        <v>595022</v>
      </c>
      <c r="U92" s="3">
        <f>IFERROR(Sales_Datas[[#This Row],[Gross_Profit]]/Sales_Datas[[#This Row],[after_discount]],0)</f>
        <v>0.84911438503559011</v>
      </c>
      <c r="V92" s="1" t="str">
        <f>IF(Sales_Datas[[#This Row],[base_price]] &lt;= 632200, "Low", (IF(Sales_Datas[[#This Row],[base_price]] &gt;= 10092000, "High", "Medium")))</f>
        <v>Medium</v>
      </c>
    </row>
    <row r="93" spans="1:22" x14ac:dyDescent="0.25">
      <c r="A93" s="1" t="s">
        <v>363</v>
      </c>
      <c r="B93" s="1" t="s">
        <v>364</v>
      </c>
      <c r="C93" s="2">
        <v>44521</v>
      </c>
      <c r="D93" s="1" t="s">
        <v>365</v>
      </c>
      <c r="E93" s="4">
        <v>1319500</v>
      </c>
      <c r="F93">
        <v>1</v>
      </c>
      <c r="G93" s="4">
        <v>13195000</v>
      </c>
      <c r="H93" s="4">
        <v>659750</v>
      </c>
      <c r="I93" s="4">
        <v>12535200</v>
      </c>
      <c r="J93">
        <v>1</v>
      </c>
      <c r="K93">
        <v>1</v>
      </c>
      <c r="L93">
        <v>1</v>
      </c>
      <c r="M93">
        <v>4</v>
      </c>
      <c r="N93" s="2">
        <v>44518</v>
      </c>
      <c r="O93" s="1" t="s">
        <v>366</v>
      </c>
      <c r="P93" s="4">
        <v>13195000</v>
      </c>
      <c r="Q93" s="4">
        <v>1174330</v>
      </c>
      <c r="R93" s="1" t="s">
        <v>128</v>
      </c>
      <c r="S93" s="1" t="s">
        <v>34</v>
      </c>
      <c r="T93" s="4">
        <f>Sales_Datas[[#This Row],[after_discount]]-(Sales_Datas[[#This Row],[qty_ordered]]*Sales_Datas[[#This Row],[cogs]])</f>
        <v>11360870</v>
      </c>
      <c r="U93" s="3">
        <f>IFERROR(Sales_Datas[[#This Row],[Gross_Profit]]/Sales_Datas[[#This Row],[after_discount]],0)</f>
        <v>0.90631741017295298</v>
      </c>
      <c r="V93" s="1" t="str">
        <f>IF(Sales_Datas[[#This Row],[base_price]] &lt;= 632200, "Low", (IF(Sales_Datas[[#This Row],[base_price]] &gt;= 10092000, "High", "Medium")))</f>
        <v>High</v>
      </c>
    </row>
    <row r="94" spans="1:22" x14ac:dyDescent="0.25">
      <c r="A94" s="1" t="s">
        <v>367</v>
      </c>
      <c r="B94" s="1" t="s">
        <v>368</v>
      </c>
      <c r="C94" s="2">
        <v>44702</v>
      </c>
      <c r="D94" s="1" t="s">
        <v>369</v>
      </c>
      <c r="E94" s="4">
        <v>638000</v>
      </c>
      <c r="F94">
        <v>2</v>
      </c>
      <c r="G94" s="4">
        <v>12760000</v>
      </c>
      <c r="H94" s="4">
        <v>638000</v>
      </c>
      <c r="I94" s="4">
        <v>12122000</v>
      </c>
      <c r="J94">
        <v>1</v>
      </c>
      <c r="K94">
        <v>0</v>
      </c>
      <c r="L94">
        <v>0</v>
      </c>
      <c r="M94">
        <v>4</v>
      </c>
      <c r="N94" s="2">
        <v>44696</v>
      </c>
      <c r="O94" s="1" t="s">
        <v>370</v>
      </c>
      <c r="P94" s="4">
        <v>6380000</v>
      </c>
      <c r="Q94" s="4">
        <v>459360</v>
      </c>
      <c r="R94" s="1" t="s">
        <v>191</v>
      </c>
      <c r="S94" s="1" t="s">
        <v>34</v>
      </c>
      <c r="T94" s="4">
        <f>Sales_Datas[[#This Row],[after_discount]]-(Sales_Datas[[#This Row],[qty_ordered]]*Sales_Datas[[#This Row],[cogs]])</f>
        <v>11203280</v>
      </c>
      <c r="U94" s="3">
        <f>IFERROR(Sales_Datas[[#This Row],[Gross_Profit]]/Sales_Datas[[#This Row],[after_discount]],0)</f>
        <v>0.92421052631578948</v>
      </c>
      <c r="V94" s="1" t="str">
        <f>IF(Sales_Datas[[#This Row],[base_price]] &lt;= 632200, "Low", (IF(Sales_Datas[[#This Row],[base_price]] &gt;= 10092000, "High", "Medium")))</f>
        <v>Medium</v>
      </c>
    </row>
    <row r="95" spans="1:22" x14ac:dyDescent="0.25">
      <c r="A95" s="1" t="s">
        <v>371</v>
      </c>
      <c r="B95" s="1" t="s">
        <v>372</v>
      </c>
      <c r="C95" s="2">
        <v>44755</v>
      </c>
      <c r="D95" s="1" t="s">
        <v>373</v>
      </c>
      <c r="E95" s="4">
        <v>410930</v>
      </c>
      <c r="F95">
        <v>1</v>
      </c>
      <c r="G95" s="4">
        <v>4109300</v>
      </c>
      <c r="H95" s="4">
        <v>616395</v>
      </c>
      <c r="I95" s="4">
        <v>3492900</v>
      </c>
      <c r="J95">
        <v>1</v>
      </c>
      <c r="K95">
        <v>1</v>
      </c>
      <c r="L95">
        <v>1</v>
      </c>
      <c r="M95">
        <v>7</v>
      </c>
      <c r="N95" s="2">
        <v>44768</v>
      </c>
      <c r="O95" s="1" t="s">
        <v>374</v>
      </c>
      <c r="P95" s="4">
        <v>4111040</v>
      </c>
      <c r="Q95" s="4">
        <v>283620</v>
      </c>
      <c r="R95" s="1" t="s">
        <v>133</v>
      </c>
      <c r="S95" s="1" t="s">
        <v>66</v>
      </c>
      <c r="T95" s="4">
        <f>Sales_Datas[[#This Row],[after_discount]]-(Sales_Datas[[#This Row],[qty_ordered]]*Sales_Datas[[#This Row],[cogs]])</f>
        <v>3209280</v>
      </c>
      <c r="U95" s="3">
        <f>IFERROR(Sales_Datas[[#This Row],[Gross_Profit]]/Sales_Datas[[#This Row],[after_discount]],0)</f>
        <v>0.91880099630679379</v>
      </c>
      <c r="V95" s="1" t="str">
        <f>IF(Sales_Datas[[#This Row],[base_price]] &lt;= 632200, "Low", (IF(Sales_Datas[[#This Row],[base_price]] &gt;= 10092000, "High", "Medium")))</f>
        <v>Medium</v>
      </c>
    </row>
    <row r="96" spans="1:22" x14ac:dyDescent="0.25">
      <c r="A96" s="1" t="s">
        <v>375</v>
      </c>
      <c r="B96" s="1" t="s">
        <v>376</v>
      </c>
      <c r="C96" s="2">
        <v>44526</v>
      </c>
      <c r="D96" s="1" t="s">
        <v>377</v>
      </c>
      <c r="E96" s="4">
        <v>306066</v>
      </c>
      <c r="F96">
        <v>1</v>
      </c>
      <c r="G96" s="4">
        <v>3060660</v>
      </c>
      <c r="H96" s="4">
        <v>612132</v>
      </c>
      <c r="I96" s="4">
        <v>2448530</v>
      </c>
      <c r="J96">
        <v>1</v>
      </c>
      <c r="K96">
        <v>0</v>
      </c>
      <c r="L96">
        <v>0</v>
      </c>
      <c r="M96">
        <v>4</v>
      </c>
      <c r="N96" s="2">
        <v>44504</v>
      </c>
      <c r="O96" s="1" t="s">
        <v>378</v>
      </c>
      <c r="P96" s="4">
        <v>4637100</v>
      </c>
      <c r="Q96" s="4">
        <v>389470</v>
      </c>
      <c r="R96" s="1" t="s">
        <v>123</v>
      </c>
      <c r="S96" s="1" t="s">
        <v>34</v>
      </c>
      <c r="T96" s="4">
        <f>Sales_Datas[[#This Row],[after_discount]]-(Sales_Datas[[#This Row],[qty_ordered]]*Sales_Datas[[#This Row],[cogs]])</f>
        <v>2059060</v>
      </c>
      <c r="U96" s="3">
        <f>IFERROR(Sales_Datas[[#This Row],[Gross_Profit]]/Sales_Datas[[#This Row],[after_discount]],0)</f>
        <v>0.84093721539045874</v>
      </c>
      <c r="V96" s="1" t="str">
        <f>IF(Sales_Datas[[#This Row],[base_price]] &lt;= 632200, "Low", (IF(Sales_Datas[[#This Row],[base_price]] &gt;= 10092000, "High", "Medium")))</f>
        <v>Medium</v>
      </c>
    </row>
    <row r="97" spans="1:22" x14ac:dyDescent="0.25">
      <c r="A97" s="1" t="s">
        <v>379</v>
      </c>
      <c r="B97" s="1" t="s">
        <v>380</v>
      </c>
      <c r="C97" s="2">
        <v>44700</v>
      </c>
      <c r="D97" s="1" t="s">
        <v>381</v>
      </c>
      <c r="E97" s="4">
        <v>203580</v>
      </c>
      <c r="F97">
        <v>1</v>
      </c>
      <c r="G97" s="4">
        <v>2035800</v>
      </c>
      <c r="H97" s="4">
        <v>610740</v>
      </c>
      <c r="I97" s="4">
        <v>1425060</v>
      </c>
      <c r="J97">
        <v>1</v>
      </c>
      <c r="K97">
        <v>1</v>
      </c>
      <c r="L97">
        <v>1</v>
      </c>
      <c r="M97">
        <v>4</v>
      </c>
      <c r="N97" s="2">
        <v>44443</v>
      </c>
      <c r="O97" s="1" t="s">
        <v>382</v>
      </c>
      <c r="P97" s="4">
        <v>2035800</v>
      </c>
      <c r="Q97" s="4">
        <v>154686</v>
      </c>
      <c r="R97" s="1" t="s">
        <v>383</v>
      </c>
      <c r="S97" s="1" t="s">
        <v>34</v>
      </c>
      <c r="T97" s="4">
        <f>Sales_Datas[[#This Row],[after_discount]]-(Sales_Datas[[#This Row],[qty_ordered]]*Sales_Datas[[#This Row],[cogs]])</f>
        <v>1270374</v>
      </c>
      <c r="U97" s="3">
        <f>IFERROR(Sales_Datas[[#This Row],[Gross_Profit]]/Sales_Datas[[#This Row],[after_discount]],0)</f>
        <v>0.89145299145299151</v>
      </c>
      <c r="V97" s="1" t="str">
        <f>IF(Sales_Datas[[#This Row],[base_price]] &lt;= 632200, "Low", (IF(Sales_Datas[[#This Row],[base_price]] &gt;= 10092000, "High", "Medium")))</f>
        <v>Medium</v>
      </c>
    </row>
    <row r="98" spans="1:22" x14ac:dyDescent="0.25">
      <c r="A98" s="1" t="s">
        <v>384</v>
      </c>
      <c r="B98" s="1" t="s">
        <v>385</v>
      </c>
      <c r="C98" s="2">
        <v>44684</v>
      </c>
      <c r="D98" s="1" t="s">
        <v>386</v>
      </c>
      <c r="E98" s="4">
        <v>301600</v>
      </c>
      <c r="F98">
        <v>1</v>
      </c>
      <c r="G98" s="4">
        <v>3016000</v>
      </c>
      <c r="H98" s="4">
        <v>597400</v>
      </c>
      <c r="I98" s="4">
        <v>2418600</v>
      </c>
      <c r="J98">
        <v>1</v>
      </c>
      <c r="K98">
        <v>1</v>
      </c>
      <c r="L98">
        <v>1</v>
      </c>
      <c r="M98">
        <v>4</v>
      </c>
      <c r="N98" s="2">
        <v>44645</v>
      </c>
      <c r="O98" s="1" t="s">
        <v>387</v>
      </c>
      <c r="P98" s="4">
        <v>3016000</v>
      </c>
      <c r="Q98" s="4">
        <v>250328</v>
      </c>
      <c r="R98" s="1" t="s">
        <v>39</v>
      </c>
      <c r="S98" s="1" t="s">
        <v>34</v>
      </c>
      <c r="T98" s="4">
        <f>Sales_Datas[[#This Row],[after_discount]]-(Sales_Datas[[#This Row],[qty_ordered]]*Sales_Datas[[#This Row],[cogs]])</f>
        <v>2168272</v>
      </c>
      <c r="U98" s="3">
        <f>IFERROR(Sales_Datas[[#This Row],[Gross_Profit]]/Sales_Datas[[#This Row],[after_discount]],0)</f>
        <v>0.89649880095923262</v>
      </c>
      <c r="V98" s="1" t="str">
        <f>IF(Sales_Datas[[#This Row],[base_price]] &lt;= 632200, "Low", (IF(Sales_Datas[[#This Row],[base_price]] &gt;= 10092000, "High", "Medium")))</f>
        <v>Medium</v>
      </c>
    </row>
    <row r="99" spans="1:22" x14ac:dyDescent="0.25">
      <c r="A99" s="1" t="s">
        <v>388</v>
      </c>
      <c r="B99" s="1" t="s">
        <v>389</v>
      </c>
      <c r="C99" s="2">
        <v>44567</v>
      </c>
      <c r="D99" s="1" t="s">
        <v>390</v>
      </c>
      <c r="E99" s="4">
        <v>395850</v>
      </c>
      <c r="F99">
        <v>1</v>
      </c>
      <c r="G99" s="4">
        <v>3958500</v>
      </c>
      <c r="H99" s="4">
        <v>593775</v>
      </c>
      <c r="I99" s="4">
        <v>3364720</v>
      </c>
      <c r="J99">
        <v>1</v>
      </c>
      <c r="K99">
        <v>1</v>
      </c>
      <c r="L99">
        <v>0</v>
      </c>
      <c r="M99">
        <v>4</v>
      </c>
      <c r="N99" s="2">
        <v>44455</v>
      </c>
      <c r="O99" s="1" t="s">
        <v>391</v>
      </c>
      <c r="P99" s="4">
        <v>3958500</v>
      </c>
      <c r="Q99" s="4">
        <v>281010</v>
      </c>
      <c r="R99" s="1" t="s">
        <v>133</v>
      </c>
      <c r="S99" s="1" t="s">
        <v>34</v>
      </c>
      <c r="T99" s="4">
        <f>Sales_Datas[[#This Row],[after_discount]]-(Sales_Datas[[#This Row],[qty_ordered]]*Sales_Datas[[#This Row],[cogs]])</f>
        <v>3083710</v>
      </c>
      <c r="U99" s="3">
        <f>IFERROR(Sales_Datas[[#This Row],[Gross_Profit]]/Sales_Datas[[#This Row],[after_discount]],0)</f>
        <v>0.91648339237737464</v>
      </c>
      <c r="V99" s="1" t="str">
        <f>IF(Sales_Datas[[#This Row],[base_price]] &lt;= 632200, "Low", (IF(Sales_Datas[[#This Row],[base_price]] &gt;= 10092000, "High", "Medium")))</f>
        <v>Medium</v>
      </c>
    </row>
    <row r="100" spans="1:22" x14ac:dyDescent="0.25">
      <c r="A100" s="1" t="s">
        <v>392</v>
      </c>
      <c r="B100" s="1" t="s">
        <v>393</v>
      </c>
      <c r="C100" s="2">
        <v>44731</v>
      </c>
      <c r="D100" s="1" t="s">
        <v>394</v>
      </c>
      <c r="E100" s="4">
        <v>14209942</v>
      </c>
      <c r="F100">
        <v>1</v>
      </c>
      <c r="G100" s="4">
        <v>142099000</v>
      </c>
      <c r="H100" s="4">
        <v>580000</v>
      </c>
      <c r="I100" s="4">
        <v>141519000</v>
      </c>
      <c r="J100">
        <v>1</v>
      </c>
      <c r="K100">
        <v>0</v>
      </c>
      <c r="L100">
        <v>0</v>
      </c>
      <c r="M100">
        <v>2</v>
      </c>
      <c r="N100" s="2">
        <v>44380</v>
      </c>
      <c r="O100" s="1" t="s">
        <v>395</v>
      </c>
      <c r="P100" s="4">
        <v>142099000</v>
      </c>
      <c r="Q100" s="4">
        <v>12362600</v>
      </c>
      <c r="R100" s="1" t="s">
        <v>29</v>
      </c>
      <c r="S100" s="1" t="s">
        <v>76</v>
      </c>
      <c r="T100" s="4">
        <f>Sales_Datas[[#This Row],[after_discount]]-(Sales_Datas[[#This Row],[qty_ordered]]*Sales_Datas[[#This Row],[cogs]])</f>
        <v>129156400</v>
      </c>
      <c r="U100" s="3">
        <f>IFERROR(Sales_Datas[[#This Row],[Gross_Profit]]/Sales_Datas[[#This Row],[after_discount]],0)</f>
        <v>0.91264353196390591</v>
      </c>
      <c r="V100" s="1" t="str">
        <f>IF(Sales_Datas[[#This Row],[base_price]] &lt;= 632200, "Low", (IF(Sales_Datas[[#This Row],[base_price]] &gt;= 10092000, "High", "Medium")))</f>
        <v>High</v>
      </c>
    </row>
    <row r="101" spans="1:22" x14ac:dyDescent="0.25">
      <c r="A101" s="1" t="s">
        <v>396</v>
      </c>
      <c r="B101" s="1" t="s">
        <v>397</v>
      </c>
      <c r="C101" s="2">
        <v>44606</v>
      </c>
      <c r="D101" s="1" t="s">
        <v>398</v>
      </c>
      <c r="E101" s="4">
        <v>9802000</v>
      </c>
      <c r="F101">
        <v>1</v>
      </c>
      <c r="G101" s="4">
        <v>98020000</v>
      </c>
      <c r="H101" s="4">
        <v>580000</v>
      </c>
      <c r="I101" s="4">
        <v>97440000</v>
      </c>
      <c r="J101">
        <v>1</v>
      </c>
      <c r="K101">
        <v>0</v>
      </c>
      <c r="L101">
        <v>0</v>
      </c>
      <c r="M101">
        <v>4</v>
      </c>
      <c r="N101" s="2">
        <v>44617</v>
      </c>
      <c r="O101" s="1" t="s">
        <v>399</v>
      </c>
      <c r="P101" s="4">
        <v>98020000</v>
      </c>
      <c r="Q101" s="4">
        <v>6861400</v>
      </c>
      <c r="R101" s="1" t="s">
        <v>55</v>
      </c>
      <c r="S101" s="1" t="s">
        <v>34</v>
      </c>
      <c r="T101" s="4">
        <f>Sales_Datas[[#This Row],[after_discount]]-(Sales_Datas[[#This Row],[qty_ordered]]*Sales_Datas[[#This Row],[cogs]])</f>
        <v>90578600</v>
      </c>
      <c r="U101" s="3">
        <f>IFERROR(Sales_Datas[[#This Row],[Gross_Profit]]/Sales_Datas[[#This Row],[after_discount]],0)</f>
        <v>0.92958333333333332</v>
      </c>
      <c r="V101" s="1" t="str">
        <f>IF(Sales_Datas[[#This Row],[base_price]] &lt;= 632200, "Low", (IF(Sales_Datas[[#This Row],[base_price]] &gt;= 10092000, "High", "Medium")))</f>
        <v>High</v>
      </c>
    </row>
    <row r="102" spans="1:22" x14ac:dyDescent="0.25">
      <c r="A102" s="1" t="s">
        <v>400</v>
      </c>
      <c r="B102" s="1" t="s">
        <v>401</v>
      </c>
      <c r="C102" s="2">
        <v>44645</v>
      </c>
      <c r="D102" s="1" t="s">
        <v>402</v>
      </c>
      <c r="E102" s="4">
        <v>5707142</v>
      </c>
      <c r="F102">
        <v>1</v>
      </c>
      <c r="G102" s="4">
        <v>57071400</v>
      </c>
      <c r="H102" s="4">
        <v>580000</v>
      </c>
      <c r="I102" s="4">
        <v>56491400</v>
      </c>
      <c r="J102">
        <v>1</v>
      </c>
      <c r="K102">
        <v>0</v>
      </c>
      <c r="L102">
        <v>0</v>
      </c>
      <c r="M102">
        <v>7</v>
      </c>
      <c r="N102" s="2">
        <v>44634</v>
      </c>
      <c r="O102" s="1" t="s">
        <v>403</v>
      </c>
      <c r="P102" s="4">
        <v>55917800</v>
      </c>
      <c r="Q102" s="4">
        <v>4864810</v>
      </c>
      <c r="R102" s="1" t="s">
        <v>65</v>
      </c>
      <c r="S102" s="1" t="s">
        <v>66</v>
      </c>
      <c r="T102" s="4">
        <f>Sales_Datas[[#This Row],[after_discount]]-(Sales_Datas[[#This Row],[qty_ordered]]*Sales_Datas[[#This Row],[cogs]])</f>
        <v>51626590</v>
      </c>
      <c r="U102" s="3">
        <f>IFERROR(Sales_Datas[[#This Row],[Gross_Profit]]/Sales_Datas[[#This Row],[after_discount]],0)</f>
        <v>0.91388406022863655</v>
      </c>
      <c r="V102" s="1" t="str">
        <f>IF(Sales_Datas[[#This Row],[base_price]] &lt;= 632200, "Low", (IF(Sales_Datas[[#This Row],[base_price]] &gt;= 10092000, "High", "Medium")))</f>
        <v>High</v>
      </c>
    </row>
    <row r="103" spans="1:22" x14ac:dyDescent="0.25">
      <c r="A103" s="1" t="s">
        <v>404</v>
      </c>
      <c r="B103" s="1" t="s">
        <v>405</v>
      </c>
      <c r="C103" s="2">
        <v>44731</v>
      </c>
      <c r="D103" s="1" t="s">
        <v>406</v>
      </c>
      <c r="E103" s="4">
        <v>5680404</v>
      </c>
      <c r="F103">
        <v>1</v>
      </c>
      <c r="G103" s="4">
        <v>56804000</v>
      </c>
      <c r="H103" s="4">
        <v>580000</v>
      </c>
      <c r="I103" s="4">
        <v>56224000</v>
      </c>
      <c r="J103">
        <v>1</v>
      </c>
      <c r="K103">
        <v>0</v>
      </c>
      <c r="L103">
        <v>0</v>
      </c>
      <c r="M103">
        <v>4</v>
      </c>
      <c r="N103" s="2">
        <v>44724</v>
      </c>
      <c r="O103" s="1" t="s">
        <v>407</v>
      </c>
      <c r="P103" s="4">
        <v>56804000</v>
      </c>
      <c r="Q103" s="4">
        <v>4089870</v>
      </c>
      <c r="R103" s="1" t="s">
        <v>65</v>
      </c>
      <c r="S103" s="1" t="s">
        <v>34</v>
      </c>
      <c r="T103" s="4">
        <f>Sales_Datas[[#This Row],[after_discount]]-(Sales_Datas[[#This Row],[qty_ordered]]*Sales_Datas[[#This Row],[cogs]])</f>
        <v>52134130</v>
      </c>
      <c r="U103" s="3">
        <f>IFERROR(Sales_Datas[[#This Row],[Gross_Profit]]/Sales_Datas[[#This Row],[after_discount]],0)</f>
        <v>0.92725757683551513</v>
      </c>
      <c r="V103" s="1" t="str">
        <f>IF(Sales_Datas[[#This Row],[base_price]] &lt;= 632200, "Low", (IF(Sales_Datas[[#This Row],[base_price]] &gt;= 10092000, "High", "Medium")))</f>
        <v>High</v>
      </c>
    </row>
    <row r="104" spans="1:22" x14ac:dyDescent="0.25">
      <c r="A104" s="1" t="s">
        <v>408</v>
      </c>
      <c r="B104" s="1" t="s">
        <v>409</v>
      </c>
      <c r="C104" s="2">
        <v>44700</v>
      </c>
      <c r="D104" s="1" t="s">
        <v>410</v>
      </c>
      <c r="E104" s="4">
        <v>5342090</v>
      </c>
      <c r="F104">
        <v>1</v>
      </c>
      <c r="G104" s="4">
        <v>53420900</v>
      </c>
      <c r="H104" s="4">
        <v>580000</v>
      </c>
      <c r="I104" s="4">
        <v>52840900</v>
      </c>
      <c r="J104">
        <v>1</v>
      </c>
      <c r="K104">
        <v>0</v>
      </c>
      <c r="L104">
        <v>0</v>
      </c>
      <c r="M104">
        <v>7</v>
      </c>
      <c r="N104" s="2">
        <v>44702</v>
      </c>
      <c r="O104" s="1" t="s">
        <v>411</v>
      </c>
      <c r="P104" s="4">
        <v>53420900</v>
      </c>
      <c r="Q104" s="4">
        <v>4059940</v>
      </c>
      <c r="R104" s="1" t="s">
        <v>39</v>
      </c>
      <c r="S104" s="1" t="s">
        <v>66</v>
      </c>
      <c r="T104" s="4">
        <f>Sales_Datas[[#This Row],[after_discount]]-(Sales_Datas[[#This Row],[qty_ordered]]*Sales_Datas[[#This Row],[cogs]])</f>
        <v>48780960</v>
      </c>
      <c r="U104" s="3">
        <f>IFERROR(Sales_Datas[[#This Row],[Gross_Profit]]/Sales_Datas[[#This Row],[after_discount]],0)</f>
        <v>0.92316671366309055</v>
      </c>
      <c r="V104" s="1" t="str">
        <f>IF(Sales_Datas[[#This Row],[base_price]] &lt;= 632200, "Low", (IF(Sales_Datas[[#This Row],[base_price]] &gt;= 10092000, "High", "Medium")))</f>
        <v>High</v>
      </c>
    </row>
    <row r="105" spans="1:22" x14ac:dyDescent="0.25">
      <c r="A105" s="1" t="s">
        <v>412</v>
      </c>
      <c r="B105" s="1" t="s">
        <v>413</v>
      </c>
      <c r="C105" s="2">
        <v>44727</v>
      </c>
      <c r="D105" s="1" t="s">
        <v>414</v>
      </c>
      <c r="E105" s="4">
        <v>4929942</v>
      </c>
      <c r="F105">
        <v>1</v>
      </c>
      <c r="G105" s="4">
        <v>49299400</v>
      </c>
      <c r="H105" s="4">
        <v>580000</v>
      </c>
      <c r="I105" s="4">
        <v>48719400</v>
      </c>
      <c r="J105">
        <v>1</v>
      </c>
      <c r="K105">
        <v>0</v>
      </c>
      <c r="L105">
        <v>0</v>
      </c>
      <c r="M105">
        <v>4</v>
      </c>
      <c r="N105" s="2">
        <v>44732</v>
      </c>
      <c r="O105" s="1" t="s">
        <v>415</v>
      </c>
      <c r="P105" s="4">
        <v>49299400</v>
      </c>
      <c r="Q105" s="4">
        <v>3450940</v>
      </c>
      <c r="R105" s="1" t="s">
        <v>29</v>
      </c>
      <c r="S105" s="1" t="s">
        <v>34</v>
      </c>
      <c r="T105" s="4">
        <f>Sales_Datas[[#This Row],[after_discount]]-(Sales_Datas[[#This Row],[qty_ordered]]*Sales_Datas[[#This Row],[cogs]])</f>
        <v>45268460</v>
      </c>
      <c r="U105" s="3">
        <f>IFERROR(Sales_Datas[[#This Row],[Gross_Profit]]/Sales_Datas[[#This Row],[after_discount]],0)</f>
        <v>0.92916702586649258</v>
      </c>
      <c r="V105" s="1" t="str">
        <f>IF(Sales_Datas[[#This Row],[base_price]] &lt;= 632200, "Low", (IF(Sales_Datas[[#This Row],[base_price]] &gt;= 10092000, "High", "Medium")))</f>
        <v>High</v>
      </c>
    </row>
    <row r="106" spans="1:22" x14ac:dyDescent="0.25">
      <c r="A106" s="1" t="s">
        <v>416</v>
      </c>
      <c r="B106" s="1" t="s">
        <v>417</v>
      </c>
      <c r="C106" s="2">
        <v>44702</v>
      </c>
      <c r="D106" s="1" t="s">
        <v>418</v>
      </c>
      <c r="E106" s="4">
        <v>4609840</v>
      </c>
      <c r="F106">
        <v>1</v>
      </c>
      <c r="G106" s="4">
        <v>46098400</v>
      </c>
      <c r="H106" s="4">
        <v>580000</v>
      </c>
      <c r="I106" s="4">
        <v>45518400</v>
      </c>
      <c r="J106">
        <v>1</v>
      </c>
      <c r="K106">
        <v>0</v>
      </c>
      <c r="L106">
        <v>0</v>
      </c>
      <c r="M106">
        <v>7</v>
      </c>
      <c r="N106" s="2">
        <v>44686</v>
      </c>
      <c r="O106" s="1" t="s">
        <v>419</v>
      </c>
      <c r="P106" s="4">
        <v>46098400</v>
      </c>
      <c r="Q106" s="4">
        <v>2811960</v>
      </c>
      <c r="R106" s="1" t="s">
        <v>39</v>
      </c>
      <c r="S106" s="1" t="s">
        <v>66</v>
      </c>
      <c r="T106" s="4">
        <f>Sales_Datas[[#This Row],[after_discount]]-(Sales_Datas[[#This Row],[qty_ordered]]*Sales_Datas[[#This Row],[cogs]])</f>
        <v>42706440</v>
      </c>
      <c r="U106" s="3">
        <f>IFERROR(Sales_Datas[[#This Row],[Gross_Profit]]/Sales_Datas[[#This Row],[after_discount]],0)</f>
        <v>0.93822366339765895</v>
      </c>
      <c r="V106" s="1" t="str">
        <f>IF(Sales_Datas[[#This Row],[base_price]] &lt;= 632200, "Low", (IF(Sales_Datas[[#This Row],[base_price]] &gt;= 10092000, "High", "Medium")))</f>
        <v>High</v>
      </c>
    </row>
    <row r="107" spans="1:22" x14ac:dyDescent="0.25">
      <c r="A107" s="1" t="s">
        <v>420</v>
      </c>
      <c r="B107" s="1" t="s">
        <v>421</v>
      </c>
      <c r="C107" s="2">
        <v>44703</v>
      </c>
      <c r="D107" s="1" t="s">
        <v>418</v>
      </c>
      <c r="E107" s="4">
        <v>4609840</v>
      </c>
      <c r="F107">
        <v>1</v>
      </c>
      <c r="G107" s="4">
        <v>46098400</v>
      </c>
      <c r="H107" s="4">
        <v>580000</v>
      </c>
      <c r="I107" s="4">
        <v>45518400</v>
      </c>
      <c r="J107">
        <v>1</v>
      </c>
      <c r="K107">
        <v>0</v>
      </c>
      <c r="L107">
        <v>0</v>
      </c>
      <c r="M107">
        <v>7</v>
      </c>
      <c r="N107" s="2">
        <v>44686</v>
      </c>
      <c r="O107" s="1" t="s">
        <v>419</v>
      </c>
      <c r="P107" s="4">
        <v>46098400</v>
      </c>
      <c r="Q107" s="4">
        <v>2811960</v>
      </c>
      <c r="R107" s="1" t="s">
        <v>39</v>
      </c>
      <c r="S107" s="1" t="s">
        <v>66</v>
      </c>
      <c r="T107" s="4">
        <f>Sales_Datas[[#This Row],[after_discount]]-(Sales_Datas[[#This Row],[qty_ordered]]*Sales_Datas[[#This Row],[cogs]])</f>
        <v>42706440</v>
      </c>
      <c r="U107" s="3">
        <f>IFERROR(Sales_Datas[[#This Row],[Gross_Profit]]/Sales_Datas[[#This Row],[after_discount]],0)</f>
        <v>0.93822366339765895</v>
      </c>
      <c r="V107" s="1" t="str">
        <f>IF(Sales_Datas[[#This Row],[base_price]] &lt;= 632200, "Low", (IF(Sales_Datas[[#This Row],[base_price]] &gt;= 10092000, "High", "Medium")))</f>
        <v>High</v>
      </c>
    </row>
    <row r="108" spans="1:22" x14ac:dyDescent="0.25">
      <c r="A108" s="1" t="s">
        <v>422</v>
      </c>
      <c r="B108" s="1" t="s">
        <v>423</v>
      </c>
      <c r="C108" s="2">
        <v>44786</v>
      </c>
      <c r="D108" s="1" t="s">
        <v>424</v>
      </c>
      <c r="E108" s="4">
        <v>2597820</v>
      </c>
      <c r="F108">
        <v>1</v>
      </c>
      <c r="G108" s="4">
        <v>25978200</v>
      </c>
      <c r="H108" s="4">
        <v>580000</v>
      </c>
      <c r="I108" s="4">
        <v>25398200</v>
      </c>
      <c r="J108">
        <v>1</v>
      </c>
      <c r="K108">
        <v>1</v>
      </c>
      <c r="L108">
        <v>0</v>
      </c>
      <c r="M108">
        <v>4</v>
      </c>
      <c r="N108" s="2">
        <v>44791</v>
      </c>
      <c r="O108" s="1" t="s">
        <v>425</v>
      </c>
      <c r="P108" s="4">
        <v>26279800</v>
      </c>
      <c r="Q108" s="4">
        <v>1708160</v>
      </c>
      <c r="R108" s="1" t="s">
        <v>55</v>
      </c>
      <c r="S108" s="1" t="s">
        <v>34</v>
      </c>
      <c r="T108" s="4">
        <f>Sales_Datas[[#This Row],[after_discount]]-(Sales_Datas[[#This Row],[qty_ordered]]*Sales_Datas[[#This Row],[cogs]])</f>
        <v>23690040</v>
      </c>
      <c r="U108" s="3">
        <f>IFERROR(Sales_Datas[[#This Row],[Gross_Profit]]/Sales_Datas[[#This Row],[after_discount]],0)</f>
        <v>0.93274484018552495</v>
      </c>
      <c r="V108" s="1" t="str">
        <f>IF(Sales_Datas[[#This Row],[base_price]] &lt;= 632200, "Low", (IF(Sales_Datas[[#This Row],[base_price]] &gt;= 10092000, "High", "Medium")))</f>
        <v>High</v>
      </c>
    </row>
    <row r="109" spans="1:22" x14ac:dyDescent="0.25">
      <c r="A109" s="1" t="s">
        <v>426</v>
      </c>
      <c r="B109" s="1" t="s">
        <v>427</v>
      </c>
      <c r="C109" s="2">
        <v>44728</v>
      </c>
      <c r="D109" s="1" t="s">
        <v>221</v>
      </c>
      <c r="E109" s="4">
        <v>2588250</v>
      </c>
      <c r="F109">
        <v>1</v>
      </c>
      <c r="G109" s="4">
        <v>25882500</v>
      </c>
      <c r="H109" s="4">
        <v>580000</v>
      </c>
      <c r="I109" s="4">
        <v>25302500</v>
      </c>
      <c r="J109">
        <v>1</v>
      </c>
      <c r="K109">
        <v>0</v>
      </c>
      <c r="L109">
        <v>0</v>
      </c>
      <c r="M109">
        <v>4</v>
      </c>
      <c r="N109" s="2">
        <v>44703</v>
      </c>
      <c r="O109" s="1" t="s">
        <v>222</v>
      </c>
      <c r="P109" s="4">
        <v>25882500</v>
      </c>
      <c r="Q109" s="4">
        <v>1734080</v>
      </c>
      <c r="R109" s="1" t="s">
        <v>39</v>
      </c>
      <c r="S109" s="1" t="s">
        <v>34</v>
      </c>
      <c r="T109" s="4">
        <f>Sales_Datas[[#This Row],[after_discount]]-(Sales_Datas[[#This Row],[qty_ordered]]*Sales_Datas[[#This Row],[cogs]])</f>
        <v>23568420</v>
      </c>
      <c r="U109" s="3">
        <f>IFERROR(Sales_Datas[[#This Row],[Gross_Profit]]/Sales_Datas[[#This Row],[after_discount]],0)</f>
        <v>0.93146606066594206</v>
      </c>
      <c r="V109" s="1" t="str">
        <f>IF(Sales_Datas[[#This Row],[base_price]] &lt;= 632200, "Low", (IF(Sales_Datas[[#This Row],[base_price]] &gt;= 10092000, "High", "Medium")))</f>
        <v>High</v>
      </c>
    </row>
    <row r="110" spans="1:22" x14ac:dyDescent="0.25">
      <c r="A110" s="1" t="s">
        <v>428</v>
      </c>
      <c r="B110" s="1" t="s">
        <v>429</v>
      </c>
      <c r="C110" s="2">
        <v>44730</v>
      </c>
      <c r="D110" s="1" t="s">
        <v>430</v>
      </c>
      <c r="E110" s="4">
        <v>2441800</v>
      </c>
      <c r="F110">
        <v>1</v>
      </c>
      <c r="G110" s="4">
        <v>24418000</v>
      </c>
      <c r="H110" s="4">
        <v>580000</v>
      </c>
      <c r="I110" s="4">
        <v>23838000</v>
      </c>
      <c r="J110">
        <v>1</v>
      </c>
      <c r="K110">
        <v>0</v>
      </c>
      <c r="L110">
        <v>0</v>
      </c>
      <c r="M110">
        <v>4</v>
      </c>
      <c r="N110" s="2">
        <v>44735</v>
      </c>
      <c r="O110" s="1" t="s">
        <v>431</v>
      </c>
      <c r="P110" s="4">
        <v>24418000</v>
      </c>
      <c r="Q110" s="4">
        <v>1684840</v>
      </c>
      <c r="R110" s="1" t="s">
        <v>29</v>
      </c>
      <c r="S110" s="1" t="s">
        <v>34</v>
      </c>
      <c r="T110" s="4">
        <f>Sales_Datas[[#This Row],[after_discount]]-(Sales_Datas[[#This Row],[qty_ordered]]*Sales_Datas[[#This Row],[cogs]])</f>
        <v>22153160</v>
      </c>
      <c r="U110" s="3">
        <f>IFERROR(Sales_Datas[[#This Row],[Gross_Profit]]/Sales_Datas[[#This Row],[after_discount]],0)</f>
        <v>0.92932125178286773</v>
      </c>
      <c r="V110" s="1" t="str">
        <f>IF(Sales_Datas[[#This Row],[base_price]] &lt;= 632200, "Low", (IF(Sales_Datas[[#This Row],[base_price]] &gt;= 10092000, "High", "Medium")))</f>
        <v>High</v>
      </c>
    </row>
    <row r="111" spans="1:22" x14ac:dyDescent="0.25">
      <c r="A111" s="1" t="s">
        <v>432</v>
      </c>
      <c r="B111" s="1" t="s">
        <v>433</v>
      </c>
      <c r="C111" s="2">
        <v>44730</v>
      </c>
      <c r="D111" s="1" t="s">
        <v>434</v>
      </c>
      <c r="E111" s="4">
        <v>2159630</v>
      </c>
      <c r="F111">
        <v>1</v>
      </c>
      <c r="G111" s="4">
        <v>21596300</v>
      </c>
      <c r="H111" s="4">
        <v>580000</v>
      </c>
      <c r="I111" s="4">
        <v>21016300</v>
      </c>
      <c r="J111">
        <v>1</v>
      </c>
      <c r="K111">
        <v>1</v>
      </c>
      <c r="L111">
        <v>1</v>
      </c>
      <c r="M111">
        <v>4</v>
      </c>
      <c r="N111" s="2">
        <v>44728</v>
      </c>
      <c r="O111" s="1" t="s">
        <v>435</v>
      </c>
      <c r="P111" s="4">
        <v>22330000</v>
      </c>
      <c r="Q111" s="4">
        <v>1496110</v>
      </c>
      <c r="R111" s="1" t="s">
        <v>55</v>
      </c>
      <c r="S111" s="1" t="s">
        <v>34</v>
      </c>
      <c r="T111" s="4">
        <f>Sales_Datas[[#This Row],[after_discount]]-(Sales_Datas[[#This Row],[qty_ordered]]*Sales_Datas[[#This Row],[cogs]])</f>
        <v>19520190</v>
      </c>
      <c r="U111" s="3">
        <f>IFERROR(Sales_Datas[[#This Row],[Gross_Profit]]/Sales_Datas[[#This Row],[after_discount]],0)</f>
        <v>0.92881192217469299</v>
      </c>
      <c r="V111" s="1" t="str">
        <f>IF(Sales_Datas[[#This Row],[base_price]] &lt;= 632200, "Low", (IF(Sales_Datas[[#This Row],[base_price]] &gt;= 10092000, "High", "Medium")))</f>
        <v>High</v>
      </c>
    </row>
    <row r="112" spans="1:22" x14ac:dyDescent="0.25">
      <c r="A112" s="1" t="s">
        <v>436</v>
      </c>
      <c r="B112" s="1" t="s">
        <v>437</v>
      </c>
      <c r="C112" s="2">
        <v>44701</v>
      </c>
      <c r="D112" s="1" t="s">
        <v>438</v>
      </c>
      <c r="E112" s="4">
        <v>1670400</v>
      </c>
      <c r="F112">
        <v>1</v>
      </c>
      <c r="G112" s="4">
        <v>16704000</v>
      </c>
      <c r="H112" s="4">
        <v>580000</v>
      </c>
      <c r="I112" s="4">
        <v>16124000</v>
      </c>
      <c r="J112">
        <v>1</v>
      </c>
      <c r="K112">
        <v>1</v>
      </c>
      <c r="L112">
        <v>0</v>
      </c>
      <c r="M112">
        <v>7</v>
      </c>
      <c r="N112" s="2">
        <v>44502</v>
      </c>
      <c r="O112" s="1" t="s">
        <v>439</v>
      </c>
      <c r="P112" s="4">
        <v>27840000</v>
      </c>
      <c r="Q112" s="4">
        <v>2171520</v>
      </c>
      <c r="R112" s="1" t="s">
        <v>128</v>
      </c>
      <c r="S112" s="1" t="s">
        <v>66</v>
      </c>
      <c r="T112" s="4">
        <f>Sales_Datas[[#This Row],[after_discount]]-(Sales_Datas[[#This Row],[qty_ordered]]*Sales_Datas[[#This Row],[cogs]])</f>
        <v>13952480</v>
      </c>
      <c r="U112" s="3">
        <f>IFERROR(Sales_Datas[[#This Row],[Gross_Profit]]/Sales_Datas[[#This Row],[after_discount]],0)</f>
        <v>0.86532374100719422</v>
      </c>
      <c r="V112" s="1" t="str">
        <f>IF(Sales_Datas[[#This Row],[base_price]] &lt;= 632200, "Low", (IF(Sales_Datas[[#This Row],[base_price]] &gt;= 10092000, "High", "Medium")))</f>
        <v>High</v>
      </c>
    </row>
    <row r="113" spans="1:22" x14ac:dyDescent="0.25">
      <c r="A113" s="1" t="s">
        <v>440</v>
      </c>
      <c r="B113" s="1" t="s">
        <v>441</v>
      </c>
      <c r="C113" s="2">
        <v>44611</v>
      </c>
      <c r="D113" s="1" t="s">
        <v>442</v>
      </c>
      <c r="E113" s="4">
        <v>1160000</v>
      </c>
      <c r="F113">
        <v>1</v>
      </c>
      <c r="G113" s="4">
        <v>11600000</v>
      </c>
      <c r="H113" s="4">
        <v>580000</v>
      </c>
      <c r="I113" s="4">
        <v>11020000</v>
      </c>
      <c r="J113">
        <v>1</v>
      </c>
      <c r="K113">
        <v>1</v>
      </c>
      <c r="L113">
        <v>1</v>
      </c>
      <c r="M113">
        <v>4</v>
      </c>
      <c r="N113" s="2">
        <v>44522</v>
      </c>
      <c r="O113" s="1" t="s">
        <v>443</v>
      </c>
      <c r="P113" s="4">
        <v>11837800</v>
      </c>
      <c r="Q113" s="4">
        <v>875974</v>
      </c>
      <c r="R113" s="1" t="s">
        <v>29</v>
      </c>
      <c r="S113" s="1" t="s">
        <v>34</v>
      </c>
      <c r="T113" s="4">
        <f>Sales_Datas[[#This Row],[after_discount]]-(Sales_Datas[[#This Row],[qty_ordered]]*Sales_Datas[[#This Row],[cogs]])</f>
        <v>10144026</v>
      </c>
      <c r="U113" s="3">
        <f>IFERROR(Sales_Datas[[#This Row],[Gross_Profit]]/Sales_Datas[[#This Row],[after_discount]],0)</f>
        <v>0.92051052631578945</v>
      </c>
      <c r="V113" s="1" t="str">
        <f>IF(Sales_Datas[[#This Row],[base_price]] &lt;= 632200, "Low", (IF(Sales_Datas[[#This Row],[base_price]] &gt;= 10092000, "High", "Medium")))</f>
        <v>High</v>
      </c>
    </row>
    <row r="114" spans="1:22" x14ac:dyDescent="0.25">
      <c r="A114" s="1" t="s">
        <v>444</v>
      </c>
      <c r="B114" s="1" t="s">
        <v>445</v>
      </c>
      <c r="C114" s="2">
        <v>44735</v>
      </c>
      <c r="D114" s="1" t="s">
        <v>446</v>
      </c>
      <c r="E114" s="4">
        <v>551000</v>
      </c>
      <c r="F114">
        <v>1</v>
      </c>
      <c r="G114" s="4">
        <v>5510000</v>
      </c>
      <c r="H114" s="4">
        <v>580000</v>
      </c>
      <c r="I114" s="4">
        <v>4930000</v>
      </c>
      <c r="J114">
        <v>1</v>
      </c>
      <c r="K114">
        <v>1</v>
      </c>
      <c r="L114">
        <v>0</v>
      </c>
      <c r="M114">
        <v>4</v>
      </c>
      <c r="N114" s="2">
        <v>44686</v>
      </c>
      <c r="O114" s="1" t="s">
        <v>447</v>
      </c>
      <c r="P114" s="4">
        <v>5510000</v>
      </c>
      <c r="Q114" s="4">
        <v>385700</v>
      </c>
      <c r="R114" s="1" t="s">
        <v>123</v>
      </c>
      <c r="S114" s="1" t="s">
        <v>34</v>
      </c>
      <c r="T114" s="4">
        <f>Sales_Datas[[#This Row],[after_discount]]-(Sales_Datas[[#This Row],[qty_ordered]]*Sales_Datas[[#This Row],[cogs]])</f>
        <v>4544300</v>
      </c>
      <c r="U114" s="3">
        <f>IFERROR(Sales_Datas[[#This Row],[Gross_Profit]]/Sales_Datas[[#This Row],[after_discount]],0)</f>
        <v>0.92176470588235293</v>
      </c>
      <c r="V114" s="1" t="str">
        <f>IF(Sales_Datas[[#This Row],[base_price]] &lt;= 632200, "Low", (IF(Sales_Datas[[#This Row],[base_price]] &gt;= 10092000, "High", "Medium")))</f>
        <v>Medium</v>
      </c>
    </row>
    <row r="115" spans="1:22" x14ac:dyDescent="0.25">
      <c r="A115" s="1" t="s">
        <v>448</v>
      </c>
      <c r="B115" s="1" t="s">
        <v>358</v>
      </c>
      <c r="C115" s="2">
        <v>44728</v>
      </c>
      <c r="D115" s="1" t="s">
        <v>449</v>
      </c>
      <c r="E115" s="4">
        <v>98310</v>
      </c>
      <c r="F115">
        <v>3</v>
      </c>
      <c r="G115" s="4">
        <v>2949300</v>
      </c>
      <c r="H115" s="4">
        <v>580000</v>
      </c>
      <c r="I115" s="4">
        <v>2369300</v>
      </c>
      <c r="J115">
        <v>1</v>
      </c>
      <c r="K115">
        <v>1</v>
      </c>
      <c r="L115">
        <v>1</v>
      </c>
      <c r="M115">
        <v>4</v>
      </c>
      <c r="N115" s="2">
        <v>44729</v>
      </c>
      <c r="O115" s="1" t="s">
        <v>450</v>
      </c>
      <c r="P115" s="4">
        <v>983100</v>
      </c>
      <c r="Q115" s="4">
        <v>66816</v>
      </c>
      <c r="R115" s="1" t="s">
        <v>75</v>
      </c>
      <c r="S115" s="1" t="s">
        <v>34</v>
      </c>
      <c r="T115" s="4">
        <f>Sales_Datas[[#This Row],[after_discount]]-(Sales_Datas[[#This Row],[qty_ordered]]*Sales_Datas[[#This Row],[cogs]])</f>
        <v>2168852</v>
      </c>
      <c r="U115" s="3">
        <f>IFERROR(Sales_Datas[[#This Row],[Gross_Profit]]/Sales_Datas[[#This Row],[after_discount]],0)</f>
        <v>0.91539779681762545</v>
      </c>
      <c r="V115" s="1" t="str">
        <f>IF(Sales_Datas[[#This Row],[base_price]] &lt;= 632200, "Low", (IF(Sales_Datas[[#This Row],[base_price]] &gt;= 10092000, "High", "Medium")))</f>
        <v>Medium</v>
      </c>
    </row>
    <row r="116" spans="1:22" x14ac:dyDescent="0.25">
      <c r="A116" s="1" t="s">
        <v>451</v>
      </c>
      <c r="B116" s="1" t="s">
        <v>452</v>
      </c>
      <c r="C116" s="2">
        <v>44422</v>
      </c>
      <c r="D116" s="1" t="s">
        <v>453</v>
      </c>
      <c r="E116" s="4">
        <v>252300</v>
      </c>
      <c r="F116">
        <v>1</v>
      </c>
      <c r="G116" s="4">
        <v>2523000</v>
      </c>
      <c r="H116" s="4">
        <v>580000</v>
      </c>
      <c r="I116" s="4">
        <v>1943000</v>
      </c>
      <c r="J116">
        <v>1</v>
      </c>
      <c r="K116">
        <v>0</v>
      </c>
      <c r="L116">
        <v>0</v>
      </c>
      <c r="M116">
        <v>1</v>
      </c>
      <c r="N116" s="2">
        <v>44389</v>
      </c>
      <c r="O116" s="1" t="s">
        <v>454</v>
      </c>
      <c r="P116" s="4">
        <v>2523000</v>
      </c>
      <c r="Q116" s="4">
        <v>163966</v>
      </c>
      <c r="R116" s="1" t="s">
        <v>29</v>
      </c>
      <c r="S116" s="1" t="s">
        <v>50</v>
      </c>
      <c r="T116" s="4">
        <f>Sales_Datas[[#This Row],[after_discount]]-(Sales_Datas[[#This Row],[qty_ordered]]*Sales_Datas[[#This Row],[cogs]])</f>
        <v>1779034</v>
      </c>
      <c r="U116" s="3">
        <f>IFERROR(Sales_Datas[[#This Row],[Gross_Profit]]/Sales_Datas[[#This Row],[after_discount]],0)</f>
        <v>0.91561194029850745</v>
      </c>
      <c r="V116" s="1" t="str">
        <f>IF(Sales_Datas[[#This Row],[base_price]] &lt;= 632200, "Low", (IF(Sales_Datas[[#This Row],[base_price]] &gt;= 10092000, "High", "Medium")))</f>
        <v>Medium</v>
      </c>
    </row>
    <row r="117" spans="1:22" x14ac:dyDescent="0.25">
      <c r="A117" s="1" t="s">
        <v>455</v>
      </c>
      <c r="B117" s="1" t="s">
        <v>456</v>
      </c>
      <c r="C117" s="2">
        <v>44514</v>
      </c>
      <c r="D117" s="1" t="s">
        <v>457</v>
      </c>
      <c r="E117" s="4">
        <v>116000</v>
      </c>
      <c r="F117">
        <v>2</v>
      </c>
      <c r="G117" s="4">
        <v>2320000</v>
      </c>
      <c r="H117" s="4">
        <v>580000</v>
      </c>
      <c r="I117" s="4">
        <v>1740000</v>
      </c>
      <c r="J117">
        <v>1</v>
      </c>
      <c r="K117">
        <v>0</v>
      </c>
      <c r="L117">
        <v>0</v>
      </c>
      <c r="M117">
        <v>5</v>
      </c>
      <c r="N117" s="2">
        <v>44515</v>
      </c>
      <c r="O117" s="1" t="s">
        <v>458</v>
      </c>
      <c r="P117" s="4">
        <v>1160000</v>
      </c>
      <c r="Q117" s="4">
        <v>104400</v>
      </c>
      <c r="R117" s="1" t="s">
        <v>23</v>
      </c>
      <c r="S117" s="1" t="s">
        <v>24</v>
      </c>
      <c r="T117" s="4">
        <f>Sales_Datas[[#This Row],[after_discount]]-(Sales_Datas[[#This Row],[qty_ordered]]*Sales_Datas[[#This Row],[cogs]])</f>
        <v>1531200</v>
      </c>
      <c r="U117" s="3">
        <f>IFERROR(Sales_Datas[[#This Row],[Gross_Profit]]/Sales_Datas[[#This Row],[after_discount]],0)</f>
        <v>0.88</v>
      </c>
      <c r="V117" s="1" t="str">
        <f>IF(Sales_Datas[[#This Row],[base_price]] &lt;= 632200, "Low", (IF(Sales_Datas[[#This Row],[base_price]] &gt;= 10092000, "High", "Medium")))</f>
        <v>Medium</v>
      </c>
    </row>
    <row r="118" spans="1:22" x14ac:dyDescent="0.25">
      <c r="A118" s="1" t="s">
        <v>459</v>
      </c>
      <c r="B118" s="1" t="s">
        <v>460</v>
      </c>
      <c r="C118" s="2">
        <v>44719</v>
      </c>
      <c r="D118" s="1" t="s">
        <v>461</v>
      </c>
      <c r="E118" s="4">
        <v>377000</v>
      </c>
      <c r="F118">
        <v>1</v>
      </c>
      <c r="G118" s="4">
        <v>3770000</v>
      </c>
      <c r="H118" s="4">
        <v>565500</v>
      </c>
      <c r="I118" s="4">
        <v>3204500</v>
      </c>
      <c r="J118">
        <v>1</v>
      </c>
      <c r="K118">
        <v>0</v>
      </c>
      <c r="L118">
        <v>0</v>
      </c>
      <c r="M118">
        <v>4</v>
      </c>
      <c r="N118" s="2">
        <v>44752</v>
      </c>
      <c r="O118" s="1" t="s">
        <v>462</v>
      </c>
      <c r="P118" s="4">
        <v>3770000</v>
      </c>
      <c r="Q118" s="4">
        <v>278980</v>
      </c>
      <c r="R118" s="1" t="s">
        <v>75</v>
      </c>
      <c r="S118" s="1" t="s">
        <v>34</v>
      </c>
      <c r="T118" s="4">
        <f>Sales_Datas[[#This Row],[after_discount]]-(Sales_Datas[[#This Row],[qty_ordered]]*Sales_Datas[[#This Row],[cogs]])</f>
        <v>2925520</v>
      </c>
      <c r="U118" s="3">
        <f>IFERROR(Sales_Datas[[#This Row],[Gross_Profit]]/Sales_Datas[[#This Row],[after_discount]],0)</f>
        <v>0.91294117647058826</v>
      </c>
      <c r="V118" s="1" t="str">
        <f>IF(Sales_Datas[[#This Row],[base_price]] &lt;= 632200, "Low", (IF(Sales_Datas[[#This Row],[base_price]] &gt;= 10092000, "High", "Medium")))</f>
        <v>Medium</v>
      </c>
    </row>
    <row r="119" spans="1:22" x14ac:dyDescent="0.25">
      <c r="A119" s="1" t="s">
        <v>463</v>
      </c>
      <c r="B119" s="1" t="s">
        <v>464</v>
      </c>
      <c r="C119" s="2">
        <v>44786</v>
      </c>
      <c r="D119" s="1" t="s">
        <v>465</v>
      </c>
      <c r="E119" s="4">
        <v>279270</v>
      </c>
      <c r="F119">
        <v>1</v>
      </c>
      <c r="G119" s="4">
        <v>2792700</v>
      </c>
      <c r="H119" s="4">
        <v>558540</v>
      </c>
      <c r="I119" s="4">
        <v>2234160</v>
      </c>
      <c r="J119">
        <v>1</v>
      </c>
      <c r="K119">
        <v>0</v>
      </c>
      <c r="L119">
        <v>0</v>
      </c>
      <c r="M119">
        <v>4</v>
      </c>
      <c r="N119" s="2">
        <v>44689</v>
      </c>
      <c r="O119" s="1" t="s">
        <v>466</v>
      </c>
      <c r="P119" s="4">
        <v>2792700</v>
      </c>
      <c r="Q119" s="4">
        <v>201028</v>
      </c>
      <c r="R119" s="1" t="s">
        <v>89</v>
      </c>
      <c r="S119" s="1" t="s">
        <v>34</v>
      </c>
      <c r="T119" s="4">
        <f>Sales_Datas[[#This Row],[after_discount]]-(Sales_Datas[[#This Row],[qty_ordered]]*Sales_Datas[[#This Row],[cogs]])</f>
        <v>2033132</v>
      </c>
      <c r="U119" s="3">
        <f>IFERROR(Sales_Datas[[#This Row],[Gross_Profit]]/Sales_Datas[[#This Row],[after_discount]],0)</f>
        <v>0.91002076843198343</v>
      </c>
      <c r="V119" s="1" t="str">
        <f>IF(Sales_Datas[[#This Row],[base_price]] &lt;= 632200, "Low", (IF(Sales_Datas[[#This Row],[base_price]] &gt;= 10092000, "High", "Medium")))</f>
        <v>Medium</v>
      </c>
    </row>
    <row r="120" spans="1:22" x14ac:dyDescent="0.25">
      <c r="A120" s="1" t="s">
        <v>467</v>
      </c>
      <c r="B120" s="1" t="s">
        <v>468</v>
      </c>
      <c r="C120" s="2">
        <v>44702</v>
      </c>
      <c r="D120" s="1" t="s">
        <v>469</v>
      </c>
      <c r="E120" s="4">
        <v>1093300</v>
      </c>
      <c r="F120">
        <v>1</v>
      </c>
      <c r="G120" s="4">
        <v>10933000</v>
      </c>
      <c r="H120" s="4">
        <v>546650</v>
      </c>
      <c r="I120" s="4">
        <v>10386400</v>
      </c>
      <c r="J120">
        <v>1</v>
      </c>
      <c r="K120">
        <v>0</v>
      </c>
      <c r="L120">
        <v>0</v>
      </c>
      <c r="M120">
        <v>7</v>
      </c>
      <c r="N120" s="2">
        <v>44697</v>
      </c>
      <c r="O120" s="1" t="s">
        <v>470</v>
      </c>
      <c r="P120" s="4">
        <v>10933000</v>
      </c>
      <c r="Q120" s="4">
        <v>809042</v>
      </c>
      <c r="R120" s="1" t="s">
        <v>128</v>
      </c>
      <c r="S120" s="1" t="s">
        <v>66</v>
      </c>
      <c r="T120" s="4">
        <f>Sales_Datas[[#This Row],[after_discount]]-(Sales_Datas[[#This Row],[qty_ordered]]*Sales_Datas[[#This Row],[cogs]])</f>
        <v>9577358</v>
      </c>
      <c r="U120" s="3">
        <f>IFERROR(Sales_Datas[[#This Row],[Gross_Profit]]/Sales_Datas[[#This Row],[after_discount]],0)</f>
        <v>0.92210563814218593</v>
      </c>
      <c r="V120" s="1" t="str">
        <f>IF(Sales_Datas[[#This Row],[base_price]] &lt;= 632200, "Low", (IF(Sales_Datas[[#This Row],[base_price]] &gt;= 10092000, "High", "Medium")))</f>
        <v>High</v>
      </c>
    </row>
    <row r="121" spans="1:22" x14ac:dyDescent="0.25">
      <c r="A121" s="1" t="s">
        <v>471</v>
      </c>
      <c r="B121" s="1" t="s">
        <v>472</v>
      </c>
      <c r="C121" s="2">
        <v>44326</v>
      </c>
      <c r="D121" s="1" t="s">
        <v>473</v>
      </c>
      <c r="E121" s="4">
        <v>119828</v>
      </c>
      <c r="F121">
        <v>3</v>
      </c>
      <c r="G121" s="4">
        <v>3594840</v>
      </c>
      <c r="H121" s="4">
        <v>539226</v>
      </c>
      <c r="I121" s="4">
        <v>3055610</v>
      </c>
      <c r="J121">
        <v>1</v>
      </c>
      <c r="K121">
        <v>0</v>
      </c>
      <c r="L121">
        <v>0</v>
      </c>
      <c r="M121">
        <v>1</v>
      </c>
      <c r="N121" s="2">
        <v>44456</v>
      </c>
      <c r="O121" s="1" t="s">
        <v>474</v>
      </c>
      <c r="P121" s="4">
        <v>1198280</v>
      </c>
      <c r="Q121" s="4">
        <v>77836</v>
      </c>
      <c r="R121" s="1" t="s">
        <v>475</v>
      </c>
      <c r="S121" s="1" t="s">
        <v>50</v>
      </c>
      <c r="T121" s="4">
        <f>Sales_Datas[[#This Row],[after_discount]]-(Sales_Datas[[#This Row],[qty_ordered]]*Sales_Datas[[#This Row],[cogs]])</f>
        <v>2822102</v>
      </c>
      <c r="U121" s="3">
        <f>IFERROR(Sales_Datas[[#This Row],[Gross_Profit]]/Sales_Datas[[#This Row],[after_discount]],0)</f>
        <v>0.92358056165544689</v>
      </c>
      <c r="V121" s="1" t="str">
        <f>IF(Sales_Datas[[#This Row],[base_price]] &lt;= 632200, "Low", (IF(Sales_Datas[[#This Row],[base_price]] &gt;= 10092000, "High", "Medium")))</f>
        <v>Medium</v>
      </c>
    </row>
    <row r="122" spans="1:22" x14ac:dyDescent="0.25">
      <c r="A122" s="1" t="s">
        <v>476</v>
      </c>
      <c r="B122" s="1" t="s">
        <v>477</v>
      </c>
      <c r="C122" s="2">
        <v>44671</v>
      </c>
      <c r="D122" s="1" t="s">
        <v>478</v>
      </c>
      <c r="E122" s="4">
        <v>358730</v>
      </c>
      <c r="F122">
        <v>1</v>
      </c>
      <c r="G122" s="4">
        <v>3587300</v>
      </c>
      <c r="H122" s="4">
        <v>538095</v>
      </c>
      <c r="I122" s="4">
        <v>3049200</v>
      </c>
      <c r="J122">
        <v>1</v>
      </c>
      <c r="K122">
        <v>0</v>
      </c>
      <c r="L122">
        <v>0</v>
      </c>
      <c r="M122">
        <v>7</v>
      </c>
      <c r="N122" s="2">
        <v>44520</v>
      </c>
      <c r="O122" s="1" t="s">
        <v>479</v>
      </c>
      <c r="P122" s="4">
        <v>3587300</v>
      </c>
      <c r="Q122" s="4">
        <v>261870</v>
      </c>
      <c r="R122" s="1" t="s">
        <v>133</v>
      </c>
      <c r="S122" s="1" t="s">
        <v>66</v>
      </c>
      <c r="T122" s="4">
        <f>Sales_Datas[[#This Row],[after_discount]]-(Sales_Datas[[#This Row],[qty_ordered]]*Sales_Datas[[#This Row],[cogs]])</f>
        <v>2787330</v>
      </c>
      <c r="U122" s="3">
        <f>IFERROR(Sales_Datas[[#This Row],[Gross_Profit]]/Sales_Datas[[#This Row],[after_discount]],0)</f>
        <v>0.91411845730027552</v>
      </c>
      <c r="V122" s="1" t="str">
        <f>IF(Sales_Datas[[#This Row],[base_price]] &lt;= 632200, "Low", (IF(Sales_Datas[[#This Row],[base_price]] &gt;= 10092000, "High", "Medium")))</f>
        <v>Medium</v>
      </c>
    </row>
    <row r="123" spans="1:22" x14ac:dyDescent="0.25">
      <c r="A123" s="1" t="s">
        <v>480</v>
      </c>
      <c r="B123" s="1" t="s">
        <v>481</v>
      </c>
      <c r="C123" s="2">
        <v>44567</v>
      </c>
      <c r="D123" s="1" t="s">
        <v>291</v>
      </c>
      <c r="E123" s="4">
        <v>118320</v>
      </c>
      <c r="F123">
        <v>3</v>
      </c>
      <c r="G123" s="4">
        <v>3549600</v>
      </c>
      <c r="H123" s="4">
        <v>532440</v>
      </c>
      <c r="I123" s="4">
        <v>3017160</v>
      </c>
      <c r="J123">
        <v>1</v>
      </c>
      <c r="K123">
        <v>1</v>
      </c>
      <c r="L123">
        <v>1</v>
      </c>
      <c r="M123">
        <v>4</v>
      </c>
      <c r="N123" s="2">
        <v>44661</v>
      </c>
      <c r="O123" s="1" t="s">
        <v>292</v>
      </c>
      <c r="P123" s="4">
        <v>1183200</v>
      </c>
      <c r="Q123" s="4">
        <v>86362</v>
      </c>
      <c r="R123" s="1" t="s">
        <v>75</v>
      </c>
      <c r="S123" s="1" t="s">
        <v>34</v>
      </c>
      <c r="T123" s="4">
        <f>Sales_Datas[[#This Row],[after_discount]]-(Sales_Datas[[#This Row],[qty_ordered]]*Sales_Datas[[#This Row],[cogs]])</f>
        <v>2758074</v>
      </c>
      <c r="U123" s="3">
        <f>IFERROR(Sales_Datas[[#This Row],[Gross_Profit]]/Sales_Datas[[#This Row],[after_discount]],0)</f>
        <v>0.91412918108419838</v>
      </c>
      <c r="V123" s="1" t="str">
        <f>IF(Sales_Datas[[#This Row],[base_price]] &lt;= 632200, "Low", (IF(Sales_Datas[[#This Row],[base_price]] &gt;= 10092000, "High", "Medium")))</f>
        <v>Medium</v>
      </c>
    </row>
    <row r="124" spans="1:22" x14ac:dyDescent="0.25">
      <c r="A124" s="1" t="s">
        <v>482</v>
      </c>
      <c r="B124" s="1" t="s">
        <v>483</v>
      </c>
      <c r="C124" s="2">
        <v>44769</v>
      </c>
      <c r="D124" s="1" t="s">
        <v>484</v>
      </c>
      <c r="E124" s="4">
        <v>87406</v>
      </c>
      <c r="F124">
        <v>3</v>
      </c>
      <c r="G124" s="4">
        <v>2622180</v>
      </c>
      <c r="H124" s="4">
        <v>524436</v>
      </c>
      <c r="I124" s="4">
        <v>2097740</v>
      </c>
      <c r="J124">
        <v>1</v>
      </c>
      <c r="K124">
        <v>1</v>
      </c>
      <c r="L124">
        <v>1</v>
      </c>
      <c r="M124">
        <v>4</v>
      </c>
      <c r="N124" s="2">
        <v>44762</v>
      </c>
      <c r="O124" s="1" t="s">
        <v>485</v>
      </c>
      <c r="P124" s="4">
        <v>874060</v>
      </c>
      <c r="Q124" s="4">
        <v>58522</v>
      </c>
      <c r="R124" s="1" t="s">
        <v>75</v>
      </c>
      <c r="S124" s="1" t="s">
        <v>34</v>
      </c>
      <c r="T124" s="4">
        <f>Sales_Datas[[#This Row],[after_discount]]-(Sales_Datas[[#This Row],[qty_ordered]]*Sales_Datas[[#This Row],[cogs]])</f>
        <v>1922174</v>
      </c>
      <c r="U124" s="3">
        <f>IFERROR(Sales_Datas[[#This Row],[Gross_Profit]]/Sales_Datas[[#This Row],[after_discount]],0)</f>
        <v>0.91630707332653238</v>
      </c>
      <c r="V124" s="1" t="str">
        <f>IF(Sales_Datas[[#This Row],[base_price]] &lt;= 632200, "Low", (IF(Sales_Datas[[#This Row],[base_price]] &gt;= 10092000, "High", "Medium")))</f>
        <v>Medium</v>
      </c>
    </row>
    <row r="125" spans="1:22" x14ac:dyDescent="0.25">
      <c r="A125" s="1" t="s">
        <v>486</v>
      </c>
      <c r="B125" s="1" t="s">
        <v>311</v>
      </c>
      <c r="C125" s="2">
        <v>44656</v>
      </c>
      <c r="D125" s="1" t="s">
        <v>487</v>
      </c>
      <c r="E125" s="4">
        <v>348000</v>
      </c>
      <c r="F125">
        <v>1</v>
      </c>
      <c r="G125" s="4">
        <v>3480000</v>
      </c>
      <c r="H125" s="4">
        <v>522000</v>
      </c>
      <c r="I125" s="4">
        <v>2958000</v>
      </c>
      <c r="J125">
        <v>1</v>
      </c>
      <c r="K125">
        <v>1</v>
      </c>
      <c r="L125">
        <v>0</v>
      </c>
      <c r="M125">
        <v>4</v>
      </c>
      <c r="N125" s="2">
        <v>44518</v>
      </c>
      <c r="O125" s="1" t="s">
        <v>488</v>
      </c>
      <c r="P125" s="4">
        <v>3480000</v>
      </c>
      <c r="Q125" s="4">
        <v>219240</v>
      </c>
      <c r="R125" s="1" t="s">
        <v>23</v>
      </c>
      <c r="S125" s="1" t="s">
        <v>34</v>
      </c>
      <c r="T125" s="4">
        <f>Sales_Datas[[#This Row],[after_discount]]-(Sales_Datas[[#This Row],[qty_ordered]]*Sales_Datas[[#This Row],[cogs]])</f>
        <v>2738760</v>
      </c>
      <c r="U125" s="3">
        <f>IFERROR(Sales_Datas[[#This Row],[Gross_Profit]]/Sales_Datas[[#This Row],[after_discount]],0)</f>
        <v>0.92588235294117649</v>
      </c>
      <c r="V125" s="1" t="str">
        <f>IF(Sales_Datas[[#This Row],[base_price]] &lt;= 632200, "Low", (IF(Sales_Datas[[#This Row],[base_price]] &gt;= 10092000, "High", "Medium")))</f>
        <v>Medium</v>
      </c>
    </row>
    <row r="126" spans="1:22" x14ac:dyDescent="0.25">
      <c r="A126" s="1" t="s">
        <v>489</v>
      </c>
      <c r="B126" s="1" t="s">
        <v>311</v>
      </c>
      <c r="C126" s="2">
        <v>44678</v>
      </c>
      <c r="D126" s="1" t="s">
        <v>487</v>
      </c>
      <c r="E126" s="4">
        <v>348000</v>
      </c>
      <c r="F126">
        <v>1</v>
      </c>
      <c r="G126" s="4">
        <v>3480000</v>
      </c>
      <c r="H126" s="4">
        <v>522000</v>
      </c>
      <c r="I126" s="4">
        <v>2958000</v>
      </c>
      <c r="J126">
        <v>1</v>
      </c>
      <c r="K126">
        <v>0</v>
      </c>
      <c r="L126">
        <v>0</v>
      </c>
      <c r="M126">
        <v>4</v>
      </c>
      <c r="N126" s="2">
        <v>44518</v>
      </c>
      <c r="O126" s="1" t="s">
        <v>488</v>
      </c>
      <c r="P126" s="4">
        <v>3480000</v>
      </c>
      <c r="Q126" s="4">
        <v>219240</v>
      </c>
      <c r="R126" s="1" t="s">
        <v>23</v>
      </c>
      <c r="S126" s="1" t="s">
        <v>34</v>
      </c>
      <c r="T126" s="4">
        <f>Sales_Datas[[#This Row],[after_discount]]-(Sales_Datas[[#This Row],[qty_ordered]]*Sales_Datas[[#This Row],[cogs]])</f>
        <v>2738760</v>
      </c>
      <c r="U126" s="3">
        <f>IFERROR(Sales_Datas[[#This Row],[Gross_Profit]]/Sales_Datas[[#This Row],[after_discount]],0)</f>
        <v>0.92588235294117649</v>
      </c>
      <c r="V126" s="1" t="str">
        <f>IF(Sales_Datas[[#This Row],[base_price]] &lt;= 632200, "Low", (IF(Sales_Datas[[#This Row],[base_price]] &gt;= 10092000, "High", "Medium")))</f>
        <v>Medium</v>
      </c>
    </row>
    <row r="127" spans="1:22" x14ac:dyDescent="0.25">
      <c r="A127" s="1" t="s">
        <v>490</v>
      </c>
      <c r="B127" s="1" t="s">
        <v>491</v>
      </c>
      <c r="C127" s="2">
        <v>44730</v>
      </c>
      <c r="D127" s="1" t="s">
        <v>492</v>
      </c>
      <c r="E127" s="4">
        <v>493000</v>
      </c>
      <c r="F127">
        <v>1</v>
      </c>
      <c r="G127" s="4">
        <v>4930000</v>
      </c>
      <c r="H127" s="4">
        <v>493000</v>
      </c>
      <c r="I127" s="4">
        <v>4437000</v>
      </c>
      <c r="J127">
        <v>1</v>
      </c>
      <c r="K127">
        <v>1</v>
      </c>
      <c r="L127">
        <v>0</v>
      </c>
      <c r="M127">
        <v>5</v>
      </c>
      <c r="N127" s="2">
        <v>44718</v>
      </c>
      <c r="O127" s="1" t="s">
        <v>493</v>
      </c>
      <c r="P127" s="4">
        <v>4930000</v>
      </c>
      <c r="Q127" s="4">
        <v>359890</v>
      </c>
      <c r="R127" s="1" t="s">
        <v>123</v>
      </c>
      <c r="S127" s="1" t="s">
        <v>24</v>
      </c>
      <c r="T127" s="4">
        <f>Sales_Datas[[#This Row],[after_discount]]-(Sales_Datas[[#This Row],[qty_ordered]]*Sales_Datas[[#This Row],[cogs]])</f>
        <v>4077110</v>
      </c>
      <c r="U127" s="3">
        <f>IFERROR(Sales_Datas[[#This Row],[Gross_Profit]]/Sales_Datas[[#This Row],[after_discount]],0)</f>
        <v>0.91888888888888887</v>
      </c>
      <c r="V127" s="1" t="str">
        <f>IF(Sales_Datas[[#This Row],[base_price]] &lt;= 632200, "Low", (IF(Sales_Datas[[#This Row],[base_price]] &gt;= 10092000, "High", "Medium")))</f>
        <v>Medium</v>
      </c>
    </row>
    <row r="128" spans="1:22" x14ac:dyDescent="0.25">
      <c r="A128" s="1" t="s">
        <v>494</v>
      </c>
      <c r="B128" s="1" t="s">
        <v>495</v>
      </c>
      <c r="C128" s="2">
        <v>44666</v>
      </c>
      <c r="D128" s="1" t="s">
        <v>291</v>
      </c>
      <c r="E128" s="4">
        <v>118320</v>
      </c>
      <c r="F128">
        <v>2</v>
      </c>
      <c r="G128" s="4">
        <v>2366400</v>
      </c>
      <c r="H128" s="4">
        <v>464000</v>
      </c>
      <c r="I128" s="4">
        <v>1902400</v>
      </c>
      <c r="J128">
        <v>1</v>
      </c>
      <c r="K128">
        <v>1</v>
      </c>
      <c r="L128">
        <v>1</v>
      </c>
      <c r="M128">
        <v>1</v>
      </c>
      <c r="N128" s="2">
        <v>44671</v>
      </c>
      <c r="O128" s="1" t="s">
        <v>292</v>
      </c>
      <c r="P128" s="4">
        <v>1183200</v>
      </c>
      <c r="Q128" s="4">
        <v>86362</v>
      </c>
      <c r="R128" s="1" t="s">
        <v>75</v>
      </c>
      <c r="S128" s="1" t="s">
        <v>50</v>
      </c>
      <c r="T128" s="4">
        <f>Sales_Datas[[#This Row],[after_discount]]-(Sales_Datas[[#This Row],[qty_ordered]]*Sales_Datas[[#This Row],[cogs]])</f>
        <v>1729676</v>
      </c>
      <c r="U128" s="3">
        <f>IFERROR(Sales_Datas[[#This Row],[Gross_Profit]]/Sales_Datas[[#This Row],[after_discount]],0)</f>
        <v>0.90920731707317071</v>
      </c>
      <c r="V128" s="1" t="str">
        <f>IF(Sales_Datas[[#This Row],[base_price]] &lt;= 632200, "Low", (IF(Sales_Datas[[#This Row],[base_price]] &gt;= 10092000, "High", "Medium")))</f>
        <v>Medium</v>
      </c>
    </row>
    <row r="129" spans="1:22" x14ac:dyDescent="0.25">
      <c r="A129" s="1" t="s">
        <v>496</v>
      </c>
      <c r="B129" s="1" t="s">
        <v>497</v>
      </c>
      <c r="C129" s="2">
        <v>44727</v>
      </c>
      <c r="D129" s="1" t="s">
        <v>498</v>
      </c>
      <c r="E129" s="4">
        <v>116000</v>
      </c>
      <c r="F129">
        <v>2</v>
      </c>
      <c r="G129" s="4">
        <v>2320000</v>
      </c>
      <c r="H129" s="4">
        <v>464000</v>
      </c>
      <c r="I129" s="4">
        <v>1856000</v>
      </c>
      <c r="J129">
        <v>1</v>
      </c>
      <c r="K129">
        <v>1</v>
      </c>
      <c r="L129">
        <v>1</v>
      </c>
      <c r="M129">
        <v>4</v>
      </c>
      <c r="N129" s="2">
        <v>44688</v>
      </c>
      <c r="O129" s="1" t="s">
        <v>499</v>
      </c>
      <c r="P129" s="4">
        <v>1160000</v>
      </c>
      <c r="Q129" s="4">
        <v>96280</v>
      </c>
      <c r="R129" s="1" t="s">
        <v>23</v>
      </c>
      <c r="S129" s="1" t="s">
        <v>34</v>
      </c>
      <c r="T129" s="4">
        <f>Sales_Datas[[#This Row],[after_discount]]-(Sales_Datas[[#This Row],[qty_ordered]]*Sales_Datas[[#This Row],[cogs]])</f>
        <v>1663440</v>
      </c>
      <c r="U129" s="3">
        <f>IFERROR(Sales_Datas[[#This Row],[Gross_Profit]]/Sales_Datas[[#This Row],[after_discount]],0)</f>
        <v>0.89624999999999999</v>
      </c>
      <c r="V129" s="1" t="str">
        <f>IF(Sales_Datas[[#This Row],[base_price]] &lt;= 632200, "Low", (IF(Sales_Datas[[#This Row],[base_price]] &gt;= 10092000, "High", "Medium")))</f>
        <v>Medium</v>
      </c>
    </row>
    <row r="130" spans="1:22" x14ac:dyDescent="0.25">
      <c r="A130" s="1" t="s">
        <v>500</v>
      </c>
      <c r="B130" s="1" t="s">
        <v>501</v>
      </c>
      <c r="C130" s="2">
        <v>44786</v>
      </c>
      <c r="D130" s="1" t="s">
        <v>502</v>
      </c>
      <c r="E130" s="4">
        <v>130500</v>
      </c>
      <c r="F130">
        <v>1</v>
      </c>
      <c r="G130" s="4">
        <v>1305000</v>
      </c>
      <c r="H130" s="4">
        <v>456750</v>
      </c>
      <c r="I130" s="4">
        <v>848250</v>
      </c>
      <c r="J130">
        <v>1</v>
      </c>
      <c r="K130">
        <v>1</v>
      </c>
      <c r="L130">
        <v>1</v>
      </c>
      <c r="M130">
        <v>4</v>
      </c>
      <c r="N130" s="2">
        <v>44516</v>
      </c>
      <c r="O130" s="1" t="s">
        <v>503</v>
      </c>
      <c r="P130" s="4">
        <v>1305000</v>
      </c>
      <c r="Q130" s="4">
        <v>112230</v>
      </c>
      <c r="R130" s="1" t="s">
        <v>23</v>
      </c>
      <c r="S130" s="1" t="s">
        <v>34</v>
      </c>
      <c r="T130" s="4">
        <f>Sales_Datas[[#This Row],[after_discount]]-(Sales_Datas[[#This Row],[qty_ordered]]*Sales_Datas[[#This Row],[cogs]])</f>
        <v>736020</v>
      </c>
      <c r="U130" s="3">
        <f>IFERROR(Sales_Datas[[#This Row],[Gross_Profit]]/Sales_Datas[[#This Row],[after_discount]],0)</f>
        <v>0.86769230769230765</v>
      </c>
      <c r="V130" s="1" t="str">
        <f>IF(Sales_Datas[[#This Row],[base_price]] &lt;= 632200, "Low", (IF(Sales_Datas[[#This Row],[base_price]] &gt;= 10092000, "High", "Medium")))</f>
        <v>Medium</v>
      </c>
    </row>
    <row r="131" spans="1:22" x14ac:dyDescent="0.25">
      <c r="A131" s="1" t="s">
        <v>504</v>
      </c>
      <c r="B131" s="1" t="s">
        <v>505</v>
      </c>
      <c r="C131" s="2">
        <v>44522</v>
      </c>
      <c r="D131" s="1" t="s">
        <v>506</v>
      </c>
      <c r="E131" s="4">
        <v>852600</v>
      </c>
      <c r="F131">
        <v>2</v>
      </c>
      <c r="G131" s="4">
        <v>17052000</v>
      </c>
      <c r="H131" s="4">
        <v>426300</v>
      </c>
      <c r="I131" s="4">
        <v>16625700</v>
      </c>
      <c r="J131">
        <v>1</v>
      </c>
      <c r="K131">
        <v>0</v>
      </c>
      <c r="L131">
        <v>0</v>
      </c>
      <c r="M131">
        <v>2</v>
      </c>
      <c r="N131" s="2">
        <v>44435</v>
      </c>
      <c r="O131" s="1" t="s">
        <v>507</v>
      </c>
      <c r="P131" s="4">
        <v>8526000</v>
      </c>
      <c r="Q131" s="4">
        <v>571242</v>
      </c>
      <c r="R131" s="1" t="s">
        <v>128</v>
      </c>
      <c r="S131" s="1" t="s">
        <v>76</v>
      </c>
      <c r="T131" s="4">
        <f>Sales_Datas[[#This Row],[after_discount]]-(Sales_Datas[[#This Row],[qty_ordered]]*Sales_Datas[[#This Row],[cogs]])</f>
        <v>15483216</v>
      </c>
      <c r="U131" s="3">
        <f>IFERROR(Sales_Datas[[#This Row],[Gross_Profit]]/Sales_Datas[[#This Row],[after_discount]],0)</f>
        <v>0.93128205128205133</v>
      </c>
      <c r="V131" s="1" t="str">
        <f>IF(Sales_Datas[[#This Row],[base_price]] &lt;= 632200, "Low", (IF(Sales_Datas[[#This Row],[base_price]] &gt;= 10092000, "High", "Medium")))</f>
        <v>Medium</v>
      </c>
    </row>
    <row r="132" spans="1:22" x14ac:dyDescent="0.25">
      <c r="A132" s="1" t="s">
        <v>508</v>
      </c>
      <c r="B132" s="1" t="s">
        <v>509</v>
      </c>
      <c r="C132" s="2">
        <v>44786</v>
      </c>
      <c r="D132" s="1" t="s">
        <v>510</v>
      </c>
      <c r="E132" s="4">
        <v>60900</v>
      </c>
      <c r="F132">
        <v>2</v>
      </c>
      <c r="G132" s="4">
        <v>1218000</v>
      </c>
      <c r="H132" s="4">
        <v>426300</v>
      </c>
      <c r="I132" s="4">
        <v>791700</v>
      </c>
      <c r="J132">
        <v>1</v>
      </c>
      <c r="K132">
        <v>1</v>
      </c>
      <c r="L132">
        <v>1</v>
      </c>
      <c r="M132">
        <v>4</v>
      </c>
      <c r="N132" s="2">
        <v>44788</v>
      </c>
      <c r="O132" s="1" t="s">
        <v>511</v>
      </c>
      <c r="P132" s="4">
        <v>609000</v>
      </c>
      <c r="Q132" s="4">
        <v>41992</v>
      </c>
      <c r="R132" s="1" t="s">
        <v>383</v>
      </c>
      <c r="S132" s="1" t="s">
        <v>34</v>
      </c>
      <c r="T132" s="4">
        <f>Sales_Datas[[#This Row],[after_discount]]-(Sales_Datas[[#This Row],[qty_ordered]]*Sales_Datas[[#This Row],[cogs]])</f>
        <v>707716</v>
      </c>
      <c r="U132" s="3">
        <f>IFERROR(Sales_Datas[[#This Row],[Gross_Profit]]/Sales_Datas[[#This Row],[after_discount]],0)</f>
        <v>0.89391941391941387</v>
      </c>
      <c r="V132" s="1" t="str">
        <f>IF(Sales_Datas[[#This Row],[base_price]] &lt;= 632200, "Low", (IF(Sales_Datas[[#This Row],[base_price]] &gt;= 10092000, "High", "Medium")))</f>
        <v>Low</v>
      </c>
    </row>
    <row r="133" spans="1:22" x14ac:dyDescent="0.25">
      <c r="A133" s="1" t="s">
        <v>512</v>
      </c>
      <c r="B133" s="1" t="s">
        <v>513</v>
      </c>
      <c r="C133" s="2">
        <v>44729</v>
      </c>
      <c r="D133" s="1" t="s">
        <v>514</v>
      </c>
      <c r="E133" s="4">
        <v>58000</v>
      </c>
      <c r="F133">
        <v>2</v>
      </c>
      <c r="G133" s="4">
        <v>1160000</v>
      </c>
      <c r="H133" s="4">
        <v>406000</v>
      </c>
      <c r="I133" s="4">
        <v>754000</v>
      </c>
      <c r="J133">
        <v>1</v>
      </c>
      <c r="K133">
        <v>1</v>
      </c>
      <c r="L133">
        <v>1</v>
      </c>
      <c r="M133">
        <v>4</v>
      </c>
      <c r="N133" s="2">
        <v>44386</v>
      </c>
      <c r="O133" s="1" t="s">
        <v>515</v>
      </c>
      <c r="P133" s="4">
        <v>580000</v>
      </c>
      <c r="Q133" s="4">
        <v>38280</v>
      </c>
      <c r="R133" s="1" t="s">
        <v>23</v>
      </c>
      <c r="S133" s="1" t="s">
        <v>34</v>
      </c>
      <c r="T133" s="4">
        <f>Sales_Datas[[#This Row],[after_discount]]-(Sales_Datas[[#This Row],[qty_ordered]]*Sales_Datas[[#This Row],[cogs]])</f>
        <v>677440</v>
      </c>
      <c r="U133" s="3">
        <f>IFERROR(Sales_Datas[[#This Row],[Gross_Profit]]/Sales_Datas[[#This Row],[after_discount]],0)</f>
        <v>0.89846153846153842</v>
      </c>
      <c r="V133" s="1" t="str">
        <f>IF(Sales_Datas[[#This Row],[base_price]] &lt;= 632200, "Low", (IF(Sales_Datas[[#This Row],[base_price]] &gt;= 10092000, "High", "Medium")))</f>
        <v>Low</v>
      </c>
    </row>
    <row r="134" spans="1:22" x14ac:dyDescent="0.25">
      <c r="A134" s="1" t="s">
        <v>516</v>
      </c>
      <c r="B134" s="1" t="s">
        <v>517</v>
      </c>
      <c r="C134" s="2">
        <v>44519</v>
      </c>
      <c r="D134" s="1" t="s">
        <v>518</v>
      </c>
      <c r="E134" s="4">
        <v>809100</v>
      </c>
      <c r="F134">
        <v>1</v>
      </c>
      <c r="G134" s="4">
        <v>8091000</v>
      </c>
      <c r="H134" s="4">
        <v>404550</v>
      </c>
      <c r="I134" s="4">
        <v>7686450</v>
      </c>
      <c r="J134">
        <v>1</v>
      </c>
      <c r="K134">
        <v>0</v>
      </c>
      <c r="L134">
        <v>0</v>
      </c>
      <c r="M134">
        <v>4</v>
      </c>
      <c r="N134" s="2">
        <v>44524</v>
      </c>
      <c r="O134" s="1" t="s">
        <v>519</v>
      </c>
      <c r="P134" s="4">
        <v>8091000</v>
      </c>
      <c r="Q134" s="4">
        <v>606796</v>
      </c>
      <c r="R134" s="1" t="s">
        <v>89</v>
      </c>
      <c r="S134" s="1" t="s">
        <v>34</v>
      </c>
      <c r="T134" s="4">
        <f>Sales_Datas[[#This Row],[after_discount]]-(Sales_Datas[[#This Row],[qty_ordered]]*Sales_Datas[[#This Row],[cogs]])</f>
        <v>7079654</v>
      </c>
      <c r="U134" s="3">
        <f>IFERROR(Sales_Datas[[#This Row],[Gross_Profit]]/Sales_Datas[[#This Row],[after_discount]],0)</f>
        <v>0.92105640445199022</v>
      </c>
      <c r="V134" s="1" t="str">
        <f>IF(Sales_Datas[[#This Row],[base_price]] &lt;= 632200, "Low", (IF(Sales_Datas[[#This Row],[base_price]] &gt;= 10092000, "High", "Medium")))</f>
        <v>Medium</v>
      </c>
    </row>
    <row r="135" spans="1:22" x14ac:dyDescent="0.25">
      <c r="A135" s="1" t="s">
        <v>520</v>
      </c>
      <c r="B135" s="1" t="s">
        <v>521</v>
      </c>
      <c r="C135" s="2">
        <v>44522</v>
      </c>
      <c r="D135" s="1" t="s">
        <v>518</v>
      </c>
      <c r="E135" s="4">
        <v>809100</v>
      </c>
      <c r="F135">
        <v>1</v>
      </c>
      <c r="G135" s="4">
        <v>8091000</v>
      </c>
      <c r="H135" s="4">
        <v>404550</v>
      </c>
      <c r="I135" s="4">
        <v>7686450</v>
      </c>
      <c r="J135">
        <v>1</v>
      </c>
      <c r="K135">
        <v>0</v>
      </c>
      <c r="L135">
        <v>0</v>
      </c>
      <c r="M135">
        <v>4</v>
      </c>
      <c r="N135" s="2">
        <v>44524</v>
      </c>
      <c r="O135" s="1" t="s">
        <v>519</v>
      </c>
      <c r="P135" s="4">
        <v>8091000</v>
      </c>
      <c r="Q135" s="4">
        <v>606796</v>
      </c>
      <c r="R135" s="1" t="s">
        <v>89</v>
      </c>
      <c r="S135" s="1" t="s">
        <v>34</v>
      </c>
      <c r="T135" s="4">
        <f>Sales_Datas[[#This Row],[after_discount]]-(Sales_Datas[[#This Row],[qty_ordered]]*Sales_Datas[[#This Row],[cogs]])</f>
        <v>7079654</v>
      </c>
      <c r="U135" s="3">
        <f>IFERROR(Sales_Datas[[#This Row],[Gross_Profit]]/Sales_Datas[[#This Row],[after_discount]],0)</f>
        <v>0.92105640445199022</v>
      </c>
      <c r="V135" s="1" t="str">
        <f>IF(Sales_Datas[[#This Row],[base_price]] &lt;= 632200, "Low", (IF(Sales_Datas[[#This Row],[base_price]] &gt;= 10092000, "High", "Medium")))</f>
        <v>Medium</v>
      </c>
    </row>
    <row r="136" spans="1:22" x14ac:dyDescent="0.25">
      <c r="A136" s="1" t="s">
        <v>522</v>
      </c>
      <c r="B136" s="1" t="s">
        <v>523</v>
      </c>
      <c r="C136" s="2">
        <v>44842</v>
      </c>
      <c r="D136" s="1" t="s">
        <v>524</v>
      </c>
      <c r="E136" s="4">
        <v>89842</v>
      </c>
      <c r="F136">
        <v>3</v>
      </c>
      <c r="G136" s="4">
        <v>2695260</v>
      </c>
      <c r="H136" s="4">
        <v>404289</v>
      </c>
      <c r="I136" s="4">
        <v>2290970</v>
      </c>
      <c r="J136">
        <v>1</v>
      </c>
      <c r="K136">
        <v>0</v>
      </c>
      <c r="L136">
        <v>0</v>
      </c>
      <c r="M136">
        <v>7</v>
      </c>
      <c r="N136" s="2">
        <v>44783</v>
      </c>
      <c r="O136" s="1" t="s">
        <v>525</v>
      </c>
      <c r="P136" s="4">
        <v>898420</v>
      </c>
      <c r="Q136" s="4">
        <v>67338</v>
      </c>
      <c r="R136" s="1" t="s">
        <v>75</v>
      </c>
      <c r="S136" s="1" t="s">
        <v>66</v>
      </c>
      <c r="T136" s="4">
        <f>Sales_Datas[[#This Row],[after_discount]]-(Sales_Datas[[#This Row],[qty_ordered]]*Sales_Datas[[#This Row],[cogs]])</f>
        <v>2088956</v>
      </c>
      <c r="U136" s="3">
        <f>IFERROR(Sales_Datas[[#This Row],[Gross_Profit]]/Sales_Datas[[#This Row],[after_discount]],0)</f>
        <v>0.9118216301391987</v>
      </c>
      <c r="V136" s="1" t="str">
        <f>IF(Sales_Datas[[#This Row],[base_price]] &lt;= 632200, "Low", (IF(Sales_Datas[[#This Row],[base_price]] &gt;= 10092000, "High", "Medium")))</f>
        <v>Medium</v>
      </c>
    </row>
    <row r="137" spans="1:22" x14ac:dyDescent="0.25">
      <c r="A137" s="1" t="s">
        <v>526</v>
      </c>
      <c r="B137" s="1" t="s">
        <v>527</v>
      </c>
      <c r="C137" s="2">
        <v>44731</v>
      </c>
      <c r="D137" s="1" t="s">
        <v>528</v>
      </c>
      <c r="E137" s="4">
        <v>261000</v>
      </c>
      <c r="F137">
        <v>3</v>
      </c>
      <c r="G137" s="4">
        <v>7830000</v>
      </c>
      <c r="H137" s="4">
        <v>391500</v>
      </c>
      <c r="I137" s="4">
        <v>7438500</v>
      </c>
      <c r="J137">
        <v>1</v>
      </c>
      <c r="K137">
        <v>0</v>
      </c>
      <c r="L137">
        <v>0</v>
      </c>
      <c r="M137">
        <v>4</v>
      </c>
      <c r="N137" s="2">
        <v>44737</v>
      </c>
      <c r="O137" s="1" t="s">
        <v>529</v>
      </c>
      <c r="P137" s="4">
        <v>2610000</v>
      </c>
      <c r="Q137" s="4">
        <v>161820</v>
      </c>
      <c r="R137" s="1" t="s">
        <v>191</v>
      </c>
      <c r="S137" s="1" t="s">
        <v>34</v>
      </c>
      <c r="T137" s="4">
        <f>Sales_Datas[[#This Row],[after_discount]]-(Sales_Datas[[#This Row],[qty_ordered]]*Sales_Datas[[#This Row],[cogs]])</f>
        <v>6953040</v>
      </c>
      <c r="U137" s="3">
        <f>IFERROR(Sales_Datas[[#This Row],[Gross_Profit]]/Sales_Datas[[#This Row],[after_discount]],0)</f>
        <v>0.9347368421052632</v>
      </c>
      <c r="V137" s="1" t="str">
        <f>IF(Sales_Datas[[#This Row],[base_price]] &lt;= 632200, "Low", (IF(Sales_Datas[[#This Row],[base_price]] &gt;= 10092000, "High", "Medium")))</f>
        <v>Medium</v>
      </c>
    </row>
    <row r="138" spans="1:22" x14ac:dyDescent="0.25">
      <c r="A138" s="1" t="s">
        <v>530</v>
      </c>
      <c r="B138" s="1" t="s">
        <v>531</v>
      </c>
      <c r="C138" s="2">
        <v>44870</v>
      </c>
      <c r="D138" s="1" t="s">
        <v>532</v>
      </c>
      <c r="E138" s="4">
        <v>25520</v>
      </c>
      <c r="F138">
        <v>10</v>
      </c>
      <c r="G138" s="4">
        <v>2552000</v>
      </c>
      <c r="H138" s="4">
        <v>382800</v>
      </c>
      <c r="I138" s="4">
        <v>2169200</v>
      </c>
      <c r="J138">
        <v>1</v>
      </c>
      <c r="K138">
        <v>0</v>
      </c>
      <c r="L138">
        <v>0</v>
      </c>
      <c r="M138">
        <v>4</v>
      </c>
      <c r="N138" s="2">
        <v>44390</v>
      </c>
      <c r="O138" s="1" t="s">
        <v>533</v>
      </c>
      <c r="P138" s="4">
        <v>255200</v>
      </c>
      <c r="Q138" s="4">
        <v>19372</v>
      </c>
      <c r="R138" s="1" t="s">
        <v>344</v>
      </c>
      <c r="S138" s="1" t="s">
        <v>34</v>
      </c>
      <c r="T138" s="4">
        <f>Sales_Datas[[#This Row],[after_discount]]-(Sales_Datas[[#This Row],[qty_ordered]]*Sales_Datas[[#This Row],[cogs]])</f>
        <v>1975480</v>
      </c>
      <c r="U138" s="3">
        <f>IFERROR(Sales_Datas[[#This Row],[Gross_Profit]]/Sales_Datas[[#This Row],[after_discount]],0)</f>
        <v>0.91069518716577535</v>
      </c>
      <c r="V138" s="1" t="str">
        <f>IF(Sales_Datas[[#This Row],[base_price]] &lt;= 632200, "Low", (IF(Sales_Datas[[#This Row],[base_price]] &gt;= 10092000, "High", "Medium")))</f>
        <v>Low</v>
      </c>
    </row>
    <row r="139" spans="1:22" x14ac:dyDescent="0.25">
      <c r="A139" s="1" t="s">
        <v>534</v>
      </c>
      <c r="B139" s="1" t="s">
        <v>535</v>
      </c>
      <c r="C139" s="2">
        <v>44729</v>
      </c>
      <c r="D139" s="1" t="s">
        <v>536</v>
      </c>
      <c r="E139" s="4">
        <v>376130</v>
      </c>
      <c r="F139">
        <v>1</v>
      </c>
      <c r="G139" s="4">
        <v>3761300</v>
      </c>
      <c r="H139" s="4">
        <v>376130</v>
      </c>
      <c r="I139" s="4">
        <v>3385170</v>
      </c>
      <c r="J139">
        <v>1</v>
      </c>
      <c r="K139">
        <v>0</v>
      </c>
      <c r="L139">
        <v>0</v>
      </c>
      <c r="M139">
        <v>5</v>
      </c>
      <c r="N139" s="2">
        <v>44739</v>
      </c>
      <c r="O139" s="1" t="s">
        <v>537</v>
      </c>
      <c r="P139" s="4">
        <v>3761300</v>
      </c>
      <c r="Q139" s="4">
        <v>312156</v>
      </c>
      <c r="R139" s="1" t="s">
        <v>133</v>
      </c>
      <c r="S139" s="1" t="s">
        <v>24</v>
      </c>
      <c r="T139" s="4">
        <f>Sales_Datas[[#This Row],[after_discount]]-(Sales_Datas[[#This Row],[qty_ordered]]*Sales_Datas[[#This Row],[cogs]])</f>
        <v>3073014</v>
      </c>
      <c r="U139" s="3">
        <f>IFERROR(Sales_Datas[[#This Row],[Gross_Profit]]/Sales_Datas[[#This Row],[after_discount]],0)</f>
        <v>0.907787201233616</v>
      </c>
      <c r="V139" s="1" t="str">
        <f>IF(Sales_Datas[[#This Row],[base_price]] &lt;= 632200, "Low", (IF(Sales_Datas[[#This Row],[base_price]] &gt;= 10092000, "High", "Medium")))</f>
        <v>Medium</v>
      </c>
    </row>
    <row r="140" spans="1:22" x14ac:dyDescent="0.25">
      <c r="A140" s="1" t="s">
        <v>538</v>
      </c>
      <c r="B140" s="1" t="s">
        <v>539</v>
      </c>
      <c r="C140" s="2">
        <v>44646</v>
      </c>
      <c r="D140" s="1" t="s">
        <v>540</v>
      </c>
      <c r="E140" s="4">
        <v>58000</v>
      </c>
      <c r="F140">
        <v>3</v>
      </c>
      <c r="G140" s="4">
        <v>1740000</v>
      </c>
      <c r="H140" s="4">
        <v>348000</v>
      </c>
      <c r="I140" s="4">
        <v>1392000</v>
      </c>
      <c r="J140">
        <v>1</v>
      </c>
      <c r="K140">
        <v>0</v>
      </c>
      <c r="L140">
        <v>0</v>
      </c>
      <c r="M140">
        <v>7</v>
      </c>
      <c r="N140" s="2">
        <v>44617</v>
      </c>
      <c r="O140" s="1" t="s">
        <v>541</v>
      </c>
      <c r="P140" s="4">
        <v>580580</v>
      </c>
      <c r="Q140" s="4">
        <v>43500</v>
      </c>
      <c r="R140" s="1" t="s">
        <v>75</v>
      </c>
      <c r="S140" s="1" t="s">
        <v>66</v>
      </c>
      <c r="T140" s="4">
        <f>Sales_Datas[[#This Row],[after_discount]]-(Sales_Datas[[#This Row],[qty_ordered]]*Sales_Datas[[#This Row],[cogs]])</f>
        <v>1261500</v>
      </c>
      <c r="U140" s="3">
        <f>IFERROR(Sales_Datas[[#This Row],[Gross_Profit]]/Sales_Datas[[#This Row],[after_discount]],0)</f>
        <v>0.90625</v>
      </c>
      <c r="V140" s="1" t="str">
        <f>IF(Sales_Datas[[#This Row],[base_price]] &lt;= 632200, "Low", (IF(Sales_Datas[[#This Row],[base_price]] &gt;= 10092000, "High", "Medium")))</f>
        <v>Low</v>
      </c>
    </row>
    <row r="141" spans="1:22" x14ac:dyDescent="0.25">
      <c r="A141" s="1" t="s">
        <v>542</v>
      </c>
      <c r="B141" s="1" t="s">
        <v>543</v>
      </c>
      <c r="C141" s="2">
        <v>44678</v>
      </c>
      <c r="D141" s="1" t="s">
        <v>544</v>
      </c>
      <c r="E141" s="4">
        <v>231942</v>
      </c>
      <c r="F141">
        <v>1</v>
      </c>
      <c r="G141" s="4">
        <v>2319420</v>
      </c>
      <c r="H141" s="4">
        <v>347913</v>
      </c>
      <c r="I141" s="4">
        <v>1971510</v>
      </c>
      <c r="J141">
        <v>1</v>
      </c>
      <c r="K141">
        <v>1</v>
      </c>
      <c r="L141">
        <v>0</v>
      </c>
      <c r="M141">
        <v>4</v>
      </c>
      <c r="N141" s="2">
        <v>44436</v>
      </c>
      <c r="O141" s="1" t="s">
        <v>545</v>
      </c>
      <c r="P141" s="4">
        <v>2319420</v>
      </c>
      <c r="Q141" s="4">
        <v>166982</v>
      </c>
      <c r="R141" s="1" t="s">
        <v>475</v>
      </c>
      <c r="S141" s="1" t="s">
        <v>34</v>
      </c>
      <c r="T141" s="4">
        <f>Sales_Datas[[#This Row],[after_discount]]-(Sales_Datas[[#This Row],[qty_ordered]]*Sales_Datas[[#This Row],[cogs]])</f>
        <v>1804528</v>
      </c>
      <c r="U141" s="3">
        <f>IFERROR(Sales_Datas[[#This Row],[Gross_Profit]]/Sales_Datas[[#This Row],[after_discount]],0)</f>
        <v>0.91530248388291213</v>
      </c>
      <c r="V141" s="1" t="str">
        <f>IF(Sales_Datas[[#This Row],[base_price]] &lt;= 632200, "Low", (IF(Sales_Datas[[#This Row],[base_price]] &gt;= 10092000, "High", "Medium")))</f>
        <v>Medium</v>
      </c>
    </row>
    <row r="142" spans="1:22" x14ac:dyDescent="0.25">
      <c r="A142" s="1" t="s">
        <v>546</v>
      </c>
      <c r="B142" s="1" t="s">
        <v>531</v>
      </c>
      <c r="C142" s="2">
        <v>44628</v>
      </c>
      <c r="D142" s="1" t="s">
        <v>547</v>
      </c>
      <c r="E142" s="4">
        <v>220400</v>
      </c>
      <c r="F142">
        <v>1</v>
      </c>
      <c r="G142" s="4">
        <v>2204000</v>
      </c>
      <c r="H142" s="4">
        <v>330600</v>
      </c>
      <c r="I142" s="4">
        <v>1873400</v>
      </c>
      <c r="J142">
        <v>1</v>
      </c>
      <c r="K142">
        <v>1</v>
      </c>
      <c r="L142">
        <v>0</v>
      </c>
      <c r="M142">
        <v>4</v>
      </c>
      <c r="N142" s="2">
        <v>44390</v>
      </c>
      <c r="O142" s="1" t="s">
        <v>548</v>
      </c>
      <c r="P142" s="4">
        <v>2204000</v>
      </c>
      <c r="Q142" s="4">
        <v>189544</v>
      </c>
      <c r="R142" s="1" t="s">
        <v>344</v>
      </c>
      <c r="S142" s="1" t="s">
        <v>34</v>
      </c>
      <c r="T142" s="4">
        <f>Sales_Datas[[#This Row],[after_discount]]-(Sales_Datas[[#This Row],[qty_ordered]]*Sales_Datas[[#This Row],[cogs]])</f>
        <v>1683856</v>
      </c>
      <c r="U142" s="3">
        <f>IFERROR(Sales_Datas[[#This Row],[Gross_Profit]]/Sales_Datas[[#This Row],[after_discount]],0)</f>
        <v>0.89882352941176469</v>
      </c>
      <c r="V142" s="1" t="str">
        <f>IF(Sales_Datas[[#This Row],[base_price]] &lt;= 632200, "Low", (IF(Sales_Datas[[#This Row],[base_price]] &gt;= 10092000, "High", "Medium")))</f>
        <v>Medium</v>
      </c>
    </row>
    <row r="143" spans="1:22" x14ac:dyDescent="0.25">
      <c r="A143" s="1" t="s">
        <v>549</v>
      </c>
      <c r="B143" s="1" t="s">
        <v>531</v>
      </c>
      <c r="C143" s="2">
        <v>44755</v>
      </c>
      <c r="D143" s="1" t="s">
        <v>547</v>
      </c>
      <c r="E143" s="4">
        <v>220400</v>
      </c>
      <c r="F143">
        <v>1</v>
      </c>
      <c r="G143" s="4">
        <v>2204000</v>
      </c>
      <c r="H143" s="4">
        <v>330600</v>
      </c>
      <c r="I143" s="4">
        <v>1873400</v>
      </c>
      <c r="J143">
        <v>1</v>
      </c>
      <c r="K143">
        <v>1</v>
      </c>
      <c r="L143">
        <v>1</v>
      </c>
      <c r="M143">
        <v>4</v>
      </c>
      <c r="N143" s="2">
        <v>44390</v>
      </c>
      <c r="O143" s="1" t="s">
        <v>548</v>
      </c>
      <c r="P143" s="4">
        <v>2204000</v>
      </c>
      <c r="Q143" s="4">
        <v>189544</v>
      </c>
      <c r="R143" s="1" t="s">
        <v>344</v>
      </c>
      <c r="S143" s="1" t="s">
        <v>34</v>
      </c>
      <c r="T143" s="4">
        <f>Sales_Datas[[#This Row],[after_discount]]-(Sales_Datas[[#This Row],[qty_ordered]]*Sales_Datas[[#This Row],[cogs]])</f>
        <v>1683856</v>
      </c>
      <c r="U143" s="3">
        <f>IFERROR(Sales_Datas[[#This Row],[Gross_Profit]]/Sales_Datas[[#This Row],[after_discount]],0)</f>
        <v>0.89882352941176469</v>
      </c>
      <c r="V143" s="1" t="str">
        <f>IF(Sales_Datas[[#This Row],[base_price]] &lt;= 632200, "Low", (IF(Sales_Datas[[#This Row],[base_price]] &gt;= 10092000, "High", "Medium")))</f>
        <v>Medium</v>
      </c>
    </row>
    <row r="144" spans="1:22" x14ac:dyDescent="0.25">
      <c r="A144" s="1" t="s">
        <v>550</v>
      </c>
      <c r="B144" s="1" t="s">
        <v>551</v>
      </c>
      <c r="C144" s="2">
        <v>44727</v>
      </c>
      <c r="D144" s="1" t="s">
        <v>552</v>
      </c>
      <c r="E144" s="4">
        <v>162342</v>
      </c>
      <c r="F144">
        <v>1</v>
      </c>
      <c r="G144" s="4">
        <v>1623420</v>
      </c>
      <c r="H144" s="4">
        <v>324684</v>
      </c>
      <c r="I144" s="4">
        <v>1298740</v>
      </c>
      <c r="J144">
        <v>1</v>
      </c>
      <c r="K144">
        <v>0</v>
      </c>
      <c r="L144">
        <v>0</v>
      </c>
      <c r="M144">
        <v>4</v>
      </c>
      <c r="N144" s="2">
        <v>44525</v>
      </c>
      <c r="O144" s="1" t="s">
        <v>553</v>
      </c>
      <c r="P144" s="4">
        <v>1623420</v>
      </c>
      <c r="Q144" s="4">
        <v>139606</v>
      </c>
      <c r="R144" s="1" t="s">
        <v>554</v>
      </c>
      <c r="S144" s="1" t="s">
        <v>34</v>
      </c>
      <c r="T144" s="4">
        <f>Sales_Datas[[#This Row],[after_discount]]-(Sales_Datas[[#This Row],[qty_ordered]]*Sales_Datas[[#This Row],[cogs]])</f>
        <v>1159134</v>
      </c>
      <c r="U144" s="3">
        <f>IFERROR(Sales_Datas[[#This Row],[Gross_Profit]]/Sales_Datas[[#This Row],[after_discount]],0)</f>
        <v>0.89250658330381749</v>
      </c>
      <c r="V144" s="1" t="str">
        <f>IF(Sales_Datas[[#This Row],[base_price]] &lt;= 632200, "Low", (IF(Sales_Datas[[#This Row],[base_price]] &gt;= 10092000, "High", "Medium")))</f>
        <v>Medium</v>
      </c>
    </row>
    <row r="145" spans="1:22" x14ac:dyDescent="0.25">
      <c r="A145" s="1" t="s">
        <v>555</v>
      </c>
      <c r="B145" s="1" t="s">
        <v>556</v>
      </c>
      <c r="C145" s="2">
        <v>44719</v>
      </c>
      <c r="D145" s="1" t="s">
        <v>557</v>
      </c>
      <c r="E145" s="4">
        <v>214600</v>
      </c>
      <c r="F145">
        <v>1</v>
      </c>
      <c r="G145" s="4">
        <v>2146000</v>
      </c>
      <c r="H145" s="4">
        <v>321900</v>
      </c>
      <c r="I145" s="4">
        <v>1824100</v>
      </c>
      <c r="J145">
        <v>1</v>
      </c>
      <c r="K145">
        <v>0</v>
      </c>
      <c r="L145">
        <v>0</v>
      </c>
      <c r="M145">
        <v>7</v>
      </c>
      <c r="N145" s="2">
        <v>44747</v>
      </c>
      <c r="O145" s="1" t="s">
        <v>558</v>
      </c>
      <c r="P145" s="4">
        <v>2146000</v>
      </c>
      <c r="Q145" s="4">
        <v>165242</v>
      </c>
      <c r="R145" s="1" t="s">
        <v>128</v>
      </c>
      <c r="S145" s="1" t="s">
        <v>66</v>
      </c>
      <c r="T145" s="4">
        <f>Sales_Datas[[#This Row],[after_discount]]-(Sales_Datas[[#This Row],[qty_ordered]]*Sales_Datas[[#This Row],[cogs]])</f>
        <v>1658858</v>
      </c>
      <c r="U145" s="3">
        <f>IFERROR(Sales_Datas[[#This Row],[Gross_Profit]]/Sales_Datas[[#This Row],[after_discount]],0)</f>
        <v>0.90941176470588236</v>
      </c>
      <c r="V145" s="1" t="str">
        <f>IF(Sales_Datas[[#This Row],[base_price]] &lt;= 632200, "Low", (IF(Sales_Datas[[#This Row],[base_price]] &gt;= 10092000, "High", "Medium")))</f>
        <v>Medium</v>
      </c>
    </row>
    <row r="146" spans="1:22" x14ac:dyDescent="0.25">
      <c r="A146" s="1" t="s">
        <v>559</v>
      </c>
      <c r="B146" s="1" t="s">
        <v>560</v>
      </c>
      <c r="C146" s="2">
        <v>44468</v>
      </c>
      <c r="D146" s="1" t="s">
        <v>561</v>
      </c>
      <c r="E146" s="4">
        <v>303514</v>
      </c>
      <c r="F146">
        <v>1</v>
      </c>
      <c r="G146" s="4">
        <v>3035140</v>
      </c>
      <c r="H146" s="4">
        <v>303514</v>
      </c>
      <c r="I146" s="4">
        <v>2731630</v>
      </c>
      <c r="J146">
        <v>1</v>
      </c>
      <c r="K146">
        <v>0</v>
      </c>
      <c r="L146">
        <v>0</v>
      </c>
      <c r="M146">
        <v>4</v>
      </c>
      <c r="N146" s="2">
        <v>44391</v>
      </c>
      <c r="O146" s="1" t="s">
        <v>562</v>
      </c>
      <c r="P146" s="4">
        <v>3035140</v>
      </c>
      <c r="Q146" s="4">
        <v>251894</v>
      </c>
      <c r="R146" s="1" t="s">
        <v>123</v>
      </c>
      <c r="S146" s="1" t="s">
        <v>34</v>
      </c>
      <c r="T146" s="4">
        <f>Sales_Datas[[#This Row],[after_discount]]-(Sales_Datas[[#This Row],[qty_ordered]]*Sales_Datas[[#This Row],[cogs]])</f>
        <v>2479736</v>
      </c>
      <c r="U146" s="3">
        <f>IFERROR(Sales_Datas[[#This Row],[Gross_Profit]]/Sales_Datas[[#This Row],[after_discount]],0)</f>
        <v>0.90778619359137214</v>
      </c>
      <c r="V146" s="1" t="str">
        <f>IF(Sales_Datas[[#This Row],[base_price]] &lt;= 632200, "Low", (IF(Sales_Datas[[#This Row],[base_price]] &gt;= 10092000, "High", "Medium")))</f>
        <v>Medium</v>
      </c>
    </row>
    <row r="147" spans="1:22" x14ac:dyDescent="0.25">
      <c r="A147" s="1" t="s">
        <v>563</v>
      </c>
      <c r="B147" s="1" t="s">
        <v>564</v>
      </c>
      <c r="C147" s="2">
        <v>44735</v>
      </c>
      <c r="D147" s="1" t="s">
        <v>565</v>
      </c>
      <c r="E147" s="4">
        <v>48430</v>
      </c>
      <c r="F147">
        <v>3</v>
      </c>
      <c r="G147" s="4">
        <v>1452900</v>
      </c>
      <c r="H147" s="4">
        <v>290580</v>
      </c>
      <c r="I147" s="4">
        <v>1162320</v>
      </c>
      <c r="J147">
        <v>1</v>
      </c>
      <c r="K147">
        <v>0</v>
      </c>
      <c r="L147">
        <v>0</v>
      </c>
      <c r="M147">
        <v>4</v>
      </c>
      <c r="N147" s="2">
        <v>44698</v>
      </c>
      <c r="O147" s="1" t="s">
        <v>566</v>
      </c>
      <c r="P147" s="4">
        <v>484300</v>
      </c>
      <c r="Q147" s="4">
        <v>32886</v>
      </c>
      <c r="R147" s="1" t="s">
        <v>75</v>
      </c>
      <c r="S147" s="1" t="s">
        <v>34</v>
      </c>
      <c r="T147" s="4">
        <f>Sales_Datas[[#This Row],[after_discount]]-(Sales_Datas[[#This Row],[qty_ordered]]*Sales_Datas[[#This Row],[cogs]])</f>
        <v>1063662</v>
      </c>
      <c r="U147" s="3">
        <f>IFERROR(Sales_Datas[[#This Row],[Gross_Profit]]/Sales_Datas[[#This Row],[after_discount]],0)</f>
        <v>0.91511976047904187</v>
      </c>
      <c r="V147" s="1" t="str">
        <f>IF(Sales_Datas[[#This Row],[base_price]] &lt;= 632200, "Low", (IF(Sales_Datas[[#This Row],[base_price]] &gt;= 10092000, "High", "Medium")))</f>
        <v>Low</v>
      </c>
    </row>
    <row r="148" spans="1:22" x14ac:dyDescent="0.25">
      <c r="A148" s="1" t="s">
        <v>567</v>
      </c>
      <c r="B148" s="1" t="s">
        <v>568</v>
      </c>
      <c r="C148" s="2">
        <v>44297</v>
      </c>
      <c r="D148" s="1" t="s">
        <v>569</v>
      </c>
      <c r="E148" s="4">
        <v>171100</v>
      </c>
      <c r="F148">
        <v>9</v>
      </c>
      <c r="G148" s="4">
        <v>15399000</v>
      </c>
      <c r="H148" s="4">
        <v>290000</v>
      </c>
      <c r="I148" s="4">
        <v>15109000</v>
      </c>
      <c r="J148">
        <v>1</v>
      </c>
      <c r="K148">
        <v>0</v>
      </c>
      <c r="L148">
        <v>0</v>
      </c>
      <c r="M148">
        <v>1</v>
      </c>
      <c r="N148" s="2">
        <v>44520</v>
      </c>
      <c r="O148" s="1" t="s">
        <v>570</v>
      </c>
      <c r="P148" s="4">
        <v>1711000</v>
      </c>
      <c r="Q148" s="4">
        <v>143724</v>
      </c>
      <c r="R148" s="1" t="s">
        <v>123</v>
      </c>
      <c r="S148" s="1" t="s">
        <v>50</v>
      </c>
      <c r="T148" s="4">
        <f>Sales_Datas[[#This Row],[after_discount]]-(Sales_Datas[[#This Row],[qty_ordered]]*Sales_Datas[[#This Row],[cogs]])</f>
        <v>13815484</v>
      </c>
      <c r="U148" s="3">
        <f>IFERROR(Sales_Datas[[#This Row],[Gross_Profit]]/Sales_Datas[[#This Row],[after_discount]],0)</f>
        <v>0.91438771593090207</v>
      </c>
      <c r="V148" s="1" t="str">
        <f>IF(Sales_Datas[[#This Row],[base_price]] &lt;= 632200, "Low", (IF(Sales_Datas[[#This Row],[base_price]] &gt;= 10092000, "High", "Medium")))</f>
        <v>Medium</v>
      </c>
    </row>
    <row r="149" spans="1:22" x14ac:dyDescent="0.25">
      <c r="A149" s="1" t="s">
        <v>571</v>
      </c>
      <c r="B149" s="1" t="s">
        <v>572</v>
      </c>
      <c r="C149" s="2">
        <v>44627</v>
      </c>
      <c r="D149" s="1" t="s">
        <v>573</v>
      </c>
      <c r="E149" s="4">
        <v>1305000</v>
      </c>
      <c r="F149">
        <v>1</v>
      </c>
      <c r="G149" s="4">
        <v>13050000</v>
      </c>
      <c r="H149" s="4">
        <v>290000</v>
      </c>
      <c r="I149" s="4">
        <v>12760000</v>
      </c>
      <c r="J149">
        <v>1</v>
      </c>
      <c r="K149">
        <v>1</v>
      </c>
      <c r="L149">
        <v>1</v>
      </c>
      <c r="M149">
        <v>1</v>
      </c>
      <c r="N149" s="2">
        <v>44688</v>
      </c>
      <c r="O149" s="1" t="s">
        <v>574</v>
      </c>
      <c r="P149" s="4">
        <v>13050000</v>
      </c>
      <c r="Q149" s="4">
        <v>822150</v>
      </c>
      <c r="R149" s="1" t="s">
        <v>89</v>
      </c>
      <c r="S149" s="1" t="s">
        <v>50</v>
      </c>
      <c r="T149" s="4">
        <f>Sales_Datas[[#This Row],[after_discount]]-(Sales_Datas[[#This Row],[qty_ordered]]*Sales_Datas[[#This Row],[cogs]])</f>
        <v>11937850</v>
      </c>
      <c r="U149" s="3">
        <f>IFERROR(Sales_Datas[[#This Row],[Gross_Profit]]/Sales_Datas[[#This Row],[after_discount]],0)</f>
        <v>0.9355681818181818</v>
      </c>
      <c r="V149" s="1" t="str">
        <f>IF(Sales_Datas[[#This Row],[base_price]] &lt;= 632200, "Low", (IF(Sales_Datas[[#This Row],[base_price]] &gt;= 10092000, "High", "Medium")))</f>
        <v>High</v>
      </c>
    </row>
    <row r="150" spans="1:22" x14ac:dyDescent="0.25">
      <c r="A150" s="1" t="s">
        <v>575</v>
      </c>
      <c r="B150" s="1" t="s">
        <v>576</v>
      </c>
      <c r="C150" s="2">
        <v>44812</v>
      </c>
      <c r="D150" s="1" t="s">
        <v>577</v>
      </c>
      <c r="E150" s="4">
        <v>284200</v>
      </c>
      <c r="F150">
        <v>3</v>
      </c>
      <c r="G150" s="4">
        <v>8526000</v>
      </c>
      <c r="H150" s="4">
        <v>290000</v>
      </c>
      <c r="I150" s="4">
        <v>8236000</v>
      </c>
      <c r="J150">
        <v>1</v>
      </c>
      <c r="K150">
        <v>1</v>
      </c>
      <c r="L150">
        <v>0</v>
      </c>
      <c r="M150">
        <v>1</v>
      </c>
      <c r="N150" s="2">
        <v>44789</v>
      </c>
      <c r="O150" s="1" t="s">
        <v>578</v>
      </c>
      <c r="P150" s="4">
        <v>2842000</v>
      </c>
      <c r="Q150" s="4">
        <v>204624</v>
      </c>
      <c r="R150" s="1" t="s">
        <v>191</v>
      </c>
      <c r="S150" s="1" t="s">
        <v>50</v>
      </c>
      <c r="T150" s="4">
        <f>Sales_Datas[[#This Row],[after_discount]]-(Sales_Datas[[#This Row],[qty_ordered]]*Sales_Datas[[#This Row],[cogs]])</f>
        <v>7622128</v>
      </c>
      <c r="U150" s="3">
        <f>IFERROR(Sales_Datas[[#This Row],[Gross_Profit]]/Sales_Datas[[#This Row],[after_discount]],0)</f>
        <v>0.92546478873239435</v>
      </c>
      <c r="V150" s="1" t="str">
        <f>IF(Sales_Datas[[#This Row],[base_price]] &lt;= 632200, "Low", (IF(Sales_Datas[[#This Row],[base_price]] &gt;= 10092000, "High", "Medium")))</f>
        <v>Medium</v>
      </c>
    </row>
    <row r="151" spans="1:22" x14ac:dyDescent="0.25">
      <c r="A151" s="1" t="s">
        <v>579</v>
      </c>
      <c r="B151" s="1" t="s">
        <v>580</v>
      </c>
      <c r="C151" s="2">
        <v>44527</v>
      </c>
      <c r="D151" s="1" t="s">
        <v>581</v>
      </c>
      <c r="E151" s="4">
        <v>756900</v>
      </c>
      <c r="F151">
        <v>1</v>
      </c>
      <c r="G151" s="4">
        <v>7569000</v>
      </c>
      <c r="H151" s="4">
        <v>290000</v>
      </c>
      <c r="I151" s="4">
        <v>7279000</v>
      </c>
      <c r="J151">
        <v>1</v>
      </c>
      <c r="K151">
        <v>0</v>
      </c>
      <c r="L151">
        <v>0</v>
      </c>
      <c r="M151">
        <v>4</v>
      </c>
      <c r="N151" s="2">
        <v>44381</v>
      </c>
      <c r="O151" s="1" t="s">
        <v>582</v>
      </c>
      <c r="P151" s="4">
        <v>7569000</v>
      </c>
      <c r="Q151" s="4">
        <v>454140</v>
      </c>
      <c r="R151" s="1" t="s">
        <v>89</v>
      </c>
      <c r="S151" s="1" t="s">
        <v>34</v>
      </c>
      <c r="T151" s="4">
        <f>Sales_Datas[[#This Row],[after_discount]]-(Sales_Datas[[#This Row],[qty_ordered]]*Sales_Datas[[#This Row],[cogs]])</f>
        <v>6824860</v>
      </c>
      <c r="U151" s="3">
        <f>IFERROR(Sales_Datas[[#This Row],[Gross_Profit]]/Sales_Datas[[#This Row],[after_discount]],0)</f>
        <v>0.93760956175298804</v>
      </c>
      <c r="V151" s="1" t="str">
        <f>IF(Sales_Datas[[#This Row],[base_price]] &lt;= 632200, "Low", (IF(Sales_Datas[[#This Row],[base_price]] &gt;= 10092000, "High", "Medium")))</f>
        <v>Medium</v>
      </c>
    </row>
    <row r="152" spans="1:22" x14ac:dyDescent="0.25">
      <c r="A152" s="1" t="s">
        <v>583</v>
      </c>
      <c r="B152" s="1" t="s">
        <v>580</v>
      </c>
      <c r="C152" s="2">
        <v>44528</v>
      </c>
      <c r="D152" s="1" t="s">
        <v>581</v>
      </c>
      <c r="E152" s="4">
        <v>756900</v>
      </c>
      <c r="F152">
        <v>1</v>
      </c>
      <c r="G152" s="4">
        <v>7569000</v>
      </c>
      <c r="H152" s="4">
        <v>290000</v>
      </c>
      <c r="I152" s="4">
        <v>7279000</v>
      </c>
      <c r="J152">
        <v>1</v>
      </c>
      <c r="K152">
        <v>0</v>
      </c>
      <c r="L152">
        <v>0</v>
      </c>
      <c r="M152">
        <v>4</v>
      </c>
      <c r="N152" s="2">
        <v>44381</v>
      </c>
      <c r="O152" s="1" t="s">
        <v>582</v>
      </c>
      <c r="P152" s="4">
        <v>7569000</v>
      </c>
      <c r="Q152" s="4">
        <v>454140</v>
      </c>
      <c r="R152" s="1" t="s">
        <v>89</v>
      </c>
      <c r="S152" s="1" t="s">
        <v>34</v>
      </c>
      <c r="T152" s="4">
        <f>Sales_Datas[[#This Row],[after_discount]]-(Sales_Datas[[#This Row],[qty_ordered]]*Sales_Datas[[#This Row],[cogs]])</f>
        <v>6824860</v>
      </c>
      <c r="U152" s="3">
        <f>IFERROR(Sales_Datas[[#This Row],[Gross_Profit]]/Sales_Datas[[#This Row],[after_discount]],0)</f>
        <v>0.93760956175298804</v>
      </c>
      <c r="V152" s="1" t="str">
        <f>IF(Sales_Datas[[#This Row],[base_price]] &lt;= 632200, "Low", (IF(Sales_Datas[[#This Row],[base_price]] &gt;= 10092000, "High", "Medium")))</f>
        <v>Medium</v>
      </c>
    </row>
    <row r="153" spans="1:22" x14ac:dyDescent="0.25">
      <c r="A153" s="1" t="s">
        <v>584</v>
      </c>
      <c r="B153" s="1" t="s">
        <v>585</v>
      </c>
      <c r="C153" s="2">
        <v>44842</v>
      </c>
      <c r="D153" s="1" t="s">
        <v>577</v>
      </c>
      <c r="E153" s="4">
        <v>284200</v>
      </c>
      <c r="F153">
        <v>2</v>
      </c>
      <c r="G153" s="4">
        <v>5684000</v>
      </c>
      <c r="H153" s="4">
        <v>290000</v>
      </c>
      <c r="I153" s="4">
        <v>5394000</v>
      </c>
      <c r="J153">
        <v>1</v>
      </c>
      <c r="K153">
        <v>0</v>
      </c>
      <c r="L153">
        <v>0</v>
      </c>
      <c r="M153">
        <v>1</v>
      </c>
      <c r="N153" s="2">
        <v>44786</v>
      </c>
      <c r="O153" s="1" t="s">
        <v>578</v>
      </c>
      <c r="P153" s="4">
        <v>2842000</v>
      </c>
      <c r="Q153" s="4">
        <v>204624</v>
      </c>
      <c r="R153" s="1" t="s">
        <v>191</v>
      </c>
      <c r="S153" s="1" t="s">
        <v>50</v>
      </c>
      <c r="T153" s="4">
        <f>Sales_Datas[[#This Row],[after_discount]]-(Sales_Datas[[#This Row],[qty_ordered]]*Sales_Datas[[#This Row],[cogs]])</f>
        <v>4984752</v>
      </c>
      <c r="U153" s="3">
        <f>IFERROR(Sales_Datas[[#This Row],[Gross_Profit]]/Sales_Datas[[#This Row],[after_discount]],0)</f>
        <v>0.92412903225806453</v>
      </c>
      <c r="V153" s="1" t="str">
        <f>IF(Sales_Datas[[#This Row],[base_price]] &lt;= 632200, "Low", (IF(Sales_Datas[[#This Row],[base_price]] &gt;= 10092000, "High", "Medium")))</f>
        <v>Medium</v>
      </c>
    </row>
    <row r="154" spans="1:22" x14ac:dyDescent="0.25">
      <c r="A154" s="1" t="s">
        <v>586</v>
      </c>
      <c r="B154" s="1" t="s">
        <v>587</v>
      </c>
      <c r="C154" s="2">
        <v>44762</v>
      </c>
      <c r="D154" s="1" t="s">
        <v>588</v>
      </c>
      <c r="E154" s="4">
        <v>450080</v>
      </c>
      <c r="F154">
        <v>1</v>
      </c>
      <c r="G154" s="4">
        <v>4500800</v>
      </c>
      <c r="H154" s="4">
        <v>290000</v>
      </c>
      <c r="I154" s="4">
        <v>4210800</v>
      </c>
      <c r="J154">
        <v>1</v>
      </c>
      <c r="K154">
        <v>1</v>
      </c>
      <c r="L154">
        <v>0</v>
      </c>
      <c r="M154">
        <v>1</v>
      </c>
      <c r="N154" s="2">
        <v>44709</v>
      </c>
      <c r="O154" s="1" t="s">
        <v>589</v>
      </c>
      <c r="P154" s="4">
        <v>4503700</v>
      </c>
      <c r="Q154" s="4">
        <v>378276</v>
      </c>
      <c r="R154" s="1" t="s">
        <v>133</v>
      </c>
      <c r="S154" s="1" t="s">
        <v>50</v>
      </c>
      <c r="T154" s="4">
        <f>Sales_Datas[[#This Row],[after_discount]]-(Sales_Datas[[#This Row],[qty_ordered]]*Sales_Datas[[#This Row],[cogs]])</f>
        <v>3832524</v>
      </c>
      <c r="U154" s="3">
        <f>IFERROR(Sales_Datas[[#This Row],[Gross_Profit]]/Sales_Datas[[#This Row],[after_discount]],0)</f>
        <v>0.91016528925619833</v>
      </c>
      <c r="V154" s="1" t="str">
        <f>IF(Sales_Datas[[#This Row],[base_price]] &lt;= 632200, "Low", (IF(Sales_Datas[[#This Row],[base_price]] &gt;= 10092000, "High", "Medium")))</f>
        <v>Medium</v>
      </c>
    </row>
    <row r="155" spans="1:22" x14ac:dyDescent="0.25">
      <c r="A155" s="1" t="s">
        <v>590</v>
      </c>
      <c r="B155" s="1" t="s">
        <v>591</v>
      </c>
      <c r="C155" s="2">
        <v>44872</v>
      </c>
      <c r="D155" s="1" t="s">
        <v>592</v>
      </c>
      <c r="E155" s="4">
        <v>432100</v>
      </c>
      <c r="F155">
        <v>1</v>
      </c>
      <c r="G155" s="4">
        <v>4321000</v>
      </c>
      <c r="H155" s="4">
        <v>290000</v>
      </c>
      <c r="I155" s="4">
        <v>4031000</v>
      </c>
      <c r="J155">
        <v>1</v>
      </c>
      <c r="K155">
        <v>1</v>
      </c>
      <c r="L155">
        <v>0</v>
      </c>
      <c r="M155">
        <v>1</v>
      </c>
      <c r="N155" s="2">
        <v>44767</v>
      </c>
      <c r="O155" s="1" t="s">
        <v>593</v>
      </c>
      <c r="P155" s="4">
        <v>4321000</v>
      </c>
      <c r="Q155" s="4">
        <v>345680</v>
      </c>
      <c r="R155" s="1" t="s">
        <v>55</v>
      </c>
      <c r="S155" s="1" t="s">
        <v>50</v>
      </c>
      <c r="T155" s="4">
        <f>Sales_Datas[[#This Row],[after_discount]]-(Sales_Datas[[#This Row],[qty_ordered]]*Sales_Datas[[#This Row],[cogs]])</f>
        <v>3685320</v>
      </c>
      <c r="U155" s="3">
        <f>IFERROR(Sales_Datas[[#This Row],[Gross_Profit]]/Sales_Datas[[#This Row],[after_discount]],0)</f>
        <v>0.91424460431654675</v>
      </c>
      <c r="V155" s="1" t="str">
        <f>IF(Sales_Datas[[#This Row],[base_price]] &lt;= 632200, "Low", (IF(Sales_Datas[[#This Row],[base_price]] &gt;= 10092000, "High", "Medium")))</f>
        <v>Medium</v>
      </c>
    </row>
    <row r="156" spans="1:22" x14ac:dyDescent="0.25">
      <c r="A156" s="1" t="s">
        <v>594</v>
      </c>
      <c r="B156" s="1" t="s">
        <v>595</v>
      </c>
      <c r="C156" s="2">
        <v>44759</v>
      </c>
      <c r="D156" s="1" t="s">
        <v>596</v>
      </c>
      <c r="E156" s="4">
        <v>407160</v>
      </c>
      <c r="F156">
        <v>1</v>
      </c>
      <c r="G156" s="4">
        <v>4071600</v>
      </c>
      <c r="H156" s="4">
        <v>290000</v>
      </c>
      <c r="I156" s="4">
        <v>3781600</v>
      </c>
      <c r="J156">
        <v>1</v>
      </c>
      <c r="K156">
        <v>1</v>
      </c>
      <c r="L156">
        <v>1</v>
      </c>
      <c r="M156">
        <v>1</v>
      </c>
      <c r="N156" s="2">
        <v>44456</v>
      </c>
      <c r="O156" s="1" t="s">
        <v>597</v>
      </c>
      <c r="P156" s="4">
        <v>3978800</v>
      </c>
      <c r="Q156" s="4">
        <v>270512</v>
      </c>
      <c r="R156" s="1" t="s">
        <v>55</v>
      </c>
      <c r="S156" s="1" t="s">
        <v>50</v>
      </c>
      <c r="T156" s="4">
        <f>Sales_Datas[[#This Row],[after_discount]]-(Sales_Datas[[#This Row],[qty_ordered]]*Sales_Datas[[#This Row],[cogs]])</f>
        <v>3511088</v>
      </c>
      <c r="U156" s="3">
        <f>IFERROR(Sales_Datas[[#This Row],[Gross_Profit]]/Sales_Datas[[#This Row],[after_discount]],0)</f>
        <v>0.9284662576687116</v>
      </c>
      <c r="V156" s="1" t="str">
        <f>IF(Sales_Datas[[#This Row],[base_price]] &lt;= 632200, "Low", (IF(Sales_Datas[[#This Row],[base_price]] &gt;= 10092000, "High", "Medium")))</f>
        <v>Medium</v>
      </c>
    </row>
    <row r="157" spans="1:22" x14ac:dyDescent="0.25">
      <c r="A157" s="1" t="s">
        <v>598</v>
      </c>
      <c r="B157" s="1" t="s">
        <v>599</v>
      </c>
      <c r="C157" s="2">
        <v>44720</v>
      </c>
      <c r="D157" s="1" t="s">
        <v>600</v>
      </c>
      <c r="E157" s="4">
        <v>377000</v>
      </c>
      <c r="F157">
        <v>1</v>
      </c>
      <c r="G157" s="4">
        <v>3770000</v>
      </c>
      <c r="H157" s="4">
        <v>290000</v>
      </c>
      <c r="I157" s="4">
        <v>3480000</v>
      </c>
      <c r="J157">
        <v>1</v>
      </c>
      <c r="K157">
        <v>0</v>
      </c>
      <c r="L157">
        <v>0</v>
      </c>
      <c r="M157">
        <v>4</v>
      </c>
      <c r="N157" s="2">
        <v>44798</v>
      </c>
      <c r="O157" s="1" t="s">
        <v>601</v>
      </c>
      <c r="P157" s="4">
        <v>3770000</v>
      </c>
      <c r="Q157" s="4">
        <v>286520</v>
      </c>
      <c r="R157" s="1" t="s">
        <v>191</v>
      </c>
      <c r="S157" s="1" t="s">
        <v>34</v>
      </c>
      <c r="T157" s="4">
        <f>Sales_Datas[[#This Row],[after_discount]]-(Sales_Datas[[#This Row],[qty_ordered]]*Sales_Datas[[#This Row],[cogs]])</f>
        <v>3193480</v>
      </c>
      <c r="U157" s="3">
        <f>IFERROR(Sales_Datas[[#This Row],[Gross_Profit]]/Sales_Datas[[#This Row],[after_discount]],0)</f>
        <v>0.91766666666666663</v>
      </c>
      <c r="V157" s="1" t="str">
        <f>IF(Sales_Datas[[#This Row],[base_price]] &lt;= 632200, "Low", (IF(Sales_Datas[[#This Row],[base_price]] &gt;= 10092000, "High", "Medium")))</f>
        <v>Medium</v>
      </c>
    </row>
    <row r="158" spans="1:22" x14ac:dyDescent="0.25">
      <c r="A158" s="1" t="s">
        <v>602</v>
      </c>
      <c r="B158" s="1" t="s">
        <v>603</v>
      </c>
      <c r="C158" s="2">
        <v>44902</v>
      </c>
      <c r="D158" s="1" t="s">
        <v>604</v>
      </c>
      <c r="E158" s="4">
        <v>376942</v>
      </c>
      <c r="F158">
        <v>1</v>
      </c>
      <c r="G158" s="4">
        <v>3769420</v>
      </c>
      <c r="H158" s="4">
        <v>290000</v>
      </c>
      <c r="I158" s="4">
        <v>3479420</v>
      </c>
      <c r="J158">
        <v>1</v>
      </c>
      <c r="K158">
        <v>1</v>
      </c>
      <c r="L158">
        <v>0</v>
      </c>
      <c r="M158">
        <v>1</v>
      </c>
      <c r="N158" s="2">
        <v>44452</v>
      </c>
      <c r="O158" s="1" t="s">
        <v>605</v>
      </c>
      <c r="P158" s="4">
        <v>3769420</v>
      </c>
      <c r="Q158" s="4">
        <v>256302</v>
      </c>
      <c r="R158" s="1" t="s">
        <v>55</v>
      </c>
      <c r="S158" s="1" t="s">
        <v>50</v>
      </c>
      <c r="T158" s="4">
        <f>Sales_Datas[[#This Row],[after_discount]]-(Sales_Datas[[#This Row],[qty_ordered]]*Sales_Datas[[#This Row],[cogs]])</f>
        <v>3223118</v>
      </c>
      <c r="U158" s="3">
        <f>IFERROR(Sales_Datas[[#This Row],[Gross_Profit]]/Sales_Datas[[#This Row],[after_discount]],0)</f>
        <v>0.92633772295382566</v>
      </c>
      <c r="V158" s="1" t="str">
        <f>IF(Sales_Datas[[#This Row],[base_price]] &lt;= 632200, "Low", (IF(Sales_Datas[[#This Row],[base_price]] &gt;= 10092000, "High", "Medium")))</f>
        <v>Medium</v>
      </c>
    </row>
    <row r="159" spans="1:22" x14ac:dyDescent="0.25">
      <c r="A159" s="1" t="s">
        <v>606</v>
      </c>
      <c r="B159" s="1" t="s">
        <v>607</v>
      </c>
      <c r="C159" s="2">
        <v>44757</v>
      </c>
      <c r="D159" s="1" t="s">
        <v>608</v>
      </c>
      <c r="E159" s="4">
        <v>371200</v>
      </c>
      <c r="F159">
        <v>1</v>
      </c>
      <c r="G159" s="4">
        <v>3712000</v>
      </c>
      <c r="H159" s="4">
        <v>290000</v>
      </c>
      <c r="I159" s="4">
        <v>3422000</v>
      </c>
      <c r="J159">
        <v>1</v>
      </c>
      <c r="K159">
        <v>1</v>
      </c>
      <c r="L159">
        <v>1</v>
      </c>
      <c r="M159">
        <v>1</v>
      </c>
      <c r="N159" s="2">
        <v>44745</v>
      </c>
      <c r="O159" s="1" t="s">
        <v>609</v>
      </c>
      <c r="P159" s="4">
        <v>3712000</v>
      </c>
      <c r="Q159" s="4">
        <v>248704</v>
      </c>
      <c r="R159" s="1" t="s">
        <v>55</v>
      </c>
      <c r="S159" s="1" t="s">
        <v>50</v>
      </c>
      <c r="T159" s="4">
        <f>Sales_Datas[[#This Row],[after_discount]]-(Sales_Datas[[#This Row],[qty_ordered]]*Sales_Datas[[#This Row],[cogs]])</f>
        <v>3173296</v>
      </c>
      <c r="U159" s="3">
        <f>IFERROR(Sales_Datas[[#This Row],[Gross_Profit]]/Sales_Datas[[#This Row],[after_discount]],0)</f>
        <v>0.92732203389830503</v>
      </c>
      <c r="V159" s="1" t="str">
        <f>IF(Sales_Datas[[#This Row],[base_price]] &lt;= 632200, "Low", (IF(Sales_Datas[[#This Row],[base_price]] &gt;= 10092000, "High", "Medium")))</f>
        <v>Medium</v>
      </c>
    </row>
    <row r="160" spans="1:22" x14ac:dyDescent="0.25">
      <c r="A160" s="1" t="s">
        <v>610</v>
      </c>
      <c r="B160" s="1" t="s">
        <v>611</v>
      </c>
      <c r="C160" s="2">
        <v>44688</v>
      </c>
      <c r="D160" s="1" t="s">
        <v>612</v>
      </c>
      <c r="E160" s="4">
        <v>359020</v>
      </c>
      <c r="F160">
        <v>1</v>
      </c>
      <c r="G160" s="4">
        <v>3590200</v>
      </c>
      <c r="H160" s="4">
        <v>290000</v>
      </c>
      <c r="I160" s="4">
        <v>3300200</v>
      </c>
      <c r="J160">
        <v>1</v>
      </c>
      <c r="K160">
        <v>1</v>
      </c>
      <c r="L160">
        <v>1</v>
      </c>
      <c r="M160">
        <v>1</v>
      </c>
      <c r="N160" s="2">
        <v>44758</v>
      </c>
      <c r="O160" s="1" t="s">
        <v>613</v>
      </c>
      <c r="P160" s="4">
        <v>3578600</v>
      </c>
      <c r="Q160" s="4">
        <v>311286</v>
      </c>
      <c r="R160" s="1" t="s">
        <v>55</v>
      </c>
      <c r="S160" s="1" t="s">
        <v>50</v>
      </c>
      <c r="T160" s="4">
        <f>Sales_Datas[[#This Row],[after_discount]]-(Sales_Datas[[#This Row],[qty_ordered]]*Sales_Datas[[#This Row],[cogs]])</f>
        <v>2988914</v>
      </c>
      <c r="U160" s="3">
        <f>IFERROR(Sales_Datas[[#This Row],[Gross_Profit]]/Sales_Datas[[#This Row],[after_discount]],0)</f>
        <v>0.90567662565905094</v>
      </c>
      <c r="V160" s="1" t="str">
        <f>IF(Sales_Datas[[#This Row],[base_price]] &lt;= 632200, "Low", (IF(Sales_Datas[[#This Row],[base_price]] &gt;= 10092000, "High", "Medium")))</f>
        <v>Medium</v>
      </c>
    </row>
    <row r="161" spans="1:22" x14ac:dyDescent="0.25">
      <c r="A161" s="1" t="s">
        <v>614</v>
      </c>
      <c r="B161" s="1" t="s">
        <v>615</v>
      </c>
      <c r="C161" s="2">
        <v>44766</v>
      </c>
      <c r="D161" s="1" t="s">
        <v>612</v>
      </c>
      <c r="E161" s="4">
        <v>357860</v>
      </c>
      <c r="F161">
        <v>1</v>
      </c>
      <c r="G161" s="4">
        <v>3578600</v>
      </c>
      <c r="H161" s="4">
        <v>290000</v>
      </c>
      <c r="I161" s="4">
        <v>3288600</v>
      </c>
      <c r="J161">
        <v>1</v>
      </c>
      <c r="K161">
        <v>1</v>
      </c>
      <c r="L161">
        <v>1</v>
      </c>
      <c r="M161">
        <v>1</v>
      </c>
      <c r="N161" s="2">
        <v>44391</v>
      </c>
      <c r="O161" s="1" t="s">
        <v>613</v>
      </c>
      <c r="P161" s="4">
        <v>3578600</v>
      </c>
      <c r="Q161" s="4">
        <v>311286</v>
      </c>
      <c r="R161" s="1" t="s">
        <v>55</v>
      </c>
      <c r="S161" s="1" t="s">
        <v>50</v>
      </c>
      <c r="T161" s="4">
        <f>Sales_Datas[[#This Row],[after_discount]]-(Sales_Datas[[#This Row],[qty_ordered]]*Sales_Datas[[#This Row],[cogs]])</f>
        <v>2977314</v>
      </c>
      <c r="U161" s="3">
        <f>IFERROR(Sales_Datas[[#This Row],[Gross_Profit]]/Sales_Datas[[#This Row],[after_discount]],0)</f>
        <v>0.90534391534391534</v>
      </c>
      <c r="V161" s="1" t="str">
        <f>IF(Sales_Datas[[#This Row],[base_price]] &lt;= 632200, "Low", (IF(Sales_Datas[[#This Row],[base_price]] &gt;= 10092000, "High", "Medium")))</f>
        <v>Medium</v>
      </c>
    </row>
    <row r="162" spans="1:22" x14ac:dyDescent="0.25">
      <c r="A162" s="1" t="s">
        <v>616</v>
      </c>
      <c r="B162" s="1" t="s">
        <v>617</v>
      </c>
      <c r="C162" s="2">
        <v>44765</v>
      </c>
      <c r="D162" s="1" t="s">
        <v>618</v>
      </c>
      <c r="E162" s="4">
        <v>231710</v>
      </c>
      <c r="F162">
        <v>1</v>
      </c>
      <c r="G162" s="4">
        <v>2317100</v>
      </c>
      <c r="H162" s="4">
        <v>290000</v>
      </c>
      <c r="I162" s="4">
        <v>2027100</v>
      </c>
      <c r="J162">
        <v>1</v>
      </c>
      <c r="K162">
        <v>1</v>
      </c>
      <c r="L162">
        <v>0</v>
      </c>
      <c r="M162">
        <v>1</v>
      </c>
      <c r="N162" s="2">
        <v>44743</v>
      </c>
      <c r="O162" s="1" t="s">
        <v>619</v>
      </c>
      <c r="P162" s="4">
        <v>2317100</v>
      </c>
      <c r="Q162" s="4">
        <v>187630</v>
      </c>
      <c r="R162" s="1" t="s">
        <v>133</v>
      </c>
      <c r="S162" s="1" t="s">
        <v>50</v>
      </c>
      <c r="T162" s="4">
        <f>Sales_Datas[[#This Row],[after_discount]]-(Sales_Datas[[#This Row],[qty_ordered]]*Sales_Datas[[#This Row],[cogs]])</f>
        <v>1839470</v>
      </c>
      <c r="U162" s="3">
        <f>IFERROR(Sales_Datas[[#This Row],[Gross_Profit]]/Sales_Datas[[#This Row],[after_discount]],0)</f>
        <v>0.90743919885550783</v>
      </c>
      <c r="V162" s="1" t="str">
        <f>IF(Sales_Datas[[#This Row],[base_price]] &lt;= 632200, "Low", (IF(Sales_Datas[[#This Row],[base_price]] &gt;= 10092000, "High", "Medium")))</f>
        <v>Medium</v>
      </c>
    </row>
    <row r="163" spans="1:22" x14ac:dyDescent="0.25">
      <c r="A163" s="1" t="s">
        <v>620</v>
      </c>
      <c r="B163" s="1" t="s">
        <v>621</v>
      </c>
      <c r="C163" s="2">
        <v>44762</v>
      </c>
      <c r="D163" s="1" t="s">
        <v>622</v>
      </c>
      <c r="E163" s="4">
        <v>218950</v>
      </c>
      <c r="F163">
        <v>1</v>
      </c>
      <c r="G163" s="4">
        <v>2189500</v>
      </c>
      <c r="H163" s="4">
        <v>290000</v>
      </c>
      <c r="I163" s="4">
        <v>1899500</v>
      </c>
      <c r="J163">
        <v>1</v>
      </c>
      <c r="K163">
        <v>0</v>
      </c>
      <c r="L163">
        <v>0</v>
      </c>
      <c r="M163">
        <v>1</v>
      </c>
      <c r="N163" s="2">
        <v>44689</v>
      </c>
      <c r="O163" s="1" t="s">
        <v>623</v>
      </c>
      <c r="P163" s="4">
        <v>2189500</v>
      </c>
      <c r="Q163" s="4">
        <v>157644</v>
      </c>
      <c r="R163" s="1" t="s">
        <v>55</v>
      </c>
      <c r="S163" s="1" t="s">
        <v>50</v>
      </c>
      <c r="T163" s="4">
        <f>Sales_Datas[[#This Row],[after_discount]]-(Sales_Datas[[#This Row],[qty_ordered]]*Sales_Datas[[#This Row],[cogs]])</f>
        <v>1741856</v>
      </c>
      <c r="U163" s="3">
        <f>IFERROR(Sales_Datas[[#This Row],[Gross_Profit]]/Sales_Datas[[#This Row],[after_discount]],0)</f>
        <v>0.91700763358778625</v>
      </c>
      <c r="V163" s="1" t="str">
        <f>IF(Sales_Datas[[#This Row],[base_price]] &lt;= 632200, "Low", (IF(Sales_Datas[[#This Row],[base_price]] &gt;= 10092000, "High", "Medium")))</f>
        <v>Medium</v>
      </c>
    </row>
    <row r="164" spans="1:22" x14ac:dyDescent="0.25">
      <c r="A164" s="1" t="s">
        <v>624</v>
      </c>
      <c r="B164" s="1" t="s">
        <v>625</v>
      </c>
      <c r="C164" s="2">
        <v>44739</v>
      </c>
      <c r="D164" s="1" t="s">
        <v>626</v>
      </c>
      <c r="E164" s="4">
        <v>203000</v>
      </c>
      <c r="F164">
        <v>1</v>
      </c>
      <c r="G164" s="4">
        <v>2030000</v>
      </c>
      <c r="H164" s="4">
        <v>290000</v>
      </c>
      <c r="I164" s="4">
        <v>1740000</v>
      </c>
      <c r="J164">
        <v>1</v>
      </c>
      <c r="K164">
        <v>1</v>
      </c>
      <c r="L164">
        <v>1</v>
      </c>
      <c r="M164">
        <v>1</v>
      </c>
      <c r="N164" s="2">
        <v>44525</v>
      </c>
      <c r="O164" s="1" t="s">
        <v>627</v>
      </c>
      <c r="P164" s="4">
        <v>2030000</v>
      </c>
      <c r="Q164" s="4">
        <v>136010</v>
      </c>
      <c r="R164" s="1" t="s">
        <v>123</v>
      </c>
      <c r="S164" s="1" t="s">
        <v>50</v>
      </c>
      <c r="T164" s="4">
        <f>Sales_Datas[[#This Row],[after_discount]]-(Sales_Datas[[#This Row],[qty_ordered]]*Sales_Datas[[#This Row],[cogs]])</f>
        <v>1603990</v>
      </c>
      <c r="U164" s="3">
        <f>IFERROR(Sales_Datas[[#This Row],[Gross_Profit]]/Sales_Datas[[#This Row],[after_discount]],0)</f>
        <v>0.92183333333333328</v>
      </c>
      <c r="V164" s="1" t="str">
        <f>IF(Sales_Datas[[#This Row],[base_price]] &lt;= 632200, "Low", (IF(Sales_Datas[[#This Row],[base_price]] &gt;= 10092000, "High", "Medium")))</f>
        <v>Medium</v>
      </c>
    </row>
    <row r="165" spans="1:22" x14ac:dyDescent="0.25">
      <c r="A165" s="1" t="s">
        <v>628</v>
      </c>
      <c r="B165" s="1" t="s">
        <v>629</v>
      </c>
      <c r="C165" s="2">
        <v>44695</v>
      </c>
      <c r="D165" s="1" t="s">
        <v>630</v>
      </c>
      <c r="E165" s="4">
        <v>202942</v>
      </c>
      <c r="F165">
        <v>1</v>
      </c>
      <c r="G165" s="4">
        <v>2029420</v>
      </c>
      <c r="H165" s="4">
        <v>290000</v>
      </c>
      <c r="I165" s="4">
        <v>1739420</v>
      </c>
      <c r="J165">
        <v>1</v>
      </c>
      <c r="K165">
        <v>1</v>
      </c>
      <c r="L165">
        <v>0</v>
      </c>
      <c r="M165">
        <v>1</v>
      </c>
      <c r="N165" s="2">
        <v>44628</v>
      </c>
      <c r="O165" s="1" t="s">
        <v>631</v>
      </c>
      <c r="P165" s="4">
        <v>2029420</v>
      </c>
      <c r="Q165" s="4">
        <v>152192</v>
      </c>
      <c r="R165" s="1" t="s">
        <v>89</v>
      </c>
      <c r="S165" s="1" t="s">
        <v>50</v>
      </c>
      <c r="T165" s="4">
        <f>Sales_Datas[[#This Row],[after_discount]]-(Sales_Datas[[#This Row],[qty_ordered]]*Sales_Datas[[#This Row],[cogs]])</f>
        <v>1587228</v>
      </c>
      <c r="U165" s="3">
        <f>IFERROR(Sales_Datas[[#This Row],[Gross_Profit]]/Sales_Datas[[#This Row],[after_discount]],0)</f>
        <v>0.91250416805601864</v>
      </c>
      <c r="V165" s="1" t="str">
        <f>IF(Sales_Datas[[#This Row],[base_price]] &lt;= 632200, "Low", (IF(Sales_Datas[[#This Row],[base_price]] &gt;= 10092000, "High", "Medium")))</f>
        <v>Medium</v>
      </c>
    </row>
    <row r="166" spans="1:22" x14ac:dyDescent="0.25">
      <c r="A166" s="1" t="s">
        <v>632</v>
      </c>
      <c r="B166" s="1" t="s">
        <v>633</v>
      </c>
      <c r="C166" s="2">
        <v>44761</v>
      </c>
      <c r="D166" s="1" t="s">
        <v>634</v>
      </c>
      <c r="E166" s="4">
        <v>193778</v>
      </c>
      <c r="F166">
        <v>1</v>
      </c>
      <c r="G166" s="4">
        <v>1937780</v>
      </c>
      <c r="H166" s="4">
        <v>290000</v>
      </c>
      <c r="I166" s="4">
        <v>1647780</v>
      </c>
      <c r="J166">
        <v>1</v>
      </c>
      <c r="K166">
        <v>1</v>
      </c>
      <c r="L166">
        <v>0</v>
      </c>
      <c r="M166">
        <v>1</v>
      </c>
      <c r="N166" s="2">
        <v>44764</v>
      </c>
      <c r="O166" s="1" t="s">
        <v>635</v>
      </c>
      <c r="P166" s="4">
        <v>1937780</v>
      </c>
      <c r="Q166" s="4">
        <v>172434</v>
      </c>
      <c r="R166" s="1" t="s">
        <v>128</v>
      </c>
      <c r="S166" s="1" t="s">
        <v>50</v>
      </c>
      <c r="T166" s="4">
        <f>Sales_Datas[[#This Row],[after_discount]]-(Sales_Datas[[#This Row],[qty_ordered]]*Sales_Datas[[#This Row],[cogs]])</f>
        <v>1475346</v>
      </c>
      <c r="U166" s="3">
        <f>IFERROR(Sales_Datas[[#This Row],[Gross_Profit]]/Sales_Datas[[#This Row],[after_discount]],0)</f>
        <v>0.89535374868004225</v>
      </c>
      <c r="V166" s="1" t="str">
        <f>IF(Sales_Datas[[#This Row],[base_price]] &lt;= 632200, "Low", (IF(Sales_Datas[[#This Row],[base_price]] &gt;= 10092000, "High", "Medium")))</f>
        <v>Medium</v>
      </c>
    </row>
    <row r="167" spans="1:22" x14ac:dyDescent="0.25">
      <c r="A167" s="1" t="s">
        <v>636</v>
      </c>
      <c r="B167" s="1" t="s">
        <v>637</v>
      </c>
      <c r="C167" s="2">
        <v>44526</v>
      </c>
      <c r="D167" s="1" t="s">
        <v>638</v>
      </c>
      <c r="E167" s="4">
        <v>184440</v>
      </c>
      <c r="F167">
        <v>1</v>
      </c>
      <c r="G167" s="4">
        <v>1844400</v>
      </c>
      <c r="H167" s="4">
        <v>290000</v>
      </c>
      <c r="I167" s="4">
        <v>1554400</v>
      </c>
      <c r="J167">
        <v>1</v>
      </c>
      <c r="K167">
        <v>1</v>
      </c>
      <c r="L167">
        <v>1</v>
      </c>
      <c r="M167">
        <v>2</v>
      </c>
      <c r="N167" s="2">
        <v>44527</v>
      </c>
      <c r="O167" s="1" t="s">
        <v>639</v>
      </c>
      <c r="P167" s="4">
        <v>1844400</v>
      </c>
      <c r="Q167" s="4">
        <v>130906</v>
      </c>
      <c r="R167" s="1" t="s">
        <v>23</v>
      </c>
      <c r="S167" s="1" t="s">
        <v>76</v>
      </c>
      <c r="T167" s="4">
        <f>Sales_Datas[[#This Row],[after_discount]]-(Sales_Datas[[#This Row],[qty_ordered]]*Sales_Datas[[#This Row],[cogs]])</f>
        <v>1423494</v>
      </c>
      <c r="U167" s="3">
        <f>IFERROR(Sales_Datas[[#This Row],[Gross_Profit]]/Sales_Datas[[#This Row],[after_discount]],0)</f>
        <v>0.91578358208955224</v>
      </c>
      <c r="V167" s="1" t="str">
        <f>IF(Sales_Datas[[#This Row],[base_price]] &lt;= 632200, "Low", (IF(Sales_Datas[[#This Row],[base_price]] &gt;= 10092000, "High", "Medium")))</f>
        <v>Medium</v>
      </c>
    </row>
    <row r="168" spans="1:22" x14ac:dyDescent="0.25">
      <c r="A168" s="1" t="s">
        <v>640</v>
      </c>
      <c r="B168" s="1" t="s">
        <v>641</v>
      </c>
      <c r="C168" s="2">
        <v>44476</v>
      </c>
      <c r="D168" s="1" t="s">
        <v>642</v>
      </c>
      <c r="E168" s="4">
        <v>183280</v>
      </c>
      <c r="F168">
        <v>1</v>
      </c>
      <c r="G168" s="4">
        <v>1832800</v>
      </c>
      <c r="H168" s="4">
        <v>290000</v>
      </c>
      <c r="I168" s="4">
        <v>1542800</v>
      </c>
      <c r="J168">
        <v>1</v>
      </c>
      <c r="K168">
        <v>1</v>
      </c>
      <c r="L168">
        <v>1</v>
      </c>
      <c r="M168">
        <v>1</v>
      </c>
      <c r="N168" s="2">
        <v>44395</v>
      </c>
      <c r="O168" s="1" t="s">
        <v>643</v>
      </c>
      <c r="P168" s="4">
        <v>1832800</v>
      </c>
      <c r="Q168" s="4">
        <v>111766</v>
      </c>
      <c r="R168" s="1" t="s">
        <v>128</v>
      </c>
      <c r="S168" s="1" t="s">
        <v>50</v>
      </c>
      <c r="T168" s="4">
        <f>Sales_Datas[[#This Row],[after_discount]]-(Sales_Datas[[#This Row],[qty_ordered]]*Sales_Datas[[#This Row],[cogs]])</f>
        <v>1431034</v>
      </c>
      <c r="U168" s="3">
        <f>IFERROR(Sales_Datas[[#This Row],[Gross_Profit]]/Sales_Datas[[#This Row],[after_discount]],0)</f>
        <v>0.92755639097744358</v>
      </c>
      <c r="V168" s="1" t="str">
        <f>IF(Sales_Datas[[#This Row],[base_price]] &lt;= 632200, "Low", (IF(Sales_Datas[[#This Row],[base_price]] &gt;= 10092000, "High", "Medium")))</f>
        <v>Medium</v>
      </c>
    </row>
    <row r="169" spans="1:22" x14ac:dyDescent="0.25">
      <c r="A169" s="1" t="s">
        <v>644</v>
      </c>
      <c r="B169" s="1" t="s">
        <v>645</v>
      </c>
      <c r="C169" s="2">
        <v>44513</v>
      </c>
      <c r="D169" s="1" t="s">
        <v>569</v>
      </c>
      <c r="E169" s="4">
        <v>171100</v>
      </c>
      <c r="F169">
        <v>1</v>
      </c>
      <c r="G169" s="4">
        <v>1711000</v>
      </c>
      <c r="H169" s="4">
        <v>290000</v>
      </c>
      <c r="I169" s="4">
        <v>1421000</v>
      </c>
      <c r="J169">
        <v>1</v>
      </c>
      <c r="K169">
        <v>1</v>
      </c>
      <c r="L169">
        <v>0</v>
      </c>
      <c r="M169">
        <v>1</v>
      </c>
      <c r="N169" s="2">
        <v>44501</v>
      </c>
      <c r="O169" s="1" t="s">
        <v>570</v>
      </c>
      <c r="P169" s="4">
        <v>1711000</v>
      </c>
      <c r="Q169" s="4">
        <v>143724</v>
      </c>
      <c r="R169" s="1" t="s">
        <v>123</v>
      </c>
      <c r="S169" s="1" t="s">
        <v>50</v>
      </c>
      <c r="T169" s="4">
        <f>Sales_Datas[[#This Row],[after_discount]]-(Sales_Datas[[#This Row],[qty_ordered]]*Sales_Datas[[#This Row],[cogs]])</f>
        <v>1277276</v>
      </c>
      <c r="U169" s="3">
        <f>IFERROR(Sales_Datas[[#This Row],[Gross_Profit]]/Sales_Datas[[#This Row],[after_discount]],0)</f>
        <v>0.89885714285714291</v>
      </c>
      <c r="V169" s="1" t="str">
        <f>IF(Sales_Datas[[#This Row],[base_price]] &lt;= 632200, "Low", (IF(Sales_Datas[[#This Row],[base_price]] &gt;= 10092000, "High", "Medium")))</f>
        <v>Medium</v>
      </c>
    </row>
    <row r="170" spans="1:22" x14ac:dyDescent="0.25">
      <c r="A170" s="1" t="s">
        <v>646</v>
      </c>
      <c r="B170" s="1" t="s">
        <v>647</v>
      </c>
      <c r="C170" s="2">
        <v>44396</v>
      </c>
      <c r="D170" s="1" t="s">
        <v>648</v>
      </c>
      <c r="E170" s="4">
        <v>162110</v>
      </c>
      <c r="F170">
        <v>1</v>
      </c>
      <c r="G170" s="4">
        <v>1621100</v>
      </c>
      <c r="H170" s="4">
        <v>290000</v>
      </c>
      <c r="I170" s="4">
        <v>1331100</v>
      </c>
      <c r="J170">
        <v>1</v>
      </c>
      <c r="K170">
        <v>1</v>
      </c>
      <c r="L170">
        <v>0</v>
      </c>
      <c r="M170">
        <v>1</v>
      </c>
      <c r="N170" s="2">
        <v>44405</v>
      </c>
      <c r="O170" s="1" t="s">
        <v>649</v>
      </c>
      <c r="P170" s="4">
        <v>1621100</v>
      </c>
      <c r="Q170" s="4">
        <v>97266</v>
      </c>
      <c r="R170" s="1" t="s">
        <v>554</v>
      </c>
      <c r="S170" s="1" t="s">
        <v>50</v>
      </c>
      <c r="T170" s="4">
        <f>Sales_Datas[[#This Row],[after_discount]]-(Sales_Datas[[#This Row],[qty_ordered]]*Sales_Datas[[#This Row],[cogs]])</f>
        <v>1233834</v>
      </c>
      <c r="U170" s="3">
        <f>IFERROR(Sales_Datas[[#This Row],[Gross_Profit]]/Sales_Datas[[#This Row],[after_discount]],0)</f>
        <v>0.92692810457516339</v>
      </c>
      <c r="V170" s="1" t="str">
        <f>IF(Sales_Datas[[#This Row],[base_price]] &lt;= 632200, "Low", (IF(Sales_Datas[[#This Row],[base_price]] &gt;= 10092000, "High", "Medium")))</f>
        <v>Medium</v>
      </c>
    </row>
    <row r="171" spans="1:22" x14ac:dyDescent="0.25">
      <c r="A171" s="1" t="s">
        <v>650</v>
      </c>
      <c r="B171" s="1" t="s">
        <v>651</v>
      </c>
      <c r="C171" s="2">
        <v>44742</v>
      </c>
      <c r="D171" s="1" t="s">
        <v>652</v>
      </c>
      <c r="E171" s="4">
        <v>153642</v>
      </c>
      <c r="F171">
        <v>1</v>
      </c>
      <c r="G171" s="4">
        <v>1536420</v>
      </c>
      <c r="H171" s="4">
        <v>290000</v>
      </c>
      <c r="I171" s="4">
        <v>1246420</v>
      </c>
      <c r="J171">
        <v>1</v>
      </c>
      <c r="K171">
        <v>1</v>
      </c>
      <c r="L171">
        <v>1</v>
      </c>
      <c r="M171">
        <v>1</v>
      </c>
      <c r="N171" s="2">
        <v>44393</v>
      </c>
      <c r="O171" s="1" t="s">
        <v>653</v>
      </c>
      <c r="P171" s="4">
        <v>1536420</v>
      </c>
      <c r="Q171" s="4">
        <v>133632</v>
      </c>
      <c r="R171" s="1" t="s">
        <v>128</v>
      </c>
      <c r="S171" s="1" t="s">
        <v>50</v>
      </c>
      <c r="T171" s="4">
        <f>Sales_Datas[[#This Row],[after_discount]]-(Sales_Datas[[#This Row],[qty_ordered]]*Sales_Datas[[#This Row],[cogs]])</f>
        <v>1112788</v>
      </c>
      <c r="U171" s="3">
        <f>IFERROR(Sales_Datas[[#This Row],[Gross_Profit]]/Sales_Datas[[#This Row],[after_discount]],0)</f>
        <v>0.89278734295020945</v>
      </c>
      <c r="V171" s="1" t="str">
        <f>IF(Sales_Datas[[#This Row],[base_price]] &lt;= 632200, "Low", (IF(Sales_Datas[[#This Row],[base_price]] &gt;= 10092000, "High", "Medium")))</f>
        <v>Medium</v>
      </c>
    </row>
    <row r="172" spans="1:22" x14ac:dyDescent="0.25">
      <c r="A172" s="1" t="s">
        <v>654</v>
      </c>
      <c r="B172" s="1" t="s">
        <v>655</v>
      </c>
      <c r="C172" s="2">
        <v>44748</v>
      </c>
      <c r="D172" s="1" t="s">
        <v>656</v>
      </c>
      <c r="E172" s="4">
        <v>127600</v>
      </c>
      <c r="F172">
        <v>1</v>
      </c>
      <c r="G172" s="4">
        <v>1276000</v>
      </c>
      <c r="H172" s="4">
        <v>290000</v>
      </c>
      <c r="I172" s="4">
        <v>986000</v>
      </c>
      <c r="J172">
        <v>1</v>
      </c>
      <c r="K172">
        <v>0</v>
      </c>
      <c r="L172">
        <v>0</v>
      </c>
      <c r="M172">
        <v>4</v>
      </c>
      <c r="N172" s="2">
        <v>44519</v>
      </c>
      <c r="O172" s="1" t="s">
        <v>657</v>
      </c>
      <c r="P172" s="4">
        <v>1276000</v>
      </c>
      <c r="Q172" s="4">
        <v>108460</v>
      </c>
      <c r="R172" s="1" t="s">
        <v>554</v>
      </c>
      <c r="S172" s="1" t="s">
        <v>34</v>
      </c>
      <c r="T172" s="4">
        <f>Sales_Datas[[#This Row],[after_discount]]-(Sales_Datas[[#This Row],[qty_ordered]]*Sales_Datas[[#This Row],[cogs]])</f>
        <v>877540</v>
      </c>
      <c r="U172" s="3">
        <f>IFERROR(Sales_Datas[[#This Row],[Gross_Profit]]/Sales_Datas[[#This Row],[after_discount]],0)</f>
        <v>0.89</v>
      </c>
      <c r="V172" s="1" t="str">
        <f>IF(Sales_Datas[[#This Row],[base_price]] &lt;= 632200, "Low", (IF(Sales_Datas[[#This Row],[base_price]] &gt;= 10092000, "High", "Medium")))</f>
        <v>Medium</v>
      </c>
    </row>
    <row r="173" spans="1:22" x14ac:dyDescent="0.25">
      <c r="A173" s="1" t="s">
        <v>658</v>
      </c>
      <c r="B173" s="1" t="s">
        <v>659</v>
      </c>
      <c r="C173" s="2">
        <v>44841</v>
      </c>
      <c r="D173" s="1" t="s">
        <v>540</v>
      </c>
      <c r="E173" s="4">
        <v>58000</v>
      </c>
      <c r="F173">
        <v>2</v>
      </c>
      <c r="G173" s="4">
        <v>1160000</v>
      </c>
      <c r="H173" s="4">
        <v>290000</v>
      </c>
      <c r="I173" s="4">
        <v>870000</v>
      </c>
      <c r="J173">
        <v>1</v>
      </c>
      <c r="K173">
        <v>1</v>
      </c>
      <c r="L173">
        <v>1</v>
      </c>
      <c r="M173">
        <v>1</v>
      </c>
      <c r="N173" s="2">
        <v>44707</v>
      </c>
      <c r="O173" s="1" t="s">
        <v>541</v>
      </c>
      <c r="P173" s="4">
        <v>580580</v>
      </c>
      <c r="Q173" s="4">
        <v>43500</v>
      </c>
      <c r="R173" s="1" t="s">
        <v>75</v>
      </c>
      <c r="S173" s="1" t="s">
        <v>50</v>
      </c>
      <c r="T173" s="4">
        <f>Sales_Datas[[#This Row],[after_discount]]-(Sales_Datas[[#This Row],[qty_ordered]]*Sales_Datas[[#This Row],[cogs]])</f>
        <v>783000</v>
      </c>
      <c r="U173" s="3">
        <f>IFERROR(Sales_Datas[[#This Row],[Gross_Profit]]/Sales_Datas[[#This Row],[after_discount]],0)</f>
        <v>0.9</v>
      </c>
      <c r="V173" s="1" t="str">
        <f>IF(Sales_Datas[[#This Row],[base_price]] &lt;= 632200, "Low", (IF(Sales_Datas[[#This Row],[base_price]] &gt;= 10092000, "High", "Medium")))</f>
        <v>Low</v>
      </c>
    </row>
    <row r="174" spans="1:22" x14ac:dyDescent="0.25">
      <c r="A174" s="1" t="s">
        <v>660</v>
      </c>
      <c r="B174" s="1" t="s">
        <v>661</v>
      </c>
      <c r="C174" s="2">
        <v>44324</v>
      </c>
      <c r="D174" s="1" t="s">
        <v>662</v>
      </c>
      <c r="E174" s="4">
        <v>103820</v>
      </c>
      <c r="F174">
        <v>1</v>
      </c>
      <c r="G174" s="4">
        <v>1038200</v>
      </c>
      <c r="H174" s="4">
        <v>290000</v>
      </c>
      <c r="I174" s="4">
        <v>748200</v>
      </c>
      <c r="J174">
        <v>1</v>
      </c>
      <c r="K174">
        <v>1</v>
      </c>
      <c r="L174">
        <v>1</v>
      </c>
      <c r="M174">
        <v>1</v>
      </c>
      <c r="N174" s="2">
        <v>44421</v>
      </c>
      <c r="O174" s="1" t="s">
        <v>663</v>
      </c>
      <c r="P174" s="4">
        <v>1038200</v>
      </c>
      <c r="Q174" s="4">
        <v>73660</v>
      </c>
      <c r="R174" s="1" t="s">
        <v>554</v>
      </c>
      <c r="S174" s="1" t="s">
        <v>50</v>
      </c>
      <c r="T174" s="4">
        <f>Sales_Datas[[#This Row],[after_discount]]-(Sales_Datas[[#This Row],[qty_ordered]]*Sales_Datas[[#This Row],[cogs]])</f>
        <v>674540</v>
      </c>
      <c r="U174" s="3">
        <f>IFERROR(Sales_Datas[[#This Row],[Gross_Profit]]/Sales_Datas[[#This Row],[after_discount]],0)</f>
        <v>0.90155038759689921</v>
      </c>
      <c r="V174" s="1" t="str">
        <f>IF(Sales_Datas[[#This Row],[base_price]] &lt;= 632200, "Low", (IF(Sales_Datas[[#This Row],[base_price]] &gt;= 10092000, "High", "Medium")))</f>
        <v>Medium</v>
      </c>
    </row>
    <row r="175" spans="1:22" x14ac:dyDescent="0.25">
      <c r="A175" s="1" t="s">
        <v>664</v>
      </c>
      <c r="B175" s="1" t="s">
        <v>665</v>
      </c>
      <c r="C175" s="2">
        <v>44756</v>
      </c>
      <c r="D175" s="1" t="s">
        <v>666</v>
      </c>
      <c r="E175" s="4">
        <v>48894</v>
      </c>
      <c r="F175">
        <v>2</v>
      </c>
      <c r="G175" s="4">
        <v>977880</v>
      </c>
      <c r="H175" s="4">
        <v>290000</v>
      </c>
      <c r="I175" s="4">
        <v>687880</v>
      </c>
      <c r="J175">
        <v>1</v>
      </c>
      <c r="K175">
        <v>1</v>
      </c>
      <c r="L175">
        <v>1</v>
      </c>
      <c r="M175">
        <v>1</v>
      </c>
      <c r="N175" s="2">
        <v>44696</v>
      </c>
      <c r="O175" s="1" t="s">
        <v>667</v>
      </c>
      <c r="P175" s="4">
        <v>488940</v>
      </c>
      <c r="Q175" s="4">
        <v>30276</v>
      </c>
      <c r="R175" s="1" t="s">
        <v>75</v>
      </c>
      <c r="S175" s="1" t="s">
        <v>50</v>
      </c>
      <c r="T175" s="4">
        <f>Sales_Datas[[#This Row],[after_discount]]-(Sales_Datas[[#This Row],[qty_ordered]]*Sales_Datas[[#This Row],[cogs]])</f>
        <v>627328</v>
      </c>
      <c r="U175" s="3">
        <f>IFERROR(Sales_Datas[[#This Row],[Gross_Profit]]/Sales_Datas[[#This Row],[after_discount]],0)</f>
        <v>0.91197301854974699</v>
      </c>
      <c r="V175" s="1" t="str">
        <f>IF(Sales_Datas[[#This Row],[base_price]] &lt;= 632200, "Low", (IF(Sales_Datas[[#This Row],[base_price]] &gt;= 10092000, "High", "Medium")))</f>
        <v>Low</v>
      </c>
    </row>
    <row r="176" spans="1:22" x14ac:dyDescent="0.25">
      <c r="A176" s="1" t="s">
        <v>668</v>
      </c>
      <c r="B176" s="1" t="s">
        <v>669</v>
      </c>
      <c r="C176" s="2">
        <v>44569</v>
      </c>
      <c r="D176" s="1" t="s">
        <v>670</v>
      </c>
      <c r="E176" s="4">
        <v>44950</v>
      </c>
      <c r="F176">
        <v>2</v>
      </c>
      <c r="G176" s="4">
        <v>899000</v>
      </c>
      <c r="H176" s="4">
        <v>290000</v>
      </c>
      <c r="I176" s="4">
        <v>609000</v>
      </c>
      <c r="J176">
        <v>1</v>
      </c>
      <c r="K176">
        <v>1</v>
      </c>
      <c r="L176">
        <v>1</v>
      </c>
      <c r="M176">
        <v>3</v>
      </c>
      <c r="N176" s="2">
        <v>44522</v>
      </c>
      <c r="O176" s="1" t="s">
        <v>671</v>
      </c>
      <c r="P176" s="4">
        <v>449500</v>
      </c>
      <c r="Q176" s="4">
        <v>30566</v>
      </c>
      <c r="R176" s="1" t="s">
        <v>75</v>
      </c>
      <c r="S176" s="1" t="s">
        <v>56</v>
      </c>
      <c r="T176" s="4">
        <f>Sales_Datas[[#This Row],[after_discount]]-(Sales_Datas[[#This Row],[qty_ordered]]*Sales_Datas[[#This Row],[cogs]])</f>
        <v>547868</v>
      </c>
      <c r="U176" s="3">
        <f>IFERROR(Sales_Datas[[#This Row],[Gross_Profit]]/Sales_Datas[[#This Row],[after_discount]],0)</f>
        <v>0.89961904761904765</v>
      </c>
      <c r="V176" s="1" t="str">
        <f>IF(Sales_Datas[[#This Row],[base_price]] &lt;= 632200, "Low", (IF(Sales_Datas[[#This Row],[base_price]] &gt;= 10092000, "High", "Medium")))</f>
        <v>Low</v>
      </c>
    </row>
    <row r="177" spans="1:22" x14ac:dyDescent="0.25">
      <c r="A177" s="1" t="s">
        <v>672</v>
      </c>
      <c r="B177" s="1" t="s">
        <v>673</v>
      </c>
      <c r="C177" s="2">
        <v>44354</v>
      </c>
      <c r="D177" s="1" t="s">
        <v>674</v>
      </c>
      <c r="E177" s="4">
        <v>44660</v>
      </c>
      <c r="F177">
        <v>2</v>
      </c>
      <c r="G177" s="4">
        <v>893200</v>
      </c>
      <c r="H177" s="4">
        <v>290000</v>
      </c>
      <c r="I177" s="4">
        <v>603200</v>
      </c>
      <c r="J177">
        <v>1</v>
      </c>
      <c r="K177">
        <v>1</v>
      </c>
      <c r="L177">
        <v>1</v>
      </c>
      <c r="M177">
        <v>1</v>
      </c>
      <c r="N177" s="2">
        <v>44379</v>
      </c>
      <c r="O177" s="1" t="s">
        <v>675</v>
      </c>
      <c r="P177" s="4">
        <v>446600</v>
      </c>
      <c r="Q177" s="4">
        <v>33930</v>
      </c>
      <c r="R177" s="1" t="s">
        <v>128</v>
      </c>
      <c r="S177" s="1" t="s">
        <v>50</v>
      </c>
      <c r="T177" s="4">
        <f>Sales_Datas[[#This Row],[after_discount]]-(Sales_Datas[[#This Row],[qty_ordered]]*Sales_Datas[[#This Row],[cogs]])</f>
        <v>535340</v>
      </c>
      <c r="U177" s="3">
        <f>IFERROR(Sales_Datas[[#This Row],[Gross_Profit]]/Sales_Datas[[#This Row],[after_discount]],0)</f>
        <v>0.88749999999999996</v>
      </c>
      <c r="V177" s="1" t="str">
        <f>IF(Sales_Datas[[#This Row],[base_price]] &lt;= 632200, "Low", (IF(Sales_Datas[[#This Row],[base_price]] &gt;= 10092000, "High", "Medium")))</f>
        <v>Low</v>
      </c>
    </row>
    <row r="178" spans="1:22" x14ac:dyDescent="0.25">
      <c r="A178" s="1" t="s">
        <v>676</v>
      </c>
      <c r="B178" s="1" t="s">
        <v>677</v>
      </c>
      <c r="C178" s="2">
        <v>44764</v>
      </c>
      <c r="D178" s="1" t="s">
        <v>678</v>
      </c>
      <c r="E178" s="4">
        <v>39440</v>
      </c>
      <c r="F178">
        <v>2</v>
      </c>
      <c r="G178" s="4">
        <v>788800</v>
      </c>
      <c r="H178" s="4">
        <v>290000</v>
      </c>
      <c r="I178" s="4">
        <v>498800</v>
      </c>
      <c r="J178">
        <v>1</v>
      </c>
      <c r="K178">
        <v>1</v>
      </c>
      <c r="L178">
        <v>1</v>
      </c>
      <c r="M178">
        <v>1</v>
      </c>
      <c r="N178" s="2">
        <v>44512</v>
      </c>
      <c r="O178" s="1" t="s">
        <v>679</v>
      </c>
      <c r="P178" s="4">
        <v>408900</v>
      </c>
      <c r="Q178" s="4">
        <v>29812</v>
      </c>
      <c r="R178" s="1" t="s">
        <v>75</v>
      </c>
      <c r="S178" s="1" t="s">
        <v>50</v>
      </c>
      <c r="T178" s="4">
        <f>Sales_Datas[[#This Row],[after_discount]]-(Sales_Datas[[#This Row],[qty_ordered]]*Sales_Datas[[#This Row],[cogs]])</f>
        <v>439176</v>
      </c>
      <c r="U178" s="3">
        <f>IFERROR(Sales_Datas[[#This Row],[Gross_Profit]]/Sales_Datas[[#This Row],[after_discount]],0)</f>
        <v>0.88046511627906976</v>
      </c>
      <c r="V178" s="1" t="str">
        <f>IF(Sales_Datas[[#This Row],[base_price]] &lt;= 632200, "Low", (IF(Sales_Datas[[#This Row],[base_price]] &gt;= 10092000, "High", "Medium")))</f>
        <v>Low</v>
      </c>
    </row>
    <row r="179" spans="1:22" x14ac:dyDescent="0.25">
      <c r="A179" s="1" t="s">
        <v>680</v>
      </c>
      <c r="B179" s="1" t="s">
        <v>681</v>
      </c>
      <c r="C179" s="2">
        <v>44780</v>
      </c>
      <c r="D179" s="1" t="s">
        <v>682</v>
      </c>
      <c r="E179" s="4">
        <v>78300</v>
      </c>
      <c r="F179">
        <v>1</v>
      </c>
      <c r="G179" s="4">
        <v>783000</v>
      </c>
      <c r="H179" s="4">
        <v>290000</v>
      </c>
      <c r="I179" s="4">
        <v>493000</v>
      </c>
      <c r="J179">
        <v>1</v>
      </c>
      <c r="K179">
        <v>1</v>
      </c>
      <c r="L179">
        <v>0</v>
      </c>
      <c r="M179">
        <v>1</v>
      </c>
      <c r="N179" s="2">
        <v>44690</v>
      </c>
      <c r="O179" s="1" t="s">
        <v>683</v>
      </c>
      <c r="P179" s="4">
        <v>783000</v>
      </c>
      <c r="Q179" s="4">
        <v>60262</v>
      </c>
      <c r="R179" s="1" t="s">
        <v>554</v>
      </c>
      <c r="S179" s="1" t="s">
        <v>50</v>
      </c>
      <c r="T179" s="4">
        <f>Sales_Datas[[#This Row],[after_discount]]-(Sales_Datas[[#This Row],[qty_ordered]]*Sales_Datas[[#This Row],[cogs]])</f>
        <v>432738</v>
      </c>
      <c r="U179" s="3">
        <f>IFERROR(Sales_Datas[[#This Row],[Gross_Profit]]/Sales_Datas[[#This Row],[after_discount]],0)</f>
        <v>0.87776470588235289</v>
      </c>
      <c r="V179" s="1" t="str">
        <f>IF(Sales_Datas[[#This Row],[base_price]] &lt;= 632200, "Low", (IF(Sales_Datas[[#This Row],[base_price]] &gt;= 10092000, "High", "Medium")))</f>
        <v>Medium</v>
      </c>
    </row>
    <row r="180" spans="1:22" x14ac:dyDescent="0.25">
      <c r="A180" s="1" t="s">
        <v>684</v>
      </c>
      <c r="B180" s="1" t="s">
        <v>685</v>
      </c>
      <c r="C180" s="2">
        <v>44354</v>
      </c>
      <c r="D180" s="1" t="s">
        <v>686</v>
      </c>
      <c r="E180" s="4">
        <v>20300</v>
      </c>
      <c r="F180">
        <v>3</v>
      </c>
      <c r="G180" s="4">
        <v>609000</v>
      </c>
      <c r="H180" s="4">
        <v>290000</v>
      </c>
      <c r="I180" s="4">
        <v>319000</v>
      </c>
      <c r="J180">
        <v>1</v>
      </c>
      <c r="K180">
        <v>1</v>
      </c>
      <c r="L180">
        <v>1</v>
      </c>
      <c r="M180">
        <v>1</v>
      </c>
      <c r="N180" s="2">
        <v>44391</v>
      </c>
      <c r="O180" s="1" t="s">
        <v>687</v>
      </c>
      <c r="P180" s="4">
        <v>266800</v>
      </c>
      <c r="Q180" s="4">
        <v>18908</v>
      </c>
      <c r="R180" s="1" t="s">
        <v>344</v>
      </c>
      <c r="S180" s="1" t="s">
        <v>50</v>
      </c>
      <c r="T180" s="4">
        <f>Sales_Datas[[#This Row],[after_discount]]-(Sales_Datas[[#This Row],[qty_ordered]]*Sales_Datas[[#This Row],[cogs]])</f>
        <v>262276</v>
      </c>
      <c r="U180" s="3">
        <f>IFERROR(Sales_Datas[[#This Row],[Gross_Profit]]/Sales_Datas[[#This Row],[after_discount]],0)</f>
        <v>0.82218181818181824</v>
      </c>
      <c r="V180" s="1" t="str">
        <f>IF(Sales_Datas[[#This Row],[base_price]] &lt;= 632200, "Low", (IF(Sales_Datas[[#This Row],[base_price]] &gt;= 10092000, "High", "Medium")))</f>
        <v>Low</v>
      </c>
    </row>
    <row r="181" spans="1:22" x14ac:dyDescent="0.25">
      <c r="A181" s="1" t="s">
        <v>688</v>
      </c>
      <c r="B181" s="1" t="s">
        <v>689</v>
      </c>
      <c r="C181" s="2">
        <v>44810</v>
      </c>
      <c r="D181" s="1" t="s">
        <v>690</v>
      </c>
      <c r="E181" s="4">
        <v>754000</v>
      </c>
      <c r="F181">
        <v>1</v>
      </c>
      <c r="G181" s="4">
        <v>7540000</v>
      </c>
      <c r="H181" s="4">
        <v>284206</v>
      </c>
      <c r="I181" s="4">
        <v>7255790</v>
      </c>
      <c r="J181">
        <v>1</v>
      </c>
      <c r="K181">
        <v>0</v>
      </c>
      <c r="L181">
        <v>0</v>
      </c>
      <c r="M181">
        <v>4</v>
      </c>
      <c r="N181" s="2">
        <v>44390</v>
      </c>
      <c r="O181" s="1" t="s">
        <v>691</v>
      </c>
      <c r="P181" s="4">
        <v>7540000</v>
      </c>
      <c r="Q181" s="4">
        <v>467480</v>
      </c>
      <c r="R181" s="1" t="s">
        <v>191</v>
      </c>
      <c r="S181" s="1" t="s">
        <v>34</v>
      </c>
      <c r="T181" s="4">
        <f>Sales_Datas[[#This Row],[after_discount]]-(Sales_Datas[[#This Row],[qty_ordered]]*Sales_Datas[[#This Row],[cogs]])</f>
        <v>6788310</v>
      </c>
      <c r="U181" s="3">
        <f>IFERROR(Sales_Datas[[#This Row],[Gross_Profit]]/Sales_Datas[[#This Row],[after_discount]],0)</f>
        <v>0.93557145396986408</v>
      </c>
      <c r="V181" s="1" t="str">
        <f>IF(Sales_Datas[[#This Row],[base_price]] &lt;= 632200, "Low", (IF(Sales_Datas[[#This Row],[base_price]] &gt;= 10092000, "High", "Medium")))</f>
        <v>Medium</v>
      </c>
    </row>
    <row r="182" spans="1:22" x14ac:dyDescent="0.25">
      <c r="A182" s="1" t="s">
        <v>692</v>
      </c>
      <c r="B182" s="1" t="s">
        <v>693</v>
      </c>
      <c r="C182" s="2">
        <v>44729</v>
      </c>
      <c r="D182" s="1" t="s">
        <v>694</v>
      </c>
      <c r="E182" s="4">
        <v>568400</v>
      </c>
      <c r="F182">
        <v>1</v>
      </c>
      <c r="G182" s="4">
        <v>5684000</v>
      </c>
      <c r="H182" s="4">
        <v>284200</v>
      </c>
      <c r="I182" s="4">
        <v>5399800</v>
      </c>
      <c r="J182">
        <v>1</v>
      </c>
      <c r="K182">
        <v>1</v>
      </c>
      <c r="L182">
        <v>1</v>
      </c>
      <c r="M182">
        <v>4</v>
      </c>
      <c r="N182" s="2">
        <v>44441</v>
      </c>
      <c r="O182" s="1" t="s">
        <v>695</v>
      </c>
      <c r="P182" s="4">
        <v>5684000</v>
      </c>
      <c r="Q182" s="4">
        <v>409248</v>
      </c>
      <c r="R182" s="1" t="s">
        <v>55</v>
      </c>
      <c r="S182" s="1" t="s">
        <v>34</v>
      </c>
      <c r="T182" s="4">
        <f>Sales_Datas[[#This Row],[after_discount]]-(Sales_Datas[[#This Row],[qty_ordered]]*Sales_Datas[[#This Row],[cogs]])</f>
        <v>4990552</v>
      </c>
      <c r="U182" s="3">
        <f>IFERROR(Sales_Datas[[#This Row],[Gross_Profit]]/Sales_Datas[[#This Row],[after_discount]],0)</f>
        <v>0.92421052631578948</v>
      </c>
      <c r="V182" s="1" t="str">
        <f>IF(Sales_Datas[[#This Row],[base_price]] &lt;= 632200, "Low", (IF(Sales_Datas[[#This Row],[base_price]] &gt;= 10092000, "High", "Medium")))</f>
        <v>Medium</v>
      </c>
    </row>
    <row r="183" spans="1:22" x14ac:dyDescent="0.25">
      <c r="A183" s="1" t="s">
        <v>696</v>
      </c>
      <c r="B183" s="1" t="s">
        <v>697</v>
      </c>
      <c r="C183" s="2">
        <v>44468</v>
      </c>
      <c r="D183" s="1" t="s">
        <v>698</v>
      </c>
      <c r="E183" s="4">
        <v>284200</v>
      </c>
      <c r="F183">
        <v>1</v>
      </c>
      <c r="G183" s="4">
        <v>2842000</v>
      </c>
      <c r="H183" s="4">
        <v>284200</v>
      </c>
      <c r="I183" s="4">
        <v>2557800</v>
      </c>
      <c r="J183">
        <v>1</v>
      </c>
      <c r="K183">
        <v>1</v>
      </c>
      <c r="L183">
        <v>1</v>
      </c>
      <c r="M183">
        <v>4</v>
      </c>
      <c r="N183" s="2">
        <v>44449</v>
      </c>
      <c r="O183" s="1" t="s">
        <v>699</v>
      </c>
      <c r="P183" s="4">
        <v>2842000</v>
      </c>
      <c r="Q183" s="4">
        <v>227360</v>
      </c>
      <c r="R183" s="1" t="s">
        <v>55</v>
      </c>
      <c r="S183" s="1" t="s">
        <v>34</v>
      </c>
      <c r="T183" s="4">
        <f>Sales_Datas[[#This Row],[after_discount]]-(Sales_Datas[[#This Row],[qty_ordered]]*Sales_Datas[[#This Row],[cogs]])</f>
        <v>2330440</v>
      </c>
      <c r="U183" s="3">
        <f>IFERROR(Sales_Datas[[#This Row],[Gross_Profit]]/Sales_Datas[[#This Row],[after_discount]],0)</f>
        <v>0.91111111111111109</v>
      </c>
      <c r="V183" s="1" t="str">
        <f>IF(Sales_Datas[[#This Row],[base_price]] &lt;= 632200, "Low", (IF(Sales_Datas[[#This Row],[base_price]] &gt;= 10092000, "High", "Medium")))</f>
        <v>Medium</v>
      </c>
    </row>
    <row r="184" spans="1:22" x14ac:dyDescent="0.25">
      <c r="A184" s="1" t="s">
        <v>700</v>
      </c>
      <c r="B184" s="1" t="s">
        <v>701</v>
      </c>
      <c r="C184" s="2">
        <v>44902</v>
      </c>
      <c r="D184" s="1" t="s">
        <v>702</v>
      </c>
      <c r="E184" s="4">
        <v>261000</v>
      </c>
      <c r="F184">
        <v>1</v>
      </c>
      <c r="G184" s="4">
        <v>2610000</v>
      </c>
      <c r="H184" s="4">
        <v>282164</v>
      </c>
      <c r="I184" s="4">
        <v>2327840</v>
      </c>
      <c r="J184">
        <v>1</v>
      </c>
      <c r="K184">
        <v>0</v>
      </c>
      <c r="L184">
        <v>0</v>
      </c>
      <c r="M184">
        <v>4</v>
      </c>
      <c r="N184" s="2">
        <v>44705</v>
      </c>
      <c r="O184" s="1" t="s">
        <v>703</v>
      </c>
      <c r="P184" s="4">
        <v>2610000</v>
      </c>
      <c r="Q184" s="4">
        <v>174870</v>
      </c>
      <c r="R184" s="1" t="s">
        <v>128</v>
      </c>
      <c r="S184" s="1" t="s">
        <v>34</v>
      </c>
      <c r="T184" s="4">
        <f>Sales_Datas[[#This Row],[after_discount]]-(Sales_Datas[[#This Row],[qty_ordered]]*Sales_Datas[[#This Row],[cogs]])</f>
        <v>2152970</v>
      </c>
      <c r="U184" s="3">
        <f>IFERROR(Sales_Datas[[#This Row],[Gross_Profit]]/Sales_Datas[[#This Row],[after_discount]],0)</f>
        <v>0.92487885765344702</v>
      </c>
      <c r="V184" s="1" t="str">
        <f>IF(Sales_Datas[[#This Row],[base_price]] &lt;= 632200, "Low", (IF(Sales_Datas[[#This Row],[base_price]] &gt;= 10092000, "High", "Medium")))</f>
        <v>Medium</v>
      </c>
    </row>
    <row r="185" spans="1:22" x14ac:dyDescent="0.25">
      <c r="A185" s="1" t="s">
        <v>704</v>
      </c>
      <c r="B185" s="1" t="s">
        <v>705</v>
      </c>
      <c r="C185" s="2">
        <v>44524</v>
      </c>
      <c r="D185" s="1" t="s">
        <v>706</v>
      </c>
      <c r="E185" s="4">
        <v>127890</v>
      </c>
      <c r="F185">
        <v>1</v>
      </c>
      <c r="G185" s="4">
        <v>1278900</v>
      </c>
      <c r="H185" s="4">
        <v>281358</v>
      </c>
      <c r="I185" s="4">
        <v>997542</v>
      </c>
      <c r="J185">
        <v>1</v>
      </c>
      <c r="K185">
        <v>0</v>
      </c>
      <c r="L185">
        <v>0</v>
      </c>
      <c r="M185">
        <v>2</v>
      </c>
      <c r="N185" s="2">
        <v>44515</v>
      </c>
      <c r="O185" s="1" t="s">
        <v>707</v>
      </c>
      <c r="P185" s="4">
        <v>0</v>
      </c>
      <c r="Q185" s="4">
        <v>0</v>
      </c>
      <c r="R185" s="1" t="s">
        <v>23</v>
      </c>
      <c r="S185" s="1" t="s">
        <v>76</v>
      </c>
      <c r="T185" s="4">
        <f>Sales_Datas[[#This Row],[after_discount]]-(Sales_Datas[[#This Row],[qty_ordered]]*Sales_Datas[[#This Row],[cogs]])</f>
        <v>997542</v>
      </c>
      <c r="U185" s="3">
        <f>IFERROR(Sales_Datas[[#This Row],[Gross_Profit]]/Sales_Datas[[#This Row],[after_discount]],0)</f>
        <v>1</v>
      </c>
      <c r="V185" s="1" t="str">
        <f>IF(Sales_Datas[[#This Row],[base_price]] &lt;= 632200, "Low", (IF(Sales_Datas[[#This Row],[base_price]] &gt;= 10092000, "High", "Medium")))</f>
        <v>Low</v>
      </c>
    </row>
    <row r="186" spans="1:22" x14ac:dyDescent="0.25">
      <c r="A186" s="1" t="s">
        <v>708</v>
      </c>
      <c r="B186" s="1" t="s">
        <v>709</v>
      </c>
      <c r="C186" s="2">
        <v>44687</v>
      </c>
      <c r="D186" s="1" t="s">
        <v>710</v>
      </c>
      <c r="E186" s="4">
        <v>27550</v>
      </c>
      <c r="F186">
        <v>1</v>
      </c>
      <c r="G186" s="4">
        <v>275500</v>
      </c>
      <c r="H186" s="4">
        <v>275500</v>
      </c>
      <c r="I186" s="4">
        <v>0</v>
      </c>
      <c r="J186">
        <v>1</v>
      </c>
      <c r="K186">
        <v>1</v>
      </c>
      <c r="L186">
        <v>0</v>
      </c>
      <c r="M186">
        <v>1</v>
      </c>
      <c r="N186" s="2">
        <v>44718</v>
      </c>
      <c r="O186" s="1" t="s">
        <v>711</v>
      </c>
      <c r="P186" s="4">
        <v>275500</v>
      </c>
      <c r="Q186" s="4">
        <v>23664</v>
      </c>
      <c r="R186" s="1" t="s">
        <v>383</v>
      </c>
      <c r="S186" s="1" t="s">
        <v>50</v>
      </c>
      <c r="T186" s="4">
        <f>Sales_Datas[[#This Row],[after_discount]]-(Sales_Datas[[#This Row],[qty_ordered]]*Sales_Datas[[#This Row],[cogs]])</f>
        <v>-23664</v>
      </c>
      <c r="U186" s="3">
        <f>IFERROR(Sales_Datas[[#This Row],[Gross_Profit]]/Sales_Datas[[#This Row],[after_discount]],0)</f>
        <v>0</v>
      </c>
      <c r="V186" s="1" t="str">
        <f>IF(Sales_Datas[[#This Row],[base_price]] &lt;= 632200, "Low", (IF(Sales_Datas[[#This Row],[base_price]] &gt;= 10092000, "High", "Medium")))</f>
        <v>Low</v>
      </c>
    </row>
    <row r="187" spans="1:22" x14ac:dyDescent="0.25">
      <c r="A187" s="1" t="s">
        <v>712</v>
      </c>
      <c r="B187" s="1" t="s">
        <v>713</v>
      </c>
      <c r="C187" s="2">
        <v>44642</v>
      </c>
      <c r="D187" s="1" t="s">
        <v>714</v>
      </c>
      <c r="E187" s="4">
        <v>545200</v>
      </c>
      <c r="F187">
        <v>1</v>
      </c>
      <c r="G187" s="4">
        <v>5452000</v>
      </c>
      <c r="H187" s="4">
        <v>272600</v>
      </c>
      <c r="I187" s="4">
        <v>5179400</v>
      </c>
      <c r="J187">
        <v>1</v>
      </c>
      <c r="K187">
        <v>0</v>
      </c>
      <c r="L187">
        <v>0</v>
      </c>
      <c r="M187">
        <v>7</v>
      </c>
      <c r="N187" s="2">
        <v>44460</v>
      </c>
      <c r="O187" s="1" t="s">
        <v>715</v>
      </c>
      <c r="P187" s="4">
        <v>5452000</v>
      </c>
      <c r="Q187" s="4">
        <v>425256</v>
      </c>
      <c r="R187" s="1" t="s">
        <v>55</v>
      </c>
      <c r="S187" s="1" t="s">
        <v>66</v>
      </c>
      <c r="T187" s="4">
        <f>Sales_Datas[[#This Row],[after_discount]]-(Sales_Datas[[#This Row],[qty_ordered]]*Sales_Datas[[#This Row],[cogs]])</f>
        <v>4754144</v>
      </c>
      <c r="U187" s="3">
        <f>IFERROR(Sales_Datas[[#This Row],[Gross_Profit]]/Sales_Datas[[#This Row],[after_discount]],0)</f>
        <v>0.91789473684210521</v>
      </c>
      <c r="V187" s="1" t="str">
        <f>IF(Sales_Datas[[#This Row],[base_price]] &lt;= 632200, "Low", (IF(Sales_Datas[[#This Row],[base_price]] &gt;= 10092000, "High", "Medium")))</f>
        <v>Medium</v>
      </c>
    </row>
    <row r="188" spans="1:22" x14ac:dyDescent="0.25">
      <c r="A188" s="1" t="s">
        <v>716</v>
      </c>
      <c r="B188" s="1" t="s">
        <v>717</v>
      </c>
      <c r="C188" s="2">
        <v>44523</v>
      </c>
      <c r="D188" s="1" t="s">
        <v>686</v>
      </c>
      <c r="E188" s="4">
        <v>22504</v>
      </c>
      <c r="F188">
        <v>6</v>
      </c>
      <c r="G188" s="4">
        <v>1350240</v>
      </c>
      <c r="H188" s="4">
        <v>270048</v>
      </c>
      <c r="I188" s="4">
        <v>1080190</v>
      </c>
      <c r="J188">
        <v>1</v>
      </c>
      <c r="K188">
        <v>1</v>
      </c>
      <c r="L188">
        <v>1</v>
      </c>
      <c r="M188">
        <v>5</v>
      </c>
      <c r="N188" s="2">
        <v>44504</v>
      </c>
      <c r="O188" s="1" t="s">
        <v>687</v>
      </c>
      <c r="P188" s="4">
        <v>266800</v>
      </c>
      <c r="Q188" s="4">
        <v>18908</v>
      </c>
      <c r="R188" s="1" t="s">
        <v>344</v>
      </c>
      <c r="S188" s="1" t="s">
        <v>24</v>
      </c>
      <c r="T188" s="4">
        <f>Sales_Datas[[#This Row],[after_discount]]-(Sales_Datas[[#This Row],[qty_ordered]]*Sales_Datas[[#This Row],[cogs]])</f>
        <v>966742</v>
      </c>
      <c r="U188" s="3">
        <f>IFERROR(Sales_Datas[[#This Row],[Gross_Profit]]/Sales_Datas[[#This Row],[after_discount]],0)</f>
        <v>0.89497403234616135</v>
      </c>
      <c r="V188" s="1" t="str">
        <f>IF(Sales_Datas[[#This Row],[base_price]] &lt;= 632200, "Low", (IF(Sales_Datas[[#This Row],[base_price]] &gt;= 10092000, "High", "Medium")))</f>
        <v>Low</v>
      </c>
    </row>
    <row r="189" spans="1:22" x14ac:dyDescent="0.25">
      <c r="A189" s="1" t="s">
        <v>718</v>
      </c>
      <c r="B189" s="1" t="s">
        <v>527</v>
      </c>
      <c r="C189" s="2">
        <v>44770</v>
      </c>
      <c r="D189" s="1" t="s">
        <v>719</v>
      </c>
      <c r="E189" s="4">
        <v>261000</v>
      </c>
      <c r="F189">
        <v>2</v>
      </c>
      <c r="G189" s="4">
        <v>5220000</v>
      </c>
      <c r="H189" s="4">
        <v>261000</v>
      </c>
      <c r="I189" s="4">
        <v>4959000</v>
      </c>
      <c r="J189">
        <v>1</v>
      </c>
      <c r="K189">
        <v>0</v>
      </c>
      <c r="L189">
        <v>0</v>
      </c>
      <c r="M189">
        <v>4</v>
      </c>
      <c r="N189" s="2">
        <v>44737</v>
      </c>
      <c r="O189" s="1" t="s">
        <v>720</v>
      </c>
      <c r="P189" s="4">
        <v>3190000</v>
      </c>
      <c r="Q189" s="4">
        <v>277530</v>
      </c>
      <c r="R189" s="1" t="s">
        <v>191</v>
      </c>
      <c r="S189" s="1" t="s">
        <v>34</v>
      </c>
      <c r="T189" s="4">
        <f>Sales_Datas[[#This Row],[after_discount]]-(Sales_Datas[[#This Row],[qty_ordered]]*Sales_Datas[[#This Row],[cogs]])</f>
        <v>4403940</v>
      </c>
      <c r="U189" s="3">
        <f>IFERROR(Sales_Datas[[#This Row],[Gross_Profit]]/Sales_Datas[[#This Row],[after_discount]],0)</f>
        <v>0.88807017543859645</v>
      </c>
      <c r="V189" s="1" t="str">
        <f>IF(Sales_Datas[[#This Row],[base_price]] &lt;= 632200, "Low", (IF(Sales_Datas[[#This Row],[base_price]] &gt;= 10092000, "High", "Medium")))</f>
        <v>Medium</v>
      </c>
    </row>
    <row r="190" spans="1:22" x14ac:dyDescent="0.25">
      <c r="A190" s="1" t="s">
        <v>721</v>
      </c>
      <c r="B190" s="1" t="s">
        <v>722</v>
      </c>
      <c r="C190" s="2">
        <v>44870</v>
      </c>
      <c r="D190" s="1" t="s">
        <v>723</v>
      </c>
      <c r="E190" s="4">
        <v>58000</v>
      </c>
      <c r="F190">
        <v>3</v>
      </c>
      <c r="G190" s="4">
        <v>1740000</v>
      </c>
      <c r="H190" s="4">
        <v>261000</v>
      </c>
      <c r="I190" s="4">
        <v>1479000</v>
      </c>
      <c r="J190">
        <v>1</v>
      </c>
      <c r="K190">
        <v>1</v>
      </c>
      <c r="L190">
        <v>1</v>
      </c>
      <c r="M190">
        <v>4</v>
      </c>
      <c r="N190" s="2">
        <v>44626</v>
      </c>
      <c r="O190" s="1" t="s">
        <v>724</v>
      </c>
      <c r="P190" s="4">
        <v>1159420</v>
      </c>
      <c r="Q190" s="4">
        <v>74182</v>
      </c>
      <c r="R190" s="1" t="s">
        <v>23</v>
      </c>
      <c r="S190" s="1" t="s">
        <v>34</v>
      </c>
      <c r="T190" s="4">
        <f>Sales_Datas[[#This Row],[after_discount]]-(Sales_Datas[[#This Row],[qty_ordered]]*Sales_Datas[[#This Row],[cogs]])</f>
        <v>1256454</v>
      </c>
      <c r="U190" s="3">
        <f>IFERROR(Sales_Datas[[#This Row],[Gross_Profit]]/Sales_Datas[[#This Row],[after_discount]],0)</f>
        <v>0.84952941176470587</v>
      </c>
      <c r="V190" s="1" t="str">
        <f>IF(Sales_Datas[[#This Row],[base_price]] &lt;= 632200, "Low", (IF(Sales_Datas[[#This Row],[base_price]] &gt;= 10092000, "High", "Medium")))</f>
        <v>Medium</v>
      </c>
    </row>
    <row r="191" spans="1:22" x14ac:dyDescent="0.25">
      <c r="A191" s="1" t="s">
        <v>725</v>
      </c>
      <c r="B191" s="1" t="s">
        <v>726</v>
      </c>
      <c r="C191" s="2">
        <v>44766</v>
      </c>
      <c r="D191" s="1" t="s">
        <v>727</v>
      </c>
      <c r="E191" s="4">
        <v>74240</v>
      </c>
      <c r="F191">
        <v>1</v>
      </c>
      <c r="G191" s="4">
        <v>742400</v>
      </c>
      <c r="H191" s="4">
        <v>247469</v>
      </c>
      <c r="I191" s="4">
        <v>494931</v>
      </c>
      <c r="J191">
        <v>1</v>
      </c>
      <c r="K191">
        <v>1</v>
      </c>
      <c r="L191">
        <v>1</v>
      </c>
      <c r="M191">
        <v>1</v>
      </c>
      <c r="N191" s="2">
        <v>44510</v>
      </c>
      <c r="O191" s="1" t="s">
        <v>728</v>
      </c>
      <c r="P191" s="4">
        <v>696000</v>
      </c>
      <c r="Q191" s="4">
        <v>43152</v>
      </c>
      <c r="R191" s="1" t="s">
        <v>23</v>
      </c>
      <c r="S191" s="1" t="s">
        <v>50</v>
      </c>
      <c r="T191" s="4">
        <f>Sales_Datas[[#This Row],[after_discount]]-(Sales_Datas[[#This Row],[qty_ordered]]*Sales_Datas[[#This Row],[cogs]])</f>
        <v>451779</v>
      </c>
      <c r="U191" s="3">
        <f>IFERROR(Sales_Datas[[#This Row],[Gross_Profit]]/Sales_Datas[[#This Row],[after_discount]],0)</f>
        <v>0.91281208895785471</v>
      </c>
      <c r="V191" s="1" t="str">
        <f>IF(Sales_Datas[[#This Row],[base_price]] &lt;= 632200, "Low", (IF(Sales_Datas[[#This Row],[base_price]] &gt;= 10092000, "High", "Medium")))</f>
        <v>Medium</v>
      </c>
    </row>
    <row r="192" spans="1:22" x14ac:dyDescent="0.25">
      <c r="A192" s="1" t="s">
        <v>729</v>
      </c>
      <c r="B192" s="1" t="s">
        <v>730</v>
      </c>
      <c r="C192" s="2">
        <v>44700</v>
      </c>
      <c r="D192" s="1" t="s">
        <v>731</v>
      </c>
      <c r="E192" s="4">
        <v>493000</v>
      </c>
      <c r="F192">
        <v>1</v>
      </c>
      <c r="G192" s="4">
        <v>4930000</v>
      </c>
      <c r="H192" s="4">
        <v>246500</v>
      </c>
      <c r="I192" s="4">
        <v>4683500</v>
      </c>
      <c r="J192">
        <v>1</v>
      </c>
      <c r="K192">
        <v>0</v>
      </c>
      <c r="L192">
        <v>0</v>
      </c>
      <c r="M192">
        <v>4</v>
      </c>
      <c r="N192" s="2">
        <v>44577</v>
      </c>
      <c r="O192" s="1" t="s">
        <v>732</v>
      </c>
      <c r="P192" s="4">
        <v>4930000</v>
      </c>
      <c r="Q192" s="4">
        <v>428910</v>
      </c>
      <c r="R192" s="1" t="s">
        <v>89</v>
      </c>
      <c r="S192" s="1" t="s">
        <v>34</v>
      </c>
      <c r="T192" s="4">
        <f>Sales_Datas[[#This Row],[after_discount]]-(Sales_Datas[[#This Row],[qty_ordered]]*Sales_Datas[[#This Row],[cogs]])</f>
        <v>4254590</v>
      </c>
      <c r="U192" s="3">
        <f>IFERROR(Sales_Datas[[#This Row],[Gross_Profit]]/Sales_Datas[[#This Row],[after_discount]],0)</f>
        <v>0.90842105263157891</v>
      </c>
      <c r="V192" s="1" t="str">
        <f>IF(Sales_Datas[[#This Row],[base_price]] &lt;= 632200, "Low", (IF(Sales_Datas[[#This Row],[base_price]] &gt;= 10092000, "High", "Medium")))</f>
        <v>Medium</v>
      </c>
    </row>
    <row r="193" spans="1:22" x14ac:dyDescent="0.25">
      <c r="A193" s="1" t="s">
        <v>733</v>
      </c>
      <c r="B193" s="1" t="s">
        <v>734</v>
      </c>
      <c r="C193" s="2">
        <v>44645</v>
      </c>
      <c r="D193" s="1" t="s">
        <v>735</v>
      </c>
      <c r="E193" s="4">
        <v>203000</v>
      </c>
      <c r="F193">
        <v>1</v>
      </c>
      <c r="G193" s="4">
        <v>2030000</v>
      </c>
      <c r="H193" s="4">
        <v>246442</v>
      </c>
      <c r="I193" s="4">
        <v>1783560</v>
      </c>
      <c r="J193">
        <v>1</v>
      </c>
      <c r="K193">
        <v>1</v>
      </c>
      <c r="L193">
        <v>1</v>
      </c>
      <c r="M193">
        <v>7</v>
      </c>
      <c r="N193" s="2">
        <v>44641</v>
      </c>
      <c r="O193" s="1" t="s">
        <v>736</v>
      </c>
      <c r="P193" s="4">
        <v>2030000</v>
      </c>
      <c r="Q193" s="4">
        <v>129920</v>
      </c>
      <c r="R193" s="1" t="s">
        <v>89</v>
      </c>
      <c r="S193" s="1" t="s">
        <v>66</v>
      </c>
      <c r="T193" s="4">
        <f>Sales_Datas[[#This Row],[after_discount]]-(Sales_Datas[[#This Row],[qty_ordered]]*Sales_Datas[[#This Row],[cogs]])</f>
        <v>1653640</v>
      </c>
      <c r="U193" s="3">
        <f>IFERROR(Sales_Datas[[#This Row],[Gross_Profit]]/Sales_Datas[[#This Row],[after_discount]],0)</f>
        <v>0.92715692211083456</v>
      </c>
      <c r="V193" s="1" t="str">
        <f>IF(Sales_Datas[[#This Row],[base_price]] &lt;= 632200, "Low", (IF(Sales_Datas[[#This Row],[base_price]] &gt;= 10092000, "High", "Medium")))</f>
        <v>Medium</v>
      </c>
    </row>
    <row r="194" spans="1:22" x14ac:dyDescent="0.25">
      <c r="A194" s="1" t="s">
        <v>737</v>
      </c>
      <c r="B194" s="1" t="s">
        <v>738</v>
      </c>
      <c r="C194" s="2">
        <v>44812</v>
      </c>
      <c r="D194" s="1" t="s">
        <v>739</v>
      </c>
      <c r="E194" s="4">
        <v>54520</v>
      </c>
      <c r="F194">
        <v>3</v>
      </c>
      <c r="G194" s="4">
        <v>1635600</v>
      </c>
      <c r="H194" s="4">
        <v>243757</v>
      </c>
      <c r="I194" s="4">
        <v>1391840</v>
      </c>
      <c r="J194">
        <v>1</v>
      </c>
      <c r="K194">
        <v>0</v>
      </c>
      <c r="L194">
        <v>0</v>
      </c>
      <c r="M194">
        <v>5</v>
      </c>
      <c r="N194" s="2">
        <v>44787</v>
      </c>
      <c r="O194" s="1" t="s">
        <v>740</v>
      </c>
      <c r="P194" s="4">
        <v>545200</v>
      </c>
      <c r="Q194" s="4">
        <v>33234</v>
      </c>
      <c r="R194" s="1" t="s">
        <v>75</v>
      </c>
      <c r="S194" s="1" t="s">
        <v>24</v>
      </c>
      <c r="T194" s="4">
        <f>Sales_Datas[[#This Row],[after_discount]]-(Sales_Datas[[#This Row],[qty_ordered]]*Sales_Datas[[#This Row],[cogs]])</f>
        <v>1292138</v>
      </c>
      <c r="U194" s="3">
        <f>IFERROR(Sales_Datas[[#This Row],[Gross_Profit]]/Sales_Datas[[#This Row],[after_discount]],0)</f>
        <v>0.92836676629497639</v>
      </c>
      <c r="V194" s="1" t="str">
        <f>IF(Sales_Datas[[#This Row],[base_price]] &lt;= 632200, "Low", (IF(Sales_Datas[[#This Row],[base_price]] &gt;= 10092000, "High", "Medium")))</f>
        <v>Low</v>
      </c>
    </row>
    <row r="195" spans="1:22" x14ac:dyDescent="0.25">
      <c r="A195" s="1" t="s">
        <v>741</v>
      </c>
      <c r="B195" s="1" t="s">
        <v>742</v>
      </c>
      <c r="C195" s="2">
        <v>44840</v>
      </c>
      <c r="D195" s="1" t="s">
        <v>743</v>
      </c>
      <c r="E195" s="4">
        <v>80910</v>
      </c>
      <c r="F195">
        <v>1</v>
      </c>
      <c r="G195" s="4">
        <v>809100</v>
      </c>
      <c r="H195" s="4">
        <v>242730</v>
      </c>
      <c r="I195" s="4">
        <v>566370</v>
      </c>
      <c r="J195">
        <v>1</v>
      </c>
      <c r="K195">
        <v>1</v>
      </c>
      <c r="L195">
        <v>0</v>
      </c>
      <c r="M195">
        <v>7</v>
      </c>
      <c r="N195" s="2">
        <v>44722</v>
      </c>
      <c r="O195" s="1" t="s">
        <v>744</v>
      </c>
      <c r="P195" s="4">
        <v>745300</v>
      </c>
      <c r="Q195" s="4">
        <v>49184</v>
      </c>
      <c r="R195" s="1" t="s">
        <v>344</v>
      </c>
      <c r="S195" s="1" t="s">
        <v>66</v>
      </c>
      <c r="T195" s="4">
        <f>Sales_Datas[[#This Row],[after_discount]]-(Sales_Datas[[#This Row],[qty_ordered]]*Sales_Datas[[#This Row],[cogs]])</f>
        <v>517186</v>
      </c>
      <c r="U195" s="3">
        <f>IFERROR(Sales_Datas[[#This Row],[Gross_Profit]]/Sales_Datas[[#This Row],[after_discount]],0)</f>
        <v>0.91315924219150024</v>
      </c>
      <c r="V195" s="1" t="str">
        <f>IF(Sales_Datas[[#This Row],[base_price]] &lt;= 632200, "Low", (IF(Sales_Datas[[#This Row],[base_price]] &gt;= 10092000, "High", "Medium")))</f>
        <v>Medium</v>
      </c>
    </row>
    <row r="196" spans="1:22" x14ac:dyDescent="0.25">
      <c r="A196" s="1" t="s">
        <v>745</v>
      </c>
      <c r="B196" s="1" t="s">
        <v>746</v>
      </c>
      <c r="C196" s="2">
        <v>44700</v>
      </c>
      <c r="D196" s="1" t="s">
        <v>747</v>
      </c>
      <c r="E196" s="4">
        <v>69310</v>
      </c>
      <c r="F196">
        <v>1</v>
      </c>
      <c r="G196" s="4">
        <v>693100</v>
      </c>
      <c r="H196" s="4">
        <v>242585</v>
      </c>
      <c r="I196" s="4">
        <v>450515</v>
      </c>
      <c r="J196">
        <v>1</v>
      </c>
      <c r="K196">
        <v>1</v>
      </c>
      <c r="L196">
        <v>1</v>
      </c>
      <c r="M196">
        <v>4</v>
      </c>
      <c r="N196" s="2">
        <v>44625</v>
      </c>
      <c r="O196" s="1" t="s">
        <v>748</v>
      </c>
      <c r="P196" s="4">
        <v>693100</v>
      </c>
      <c r="Q196" s="4">
        <v>45704</v>
      </c>
      <c r="R196" s="1" t="s">
        <v>475</v>
      </c>
      <c r="S196" s="1" t="s">
        <v>34</v>
      </c>
      <c r="T196" s="4">
        <f>Sales_Datas[[#This Row],[after_discount]]-(Sales_Datas[[#This Row],[qty_ordered]]*Sales_Datas[[#This Row],[cogs]])</f>
        <v>404811</v>
      </c>
      <c r="U196" s="3">
        <f>IFERROR(Sales_Datas[[#This Row],[Gross_Profit]]/Sales_Datas[[#This Row],[after_discount]],0)</f>
        <v>0.89855165754747346</v>
      </c>
      <c r="V196" s="1" t="str">
        <f>IF(Sales_Datas[[#This Row],[base_price]] &lt;= 632200, "Low", (IF(Sales_Datas[[#This Row],[base_price]] &gt;= 10092000, "High", "Medium")))</f>
        <v>Medium</v>
      </c>
    </row>
    <row r="197" spans="1:22" x14ac:dyDescent="0.25">
      <c r="A197" s="1" t="s">
        <v>749</v>
      </c>
      <c r="B197" s="1" t="s">
        <v>750</v>
      </c>
      <c r="C197" s="2">
        <v>44468</v>
      </c>
      <c r="D197" s="1" t="s">
        <v>751</v>
      </c>
      <c r="E197" s="4">
        <v>232000</v>
      </c>
      <c r="F197">
        <v>1</v>
      </c>
      <c r="G197" s="4">
        <v>2320000</v>
      </c>
      <c r="H197" s="4">
        <v>232000</v>
      </c>
      <c r="I197" s="4">
        <v>2088000</v>
      </c>
      <c r="J197">
        <v>1</v>
      </c>
      <c r="K197">
        <v>0</v>
      </c>
      <c r="L197">
        <v>0</v>
      </c>
      <c r="M197">
        <v>4</v>
      </c>
      <c r="N197" s="2">
        <v>44440</v>
      </c>
      <c r="O197" s="1" t="s">
        <v>752</v>
      </c>
      <c r="P197" s="4">
        <v>2320000</v>
      </c>
      <c r="Q197" s="4">
        <v>146160</v>
      </c>
      <c r="R197" s="1" t="s">
        <v>89</v>
      </c>
      <c r="S197" s="1" t="s">
        <v>34</v>
      </c>
      <c r="T197" s="4">
        <f>Sales_Datas[[#This Row],[after_discount]]-(Sales_Datas[[#This Row],[qty_ordered]]*Sales_Datas[[#This Row],[cogs]])</f>
        <v>1941840</v>
      </c>
      <c r="U197" s="3">
        <f>IFERROR(Sales_Datas[[#This Row],[Gross_Profit]]/Sales_Datas[[#This Row],[after_discount]],0)</f>
        <v>0.93</v>
      </c>
      <c r="V197" s="1" t="str">
        <f>IF(Sales_Datas[[#This Row],[base_price]] &lt;= 632200, "Low", (IF(Sales_Datas[[#This Row],[base_price]] &gt;= 10092000, "High", "Medium")))</f>
        <v>Medium</v>
      </c>
    </row>
    <row r="198" spans="1:22" x14ac:dyDescent="0.25">
      <c r="A198" s="1" t="s">
        <v>753</v>
      </c>
      <c r="B198" s="1" t="s">
        <v>754</v>
      </c>
      <c r="C198" s="2">
        <v>44589</v>
      </c>
      <c r="D198" s="1" t="s">
        <v>755</v>
      </c>
      <c r="E198" s="4">
        <v>116870</v>
      </c>
      <c r="F198">
        <v>1</v>
      </c>
      <c r="G198" s="4">
        <v>1168700</v>
      </c>
      <c r="H198" s="4">
        <v>232000</v>
      </c>
      <c r="I198" s="4">
        <v>936700</v>
      </c>
      <c r="J198">
        <v>1</v>
      </c>
      <c r="K198">
        <v>1</v>
      </c>
      <c r="L198">
        <v>0</v>
      </c>
      <c r="M198">
        <v>1</v>
      </c>
      <c r="N198" s="2">
        <v>44525</v>
      </c>
      <c r="O198" s="1" t="s">
        <v>756</v>
      </c>
      <c r="P198" s="4">
        <v>1168700</v>
      </c>
      <c r="Q198" s="4">
        <v>74762</v>
      </c>
      <c r="R198" s="1" t="s">
        <v>383</v>
      </c>
      <c r="S198" s="1" t="s">
        <v>50</v>
      </c>
      <c r="T198" s="4">
        <f>Sales_Datas[[#This Row],[after_discount]]-(Sales_Datas[[#This Row],[qty_ordered]]*Sales_Datas[[#This Row],[cogs]])</f>
        <v>861938</v>
      </c>
      <c r="U198" s="3">
        <f>IFERROR(Sales_Datas[[#This Row],[Gross_Profit]]/Sales_Datas[[#This Row],[after_discount]],0)</f>
        <v>0.92018575851393192</v>
      </c>
      <c r="V198" s="1" t="str">
        <f>IF(Sales_Datas[[#This Row],[base_price]] &lt;= 632200, "Low", (IF(Sales_Datas[[#This Row],[base_price]] &gt;= 10092000, "High", "Medium")))</f>
        <v>Medium</v>
      </c>
    </row>
    <row r="199" spans="1:22" x14ac:dyDescent="0.25">
      <c r="A199" s="1" t="s">
        <v>757</v>
      </c>
      <c r="B199" s="1" t="s">
        <v>758</v>
      </c>
      <c r="C199" s="2">
        <v>44619</v>
      </c>
      <c r="D199" s="1" t="s">
        <v>21</v>
      </c>
      <c r="E199" s="4">
        <v>29000</v>
      </c>
      <c r="F199">
        <v>2</v>
      </c>
      <c r="G199" s="4">
        <v>580000</v>
      </c>
      <c r="H199" s="4">
        <v>232000</v>
      </c>
      <c r="I199" s="4">
        <v>348000</v>
      </c>
      <c r="J199">
        <v>1</v>
      </c>
      <c r="K199">
        <v>1</v>
      </c>
      <c r="L199">
        <v>1</v>
      </c>
      <c r="M199">
        <v>4</v>
      </c>
      <c r="N199" s="2">
        <v>44513</v>
      </c>
      <c r="O199" s="1" t="s">
        <v>22</v>
      </c>
      <c r="P199" s="4">
        <v>261000</v>
      </c>
      <c r="Q199" s="4">
        <v>18270</v>
      </c>
      <c r="R199" s="1" t="s">
        <v>23</v>
      </c>
      <c r="S199" s="1" t="s">
        <v>34</v>
      </c>
      <c r="T199" s="4">
        <f>Sales_Datas[[#This Row],[after_discount]]-(Sales_Datas[[#This Row],[qty_ordered]]*Sales_Datas[[#This Row],[cogs]])</f>
        <v>311460</v>
      </c>
      <c r="U199" s="3">
        <f>IFERROR(Sales_Datas[[#This Row],[Gross_Profit]]/Sales_Datas[[#This Row],[after_discount]],0)</f>
        <v>0.89500000000000002</v>
      </c>
      <c r="V199" s="1" t="str">
        <f>IF(Sales_Datas[[#This Row],[base_price]] &lt;= 632200, "Low", (IF(Sales_Datas[[#This Row],[base_price]] &gt;= 10092000, "High", "Medium")))</f>
        <v>Low</v>
      </c>
    </row>
    <row r="200" spans="1:22" x14ac:dyDescent="0.25">
      <c r="A200" s="1" t="s">
        <v>759</v>
      </c>
      <c r="B200" s="1" t="s">
        <v>760</v>
      </c>
      <c r="C200" s="2">
        <v>44727</v>
      </c>
      <c r="D200" s="1" t="s">
        <v>761</v>
      </c>
      <c r="E200" s="4">
        <v>57710</v>
      </c>
      <c r="F200">
        <v>2</v>
      </c>
      <c r="G200" s="4">
        <v>1154200</v>
      </c>
      <c r="H200" s="4">
        <v>230840</v>
      </c>
      <c r="I200" s="4">
        <v>923360</v>
      </c>
      <c r="J200">
        <v>1</v>
      </c>
      <c r="K200">
        <v>0</v>
      </c>
      <c r="L200">
        <v>0</v>
      </c>
      <c r="M200">
        <v>4</v>
      </c>
      <c r="N200" s="2">
        <v>44443</v>
      </c>
      <c r="O200" s="1" t="s">
        <v>762</v>
      </c>
      <c r="P200" s="4">
        <v>577100</v>
      </c>
      <c r="Q200" s="4">
        <v>46690</v>
      </c>
      <c r="R200" s="1" t="s">
        <v>475</v>
      </c>
      <c r="S200" s="1" t="s">
        <v>34</v>
      </c>
      <c r="T200" s="4">
        <f>Sales_Datas[[#This Row],[after_discount]]-(Sales_Datas[[#This Row],[qty_ordered]]*Sales_Datas[[#This Row],[cogs]])</f>
        <v>829980</v>
      </c>
      <c r="U200" s="3">
        <f>IFERROR(Sales_Datas[[#This Row],[Gross_Profit]]/Sales_Datas[[#This Row],[after_discount]],0)</f>
        <v>0.89886934673366836</v>
      </c>
      <c r="V200" s="1" t="str">
        <f>IF(Sales_Datas[[#This Row],[base_price]] &lt;= 632200, "Low", (IF(Sales_Datas[[#This Row],[base_price]] &gt;= 10092000, "High", "Medium")))</f>
        <v>Low</v>
      </c>
    </row>
    <row r="201" spans="1:22" x14ac:dyDescent="0.25">
      <c r="A201" s="1" t="s">
        <v>763</v>
      </c>
      <c r="B201" s="1" t="s">
        <v>659</v>
      </c>
      <c r="C201" s="2">
        <v>44727</v>
      </c>
      <c r="D201" s="1" t="s">
        <v>764</v>
      </c>
      <c r="E201" s="4">
        <v>226200</v>
      </c>
      <c r="F201">
        <v>1</v>
      </c>
      <c r="G201" s="4">
        <v>2262000</v>
      </c>
      <c r="H201" s="4">
        <v>226200</v>
      </c>
      <c r="I201" s="4">
        <v>2035800</v>
      </c>
      <c r="J201">
        <v>1</v>
      </c>
      <c r="K201">
        <v>1</v>
      </c>
      <c r="L201">
        <v>0</v>
      </c>
      <c r="M201">
        <v>5</v>
      </c>
      <c r="N201" s="2">
        <v>44707</v>
      </c>
      <c r="O201" s="1" t="s">
        <v>765</v>
      </c>
      <c r="P201" s="4">
        <v>2262000</v>
      </c>
      <c r="Q201" s="4">
        <v>151554</v>
      </c>
      <c r="R201" s="1" t="s">
        <v>128</v>
      </c>
      <c r="S201" s="1" t="s">
        <v>24</v>
      </c>
      <c r="T201" s="4">
        <f>Sales_Datas[[#This Row],[after_discount]]-(Sales_Datas[[#This Row],[qty_ordered]]*Sales_Datas[[#This Row],[cogs]])</f>
        <v>1884246</v>
      </c>
      <c r="U201" s="3">
        <f>IFERROR(Sales_Datas[[#This Row],[Gross_Profit]]/Sales_Datas[[#This Row],[after_discount]],0)</f>
        <v>0.92555555555555558</v>
      </c>
      <c r="V201" s="1" t="str">
        <f>IF(Sales_Datas[[#This Row],[base_price]] &lt;= 632200, "Low", (IF(Sales_Datas[[#This Row],[base_price]] &gt;= 10092000, "High", "Medium")))</f>
        <v>Medium</v>
      </c>
    </row>
    <row r="202" spans="1:22" x14ac:dyDescent="0.25">
      <c r="A202" s="1" t="s">
        <v>766</v>
      </c>
      <c r="B202" s="1" t="s">
        <v>767</v>
      </c>
      <c r="C202" s="2">
        <v>44786</v>
      </c>
      <c r="D202" s="1" t="s">
        <v>768</v>
      </c>
      <c r="E202" s="4">
        <v>361572</v>
      </c>
      <c r="F202">
        <v>1</v>
      </c>
      <c r="G202" s="4">
        <v>3615720</v>
      </c>
      <c r="H202" s="4">
        <v>225052</v>
      </c>
      <c r="I202" s="4">
        <v>3390670</v>
      </c>
      <c r="J202">
        <v>1</v>
      </c>
      <c r="K202">
        <v>0</v>
      </c>
      <c r="L202">
        <v>0</v>
      </c>
      <c r="M202">
        <v>1</v>
      </c>
      <c r="N202" s="2">
        <v>44610</v>
      </c>
      <c r="O202" s="1" t="s">
        <v>769</v>
      </c>
      <c r="P202" s="4">
        <v>3615720</v>
      </c>
      <c r="Q202" s="4">
        <v>263900</v>
      </c>
      <c r="R202" s="1" t="s">
        <v>191</v>
      </c>
      <c r="S202" s="1" t="s">
        <v>50</v>
      </c>
      <c r="T202" s="4">
        <f>Sales_Datas[[#This Row],[after_discount]]-(Sales_Datas[[#This Row],[qty_ordered]]*Sales_Datas[[#This Row],[cogs]])</f>
        <v>3126770</v>
      </c>
      <c r="U202" s="3">
        <f>IFERROR(Sales_Datas[[#This Row],[Gross_Profit]]/Sales_Datas[[#This Row],[after_discount]],0)</f>
        <v>0.92216877490289528</v>
      </c>
      <c r="V202" s="1" t="str">
        <f>IF(Sales_Datas[[#This Row],[base_price]] &lt;= 632200, "Low", (IF(Sales_Datas[[#This Row],[base_price]] &gt;= 10092000, "High", "Medium")))</f>
        <v>Medium</v>
      </c>
    </row>
    <row r="203" spans="1:22" x14ac:dyDescent="0.25">
      <c r="A203" s="1" t="s">
        <v>770</v>
      </c>
      <c r="B203" s="1" t="s">
        <v>771</v>
      </c>
      <c r="C203" s="2">
        <v>44810</v>
      </c>
      <c r="D203" s="1" t="s">
        <v>291</v>
      </c>
      <c r="E203" s="4">
        <v>118320</v>
      </c>
      <c r="F203">
        <v>1</v>
      </c>
      <c r="G203" s="4">
        <v>1183200</v>
      </c>
      <c r="H203" s="4">
        <v>222720</v>
      </c>
      <c r="I203" s="4">
        <v>960480</v>
      </c>
      <c r="J203">
        <v>1</v>
      </c>
      <c r="K203">
        <v>1</v>
      </c>
      <c r="L203">
        <v>1</v>
      </c>
      <c r="M203">
        <v>5</v>
      </c>
      <c r="N203" s="2">
        <v>44726</v>
      </c>
      <c r="O203" s="1" t="s">
        <v>292</v>
      </c>
      <c r="P203" s="4">
        <v>1183200</v>
      </c>
      <c r="Q203" s="4">
        <v>86362</v>
      </c>
      <c r="R203" s="1" t="s">
        <v>75</v>
      </c>
      <c r="S203" s="1" t="s">
        <v>24</v>
      </c>
      <c r="T203" s="4">
        <f>Sales_Datas[[#This Row],[after_discount]]-(Sales_Datas[[#This Row],[qty_ordered]]*Sales_Datas[[#This Row],[cogs]])</f>
        <v>874118</v>
      </c>
      <c r="U203" s="3">
        <f>IFERROR(Sales_Datas[[#This Row],[Gross_Profit]]/Sales_Datas[[#This Row],[after_discount]],0)</f>
        <v>0.9100845410628019</v>
      </c>
      <c r="V203" s="1" t="str">
        <f>IF(Sales_Datas[[#This Row],[base_price]] &lt;= 632200, "Low", (IF(Sales_Datas[[#This Row],[base_price]] &gt;= 10092000, "High", "Medium")))</f>
        <v>Medium</v>
      </c>
    </row>
    <row r="204" spans="1:22" x14ac:dyDescent="0.25">
      <c r="A204" s="1" t="s">
        <v>772</v>
      </c>
      <c r="B204" s="1" t="s">
        <v>773</v>
      </c>
      <c r="C204" s="2">
        <v>44703</v>
      </c>
      <c r="D204" s="1" t="s">
        <v>774</v>
      </c>
      <c r="E204" s="4">
        <v>24650</v>
      </c>
      <c r="F204">
        <v>3</v>
      </c>
      <c r="G204" s="4">
        <v>739500</v>
      </c>
      <c r="H204" s="4">
        <v>221850</v>
      </c>
      <c r="I204" s="4">
        <v>517650</v>
      </c>
      <c r="J204">
        <v>1</v>
      </c>
      <c r="K204">
        <v>1</v>
      </c>
      <c r="L204">
        <v>0</v>
      </c>
      <c r="M204">
        <v>4</v>
      </c>
      <c r="N204" s="2">
        <v>44387</v>
      </c>
      <c r="O204" s="1" t="s">
        <v>775</v>
      </c>
      <c r="P204" s="4">
        <v>246500</v>
      </c>
      <c r="Q204" s="4">
        <v>17748</v>
      </c>
      <c r="R204" s="1" t="s">
        <v>475</v>
      </c>
      <c r="S204" s="1" t="s">
        <v>34</v>
      </c>
      <c r="T204" s="4">
        <f>Sales_Datas[[#This Row],[after_discount]]-(Sales_Datas[[#This Row],[qty_ordered]]*Sales_Datas[[#This Row],[cogs]])</f>
        <v>464406</v>
      </c>
      <c r="U204" s="3">
        <f>IFERROR(Sales_Datas[[#This Row],[Gross_Profit]]/Sales_Datas[[#This Row],[after_discount]],0)</f>
        <v>0.89714285714285713</v>
      </c>
      <c r="V204" s="1" t="str">
        <f>IF(Sales_Datas[[#This Row],[base_price]] &lt;= 632200, "Low", (IF(Sales_Datas[[#This Row],[base_price]] &gt;= 10092000, "High", "Medium")))</f>
        <v>Low</v>
      </c>
    </row>
    <row r="205" spans="1:22" x14ac:dyDescent="0.25">
      <c r="A205" s="1" t="s">
        <v>776</v>
      </c>
      <c r="B205" s="1" t="s">
        <v>777</v>
      </c>
      <c r="C205" s="2">
        <v>44613</v>
      </c>
      <c r="D205" s="1" t="s">
        <v>465</v>
      </c>
      <c r="E205" s="4">
        <v>279270</v>
      </c>
      <c r="F205">
        <v>1</v>
      </c>
      <c r="G205" s="4">
        <v>2792700</v>
      </c>
      <c r="H205" s="4">
        <v>221154</v>
      </c>
      <c r="I205" s="4">
        <v>2571550</v>
      </c>
      <c r="J205">
        <v>1</v>
      </c>
      <c r="K205">
        <v>1</v>
      </c>
      <c r="L205">
        <v>1</v>
      </c>
      <c r="M205">
        <v>4</v>
      </c>
      <c r="N205" s="2">
        <v>44607</v>
      </c>
      <c r="O205" s="1" t="s">
        <v>466</v>
      </c>
      <c r="P205" s="4">
        <v>2792700</v>
      </c>
      <c r="Q205" s="4">
        <v>201028</v>
      </c>
      <c r="R205" s="1" t="s">
        <v>89</v>
      </c>
      <c r="S205" s="1" t="s">
        <v>34</v>
      </c>
      <c r="T205" s="4">
        <f>Sales_Datas[[#This Row],[after_discount]]-(Sales_Datas[[#This Row],[qty_ordered]]*Sales_Datas[[#This Row],[cogs]])</f>
        <v>2370522</v>
      </c>
      <c r="U205" s="3">
        <f>IFERROR(Sales_Datas[[#This Row],[Gross_Profit]]/Sales_Datas[[#This Row],[after_discount]],0)</f>
        <v>0.92182613598802277</v>
      </c>
      <c r="V205" s="1" t="str">
        <f>IF(Sales_Datas[[#This Row],[base_price]] &lt;= 632200, "Low", (IF(Sales_Datas[[#This Row],[base_price]] &gt;= 10092000, "High", "Medium")))</f>
        <v>Medium</v>
      </c>
    </row>
    <row r="206" spans="1:22" x14ac:dyDescent="0.25">
      <c r="A206" s="1" t="s">
        <v>778</v>
      </c>
      <c r="B206" s="1" t="s">
        <v>779</v>
      </c>
      <c r="C206" s="2">
        <v>44769</v>
      </c>
      <c r="D206" s="1" t="s">
        <v>780</v>
      </c>
      <c r="E206" s="4">
        <v>145000</v>
      </c>
      <c r="F206">
        <v>1</v>
      </c>
      <c r="G206" s="4">
        <v>1450000</v>
      </c>
      <c r="H206" s="4">
        <v>217500</v>
      </c>
      <c r="I206" s="4">
        <v>1232500</v>
      </c>
      <c r="J206">
        <v>1</v>
      </c>
      <c r="K206">
        <v>1</v>
      </c>
      <c r="L206">
        <v>0</v>
      </c>
      <c r="M206">
        <v>4</v>
      </c>
      <c r="N206" s="2">
        <v>44685</v>
      </c>
      <c r="O206" s="1" t="s">
        <v>781</v>
      </c>
      <c r="P206" s="4">
        <v>1450000</v>
      </c>
      <c r="Q206" s="4">
        <v>105850</v>
      </c>
      <c r="R206" s="1" t="s">
        <v>128</v>
      </c>
      <c r="S206" s="1" t="s">
        <v>34</v>
      </c>
      <c r="T206" s="4">
        <f>Sales_Datas[[#This Row],[after_discount]]-(Sales_Datas[[#This Row],[qty_ordered]]*Sales_Datas[[#This Row],[cogs]])</f>
        <v>1126650</v>
      </c>
      <c r="U206" s="3">
        <f>IFERROR(Sales_Datas[[#This Row],[Gross_Profit]]/Sales_Datas[[#This Row],[after_discount]],0)</f>
        <v>0.91411764705882348</v>
      </c>
      <c r="V206" s="1" t="str">
        <f>IF(Sales_Datas[[#This Row],[base_price]] &lt;= 632200, "Low", (IF(Sales_Datas[[#This Row],[base_price]] &gt;= 10092000, "High", "Medium")))</f>
        <v>Medium</v>
      </c>
    </row>
    <row r="207" spans="1:22" x14ac:dyDescent="0.25">
      <c r="A207" s="1" t="s">
        <v>782</v>
      </c>
      <c r="B207" s="1" t="s">
        <v>783</v>
      </c>
      <c r="C207" s="2">
        <v>44446</v>
      </c>
      <c r="D207" s="1" t="s">
        <v>784</v>
      </c>
      <c r="E207" s="4">
        <v>24650</v>
      </c>
      <c r="F207">
        <v>2</v>
      </c>
      <c r="G207" s="4">
        <v>493000</v>
      </c>
      <c r="H207" s="4">
        <v>209786</v>
      </c>
      <c r="I207" s="4">
        <v>283214</v>
      </c>
      <c r="J207">
        <v>1</v>
      </c>
      <c r="K207">
        <v>1</v>
      </c>
      <c r="L207">
        <v>1</v>
      </c>
      <c r="M207">
        <v>1</v>
      </c>
      <c r="N207" s="2">
        <v>44383</v>
      </c>
      <c r="O207" s="1" t="s">
        <v>785</v>
      </c>
      <c r="P207" s="4">
        <v>246500</v>
      </c>
      <c r="Q207" s="4">
        <v>19952</v>
      </c>
      <c r="R207" s="1" t="s">
        <v>344</v>
      </c>
      <c r="S207" s="1" t="s">
        <v>50</v>
      </c>
      <c r="T207" s="4">
        <f>Sales_Datas[[#This Row],[after_discount]]-(Sales_Datas[[#This Row],[qty_ordered]]*Sales_Datas[[#This Row],[cogs]])</f>
        <v>243310</v>
      </c>
      <c r="U207" s="3">
        <f>IFERROR(Sales_Datas[[#This Row],[Gross_Profit]]/Sales_Datas[[#This Row],[after_discount]],0)</f>
        <v>0.85910301044439896</v>
      </c>
      <c r="V207" s="1" t="str">
        <f>IF(Sales_Datas[[#This Row],[base_price]] &lt;= 632200, "Low", (IF(Sales_Datas[[#This Row],[base_price]] &gt;= 10092000, "High", "Medium")))</f>
        <v>Low</v>
      </c>
    </row>
    <row r="208" spans="1:22" x14ac:dyDescent="0.25">
      <c r="A208" s="1" t="s">
        <v>786</v>
      </c>
      <c r="B208" s="1" t="s">
        <v>787</v>
      </c>
      <c r="C208" s="2">
        <v>44656</v>
      </c>
      <c r="D208" s="1" t="s">
        <v>788</v>
      </c>
      <c r="E208" s="4">
        <v>138910</v>
      </c>
      <c r="F208">
        <v>1</v>
      </c>
      <c r="G208" s="4">
        <v>1389100</v>
      </c>
      <c r="H208" s="4">
        <v>208365</v>
      </c>
      <c r="I208" s="4">
        <v>1180740</v>
      </c>
      <c r="J208">
        <v>1</v>
      </c>
      <c r="K208">
        <v>0</v>
      </c>
      <c r="L208">
        <v>0</v>
      </c>
      <c r="M208">
        <v>4</v>
      </c>
      <c r="N208" s="2">
        <v>44521</v>
      </c>
      <c r="O208" s="1" t="s">
        <v>789</v>
      </c>
      <c r="P208" s="4">
        <v>1774800</v>
      </c>
      <c r="Q208" s="4">
        <v>110026</v>
      </c>
      <c r="R208" s="1" t="s">
        <v>191</v>
      </c>
      <c r="S208" s="1" t="s">
        <v>34</v>
      </c>
      <c r="T208" s="4">
        <f>Sales_Datas[[#This Row],[after_discount]]-(Sales_Datas[[#This Row],[qty_ordered]]*Sales_Datas[[#This Row],[cogs]])</f>
        <v>1070714</v>
      </c>
      <c r="U208" s="3">
        <f>IFERROR(Sales_Datas[[#This Row],[Gross_Profit]]/Sales_Datas[[#This Row],[after_discount]],0)</f>
        <v>0.90681606450192254</v>
      </c>
      <c r="V208" s="1" t="str">
        <f>IF(Sales_Datas[[#This Row],[base_price]] &lt;= 632200, "Low", (IF(Sales_Datas[[#This Row],[base_price]] &gt;= 10092000, "High", "Medium")))</f>
        <v>Medium</v>
      </c>
    </row>
    <row r="209" spans="1:22" x14ac:dyDescent="0.25">
      <c r="A209" s="1" t="s">
        <v>790</v>
      </c>
      <c r="B209" s="1" t="s">
        <v>791</v>
      </c>
      <c r="C209" s="2">
        <v>44644</v>
      </c>
      <c r="D209" s="1" t="s">
        <v>792</v>
      </c>
      <c r="E209" s="4">
        <v>188500</v>
      </c>
      <c r="F209">
        <v>1</v>
      </c>
      <c r="G209" s="4">
        <v>1885000</v>
      </c>
      <c r="H209" s="4">
        <v>197780</v>
      </c>
      <c r="I209" s="4">
        <v>1687220</v>
      </c>
      <c r="J209">
        <v>1</v>
      </c>
      <c r="K209">
        <v>0</v>
      </c>
      <c r="L209">
        <v>0</v>
      </c>
      <c r="M209">
        <v>7</v>
      </c>
      <c r="N209" s="2">
        <v>44647</v>
      </c>
      <c r="O209" s="1" t="s">
        <v>793</v>
      </c>
      <c r="P209" s="4">
        <v>1508000</v>
      </c>
      <c r="Q209" s="4">
        <v>98020</v>
      </c>
      <c r="R209" s="1" t="s">
        <v>89</v>
      </c>
      <c r="S209" s="1" t="s">
        <v>66</v>
      </c>
      <c r="T209" s="4">
        <f>Sales_Datas[[#This Row],[after_discount]]-(Sales_Datas[[#This Row],[qty_ordered]]*Sales_Datas[[#This Row],[cogs]])</f>
        <v>1589200</v>
      </c>
      <c r="U209" s="3">
        <f>IFERROR(Sales_Datas[[#This Row],[Gross_Profit]]/Sales_Datas[[#This Row],[after_discount]],0)</f>
        <v>0.94190443451357853</v>
      </c>
      <c r="V209" s="1" t="str">
        <f>IF(Sales_Datas[[#This Row],[base_price]] &lt;= 632200, "Low", (IF(Sales_Datas[[#This Row],[base_price]] &gt;= 10092000, "High", "Medium")))</f>
        <v>Medium</v>
      </c>
    </row>
    <row r="210" spans="1:22" x14ac:dyDescent="0.25">
      <c r="A210" s="1" t="s">
        <v>794</v>
      </c>
      <c r="B210" s="1" t="s">
        <v>795</v>
      </c>
      <c r="C210" s="2">
        <v>44728</v>
      </c>
      <c r="D210" s="1" t="s">
        <v>796</v>
      </c>
      <c r="E210" s="4">
        <v>9570</v>
      </c>
      <c r="F210">
        <v>10</v>
      </c>
      <c r="G210" s="4">
        <v>957000</v>
      </c>
      <c r="H210" s="4">
        <v>191400</v>
      </c>
      <c r="I210" s="4">
        <v>765600</v>
      </c>
      <c r="J210">
        <v>1</v>
      </c>
      <c r="K210">
        <v>1</v>
      </c>
      <c r="L210">
        <v>0</v>
      </c>
      <c r="M210">
        <v>4</v>
      </c>
      <c r="N210" s="2">
        <v>44723</v>
      </c>
      <c r="O210" s="1" t="s">
        <v>797</v>
      </c>
      <c r="P210" s="4">
        <v>95700</v>
      </c>
      <c r="Q210" s="4">
        <v>6090</v>
      </c>
      <c r="R210" s="1" t="s">
        <v>344</v>
      </c>
      <c r="S210" s="1" t="s">
        <v>34</v>
      </c>
      <c r="T210" s="4">
        <f>Sales_Datas[[#This Row],[after_discount]]-(Sales_Datas[[#This Row],[qty_ordered]]*Sales_Datas[[#This Row],[cogs]])</f>
        <v>704700</v>
      </c>
      <c r="U210" s="3">
        <f>IFERROR(Sales_Datas[[#This Row],[Gross_Profit]]/Sales_Datas[[#This Row],[after_discount]],0)</f>
        <v>0.92045454545454541</v>
      </c>
      <c r="V210" s="1" t="str">
        <f>IF(Sales_Datas[[#This Row],[base_price]] &lt;= 632200, "Low", (IF(Sales_Datas[[#This Row],[base_price]] &gt;= 10092000, "High", "Medium")))</f>
        <v>Low</v>
      </c>
    </row>
    <row r="211" spans="1:22" x14ac:dyDescent="0.25">
      <c r="A211" s="1" t="s">
        <v>798</v>
      </c>
      <c r="B211" s="1" t="s">
        <v>689</v>
      </c>
      <c r="C211" s="2">
        <v>44779</v>
      </c>
      <c r="D211" s="1" t="s">
        <v>690</v>
      </c>
      <c r="E211" s="4">
        <v>754000</v>
      </c>
      <c r="F211">
        <v>1</v>
      </c>
      <c r="G211" s="4">
        <v>7540000</v>
      </c>
      <c r="H211" s="4">
        <v>190414</v>
      </c>
      <c r="I211" s="4">
        <v>7349590</v>
      </c>
      <c r="J211">
        <v>1</v>
      </c>
      <c r="K211">
        <v>0</v>
      </c>
      <c r="L211">
        <v>0</v>
      </c>
      <c r="M211">
        <v>4</v>
      </c>
      <c r="N211" s="2">
        <v>44390</v>
      </c>
      <c r="O211" s="1" t="s">
        <v>691</v>
      </c>
      <c r="P211" s="4">
        <v>7540000</v>
      </c>
      <c r="Q211" s="4">
        <v>467480</v>
      </c>
      <c r="R211" s="1" t="s">
        <v>191</v>
      </c>
      <c r="S211" s="1" t="s">
        <v>34</v>
      </c>
      <c r="T211" s="4">
        <f>Sales_Datas[[#This Row],[after_discount]]-(Sales_Datas[[#This Row],[qty_ordered]]*Sales_Datas[[#This Row],[cogs]])</f>
        <v>6882110</v>
      </c>
      <c r="U211" s="3">
        <f>IFERROR(Sales_Datas[[#This Row],[Gross_Profit]]/Sales_Datas[[#This Row],[after_discount]],0)</f>
        <v>0.93639373080675248</v>
      </c>
      <c r="V211" s="1" t="str">
        <f>IF(Sales_Datas[[#This Row],[base_price]] &lt;= 632200, "Low", (IF(Sales_Datas[[#This Row],[base_price]] &gt;= 10092000, "High", "Medium")))</f>
        <v>Medium</v>
      </c>
    </row>
    <row r="212" spans="1:22" x14ac:dyDescent="0.25">
      <c r="A212" s="1" t="s">
        <v>799</v>
      </c>
      <c r="B212" s="1" t="s">
        <v>800</v>
      </c>
      <c r="C212" s="2">
        <v>44764</v>
      </c>
      <c r="D212" s="1" t="s">
        <v>21</v>
      </c>
      <c r="E212" s="4">
        <v>29000</v>
      </c>
      <c r="F212">
        <v>2</v>
      </c>
      <c r="G212" s="4">
        <v>580000</v>
      </c>
      <c r="H212" s="4">
        <v>189051</v>
      </c>
      <c r="I212" s="4">
        <v>390949</v>
      </c>
      <c r="J212">
        <v>1</v>
      </c>
      <c r="K212">
        <v>1</v>
      </c>
      <c r="L212">
        <v>1</v>
      </c>
      <c r="M212">
        <v>7</v>
      </c>
      <c r="N212" s="2">
        <v>44683</v>
      </c>
      <c r="O212" s="1" t="s">
        <v>22</v>
      </c>
      <c r="P212" s="4">
        <v>261000</v>
      </c>
      <c r="Q212" s="4">
        <v>18270</v>
      </c>
      <c r="R212" s="1" t="s">
        <v>23</v>
      </c>
      <c r="S212" s="1" t="s">
        <v>66</v>
      </c>
      <c r="T212" s="4">
        <f>Sales_Datas[[#This Row],[after_discount]]-(Sales_Datas[[#This Row],[qty_ordered]]*Sales_Datas[[#This Row],[cogs]])</f>
        <v>354409</v>
      </c>
      <c r="U212" s="3">
        <f>IFERROR(Sales_Datas[[#This Row],[Gross_Profit]]/Sales_Datas[[#This Row],[after_discount]],0)</f>
        <v>0.90653512350715826</v>
      </c>
      <c r="V212" s="1" t="str">
        <f>IF(Sales_Datas[[#This Row],[base_price]] &lt;= 632200, "Low", (IF(Sales_Datas[[#This Row],[base_price]] &gt;= 10092000, "High", "Medium")))</f>
        <v>Low</v>
      </c>
    </row>
    <row r="213" spans="1:22" x14ac:dyDescent="0.25">
      <c r="A213" s="1" t="s">
        <v>801</v>
      </c>
      <c r="B213" s="1" t="s">
        <v>539</v>
      </c>
      <c r="C213" s="2">
        <v>44770</v>
      </c>
      <c r="D213" s="1" t="s">
        <v>540</v>
      </c>
      <c r="E213" s="4">
        <v>58000</v>
      </c>
      <c r="F213">
        <v>3</v>
      </c>
      <c r="G213" s="4">
        <v>1740000</v>
      </c>
      <c r="H213" s="4">
        <v>180078</v>
      </c>
      <c r="I213" s="4">
        <v>1559920</v>
      </c>
      <c r="J213">
        <v>1</v>
      </c>
      <c r="K213">
        <v>0</v>
      </c>
      <c r="L213">
        <v>0</v>
      </c>
      <c r="M213">
        <v>5</v>
      </c>
      <c r="N213" s="2">
        <v>44617</v>
      </c>
      <c r="O213" s="1" t="s">
        <v>541</v>
      </c>
      <c r="P213" s="4">
        <v>580580</v>
      </c>
      <c r="Q213" s="4">
        <v>43500</v>
      </c>
      <c r="R213" s="1" t="s">
        <v>75</v>
      </c>
      <c r="S213" s="1" t="s">
        <v>24</v>
      </c>
      <c r="T213" s="4">
        <f>Sales_Datas[[#This Row],[after_discount]]-(Sales_Datas[[#This Row],[qty_ordered]]*Sales_Datas[[#This Row],[cogs]])</f>
        <v>1429420</v>
      </c>
      <c r="U213" s="3">
        <f>IFERROR(Sales_Datas[[#This Row],[Gross_Profit]]/Sales_Datas[[#This Row],[after_discount]],0)</f>
        <v>0.91634186368531723</v>
      </c>
      <c r="V213" s="1" t="str">
        <f>IF(Sales_Datas[[#This Row],[base_price]] &lt;= 632200, "Low", (IF(Sales_Datas[[#This Row],[base_price]] &gt;= 10092000, "High", "Medium")))</f>
        <v>Low</v>
      </c>
    </row>
    <row r="214" spans="1:22" x14ac:dyDescent="0.25">
      <c r="A214" s="1" t="s">
        <v>802</v>
      </c>
      <c r="B214" s="1" t="s">
        <v>803</v>
      </c>
      <c r="C214" s="2">
        <v>44521</v>
      </c>
      <c r="D214" s="1" t="s">
        <v>686</v>
      </c>
      <c r="E214" s="4">
        <v>22504</v>
      </c>
      <c r="F214">
        <v>4</v>
      </c>
      <c r="G214" s="4">
        <v>900160</v>
      </c>
      <c r="H214" s="4">
        <v>180032</v>
      </c>
      <c r="I214" s="4">
        <v>720128</v>
      </c>
      <c r="J214">
        <v>1</v>
      </c>
      <c r="K214">
        <v>0</v>
      </c>
      <c r="L214">
        <v>0</v>
      </c>
      <c r="M214">
        <v>5</v>
      </c>
      <c r="N214" s="2">
        <v>44418</v>
      </c>
      <c r="O214" s="1" t="s">
        <v>687</v>
      </c>
      <c r="P214" s="4">
        <v>266800</v>
      </c>
      <c r="Q214" s="4">
        <v>18908</v>
      </c>
      <c r="R214" s="1" t="s">
        <v>344</v>
      </c>
      <c r="S214" s="1" t="s">
        <v>24</v>
      </c>
      <c r="T214" s="4">
        <f>Sales_Datas[[#This Row],[after_discount]]-(Sales_Datas[[#This Row],[qty_ordered]]*Sales_Datas[[#This Row],[cogs]])</f>
        <v>644496</v>
      </c>
      <c r="U214" s="3">
        <f>IFERROR(Sales_Datas[[#This Row],[Gross_Profit]]/Sales_Datas[[#This Row],[after_discount]],0)</f>
        <v>0.89497422680412375</v>
      </c>
      <c r="V214" s="1" t="str">
        <f>IF(Sales_Datas[[#This Row],[base_price]] &lt;= 632200, "Low", (IF(Sales_Datas[[#This Row],[base_price]] &gt;= 10092000, "High", "Medium")))</f>
        <v>Low</v>
      </c>
    </row>
    <row r="215" spans="1:22" x14ac:dyDescent="0.25">
      <c r="A215" s="1" t="s">
        <v>804</v>
      </c>
      <c r="B215" s="1" t="s">
        <v>805</v>
      </c>
      <c r="C215" s="2">
        <v>44773</v>
      </c>
      <c r="D215" s="1" t="s">
        <v>806</v>
      </c>
      <c r="E215" s="4">
        <v>359600</v>
      </c>
      <c r="F215">
        <v>1</v>
      </c>
      <c r="G215" s="4">
        <v>3596000</v>
      </c>
      <c r="H215" s="4">
        <v>179800</v>
      </c>
      <c r="I215" s="4">
        <v>3416200</v>
      </c>
      <c r="J215">
        <v>1</v>
      </c>
      <c r="K215">
        <v>1</v>
      </c>
      <c r="L215">
        <v>1</v>
      </c>
      <c r="M215">
        <v>4</v>
      </c>
      <c r="N215" s="2">
        <v>44589</v>
      </c>
      <c r="O215" s="1" t="s">
        <v>807</v>
      </c>
      <c r="P215" s="4">
        <v>3596000</v>
      </c>
      <c r="Q215" s="4">
        <v>276892</v>
      </c>
      <c r="R215" s="1" t="s">
        <v>554</v>
      </c>
      <c r="S215" s="1" t="s">
        <v>34</v>
      </c>
      <c r="T215" s="4">
        <f>Sales_Datas[[#This Row],[after_discount]]-(Sales_Datas[[#This Row],[qty_ordered]]*Sales_Datas[[#This Row],[cogs]])</f>
        <v>3139308</v>
      </c>
      <c r="U215" s="3">
        <f>IFERROR(Sales_Datas[[#This Row],[Gross_Profit]]/Sales_Datas[[#This Row],[after_discount]],0)</f>
        <v>0.91894736842105262</v>
      </c>
      <c r="V215" s="1" t="str">
        <f>IF(Sales_Datas[[#This Row],[base_price]] &lt;= 632200, "Low", (IF(Sales_Datas[[#This Row],[base_price]] &gt;= 10092000, "High", "Medium")))</f>
        <v>Medium</v>
      </c>
    </row>
    <row r="216" spans="1:22" x14ac:dyDescent="0.25">
      <c r="A216" s="1" t="s">
        <v>808</v>
      </c>
      <c r="B216" s="1" t="s">
        <v>809</v>
      </c>
      <c r="C216" s="2">
        <v>44688</v>
      </c>
      <c r="D216" s="1" t="s">
        <v>810</v>
      </c>
      <c r="E216" s="4">
        <v>263320</v>
      </c>
      <c r="F216">
        <v>1</v>
      </c>
      <c r="G216" s="4">
        <v>2633200</v>
      </c>
      <c r="H216" s="4">
        <v>174000</v>
      </c>
      <c r="I216" s="4">
        <v>2459200</v>
      </c>
      <c r="J216">
        <v>1</v>
      </c>
      <c r="K216">
        <v>1</v>
      </c>
      <c r="L216">
        <v>1</v>
      </c>
      <c r="M216">
        <v>1</v>
      </c>
      <c r="N216" s="2">
        <v>44693</v>
      </c>
      <c r="O216" s="1" t="s">
        <v>811</v>
      </c>
      <c r="P216" s="4">
        <v>2633200</v>
      </c>
      <c r="Q216" s="4">
        <v>229042</v>
      </c>
      <c r="R216" s="1" t="s">
        <v>554</v>
      </c>
      <c r="S216" s="1" t="s">
        <v>50</v>
      </c>
      <c r="T216" s="4">
        <f>Sales_Datas[[#This Row],[after_discount]]-(Sales_Datas[[#This Row],[qty_ordered]]*Sales_Datas[[#This Row],[cogs]])</f>
        <v>2230158</v>
      </c>
      <c r="U216" s="3">
        <f>IFERROR(Sales_Datas[[#This Row],[Gross_Profit]]/Sales_Datas[[#This Row],[after_discount]],0)</f>
        <v>0.90686320754716976</v>
      </c>
      <c r="V216" s="1" t="str">
        <f>IF(Sales_Datas[[#This Row],[base_price]] &lt;= 632200, "Low", (IF(Sales_Datas[[#This Row],[base_price]] &gt;= 10092000, "High", "Medium")))</f>
        <v>Medium</v>
      </c>
    </row>
    <row r="217" spans="1:22" x14ac:dyDescent="0.25">
      <c r="A217" s="1" t="s">
        <v>812</v>
      </c>
      <c r="B217" s="1" t="s">
        <v>813</v>
      </c>
      <c r="C217" s="2">
        <v>44718</v>
      </c>
      <c r="D217" s="1" t="s">
        <v>814</v>
      </c>
      <c r="E217" s="4">
        <v>58000</v>
      </c>
      <c r="F217">
        <v>3</v>
      </c>
      <c r="G217" s="4">
        <v>1740000</v>
      </c>
      <c r="H217" s="4">
        <v>174000</v>
      </c>
      <c r="I217" s="4">
        <v>1566000</v>
      </c>
      <c r="J217">
        <v>1</v>
      </c>
      <c r="K217">
        <v>1</v>
      </c>
      <c r="L217">
        <v>1</v>
      </c>
      <c r="M217">
        <v>5</v>
      </c>
      <c r="N217" s="2">
        <v>44526</v>
      </c>
      <c r="O217" s="1" t="s">
        <v>815</v>
      </c>
      <c r="P217" s="4">
        <v>580000</v>
      </c>
      <c r="Q217" s="4">
        <v>51040</v>
      </c>
      <c r="R217" s="1" t="s">
        <v>75</v>
      </c>
      <c r="S217" s="1" t="s">
        <v>24</v>
      </c>
      <c r="T217" s="4">
        <f>Sales_Datas[[#This Row],[after_discount]]-(Sales_Datas[[#This Row],[qty_ordered]]*Sales_Datas[[#This Row],[cogs]])</f>
        <v>1412880</v>
      </c>
      <c r="U217" s="3">
        <f>IFERROR(Sales_Datas[[#This Row],[Gross_Profit]]/Sales_Datas[[#This Row],[after_discount]],0)</f>
        <v>0.90222222222222226</v>
      </c>
      <c r="V217" s="1" t="str">
        <f>IF(Sales_Datas[[#This Row],[base_price]] &lt;= 632200, "Low", (IF(Sales_Datas[[#This Row],[base_price]] &gt;= 10092000, "High", "Medium")))</f>
        <v>Low</v>
      </c>
    </row>
    <row r="218" spans="1:22" x14ac:dyDescent="0.25">
      <c r="A218" s="1" t="s">
        <v>816</v>
      </c>
      <c r="B218" s="1" t="s">
        <v>817</v>
      </c>
      <c r="C218" s="2">
        <v>44599</v>
      </c>
      <c r="D218" s="1" t="s">
        <v>818</v>
      </c>
      <c r="E218" s="4">
        <v>139142</v>
      </c>
      <c r="F218">
        <v>1</v>
      </c>
      <c r="G218" s="4">
        <v>1391420</v>
      </c>
      <c r="H218" s="4">
        <v>174000</v>
      </c>
      <c r="I218" s="4">
        <v>1217420</v>
      </c>
      <c r="J218">
        <v>1</v>
      </c>
      <c r="K218">
        <v>0</v>
      </c>
      <c r="L218">
        <v>0</v>
      </c>
      <c r="M218">
        <v>1</v>
      </c>
      <c r="N218" s="2">
        <v>44726</v>
      </c>
      <c r="O218" s="1" t="s">
        <v>819</v>
      </c>
      <c r="P218" s="4">
        <v>1391420</v>
      </c>
      <c r="Q218" s="4">
        <v>101558</v>
      </c>
      <c r="R218" s="1" t="s">
        <v>554</v>
      </c>
      <c r="S218" s="1" t="s">
        <v>50</v>
      </c>
      <c r="T218" s="4">
        <f>Sales_Datas[[#This Row],[after_discount]]-(Sales_Datas[[#This Row],[qty_ordered]]*Sales_Datas[[#This Row],[cogs]])</f>
        <v>1115862</v>
      </c>
      <c r="U218" s="3">
        <f>IFERROR(Sales_Datas[[#This Row],[Gross_Profit]]/Sales_Datas[[#This Row],[after_discount]],0)</f>
        <v>0.91657932348737492</v>
      </c>
      <c r="V218" s="1" t="str">
        <f>IF(Sales_Datas[[#This Row],[base_price]] &lt;= 632200, "Low", (IF(Sales_Datas[[#This Row],[base_price]] &gt;= 10092000, "High", "Medium")))</f>
        <v>Medium</v>
      </c>
    </row>
    <row r="219" spans="1:22" x14ac:dyDescent="0.25">
      <c r="A219" s="1" t="s">
        <v>820</v>
      </c>
      <c r="B219" s="1" t="s">
        <v>659</v>
      </c>
      <c r="C219" s="2">
        <v>44734</v>
      </c>
      <c r="D219" s="1" t="s">
        <v>540</v>
      </c>
      <c r="E219" s="4">
        <v>58000</v>
      </c>
      <c r="F219">
        <v>2</v>
      </c>
      <c r="G219" s="4">
        <v>1160000</v>
      </c>
      <c r="H219" s="4">
        <v>174000</v>
      </c>
      <c r="I219" s="4">
        <v>986000</v>
      </c>
      <c r="J219">
        <v>1</v>
      </c>
      <c r="K219">
        <v>0</v>
      </c>
      <c r="L219">
        <v>0</v>
      </c>
      <c r="M219">
        <v>7</v>
      </c>
      <c r="N219" s="2">
        <v>44707</v>
      </c>
      <c r="O219" s="1" t="s">
        <v>541</v>
      </c>
      <c r="P219" s="4">
        <v>580580</v>
      </c>
      <c r="Q219" s="4">
        <v>43500</v>
      </c>
      <c r="R219" s="1" t="s">
        <v>75</v>
      </c>
      <c r="S219" s="1" t="s">
        <v>66</v>
      </c>
      <c r="T219" s="4">
        <f>Sales_Datas[[#This Row],[after_discount]]-(Sales_Datas[[#This Row],[qty_ordered]]*Sales_Datas[[#This Row],[cogs]])</f>
        <v>899000</v>
      </c>
      <c r="U219" s="3">
        <f>IFERROR(Sales_Datas[[#This Row],[Gross_Profit]]/Sales_Datas[[#This Row],[after_discount]],0)</f>
        <v>0.91176470588235292</v>
      </c>
      <c r="V219" s="1" t="str">
        <f>IF(Sales_Datas[[#This Row],[base_price]] &lt;= 632200, "Low", (IF(Sales_Datas[[#This Row],[base_price]] &gt;= 10092000, "High", "Medium")))</f>
        <v>Low</v>
      </c>
    </row>
    <row r="220" spans="1:22" x14ac:dyDescent="0.25">
      <c r="A220" s="1" t="s">
        <v>821</v>
      </c>
      <c r="B220" s="1" t="s">
        <v>822</v>
      </c>
      <c r="C220" s="2">
        <v>44749</v>
      </c>
      <c r="D220" s="1" t="s">
        <v>823</v>
      </c>
      <c r="E220" s="4">
        <v>63510</v>
      </c>
      <c r="F220">
        <v>1</v>
      </c>
      <c r="G220" s="4">
        <v>635100</v>
      </c>
      <c r="H220" s="4">
        <v>174000</v>
      </c>
      <c r="I220" s="4">
        <v>461100</v>
      </c>
      <c r="J220">
        <v>1</v>
      </c>
      <c r="K220">
        <v>1</v>
      </c>
      <c r="L220">
        <v>0</v>
      </c>
      <c r="M220">
        <v>1</v>
      </c>
      <c r="N220" s="2">
        <v>44652</v>
      </c>
      <c r="O220" s="1" t="s">
        <v>824</v>
      </c>
      <c r="P220" s="4">
        <v>635100</v>
      </c>
      <c r="Q220" s="4">
        <v>47618</v>
      </c>
      <c r="R220" s="1" t="s">
        <v>475</v>
      </c>
      <c r="S220" s="1" t="s">
        <v>50</v>
      </c>
      <c r="T220" s="4">
        <f>Sales_Datas[[#This Row],[after_discount]]-(Sales_Datas[[#This Row],[qty_ordered]]*Sales_Datas[[#This Row],[cogs]])</f>
        <v>413482</v>
      </c>
      <c r="U220" s="3">
        <f>IFERROR(Sales_Datas[[#This Row],[Gross_Profit]]/Sales_Datas[[#This Row],[after_discount]],0)</f>
        <v>0.89672955974842772</v>
      </c>
      <c r="V220" s="1" t="str">
        <f>IF(Sales_Datas[[#This Row],[base_price]] &lt;= 632200, "Low", (IF(Sales_Datas[[#This Row],[base_price]] &gt;= 10092000, "High", "Medium")))</f>
        <v>Medium</v>
      </c>
    </row>
    <row r="221" spans="1:22" x14ac:dyDescent="0.25">
      <c r="A221" s="1" t="s">
        <v>825</v>
      </c>
      <c r="B221" s="1" t="s">
        <v>826</v>
      </c>
      <c r="C221" s="2">
        <v>44627</v>
      </c>
      <c r="D221" s="1" t="s">
        <v>827</v>
      </c>
      <c r="E221" s="4">
        <v>40020</v>
      </c>
      <c r="F221">
        <v>1</v>
      </c>
      <c r="G221" s="4">
        <v>400200</v>
      </c>
      <c r="H221" s="4">
        <v>174000</v>
      </c>
      <c r="I221" s="4">
        <v>226200</v>
      </c>
      <c r="J221">
        <v>1</v>
      </c>
      <c r="K221">
        <v>1</v>
      </c>
      <c r="L221">
        <v>1</v>
      </c>
      <c r="M221">
        <v>1</v>
      </c>
      <c r="N221" s="2">
        <v>44517</v>
      </c>
      <c r="O221" s="1" t="s">
        <v>828</v>
      </c>
      <c r="P221" s="4">
        <v>400200</v>
      </c>
      <c r="Q221" s="4">
        <v>35206</v>
      </c>
      <c r="R221" s="1" t="s">
        <v>383</v>
      </c>
      <c r="S221" s="1" t="s">
        <v>50</v>
      </c>
      <c r="T221" s="4">
        <f>Sales_Datas[[#This Row],[after_discount]]-(Sales_Datas[[#This Row],[qty_ordered]]*Sales_Datas[[#This Row],[cogs]])</f>
        <v>190994</v>
      </c>
      <c r="U221" s="3">
        <f>IFERROR(Sales_Datas[[#This Row],[Gross_Profit]]/Sales_Datas[[#This Row],[after_discount]],0)</f>
        <v>0.84435897435897433</v>
      </c>
      <c r="V221" s="1" t="str">
        <f>IF(Sales_Datas[[#This Row],[base_price]] &lt;= 632200, "Low", (IF(Sales_Datas[[#This Row],[base_price]] &gt;= 10092000, "High", "Medium")))</f>
        <v>Low</v>
      </c>
    </row>
    <row r="222" spans="1:22" x14ac:dyDescent="0.25">
      <c r="A222" s="1" t="s">
        <v>829</v>
      </c>
      <c r="B222" s="1" t="s">
        <v>830</v>
      </c>
      <c r="C222" s="2">
        <v>44748</v>
      </c>
      <c r="D222" s="1" t="s">
        <v>831</v>
      </c>
      <c r="E222" s="4">
        <v>342200</v>
      </c>
      <c r="F222">
        <v>1</v>
      </c>
      <c r="G222" s="4">
        <v>3422000</v>
      </c>
      <c r="H222" s="4">
        <v>171100</v>
      </c>
      <c r="I222" s="4">
        <v>3250900</v>
      </c>
      <c r="J222">
        <v>1</v>
      </c>
      <c r="K222">
        <v>0</v>
      </c>
      <c r="L222">
        <v>0</v>
      </c>
      <c r="M222">
        <v>4</v>
      </c>
      <c r="N222" s="2">
        <v>44716</v>
      </c>
      <c r="O222" s="1" t="s">
        <v>832</v>
      </c>
      <c r="P222" s="4">
        <v>3422000</v>
      </c>
      <c r="Q222" s="4">
        <v>208742</v>
      </c>
      <c r="R222" s="1" t="s">
        <v>191</v>
      </c>
      <c r="S222" s="1" t="s">
        <v>34</v>
      </c>
      <c r="T222" s="4">
        <f>Sales_Datas[[#This Row],[after_discount]]-(Sales_Datas[[#This Row],[qty_ordered]]*Sales_Datas[[#This Row],[cogs]])</f>
        <v>3042158</v>
      </c>
      <c r="U222" s="3">
        <f>IFERROR(Sales_Datas[[#This Row],[Gross_Profit]]/Sales_Datas[[#This Row],[after_discount]],0)</f>
        <v>0.9357894736842105</v>
      </c>
      <c r="V222" s="1" t="str">
        <f>IF(Sales_Datas[[#This Row],[base_price]] &lt;= 632200, "Low", (IF(Sales_Datas[[#This Row],[base_price]] &gt;= 10092000, "High", "Medium")))</f>
        <v>Medium</v>
      </c>
    </row>
    <row r="223" spans="1:22" x14ac:dyDescent="0.25">
      <c r="A223" s="1" t="s">
        <v>833</v>
      </c>
      <c r="B223" s="1" t="s">
        <v>834</v>
      </c>
      <c r="C223" s="2">
        <v>44764</v>
      </c>
      <c r="D223" s="1" t="s">
        <v>835</v>
      </c>
      <c r="E223" s="4">
        <v>87000</v>
      </c>
      <c r="F223">
        <v>1</v>
      </c>
      <c r="G223" s="4">
        <v>870000</v>
      </c>
      <c r="H223" s="4">
        <v>170387</v>
      </c>
      <c r="I223" s="4">
        <v>699613</v>
      </c>
      <c r="J223">
        <v>1</v>
      </c>
      <c r="K223">
        <v>1</v>
      </c>
      <c r="L223">
        <v>0</v>
      </c>
      <c r="M223">
        <v>1</v>
      </c>
      <c r="N223" s="2">
        <v>44713</v>
      </c>
      <c r="O223" s="1" t="s">
        <v>836</v>
      </c>
      <c r="P223" s="4">
        <v>870000</v>
      </c>
      <c r="Q223" s="4">
        <v>71340</v>
      </c>
      <c r="R223" s="1" t="s">
        <v>554</v>
      </c>
      <c r="S223" s="1" t="s">
        <v>50</v>
      </c>
      <c r="T223" s="4">
        <f>Sales_Datas[[#This Row],[after_discount]]-(Sales_Datas[[#This Row],[qty_ordered]]*Sales_Datas[[#This Row],[cogs]])</f>
        <v>628273</v>
      </c>
      <c r="U223" s="3">
        <f>IFERROR(Sales_Datas[[#This Row],[Gross_Profit]]/Sales_Datas[[#This Row],[after_discount]],0)</f>
        <v>0.89802933907746141</v>
      </c>
      <c r="V223" s="1" t="str">
        <f>IF(Sales_Datas[[#This Row],[base_price]] &lt;= 632200, "Low", (IF(Sales_Datas[[#This Row],[base_price]] &gt;= 10092000, "High", "Medium")))</f>
        <v>Medium</v>
      </c>
    </row>
    <row r="224" spans="1:22" x14ac:dyDescent="0.25">
      <c r="A224" s="1" t="s">
        <v>837</v>
      </c>
      <c r="B224" s="1" t="s">
        <v>539</v>
      </c>
      <c r="C224" s="2">
        <v>44772</v>
      </c>
      <c r="D224" s="1" t="s">
        <v>540</v>
      </c>
      <c r="E224" s="4">
        <v>58000</v>
      </c>
      <c r="F224">
        <v>3</v>
      </c>
      <c r="G224" s="4">
        <v>1740000</v>
      </c>
      <c r="H224" s="4">
        <v>170346</v>
      </c>
      <c r="I224" s="4">
        <v>1569650</v>
      </c>
      <c r="J224">
        <v>1</v>
      </c>
      <c r="K224">
        <v>1</v>
      </c>
      <c r="L224">
        <v>1</v>
      </c>
      <c r="M224">
        <v>5</v>
      </c>
      <c r="N224" s="2">
        <v>44617</v>
      </c>
      <c r="O224" s="1" t="s">
        <v>541</v>
      </c>
      <c r="P224" s="4">
        <v>580580</v>
      </c>
      <c r="Q224" s="4">
        <v>43500</v>
      </c>
      <c r="R224" s="1" t="s">
        <v>75</v>
      </c>
      <c r="S224" s="1" t="s">
        <v>24</v>
      </c>
      <c r="T224" s="4">
        <f>Sales_Datas[[#This Row],[after_discount]]-(Sales_Datas[[#This Row],[qty_ordered]]*Sales_Datas[[#This Row],[cogs]])</f>
        <v>1439150</v>
      </c>
      <c r="U224" s="3">
        <f>IFERROR(Sales_Datas[[#This Row],[Gross_Profit]]/Sales_Datas[[#This Row],[after_discount]],0)</f>
        <v>0.916860446596375</v>
      </c>
      <c r="V224" s="1" t="str">
        <f>IF(Sales_Datas[[#This Row],[base_price]] &lt;= 632200, "Low", (IF(Sales_Datas[[#This Row],[base_price]] &gt;= 10092000, "High", "Medium")))</f>
        <v>Low</v>
      </c>
    </row>
    <row r="225" spans="1:22" x14ac:dyDescent="0.25">
      <c r="A225" s="1" t="s">
        <v>838</v>
      </c>
      <c r="B225" s="1" t="s">
        <v>839</v>
      </c>
      <c r="C225" s="2">
        <v>44750</v>
      </c>
      <c r="D225" s="1" t="s">
        <v>840</v>
      </c>
      <c r="E225" s="4">
        <v>464000</v>
      </c>
      <c r="F225">
        <v>1</v>
      </c>
      <c r="G225" s="4">
        <v>4640000</v>
      </c>
      <c r="H225" s="4">
        <v>169528</v>
      </c>
      <c r="I225" s="4">
        <v>4470470</v>
      </c>
      <c r="J225">
        <v>1</v>
      </c>
      <c r="K225">
        <v>1</v>
      </c>
      <c r="L225">
        <v>0</v>
      </c>
      <c r="M225">
        <v>4</v>
      </c>
      <c r="N225" s="2">
        <v>44756</v>
      </c>
      <c r="O225" s="1" t="s">
        <v>841</v>
      </c>
      <c r="P225" s="4">
        <v>4640000</v>
      </c>
      <c r="Q225" s="4">
        <v>310880</v>
      </c>
      <c r="R225" s="1" t="s">
        <v>191</v>
      </c>
      <c r="S225" s="1" t="s">
        <v>34</v>
      </c>
      <c r="T225" s="4">
        <f>Sales_Datas[[#This Row],[after_discount]]-(Sales_Datas[[#This Row],[qty_ordered]]*Sales_Datas[[#This Row],[cogs]])</f>
        <v>4159590</v>
      </c>
      <c r="U225" s="3">
        <f>IFERROR(Sales_Datas[[#This Row],[Gross_Profit]]/Sales_Datas[[#This Row],[after_discount]],0)</f>
        <v>0.93045921346077709</v>
      </c>
      <c r="V225" s="1" t="str">
        <f>IF(Sales_Datas[[#This Row],[base_price]] &lt;= 632200, "Low", (IF(Sales_Datas[[#This Row],[base_price]] &gt;= 10092000, "High", "Medium")))</f>
        <v>Medium</v>
      </c>
    </row>
    <row r="226" spans="1:22" x14ac:dyDescent="0.25">
      <c r="A226" s="1" t="s">
        <v>842</v>
      </c>
      <c r="B226" s="1" t="s">
        <v>659</v>
      </c>
      <c r="C226" s="2">
        <v>44781</v>
      </c>
      <c r="D226" s="1" t="s">
        <v>843</v>
      </c>
      <c r="E226" s="4">
        <v>115942</v>
      </c>
      <c r="F226">
        <v>2</v>
      </c>
      <c r="G226" s="4">
        <v>2318840</v>
      </c>
      <c r="H226" s="4">
        <v>163392</v>
      </c>
      <c r="I226" s="4">
        <v>2155450</v>
      </c>
      <c r="J226">
        <v>1</v>
      </c>
      <c r="K226">
        <v>1</v>
      </c>
      <c r="L226">
        <v>1</v>
      </c>
      <c r="M226">
        <v>5</v>
      </c>
      <c r="N226" s="2">
        <v>44707</v>
      </c>
      <c r="O226" s="1" t="s">
        <v>844</v>
      </c>
      <c r="P226" s="4">
        <v>1252800</v>
      </c>
      <c r="Q226" s="4">
        <v>77662</v>
      </c>
      <c r="R226" s="1" t="s">
        <v>75</v>
      </c>
      <c r="S226" s="1" t="s">
        <v>24</v>
      </c>
      <c r="T226" s="4">
        <f>Sales_Datas[[#This Row],[after_discount]]-(Sales_Datas[[#This Row],[qty_ordered]]*Sales_Datas[[#This Row],[cogs]])</f>
        <v>2000126</v>
      </c>
      <c r="U226" s="3">
        <f>IFERROR(Sales_Datas[[#This Row],[Gross_Profit]]/Sales_Datas[[#This Row],[after_discount]],0)</f>
        <v>0.92793894546382427</v>
      </c>
      <c r="V226" s="1" t="str">
        <f>IF(Sales_Datas[[#This Row],[base_price]] &lt;= 632200, "Low", (IF(Sales_Datas[[#This Row],[base_price]] &gt;= 10092000, "High", "Medium")))</f>
        <v>Medium</v>
      </c>
    </row>
    <row r="227" spans="1:22" x14ac:dyDescent="0.25">
      <c r="A227" s="1" t="s">
        <v>845</v>
      </c>
      <c r="B227" s="1" t="s">
        <v>551</v>
      </c>
      <c r="C227" s="2">
        <v>44729</v>
      </c>
      <c r="D227" s="1" t="s">
        <v>552</v>
      </c>
      <c r="E227" s="4">
        <v>162342</v>
      </c>
      <c r="F227">
        <v>1</v>
      </c>
      <c r="G227" s="4">
        <v>1623420</v>
      </c>
      <c r="H227" s="4">
        <v>162342</v>
      </c>
      <c r="I227" s="4">
        <v>1461080</v>
      </c>
      <c r="J227">
        <v>1</v>
      </c>
      <c r="K227">
        <v>1</v>
      </c>
      <c r="L227">
        <v>0</v>
      </c>
      <c r="M227">
        <v>5</v>
      </c>
      <c r="N227" s="2">
        <v>44525</v>
      </c>
      <c r="O227" s="1" t="s">
        <v>553</v>
      </c>
      <c r="P227" s="4">
        <v>1623420</v>
      </c>
      <c r="Q227" s="4">
        <v>139606</v>
      </c>
      <c r="R227" s="1" t="s">
        <v>554</v>
      </c>
      <c r="S227" s="1" t="s">
        <v>24</v>
      </c>
      <c r="T227" s="4">
        <f>Sales_Datas[[#This Row],[after_discount]]-(Sales_Datas[[#This Row],[qty_ordered]]*Sales_Datas[[#This Row],[cogs]])</f>
        <v>1321474</v>
      </c>
      <c r="U227" s="3">
        <f>IFERROR(Sales_Datas[[#This Row],[Gross_Profit]]/Sales_Datas[[#This Row],[after_discount]],0)</f>
        <v>0.90445013277849262</v>
      </c>
      <c r="V227" s="1" t="str">
        <f>IF(Sales_Datas[[#This Row],[base_price]] &lt;= 632200, "Low", (IF(Sales_Datas[[#This Row],[base_price]] &gt;= 10092000, "High", "Medium")))</f>
        <v>Medium</v>
      </c>
    </row>
    <row r="228" spans="1:22" x14ac:dyDescent="0.25">
      <c r="A228" s="1" t="s">
        <v>846</v>
      </c>
      <c r="B228" s="1" t="s">
        <v>847</v>
      </c>
      <c r="C228" s="2">
        <v>44903</v>
      </c>
      <c r="D228" s="1" t="s">
        <v>848</v>
      </c>
      <c r="E228" s="4">
        <v>52490</v>
      </c>
      <c r="F228">
        <v>3</v>
      </c>
      <c r="G228" s="4">
        <v>1574700</v>
      </c>
      <c r="H228" s="4">
        <v>157470</v>
      </c>
      <c r="I228" s="4">
        <v>1417230</v>
      </c>
      <c r="J228">
        <v>1</v>
      </c>
      <c r="K228">
        <v>1</v>
      </c>
      <c r="L228">
        <v>1</v>
      </c>
      <c r="M228">
        <v>5</v>
      </c>
      <c r="N228" s="2">
        <v>44749</v>
      </c>
      <c r="O228" s="1" t="s">
        <v>849</v>
      </c>
      <c r="P228" s="4">
        <v>524900</v>
      </c>
      <c r="Q228" s="4">
        <v>38280</v>
      </c>
      <c r="R228" s="1" t="s">
        <v>75</v>
      </c>
      <c r="S228" s="1" t="s">
        <v>24</v>
      </c>
      <c r="T228" s="4">
        <f>Sales_Datas[[#This Row],[after_discount]]-(Sales_Datas[[#This Row],[qty_ordered]]*Sales_Datas[[#This Row],[cogs]])</f>
        <v>1302390</v>
      </c>
      <c r="U228" s="3">
        <f>IFERROR(Sales_Datas[[#This Row],[Gross_Profit]]/Sales_Datas[[#This Row],[after_discount]],0)</f>
        <v>0.91896869244935542</v>
      </c>
      <c r="V228" s="1" t="str">
        <f>IF(Sales_Datas[[#This Row],[base_price]] &lt;= 632200, "Low", (IF(Sales_Datas[[#This Row],[base_price]] &gt;= 10092000, "High", "Medium")))</f>
        <v>Low</v>
      </c>
    </row>
    <row r="229" spans="1:22" x14ac:dyDescent="0.25">
      <c r="A229" s="1" t="s">
        <v>850</v>
      </c>
      <c r="B229" s="1" t="s">
        <v>851</v>
      </c>
      <c r="C229" s="2">
        <v>44666</v>
      </c>
      <c r="D229" s="1" t="s">
        <v>852</v>
      </c>
      <c r="E229" s="4">
        <v>17400</v>
      </c>
      <c r="F229">
        <v>7</v>
      </c>
      <c r="G229" s="4">
        <v>1218000</v>
      </c>
      <c r="H229" s="4">
        <v>152250</v>
      </c>
      <c r="I229" s="4">
        <v>1065750</v>
      </c>
      <c r="J229">
        <v>1</v>
      </c>
      <c r="K229">
        <v>1</v>
      </c>
      <c r="L229">
        <v>0</v>
      </c>
      <c r="M229">
        <v>1</v>
      </c>
      <c r="N229" s="2">
        <v>44503</v>
      </c>
      <c r="O229" s="1" t="s">
        <v>853</v>
      </c>
      <c r="P229" s="4">
        <v>174000</v>
      </c>
      <c r="Q229" s="4">
        <v>15486</v>
      </c>
      <c r="R229" s="1" t="s">
        <v>475</v>
      </c>
      <c r="S229" s="1" t="s">
        <v>50</v>
      </c>
      <c r="T229" s="4">
        <f>Sales_Datas[[#This Row],[after_discount]]-(Sales_Datas[[#This Row],[qty_ordered]]*Sales_Datas[[#This Row],[cogs]])</f>
        <v>957348</v>
      </c>
      <c r="U229" s="3">
        <f>IFERROR(Sales_Datas[[#This Row],[Gross_Profit]]/Sales_Datas[[#This Row],[after_discount]],0)</f>
        <v>0.89828571428571424</v>
      </c>
      <c r="V229" s="1" t="str">
        <f>IF(Sales_Datas[[#This Row],[base_price]] &lt;= 632200, "Low", (IF(Sales_Datas[[#This Row],[base_price]] &gt;= 10092000, "High", "Medium")))</f>
        <v>Low</v>
      </c>
    </row>
    <row r="230" spans="1:22" x14ac:dyDescent="0.25">
      <c r="A230" s="1" t="s">
        <v>854</v>
      </c>
      <c r="B230" s="1" t="s">
        <v>855</v>
      </c>
      <c r="C230" s="2">
        <v>44842</v>
      </c>
      <c r="D230" s="1" t="s">
        <v>856</v>
      </c>
      <c r="E230" s="4">
        <v>74240</v>
      </c>
      <c r="F230">
        <v>2</v>
      </c>
      <c r="G230" s="4">
        <v>1484800</v>
      </c>
      <c r="H230" s="4">
        <v>148480</v>
      </c>
      <c r="I230" s="4">
        <v>1336320</v>
      </c>
      <c r="J230">
        <v>1</v>
      </c>
      <c r="K230">
        <v>0</v>
      </c>
      <c r="L230">
        <v>0</v>
      </c>
      <c r="M230">
        <v>5</v>
      </c>
      <c r="N230" s="2">
        <v>44663</v>
      </c>
      <c r="O230" s="1" t="s">
        <v>857</v>
      </c>
      <c r="P230" s="4">
        <v>742400</v>
      </c>
      <c r="Q230" s="4">
        <v>46748</v>
      </c>
      <c r="R230" s="1" t="s">
        <v>23</v>
      </c>
      <c r="S230" s="1" t="s">
        <v>24</v>
      </c>
      <c r="T230" s="4">
        <f>Sales_Datas[[#This Row],[after_discount]]-(Sales_Datas[[#This Row],[qty_ordered]]*Sales_Datas[[#This Row],[cogs]])</f>
        <v>1242824</v>
      </c>
      <c r="U230" s="3">
        <f>IFERROR(Sales_Datas[[#This Row],[Gross_Profit]]/Sales_Datas[[#This Row],[after_discount]],0)</f>
        <v>0.93003472222222228</v>
      </c>
      <c r="V230" s="1" t="str">
        <f>IF(Sales_Datas[[#This Row],[base_price]] &lt;= 632200, "Low", (IF(Sales_Datas[[#This Row],[base_price]] &gt;= 10092000, "High", "Medium")))</f>
        <v>Medium</v>
      </c>
    </row>
    <row r="231" spans="1:22" x14ac:dyDescent="0.25">
      <c r="A231" s="1" t="s">
        <v>858</v>
      </c>
      <c r="B231" s="1" t="s">
        <v>859</v>
      </c>
      <c r="C231" s="2">
        <v>44786</v>
      </c>
      <c r="D231" s="1" t="s">
        <v>860</v>
      </c>
      <c r="E231" s="4">
        <v>292320</v>
      </c>
      <c r="F231">
        <v>1</v>
      </c>
      <c r="G231" s="4">
        <v>2923200</v>
      </c>
      <c r="H231" s="4">
        <v>146160</v>
      </c>
      <c r="I231" s="4">
        <v>2777040</v>
      </c>
      <c r="J231">
        <v>1</v>
      </c>
      <c r="K231">
        <v>0</v>
      </c>
      <c r="L231">
        <v>0</v>
      </c>
      <c r="M231">
        <v>4</v>
      </c>
      <c r="N231" s="2">
        <v>44794</v>
      </c>
      <c r="O231" s="1" t="s">
        <v>861</v>
      </c>
      <c r="P231" s="4">
        <v>2923200</v>
      </c>
      <c r="Q231" s="4">
        <v>239656</v>
      </c>
      <c r="R231" s="1" t="s">
        <v>128</v>
      </c>
      <c r="S231" s="1" t="s">
        <v>34</v>
      </c>
      <c r="T231" s="4">
        <f>Sales_Datas[[#This Row],[after_discount]]-(Sales_Datas[[#This Row],[qty_ordered]]*Sales_Datas[[#This Row],[cogs]])</f>
        <v>2537384</v>
      </c>
      <c r="U231" s="3">
        <f>IFERROR(Sales_Datas[[#This Row],[Gross_Profit]]/Sales_Datas[[#This Row],[after_discount]],0)</f>
        <v>0.9137009189640769</v>
      </c>
      <c r="V231" s="1" t="str">
        <f>IF(Sales_Datas[[#This Row],[base_price]] &lt;= 632200, "Low", (IF(Sales_Datas[[#This Row],[base_price]] &gt;= 10092000, "High", "Medium")))</f>
        <v>Medium</v>
      </c>
    </row>
    <row r="232" spans="1:22" x14ac:dyDescent="0.25">
      <c r="A232" s="1" t="s">
        <v>862</v>
      </c>
      <c r="B232" s="1" t="s">
        <v>863</v>
      </c>
      <c r="C232" s="2">
        <v>44768</v>
      </c>
      <c r="D232" s="1" t="s">
        <v>864</v>
      </c>
      <c r="E232" s="4">
        <v>1061400</v>
      </c>
      <c r="F232">
        <v>1</v>
      </c>
      <c r="G232" s="4">
        <v>10614000</v>
      </c>
      <c r="H232" s="4">
        <v>145000</v>
      </c>
      <c r="I232" s="4">
        <v>10469000</v>
      </c>
      <c r="J232">
        <v>1</v>
      </c>
      <c r="K232">
        <v>0</v>
      </c>
      <c r="L232">
        <v>0</v>
      </c>
      <c r="M232">
        <v>4</v>
      </c>
      <c r="N232" s="2">
        <v>44750</v>
      </c>
      <c r="O232" s="1" t="s">
        <v>865</v>
      </c>
      <c r="P232" s="4">
        <v>10614000</v>
      </c>
      <c r="Q232" s="4">
        <v>934032</v>
      </c>
      <c r="R232" s="1" t="s">
        <v>191</v>
      </c>
      <c r="S232" s="1" t="s">
        <v>34</v>
      </c>
      <c r="T232" s="4">
        <f>Sales_Datas[[#This Row],[after_discount]]-(Sales_Datas[[#This Row],[qty_ordered]]*Sales_Datas[[#This Row],[cogs]])</f>
        <v>9534968</v>
      </c>
      <c r="U232" s="3">
        <f>IFERROR(Sales_Datas[[#This Row],[Gross_Profit]]/Sales_Datas[[#This Row],[after_discount]],0)</f>
        <v>0.91078116343490301</v>
      </c>
      <c r="V232" s="1" t="str">
        <f>IF(Sales_Datas[[#This Row],[base_price]] &lt;= 632200, "Low", (IF(Sales_Datas[[#This Row],[base_price]] &gt;= 10092000, "High", "Medium")))</f>
        <v>High</v>
      </c>
    </row>
    <row r="233" spans="1:22" x14ac:dyDescent="0.25">
      <c r="A233" s="1" t="s">
        <v>866</v>
      </c>
      <c r="B233" s="1" t="s">
        <v>867</v>
      </c>
      <c r="C233" s="2">
        <v>44676</v>
      </c>
      <c r="D233" s="1" t="s">
        <v>868</v>
      </c>
      <c r="E233" s="4">
        <v>400200</v>
      </c>
      <c r="F233">
        <v>1</v>
      </c>
      <c r="G233" s="4">
        <v>4002000</v>
      </c>
      <c r="H233" s="4">
        <v>145000</v>
      </c>
      <c r="I233" s="4">
        <v>3857000</v>
      </c>
      <c r="J233">
        <v>1</v>
      </c>
      <c r="K233">
        <v>0</v>
      </c>
      <c r="L233">
        <v>0</v>
      </c>
      <c r="M233">
        <v>4</v>
      </c>
      <c r="N233" s="2">
        <v>44671</v>
      </c>
      <c r="O233" s="1" t="s">
        <v>869</v>
      </c>
      <c r="P233" s="4">
        <v>4002000</v>
      </c>
      <c r="Q233" s="4">
        <v>288144</v>
      </c>
      <c r="R233" s="1" t="s">
        <v>191</v>
      </c>
      <c r="S233" s="1" t="s">
        <v>34</v>
      </c>
      <c r="T233" s="4">
        <f>Sales_Datas[[#This Row],[after_discount]]-(Sales_Datas[[#This Row],[qty_ordered]]*Sales_Datas[[#This Row],[cogs]])</f>
        <v>3568856</v>
      </c>
      <c r="U233" s="3">
        <f>IFERROR(Sales_Datas[[#This Row],[Gross_Profit]]/Sales_Datas[[#This Row],[after_discount]],0)</f>
        <v>0.92529323308270672</v>
      </c>
      <c r="V233" s="1" t="str">
        <f>IF(Sales_Datas[[#This Row],[base_price]] &lt;= 632200, "Low", (IF(Sales_Datas[[#This Row],[base_price]] &gt;= 10092000, "High", "Medium")))</f>
        <v>Medium</v>
      </c>
    </row>
    <row r="234" spans="1:22" x14ac:dyDescent="0.25">
      <c r="A234" s="1" t="s">
        <v>870</v>
      </c>
      <c r="B234" s="1" t="s">
        <v>871</v>
      </c>
      <c r="C234" s="2">
        <v>44806</v>
      </c>
      <c r="D234" s="1" t="s">
        <v>872</v>
      </c>
      <c r="E234" s="4">
        <v>232000</v>
      </c>
      <c r="F234">
        <v>1</v>
      </c>
      <c r="G234" s="4">
        <v>2320000</v>
      </c>
      <c r="H234" s="4">
        <v>145000</v>
      </c>
      <c r="I234" s="4">
        <v>2175000</v>
      </c>
      <c r="J234">
        <v>1</v>
      </c>
      <c r="K234">
        <v>1</v>
      </c>
      <c r="L234">
        <v>1</v>
      </c>
      <c r="M234">
        <v>1</v>
      </c>
      <c r="N234" s="2">
        <v>44586</v>
      </c>
      <c r="O234" s="1" t="s">
        <v>873</v>
      </c>
      <c r="P234" s="4">
        <v>2320000</v>
      </c>
      <c r="Q234" s="4">
        <v>204160</v>
      </c>
      <c r="R234" s="1" t="s">
        <v>89</v>
      </c>
      <c r="S234" s="1" t="s">
        <v>50</v>
      </c>
      <c r="T234" s="4">
        <f>Sales_Datas[[#This Row],[after_discount]]-(Sales_Datas[[#This Row],[qty_ordered]]*Sales_Datas[[#This Row],[cogs]])</f>
        <v>1970840</v>
      </c>
      <c r="U234" s="3">
        <f>IFERROR(Sales_Datas[[#This Row],[Gross_Profit]]/Sales_Datas[[#This Row],[after_discount]],0)</f>
        <v>0.90613333333333335</v>
      </c>
      <c r="V234" s="1" t="str">
        <f>IF(Sales_Datas[[#This Row],[base_price]] &lt;= 632200, "Low", (IF(Sales_Datas[[#This Row],[base_price]] &gt;= 10092000, "High", "Medium")))</f>
        <v>Medium</v>
      </c>
    </row>
    <row r="235" spans="1:22" x14ac:dyDescent="0.25">
      <c r="A235" s="1" t="s">
        <v>874</v>
      </c>
      <c r="B235" s="1" t="s">
        <v>875</v>
      </c>
      <c r="C235" s="2">
        <v>44898</v>
      </c>
      <c r="D235" s="1" t="s">
        <v>876</v>
      </c>
      <c r="E235" s="4">
        <v>37700</v>
      </c>
      <c r="F235">
        <v>2</v>
      </c>
      <c r="G235" s="4">
        <v>754000</v>
      </c>
      <c r="H235" s="4">
        <v>145000</v>
      </c>
      <c r="I235" s="4">
        <v>609000</v>
      </c>
      <c r="J235">
        <v>1</v>
      </c>
      <c r="K235">
        <v>1</v>
      </c>
      <c r="L235">
        <v>1</v>
      </c>
      <c r="M235">
        <v>1</v>
      </c>
      <c r="N235" s="2">
        <v>44516</v>
      </c>
      <c r="O235" s="1" t="s">
        <v>877</v>
      </c>
      <c r="P235" s="4">
        <v>377000</v>
      </c>
      <c r="Q235" s="4">
        <v>24476</v>
      </c>
      <c r="R235" s="1" t="s">
        <v>128</v>
      </c>
      <c r="S235" s="1" t="s">
        <v>50</v>
      </c>
      <c r="T235" s="4">
        <f>Sales_Datas[[#This Row],[after_discount]]-(Sales_Datas[[#This Row],[qty_ordered]]*Sales_Datas[[#This Row],[cogs]])</f>
        <v>560048</v>
      </c>
      <c r="U235" s="3">
        <f>IFERROR(Sales_Datas[[#This Row],[Gross_Profit]]/Sales_Datas[[#This Row],[after_discount]],0)</f>
        <v>0.91961904761904767</v>
      </c>
      <c r="V235" s="1" t="str">
        <f>IF(Sales_Datas[[#This Row],[base_price]] &lt;= 632200, "Low", (IF(Sales_Datas[[#This Row],[base_price]] &gt;= 10092000, "High", "Medium")))</f>
        <v>Low</v>
      </c>
    </row>
    <row r="236" spans="1:22" x14ac:dyDescent="0.25">
      <c r="A236" s="1" t="s">
        <v>878</v>
      </c>
      <c r="B236" s="1" t="s">
        <v>879</v>
      </c>
      <c r="C236" s="2">
        <v>44767</v>
      </c>
      <c r="D236" s="1" t="s">
        <v>670</v>
      </c>
      <c r="E236" s="4">
        <v>44950</v>
      </c>
      <c r="F236">
        <v>3</v>
      </c>
      <c r="G236" s="4">
        <v>1348500</v>
      </c>
      <c r="H236" s="4">
        <v>134850</v>
      </c>
      <c r="I236" s="4">
        <v>1213650</v>
      </c>
      <c r="J236">
        <v>1</v>
      </c>
      <c r="K236">
        <v>1</v>
      </c>
      <c r="L236">
        <v>1</v>
      </c>
      <c r="M236">
        <v>5</v>
      </c>
      <c r="N236" s="2">
        <v>44675</v>
      </c>
      <c r="O236" s="1" t="s">
        <v>671</v>
      </c>
      <c r="P236" s="4">
        <v>449500</v>
      </c>
      <c r="Q236" s="4">
        <v>30566</v>
      </c>
      <c r="R236" s="1" t="s">
        <v>75</v>
      </c>
      <c r="S236" s="1" t="s">
        <v>24</v>
      </c>
      <c r="T236" s="4">
        <f>Sales_Datas[[#This Row],[after_discount]]-(Sales_Datas[[#This Row],[qty_ordered]]*Sales_Datas[[#This Row],[cogs]])</f>
        <v>1121952</v>
      </c>
      <c r="U236" s="3">
        <f>IFERROR(Sales_Datas[[#This Row],[Gross_Profit]]/Sales_Datas[[#This Row],[after_discount]],0)</f>
        <v>0.9244444444444444</v>
      </c>
      <c r="V236" s="1" t="str">
        <f>IF(Sales_Datas[[#This Row],[base_price]] &lt;= 632200, "Low", (IF(Sales_Datas[[#This Row],[base_price]] &gt;= 10092000, "High", "Medium")))</f>
        <v>Low</v>
      </c>
    </row>
    <row r="237" spans="1:22" x14ac:dyDescent="0.25">
      <c r="A237" s="1" t="s">
        <v>880</v>
      </c>
      <c r="B237" s="1" t="s">
        <v>120</v>
      </c>
      <c r="C237" s="2">
        <v>44578</v>
      </c>
      <c r="D237" s="1" t="s">
        <v>686</v>
      </c>
      <c r="E237" s="4">
        <v>26680</v>
      </c>
      <c r="F237">
        <v>5</v>
      </c>
      <c r="G237" s="4">
        <v>1334000</v>
      </c>
      <c r="H237" s="4">
        <v>133400</v>
      </c>
      <c r="I237" s="4">
        <v>1200600</v>
      </c>
      <c r="J237">
        <v>1</v>
      </c>
      <c r="K237">
        <v>1</v>
      </c>
      <c r="L237">
        <v>0</v>
      </c>
      <c r="M237">
        <v>1</v>
      </c>
      <c r="N237" s="2">
        <v>44581</v>
      </c>
      <c r="O237" s="1" t="s">
        <v>687</v>
      </c>
      <c r="P237" s="4">
        <v>266800</v>
      </c>
      <c r="Q237" s="4">
        <v>18908</v>
      </c>
      <c r="R237" s="1" t="s">
        <v>344</v>
      </c>
      <c r="S237" s="1" t="s">
        <v>50</v>
      </c>
      <c r="T237" s="4">
        <f>Sales_Datas[[#This Row],[after_discount]]-(Sales_Datas[[#This Row],[qty_ordered]]*Sales_Datas[[#This Row],[cogs]])</f>
        <v>1106060</v>
      </c>
      <c r="U237" s="3">
        <f>IFERROR(Sales_Datas[[#This Row],[Gross_Profit]]/Sales_Datas[[#This Row],[after_discount]],0)</f>
        <v>0.92125603864734296</v>
      </c>
      <c r="V237" s="1" t="str">
        <f>IF(Sales_Datas[[#This Row],[base_price]] &lt;= 632200, "Low", (IF(Sales_Datas[[#This Row],[base_price]] &gt;= 10092000, "High", "Medium")))</f>
        <v>Low</v>
      </c>
    </row>
    <row r="238" spans="1:22" x14ac:dyDescent="0.25">
      <c r="A238" s="1" t="s">
        <v>881</v>
      </c>
      <c r="B238" s="1" t="s">
        <v>882</v>
      </c>
      <c r="C238" s="2">
        <v>44468</v>
      </c>
      <c r="D238" s="1" t="s">
        <v>883</v>
      </c>
      <c r="E238" s="4">
        <v>132240</v>
      </c>
      <c r="F238">
        <v>2</v>
      </c>
      <c r="G238" s="4">
        <v>2644800</v>
      </c>
      <c r="H238" s="4">
        <v>132240</v>
      </c>
      <c r="I238" s="4">
        <v>2512560</v>
      </c>
      <c r="J238">
        <v>1</v>
      </c>
      <c r="K238">
        <v>1</v>
      </c>
      <c r="L238">
        <v>1</v>
      </c>
      <c r="M238">
        <v>4</v>
      </c>
      <c r="N238" s="2">
        <v>44458</v>
      </c>
      <c r="O238" s="1" t="s">
        <v>884</v>
      </c>
      <c r="P238" s="4">
        <v>1322400</v>
      </c>
      <c r="Q238" s="4">
        <v>88566</v>
      </c>
      <c r="R238" s="1" t="s">
        <v>191</v>
      </c>
      <c r="S238" s="1" t="s">
        <v>34</v>
      </c>
      <c r="T238" s="4">
        <f>Sales_Datas[[#This Row],[after_discount]]-(Sales_Datas[[#This Row],[qty_ordered]]*Sales_Datas[[#This Row],[cogs]])</f>
        <v>2335428</v>
      </c>
      <c r="U238" s="3">
        <f>IFERROR(Sales_Datas[[#This Row],[Gross_Profit]]/Sales_Datas[[#This Row],[after_discount]],0)</f>
        <v>0.92950138504155122</v>
      </c>
      <c r="V238" s="1" t="str">
        <f>IF(Sales_Datas[[#This Row],[base_price]] &lt;= 632200, "Low", (IF(Sales_Datas[[#This Row],[base_price]] &gt;= 10092000, "High", "Medium")))</f>
        <v>Medium</v>
      </c>
    </row>
    <row r="239" spans="1:22" x14ac:dyDescent="0.25">
      <c r="A239" s="1" t="s">
        <v>885</v>
      </c>
      <c r="B239" s="1" t="s">
        <v>886</v>
      </c>
      <c r="C239" s="2">
        <v>44897</v>
      </c>
      <c r="D239" s="1" t="s">
        <v>887</v>
      </c>
      <c r="E239" s="4">
        <v>168200</v>
      </c>
      <c r="F239">
        <v>1</v>
      </c>
      <c r="G239" s="4">
        <v>1682000</v>
      </c>
      <c r="H239" s="4">
        <v>131405</v>
      </c>
      <c r="I239" s="4">
        <v>1550600</v>
      </c>
      <c r="J239">
        <v>1</v>
      </c>
      <c r="K239">
        <v>1</v>
      </c>
      <c r="L239">
        <v>1</v>
      </c>
      <c r="M239">
        <v>1</v>
      </c>
      <c r="N239" s="2">
        <v>44586</v>
      </c>
      <c r="O239" s="1" t="s">
        <v>888</v>
      </c>
      <c r="P239" s="4">
        <v>1597900</v>
      </c>
      <c r="Q239" s="4">
        <v>95874</v>
      </c>
      <c r="R239" s="1" t="s">
        <v>89</v>
      </c>
      <c r="S239" s="1" t="s">
        <v>50</v>
      </c>
      <c r="T239" s="4">
        <f>Sales_Datas[[#This Row],[after_discount]]-(Sales_Datas[[#This Row],[qty_ordered]]*Sales_Datas[[#This Row],[cogs]])</f>
        <v>1454726</v>
      </c>
      <c r="U239" s="3">
        <f>IFERROR(Sales_Datas[[#This Row],[Gross_Profit]]/Sales_Datas[[#This Row],[after_discount]],0)</f>
        <v>0.93816974074551784</v>
      </c>
      <c r="V239" s="1" t="str">
        <f>IF(Sales_Datas[[#This Row],[base_price]] &lt;= 632200, "Low", (IF(Sales_Datas[[#This Row],[base_price]] &gt;= 10092000, "High", "Medium")))</f>
        <v>Medium</v>
      </c>
    </row>
    <row r="240" spans="1:22" x14ac:dyDescent="0.25">
      <c r="A240" s="1" t="s">
        <v>889</v>
      </c>
      <c r="B240" s="1" t="s">
        <v>890</v>
      </c>
      <c r="C240" s="2">
        <v>44599</v>
      </c>
      <c r="D240" s="1" t="s">
        <v>891</v>
      </c>
      <c r="E240" s="4">
        <v>45530</v>
      </c>
      <c r="F240">
        <v>1</v>
      </c>
      <c r="G240" s="4">
        <v>455300</v>
      </c>
      <c r="H240" s="4">
        <v>131289</v>
      </c>
      <c r="I240" s="4">
        <v>324011</v>
      </c>
      <c r="J240">
        <v>1</v>
      </c>
      <c r="K240">
        <v>1</v>
      </c>
      <c r="L240">
        <v>0</v>
      </c>
      <c r="M240">
        <v>1</v>
      </c>
      <c r="N240" s="2">
        <v>44514</v>
      </c>
      <c r="O240" s="1" t="s">
        <v>892</v>
      </c>
      <c r="P240" s="4">
        <v>655400</v>
      </c>
      <c r="Q240" s="4">
        <v>44544</v>
      </c>
      <c r="R240" s="1" t="s">
        <v>23</v>
      </c>
      <c r="S240" s="1" t="s">
        <v>50</v>
      </c>
      <c r="T240" s="4">
        <f>Sales_Datas[[#This Row],[after_discount]]-(Sales_Datas[[#This Row],[qty_ordered]]*Sales_Datas[[#This Row],[cogs]])</f>
        <v>279467</v>
      </c>
      <c r="U240" s="3">
        <f>IFERROR(Sales_Datas[[#This Row],[Gross_Profit]]/Sales_Datas[[#This Row],[after_discount]],0)</f>
        <v>0.86252318594121802</v>
      </c>
      <c r="V240" s="1" t="str">
        <f>IF(Sales_Datas[[#This Row],[base_price]] &lt;= 632200, "Low", (IF(Sales_Datas[[#This Row],[base_price]] &gt;= 10092000, "High", "Medium")))</f>
        <v>Medium</v>
      </c>
    </row>
    <row r="241" spans="1:22" x14ac:dyDescent="0.25">
      <c r="A241" s="1" t="s">
        <v>893</v>
      </c>
      <c r="B241" s="1" t="s">
        <v>894</v>
      </c>
      <c r="C241" s="2">
        <v>44677</v>
      </c>
      <c r="D241" s="1" t="s">
        <v>21</v>
      </c>
      <c r="E241" s="4">
        <v>29000</v>
      </c>
      <c r="F241">
        <v>3</v>
      </c>
      <c r="G241" s="4">
        <v>870000</v>
      </c>
      <c r="H241" s="4">
        <v>130500</v>
      </c>
      <c r="I241" s="4">
        <v>739500</v>
      </c>
      <c r="J241">
        <v>1</v>
      </c>
      <c r="K241">
        <v>1</v>
      </c>
      <c r="L241">
        <v>1</v>
      </c>
      <c r="M241">
        <v>5</v>
      </c>
      <c r="N241" s="2">
        <v>44464</v>
      </c>
      <c r="O241" s="1" t="s">
        <v>22</v>
      </c>
      <c r="P241" s="4">
        <v>261000</v>
      </c>
      <c r="Q241" s="4">
        <v>18270</v>
      </c>
      <c r="R241" s="1" t="s">
        <v>23</v>
      </c>
      <c r="S241" s="1" t="s">
        <v>24</v>
      </c>
      <c r="T241" s="4">
        <f>Sales_Datas[[#This Row],[after_discount]]-(Sales_Datas[[#This Row],[qty_ordered]]*Sales_Datas[[#This Row],[cogs]])</f>
        <v>684690</v>
      </c>
      <c r="U241" s="3">
        <f>IFERROR(Sales_Datas[[#This Row],[Gross_Profit]]/Sales_Datas[[#This Row],[after_discount]],0)</f>
        <v>0.92588235294117649</v>
      </c>
      <c r="V241" s="1" t="str">
        <f>IF(Sales_Datas[[#This Row],[base_price]] &lt;= 632200, "Low", (IF(Sales_Datas[[#This Row],[base_price]] &gt;= 10092000, "High", "Medium")))</f>
        <v>Low</v>
      </c>
    </row>
    <row r="242" spans="1:22" x14ac:dyDescent="0.25">
      <c r="A242" s="1" t="s">
        <v>895</v>
      </c>
      <c r="B242" s="1" t="s">
        <v>896</v>
      </c>
      <c r="C242" s="2">
        <v>44615</v>
      </c>
      <c r="D242" s="1" t="s">
        <v>897</v>
      </c>
      <c r="E242" s="4">
        <v>74240</v>
      </c>
      <c r="F242">
        <v>1</v>
      </c>
      <c r="G242" s="4">
        <v>742400</v>
      </c>
      <c r="H242" s="4">
        <v>120391</v>
      </c>
      <c r="I242" s="4">
        <v>622009</v>
      </c>
      <c r="J242">
        <v>1</v>
      </c>
      <c r="K242">
        <v>1</v>
      </c>
      <c r="L242">
        <v>1</v>
      </c>
      <c r="M242">
        <v>1</v>
      </c>
      <c r="N242" s="2">
        <v>44583</v>
      </c>
      <c r="O242" s="1" t="s">
        <v>898</v>
      </c>
      <c r="P242" s="4">
        <v>742400</v>
      </c>
      <c r="Q242" s="4">
        <v>45240</v>
      </c>
      <c r="R242" s="1" t="s">
        <v>23</v>
      </c>
      <c r="S242" s="1" t="s">
        <v>50</v>
      </c>
      <c r="T242" s="4">
        <f>Sales_Datas[[#This Row],[after_discount]]-(Sales_Datas[[#This Row],[qty_ordered]]*Sales_Datas[[#This Row],[cogs]])</f>
        <v>576769</v>
      </c>
      <c r="U242" s="3">
        <f>IFERROR(Sales_Datas[[#This Row],[Gross_Profit]]/Sales_Datas[[#This Row],[after_discount]],0)</f>
        <v>0.92726793342218516</v>
      </c>
      <c r="V242" s="1" t="str">
        <f>IF(Sales_Datas[[#This Row],[base_price]] &lt;= 632200, "Low", (IF(Sales_Datas[[#This Row],[base_price]] &gt;= 10092000, "High", "Medium")))</f>
        <v>Medium</v>
      </c>
    </row>
    <row r="243" spans="1:22" x14ac:dyDescent="0.25">
      <c r="A243" s="1" t="s">
        <v>899</v>
      </c>
      <c r="B243" s="1" t="s">
        <v>900</v>
      </c>
      <c r="C243" s="2">
        <v>44640</v>
      </c>
      <c r="D243" s="1" t="s">
        <v>901</v>
      </c>
      <c r="E243" s="4">
        <v>681500</v>
      </c>
      <c r="F243">
        <v>1</v>
      </c>
      <c r="G243" s="4">
        <v>6815000</v>
      </c>
      <c r="H243" s="4">
        <v>116000</v>
      </c>
      <c r="I243" s="4">
        <v>6699000</v>
      </c>
      <c r="J243">
        <v>1</v>
      </c>
      <c r="K243">
        <v>1</v>
      </c>
      <c r="L243">
        <v>0</v>
      </c>
      <c r="M243">
        <v>1</v>
      </c>
      <c r="N243" s="2">
        <v>44397</v>
      </c>
      <c r="O243" s="1" t="s">
        <v>902</v>
      </c>
      <c r="P243" s="4">
        <v>6815000</v>
      </c>
      <c r="Q243" s="4">
        <v>490680</v>
      </c>
      <c r="R243" s="1" t="s">
        <v>133</v>
      </c>
      <c r="S243" s="1" t="s">
        <v>50</v>
      </c>
      <c r="T243" s="4">
        <f>Sales_Datas[[#This Row],[after_discount]]-(Sales_Datas[[#This Row],[qty_ordered]]*Sales_Datas[[#This Row],[cogs]])</f>
        <v>6208320</v>
      </c>
      <c r="U243" s="3">
        <f>IFERROR(Sales_Datas[[#This Row],[Gross_Profit]]/Sales_Datas[[#This Row],[after_discount]],0)</f>
        <v>0.92675324675324677</v>
      </c>
      <c r="V243" s="1" t="str">
        <f>IF(Sales_Datas[[#This Row],[base_price]] &lt;= 632200, "Low", (IF(Sales_Datas[[#This Row],[base_price]] &gt;= 10092000, "High", "Medium")))</f>
        <v>Medium</v>
      </c>
    </row>
    <row r="244" spans="1:22" x14ac:dyDescent="0.25">
      <c r="A244" s="1" t="s">
        <v>903</v>
      </c>
      <c r="B244" s="1" t="s">
        <v>904</v>
      </c>
      <c r="C244" s="2">
        <v>44462</v>
      </c>
      <c r="D244" s="1" t="s">
        <v>905</v>
      </c>
      <c r="E244" s="4">
        <v>500250</v>
      </c>
      <c r="F244">
        <v>1</v>
      </c>
      <c r="G244" s="4">
        <v>5002500</v>
      </c>
      <c r="H244" s="4">
        <v>116000</v>
      </c>
      <c r="I244" s="4">
        <v>4886500</v>
      </c>
      <c r="J244">
        <v>1</v>
      </c>
      <c r="K244">
        <v>1</v>
      </c>
      <c r="L244">
        <v>0</v>
      </c>
      <c r="M244">
        <v>1</v>
      </c>
      <c r="N244" s="2">
        <v>44442</v>
      </c>
      <c r="O244" s="1" t="s">
        <v>906</v>
      </c>
      <c r="P244" s="4">
        <v>5002500</v>
      </c>
      <c r="Q244" s="4">
        <v>430186</v>
      </c>
      <c r="R244" s="1" t="s">
        <v>133</v>
      </c>
      <c r="S244" s="1" t="s">
        <v>50</v>
      </c>
      <c r="T244" s="4">
        <f>Sales_Datas[[#This Row],[after_discount]]-(Sales_Datas[[#This Row],[qty_ordered]]*Sales_Datas[[#This Row],[cogs]])</f>
        <v>4456314</v>
      </c>
      <c r="U244" s="3">
        <f>IFERROR(Sales_Datas[[#This Row],[Gross_Profit]]/Sales_Datas[[#This Row],[after_discount]],0)</f>
        <v>0.91196439169139465</v>
      </c>
      <c r="V244" s="1" t="str">
        <f>IF(Sales_Datas[[#This Row],[base_price]] &lt;= 632200, "Low", (IF(Sales_Datas[[#This Row],[base_price]] &gt;= 10092000, "High", "Medium")))</f>
        <v>Medium</v>
      </c>
    </row>
    <row r="245" spans="1:22" x14ac:dyDescent="0.25">
      <c r="A245" s="1" t="s">
        <v>907</v>
      </c>
      <c r="B245" s="1" t="s">
        <v>908</v>
      </c>
      <c r="C245" s="2">
        <v>44639</v>
      </c>
      <c r="D245" s="1" t="s">
        <v>909</v>
      </c>
      <c r="E245" s="4">
        <v>377000</v>
      </c>
      <c r="F245">
        <v>1</v>
      </c>
      <c r="G245" s="4">
        <v>3770000</v>
      </c>
      <c r="H245" s="4">
        <v>116000</v>
      </c>
      <c r="I245" s="4">
        <v>3654000</v>
      </c>
      <c r="J245">
        <v>1</v>
      </c>
      <c r="K245">
        <v>1</v>
      </c>
      <c r="L245">
        <v>1</v>
      </c>
      <c r="M245">
        <v>1</v>
      </c>
      <c r="N245" s="2">
        <v>44637</v>
      </c>
      <c r="O245" s="1" t="s">
        <v>910</v>
      </c>
      <c r="P245" s="4">
        <v>3770000</v>
      </c>
      <c r="Q245" s="4">
        <v>229970</v>
      </c>
      <c r="R245" s="1" t="s">
        <v>123</v>
      </c>
      <c r="S245" s="1" t="s">
        <v>50</v>
      </c>
      <c r="T245" s="4">
        <f>Sales_Datas[[#This Row],[after_discount]]-(Sales_Datas[[#This Row],[qty_ordered]]*Sales_Datas[[#This Row],[cogs]])</f>
        <v>3424030</v>
      </c>
      <c r="U245" s="3">
        <f>IFERROR(Sales_Datas[[#This Row],[Gross_Profit]]/Sales_Datas[[#This Row],[after_discount]],0)</f>
        <v>0.93706349206349204</v>
      </c>
      <c r="V245" s="1" t="str">
        <f>IF(Sales_Datas[[#This Row],[base_price]] &lt;= 632200, "Low", (IF(Sales_Datas[[#This Row],[base_price]] &gt;= 10092000, "High", "Medium")))</f>
        <v>Medium</v>
      </c>
    </row>
    <row r="246" spans="1:22" x14ac:dyDescent="0.25">
      <c r="A246" s="1" t="s">
        <v>911</v>
      </c>
      <c r="B246" s="1" t="s">
        <v>912</v>
      </c>
      <c r="C246" s="2">
        <v>44264</v>
      </c>
      <c r="D246" s="1" t="s">
        <v>913</v>
      </c>
      <c r="E246" s="4">
        <v>336400</v>
      </c>
      <c r="F246">
        <v>1</v>
      </c>
      <c r="G246" s="4">
        <v>3364000</v>
      </c>
      <c r="H246" s="4">
        <v>116000</v>
      </c>
      <c r="I246" s="4">
        <v>3248000</v>
      </c>
      <c r="J246">
        <v>1</v>
      </c>
      <c r="K246">
        <v>1</v>
      </c>
      <c r="L246">
        <v>1</v>
      </c>
      <c r="M246">
        <v>1</v>
      </c>
      <c r="N246" s="2">
        <v>44412</v>
      </c>
      <c r="O246" s="1" t="s">
        <v>914</v>
      </c>
      <c r="P246" s="4">
        <v>3364000</v>
      </c>
      <c r="Q246" s="4">
        <v>279212</v>
      </c>
      <c r="R246" s="1" t="s">
        <v>29</v>
      </c>
      <c r="S246" s="1" t="s">
        <v>50</v>
      </c>
      <c r="T246" s="4">
        <f>Sales_Datas[[#This Row],[after_discount]]-(Sales_Datas[[#This Row],[qty_ordered]]*Sales_Datas[[#This Row],[cogs]])</f>
        <v>2968788</v>
      </c>
      <c r="U246" s="3">
        <f>IFERROR(Sales_Datas[[#This Row],[Gross_Profit]]/Sales_Datas[[#This Row],[after_discount]],0)</f>
        <v>0.91403571428571428</v>
      </c>
      <c r="V246" s="1" t="str">
        <f>IF(Sales_Datas[[#This Row],[base_price]] &lt;= 632200, "Low", (IF(Sales_Datas[[#This Row],[base_price]] &gt;= 10092000, "High", "Medium")))</f>
        <v>Medium</v>
      </c>
    </row>
    <row r="247" spans="1:22" x14ac:dyDescent="0.25">
      <c r="A247" s="1" t="s">
        <v>915</v>
      </c>
      <c r="B247" s="1" t="s">
        <v>916</v>
      </c>
      <c r="C247" s="2">
        <v>44685</v>
      </c>
      <c r="D247" s="1" t="s">
        <v>917</v>
      </c>
      <c r="E247" s="4">
        <v>57942</v>
      </c>
      <c r="F247">
        <v>4</v>
      </c>
      <c r="G247" s="4">
        <v>2317680</v>
      </c>
      <c r="H247" s="4">
        <v>116000</v>
      </c>
      <c r="I247" s="4">
        <v>2201680</v>
      </c>
      <c r="J247">
        <v>1</v>
      </c>
      <c r="K247">
        <v>1</v>
      </c>
      <c r="L247">
        <v>0</v>
      </c>
      <c r="M247">
        <v>1</v>
      </c>
      <c r="N247" s="2">
        <v>44381</v>
      </c>
      <c r="O247" s="1" t="s">
        <v>918</v>
      </c>
      <c r="P247" s="4">
        <v>580000</v>
      </c>
      <c r="Q247" s="4">
        <v>49880</v>
      </c>
      <c r="R247" s="1" t="s">
        <v>133</v>
      </c>
      <c r="S247" s="1" t="s">
        <v>50</v>
      </c>
      <c r="T247" s="4">
        <f>Sales_Datas[[#This Row],[after_discount]]-(Sales_Datas[[#This Row],[qty_ordered]]*Sales_Datas[[#This Row],[cogs]])</f>
        <v>2002160</v>
      </c>
      <c r="U247" s="3">
        <f>IFERROR(Sales_Datas[[#This Row],[Gross_Profit]]/Sales_Datas[[#This Row],[after_discount]],0)</f>
        <v>0.90937829293993677</v>
      </c>
      <c r="V247" s="1" t="str">
        <f>IF(Sales_Datas[[#This Row],[base_price]] &lt;= 632200, "Low", (IF(Sales_Datas[[#This Row],[base_price]] &gt;= 10092000, "High", "Medium")))</f>
        <v>Low</v>
      </c>
    </row>
    <row r="248" spans="1:22" x14ac:dyDescent="0.25">
      <c r="A248" s="1" t="s">
        <v>919</v>
      </c>
      <c r="B248" s="1" t="s">
        <v>920</v>
      </c>
      <c r="C248" s="2">
        <v>44760</v>
      </c>
      <c r="D248" s="1" t="s">
        <v>921</v>
      </c>
      <c r="E248" s="4">
        <v>57942</v>
      </c>
      <c r="F248">
        <v>3</v>
      </c>
      <c r="G248" s="4">
        <v>1738260</v>
      </c>
      <c r="H248" s="4">
        <v>116000</v>
      </c>
      <c r="I248" s="4">
        <v>1622260</v>
      </c>
      <c r="J248">
        <v>1</v>
      </c>
      <c r="K248">
        <v>1</v>
      </c>
      <c r="L248">
        <v>1</v>
      </c>
      <c r="M248">
        <v>1</v>
      </c>
      <c r="N248" s="2">
        <v>44522</v>
      </c>
      <c r="O248" s="1" t="s">
        <v>922</v>
      </c>
      <c r="P248" s="4">
        <v>579420</v>
      </c>
      <c r="Q248" s="4">
        <v>46922</v>
      </c>
      <c r="R248" s="1" t="s">
        <v>55</v>
      </c>
      <c r="S248" s="1" t="s">
        <v>50</v>
      </c>
      <c r="T248" s="4">
        <f>Sales_Datas[[#This Row],[after_discount]]-(Sales_Datas[[#This Row],[qty_ordered]]*Sales_Datas[[#This Row],[cogs]])</f>
        <v>1481494</v>
      </c>
      <c r="U248" s="3">
        <f>IFERROR(Sales_Datas[[#This Row],[Gross_Profit]]/Sales_Datas[[#This Row],[after_discount]],0)</f>
        <v>0.91322845906328209</v>
      </c>
      <c r="V248" s="1" t="str">
        <f>IF(Sales_Datas[[#This Row],[base_price]] &lt;= 632200, "Low", (IF(Sales_Datas[[#This Row],[base_price]] &gt;= 10092000, "High", "Medium")))</f>
        <v>Low</v>
      </c>
    </row>
    <row r="249" spans="1:22" x14ac:dyDescent="0.25">
      <c r="A249" s="1" t="s">
        <v>923</v>
      </c>
      <c r="B249" s="1" t="s">
        <v>924</v>
      </c>
      <c r="C249" s="2">
        <v>44873</v>
      </c>
      <c r="D249" s="1" t="s">
        <v>925</v>
      </c>
      <c r="E249" s="4">
        <v>145000</v>
      </c>
      <c r="F249">
        <v>1</v>
      </c>
      <c r="G249" s="4">
        <v>1450000</v>
      </c>
      <c r="H249" s="4">
        <v>116000</v>
      </c>
      <c r="I249" s="4">
        <v>1334000</v>
      </c>
      <c r="J249">
        <v>1</v>
      </c>
      <c r="K249">
        <v>1</v>
      </c>
      <c r="L249">
        <v>0</v>
      </c>
      <c r="M249">
        <v>1</v>
      </c>
      <c r="N249" s="2">
        <v>44797</v>
      </c>
      <c r="O249" s="1" t="s">
        <v>926</v>
      </c>
      <c r="P249" s="4">
        <v>1305000</v>
      </c>
      <c r="Q249" s="4">
        <v>84796</v>
      </c>
      <c r="R249" s="1" t="s">
        <v>89</v>
      </c>
      <c r="S249" s="1" t="s">
        <v>50</v>
      </c>
      <c r="T249" s="4">
        <f>Sales_Datas[[#This Row],[after_discount]]-(Sales_Datas[[#This Row],[qty_ordered]]*Sales_Datas[[#This Row],[cogs]])</f>
        <v>1249204</v>
      </c>
      <c r="U249" s="3">
        <f>IFERROR(Sales_Datas[[#This Row],[Gross_Profit]]/Sales_Datas[[#This Row],[after_discount]],0)</f>
        <v>0.93643478260869562</v>
      </c>
      <c r="V249" s="1" t="str">
        <f>IF(Sales_Datas[[#This Row],[base_price]] &lt;= 632200, "Low", (IF(Sales_Datas[[#This Row],[base_price]] &gt;= 10092000, "High", "Medium")))</f>
        <v>Medium</v>
      </c>
    </row>
    <row r="250" spans="1:22" x14ac:dyDescent="0.25">
      <c r="A250" s="1" t="s">
        <v>927</v>
      </c>
      <c r="B250" s="1" t="s">
        <v>928</v>
      </c>
      <c r="C250" s="2">
        <v>44688</v>
      </c>
      <c r="D250" s="1" t="s">
        <v>929</v>
      </c>
      <c r="E250" s="4">
        <v>116116</v>
      </c>
      <c r="F250">
        <v>1</v>
      </c>
      <c r="G250" s="4">
        <v>1161160</v>
      </c>
      <c r="H250" s="4">
        <v>116000</v>
      </c>
      <c r="I250" s="4">
        <v>1045160</v>
      </c>
      <c r="J250">
        <v>1</v>
      </c>
      <c r="K250">
        <v>1</v>
      </c>
      <c r="L250">
        <v>0</v>
      </c>
      <c r="M250">
        <v>1</v>
      </c>
      <c r="N250" s="2">
        <v>44462</v>
      </c>
      <c r="O250" s="1" t="s">
        <v>930</v>
      </c>
      <c r="P250" s="4">
        <v>1161160</v>
      </c>
      <c r="Q250" s="4">
        <v>90538</v>
      </c>
      <c r="R250" s="1" t="s">
        <v>75</v>
      </c>
      <c r="S250" s="1" t="s">
        <v>50</v>
      </c>
      <c r="T250" s="4">
        <f>Sales_Datas[[#This Row],[after_discount]]-(Sales_Datas[[#This Row],[qty_ordered]]*Sales_Datas[[#This Row],[cogs]])</f>
        <v>954622</v>
      </c>
      <c r="U250" s="3">
        <f>IFERROR(Sales_Datas[[#This Row],[Gross_Profit]]/Sales_Datas[[#This Row],[after_discount]],0)</f>
        <v>0.91337402885682573</v>
      </c>
      <c r="V250" s="1" t="str">
        <f>IF(Sales_Datas[[#This Row],[base_price]] &lt;= 632200, "Low", (IF(Sales_Datas[[#This Row],[base_price]] &gt;= 10092000, "High", "Medium")))</f>
        <v>Medium</v>
      </c>
    </row>
    <row r="251" spans="1:22" x14ac:dyDescent="0.25">
      <c r="A251" s="1" t="s">
        <v>931</v>
      </c>
      <c r="B251" s="1" t="s">
        <v>932</v>
      </c>
      <c r="C251" s="2">
        <v>44731</v>
      </c>
      <c r="D251" s="1" t="s">
        <v>933</v>
      </c>
      <c r="E251" s="4">
        <v>23200</v>
      </c>
      <c r="F251">
        <v>5</v>
      </c>
      <c r="G251" s="4">
        <v>1160000</v>
      </c>
      <c r="H251" s="4">
        <v>116000</v>
      </c>
      <c r="I251" s="4">
        <v>1044000</v>
      </c>
      <c r="J251">
        <v>1</v>
      </c>
      <c r="K251">
        <v>1</v>
      </c>
      <c r="L251">
        <v>0</v>
      </c>
      <c r="M251">
        <v>5</v>
      </c>
      <c r="N251" s="2">
        <v>44504</v>
      </c>
      <c r="O251" s="1" t="s">
        <v>934</v>
      </c>
      <c r="P251" s="4">
        <v>203000</v>
      </c>
      <c r="Q251" s="4">
        <v>16646</v>
      </c>
      <c r="R251" s="1" t="s">
        <v>75</v>
      </c>
      <c r="S251" s="1" t="s">
        <v>24</v>
      </c>
      <c r="T251" s="4">
        <f>Sales_Datas[[#This Row],[after_discount]]-(Sales_Datas[[#This Row],[qty_ordered]]*Sales_Datas[[#This Row],[cogs]])</f>
        <v>960770</v>
      </c>
      <c r="U251" s="3">
        <f>IFERROR(Sales_Datas[[#This Row],[Gross_Profit]]/Sales_Datas[[#This Row],[after_discount]],0)</f>
        <v>0.92027777777777775</v>
      </c>
      <c r="V251" s="1" t="str">
        <f>IF(Sales_Datas[[#This Row],[base_price]] &lt;= 632200, "Low", (IF(Sales_Datas[[#This Row],[base_price]] &gt;= 10092000, "High", "Medium")))</f>
        <v>Low</v>
      </c>
    </row>
    <row r="252" spans="1:22" x14ac:dyDescent="0.25">
      <c r="A252" s="1" t="s">
        <v>935</v>
      </c>
      <c r="B252" s="1" t="s">
        <v>936</v>
      </c>
      <c r="C252" s="2">
        <v>44737</v>
      </c>
      <c r="D252" s="1" t="s">
        <v>937</v>
      </c>
      <c r="E252" s="4">
        <v>107880</v>
      </c>
      <c r="F252">
        <v>1</v>
      </c>
      <c r="G252" s="4">
        <v>1078800</v>
      </c>
      <c r="H252" s="4">
        <v>116000</v>
      </c>
      <c r="I252" s="4">
        <v>962800</v>
      </c>
      <c r="J252">
        <v>1</v>
      </c>
      <c r="K252">
        <v>1</v>
      </c>
      <c r="L252">
        <v>1</v>
      </c>
      <c r="M252">
        <v>1</v>
      </c>
      <c r="N252" s="2">
        <v>44713</v>
      </c>
      <c r="O252" s="1" t="s">
        <v>938</v>
      </c>
      <c r="P252" s="4">
        <v>1101420</v>
      </c>
      <c r="Q252" s="4">
        <v>67164</v>
      </c>
      <c r="R252" s="1" t="s">
        <v>383</v>
      </c>
      <c r="S252" s="1" t="s">
        <v>50</v>
      </c>
      <c r="T252" s="4">
        <f>Sales_Datas[[#This Row],[after_discount]]-(Sales_Datas[[#This Row],[qty_ordered]]*Sales_Datas[[#This Row],[cogs]])</f>
        <v>895636</v>
      </c>
      <c r="U252" s="3">
        <f>IFERROR(Sales_Datas[[#This Row],[Gross_Profit]]/Sales_Datas[[#This Row],[after_discount]],0)</f>
        <v>0.93024096385542165</v>
      </c>
      <c r="V252" s="1" t="str">
        <f>IF(Sales_Datas[[#This Row],[base_price]] &lt;= 632200, "Low", (IF(Sales_Datas[[#This Row],[base_price]] &gt;= 10092000, "High", "Medium")))</f>
        <v>Medium</v>
      </c>
    </row>
    <row r="253" spans="1:22" x14ac:dyDescent="0.25">
      <c r="A253" s="1" t="s">
        <v>939</v>
      </c>
      <c r="B253" s="1" t="s">
        <v>940</v>
      </c>
      <c r="C253" s="2">
        <v>44446</v>
      </c>
      <c r="D253" s="1" t="s">
        <v>662</v>
      </c>
      <c r="E253" s="4">
        <v>103820</v>
      </c>
      <c r="F253">
        <v>1</v>
      </c>
      <c r="G253" s="4">
        <v>1038200</v>
      </c>
      <c r="H253" s="4">
        <v>116000</v>
      </c>
      <c r="I253" s="4">
        <v>922200</v>
      </c>
      <c r="J253">
        <v>1</v>
      </c>
      <c r="K253">
        <v>1</v>
      </c>
      <c r="L253">
        <v>1</v>
      </c>
      <c r="M253">
        <v>1</v>
      </c>
      <c r="N253" s="2">
        <v>44382</v>
      </c>
      <c r="O253" s="1" t="s">
        <v>663</v>
      </c>
      <c r="P253" s="4">
        <v>1038200</v>
      </c>
      <c r="Q253" s="4">
        <v>73660</v>
      </c>
      <c r="R253" s="1" t="s">
        <v>554</v>
      </c>
      <c r="S253" s="1" t="s">
        <v>50</v>
      </c>
      <c r="T253" s="4">
        <f>Sales_Datas[[#This Row],[after_discount]]-(Sales_Datas[[#This Row],[qty_ordered]]*Sales_Datas[[#This Row],[cogs]])</f>
        <v>848540</v>
      </c>
      <c r="U253" s="3">
        <f>IFERROR(Sales_Datas[[#This Row],[Gross_Profit]]/Sales_Datas[[#This Row],[after_discount]],0)</f>
        <v>0.92012578616352203</v>
      </c>
      <c r="V253" s="1" t="str">
        <f>IF(Sales_Datas[[#This Row],[base_price]] &lt;= 632200, "Low", (IF(Sales_Datas[[#This Row],[base_price]] &gt;= 10092000, "High", "Medium")))</f>
        <v>Medium</v>
      </c>
    </row>
    <row r="254" spans="1:22" x14ac:dyDescent="0.25">
      <c r="A254" s="1" t="s">
        <v>941</v>
      </c>
      <c r="B254" s="1" t="s">
        <v>942</v>
      </c>
      <c r="C254" s="2">
        <v>44686</v>
      </c>
      <c r="D254" s="1" t="s">
        <v>897</v>
      </c>
      <c r="E254" s="4">
        <v>72500</v>
      </c>
      <c r="F254">
        <v>1</v>
      </c>
      <c r="G254" s="4">
        <v>725000</v>
      </c>
      <c r="H254" s="4">
        <v>116000</v>
      </c>
      <c r="I254" s="4">
        <v>609000</v>
      </c>
      <c r="J254">
        <v>1</v>
      </c>
      <c r="K254">
        <v>1</v>
      </c>
      <c r="L254">
        <v>1</v>
      </c>
      <c r="M254">
        <v>1</v>
      </c>
      <c r="N254" s="2">
        <v>44518</v>
      </c>
      <c r="O254" s="1" t="s">
        <v>898</v>
      </c>
      <c r="P254" s="4">
        <v>742400</v>
      </c>
      <c r="Q254" s="4">
        <v>45240</v>
      </c>
      <c r="R254" s="1" t="s">
        <v>23</v>
      </c>
      <c r="S254" s="1" t="s">
        <v>50</v>
      </c>
      <c r="T254" s="4">
        <f>Sales_Datas[[#This Row],[after_discount]]-(Sales_Datas[[#This Row],[qty_ordered]]*Sales_Datas[[#This Row],[cogs]])</f>
        <v>563760</v>
      </c>
      <c r="U254" s="3">
        <f>IFERROR(Sales_Datas[[#This Row],[Gross_Profit]]/Sales_Datas[[#This Row],[after_discount]],0)</f>
        <v>0.92571428571428571</v>
      </c>
      <c r="V254" s="1" t="str">
        <f>IF(Sales_Datas[[#This Row],[base_price]] &lt;= 632200, "Low", (IF(Sales_Datas[[#This Row],[base_price]] &gt;= 10092000, "High", "Medium")))</f>
        <v>Medium</v>
      </c>
    </row>
    <row r="255" spans="1:22" x14ac:dyDescent="0.25">
      <c r="A255" s="1" t="s">
        <v>943</v>
      </c>
      <c r="B255" s="1" t="s">
        <v>944</v>
      </c>
      <c r="C255" s="2">
        <v>44837</v>
      </c>
      <c r="D255" s="1" t="s">
        <v>945</v>
      </c>
      <c r="E255" s="4">
        <v>36250</v>
      </c>
      <c r="F255">
        <v>2</v>
      </c>
      <c r="G255" s="4">
        <v>725000</v>
      </c>
      <c r="H255" s="4">
        <v>116000</v>
      </c>
      <c r="I255" s="4">
        <v>609000</v>
      </c>
      <c r="J255">
        <v>1</v>
      </c>
      <c r="K255">
        <v>1</v>
      </c>
      <c r="L255">
        <v>0</v>
      </c>
      <c r="M255">
        <v>1</v>
      </c>
      <c r="N255" s="2">
        <v>44640</v>
      </c>
      <c r="O255" s="1" t="s">
        <v>946</v>
      </c>
      <c r="P255" s="4">
        <v>362500</v>
      </c>
      <c r="Q255" s="4">
        <v>26100</v>
      </c>
      <c r="R255" s="1" t="s">
        <v>383</v>
      </c>
      <c r="S255" s="1" t="s">
        <v>50</v>
      </c>
      <c r="T255" s="4">
        <f>Sales_Datas[[#This Row],[after_discount]]-(Sales_Datas[[#This Row],[qty_ordered]]*Sales_Datas[[#This Row],[cogs]])</f>
        <v>556800</v>
      </c>
      <c r="U255" s="3">
        <f>IFERROR(Sales_Datas[[#This Row],[Gross_Profit]]/Sales_Datas[[#This Row],[after_discount]],0)</f>
        <v>0.91428571428571426</v>
      </c>
      <c r="V255" s="1" t="str">
        <f>IF(Sales_Datas[[#This Row],[base_price]] &lt;= 632200, "Low", (IF(Sales_Datas[[#This Row],[base_price]] &gt;= 10092000, "High", "Medium")))</f>
        <v>Low</v>
      </c>
    </row>
    <row r="256" spans="1:22" x14ac:dyDescent="0.25">
      <c r="A256" s="1" t="s">
        <v>947</v>
      </c>
      <c r="B256" s="1" t="s">
        <v>948</v>
      </c>
      <c r="C256" s="2">
        <v>44686</v>
      </c>
      <c r="D256" s="1" t="s">
        <v>949</v>
      </c>
      <c r="E256" s="4">
        <v>9860</v>
      </c>
      <c r="F256">
        <v>6</v>
      </c>
      <c r="G256" s="4">
        <v>591600</v>
      </c>
      <c r="H256" s="4">
        <v>116000</v>
      </c>
      <c r="I256" s="4">
        <v>475600</v>
      </c>
      <c r="J256">
        <v>1</v>
      </c>
      <c r="K256">
        <v>1</v>
      </c>
      <c r="L256">
        <v>1</v>
      </c>
      <c r="M256">
        <v>4</v>
      </c>
      <c r="N256" s="2">
        <v>44567</v>
      </c>
      <c r="O256" s="1" t="s">
        <v>950</v>
      </c>
      <c r="P256" s="4">
        <v>98600</v>
      </c>
      <c r="Q256" s="4">
        <v>8642</v>
      </c>
      <c r="R256" s="1" t="s">
        <v>75</v>
      </c>
      <c r="S256" s="1" t="s">
        <v>34</v>
      </c>
      <c r="T256" s="4">
        <f>Sales_Datas[[#This Row],[after_discount]]-(Sales_Datas[[#This Row],[qty_ordered]]*Sales_Datas[[#This Row],[cogs]])</f>
        <v>423748</v>
      </c>
      <c r="U256" s="3">
        <f>IFERROR(Sales_Datas[[#This Row],[Gross_Profit]]/Sales_Datas[[#This Row],[after_discount]],0)</f>
        <v>0.89097560975609758</v>
      </c>
      <c r="V256" s="1" t="str">
        <f>IF(Sales_Datas[[#This Row],[base_price]] &lt;= 632200, "Low", (IF(Sales_Datas[[#This Row],[base_price]] &gt;= 10092000, "High", "Medium")))</f>
        <v>Low</v>
      </c>
    </row>
    <row r="257" spans="1:22" x14ac:dyDescent="0.25">
      <c r="A257" s="1" t="s">
        <v>951</v>
      </c>
      <c r="B257" s="1" t="s">
        <v>952</v>
      </c>
      <c r="C257" s="2">
        <v>44899</v>
      </c>
      <c r="D257" s="1" t="s">
        <v>953</v>
      </c>
      <c r="E257" s="4">
        <v>58000</v>
      </c>
      <c r="F257">
        <v>1</v>
      </c>
      <c r="G257" s="4">
        <v>580000</v>
      </c>
      <c r="H257" s="4">
        <v>116000</v>
      </c>
      <c r="I257" s="4">
        <v>464000</v>
      </c>
      <c r="J257">
        <v>1</v>
      </c>
      <c r="K257">
        <v>0</v>
      </c>
      <c r="L257">
        <v>0</v>
      </c>
      <c r="M257">
        <v>1</v>
      </c>
      <c r="N257" s="2">
        <v>44660</v>
      </c>
      <c r="O257" s="1" t="s">
        <v>954</v>
      </c>
      <c r="P257" s="4">
        <v>580</v>
      </c>
      <c r="Q257" s="4">
        <v>0</v>
      </c>
      <c r="R257" s="1" t="s">
        <v>23</v>
      </c>
      <c r="S257" s="1" t="s">
        <v>50</v>
      </c>
      <c r="T257" s="4">
        <f>Sales_Datas[[#This Row],[after_discount]]-(Sales_Datas[[#This Row],[qty_ordered]]*Sales_Datas[[#This Row],[cogs]])</f>
        <v>464000</v>
      </c>
      <c r="U257" s="3">
        <f>IFERROR(Sales_Datas[[#This Row],[Gross_Profit]]/Sales_Datas[[#This Row],[after_discount]],0)</f>
        <v>1</v>
      </c>
      <c r="V257" s="1" t="str">
        <f>IF(Sales_Datas[[#This Row],[base_price]] &lt;= 632200, "Low", (IF(Sales_Datas[[#This Row],[base_price]] &gt;= 10092000, "High", "Medium")))</f>
        <v>Low</v>
      </c>
    </row>
    <row r="258" spans="1:22" x14ac:dyDescent="0.25">
      <c r="A258" s="1" t="s">
        <v>955</v>
      </c>
      <c r="B258" s="1" t="s">
        <v>956</v>
      </c>
      <c r="C258" s="2">
        <v>44643</v>
      </c>
      <c r="D258" s="1" t="s">
        <v>957</v>
      </c>
      <c r="E258" s="4">
        <v>58000</v>
      </c>
      <c r="F258">
        <v>1</v>
      </c>
      <c r="G258" s="4">
        <v>580000</v>
      </c>
      <c r="H258" s="4">
        <v>116000</v>
      </c>
      <c r="I258" s="4">
        <v>464000</v>
      </c>
      <c r="J258">
        <v>1</v>
      </c>
      <c r="K258">
        <v>1</v>
      </c>
      <c r="L258">
        <v>1</v>
      </c>
      <c r="M258">
        <v>7</v>
      </c>
      <c r="N258" s="2">
        <v>44379</v>
      </c>
      <c r="O258" s="1" t="s">
        <v>958</v>
      </c>
      <c r="P258" s="4">
        <v>580000</v>
      </c>
      <c r="Q258" s="4">
        <v>38280</v>
      </c>
      <c r="R258" s="1" t="s">
        <v>383</v>
      </c>
      <c r="S258" s="1" t="s">
        <v>66</v>
      </c>
      <c r="T258" s="4">
        <f>Sales_Datas[[#This Row],[after_discount]]-(Sales_Datas[[#This Row],[qty_ordered]]*Sales_Datas[[#This Row],[cogs]])</f>
        <v>425720</v>
      </c>
      <c r="U258" s="3">
        <f>IFERROR(Sales_Datas[[#This Row],[Gross_Profit]]/Sales_Datas[[#This Row],[after_discount]],0)</f>
        <v>0.91749999999999998</v>
      </c>
      <c r="V258" s="1" t="str">
        <f>IF(Sales_Datas[[#This Row],[base_price]] &lt;= 632200, "Low", (IF(Sales_Datas[[#This Row],[base_price]] &gt;= 10092000, "High", "Medium")))</f>
        <v>Low</v>
      </c>
    </row>
    <row r="259" spans="1:22" x14ac:dyDescent="0.25">
      <c r="A259" s="1" t="s">
        <v>959</v>
      </c>
      <c r="B259" s="1" t="s">
        <v>91</v>
      </c>
      <c r="C259" s="2">
        <v>44467</v>
      </c>
      <c r="D259" s="1" t="s">
        <v>960</v>
      </c>
      <c r="E259" s="4">
        <v>57942</v>
      </c>
      <c r="F259">
        <v>20</v>
      </c>
      <c r="G259" s="4">
        <v>11588400</v>
      </c>
      <c r="H259" s="4">
        <v>115884</v>
      </c>
      <c r="I259" s="4">
        <v>11472500</v>
      </c>
      <c r="J259">
        <v>1</v>
      </c>
      <c r="K259">
        <v>0</v>
      </c>
      <c r="L259">
        <v>0</v>
      </c>
      <c r="M259">
        <v>4</v>
      </c>
      <c r="N259" s="2">
        <v>44467</v>
      </c>
      <c r="O259" s="1" t="s">
        <v>961</v>
      </c>
      <c r="P259" s="4">
        <v>579420</v>
      </c>
      <c r="Q259" s="4">
        <v>34742</v>
      </c>
      <c r="R259" s="1" t="s">
        <v>75</v>
      </c>
      <c r="S259" s="1" t="s">
        <v>34</v>
      </c>
      <c r="T259" s="4">
        <f>Sales_Datas[[#This Row],[after_discount]]-(Sales_Datas[[#This Row],[qty_ordered]]*Sales_Datas[[#This Row],[cogs]])</f>
        <v>10777660</v>
      </c>
      <c r="U259" s="3">
        <f>IFERROR(Sales_Datas[[#This Row],[Gross_Profit]]/Sales_Datas[[#This Row],[after_discount]],0)</f>
        <v>0.93943429941163648</v>
      </c>
      <c r="V259" s="1" t="str">
        <f>IF(Sales_Datas[[#This Row],[base_price]] &lt;= 632200, "Low", (IF(Sales_Datas[[#This Row],[base_price]] &gt;= 10092000, "High", "Medium")))</f>
        <v>Low</v>
      </c>
    </row>
    <row r="260" spans="1:22" x14ac:dyDescent="0.25">
      <c r="A260" s="1" t="s">
        <v>962</v>
      </c>
      <c r="B260" s="1" t="s">
        <v>963</v>
      </c>
      <c r="C260" s="2">
        <v>44708</v>
      </c>
      <c r="D260" s="1" t="s">
        <v>964</v>
      </c>
      <c r="E260" s="4">
        <v>2319942</v>
      </c>
      <c r="F260">
        <v>1</v>
      </c>
      <c r="G260" s="4">
        <v>23199400</v>
      </c>
      <c r="H260" s="4">
        <v>114231</v>
      </c>
      <c r="I260" s="4">
        <v>23085200</v>
      </c>
      <c r="J260">
        <v>1</v>
      </c>
      <c r="K260">
        <v>1</v>
      </c>
      <c r="L260">
        <v>0</v>
      </c>
      <c r="M260">
        <v>1</v>
      </c>
      <c r="N260" s="2">
        <v>44691</v>
      </c>
      <c r="O260" s="1" t="s">
        <v>965</v>
      </c>
      <c r="P260" s="4">
        <v>23199400</v>
      </c>
      <c r="Q260" s="4">
        <v>1879140</v>
      </c>
      <c r="R260" s="1" t="s">
        <v>29</v>
      </c>
      <c r="S260" s="1" t="s">
        <v>50</v>
      </c>
      <c r="T260" s="4">
        <f>Sales_Datas[[#This Row],[after_discount]]-(Sales_Datas[[#This Row],[qty_ordered]]*Sales_Datas[[#This Row],[cogs]])</f>
        <v>21206060</v>
      </c>
      <c r="U260" s="3">
        <f>IFERROR(Sales_Datas[[#This Row],[Gross_Profit]]/Sales_Datas[[#This Row],[after_discount]],0)</f>
        <v>0.91859979553999971</v>
      </c>
      <c r="V260" s="1" t="str">
        <f>IF(Sales_Datas[[#This Row],[base_price]] &lt;= 632200, "Low", (IF(Sales_Datas[[#This Row],[base_price]] &gt;= 10092000, "High", "Medium")))</f>
        <v>High</v>
      </c>
    </row>
    <row r="261" spans="1:22" x14ac:dyDescent="0.25">
      <c r="A261" s="1" t="s">
        <v>966</v>
      </c>
      <c r="B261" s="1" t="s">
        <v>967</v>
      </c>
      <c r="C261" s="2">
        <v>44748</v>
      </c>
      <c r="D261" s="1" t="s">
        <v>968</v>
      </c>
      <c r="E261" s="4">
        <v>55390</v>
      </c>
      <c r="F261">
        <v>2</v>
      </c>
      <c r="G261" s="4">
        <v>1107800</v>
      </c>
      <c r="H261" s="4">
        <v>110780</v>
      </c>
      <c r="I261" s="4">
        <v>997020</v>
      </c>
      <c r="J261">
        <v>1</v>
      </c>
      <c r="K261">
        <v>1</v>
      </c>
      <c r="L261">
        <v>0</v>
      </c>
      <c r="M261">
        <v>5</v>
      </c>
      <c r="N261" s="2">
        <v>44458</v>
      </c>
      <c r="O261" s="1" t="s">
        <v>969</v>
      </c>
      <c r="P261" s="4">
        <v>553900</v>
      </c>
      <c r="Q261" s="4">
        <v>45414</v>
      </c>
      <c r="R261" s="1" t="s">
        <v>75</v>
      </c>
      <c r="S261" s="1" t="s">
        <v>24</v>
      </c>
      <c r="T261" s="4">
        <f>Sales_Datas[[#This Row],[after_discount]]-(Sales_Datas[[#This Row],[qty_ordered]]*Sales_Datas[[#This Row],[cogs]])</f>
        <v>906192</v>
      </c>
      <c r="U261" s="3">
        <f>IFERROR(Sales_Datas[[#This Row],[Gross_Profit]]/Sales_Datas[[#This Row],[after_discount]],0)</f>
        <v>0.90890052356020945</v>
      </c>
      <c r="V261" s="1" t="str">
        <f>IF(Sales_Datas[[#This Row],[base_price]] &lt;= 632200, "Low", (IF(Sales_Datas[[#This Row],[base_price]] &gt;= 10092000, "High", "Medium")))</f>
        <v>Low</v>
      </c>
    </row>
    <row r="262" spans="1:22" x14ac:dyDescent="0.25">
      <c r="A262" s="1" t="s">
        <v>970</v>
      </c>
      <c r="B262" s="1" t="s">
        <v>971</v>
      </c>
      <c r="C262" s="2">
        <v>44694</v>
      </c>
      <c r="D262" s="1" t="s">
        <v>972</v>
      </c>
      <c r="E262" s="4">
        <v>55332</v>
      </c>
      <c r="F262">
        <v>1</v>
      </c>
      <c r="G262" s="4">
        <v>553320</v>
      </c>
      <c r="H262" s="4">
        <v>110113</v>
      </c>
      <c r="I262" s="4">
        <v>443207</v>
      </c>
      <c r="J262">
        <v>1</v>
      </c>
      <c r="K262">
        <v>1</v>
      </c>
      <c r="L262">
        <v>1</v>
      </c>
      <c r="M262">
        <v>1</v>
      </c>
      <c r="N262" s="2">
        <v>44513</v>
      </c>
      <c r="O262" s="1" t="s">
        <v>973</v>
      </c>
      <c r="P262" s="4">
        <v>530700</v>
      </c>
      <c r="Q262" s="4">
        <v>32364</v>
      </c>
      <c r="R262" s="1" t="s">
        <v>75</v>
      </c>
      <c r="S262" s="1" t="s">
        <v>50</v>
      </c>
      <c r="T262" s="4">
        <f>Sales_Datas[[#This Row],[after_discount]]-(Sales_Datas[[#This Row],[qty_ordered]]*Sales_Datas[[#This Row],[cogs]])</f>
        <v>410843</v>
      </c>
      <c r="U262" s="3">
        <f>IFERROR(Sales_Datas[[#This Row],[Gross_Profit]]/Sales_Datas[[#This Row],[after_discount]],0)</f>
        <v>0.92697768762677479</v>
      </c>
      <c r="V262" s="1" t="str">
        <f>IF(Sales_Datas[[#This Row],[base_price]] &lt;= 632200, "Low", (IF(Sales_Datas[[#This Row],[base_price]] &gt;= 10092000, "High", "Medium")))</f>
        <v>Low</v>
      </c>
    </row>
    <row r="263" spans="1:22" x14ac:dyDescent="0.25">
      <c r="A263" s="1" t="s">
        <v>974</v>
      </c>
      <c r="B263" s="1" t="s">
        <v>975</v>
      </c>
      <c r="C263" s="2">
        <v>44730</v>
      </c>
      <c r="D263" s="1" t="s">
        <v>723</v>
      </c>
      <c r="E263" s="4">
        <v>43500</v>
      </c>
      <c r="F263">
        <v>1</v>
      </c>
      <c r="G263" s="4">
        <v>435000</v>
      </c>
      <c r="H263" s="4">
        <v>108750</v>
      </c>
      <c r="I263" s="4">
        <v>326250</v>
      </c>
      <c r="J263">
        <v>1</v>
      </c>
      <c r="K263">
        <v>0</v>
      </c>
      <c r="L263">
        <v>0</v>
      </c>
      <c r="M263">
        <v>4</v>
      </c>
      <c r="N263" s="2">
        <v>44702</v>
      </c>
      <c r="O263" s="1" t="s">
        <v>724</v>
      </c>
      <c r="P263" s="4">
        <v>1159420</v>
      </c>
      <c r="Q263" s="4">
        <v>74182</v>
      </c>
      <c r="R263" s="1" t="s">
        <v>23</v>
      </c>
      <c r="S263" s="1" t="s">
        <v>34</v>
      </c>
      <c r="T263" s="4">
        <f>Sales_Datas[[#This Row],[after_discount]]-(Sales_Datas[[#This Row],[qty_ordered]]*Sales_Datas[[#This Row],[cogs]])</f>
        <v>252068</v>
      </c>
      <c r="U263" s="3">
        <f>IFERROR(Sales_Datas[[#This Row],[Gross_Profit]]/Sales_Datas[[#This Row],[after_discount]],0)</f>
        <v>0.77262222222222221</v>
      </c>
      <c r="V263" s="1" t="str">
        <f>IF(Sales_Datas[[#This Row],[base_price]] &lt;= 632200, "Low", (IF(Sales_Datas[[#This Row],[base_price]] &gt;= 10092000, "High", "Medium")))</f>
        <v>Medium</v>
      </c>
    </row>
    <row r="264" spans="1:22" x14ac:dyDescent="0.25">
      <c r="A264" s="1" t="s">
        <v>976</v>
      </c>
      <c r="B264" s="1" t="s">
        <v>977</v>
      </c>
      <c r="C264" s="2">
        <v>44899</v>
      </c>
      <c r="D264" s="1" t="s">
        <v>978</v>
      </c>
      <c r="E264" s="4">
        <v>202362</v>
      </c>
      <c r="F264">
        <v>1</v>
      </c>
      <c r="G264" s="4">
        <v>2023620</v>
      </c>
      <c r="H264" s="4">
        <v>107242</v>
      </c>
      <c r="I264" s="4">
        <v>1916380</v>
      </c>
      <c r="J264">
        <v>1</v>
      </c>
      <c r="K264">
        <v>1</v>
      </c>
      <c r="L264">
        <v>0</v>
      </c>
      <c r="M264">
        <v>1</v>
      </c>
      <c r="N264" s="2">
        <v>44674</v>
      </c>
      <c r="O264" s="1" t="s">
        <v>979</v>
      </c>
      <c r="P264" s="4">
        <v>2023620</v>
      </c>
      <c r="Q264" s="4">
        <v>133516</v>
      </c>
      <c r="R264" s="1" t="s">
        <v>128</v>
      </c>
      <c r="S264" s="1" t="s">
        <v>50</v>
      </c>
      <c r="T264" s="4">
        <f>Sales_Datas[[#This Row],[after_discount]]-(Sales_Datas[[#This Row],[qty_ordered]]*Sales_Datas[[#This Row],[cogs]])</f>
        <v>1782864</v>
      </c>
      <c r="U264" s="3">
        <f>IFERROR(Sales_Datas[[#This Row],[Gross_Profit]]/Sales_Datas[[#This Row],[after_discount]],0)</f>
        <v>0.93032905791127019</v>
      </c>
      <c r="V264" s="1" t="str">
        <f>IF(Sales_Datas[[#This Row],[base_price]] &lt;= 632200, "Low", (IF(Sales_Datas[[#This Row],[base_price]] &gt;= 10092000, "High", "Medium")))</f>
        <v>Medium</v>
      </c>
    </row>
    <row r="265" spans="1:22" x14ac:dyDescent="0.25">
      <c r="A265" s="1" t="s">
        <v>980</v>
      </c>
      <c r="B265" s="1" t="s">
        <v>981</v>
      </c>
      <c r="C265" s="2">
        <v>44565</v>
      </c>
      <c r="D265" s="1" t="s">
        <v>982</v>
      </c>
      <c r="E265" s="4">
        <v>57420</v>
      </c>
      <c r="F265">
        <v>1</v>
      </c>
      <c r="G265" s="4">
        <v>574200</v>
      </c>
      <c r="H265" s="4">
        <v>105456</v>
      </c>
      <c r="I265" s="4">
        <v>468744</v>
      </c>
      <c r="J265">
        <v>1</v>
      </c>
      <c r="K265">
        <v>1</v>
      </c>
      <c r="L265">
        <v>1</v>
      </c>
      <c r="M265">
        <v>1</v>
      </c>
      <c r="N265" s="2">
        <v>44647</v>
      </c>
      <c r="O265" s="1" t="s">
        <v>983</v>
      </c>
      <c r="P265" s="4">
        <v>574200</v>
      </c>
      <c r="Q265" s="4">
        <v>45936</v>
      </c>
      <c r="R265" s="1" t="s">
        <v>383</v>
      </c>
      <c r="S265" s="1" t="s">
        <v>50</v>
      </c>
      <c r="T265" s="4">
        <f>Sales_Datas[[#This Row],[after_discount]]-(Sales_Datas[[#This Row],[qty_ordered]]*Sales_Datas[[#This Row],[cogs]])</f>
        <v>422808</v>
      </c>
      <c r="U265" s="3">
        <f>IFERROR(Sales_Datas[[#This Row],[Gross_Profit]]/Sales_Datas[[#This Row],[after_discount]],0)</f>
        <v>0.90200194562490399</v>
      </c>
      <c r="V265" s="1" t="str">
        <f>IF(Sales_Datas[[#This Row],[base_price]] &lt;= 632200, "Low", (IF(Sales_Datas[[#This Row],[base_price]] &gt;= 10092000, "High", "Medium")))</f>
        <v>Low</v>
      </c>
    </row>
    <row r="266" spans="1:22" x14ac:dyDescent="0.25">
      <c r="A266" s="1" t="s">
        <v>984</v>
      </c>
      <c r="B266" s="1" t="s">
        <v>985</v>
      </c>
      <c r="C266" s="2">
        <v>44656</v>
      </c>
      <c r="D266" s="1" t="s">
        <v>986</v>
      </c>
      <c r="E266" s="4">
        <v>68904</v>
      </c>
      <c r="F266">
        <v>1</v>
      </c>
      <c r="G266" s="4">
        <v>689040</v>
      </c>
      <c r="H266" s="4">
        <v>103356</v>
      </c>
      <c r="I266" s="4">
        <v>585684</v>
      </c>
      <c r="J266">
        <v>1</v>
      </c>
      <c r="K266">
        <v>1</v>
      </c>
      <c r="L266">
        <v>1</v>
      </c>
      <c r="M266">
        <v>4</v>
      </c>
      <c r="N266" s="2">
        <v>44525</v>
      </c>
      <c r="O266" s="1" t="s">
        <v>987</v>
      </c>
      <c r="P266" s="4">
        <v>695420</v>
      </c>
      <c r="Q266" s="4">
        <v>48662</v>
      </c>
      <c r="R266" s="1" t="s">
        <v>128</v>
      </c>
      <c r="S266" s="1" t="s">
        <v>34</v>
      </c>
      <c r="T266" s="4">
        <f>Sales_Datas[[#This Row],[after_discount]]-(Sales_Datas[[#This Row],[qty_ordered]]*Sales_Datas[[#This Row],[cogs]])</f>
        <v>537022</v>
      </c>
      <c r="U266" s="3">
        <f>IFERROR(Sales_Datas[[#This Row],[Gross_Profit]]/Sales_Datas[[#This Row],[after_discount]],0)</f>
        <v>0.91691424044365222</v>
      </c>
      <c r="V266" s="1" t="str">
        <f>IF(Sales_Datas[[#This Row],[base_price]] &lt;= 632200, "Low", (IF(Sales_Datas[[#This Row],[base_price]] &gt;= 10092000, "High", "Medium")))</f>
        <v>Medium</v>
      </c>
    </row>
    <row r="267" spans="1:22" x14ac:dyDescent="0.25">
      <c r="A267" s="1" t="s">
        <v>988</v>
      </c>
      <c r="B267" s="1" t="s">
        <v>989</v>
      </c>
      <c r="C267" s="2">
        <v>44779</v>
      </c>
      <c r="D267" s="1" t="s">
        <v>990</v>
      </c>
      <c r="E267" s="4">
        <v>103240</v>
      </c>
      <c r="F267">
        <v>1</v>
      </c>
      <c r="G267" s="4">
        <v>1032400</v>
      </c>
      <c r="H267" s="4">
        <v>103240</v>
      </c>
      <c r="I267" s="4">
        <v>929160</v>
      </c>
      <c r="J267">
        <v>1</v>
      </c>
      <c r="K267">
        <v>1</v>
      </c>
      <c r="L267">
        <v>1</v>
      </c>
      <c r="M267">
        <v>5</v>
      </c>
      <c r="N267" s="2">
        <v>44717</v>
      </c>
      <c r="O267" s="1" t="s">
        <v>991</v>
      </c>
      <c r="P267" s="4">
        <v>1032400</v>
      </c>
      <c r="Q267" s="4">
        <v>70180</v>
      </c>
      <c r="R267" s="1" t="s">
        <v>554</v>
      </c>
      <c r="S267" s="1" t="s">
        <v>24</v>
      </c>
      <c r="T267" s="4">
        <f>Sales_Datas[[#This Row],[after_discount]]-(Sales_Datas[[#This Row],[qty_ordered]]*Sales_Datas[[#This Row],[cogs]])</f>
        <v>858980</v>
      </c>
      <c r="U267" s="3">
        <f>IFERROR(Sales_Datas[[#This Row],[Gross_Profit]]/Sales_Datas[[#This Row],[after_discount]],0)</f>
        <v>0.92446941323345821</v>
      </c>
      <c r="V267" s="1" t="str">
        <f>IF(Sales_Datas[[#This Row],[base_price]] &lt;= 632200, "Low", (IF(Sales_Datas[[#This Row],[base_price]] &gt;= 10092000, "High", "Medium")))</f>
        <v>Medium</v>
      </c>
    </row>
    <row r="268" spans="1:22" x14ac:dyDescent="0.25">
      <c r="A268" s="1" t="s">
        <v>992</v>
      </c>
      <c r="B268" s="1" t="s">
        <v>944</v>
      </c>
      <c r="C268" s="2">
        <v>44868</v>
      </c>
      <c r="D268" s="1" t="s">
        <v>993</v>
      </c>
      <c r="E268" s="4">
        <v>34510</v>
      </c>
      <c r="F268">
        <v>2</v>
      </c>
      <c r="G268" s="4">
        <v>690200</v>
      </c>
      <c r="H268" s="4">
        <v>101129</v>
      </c>
      <c r="I268" s="4">
        <v>589071</v>
      </c>
      <c r="J268">
        <v>1</v>
      </c>
      <c r="K268">
        <v>1</v>
      </c>
      <c r="L268">
        <v>1</v>
      </c>
      <c r="M268">
        <v>1</v>
      </c>
      <c r="N268" s="2">
        <v>44640</v>
      </c>
      <c r="O268" s="1" t="s">
        <v>994</v>
      </c>
      <c r="P268" s="4">
        <v>345100</v>
      </c>
      <c r="Q268" s="4">
        <v>28594</v>
      </c>
      <c r="R268" s="1" t="s">
        <v>383</v>
      </c>
      <c r="S268" s="1" t="s">
        <v>50</v>
      </c>
      <c r="T268" s="4">
        <f>Sales_Datas[[#This Row],[after_discount]]-(Sales_Datas[[#This Row],[qty_ordered]]*Sales_Datas[[#This Row],[cogs]])</f>
        <v>531883</v>
      </c>
      <c r="U268" s="3">
        <f>IFERROR(Sales_Datas[[#This Row],[Gross_Profit]]/Sales_Datas[[#This Row],[after_discount]],0)</f>
        <v>0.90291832393718241</v>
      </c>
      <c r="V268" s="1" t="str">
        <f>IF(Sales_Datas[[#This Row],[base_price]] &lt;= 632200, "Low", (IF(Sales_Datas[[#This Row],[base_price]] &gt;= 10092000, "High", "Medium")))</f>
        <v>Low</v>
      </c>
    </row>
    <row r="269" spans="1:22" x14ac:dyDescent="0.25">
      <c r="A269" s="1" t="s">
        <v>995</v>
      </c>
      <c r="B269" s="1" t="s">
        <v>996</v>
      </c>
      <c r="C269" s="2">
        <v>44659</v>
      </c>
      <c r="D269" s="1" t="s">
        <v>997</v>
      </c>
      <c r="E269" s="4">
        <v>271150</v>
      </c>
      <c r="F269">
        <v>1</v>
      </c>
      <c r="G269" s="4">
        <v>2711500</v>
      </c>
      <c r="H269" s="4">
        <v>937802</v>
      </c>
      <c r="I269" s="4">
        <v>2617720</v>
      </c>
      <c r="J269">
        <v>1</v>
      </c>
      <c r="K269">
        <v>0</v>
      </c>
      <c r="L269">
        <v>0</v>
      </c>
      <c r="M269">
        <v>7</v>
      </c>
      <c r="N269" s="2">
        <v>44515</v>
      </c>
      <c r="O269" s="1" t="s">
        <v>998</v>
      </c>
      <c r="P269" s="4">
        <v>2697000</v>
      </c>
      <c r="Q269" s="4">
        <v>226548</v>
      </c>
      <c r="R269" s="1" t="s">
        <v>133</v>
      </c>
      <c r="S269" s="1" t="s">
        <v>66</v>
      </c>
      <c r="T269" s="4">
        <f>Sales_Datas[[#This Row],[after_discount]]-(Sales_Datas[[#This Row],[qty_ordered]]*Sales_Datas[[#This Row],[cogs]])</f>
        <v>2391172</v>
      </c>
      <c r="U269" s="3">
        <f>IFERROR(Sales_Datas[[#This Row],[Gross_Profit]]/Sales_Datas[[#This Row],[after_discount]],0)</f>
        <v>0.91345598459728317</v>
      </c>
      <c r="V269" s="1" t="str">
        <f>IF(Sales_Datas[[#This Row],[base_price]] &lt;= 632200, "Low", (IF(Sales_Datas[[#This Row],[base_price]] &gt;= 10092000, "High", "Medium")))</f>
        <v>Medium</v>
      </c>
    </row>
    <row r="270" spans="1:22" x14ac:dyDescent="0.25">
      <c r="A270" s="1" t="s">
        <v>999</v>
      </c>
      <c r="B270" s="1" t="s">
        <v>1000</v>
      </c>
      <c r="C270" s="2">
        <v>44759</v>
      </c>
      <c r="D270" s="1" t="s">
        <v>1001</v>
      </c>
      <c r="E270" s="4">
        <v>48720</v>
      </c>
      <c r="F270">
        <v>2</v>
      </c>
      <c r="G270" s="4">
        <v>974400</v>
      </c>
      <c r="H270" s="4">
        <v>910658</v>
      </c>
      <c r="I270" s="4">
        <v>883334</v>
      </c>
      <c r="J270">
        <v>1</v>
      </c>
      <c r="K270">
        <v>1</v>
      </c>
      <c r="L270">
        <v>0</v>
      </c>
      <c r="M270">
        <v>1</v>
      </c>
      <c r="N270" s="2">
        <v>44654</v>
      </c>
      <c r="O270" s="1" t="s">
        <v>1002</v>
      </c>
      <c r="P270" s="4">
        <v>487200</v>
      </c>
      <c r="Q270" s="4">
        <v>33118</v>
      </c>
      <c r="R270" s="1" t="s">
        <v>23</v>
      </c>
      <c r="S270" s="1" t="s">
        <v>50</v>
      </c>
      <c r="T270" s="4">
        <f>Sales_Datas[[#This Row],[after_discount]]-(Sales_Datas[[#This Row],[qty_ordered]]*Sales_Datas[[#This Row],[cogs]])</f>
        <v>817098</v>
      </c>
      <c r="U270" s="3">
        <f>IFERROR(Sales_Datas[[#This Row],[Gross_Profit]]/Sales_Datas[[#This Row],[after_discount]],0)</f>
        <v>0.9250159056483731</v>
      </c>
      <c r="V270" s="1" t="str">
        <f>IF(Sales_Datas[[#This Row],[base_price]] &lt;= 632200, "Low", (IF(Sales_Datas[[#This Row],[base_price]] &gt;= 10092000, "High", "Medium")))</f>
        <v>Low</v>
      </c>
    </row>
    <row r="271" spans="1:22" x14ac:dyDescent="0.25">
      <c r="A271" s="1" t="s">
        <v>1003</v>
      </c>
      <c r="B271" s="1" t="s">
        <v>1004</v>
      </c>
      <c r="C271" s="2">
        <v>44812</v>
      </c>
      <c r="D271" s="1" t="s">
        <v>1005</v>
      </c>
      <c r="E271" s="4">
        <v>104110</v>
      </c>
      <c r="F271">
        <v>1</v>
      </c>
      <c r="G271" s="4">
        <v>1041100</v>
      </c>
      <c r="H271" s="4">
        <v>905032</v>
      </c>
      <c r="I271" s="4">
        <v>950597</v>
      </c>
      <c r="J271">
        <v>1</v>
      </c>
      <c r="K271">
        <v>1</v>
      </c>
      <c r="L271">
        <v>1</v>
      </c>
      <c r="M271">
        <v>1</v>
      </c>
      <c r="N271" s="2">
        <v>44794</v>
      </c>
      <c r="O271" s="1" t="s">
        <v>1006</v>
      </c>
      <c r="P271" s="4">
        <v>1041100</v>
      </c>
      <c r="Q271" s="4">
        <v>68672</v>
      </c>
      <c r="R271" s="1" t="s">
        <v>89</v>
      </c>
      <c r="S271" s="1" t="s">
        <v>50</v>
      </c>
      <c r="T271" s="4">
        <f>Sales_Datas[[#This Row],[after_discount]]-(Sales_Datas[[#This Row],[qty_ordered]]*Sales_Datas[[#This Row],[cogs]])</f>
        <v>881925</v>
      </c>
      <c r="U271" s="3">
        <f>IFERROR(Sales_Datas[[#This Row],[Gross_Profit]]/Sales_Datas[[#This Row],[after_discount]],0)</f>
        <v>0.92775908192430656</v>
      </c>
      <c r="V271" s="1" t="str">
        <f>IF(Sales_Datas[[#This Row],[base_price]] &lt;= 632200, "Low", (IF(Sales_Datas[[#This Row],[base_price]] &gt;= 10092000, "High", "Medium")))</f>
        <v>Medium</v>
      </c>
    </row>
    <row r="272" spans="1:22" x14ac:dyDescent="0.25">
      <c r="A272" s="1" t="s">
        <v>1007</v>
      </c>
      <c r="B272" s="1" t="s">
        <v>1008</v>
      </c>
      <c r="C272" s="2">
        <v>44702</v>
      </c>
      <c r="D272" s="1" t="s">
        <v>1009</v>
      </c>
      <c r="E272" s="4">
        <v>179916</v>
      </c>
      <c r="F272">
        <v>1</v>
      </c>
      <c r="G272" s="4">
        <v>1799160</v>
      </c>
      <c r="H272" s="4">
        <v>89958</v>
      </c>
      <c r="I272" s="4">
        <v>1709200</v>
      </c>
      <c r="J272">
        <v>1</v>
      </c>
      <c r="K272">
        <v>0</v>
      </c>
      <c r="L272">
        <v>0</v>
      </c>
      <c r="M272">
        <v>7</v>
      </c>
      <c r="N272" s="2">
        <v>44701</v>
      </c>
      <c r="O272" s="1" t="s">
        <v>1010</v>
      </c>
      <c r="P272" s="4">
        <v>1799160</v>
      </c>
      <c r="Q272" s="4">
        <v>109736</v>
      </c>
      <c r="R272" s="1" t="s">
        <v>383</v>
      </c>
      <c r="S272" s="1" t="s">
        <v>66</v>
      </c>
      <c r="T272" s="4">
        <f>Sales_Datas[[#This Row],[after_discount]]-(Sales_Datas[[#This Row],[qty_ordered]]*Sales_Datas[[#This Row],[cogs]])</f>
        <v>1599464</v>
      </c>
      <c r="U272" s="3">
        <f>IFERROR(Sales_Datas[[#This Row],[Gross_Profit]]/Sales_Datas[[#This Row],[after_discount]],0)</f>
        <v>0.93579686402995554</v>
      </c>
      <c r="V272" s="1" t="str">
        <f>IF(Sales_Datas[[#This Row],[base_price]] &lt;= 632200, "Low", (IF(Sales_Datas[[#This Row],[base_price]] &gt;= 10092000, "High", "Medium")))</f>
        <v>Medium</v>
      </c>
    </row>
    <row r="273" spans="1:22" x14ac:dyDescent="0.25">
      <c r="A273" s="1" t="s">
        <v>1011</v>
      </c>
      <c r="B273" s="1" t="s">
        <v>1012</v>
      </c>
      <c r="C273" s="2">
        <v>44700</v>
      </c>
      <c r="D273" s="1" t="s">
        <v>1013</v>
      </c>
      <c r="E273" s="4">
        <v>87000</v>
      </c>
      <c r="F273">
        <v>1</v>
      </c>
      <c r="G273" s="4">
        <v>870000</v>
      </c>
      <c r="H273" s="4">
        <v>87000</v>
      </c>
      <c r="I273" s="4">
        <v>783000</v>
      </c>
      <c r="J273">
        <v>1</v>
      </c>
      <c r="K273">
        <v>1</v>
      </c>
      <c r="L273">
        <v>1</v>
      </c>
      <c r="M273">
        <v>5</v>
      </c>
      <c r="N273" s="2">
        <v>44448</v>
      </c>
      <c r="O273" s="1" t="s">
        <v>1014</v>
      </c>
      <c r="P273" s="4">
        <v>870000</v>
      </c>
      <c r="Q273" s="4">
        <v>63510</v>
      </c>
      <c r="R273" s="1" t="s">
        <v>23</v>
      </c>
      <c r="S273" s="1" t="s">
        <v>24</v>
      </c>
      <c r="T273" s="4">
        <f>Sales_Datas[[#This Row],[after_discount]]-(Sales_Datas[[#This Row],[qty_ordered]]*Sales_Datas[[#This Row],[cogs]])</f>
        <v>719490</v>
      </c>
      <c r="U273" s="3">
        <f>IFERROR(Sales_Datas[[#This Row],[Gross_Profit]]/Sales_Datas[[#This Row],[after_discount]],0)</f>
        <v>0.91888888888888887</v>
      </c>
      <c r="V273" s="1" t="str">
        <f>IF(Sales_Datas[[#This Row],[base_price]] &lt;= 632200, "Low", (IF(Sales_Datas[[#This Row],[base_price]] &gt;= 10092000, "High", "Medium")))</f>
        <v>Medium</v>
      </c>
    </row>
    <row r="274" spans="1:22" x14ac:dyDescent="0.25">
      <c r="A274" s="1" t="s">
        <v>1015</v>
      </c>
      <c r="B274" s="1" t="s">
        <v>1016</v>
      </c>
      <c r="C274" s="2">
        <v>44679</v>
      </c>
      <c r="D274" s="1" t="s">
        <v>21</v>
      </c>
      <c r="E274" s="4">
        <v>29000</v>
      </c>
      <c r="F274">
        <v>2</v>
      </c>
      <c r="G274" s="4">
        <v>580000</v>
      </c>
      <c r="H274" s="4">
        <v>87000</v>
      </c>
      <c r="I274" s="4">
        <v>493000</v>
      </c>
      <c r="J274">
        <v>1</v>
      </c>
      <c r="K274">
        <v>1</v>
      </c>
      <c r="L274">
        <v>1</v>
      </c>
      <c r="M274">
        <v>5</v>
      </c>
      <c r="N274" s="2">
        <v>44448</v>
      </c>
      <c r="O274" s="1" t="s">
        <v>22</v>
      </c>
      <c r="P274" s="4">
        <v>261000</v>
      </c>
      <c r="Q274" s="4">
        <v>18270</v>
      </c>
      <c r="R274" s="1" t="s">
        <v>23</v>
      </c>
      <c r="S274" s="1" t="s">
        <v>24</v>
      </c>
      <c r="T274" s="4">
        <f>Sales_Datas[[#This Row],[after_discount]]-(Sales_Datas[[#This Row],[qty_ordered]]*Sales_Datas[[#This Row],[cogs]])</f>
        <v>456460</v>
      </c>
      <c r="U274" s="3">
        <f>IFERROR(Sales_Datas[[#This Row],[Gross_Profit]]/Sales_Datas[[#This Row],[after_discount]],0)</f>
        <v>0.92588235294117649</v>
      </c>
      <c r="V274" s="1" t="str">
        <f>IF(Sales_Datas[[#This Row],[base_price]] &lt;= 632200, "Low", (IF(Sales_Datas[[#This Row],[base_price]] &gt;= 10092000, "High", "Medium")))</f>
        <v>Low</v>
      </c>
    </row>
    <row r="275" spans="1:22" x14ac:dyDescent="0.25">
      <c r="A275" s="1" t="s">
        <v>1017</v>
      </c>
      <c r="B275" s="1" t="s">
        <v>1018</v>
      </c>
      <c r="C275" s="2">
        <v>44717</v>
      </c>
      <c r="D275" s="1" t="s">
        <v>723</v>
      </c>
      <c r="E275" s="4">
        <v>58000</v>
      </c>
      <c r="F275">
        <v>1</v>
      </c>
      <c r="G275" s="4">
        <v>580000</v>
      </c>
      <c r="H275" s="4">
        <v>87000</v>
      </c>
      <c r="I275" s="4">
        <v>493000</v>
      </c>
      <c r="J275">
        <v>1</v>
      </c>
      <c r="K275">
        <v>0</v>
      </c>
      <c r="L275">
        <v>0</v>
      </c>
      <c r="M275">
        <v>6</v>
      </c>
      <c r="N275" s="2">
        <v>44526</v>
      </c>
      <c r="O275" s="1" t="s">
        <v>724</v>
      </c>
      <c r="P275" s="4">
        <v>1159420</v>
      </c>
      <c r="Q275" s="4">
        <v>74182</v>
      </c>
      <c r="R275" s="1" t="s">
        <v>23</v>
      </c>
      <c r="S275" s="1" t="s">
        <v>112</v>
      </c>
      <c r="T275" s="4">
        <f>Sales_Datas[[#This Row],[after_discount]]-(Sales_Datas[[#This Row],[qty_ordered]]*Sales_Datas[[#This Row],[cogs]])</f>
        <v>418818</v>
      </c>
      <c r="U275" s="3">
        <f>IFERROR(Sales_Datas[[#This Row],[Gross_Profit]]/Sales_Datas[[#This Row],[after_discount]],0)</f>
        <v>0.84952941176470587</v>
      </c>
      <c r="V275" s="1" t="str">
        <f>IF(Sales_Datas[[#This Row],[base_price]] &lt;= 632200, "Low", (IF(Sales_Datas[[#This Row],[base_price]] &gt;= 10092000, "High", "Medium")))</f>
        <v>Medium</v>
      </c>
    </row>
    <row r="276" spans="1:22" x14ac:dyDescent="0.25">
      <c r="A276" s="1" t="s">
        <v>1019</v>
      </c>
      <c r="B276" s="1" t="s">
        <v>1020</v>
      </c>
      <c r="C276" s="2">
        <v>44761</v>
      </c>
      <c r="D276" s="1" t="s">
        <v>1021</v>
      </c>
      <c r="E276" s="4">
        <v>29754</v>
      </c>
      <c r="F276">
        <v>1</v>
      </c>
      <c r="G276" s="4">
        <v>297540</v>
      </c>
      <c r="H276" s="4">
        <v>850106</v>
      </c>
      <c r="I276" s="4">
        <v>212529</v>
      </c>
      <c r="J276">
        <v>1</v>
      </c>
      <c r="K276">
        <v>1</v>
      </c>
      <c r="L276">
        <v>0</v>
      </c>
      <c r="M276">
        <v>1</v>
      </c>
      <c r="N276" s="2">
        <v>44525</v>
      </c>
      <c r="O276" s="1" t="s">
        <v>1022</v>
      </c>
      <c r="P276" s="4">
        <v>297540</v>
      </c>
      <c r="Q276" s="4">
        <v>20822</v>
      </c>
      <c r="R276" s="1" t="s">
        <v>383</v>
      </c>
      <c r="S276" s="1" t="s">
        <v>50</v>
      </c>
      <c r="T276" s="4">
        <f>Sales_Datas[[#This Row],[after_discount]]-(Sales_Datas[[#This Row],[qty_ordered]]*Sales_Datas[[#This Row],[cogs]])</f>
        <v>191707</v>
      </c>
      <c r="U276" s="3">
        <f>IFERROR(Sales_Datas[[#This Row],[Gross_Profit]]/Sales_Datas[[#This Row],[after_discount]],0)</f>
        <v>0.90202748801340049</v>
      </c>
      <c r="V276" s="1" t="str">
        <f>IF(Sales_Datas[[#This Row],[base_price]] &lt;= 632200, "Low", (IF(Sales_Datas[[#This Row],[base_price]] &gt;= 10092000, "High", "Medium")))</f>
        <v>Low</v>
      </c>
    </row>
    <row r="277" spans="1:22" x14ac:dyDescent="0.25">
      <c r="A277" s="1" t="s">
        <v>1023</v>
      </c>
      <c r="B277" s="1" t="s">
        <v>1024</v>
      </c>
      <c r="C277" s="2">
        <v>44731</v>
      </c>
      <c r="D277" s="1" t="s">
        <v>1025</v>
      </c>
      <c r="E277" s="4">
        <v>26970</v>
      </c>
      <c r="F277">
        <v>3</v>
      </c>
      <c r="G277" s="4">
        <v>809100</v>
      </c>
      <c r="H277" s="4">
        <v>80910</v>
      </c>
      <c r="I277" s="4">
        <v>728190</v>
      </c>
      <c r="J277">
        <v>1</v>
      </c>
      <c r="K277">
        <v>0</v>
      </c>
      <c r="L277">
        <v>0</v>
      </c>
      <c r="M277">
        <v>5</v>
      </c>
      <c r="N277" s="2">
        <v>44454</v>
      </c>
      <c r="O277" s="1" t="s">
        <v>1026</v>
      </c>
      <c r="P277" s="4">
        <v>240700</v>
      </c>
      <c r="Q277" s="4">
        <v>14442</v>
      </c>
      <c r="R277" s="1" t="s">
        <v>344</v>
      </c>
      <c r="S277" s="1" t="s">
        <v>24</v>
      </c>
      <c r="T277" s="4">
        <f>Sales_Datas[[#This Row],[after_discount]]-(Sales_Datas[[#This Row],[qty_ordered]]*Sales_Datas[[#This Row],[cogs]])</f>
        <v>684864</v>
      </c>
      <c r="U277" s="3">
        <f>IFERROR(Sales_Datas[[#This Row],[Gross_Profit]]/Sales_Datas[[#This Row],[after_discount]],0)</f>
        <v>0.94050179211469531</v>
      </c>
      <c r="V277" s="1" t="str">
        <f>IF(Sales_Datas[[#This Row],[base_price]] &lt;= 632200, "Low", (IF(Sales_Datas[[#This Row],[base_price]] &gt;= 10092000, "High", "Medium")))</f>
        <v>Low</v>
      </c>
    </row>
    <row r="278" spans="1:22" x14ac:dyDescent="0.25">
      <c r="A278" s="1" t="s">
        <v>1027</v>
      </c>
      <c r="B278" s="1" t="s">
        <v>1028</v>
      </c>
      <c r="C278" s="2">
        <v>44771</v>
      </c>
      <c r="D278" s="1" t="s">
        <v>1029</v>
      </c>
      <c r="E278" s="4">
        <v>225330</v>
      </c>
      <c r="F278">
        <v>1</v>
      </c>
      <c r="G278" s="4">
        <v>2253300</v>
      </c>
      <c r="H278" s="4">
        <v>774822</v>
      </c>
      <c r="I278" s="4">
        <v>2175820</v>
      </c>
      <c r="J278">
        <v>1</v>
      </c>
      <c r="K278">
        <v>1</v>
      </c>
      <c r="L278">
        <v>0</v>
      </c>
      <c r="M278">
        <v>4</v>
      </c>
      <c r="N278" s="2">
        <v>44743</v>
      </c>
      <c r="O278" s="1" t="s">
        <v>1030</v>
      </c>
      <c r="P278" s="4">
        <v>2253300</v>
      </c>
      <c r="Q278" s="4">
        <v>184730</v>
      </c>
      <c r="R278" s="1" t="s">
        <v>75</v>
      </c>
      <c r="S278" s="1" t="s">
        <v>34</v>
      </c>
      <c r="T278" s="4">
        <f>Sales_Datas[[#This Row],[after_discount]]-(Sales_Datas[[#This Row],[qty_ordered]]*Sales_Datas[[#This Row],[cogs]])</f>
        <v>1991090</v>
      </c>
      <c r="U278" s="3">
        <f>IFERROR(Sales_Datas[[#This Row],[Gross_Profit]]/Sales_Datas[[#This Row],[after_discount]],0)</f>
        <v>0.91509867544190238</v>
      </c>
      <c r="V278" s="1" t="str">
        <f>IF(Sales_Datas[[#This Row],[base_price]] &lt;= 632200, "Low", (IF(Sales_Datas[[#This Row],[base_price]] &gt;= 10092000, "High", "Medium")))</f>
        <v>Medium</v>
      </c>
    </row>
    <row r="279" spans="1:22" x14ac:dyDescent="0.25">
      <c r="A279" s="1" t="s">
        <v>1031</v>
      </c>
      <c r="B279" s="1" t="s">
        <v>1032</v>
      </c>
      <c r="C279" s="2">
        <v>44703</v>
      </c>
      <c r="D279" s="1" t="s">
        <v>1033</v>
      </c>
      <c r="E279" s="4">
        <v>69600</v>
      </c>
      <c r="F279">
        <v>2</v>
      </c>
      <c r="G279" s="4">
        <v>1392000</v>
      </c>
      <c r="H279" s="4">
        <v>69600</v>
      </c>
      <c r="I279" s="4">
        <v>1322400</v>
      </c>
      <c r="J279">
        <v>1</v>
      </c>
      <c r="K279">
        <v>0</v>
      </c>
      <c r="L279">
        <v>0</v>
      </c>
      <c r="M279">
        <v>4</v>
      </c>
      <c r="N279" s="2">
        <v>44701</v>
      </c>
      <c r="O279" s="1" t="s">
        <v>1034</v>
      </c>
      <c r="P279" s="4">
        <v>696000</v>
      </c>
      <c r="Q279" s="4">
        <v>45936</v>
      </c>
      <c r="R279" s="1" t="s">
        <v>554</v>
      </c>
      <c r="S279" s="1" t="s">
        <v>34</v>
      </c>
      <c r="T279" s="4">
        <f>Sales_Datas[[#This Row],[after_discount]]-(Sales_Datas[[#This Row],[qty_ordered]]*Sales_Datas[[#This Row],[cogs]])</f>
        <v>1230528</v>
      </c>
      <c r="U279" s="3">
        <f>IFERROR(Sales_Datas[[#This Row],[Gross_Profit]]/Sales_Datas[[#This Row],[after_discount]],0)</f>
        <v>0.93052631578947365</v>
      </c>
      <c r="V279" s="1" t="str">
        <f>IF(Sales_Datas[[#This Row],[base_price]] &lt;= 632200, "Low", (IF(Sales_Datas[[#This Row],[base_price]] &gt;= 10092000, "High", "Medium")))</f>
        <v>Medium</v>
      </c>
    </row>
    <row r="280" spans="1:22" x14ac:dyDescent="0.25">
      <c r="A280" s="1" t="s">
        <v>1035</v>
      </c>
      <c r="B280" s="1" t="s">
        <v>1036</v>
      </c>
      <c r="C280" s="2">
        <v>44768</v>
      </c>
      <c r="D280" s="1" t="s">
        <v>1037</v>
      </c>
      <c r="E280" s="4">
        <v>193140</v>
      </c>
      <c r="F280">
        <v>2</v>
      </c>
      <c r="G280" s="4">
        <v>3862800</v>
      </c>
      <c r="H280" s="4">
        <v>677034</v>
      </c>
      <c r="I280" s="4">
        <v>3795100</v>
      </c>
      <c r="J280">
        <v>1</v>
      </c>
      <c r="K280">
        <v>1</v>
      </c>
      <c r="L280">
        <v>0</v>
      </c>
      <c r="M280">
        <v>4</v>
      </c>
      <c r="N280" s="2">
        <v>44765</v>
      </c>
      <c r="O280" s="1" t="s">
        <v>1038</v>
      </c>
      <c r="P280" s="4">
        <v>1931400</v>
      </c>
      <c r="Q280" s="4">
        <v>117798</v>
      </c>
      <c r="R280" s="1" t="s">
        <v>75</v>
      </c>
      <c r="S280" s="1" t="s">
        <v>34</v>
      </c>
      <c r="T280" s="4">
        <f>Sales_Datas[[#This Row],[after_discount]]-(Sales_Datas[[#This Row],[qty_ordered]]*Sales_Datas[[#This Row],[cogs]])</f>
        <v>3559504</v>
      </c>
      <c r="U280" s="3">
        <f>IFERROR(Sales_Datas[[#This Row],[Gross_Profit]]/Sales_Datas[[#This Row],[after_discount]],0)</f>
        <v>0.93792100339911988</v>
      </c>
      <c r="V280" s="1" t="str">
        <f>IF(Sales_Datas[[#This Row],[base_price]] &lt;= 632200, "Low", (IF(Sales_Datas[[#This Row],[base_price]] &gt;= 10092000, "High", "Medium")))</f>
        <v>Medium</v>
      </c>
    </row>
    <row r="281" spans="1:22" x14ac:dyDescent="0.25">
      <c r="A281" s="1" t="s">
        <v>1039</v>
      </c>
      <c r="B281" s="1" t="s">
        <v>1040</v>
      </c>
      <c r="C281" s="2">
        <v>44628</v>
      </c>
      <c r="D281" s="1" t="s">
        <v>1041</v>
      </c>
      <c r="E281" s="4">
        <v>41470</v>
      </c>
      <c r="F281">
        <v>1</v>
      </c>
      <c r="G281" s="4">
        <v>414700</v>
      </c>
      <c r="H281" s="4">
        <v>62205</v>
      </c>
      <c r="I281" s="4">
        <v>352495</v>
      </c>
      <c r="J281">
        <v>1</v>
      </c>
      <c r="K281">
        <v>1</v>
      </c>
      <c r="L281">
        <v>0</v>
      </c>
      <c r="M281">
        <v>7</v>
      </c>
      <c r="N281" s="2">
        <v>44729</v>
      </c>
      <c r="O281" s="1" t="s">
        <v>1042</v>
      </c>
      <c r="P281" s="4">
        <v>414700</v>
      </c>
      <c r="Q281" s="4">
        <v>26912</v>
      </c>
      <c r="R281" s="1" t="s">
        <v>23</v>
      </c>
      <c r="S281" s="1" t="s">
        <v>66</v>
      </c>
      <c r="T281" s="4">
        <f>Sales_Datas[[#This Row],[after_discount]]-(Sales_Datas[[#This Row],[qty_ordered]]*Sales_Datas[[#This Row],[cogs]])</f>
        <v>325583</v>
      </c>
      <c r="U281" s="3">
        <f>IFERROR(Sales_Datas[[#This Row],[Gross_Profit]]/Sales_Datas[[#This Row],[after_discount]],0)</f>
        <v>0.92365281777046482</v>
      </c>
      <c r="V281" s="1" t="str">
        <f>IF(Sales_Datas[[#This Row],[base_price]] &lt;= 632200, "Low", (IF(Sales_Datas[[#This Row],[base_price]] &gt;= 10092000, "High", "Medium")))</f>
        <v>Low</v>
      </c>
    </row>
    <row r="282" spans="1:22" x14ac:dyDescent="0.25">
      <c r="A282" s="1" t="s">
        <v>1043</v>
      </c>
      <c r="B282" s="1" t="s">
        <v>1044</v>
      </c>
      <c r="C282" s="2">
        <v>44681</v>
      </c>
      <c r="D282" s="1" t="s">
        <v>917</v>
      </c>
      <c r="E282" s="4">
        <v>57942</v>
      </c>
      <c r="F282">
        <v>2</v>
      </c>
      <c r="G282" s="4">
        <v>1158840</v>
      </c>
      <c r="H282" s="4">
        <v>58000</v>
      </c>
      <c r="I282" s="4">
        <v>1100840</v>
      </c>
      <c r="J282">
        <v>1</v>
      </c>
      <c r="K282">
        <v>0</v>
      </c>
      <c r="L282">
        <v>0</v>
      </c>
      <c r="M282">
        <v>1</v>
      </c>
      <c r="N282" s="2">
        <v>44447</v>
      </c>
      <c r="O282" s="1" t="s">
        <v>918</v>
      </c>
      <c r="P282" s="4">
        <v>580000</v>
      </c>
      <c r="Q282" s="4">
        <v>49880</v>
      </c>
      <c r="R282" s="1" t="s">
        <v>133</v>
      </c>
      <c r="S282" s="1" t="s">
        <v>50</v>
      </c>
      <c r="T282" s="4">
        <f>Sales_Datas[[#This Row],[after_discount]]-(Sales_Datas[[#This Row],[qty_ordered]]*Sales_Datas[[#This Row],[cogs]])</f>
        <v>1001080</v>
      </c>
      <c r="U282" s="3">
        <f>IFERROR(Sales_Datas[[#This Row],[Gross_Profit]]/Sales_Datas[[#This Row],[after_discount]],0)</f>
        <v>0.90937829293993677</v>
      </c>
      <c r="V282" s="1" t="str">
        <f>IF(Sales_Datas[[#This Row],[base_price]] &lt;= 632200, "Low", (IF(Sales_Datas[[#This Row],[base_price]] &gt;= 10092000, "High", "Medium")))</f>
        <v>Low</v>
      </c>
    </row>
    <row r="283" spans="1:22" x14ac:dyDescent="0.25">
      <c r="A283" s="1" t="s">
        <v>1045</v>
      </c>
      <c r="B283" s="1" t="s">
        <v>1046</v>
      </c>
      <c r="C283" s="2">
        <v>44546</v>
      </c>
      <c r="D283" s="1" t="s">
        <v>1047</v>
      </c>
      <c r="E283" s="4">
        <v>54810</v>
      </c>
      <c r="F283">
        <v>1</v>
      </c>
      <c r="G283" s="4">
        <v>548100</v>
      </c>
      <c r="H283" s="4">
        <v>58000</v>
      </c>
      <c r="I283" s="4">
        <v>490100</v>
      </c>
      <c r="J283">
        <v>1</v>
      </c>
      <c r="K283">
        <v>1</v>
      </c>
      <c r="L283">
        <v>1</v>
      </c>
      <c r="M283">
        <v>1</v>
      </c>
      <c r="N283" s="2">
        <v>44545</v>
      </c>
      <c r="O283" s="1" t="s">
        <v>1048</v>
      </c>
      <c r="P283" s="4">
        <v>609000</v>
      </c>
      <c r="Q283" s="4">
        <v>47502</v>
      </c>
      <c r="R283" s="1" t="s">
        <v>383</v>
      </c>
      <c r="S283" s="1" t="s">
        <v>50</v>
      </c>
      <c r="T283" s="4">
        <f>Sales_Datas[[#This Row],[after_discount]]-(Sales_Datas[[#This Row],[qty_ordered]]*Sales_Datas[[#This Row],[cogs]])</f>
        <v>442598</v>
      </c>
      <c r="U283" s="3">
        <f>IFERROR(Sales_Datas[[#This Row],[Gross_Profit]]/Sales_Datas[[#This Row],[after_discount]],0)</f>
        <v>0.90307692307692311</v>
      </c>
      <c r="V283" s="1" t="str">
        <f>IF(Sales_Datas[[#This Row],[base_price]] &lt;= 632200, "Low", (IF(Sales_Datas[[#This Row],[base_price]] &gt;= 10092000, "High", "Medium")))</f>
        <v>Low</v>
      </c>
    </row>
    <row r="284" spans="1:22" x14ac:dyDescent="0.25">
      <c r="A284" s="1" t="s">
        <v>1049</v>
      </c>
      <c r="B284" s="1" t="s">
        <v>1050</v>
      </c>
      <c r="C284" s="2">
        <v>44780</v>
      </c>
      <c r="D284" s="1" t="s">
        <v>1051</v>
      </c>
      <c r="E284" s="4">
        <v>8700</v>
      </c>
      <c r="F284">
        <v>1</v>
      </c>
      <c r="G284" s="4">
        <v>87000</v>
      </c>
      <c r="H284" s="4">
        <v>58000</v>
      </c>
      <c r="I284" s="4">
        <v>29000</v>
      </c>
      <c r="J284">
        <v>1</v>
      </c>
      <c r="K284">
        <v>1</v>
      </c>
      <c r="L284">
        <v>0</v>
      </c>
      <c r="M284">
        <v>3</v>
      </c>
      <c r="N284" s="2">
        <v>44720</v>
      </c>
      <c r="O284" s="1" t="s">
        <v>1052</v>
      </c>
      <c r="P284" s="4">
        <v>87000</v>
      </c>
      <c r="Q284" s="4">
        <v>5626</v>
      </c>
      <c r="R284" s="1" t="s">
        <v>475</v>
      </c>
      <c r="S284" s="1" t="s">
        <v>56</v>
      </c>
      <c r="T284" s="4">
        <f>Sales_Datas[[#This Row],[after_discount]]-(Sales_Datas[[#This Row],[qty_ordered]]*Sales_Datas[[#This Row],[cogs]])</f>
        <v>23374</v>
      </c>
      <c r="U284" s="3">
        <f>IFERROR(Sales_Datas[[#This Row],[Gross_Profit]]/Sales_Datas[[#This Row],[after_discount]],0)</f>
        <v>0.80600000000000005</v>
      </c>
      <c r="V284" s="1" t="str">
        <f>IF(Sales_Datas[[#This Row],[base_price]] &lt;= 632200, "Low", (IF(Sales_Datas[[#This Row],[base_price]] &gt;= 10092000, "High", "Medium")))</f>
        <v>Low</v>
      </c>
    </row>
    <row r="285" spans="1:22" x14ac:dyDescent="0.25">
      <c r="A285" s="1" t="s">
        <v>1053</v>
      </c>
      <c r="B285" s="1" t="s">
        <v>513</v>
      </c>
      <c r="C285" s="2">
        <v>44901</v>
      </c>
      <c r="D285" s="1" t="s">
        <v>1054</v>
      </c>
      <c r="E285" s="4">
        <v>16414</v>
      </c>
      <c r="F285">
        <v>1</v>
      </c>
      <c r="G285" s="4">
        <v>164140</v>
      </c>
      <c r="H285" s="4">
        <v>49242</v>
      </c>
      <c r="I285" s="4">
        <v>114898</v>
      </c>
      <c r="J285">
        <v>1</v>
      </c>
      <c r="K285">
        <v>1</v>
      </c>
      <c r="L285">
        <v>0</v>
      </c>
      <c r="M285">
        <v>4</v>
      </c>
      <c r="N285" s="2">
        <v>44386</v>
      </c>
      <c r="O285" s="1" t="s">
        <v>1055</v>
      </c>
      <c r="P285" s="4">
        <v>164140</v>
      </c>
      <c r="Q285" s="4">
        <v>9802</v>
      </c>
      <c r="R285" s="1" t="s">
        <v>383</v>
      </c>
      <c r="S285" s="1" t="s">
        <v>34</v>
      </c>
      <c r="T285" s="4">
        <f>Sales_Datas[[#This Row],[after_discount]]-(Sales_Datas[[#This Row],[qty_ordered]]*Sales_Datas[[#This Row],[cogs]])</f>
        <v>105096</v>
      </c>
      <c r="U285" s="3">
        <f>IFERROR(Sales_Datas[[#This Row],[Gross_Profit]]/Sales_Datas[[#This Row],[after_discount]],0)</f>
        <v>0.91468955073195357</v>
      </c>
      <c r="V285" s="1" t="str">
        <f>IF(Sales_Datas[[#This Row],[base_price]] &lt;= 632200, "Low", (IF(Sales_Datas[[#This Row],[base_price]] &gt;= 10092000, "High", "Medium")))</f>
        <v>Low</v>
      </c>
    </row>
    <row r="286" spans="1:22" x14ac:dyDescent="0.25">
      <c r="A286" s="1" t="s">
        <v>1056</v>
      </c>
      <c r="B286" s="1" t="s">
        <v>1057</v>
      </c>
      <c r="C286" s="2">
        <v>44522</v>
      </c>
      <c r="D286" s="1" t="s">
        <v>1058</v>
      </c>
      <c r="E286" s="4">
        <v>145000</v>
      </c>
      <c r="F286">
        <v>2</v>
      </c>
      <c r="G286" s="4">
        <v>2900000</v>
      </c>
      <c r="H286" s="4">
        <v>475426</v>
      </c>
      <c r="I286" s="4">
        <v>2852460</v>
      </c>
      <c r="J286">
        <v>1</v>
      </c>
      <c r="K286">
        <v>1</v>
      </c>
      <c r="L286">
        <v>1</v>
      </c>
      <c r="M286">
        <v>3</v>
      </c>
      <c r="N286" s="2">
        <v>44471</v>
      </c>
      <c r="O286" s="1" t="s">
        <v>1059</v>
      </c>
      <c r="P286" s="4">
        <v>1450000</v>
      </c>
      <c r="Q286" s="4">
        <v>118900</v>
      </c>
      <c r="R286" s="1" t="s">
        <v>23</v>
      </c>
      <c r="S286" s="1" t="s">
        <v>56</v>
      </c>
      <c r="T286" s="4">
        <f>Sales_Datas[[#This Row],[after_discount]]-(Sales_Datas[[#This Row],[qty_ordered]]*Sales_Datas[[#This Row],[cogs]])</f>
        <v>2614660</v>
      </c>
      <c r="U286" s="3">
        <f>IFERROR(Sales_Datas[[#This Row],[Gross_Profit]]/Sales_Datas[[#This Row],[after_discount]],0)</f>
        <v>0.91663336208044988</v>
      </c>
      <c r="V286" s="1" t="str">
        <f>IF(Sales_Datas[[#This Row],[base_price]] &lt;= 632200, "Low", (IF(Sales_Datas[[#This Row],[base_price]] &gt;= 10092000, "High", "Medium")))</f>
        <v>Medium</v>
      </c>
    </row>
    <row r="287" spans="1:22" x14ac:dyDescent="0.25">
      <c r="A287" s="1" t="s">
        <v>1060</v>
      </c>
      <c r="B287" s="1" t="s">
        <v>1061</v>
      </c>
      <c r="C287" s="2">
        <v>44769</v>
      </c>
      <c r="D287" s="1" t="s">
        <v>1062</v>
      </c>
      <c r="E287" s="4">
        <v>12760</v>
      </c>
      <c r="F287">
        <v>1</v>
      </c>
      <c r="G287" s="4">
        <v>127600</v>
      </c>
      <c r="H287" s="4">
        <v>395038</v>
      </c>
      <c r="I287" s="4">
        <v>880962</v>
      </c>
      <c r="J287">
        <v>1</v>
      </c>
      <c r="K287">
        <v>0</v>
      </c>
      <c r="L287">
        <v>0</v>
      </c>
      <c r="M287">
        <v>4</v>
      </c>
      <c r="N287" s="2">
        <v>44760</v>
      </c>
      <c r="O287" s="1" t="s">
        <v>1063</v>
      </c>
      <c r="P287" s="4">
        <v>127600</v>
      </c>
      <c r="Q287" s="4">
        <v>10962</v>
      </c>
      <c r="R287" s="1" t="s">
        <v>383</v>
      </c>
      <c r="S287" s="1" t="s">
        <v>34</v>
      </c>
      <c r="T287" s="4">
        <f>Sales_Datas[[#This Row],[after_discount]]-(Sales_Datas[[#This Row],[qty_ordered]]*Sales_Datas[[#This Row],[cogs]])</f>
        <v>870000</v>
      </c>
      <c r="U287" s="3">
        <f>IFERROR(Sales_Datas[[#This Row],[Gross_Profit]]/Sales_Datas[[#This Row],[after_discount]],0)</f>
        <v>0.98755678451510964</v>
      </c>
      <c r="V287" s="1" t="str">
        <f>IF(Sales_Datas[[#This Row],[base_price]] &lt;= 632200, "Low", (IF(Sales_Datas[[#This Row],[base_price]] &gt;= 10092000, "High", "Medium")))</f>
        <v>Low</v>
      </c>
    </row>
    <row r="288" spans="1:22" x14ac:dyDescent="0.25">
      <c r="A288" s="1" t="s">
        <v>1064</v>
      </c>
      <c r="B288" s="1" t="s">
        <v>1065</v>
      </c>
      <c r="C288" s="2">
        <v>44566</v>
      </c>
      <c r="D288" s="1" t="s">
        <v>1066</v>
      </c>
      <c r="E288" s="4">
        <v>50170</v>
      </c>
      <c r="F288">
        <v>1</v>
      </c>
      <c r="G288" s="4">
        <v>501700</v>
      </c>
      <c r="H288" s="4">
        <v>393472</v>
      </c>
      <c r="I288" s="4">
        <v>462353</v>
      </c>
      <c r="J288">
        <v>1</v>
      </c>
      <c r="K288">
        <v>0</v>
      </c>
      <c r="L288">
        <v>0</v>
      </c>
      <c r="M288">
        <v>4</v>
      </c>
      <c r="N288" s="2">
        <v>44671</v>
      </c>
      <c r="O288" s="1" t="s">
        <v>1067</v>
      </c>
      <c r="P288" s="4">
        <v>501700</v>
      </c>
      <c r="Q288" s="4">
        <v>42630</v>
      </c>
      <c r="R288" s="1" t="s">
        <v>554</v>
      </c>
      <c r="S288" s="1" t="s">
        <v>34</v>
      </c>
      <c r="T288" s="4">
        <f>Sales_Datas[[#This Row],[after_discount]]-(Sales_Datas[[#This Row],[qty_ordered]]*Sales_Datas[[#This Row],[cogs]])</f>
        <v>419723</v>
      </c>
      <c r="U288" s="3">
        <f>IFERROR(Sales_Datas[[#This Row],[Gross_Profit]]/Sales_Datas[[#This Row],[after_discount]],0)</f>
        <v>0.90779772165423389</v>
      </c>
      <c r="V288" s="1" t="str">
        <f>IF(Sales_Datas[[#This Row],[base_price]] &lt;= 632200, "Low", (IF(Sales_Datas[[#This Row],[base_price]] &gt;= 10092000, "High", "Medium")))</f>
        <v>Low</v>
      </c>
    </row>
    <row r="289" spans="1:22" x14ac:dyDescent="0.25">
      <c r="A289" s="1" t="s">
        <v>1068</v>
      </c>
      <c r="B289" s="1" t="s">
        <v>1069</v>
      </c>
      <c r="C289" s="2">
        <v>44645</v>
      </c>
      <c r="D289" s="1" t="s">
        <v>1070</v>
      </c>
      <c r="E289" s="4">
        <v>75400</v>
      </c>
      <c r="F289">
        <v>1</v>
      </c>
      <c r="G289" s="4">
        <v>754000</v>
      </c>
      <c r="H289" s="4">
        <v>37700</v>
      </c>
      <c r="I289" s="4">
        <v>716300</v>
      </c>
      <c r="J289">
        <v>1</v>
      </c>
      <c r="K289">
        <v>0</v>
      </c>
      <c r="L289">
        <v>0</v>
      </c>
      <c r="M289">
        <v>7</v>
      </c>
      <c r="N289" s="2">
        <v>44460</v>
      </c>
      <c r="O289" s="1" t="s">
        <v>1071</v>
      </c>
      <c r="P289" s="4">
        <v>754000</v>
      </c>
      <c r="Q289" s="4">
        <v>45240</v>
      </c>
      <c r="R289" s="1" t="s">
        <v>383</v>
      </c>
      <c r="S289" s="1" t="s">
        <v>66</v>
      </c>
      <c r="T289" s="4">
        <f>Sales_Datas[[#This Row],[after_discount]]-(Sales_Datas[[#This Row],[qty_ordered]]*Sales_Datas[[#This Row],[cogs]])</f>
        <v>671060</v>
      </c>
      <c r="U289" s="3">
        <f>IFERROR(Sales_Datas[[#This Row],[Gross_Profit]]/Sales_Datas[[#This Row],[after_discount]],0)</f>
        <v>0.93684210526315792</v>
      </c>
      <c r="V289" s="1" t="str">
        <f>IF(Sales_Datas[[#This Row],[base_price]] &lt;= 632200, "Low", (IF(Sales_Datas[[#This Row],[base_price]] &gt;= 10092000, "High", "Medium")))</f>
        <v>Medium</v>
      </c>
    </row>
    <row r="290" spans="1:22" x14ac:dyDescent="0.25">
      <c r="A290" s="1" t="s">
        <v>1072</v>
      </c>
      <c r="B290" s="1" t="s">
        <v>1073</v>
      </c>
      <c r="C290" s="2">
        <v>44639</v>
      </c>
      <c r="D290" s="1" t="s">
        <v>1074</v>
      </c>
      <c r="E290" s="4">
        <v>12702</v>
      </c>
      <c r="F290">
        <v>1</v>
      </c>
      <c r="G290" s="4">
        <v>127020</v>
      </c>
      <c r="H290" s="4">
        <v>31755</v>
      </c>
      <c r="I290" s="4">
        <v>95265</v>
      </c>
      <c r="J290">
        <v>1</v>
      </c>
      <c r="K290">
        <v>1</v>
      </c>
      <c r="L290">
        <v>1</v>
      </c>
      <c r="M290">
        <v>5</v>
      </c>
      <c r="N290" s="2">
        <v>44638</v>
      </c>
      <c r="O290" s="1" t="s">
        <v>1075</v>
      </c>
      <c r="P290" s="4">
        <v>127020</v>
      </c>
      <c r="Q290" s="4">
        <v>11252</v>
      </c>
      <c r="R290" s="1" t="s">
        <v>383</v>
      </c>
      <c r="S290" s="1" t="s">
        <v>24</v>
      </c>
      <c r="T290" s="4">
        <f>Sales_Datas[[#This Row],[after_discount]]-(Sales_Datas[[#This Row],[qty_ordered]]*Sales_Datas[[#This Row],[cogs]])</f>
        <v>84013</v>
      </c>
      <c r="U290" s="3">
        <f>IFERROR(Sales_Datas[[#This Row],[Gross_Profit]]/Sales_Datas[[#This Row],[after_discount]],0)</f>
        <v>0.8818873668188737</v>
      </c>
      <c r="V290" s="1" t="str">
        <f>IF(Sales_Datas[[#This Row],[base_price]] &lt;= 632200, "Low", (IF(Sales_Datas[[#This Row],[base_price]] &gt;= 10092000, "High", "Medium")))</f>
        <v>Low</v>
      </c>
    </row>
    <row r="291" spans="1:22" x14ac:dyDescent="0.25">
      <c r="A291" s="1" t="s">
        <v>1076</v>
      </c>
      <c r="B291" s="1" t="s">
        <v>1077</v>
      </c>
      <c r="C291" s="2">
        <v>44716</v>
      </c>
      <c r="D291" s="1" t="s">
        <v>723</v>
      </c>
      <c r="E291" s="4">
        <v>57942</v>
      </c>
      <c r="F291">
        <v>1</v>
      </c>
      <c r="G291" s="4">
        <v>579420</v>
      </c>
      <c r="H291" s="4">
        <v>29000</v>
      </c>
      <c r="I291" s="4">
        <v>550420</v>
      </c>
      <c r="J291">
        <v>1</v>
      </c>
      <c r="K291">
        <v>1</v>
      </c>
      <c r="L291">
        <v>1</v>
      </c>
      <c r="M291">
        <v>1</v>
      </c>
      <c r="N291" s="2">
        <v>44510</v>
      </c>
      <c r="O291" s="1" t="s">
        <v>724</v>
      </c>
      <c r="P291" s="4">
        <v>1159420</v>
      </c>
      <c r="Q291" s="4">
        <v>74182</v>
      </c>
      <c r="R291" s="1" t="s">
        <v>23</v>
      </c>
      <c r="S291" s="1" t="s">
        <v>50</v>
      </c>
      <c r="T291" s="4">
        <f>Sales_Datas[[#This Row],[after_discount]]-(Sales_Datas[[#This Row],[qty_ordered]]*Sales_Datas[[#This Row],[cogs]])</f>
        <v>476238</v>
      </c>
      <c r="U291" s="3">
        <f>IFERROR(Sales_Datas[[#This Row],[Gross_Profit]]/Sales_Datas[[#This Row],[after_discount]],0)</f>
        <v>0.86522655426765016</v>
      </c>
      <c r="V291" s="1" t="str">
        <f>IF(Sales_Datas[[#This Row],[base_price]] &lt;= 632200, "Low", (IF(Sales_Datas[[#This Row],[base_price]] &gt;= 10092000, "High", "Medium")))</f>
        <v>Medium</v>
      </c>
    </row>
    <row r="292" spans="1:22" x14ac:dyDescent="0.25">
      <c r="A292" s="1" t="s">
        <v>1078</v>
      </c>
      <c r="B292" s="1" t="s">
        <v>1050</v>
      </c>
      <c r="C292" s="2">
        <v>44731</v>
      </c>
      <c r="D292" s="1" t="s">
        <v>1079</v>
      </c>
      <c r="E292" s="4">
        <v>8700</v>
      </c>
      <c r="F292">
        <v>1</v>
      </c>
      <c r="G292" s="4">
        <v>87000</v>
      </c>
      <c r="H292" s="4">
        <v>21750</v>
      </c>
      <c r="I292" s="4">
        <v>65250</v>
      </c>
      <c r="J292">
        <v>1</v>
      </c>
      <c r="K292">
        <v>1</v>
      </c>
      <c r="L292">
        <v>0</v>
      </c>
      <c r="M292">
        <v>4</v>
      </c>
      <c r="N292" s="2">
        <v>44720</v>
      </c>
      <c r="O292" s="1" t="s">
        <v>1080</v>
      </c>
      <c r="P292" s="4">
        <v>87000</v>
      </c>
      <c r="Q292" s="4">
        <v>7308</v>
      </c>
      <c r="R292" s="1" t="s">
        <v>475</v>
      </c>
      <c r="S292" s="1" t="s">
        <v>34</v>
      </c>
      <c r="T292" s="4">
        <f>Sales_Datas[[#This Row],[after_discount]]-(Sales_Datas[[#This Row],[qty_ordered]]*Sales_Datas[[#This Row],[cogs]])</f>
        <v>57942</v>
      </c>
      <c r="U292" s="3">
        <f>IFERROR(Sales_Datas[[#This Row],[Gross_Profit]]/Sales_Datas[[#This Row],[after_discount]],0)</f>
        <v>0.88800000000000001</v>
      </c>
      <c r="V292" s="1" t="str">
        <f>IF(Sales_Datas[[#This Row],[base_price]] &lt;= 632200, "Low", (IF(Sales_Datas[[#This Row],[base_price]] &gt;= 10092000, "High", "Medium")))</f>
        <v>Low</v>
      </c>
    </row>
    <row r="293" spans="1:22" x14ac:dyDescent="0.25">
      <c r="A293" s="1" t="s">
        <v>1081</v>
      </c>
      <c r="B293" s="1" t="s">
        <v>1082</v>
      </c>
      <c r="C293" s="2">
        <v>44468</v>
      </c>
      <c r="D293" s="1" t="s">
        <v>686</v>
      </c>
      <c r="E293" s="4">
        <v>13920</v>
      </c>
      <c r="F293">
        <v>10</v>
      </c>
      <c r="G293" s="4">
        <v>1392000</v>
      </c>
      <c r="H293" s="4">
        <v>13920</v>
      </c>
      <c r="I293" s="4">
        <v>1378080</v>
      </c>
      <c r="J293">
        <v>1</v>
      </c>
      <c r="K293">
        <v>0</v>
      </c>
      <c r="L293">
        <v>0</v>
      </c>
      <c r="M293">
        <v>4</v>
      </c>
      <c r="N293" s="2">
        <v>44467</v>
      </c>
      <c r="O293" s="1" t="s">
        <v>687</v>
      </c>
      <c r="P293" s="4">
        <v>266800</v>
      </c>
      <c r="Q293" s="4">
        <v>18908</v>
      </c>
      <c r="R293" s="1" t="s">
        <v>344</v>
      </c>
      <c r="S293" s="1" t="s">
        <v>34</v>
      </c>
      <c r="T293" s="4">
        <f>Sales_Datas[[#This Row],[after_discount]]-(Sales_Datas[[#This Row],[qty_ordered]]*Sales_Datas[[#This Row],[cogs]])</f>
        <v>1189000</v>
      </c>
      <c r="U293" s="3">
        <f>IFERROR(Sales_Datas[[#This Row],[Gross_Profit]]/Sales_Datas[[#This Row],[after_discount]],0)</f>
        <v>0.86279461279461278</v>
      </c>
      <c r="V293" s="1" t="str">
        <f>IF(Sales_Datas[[#This Row],[base_price]] &lt;= 632200, "Low", (IF(Sales_Datas[[#This Row],[base_price]] &gt;= 10092000, "High", "Medium")))</f>
        <v>Low</v>
      </c>
    </row>
    <row r="294" spans="1:22" x14ac:dyDescent="0.25">
      <c r="A294" s="1" t="s">
        <v>1083</v>
      </c>
      <c r="B294" s="1" t="s">
        <v>1084</v>
      </c>
      <c r="C294" s="2">
        <v>44715</v>
      </c>
      <c r="D294" s="1" t="s">
        <v>1085</v>
      </c>
      <c r="E294" s="4">
        <v>1392</v>
      </c>
      <c r="F294">
        <v>3</v>
      </c>
      <c r="G294" s="4">
        <v>41760</v>
      </c>
      <c r="H294" s="4">
        <v>97556</v>
      </c>
      <c r="I294" s="4">
        <v>320044</v>
      </c>
      <c r="J294">
        <v>1</v>
      </c>
      <c r="K294">
        <v>1</v>
      </c>
      <c r="L294">
        <v>0</v>
      </c>
      <c r="M294">
        <v>1</v>
      </c>
      <c r="N294" s="2">
        <v>44503</v>
      </c>
      <c r="O294" s="1" t="s">
        <v>1086</v>
      </c>
      <c r="P294" s="4">
        <v>13920</v>
      </c>
      <c r="Q294" s="4">
        <v>870</v>
      </c>
      <c r="R294" s="1" t="s">
        <v>383</v>
      </c>
      <c r="S294" s="1" t="s">
        <v>50</v>
      </c>
      <c r="T294" s="4">
        <f>Sales_Datas[[#This Row],[after_discount]]-(Sales_Datas[[#This Row],[qty_ordered]]*Sales_Datas[[#This Row],[cogs]])</f>
        <v>317434</v>
      </c>
      <c r="U294" s="3">
        <f>IFERROR(Sales_Datas[[#This Row],[Gross_Profit]]/Sales_Datas[[#This Row],[after_discount]],0)</f>
        <v>0.99184487133019206</v>
      </c>
      <c r="V294" s="1" t="str">
        <f>IF(Sales_Datas[[#This Row],[base_price]] &lt;= 632200, "Low", (IF(Sales_Datas[[#This Row],[base_price]] &gt;= 10092000, "High", "Medium")))</f>
        <v>Low</v>
      </c>
    </row>
    <row r="295" spans="1:22" x14ac:dyDescent="0.25">
      <c r="A295" s="1" t="s">
        <v>1087</v>
      </c>
      <c r="B295" s="1" t="s">
        <v>1088</v>
      </c>
      <c r="C295" s="2">
        <v>44903</v>
      </c>
      <c r="D295" s="1" t="s">
        <v>1089</v>
      </c>
      <c r="E295" s="4">
        <v>4640</v>
      </c>
      <c r="F295">
        <v>1</v>
      </c>
      <c r="G295" s="4">
        <v>46400</v>
      </c>
      <c r="H295" s="4">
        <v>9106</v>
      </c>
      <c r="I295" s="4">
        <v>37294</v>
      </c>
      <c r="J295">
        <v>1</v>
      </c>
      <c r="K295">
        <v>1</v>
      </c>
      <c r="L295">
        <v>0</v>
      </c>
      <c r="M295">
        <v>1</v>
      </c>
      <c r="N295" s="2">
        <v>44450</v>
      </c>
      <c r="O295" s="1" t="s">
        <v>1090</v>
      </c>
      <c r="P295" s="4">
        <v>46400</v>
      </c>
      <c r="Q295" s="4">
        <v>2958</v>
      </c>
      <c r="R295" s="1" t="s">
        <v>383</v>
      </c>
      <c r="S295" s="1" t="s">
        <v>50</v>
      </c>
      <c r="T295" s="4">
        <f>Sales_Datas[[#This Row],[after_discount]]-(Sales_Datas[[#This Row],[qty_ordered]]*Sales_Datas[[#This Row],[cogs]])</f>
        <v>34336</v>
      </c>
      <c r="U295" s="3">
        <f>IFERROR(Sales_Datas[[#This Row],[Gross_Profit]]/Sales_Datas[[#This Row],[after_discount]],0)</f>
        <v>0.92068429237947125</v>
      </c>
      <c r="V295" s="1" t="str">
        <f>IF(Sales_Datas[[#This Row],[base_price]] &lt;= 632200, "Low", (IF(Sales_Datas[[#This Row],[base_price]] &gt;= 10092000, "High", "Medium")))</f>
        <v>Low</v>
      </c>
    </row>
    <row r="296" spans="1:22" x14ac:dyDescent="0.25">
      <c r="A296" s="1" t="s">
        <v>1091</v>
      </c>
      <c r="B296" s="1" t="s">
        <v>1092</v>
      </c>
      <c r="C296" s="2">
        <v>44652</v>
      </c>
      <c r="D296" s="1" t="s">
        <v>1085</v>
      </c>
      <c r="E296" s="4">
        <v>1392</v>
      </c>
      <c r="F296">
        <v>1</v>
      </c>
      <c r="G296" s="4">
        <v>13920</v>
      </c>
      <c r="H296" s="4">
        <v>2755</v>
      </c>
      <c r="I296" s="4">
        <v>11165</v>
      </c>
      <c r="J296">
        <v>1</v>
      </c>
      <c r="K296">
        <v>1</v>
      </c>
      <c r="L296">
        <v>1</v>
      </c>
      <c r="M296">
        <v>1</v>
      </c>
      <c r="N296" s="2">
        <v>44516</v>
      </c>
      <c r="O296" s="1" t="s">
        <v>1086</v>
      </c>
      <c r="P296" s="4">
        <v>13920</v>
      </c>
      <c r="Q296" s="4">
        <v>870</v>
      </c>
      <c r="R296" s="1" t="s">
        <v>383</v>
      </c>
      <c r="S296" s="1" t="s">
        <v>50</v>
      </c>
      <c r="T296" s="4">
        <f>Sales_Datas[[#This Row],[after_discount]]-(Sales_Datas[[#This Row],[qty_ordered]]*Sales_Datas[[#This Row],[cogs]])</f>
        <v>10295</v>
      </c>
      <c r="U296" s="3">
        <f>IFERROR(Sales_Datas[[#This Row],[Gross_Profit]]/Sales_Datas[[#This Row],[after_discount]],0)</f>
        <v>0.92207792207792205</v>
      </c>
      <c r="V296" s="1" t="str">
        <f>IF(Sales_Datas[[#This Row],[base_price]] &lt;= 632200, "Low", (IF(Sales_Datas[[#This Row],[base_price]] &gt;= 10092000, "High", "Medium")))</f>
        <v>Low</v>
      </c>
    </row>
    <row r="297" spans="1:22" x14ac:dyDescent="0.25">
      <c r="A297" s="1" t="s">
        <v>1093</v>
      </c>
      <c r="B297" s="1" t="s">
        <v>1094</v>
      </c>
      <c r="C297" s="2">
        <v>44711</v>
      </c>
      <c r="D297" s="1" t="s">
        <v>1095</v>
      </c>
      <c r="E297" s="4">
        <v>1450</v>
      </c>
      <c r="F297">
        <v>1</v>
      </c>
      <c r="G297" s="4">
        <v>14500</v>
      </c>
      <c r="H297" s="4">
        <v>25984</v>
      </c>
      <c r="I297" s="4">
        <v>119016</v>
      </c>
      <c r="J297">
        <v>1</v>
      </c>
      <c r="K297">
        <v>1</v>
      </c>
      <c r="L297">
        <v>1</v>
      </c>
      <c r="M297">
        <v>1</v>
      </c>
      <c r="N297" s="2">
        <v>44454</v>
      </c>
      <c r="O297" s="1" t="s">
        <v>1096</v>
      </c>
      <c r="P297" s="4">
        <v>14500</v>
      </c>
      <c r="Q297" s="4">
        <v>1044</v>
      </c>
      <c r="R297" s="1" t="s">
        <v>383</v>
      </c>
      <c r="S297" s="1" t="s">
        <v>50</v>
      </c>
      <c r="T297" s="4">
        <f>Sales_Datas[[#This Row],[after_discount]]-(Sales_Datas[[#This Row],[qty_ordered]]*Sales_Datas[[#This Row],[cogs]])</f>
        <v>117972</v>
      </c>
      <c r="U297" s="3">
        <f>IFERROR(Sales_Datas[[#This Row],[Gross_Profit]]/Sales_Datas[[#This Row],[after_discount]],0)</f>
        <v>0.99122807017543857</v>
      </c>
      <c r="V297" s="1" t="str">
        <f>IF(Sales_Datas[[#This Row],[base_price]] &lt;= 632200, "Low", (IF(Sales_Datas[[#This Row],[base_price]] &gt;= 10092000, "High", "Medium")))</f>
        <v>Low</v>
      </c>
    </row>
    <row r="298" spans="1:22" x14ac:dyDescent="0.25">
      <c r="A298" s="1" t="s">
        <v>1097</v>
      </c>
      <c r="B298" s="1" t="s">
        <v>1098</v>
      </c>
      <c r="C298" s="2">
        <v>44736</v>
      </c>
      <c r="D298" s="1" t="s">
        <v>1099</v>
      </c>
      <c r="E298" s="4">
        <v>58</v>
      </c>
      <c r="F298">
        <v>1</v>
      </c>
      <c r="G298" s="4">
        <v>580</v>
      </c>
      <c r="H298" s="4">
        <v>580</v>
      </c>
      <c r="I298" s="4">
        <v>0</v>
      </c>
      <c r="J298">
        <v>1</v>
      </c>
      <c r="K298">
        <v>1</v>
      </c>
      <c r="L298">
        <v>0</v>
      </c>
      <c r="M298">
        <v>1</v>
      </c>
      <c r="N298" s="2">
        <v>44734</v>
      </c>
      <c r="O298" s="1" t="s">
        <v>1100</v>
      </c>
      <c r="P298" s="4">
        <v>580</v>
      </c>
      <c r="Q298" s="4">
        <v>0</v>
      </c>
      <c r="R298" s="1" t="s">
        <v>23</v>
      </c>
      <c r="S298" s="1" t="s">
        <v>50</v>
      </c>
      <c r="T298" s="4">
        <f>Sales_Datas[[#This Row],[after_discount]]-(Sales_Datas[[#This Row],[qty_ordered]]*Sales_Datas[[#This Row],[cogs]])</f>
        <v>0</v>
      </c>
      <c r="U298" s="3">
        <f>IFERROR(Sales_Datas[[#This Row],[Gross_Profit]]/Sales_Datas[[#This Row],[after_discount]],0)</f>
        <v>0</v>
      </c>
      <c r="V298" s="1" t="str">
        <f>IF(Sales_Datas[[#This Row],[base_price]] &lt;= 632200, "Low", (IF(Sales_Datas[[#This Row],[base_price]] &gt;= 10092000, "High", "Medium")))</f>
        <v>Low</v>
      </c>
    </row>
    <row r="299" spans="1:22" x14ac:dyDescent="0.25">
      <c r="A299" s="1" t="s">
        <v>1101</v>
      </c>
      <c r="B299" s="1" t="s">
        <v>1102</v>
      </c>
      <c r="C299" s="2">
        <v>44779</v>
      </c>
      <c r="D299" s="1" t="s">
        <v>1103</v>
      </c>
      <c r="E299" s="4">
        <v>518752</v>
      </c>
      <c r="F299">
        <v>1000</v>
      </c>
      <c r="G299" s="4">
        <v>5187520000</v>
      </c>
      <c r="H299" s="4">
        <v>0</v>
      </c>
      <c r="I299" s="4">
        <v>5187520000</v>
      </c>
      <c r="J299">
        <v>1</v>
      </c>
      <c r="K299">
        <v>0</v>
      </c>
      <c r="L299">
        <v>0</v>
      </c>
      <c r="M299">
        <v>2</v>
      </c>
      <c r="N299" s="2">
        <v>44427</v>
      </c>
      <c r="O299" s="1" t="s">
        <v>1104</v>
      </c>
      <c r="P299" s="4">
        <v>5509420</v>
      </c>
      <c r="Q299" s="4">
        <v>484822</v>
      </c>
      <c r="R299" s="1" t="s">
        <v>65</v>
      </c>
      <c r="S299" s="1" t="s">
        <v>76</v>
      </c>
      <c r="T299" s="4">
        <f>Sales_Datas[[#This Row],[after_discount]]-(Sales_Datas[[#This Row],[qty_ordered]]*Sales_Datas[[#This Row],[cogs]])</f>
        <v>4702698000</v>
      </c>
      <c r="U299" s="3">
        <f>IFERROR(Sales_Datas[[#This Row],[Gross_Profit]]/Sales_Datas[[#This Row],[after_discount]],0)</f>
        <v>0.90654069767441858</v>
      </c>
      <c r="V299" s="1" t="str">
        <f>IF(Sales_Datas[[#This Row],[base_price]] &lt;= 632200, "Low", (IF(Sales_Datas[[#This Row],[base_price]] &gt;= 10092000, "High", "Medium")))</f>
        <v>Medium</v>
      </c>
    </row>
    <row r="300" spans="1:22" x14ac:dyDescent="0.25">
      <c r="A300" s="1" t="s">
        <v>1105</v>
      </c>
      <c r="B300" s="1" t="s">
        <v>1106</v>
      </c>
      <c r="C300" s="2">
        <v>44810</v>
      </c>
      <c r="D300" s="1" t="s">
        <v>1103</v>
      </c>
      <c r="E300" s="4">
        <v>518752</v>
      </c>
      <c r="F300">
        <v>1000</v>
      </c>
      <c r="G300" s="4">
        <v>5187520000</v>
      </c>
      <c r="H300" s="4">
        <v>0</v>
      </c>
      <c r="I300" s="4">
        <v>5187520000</v>
      </c>
      <c r="J300">
        <v>1</v>
      </c>
      <c r="K300">
        <v>1</v>
      </c>
      <c r="L300">
        <v>1</v>
      </c>
      <c r="M300">
        <v>2</v>
      </c>
      <c r="N300" s="2">
        <v>44733</v>
      </c>
      <c r="O300" s="1" t="s">
        <v>1104</v>
      </c>
      <c r="P300" s="4">
        <v>5509420</v>
      </c>
      <c r="Q300" s="4">
        <v>484822</v>
      </c>
      <c r="R300" s="1" t="s">
        <v>65</v>
      </c>
      <c r="S300" s="1" t="s">
        <v>76</v>
      </c>
      <c r="T300" s="4">
        <f>Sales_Datas[[#This Row],[after_discount]]-(Sales_Datas[[#This Row],[qty_ordered]]*Sales_Datas[[#This Row],[cogs]])</f>
        <v>4702698000</v>
      </c>
      <c r="U300" s="3">
        <f>IFERROR(Sales_Datas[[#This Row],[Gross_Profit]]/Sales_Datas[[#This Row],[after_discount]],0)</f>
        <v>0.90654069767441858</v>
      </c>
      <c r="V300" s="1" t="str">
        <f>IF(Sales_Datas[[#This Row],[base_price]] &lt;= 632200, "Low", (IF(Sales_Datas[[#This Row],[base_price]] &gt;= 10092000, "High", "Medium")))</f>
        <v>Medium</v>
      </c>
    </row>
    <row r="301" spans="1:22" x14ac:dyDescent="0.25">
      <c r="A301" s="1" t="s">
        <v>1107</v>
      </c>
      <c r="B301" s="1" t="s">
        <v>1108</v>
      </c>
      <c r="C301" s="2">
        <v>44680</v>
      </c>
      <c r="D301" s="1" t="s">
        <v>1109</v>
      </c>
      <c r="E301" s="4">
        <v>3052830</v>
      </c>
      <c r="F301">
        <v>25</v>
      </c>
      <c r="G301" s="4">
        <v>763208000</v>
      </c>
      <c r="H301" s="4">
        <v>0</v>
      </c>
      <c r="I301" s="4">
        <v>763208000</v>
      </c>
      <c r="J301">
        <v>1</v>
      </c>
      <c r="K301">
        <v>0</v>
      </c>
      <c r="L301">
        <v>0</v>
      </c>
      <c r="M301">
        <v>13</v>
      </c>
      <c r="N301" s="2">
        <v>44661</v>
      </c>
      <c r="O301" s="1" t="s">
        <v>1110</v>
      </c>
      <c r="P301" s="4">
        <v>30528300</v>
      </c>
      <c r="Q301" s="4">
        <v>2594860</v>
      </c>
      <c r="R301" s="1" t="s">
        <v>29</v>
      </c>
      <c r="S301" s="1" t="s">
        <v>324</v>
      </c>
      <c r="T301" s="4">
        <f>Sales_Datas[[#This Row],[after_discount]]-(Sales_Datas[[#This Row],[qty_ordered]]*Sales_Datas[[#This Row],[cogs]])</f>
        <v>698336500</v>
      </c>
      <c r="U301" s="3">
        <f>IFERROR(Sales_Datas[[#This Row],[Gross_Profit]]/Sales_Datas[[#This Row],[after_discount]],0)</f>
        <v>0.91500154610538675</v>
      </c>
      <c r="V301" s="1" t="str">
        <f>IF(Sales_Datas[[#This Row],[base_price]] &lt;= 632200, "Low", (IF(Sales_Datas[[#This Row],[base_price]] &gt;= 10092000, "High", "Medium")))</f>
        <v>High</v>
      </c>
    </row>
    <row r="302" spans="1:22" x14ac:dyDescent="0.25">
      <c r="A302" s="1" t="s">
        <v>1111</v>
      </c>
      <c r="B302" s="1" t="s">
        <v>1112</v>
      </c>
      <c r="C302" s="2">
        <v>44400</v>
      </c>
      <c r="D302" s="1" t="s">
        <v>1113</v>
      </c>
      <c r="E302" s="4">
        <v>3711942</v>
      </c>
      <c r="F302">
        <v>20</v>
      </c>
      <c r="G302" s="4">
        <v>742388000</v>
      </c>
      <c r="H302" s="4">
        <v>0</v>
      </c>
      <c r="I302" s="4">
        <v>742388000</v>
      </c>
      <c r="J302">
        <v>1</v>
      </c>
      <c r="K302">
        <v>0</v>
      </c>
      <c r="L302">
        <v>0</v>
      </c>
      <c r="M302">
        <v>8</v>
      </c>
      <c r="N302" s="2">
        <v>44390</v>
      </c>
      <c r="O302" s="1" t="s">
        <v>1114</v>
      </c>
      <c r="P302" s="4">
        <v>37119400</v>
      </c>
      <c r="Q302" s="4">
        <v>3303620</v>
      </c>
      <c r="R302" s="1" t="s">
        <v>65</v>
      </c>
      <c r="S302" s="1" t="s">
        <v>1115</v>
      </c>
      <c r="T302" s="4">
        <f>Sales_Datas[[#This Row],[after_discount]]-(Sales_Datas[[#This Row],[qty_ordered]]*Sales_Datas[[#This Row],[cogs]])</f>
        <v>676315600</v>
      </c>
      <c r="U302" s="3">
        <f>IFERROR(Sales_Datas[[#This Row],[Gross_Profit]]/Sales_Datas[[#This Row],[after_discount]],0)</f>
        <v>0.91100017780459819</v>
      </c>
      <c r="V302" s="1" t="str">
        <f>IF(Sales_Datas[[#This Row],[base_price]] &lt;= 632200, "Low", (IF(Sales_Datas[[#This Row],[base_price]] &gt;= 10092000, "High", "Medium")))</f>
        <v>High</v>
      </c>
    </row>
    <row r="303" spans="1:22" x14ac:dyDescent="0.25">
      <c r="A303" s="1" t="s">
        <v>1116</v>
      </c>
      <c r="B303" s="1" t="s">
        <v>1117</v>
      </c>
      <c r="C303" s="2">
        <v>44262</v>
      </c>
      <c r="D303" s="1" t="s">
        <v>1118</v>
      </c>
      <c r="E303" s="4">
        <v>1971942</v>
      </c>
      <c r="F303">
        <v>34</v>
      </c>
      <c r="G303" s="4">
        <v>670460000</v>
      </c>
      <c r="H303" s="4">
        <v>0</v>
      </c>
      <c r="I303" s="4">
        <v>670460000</v>
      </c>
      <c r="J303">
        <v>1</v>
      </c>
      <c r="K303">
        <v>0</v>
      </c>
      <c r="L303">
        <v>0</v>
      </c>
      <c r="M303">
        <v>9</v>
      </c>
      <c r="N303" s="2">
        <v>44394</v>
      </c>
      <c r="O303" s="1" t="s">
        <v>1119</v>
      </c>
      <c r="P303" s="4">
        <v>19719400</v>
      </c>
      <c r="Q303" s="4">
        <v>1281740</v>
      </c>
      <c r="R303" s="1" t="s">
        <v>65</v>
      </c>
      <c r="S303" s="1" t="s">
        <v>1120</v>
      </c>
      <c r="T303" s="4">
        <f>Sales_Datas[[#This Row],[after_discount]]-(Sales_Datas[[#This Row],[qty_ordered]]*Sales_Datas[[#This Row],[cogs]])</f>
        <v>626880840</v>
      </c>
      <c r="U303" s="3">
        <f>IFERROR(Sales_Datas[[#This Row],[Gross_Profit]]/Sales_Datas[[#This Row],[after_discount]],0)</f>
        <v>0.93500110371983414</v>
      </c>
      <c r="V303" s="1" t="str">
        <f>IF(Sales_Datas[[#This Row],[base_price]] &lt;= 632200, "Low", (IF(Sales_Datas[[#This Row],[base_price]] &gt;= 10092000, "High", "Medium")))</f>
        <v>High</v>
      </c>
    </row>
    <row r="304" spans="1:22" x14ac:dyDescent="0.25">
      <c r="A304" s="1" t="s">
        <v>1121</v>
      </c>
      <c r="B304" s="1" t="s">
        <v>1122</v>
      </c>
      <c r="C304" s="2">
        <v>44671</v>
      </c>
      <c r="D304" s="1" t="s">
        <v>1123</v>
      </c>
      <c r="E304" s="4">
        <v>2870942</v>
      </c>
      <c r="F304">
        <v>21</v>
      </c>
      <c r="G304" s="4">
        <v>602898000</v>
      </c>
      <c r="H304" s="4">
        <v>0</v>
      </c>
      <c r="I304" s="4">
        <v>602898000</v>
      </c>
      <c r="J304">
        <v>1</v>
      </c>
      <c r="K304">
        <v>1</v>
      </c>
      <c r="L304">
        <v>1</v>
      </c>
      <c r="M304">
        <v>11</v>
      </c>
      <c r="N304" s="2">
        <v>44660</v>
      </c>
      <c r="O304" s="1" t="s">
        <v>1124</v>
      </c>
      <c r="P304" s="4">
        <v>28095200</v>
      </c>
      <c r="Q304" s="4">
        <v>1854260</v>
      </c>
      <c r="R304" s="1" t="s">
        <v>29</v>
      </c>
      <c r="S304" s="1" t="s">
        <v>1125</v>
      </c>
      <c r="T304" s="4">
        <f>Sales_Datas[[#This Row],[after_discount]]-(Sales_Datas[[#This Row],[qty_ordered]]*Sales_Datas[[#This Row],[cogs]])</f>
        <v>563958540</v>
      </c>
      <c r="U304" s="3">
        <f>IFERROR(Sales_Datas[[#This Row],[Gross_Profit]]/Sales_Datas[[#This Row],[after_discount]],0)</f>
        <v>0.93541285590597412</v>
      </c>
      <c r="V304" s="1" t="str">
        <f>IF(Sales_Datas[[#This Row],[base_price]] &lt;= 632200, "Low", (IF(Sales_Datas[[#This Row],[base_price]] &gt;= 10092000, "High", "Medium")))</f>
        <v>High</v>
      </c>
    </row>
    <row r="305" spans="1:22" x14ac:dyDescent="0.25">
      <c r="A305" s="1" t="s">
        <v>1126</v>
      </c>
      <c r="B305" s="1" t="s">
        <v>1127</v>
      </c>
      <c r="C305" s="2">
        <v>44424</v>
      </c>
      <c r="D305" s="1" t="s">
        <v>1128</v>
      </c>
      <c r="E305" s="4">
        <v>3140758</v>
      </c>
      <c r="F305">
        <v>16</v>
      </c>
      <c r="G305" s="4">
        <v>502521000</v>
      </c>
      <c r="H305" s="4">
        <v>0</v>
      </c>
      <c r="I305" s="4">
        <v>502521000</v>
      </c>
      <c r="J305">
        <v>1</v>
      </c>
      <c r="K305">
        <v>1</v>
      </c>
      <c r="L305">
        <v>0</v>
      </c>
      <c r="M305">
        <v>10</v>
      </c>
      <c r="N305" s="2">
        <v>44433</v>
      </c>
      <c r="O305" s="1" t="s">
        <v>1129</v>
      </c>
      <c r="P305" s="4">
        <v>30159400</v>
      </c>
      <c r="Q305" s="4">
        <v>1869860</v>
      </c>
      <c r="R305" s="1" t="s">
        <v>65</v>
      </c>
      <c r="S305" s="1" t="s">
        <v>1130</v>
      </c>
      <c r="T305" s="4">
        <f>Sales_Datas[[#This Row],[after_discount]]-(Sales_Datas[[#This Row],[qty_ordered]]*Sales_Datas[[#This Row],[cogs]])</f>
        <v>472603240</v>
      </c>
      <c r="U305" s="3">
        <f>IFERROR(Sales_Datas[[#This Row],[Gross_Profit]]/Sales_Datas[[#This Row],[after_discount]],0)</f>
        <v>0.94046465719840566</v>
      </c>
      <c r="V305" s="1" t="str">
        <f>IF(Sales_Datas[[#This Row],[base_price]] &lt;= 632200, "Low", (IF(Sales_Datas[[#This Row],[base_price]] &gt;= 10092000, "High", "Medium")))</f>
        <v>High</v>
      </c>
    </row>
    <row r="306" spans="1:22" x14ac:dyDescent="0.25">
      <c r="A306" s="1" t="s">
        <v>1131</v>
      </c>
      <c r="B306" s="1" t="s">
        <v>1132</v>
      </c>
      <c r="C306" s="2">
        <v>44461</v>
      </c>
      <c r="D306" s="1" t="s">
        <v>83</v>
      </c>
      <c r="E306" s="4">
        <v>4132442</v>
      </c>
      <c r="F306">
        <v>8</v>
      </c>
      <c r="G306" s="4">
        <v>330595000</v>
      </c>
      <c r="H306" s="4">
        <v>0</v>
      </c>
      <c r="I306" s="4">
        <v>330595000</v>
      </c>
      <c r="J306">
        <v>1</v>
      </c>
      <c r="K306">
        <v>0</v>
      </c>
      <c r="L306">
        <v>0</v>
      </c>
      <c r="M306">
        <v>9</v>
      </c>
      <c r="N306" s="2">
        <v>44461</v>
      </c>
      <c r="O306" s="1" t="s">
        <v>84</v>
      </c>
      <c r="P306" s="4">
        <v>44080000</v>
      </c>
      <c r="Q306" s="4">
        <v>3879040</v>
      </c>
      <c r="R306" s="1" t="s">
        <v>65</v>
      </c>
      <c r="S306" s="1" t="s">
        <v>1120</v>
      </c>
      <c r="T306" s="4">
        <f>Sales_Datas[[#This Row],[after_discount]]-(Sales_Datas[[#This Row],[qty_ordered]]*Sales_Datas[[#This Row],[cogs]])</f>
        <v>299562680</v>
      </c>
      <c r="U306" s="3">
        <f>IFERROR(Sales_Datas[[#This Row],[Gross_Profit]]/Sales_Datas[[#This Row],[after_discount]],0)</f>
        <v>0.9061319136708057</v>
      </c>
      <c r="V306" s="1" t="str">
        <f>IF(Sales_Datas[[#This Row],[base_price]] &lt;= 632200, "Low", (IF(Sales_Datas[[#This Row],[base_price]] &gt;= 10092000, "High", "Medium")))</f>
        <v>High</v>
      </c>
    </row>
    <row r="307" spans="1:22" x14ac:dyDescent="0.25">
      <c r="A307" s="1" t="s">
        <v>1133</v>
      </c>
      <c r="B307" s="1" t="s">
        <v>1134</v>
      </c>
      <c r="C307" s="2">
        <v>44467</v>
      </c>
      <c r="D307" s="1" t="s">
        <v>1135</v>
      </c>
      <c r="E307" s="4">
        <v>5891640</v>
      </c>
      <c r="F307">
        <v>5</v>
      </c>
      <c r="G307" s="4">
        <v>294582000</v>
      </c>
      <c r="H307" s="4">
        <v>0</v>
      </c>
      <c r="I307" s="4">
        <v>294582000</v>
      </c>
      <c r="J307">
        <v>1</v>
      </c>
      <c r="K307">
        <v>0</v>
      </c>
      <c r="L307">
        <v>0</v>
      </c>
      <c r="M307">
        <v>12</v>
      </c>
      <c r="N307" s="2">
        <v>44461</v>
      </c>
      <c r="O307" s="1" t="s">
        <v>1136</v>
      </c>
      <c r="P307" s="4">
        <v>58916400</v>
      </c>
      <c r="Q307" s="4">
        <v>3652780</v>
      </c>
      <c r="R307" s="1" t="s">
        <v>29</v>
      </c>
      <c r="S307" s="1" t="s">
        <v>1137</v>
      </c>
      <c r="T307" s="4">
        <f>Sales_Datas[[#This Row],[after_discount]]-(Sales_Datas[[#This Row],[qty_ordered]]*Sales_Datas[[#This Row],[cogs]])</f>
        <v>276318100</v>
      </c>
      <c r="U307" s="3">
        <f>IFERROR(Sales_Datas[[#This Row],[Gross_Profit]]/Sales_Datas[[#This Row],[after_discount]],0)</f>
        <v>0.93800062461385969</v>
      </c>
      <c r="V307" s="1" t="str">
        <f>IF(Sales_Datas[[#This Row],[base_price]] &lt;= 632200, "Low", (IF(Sales_Datas[[#This Row],[base_price]] &gt;= 10092000, "High", "Medium")))</f>
        <v>High</v>
      </c>
    </row>
    <row r="308" spans="1:22" x14ac:dyDescent="0.25">
      <c r="A308" s="1" t="s">
        <v>1138</v>
      </c>
      <c r="B308" s="1" t="s">
        <v>1139</v>
      </c>
      <c r="C308" s="2">
        <v>44732</v>
      </c>
      <c r="D308" s="1" t="s">
        <v>394</v>
      </c>
      <c r="E308" s="4">
        <v>14209942</v>
      </c>
      <c r="F308">
        <v>2</v>
      </c>
      <c r="G308" s="4">
        <v>284199000</v>
      </c>
      <c r="H308" s="4">
        <v>0</v>
      </c>
      <c r="I308" s="4">
        <v>284199000</v>
      </c>
      <c r="J308">
        <v>1</v>
      </c>
      <c r="K308">
        <v>0</v>
      </c>
      <c r="L308">
        <v>0</v>
      </c>
      <c r="M308">
        <v>7</v>
      </c>
      <c r="N308" s="2">
        <v>44713</v>
      </c>
      <c r="O308" s="1" t="s">
        <v>395</v>
      </c>
      <c r="P308" s="4">
        <v>142099000</v>
      </c>
      <c r="Q308" s="4">
        <v>12362600</v>
      </c>
      <c r="R308" s="1" t="s">
        <v>29</v>
      </c>
      <c r="S308" s="1" t="s">
        <v>66</v>
      </c>
      <c r="T308" s="4">
        <f>Sales_Datas[[#This Row],[after_discount]]-(Sales_Datas[[#This Row],[qty_ordered]]*Sales_Datas[[#This Row],[cogs]])</f>
        <v>259473800</v>
      </c>
      <c r="U308" s="3">
        <f>IFERROR(Sales_Datas[[#This Row],[Gross_Profit]]/Sales_Datas[[#This Row],[after_discount]],0)</f>
        <v>0.91300039760871787</v>
      </c>
      <c r="V308" s="1" t="str">
        <f>IF(Sales_Datas[[#This Row],[base_price]] &lt;= 632200, "Low", (IF(Sales_Datas[[#This Row],[base_price]] &gt;= 10092000, "High", "Medium")))</f>
        <v>High</v>
      </c>
    </row>
    <row r="309" spans="1:22" x14ac:dyDescent="0.25">
      <c r="A309" s="1" t="s">
        <v>1140</v>
      </c>
      <c r="B309" s="1" t="s">
        <v>1141</v>
      </c>
      <c r="C309" s="2">
        <v>44699</v>
      </c>
      <c r="D309" s="1" t="s">
        <v>1142</v>
      </c>
      <c r="E309" s="4">
        <v>27782000</v>
      </c>
      <c r="F309">
        <v>1</v>
      </c>
      <c r="G309" s="4">
        <v>277820000</v>
      </c>
      <c r="H309" s="4">
        <v>0</v>
      </c>
      <c r="I309" s="4">
        <v>277820000</v>
      </c>
      <c r="J309">
        <v>1</v>
      </c>
      <c r="K309">
        <v>0</v>
      </c>
      <c r="L309">
        <v>0</v>
      </c>
      <c r="M309">
        <v>7</v>
      </c>
      <c r="N309" s="2">
        <v>44687</v>
      </c>
      <c r="O309" s="1" t="s">
        <v>1143</v>
      </c>
      <c r="P309" s="4">
        <v>277820000</v>
      </c>
      <c r="Q309" s="4">
        <v>16947000</v>
      </c>
      <c r="R309" s="1" t="s">
        <v>39</v>
      </c>
      <c r="S309" s="1" t="s">
        <v>66</v>
      </c>
      <c r="T309" s="4">
        <f>Sales_Datas[[#This Row],[after_discount]]-(Sales_Datas[[#This Row],[qty_ordered]]*Sales_Datas[[#This Row],[cogs]])</f>
        <v>260873000</v>
      </c>
      <c r="U309" s="3">
        <f>IFERROR(Sales_Datas[[#This Row],[Gross_Profit]]/Sales_Datas[[#This Row],[after_discount]],0)</f>
        <v>0.93900007198905766</v>
      </c>
      <c r="V309" s="1" t="str">
        <f>IF(Sales_Datas[[#This Row],[base_price]] &lt;= 632200, "Low", (IF(Sales_Datas[[#This Row],[base_price]] &gt;= 10092000, "High", "Medium")))</f>
        <v>High</v>
      </c>
    </row>
    <row r="310" spans="1:22" x14ac:dyDescent="0.25">
      <c r="A310" s="1" t="s">
        <v>1144</v>
      </c>
      <c r="B310" s="1" t="s">
        <v>1145</v>
      </c>
      <c r="C310" s="2">
        <v>44732</v>
      </c>
      <c r="D310" s="1" t="s">
        <v>1142</v>
      </c>
      <c r="E310" s="4">
        <v>27782000</v>
      </c>
      <c r="F310">
        <v>1</v>
      </c>
      <c r="G310" s="4">
        <v>277820000</v>
      </c>
      <c r="H310" s="4">
        <v>0</v>
      </c>
      <c r="I310" s="4">
        <v>277820000</v>
      </c>
      <c r="J310">
        <v>1</v>
      </c>
      <c r="K310">
        <v>0</v>
      </c>
      <c r="L310">
        <v>0</v>
      </c>
      <c r="M310">
        <v>7</v>
      </c>
      <c r="N310" s="2">
        <v>44714</v>
      </c>
      <c r="O310" s="1" t="s">
        <v>1143</v>
      </c>
      <c r="P310" s="4">
        <v>277820000</v>
      </c>
      <c r="Q310" s="4">
        <v>16947000</v>
      </c>
      <c r="R310" s="1" t="s">
        <v>39</v>
      </c>
      <c r="S310" s="1" t="s">
        <v>66</v>
      </c>
      <c r="T310" s="4">
        <f>Sales_Datas[[#This Row],[after_discount]]-(Sales_Datas[[#This Row],[qty_ordered]]*Sales_Datas[[#This Row],[cogs]])</f>
        <v>260873000</v>
      </c>
      <c r="U310" s="3">
        <f>IFERROR(Sales_Datas[[#This Row],[Gross_Profit]]/Sales_Datas[[#This Row],[after_discount]],0)</f>
        <v>0.93900007198905766</v>
      </c>
      <c r="V310" s="1" t="str">
        <f>IF(Sales_Datas[[#This Row],[base_price]] &lt;= 632200, "Low", (IF(Sales_Datas[[#This Row],[base_price]] &gt;= 10092000, "High", "Medium")))</f>
        <v>High</v>
      </c>
    </row>
    <row r="311" spans="1:22" x14ac:dyDescent="0.25">
      <c r="A311" s="1" t="s">
        <v>1146</v>
      </c>
      <c r="B311" s="1" t="s">
        <v>1147</v>
      </c>
      <c r="C311" s="2">
        <v>44577</v>
      </c>
      <c r="D311" s="1" t="s">
        <v>1148</v>
      </c>
      <c r="E311" s="4">
        <v>5510000</v>
      </c>
      <c r="F311">
        <v>5</v>
      </c>
      <c r="G311" s="4">
        <v>275500000</v>
      </c>
      <c r="H311" s="4">
        <v>0</v>
      </c>
      <c r="I311" s="4">
        <v>275500000</v>
      </c>
      <c r="J311">
        <v>1</v>
      </c>
      <c r="K311">
        <v>0</v>
      </c>
      <c r="L311">
        <v>0</v>
      </c>
      <c r="M311">
        <v>4</v>
      </c>
      <c r="N311" s="2">
        <v>44588</v>
      </c>
      <c r="O311" s="1" t="s">
        <v>1149</v>
      </c>
      <c r="P311" s="4">
        <v>55100000</v>
      </c>
      <c r="Q311" s="4">
        <v>3801900</v>
      </c>
      <c r="R311" s="1" t="s">
        <v>65</v>
      </c>
      <c r="S311" s="1" t="s">
        <v>34</v>
      </c>
      <c r="T311" s="4">
        <f>Sales_Datas[[#This Row],[after_discount]]-(Sales_Datas[[#This Row],[qty_ordered]]*Sales_Datas[[#This Row],[cogs]])</f>
        <v>256490500</v>
      </c>
      <c r="U311" s="3">
        <f>IFERROR(Sales_Datas[[#This Row],[Gross_Profit]]/Sales_Datas[[#This Row],[after_discount]],0)</f>
        <v>0.93100000000000005</v>
      </c>
      <c r="V311" s="1" t="str">
        <f>IF(Sales_Datas[[#This Row],[base_price]] &lt;= 632200, "Low", (IF(Sales_Datas[[#This Row],[base_price]] &gt;= 10092000, "High", "Medium")))</f>
        <v>High</v>
      </c>
    </row>
    <row r="312" spans="1:22" x14ac:dyDescent="0.25">
      <c r="A312" s="1" t="s">
        <v>1150</v>
      </c>
      <c r="B312" s="1" t="s">
        <v>1151</v>
      </c>
      <c r="C312" s="2">
        <v>44498</v>
      </c>
      <c r="D312" s="1" t="s">
        <v>1152</v>
      </c>
      <c r="E312" s="4">
        <v>13630000</v>
      </c>
      <c r="F312">
        <v>2</v>
      </c>
      <c r="G312" s="4">
        <v>272600000</v>
      </c>
      <c r="H312" s="4">
        <v>0</v>
      </c>
      <c r="I312" s="4">
        <v>272600000</v>
      </c>
      <c r="J312">
        <v>1</v>
      </c>
      <c r="K312">
        <v>0</v>
      </c>
      <c r="L312">
        <v>0</v>
      </c>
      <c r="M312">
        <v>4</v>
      </c>
      <c r="N312" s="2">
        <v>44493</v>
      </c>
      <c r="O312" s="1" t="s">
        <v>1153</v>
      </c>
      <c r="P312" s="4">
        <v>136300000</v>
      </c>
      <c r="Q312" s="4">
        <v>8723200</v>
      </c>
      <c r="R312" s="1" t="s">
        <v>55</v>
      </c>
      <c r="S312" s="1" t="s">
        <v>34</v>
      </c>
      <c r="T312" s="4">
        <f>Sales_Datas[[#This Row],[after_discount]]-(Sales_Datas[[#This Row],[qty_ordered]]*Sales_Datas[[#This Row],[cogs]])</f>
        <v>255153600</v>
      </c>
      <c r="U312" s="3">
        <f>IFERROR(Sales_Datas[[#This Row],[Gross_Profit]]/Sales_Datas[[#This Row],[after_discount]],0)</f>
        <v>0.93600000000000005</v>
      </c>
      <c r="V312" s="1" t="str">
        <f>IF(Sales_Datas[[#This Row],[base_price]] &lt;= 632200, "Low", (IF(Sales_Datas[[#This Row],[base_price]] &gt;= 10092000, "High", "Medium")))</f>
        <v>High</v>
      </c>
    </row>
    <row r="313" spans="1:22" x14ac:dyDescent="0.25">
      <c r="A313" s="1" t="s">
        <v>1154</v>
      </c>
      <c r="B313" s="1" t="s">
        <v>1155</v>
      </c>
      <c r="C313" s="2">
        <v>44653</v>
      </c>
      <c r="D313" s="1" t="s">
        <v>1152</v>
      </c>
      <c r="E313" s="4">
        <v>13630000</v>
      </c>
      <c r="F313">
        <v>2</v>
      </c>
      <c r="G313" s="4">
        <v>272600000</v>
      </c>
      <c r="H313" s="4">
        <v>0</v>
      </c>
      <c r="I313" s="4">
        <v>272600000</v>
      </c>
      <c r="J313">
        <v>1</v>
      </c>
      <c r="K313">
        <v>0</v>
      </c>
      <c r="L313">
        <v>0</v>
      </c>
      <c r="M313">
        <v>4</v>
      </c>
      <c r="N313" s="2">
        <v>44607</v>
      </c>
      <c r="O313" s="1" t="s">
        <v>1153</v>
      </c>
      <c r="P313" s="4">
        <v>136300000</v>
      </c>
      <c r="Q313" s="4">
        <v>8723200</v>
      </c>
      <c r="R313" s="1" t="s">
        <v>55</v>
      </c>
      <c r="S313" s="1" t="s">
        <v>34</v>
      </c>
      <c r="T313" s="4">
        <f>Sales_Datas[[#This Row],[after_discount]]-(Sales_Datas[[#This Row],[qty_ordered]]*Sales_Datas[[#This Row],[cogs]])</f>
        <v>255153600</v>
      </c>
      <c r="U313" s="3">
        <f>IFERROR(Sales_Datas[[#This Row],[Gross_Profit]]/Sales_Datas[[#This Row],[after_discount]],0)</f>
        <v>0.93600000000000005</v>
      </c>
      <c r="V313" s="1" t="str">
        <f>IF(Sales_Datas[[#This Row],[base_price]] &lt;= 632200, "Low", (IF(Sales_Datas[[#This Row],[base_price]] &gt;= 10092000, "High", "Medium")))</f>
        <v>High</v>
      </c>
    </row>
    <row r="314" spans="1:22" x14ac:dyDescent="0.25">
      <c r="A314" s="1" t="s">
        <v>1156</v>
      </c>
      <c r="B314" s="1" t="s">
        <v>1157</v>
      </c>
      <c r="C314" s="2">
        <v>44665</v>
      </c>
      <c r="D314" s="1" t="s">
        <v>1152</v>
      </c>
      <c r="E314" s="4">
        <v>13630000</v>
      </c>
      <c r="F314">
        <v>2</v>
      </c>
      <c r="G314" s="4">
        <v>272600000</v>
      </c>
      <c r="H314" s="4">
        <v>0</v>
      </c>
      <c r="I314" s="4">
        <v>272600000</v>
      </c>
      <c r="J314">
        <v>1</v>
      </c>
      <c r="K314">
        <v>0</v>
      </c>
      <c r="L314">
        <v>0</v>
      </c>
      <c r="M314">
        <v>7</v>
      </c>
      <c r="N314" s="2">
        <v>44659</v>
      </c>
      <c r="O314" s="1" t="s">
        <v>1153</v>
      </c>
      <c r="P314" s="4">
        <v>136300000</v>
      </c>
      <c r="Q314" s="4">
        <v>8723200</v>
      </c>
      <c r="R314" s="1" t="s">
        <v>55</v>
      </c>
      <c r="S314" s="1" t="s">
        <v>66</v>
      </c>
      <c r="T314" s="4">
        <f>Sales_Datas[[#This Row],[after_discount]]-(Sales_Datas[[#This Row],[qty_ordered]]*Sales_Datas[[#This Row],[cogs]])</f>
        <v>255153600</v>
      </c>
      <c r="U314" s="3">
        <f>IFERROR(Sales_Datas[[#This Row],[Gross_Profit]]/Sales_Datas[[#This Row],[after_discount]],0)</f>
        <v>0.93600000000000005</v>
      </c>
      <c r="V314" s="1" t="str">
        <f>IF(Sales_Datas[[#This Row],[base_price]] &lt;= 632200, "Low", (IF(Sales_Datas[[#This Row],[base_price]] &gt;= 10092000, "High", "Medium")))</f>
        <v>High</v>
      </c>
    </row>
    <row r="315" spans="1:22" x14ac:dyDescent="0.25">
      <c r="A315" s="1" t="s">
        <v>1158</v>
      </c>
      <c r="B315" s="1" t="s">
        <v>1159</v>
      </c>
      <c r="C315" s="2">
        <v>44786</v>
      </c>
      <c r="D315" s="1" t="s">
        <v>1160</v>
      </c>
      <c r="E315" s="4">
        <v>7771942</v>
      </c>
      <c r="F315">
        <v>3</v>
      </c>
      <c r="G315" s="4">
        <v>233158000</v>
      </c>
      <c r="H315" s="4">
        <v>0</v>
      </c>
      <c r="I315" s="4">
        <v>233158000</v>
      </c>
      <c r="J315">
        <v>1</v>
      </c>
      <c r="K315">
        <v>0</v>
      </c>
      <c r="L315">
        <v>0</v>
      </c>
      <c r="M315">
        <v>7</v>
      </c>
      <c r="N315" s="2">
        <v>44801</v>
      </c>
      <c r="O315" s="1" t="s">
        <v>1161</v>
      </c>
      <c r="P315" s="4">
        <v>77719400</v>
      </c>
      <c r="Q315" s="4">
        <v>5984380</v>
      </c>
      <c r="R315" s="1" t="s">
        <v>29</v>
      </c>
      <c r="S315" s="1" t="s">
        <v>66</v>
      </c>
      <c r="T315" s="4">
        <f>Sales_Datas[[#This Row],[after_discount]]-(Sales_Datas[[#This Row],[qty_ordered]]*Sales_Datas[[#This Row],[cogs]])</f>
        <v>215204860</v>
      </c>
      <c r="U315" s="3">
        <f>IFERROR(Sales_Datas[[#This Row],[Gross_Profit]]/Sales_Datas[[#This Row],[after_discount]],0)</f>
        <v>0.92300011151236505</v>
      </c>
      <c r="V315" s="1" t="str">
        <f>IF(Sales_Datas[[#This Row],[base_price]] &lt;= 632200, "Low", (IF(Sales_Datas[[#This Row],[base_price]] &gt;= 10092000, "High", "Medium")))</f>
        <v>High</v>
      </c>
    </row>
    <row r="316" spans="1:22" x14ac:dyDescent="0.25">
      <c r="A316" s="1" t="s">
        <v>1162</v>
      </c>
      <c r="B316" s="1" t="s">
        <v>1163</v>
      </c>
      <c r="C316" s="2">
        <v>44407</v>
      </c>
      <c r="D316" s="1" t="s">
        <v>1164</v>
      </c>
      <c r="E316" s="4">
        <v>3943942</v>
      </c>
      <c r="F316">
        <v>5</v>
      </c>
      <c r="G316" s="4">
        <v>197197000</v>
      </c>
      <c r="H316" s="4">
        <v>0</v>
      </c>
      <c r="I316" s="4">
        <v>197197000</v>
      </c>
      <c r="J316">
        <v>1</v>
      </c>
      <c r="K316">
        <v>0</v>
      </c>
      <c r="L316">
        <v>0</v>
      </c>
      <c r="M316">
        <v>9</v>
      </c>
      <c r="N316" s="2">
        <v>44403</v>
      </c>
      <c r="O316" s="1" t="s">
        <v>1165</v>
      </c>
      <c r="P316" s="4">
        <v>39439400</v>
      </c>
      <c r="Q316" s="4">
        <v>2602980</v>
      </c>
      <c r="R316" s="1" t="s">
        <v>65</v>
      </c>
      <c r="S316" s="1" t="s">
        <v>1120</v>
      </c>
      <c r="T316" s="4">
        <f>Sales_Datas[[#This Row],[after_discount]]-(Sales_Datas[[#This Row],[qty_ordered]]*Sales_Datas[[#This Row],[cogs]])</f>
        <v>184182100</v>
      </c>
      <c r="U316" s="3">
        <f>IFERROR(Sales_Datas[[#This Row],[Gross_Profit]]/Sales_Datas[[#This Row],[after_discount]],0)</f>
        <v>0.93400051724924826</v>
      </c>
      <c r="V316" s="1" t="str">
        <f>IF(Sales_Datas[[#This Row],[base_price]] &lt;= 632200, "Low", (IF(Sales_Datas[[#This Row],[base_price]] &gt;= 10092000, "High", "Medium")))</f>
        <v>High</v>
      </c>
    </row>
    <row r="317" spans="1:22" x14ac:dyDescent="0.25">
      <c r="A317" s="1" t="s">
        <v>1166</v>
      </c>
      <c r="B317" s="1" t="s">
        <v>1167</v>
      </c>
      <c r="C317" s="2">
        <v>44518</v>
      </c>
      <c r="D317" s="1" t="s">
        <v>1168</v>
      </c>
      <c r="E317" s="4">
        <v>1966200</v>
      </c>
      <c r="F317">
        <v>10</v>
      </c>
      <c r="G317" s="4">
        <v>196620000</v>
      </c>
      <c r="H317" s="4">
        <v>0</v>
      </c>
      <c r="I317" s="4">
        <v>196620000</v>
      </c>
      <c r="J317">
        <v>1</v>
      </c>
      <c r="K317">
        <v>0</v>
      </c>
      <c r="L317">
        <v>0</v>
      </c>
      <c r="M317">
        <v>2</v>
      </c>
      <c r="N317" s="2">
        <v>44522</v>
      </c>
      <c r="O317" s="1" t="s">
        <v>1169</v>
      </c>
      <c r="P317" s="4">
        <v>19662000</v>
      </c>
      <c r="Q317" s="4">
        <v>1730260</v>
      </c>
      <c r="R317" s="1" t="s">
        <v>29</v>
      </c>
      <c r="S317" s="1" t="s">
        <v>76</v>
      </c>
      <c r="T317" s="4">
        <f>Sales_Datas[[#This Row],[after_discount]]-(Sales_Datas[[#This Row],[qty_ordered]]*Sales_Datas[[#This Row],[cogs]])</f>
        <v>179317400</v>
      </c>
      <c r="U317" s="3">
        <f>IFERROR(Sales_Datas[[#This Row],[Gross_Profit]]/Sales_Datas[[#This Row],[after_discount]],0)</f>
        <v>0.911999796561896</v>
      </c>
      <c r="V317" s="1" t="str">
        <f>IF(Sales_Datas[[#This Row],[base_price]] &lt;= 632200, "Low", (IF(Sales_Datas[[#This Row],[base_price]] &gt;= 10092000, "High", "Medium")))</f>
        <v>High</v>
      </c>
    </row>
    <row r="318" spans="1:22" x14ac:dyDescent="0.25">
      <c r="A318" s="1" t="s">
        <v>1170</v>
      </c>
      <c r="B318" s="1" t="s">
        <v>1171</v>
      </c>
      <c r="C318" s="2">
        <v>44869</v>
      </c>
      <c r="D318" s="1" t="s">
        <v>1172</v>
      </c>
      <c r="E318" s="4">
        <v>19168942</v>
      </c>
      <c r="F318">
        <v>1</v>
      </c>
      <c r="G318" s="4">
        <v>191689000</v>
      </c>
      <c r="H318" s="4">
        <v>0</v>
      </c>
      <c r="I318" s="4">
        <v>191689000</v>
      </c>
      <c r="J318">
        <v>1</v>
      </c>
      <c r="K318">
        <v>0</v>
      </c>
      <c r="L318">
        <v>0</v>
      </c>
      <c r="M318">
        <v>7</v>
      </c>
      <c r="N318" s="2">
        <v>44446</v>
      </c>
      <c r="O318" s="1" t="s">
        <v>1173</v>
      </c>
      <c r="P318" s="4">
        <v>191689000</v>
      </c>
      <c r="Q318" s="4">
        <v>12459800</v>
      </c>
      <c r="R318" s="1" t="s">
        <v>29</v>
      </c>
      <c r="S318" s="1" t="s">
        <v>66</v>
      </c>
      <c r="T318" s="4">
        <f>Sales_Datas[[#This Row],[after_discount]]-(Sales_Datas[[#This Row],[qty_ordered]]*Sales_Datas[[#This Row],[cogs]])</f>
        <v>179229200</v>
      </c>
      <c r="U318" s="3">
        <f>IFERROR(Sales_Datas[[#This Row],[Gross_Profit]]/Sales_Datas[[#This Row],[after_discount]],0)</f>
        <v>0.93499992174824842</v>
      </c>
      <c r="V318" s="1" t="str">
        <f>IF(Sales_Datas[[#This Row],[base_price]] &lt;= 632200, "Low", (IF(Sales_Datas[[#This Row],[base_price]] &gt;= 10092000, "High", "Medium")))</f>
        <v>High</v>
      </c>
    </row>
    <row r="319" spans="1:22" x14ac:dyDescent="0.25">
      <c r="A319" s="1" t="s">
        <v>1174</v>
      </c>
      <c r="B319" s="1" t="s">
        <v>1175</v>
      </c>
      <c r="C319" s="2">
        <v>44392</v>
      </c>
      <c r="D319" s="1" t="s">
        <v>1176</v>
      </c>
      <c r="E319" s="4">
        <v>6321942</v>
      </c>
      <c r="F319">
        <v>3</v>
      </c>
      <c r="G319" s="4">
        <v>189658000</v>
      </c>
      <c r="H319" s="4">
        <v>0</v>
      </c>
      <c r="I319" s="4">
        <v>189658000</v>
      </c>
      <c r="J319">
        <v>1</v>
      </c>
      <c r="K319">
        <v>0</v>
      </c>
      <c r="L319">
        <v>0</v>
      </c>
      <c r="M319">
        <v>9</v>
      </c>
      <c r="N319" s="2">
        <v>44393</v>
      </c>
      <c r="O319" s="1" t="s">
        <v>1177</v>
      </c>
      <c r="P319" s="4">
        <v>63219400</v>
      </c>
      <c r="Q319" s="4">
        <v>5373640</v>
      </c>
      <c r="R319" s="1" t="s">
        <v>65</v>
      </c>
      <c r="S319" s="1" t="s">
        <v>1120</v>
      </c>
      <c r="T319" s="4">
        <f>Sales_Datas[[#This Row],[after_discount]]-(Sales_Datas[[#This Row],[qty_ordered]]*Sales_Datas[[#This Row],[cogs]])</f>
        <v>173537080</v>
      </c>
      <c r="U319" s="3">
        <f>IFERROR(Sales_Datas[[#This Row],[Gross_Profit]]/Sales_Datas[[#This Row],[after_discount]],0)</f>
        <v>0.91500005272648666</v>
      </c>
      <c r="V319" s="1" t="str">
        <f>IF(Sales_Datas[[#This Row],[base_price]] &lt;= 632200, "Low", (IF(Sales_Datas[[#This Row],[base_price]] &gt;= 10092000, "High", "Medium")))</f>
        <v>High</v>
      </c>
    </row>
    <row r="320" spans="1:22" x14ac:dyDescent="0.25">
      <c r="A320" s="1" t="s">
        <v>1178</v>
      </c>
      <c r="B320" s="1" t="s">
        <v>1179</v>
      </c>
      <c r="C320" s="2">
        <v>44327</v>
      </c>
      <c r="D320" s="1" t="s">
        <v>83</v>
      </c>
      <c r="E320" s="4">
        <v>4581942</v>
      </c>
      <c r="F320">
        <v>4</v>
      </c>
      <c r="G320" s="4">
        <v>183278000</v>
      </c>
      <c r="H320" s="4">
        <v>0</v>
      </c>
      <c r="I320" s="4">
        <v>183278000</v>
      </c>
      <c r="J320">
        <v>1</v>
      </c>
      <c r="K320">
        <v>0</v>
      </c>
      <c r="L320">
        <v>0</v>
      </c>
      <c r="M320">
        <v>4</v>
      </c>
      <c r="N320" s="2">
        <v>44501</v>
      </c>
      <c r="O320" s="1" t="s">
        <v>84</v>
      </c>
      <c r="P320" s="4">
        <v>44080000</v>
      </c>
      <c r="Q320" s="4">
        <v>3879040</v>
      </c>
      <c r="R320" s="1" t="s">
        <v>65</v>
      </c>
      <c r="S320" s="1" t="s">
        <v>34</v>
      </c>
      <c r="T320" s="4">
        <f>Sales_Datas[[#This Row],[after_discount]]-(Sales_Datas[[#This Row],[qty_ordered]]*Sales_Datas[[#This Row],[cogs]])</f>
        <v>167761840</v>
      </c>
      <c r="U320" s="3">
        <f>IFERROR(Sales_Datas[[#This Row],[Gross_Profit]]/Sales_Datas[[#This Row],[after_discount]],0)</f>
        <v>0.91534084832876828</v>
      </c>
      <c r="V320" s="1" t="str">
        <f>IF(Sales_Datas[[#This Row],[base_price]] &lt;= 632200, "Low", (IF(Sales_Datas[[#This Row],[base_price]] &gt;= 10092000, "High", "Medium")))</f>
        <v>High</v>
      </c>
    </row>
    <row r="321" spans="1:22" x14ac:dyDescent="0.25">
      <c r="A321" s="1" t="s">
        <v>1180</v>
      </c>
      <c r="B321" s="1" t="s">
        <v>1179</v>
      </c>
      <c r="C321" s="2">
        <v>44388</v>
      </c>
      <c r="D321" s="1" t="s">
        <v>83</v>
      </c>
      <c r="E321" s="4">
        <v>4581942</v>
      </c>
      <c r="F321">
        <v>4</v>
      </c>
      <c r="G321" s="4">
        <v>183278000</v>
      </c>
      <c r="H321" s="4">
        <v>0</v>
      </c>
      <c r="I321" s="4">
        <v>183278000</v>
      </c>
      <c r="J321">
        <v>1</v>
      </c>
      <c r="K321">
        <v>0</v>
      </c>
      <c r="L321">
        <v>0</v>
      </c>
      <c r="M321">
        <v>4</v>
      </c>
      <c r="N321" s="2">
        <v>44501</v>
      </c>
      <c r="O321" s="1" t="s">
        <v>84</v>
      </c>
      <c r="P321" s="4">
        <v>44080000</v>
      </c>
      <c r="Q321" s="4">
        <v>3879040</v>
      </c>
      <c r="R321" s="1" t="s">
        <v>65</v>
      </c>
      <c r="S321" s="1" t="s">
        <v>34</v>
      </c>
      <c r="T321" s="4">
        <f>Sales_Datas[[#This Row],[after_discount]]-(Sales_Datas[[#This Row],[qty_ordered]]*Sales_Datas[[#This Row],[cogs]])</f>
        <v>167761840</v>
      </c>
      <c r="U321" s="3">
        <f>IFERROR(Sales_Datas[[#This Row],[Gross_Profit]]/Sales_Datas[[#This Row],[after_discount]],0)</f>
        <v>0.91534084832876828</v>
      </c>
      <c r="V321" s="1" t="str">
        <f>IF(Sales_Datas[[#This Row],[base_price]] &lt;= 632200, "Low", (IF(Sales_Datas[[#This Row],[base_price]] &gt;= 10092000, "High", "Medium")))</f>
        <v>High</v>
      </c>
    </row>
    <row r="322" spans="1:22" x14ac:dyDescent="0.25">
      <c r="A322" s="1" t="s">
        <v>1181</v>
      </c>
      <c r="B322" s="1" t="s">
        <v>1182</v>
      </c>
      <c r="C322" s="2">
        <v>44450</v>
      </c>
      <c r="D322" s="1" t="s">
        <v>83</v>
      </c>
      <c r="E322" s="4">
        <v>4581942</v>
      </c>
      <c r="F322">
        <v>4</v>
      </c>
      <c r="G322" s="4">
        <v>183278000</v>
      </c>
      <c r="H322" s="4">
        <v>0</v>
      </c>
      <c r="I322" s="4">
        <v>183278000</v>
      </c>
      <c r="J322">
        <v>1</v>
      </c>
      <c r="K322">
        <v>0</v>
      </c>
      <c r="L322">
        <v>0</v>
      </c>
      <c r="M322">
        <v>4</v>
      </c>
      <c r="N322" s="2">
        <v>44525</v>
      </c>
      <c r="O322" s="1" t="s">
        <v>84</v>
      </c>
      <c r="P322" s="4">
        <v>44080000</v>
      </c>
      <c r="Q322" s="4">
        <v>3879040</v>
      </c>
      <c r="R322" s="1" t="s">
        <v>65</v>
      </c>
      <c r="S322" s="1" t="s">
        <v>34</v>
      </c>
      <c r="T322" s="4">
        <f>Sales_Datas[[#This Row],[after_discount]]-(Sales_Datas[[#This Row],[qty_ordered]]*Sales_Datas[[#This Row],[cogs]])</f>
        <v>167761840</v>
      </c>
      <c r="U322" s="3">
        <f>IFERROR(Sales_Datas[[#This Row],[Gross_Profit]]/Sales_Datas[[#This Row],[after_discount]],0)</f>
        <v>0.91534084832876828</v>
      </c>
      <c r="V322" s="1" t="str">
        <f>IF(Sales_Datas[[#This Row],[base_price]] &lt;= 632200, "Low", (IF(Sales_Datas[[#This Row],[base_price]] &gt;= 10092000, "High", "Medium")))</f>
        <v>High</v>
      </c>
    </row>
    <row r="323" spans="1:22" x14ac:dyDescent="0.25">
      <c r="A323" s="1" t="s">
        <v>1183</v>
      </c>
      <c r="B323" s="1" t="s">
        <v>1184</v>
      </c>
      <c r="C323" s="2">
        <v>44594</v>
      </c>
      <c r="D323" s="1" t="s">
        <v>1185</v>
      </c>
      <c r="E323" s="4">
        <v>719142</v>
      </c>
      <c r="F323">
        <v>25</v>
      </c>
      <c r="G323" s="4">
        <v>179786000</v>
      </c>
      <c r="H323" s="4">
        <v>0</v>
      </c>
      <c r="I323" s="4">
        <v>179786000</v>
      </c>
      <c r="J323">
        <v>1</v>
      </c>
      <c r="K323">
        <v>0</v>
      </c>
      <c r="L323">
        <v>0</v>
      </c>
      <c r="M323">
        <v>2</v>
      </c>
      <c r="N323" s="2">
        <v>44589</v>
      </c>
      <c r="O323" s="1" t="s">
        <v>1186</v>
      </c>
      <c r="P323" s="4">
        <v>7307420</v>
      </c>
      <c r="Q323" s="4">
        <v>482270</v>
      </c>
      <c r="R323" s="1" t="s">
        <v>65</v>
      </c>
      <c r="S323" s="1" t="s">
        <v>76</v>
      </c>
      <c r="T323" s="4">
        <f>Sales_Datas[[#This Row],[after_discount]]-(Sales_Datas[[#This Row],[qty_ordered]]*Sales_Datas[[#This Row],[cogs]])</f>
        <v>167729250</v>
      </c>
      <c r="U323" s="3">
        <f>IFERROR(Sales_Datas[[#This Row],[Gross_Profit]]/Sales_Datas[[#This Row],[after_discount]],0)</f>
        <v>0.93293832667727183</v>
      </c>
      <c r="V323" s="1" t="str">
        <f>IF(Sales_Datas[[#This Row],[base_price]] &lt;= 632200, "Low", (IF(Sales_Datas[[#This Row],[base_price]] &gt;= 10092000, "High", "Medium")))</f>
        <v>Medium</v>
      </c>
    </row>
    <row r="324" spans="1:22" x14ac:dyDescent="0.25">
      <c r="A324" s="1" t="s">
        <v>1187</v>
      </c>
      <c r="B324" s="1" t="s">
        <v>1188</v>
      </c>
      <c r="C324" s="2">
        <v>44767</v>
      </c>
      <c r="D324" s="1" t="s">
        <v>1189</v>
      </c>
      <c r="E324" s="4">
        <v>8700000</v>
      </c>
      <c r="F324">
        <v>2</v>
      </c>
      <c r="G324" s="4">
        <v>174000000</v>
      </c>
      <c r="H324" s="4">
        <v>0</v>
      </c>
      <c r="I324" s="4">
        <v>174000000</v>
      </c>
      <c r="J324">
        <v>1</v>
      </c>
      <c r="K324">
        <v>1</v>
      </c>
      <c r="L324">
        <v>0</v>
      </c>
      <c r="M324">
        <v>4</v>
      </c>
      <c r="N324" s="2">
        <v>44751</v>
      </c>
      <c r="O324" s="1" t="s">
        <v>1190</v>
      </c>
      <c r="P324" s="4">
        <v>87000000</v>
      </c>
      <c r="Q324" s="4">
        <v>5481000</v>
      </c>
      <c r="R324" s="1" t="s">
        <v>55</v>
      </c>
      <c r="S324" s="1" t="s">
        <v>34</v>
      </c>
      <c r="T324" s="4">
        <f>Sales_Datas[[#This Row],[after_discount]]-(Sales_Datas[[#This Row],[qty_ordered]]*Sales_Datas[[#This Row],[cogs]])</f>
        <v>163038000</v>
      </c>
      <c r="U324" s="3">
        <f>IFERROR(Sales_Datas[[#This Row],[Gross_Profit]]/Sales_Datas[[#This Row],[after_discount]],0)</f>
        <v>0.93700000000000006</v>
      </c>
      <c r="V324" s="1" t="str">
        <f>IF(Sales_Datas[[#This Row],[base_price]] &lt;= 632200, "Low", (IF(Sales_Datas[[#This Row],[base_price]] &gt;= 10092000, "High", "Medium")))</f>
        <v>High</v>
      </c>
    </row>
    <row r="325" spans="1:22" x14ac:dyDescent="0.25">
      <c r="A325" s="1" t="s">
        <v>1191</v>
      </c>
      <c r="B325" s="1" t="s">
        <v>1192</v>
      </c>
      <c r="C325" s="2">
        <v>44238</v>
      </c>
      <c r="D325" s="1" t="s">
        <v>1193</v>
      </c>
      <c r="E325" s="4">
        <v>17400000</v>
      </c>
      <c r="F325">
        <v>1</v>
      </c>
      <c r="G325" s="4">
        <v>174000000</v>
      </c>
      <c r="H325" s="4">
        <v>0</v>
      </c>
      <c r="I325" s="4">
        <v>174000000</v>
      </c>
      <c r="J325">
        <v>1</v>
      </c>
      <c r="K325">
        <v>0</v>
      </c>
      <c r="L325">
        <v>0</v>
      </c>
      <c r="M325">
        <v>4</v>
      </c>
      <c r="N325" s="2">
        <v>44509</v>
      </c>
      <c r="O325" s="1" t="s">
        <v>1194</v>
      </c>
      <c r="P325" s="4">
        <v>174000000</v>
      </c>
      <c r="Q325" s="4">
        <v>15660000</v>
      </c>
      <c r="R325" s="1" t="s">
        <v>23</v>
      </c>
      <c r="S325" s="1" t="s">
        <v>34</v>
      </c>
      <c r="T325" s="4">
        <f>Sales_Datas[[#This Row],[after_discount]]-(Sales_Datas[[#This Row],[qty_ordered]]*Sales_Datas[[#This Row],[cogs]])</f>
        <v>158340000</v>
      </c>
      <c r="U325" s="3">
        <f>IFERROR(Sales_Datas[[#This Row],[Gross_Profit]]/Sales_Datas[[#This Row],[after_discount]],0)</f>
        <v>0.91</v>
      </c>
      <c r="V325" s="1" t="str">
        <f>IF(Sales_Datas[[#This Row],[base_price]] &lt;= 632200, "Low", (IF(Sales_Datas[[#This Row],[base_price]] &gt;= 10092000, "High", "Medium")))</f>
        <v>High</v>
      </c>
    </row>
    <row r="326" spans="1:22" x14ac:dyDescent="0.25">
      <c r="A326" s="1" t="s">
        <v>1195</v>
      </c>
      <c r="B326" s="1" t="s">
        <v>1192</v>
      </c>
      <c r="C326" s="2">
        <v>44266</v>
      </c>
      <c r="D326" s="1" t="s">
        <v>1193</v>
      </c>
      <c r="E326" s="4">
        <v>17400000</v>
      </c>
      <c r="F326">
        <v>1</v>
      </c>
      <c r="G326" s="4">
        <v>174000000</v>
      </c>
      <c r="H326" s="4">
        <v>0</v>
      </c>
      <c r="I326" s="4">
        <v>174000000</v>
      </c>
      <c r="J326">
        <v>1</v>
      </c>
      <c r="K326">
        <v>0</v>
      </c>
      <c r="L326">
        <v>0</v>
      </c>
      <c r="M326">
        <v>4</v>
      </c>
      <c r="N326" s="2">
        <v>44509</v>
      </c>
      <c r="O326" s="1" t="s">
        <v>1194</v>
      </c>
      <c r="P326" s="4">
        <v>174000000</v>
      </c>
      <c r="Q326" s="4">
        <v>15660000</v>
      </c>
      <c r="R326" s="1" t="s">
        <v>23</v>
      </c>
      <c r="S326" s="1" t="s">
        <v>34</v>
      </c>
      <c r="T326" s="4">
        <f>Sales_Datas[[#This Row],[after_discount]]-(Sales_Datas[[#This Row],[qty_ordered]]*Sales_Datas[[#This Row],[cogs]])</f>
        <v>158340000</v>
      </c>
      <c r="U326" s="3">
        <f>IFERROR(Sales_Datas[[#This Row],[Gross_Profit]]/Sales_Datas[[#This Row],[after_discount]],0)</f>
        <v>0.91</v>
      </c>
      <c r="V326" s="1" t="str">
        <f>IF(Sales_Datas[[#This Row],[base_price]] &lt;= 632200, "Low", (IF(Sales_Datas[[#This Row],[base_price]] &gt;= 10092000, "High", "Medium")))</f>
        <v>High</v>
      </c>
    </row>
    <row r="327" spans="1:22" x14ac:dyDescent="0.25">
      <c r="A327" s="1" t="s">
        <v>1196</v>
      </c>
      <c r="B327" s="1" t="s">
        <v>1197</v>
      </c>
      <c r="C327" s="2">
        <v>44496</v>
      </c>
      <c r="D327" s="1" t="s">
        <v>1193</v>
      </c>
      <c r="E327" s="4">
        <v>17400000</v>
      </c>
      <c r="F327">
        <v>1</v>
      </c>
      <c r="G327" s="4">
        <v>174000000</v>
      </c>
      <c r="H327" s="4">
        <v>0</v>
      </c>
      <c r="I327" s="4">
        <v>174000000</v>
      </c>
      <c r="J327">
        <v>1</v>
      </c>
      <c r="K327">
        <v>0</v>
      </c>
      <c r="L327">
        <v>0</v>
      </c>
      <c r="M327">
        <v>4</v>
      </c>
      <c r="N327" s="2">
        <v>44398</v>
      </c>
      <c r="O327" s="1" t="s">
        <v>1194</v>
      </c>
      <c r="P327" s="4">
        <v>174000000</v>
      </c>
      <c r="Q327" s="4">
        <v>15660000</v>
      </c>
      <c r="R327" s="1" t="s">
        <v>23</v>
      </c>
      <c r="S327" s="1" t="s">
        <v>34</v>
      </c>
      <c r="T327" s="4">
        <f>Sales_Datas[[#This Row],[after_discount]]-(Sales_Datas[[#This Row],[qty_ordered]]*Sales_Datas[[#This Row],[cogs]])</f>
        <v>158340000</v>
      </c>
      <c r="U327" s="3">
        <f>IFERROR(Sales_Datas[[#This Row],[Gross_Profit]]/Sales_Datas[[#This Row],[after_discount]],0)</f>
        <v>0.91</v>
      </c>
      <c r="V327" s="1" t="str">
        <f>IF(Sales_Datas[[#This Row],[base_price]] &lt;= 632200, "Low", (IF(Sales_Datas[[#This Row],[base_price]] &gt;= 10092000, "High", "Medium")))</f>
        <v>High</v>
      </c>
    </row>
    <row r="328" spans="1:22" x14ac:dyDescent="0.25">
      <c r="A328" s="1" t="s">
        <v>1198</v>
      </c>
      <c r="B328" s="1" t="s">
        <v>1199</v>
      </c>
      <c r="C328" s="2">
        <v>44706</v>
      </c>
      <c r="D328" s="1" t="s">
        <v>1200</v>
      </c>
      <c r="E328" s="4">
        <v>16819942</v>
      </c>
      <c r="F328">
        <v>1</v>
      </c>
      <c r="G328" s="4">
        <v>168199000</v>
      </c>
      <c r="H328" s="4">
        <v>0</v>
      </c>
      <c r="I328" s="4">
        <v>168199000</v>
      </c>
      <c r="J328">
        <v>1</v>
      </c>
      <c r="K328">
        <v>0</v>
      </c>
      <c r="L328">
        <v>0</v>
      </c>
      <c r="M328">
        <v>4</v>
      </c>
      <c r="N328" s="2">
        <v>44699</v>
      </c>
      <c r="O328" s="1" t="s">
        <v>1201</v>
      </c>
      <c r="P328" s="4">
        <v>168199000</v>
      </c>
      <c r="Q328" s="4">
        <v>10932900</v>
      </c>
      <c r="R328" s="1" t="s">
        <v>29</v>
      </c>
      <c r="S328" s="1" t="s">
        <v>34</v>
      </c>
      <c r="T328" s="4">
        <f>Sales_Datas[[#This Row],[after_discount]]-(Sales_Datas[[#This Row],[qty_ordered]]*Sales_Datas[[#This Row],[cogs]])</f>
        <v>157266100</v>
      </c>
      <c r="U328" s="3">
        <f>IFERROR(Sales_Datas[[#This Row],[Gross_Profit]]/Sales_Datas[[#This Row],[after_discount]],0)</f>
        <v>0.93500020808684947</v>
      </c>
      <c r="V328" s="1" t="str">
        <f>IF(Sales_Datas[[#This Row],[base_price]] &lt;= 632200, "Low", (IF(Sales_Datas[[#This Row],[base_price]] &gt;= 10092000, "High", "Medium")))</f>
        <v>High</v>
      </c>
    </row>
    <row r="329" spans="1:22" x14ac:dyDescent="0.25">
      <c r="A329" s="1" t="s">
        <v>1202</v>
      </c>
      <c r="B329" s="1" t="s">
        <v>1203</v>
      </c>
      <c r="C329" s="2">
        <v>44323</v>
      </c>
      <c r="D329" s="1" t="s">
        <v>1204</v>
      </c>
      <c r="E329" s="4">
        <v>5596942</v>
      </c>
      <c r="F329">
        <v>3</v>
      </c>
      <c r="G329" s="4">
        <v>167908000</v>
      </c>
      <c r="H329" s="4">
        <v>0</v>
      </c>
      <c r="I329" s="4">
        <v>167908000</v>
      </c>
      <c r="J329">
        <v>1</v>
      </c>
      <c r="K329">
        <v>0</v>
      </c>
      <c r="L329">
        <v>0</v>
      </c>
      <c r="M329">
        <v>8</v>
      </c>
      <c r="N329" s="2">
        <v>44387</v>
      </c>
      <c r="O329" s="1" t="s">
        <v>1205</v>
      </c>
      <c r="P329" s="4">
        <v>55969400</v>
      </c>
      <c r="Q329" s="4">
        <v>3414110</v>
      </c>
      <c r="R329" s="1" t="s">
        <v>65</v>
      </c>
      <c r="S329" s="1" t="s">
        <v>1115</v>
      </c>
      <c r="T329" s="4">
        <f>Sales_Datas[[#This Row],[after_discount]]-(Sales_Datas[[#This Row],[qty_ordered]]*Sales_Datas[[#This Row],[cogs]])</f>
        <v>157665670</v>
      </c>
      <c r="U329" s="3">
        <f>IFERROR(Sales_Datas[[#This Row],[Gross_Profit]]/Sales_Datas[[#This Row],[after_discount]],0)</f>
        <v>0.93900034542725774</v>
      </c>
      <c r="V329" s="1" t="str">
        <f>IF(Sales_Datas[[#This Row],[base_price]] &lt;= 632200, "Low", (IF(Sales_Datas[[#This Row],[base_price]] &gt;= 10092000, "High", "Medium")))</f>
        <v>High</v>
      </c>
    </row>
    <row r="330" spans="1:22" x14ac:dyDescent="0.25">
      <c r="A330" s="1" t="s">
        <v>1206</v>
      </c>
      <c r="B330" s="1" t="s">
        <v>1207</v>
      </c>
      <c r="C330" s="2">
        <v>44580</v>
      </c>
      <c r="D330" s="1" t="s">
        <v>1148</v>
      </c>
      <c r="E330" s="4">
        <v>5510000</v>
      </c>
      <c r="F330">
        <v>3</v>
      </c>
      <c r="G330" s="4">
        <v>165300000</v>
      </c>
      <c r="H330" s="4">
        <v>0</v>
      </c>
      <c r="I330" s="4">
        <v>165300000</v>
      </c>
      <c r="J330">
        <v>1</v>
      </c>
      <c r="K330">
        <v>0</v>
      </c>
      <c r="L330">
        <v>0</v>
      </c>
      <c r="M330">
        <v>4</v>
      </c>
      <c r="N330" s="2">
        <v>44588</v>
      </c>
      <c r="O330" s="1" t="s">
        <v>1149</v>
      </c>
      <c r="P330" s="4">
        <v>55100000</v>
      </c>
      <c r="Q330" s="4">
        <v>3801900</v>
      </c>
      <c r="R330" s="1" t="s">
        <v>65</v>
      </c>
      <c r="S330" s="1" t="s">
        <v>34</v>
      </c>
      <c r="T330" s="4">
        <f>Sales_Datas[[#This Row],[after_discount]]-(Sales_Datas[[#This Row],[qty_ordered]]*Sales_Datas[[#This Row],[cogs]])</f>
        <v>153894300</v>
      </c>
      <c r="U330" s="3">
        <f>IFERROR(Sales_Datas[[#This Row],[Gross_Profit]]/Sales_Datas[[#This Row],[after_discount]],0)</f>
        <v>0.93100000000000005</v>
      </c>
      <c r="V330" s="1" t="str">
        <f>IF(Sales_Datas[[#This Row],[base_price]] &lt;= 632200, "Low", (IF(Sales_Datas[[#This Row],[base_price]] &gt;= 10092000, "High", "Medium")))</f>
        <v>High</v>
      </c>
    </row>
    <row r="331" spans="1:22" x14ac:dyDescent="0.25">
      <c r="A331" s="1" t="s">
        <v>1208</v>
      </c>
      <c r="B331" s="1" t="s">
        <v>1209</v>
      </c>
      <c r="C331" s="2">
        <v>44467</v>
      </c>
      <c r="D331" s="1" t="s">
        <v>1210</v>
      </c>
      <c r="E331" s="4">
        <v>2032900</v>
      </c>
      <c r="F331">
        <v>8</v>
      </c>
      <c r="G331" s="4">
        <v>162632000</v>
      </c>
      <c r="H331" s="4">
        <v>0</v>
      </c>
      <c r="I331" s="4">
        <v>162632000</v>
      </c>
      <c r="J331">
        <v>1</v>
      </c>
      <c r="K331">
        <v>0</v>
      </c>
      <c r="L331">
        <v>0</v>
      </c>
      <c r="M331">
        <v>4</v>
      </c>
      <c r="N331" s="2">
        <v>44460</v>
      </c>
      <c r="O331" s="1" t="s">
        <v>1211</v>
      </c>
      <c r="P331" s="4">
        <v>20329000</v>
      </c>
      <c r="Q331" s="4">
        <v>1423030</v>
      </c>
      <c r="R331" s="1" t="s">
        <v>39</v>
      </c>
      <c r="S331" s="1" t="s">
        <v>34</v>
      </c>
      <c r="T331" s="4">
        <f>Sales_Datas[[#This Row],[after_discount]]-(Sales_Datas[[#This Row],[qty_ordered]]*Sales_Datas[[#This Row],[cogs]])</f>
        <v>151247760</v>
      </c>
      <c r="U331" s="3">
        <f>IFERROR(Sales_Datas[[#This Row],[Gross_Profit]]/Sales_Datas[[#This Row],[after_discount]],0)</f>
        <v>0.93</v>
      </c>
      <c r="V331" s="1" t="str">
        <f>IF(Sales_Datas[[#This Row],[base_price]] &lt;= 632200, "Low", (IF(Sales_Datas[[#This Row],[base_price]] &gt;= 10092000, "High", "Medium")))</f>
        <v>High</v>
      </c>
    </row>
    <row r="332" spans="1:22" x14ac:dyDescent="0.25">
      <c r="A332" s="1" t="s">
        <v>1212</v>
      </c>
      <c r="B332" s="1" t="s">
        <v>1213</v>
      </c>
      <c r="C332" s="2">
        <v>44670</v>
      </c>
      <c r="D332" s="1" t="s">
        <v>1214</v>
      </c>
      <c r="E332" s="4">
        <v>15398942</v>
      </c>
      <c r="F332">
        <v>1</v>
      </c>
      <c r="G332" s="4">
        <v>153989000</v>
      </c>
      <c r="H332" s="4">
        <v>0</v>
      </c>
      <c r="I332" s="4">
        <v>153989000</v>
      </c>
      <c r="J332">
        <v>1</v>
      </c>
      <c r="K332">
        <v>0</v>
      </c>
      <c r="L332">
        <v>0</v>
      </c>
      <c r="M332">
        <v>13</v>
      </c>
      <c r="N332" s="2">
        <v>44659</v>
      </c>
      <c r="O332" s="1" t="s">
        <v>1215</v>
      </c>
      <c r="P332" s="4">
        <v>153989000</v>
      </c>
      <c r="Q332" s="4">
        <v>10471300</v>
      </c>
      <c r="R332" s="1" t="s">
        <v>29</v>
      </c>
      <c r="S332" s="1" t="s">
        <v>324</v>
      </c>
      <c r="T332" s="4">
        <f>Sales_Datas[[#This Row],[after_discount]]-(Sales_Datas[[#This Row],[qty_ordered]]*Sales_Datas[[#This Row],[cogs]])</f>
        <v>143517700</v>
      </c>
      <c r="U332" s="3">
        <f>IFERROR(Sales_Datas[[#This Row],[Gross_Profit]]/Sales_Datas[[#This Row],[after_discount]],0)</f>
        <v>0.93199968828942326</v>
      </c>
      <c r="V332" s="1" t="str">
        <f>IF(Sales_Datas[[#This Row],[base_price]] &lt;= 632200, "Low", (IF(Sales_Datas[[#This Row],[base_price]] &gt;= 10092000, "High", "Medium")))</f>
        <v>High</v>
      </c>
    </row>
    <row r="333" spans="1:22" x14ac:dyDescent="0.25">
      <c r="A333" s="1" t="s">
        <v>1216</v>
      </c>
      <c r="B333" s="1" t="s">
        <v>1217</v>
      </c>
      <c r="C333" s="2">
        <v>44745</v>
      </c>
      <c r="D333" s="1" t="s">
        <v>1218</v>
      </c>
      <c r="E333" s="4">
        <v>550942</v>
      </c>
      <c r="F333">
        <v>26</v>
      </c>
      <c r="G333" s="4">
        <v>143245000</v>
      </c>
      <c r="H333" s="4">
        <v>0</v>
      </c>
      <c r="I333" s="4">
        <v>143245000</v>
      </c>
      <c r="J333">
        <v>1</v>
      </c>
      <c r="K333">
        <v>1</v>
      </c>
      <c r="L333">
        <v>1</v>
      </c>
      <c r="M333">
        <v>16</v>
      </c>
      <c r="N333" s="2">
        <v>44624</v>
      </c>
      <c r="O333" s="1" t="s">
        <v>1219</v>
      </c>
      <c r="P333" s="4">
        <v>5509420</v>
      </c>
      <c r="Q333" s="4">
        <v>429722</v>
      </c>
      <c r="R333" s="1" t="s">
        <v>65</v>
      </c>
      <c r="S333" s="1" t="s">
        <v>1220</v>
      </c>
      <c r="T333" s="4">
        <f>Sales_Datas[[#This Row],[after_discount]]-(Sales_Datas[[#This Row],[qty_ordered]]*Sales_Datas[[#This Row],[cogs]])</f>
        <v>132072228</v>
      </c>
      <c r="U333" s="3">
        <f>IFERROR(Sales_Datas[[#This Row],[Gross_Profit]]/Sales_Datas[[#This Row],[after_discount]],0)</f>
        <v>0.92200235959370314</v>
      </c>
      <c r="V333" s="1" t="str">
        <f>IF(Sales_Datas[[#This Row],[base_price]] &lt;= 632200, "Low", (IF(Sales_Datas[[#This Row],[base_price]] &gt;= 10092000, "High", "Medium")))</f>
        <v>Medium</v>
      </c>
    </row>
    <row r="334" spans="1:22" x14ac:dyDescent="0.25">
      <c r="A334" s="1" t="s">
        <v>1221</v>
      </c>
      <c r="B334" s="1" t="s">
        <v>1222</v>
      </c>
      <c r="C334" s="2">
        <v>44686</v>
      </c>
      <c r="D334" s="1" t="s">
        <v>1223</v>
      </c>
      <c r="E334" s="4">
        <v>7076000</v>
      </c>
      <c r="F334">
        <v>2</v>
      </c>
      <c r="G334" s="4">
        <v>141520000</v>
      </c>
      <c r="H334" s="4">
        <v>0</v>
      </c>
      <c r="I334" s="4">
        <v>141520000</v>
      </c>
      <c r="J334">
        <v>1</v>
      </c>
      <c r="K334">
        <v>0</v>
      </c>
      <c r="L334">
        <v>0</v>
      </c>
      <c r="M334">
        <v>7</v>
      </c>
      <c r="N334" s="2">
        <v>44707</v>
      </c>
      <c r="O334" s="1" t="s">
        <v>1224</v>
      </c>
      <c r="P334" s="4">
        <v>70760000</v>
      </c>
      <c r="Q334" s="4">
        <v>5377760</v>
      </c>
      <c r="R334" s="1" t="s">
        <v>55</v>
      </c>
      <c r="S334" s="1" t="s">
        <v>66</v>
      </c>
      <c r="T334" s="4">
        <f>Sales_Datas[[#This Row],[after_discount]]-(Sales_Datas[[#This Row],[qty_ordered]]*Sales_Datas[[#This Row],[cogs]])</f>
        <v>130764480</v>
      </c>
      <c r="U334" s="3">
        <f>IFERROR(Sales_Datas[[#This Row],[Gross_Profit]]/Sales_Datas[[#This Row],[after_discount]],0)</f>
        <v>0.92400000000000004</v>
      </c>
      <c r="V334" s="1" t="str">
        <f>IF(Sales_Datas[[#This Row],[base_price]] &lt;= 632200, "Low", (IF(Sales_Datas[[#This Row],[base_price]] &gt;= 10092000, "High", "Medium")))</f>
        <v>High</v>
      </c>
    </row>
    <row r="335" spans="1:22" x14ac:dyDescent="0.25">
      <c r="A335" s="1" t="s">
        <v>1225</v>
      </c>
      <c r="B335" s="1" t="s">
        <v>1226</v>
      </c>
      <c r="C335" s="2">
        <v>44812</v>
      </c>
      <c r="D335" s="1" t="s">
        <v>1227</v>
      </c>
      <c r="E335" s="4">
        <v>4599400</v>
      </c>
      <c r="F335">
        <v>3</v>
      </c>
      <c r="G335" s="4">
        <v>137982000</v>
      </c>
      <c r="H335" s="4">
        <v>0</v>
      </c>
      <c r="I335" s="4">
        <v>137982000</v>
      </c>
      <c r="J335">
        <v>1</v>
      </c>
      <c r="K335">
        <v>0</v>
      </c>
      <c r="L335">
        <v>0</v>
      </c>
      <c r="M335">
        <v>4</v>
      </c>
      <c r="N335" s="2">
        <v>44788</v>
      </c>
      <c r="O335" s="1" t="s">
        <v>1228</v>
      </c>
      <c r="P335" s="4">
        <v>45994000</v>
      </c>
      <c r="Q335" s="4">
        <v>3081600</v>
      </c>
      <c r="R335" s="1" t="s">
        <v>65</v>
      </c>
      <c r="S335" s="1" t="s">
        <v>34</v>
      </c>
      <c r="T335" s="4">
        <f>Sales_Datas[[#This Row],[after_discount]]-(Sales_Datas[[#This Row],[qty_ordered]]*Sales_Datas[[#This Row],[cogs]])</f>
        <v>128737200</v>
      </c>
      <c r="U335" s="3">
        <f>IFERROR(Sales_Datas[[#This Row],[Gross_Profit]]/Sales_Datas[[#This Row],[after_discount]],0)</f>
        <v>0.93299995651606726</v>
      </c>
      <c r="V335" s="1" t="str">
        <f>IF(Sales_Datas[[#This Row],[base_price]] &lt;= 632200, "Low", (IF(Sales_Datas[[#This Row],[base_price]] &gt;= 10092000, "High", "Medium")))</f>
        <v>High</v>
      </c>
    </row>
    <row r="336" spans="1:22" x14ac:dyDescent="0.25">
      <c r="A336" s="1" t="s">
        <v>1229</v>
      </c>
      <c r="B336" s="1" t="s">
        <v>1230</v>
      </c>
      <c r="C336" s="2">
        <v>44266</v>
      </c>
      <c r="D336" s="1" t="s">
        <v>1231</v>
      </c>
      <c r="E336" s="4">
        <v>13630000</v>
      </c>
      <c r="F336">
        <v>1</v>
      </c>
      <c r="G336" s="4">
        <v>136300000</v>
      </c>
      <c r="H336" s="4">
        <v>0</v>
      </c>
      <c r="I336" s="4">
        <v>136300000</v>
      </c>
      <c r="J336">
        <v>1</v>
      </c>
      <c r="K336">
        <v>0</v>
      </c>
      <c r="L336">
        <v>0</v>
      </c>
      <c r="M336">
        <v>12</v>
      </c>
      <c r="N336" s="2">
        <v>44517</v>
      </c>
      <c r="O336" s="1" t="s">
        <v>1232</v>
      </c>
      <c r="P336" s="4">
        <v>136300000</v>
      </c>
      <c r="Q336" s="4">
        <v>9541000</v>
      </c>
      <c r="R336" s="1" t="s">
        <v>55</v>
      </c>
      <c r="S336" s="1" t="s">
        <v>1137</v>
      </c>
      <c r="T336" s="4">
        <f>Sales_Datas[[#This Row],[after_discount]]-(Sales_Datas[[#This Row],[qty_ordered]]*Sales_Datas[[#This Row],[cogs]])</f>
        <v>126759000</v>
      </c>
      <c r="U336" s="3">
        <f>IFERROR(Sales_Datas[[#This Row],[Gross_Profit]]/Sales_Datas[[#This Row],[after_discount]],0)</f>
        <v>0.93</v>
      </c>
      <c r="V336" s="1" t="str">
        <f>IF(Sales_Datas[[#This Row],[base_price]] &lt;= 632200, "Low", (IF(Sales_Datas[[#This Row],[base_price]] &gt;= 10092000, "High", "Medium")))</f>
        <v>High</v>
      </c>
    </row>
    <row r="337" spans="1:22" x14ac:dyDescent="0.25">
      <c r="A337" s="1" t="s">
        <v>1233</v>
      </c>
      <c r="B337" s="1" t="s">
        <v>1234</v>
      </c>
      <c r="C337" s="2">
        <v>44355</v>
      </c>
      <c r="D337" s="1" t="s">
        <v>1152</v>
      </c>
      <c r="E337" s="4">
        <v>13630000</v>
      </c>
      <c r="F337">
        <v>1</v>
      </c>
      <c r="G337" s="4">
        <v>136300000</v>
      </c>
      <c r="H337" s="4">
        <v>0</v>
      </c>
      <c r="I337" s="4">
        <v>136300000</v>
      </c>
      <c r="J337">
        <v>1</v>
      </c>
      <c r="K337">
        <v>0</v>
      </c>
      <c r="L337">
        <v>0</v>
      </c>
      <c r="M337">
        <v>12</v>
      </c>
      <c r="N337" s="2">
        <v>44422</v>
      </c>
      <c r="O337" s="1" t="s">
        <v>1153</v>
      </c>
      <c r="P337" s="4">
        <v>136300000</v>
      </c>
      <c r="Q337" s="4">
        <v>8723200</v>
      </c>
      <c r="R337" s="1" t="s">
        <v>55</v>
      </c>
      <c r="S337" s="1" t="s">
        <v>1137</v>
      </c>
      <c r="T337" s="4">
        <f>Sales_Datas[[#This Row],[after_discount]]-(Sales_Datas[[#This Row],[qty_ordered]]*Sales_Datas[[#This Row],[cogs]])</f>
        <v>127576800</v>
      </c>
      <c r="U337" s="3">
        <f>IFERROR(Sales_Datas[[#This Row],[Gross_Profit]]/Sales_Datas[[#This Row],[after_discount]],0)</f>
        <v>0.93600000000000005</v>
      </c>
      <c r="V337" s="1" t="str">
        <f>IF(Sales_Datas[[#This Row],[base_price]] &lt;= 632200, "Low", (IF(Sales_Datas[[#This Row],[base_price]] &gt;= 10092000, "High", "Medium")))</f>
        <v>High</v>
      </c>
    </row>
    <row r="338" spans="1:22" x14ac:dyDescent="0.25">
      <c r="A338" s="1" t="s">
        <v>1235</v>
      </c>
      <c r="B338" s="1" t="s">
        <v>1236</v>
      </c>
      <c r="C338" s="2">
        <v>44359</v>
      </c>
      <c r="D338" s="1" t="s">
        <v>1152</v>
      </c>
      <c r="E338" s="4">
        <v>13630000</v>
      </c>
      <c r="F338">
        <v>1</v>
      </c>
      <c r="G338" s="4">
        <v>136300000</v>
      </c>
      <c r="H338" s="4">
        <v>0</v>
      </c>
      <c r="I338" s="4">
        <v>136300000</v>
      </c>
      <c r="J338">
        <v>1</v>
      </c>
      <c r="K338">
        <v>0</v>
      </c>
      <c r="L338">
        <v>0</v>
      </c>
      <c r="M338">
        <v>4</v>
      </c>
      <c r="N338" s="2">
        <v>44555</v>
      </c>
      <c r="O338" s="1" t="s">
        <v>1153</v>
      </c>
      <c r="P338" s="4">
        <v>136300000</v>
      </c>
      <c r="Q338" s="4">
        <v>8723200</v>
      </c>
      <c r="R338" s="1" t="s">
        <v>55</v>
      </c>
      <c r="S338" s="1" t="s">
        <v>34</v>
      </c>
      <c r="T338" s="4">
        <f>Sales_Datas[[#This Row],[after_discount]]-(Sales_Datas[[#This Row],[qty_ordered]]*Sales_Datas[[#This Row],[cogs]])</f>
        <v>127576800</v>
      </c>
      <c r="U338" s="3">
        <f>IFERROR(Sales_Datas[[#This Row],[Gross_Profit]]/Sales_Datas[[#This Row],[after_discount]],0)</f>
        <v>0.93600000000000005</v>
      </c>
      <c r="V338" s="1" t="str">
        <f>IF(Sales_Datas[[#This Row],[base_price]] &lt;= 632200, "Low", (IF(Sales_Datas[[#This Row],[base_price]] &gt;= 10092000, "High", "Medium")))</f>
        <v>High</v>
      </c>
    </row>
    <row r="339" spans="1:22" x14ac:dyDescent="0.25">
      <c r="A339" s="1" t="s">
        <v>1237</v>
      </c>
      <c r="B339" s="1" t="s">
        <v>1236</v>
      </c>
      <c r="C339" s="2">
        <v>44389</v>
      </c>
      <c r="D339" s="1" t="s">
        <v>1152</v>
      </c>
      <c r="E339" s="4">
        <v>13630000</v>
      </c>
      <c r="F339">
        <v>1</v>
      </c>
      <c r="G339" s="4">
        <v>136300000</v>
      </c>
      <c r="H339" s="4">
        <v>0</v>
      </c>
      <c r="I339" s="4">
        <v>136300000</v>
      </c>
      <c r="J339">
        <v>1</v>
      </c>
      <c r="K339">
        <v>0</v>
      </c>
      <c r="L339">
        <v>0</v>
      </c>
      <c r="M339">
        <v>4</v>
      </c>
      <c r="N339" s="2">
        <v>44555</v>
      </c>
      <c r="O339" s="1" t="s">
        <v>1153</v>
      </c>
      <c r="P339" s="4">
        <v>136300000</v>
      </c>
      <c r="Q339" s="4">
        <v>8723200</v>
      </c>
      <c r="R339" s="1" t="s">
        <v>55</v>
      </c>
      <c r="S339" s="1" t="s">
        <v>34</v>
      </c>
      <c r="T339" s="4">
        <f>Sales_Datas[[#This Row],[after_discount]]-(Sales_Datas[[#This Row],[qty_ordered]]*Sales_Datas[[#This Row],[cogs]])</f>
        <v>127576800</v>
      </c>
      <c r="U339" s="3">
        <f>IFERROR(Sales_Datas[[#This Row],[Gross_Profit]]/Sales_Datas[[#This Row],[after_discount]],0)</f>
        <v>0.93600000000000005</v>
      </c>
      <c r="V339" s="1" t="str">
        <f>IF(Sales_Datas[[#This Row],[base_price]] &lt;= 632200, "Low", (IF(Sales_Datas[[#This Row],[base_price]] &gt;= 10092000, "High", "Medium")))</f>
        <v>High</v>
      </c>
    </row>
    <row r="340" spans="1:22" x14ac:dyDescent="0.25">
      <c r="A340" s="1" t="s">
        <v>1238</v>
      </c>
      <c r="B340" s="1" t="s">
        <v>1239</v>
      </c>
      <c r="C340" s="2">
        <v>44427</v>
      </c>
      <c r="D340" s="1" t="s">
        <v>1152</v>
      </c>
      <c r="E340" s="4">
        <v>13630000</v>
      </c>
      <c r="F340">
        <v>1</v>
      </c>
      <c r="G340" s="4">
        <v>136300000</v>
      </c>
      <c r="H340" s="4">
        <v>0</v>
      </c>
      <c r="I340" s="4">
        <v>136300000</v>
      </c>
      <c r="J340">
        <v>1</v>
      </c>
      <c r="K340">
        <v>0</v>
      </c>
      <c r="L340">
        <v>0</v>
      </c>
      <c r="M340">
        <v>9</v>
      </c>
      <c r="N340" s="2">
        <v>44431</v>
      </c>
      <c r="O340" s="1" t="s">
        <v>1153</v>
      </c>
      <c r="P340" s="4">
        <v>136300000</v>
      </c>
      <c r="Q340" s="4">
        <v>8723200</v>
      </c>
      <c r="R340" s="1" t="s">
        <v>55</v>
      </c>
      <c r="S340" s="1" t="s">
        <v>1120</v>
      </c>
      <c r="T340" s="4">
        <f>Sales_Datas[[#This Row],[after_discount]]-(Sales_Datas[[#This Row],[qty_ordered]]*Sales_Datas[[#This Row],[cogs]])</f>
        <v>127576800</v>
      </c>
      <c r="U340" s="3">
        <f>IFERROR(Sales_Datas[[#This Row],[Gross_Profit]]/Sales_Datas[[#This Row],[after_discount]],0)</f>
        <v>0.93600000000000005</v>
      </c>
      <c r="V340" s="1" t="str">
        <f>IF(Sales_Datas[[#This Row],[base_price]] &lt;= 632200, "Low", (IF(Sales_Datas[[#This Row],[base_price]] &gt;= 10092000, "High", "Medium")))</f>
        <v>High</v>
      </c>
    </row>
    <row r="341" spans="1:22" x14ac:dyDescent="0.25">
      <c r="A341" s="1" t="s">
        <v>1240</v>
      </c>
      <c r="B341" s="1" t="s">
        <v>1241</v>
      </c>
      <c r="C341" s="2">
        <v>44625</v>
      </c>
      <c r="D341" s="1" t="s">
        <v>1152</v>
      </c>
      <c r="E341" s="4">
        <v>13630000</v>
      </c>
      <c r="F341">
        <v>1</v>
      </c>
      <c r="G341" s="4">
        <v>136300000</v>
      </c>
      <c r="H341" s="4">
        <v>0</v>
      </c>
      <c r="I341" s="4">
        <v>136300000</v>
      </c>
      <c r="J341">
        <v>1</v>
      </c>
      <c r="K341">
        <v>0</v>
      </c>
      <c r="L341">
        <v>0</v>
      </c>
      <c r="M341">
        <v>4</v>
      </c>
      <c r="N341" s="2">
        <v>44683</v>
      </c>
      <c r="O341" s="1" t="s">
        <v>1153</v>
      </c>
      <c r="P341" s="4">
        <v>136300000</v>
      </c>
      <c r="Q341" s="4">
        <v>8723200</v>
      </c>
      <c r="R341" s="1" t="s">
        <v>55</v>
      </c>
      <c r="S341" s="1" t="s">
        <v>34</v>
      </c>
      <c r="T341" s="4">
        <f>Sales_Datas[[#This Row],[after_discount]]-(Sales_Datas[[#This Row],[qty_ordered]]*Sales_Datas[[#This Row],[cogs]])</f>
        <v>127576800</v>
      </c>
      <c r="U341" s="3">
        <f>IFERROR(Sales_Datas[[#This Row],[Gross_Profit]]/Sales_Datas[[#This Row],[after_discount]],0)</f>
        <v>0.93600000000000005</v>
      </c>
      <c r="V341" s="1" t="str">
        <f>IF(Sales_Datas[[#This Row],[base_price]] &lt;= 632200, "Low", (IF(Sales_Datas[[#This Row],[base_price]] &gt;= 10092000, "High", "Medium")))</f>
        <v>High</v>
      </c>
    </row>
    <row r="342" spans="1:22" x14ac:dyDescent="0.25">
      <c r="A342" s="1" t="s">
        <v>1242</v>
      </c>
      <c r="B342" s="1" t="s">
        <v>1057</v>
      </c>
      <c r="C342" s="2">
        <v>44645</v>
      </c>
      <c r="D342" s="1" t="s">
        <v>1231</v>
      </c>
      <c r="E342" s="4">
        <v>13630000</v>
      </c>
      <c r="F342">
        <v>1</v>
      </c>
      <c r="G342" s="4">
        <v>136300000</v>
      </c>
      <c r="H342" s="4">
        <v>0</v>
      </c>
      <c r="I342" s="4">
        <v>136300000</v>
      </c>
      <c r="J342">
        <v>1</v>
      </c>
      <c r="K342">
        <v>0</v>
      </c>
      <c r="L342">
        <v>0</v>
      </c>
      <c r="M342">
        <v>7</v>
      </c>
      <c r="N342" s="2">
        <v>44471</v>
      </c>
      <c r="O342" s="1" t="s">
        <v>1232</v>
      </c>
      <c r="P342" s="4">
        <v>136300000</v>
      </c>
      <c r="Q342" s="4">
        <v>9541000</v>
      </c>
      <c r="R342" s="1" t="s">
        <v>55</v>
      </c>
      <c r="S342" s="1" t="s">
        <v>66</v>
      </c>
      <c r="T342" s="4">
        <f>Sales_Datas[[#This Row],[after_discount]]-(Sales_Datas[[#This Row],[qty_ordered]]*Sales_Datas[[#This Row],[cogs]])</f>
        <v>126759000</v>
      </c>
      <c r="U342" s="3">
        <f>IFERROR(Sales_Datas[[#This Row],[Gross_Profit]]/Sales_Datas[[#This Row],[after_discount]],0)</f>
        <v>0.93</v>
      </c>
      <c r="V342" s="1" t="str">
        <f>IF(Sales_Datas[[#This Row],[base_price]] &lt;= 632200, "Low", (IF(Sales_Datas[[#This Row],[base_price]] &gt;= 10092000, "High", "Medium")))</f>
        <v>High</v>
      </c>
    </row>
    <row r="343" spans="1:22" x14ac:dyDescent="0.25">
      <c r="A343" s="1" t="s">
        <v>1243</v>
      </c>
      <c r="B343" s="1" t="s">
        <v>1244</v>
      </c>
      <c r="C343" s="2">
        <v>44664</v>
      </c>
      <c r="D343" s="1" t="s">
        <v>1152</v>
      </c>
      <c r="E343" s="4">
        <v>13630000</v>
      </c>
      <c r="F343">
        <v>1</v>
      </c>
      <c r="G343" s="4">
        <v>136300000</v>
      </c>
      <c r="H343" s="4">
        <v>0</v>
      </c>
      <c r="I343" s="4">
        <v>136300000</v>
      </c>
      <c r="J343">
        <v>1</v>
      </c>
      <c r="K343">
        <v>0</v>
      </c>
      <c r="L343">
        <v>0</v>
      </c>
      <c r="M343">
        <v>7</v>
      </c>
      <c r="N343" s="2">
        <v>44678</v>
      </c>
      <c r="O343" s="1" t="s">
        <v>1153</v>
      </c>
      <c r="P343" s="4">
        <v>136300000</v>
      </c>
      <c r="Q343" s="4">
        <v>8723200</v>
      </c>
      <c r="R343" s="1" t="s">
        <v>55</v>
      </c>
      <c r="S343" s="1" t="s">
        <v>66</v>
      </c>
      <c r="T343" s="4">
        <f>Sales_Datas[[#This Row],[after_discount]]-(Sales_Datas[[#This Row],[qty_ordered]]*Sales_Datas[[#This Row],[cogs]])</f>
        <v>127576800</v>
      </c>
      <c r="U343" s="3">
        <f>IFERROR(Sales_Datas[[#This Row],[Gross_Profit]]/Sales_Datas[[#This Row],[after_discount]],0)</f>
        <v>0.93600000000000005</v>
      </c>
      <c r="V343" s="1" t="str">
        <f>IF(Sales_Datas[[#This Row],[base_price]] &lt;= 632200, "Low", (IF(Sales_Datas[[#This Row],[base_price]] &gt;= 10092000, "High", "Medium")))</f>
        <v>High</v>
      </c>
    </row>
    <row r="344" spans="1:22" x14ac:dyDescent="0.25">
      <c r="A344" s="1" t="s">
        <v>1245</v>
      </c>
      <c r="B344" s="1" t="s">
        <v>1246</v>
      </c>
      <c r="C344" s="2">
        <v>44677</v>
      </c>
      <c r="D344" s="1" t="s">
        <v>1152</v>
      </c>
      <c r="E344" s="4">
        <v>13630000</v>
      </c>
      <c r="F344">
        <v>1</v>
      </c>
      <c r="G344" s="4">
        <v>136300000</v>
      </c>
      <c r="H344" s="4">
        <v>0</v>
      </c>
      <c r="I344" s="4">
        <v>136300000</v>
      </c>
      <c r="J344">
        <v>1</v>
      </c>
      <c r="K344">
        <v>0</v>
      </c>
      <c r="L344">
        <v>0</v>
      </c>
      <c r="M344">
        <v>4</v>
      </c>
      <c r="N344" s="2">
        <v>44667</v>
      </c>
      <c r="O344" s="1" t="s">
        <v>1153</v>
      </c>
      <c r="P344" s="4">
        <v>136300000</v>
      </c>
      <c r="Q344" s="4">
        <v>8723200</v>
      </c>
      <c r="R344" s="1" t="s">
        <v>55</v>
      </c>
      <c r="S344" s="1" t="s">
        <v>34</v>
      </c>
      <c r="T344" s="4">
        <f>Sales_Datas[[#This Row],[after_discount]]-(Sales_Datas[[#This Row],[qty_ordered]]*Sales_Datas[[#This Row],[cogs]])</f>
        <v>127576800</v>
      </c>
      <c r="U344" s="3">
        <f>IFERROR(Sales_Datas[[#This Row],[Gross_Profit]]/Sales_Datas[[#This Row],[after_discount]],0)</f>
        <v>0.93600000000000005</v>
      </c>
      <c r="V344" s="1" t="str">
        <f>IF(Sales_Datas[[#This Row],[base_price]] &lt;= 632200, "Low", (IF(Sales_Datas[[#This Row],[base_price]] &gt;= 10092000, "High", "Medium")))</f>
        <v>High</v>
      </c>
    </row>
    <row r="345" spans="1:22" x14ac:dyDescent="0.25">
      <c r="A345" s="1" t="s">
        <v>1247</v>
      </c>
      <c r="B345" s="1" t="s">
        <v>1248</v>
      </c>
      <c r="C345" s="2">
        <v>44401</v>
      </c>
      <c r="D345" s="1" t="s">
        <v>1249</v>
      </c>
      <c r="E345" s="4">
        <v>6321942</v>
      </c>
      <c r="F345">
        <v>2</v>
      </c>
      <c r="G345" s="4">
        <v>126439000</v>
      </c>
      <c r="H345" s="4">
        <v>0</v>
      </c>
      <c r="I345" s="4">
        <v>126439000</v>
      </c>
      <c r="J345">
        <v>1</v>
      </c>
      <c r="K345">
        <v>0</v>
      </c>
      <c r="L345">
        <v>0</v>
      </c>
      <c r="M345">
        <v>9</v>
      </c>
      <c r="N345" s="2">
        <v>44393</v>
      </c>
      <c r="O345" s="1" t="s">
        <v>1250</v>
      </c>
      <c r="P345" s="4">
        <v>63219400</v>
      </c>
      <c r="Q345" s="4">
        <v>4235680</v>
      </c>
      <c r="R345" s="1" t="s">
        <v>55</v>
      </c>
      <c r="S345" s="1" t="s">
        <v>1120</v>
      </c>
      <c r="T345" s="4">
        <f>Sales_Datas[[#This Row],[after_discount]]-(Sales_Datas[[#This Row],[qty_ordered]]*Sales_Datas[[#This Row],[cogs]])</f>
        <v>117967640</v>
      </c>
      <c r="U345" s="3">
        <f>IFERROR(Sales_Datas[[#This Row],[Gross_Profit]]/Sales_Datas[[#This Row],[after_discount]],0)</f>
        <v>0.93300041917446352</v>
      </c>
      <c r="V345" s="1" t="str">
        <f>IF(Sales_Datas[[#This Row],[base_price]] &lt;= 632200, "Low", (IF(Sales_Datas[[#This Row],[base_price]] &gt;= 10092000, "High", "Medium")))</f>
        <v>High</v>
      </c>
    </row>
    <row r="346" spans="1:22" x14ac:dyDescent="0.25">
      <c r="A346" s="1" t="s">
        <v>1251</v>
      </c>
      <c r="B346" s="1" t="s">
        <v>1252</v>
      </c>
      <c r="C346" s="2">
        <v>44424</v>
      </c>
      <c r="D346" s="1" t="s">
        <v>1249</v>
      </c>
      <c r="E346" s="4">
        <v>6321942</v>
      </c>
      <c r="F346">
        <v>2</v>
      </c>
      <c r="G346" s="4">
        <v>126439000</v>
      </c>
      <c r="H346" s="4">
        <v>0</v>
      </c>
      <c r="I346" s="4">
        <v>126439000</v>
      </c>
      <c r="J346">
        <v>1</v>
      </c>
      <c r="K346">
        <v>0</v>
      </c>
      <c r="L346">
        <v>0</v>
      </c>
      <c r="M346">
        <v>12</v>
      </c>
      <c r="N346" s="2">
        <v>44412</v>
      </c>
      <c r="O346" s="1" t="s">
        <v>1250</v>
      </c>
      <c r="P346" s="4">
        <v>63219400</v>
      </c>
      <c r="Q346" s="4">
        <v>4235680</v>
      </c>
      <c r="R346" s="1" t="s">
        <v>55</v>
      </c>
      <c r="S346" s="1" t="s">
        <v>1137</v>
      </c>
      <c r="T346" s="4">
        <f>Sales_Datas[[#This Row],[after_discount]]-(Sales_Datas[[#This Row],[qty_ordered]]*Sales_Datas[[#This Row],[cogs]])</f>
        <v>117967640</v>
      </c>
      <c r="U346" s="3">
        <f>IFERROR(Sales_Datas[[#This Row],[Gross_Profit]]/Sales_Datas[[#This Row],[after_discount]],0)</f>
        <v>0.93300041917446352</v>
      </c>
      <c r="V346" s="1" t="str">
        <f>IF(Sales_Datas[[#This Row],[base_price]] &lt;= 632200, "Low", (IF(Sales_Datas[[#This Row],[base_price]] &gt;= 10092000, "High", "Medium")))</f>
        <v>High</v>
      </c>
    </row>
    <row r="347" spans="1:22" x14ac:dyDescent="0.25">
      <c r="A347" s="1" t="s">
        <v>1253</v>
      </c>
      <c r="B347" s="1" t="s">
        <v>1254</v>
      </c>
      <c r="C347" s="2">
        <v>44401</v>
      </c>
      <c r="D347" s="1" t="s">
        <v>1176</v>
      </c>
      <c r="E347" s="4">
        <v>6321942</v>
      </c>
      <c r="F347">
        <v>2</v>
      </c>
      <c r="G347" s="4">
        <v>126439000</v>
      </c>
      <c r="H347" s="4">
        <v>0</v>
      </c>
      <c r="I347" s="4">
        <v>126439000</v>
      </c>
      <c r="J347">
        <v>1</v>
      </c>
      <c r="K347">
        <v>0</v>
      </c>
      <c r="L347">
        <v>0</v>
      </c>
      <c r="M347">
        <v>9</v>
      </c>
      <c r="N347" s="2">
        <v>44380</v>
      </c>
      <c r="O347" s="1" t="s">
        <v>1177</v>
      </c>
      <c r="P347" s="4">
        <v>63219400</v>
      </c>
      <c r="Q347" s="4">
        <v>5373640</v>
      </c>
      <c r="R347" s="1" t="s">
        <v>65</v>
      </c>
      <c r="S347" s="1" t="s">
        <v>1120</v>
      </c>
      <c r="T347" s="4">
        <f>Sales_Datas[[#This Row],[after_discount]]-(Sales_Datas[[#This Row],[qty_ordered]]*Sales_Datas[[#This Row],[cogs]])</f>
        <v>115691720</v>
      </c>
      <c r="U347" s="3">
        <f>IFERROR(Sales_Datas[[#This Row],[Gross_Profit]]/Sales_Datas[[#This Row],[after_discount]],0)</f>
        <v>0.91500027681332496</v>
      </c>
      <c r="V347" s="1" t="str">
        <f>IF(Sales_Datas[[#This Row],[base_price]] &lt;= 632200, "Low", (IF(Sales_Datas[[#This Row],[base_price]] &gt;= 10092000, "High", "Medium")))</f>
        <v>High</v>
      </c>
    </row>
    <row r="348" spans="1:22" x14ac:dyDescent="0.25">
      <c r="A348" s="1" t="s">
        <v>1255</v>
      </c>
      <c r="B348" s="1" t="s">
        <v>1256</v>
      </c>
      <c r="C348" s="2">
        <v>44545</v>
      </c>
      <c r="D348" s="1" t="s">
        <v>1257</v>
      </c>
      <c r="E348" s="4">
        <v>1160000</v>
      </c>
      <c r="F348">
        <v>10</v>
      </c>
      <c r="G348" s="4">
        <v>116000000</v>
      </c>
      <c r="H348" s="4">
        <v>0</v>
      </c>
      <c r="I348" s="4">
        <v>116000000</v>
      </c>
      <c r="J348">
        <v>1</v>
      </c>
      <c r="K348">
        <v>0</v>
      </c>
      <c r="L348">
        <v>0</v>
      </c>
      <c r="M348">
        <v>4</v>
      </c>
      <c r="N348" s="2">
        <v>44548</v>
      </c>
      <c r="O348" s="1" t="s">
        <v>1258</v>
      </c>
      <c r="P348" s="4">
        <v>11600000</v>
      </c>
      <c r="Q348" s="4">
        <v>928000</v>
      </c>
      <c r="R348" s="1" t="s">
        <v>29</v>
      </c>
      <c r="S348" s="1" t="s">
        <v>34</v>
      </c>
      <c r="T348" s="4">
        <f>Sales_Datas[[#This Row],[after_discount]]-(Sales_Datas[[#This Row],[qty_ordered]]*Sales_Datas[[#This Row],[cogs]])</f>
        <v>106720000</v>
      </c>
      <c r="U348" s="3">
        <f>IFERROR(Sales_Datas[[#This Row],[Gross_Profit]]/Sales_Datas[[#This Row],[after_discount]],0)</f>
        <v>0.92</v>
      </c>
      <c r="V348" s="1" t="str">
        <f>IF(Sales_Datas[[#This Row],[base_price]] &lt;= 632200, "Low", (IF(Sales_Datas[[#This Row],[base_price]] &gt;= 10092000, "High", "Medium")))</f>
        <v>High</v>
      </c>
    </row>
    <row r="349" spans="1:22" x14ac:dyDescent="0.25">
      <c r="A349" s="1" t="s">
        <v>1259</v>
      </c>
      <c r="B349" s="1" t="s">
        <v>1260</v>
      </c>
      <c r="C349" s="2">
        <v>44765</v>
      </c>
      <c r="D349" s="1" t="s">
        <v>1261</v>
      </c>
      <c r="E349" s="4">
        <v>3769942</v>
      </c>
      <c r="F349">
        <v>3</v>
      </c>
      <c r="G349" s="4">
        <v>113098000</v>
      </c>
      <c r="H349" s="4">
        <v>0</v>
      </c>
      <c r="I349" s="4">
        <v>113098000</v>
      </c>
      <c r="J349">
        <v>1</v>
      </c>
      <c r="K349">
        <v>1</v>
      </c>
      <c r="L349">
        <v>0</v>
      </c>
      <c r="M349">
        <v>4</v>
      </c>
      <c r="N349" s="2">
        <v>44763</v>
      </c>
      <c r="O349" s="1" t="s">
        <v>1262</v>
      </c>
      <c r="P349" s="4">
        <v>36145600</v>
      </c>
      <c r="Q349" s="4">
        <v>2530190</v>
      </c>
      <c r="R349" s="1" t="s">
        <v>65</v>
      </c>
      <c r="S349" s="1" t="s">
        <v>34</v>
      </c>
      <c r="T349" s="4">
        <f>Sales_Datas[[#This Row],[after_discount]]-(Sales_Datas[[#This Row],[qty_ordered]]*Sales_Datas[[#This Row],[cogs]])</f>
        <v>105507430</v>
      </c>
      <c r="U349" s="3">
        <f>IFERROR(Sales_Datas[[#This Row],[Gross_Profit]]/Sales_Datas[[#This Row],[after_discount]],0)</f>
        <v>0.93288502007108876</v>
      </c>
      <c r="V349" s="1" t="str">
        <f>IF(Sales_Datas[[#This Row],[base_price]] &lt;= 632200, "Low", (IF(Sales_Datas[[#This Row],[base_price]] &gt;= 10092000, "High", "Medium")))</f>
        <v>High</v>
      </c>
    </row>
    <row r="350" spans="1:22" x14ac:dyDescent="0.25">
      <c r="A350" s="1" t="s">
        <v>1263</v>
      </c>
      <c r="B350" s="1" t="s">
        <v>1264</v>
      </c>
      <c r="C350" s="2">
        <v>44235</v>
      </c>
      <c r="D350" s="1" t="s">
        <v>1265</v>
      </c>
      <c r="E350" s="4">
        <v>5596942</v>
      </c>
      <c r="F350">
        <v>2</v>
      </c>
      <c r="G350" s="4">
        <v>111939000</v>
      </c>
      <c r="H350" s="4">
        <v>0</v>
      </c>
      <c r="I350" s="4">
        <v>111939000</v>
      </c>
      <c r="J350">
        <v>1</v>
      </c>
      <c r="K350">
        <v>0</v>
      </c>
      <c r="L350">
        <v>0</v>
      </c>
      <c r="M350">
        <v>8</v>
      </c>
      <c r="N350" s="2">
        <v>44411</v>
      </c>
      <c r="O350" s="1" t="s">
        <v>1266</v>
      </c>
      <c r="P350" s="4">
        <v>55969400</v>
      </c>
      <c r="Q350" s="4">
        <v>3637990</v>
      </c>
      <c r="R350" s="1" t="s">
        <v>65</v>
      </c>
      <c r="S350" s="1" t="s">
        <v>1115</v>
      </c>
      <c r="T350" s="4">
        <f>Sales_Datas[[#This Row],[after_discount]]-(Sales_Datas[[#This Row],[qty_ordered]]*Sales_Datas[[#This Row],[cogs]])</f>
        <v>104663020</v>
      </c>
      <c r="U350" s="3">
        <f>IFERROR(Sales_Datas[[#This Row],[Gross_Profit]]/Sales_Datas[[#This Row],[after_discount]],0)</f>
        <v>0.93500049133903285</v>
      </c>
      <c r="V350" s="1" t="str">
        <f>IF(Sales_Datas[[#This Row],[base_price]] &lt;= 632200, "Low", (IF(Sales_Datas[[#This Row],[base_price]] &gt;= 10092000, "High", "Medium")))</f>
        <v>High</v>
      </c>
    </row>
    <row r="351" spans="1:22" x14ac:dyDescent="0.25">
      <c r="A351" s="1" t="s">
        <v>1267</v>
      </c>
      <c r="B351" s="1" t="s">
        <v>1268</v>
      </c>
      <c r="C351" s="2">
        <v>44467</v>
      </c>
      <c r="D351" s="1" t="s">
        <v>1265</v>
      </c>
      <c r="E351" s="4">
        <v>5596942</v>
      </c>
      <c r="F351">
        <v>2</v>
      </c>
      <c r="G351" s="4">
        <v>111939000</v>
      </c>
      <c r="H351" s="4">
        <v>0</v>
      </c>
      <c r="I351" s="4">
        <v>111939000</v>
      </c>
      <c r="J351">
        <v>1</v>
      </c>
      <c r="K351">
        <v>0</v>
      </c>
      <c r="L351">
        <v>0</v>
      </c>
      <c r="M351">
        <v>4</v>
      </c>
      <c r="N351" s="2">
        <v>44425</v>
      </c>
      <c r="O351" s="1" t="s">
        <v>1266</v>
      </c>
      <c r="P351" s="4">
        <v>55969400</v>
      </c>
      <c r="Q351" s="4">
        <v>3637990</v>
      </c>
      <c r="R351" s="1" t="s">
        <v>65</v>
      </c>
      <c r="S351" s="1" t="s">
        <v>34</v>
      </c>
      <c r="T351" s="4">
        <f>Sales_Datas[[#This Row],[after_discount]]-(Sales_Datas[[#This Row],[qty_ordered]]*Sales_Datas[[#This Row],[cogs]])</f>
        <v>104663020</v>
      </c>
      <c r="U351" s="3">
        <f>IFERROR(Sales_Datas[[#This Row],[Gross_Profit]]/Sales_Datas[[#This Row],[after_discount]],0)</f>
        <v>0.93500049133903285</v>
      </c>
      <c r="V351" s="1" t="str">
        <f>IF(Sales_Datas[[#This Row],[base_price]] &lt;= 632200, "Low", (IF(Sales_Datas[[#This Row],[base_price]] &gt;= 10092000, "High", "Medium")))</f>
        <v>High</v>
      </c>
    </row>
    <row r="352" spans="1:22" x14ac:dyDescent="0.25">
      <c r="A352" s="1" t="s">
        <v>1269</v>
      </c>
      <c r="B352" s="1" t="s">
        <v>82</v>
      </c>
      <c r="C352" s="2">
        <v>44537</v>
      </c>
      <c r="D352" s="1" t="s">
        <v>1270</v>
      </c>
      <c r="E352" s="4">
        <v>11062050</v>
      </c>
      <c r="F352">
        <v>1</v>
      </c>
      <c r="G352" s="4">
        <v>110620000</v>
      </c>
      <c r="H352" s="4">
        <v>0</v>
      </c>
      <c r="I352" s="4">
        <v>110620000</v>
      </c>
      <c r="J352">
        <v>1</v>
      </c>
      <c r="K352">
        <v>0</v>
      </c>
      <c r="L352">
        <v>0</v>
      </c>
      <c r="M352">
        <v>8</v>
      </c>
      <c r="N352" s="2">
        <v>44386</v>
      </c>
      <c r="O352" s="1" t="s">
        <v>1271</v>
      </c>
      <c r="P352" s="4">
        <v>110620000</v>
      </c>
      <c r="Q352" s="4">
        <v>7079710</v>
      </c>
      <c r="R352" s="1" t="s">
        <v>29</v>
      </c>
      <c r="S352" s="1" t="s">
        <v>1115</v>
      </c>
      <c r="T352" s="4">
        <f>Sales_Datas[[#This Row],[after_discount]]-(Sales_Datas[[#This Row],[qty_ordered]]*Sales_Datas[[#This Row],[cogs]])</f>
        <v>103540290</v>
      </c>
      <c r="U352" s="3">
        <f>IFERROR(Sales_Datas[[#This Row],[Gross_Profit]]/Sales_Datas[[#This Row],[after_discount]],0)</f>
        <v>0.93599972880130178</v>
      </c>
      <c r="V352" s="1" t="str">
        <f>IF(Sales_Datas[[#This Row],[base_price]] &lt;= 632200, "Low", (IF(Sales_Datas[[#This Row],[base_price]] &gt;= 10092000, "High", "Medium")))</f>
        <v>High</v>
      </c>
    </row>
    <row r="353" spans="1:22" x14ac:dyDescent="0.25">
      <c r="A353" s="1" t="s">
        <v>1272</v>
      </c>
      <c r="B353" s="1" t="s">
        <v>1273</v>
      </c>
      <c r="C353" s="2">
        <v>44638</v>
      </c>
      <c r="D353" s="1" t="s">
        <v>1274</v>
      </c>
      <c r="E353" s="4">
        <v>1333942</v>
      </c>
      <c r="F353">
        <v>8</v>
      </c>
      <c r="G353" s="4">
        <v>106715000</v>
      </c>
      <c r="H353" s="4">
        <v>0</v>
      </c>
      <c r="I353" s="4">
        <v>106715000</v>
      </c>
      <c r="J353">
        <v>1</v>
      </c>
      <c r="K353">
        <v>0</v>
      </c>
      <c r="L353">
        <v>0</v>
      </c>
      <c r="M353">
        <v>7</v>
      </c>
      <c r="N353" s="2">
        <v>44643</v>
      </c>
      <c r="O353" s="1" t="s">
        <v>1275</v>
      </c>
      <c r="P353" s="4">
        <v>13339400</v>
      </c>
      <c r="Q353" s="4">
        <v>1160520</v>
      </c>
      <c r="R353" s="1" t="s">
        <v>65</v>
      </c>
      <c r="S353" s="1" t="s">
        <v>66</v>
      </c>
      <c r="T353" s="4">
        <f>Sales_Datas[[#This Row],[after_discount]]-(Sales_Datas[[#This Row],[qty_ordered]]*Sales_Datas[[#This Row],[cogs]])</f>
        <v>97430840</v>
      </c>
      <c r="U353" s="3">
        <f>IFERROR(Sales_Datas[[#This Row],[Gross_Profit]]/Sales_Datas[[#This Row],[after_discount]],0)</f>
        <v>0.91300042168392448</v>
      </c>
      <c r="V353" s="1" t="str">
        <f>IF(Sales_Datas[[#This Row],[base_price]] &lt;= 632200, "Low", (IF(Sales_Datas[[#This Row],[base_price]] &gt;= 10092000, "High", "Medium")))</f>
        <v>High</v>
      </c>
    </row>
    <row r="354" spans="1:22" x14ac:dyDescent="0.25">
      <c r="A354" s="1" t="s">
        <v>1276</v>
      </c>
      <c r="B354" s="1" t="s">
        <v>1277</v>
      </c>
      <c r="C354" s="2">
        <v>44768</v>
      </c>
      <c r="D354" s="1" t="s">
        <v>1278</v>
      </c>
      <c r="E354" s="4">
        <v>5170642</v>
      </c>
      <c r="F354">
        <v>2</v>
      </c>
      <c r="G354" s="4">
        <v>103413000</v>
      </c>
      <c r="H354" s="4">
        <v>0</v>
      </c>
      <c r="I354" s="4">
        <v>103413000</v>
      </c>
      <c r="J354">
        <v>1</v>
      </c>
      <c r="K354">
        <v>1</v>
      </c>
      <c r="L354">
        <v>0</v>
      </c>
      <c r="M354">
        <v>4</v>
      </c>
      <c r="N354" s="2">
        <v>44761</v>
      </c>
      <c r="O354" s="1" t="s">
        <v>1279</v>
      </c>
      <c r="P354" s="4">
        <v>51706400</v>
      </c>
      <c r="Q354" s="4">
        <v>4033090</v>
      </c>
      <c r="R354" s="1" t="s">
        <v>65</v>
      </c>
      <c r="S354" s="1" t="s">
        <v>34</v>
      </c>
      <c r="T354" s="4">
        <f>Sales_Datas[[#This Row],[after_discount]]-(Sales_Datas[[#This Row],[qty_ordered]]*Sales_Datas[[#This Row],[cogs]])</f>
        <v>95346820</v>
      </c>
      <c r="U354" s="3">
        <f>IFERROR(Sales_Datas[[#This Row],[Gross_Profit]]/Sales_Datas[[#This Row],[after_discount]],0)</f>
        <v>0.92200032877878024</v>
      </c>
      <c r="V354" s="1" t="str">
        <f>IF(Sales_Datas[[#This Row],[base_price]] &lt;= 632200, "Low", (IF(Sales_Datas[[#This Row],[base_price]] &gt;= 10092000, "High", "Medium")))</f>
        <v>High</v>
      </c>
    </row>
    <row r="355" spans="1:22" x14ac:dyDescent="0.25">
      <c r="A355" s="1" t="s">
        <v>1280</v>
      </c>
      <c r="B355" s="1" t="s">
        <v>1281</v>
      </c>
      <c r="C355" s="2">
        <v>44264</v>
      </c>
      <c r="D355" s="1" t="s">
        <v>83</v>
      </c>
      <c r="E355" s="4">
        <v>5161942</v>
      </c>
      <c r="F355">
        <v>2</v>
      </c>
      <c r="G355" s="4">
        <v>103239000</v>
      </c>
      <c r="H355" s="4">
        <v>0</v>
      </c>
      <c r="I355" s="4">
        <v>103239000</v>
      </c>
      <c r="J355">
        <v>1</v>
      </c>
      <c r="K355">
        <v>0</v>
      </c>
      <c r="L355">
        <v>0</v>
      </c>
      <c r="M355">
        <v>8</v>
      </c>
      <c r="N355" s="2">
        <v>44385</v>
      </c>
      <c r="O355" s="1" t="s">
        <v>84</v>
      </c>
      <c r="P355" s="4">
        <v>44080000</v>
      </c>
      <c r="Q355" s="4">
        <v>3879040</v>
      </c>
      <c r="R355" s="1" t="s">
        <v>65</v>
      </c>
      <c r="S355" s="1" t="s">
        <v>1115</v>
      </c>
      <c r="T355" s="4">
        <f>Sales_Datas[[#This Row],[after_discount]]-(Sales_Datas[[#This Row],[qty_ordered]]*Sales_Datas[[#This Row],[cogs]])</f>
        <v>95480920</v>
      </c>
      <c r="U355" s="3">
        <f>IFERROR(Sales_Datas[[#This Row],[Gross_Profit]]/Sales_Datas[[#This Row],[after_discount]],0)</f>
        <v>0.92485320469977428</v>
      </c>
      <c r="V355" s="1" t="str">
        <f>IF(Sales_Datas[[#This Row],[base_price]] &lt;= 632200, "Low", (IF(Sales_Datas[[#This Row],[base_price]] &gt;= 10092000, "High", "Medium")))</f>
        <v>High</v>
      </c>
    </row>
    <row r="356" spans="1:22" x14ac:dyDescent="0.25">
      <c r="A356" s="1" t="s">
        <v>1282</v>
      </c>
      <c r="B356" s="1" t="s">
        <v>1283</v>
      </c>
      <c r="C356" s="2">
        <v>44430</v>
      </c>
      <c r="D356" s="1" t="s">
        <v>83</v>
      </c>
      <c r="E356" s="4">
        <v>5161942</v>
      </c>
      <c r="F356">
        <v>2</v>
      </c>
      <c r="G356" s="4">
        <v>103239000</v>
      </c>
      <c r="H356" s="4">
        <v>0</v>
      </c>
      <c r="I356" s="4">
        <v>103239000</v>
      </c>
      <c r="J356">
        <v>1</v>
      </c>
      <c r="K356">
        <v>0</v>
      </c>
      <c r="L356">
        <v>0</v>
      </c>
      <c r="M356">
        <v>8</v>
      </c>
      <c r="N356" s="2">
        <v>44421</v>
      </c>
      <c r="O356" s="1" t="s">
        <v>84</v>
      </c>
      <c r="P356" s="4">
        <v>44080000</v>
      </c>
      <c r="Q356" s="4">
        <v>3879040</v>
      </c>
      <c r="R356" s="1" t="s">
        <v>65</v>
      </c>
      <c r="S356" s="1" t="s">
        <v>1115</v>
      </c>
      <c r="T356" s="4">
        <f>Sales_Datas[[#This Row],[after_discount]]-(Sales_Datas[[#This Row],[qty_ordered]]*Sales_Datas[[#This Row],[cogs]])</f>
        <v>95480920</v>
      </c>
      <c r="U356" s="3">
        <f>IFERROR(Sales_Datas[[#This Row],[Gross_Profit]]/Sales_Datas[[#This Row],[after_discount]],0)</f>
        <v>0.92485320469977428</v>
      </c>
      <c r="V356" s="1" t="str">
        <f>IF(Sales_Datas[[#This Row],[base_price]] &lt;= 632200, "Low", (IF(Sales_Datas[[#This Row],[base_price]] &gt;= 10092000, "High", "Medium")))</f>
        <v>High</v>
      </c>
    </row>
    <row r="357" spans="1:22" x14ac:dyDescent="0.25">
      <c r="A357" s="1" t="s">
        <v>1284</v>
      </c>
      <c r="B357" s="1" t="s">
        <v>82</v>
      </c>
      <c r="C357" s="2">
        <v>44449</v>
      </c>
      <c r="D357" s="1" t="s">
        <v>1285</v>
      </c>
      <c r="E357" s="4">
        <v>10266000</v>
      </c>
      <c r="F357">
        <v>1</v>
      </c>
      <c r="G357" s="4">
        <v>102660000</v>
      </c>
      <c r="H357" s="4">
        <v>0</v>
      </c>
      <c r="I357" s="4">
        <v>102660000</v>
      </c>
      <c r="J357">
        <v>1</v>
      </c>
      <c r="K357">
        <v>0</v>
      </c>
      <c r="L357">
        <v>0</v>
      </c>
      <c r="M357">
        <v>4</v>
      </c>
      <c r="N357" s="2">
        <v>44386</v>
      </c>
      <c r="O357" s="1" t="s">
        <v>1286</v>
      </c>
      <c r="P357" s="4">
        <v>102660000</v>
      </c>
      <c r="Q357" s="4">
        <v>6364920</v>
      </c>
      <c r="R357" s="1" t="s">
        <v>39</v>
      </c>
      <c r="S357" s="1" t="s">
        <v>34</v>
      </c>
      <c r="T357" s="4">
        <f>Sales_Datas[[#This Row],[after_discount]]-(Sales_Datas[[#This Row],[qty_ordered]]*Sales_Datas[[#This Row],[cogs]])</f>
        <v>96295080</v>
      </c>
      <c r="U357" s="3">
        <f>IFERROR(Sales_Datas[[#This Row],[Gross_Profit]]/Sales_Datas[[#This Row],[after_discount]],0)</f>
        <v>0.93799999999999994</v>
      </c>
      <c r="V357" s="1" t="str">
        <f>IF(Sales_Datas[[#This Row],[base_price]] &lt;= 632200, "Low", (IF(Sales_Datas[[#This Row],[base_price]] &gt;= 10092000, "High", "Medium")))</f>
        <v>High</v>
      </c>
    </row>
    <row r="358" spans="1:22" x14ac:dyDescent="0.25">
      <c r="A358" s="1" t="s">
        <v>1287</v>
      </c>
      <c r="B358" s="1" t="s">
        <v>82</v>
      </c>
      <c r="C358" s="2">
        <v>44776</v>
      </c>
      <c r="D358" s="1" t="s">
        <v>1288</v>
      </c>
      <c r="E358" s="4">
        <v>927942</v>
      </c>
      <c r="F358">
        <v>11</v>
      </c>
      <c r="G358" s="4">
        <v>102074000</v>
      </c>
      <c r="H358" s="4">
        <v>0</v>
      </c>
      <c r="I358" s="4">
        <v>102074000</v>
      </c>
      <c r="J358">
        <v>1</v>
      </c>
      <c r="K358">
        <v>1</v>
      </c>
      <c r="L358">
        <v>1</v>
      </c>
      <c r="M358">
        <v>4</v>
      </c>
      <c r="N358" s="2">
        <v>44386</v>
      </c>
      <c r="O358" s="1" t="s">
        <v>1289</v>
      </c>
      <c r="P358" s="4">
        <v>9280000</v>
      </c>
      <c r="Q358" s="4">
        <v>649600</v>
      </c>
      <c r="R358" s="1" t="s">
        <v>65</v>
      </c>
      <c r="S358" s="1" t="s">
        <v>34</v>
      </c>
      <c r="T358" s="4">
        <f>Sales_Datas[[#This Row],[after_discount]]-(Sales_Datas[[#This Row],[qty_ordered]]*Sales_Datas[[#This Row],[cogs]])</f>
        <v>94928400</v>
      </c>
      <c r="U358" s="3">
        <f>IFERROR(Sales_Datas[[#This Row],[Gross_Profit]]/Sales_Datas[[#This Row],[after_discount]],0)</f>
        <v>0.92999588533808808</v>
      </c>
      <c r="V358" s="1" t="str">
        <f>IF(Sales_Datas[[#This Row],[base_price]] &lt;= 632200, "Low", (IF(Sales_Datas[[#This Row],[base_price]] &gt;= 10092000, "High", "Medium")))</f>
        <v>Medium</v>
      </c>
    </row>
    <row r="359" spans="1:22" x14ac:dyDescent="0.25">
      <c r="A359" s="1" t="s">
        <v>1290</v>
      </c>
      <c r="B359" s="1" t="s">
        <v>1291</v>
      </c>
      <c r="C359" s="2">
        <v>44867</v>
      </c>
      <c r="D359" s="1" t="s">
        <v>1292</v>
      </c>
      <c r="E359" s="4">
        <v>4958942</v>
      </c>
      <c r="F359">
        <v>2</v>
      </c>
      <c r="G359" s="4">
        <v>99178800</v>
      </c>
      <c r="H359" s="4">
        <v>0</v>
      </c>
      <c r="I359" s="4">
        <v>99178800</v>
      </c>
      <c r="J359">
        <v>1</v>
      </c>
      <c r="K359">
        <v>0</v>
      </c>
      <c r="L359">
        <v>0</v>
      </c>
      <c r="M359">
        <v>4</v>
      </c>
      <c r="N359" s="2">
        <v>44580</v>
      </c>
      <c r="O359" s="1" t="s">
        <v>1293</v>
      </c>
      <c r="P359" s="4">
        <v>48586600</v>
      </c>
      <c r="Q359" s="4">
        <v>4226980</v>
      </c>
      <c r="R359" s="1" t="s">
        <v>65</v>
      </c>
      <c r="S359" s="1" t="s">
        <v>34</v>
      </c>
      <c r="T359" s="4">
        <f>Sales_Datas[[#This Row],[after_discount]]-(Sales_Datas[[#This Row],[qty_ordered]]*Sales_Datas[[#This Row],[cogs]])</f>
        <v>90724840</v>
      </c>
      <c r="U359" s="3">
        <f>IFERROR(Sales_Datas[[#This Row],[Gross_Profit]]/Sales_Datas[[#This Row],[after_discount]],0)</f>
        <v>0.91476041250751172</v>
      </c>
      <c r="V359" s="1" t="str">
        <f>IF(Sales_Datas[[#This Row],[base_price]] &lt;= 632200, "Low", (IF(Sales_Datas[[#This Row],[base_price]] &gt;= 10092000, "High", "Medium")))</f>
        <v>High</v>
      </c>
    </row>
    <row r="360" spans="1:22" x14ac:dyDescent="0.25">
      <c r="A360" s="1" t="s">
        <v>1294</v>
      </c>
      <c r="B360" s="1" t="s">
        <v>1295</v>
      </c>
      <c r="C360" s="2">
        <v>44466</v>
      </c>
      <c r="D360" s="1" t="s">
        <v>69</v>
      </c>
      <c r="E360" s="4">
        <v>4893750</v>
      </c>
      <c r="F360">
        <v>2</v>
      </c>
      <c r="G360" s="4">
        <v>97875000</v>
      </c>
      <c r="H360" s="4">
        <v>0</v>
      </c>
      <c r="I360" s="4">
        <v>97875000</v>
      </c>
      <c r="J360">
        <v>1</v>
      </c>
      <c r="K360">
        <v>0</v>
      </c>
      <c r="L360">
        <v>0</v>
      </c>
      <c r="M360">
        <v>4</v>
      </c>
      <c r="N360" s="2">
        <v>44411</v>
      </c>
      <c r="O360" s="1" t="s">
        <v>70</v>
      </c>
      <c r="P360" s="4">
        <v>48937500</v>
      </c>
      <c r="Q360" s="4">
        <v>3621350</v>
      </c>
      <c r="R360" s="1" t="s">
        <v>65</v>
      </c>
      <c r="S360" s="1" t="s">
        <v>34</v>
      </c>
      <c r="T360" s="4">
        <f>Sales_Datas[[#This Row],[after_discount]]-(Sales_Datas[[#This Row],[qty_ordered]]*Sales_Datas[[#This Row],[cogs]])</f>
        <v>90632300</v>
      </c>
      <c r="U360" s="3">
        <f>IFERROR(Sales_Datas[[#This Row],[Gross_Profit]]/Sales_Datas[[#This Row],[after_discount]],0)</f>
        <v>0.92600051085568325</v>
      </c>
      <c r="V360" s="1" t="str">
        <f>IF(Sales_Datas[[#This Row],[base_price]] &lt;= 632200, "Low", (IF(Sales_Datas[[#This Row],[base_price]] &gt;= 10092000, "High", "Medium")))</f>
        <v>High</v>
      </c>
    </row>
    <row r="361" spans="1:22" x14ac:dyDescent="0.25">
      <c r="A361" s="1" t="s">
        <v>1296</v>
      </c>
      <c r="B361" s="1" t="s">
        <v>1297</v>
      </c>
      <c r="C361" s="2">
        <v>44683</v>
      </c>
      <c r="D361" s="1" t="s">
        <v>1292</v>
      </c>
      <c r="E361" s="4">
        <v>4858660</v>
      </c>
      <c r="F361">
        <v>2</v>
      </c>
      <c r="G361" s="4">
        <v>97173200</v>
      </c>
      <c r="H361" s="4">
        <v>0</v>
      </c>
      <c r="I361" s="4">
        <v>97173200</v>
      </c>
      <c r="J361">
        <v>1</v>
      </c>
      <c r="K361">
        <v>0</v>
      </c>
      <c r="L361">
        <v>0</v>
      </c>
      <c r="M361">
        <v>4</v>
      </c>
      <c r="N361" s="2">
        <v>44575</v>
      </c>
      <c r="O361" s="1" t="s">
        <v>1293</v>
      </c>
      <c r="P361" s="4">
        <v>48586600</v>
      </c>
      <c r="Q361" s="4">
        <v>4226980</v>
      </c>
      <c r="R361" s="1" t="s">
        <v>65</v>
      </c>
      <c r="S361" s="1" t="s">
        <v>34</v>
      </c>
      <c r="T361" s="4">
        <f>Sales_Datas[[#This Row],[after_discount]]-(Sales_Datas[[#This Row],[qty_ordered]]*Sales_Datas[[#This Row],[cogs]])</f>
        <v>88719240</v>
      </c>
      <c r="U361" s="3">
        <f>IFERROR(Sales_Datas[[#This Row],[Gross_Profit]]/Sales_Datas[[#This Row],[after_discount]],0)</f>
        <v>0.91300111553391261</v>
      </c>
      <c r="V361" s="1" t="str">
        <f>IF(Sales_Datas[[#This Row],[base_price]] &lt;= 632200, "Low", (IF(Sales_Datas[[#This Row],[base_price]] &gt;= 10092000, "High", "Medium")))</f>
        <v>High</v>
      </c>
    </row>
    <row r="362" spans="1:22" x14ac:dyDescent="0.25">
      <c r="A362" s="1" t="s">
        <v>1298</v>
      </c>
      <c r="B362" s="1" t="s">
        <v>1299</v>
      </c>
      <c r="C362" s="2">
        <v>44328</v>
      </c>
      <c r="D362" s="1" t="s">
        <v>1300</v>
      </c>
      <c r="E362" s="4">
        <v>4734540</v>
      </c>
      <c r="F362">
        <v>2</v>
      </c>
      <c r="G362" s="4">
        <v>94690800</v>
      </c>
      <c r="H362" s="4">
        <v>0</v>
      </c>
      <c r="I362" s="4">
        <v>94690800</v>
      </c>
      <c r="J362">
        <v>1</v>
      </c>
      <c r="K362">
        <v>0</v>
      </c>
      <c r="L362">
        <v>0</v>
      </c>
      <c r="M362">
        <v>4</v>
      </c>
      <c r="N362" s="2">
        <v>44538</v>
      </c>
      <c r="O362" s="1" t="s">
        <v>1301</v>
      </c>
      <c r="P362" s="4">
        <v>47345400</v>
      </c>
      <c r="Q362" s="4">
        <v>3787630</v>
      </c>
      <c r="R362" s="1" t="s">
        <v>65</v>
      </c>
      <c r="S362" s="1" t="s">
        <v>34</v>
      </c>
      <c r="T362" s="4">
        <f>Sales_Datas[[#This Row],[after_discount]]-(Sales_Datas[[#This Row],[qty_ordered]]*Sales_Datas[[#This Row],[cogs]])</f>
        <v>87115540</v>
      </c>
      <c r="U362" s="3">
        <f>IFERROR(Sales_Datas[[#This Row],[Gross_Profit]]/Sales_Datas[[#This Row],[after_discount]],0)</f>
        <v>0.92000004224275223</v>
      </c>
      <c r="V362" s="1" t="str">
        <f>IF(Sales_Datas[[#This Row],[base_price]] &lt;= 632200, "Low", (IF(Sales_Datas[[#This Row],[base_price]] &gt;= 10092000, "High", "Medium")))</f>
        <v>High</v>
      </c>
    </row>
    <row r="363" spans="1:22" x14ac:dyDescent="0.25">
      <c r="A363" s="1" t="s">
        <v>1302</v>
      </c>
      <c r="B363" s="1" t="s">
        <v>1303</v>
      </c>
      <c r="C363" s="2">
        <v>44359</v>
      </c>
      <c r="D363" s="1" t="s">
        <v>1300</v>
      </c>
      <c r="E363" s="4">
        <v>4734540</v>
      </c>
      <c r="F363">
        <v>2</v>
      </c>
      <c r="G363" s="4">
        <v>94690800</v>
      </c>
      <c r="H363" s="4">
        <v>0</v>
      </c>
      <c r="I363" s="4">
        <v>94690800</v>
      </c>
      <c r="J363">
        <v>1</v>
      </c>
      <c r="K363">
        <v>0</v>
      </c>
      <c r="L363">
        <v>0</v>
      </c>
      <c r="M363">
        <v>4</v>
      </c>
      <c r="N363" s="2">
        <v>44534</v>
      </c>
      <c r="O363" s="1" t="s">
        <v>1301</v>
      </c>
      <c r="P363" s="4">
        <v>47345400</v>
      </c>
      <c r="Q363" s="4">
        <v>3787630</v>
      </c>
      <c r="R363" s="1" t="s">
        <v>65</v>
      </c>
      <c r="S363" s="1" t="s">
        <v>34</v>
      </c>
      <c r="T363" s="4">
        <f>Sales_Datas[[#This Row],[after_discount]]-(Sales_Datas[[#This Row],[qty_ordered]]*Sales_Datas[[#This Row],[cogs]])</f>
        <v>87115540</v>
      </c>
      <c r="U363" s="3">
        <f>IFERROR(Sales_Datas[[#This Row],[Gross_Profit]]/Sales_Datas[[#This Row],[after_discount]],0)</f>
        <v>0.92000004224275223</v>
      </c>
      <c r="V363" s="1" t="str">
        <f>IF(Sales_Datas[[#This Row],[base_price]] &lt;= 632200, "Low", (IF(Sales_Datas[[#This Row],[base_price]] &gt;= 10092000, "High", "Medium")))</f>
        <v>High</v>
      </c>
    </row>
    <row r="364" spans="1:22" x14ac:dyDescent="0.25">
      <c r="A364" s="1" t="s">
        <v>1304</v>
      </c>
      <c r="B364" s="1" t="s">
        <v>1305</v>
      </c>
      <c r="C364" s="2">
        <v>44398</v>
      </c>
      <c r="D364" s="1" t="s">
        <v>1306</v>
      </c>
      <c r="E364" s="4">
        <v>4640000</v>
      </c>
      <c r="F364">
        <v>2</v>
      </c>
      <c r="G364" s="4">
        <v>92800000</v>
      </c>
      <c r="H364" s="4">
        <v>0</v>
      </c>
      <c r="I364" s="4">
        <v>92800000</v>
      </c>
      <c r="J364">
        <v>1</v>
      </c>
      <c r="K364">
        <v>0</v>
      </c>
      <c r="L364">
        <v>0</v>
      </c>
      <c r="M364">
        <v>10</v>
      </c>
      <c r="N364" s="2">
        <v>44396</v>
      </c>
      <c r="O364" s="1" t="s">
        <v>1307</v>
      </c>
      <c r="P364" s="4">
        <v>46400000</v>
      </c>
      <c r="Q364" s="4">
        <v>3155200</v>
      </c>
      <c r="R364" s="1" t="s">
        <v>65</v>
      </c>
      <c r="S364" s="1" t="s">
        <v>1130</v>
      </c>
      <c r="T364" s="4">
        <f>Sales_Datas[[#This Row],[after_discount]]-(Sales_Datas[[#This Row],[qty_ordered]]*Sales_Datas[[#This Row],[cogs]])</f>
        <v>86489600</v>
      </c>
      <c r="U364" s="3">
        <f>IFERROR(Sales_Datas[[#This Row],[Gross_Profit]]/Sales_Datas[[#This Row],[after_discount]],0)</f>
        <v>0.93200000000000005</v>
      </c>
      <c r="V364" s="1" t="str">
        <f>IF(Sales_Datas[[#This Row],[base_price]] &lt;= 632200, "Low", (IF(Sales_Datas[[#This Row],[base_price]] &gt;= 10092000, "High", "Medium")))</f>
        <v>High</v>
      </c>
    </row>
    <row r="365" spans="1:22" x14ac:dyDescent="0.25">
      <c r="A365" s="1" t="s">
        <v>1308</v>
      </c>
      <c r="B365" s="1" t="s">
        <v>82</v>
      </c>
      <c r="C365" s="2">
        <v>44807</v>
      </c>
      <c r="D365" s="1" t="s">
        <v>1309</v>
      </c>
      <c r="E365" s="4">
        <v>927942</v>
      </c>
      <c r="F365">
        <v>10</v>
      </c>
      <c r="G365" s="4">
        <v>92794200</v>
      </c>
      <c r="H365" s="4">
        <v>0</v>
      </c>
      <c r="I365" s="4">
        <v>92794200</v>
      </c>
      <c r="J365">
        <v>1</v>
      </c>
      <c r="K365">
        <v>1</v>
      </c>
      <c r="L365">
        <v>1</v>
      </c>
      <c r="M365">
        <v>4</v>
      </c>
      <c r="N365" s="2">
        <v>44386</v>
      </c>
      <c r="O365" s="1" t="s">
        <v>1310</v>
      </c>
      <c r="P365" s="4">
        <v>9280000</v>
      </c>
      <c r="Q365" s="4">
        <v>603200</v>
      </c>
      <c r="R365" s="1" t="s">
        <v>65</v>
      </c>
      <c r="S365" s="1" t="s">
        <v>34</v>
      </c>
      <c r="T365" s="4">
        <f>Sales_Datas[[#This Row],[after_discount]]-(Sales_Datas[[#This Row],[qty_ordered]]*Sales_Datas[[#This Row],[cogs]])</f>
        <v>86762200</v>
      </c>
      <c r="U365" s="3">
        <f>IFERROR(Sales_Datas[[#This Row],[Gross_Profit]]/Sales_Datas[[#This Row],[after_discount]],0)</f>
        <v>0.93499593724607788</v>
      </c>
      <c r="V365" s="1" t="str">
        <f>IF(Sales_Datas[[#This Row],[base_price]] &lt;= 632200, "Low", (IF(Sales_Datas[[#This Row],[base_price]] &gt;= 10092000, "High", "Medium")))</f>
        <v>Medium</v>
      </c>
    </row>
    <row r="366" spans="1:22" x14ac:dyDescent="0.25">
      <c r="A366" s="1" t="s">
        <v>1311</v>
      </c>
      <c r="B366" s="1" t="s">
        <v>1312</v>
      </c>
      <c r="C366" s="2">
        <v>44628</v>
      </c>
      <c r="D366" s="1" t="s">
        <v>1227</v>
      </c>
      <c r="E366" s="4">
        <v>4599400</v>
      </c>
      <c r="F366">
        <v>2</v>
      </c>
      <c r="G366" s="4">
        <v>91988000</v>
      </c>
      <c r="H366" s="4">
        <v>0</v>
      </c>
      <c r="I366" s="4">
        <v>91988000</v>
      </c>
      <c r="J366">
        <v>1</v>
      </c>
      <c r="K366">
        <v>0</v>
      </c>
      <c r="L366">
        <v>0</v>
      </c>
      <c r="M366">
        <v>4</v>
      </c>
      <c r="N366" s="2">
        <v>44768</v>
      </c>
      <c r="O366" s="1" t="s">
        <v>1228</v>
      </c>
      <c r="P366" s="4">
        <v>45994000</v>
      </c>
      <c r="Q366" s="4">
        <v>3081600</v>
      </c>
      <c r="R366" s="1" t="s">
        <v>65</v>
      </c>
      <c r="S366" s="1" t="s">
        <v>34</v>
      </c>
      <c r="T366" s="4">
        <f>Sales_Datas[[#This Row],[after_discount]]-(Sales_Datas[[#This Row],[qty_ordered]]*Sales_Datas[[#This Row],[cogs]])</f>
        <v>85824800</v>
      </c>
      <c r="U366" s="3">
        <f>IFERROR(Sales_Datas[[#This Row],[Gross_Profit]]/Sales_Datas[[#This Row],[after_discount]],0)</f>
        <v>0.93299995651606726</v>
      </c>
      <c r="V366" s="1" t="str">
        <f>IF(Sales_Datas[[#This Row],[base_price]] &lt;= 632200, "Low", (IF(Sales_Datas[[#This Row],[base_price]] &gt;= 10092000, "High", "Medium")))</f>
        <v>High</v>
      </c>
    </row>
    <row r="367" spans="1:22" x14ac:dyDescent="0.25">
      <c r="A367" s="1" t="s">
        <v>1313</v>
      </c>
      <c r="B367" s="1" t="s">
        <v>1226</v>
      </c>
      <c r="C367" s="2">
        <v>44781</v>
      </c>
      <c r="D367" s="1" t="s">
        <v>1227</v>
      </c>
      <c r="E367" s="4">
        <v>4599400</v>
      </c>
      <c r="F367">
        <v>2</v>
      </c>
      <c r="G367" s="4">
        <v>91988000</v>
      </c>
      <c r="H367" s="4">
        <v>0</v>
      </c>
      <c r="I367" s="4">
        <v>91988000</v>
      </c>
      <c r="J367">
        <v>1</v>
      </c>
      <c r="K367">
        <v>0</v>
      </c>
      <c r="L367">
        <v>0</v>
      </c>
      <c r="M367">
        <v>4</v>
      </c>
      <c r="N367" s="2">
        <v>44788</v>
      </c>
      <c r="O367" s="1" t="s">
        <v>1228</v>
      </c>
      <c r="P367" s="4">
        <v>45994000</v>
      </c>
      <c r="Q367" s="4">
        <v>3081600</v>
      </c>
      <c r="R367" s="1" t="s">
        <v>65</v>
      </c>
      <c r="S367" s="1" t="s">
        <v>34</v>
      </c>
      <c r="T367" s="4">
        <f>Sales_Datas[[#This Row],[after_discount]]-(Sales_Datas[[#This Row],[qty_ordered]]*Sales_Datas[[#This Row],[cogs]])</f>
        <v>85824800</v>
      </c>
      <c r="U367" s="3">
        <f>IFERROR(Sales_Datas[[#This Row],[Gross_Profit]]/Sales_Datas[[#This Row],[after_discount]],0)</f>
        <v>0.93299995651606726</v>
      </c>
      <c r="V367" s="1" t="str">
        <f>IF(Sales_Datas[[#This Row],[base_price]] &lt;= 632200, "Low", (IF(Sales_Datas[[#This Row],[base_price]] &gt;= 10092000, "High", "Medium")))</f>
        <v>High</v>
      </c>
    </row>
    <row r="368" spans="1:22" x14ac:dyDescent="0.25">
      <c r="A368" s="1" t="s">
        <v>1314</v>
      </c>
      <c r="B368" s="1" t="s">
        <v>1315</v>
      </c>
      <c r="C368" s="2">
        <v>44491</v>
      </c>
      <c r="D368" s="1" t="s">
        <v>83</v>
      </c>
      <c r="E368" s="4">
        <v>4581942</v>
      </c>
      <c r="F368">
        <v>2</v>
      </c>
      <c r="G368" s="4">
        <v>91638800</v>
      </c>
      <c r="H368" s="4">
        <v>0</v>
      </c>
      <c r="I368" s="4">
        <v>91638800</v>
      </c>
      <c r="J368">
        <v>1</v>
      </c>
      <c r="K368">
        <v>1</v>
      </c>
      <c r="L368">
        <v>1</v>
      </c>
      <c r="M368">
        <v>4</v>
      </c>
      <c r="N368" s="2">
        <v>44495</v>
      </c>
      <c r="O368" s="1" t="s">
        <v>84</v>
      </c>
      <c r="P368" s="4">
        <v>44080000</v>
      </c>
      <c r="Q368" s="4">
        <v>3879040</v>
      </c>
      <c r="R368" s="1" t="s">
        <v>65</v>
      </c>
      <c r="S368" s="1" t="s">
        <v>34</v>
      </c>
      <c r="T368" s="4">
        <f>Sales_Datas[[#This Row],[after_discount]]-(Sales_Datas[[#This Row],[qty_ordered]]*Sales_Datas[[#This Row],[cogs]])</f>
        <v>83880720</v>
      </c>
      <c r="U368" s="3">
        <f>IFERROR(Sales_Datas[[#This Row],[Gross_Profit]]/Sales_Datas[[#This Row],[after_discount]],0)</f>
        <v>0.91534066356172272</v>
      </c>
      <c r="V368" s="1" t="str">
        <f>IF(Sales_Datas[[#This Row],[base_price]] &lt;= 632200, "Low", (IF(Sales_Datas[[#This Row],[base_price]] &gt;= 10092000, "High", "Medium")))</f>
        <v>High</v>
      </c>
    </row>
    <row r="369" spans="1:22" x14ac:dyDescent="0.25">
      <c r="A369" s="1" t="s">
        <v>1316</v>
      </c>
      <c r="B369" s="1" t="s">
        <v>1317</v>
      </c>
      <c r="C369" s="2">
        <v>44496</v>
      </c>
      <c r="D369" s="1" t="s">
        <v>83</v>
      </c>
      <c r="E369" s="4">
        <v>4581942</v>
      </c>
      <c r="F369">
        <v>2</v>
      </c>
      <c r="G369" s="4">
        <v>91638800</v>
      </c>
      <c r="H369" s="4">
        <v>0</v>
      </c>
      <c r="I369" s="4">
        <v>91638800</v>
      </c>
      <c r="J369">
        <v>1</v>
      </c>
      <c r="K369">
        <v>0</v>
      </c>
      <c r="L369">
        <v>0</v>
      </c>
      <c r="M369">
        <v>4</v>
      </c>
      <c r="N369" s="2">
        <v>44493</v>
      </c>
      <c r="O369" s="1" t="s">
        <v>84</v>
      </c>
      <c r="P369" s="4">
        <v>44080000</v>
      </c>
      <c r="Q369" s="4">
        <v>3879040</v>
      </c>
      <c r="R369" s="1" t="s">
        <v>65</v>
      </c>
      <c r="S369" s="1" t="s">
        <v>34</v>
      </c>
      <c r="T369" s="4">
        <f>Sales_Datas[[#This Row],[after_discount]]-(Sales_Datas[[#This Row],[qty_ordered]]*Sales_Datas[[#This Row],[cogs]])</f>
        <v>83880720</v>
      </c>
      <c r="U369" s="3">
        <f>IFERROR(Sales_Datas[[#This Row],[Gross_Profit]]/Sales_Datas[[#This Row],[after_discount]],0)</f>
        <v>0.91534066356172272</v>
      </c>
      <c r="V369" s="1" t="str">
        <f>IF(Sales_Datas[[#This Row],[base_price]] &lt;= 632200, "Low", (IF(Sales_Datas[[#This Row],[base_price]] &gt;= 10092000, "High", "Medium")))</f>
        <v>High</v>
      </c>
    </row>
    <row r="370" spans="1:22" x14ac:dyDescent="0.25">
      <c r="A370" s="1" t="s">
        <v>1318</v>
      </c>
      <c r="B370" s="1" t="s">
        <v>1319</v>
      </c>
      <c r="C370" s="2">
        <v>44514</v>
      </c>
      <c r="D370" s="1" t="s">
        <v>83</v>
      </c>
      <c r="E370" s="4">
        <v>4581942</v>
      </c>
      <c r="F370">
        <v>2</v>
      </c>
      <c r="G370" s="4">
        <v>91638800</v>
      </c>
      <c r="H370" s="4">
        <v>0</v>
      </c>
      <c r="I370" s="4">
        <v>91638800</v>
      </c>
      <c r="J370">
        <v>1</v>
      </c>
      <c r="K370">
        <v>0</v>
      </c>
      <c r="L370">
        <v>0</v>
      </c>
      <c r="M370">
        <v>4</v>
      </c>
      <c r="N370" s="2">
        <v>44470</v>
      </c>
      <c r="O370" s="1" t="s">
        <v>84</v>
      </c>
      <c r="P370" s="4">
        <v>44080000</v>
      </c>
      <c r="Q370" s="4">
        <v>3879040</v>
      </c>
      <c r="R370" s="1" t="s">
        <v>65</v>
      </c>
      <c r="S370" s="1" t="s">
        <v>34</v>
      </c>
      <c r="T370" s="4">
        <f>Sales_Datas[[#This Row],[after_discount]]-(Sales_Datas[[#This Row],[qty_ordered]]*Sales_Datas[[#This Row],[cogs]])</f>
        <v>83880720</v>
      </c>
      <c r="U370" s="3">
        <f>IFERROR(Sales_Datas[[#This Row],[Gross_Profit]]/Sales_Datas[[#This Row],[after_discount]],0)</f>
        <v>0.91534066356172272</v>
      </c>
      <c r="V370" s="1" t="str">
        <f>IF(Sales_Datas[[#This Row],[base_price]] &lt;= 632200, "Low", (IF(Sales_Datas[[#This Row],[base_price]] &gt;= 10092000, "High", "Medium")))</f>
        <v>High</v>
      </c>
    </row>
    <row r="371" spans="1:22" x14ac:dyDescent="0.25">
      <c r="A371" s="1" t="s">
        <v>1320</v>
      </c>
      <c r="B371" s="1" t="s">
        <v>82</v>
      </c>
      <c r="C371" s="2">
        <v>44476</v>
      </c>
      <c r="D371" s="1" t="s">
        <v>1321</v>
      </c>
      <c r="E371" s="4">
        <v>8789610</v>
      </c>
      <c r="F371">
        <v>1</v>
      </c>
      <c r="G371" s="4">
        <v>87896100</v>
      </c>
      <c r="H371" s="4">
        <v>0</v>
      </c>
      <c r="I371" s="4">
        <v>87896100</v>
      </c>
      <c r="J371">
        <v>1</v>
      </c>
      <c r="K371">
        <v>0</v>
      </c>
      <c r="L371">
        <v>0</v>
      </c>
      <c r="M371">
        <v>8</v>
      </c>
      <c r="N371" s="2">
        <v>44386</v>
      </c>
      <c r="O371" s="1" t="s">
        <v>1322</v>
      </c>
      <c r="P371" s="4">
        <v>87896100</v>
      </c>
      <c r="Q371" s="4">
        <v>5976900</v>
      </c>
      <c r="R371" s="1" t="s">
        <v>29</v>
      </c>
      <c r="S371" s="1" t="s">
        <v>1115</v>
      </c>
      <c r="T371" s="4">
        <f>Sales_Datas[[#This Row],[after_discount]]-(Sales_Datas[[#This Row],[qty_ordered]]*Sales_Datas[[#This Row],[cogs]])</f>
        <v>81919200</v>
      </c>
      <c r="U371" s="3">
        <f>IFERROR(Sales_Datas[[#This Row],[Gross_Profit]]/Sales_Datas[[#This Row],[after_discount]],0)</f>
        <v>0.93200039592200334</v>
      </c>
      <c r="V371" s="1" t="str">
        <f>IF(Sales_Datas[[#This Row],[base_price]] &lt;= 632200, "Low", (IF(Sales_Datas[[#This Row],[base_price]] &gt;= 10092000, "High", "Medium")))</f>
        <v>High</v>
      </c>
    </row>
    <row r="372" spans="1:22" x14ac:dyDescent="0.25">
      <c r="A372" s="1" t="s">
        <v>1323</v>
      </c>
      <c r="B372" s="1" t="s">
        <v>1324</v>
      </c>
      <c r="C372" s="2">
        <v>44204</v>
      </c>
      <c r="D372" s="1" t="s">
        <v>1189</v>
      </c>
      <c r="E372" s="4">
        <v>8700000</v>
      </c>
      <c r="F372">
        <v>1</v>
      </c>
      <c r="G372" s="4">
        <v>87000000</v>
      </c>
      <c r="H372" s="4">
        <v>0</v>
      </c>
      <c r="I372" s="4">
        <v>87000000</v>
      </c>
      <c r="J372">
        <v>1</v>
      </c>
      <c r="K372">
        <v>0</v>
      </c>
      <c r="L372">
        <v>0</v>
      </c>
      <c r="M372">
        <v>8</v>
      </c>
      <c r="N372" s="2">
        <v>44424</v>
      </c>
      <c r="O372" s="1" t="s">
        <v>1190</v>
      </c>
      <c r="P372" s="4">
        <v>87000000</v>
      </c>
      <c r="Q372" s="4">
        <v>5481000</v>
      </c>
      <c r="R372" s="1" t="s">
        <v>55</v>
      </c>
      <c r="S372" s="1" t="s">
        <v>1115</v>
      </c>
      <c r="T372" s="4">
        <f>Sales_Datas[[#This Row],[after_discount]]-(Sales_Datas[[#This Row],[qty_ordered]]*Sales_Datas[[#This Row],[cogs]])</f>
        <v>81519000</v>
      </c>
      <c r="U372" s="3">
        <f>IFERROR(Sales_Datas[[#This Row],[Gross_Profit]]/Sales_Datas[[#This Row],[after_discount]],0)</f>
        <v>0.93700000000000006</v>
      </c>
      <c r="V372" s="1" t="str">
        <f>IF(Sales_Datas[[#This Row],[base_price]] &lt;= 632200, "Low", (IF(Sales_Datas[[#This Row],[base_price]] &gt;= 10092000, "High", "Medium")))</f>
        <v>High</v>
      </c>
    </row>
    <row r="373" spans="1:22" x14ac:dyDescent="0.25">
      <c r="A373" s="1" t="s">
        <v>1325</v>
      </c>
      <c r="B373" s="1" t="s">
        <v>1326</v>
      </c>
      <c r="C373" s="2">
        <v>44235</v>
      </c>
      <c r="D373" s="1" t="s">
        <v>1189</v>
      </c>
      <c r="E373" s="4">
        <v>8700000</v>
      </c>
      <c r="F373">
        <v>1</v>
      </c>
      <c r="G373" s="4">
        <v>87000000</v>
      </c>
      <c r="H373" s="4">
        <v>0</v>
      </c>
      <c r="I373" s="4">
        <v>87000000</v>
      </c>
      <c r="J373">
        <v>1</v>
      </c>
      <c r="K373">
        <v>0</v>
      </c>
      <c r="L373">
        <v>0</v>
      </c>
      <c r="M373">
        <v>8</v>
      </c>
      <c r="N373" s="2">
        <v>44401</v>
      </c>
      <c r="O373" s="1" t="s">
        <v>1190</v>
      </c>
      <c r="P373" s="4">
        <v>87000000</v>
      </c>
      <c r="Q373" s="4">
        <v>5481000</v>
      </c>
      <c r="R373" s="1" t="s">
        <v>55</v>
      </c>
      <c r="S373" s="1" t="s">
        <v>1115</v>
      </c>
      <c r="T373" s="4">
        <f>Sales_Datas[[#This Row],[after_discount]]-(Sales_Datas[[#This Row],[qty_ordered]]*Sales_Datas[[#This Row],[cogs]])</f>
        <v>81519000</v>
      </c>
      <c r="U373" s="3">
        <f>IFERROR(Sales_Datas[[#This Row],[Gross_Profit]]/Sales_Datas[[#This Row],[after_discount]],0)</f>
        <v>0.93700000000000006</v>
      </c>
      <c r="V373" s="1" t="str">
        <f>IF(Sales_Datas[[#This Row],[base_price]] &lt;= 632200, "Low", (IF(Sales_Datas[[#This Row],[base_price]] &gt;= 10092000, "High", "Medium")))</f>
        <v>High</v>
      </c>
    </row>
    <row r="374" spans="1:22" x14ac:dyDescent="0.25">
      <c r="A374" s="1" t="s">
        <v>1327</v>
      </c>
      <c r="B374" s="1" t="s">
        <v>1328</v>
      </c>
      <c r="C374" s="2">
        <v>44483</v>
      </c>
      <c r="D374" s="1" t="s">
        <v>1189</v>
      </c>
      <c r="E374" s="4">
        <v>8700000</v>
      </c>
      <c r="F374">
        <v>1</v>
      </c>
      <c r="G374" s="4">
        <v>87000000</v>
      </c>
      <c r="H374" s="4">
        <v>0</v>
      </c>
      <c r="I374" s="4">
        <v>87000000</v>
      </c>
      <c r="J374">
        <v>1</v>
      </c>
      <c r="K374">
        <v>0</v>
      </c>
      <c r="L374">
        <v>0</v>
      </c>
      <c r="M374">
        <v>4</v>
      </c>
      <c r="N374" s="2">
        <v>44480</v>
      </c>
      <c r="O374" s="1" t="s">
        <v>1190</v>
      </c>
      <c r="P374" s="4">
        <v>87000000</v>
      </c>
      <c r="Q374" s="4">
        <v>5481000</v>
      </c>
      <c r="R374" s="1" t="s">
        <v>55</v>
      </c>
      <c r="S374" s="1" t="s">
        <v>34</v>
      </c>
      <c r="T374" s="4">
        <f>Sales_Datas[[#This Row],[after_discount]]-(Sales_Datas[[#This Row],[qty_ordered]]*Sales_Datas[[#This Row],[cogs]])</f>
        <v>81519000</v>
      </c>
      <c r="U374" s="3">
        <f>IFERROR(Sales_Datas[[#This Row],[Gross_Profit]]/Sales_Datas[[#This Row],[after_discount]],0)</f>
        <v>0.93700000000000006</v>
      </c>
      <c r="V374" s="1" t="str">
        <f>IF(Sales_Datas[[#This Row],[base_price]] &lt;= 632200, "Low", (IF(Sales_Datas[[#This Row],[base_price]] &gt;= 10092000, "High", "Medium")))</f>
        <v>High</v>
      </c>
    </row>
    <row r="375" spans="1:22" x14ac:dyDescent="0.25">
      <c r="A375" s="1" t="s">
        <v>1329</v>
      </c>
      <c r="B375" s="1" t="s">
        <v>1330</v>
      </c>
      <c r="C375" s="2">
        <v>44583</v>
      </c>
      <c r="D375" s="1" t="s">
        <v>1189</v>
      </c>
      <c r="E375" s="4">
        <v>8700000</v>
      </c>
      <c r="F375">
        <v>1</v>
      </c>
      <c r="G375" s="4">
        <v>87000000</v>
      </c>
      <c r="H375" s="4">
        <v>0</v>
      </c>
      <c r="I375" s="4">
        <v>87000000</v>
      </c>
      <c r="J375">
        <v>1</v>
      </c>
      <c r="K375">
        <v>0</v>
      </c>
      <c r="L375">
        <v>0</v>
      </c>
      <c r="M375">
        <v>4</v>
      </c>
      <c r="N375" s="2">
        <v>44577</v>
      </c>
      <c r="O375" s="1" t="s">
        <v>1190</v>
      </c>
      <c r="P375" s="4">
        <v>87000000</v>
      </c>
      <c r="Q375" s="4">
        <v>5481000</v>
      </c>
      <c r="R375" s="1" t="s">
        <v>55</v>
      </c>
      <c r="S375" s="1" t="s">
        <v>34</v>
      </c>
      <c r="T375" s="4">
        <f>Sales_Datas[[#This Row],[after_discount]]-(Sales_Datas[[#This Row],[qty_ordered]]*Sales_Datas[[#This Row],[cogs]])</f>
        <v>81519000</v>
      </c>
      <c r="U375" s="3">
        <f>IFERROR(Sales_Datas[[#This Row],[Gross_Profit]]/Sales_Datas[[#This Row],[after_discount]],0)</f>
        <v>0.93700000000000006</v>
      </c>
      <c r="V375" s="1" t="str">
        <f>IF(Sales_Datas[[#This Row],[base_price]] &lt;= 632200, "Low", (IF(Sales_Datas[[#This Row],[base_price]] &gt;= 10092000, "High", "Medium")))</f>
        <v>High</v>
      </c>
    </row>
    <row r="376" spans="1:22" x14ac:dyDescent="0.25">
      <c r="A376" s="1" t="s">
        <v>1331</v>
      </c>
      <c r="B376" s="1" t="s">
        <v>1332</v>
      </c>
      <c r="C376" s="2">
        <v>44772</v>
      </c>
      <c r="D376" s="1" t="s">
        <v>1189</v>
      </c>
      <c r="E376" s="4">
        <v>8700000</v>
      </c>
      <c r="F376">
        <v>1</v>
      </c>
      <c r="G376" s="4">
        <v>87000000</v>
      </c>
      <c r="H376" s="4">
        <v>0</v>
      </c>
      <c r="I376" s="4">
        <v>87000000</v>
      </c>
      <c r="J376">
        <v>1</v>
      </c>
      <c r="K376">
        <v>1</v>
      </c>
      <c r="L376">
        <v>0</v>
      </c>
      <c r="M376">
        <v>4</v>
      </c>
      <c r="N376" s="2">
        <v>44761</v>
      </c>
      <c r="O376" s="1" t="s">
        <v>1190</v>
      </c>
      <c r="P376" s="4">
        <v>87000000</v>
      </c>
      <c r="Q376" s="4">
        <v>5481000</v>
      </c>
      <c r="R376" s="1" t="s">
        <v>55</v>
      </c>
      <c r="S376" s="1" t="s">
        <v>34</v>
      </c>
      <c r="T376" s="4">
        <f>Sales_Datas[[#This Row],[after_discount]]-(Sales_Datas[[#This Row],[qty_ordered]]*Sales_Datas[[#This Row],[cogs]])</f>
        <v>81519000</v>
      </c>
      <c r="U376" s="3">
        <f>IFERROR(Sales_Datas[[#This Row],[Gross_Profit]]/Sales_Datas[[#This Row],[after_discount]],0)</f>
        <v>0.93700000000000006</v>
      </c>
      <c r="V376" s="1" t="str">
        <f>IF(Sales_Datas[[#This Row],[base_price]] &lt;= 632200, "Low", (IF(Sales_Datas[[#This Row],[base_price]] &gt;= 10092000, "High", "Medium")))</f>
        <v>High</v>
      </c>
    </row>
    <row r="377" spans="1:22" x14ac:dyDescent="0.25">
      <c r="A377" s="1" t="s">
        <v>1333</v>
      </c>
      <c r="B377" s="1" t="s">
        <v>1334</v>
      </c>
      <c r="C377" s="2">
        <v>44866</v>
      </c>
      <c r="D377" s="1" t="s">
        <v>1189</v>
      </c>
      <c r="E377" s="4">
        <v>8700000</v>
      </c>
      <c r="F377">
        <v>1</v>
      </c>
      <c r="G377" s="4">
        <v>87000000</v>
      </c>
      <c r="H377" s="4">
        <v>0</v>
      </c>
      <c r="I377" s="4">
        <v>87000000</v>
      </c>
      <c r="J377">
        <v>1</v>
      </c>
      <c r="K377">
        <v>0</v>
      </c>
      <c r="L377">
        <v>0</v>
      </c>
      <c r="M377">
        <v>4</v>
      </c>
      <c r="N377" s="2">
        <v>44589</v>
      </c>
      <c r="O377" s="1" t="s">
        <v>1190</v>
      </c>
      <c r="P377" s="4">
        <v>87000000</v>
      </c>
      <c r="Q377" s="4">
        <v>5481000</v>
      </c>
      <c r="R377" s="1" t="s">
        <v>55</v>
      </c>
      <c r="S377" s="1" t="s">
        <v>34</v>
      </c>
      <c r="T377" s="4">
        <f>Sales_Datas[[#This Row],[after_discount]]-(Sales_Datas[[#This Row],[qty_ordered]]*Sales_Datas[[#This Row],[cogs]])</f>
        <v>81519000</v>
      </c>
      <c r="U377" s="3">
        <f>IFERROR(Sales_Datas[[#This Row],[Gross_Profit]]/Sales_Datas[[#This Row],[after_discount]],0)</f>
        <v>0.93700000000000006</v>
      </c>
      <c r="V377" s="1" t="str">
        <f>IF(Sales_Datas[[#This Row],[base_price]] &lt;= 632200, "Low", (IF(Sales_Datas[[#This Row],[base_price]] &gt;= 10092000, "High", "Medium")))</f>
        <v>High</v>
      </c>
    </row>
    <row r="378" spans="1:22" x14ac:dyDescent="0.25">
      <c r="A378" s="1" t="s">
        <v>1335</v>
      </c>
      <c r="B378" s="1" t="s">
        <v>1336</v>
      </c>
      <c r="C378" s="2">
        <v>44564</v>
      </c>
      <c r="D378" s="1" t="s">
        <v>1337</v>
      </c>
      <c r="E378" s="4">
        <v>1078742</v>
      </c>
      <c r="F378">
        <v>8</v>
      </c>
      <c r="G378" s="4">
        <v>86299400</v>
      </c>
      <c r="H378" s="4">
        <v>0</v>
      </c>
      <c r="I378" s="4">
        <v>86299400</v>
      </c>
      <c r="J378">
        <v>1</v>
      </c>
      <c r="K378">
        <v>0</v>
      </c>
      <c r="L378">
        <v>0</v>
      </c>
      <c r="M378">
        <v>4</v>
      </c>
      <c r="N378" s="2">
        <v>44617</v>
      </c>
      <c r="O378" s="1" t="s">
        <v>1338</v>
      </c>
      <c r="P378" s="4">
        <v>10787400</v>
      </c>
      <c r="Q378" s="4">
        <v>927710</v>
      </c>
      <c r="R378" s="1" t="s">
        <v>65</v>
      </c>
      <c r="S378" s="1" t="s">
        <v>34</v>
      </c>
      <c r="T378" s="4">
        <f>Sales_Datas[[#This Row],[after_discount]]-(Sales_Datas[[#This Row],[qty_ordered]]*Sales_Datas[[#This Row],[cogs]])</f>
        <v>78877720</v>
      </c>
      <c r="U378" s="3">
        <f>IFERROR(Sales_Datas[[#This Row],[Gross_Profit]]/Sales_Datas[[#This Row],[after_discount]],0)</f>
        <v>0.91400079258951972</v>
      </c>
      <c r="V378" s="1" t="str">
        <f>IF(Sales_Datas[[#This Row],[base_price]] &lt;= 632200, "Low", (IF(Sales_Datas[[#This Row],[base_price]] &gt;= 10092000, "High", "Medium")))</f>
        <v>High</v>
      </c>
    </row>
    <row r="379" spans="1:22" x14ac:dyDescent="0.25">
      <c r="A379" s="1" t="s">
        <v>1339</v>
      </c>
      <c r="B379" s="1" t="s">
        <v>1340</v>
      </c>
      <c r="C379" s="2">
        <v>44903</v>
      </c>
      <c r="D379" s="1" t="s">
        <v>1341</v>
      </c>
      <c r="E379" s="4">
        <v>8467942</v>
      </c>
      <c r="F379">
        <v>1</v>
      </c>
      <c r="G379" s="4">
        <v>84679400</v>
      </c>
      <c r="H379" s="4">
        <v>0</v>
      </c>
      <c r="I379" s="4">
        <v>84679400</v>
      </c>
      <c r="J379">
        <v>1</v>
      </c>
      <c r="K379">
        <v>1</v>
      </c>
      <c r="L379">
        <v>0</v>
      </c>
      <c r="M379">
        <v>4</v>
      </c>
      <c r="N379" s="2">
        <v>44789</v>
      </c>
      <c r="O379" s="1" t="s">
        <v>1342</v>
      </c>
      <c r="P379" s="4">
        <v>84679400</v>
      </c>
      <c r="Q379" s="4">
        <v>7282420</v>
      </c>
      <c r="R379" s="1" t="s">
        <v>39</v>
      </c>
      <c r="S379" s="1" t="s">
        <v>34</v>
      </c>
      <c r="T379" s="4">
        <f>Sales_Datas[[#This Row],[after_discount]]-(Sales_Datas[[#This Row],[qty_ordered]]*Sales_Datas[[#This Row],[cogs]])</f>
        <v>77396980</v>
      </c>
      <c r="U379" s="3">
        <f>IFERROR(Sales_Datas[[#This Row],[Gross_Profit]]/Sales_Datas[[#This Row],[after_discount]],0)</f>
        <v>0.91400009919767977</v>
      </c>
      <c r="V379" s="1" t="str">
        <f>IF(Sales_Datas[[#This Row],[base_price]] &lt;= 632200, "Low", (IF(Sales_Datas[[#This Row],[base_price]] &gt;= 10092000, "High", "Medium")))</f>
        <v>High</v>
      </c>
    </row>
    <row r="380" spans="1:22" x14ac:dyDescent="0.25">
      <c r="A380" s="1" t="s">
        <v>1343</v>
      </c>
      <c r="B380" s="1" t="s">
        <v>1344</v>
      </c>
      <c r="C380" s="2">
        <v>44656</v>
      </c>
      <c r="D380" s="1" t="s">
        <v>1345</v>
      </c>
      <c r="E380" s="4">
        <v>4215440</v>
      </c>
      <c r="F380">
        <v>2</v>
      </c>
      <c r="G380" s="4">
        <v>84308800</v>
      </c>
      <c r="H380" s="4">
        <v>0</v>
      </c>
      <c r="I380" s="4">
        <v>84308800</v>
      </c>
      <c r="J380">
        <v>1</v>
      </c>
      <c r="K380">
        <v>0</v>
      </c>
      <c r="L380">
        <v>0</v>
      </c>
      <c r="M380">
        <v>4</v>
      </c>
      <c r="N380" s="2">
        <v>44690</v>
      </c>
      <c r="O380" s="1" t="s">
        <v>1346</v>
      </c>
      <c r="P380" s="4">
        <v>42154400</v>
      </c>
      <c r="Q380" s="4">
        <v>2950810</v>
      </c>
      <c r="R380" s="1" t="s">
        <v>39</v>
      </c>
      <c r="S380" s="1" t="s">
        <v>34</v>
      </c>
      <c r="T380" s="4">
        <f>Sales_Datas[[#This Row],[after_discount]]-(Sales_Datas[[#This Row],[qty_ordered]]*Sales_Datas[[#This Row],[cogs]])</f>
        <v>78407180</v>
      </c>
      <c r="U380" s="3">
        <f>IFERROR(Sales_Datas[[#This Row],[Gross_Profit]]/Sales_Datas[[#This Row],[after_discount]],0)</f>
        <v>0.92999995255536794</v>
      </c>
      <c r="V380" s="1" t="str">
        <f>IF(Sales_Datas[[#This Row],[base_price]] &lt;= 632200, "Low", (IF(Sales_Datas[[#This Row],[base_price]] &gt;= 10092000, "High", "Medium")))</f>
        <v>High</v>
      </c>
    </row>
    <row r="381" spans="1:22" x14ac:dyDescent="0.25">
      <c r="A381" s="1" t="s">
        <v>1347</v>
      </c>
      <c r="B381" s="1" t="s">
        <v>1348</v>
      </c>
      <c r="C381" s="2">
        <v>44356</v>
      </c>
      <c r="D381" s="1" t="s">
        <v>1349</v>
      </c>
      <c r="E381" s="4">
        <v>8410000</v>
      </c>
      <c r="F381">
        <v>1</v>
      </c>
      <c r="G381" s="4">
        <v>84100000</v>
      </c>
      <c r="H381" s="4">
        <v>0</v>
      </c>
      <c r="I381" s="4">
        <v>84100000</v>
      </c>
      <c r="J381">
        <v>1</v>
      </c>
      <c r="K381">
        <v>0</v>
      </c>
      <c r="L381">
        <v>0</v>
      </c>
      <c r="M381">
        <v>12</v>
      </c>
      <c r="N381" s="2">
        <v>44464</v>
      </c>
      <c r="O381" s="1" t="s">
        <v>1350</v>
      </c>
      <c r="P381" s="4">
        <v>84100000</v>
      </c>
      <c r="Q381" s="4">
        <v>5046000</v>
      </c>
      <c r="R381" s="1" t="s">
        <v>55</v>
      </c>
      <c r="S381" s="1" t="s">
        <v>1137</v>
      </c>
      <c r="T381" s="4">
        <f>Sales_Datas[[#This Row],[after_discount]]-(Sales_Datas[[#This Row],[qty_ordered]]*Sales_Datas[[#This Row],[cogs]])</f>
        <v>79054000</v>
      </c>
      <c r="U381" s="3">
        <f>IFERROR(Sales_Datas[[#This Row],[Gross_Profit]]/Sales_Datas[[#This Row],[after_discount]],0)</f>
        <v>0.94</v>
      </c>
      <c r="V381" s="1" t="str">
        <f>IF(Sales_Datas[[#This Row],[base_price]] &lt;= 632200, "Low", (IF(Sales_Datas[[#This Row],[base_price]] &gt;= 10092000, "High", "Medium")))</f>
        <v>High</v>
      </c>
    </row>
    <row r="382" spans="1:22" x14ac:dyDescent="0.25">
      <c r="A382" s="1" t="s">
        <v>1351</v>
      </c>
      <c r="B382" s="1" t="s">
        <v>1352</v>
      </c>
      <c r="C382" s="2">
        <v>44403</v>
      </c>
      <c r="D382" s="1" t="s">
        <v>1349</v>
      </c>
      <c r="E382" s="4">
        <v>8410000</v>
      </c>
      <c r="F382">
        <v>1</v>
      </c>
      <c r="G382" s="4">
        <v>84100000</v>
      </c>
      <c r="H382" s="4">
        <v>0</v>
      </c>
      <c r="I382" s="4">
        <v>84100000</v>
      </c>
      <c r="J382">
        <v>1</v>
      </c>
      <c r="K382">
        <v>0</v>
      </c>
      <c r="L382">
        <v>0</v>
      </c>
      <c r="M382">
        <v>8</v>
      </c>
      <c r="N382" s="2">
        <v>44380</v>
      </c>
      <c r="O382" s="1" t="s">
        <v>1350</v>
      </c>
      <c r="P382" s="4">
        <v>84100000</v>
      </c>
      <c r="Q382" s="4">
        <v>5046000</v>
      </c>
      <c r="R382" s="1" t="s">
        <v>55</v>
      </c>
      <c r="S382" s="1" t="s">
        <v>1115</v>
      </c>
      <c r="T382" s="4">
        <f>Sales_Datas[[#This Row],[after_discount]]-(Sales_Datas[[#This Row],[qty_ordered]]*Sales_Datas[[#This Row],[cogs]])</f>
        <v>79054000</v>
      </c>
      <c r="U382" s="3">
        <f>IFERROR(Sales_Datas[[#This Row],[Gross_Profit]]/Sales_Datas[[#This Row],[after_discount]],0)</f>
        <v>0.94</v>
      </c>
      <c r="V382" s="1" t="str">
        <f>IF(Sales_Datas[[#This Row],[base_price]] &lt;= 632200, "Low", (IF(Sales_Datas[[#This Row],[base_price]] &gt;= 10092000, "High", "Medium")))</f>
        <v>High</v>
      </c>
    </row>
    <row r="383" spans="1:22" x14ac:dyDescent="0.25">
      <c r="A383" s="1" t="s">
        <v>1353</v>
      </c>
      <c r="B383" s="1" t="s">
        <v>1354</v>
      </c>
      <c r="C383" s="2">
        <v>44419</v>
      </c>
      <c r="D383" s="1" t="s">
        <v>1349</v>
      </c>
      <c r="E383" s="4">
        <v>8410000</v>
      </c>
      <c r="F383">
        <v>1</v>
      </c>
      <c r="G383" s="4">
        <v>84100000</v>
      </c>
      <c r="H383" s="4">
        <v>0</v>
      </c>
      <c r="I383" s="4">
        <v>84100000</v>
      </c>
      <c r="J383">
        <v>1</v>
      </c>
      <c r="K383">
        <v>0</v>
      </c>
      <c r="L383">
        <v>0</v>
      </c>
      <c r="M383">
        <v>4</v>
      </c>
      <c r="N383" s="2">
        <v>44521</v>
      </c>
      <c r="O383" s="1" t="s">
        <v>1350</v>
      </c>
      <c r="P383" s="4">
        <v>84100000</v>
      </c>
      <c r="Q383" s="4">
        <v>5046000</v>
      </c>
      <c r="R383" s="1" t="s">
        <v>55</v>
      </c>
      <c r="S383" s="1" t="s">
        <v>34</v>
      </c>
      <c r="T383" s="4">
        <f>Sales_Datas[[#This Row],[after_discount]]-(Sales_Datas[[#This Row],[qty_ordered]]*Sales_Datas[[#This Row],[cogs]])</f>
        <v>79054000</v>
      </c>
      <c r="U383" s="3">
        <f>IFERROR(Sales_Datas[[#This Row],[Gross_Profit]]/Sales_Datas[[#This Row],[after_discount]],0)</f>
        <v>0.94</v>
      </c>
      <c r="V383" s="1" t="str">
        <f>IF(Sales_Datas[[#This Row],[base_price]] &lt;= 632200, "Low", (IF(Sales_Datas[[#This Row],[base_price]] &gt;= 10092000, "High", "Medium")))</f>
        <v>High</v>
      </c>
    </row>
    <row r="384" spans="1:22" x14ac:dyDescent="0.25">
      <c r="A384" s="1" t="s">
        <v>1355</v>
      </c>
      <c r="B384" s="1" t="s">
        <v>1356</v>
      </c>
      <c r="C384" s="2">
        <v>44446</v>
      </c>
      <c r="D384" s="1" t="s">
        <v>1349</v>
      </c>
      <c r="E384" s="4">
        <v>8410000</v>
      </c>
      <c r="F384">
        <v>1</v>
      </c>
      <c r="G384" s="4">
        <v>84100000</v>
      </c>
      <c r="H384" s="4">
        <v>0</v>
      </c>
      <c r="I384" s="4">
        <v>84100000</v>
      </c>
      <c r="J384">
        <v>1</v>
      </c>
      <c r="K384">
        <v>0</v>
      </c>
      <c r="L384">
        <v>0</v>
      </c>
      <c r="M384">
        <v>8</v>
      </c>
      <c r="N384" s="2">
        <v>44399</v>
      </c>
      <c r="O384" s="1" t="s">
        <v>1350</v>
      </c>
      <c r="P384" s="4">
        <v>84100000</v>
      </c>
      <c r="Q384" s="4">
        <v>5046000</v>
      </c>
      <c r="R384" s="1" t="s">
        <v>55</v>
      </c>
      <c r="S384" s="1" t="s">
        <v>1115</v>
      </c>
      <c r="T384" s="4">
        <f>Sales_Datas[[#This Row],[after_discount]]-(Sales_Datas[[#This Row],[qty_ordered]]*Sales_Datas[[#This Row],[cogs]])</f>
        <v>79054000</v>
      </c>
      <c r="U384" s="3">
        <f>IFERROR(Sales_Datas[[#This Row],[Gross_Profit]]/Sales_Datas[[#This Row],[after_discount]],0)</f>
        <v>0.94</v>
      </c>
      <c r="V384" s="1" t="str">
        <f>IF(Sales_Datas[[#This Row],[base_price]] &lt;= 632200, "Low", (IF(Sales_Datas[[#This Row],[base_price]] &gt;= 10092000, "High", "Medium")))</f>
        <v>High</v>
      </c>
    </row>
    <row r="385" spans="1:22" x14ac:dyDescent="0.25">
      <c r="A385" s="1" t="s">
        <v>1357</v>
      </c>
      <c r="B385" s="1" t="s">
        <v>1358</v>
      </c>
      <c r="C385" s="2">
        <v>44669</v>
      </c>
      <c r="D385" s="1" t="s">
        <v>1349</v>
      </c>
      <c r="E385" s="4">
        <v>8410000</v>
      </c>
      <c r="F385">
        <v>1</v>
      </c>
      <c r="G385" s="4">
        <v>84100000</v>
      </c>
      <c r="H385" s="4">
        <v>0</v>
      </c>
      <c r="I385" s="4">
        <v>84100000</v>
      </c>
      <c r="J385">
        <v>1</v>
      </c>
      <c r="K385">
        <v>0</v>
      </c>
      <c r="L385">
        <v>0</v>
      </c>
      <c r="M385">
        <v>7</v>
      </c>
      <c r="N385" s="2">
        <v>44659</v>
      </c>
      <c r="O385" s="1" t="s">
        <v>1350</v>
      </c>
      <c r="P385" s="4">
        <v>84100000</v>
      </c>
      <c r="Q385" s="4">
        <v>5046000</v>
      </c>
      <c r="R385" s="1" t="s">
        <v>55</v>
      </c>
      <c r="S385" s="1" t="s">
        <v>66</v>
      </c>
      <c r="T385" s="4">
        <f>Sales_Datas[[#This Row],[after_discount]]-(Sales_Datas[[#This Row],[qty_ordered]]*Sales_Datas[[#This Row],[cogs]])</f>
        <v>79054000</v>
      </c>
      <c r="U385" s="3">
        <f>IFERROR(Sales_Datas[[#This Row],[Gross_Profit]]/Sales_Datas[[#This Row],[after_discount]],0)</f>
        <v>0.94</v>
      </c>
      <c r="V385" s="1" t="str">
        <f>IF(Sales_Datas[[#This Row],[base_price]] &lt;= 632200, "Low", (IF(Sales_Datas[[#This Row],[base_price]] &gt;= 10092000, "High", "Medium")))</f>
        <v>High</v>
      </c>
    </row>
    <row r="386" spans="1:22" x14ac:dyDescent="0.25">
      <c r="A386" s="1" t="s">
        <v>1359</v>
      </c>
      <c r="B386" s="1" t="s">
        <v>1360</v>
      </c>
      <c r="C386" s="2">
        <v>44764</v>
      </c>
      <c r="D386" s="1" t="s">
        <v>1349</v>
      </c>
      <c r="E386" s="4">
        <v>8410000</v>
      </c>
      <c r="F386">
        <v>1</v>
      </c>
      <c r="G386" s="4">
        <v>84100000</v>
      </c>
      <c r="H386" s="4">
        <v>0</v>
      </c>
      <c r="I386" s="4">
        <v>84100000</v>
      </c>
      <c r="J386">
        <v>1</v>
      </c>
      <c r="K386">
        <v>1</v>
      </c>
      <c r="L386">
        <v>0</v>
      </c>
      <c r="M386">
        <v>4</v>
      </c>
      <c r="N386" s="2">
        <v>44755</v>
      </c>
      <c r="O386" s="1" t="s">
        <v>1350</v>
      </c>
      <c r="P386" s="4">
        <v>84100000</v>
      </c>
      <c r="Q386" s="4">
        <v>5046000</v>
      </c>
      <c r="R386" s="1" t="s">
        <v>55</v>
      </c>
      <c r="S386" s="1" t="s">
        <v>34</v>
      </c>
      <c r="T386" s="4">
        <f>Sales_Datas[[#This Row],[after_discount]]-(Sales_Datas[[#This Row],[qty_ordered]]*Sales_Datas[[#This Row],[cogs]])</f>
        <v>79054000</v>
      </c>
      <c r="U386" s="3">
        <f>IFERROR(Sales_Datas[[#This Row],[Gross_Profit]]/Sales_Datas[[#This Row],[after_discount]],0)</f>
        <v>0.94</v>
      </c>
      <c r="V386" s="1" t="str">
        <f>IF(Sales_Datas[[#This Row],[base_price]] &lt;= 632200, "Low", (IF(Sales_Datas[[#This Row],[base_price]] &gt;= 10092000, "High", "Medium")))</f>
        <v>High</v>
      </c>
    </row>
    <row r="387" spans="1:22" x14ac:dyDescent="0.25">
      <c r="A387" s="1" t="s">
        <v>1361</v>
      </c>
      <c r="B387" s="1" t="s">
        <v>1362</v>
      </c>
      <c r="C387" s="2">
        <v>44624</v>
      </c>
      <c r="D387" s="1" t="s">
        <v>1363</v>
      </c>
      <c r="E387" s="4">
        <v>8410000</v>
      </c>
      <c r="F387">
        <v>1</v>
      </c>
      <c r="G387" s="4">
        <v>84100000</v>
      </c>
      <c r="H387" s="4">
        <v>0</v>
      </c>
      <c r="I387" s="4">
        <v>84100000</v>
      </c>
      <c r="J387">
        <v>1</v>
      </c>
      <c r="K387">
        <v>0</v>
      </c>
      <c r="L387">
        <v>0</v>
      </c>
      <c r="M387">
        <v>7</v>
      </c>
      <c r="N387" s="2">
        <v>44632</v>
      </c>
      <c r="O387" s="1" t="s">
        <v>1364</v>
      </c>
      <c r="P387" s="4">
        <v>84100000</v>
      </c>
      <c r="Q387" s="4">
        <v>5466500</v>
      </c>
      <c r="R387" s="1" t="s">
        <v>29</v>
      </c>
      <c r="S387" s="1" t="s">
        <v>66</v>
      </c>
      <c r="T387" s="4">
        <f>Sales_Datas[[#This Row],[after_discount]]-(Sales_Datas[[#This Row],[qty_ordered]]*Sales_Datas[[#This Row],[cogs]])</f>
        <v>78633500</v>
      </c>
      <c r="U387" s="3">
        <f>IFERROR(Sales_Datas[[#This Row],[Gross_Profit]]/Sales_Datas[[#This Row],[after_discount]],0)</f>
        <v>0.93500000000000005</v>
      </c>
      <c r="V387" s="1" t="str">
        <f>IF(Sales_Datas[[#This Row],[base_price]] &lt;= 632200, "Low", (IF(Sales_Datas[[#This Row],[base_price]] &gt;= 10092000, "High", "Medium")))</f>
        <v>High</v>
      </c>
    </row>
    <row r="388" spans="1:22" x14ac:dyDescent="0.25">
      <c r="A388" s="1" t="s">
        <v>1365</v>
      </c>
      <c r="B388" s="1" t="s">
        <v>1366</v>
      </c>
      <c r="C388" s="2">
        <v>44666</v>
      </c>
      <c r="D388" s="1" t="s">
        <v>1363</v>
      </c>
      <c r="E388" s="4">
        <v>8410000</v>
      </c>
      <c r="F388">
        <v>1</v>
      </c>
      <c r="G388" s="4">
        <v>84100000</v>
      </c>
      <c r="H388" s="4">
        <v>0</v>
      </c>
      <c r="I388" s="4">
        <v>84100000</v>
      </c>
      <c r="J388">
        <v>1</v>
      </c>
      <c r="K388">
        <v>1</v>
      </c>
      <c r="L388">
        <v>0</v>
      </c>
      <c r="M388">
        <v>7</v>
      </c>
      <c r="N388" s="2">
        <v>44461</v>
      </c>
      <c r="O388" s="1" t="s">
        <v>1364</v>
      </c>
      <c r="P388" s="4">
        <v>84100000</v>
      </c>
      <c r="Q388" s="4">
        <v>5466500</v>
      </c>
      <c r="R388" s="1" t="s">
        <v>29</v>
      </c>
      <c r="S388" s="1" t="s">
        <v>66</v>
      </c>
      <c r="T388" s="4">
        <f>Sales_Datas[[#This Row],[after_discount]]-(Sales_Datas[[#This Row],[qty_ordered]]*Sales_Datas[[#This Row],[cogs]])</f>
        <v>78633500</v>
      </c>
      <c r="U388" s="3">
        <f>IFERROR(Sales_Datas[[#This Row],[Gross_Profit]]/Sales_Datas[[#This Row],[after_discount]],0)</f>
        <v>0.93500000000000005</v>
      </c>
      <c r="V388" s="1" t="str">
        <f>IF(Sales_Datas[[#This Row],[base_price]] &lt;= 632200, "Low", (IF(Sales_Datas[[#This Row],[base_price]] &gt;= 10092000, "High", "Medium")))</f>
        <v>High</v>
      </c>
    </row>
    <row r="389" spans="1:22" x14ac:dyDescent="0.25">
      <c r="A389" s="1" t="s">
        <v>1367</v>
      </c>
      <c r="B389" s="1" t="s">
        <v>1368</v>
      </c>
      <c r="C389" s="2">
        <v>44676</v>
      </c>
      <c r="D389" s="1" t="s">
        <v>1274</v>
      </c>
      <c r="E389" s="4">
        <v>1333942</v>
      </c>
      <c r="F389">
        <v>6</v>
      </c>
      <c r="G389" s="4">
        <v>80036500</v>
      </c>
      <c r="H389" s="4">
        <v>0</v>
      </c>
      <c r="I389" s="4">
        <v>80036500</v>
      </c>
      <c r="J389">
        <v>1</v>
      </c>
      <c r="K389">
        <v>0</v>
      </c>
      <c r="L389">
        <v>0</v>
      </c>
      <c r="M389">
        <v>4</v>
      </c>
      <c r="N389" s="2">
        <v>44539</v>
      </c>
      <c r="O389" s="1" t="s">
        <v>1275</v>
      </c>
      <c r="P389" s="4">
        <v>13339400</v>
      </c>
      <c r="Q389" s="4">
        <v>1160520</v>
      </c>
      <c r="R389" s="1" t="s">
        <v>65</v>
      </c>
      <c r="S389" s="1" t="s">
        <v>34</v>
      </c>
      <c r="T389" s="4">
        <f>Sales_Datas[[#This Row],[after_discount]]-(Sales_Datas[[#This Row],[qty_ordered]]*Sales_Datas[[#This Row],[cogs]])</f>
        <v>73073380</v>
      </c>
      <c r="U389" s="3">
        <f>IFERROR(Sales_Datas[[#This Row],[Gross_Profit]]/Sales_Datas[[#This Row],[after_discount]],0)</f>
        <v>0.91300069343362089</v>
      </c>
      <c r="V389" s="1" t="str">
        <f>IF(Sales_Datas[[#This Row],[base_price]] &lt;= 632200, "Low", (IF(Sales_Datas[[#This Row],[base_price]] &gt;= 10092000, "High", "Medium")))</f>
        <v>High</v>
      </c>
    </row>
    <row r="390" spans="1:22" x14ac:dyDescent="0.25">
      <c r="A390" s="1" t="s">
        <v>1369</v>
      </c>
      <c r="B390" s="1" t="s">
        <v>1370</v>
      </c>
      <c r="C390" s="2">
        <v>44808</v>
      </c>
      <c r="D390" s="1" t="s">
        <v>1371</v>
      </c>
      <c r="E390" s="4">
        <v>3958500</v>
      </c>
      <c r="F390">
        <v>2</v>
      </c>
      <c r="G390" s="4">
        <v>79170000</v>
      </c>
      <c r="H390" s="4">
        <v>0</v>
      </c>
      <c r="I390" s="4">
        <v>79170000</v>
      </c>
      <c r="J390">
        <v>1</v>
      </c>
      <c r="K390">
        <v>0</v>
      </c>
      <c r="L390">
        <v>0</v>
      </c>
      <c r="M390">
        <v>7</v>
      </c>
      <c r="N390" s="2">
        <v>44634</v>
      </c>
      <c r="O390" s="1" t="s">
        <v>1372</v>
      </c>
      <c r="P390" s="4">
        <v>36475600</v>
      </c>
      <c r="Q390" s="4">
        <v>2918040</v>
      </c>
      <c r="R390" s="1" t="s">
        <v>39</v>
      </c>
      <c r="S390" s="1" t="s">
        <v>66</v>
      </c>
      <c r="T390" s="4">
        <f>Sales_Datas[[#This Row],[after_discount]]-(Sales_Datas[[#This Row],[qty_ordered]]*Sales_Datas[[#This Row],[cogs]])</f>
        <v>73333920</v>
      </c>
      <c r="U390" s="3">
        <f>IFERROR(Sales_Datas[[#This Row],[Gross_Profit]]/Sales_Datas[[#This Row],[after_discount]],0)</f>
        <v>0.92628419856006061</v>
      </c>
      <c r="V390" s="1" t="str">
        <f>IF(Sales_Datas[[#This Row],[base_price]] &lt;= 632200, "Low", (IF(Sales_Datas[[#This Row],[base_price]] &gt;= 10092000, "High", "Medium")))</f>
        <v>High</v>
      </c>
    </row>
    <row r="391" spans="1:22" x14ac:dyDescent="0.25">
      <c r="A391" s="1" t="s">
        <v>1373</v>
      </c>
      <c r="B391" s="1" t="s">
        <v>1374</v>
      </c>
      <c r="C391" s="2">
        <v>44494</v>
      </c>
      <c r="D391" s="1" t="s">
        <v>1375</v>
      </c>
      <c r="E391" s="4">
        <v>3897310</v>
      </c>
      <c r="F391">
        <v>2</v>
      </c>
      <c r="G391" s="4">
        <v>77946200</v>
      </c>
      <c r="H391" s="4">
        <v>0</v>
      </c>
      <c r="I391" s="4">
        <v>77946200</v>
      </c>
      <c r="J391">
        <v>1</v>
      </c>
      <c r="K391">
        <v>0</v>
      </c>
      <c r="L391">
        <v>0</v>
      </c>
      <c r="M391">
        <v>4</v>
      </c>
      <c r="N391" s="2">
        <v>44496</v>
      </c>
      <c r="O391" s="1" t="s">
        <v>1376</v>
      </c>
      <c r="P391" s="4">
        <v>38973100</v>
      </c>
      <c r="Q391" s="4">
        <v>2494230</v>
      </c>
      <c r="R391" s="1" t="s">
        <v>39</v>
      </c>
      <c r="S391" s="1" t="s">
        <v>34</v>
      </c>
      <c r="T391" s="4">
        <f>Sales_Datas[[#This Row],[after_discount]]-(Sales_Datas[[#This Row],[qty_ordered]]*Sales_Datas[[#This Row],[cogs]])</f>
        <v>72957740</v>
      </c>
      <c r="U391" s="3">
        <f>IFERROR(Sales_Datas[[#This Row],[Gross_Profit]]/Sales_Datas[[#This Row],[after_discount]],0)</f>
        <v>0.93600124188222134</v>
      </c>
      <c r="V391" s="1" t="str">
        <f>IF(Sales_Datas[[#This Row],[base_price]] &lt;= 632200, "Low", (IF(Sales_Datas[[#This Row],[base_price]] &gt;= 10092000, "High", "Medium")))</f>
        <v>High</v>
      </c>
    </row>
    <row r="392" spans="1:22" x14ac:dyDescent="0.25">
      <c r="A392" s="1" t="s">
        <v>1377</v>
      </c>
      <c r="B392" s="1" t="s">
        <v>1378</v>
      </c>
      <c r="C392" s="2">
        <v>44430</v>
      </c>
      <c r="D392" s="1" t="s">
        <v>1379</v>
      </c>
      <c r="E392" s="4">
        <v>3887160</v>
      </c>
      <c r="F392">
        <v>2</v>
      </c>
      <c r="G392" s="4">
        <v>77743200</v>
      </c>
      <c r="H392" s="4">
        <v>0</v>
      </c>
      <c r="I392" s="4">
        <v>77743200</v>
      </c>
      <c r="J392">
        <v>1</v>
      </c>
      <c r="K392">
        <v>1</v>
      </c>
      <c r="L392">
        <v>0</v>
      </c>
      <c r="M392">
        <v>8</v>
      </c>
      <c r="N392" s="2">
        <v>44395</v>
      </c>
      <c r="O392" s="1" t="s">
        <v>1380</v>
      </c>
      <c r="P392" s="4">
        <v>38871600</v>
      </c>
      <c r="Q392" s="4">
        <v>3420670</v>
      </c>
      <c r="R392" s="1" t="s">
        <v>39</v>
      </c>
      <c r="S392" s="1" t="s">
        <v>1115</v>
      </c>
      <c r="T392" s="4">
        <f>Sales_Datas[[#This Row],[after_discount]]-(Sales_Datas[[#This Row],[qty_ordered]]*Sales_Datas[[#This Row],[cogs]])</f>
        <v>70901860</v>
      </c>
      <c r="U392" s="3">
        <f>IFERROR(Sales_Datas[[#This Row],[Gross_Profit]]/Sales_Datas[[#This Row],[after_discount]],0)</f>
        <v>0.91200079235225717</v>
      </c>
      <c r="V392" s="1" t="str">
        <f>IF(Sales_Datas[[#This Row],[base_price]] &lt;= 632200, "Low", (IF(Sales_Datas[[#This Row],[base_price]] &gt;= 10092000, "High", "Medium")))</f>
        <v>High</v>
      </c>
    </row>
    <row r="393" spans="1:22" x14ac:dyDescent="0.25">
      <c r="A393" s="1" t="s">
        <v>1381</v>
      </c>
      <c r="B393" s="1" t="s">
        <v>1382</v>
      </c>
      <c r="C393" s="2">
        <v>44205</v>
      </c>
      <c r="D393" s="1" t="s">
        <v>1383</v>
      </c>
      <c r="E393" s="4">
        <v>7656000</v>
      </c>
      <c r="F393">
        <v>1</v>
      </c>
      <c r="G393" s="4">
        <v>76560000</v>
      </c>
      <c r="H393" s="4">
        <v>0</v>
      </c>
      <c r="I393" s="4">
        <v>76560000</v>
      </c>
      <c r="J393">
        <v>1</v>
      </c>
      <c r="K393">
        <v>0</v>
      </c>
      <c r="L393">
        <v>0</v>
      </c>
      <c r="M393">
        <v>9</v>
      </c>
      <c r="N393" s="2">
        <v>44460</v>
      </c>
      <c r="O393" s="1" t="s">
        <v>1384</v>
      </c>
      <c r="P393" s="4">
        <v>76560000</v>
      </c>
      <c r="Q393" s="4">
        <v>5052960</v>
      </c>
      <c r="R393" s="1" t="s">
        <v>55</v>
      </c>
      <c r="S393" s="1" t="s">
        <v>1120</v>
      </c>
      <c r="T393" s="4">
        <f>Sales_Datas[[#This Row],[after_discount]]-(Sales_Datas[[#This Row],[qty_ordered]]*Sales_Datas[[#This Row],[cogs]])</f>
        <v>71507040</v>
      </c>
      <c r="U393" s="3">
        <f>IFERROR(Sales_Datas[[#This Row],[Gross_Profit]]/Sales_Datas[[#This Row],[after_discount]],0)</f>
        <v>0.93400000000000005</v>
      </c>
      <c r="V393" s="1" t="str">
        <f>IF(Sales_Datas[[#This Row],[base_price]] &lt;= 632200, "Low", (IF(Sales_Datas[[#This Row],[base_price]] &gt;= 10092000, "High", "Medium")))</f>
        <v>High</v>
      </c>
    </row>
    <row r="394" spans="1:22" x14ac:dyDescent="0.25">
      <c r="A394" s="1" t="s">
        <v>1385</v>
      </c>
      <c r="B394" s="1" t="s">
        <v>1386</v>
      </c>
      <c r="C394" s="2">
        <v>44357</v>
      </c>
      <c r="D394" s="1" t="s">
        <v>1383</v>
      </c>
      <c r="E394" s="4">
        <v>7656000</v>
      </c>
      <c r="F394">
        <v>1</v>
      </c>
      <c r="G394" s="4">
        <v>76560000</v>
      </c>
      <c r="H394" s="4">
        <v>0</v>
      </c>
      <c r="I394" s="4">
        <v>76560000</v>
      </c>
      <c r="J394">
        <v>1</v>
      </c>
      <c r="K394">
        <v>1</v>
      </c>
      <c r="L394">
        <v>0</v>
      </c>
      <c r="M394">
        <v>4</v>
      </c>
      <c r="N394" s="2">
        <v>44467</v>
      </c>
      <c r="O394" s="1" t="s">
        <v>1384</v>
      </c>
      <c r="P394" s="4">
        <v>76560000</v>
      </c>
      <c r="Q394" s="4">
        <v>5052960</v>
      </c>
      <c r="R394" s="1" t="s">
        <v>55</v>
      </c>
      <c r="S394" s="1" t="s">
        <v>34</v>
      </c>
      <c r="T394" s="4">
        <f>Sales_Datas[[#This Row],[after_discount]]-(Sales_Datas[[#This Row],[qty_ordered]]*Sales_Datas[[#This Row],[cogs]])</f>
        <v>71507040</v>
      </c>
      <c r="U394" s="3">
        <f>IFERROR(Sales_Datas[[#This Row],[Gross_Profit]]/Sales_Datas[[#This Row],[after_discount]],0)</f>
        <v>0.93400000000000005</v>
      </c>
      <c r="V394" s="1" t="str">
        <f>IF(Sales_Datas[[#This Row],[base_price]] &lt;= 632200, "Low", (IF(Sales_Datas[[#This Row],[base_price]] &gt;= 10092000, "High", "Medium")))</f>
        <v>High</v>
      </c>
    </row>
    <row r="395" spans="1:22" x14ac:dyDescent="0.25">
      <c r="A395" s="1" t="s">
        <v>1387</v>
      </c>
      <c r="B395" s="1" t="s">
        <v>1366</v>
      </c>
      <c r="C395" s="2">
        <v>44489</v>
      </c>
      <c r="D395" s="1" t="s">
        <v>1383</v>
      </c>
      <c r="E395" s="4">
        <v>7656000</v>
      </c>
      <c r="F395">
        <v>1</v>
      </c>
      <c r="G395" s="4">
        <v>76560000</v>
      </c>
      <c r="H395" s="4">
        <v>0</v>
      </c>
      <c r="I395" s="4">
        <v>76560000</v>
      </c>
      <c r="J395">
        <v>1</v>
      </c>
      <c r="K395">
        <v>1</v>
      </c>
      <c r="L395">
        <v>1</v>
      </c>
      <c r="M395">
        <v>1</v>
      </c>
      <c r="N395" s="2">
        <v>44461</v>
      </c>
      <c r="O395" s="1" t="s">
        <v>1384</v>
      </c>
      <c r="P395" s="4">
        <v>76560000</v>
      </c>
      <c r="Q395" s="4">
        <v>5052960</v>
      </c>
      <c r="R395" s="1" t="s">
        <v>55</v>
      </c>
      <c r="S395" s="1" t="s">
        <v>50</v>
      </c>
      <c r="T395" s="4">
        <f>Sales_Datas[[#This Row],[after_discount]]-(Sales_Datas[[#This Row],[qty_ordered]]*Sales_Datas[[#This Row],[cogs]])</f>
        <v>71507040</v>
      </c>
      <c r="U395" s="3">
        <f>IFERROR(Sales_Datas[[#This Row],[Gross_Profit]]/Sales_Datas[[#This Row],[after_discount]],0)</f>
        <v>0.93400000000000005</v>
      </c>
      <c r="V395" s="1" t="str">
        <f>IF(Sales_Datas[[#This Row],[base_price]] &lt;= 632200, "Low", (IF(Sales_Datas[[#This Row],[base_price]] &gt;= 10092000, "High", "Medium")))</f>
        <v>High</v>
      </c>
    </row>
    <row r="396" spans="1:22" x14ac:dyDescent="0.25">
      <c r="A396" s="1" t="s">
        <v>1388</v>
      </c>
      <c r="B396" s="1" t="s">
        <v>1389</v>
      </c>
      <c r="C396" s="2">
        <v>44511</v>
      </c>
      <c r="D396" s="1" t="s">
        <v>1383</v>
      </c>
      <c r="E396" s="4">
        <v>7656000</v>
      </c>
      <c r="F396">
        <v>1</v>
      </c>
      <c r="G396" s="4">
        <v>76560000</v>
      </c>
      <c r="H396" s="4">
        <v>0</v>
      </c>
      <c r="I396" s="4">
        <v>76560000</v>
      </c>
      <c r="J396">
        <v>1</v>
      </c>
      <c r="K396">
        <v>0</v>
      </c>
      <c r="L396">
        <v>0</v>
      </c>
      <c r="M396">
        <v>4</v>
      </c>
      <c r="N396" s="2">
        <v>44526</v>
      </c>
      <c r="O396" s="1" t="s">
        <v>1384</v>
      </c>
      <c r="P396" s="4">
        <v>76560000</v>
      </c>
      <c r="Q396" s="4">
        <v>5052960</v>
      </c>
      <c r="R396" s="1" t="s">
        <v>55</v>
      </c>
      <c r="S396" s="1" t="s">
        <v>34</v>
      </c>
      <c r="T396" s="4">
        <f>Sales_Datas[[#This Row],[after_discount]]-(Sales_Datas[[#This Row],[qty_ordered]]*Sales_Datas[[#This Row],[cogs]])</f>
        <v>71507040</v>
      </c>
      <c r="U396" s="3">
        <f>IFERROR(Sales_Datas[[#This Row],[Gross_Profit]]/Sales_Datas[[#This Row],[after_discount]],0)</f>
        <v>0.93400000000000005</v>
      </c>
      <c r="V396" s="1" t="str">
        <f>IF(Sales_Datas[[#This Row],[base_price]] &lt;= 632200, "Low", (IF(Sales_Datas[[#This Row],[base_price]] &gt;= 10092000, "High", "Medium")))</f>
        <v>High</v>
      </c>
    </row>
    <row r="397" spans="1:22" x14ac:dyDescent="0.25">
      <c r="A397" s="1" t="s">
        <v>1390</v>
      </c>
      <c r="B397" s="1" t="s">
        <v>1391</v>
      </c>
      <c r="C397" s="2">
        <v>44524</v>
      </c>
      <c r="D397" s="1" t="s">
        <v>1383</v>
      </c>
      <c r="E397" s="4">
        <v>7656000</v>
      </c>
      <c r="F397">
        <v>1</v>
      </c>
      <c r="G397" s="4">
        <v>76560000</v>
      </c>
      <c r="H397" s="4">
        <v>0</v>
      </c>
      <c r="I397" s="4">
        <v>76560000</v>
      </c>
      <c r="J397">
        <v>1</v>
      </c>
      <c r="K397">
        <v>0</v>
      </c>
      <c r="L397">
        <v>0</v>
      </c>
      <c r="M397">
        <v>5</v>
      </c>
      <c r="N397" s="2">
        <v>44506</v>
      </c>
      <c r="O397" s="1" t="s">
        <v>1384</v>
      </c>
      <c r="P397" s="4">
        <v>76560000</v>
      </c>
      <c r="Q397" s="4">
        <v>5052960</v>
      </c>
      <c r="R397" s="1" t="s">
        <v>55</v>
      </c>
      <c r="S397" s="1" t="s">
        <v>24</v>
      </c>
      <c r="T397" s="4">
        <f>Sales_Datas[[#This Row],[after_discount]]-(Sales_Datas[[#This Row],[qty_ordered]]*Sales_Datas[[#This Row],[cogs]])</f>
        <v>71507040</v>
      </c>
      <c r="U397" s="3">
        <f>IFERROR(Sales_Datas[[#This Row],[Gross_Profit]]/Sales_Datas[[#This Row],[after_discount]],0)</f>
        <v>0.93400000000000005</v>
      </c>
      <c r="V397" s="1" t="str">
        <f>IF(Sales_Datas[[#This Row],[base_price]] &lt;= 632200, "Low", (IF(Sales_Datas[[#This Row],[base_price]] &gt;= 10092000, "High", "Medium")))</f>
        <v>High</v>
      </c>
    </row>
    <row r="398" spans="1:22" x14ac:dyDescent="0.25">
      <c r="A398" s="1" t="s">
        <v>1392</v>
      </c>
      <c r="B398" s="1" t="s">
        <v>52</v>
      </c>
      <c r="C398" s="2">
        <v>44743</v>
      </c>
      <c r="D398" s="1" t="s">
        <v>1383</v>
      </c>
      <c r="E398" s="4">
        <v>7656000</v>
      </c>
      <c r="F398">
        <v>1</v>
      </c>
      <c r="G398" s="4">
        <v>76560000</v>
      </c>
      <c r="H398" s="4">
        <v>0</v>
      </c>
      <c r="I398" s="4">
        <v>76560000</v>
      </c>
      <c r="J398">
        <v>1</v>
      </c>
      <c r="K398">
        <v>0</v>
      </c>
      <c r="L398">
        <v>0</v>
      </c>
      <c r="M398">
        <v>4</v>
      </c>
      <c r="N398" s="2">
        <v>44452</v>
      </c>
      <c r="O398" s="1" t="s">
        <v>1384</v>
      </c>
      <c r="P398" s="4">
        <v>76560000</v>
      </c>
      <c r="Q398" s="4">
        <v>5052960</v>
      </c>
      <c r="R398" s="1" t="s">
        <v>55</v>
      </c>
      <c r="S398" s="1" t="s">
        <v>34</v>
      </c>
      <c r="T398" s="4">
        <f>Sales_Datas[[#This Row],[after_discount]]-(Sales_Datas[[#This Row],[qty_ordered]]*Sales_Datas[[#This Row],[cogs]])</f>
        <v>71507040</v>
      </c>
      <c r="U398" s="3">
        <f>IFERROR(Sales_Datas[[#This Row],[Gross_Profit]]/Sales_Datas[[#This Row],[after_discount]],0)</f>
        <v>0.93400000000000005</v>
      </c>
      <c r="V398" s="1" t="str">
        <f>IF(Sales_Datas[[#This Row],[base_price]] &lt;= 632200, "Low", (IF(Sales_Datas[[#This Row],[base_price]] &gt;= 10092000, "High", "Medium")))</f>
        <v>High</v>
      </c>
    </row>
    <row r="399" spans="1:22" x14ac:dyDescent="0.25">
      <c r="A399" s="1" t="s">
        <v>1393</v>
      </c>
      <c r="B399" s="1" t="s">
        <v>52</v>
      </c>
      <c r="C399" s="2">
        <v>44774</v>
      </c>
      <c r="D399" s="1" t="s">
        <v>1383</v>
      </c>
      <c r="E399" s="4">
        <v>7656000</v>
      </c>
      <c r="F399">
        <v>1</v>
      </c>
      <c r="G399" s="4">
        <v>76560000</v>
      </c>
      <c r="H399" s="4">
        <v>0</v>
      </c>
      <c r="I399" s="4">
        <v>76560000</v>
      </c>
      <c r="J399">
        <v>1</v>
      </c>
      <c r="K399">
        <v>1</v>
      </c>
      <c r="L399">
        <v>0</v>
      </c>
      <c r="M399">
        <v>4</v>
      </c>
      <c r="N399" s="2">
        <v>44452</v>
      </c>
      <c r="O399" s="1" t="s">
        <v>1384</v>
      </c>
      <c r="P399" s="4">
        <v>76560000</v>
      </c>
      <c r="Q399" s="4">
        <v>5052960</v>
      </c>
      <c r="R399" s="1" t="s">
        <v>55</v>
      </c>
      <c r="S399" s="1" t="s">
        <v>34</v>
      </c>
      <c r="T399" s="4">
        <f>Sales_Datas[[#This Row],[after_discount]]-(Sales_Datas[[#This Row],[qty_ordered]]*Sales_Datas[[#This Row],[cogs]])</f>
        <v>71507040</v>
      </c>
      <c r="U399" s="3">
        <f>IFERROR(Sales_Datas[[#This Row],[Gross_Profit]]/Sales_Datas[[#This Row],[after_discount]],0)</f>
        <v>0.93400000000000005</v>
      </c>
      <c r="V399" s="1" t="str">
        <f>IF(Sales_Datas[[#This Row],[base_price]] &lt;= 632200, "Low", (IF(Sales_Datas[[#This Row],[base_price]] &gt;= 10092000, "High", "Medium")))</f>
        <v>High</v>
      </c>
    </row>
    <row r="400" spans="1:22" x14ac:dyDescent="0.25">
      <c r="A400" s="1" t="s">
        <v>1394</v>
      </c>
      <c r="B400" s="1" t="s">
        <v>1317</v>
      </c>
      <c r="C400" s="2">
        <v>44207</v>
      </c>
      <c r="D400" s="1" t="s">
        <v>1395</v>
      </c>
      <c r="E400" s="4">
        <v>1275942</v>
      </c>
      <c r="F400">
        <v>6</v>
      </c>
      <c r="G400" s="4">
        <v>76556500</v>
      </c>
      <c r="H400" s="4">
        <v>0</v>
      </c>
      <c r="I400" s="4">
        <v>76556500</v>
      </c>
      <c r="J400">
        <v>1</v>
      </c>
      <c r="K400">
        <v>1</v>
      </c>
      <c r="L400">
        <v>0</v>
      </c>
      <c r="M400">
        <v>4</v>
      </c>
      <c r="N400" s="2">
        <v>44493</v>
      </c>
      <c r="O400" s="1" t="s">
        <v>1396</v>
      </c>
      <c r="P400" s="4">
        <v>11234600</v>
      </c>
      <c r="Q400" s="4">
        <v>707774</v>
      </c>
      <c r="R400" s="1" t="s">
        <v>65</v>
      </c>
      <c r="S400" s="1" t="s">
        <v>34</v>
      </c>
      <c r="T400" s="4">
        <f>Sales_Datas[[#This Row],[after_discount]]-(Sales_Datas[[#This Row],[qty_ordered]]*Sales_Datas[[#This Row],[cogs]])</f>
        <v>72309856</v>
      </c>
      <c r="U400" s="3">
        <f>IFERROR(Sales_Datas[[#This Row],[Gross_Profit]]/Sales_Datas[[#This Row],[after_discount]],0)</f>
        <v>0.94452928229477573</v>
      </c>
      <c r="V400" s="1" t="str">
        <f>IF(Sales_Datas[[#This Row],[base_price]] &lt;= 632200, "Low", (IF(Sales_Datas[[#This Row],[base_price]] &gt;= 10092000, "High", "Medium")))</f>
        <v>High</v>
      </c>
    </row>
    <row r="401" spans="1:22" x14ac:dyDescent="0.25">
      <c r="A401" s="1" t="s">
        <v>1397</v>
      </c>
      <c r="B401" s="1" t="s">
        <v>1317</v>
      </c>
      <c r="C401" s="2">
        <v>44238</v>
      </c>
      <c r="D401" s="1" t="s">
        <v>1395</v>
      </c>
      <c r="E401" s="4">
        <v>1275942</v>
      </c>
      <c r="F401">
        <v>6</v>
      </c>
      <c r="G401" s="4">
        <v>76556500</v>
      </c>
      <c r="H401" s="4">
        <v>0</v>
      </c>
      <c r="I401" s="4">
        <v>76556500</v>
      </c>
      <c r="J401">
        <v>1</v>
      </c>
      <c r="K401">
        <v>1</v>
      </c>
      <c r="L401">
        <v>1</v>
      </c>
      <c r="M401">
        <v>4</v>
      </c>
      <c r="N401" s="2">
        <v>44493</v>
      </c>
      <c r="O401" s="1" t="s">
        <v>1396</v>
      </c>
      <c r="P401" s="4">
        <v>11234600</v>
      </c>
      <c r="Q401" s="4">
        <v>707774</v>
      </c>
      <c r="R401" s="1" t="s">
        <v>65</v>
      </c>
      <c r="S401" s="1" t="s">
        <v>34</v>
      </c>
      <c r="T401" s="4">
        <f>Sales_Datas[[#This Row],[after_discount]]-(Sales_Datas[[#This Row],[qty_ordered]]*Sales_Datas[[#This Row],[cogs]])</f>
        <v>72309856</v>
      </c>
      <c r="U401" s="3">
        <f>IFERROR(Sales_Datas[[#This Row],[Gross_Profit]]/Sales_Datas[[#This Row],[after_discount]],0)</f>
        <v>0.94452928229477573</v>
      </c>
      <c r="V401" s="1" t="str">
        <f>IF(Sales_Datas[[#This Row],[base_price]] &lt;= 632200, "Low", (IF(Sales_Datas[[#This Row],[base_price]] &gt;= 10092000, "High", "Medium")))</f>
        <v>High</v>
      </c>
    </row>
    <row r="402" spans="1:22" x14ac:dyDescent="0.25">
      <c r="A402" s="1" t="s">
        <v>1398</v>
      </c>
      <c r="B402" s="1" t="s">
        <v>1399</v>
      </c>
      <c r="C402" s="2">
        <v>44387</v>
      </c>
      <c r="D402" s="1" t="s">
        <v>1395</v>
      </c>
      <c r="E402" s="4">
        <v>1275942</v>
      </c>
      <c r="F402">
        <v>6</v>
      </c>
      <c r="G402" s="4">
        <v>76556500</v>
      </c>
      <c r="H402" s="4">
        <v>0</v>
      </c>
      <c r="I402" s="4">
        <v>76556500</v>
      </c>
      <c r="J402">
        <v>1</v>
      </c>
      <c r="K402">
        <v>0</v>
      </c>
      <c r="L402">
        <v>0</v>
      </c>
      <c r="M402">
        <v>4</v>
      </c>
      <c r="N402" s="2">
        <v>44392</v>
      </c>
      <c r="O402" s="1" t="s">
        <v>1396</v>
      </c>
      <c r="P402" s="4">
        <v>11234600</v>
      </c>
      <c r="Q402" s="4">
        <v>707774</v>
      </c>
      <c r="R402" s="1" t="s">
        <v>65</v>
      </c>
      <c r="S402" s="1" t="s">
        <v>34</v>
      </c>
      <c r="T402" s="4">
        <f>Sales_Datas[[#This Row],[after_discount]]-(Sales_Datas[[#This Row],[qty_ordered]]*Sales_Datas[[#This Row],[cogs]])</f>
        <v>72309856</v>
      </c>
      <c r="U402" s="3">
        <f>IFERROR(Sales_Datas[[#This Row],[Gross_Profit]]/Sales_Datas[[#This Row],[after_discount]],0)</f>
        <v>0.94452928229477573</v>
      </c>
      <c r="V402" s="1" t="str">
        <f>IF(Sales_Datas[[#This Row],[base_price]] &lt;= 632200, "Low", (IF(Sales_Datas[[#This Row],[base_price]] &gt;= 10092000, "High", "Medium")))</f>
        <v>High</v>
      </c>
    </row>
    <row r="403" spans="1:22" x14ac:dyDescent="0.25">
      <c r="A403" s="1" t="s">
        <v>1400</v>
      </c>
      <c r="B403" s="1" t="s">
        <v>1401</v>
      </c>
      <c r="C403" s="2">
        <v>44415</v>
      </c>
      <c r="D403" s="1" t="s">
        <v>1402</v>
      </c>
      <c r="E403" s="4">
        <v>2544982</v>
      </c>
      <c r="F403">
        <v>3</v>
      </c>
      <c r="G403" s="4">
        <v>76349500</v>
      </c>
      <c r="H403" s="4">
        <v>0</v>
      </c>
      <c r="I403" s="4">
        <v>76349500</v>
      </c>
      <c r="J403">
        <v>1</v>
      </c>
      <c r="K403">
        <v>0</v>
      </c>
      <c r="L403">
        <v>0</v>
      </c>
      <c r="M403">
        <v>9</v>
      </c>
      <c r="N403" s="2">
        <v>44402</v>
      </c>
      <c r="O403" s="1" t="s">
        <v>1403</v>
      </c>
      <c r="P403" s="4">
        <v>25449800</v>
      </c>
      <c r="Q403" s="4">
        <v>1628760</v>
      </c>
      <c r="R403" s="1" t="s">
        <v>39</v>
      </c>
      <c r="S403" s="1" t="s">
        <v>1120</v>
      </c>
      <c r="T403" s="4">
        <f>Sales_Datas[[#This Row],[after_discount]]-(Sales_Datas[[#This Row],[qty_ordered]]*Sales_Datas[[#This Row],[cogs]])</f>
        <v>71463220</v>
      </c>
      <c r="U403" s="3">
        <f>IFERROR(Sales_Datas[[#This Row],[Gross_Profit]]/Sales_Datas[[#This Row],[after_discount]],0)</f>
        <v>0.9360011525943196</v>
      </c>
      <c r="V403" s="1" t="str">
        <f>IF(Sales_Datas[[#This Row],[base_price]] &lt;= 632200, "Low", (IF(Sales_Datas[[#This Row],[base_price]] &gt;= 10092000, "High", "Medium")))</f>
        <v>High</v>
      </c>
    </row>
    <row r="404" spans="1:22" x14ac:dyDescent="0.25">
      <c r="A404" s="1" t="s">
        <v>1404</v>
      </c>
      <c r="B404" s="1" t="s">
        <v>1328</v>
      </c>
      <c r="C404" s="2">
        <v>44487</v>
      </c>
      <c r="D404" s="1" t="s">
        <v>1405</v>
      </c>
      <c r="E404" s="4">
        <v>7540000</v>
      </c>
      <c r="F404">
        <v>1</v>
      </c>
      <c r="G404" s="4">
        <v>75400000</v>
      </c>
      <c r="H404" s="4">
        <v>0</v>
      </c>
      <c r="I404" s="4">
        <v>75400000</v>
      </c>
      <c r="J404">
        <v>1</v>
      </c>
      <c r="K404">
        <v>0</v>
      </c>
      <c r="L404">
        <v>0</v>
      </c>
      <c r="M404">
        <v>4</v>
      </c>
      <c r="N404" s="2">
        <v>44480</v>
      </c>
      <c r="O404" s="1" t="s">
        <v>1406</v>
      </c>
      <c r="P404" s="4">
        <v>75400000</v>
      </c>
      <c r="Q404" s="4">
        <v>5956600</v>
      </c>
      <c r="R404" s="1" t="s">
        <v>55</v>
      </c>
      <c r="S404" s="1" t="s">
        <v>34</v>
      </c>
      <c r="T404" s="4">
        <f>Sales_Datas[[#This Row],[after_discount]]-(Sales_Datas[[#This Row],[qty_ordered]]*Sales_Datas[[#This Row],[cogs]])</f>
        <v>69443400</v>
      </c>
      <c r="U404" s="3">
        <f>IFERROR(Sales_Datas[[#This Row],[Gross_Profit]]/Sales_Datas[[#This Row],[after_discount]],0)</f>
        <v>0.92100000000000004</v>
      </c>
      <c r="V404" s="1" t="str">
        <f>IF(Sales_Datas[[#This Row],[base_price]] &lt;= 632200, "Low", (IF(Sales_Datas[[#This Row],[base_price]] &gt;= 10092000, "High", "Medium")))</f>
        <v>High</v>
      </c>
    </row>
    <row r="405" spans="1:22" x14ac:dyDescent="0.25">
      <c r="A405" s="1" t="s">
        <v>1407</v>
      </c>
      <c r="B405" s="1" t="s">
        <v>1328</v>
      </c>
      <c r="C405" s="2">
        <v>44490</v>
      </c>
      <c r="D405" s="1" t="s">
        <v>1405</v>
      </c>
      <c r="E405" s="4">
        <v>7540000</v>
      </c>
      <c r="F405">
        <v>1</v>
      </c>
      <c r="G405" s="4">
        <v>75400000</v>
      </c>
      <c r="H405" s="4">
        <v>0</v>
      </c>
      <c r="I405" s="4">
        <v>75400000</v>
      </c>
      <c r="J405">
        <v>1</v>
      </c>
      <c r="K405">
        <v>0</v>
      </c>
      <c r="L405">
        <v>0</v>
      </c>
      <c r="M405">
        <v>4</v>
      </c>
      <c r="N405" s="2">
        <v>44480</v>
      </c>
      <c r="O405" s="1" t="s">
        <v>1406</v>
      </c>
      <c r="P405" s="4">
        <v>75400000</v>
      </c>
      <c r="Q405" s="4">
        <v>5956600</v>
      </c>
      <c r="R405" s="1" t="s">
        <v>55</v>
      </c>
      <c r="S405" s="1" t="s">
        <v>34</v>
      </c>
      <c r="T405" s="4">
        <f>Sales_Datas[[#This Row],[after_discount]]-(Sales_Datas[[#This Row],[qty_ordered]]*Sales_Datas[[#This Row],[cogs]])</f>
        <v>69443400</v>
      </c>
      <c r="U405" s="3">
        <f>IFERROR(Sales_Datas[[#This Row],[Gross_Profit]]/Sales_Datas[[#This Row],[after_discount]],0)</f>
        <v>0.92100000000000004</v>
      </c>
      <c r="V405" s="1" t="str">
        <f>IF(Sales_Datas[[#This Row],[base_price]] &lt;= 632200, "Low", (IF(Sales_Datas[[#This Row],[base_price]] &gt;= 10092000, "High", "Medium")))</f>
        <v>High</v>
      </c>
    </row>
    <row r="406" spans="1:22" x14ac:dyDescent="0.25">
      <c r="A406" s="1" t="s">
        <v>1410</v>
      </c>
      <c r="B406" s="1" t="s">
        <v>1411</v>
      </c>
      <c r="C406" s="2">
        <v>44838</v>
      </c>
      <c r="D406" s="1" t="s">
        <v>1412</v>
      </c>
      <c r="E406" s="4">
        <v>3770000</v>
      </c>
      <c r="F406">
        <v>2</v>
      </c>
      <c r="G406" s="4">
        <v>75400000</v>
      </c>
      <c r="H406" s="4">
        <v>0</v>
      </c>
      <c r="I406" s="4">
        <v>75400000</v>
      </c>
      <c r="J406">
        <v>1</v>
      </c>
      <c r="K406">
        <v>0</v>
      </c>
      <c r="L406">
        <v>0</v>
      </c>
      <c r="M406">
        <v>7</v>
      </c>
      <c r="N406" s="2">
        <v>44551</v>
      </c>
      <c r="O406" s="1" t="s">
        <v>1413</v>
      </c>
      <c r="P406" s="4">
        <v>45819400</v>
      </c>
      <c r="Q406" s="4">
        <v>2840780</v>
      </c>
      <c r="R406" s="1" t="s">
        <v>65</v>
      </c>
      <c r="S406" s="1" t="s">
        <v>66</v>
      </c>
      <c r="T406" s="4">
        <f>Sales_Datas[[#This Row],[after_discount]]-(Sales_Datas[[#This Row],[qty_ordered]]*Sales_Datas[[#This Row],[cogs]])</f>
        <v>69718440</v>
      </c>
      <c r="U406" s="3">
        <f>IFERROR(Sales_Datas[[#This Row],[Gross_Profit]]/Sales_Datas[[#This Row],[after_discount]],0)</f>
        <v>0.92464774535809013</v>
      </c>
      <c r="V406" s="1" t="str">
        <f>IF(Sales_Datas[[#This Row],[base_price]] &lt;= 632200, "Low", (IF(Sales_Datas[[#This Row],[base_price]] &gt;= 10092000, "High", "Medium")))</f>
        <v>High</v>
      </c>
    </row>
    <row r="407" spans="1:22" x14ac:dyDescent="0.25">
      <c r="A407" s="1" t="s">
        <v>1414</v>
      </c>
      <c r="B407" s="1" t="s">
        <v>1366</v>
      </c>
      <c r="C407" s="2">
        <v>44207</v>
      </c>
      <c r="D407" s="1" t="s">
        <v>1415</v>
      </c>
      <c r="E407" s="4">
        <v>7482000</v>
      </c>
      <c r="F407">
        <v>1</v>
      </c>
      <c r="G407" s="4">
        <v>74820000</v>
      </c>
      <c r="H407" s="4">
        <v>0</v>
      </c>
      <c r="I407" s="4">
        <v>74820000</v>
      </c>
      <c r="J407">
        <v>1</v>
      </c>
      <c r="K407">
        <v>0</v>
      </c>
      <c r="L407">
        <v>0</v>
      </c>
      <c r="M407">
        <v>4</v>
      </c>
      <c r="N407" s="2">
        <v>44461</v>
      </c>
      <c r="O407" s="1" t="s">
        <v>1416</v>
      </c>
      <c r="P407" s="4">
        <v>74820000</v>
      </c>
      <c r="Q407" s="4">
        <v>5312220</v>
      </c>
      <c r="R407" s="1" t="s">
        <v>55</v>
      </c>
      <c r="S407" s="1" t="s">
        <v>34</v>
      </c>
      <c r="T407" s="4">
        <f>Sales_Datas[[#This Row],[after_discount]]-(Sales_Datas[[#This Row],[qty_ordered]]*Sales_Datas[[#This Row],[cogs]])</f>
        <v>69507780</v>
      </c>
      <c r="U407" s="3">
        <f>IFERROR(Sales_Datas[[#This Row],[Gross_Profit]]/Sales_Datas[[#This Row],[after_discount]],0)</f>
        <v>0.92900000000000005</v>
      </c>
      <c r="V407" s="1" t="str">
        <f>IF(Sales_Datas[[#This Row],[base_price]] &lt;= 632200, "Low", (IF(Sales_Datas[[#This Row],[base_price]] &gt;= 10092000, "High", "Medium")))</f>
        <v>High</v>
      </c>
    </row>
    <row r="408" spans="1:22" x14ac:dyDescent="0.25">
      <c r="A408" s="1" t="s">
        <v>1417</v>
      </c>
      <c r="B408" s="1" t="s">
        <v>1418</v>
      </c>
      <c r="C408" s="2">
        <v>44439</v>
      </c>
      <c r="D408" s="1" t="s">
        <v>1415</v>
      </c>
      <c r="E408" s="4">
        <v>7482000</v>
      </c>
      <c r="F408">
        <v>1</v>
      </c>
      <c r="G408" s="4">
        <v>74820000</v>
      </c>
      <c r="H408" s="4">
        <v>0</v>
      </c>
      <c r="I408" s="4">
        <v>74820000</v>
      </c>
      <c r="J408">
        <v>1</v>
      </c>
      <c r="K408">
        <v>0</v>
      </c>
      <c r="L408">
        <v>0</v>
      </c>
      <c r="M408">
        <v>9</v>
      </c>
      <c r="N408" s="2">
        <v>44424</v>
      </c>
      <c r="O408" s="1" t="s">
        <v>1416</v>
      </c>
      <c r="P408" s="4">
        <v>74820000</v>
      </c>
      <c r="Q408" s="4">
        <v>5312220</v>
      </c>
      <c r="R408" s="1" t="s">
        <v>55</v>
      </c>
      <c r="S408" s="1" t="s">
        <v>1120</v>
      </c>
      <c r="T408" s="4">
        <f>Sales_Datas[[#This Row],[after_discount]]-(Sales_Datas[[#This Row],[qty_ordered]]*Sales_Datas[[#This Row],[cogs]])</f>
        <v>69507780</v>
      </c>
      <c r="U408" s="3">
        <f>IFERROR(Sales_Datas[[#This Row],[Gross_Profit]]/Sales_Datas[[#This Row],[after_discount]],0)</f>
        <v>0.92900000000000005</v>
      </c>
      <c r="V408" s="1" t="str">
        <f>IF(Sales_Datas[[#This Row],[base_price]] &lt;= 632200, "Low", (IF(Sales_Datas[[#This Row],[base_price]] &gt;= 10092000, "High", "Medium")))</f>
        <v>High</v>
      </c>
    </row>
    <row r="409" spans="1:22" x14ac:dyDescent="0.25">
      <c r="A409" s="1" t="s">
        <v>1419</v>
      </c>
      <c r="B409" s="1" t="s">
        <v>1420</v>
      </c>
      <c r="C409" s="2">
        <v>44574</v>
      </c>
      <c r="D409" s="1" t="s">
        <v>1415</v>
      </c>
      <c r="E409" s="4">
        <v>7482000</v>
      </c>
      <c r="F409">
        <v>1</v>
      </c>
      <c r="G409" s="4">
        <v>74820000</v>
      </c>
      <c r="H409" s="4">
        <v>0</v>
      </c>
      <c r="I409" s="4">
        <v>74820000</v>
      </c>
      <c r="J409">
        <v>1</v>
      </c>
      <c r="K409">
        <v>0</v>
      </c>
      <c r="L409">
        <v>0</v>
      </c>
      <c r="M409">
        <v>4</v>
      </c>
      <c r="N409" s="2">
        <v>44564</v>
      </c>
      <c r="O409" s="1" t="s">
        <v>1416</v>
      </c>
      <c r="P409" s="4">
        <v>74820000</v>
      </c>
      <c r="Q409" s="4">
        <v>5312220</v>
      </c>
      <c r="R409" s="1" t="s">
        <v>55</v>
      </c>
      <c r="S409" s="1" t="s">
        <v>34</v>
      </c>
      <c r="T409" s="4">
        <f>Sales_Datas[[#This Row],[after_discount]]-(Sales_Datas[[#This Row],[qty_ordered]]*Sales_Datas[[#This Row],[cogs]])</f>
        <v>69507780</v>
      </c>
      <c r="U409" s="3">
        <f>IFERROR(Sales_Datas[[#This Row],[Gross_Profit]]/Sales_Datas[[#This Row],[after_discount]],0)</f>
        <v>0.92900000000000005</v>
      </c>
      <c r="V409" s="1" t="str">
        <f>IF(Sales_Datas[[#This Row],[base_price]] &lt;= 632200, "Low", (IF(Sales_Datas[[#This Row],[base_price]] &gt;= 10092000, "High", "Medium")))</f>
        <v>High</v>
      </c>
    </row>
    <row r="410" spans="1:22" x14ac:dyDescent="0.25">
      <c r="A410" s="1" t="s">
        <v>1421</v>
      </c>
      <c r="B410" s="1" t="s">
        <v>1312</v>
      </c>
      <c r="C410" s="2">
        <v>44600</v>
      </c>
      <c r="D410" s="1" t="s">
        <v>1415</v>
      </c>
      <c r="E410" s="4">
        <v>7482000</v>
      </c>
      <c r="F410">
        <v>1</v>
      </c>
      <c r="G410" s="4">
        <v>74820000</v>
      </c>
      <c r="H410" s="4">
        <v>0</v>
      </c>
      <c r="I410" s="4">
        <v>74820000</v>
      </c>
      <c r="J410">
        <v>1</v>
      </c>
      <c r="K410">
        <v>0</v>
      </c>
      <c r="L410">
        <v>0</v>
      </c>
      <c r="M410">
        <v>4</v>
      </c>
      <c r="N410" s="2">
        <v>44768</v>
      </c>
      <c r="O410" s="1" t="s">
        <v>1416</v>
      </c>
      <c r="P410" s="4">
        <v>74820000</v>
      </c>
      <c r="Q410" s="4">
        <v>5312220</v>
      </c>
      <c r="R410" s="1" t="s">
        <v>55</v>
      </c>
      <c r="S410" s="1" t="s">
        <v>34</v>
      </c>
      <c r="T410" s="4">
        <f>Sales_Datas[[#This Row],[after_discount]]-(Sales_Datas[[#This Row],[qty_ordered]]*Sales_Datas[[#This Row],[cogs]])</f>
        <v>69507780</v>
      </c>
      <c r="U410" s="3">
        <f>IFERROR(Sales_Datas[[#This Row],[Gross_Profit]]/Sales_Datas[[#This Row],[after_discount]],0)</f>
        <v>0.92900000000000005</v>
      </c>
      <c r="V410" s="1" t="str">
        <f>IF(Sales_Datas[[#This Row],[base_price]] &lt;= 632200, "Low", (IF(Sales_Datas[[#This Row],[base_price]] &gt;= 10092000, "High", "Medium")))</f>
        <v>High</v>
      </c>
    </row>
    <row r="411" spans="1:22" x14ac:dyDescent="0.25">
      <c r="A411" s="1" t="s">
        <v>1422</v>
      </c>
      <c r="B411" s="1" t="s">
        <v>1291</v>
      </c>
      <c r="C411" s="2">
        <v>44805</v>
      </c>
      <c r="D411" s="1" t="s">
        <v>1415</v>
      </c>
      <c r="E411" s="4">
        <v>7482000</v>
      </c>
      <c r="F411">
        <v>1</v>
      </c>
      <c r="G411" s="4">
        <v>74820000</v>
      </c>
      <c r="H411" s="4">
        <v>0</v>
      </c>
      <c r="I411" s="4">
        <v>74820000</v>
      </c>
      <c r="J411">
        <v>1</v>
      </c>
      <c r="K411">
        <v>0</v>
      </c>
      <c r="L411">
        <v>0</v>
      </c>
      <c r="M411">
        <v>4</v>
      </c>
      <c r="N411" s="2">
        <v>44580</v>
      </c>
      <c r="O411" s="1" t="s">
        <v>1416</v>
      </c>
      <c r="P411" s="4">
        <v>74820000</v>
      </c>
      <c r="Q411" s="4">
        <v>5312220</v>
      </c>
      <c r="R411" s="1" t="s">
        <v>55</v>
      </c>
      <c r="S411" s="1" t="s">
        <v>34</v>
      </c>
      <c r="T411" s="4">
        <f>Sales_Datas[[#This Row],[after_discount]]-(Sales_Datas[[#This Row],[qty_ordered]]*Sales_Datas[[#This Row],[cogs]])</f>
        <v>69507780</v>
      </c>
      <c r="U411" s="3">
        <f>IFERROR(Sales_Datas[[#This Row],[Gross_Profit]]/Sales_Datas[[#This Row],[after_discount]],0)</f>
        <v>0.92900000000000005</v>
      </c>
      <c r="V411" s="1" t="str">
        <f>IF(Sales_Datas[[#This Row],[base_price]] &lt;= 632200, "Low", (IF(Sales_Datas[[#This Row],[base_price]] &gt;= 10092000, "High", "Medium")))</f>
        <v>High</v>
      </c>
    </row>
    <row r="412" spans="1:22" x14ac:dyDescent="0.25">
      <c r="A412" s="1" t="s">
        <v>1423</v>
      </c>
      <c r="B412" s="1" t="s">
        <v>1424</v>
      </c>
      <c r="C412" s="2">
        <v>44598</v>
      </c>
      <c r="D412" s="1" t="s">
        <v>1425</v>
      </c>
      <c r="E412" s="4">
        <v>7368900</v>
      </c>
      <c r="F412">
        <v>1</v>
      </c>
      <c r="G412" s="4">
        <v>73689000</v>
      </c>
      <c r="H412" s="4">
        <v>0</v>
      </c>
      <c r="I412" s="4">
        <v>73689000</v>
      </c>
      <c r="J412">
        <v>1</v>
      </c>
      <c r="K412">
        <v>0</v>
      </c>
      <c r="L412">
        <v>0</v>
      </c>
      <c r="M412">
        <v>4</v>
      </c>
      <c r="N412" s="2">
        <v>44689</v>
      </c>
      <c r="O412" s="1" t="s">
        <v>1426</v>
      </c>
      <c r="P412" s="4">
        <v>73689000</v>
      </c>
      <c r="Q412" s="4">
        <v>6558290</v>
      </c>
      <c r="R412" s="1" t="s">
        <v>39</v>
      </c>
      <c r="S412" s="1" t="s">
        <v>34</v>
      </c>
      <c r="T412" s="4">
        <f>Sales_Datas[[#This Row],[after_discount]]-(Sales_Datas[[#This Row],[qty_ordered]]*Sales_Datas[[#This Row],[cogs]])</f>
        <v>67130710</v>
      </c>
      <c r="U412" s="3">
        <f>IFERROR(Sales_Datas[[#This Row],[Gross_Profit]]/Sales_Datas[[#This Row],[after_discount]],0)</f>
        <v>0.91100042068694109</v>
      </c>
      <c r="V412" s="1" t="str">
        <f>IF(Sales_Datas[[#This Row],[base_price]] &lt;= 632200, "Low", (IF(Sales_Datas[[#This Row],[base_price]] &gt;= 10092000, "High", "Medium")))</f>
        <v>High</v>
      </c>
    </row>
    <row r="413" spans="1:22" x14ac:dyDescent="0.25">
      <c r="A413" s="1" t="s">
        <v>1427</v>
      </c>
      <c r="B413" s="1" t="s">
        <v>1428</v>
      </c>
      <c r="C413" s="2">
        <v>44701</v>
      </c>
      <c r="D413" s="1" t="s">
        <v>1425</v>
      </c>
      <c r="E413" s="4">
        <v>7368900</v>
      </c>
      <c r="F413">
        <v>1</v>
      </c>
      <c r="G413" s="4">
        <v>73689000</v>
      </c>
      <c r="H413" s="4">
        <v>0</v>
      </c>
      <c r="I413" s="4">
        <v>73689000</v>
      </c>
      <c r="J413">
        <v>1</v>
      </c>
      <c r="K413">
        <v>0</v>
      </c>
      <c r="L413">
        <v>0</v>
      </c>
      <c r="M413">
        <v>4</v>
      </c>
      <c r="N413" s="2">
        <v>44631</v>
      </c>
      <c r="O413" s="1" t="s">
        <v>1426</v>
      </c>
      <c r="P413" s="4">
        <v>73689000</v>
      </c>
      <c r="Q413" s="4">
        <v>6558290</v>
      </c>
      <c r="R413" s="1" t="s">
        <v>39</v>
      </c>
      <c r="S413" s="1" t="s">
        <v>34</v>
      </c>
      <c r="T413" s="4">
        <f>Sales_Datas[[#This Row],[after_discount]]-(Sales_Datas[[#This Row],[qty_ordered]]*Sales_Datas[[#This Row],[cogs]])</f>
        <v>67130710</v>
      </c>
      <c r="U413" s="3">
        <f>IFERROR(Sales_Datas[[#This Row],[Gross_Profit]]/Sales_Datas[[#This Row],[after_discount]],0)</f>
        <v>0.91100042068694109</v>
      </c>
      <c r="V413" s="1" t="str">
        <f>IF(Sales_Datas[[#This Row],[base_price]] &lt;= 632200, "Low", (IF(Sales_Datas[[#This Row],[base_price]] &gt;= 10092000, "High", "Medium")))</f>
        <v>High</v>
      </c>
    </row>
    <row r="414" spans="1:22" x14ac:dyDescent="0.25">
      <c r="A414" s="1" t="s">
        <v>1429</v>
      </c>
      <c r="B414" s="1" t="s">
        <v>1424</v>
      </c>
      <c r="C414" s="2">
        <v>44748</v>
      </c>
      <c r="D414" s="1" t="s">
        <v>1425</v>
      </c>
      <c r="E414" s="4">
        <v>7368900</v>
      </c>
      <c r="F414">
        <v>1</v>
      </c>
      <c r="G414" s="4">
        <v>73689000</v>
      </c>
      <c r="H414" s="4">
        <v>0</v>
      </c>
      <c r="I414" s="4">
        <v>73689000</v>
      </c>
      <c r="J414">
        <v>1</v>
      </c>
      <c r="K414">
        <v>0</v>
      </c>
      <c r="L414">
        <v>0</v>
      </c>
      <c r="M414">
        <v>4</v>
      </c>
      <c r="N414" s="2">
        <v>44689</v>
      </c>
      <c r="O414" s="1" t="s">
        <v>1426</v>
      </c>
      <c r="P414" s="4">
        <v>73689000</v>
      </c>
      <c r="Q414" s="4">
        <v>6558290</v>
      </c>
      <c r="R414" s="1" t="s">
        <v>39</v>
      </c>
      <c r="S414" s="1" t="s">
        <v>34</v>
      </c>
      <c r="T414" s="4">
        <f>Sales_Datas[[#This Row],[after_discount]]-(Sales_Datas[[#This Row],[qty_ordered]]*Sales_Datas[[#This Row],[cogs]])</f>
        <v>67130710</v>
      </c>
      <c r="U414" s="3">
        <f>IFERROR(Sales_Datas[[#This Row],[Gross_Profit]]/Sales_Datas[[#This Row],[after_discount]],0)</f>
        <v>0.91100042068694109</v>
      </c>
      <c r="V414" s="1" t="str">
        <f>IF(Sales_Datas[[#This Row],[base_price]] &lt;= 632200, "Low", (IF(Sales_Datas[[#This Row],[base_price]] &gt;= 10092000, "High", "Medium")))</f>
        <v>High</v>
      </c>
    </row>
    <row r="415" spans="1:22" x14ac:dyDescent="0.25">
      <c r="A415" s="1" t="s">
        <v>1430</v>
      </c>
      <c r="B415" s="1" t="s">
        <v>1431</v>
      </c>
      <c r="C415" s="2">
        <v>44519</v>
      </c>
      <c r="D415" s="1" t="s">
        <v>1432</v>
      </c>
      <c r="E415" s="4">
        <v>3683000</v>
      </c>
      <c r="F415">
        <v>2</v>
      </c>
      <c r="G415" s="4">
        <v>73660000</v>
      </c>
      <c r="H415" s="4">
        <v>0</v>
      </c>
      <c r="I415" s="4">
        <v>73660000</v>
      </c>
      <c r="J415">
        <v>1</v>
      </c>
      <c r="K415">
        <v>0</v>
      </c>
      <c r="L415">
        <v>0</v>
      </c>
      <c r="M415">
        <v>12</v>
      </c>
      <c r="N415" s="2">
        <v>44504</v>
      </c>
      <c r="O415" s="1" t="s">
        <v>1433</v>
      </c>
      <c r="P415" s="4">
        <v>36830000</v>
      </c>
      <c r="Q415" s="4">
        <v>3167380</v>
      </c>
      <c r="R415" s="1" t="s">
        <v>75</v>
      </c>
      <c r="S415" s="1" t="s">
        <v>1137</v>
      </c>
      <c r="T415" s="4">
        <f>Sales_Datas[[#This Row],[after_discount]]-(Sales_Datas[[#This Row],[qty_ordered]]*Sales_Datas[[#This Row],[cogs]])</f>
        <v>67325240</v>
      </c>
      <c r="U415" s="3">
        <f>IFERROR(Sales_Datas[[#This Row],[Gross_Profit]]/Sales_Datas[[#This Row],[after_discount]],0)</f>
        <v>0.91400000000000003</v>
      </c>
      <c r="V415" s="1" t="str">
        <f>IF(Sales_Datas[[#This Row],[base_price]] &lt;= 632200, "Low", (IF(Sales_Datas[[#This Row],[base_price]] &gt;= 10092000, "High", "Medium")))</f>
        <v>High</v>
      </c>
    </row>
    <row r="416" spans="1:22" x14ac:dyDescent="0.25">
      <c r="A416" s="1" t="s">
        <v>1434</v>
      </c>
      <c r="B416" s="1" t="s">
        <v>1435</v>
      </c>
      <c r="C416" s="2">
        <v>44676</v>
      </c>
      <c r="D416" s="1" t="s">
        <v>1436</v>
      </c>
      <c r="E416" s="4">
        <v>7307942</v>
      </c>
      <c r="F416">
        <v>1</v>
      </c>
      <c r="G416" s="4">
        <v>73079400</v>
      </c>
      <c r="H416" s="4">
        <v>0</v>
      </c>
      <c r="I416" s="4">
        <v>73079400</v>
      </c>
      <c r="J416">
        <v>1</v>
      </c>
      <c r="K416">
        <v>0</v>
      </c>
      <c r="L416">
        <v>0</v>
      </c>
      <c r="M416">
        <v>5</v>
      </c>
      <c r="N416" s="2">
        <v>44517</v>
      </c>
      <c r="O416" s="1" t="s">
        <v>1437</v>
      </c>
      <c r="P416" s="4">
        <v>73079400</v>
      </c>
      <c r="Q416" s="4">
        <v>4896300</v>
      </c>
      <c r="R416" s="1" t="s">
        <v>29</v>
      </c>
      <c r="S416" s="1" t="s">
        <v>24</v>
      </c>
      <c r="T416" s="4">
        <f>Sales_Datas[[#This Row],[after_discount]]-(Sales_Datas[[#This Row],[qty_ordered]]*Sales_Datas[[#This Row],[cogs]])</f>
        <v>68183100</v>
      </c>
      <c r="U416" s="3">
        <f>IFERROR(Sales_Datas[[#This Row],[Gross_Profit]]/Sales_Datas[[#This Row],[after_discount]],0)</f>
        <v>0.93300027093818505</v>
      </c>
      <c r="V416" s="1" t="str">
        <f>IF(Sales_Datas[[#This Row],[base_price]] &lt;= 632200, "Low", (IF(Sales_Datas[[#This Row],[base_price]] &gt;= 10092000, "High", "Medium")))</f>
        <v>High</v>
      </c>
    </row>
    <row r="417" spans="1:22" x14ac:dyDescent="0.25">
      <c r="A417" s="1" t="s">
        <v>1438</v>
      </c>
      <c r="B417" s="1" t="s">
        <v>1435</v>
      </c>
      <c r="C417" s="2">
        <v>44678</v>
      </c>
      <c r="D417" s="1" t="s">
        <v>1436</v>
      </c>
      <c r="E417" s="4">
        <v>7307942</v>
      </c>
      <c r="F417">
        <v>1</v>
      </c>
      <c r="G417" s="4">
        <v>73079400</v>
      </c>
      <c r="H417" s="4">
        <v>0</v>
      </c>
      <c r="I417" s="4">
        <v>73079400</v>
      </c>
      <c r="J417">
        <v>1</v>
      </c>
      <c r="K417">
        <v>0</v>
      </c>
      <c r="L417">
        <v>0</v>
      </c>
      <c r="M417">
        <v>4</v>
      </c>
      <c r="N417" s="2">
        <v>44517</v>
      </c>
      <c r="O417" s="1" t="s">
        <v>1437</v>
      </c>
      <c r="P417" s="4">
        <v>73079400</v>
      </c>
      <c r="Q417" s="4">
        <v>4896300</v>
      </c>
      <c r="R417" s="1" t="s">
        <v>29</v>
      </c>
      <c r="S417" s="1" t="s">
        <v>34</v>
      </c>
      <c r="T417" s="4">
        <f>Sales_Datas[[#This Row],[after_discount]]-(Sales_Datas[[#This Row],[qty_ordered]]*Sales_Datas[[#This Row],[cogs]])</f>
        <v>68183100</v>
      </c>
      <c r="U417" s="3">
        <f>IFERROR(Sales_Datas[[#This Row],[Gross_Profit]]/Sales_Datas[[#This Row],[after_discount]],0)</f>
        <v>0.93300027093818505</v>
      </c>
      <c r="V417" s="1" t="str">
        <f>IF(Sales_Datas[[#This Row],[base_price]] &lt;= 632200, "Low", (IF(Sales_Datas[[#This Row],[base_price]] &gt;= 10092000, "High", "Medium")))</f>
        <v>High</v>
      </c>
    </row>
    <row r="418" spans="1:22" x14ac:dyDescent="0.25">
      <c r="A418" s="1" t="s">
        <v>1439</v>
      </c>
      <c r="B418" s="1" t="s">
        <v>82</v>
      </c>
      <c r="C418" s="2">
        <v>44357</v>
      </c>
      <c r="D418" s="1" t="s">
        <v>1440</v>
      </c>
      <c r="E418" s="4">
        <v>3596000</v>
      </c>
      <c r="F418">
        <v>2</v>
      </c>
      <c r="G418" s="4">
        <v>71920000</v>
      </c>
      <c r="H418" s="4">
        <v>0</v>
      </c>
      <c r="I418" s="4">
        <v>71920000</v>
      </c>
      <c r="J418">
        <v>1</v>
      </c>
      <c r="K418">
        <v>1</v>
      </c>
      <c r="L418">
        <v>0</v>
      </c>
      <c r="M418">
        <v>4</v>
      </c>
      <c r="N418" s="2">
        <v>44386</v>
      </c>
      <c r="O418" s="1" t="s">
        <v>1441</v>
      </c>
      <c r="P418" s="4">
        <v>35960000</v>
      </c>
      <c r="Q418" s="4">
        <v>2589120</v>
      </c>
      <c r="R418" s="1" t="s">
        <v>65</v>
      </c>
      <c r="S418" s="1" t="s">
        <v>34</v>
      </c>
      <c r="T418" s="4">
        <f>Sales_Datas[[#This Row],[after_discount]]-(Sales_Datas[[#This Row],[qty_ordered]]*Sales_Datas[[#This Row],[cogs]])</f>
        <v>66741760</v>
      </c>
      <c r="U418" s="3">
        <f>IFERROR(Sales_Datas[[#This Row],[Gross_Profit]]/Sales_Datas[[#This Row],[after_discount]],0)</f>
        <v>0.92800000000000005</v>
      </c>
      <c r="V418" s="1" t="str">
        <f>IF(Sales_Datas[[#This Row],[base_price]] &lt;= 632200, "Low", (IF(Sales_Datas[[#This Row],[base_price]] &gt;= 10092000, "High", "Medium")))</f>
        <v>High</v>
      </c>
    </row>
    <row r="419" spans="1:22" x14ac:dyDescent="0.25">
      <c r="A419" s="1" t="s">
        <v>1442</v>
      </c>
      <c r="B419" s="1" t="s">
        <v>1443</v>
      </c>
      <c r="C419" s="2">
        <v>44582</v>
      </c>
      <c r="D419" s="1" t="s">
        <v>1444</v>
      </c>
      <c r="E419" s="4">
        <v>1194742</v>
      </c>
      <c r="F419">
        <v>6</v>
      </c>
      <c r="G419" s="4">
        <v>71684500</v>
      </c>
      <c r="H419" s="4">
        <v>0</v>
      </c>
      <c r="I419" s="4">
        <v>71684500</v>
      </c>
      <c r="J419">
        <v>1</v>
      </c>
      <c r="K419">
        <v>0</v>
      </c>
      <c r="L419">
        <v>0</v>
      </c>
      <c r="M419">
        <v>4</v>
      </c>
      <c r="N419" s="2">
        <v>44472</v>
      </c>
      <c r="O419" s="1" t="s">
        <v>1445</v>
      </c>
      <c r="P419" s="4">
        <v>11947400</v>
      </c>
      <c r="Q419" s="4">
        <v>1027470</v>
      </c>
      <c r="R419" s="1" t="s">
        <v>65</v>
      </c>
      <c r="S419" s="1" t="s">
        <v>34</v>
      </c>
      <c r="T419" s="4">
        <f>Sales_Datas[[#This Row],[after_discount]]-(Sales_Datas[[#This Row],[qty_ordered]]*Sales_Datas[[#This Row],[cogs]])</f>
        <v>65519680</v>
      </c>
      <c r="U419" s="3">
        <f>IFERROR(Sales_Datas[[#This Row],[Gross_Profit]]/Sales_Datas[[#This Row],[after_discount]],0)</f>
        <v>0.91400065565080313</v>
      </c>
      <c r="V419" s="1" t="str">
        <f>IF(Sales_Datas[[#This Row],[base_price]] &lt;= 632200, "Low", (IF(Sales_Datas[[#This Row],[base_price]] &gt;= 10092000, "High", "Medium")))</f>
        <v>High</v>
      </c>
    </row>
    <row r="420" spans="1:22" x14ac:dyDescent="0.25">
      <c r="A420" s="1" t="s">
        <v>1446</v>
      </c>
      <c r="B420" s="1" t="s">
        <v>1226</v>
      </c>
      <c r="C420" s="2">
        <v>44812</v>
      </c>
      <c r="D420" s="1" t="s">
        <v>1223</v>
      </c>
      <c r="E420" s="4">
        <v>7076000</v>
      </c>
      <c r="F420">
        <v>1</v>
      </c>
      <c r="G420" s="4">
        <v>70760000</v>
      </c>
      <c r="H420" s="4">
        <v>0</v>
      </c>
      <c r="I420" s="4">
        <v>70760000</v>
      </c>
      <c r="J420">
        <v>1</v>
      </c>
      <c r="K420">
        <v>0</v>
      </c>
      <c r="L420">
        <v>0</v>
      </c>
      <c r="M420">
        <v>7</v>
      </c>
      <c r="N420" s="2">
        <v>44788</v>
      </c>
      <c r="O420" s="1" t="s">
        <v>1224</v>
      </c>
      <c r="P420" s="4">
        <v>70760000</v>
      </c>
      <c r="Q420" s="4">
        <v>5377760</v>
      </c>
      <c r="R420" s="1" t="s">
        <v>55</v>
      </c>
      <c r="S420" s="1" t="s">
        <v>66</v>
      </c>
      <c r="T420" s="4">
        <f>Sales_Datas[[#This Row],[after_discount]]-(Sales_Datas[[#This Row],[qty_ordered]]*Sales_Datas[[#This Row],[cogs]])</f>
        <v>65382240</v>
      </c>
      <c r="U420" s="3">
        <f>IFERROR(Sales_Datas[[#This Row],[Gross_Profit]]/Sales_Datas[[#This Row],[after_discount]],0)</f>
        <v>0.92400000000000004</v>
      </c>
      <c r="V420" s="1" t="str">
        <f>IF(Sales_Datas[[#This Row],[base_price]] &lt;= 632200, "Low", (IF(Sales_Datas[[#This Row],[base_price]] &gt;= 10092000, "High", "Medium")))</f>
        <v>High</v>
      </c>
    </row>
    <row r="421" spans="1:22" x14ac:dyDescent="0.25">
      <c r="A421" s="1" t="s">
        <v>1447</v>
      </c>
      <c r="B421" s="1" t="s">
        <v>1448</v>
      </c>
      <c r="C421" s="2">
        <v>44426</v>
      </c>
      <c r="D421" s="1" t="s">
        <v>1449</v>
      </c>
      <c r="E421" s="4">
        <v>7046942</v>
      </c>
      <c r="F421">
        <v>1</v>
      </c>
      <c r="G421" s="4">
        <v>70469400</v>
      </c>
      <c r="H421" s="4">
        <v>0</v>
      </c>
      <c r="I421" s="4">
        <v>70469400</v>
      </c>
      <c r="J421">
        <v>1</v>
      </c>
      <c r="K421">
        <v>0</v>
      </c>
      <c r="L421">
        <v>0</v>
      </c>
      <c r="M421">
        <v>9</v>
      </c>
      <c r="N421" s="2">
        <v>44410</v>
      </c>
      <c r="O421" s="1" t="s">
        <v>1450</v>
      </c>
      <c r="P421" s="4">
        <v>70469400</v>
      </c>
      <c r="Q421" s="4">
        <v>4791900</v>
      </c>
      <c r="R421" s="1" t="s">
        <v>65</v>
      </c>
      <c r="S421" s="1" t="s">
        <v>1120</v>
      </c>
      <c r="T421" s="4">
        <f>Sales_Datas[[#This Row],[after_discount]]-(Sales_Datas[[#This Row],[qty_ordered]]*Sales_Datas[[#This Row],[cogs]])</f>
        <v>65677500</v>
      </c>
      <c r="U421" s="3">
        <f>IFERROR(Sales_Datas[[#This Row],[Gross_Profit]]/Sales_Datas[[#This Row],[after_discount]],0)</f>
        <v>0.93200027245868422</v>
      </c>
      <c r="V421" s="1" t="str">
        <f>IF(Sales_Datas[[#This Row],[base_price]] &lt;= 632200, "Low", (IF(Sales_Datas[[#This Row],[base_price]] &gt;= 10092000, "High", "Medium")))</f>
        <v>High</v>
      </c>
    </row>
    <row r="422" spans="1:22" x14ac:dyDescent="0.25">
      <c r="A422" s="1" t="s">
        <v>1451</v>
      </c>
      <c r="B422" s="1" t="s">
        <v>1356</v>
      </c>
      <c r="C422" s="2">
        <v>44446</v>
      </c>
      <c r="D422" s="1" t="s">
        <v>1449</v>
      </c>
      <c r="E422" s="4">
        <v>7046942</v>
      </c>
      <c r="F422">
        <v>1</v>
      </c>
      <c r="G422" s="4">
        <v>70469400</v>
      </c>
      <c r="H422" s="4">
        <v>0</v>
      </c>
      <c r="I422" s="4">
        <v>70469400</v>
      </c>
      <c r="J422">
        <v>1</v>
      </c>
      <c r="K422">
        <v>0</v>
      </c>
      <c r="L422">
        <v>0</v>
      </c>
      <c r="M422">
        <v>9</v>
      </c>
      <c r="N422" s="2">
        <v>44399</v>
      </c>
      <c r="O422" s="1" t="s">
        <v>1450</v>
      </c>
      <c r="P422" s="4">
        <v>70469400</v>
      </c>
      <c r="Q422" s="4">
        <v>4791900</v>
      </c>
      <c r="R422" s="1" t="s">
        <v>65</v>
      </c>
      <c r="S422" s="1" t="s">
        <v>1120</v>
      </c>
      <c r="T422" s="4">
        <f>Sales_Datas[[#This Row],[after_discount]]-(Sales_Datas[[#This Row],[qty_ordered]]*Sales_Datas[[#This Row],[cogs]])</f>
        <v>65677500</v>
      </c>
      <c r="U422" s="3">
        <f>IFERROR(Sales_Datas[[#This Row],[Gross_Profit]]/Sales_Datas[[#This Row],[after_discount]],0)</f>
        <v>0.93200027245868422</v>
      </c>
      <c r="V422" s="1" t="str">
        <f>IF(Sales_Datas[[#This Row],[base_price]] &lt;= 632200, "Low", (IF(Sales_Datas[[#This Row],[base_price]] &gt;= 10092000, "High", "Medium")))</f>
        <v>High</v>
      </c>
    </row>
    <row r="423" spans="1:22" x14ac:dyDescent="0.25">
      <c r="A423" s="1" t="s">
        <v>1452</v>
      </c>
      <c r="B423" s="1" t="s">
        <v>1453</v>
      </c>
      <c r="C423" s="2">
        <v>44808</v>
      </c>
      <c r="D423" s="1" t="s">
        <v>1454</v>
      </c>
      <c r="E423" s="4">
        <v>7017942</v>
      </c>
      <c r="F423">
        <v>1</v>
      </c>
      <c r="G423" s="4">
        <v>70179400</v>
      </c>
      <c r="H423" s="4">
        <v>0</v>
      </c>
      <c r="I423" s="4">
        <v>70179400</v>
      </c>
      <c r="J423">
        <v>1</v>
      </c>
      <c r="K423">
        <v>0</v>
      </c>
      <c r="L423">
        <v>0</v>
      </c>
      <c r="M423">
        <v>7</v>
      </c>
      <c r="N423" s="2">
        <v>44635</v>
      </c>
      <c r="O423" s="1" t="s">
        <v>1455</v>
      </c>
      <c r="P423" s="4">
        <v>70179400</v>
      </c>
      <c r="Q423" s="4">
        <v>6175780</v>
      </c>
      <c r="R423" s="1" t="s">
        <v>29</v>
      </c>
      <c r="S423" s="1" t="s">
        <v>66</v>
      </c>
      <c r="T423" s="4">
        <f>Sales_Datas[[#This Row],[after_discount]]-(Sales_Datas[[#This Row],[qty_ordered]]*Sales_Datas[[#This Row],[cogs]])</f>
        <v>64003620</v>
      </c>
      <c r="U423" s="3">
        <f>IFERROR(Sales_Datas[[#This Row],[Gross_Profit]]/Sales_Datas[[#This Row],[after_discount]],0)</f>
        <v>0.91200010259420861</v>
      </c>
      <c r="V423" s="1" t="str">
        <f>IF(Sales_Datas[[#This Row],[base_price]] &lt;= 632200, "Low", (IF(Sales_Datas[[#This Row],[base_price]] &gt;= 10092000, "High", "Medium")))</f>
        <v>High</v>
      </c>
    </row>
    <row r="424" spans="1:22" x14ac:dyDescent="0.25">
      <c r="A424" s="1" t="s">
        <v>1456</v>
      </c>
      <c r="B424" s="1" t="s">
        <v>1378</v>
      </c>
      <c r="C424" s="2">
        <v>44487</v>
      </c>
      <c r="D424" s="1" t="s">
        <v>198</v>
      </c>
      <c r="E424" s="4">
        <v>6960000</v>
      </c>
      <c r="F424">
        <v>1</v>
      </c>
      <c r="G424" s="4">
        <v>69600000</v>
      </c>
      <c r="H424" s="4">
        <v>0</v>
      </c>
      <c r="I424" s="4">
        <v>69600000</v>
      </c>
      <c r="J424">
        <v>1</v>
      </c>
      <c r="K424">
        <v>0</v>
      </c>
      <c r="L424">
        <v>0</v>
      </c>
      <c r="M424">
        <v>4</v>
      </c>
      <c r="N424" s="2">
        <v>44395</v>
      </c>
      <c r="O424" s="1" t="s">
        <v>199</v>
      </c>
      <c r="P424" s="4">
        <v>69600000</v>
      </c>
      <c r="Q424" s="4">
        <v>4593600</v>
      </c>
      <c r="R424" s="1" t="s">
        <v>128</v>
      </c>
      <c r="S424" s="1" t="s">
        <v>34</v>
      </c>
      <c r="T424" s="4">
        <f>Sales_Datas[[#This Row],[after_discount]]-(Sales_Datas[[#This Row],[qty_ordered]]*Sales_Datas[[#This Row],[cogs]])</f>
        <v>65006400</v>
      </c>
      <c r="U424" s="3">
        <f>IFERROR(Sales_Datas[[#This Row],[Gross_Profit]]/Sales_Datas[[#This Row],[after_discount]],0)</f>
        <v>0.93400000000000005</v>
      </c>
      <c r="V424" s="1" t="str">
        <f>IF(Sales_Datas[[#This Row],[base_price]] &lt;= 632200, "Low", (IF(Sales_Datas[[#This Row],[base_price]] &gt;= 10092000, "High", "Medium")))</f>
        <v>High</v>
      </c>
    </row>
    <row r="425" spans="1:22" x14ac:dyDescent="0.25">
      <c r="A425" s="1" t="s">
        <v>1457</v>
      </c>
      <c r="B425" s="1" t="s">
        <v>1458</v>
      </c>
      <c r="C425" s="2">
        <v>44696</v>
      </c>
      <c r="D425" s="1" t="s">
        <v>1459</v>
      </c>
      <c r="E425" s="4">
        <v>6959942</v>
      </c>
      <c r="F425">
        <v>1</v>
      </c>
      <c r="G425" s="4">
        <v>69599400</v>
      </c>
      <c r="H425" s="4">
        <v>0</v>
      </c>
      <c r="I425" s="4">
        <v>69599400</v>
      </c>
      <c r="J425">
        <v>1</v>
      </c>
      <c r="K425">
        <v>1</v>
      </c>
      <c r="L425">
        <v>0</v>
      </c>
      <c r="M425">
        <v>11</v>
      </c>
      <c r="N425" s="2">
        <v>44461</v>
      </c>
      <c r="O425" s="1" t="s">
        <v>1460</v>
      </c>
      <c r="P425" s="4">
        <v>69599400</v>
      </c>
      <c r="Q425" s="4">
        <v>5776740</v>
      </c>
      <c r="R425" s="1" t="s">
        <v>39</v>
      </c>
      <c r="S425" s="1" t="s">
        <v>1125</v>
      </c>
      <c r="T425" s="4">
        <f>Sales_Datas[[#This Row],[after_discount]]-(Sales_Datas[[#This Row],[qty_ordered]]*Sales_Datas[[#This Row],[cogs]])</f>
        <v>63822660</v>
      </c>
      <c r="U425" s="3">
        <f>IFERROR(Sales_Datas[[#This Row],[Gross_Profit]]/Sales_Datas[[#This Row],[after_discount]],0)</f>
        <v>0.91700014655298756</v>
      </c>
      <c r="V425" s="1" t="str">
        <f>IF(Sales_Datas[[#This Row],[base_price]] &lt;= 632200, "Low", (IF(Sales_Datas[[#This Row],[base_price]] &gt;= 10092000, "High", "Medium")))</f>
        <v>High</v>
      </c>
    </row>
    <row r="426" spans="1:22" x14ac:dyDescent="0.25">
      <c r="A426" s="1" t="s">
        <v>1461</v>
      </c>
      <c r="B426" s="1" t="s">
        <v>1366</v>
      </c>
      <c r="C426" s="2">
        <v>44449</v>
      </c>
      <c r="D426" s="1" t="s">
        <v>1462</v>
      </c>
      <c r="E426" s="4">
        <v>6902000</v>
      </c>
      <c r="F426">
        <v>1</v>
      </c>
      <c r="G426" s="4">
        <v>69020000</v>
      </c>
      <c r="H426" s="4">
        <v>0</v>
      </c>
      <c r="I426" s="4">
        <v>69020000</v>
      </c>
      <c r="J426">
        <v>1</v>
      </c>
      <c r="K426">
        <v>1</v>
      </c>
      <c r="L426">
        <v>0</v>
      </c>
      <c r="M426">
        <v>4</v>
      </c>
      <c r="N426" s="2">
        <v>44461</v>
      </c>
      <c r="O426" s="1" t="s">
        <v>1463</v>
      </c>
      <c r="P426" s="4">
        <v>69020000</v>
      </c>
      <c r="Q426" s="4">
        <v>5314540</v>
      </c>
      <c r="R426" s="1" t="s">
        <v>55</v>
      </c>
      <c r="S426" s="1" t="s">
        <v>34</v>
      </c>
      <c r="T426" s="4">
        <f>Sales_Datas[[#This Row],[after_discount]]-(Sales_Datas[[#This Row],[qty_ordered]]*Sales_Datas[[#This Row],[cogs]])</f>
        <v>63705460</v>
      </c>
      <c r="U426" s="3">
        <f>IFERROR(Sales_Datas[[#This Row],[Gross_Profit]]/Sales_Datas[[#This Row],[after_discount]],0)</f>
        <v>0.92300000000000004</v>
      </c>
      <c r="V426" s="1" t="str">
        <f>IF(Sales_Datas[[#This Row],[base_price]] &lt;= 632200, "Low", (IF(Sales_Datas[[#This Row],[base_price]] &gt;= 10092000, "High", "Medium")))</f>
        <v>High</v>
      </c>
    </row>
    <row r="427" spans="1:22" x14ac:dyDescent="0.25">
      <c r="A427" s="1" t="s">
        <v>1464</v>
      </c>
      <c r="B427" s="1" t="s">
        <v>1465</v>
      </c>
      <c r="C427" s="2">
        <v>44482</v>
      </c>
      <c r="D427" s="1" t="s">
        <v>1462</v>
      </c>
      <c r="E427" s="4">
        <v>6902000</v>
      </c>
      <c r="F427">
        <v>1</v>
      </c>
      <c r="G427" s="4">
        <v>69020000</v>
      </c>
      <c r="H427" s="4">
        <v>0</v>
      </c>
      <c r="I427" s="4">
        <v>69020000</v>
      </c>
      <c r="J427">
        <v>1</v>
      </c>
      <c r="K427">
        <v>0</v>
      </c>
      <c r="L427">
        <v>0</v>
      </c>
      <c r="M427">
        <v>4</v>
      </c>
      <c r="N427" s="2">
        <v>44482</v>
      </c>
      <c r="O427" s="1" t="s">
        <v>1463</v>
      </c>
      <c r="P427" s="4">
        <v>69020000</v>
      </c>
      <c r="Q427" s="4">
        <v>5314540</v>
      </c>
      <c r="R427" s="1" t="s">
        <v>55</v>
      </c>
      <c r="S427" s="1" t="s">
        <v>34</v>
      </c>
      <c r="T427" s="4">
        <f>Sales_Datas[[#This Row],[after_discount]]-(Sales_Datas[[#This Row],[qty_ordered]]*Sales_Datas[[#This Row],[cogs]])</f>
        <v>63705460</v>
      </c>
      <c r="U427" s="3">
        <f>IFERROR(Sales_Datas[[#This Row],[Gross_Profit]]/Sales_Datas[[#This Row],[after_discount]],0)</f>
        <v>0.92300000000000004</v>
      </c>
      <c r="V427" s="1" t="str">
        <f>IF(Sales_Datas[[#This Row],[base_price]] &lt;= 632200, "Low", (IF(Sales_Datas[[#This Row],[base_price]] &gt;= 10092000, "High", "Medium")))</f>
        <v>High</v>
      </c>
    </row>
    <row r="428" spans="1:22" x14ac:dyDescent="0.25">
      <c r="A428" s="1" t="s">
        <v>1466</v>
      </c>
      <c r="B428" s="1" t="s">
        <v>1467</v>
      </c>
      <c r="C428" s="2">
        <v>44510</v>
      </c>
      <c r="D428" s="1" t="s">
        <v>1462</v>
      </c>
      <c r="E428" s="4">
        <v>6902000</v>
      </c>
      <c r="F428">
        <v>1</v>
      </c>
      <c r="G428" s="4">
        <v>69020000</v>
      </c>
      <c r="H428" s="4">
        <v>0</v>
      </c>
      <c r="I428" s="4">
        <v>69020000</v>
      </c>
      <c r="J428">
        <v>1</v>
      </c>
      <c r="K428">
        <v>0</v>
      </c>
      <c r="L428">
        <v>0</v>
      </c>
      <c r="M428">
        <v>4</v>
      </c>
      <c r="N428" s="2">
        <v>44486</v>
      </c>
      <c r="O428" s="1" t="s">
        <v>1463</v>
      </c>
      <c r="P428" s="4">
        <v>69020000</v>
      </c>
      <c r="Q428" s="4">
        <v>5314540</v>
      </c>
      <c r="R428" s="1" t="s">
        <v>55</v>
      </c>
      <c r="S428" s="1" t="s">
        <v>34</v>
      </c>
      <c r="T428" s="4">
        <f>Sales_Datas[[#This Row],[after_discount]]-(Sales_Datas[[#This Row],[qty_ordered]]*Sales_Datas[[#This Row],[cogs]])</f>
        <v>63705460</v>
      </c>
      <c r="U428" s="3">
        <f>IFERROR(Sales_Datas[[#This Row],[Gross_Profit]]/Sales_Datas[[#This Row],[after_discount]],0)</f>
        <v>0.92300000000000004</v>
      </c>
      <c r="V428" s="1" t="str">
        <f>IF(Sales_Datas[[#This Row],[base_price]] &lt;= 632200, "Low", (IF(Sales_Datas[[#This Row],[base_price]] &gt;= 10092000, "High", "Medium")))</f>
        <v>High</v>
      </c>
    </row>
    <row r="429" spans="1:22" x14ac:dyDescent="0.25">
      <c r="A429" s="1" t="s">
        <v>1468</v>
      </c>
      <c r="B429" s="1" t="s">
        <v>1358</v>
      </c>
      <c r="C429" s="2">
        <v>44670</v>
      </c>
      <c r="D429" s="1" t="s">
        <v>1462</v>
      </c>
      <c r="E429" s="4">
        <v>6902000</v>
      </c>
      <c r="F429">
        <v>1</v>
      </c>
      <c r="G429" s="4">
        <v>69020000</v>
      </c>
      <c r="H429" s="4">
        <v>0</v>
      </c>
      <c r="I429" s="4">
        <v>69020000</v>
      </c>
      <c r="J429">
        <v>1</v>
      </c>
      <c r="K429">
        <v>0</v>
      </c>
      <c r="L429">
        <v>0</v>
      </c>
      <c r="M429">
        <v>7</v>
      </c>
      <c r="N429" s="2">
        <v>44659</v>
      </c>
      <c r="O429" s="1" t="s">
        <v>1463</v>
      </c>
      <c r="P429" s="4">
        <v>69020000</v>
      </c>
      <c r="Q429" s="4">
        <v>5314540</v>
      </c>
      <c r="R429" s="1" t="s">
        <v>55</v>
      </c>
      <c r="S429" s="1" t="s">
        <v>66</v>
      </c>
      <c r="T429" s="4">
        <f>Sales_Datas[[#This Row],[after_discount]]-(Sales_Datas[[#This Row],[qty_ordered]]*Sales_Datas[[#This Row],[cogs]])</f>
        <v>63705460</v>
      </c>
      <c r="U429" s="3">
        <f>IFERROR(Sales_Datas[[#This Row],[Gross_Profit]]/Sales_Datas[[#This Row],[after_discount]],0)</f>
        <v>0.92300000000000004</v>
      </c>
      <c r="V429" s="1" t="str">
        <f>IF(Sales_Datas[[#This Row],[base_price]] &lt;= 632200, "Low", (IF(Sales_Datas[[#This Row],[base_price]] &gt;= 10092000, "High", "Medium")))</f>
        <v>High</v>
      </c>
    </row>
    <row r="430" spans="1:22" x14ac:dyDescent="0.25">
      <c r="A430" s="1" t="s">
        <v>1469</v>
      </c>
      <c r="B430" s="1" t="s">
        <v>1470</v>
      </c>
      <c r="C430" s="2">
        <v>44679</v>
      </c>
      <c r="D430" s="1" t="s">
        <v>1462</v>
      </c>
      <c r="E430" s="4">
        <v>6902000</v>
      </c>
      <c r="F430">
        <v>1</v>
      </c>
      <c r="G430" s="4">
        <v>69020000</v>
      </c>
      <c r="H430" s="4">
        <v>0</v>
      </c>
      <c r="I430" s="4">
        <v>69020000</v>
      </c>
      <c r="J430">
        <v>1</v>
      </c>
      <c r="K430">
        <v>0</v>
      </c>
      <c r="L430">
        <v>0</v>
      </c>
      <c r="M430">
        <v>4</v>
      </c>
      <c r="N430" s="2">
        <v>44662</v>
      </c>
      <c r="O430" s="1" t="s">
        <v>1463</v>
      </c>
      <c r="P430" s="4">
        <v>69020000</v>
      </c>
      <c r="Q430" s="4">
        <v>5314540</v>
      </c>
      <c r="R430" s="1" t="s">
        <v>55</v>
      </c>
      <c r="S430" s="1" t="s">
        <v>34</v>
      </c>
      <c r="T430" s="4">
        <f>Sales_Datas[[#This Row],[after_discount]]-(Sales_Datas[[#This Row],[qty_ordered]]*Sales_Datas[[#This Row],[cogs]])</f>
        <v>63705460</v>
      </c>
      <c r="U430" s="3">
        <f>IFERROR(Sales_Datas[[#This Row],[Gross_Profit]]/Sales_Datas[[#This Row],[after_discount]],0)</f>
        <v>0.92300000000000004</v>
      </c>
      <c r="V430" s="1" t="str">
        <f>IF(Sales_Datas[[#This Row],[base_price]] &lt;= 632200, "Low", (IF(Sales_Datas[[#This Row],[base_price]] &gt;= 10092000, "High", "Medium")))</f>
        <v>High</v>
      </c>
    </row>
    <row r="431" spans="1:22" x14ac:dyDescent="0.25">
      <c r="A431" s="1" t="s">
        <v>1471</v>
      </c>
      <c r="B431" s="1" t="s">
        <v>1472</v>
      </c>
      <c r="C431" s="2">
        <v>44736</v>
      </c>
      <c r="D431" s="1" t="s">
        <v>1462</v>
      </c>
      <c r="E431" s="4">
        <v>6902000</v>
      </c>
      <c r="F431">
        <v>1</v>
      </c>
      <c r="G431" s="4">
        <v>69020000</v>
      </c>
      <c r="H431" s="4">
        <v>0</v>
      </c>
      <c r="I431" s="4">
        <v>69020000</v>
      </c>
      <c r="J431">
        <v>1</v>
      </c>
      <c r="K431">
        <v>0</v>
      </c>
      <c r="L431">
        <v>0</v>
      </c>
      <c r="M431">
        <v>4</v>
      </c>
      <c r="N431" s="2">
        <v>44731</v>
      </c>
      <c r="O431" s="1" t="s">
        <v>1463</v>
      </c>
      <c r="P431" s="4">
        <v>69020000</v>
      </c>
      <c r="Q431" s="4">
        <v>5314540</v>
      </c>
      <c r="R431" s="1" t="s">
        <v>55</v>
      </c>
      <c r="S431" s="1" t="s">
        <v>34</v>
      </c>
      <c r="T431" s="4">
        <f>Sales_Datas[[#This Row],[after_discount]]-(Sales_Datas[[#This Row],[qty_ordered]]*Sales_Datas[[#This Row],[cogs]])</f>
        <v>63705460</v>
      </c>
      <c r="U431" s="3">
        <f>IFERROR(Sales_Datas[[#This Row],[Gross_Profit]]/Sales_Datas[[#This Row],[after_discount]],0)</f>
        <v>0.92300000000000004</v>
      </c>
      <c r="V431" s="1" t="str">
        <f>IF(Sales_Datas[[#This Row],[base_price]] &lt;= 632200, "Low", (IF(Sales_Datas[[#This Row],[base_price]] &gt;= 10092000, "High", "Medium")))</f>
        <v>High</v>
      </c>
    </row>
    <row r="432" spans="1:22" x14ac:dyDescent="0.25">
      <c r="A432" s="1" t="s">
        <v>1473</v>
      </c>
      <c r="B432" s="1" t="s">
        <v>1474</v>
      </c>
      <c r="C432" s="2">
        <v>44432</v>
      </c>
      <c r="D432" s="1" t="s">
        <v>1475</v>
      </c>
      <c r="E432" s="4">
        <v>2261942</v>
      </c>
      <c r="F432">
        <v>3</v>
      </c>
      <c r="G432" s="4">
        <v>67858300</v>
      </c>
      <c r="H432" s="4">
        <v>0</v>
      </c>
      <c r="I432" s="4">
        <v>67858300</v>
      </c>
      <c r="J432">
        <v>1</v>
      </c>
      <c r="K432">
        <v>0</v>
      </c>
      <c r="L432">
        <v>0</v>
      </c>
      <c r="M432">
        <v>8</v>
      </c>
      <c r="N432" s="2">
        <v>44423</v>
      </c>
      <c r="O432" s="1" t="s">
        <v>1476</v>
      </c>
      <c r="P432" s="4">
        <v>22619400</v>
      </c>
      <c r="Q432" s="4">
        <v>1877400</v>
      </c>
      <c r="R432" s="1" t="s">
        <v>55</v>
      </c>
      <c r="S432" s="1" t="s">
        <v>1115</v>
      </c>
      <c r="T432" s="4">
        <f>Sales_Datas[[#This Row],[after_discount]]-(Sales_Datas[[#This Row],[qty_ordered]]*Sales_Datas[[#This Row],[cogs]])</f>
        <v>62226100</v>
      </c>
      <c r="U432" s="3">
        <f>IFERROR(Sales_Datas[[#This Row],[Gross_Profit]]/Sales_Datas[[#This Row],[after_discount]],0)</f>
        <v>0.91700057325338247</v>
      </c>
      <c r="V432" s="1" t="str">
        <f>IF(Sales_Datas[[#This Row],[base_price]] &lt;= 632200, "Low", (IF(Sales_Datas[[#This Row],[base_price]] &gt;= 10092000, "High", "Medium")))</f>
        <v>High</v>
      </c>
    </row>
    <row r="433" spans="1:22" x14ac:dyDescent="0.25">
      <c r="A433" s="1" t="s">
        <v>1477</v>
      </c>
      <c r="B433" s="1" t="s">
        <v>1478</v>
      </c>
      <c r="C433" s="2">
        <v>44405</v>
      </c>
      <c r="D433" s="1" t="s">
        <v>1479</v>
      </c>
      <c r="E433" s="4">
        <v>1682000</v>
      </c>
      <c r="F433">
        <v>4</v>
      </c>
      <c r="G433" s="4">
        <v>67280000</v>
      </c>
      <c r="H433" s="4">
        <v>0</v>
      </c>
      <c r="I433" s="4">
        <v>67280000</v>
      </c>
      <c r="J433">
        <v>1</v>
      </c>
      <c r="K433">
        <v>0</v>
      </c>
      <c r="L433">
        <v>0</v>
      </c>
      <c r="M433">
        <v>9</v>
      </c>
      <c r="N433" s="2">
        <v>44398</v>
      </c>
      <c r="O433" s="1" t="s">
        <v>1480</v>
      </c>
      <c r="P433" s="4">
        <v>16820000</v>
      </c>
      <c r="Q433" s="4">
        <v>1227860</v>
      </c>
      <c r="R433" s="1" t="s">
        <v>39</v>
      </c>
      <c r="S433" s="1" t="s">
        <v>1120</v>
      </c>
      <c r="T433" s="4">
        <f>Sales_Datas[[#This Row],[after_discount]]-(Sales_Datas[[#This Row],[qty_ordered]]*Sales_Datas[[#This Row],[cogs]])</f>
        <v>62368560</v>
      </c>
      <c r="U433" s="3">
        <f>IFERROR(Sales_Datas[[#This Row],[Gross_Profit]]/Sales_Datas[[#This Row],[after_discount]],0)</f>
        <v>0.92700000000000005</v>
      </c>
      <c r="V433" s="1" t="str">
        <f>IF(Sales_Datas[[#This Row],[base_price]] &lt;= 632200, "Low", (IF(Sales_Datas[[#This Row],[base_price]] &gt;= 10092000, "High", "Medium")))</f>
        <v>High</v>
      </c>
    </row>
    <row r="434" spans="1:22" x14ac:dyDescent="0.25">
      <c r="A434" s="1" t="s">
        <v>1481</v>
      </c>
      <c r="B434" s="1" t="s">
        <v>82</v>
      </c>
      <c r="C434" s="2">
        <v>44431</v>
      </c>
      <c r="D434" s="1" t="s">
        <v>1482</v>
      </c>
      <c r="E434" s="4">
        <v>3362782</v>
      </c>
      <c r="F434">
        <v>2</v>
      </c>
      <c r="G434" s="4">
        <v>67255600</v>
      </c>
      <c r="H434" s="4">
        <v>0</v>
      </c>
      <c r="I434" s="4">
        <v>67255600</v>
      </c>
      <c r="J434">
        <v>1</v>
      </c>
      <c r="K434">
        <v>0</v>
      </c>
      <c r="L434">
        <v>0</v>
      </c>
      <c r="M434">
        <v>8</v>
      </c>
      <c r="N434" s="2">
        <v>44386</v>
      </c>
      <c r="O434" s="1" t="s">
        <v>1483</v>
      </c>
      <c r="P434" s="4">
        <v>31366400</v>
      </c>
      <c r="Q434" s="4">
        <v>2258350</v>
      </c>
      <c r="R434" s="1" t="s">
        <v>39</v>
      </c>
      <c r="S434" s="1" t="s">
        <v>1115</v>
      </c>
      <c r="T434" s="4">
        <f>Sales_Datas[[#This Row],[after_discount]]-(Sales_Datas[[#This Row],[qty_ordered]]*Sales_Datas[[#This Row],[cogs]])</f>
        <v>62738900</v>
      </c>
      <c r="U434" s="3">
        <f>IFERROR(Sales_Datas[[#This Row],[Gross_Profit]]/Sales_Datas[[#This Row],[after_discount]],0)</f>
        <v>0.93284276699635416</v>
      </c>
      <c r="V434" s="1" t="str">
        <f>IF(Sales_Datas[[#This Row],[base_price]] &lt;= 632200, "Low", (IF(Sales_Datas[[#This Row],[base_price]] &gt;= 10092000, "High", "Medium")))</f>
        <v>High</v>
      </c>
    </row>
    <row r="435" spans="1:22" x14ac:dyDescent="0.25">
      <c r="A435" s="1" t="s">
        <v>1484</v>
      </c>
      <c r="B435" s="1" t="s">
        <v>1485</v>
      </c>
      <c r="C435" s="2">
        <v>44773</v>
      </c>
      <c r="D435" s="1" t="s">
        <v>1486</v>
      </c>
      <c r="E435" s="4">
        <v>6670000</v>
      </c>
      <c r="F435">
        <v>1</v>
      </c>
      <c r="G435" s="4">
        <v>66700000</v>
      </c>
      <c r="H435" s="4">
        <v>0</v>
      </c>
      <c r="I435" s="4">
        <v>66700000</v>
      </c>
      <c r="J435">
        <v>1</v>
      </c>
      <c r="K435">
        <v>1</v>
      </c>
      <c r="L435">
        <v>0</v>
      </c>
      <c r="M435">
        <v>4</v>
      </c>
      <c r="N435" s="2">
        <v>44743</v>
      </c>
      <c r="O435" s="1" t="s">
        <v>1487</v>
      </c>
      <c r="P435" s="4">
        <v>66700000</v>
      </c>
      <c r="Q435" s="4">
        <v>5669500</v>
      </c>
      <c r="R435" s="1" t="s">
        <v>29</v>
      </c>
      <c r="S435" s="1" t="s">
        <v>34</v>
      </c>
      <c r="T435" s="4">
        <f>Sales_Datas[[#This Row],[after_discount]]-(Sales_Datas[[#This Row],[qty_ordered]]*Sales_Datas[[#This Row],[cogs]])</f>
        <v>61030500</v>
      </c>
      <c r="U435" s="3">
        <f>IFERROR(Sales_Datas[[#This Row],[Gross_Profit]]/Sales_Datas[[#This Row],[after_discount]],0)</f>
        <v>0.91500000000000004</v>
      </c>
      <c r="V435" s="1" t="str">
        <f>IF(Sales_Datas[[#This Row],[base_price]] &lt;= 632200, "Low", (IF(Sales_Datas[[#This Row],[base_price]] &gt;= 10092000, "High", "Medium")))</f>
        <v>High</v>
      </c>
    </row>
    <row r="436" spans="1:22" x14ac:dyDescent="0.25">
      <c r="A436" s="1" t="s">
        <v>1488</v>
      </c>
      <c r="B436" s="1" t="s">
        <v>1336</v>
      </c>
      <c r="C436" s="2">
        <v>44623</v>
      </c>
      <c r="D436" s="1" t="s">
        <v>1274</v>
      </c>
      <c r="E436" s="4">
        <v>1333942</v>
      </c>
      <c r="F436">
        <v>5</v>
      </c>
      <c r="G436" s="4">
        <v>66697100</v>
      </c>
      <c r="H436" s="4">
        <v>0</v>
      </c>
      <c r="I436" s="4">
        <v>66697100</v>
      </c>
      <c r="J436">
        <v>1</v>
      </c>
      <c r="K436">
        <v>0</v>
      </c>
      <c r="L436">
        <v>0</v>
      </c>
      <c r="M436">
        <v>4</v>
      </c>
      <c r="N436" s="2">
        <v>44617</v>
      </c>
      <c r="O436" s="1" t="s">
        <v>1275</v>
      </c>
      <c r="P436" s="4">
        <v>13339400</v>
      </c>
      <c r="Q436" s="4">
        <v>1160520</v>
      </c>
      <c r="R436" s="1" t="s">
        <v>65</v>
      </c>
      <c r="S436" s="1" t="s">
        <v>34</v>
      </c>
      <c r="T436" s="4">
        <f>Sales_Datas[[#This Row],[after_discount]]-(Sales_Datas[[#This Row],[qty_ordered]]*Sales_Datas[[#This Row],[cogs]])</f>
        <v>60894500</v>
      </c>
      <c r="U436" s="3">
        <f>IFERROR(Sales_Datas[[#This Row],[Gross_Profit]]/Sales_Datas[[#This Row],[after_discount]],0)</f>
        <v>0.91300071517352333</v>
      </c>
      <c r="V436" s="1" t="str">
        <f>IF(Sales_Datas[[#This Row],[base_price]] &lt;= 632200, "Low", (IF(Sales_Datas[[#This Row],[base_price]] &gt;= 10092000, "High", "Medium")))</f>
        <v>High</v>
      </c>
    </row>
    <row r="437" spans="1:22" x14ac:dyDescent="0.25">
      <c r="A437" s="1" t="s">
        <v>1489</v>
      </c>
      <c r="B437" s="1" t="s">
        <v>1336</v>
      </c>
      <c r="C437" s="2">
        <v>44684</v>
      </c>
      <c r="D437" s="1" t="s">
        <v>1274</v>
      </c>
      <c r="E437" s="4">
        <v>1333942</v>
      </c>
      <c r="F437">
        <v>5</v>
      </c>
      <c r="G437" s="4">
        <v>66697100</v>
      </c>
      <c r="H437" s="4">
        <v>0</v>
      </c>
      <c r="I437" s="4">
        <v>66697100</v>
      </c>
      <c r="J437">
        <v>1</v>
      </c>
      <c r="K437">
        <v>0</v>
      </c>
      <c r="L437">
        <v>0</v>
      </c>
      <c r="M437">
        <v>4</v>
      </c>
      <c r="N437" s="2">
        <v>44617</v>
      </c>
      <c r="O437" s="1" t="s">
        <v>1275</v>
      </c>
      <c r="P437" s="4">
        <v>13339400</v>
      </c>
      <c r="Q437" s="4">
        <v>1160520</v>
      </c>
      <c r="R437" s="1" t="s">
        <v>65</v>
      </c>
      <c r="S437" s="1" t="s">
        <v>34</v>
      </c>
      <c r="T437" s="4">
        <f>Sales_Datas[[#This Row],[after_discount]]-(Sales_Datas[[#This Row],[qty_ordered]]*Sales_Datas[[#This Row],[cogs]])</f>
        <v>60894500</v>
      </c>
      <c r="U437" s="3">
        <f>IFERROR(Sales_Datas[[#This Row],[Gross_Profit]]/Sales_Datas[[#This Row],[after_discount]],0)</f>
        <v>0.91300071517352333</v>
      </c>
      <c r="V437" s="1" t="str">
        <f>IF(Sales_Datas[[#This Row],[base_price]] &lt;= 632200, "Low", (IF(Sales_Datas[[#This Row],[base_price]] &gt;= 10092000, "High", "Medium")))</f>
        <v>High</v>
      </c>
    </row>
    <row r="438" spans="1:22" x14ac:dyDescent="0.25">
      <c r="A438" s="1" t="s">
        <v>1490</v>
      </c>
      <c r="B438" s="1" t="s">
        <v>1491</v>
      </c>
      <c r="C438" s="2">
        <v>44806</v>
      </c>
      <c r="D438" s="1" t="s">
        <v>1274</v>
      </c>
      <c r="E438" s="4">
        <v>1333942</v>
      </c>
      <c r="F438">
        <v>5</v>
      </c>
      <c r="G438" s="4">
        <v>66697100</v>
      </c>
      <c r="H438" s="4">
        <v>0</v>
      </c>
      <c r="I438" s="4">
        <v>66697100</v>
      </c>
      <c r="J438">
        <v>1</v>
      </c>
      <c r="K438">
        <v>0</v>
      </c>
      <c r="L438">
        <v>0</v>
      </c>
      <c r="M438">
        <v>4</v>
      </c>
      <c r="N438" s="2">
        <v>44555</v>
      </c>
      <c r="O438" s="1" t="s">
        <v>1275</v>
      </c>
      <c r="P438" s="4">
        <v>13339400</v>
      </c>
      <c r="Q438" s="4">
        <v>1160520</v>
      </c>
      <c r="R438" s="1" t="s">
        <v>65</v>
      </c>
      <c r="S438" s="1" t="s">
        <v>34</v>
      </c>
      <c r="T438" s="4">
        <f>Sales_Datas[[#This Row],[after_discount]]-(Sales_Datas[[#This Row],[qty_ordered]]*Sales_Datas[[#This Row],[cogs]])</f>
        <v>60894500</v>
      </c>
      <c r="U438" s="3">
        <f>IFERROR(Sales_Datas[[#This Row],[Gross_Profit]]/Sales_Datas[[#This Row],[after_discount]],0)</f>
        <v>0.91300071517352333</v>
      </c>
      <c r="V438" s="1" t="str">
        <f>IF(Sales_Datas[[#This Row],[base_price]] &lt;= 632200, "Low", (IF(Sales_Datas[[#This Row],[base_price]] &gt;= 10092000, "High", "Medium")))</f>
        <v>High</v>
      </c>
    </row>
    <row r="439" spans="1:22" x14ac:dyDescent="0.25">
      <c r="A439" s="1" t="s">
        <v>1492</v>
      </c>
      <c r="B439" s="1" t="s">
        <v>1493</v>
      </c>
      <c r="C439" s="2">
        <v>44700</v>
      </c>
      <c r="D439" s="1" t="s">
        <v>1494</v>
      </c>
      <c r="E439" s="4">
        <v>6495942</v>
      </c>
      <c r="F439">
        <v>1</v>
      </c>
      <c r="G439" s="4">
        <v>64959400</v>
      </c>
      <c r="H439" s="4">
        <v>0</v>
      </c>
      <c r="I439" s="4">
        <v>64959400</v>
      </c>
      <c r="J439">
        <v>1</v>
      </c>
      <c r="K439">
        <v>0</v>
      </c>
      <c r="L439">
        <v>0</v>
      </c>
      <c r="M439">
        <v>4</v>
      </c>
      <c r="N439" s="2">
        <v>44698</v>
      </c>
      <c r="O439" s="1" t="s">
        <v>1495</v>
      </c>
      <c r="P439" s="4">
        <v>64959400</v>
      </c>
      <c r="Q439" s="4">
        <v>4352260</v>
      </c>
      <c r="R439" s="1" t="s">
        <v>29</v>
      </c>
      <c r="S439" s="1" t="s">
        <v>34</v>
      </c>
      <c r="T439" s="4">
        <f>Sales_Datas[[#This Row],[after_discount]]-(Sales_Datas[[#This Row],[qty_ordered]]*Sales_Datas[[#This Row],[cogs]])</f>
        <v>60607140</v>
      </c>
      <c r="U439" s="3">
        <f>IFERROR(Sales_Datas[[#This Row],[Gross_Profit]]/Sales_Datas[[#This Row],[after_discount]],0)</f>
        <v>0.93300030480577101</v>
      </c>
      <c r="V439" s="1" t="str">
        <f>IF(Sales_Datas[[#This Row],[base_price]] &lt;= 632200, "Low", (IF(Sales_Datas[[#This Row],[base_price]] &gt;= 10092000, "High", "Medium")))</f>
        <v>High</v>
      </c>
    </row>
    <row r="440" spans="1:22" x14ac:dyDescent="0.25">
      <c r="A440" s="1" t="s">
        <v>1496</v>
      </c>
      <c r="B440" s="1" t="s">
        <v>1497</v>
      </c>
      <c r="C440" s="2">
        <v>44600</v>
      </c>
      <c r="D440" s="1" t="s">
        <v>63</v>
      </c>
      <c r="E440" s="4">
        <v>6487648</v>
      </c>
      <c r="F440">
        <v>1</v>
      </c>
      <c r="G440" s="4">
        <v>64876500</v>
      </c>
      <c r="H440" s="4">
        <v>0</v>
      </c>
      <c r="I440" s="4">
        <v>64876500</v>
      </c>
      <c r="J440">
        <v>1</v>
      </c>
      <c r="K440">
        <v>0</v>
      </c>
      <c r="L440">
        <v>0</v>
      </c>
      <c r="M440">
        <v>4</v>
      </c>
      <c r="N440" s="2">
        <v>44801</v>
      </c>
      <c r="O440" s="1" t="s">
        <v>64</v>
      </c>
      <c r="P440" s="4">
        <v>64876500</v>
      </c>
      <c r="Q440" s="4">
        <v>5125230</v>
      </c>
      <c r="R440" s="1" t="s">
        <v>65</v>
      </c>
      <c r="S440" s="1" t="s">
        <v>34</v>
      </c>
      <c r="T440" s="4">
        <f>Sales_Datas[[#This Row],[after_discount]]-(Sales_Datas[[#This Row],[qty_ordered]]*Sales_Datas[[#This Row],[cogs]])</f>
        <v>59751270</v>
      </c>
      <c r="U440" s="3">
        <f>IFERROR(Sales_Datas[[#This Row],[Gross_Profit]]/Sales_Datas[[#This Row],[after_discount]],0)</f>
        <v>0.92100020808767424</v>
      </c>
      <c r="V440" s="1" t="str">
        <f>IF(Sales_Datas[[#This Row],[base_price]] &lt;= 632200, "Low", (IF(Sales_Datas[[#This Row],[base_price]] &gt;= 10092000, "High", "Medium")))</f>
        <v>High</v>
      </c>
    </row>
    <row r="441" spans="1:22" x14ac:dyDescent="0.25">
      <c r="A441" s="1" t="s">
        <v>1498</v>
      </c>
      <c r="B441" s="1" t="s">
        <v>1499</v>
      </c>
      <c r="C441" s="2">
        <v>44703</v>
      </c>
      <c r="D441" s="1" t="s">
        <v>63</v>
      </c>
      <c r="E441" s="4">
        <v>6487648</v>
      </c>
      <c r="F441">
        <v>1</v>
      </c>
      <c r="G441" s="4">
        <v>64876500</v>
      </c>
      <c r="H441" s="4">
        <v>0</v>
      </c>
      <c r="I441" s="4">
        <v>64876500</v>
      </c>
      <c r="J441">
        <v>1</v>
      </c>
      <c r="K441">
        <v>0</v>
      </c>
      <c r="L441">
        <v>0</v>
      </c>
      <c r="M441">
        <v>4</v>
      </c>
      <c r="N441" s="2">
        <v>44695</v>
      </c>
      <c r="O441" s="1" t="s">
        <v>64</v>
      </c>
      <c r="P441" s="4">
        <v>64876500</v>
      </c>
      <c r="Q441" s="4">
        <v>5125230</v>
      </c>
      <c r="R441" s="1" t="s">
        <v>65</v>
      </c>
      <c r="S441" s="1" t="s">
        <v>34</v>
      </c>
      <c r="T441" s="4">
        <f>Sales_Datas[[#This Row],[after_discount]]-(Sales_Datas[[#This Row],[qty_ordered]]*Sales_Datas[[#This Row],[cogs]])</f>
        <v>59751270</v>
      </c>
      <c r="U441" s="3">
        <f>IFERROR(Sales_Datas[[#This Row],[Gross_Profit]]/Sales_Datas[[#This Row],[after_discount]],0)</f>
        <v>0.92100020808767424</v>
      </c>
      <c r="V441" s="1" t="str">
        <f>IF(Sales_Datas[[#This Row],[base_price]] &lt;= 632200, "Low", (IF(Sales_Datas[[#This Row],[base_price]] &gt;= 10092000, "High", "Medium")))</f>
        <v>High</v>
      </c>
    </row>
    <row r="442" spans="1:22" x14ac:dyDescent="0.25">
      <c r="A442" s="1" t="s">
        <v>1500</v>
      </c>
      <c r="B442" s="1" t="s">
        <v>1424</v>
      </c>
      <c r="C442" s="2">
        <v>44704</v>
      </c>
      <c r="D442" s="1" t="s">
        <v>63</v>
      </c>
      <c r="E442" s="4">
        <v>6487648</v>
      </c>
      <c r="F442">
        <v>1</v>
      </c>
      <c r="G442" s="4">
        <v>64876500</v>
      </c>
      <c r="H442" s="4">
        <v>0</v>
      </c>
      <c r="I442" s="4">
        <v>64876500</v>
      </c>
      <c r="J442">
        <v>1</v>
      </c>
      <c r="K442">
        <v>0</v>
      </c>
      <c r="L442">
        <v>0</v>
      </c>
      <c r="M442">
        <v>4</v>
      </c>
      <c r="N442" s="2">
        <v>44689</v>
      </c>
      <c r="O442" s="1" t="s">
        <v>64</v>
      </c>
      <c r="P442" s="4">
        <v>64876500</v>
      </c>
      <c r="Q442" s="4">
        <v>5125230</v>
      </c>
      <c r="R442" s="1" t="s">
        <v>65</v>
      </c>
      <c r="S442" s="1" t="s">
        <v>34</v>
      </c>
      <c r="T442" s="4">
        <f>Sales_Datas[[#This Row],[after_discount]]-(Sales_Datas[[#This Row],[qty_ordered]]*Sales_Datas[[#This Row],[cogs]])</f>
        <v>59751270</v>
      </c>
      <c r="U442" s="3">
        <f>IFERROR(Sales_Datas[[#This Row],[Gross_Profit]]/Sales_Datas[[#This Row],[after_discount]],0)</f>
        <v>0.92100020808767424</v>
      </c>
      <c r="V442" s="1" t="str">
        <f>IF(Sales_Datas[[#This Row],[base_price]] &lt;= 632200, "Low", (IF(Sales_Datas[[#This Row],[base_price]] &gt;= 10092000, "High", "Medium")))</f>
        <v>High</v>
      </c>
    </row>
    <row r="443" spans="1:22" x14ac:dyDescent="0.25">
      <c r="A443" s="1" t="s">
        <v>1501</v>
      </c>
      <c r="B443" s="1" t="s">
        <v>1502</v>
      </c>
      <c r="C443" s="2">
        <v>44732</v>
      </c>
      <c r="D443" s="1" t="s">
        <v>63</v>
      </c>
      <c r="E443" s="4">
        <v>6487648</v>
      </c>
      <c r="F443">
        <v>1</v>
      </c>
      <c r="G443" s="4">
        <v>64876500</v>
      </c>
      <c r="H443" s="4">
        <v>0</v>
      </c>
      <c r="I443" s="4">
        <v>64876500</v>
      </c>
      <c r="J443">
        <v>1</v>
      </c>
      <c r="K443">
        <v>0</v>
      </c>
      <c r="L443">
        <v>0</v>
      </c>
      <c r="M443">
        <v>4</v>
      </c>
      <c r="N443" s="2">
        <v>44648</v>
      </c>
      <c r="O443" s="1" t="s">
        <v>64</v>
      </c>
      <c r="P443" s="4">
        <v>64876500</v>
      </c>
      <c r="Q443" s="4">
        <v>5125230</v>
      </c>
      <c r="R443" s="1" t="s">
        <v>65</v>
      </c>
      <c r="S443" s="1" t="s">
        <v>34</v>
      </c>
      <c r="T443" s="4">
        <f>Sales_Datas[[#This Row],[after_discount]]-(Sales_Datas[[#This Row],[qty_ordered]]*Sales_Datas[[#This Row],[cogs]])</f>
        <v>59751270</v>
      </c>
      <c r="U443" s="3">
        <f>IFERROR(Sales_Datas[[#This Row],[Gross_Profit]]/Sales_Datas[[#This Row],[after_discount]],0)</f>
        <v>0.92100020808767424</v>
      </c>
      <c r="V443" s="1" t="str">
        <f>IF(Sales_Datas[[#This Row],[base_price]] &lt;= 632200, "Low", (IF(Sales_Datas[[#This Row],[base_price]] &gt;= 10092000, "High", "Medium")))</f>
        <v>High</v>
      </c>
    </row>
    <row r="444" spans="1:22" x14ac:dyDescent="0.25">
      <c r="A444" s="1" t="s">
        <v>1503</v>
      </c>
      <c r="B444" s="1" t="s">
        <v>1504</v>
      </c>
      <c r="C444" s="2">
        <v>44742</v>
      </c>
      <c r="D444" s="1" t="s">
        <v>63</v>
      </c>
      <c r="E444" s="4">
        <v>6487648</v>
      </c>
      <c r="F444">
        <v>1</v>
      </c>
      <c r="G444" s="4">
        <v>64876500</v>
      </c>
      <c r="H444" s="4">
        <v>0</v>
      </c>
      <c r="I444" s="4">
        <v>64876500</v>
      </c>
      <c r="J444">
        <v>1</v>
      </c>
      <c r="K444">
        <v>0</v>
      </c>
      <c r="L444">
        <v>0</v>
      </c>
      <c r="M444">
        <v>4</v>
      </c>
      <c r="N444" s="2">
        <v>44717</v>
      </c>
      <c r="O444" s="1" t="s">
        <v>64</v>
      </c>
      <c r="P444" s="4">
        <v>64876500</v>
      </c>
      <c r="Q444" s="4">
        <v>5125230</v>
      </c>
      <c r="R444" s="1" t="s">
        <v>65</v>
      </c>
      <c r="S444" s="1" t="s">
        <v>34</v>
      </c>
      <c r="T444" s="4">
        <f>Sales_Datas[[#This Row],[after_discount]]-(Sales_Datas[[#This Row],[qty_ordered]]*Sales_Datas[[#This Row],[cogs]])</f>
        <v>59751270</v>
      </c>
      <c r="U444" s="3">
        <f>IFERROR(Sales_Datas[[#This Row],[Gross_Profit]]/Sales_Datas[[#This Row],[after_discount]],0)</f>
        <v>0.92100020808767424</v>
      </c>
      <c r="V444" s="1" t="str">
        <f>IF(Sales_Datas[[#This Row],[base_price]] &lt;= 632200, "Low", (IF(Sales_Datas[[#This Row],[base_price]] &gt;= 10092000, "High", "Medium")))</f>
        <v>High</v>
      </c>
    </row>
    <row r="445" spans="1:22" x14ac:dyDescent="0.25">
      <c r="A445" s="1" t="s">
        <v>1505</v>
      </c>
      <c r="B445" s="1" t="s">
        <v>1506</v>
      </c>
      <c r="C445" s="2">
        <v>44761</v>
      </c>
      <c r="D445" s="1" t="s">
        <v>63</v>
      </c>
      <c r="E445" s="4">
        <v>6487648</v>
      </c>
      <c r="F445">
        <v>1</v>
      </c>
      <c r="G445" s="4">
        <v>64876500</v>
      </c>
      <c r="H445" s="4">
        <v>0</v>
      </c>
      <c r="I445" s="4">
        <v>64876500</v>
      </c>
      <c r="J445">
        <v>1</v>
      </c>
      <c r="K445">
        <v>0</v>
      </c>
      <c r="L445">
        <v>0</v>
      </c>
      <c r="M445">
        <v>7</v>
      </c>
      <c r="N445" s="2">
        <v>44761</v>
      </c>
      <c r="O445" s="1" t="s">
        <v>64</v>
      </c>
      <c r="P445" s="4">
        <v>64876500</v>
      </c>
      <c r="Q445" s="4">
        <v>5125230</v>
      </c>
      <c r="R445" s="1" t="s">
        <v>65</v>
      </c>
      <c r="S445" s="1" t="s">
        <v>66</v>
      </c>
      <c r="T445" s="4">
        <f>Sales_Datas[[#This Row],[after_discount]]-(Sales_Datas[[#This Row],[qty_ordered]]*Sales_Datas[[#This Row],[cogs]])</f>
        <v>59751270</v>
      </c>
      <c r="U445" s="3">
        <f>IFERROR(Sales_Datas[[#This Row],[Gross_Profit]]/Sales_Datas[[#This Row],[after_discount]],0)</f>
        <v>0.92100020808767424</v>
      </c>
      <c r="V445" s="1" t="str">
        <f>IF(Sales_Datas[[#This Row],[base_price]] &lt;= 632200, "Low", (IF(Sales_Datas[[#This Row],[base_price]] &gt;= 10092000, "High", "Medium")))</f>
        <v>High</v>
      </c>
    </row>
    <row r="446" spans="1:22" x14ac:dyDescent="0.25">
      <c r="A446" s="1" t="s">
        <v>1507</v>
      </c>
      <c r="B446" s="1" t="s">
        <v>1508</v>
      </c>
      <c r="C446" s="2">
        <v>44764</v>
      </c>
      <c r="D446" s="1" t="s">
        <v>63</v>
      </c>
      <c r="E446" s="4">
        <v>6487648</v>
      </c>
      <c r="F446">
        <v>1</v>
      </c>
      <c r="G446" s="4">
        <v>64876500</v>
      </c>
      <c r="H446" s="4">
        <v>0</v>
      </c>
      <c r="I446" s="4">
        <v>64876500</v>
      </c>
      <c r="J446">
        <v>1</v>
      </c>
      <c r="K446">
        <v>1</v>
      </c>
      <c r="L446">
        <v>0</v>
      </c>
      <c r="M446">
        <v>4</v>
      </c>
      <c r="N446" s="2">
        <v>44769</v>
      </c>
      <c r="O446" s="1" t="s">
        <v>64</v>
      </c>
      <c r="P446" s="4">
        <v>64876500</v>
      </c>
      <c r="Q446" s="4">
        <v>5125230</v>
      </c>
      <c r="R446" s="1" t="s">
        <v>65</v>
      </c>
      <c r="S446" s="1" t="s">
        <v>34</v>
      </c>
      <c r="T446" s="4">
        <f>Sales_Datas[[#This Row],[after_discount]]-(Sales_Datas[[#This Row],[qty_ordered]]*Sales_Datas[[#This Row],[cogs]])</f>
        <v>59751270</v>
      </c>
      <c r="U446" s="3">
        <f>IFERROR(Sales_Datas[[#This Row],[Gross_Profit]]/Sales_Datas[[#This Row],[after_discount]],0)</f>
        <v>0.92100020808767424</v>
      </c>
      <c r="V446" s="1" t="str">
        <f>IF(Sales_Datas[[#This Row],[base_price]] &lt;= 632200, "Low", (IF(Sales_Datas[[#This Row],[base_price]] &gt;= 10092000, "High", "Medium")))</f>
        <v>High</v>
      </c>
    </row>
    <row r="447" spans="1:22" x14ac:dyDescent="0.25">
      <c r="A447" s="1" t="s">
        <v>1509</v>
      </c>
      <c r="B447" s="1" t="s">
        <v>1474</v>
      </c>
      <c r="C447" s="2">
        <v>44766</v>
      </c>
      <c r="D447" s="1" t="s">
        <v>63</v>
      </c>
      <c r="E447" s="4">
        <v>6487648</v>
      </c>
      <c r="F447">
        <v>1</v>
      </c>
      <c r="G447" s="4">
        <v>64876500</v>
      </c>
      <c r="H447" s="4">
        <v>0</v>
      </c>
      <c r="I447" s="4">
        <v>64876500</v>
      </c>
      <c r="J447">
        <v>1</v>
      </c>
      <c r="K447">
        <v>1</v>
      </c>
      <c r="L447">
        <v>0</v>
      </c>
      <c r="M447">
        <v>4</v>
      </c>
      <c r="N447" s="2">
        <v>44423</v>
      </c>
      <c r="O447" s="1" t="s">
        <v>64</v>
      </c>
      <c r="P447" s="4">
        <v>64876500</v>
      </c>
      <c r="Q447" s="4">
        <v>5125230</v>
      </c>
      <c r="R447" s="1" t="s">
        <v>65</v>
      </c>
      <c r="S447" s="1" t="s">
        <v>34</v>
      </c>
      <c r="T447" s="4">
        <f>Sales_Datas[[#This Row],[after_discount]]-(Sales_Datas[[#This Row],[qty_ordered]]*Sales_Datas[[#This Row],[cogs]])</f>
        <v>59751270</v>
      </c>
      <c r="U447" s="3">
        <f>IFERROR(Sales_Datas[[#This Row],[Gross_Profit]]/Sales_Datas[[#This Row],[after_discount]],0)</f>
        <v>0.92100020808767424</v>
      </c>
      <c r="V447" s="1" t="str">
        <f>IF(Sales_Datas[[#This Row],[base_price]] &lt;= 632200, "Low", (IF(Sales_Datas[[#This Row],[base_price]] &gt;= 10092000, "High", "Medium")))</f>
        <v>High</v>
      </c>
    </row>
    <row r="448" spans="1:22" x14ac:dyDescent="0.25">
      <c r="A448" s="1" t="s">
        <v>1510</v>
      </c>
      <c r="B448" s="1" t="s">
        <v>1491</v>
      </c>
      <c r="C448" s="2">
        <v>44652</v>
      </c>
      <c r="D448" s="1" t="s">
        <v>1337</v>
      </c>
      <c r="E448" s="4">
        <v>1078742</v>
      </c>
      <c r="F448">
        <v>6</v>
      </c>
      <c r="G448" s="4">
        <v>64724500</v>
      </c>
      <c r="H448" s="4">
        <v>0</v>
      </c>
      <c r="I448" s="4">
        <v>64724500</v>
      </c>
      <c r="J448">
        <v>1</v>
      </c>
      <c r="K448">
        <v>0</v>
      </c>
      <c r="L448">
        <v>0</v>
      </c>
      <c r="M448">
        <v>4</v>
      </c>
      <c r="N448" s="2">
        <v>44555</v>
      </c>
      <c r="O448" s="1" t="s">
        <v>1338</v>
      </c>
      <c r="P448" s="4">
        <v>10787400</v>
      </c>
      <c r="Q448" s="4">
        <v>927710</v>
      </c>
      <c r="R448" s="1" t="s">
        <v>65</v>
      </c>
      <c r="S448" s="1" t="s">
        <v>34</v>
      </c>
      <c r="T448" s="4">
        <f>Sales_Datas[[#This Row],[after_discount]]-(Sales_Datas[[#This Row],[qty_ordered]]*Sales_Datas[[#This Row],[cogs]])</f>
        <v>59158240</v>
      </c>
      <c r="U448" s="3">
        <f>IFERROR(Sales_Datas[[#This Row],[Gross_Profit]]/Sales_Datas[[#This Row],[after_discount]],0)</f>
        <v>0.91400072615470185</v>
      </c>
      <c r="V448" s="1" t="str">
        <f>IF(Sales_Datas[[#This Row],[base_price]] &lt;= 632200, "Low", (IF(Sales_Datas[[#This Row],[base_price]] &gt;= 10092000, "High", "Medium")))</f>
        <v>High</v>
      </c>
    </row>
    <row r="449" spans="1:22" x14ac:dyDescent="0.25">
      <c r="A449" s="1" t="s">
        <v>1511</v>
      </c>
      <c r="B449" s="1" t="s">
        <v>1512</v>
      </c>
      <c r="C449" s="2">
        <v>44684</v>
      </c>
      <c r="D449" s="1" t="s">
        <v>1513</v>
      </c>
      <c r="E449" s="4">
        <v>6414800</v>
      </c>
      <c r="F449">
        <v>1</v>
      </c>
      <c r="G449" s="4">
        <v>64148000</v>
      </c>
      <c r="H449" s="4">
        <v>0</v>
      </c>
      <c r="I449" s="4">
        <v>64148000</v>
      </c>
      <c r="J449">
        <v>1</v>
      </c>
      <c r="K449">
        <v>0</v>
      </c>
      <c r="L449">
        <v>0</v>
      </c>
      <c r="M449">
        <v>4</v>
      </c>
      <c r="N449" s="2">
        <v>44627</v>
      </c>
      <c r="O449" s="1" t="s">
        <v>1514</v>
      </c>
      <c r="P449" s="4">
        <v>64148000</v>
      </c>
      <c r="Q449" s="4">
        <v>4618660</v>
      </c>
      <c r="R449" s="1" t="s">
        <v>55</v>
      </c>
      <c r="S449" s="1" t="s">
        <v>34</v>
      </c>
      <c r="T449" s="4">
        <f>Sales_Datas[[#This Row],[after_discount]]-(Sales_Datas[[#This Row],[qty_ordered]]*Sales_Datas[[#This Row],[cogs]])</f>
        <v>59529340</v>
      </c>
      <c r="U449" s="3">
        <f>IFERROR(Sales_Datas[[#This Row],[Gross_Profit]]/Sales_Datas[[#This Row],[after_discount]],0)</f>
        <v>0.92799993764419775</v>
      </c>
      <c r="V449" s="1" t="str">
        <f>IF(Sales_Datas[[#This Row],[base_price]] &lt;= 632200, "Low", (IF(Sales_Datas[[#This Row],[base_price]] &gt;= 10092000, "High", "Medium")))</f>
        <v>High</v>
      </c>
    </row>
    <row r="450" spans="1:22" x14ac:dyDescent="0.25">
      <c r="A450" s="1" t="s">
        <v>1515</v>
      </c>
      <c r="B450" s="1" t="s">
        <v>1516</v>
      </c>
      <c r="C450" s="2">
        <v>44697</v>
      </c>
      <c r="D450" s="1" t="s">
        <v>1517</v>
      </c>
      <c r="E450" s="4">
        <v>6351000</v>
      </c>
      <c r="F450">
        <v>1</v>
      </c>
      <c r="G450" s="4">
        <v>63510000</v>
      </c>
      <c r="H450" s="4">
        <v>0</v>
      </c>
      <c r="I450" s="4">
        <v>63510000</v>
      </c>
      <c r="J450">
        <v>1</v>
      </c>
      <c r="K450">
        <v>0</v>
      </c>
      <c r="L450">
        <v>0</v>
      </c>
      <c r="M450">
        <v>2</v>
      </c>
      <c r="N450" s="2">
        <v>44402</v>
      </c>
      <c r="O450" s="1" t="s">
        <v>1518</v>
      </c>
      <c r="P450" s="4">
        <v>63510000</v>
      </c>
      <c r="Q450" s="4">
        <v>5144310</v>
      </c>
      <c r="R450" s="1" t="s">
        <v>29</v>
      </c>
      <c r="S450" s="1" t="s">
        <v>76</v>
      </c>
      <c r="T450" s="4">
        <f>Sales_Datas[[#This Row],[after_discount]]-(Sales_Datas[[#This Row],[qty_ordered]]*Sales_Datas[[#This Row],[cogs]])</f>
        <v>58365690</v>
      </c>
      <c r="U450" s="3">
        <f>IFERROR(Sales_Datas[[#This Row],[Gross_Profit]]/Sales_Datas[[#This Row],[after_discount]],0)</f>
        <v>0.91900000000000004</v>
      </c>
      <c r="V450" s="1" t="str">
        <f>IF(Sales_Datas[[#This Row],[base_price]] &lt;= 632200, "Low", (IF(Sales_Datas[[#This Row],[base_price]] &gt;= 10092000, "High", "Medium")))</f>
        <v>High</v>
      </c>
    </row>
    <row r="451" spans="1:22" x14ac:dyDescent="0.25">
      <c r="A451" s="1" t="s">
        <v>1519</v>
      </c>
      <c r="B451" s="1" t="s">
        <v>1516</v>
      </c>
      <c r="C451" s="2">
        <v>44698</v>
      </c>
      <c r="D451" s="1" t="s">
        <v>1517</v>
      </c>
      <c r="E451" s="4">
        <v>6351000</v>
      </c>
      <c r="F451">
        <v>1</v>
      </c>
      <c r="G451" s="4">
        <v>63510000</v>
      </c>
      <c r="H451" s="4">
        <v>0</v>
      </c>
      <c r="I451" s="4">
        <v>63510000</v>
      </c>
      <c r="J451">
        <v>1</v>
      </c>
      <c r="K451">
        <v>1</v>
      </c>
      <c r="L451">
        <v>1</v>
      </c>
      <c r="M451">
        <v>2</v>
      </c>
      <c r="N451" s="2">
        <v>44402</v>
      </c>
      <c r="O451" s="1" t="s">
        <v>1518</v>
      </c>
      <c r="P451" s="4">
        <v>63510000</v>
      </c>
      <c r="Q451" s="4">
        <v>5144310</v>
      </c>
      <c r="R451" s="1" t="s">
        <v>29</v>
      </c>
      <c r="S451" s="1" t="s">
        <v>76</v>
      </c>
      <c r="T451" s="4">
        <f>Sales_Datas[[#This Row],[after_discount]]-(Sales_Datas[[#This Row],[qty_ordered]]*Sales_Datas[[#This Row],[cogs]])</f>
        <v>58365690</v>
      </c>
      <c r="U451" s="3">
        <f>IFERROR(Sales_Datas[[#This Row],[Gross_Profit]]/Sales_Datas[[#This Row],[after_discount]],0)</f>
        <v>0.91900000000000004</v>
      </c>
      <c r="V451" s="1" t="str">
        <f>IF(Sales_Datas[[#This Row],[base_price]] &lt;= 632200, "Low", (IF(Sales_Datas[[#This Row],[base_price]] &gt;= 10092000, "High", "Medium")))</f>
        <v>High</v>
      </c>
    </row>
    <row r="452" spans="1:22" x14ac:dyDescent="0.25">
      <c r="A452" s="1" t="s">
        <v>1520</v>
      </c>
      <c r="B452" s="1" t="s">
        <v>1521</v>
      </c>
      <c r="C452" s="2">
        <v>44402</v>
      </c>
      <c r="D452" s="1" t="s">
        <v>1249</v>
      </c>
      <c r="E452" s="4">
        <v>6321942</v>
      </c>
      <c r="F452">
        <v>1</v>
      </c>
      <c r="G452" s="4">
        <v>63219400</v>
      </c>
      <c r="H452" s="4">
        <v>0</v>
      </c>
      <c r="I452" s="4">
        <v>63219400</v>
      </c>
      <c r="J452">
        <v>1</v>
      </c>
      <c r="K452">
        <v>0</v>
      </c>
      <c r="L452">
        <v>0</v>
      </c>
      <c r="M452">
        <v>9</v>
      </c>
      <c r="N452" s="2">
        <v>44393</v>
      </c>
      <c r="O452" s="1" t="s">
        <v>1250</v>
      </c>
      <c r="P452" s="4">
        <v>63219400</v>
      </c>
      <c r="Q452" s="4">
        <v>4235680</v>
      </c>
      <c r="R452" s="1" t="s">
        <v>55</v>
      </c>
      <c r="S452" s="1" t="s">
        <v>1120</v>
      </c>
      <c r="T452" s="4">
        <f>Sales_Datas[[#This Row],[after_discount]]-(Sales_Datas[[#This Row],[qty_ordered]]*Sales_Datas[[#This Row],[cogs]])</f>
        <v>58983720</v>
      </c>
      <c r="U452" s="3">
        <f>IFERROR(Sales_Datas[[#This Row],[Gross_Profit]]/Sales_Datas[[#This Row],[after_discount]],0)</f>
        <v>0.93300031319500032</v>
      </c>
      <c r="V452" s="1" t="str">
        <f>IF(Sales_Datas[[#This Row],[base_price]] &lt;= 632200, "Low", (IF(Sales_Datas[[#This Row],[base_price]] &gt;= 10092000, "High", "Medium")))</f>
        <v>High</v>
      </c>
    </row>
    <row r="453" spans="1:22" x14ac:dyDescent="0.25">
      <c r="A453" s="1" t="s">
        <v>1522</v>
      </c>
      <c r="B453" s="1" t="s">
        <v>1378</v>
      </c>
      <c r="C453" s="2">
        <v>44422</v>
      </c>
      <c r="D453" s="1" t="s">
        <v>1523</v>
      </c>
      <c r="E453" s="4">
        <v>6321942</v>
      </c>
      <c r="F453">
        <v>1</v>
      </c>
      <c r="G453" s="4">
        <v>63219400</v>
      </c>
      <c r="H453" s="4">
        <v>0</v>
      </c>
      <c r="I453" s="4">
        <v>63219400</v>
      </c>
      <c r="J453">
        <v>1</v>
      </c>
      <c r="K453">
        <v>1</v>
      </c>
      <c r="L453">
        <v>0</v>
      </c>
      <c r="M453">
        <v>8</v>
      </c>
      <c r="N453" s="2">
        <v>44395</v>
      </c>
      <c r="O453" s="1" t="s">
        <v>1524</v>
      </c>
      <c r="P453" s="4">
        <v>63219400</v>
      </c>
      <c r="Q453" s="4">
        <v>4551780</v>
      </c>
      <c r="R453" s="1" t="s">
        <v>55</v>
      </c>
      <c r="S453" s="1" t="s">
        <v>1115</v>
      </c>
      <c r="T453" s="4">
        <f>Sales_Datas[[#This Row],[after_discount]]-(Sales_Datas[[#This Row],[qty_ordered]]*Sales_Datas[[#This Row],[cogs]])</f>
        <v>58667620</v>
      </c>
      <c r="U453" s="3">
        <f>IFERROR(Sales_Datas[[#This Row],[Gross_Profit]]/Sales_Datas[[#This Row],[after_discount]],0)</f>
        <v>0.9280002657412123</v>
      </c>
      <c r="V453" s="1" t="str">
        <f>IF(Sales_Datas[[#This Row],[base_price]] &lt;= 632200, "Low", (IF(Sales_Datas[[#This Row],[base_price]] &gt;= 10092000, "High", "Medium")))</f>
        <v>High</v>
      </c>
    </row>
    <row r="454" spans="1:22" x14ac:dyDescent="0.25">
      <c r="A454" s="1" t="s">
        <v>1525</v>
      </c>
      <c r="B454" s="1" t="s">
        <v>1526</v>
      </c>
      <c r="C454" s="2">
        <v>44423</v>
      </c>
      <c r="D454" s="1" t="s">
        <v>1523</v>
      </c>
      <c r="E454" s="4">
        <v>6321942</v>
      </c>
      <c r="F454">
        <v>1</v>
      </c>
      <c r="G454" s="4">
        <v>63219400</v>
      </c>
      <c r="H454" s="4">
        <v>0</v>
      </c>
      <c r="I454" s="4">
        <v>63219400</v>
      </c>
      <c r="J454">
        <v>1</v>
      </c>
      <c r="K454">
        <v>0</v>
      </c>
      <c r="L454">
        <v>0</v>
      </c>
      <c r="M454">
        <v>9</v>
      </c>
      <c r="N454" s="2">
        <v>44430</v>
      </c>
      <c r="O454" s="1" t="s">
        <v>1524</v>
      </c>
      <c r="P454" s="4">
        <v>63219400</v>
      </c>
      <c r="Q454" s="4">
        <v>4551780</v>
      </c>
      <c r="R454" s="1" t="s">
        <v>55</v>
      </c>
      <c r="S454" s="1" t="s">
        <v>1120</v>
      </c>
      <c r="T454" s="4">
        <f>Sales_Datas[[#This Row],[after_discount]]-(Sales_Datas[[#This Row],[qty_ordered]]*Sales_Datas[[#This Row],[cogs]])</f>
        <v>58667620</v>
      </c>
      <c r="U454" s="3">
        <f>IFERROR(Sales_Datas[[#This Row],[Gross_Profit]]/Sales_Datas[[#This Row],[after_discount]],0)</f>
        <v>0.9280002657412123</v>
      </c>
      <c r="V454" s="1" t="str">
        <f>IF(Sales_Datas[[#This Row],[base_price]] &lt;= 632200, "Low", (IF(Sales_Datas[[#This Row],[base_price]] &gt;= 10092000, "High", "Medium")))</f>
        <v>High</v>
      </c>
    </row>
    <row r="455" spans="1:22" x14ac:dyDescent="0.25">
      <c r="A455" s="1" t="s">
        <v>1527</v>
      </c>
      <c r="B455" s="1" t="s">
        <v>1528</v>
      </c>
      <c r="C455" s="2">
        <v>44434</v>
      </c>
      <c r="D455" s="1" t="s">
        <v>1249</v>
      </c>
      <c r="E455" s="4">
        <v>6321942</v>
      </c>
      <c r="F455">
        <v>1</v>
      </c>
      <c r="G455" s="4">
        <v>63219400</v>
      </c>
      <c r="H455" s="4">
        <v>0</v>
      </c>
      <c r="I455" s="4">
        <v>63219400</v>
      </c>
      <c r="J455">
        <v>1</v>
      </c>
      <c r="K455">
        <v>0</v>
      </c>
      <c r="L455">
        <v>0</v>
      </c>
      <c r="M455">
        <v>8</v>
      </c>
      <c r="N455" s="2">
        <v>44415</v>
      </c>
      <c r="O455" s="1" t="s">
        <v>1250</v>
      </c>
      <c r="P455" s="4">
        <v>63219400</v>
      </c>
      <c r="Q455" s="4">
        <v>4235680</v>
      </c>
      <c r="R455" s="1" t="s">
        <v>55</v>
      </c>
      <c r="S455" s="1" t="s">
        <v>1115</v>
      </c>
      <c r="T455" s="4">
        <f>Sales_Datas[[#This Row],[after_discount]]-(Sales_Datas[[#This Row],[qty_ordered]]*Sales_Datas[[#This Row],[cogs]])</f>
        <v>58983720</v>
      </c>
      <c r="U455" s="3">
        <f>IFERROR(Sales_Datas[[#This Row],[Gross_Profit]]/Sales_Datas[[#This Row],[after_discount]],0)</f>
        <v>0.93300031319500032</v>
      </c>
      <c r="V455" s="1" t="str">
        <f>IF(Sales_Datas[[#This Row],[base_price]] &lt;= 632200, "Low", (IF(Sales_Datas[[#This Row],[base_price]] &gt;= 10092000, "High", "Medium")))</f>
        <v>High</v>
      </c>
    </row>
    <row r="456" spans="1:22" x14ac:dyDescent="0.25">
      <c r="A456" s="1" t="s">
        <v>1529</v>
      </c>
      <c r="B456" s="1" t="s">
        <v>1530</v>
      </c>
      <c r="C456" s="2">
        <v>44455</v>
      </c>
      <c r="D456" s="1" t="s">
        <v>1249</v>
      </c>
      <c r="E456" s="4">
        <v>6321942</v>
      </c>
      <c r="F456">
        <v>1</v>
      </c>
      <c r="G456" s="4">
        <v>63219400</v>
      </c>
      <c r="H456" s="4">
        <v>0</v>
      </c>
      <c r="I456" s="4">
        <v>63219400</v>
      </c>
      <c r="J456">
        <v>1</v>
      </c>
      <c r="K456">
        <v>0</v>
      </c>
      <c r="L456">
        <v>0</v>
      </c>
      <c r="M456">
        <v>9</v>
      </c>
      <c r="N456" s="2">
        <v>44450</v>
      </c>
      <c r="O456" s="1" t="s">
        <v>1250</v>
      </c>
      <c r="P456" s="4">
        <v>63219400</v>
      </c>
      <c r="Q456" s="4">
        <v>4235680</v>
      </c>
      <c r="R456" s="1" t="s">
        <v>55</v>
      </c>
      <c r="S456" s="1" t="s">
        <v>1120</v>
      </c>
      <c r="T456" s="4">
        <f>Sales_Datas[[#This Row],[after_discount]]-(Sales_Datas[[#This Row],[qty_ordered]]*Sales_Datas[[#This Row],[cogs]])</f>
        <v>58983720</v>
      </c>
      <c r="U456" s="3">
        <f>IFERROR(Sales_Datas[[#This Row],[Gross_Profit]]/Sales_Datas[[#This Row],[after_discount]],0)</f>
        <v>0.93300031319500032</v>
      </c>
      <c r="V456" s="1" t="str">
        <f>IF(Sales_Datas[[#This Row],[base_price]] &lt;= 632200, "Low", (IF(Sales_Datas[[#This Row],[base_price]] &gt;= 10092000, "High", "Medium")))</f>
        <v>High</v>
      </c>
    </row>
    <row r="457" spans="1:22" x14ac:dyDescent="0.25">
      <c r="A457" s="1" t="s">
        <v>1531</v>
      </c>
      <c r="B457" s="1" t="s">
        <v>1528</v>
      </c>
      <c r="C457" s="2">
        <v>44462</v>
      </c>
      <c r="D457" s="1" t="s">
        <v>1249</v>
      </c>
      <c r="E457" s="4">
        <v>6321942</v>
      </c>
      <c r="F457">
        <v>1</v>
      </c>
      <c r="G457" s="4">
        <v>63219400</v>
      </c>
      <c r="H457" s="4">
        <v>0</v>
      </c>
      <c r="I457" s="4">
        <v>63219400</v>
      </c>
      <c r="J457">
        <v>1</v>
      </c>
      <c r="K457">
        <v>0</v>
      </c>
      <c r="L457">
        <v>0</v>
      </c>
      <c r="M457">
        <v>8</v>
      </c>
      <c r="N457" s="2">
        <v>44415</v>
      </c>
      <c r="O457" s="1" t="s">
        <v>1250</v>
      </c>
      <c r="P457" s="4">
        <v>63219400</v>
      </c>
      <c r="Q457" s="4">
        <v>4235680</v>
      </c>
      <c r="R457" s="1" t="s">
        <v>55</v>
      </c>
      <c r="S457" s="1" t="s">
        <v>1115</v>
      </c>
      <c r="T457" s="4">
        <f>Sales_Datas[[#This Row],[after_discount]]-(Sales_Datas[[#This Row],[qty_ordered]]*Sales_Datas[[#This Row],[cogs]])</f>
        <v>58983720</v>
      </c>
      <c r="U457" s="3">
        <f>IFERROR(Sales_Datas[[#This Row],[Gross_Profit]]/Sales_Datas[[#This Row],[after_discount]],0)</f>
        <v>0.93300031319500032</v>
      </c>
      <c r="V457" s="1" t="str">
        <f>IF(Sales_Datas[[#This Row],[base_price]] &lt;= 632200, "Low", (IF(Sales_Datas[[#This Row],[base_price]] &gt;= 10092000, "High", "Medium")))</f>
        <v>High</v>
      </c>
    </row>
    <row r="458" spans="1:22" x14ac:dyDescent="0.25">
      <c r="A458" s="1" t="s">
        <v>1532</v>
      </c>
      <c r="B458" s="1" t="s">
        <v>1533</v>
      </c>
      <c r="C458" s="2">
        <v>44465</v>
      </c>
      <c r="D458" s="1" t="s">
        <v>1249</v>
      </c>
      <c r="E458" s="4">
        <v>6321942</v>
      </c>
      <c r="F458">
        <v>1</v>
      </c>
      <c r="G458" s="4">
        <v>63219400</v>
      </c>
      <c r="H458" s="4">
        <v>0</v>
      </c>
      <c r="I458" s="4">
        <v>63219400</v>
      </c>
      <c r="J458">
        <v>1</v>
      </c>
      <c r="K458">
        <v>0</v>
      </c>
      <c r="L458">
        <v>0</v>
      </c>
      <c r="M458">
        <v>4</v>
      </c>
      <c r="N458" s="2">
        <v>44451</v>
      </c>
      <c r="O458" s="1" t="s">
        <v>1250</v>
      </c>
      <c r="P458" s="4">
        <v>63219400</v>
      </c>
      <c r="Q458" s="4">
        <v>4235680</v>
      </c>
      <c r="R458" s="1" t="s">
        <v>55</v>
      </c>
      <c r="S458" s="1" t="s">
        <v>34</v>
      </c>
      <c r="T458" s="4">
        <f>Sales_Datas[[#This Row],[after_discount]]-(Sales_Datas[[#This Row],[qty_ordered]]*Sales_Datas[[#This Row],[cogs]])</f>
        <v>58983720</v>
      </c>
      <c r="U458" s="3">
        <f>IFERROR(Sales_Datas[[#This Row],[Gross_Profit]]/Sales_Datas[[#This Row],[after_discount]],0)</f>
        <v>0.93300031319500032</v>
      </c>
      <c r="V458" s="1" t="str">
        <f>IF(Sales_Datas[[#This Row],[base_price]] &lt;= 632200, "Low", (IF(Sales_Datas[[#This Row],[base_price]] &gt;= 10092000, "High", "Medium")))</f>
        <v>High</v>
      </c>
    </row>
    <row r="459" spans="1:22" x14ac:dyDescent="0.25">
      <c r="A459" s="1" t="s">
        <v>1534</v>
      </c>
      <c r="B459" s="1" t="s">
        <v>1533</v>
      </c>
      <c r="C459" s="2">
        <v>44466</v>
      </c>
      <c r="D459" s="1" t="s">
        <v>1249</v>
      </c>
      <c r="E459" s="4">
        <v>6321942</v>
      </c>
      <c r="F459">
        <v>1</v>
      </c>
      <c r="G459" s="4">
        <v>63219400</v>
      </c>
      <c r="H459" s="4">
        <v>0</v>
      </c>
      <c r="I459" s="4">
        <v>63219400</v>
      </c>
      <c r="J459">
        <v>1</v>
      </c>
      <c r="K459">
        <v>0</v>
      </c>
      <c r="L459">
        <v>0</v>
      </c>
      <c r="M459">
        <v>4</v>
      </c>
      <c r="N459" s="2">
        <v>44451</v>
      </c>
      <c r="O459" s="1" t="s">
        <v>1250</v>
      </c>
      <c r="P459" s="4">
        <v>63219400</v>
      </c>
      <c r="Q459" s="4">
        <v>4235680</v>
      </c>
      <c r="R459" s="1" t="s">
        <v>55</v>
      </c>
      <c r="S459" s="1" t="s">
        <v>34</v>
      </c>
      <c r="T459" s="4">
        <f>Sales_Datas[[#This Row],[after_discount]]-(Sales_Datas[[#This Row],[qty_ordered]]*Sales_Datas[[#This Row],[cogs]])</f>
        <v>58983720</v>
      </c>
      <c r="U459" s="3">
        <f>IFERROR(Sales_Datas[[#This Row],[Gross_Profit]]/Sales_Datas[[#This Row],[after_discount]],0)</f>
        <v>0.93300031319500032</v>
      </c>
      <c r="V459" s="1" t="str">
        <f>IF(Sales_Datas[[#This Row],[base_price]] &lt;= 632200, "Low", (IF(Sales_Datas[[#This Row],[base_price]] &gt;= 10092000, "High", "Medium")))</f>
        <v>High</v>
      </c>
    </row>
    <row r="460" spans="1:22" x14ac:dyDescent="0.25">
      <c r="A460" s="1" t="s">
        <v>1535</v>
      </c>
      <c r="B460" s="1" t="s">
        <v>1536</v>
      </c>
      <c r="C460" s="2">
        <v>44486</v>
      </c>
      <c r="D460" s="1" t="s">
        <v>1249</v>
      </c>
      <c r="E460" s="4">
        <v>6321942</v>
      </c>
      <c r="F460">
        <v>1</v>
      </c>
      <c r="G460" s="4">
        <v>63219400</v>
      </c>
      <c r="H460" s="4">
        <v>0</v>
      </c>
      <c r="I460" s="4">
        <v>63219400</v>
      </c>
      <c r="J460">
        <v>1</v>
      </c>
      <c r="K460">
        <v>0</v>
      </c>
      <c r="L460">
        <v>0</v>
      </c>
      <c r="M460">
        <v>4</v>
      </c>
      <c r="N460" s="2">
        <v>44466</v>
      </c>
      <c r="O460" s="1" t="s">
        <v>1250</v>
      </c>
      <c r="P460" s="4">
        <v>63219400</v>
      </c>
      <c r="Q460" s="4">
        <v>4235680</v>
      </c>
      <c r="R460" s="1" t="s">
        <v>55</v>
      </c>
      <c r="S460" s="1" t="s">
        <v>34</v>
      </c>
      <c r="T460" s="4">
        <f>Sales_Datas[[#This Row],[after_discount]]-(Sales_Datas[[#This Row],[qty_ordered]]*Sales_Datas[[#This Row],[cogs]])</f>
        <v>58983720</v>
      </c>
      <c r="U460" s="3">
        <f>IFERROR(Sales_Datas[[#This Row],[Gross_Profit]]/Sales_Datas[[#This Row],[after_discount]],0)</f>
        <v>0.93300031319500032</v>
      </c>
      <c r="V460" s="1" t="str">
        <f>IF(Sales_Datas[[#This Row],[base_price]] &lt;= 632200, "Low", (IF(Sales_Datas[[#This Row],[base_price]] &gt;= 10092000, "High", "Medium")))</f>
        <v>High</v>
      </c>
    </row>
    <row r="461" spans="1:22" x14ac:dyDescent="0.25">
      <c r="A461" s="1" t="s">
        <v>1537</v>
      </c>
      <c r="B461" s="1" t="s">
        <v>1538</v>
      </c>
      <c r="C461" s="2">
        <v>44500</v>
      </c>
      <c r="D461" s="1" t="s">
        <v>1249</v>
      </c>
      <c r="E461" s="4">
        <v>6321942</v>
      </c>
      <c r="F461">
        <v>1</v>
      </c>
      <c r="G461" s="4">
        <v>63219400</v>
      </c>
      <c r="H461" s="4">
        <v>0</v>
      </c>
      <c r="I461" s="4">
        <v>63219400</v>
      </c>
      <c r="J461">
        <v>1</v>
      </c>
      <c r="K461">
        <v>1</v>
      </c>
      <c r="L461">
        <v>0</v>
      </c>
      <c r="M461">
        <v>4</v>
      </c>
      <c r="N461" s="2">
        <v>44481</v>
      </c>
      <c r="O461" s="1" t="s">
        <v>1250</v>
      </c>
      <c r="P461" s="4">
        <v>63219400</v>
      </c>
      <c r="Q461" s="4">
        <v>4235680</v>
      </c>
      <c r="R461" s="1" t="s">
        <v>55</v>
      </c>
      <c r="S461" s="1" t="s">
        <v>34</v>
      </c>
      <c r="T461" s="4">
        <f>Sales_Datas[[#This Row],[after_discount]]-(Sales_Datas[[#This Row],[qty_ordered]]*Sales_Datas[[#This Row],[cogs]])</f>
        <v>58983720</v>
      </c>
      <c r="U461" s="3">
        <f>IFERROR(Sales_Datas[[#This Row],[Gross_Profit]]/Sales_Datas[[#This Row],[after_discount]],0)</f>
        <v>0.93300031319500032</v>
      </c>
      <c r="V461" s="1" t="str">
        <f>IF(Sales_Datas[[#This Row],[base_price]] &lt;= 632200, "Low", (IF(Sales_Datas[[#This Row],[base_price]] &gt;= 10092000, "High", "Medium")))</f>
        <v>High</v>
      </c>
    </row>
    <row r="462" spans="1:22" x14ac:dyDescent="0.25">
      <c r="A462" s="1" t="s">
        <v>1539</v>
      </c>
      <c r="B462" s="1" t="s">
        <v>1540</v>
      </c>
      <c r="C462" s="2">
        <v>44513</v>
      </c>
      <c r="D462" s="1" t="s">
        <v>1541</v>
      </c>
      <c r="E462" s="4">
        <v>6321942</v>
      </c>
      <c r="F462">
        <v>1</v>
      </c>
      <c r="G462" s="4">
        <v>63219400</v>
      </c>
      <c r="H462" s="4">
        <v>0</v>
      </c>
      <c r="I462" s="4">
        <v>63219400</v>
      </c>
      <c r="J462">
        <v>1</v>
      </c>
      <c r="K462">
        <v>0</v>
      </c>
      <c r="L462">
        <v>0</v>
      </c>
      <c r="M462">
        <v>4</v>
      </c>
      <c r="N462" s="2">
        <v>44508</v>
      </c>
      <c r="O462" s="1" t="s">
        <v>1542</v>
      </c>
      <c r="P462" s="4">
        <v>63219400</v>
      </c>
      <c r="Q462" s="4">
        <v>4109240</v>
      </c>
      <c r="R462" s="1" t="s">
        <v>55</v>
      </c>
      <c r="S462" s="1" t="s">
        <v>34</v>
      </c>
      <c r="T462" s="4">
        <f>Sales_Datas[[#This Row],[after_discount]]-(Sales_Datas[[#This Row],[qty_ordered]]*Sales_Datas[[#This Row],[cogs]])</f>
        <v>59110160</v>
      </c>
      <c r="U462" s="3">
        <f>IFERROR(Sales_Datas[[#This Row],[Gross_Profit]]/Sales_Datas[[#This Row],[after_discount]],0)</f>
        <v>0.93500033217651546</v>
      </c>
      <c r="V462" s="1" t="str">
        <f>IF(Sales_Datas[[#This Row],[base_price]] &lt;= 632200, "Low", (IF(Sales_Datas[[#This Row],[base_price]] &gt;= 10092000, "High", "Medium")))</f>
        <v>High</v>
      </c>
    </row>
    <row r="463" spans="1:22" x14ac:dyDescent="0.25">
      <c r="A463" s="1" t="s">
        <v>1543</v>
      </c>
      <c r="B463" s="1" t="s">
        <v>1319</v>
      </c>
      <c r="C463" s="2">
        <v>44266</v>
      </c>
      <c r="D463" s="1" t="s">
        <v>1176</v>
      </c>
      <c r="E463" s="4">
        <v>6321942</v>
      </c>
      <c r="F463">
        <v>1</v>
      </c>
      <c r="G463" s="4">
        <v>63219400</v>
      </c>
      <c r="H463" s="4">
        <v>0</v>
      </c>
      <c r="I463" s="4">
        <v>63219400</v>
      </c>
      <c r="J463">
        <v>1</v>
      </c>
      <c r="K463">
        <v>0</v>
      </c>
      <c r="L463">
        <v>0</v>
      </c>
      <c r="M463">
        <v>4</v>
      </c>
      <c r="N463" s="2">
        <v>44470</v>
      </c>
      <c r="O463" s="1" t="s">
        <v>1177</v>
      </c>
      <c r="P463" s="4">
        <v>63219400</v>
      </c>
      <c r="Q463" s="4">
        <v>5373640</v>
      </c>
      <c r="R463" s="1" t="s">
        <v>65</v>
      </c>
      <c r="S463" s="1" t="s">
        <v>34</v>
      </c>
      <c r="T463" s="4">
        <f>Sales_Datas[[#This Row],[after_discount]]-(Sales_Datas[[#This Row],[qty_ordered]]*Sales_Datas[[#This Row],[cogs]])</f>
        <v>57845760</v>
      </c>
      <c r="U463" s="3">
        <f>IFERROR(Sales_Datas[[#This Row],[Gross_Profit]]/Sales_Datas[[#This Row],[after_discount]],0)</f>
        <v>0.91500014236136373</v>
      </c>
      <c r="V463" s="1" t="str">
        <f>IF(Sales_Datas[[#This Row],[base_price]] &lt;= 632200, "Low", (IF(Sales_Datas[[#This Row],[base_price]] &gt;= 10092000, "High", "Medium")))</f>
        <v>High</v>
      </c>
    </row>
    <row r="464" spans="1:22" x14ac:dyDescent="0.25">
      <c r="A464" s="1" t="s">
        <v>1544</v>
      </c>
      <c r="B464" s="1" t="s">
        <v>1545</v>
      </c>
      <c r="C464" s="2">
        <v>44399</v>
      </c>
      <c r="D464" s="1" t="s">
        <v>1176</v>
      </c>
      <c r="E464" s="4">
        <v>6321942</v>
      </c>
      <c r="F464">
        <v>1</v>
      </c>
      <c r="G464" s="4">
        <v>63219400</v>
      </c>
      <c r="H464" s="4">
        <v>0</v>
      </c>
      <c r="I464" s="4">
        <v>63219400</v>
      </c>
      <c r="J464">
        <v>1</v>
      </c>
      <c r="K464">
        <v>0</v>
      </c>
      <c r="L464">
        <v>0</v>
      </c>
      <c r="M464">
        <v>9</v>
      </c>
      <c r="N464" s="2">
        <v>44402</v>
      </c>
      <c r="O464" s="1" t="s">
        <v>1177</v>
      </c>
      <c r="P464" s="4">
        <v>63219400</v>
      </c>
      <c r="Q464" s="4">
        <v>5373640</v>
      </c>
      <c r="R464" s="1" t="s">
        <v>65</v>
      </c>
      <c r="S464" s="1" t="s">
        <v>1120</v>
      </c>
      <c r="T464" s="4">
        <f>Sales_Datas[[#This Row],[after_discount]]-(Sales_Datas[[#This Row],[qty_ordered]]*Sales_Datas[[#This Row],[cogs]])</f>
        <v>57845760</v>
      </c>
      <c r="U464" s="3">
        <f>IFERROR(Sales_Datas[[#This Row],[Gross_Profit]]/Sales_Datas[[#This Row],[after_discount]],0)</f>
        <v>0.91500014236136373</v>
      </c>
      <c r="V464" s="1" t="str">
        <f>IF(Sales_Datas[[#This Row],[base_price]] &lt;= 632200, "Low", (IF(Sales_Datas[[#This Row],[base_price]] &gt;= 10092000, "High", "Medium")))</f>
        <v>High</v>
      </c>
    </row>
    <row r="465" spans="1:22" x14ac:dyDescent="0.25">
      <c r="A465" s="1" t="s">
        <v>1546</v>
      </c>
      <c r="B465" s="1" t="s">
        <v>1547</v>
      </c>
      <c r="C465" s="2">
        <v>44453</v>
      </c>
      <c r="D465" s="1" t="s">
        <v>1176</v>
      </c>
      <c r="E465" s="4">
        <v>6321942</v>
      </c>
      <c r="F465">
        <v>1</v>
      </c>
      <c r="G465" s="4">
        <v>63219400</v>
      </c>
      <c r="H465" s="4">
        <v>0</v>
      </c>
      <c r="I465" s="4">
        <v>63219400</v>
      </c>
      <c r="J465">
        <v>1</v>
      </c>
      <c r="K465">
        <v>0</v>
      </c>
      <c r="L465">
        <v>0</v>
      </c>
      <c r="M465">
        <v>9</v>
      </c>
      <c r="N465" s="2">
        <v>44458</v>
      </c>
      <c r="O465" s="1" t="s">
        <v>1177</v>
      </c>
      <c r="P465" s="4">
        <v>63219400</v>
      </c>
      <c r="Q465" s="4">
        <v>5373640</v>
      </c>
      <c r="R465" s="1" t="s">
        <v>65</v>
      </c>
      <c r="S465" s="1" t="s">
        <v>1120</v>
      </c>
      <c r="T465" s="4">
        <f>Sales_Datas[[#This Row],[after_discount]]-(Sales_Datas[[#This Row],[qty_ordered]]*Sales_Datas[[#This Row],[cogs]])</f>
        <v>57845760</v>
      </c>
      <c r="U465" s="3">
        <f>IFERROR(Sales_Datas[[#This Row],[Gross_Profit]]/Sales_Datas[[#This Row],[after_discount]],0)</f>
        <v>0.91500014236136373</v>
      </c>
      <c r="V465" s="1" t="str">
        <f>IF(Sales_Datas[[#This Row],[base_price]] &lt;= 632200, "Low", (IF(Sales_Datas[[#This Row],[base_price]] &gt;= 10092000, "High", "Medium")))</f>
        <v>High</v>
      </c>
    </row>
    <row r="466" spans="1:22" x14ac:dyDescent="0.25">
      <c r="A466" s="1" t="s">
        <v>1548</v>
      </c>
      <c r="B466" s="1" t="s">
        <v>1549</v>
      </c>
      <c r="C466" s="2">
        <v>44459</v>
      </c>
      <c r="D466" s="1" t="s">
        <v>1176</v>
      </c>
      <c r="E466" s="4">
        <v>6321942</v>
      </c>
      <c r="F466">
        <v>1</v>
      </c>
      <c r="G466" s="4">
        <v>63219400</v>
      </c>
      <c r="H466" s="4">
        <v>0</v>
      </c>
      <c r="I466" s="4">
        <v>63219400</v>
      </c>
      <c r="J466">
        <v>1</v>
      </c>
      <c r="K466">
        <v>0</v>
      </c>
      <c r="L466">
        <v>0</v>
      </c>
      <c r="M466">
        <v>9</v>
      </c>
      <c r="N466" s="2">
        <v>44447</v>
      </c>
      <c r="O466" s="1" t="s">
        <v>1177</v>
      </c>
      <c r="P466" s="4">
        <v>63219400</v>
      </c>
      <c r="Q466" s="4">
        <v>5373640</v>
      </c>
      <c r="R466" s="1" t="s">
        <v>65</v>
      </c>
      <c r="S466" s="1" t="s">
        <v>1120</v>
      </c>
      <c r="T466" s="4">
        <f>Sales_Datas[[#This Row],[after_discount]]-(Sales_Datas[[#This Row],[qty_ordered]]*Sales_Datas[[#This Row],[cogs]])</f>
        <v>57845760</v>
      </c>
      <c r="U466" s="3">
        <f>IFERROR(Sales_Datas[[#This Row],[Gross_Profit]]/Sales_Datas[[#This Row],[after_discount]],0)</f>
        <v>0.91500014236136373</v>
      </c>
      <c r="V466" s="1" t="str">
        <f>IF(Sales_Datas[[#This Row],[base_price]] &lt;= 632200, "Low", (IF(Sales_Datas[[#This Row],[base_price]] &gt;= 10092000, "High", "Medium")))</f>
        <v>High</v>
      </c>
    </row>
    <row r="467" spans="1:22" x14ac:dyDescent="0.25">
      <c r="A467" s="1" t="s">
        <v>1550</v>
      </c>
      <c r="B467" s="1" t="s">
        <v>1551</v>
      </c>
      <c r="C467" s="2">
        <v>44465</v>
      </c>
      <c r="D467" s="1" t="s">
        <v>1176</v>
      </c>
      <c r="E467" s="4">
        <v>6321942</v>
      </c>
      <c r="F467">
        <v>1</v>
      </c>
      <c r="G467" s="4">
        <v>63219400</v>
      </c>
      <c r="H467" s="4">
        <v>0</v>
      </c>
      <c r="I467" s="4">
        <v>63219400</v>
      </c>
      <c r="J467">
        <v>1</v>
      </c>
      <c r="K467">
        <v>0</v>
      </c>
      <c r="L467">
        <v>0</v>
      </c>
      <c r="M467">
        <v>8</v>
      </c>
      <c r="N467" s="2">
        <v>44453</v>
      </c>
      <c r="O467" s="1" t="s">
        <v>1177</v>
      </c>
      <c r="P467" s="4">
        <v>63219400</v>
      </c>
      <c r="Q467" s="4">
        <v>5373640</v>
      </c>
      <c r="R467" s="1" t="s">
        <v>65</v>
      </c>
      <c r="S467" s="1" t="s">
        <v>1115</v>
      </c>
      <c r="T467" s="4">
        <f>Sales_Datas[[#This Row],[after_discount]]-(Sales_Datas[[#This Row],[qty_ordered]]*Sales_Datas[[#This Row],[cogs]])</f>
        <v>57845760</v>
      </c>
      <c r="U467" s="3">
        <f>IFERROR(Sales_Datas[[#This Row],[Gross_Profit]]/Sales_Datas[[#This Row],[after_discount]],0)</f>
        <v>0.91500014236136373</v>
      </c>
      <c r="V467" s="1" t="str">
        <f>IF(Sales_Datas[[#This Row],[base_price]] &lt;= 632200, "Low", (IF(Sales_Datas[[#This Row],[base_price]] &gt;= 10092000, "High", "Medium")))</f>
        <v>High</v>
      </c>
    </row>
    <row r="468" spans="1:22" x14ac:dyDescent="0.25">
      <c r="A468" s="1" t="s">
        <v>1552</v>
      </c>
      <c r="B468" s="1" t="s">
        <v>1389</v>
      </c>
      <c r="C468" s="2">
        <v>44511</v>
      </c>
      <c r="D468" s="1" t="s">
        <v>1176</v>
      </c>
      <c r="E468" s="4">
        <v>6321942</v>
      </c>
      <c r="F468">
        <v>1</v>
      </c>
      <c r="G468" s="4">
        <v>63219400</v>
      </c>
      <c r="H468" s="4">
        <v>0</v>
      </c>
      <c r="I468" s="4">
        <v>63219400</v>
      </c>
      <c r="J468">
        <v>1</v>
      </c>
      <c r="K468">
        <v>1</v>
      </c>
      <c r="L468">
        <v>0</v>
      </c>
      <c r="M468">
        <v>4</v>
      </c>
      <c r="N468" s="2">
        <v>44526</v>
      </c>
      <c r="O468" s="1" t="s">
        <v>1177</v>
      </c>
      <c r="P468" s="4">
        <v>63219400</v>
      </c>
      <c r="Q468" s="4">
        <v>5373640</v>
      </c>
      <c r="R468" s="1" t="s">
        <v>65</v>
      </c>
      <c r="S468" s="1" t="s">
        <v>34</v>
      </c>
      <c r="T468" s="4">
        <f>Sales_Datas[[#This Row],[after_discount]]-(Sales_Datas[[#This Row],[qty_ordered]]*Sales_Datas[[#This Row],[cogs]])</f>
        <v>57845760</v>
      </c>
      <c r="U468" s="3">
        <f>IFERROR(Sales_Datas[[#This Row],[Gross_Profit]]/Sales_Datas[[#This Row],[after_discount]],0)</f>
        <v>0.91500014236136373</v>
      </c>
      <c r="V468" s="1" t="str">
        <f>IF(Sales_Datas[[#This Row],[base_price]] &lt;= 632200, "Low", (IF(Sales_Datas[[#This Row],[base_price]] &gt;= 10092000, "High", "Medium")))</f>
        <v>High</v>
      </c>
    </row>
    <row r="469" spans="1:22" x14ac:dyDescent="0.25">
      <c r="A469" s="1" t="s">
        <v>1553</v>
      </c>
      <c r="B469" s="1" t="s">
        <v>1554</v>
      </c>
      <c r="C469" s="2">
        <v>44513</v>
      </c>
      <c r="D469" s="1" t="s">
        <v>1176</v>
      </c>
      <c r="E469" s="4">
        <v>6321942</v>
      </c>
      <c r="F469">
        <v>1</v>
      </c>
      <c r="G469" s="4">
        <v>63219400</v>
      </c>
      <c r="H469" s="4">
        <v>0</v>
      </c>
      <c r="I469" s="4">
        <v>63219400</v>
      </c>
      <c r="J469">
        <v>1</v>
      </c>
      <c r="K469">
        <v>0</v>
      </c>
      <c r="L469">
        <v>0</v>
      </c>
      <c r="M469">
        <v>4</v>
      </c>
      <c r="N469" s="2">
        <v>44516</v>
      </c>
      <c r="O469" s="1" t="s">
        <v>1177</v>
      </c>
      <c r="P469" s="4">
        <v>63219400</v>
      </c>
      <c r="Q469" s="4">
        <v>5373640</v>
      </c>
      <c r="R469" s="1" t="s">
        <v>65</v>
      </c>
      <c r="S469" s="1" t="s">
        <v>34</v>
      </c>
      <c r="T469" s="4">
        <f>Sales_Datas[[#This Row],[after_discount]]-(Sales_Datas[[#This Row],[qty_ordered]]*Sales_Datas[[#This Row],[cogs]])</f>
        <v>57845760</v>
      </c>
      <c r="U469" s="3">
        <f>IFERROR(Sales_Datas[[#This Row],[Gross_Profit]]/Sales_Datas[[#This Row],[after_discount]],0)</f>
        <v>0.91500014236136373</v>
      </c>
      <c r="V469" s="1" t="str">
        <f>IF(Sales_Datas[[#This Row],[base_price]] &lt;= 632200, "Low", (IF(Sales_Datas[[#This Row],[base_price]] &gt;= 10092000, "High", "Medium")))</f>
        <v>High</v>
      </c>
    </row>
    <row r="470" spans="1:22" x14ac:dyDescent="0.25">
      <c r="A470" s="1" t="s">
        <v>1555</v>
      </c>
      <c r="B470" s="1" t="s">
        <v>1508</v>
      </c>
      <c r="C470" s="2">
        <v>44767</v>
      </c>
      <c r="D470" s="1" t="s">
        <v>1556</v>
      </c>
      <c r="E470" s="4">
        <v>6278326</v>
      </c>
      <c r="F470">
        <v>1</v>
      </c>
      <c r="G470" s="4">
        <v>62783300</v>
      </c>
      <c r="H470" s="4">
        <v>0</v>
      </c>
      <c r="I470" s="4">
        <v>62783300</v>
      </c>
      <c r="J470">
        <v>1</v>
      </c>
      <c r="K470">
        <v>1</v>
      </c>
      <c r="L470">
        <v>1</v>
      </c>
      <c r="M470">
        <v>4</v>
      </c>
      <c r="N470" s="2">
        <v>44769</v>
      </c>
      <c r="O470" s="1" t="s">
        <v>1557</v>
      </c>
      <c r="P470" s="4">
        <v>62783300</v>
      </c>
      <c r="Q470" s="4">
        <v>4771490</v>
      </c>
      <c r="R470" s="1" t="s">
        <v>65</v>
      </c>
      <c r="S470" s="1" t="s">
        <v>34</v>
      </c>
      <c r="T470" s="4">
        <f>Sales_Datas[[#This Row],[after_discount]]-(Sales_Datas[[#This Row],[qty_ordered]]*Sales_Datas[[#This Row],[cogs]])</f>
        <v>58011810</v>
      </c>
      <c r="U470" s="3">
        <f>IFERROR(Sales_Datas[[#This Row],[Gross_Profit]]/Sales_Datas[[#This Row],[after_discount]],0)</f>
        <v>0.92400064985434027</v>
      </c>
      <c r="V470" s="1" t="str">
        <f>IF(Sales_Datas[[#This Row],[base_price]] &lt;= 632200, "Low", (IF(Sales_Datas[[#This Row],[base_price]] &gt;= 10092000, "High", "Medium")))</f>
        <v>High</v>
      </c>
    </row>
    <row r="471" spans="1:22" x14ac:dyDescent="0.25">
      <c r="A471" s="1" t="s">
        <v>1558</v>
      </c>
      <c r="B471" s="1" t="s">
        <v>1312</v>
      </c>
      <c r="C471" s="2">
        <v>44773</v>
      </c>
      <c r="D471" s="1" t="s">
        <v>1556</v>
      </c>
      <c r="E471" s="4">
        <v>6278326</v>
      </c>
      <c r="F471">
        <v>1</v>
      </c>
      <c r="G471" s="4">
        <v>62783300</v>
      </c>
      <c r="H471" s="4">
        <v>0</v>
      </c>
      <c r="I471" s="4">
        <v>62783300</v>
      </c>
      <c r="J471">
        <v>1</v>
      </c>
      <c r="K471">
        <v>0</v>
      </c>
      <c r="L471">
        <v>0</v>
      </c>
      <c r="M471">
        <v>4</v>
      </c>
      <c r="N471" s="2">
        <v>44768</v>
      </c>
      <c r="O471" s="1" t="s">
        <v>1557</v>
      </c>
      <c r="P471" s="4">
        <v>62783300</v>
      </c>
      <c r="Q471" s="4">
        <v>4771490</v>
      </c>
      <c r="R471" s="1" t="s">
        <v>65</v>
      </c>
      <c r="S471" s="1" t="s">
        <v>34</v>
      </c>
      <c r="T471" s="4">
        <f>Sales_Datas[[#This Row],[after_discount]]-(Sales_Datas[[#This Row],[qty_ordered]]*Sales_Datas[[#This Row],[cogs]])</f>
        <v>58011810</v>
      </c>
      <c r="U471" s="3">
        <f>IFERROR(Sales_Datas[[#This Row],[Gross_Profit]]/Sales_Datas[[#This Row],[after_discount]],0)</f>
        <v>0.92400064985434027</v>
      </c>
      <c r="V471" s="1" t="str">
        <f>IF(Sales_Datas[[#This Row],[base_price]] &lt;= 632200, "Low", (IF(Sales_Datas[[#This Row],[base_price]] &gt;= 10092000, "High", "Medium")))</f>
        <v>High</v>
      </c>
    </row>
    <row r="472" spans="1:22" x14ac:dyDescent="0.25">
      <c r="A472" s="1" t="s">
        <v>1559</v>
      </c>
      <c r="B472" s="1" t="s">
        <v>1560</v>
      </c>
      <c r="C472" s="2">
        <v>44872</v>
      </c>
      <c r="D472" s="1" t="s">
        <v>1556</v>
      </c>
      <c r="E472" s="4">
        <v>6278326</v>
      </c>
      <c r="F472">
        <v>1</v>
      </c>
      <c r="G472" s="4">
        <v>62783300</v>
      </c>
      <c r="H472" s="4">
        <v>0</v>
      </c>
      <c r="I472" s="4">
        <v>62783300</v>
      </c>
      <c r="J472">
        <v>1</v>
      </c>
      <c r="K472">
        <v>0</v>
      </c>
      <c r="L472">
        <v>0</v>
      </c>
      <c r="M472">
        <v>7</v>
      </c>
      <c r="N472" s="2">
        <v>44755</v>
      </c>
      <c r="O472" s="1" t="s">
        <v>1557</v>
      </c>
      <c r="P472" s="4">
        <v>62783300</v>
      </c>
      <c r="Q472" s="4">
        <v>4771490</v>
      </c>
      <c r="R472" s="1" t="s">
        <v>65</v>
      </c>
      <c r="S472" s="1" t="s">
        <v>66</v>
      </c>
      <c r="T472" s="4">
        <f>Sales_Datas[[#This Row],[after_discount]]-(Sales_Datas[[#This Row],[qty_ordered]]*Sales_Datas[[#This Row],[cogs]])</f>
        <v>58011810</v>
      </c>
      <c r="U472" s="3">
        <f>IFERROR(Sales_Datas[[#This Row],[Gross_Profit]]/Sales_Datas[[#This Row],[after_discount]],0)</f>
        <v>0.92400064985434027</v>
      </c>
      <c r="V472" s="1" t="str">
        <f>IF(Sales_Datas[[#This Row],[base_price]] &lt;= 632200, "Low", (IF(Sales_Datas[[#This Row],[base_price]] &gt;= 10092000, "High", "Medium")))</f>
        <v>High</v>
      </c>
    </row>
    <row r="473" spans="1:22" x14ac:dyDescent="0.25">
      <c r="A473" s="1" t="s">
        <v>1561</v>
      </c>
      <c r="B473" s="1" t="s">
        <v>1562</v>
      </c>
      <c r="C473" s="2">
        <v>44390</v>
      </c>
      <c r="D473" s="1" t="s">
        <v>1563</v>
      </c>
      <c r="E473" s="4">
        <v>6147942</v>
      </c>
      <c r="F473">
        <v>1</v>
      </c>
      <c r="G473" s="4">
        <v>61479400</v>
      </c>
      <c r="H473" s="4">
        <v>0</v>
      </c>
      <c r="I473" s="4">
        <v>61479400</v>
      </c>
      <c r="J473">
        <v>1</v>
      </c>
      <c r="K473">
        <v>0</v>
      </c>
      <c r="L473">
        <v>0</v>
      </c>
      <c r="M473">
        <v>10</v>
      </c>
      <c r="N473" s="2">
        <v>44392</v>
      </c>
      <c r="O473" s="1" t="s">
        <v>1564</v>
      </c>
      <c r="P473" s="4">
        <v>61479400</v>
      </c>
      <c r="Q473" s="4">
        <v>4365020</v>
      </c>
      <c r="R473" s="1" t="s">
        <v>39</v>
      </c>
      <c r="S473" s="1" t="s">
        <v>1130</v>
      </c>
      <c r="T473" s="4">
        <f>Sales_Datas[[#This Row],[after_discount]]-(Sales_Datas[[#This Row],[qty_ordered]]*Sales_Datas[[#This Row],[cogs]])</f>
        <v>57114380</v>
      </c>
      <c r="U473" s="3">
        <f>IFERROR(Sales_Datas[[#This Row],[Gross_Profit]]/Sales_Datas[[#This Row],[after_discount]],0)</f>
        <v>0.92900028302162996</v>
      </c>
      <c r="V473" s="1" t="str">
        <f>IF(Sales_Datas[[#This Row],[base_price]] &lt;= 632200, "Low", (IF(Sales_Datas[[#This Row],[base_price]] &gt;= 10092000, "High", "Medium")))</f>
        <v>High</v>
      </c>
    </row>
    <row r="474" spans="1:22" x14ac:dyDescent="0.25">
      <c r="A474" s="1" t="s">
        <v>1565</v>
      </c>
      <c r="B474" s="1" t="s">
        <v>1386</v>
      </c>
      <c r="C474" s="2">
        <v>44296</v>
      </c>
      <c r="D474" s="1" t="s">
        <v>1523</v>
      </c>
      <c r="E474" s="4">
        <v>5979336</v>
      </c>
      <c r="F474">
        <v>1</v>
      </c>
      <c r="G474" s="4">
        <v>59793400</v>
      </c>
      <c r="H474" s="4">
        <v>0</v>
      </c>
      <c r="I474" s="4">
        <v>59793400</v>
      </c>
      <c r="J474">
        <v>1</v>
      </c>
      <c r="K474">
        <v>0</v>
      </c>
      <c r="L474">
        <v>0</v>
      </c>
      <c r="M474">
        <v>4</v>
      </c>
      <c r="N474" s="2">
        <v>44467</v>
      </c>
      <c r="O474" s="1" t="s">
        <v>1524</v>
      </c>
      <c r="P474" s="4">
        <v>63219400</v>
      </c>
      <c r="Q474" s="4">
        <v>4551780</v>
      </c>
      <c r="R474" s="1" t="s">
        <v>55</v>
      </c>
      <c r="S474" s="1" t="s">
        <v>34</v>
      </c>
      <c r="T474" s="4">
        <f>Sales_Datas[[#This Row],[after_discount]]-(Sales_Datas[[#This Row],[qty_ordered]]*Sales_Datas[[#This Row],[cogs]])</f>
        <v>55241620</v>
      </c>
      <c r="U474" s="3">
        <f>IFERROR(Sales_Datas[[#This Row],[Gross_Profit]]/Sales_Datas[[#This Row],[after_discount]],0)</f>
        <v>0.92387487582241523</v>
      </c>
      <c r="V474" s="1" t="str">
        <f>IF(Sales_Datas[[#This Row],[base_price]] &lt;= 632200, "Low", (IF(Sales_Datas[[#This Row],[base_price]] &gt;= 10092000, "High", "Medium")))</f>
        <v>High</v>
      </c>
    </row>
    <row r="475" spans="1:22" x14ac:dyDescent="0.25">
      <c r="A475" s="1" t="s">
        <v>1566</v>
      </c>
      <c r="B475" s="1" t="s">
        <v>1567</v>
      </c>
      <c r="C475" s="2">
        <v>44460</v>
      </c>
      <c r="D475" s="1" t="s">
        <v>1523</v>
      </c>
      <c r="E475" s="4">
        <v>5979336</v>
      </c>
      <c r="F475">
        <v>1</v>
      </c>
      <c r="G475" s="4">
        <v>59793400</v>
      </c>
      <c r="H475" s="4">
        <v>0</v>
      </c>
      <c r="I475" s="4">
        <v>59793400</v>
      </c>
      <c r="J475">
        <v>1</v>
      </c>
      <c r="K475">
        <v>0</v>
      </c>
      <c r="L475">
        <v>0</v>
      </c>
      <c r="M475">
        <v>8</v>
      </c>
      <c r="N475" s="2">
        <v>44463</v>
      </c>
      <c r="O475" s="1" t="s">
        <v>1524</v>
      </c>
      <c r="P475" s="4">
        <v>63219400</v>
      </c>
      <c r="Q475" s="4">
        <v>4551780</v>
      </c>
      <c r="R475" s="1" t="s">
        <v>55</v>
      </c>
      <c r="S475" s="1" t="s">
        <v>1115</v>
      </c>
      <c r="T475" s="4">
        <f>Sales_Datas[[#This Row],[after_discount]]-(Sales_Datas[[#This Row],[qty_ordered]]*Sales_Datas[[#This Row],[cogs]])</f>
        <v>55241620</v>
      </c>
      <c r="U475" s="3">
        <f>IFERROR(Sales_Datas[[#This Row],[Gross_Profit]]/Sales_Datas[[#This Row],[after_discount]],0)</f>
        <v>0.92387487582241523</v>
      </c>
      <c r="V475" s="1" t="str">
        <f>IF(Sales_Datas[[#This Row],[base_price]] &lt;= 632200, "Low", (IF(Sales_Datas[[#This Row],[base_price]] &gt;= 10092000, "High", "Medium")))</f>
        <v>High</v>
      </c>
    </row>
    <row r="476" spans="1:22" x14ac:dyDescent="0.25">
      <c r="A476" s="1" t="s">
        <v>1568</v>
      </c>
      <c r="B476" s="1" t="s">
        <v>1569</v>
      </c>
      <c r="C476" s="2">
        <v>44488</v>
      </c>
      <c r="D476" s="1" t="s">
        <v>1523</v>
      </c>
      <c r="E476" s="4">
        <v>5979336</v>
      </c>
      <c r="F476">
        <v>1</v>
      </c>
      <c r="G476" s="4">
        <v>59793400</v>
      </c>
      <c r="H476" s="4">
        <v>0</v>
      </c>
      <c r="I476" s="4">
        <v>59793400</v>
      </c>
      <c r="J476">
        <v>1</v>
      </c>
      <c r="K476">
        <v>0</v>
      </c>
      <c r="L476">
        <v>0</v>
      </c>
      <c r="M476">
        <v>4</v>
      </c>
      <c r="N476" s="2">
        <v>44489</v>
      </c>
      <c r="O476" s="1" t="s">
        <v>1524</v>
      </c>
      <c r="P476" s="4">
        <v>63219400</v>
      </c>
      <c r="Q476" s="4">
        <v>4551780</v>
      </c>
      <c r="R476" s="1" t="s">
        <v>55</v>
      </c>
      <c r="S476" s="1" t="s">
        <v>34</v>
      </c>
      <c r="T476" s="4">
        <f>Sales_Datas[[#This Row],[after_discount]]-(Sales_Datas[[#This Row],[qty_ordered]]*Sales_Datas[[#This Row],[cogs]])</f>
        <v>55241620</v>
      </c>
      <c r="U476" s="3">
        <f>IFERROR(Sales_Datas[[#This Row],[Gross_Profit]]/Sales_Datas[[#This Row],[after_discount]],0)</f>
        <v>0.92387487582241523</v>
      </c>
      <c r="V476" s="1" t="str">
        <f>IF(Sales_Datas[[#This Row],[base_price]] &lt;= 632200, "Low", (IF(Sales_Datas[[#This Row],[base_price]] &gt;= 10092000, "High", "Medium")))</f>
        <v>High</v>
      </c>
    </row>
    <row r="477" spans="1:22" x14ac:dyDescent="0.25">
      <c r="A477" s="1" t="s">
        <v>1570</v>
      </c>
      <c r="B477" s="1" t="s">
        <v>1571</v>
      </c>
      <c r="C477" s="2">
        <v>44499</v>
      </c>
      <c r="D477" s="1" t="s">
        <v>1523</v>
      </c>
      <c r="E477" s="4">
        <v>5979336</v>
      </c>
      <c r="F477">
        <v>1</v>
      </c>
      <c r="G477" s="4">
        <v>59793400</v>
      </c>
      <c r="H477" s="4">
        <v>0</v>
      </c>
      <c r="I477" s="4">
        <v>59793400</v>
      </c>
      <c r="J477">
        <v>1</v>
      </c>
      <c r="K477">
        <v>0</v>
      </c>
      <c r="L477">
        <v>0</v>
      </c>
      <c r="M477">
        <v>4</v>
      </c>
      <c r="N477" s="2">
        <v>44490</v>
      </c>
      <c r="O477" s="1" t="s">
        <v>1524</v>
      </c>
      <c r="P477" s="4">
        <v>63219400</v>
      </c>
      <c r="Q477" s="4">
        <v>4551780</v>
      </c>
      <c r="R477" s="1" t="s">
        <v>55</v>
      </c>
      <c r="S477" s="1" t="s">
        <v>34</v>
      </c>
      <c r="T477" s="4">
        <f>Sales_Datas[[#This Row],[after_discount]]-(Sales_Datas[[#This Row],[qty_ordered]]*Sales_Datas[[#This Row],[cogs]])</f>
        <v>55241620</v>
      </c>
      <c r="U477" s="3">
        <f>IFERROR(Sales_Datas[[#This Row],[Gross_Profit]]/Sales_Datas[[#This Row],[after_discount]],0)</f>
        <v>0.92387487582241523</v>
      </c>
      <c r="V477" s="1" t="str">
        <f>IF(Sales_Datas[[#This Row],[base_price]] &lt;= 632200, "Low", (IF(Sales_Datas[[#This Row],[base_price]] &gt;= 10092000, "High", "Medium")))</f>
        <v>High</v>
      </c>
    </row>
    <row r="478" spans="1:22" x14ac:dyDescent="0.25">
      <c r="A478" s="1" t="s">
        <v>1572</v>
      </c>
      <c r="B478" s="1" t="s">
        <v>1573</v>
      </c>
      <c r="C478" s="2">
        <v>44508</v>
      </c>
      <c r="D478" s="1" t="s">
        <v>1574</v>
      </c>
      <c r="E478" s="4">
        <v>1983252</v>
      </c>
      <c r="F478">
        <v>3</v>
      </c>
      <c r="G478" s="4">
        <v>59497600</v>
      </c>
      <c r="H478" s="4">
        <v>0</v>
      </c>
      <c r="I478" s="4">
        <v>59497600</v>
      </c>
      <c r="J478">
        <v>1</v>
      </c>
      <c r="K478">
        <v>0</v>
      </c>
      <c r="L478">
        <v>0</v>
      </c>
      <c r="M478">
        <v>9</v>
      </c>
      <c r="N478" s="2">
        <v>44400</v>
      </c>
      <c r="O478" s="1" t="s">
        <v>1575</v>
      </c>
      <c r="P478" s="4">
        <v>19139400</v>
      </c>
      <c r="Q478" s="4">
        <v>1607700</v>
      </c>
      <c r="R478" s="1" t="s">
        <v>29</v>
      </c>
      <c r="S478" s="1" t="s">
        <v>1120</v>
      </c>
      <c r="T478" s="4">
        <f>Sales_Datas[[#This Row],[after_discount]]-(Sales_Datas[[#This Row],[qty_ordered]]*Sales_Datas[[#This Row],[cogs]])</f>
        <v>54674500</v>
      </c>
      <c r="U478" s="3">
        <f>IFERROR(Sales_Datas[[#This Row],[Gross_Profit]]/Sales_Datas[[#This Row],[after_discount]],0)</f>
        <v>0.91893622599903191</v>
      </c>
      <c r="V478" s="1" t="str">
        <f>IF(Sales_Datas[[#This Row],[base_price]] &lt;= 632200, "Low", (IF(Sales_Datas[[#This Row],[base_price]] &gt;= 10092000, "High", "Medium")))</f>
        <v>High</v>
      </c>
    </row>
    <row r="479" spans="1:22" x14ac:dyDescent="0.25">
      <c r="A479" s="1" t="s">
        <v>1576</v>
      </c>
      <c r="B479" s="1" t="s">
        <v>1577</v>
      </c>
      <c r="C479" s="2">
        <v>44700</v>
      </c>
      <c r="D479" s="1" t="s">
        <v>1578</v>
      </c>
      <c r="E479" s="4">
        <v>5949466</v>
      </c>
      <c r="F479">
        <v>1</v>
      </c>
      <c r="G479" s="4">
        <v>59494700</v>
      </c>
      <c r="H479" s="4">
        <v>0</v>
      </c>
      <c r="I479" s="4">
        <v>59494700</v>
      </c>
      <c r="J479">
        <v>1</v>
      </c>
      <c r="K479">
        <v>1</v>
      </c>
      <c r="L479">
        <v>0</v>
      </c>
      <c r="M479">
        <v>4</v>
      </c>
      <c r="N479" s="2">
        <v>44520</v>
      </c>
      <c r="O479" s="1" t="s">
        <v>1579</v>
      </c>
      <c r="P479" s="4">
        <v>59494700</v>
      </c>
      <c r="Q479" s="4">
        <v>3867150</v>
      </c>
      <c r="R479" s="1" t="s">
        <v>65</v>
      </c>
      <c r="S479" s="1" t="s">
        <v>34</v>
      </c>
      <c r="T479" s="4">
        <f>Sales_Datas[[#This Row],[after_discount]]-(Sales_Datas[[#This Row],[qty_ordered]]*Sales_Datas[[#This Row],[cogs]])</f>
        <v>55627550</v>
      </c>
      <c r="U479" s="3">
        <f>IFERROR(Sales_Datas[[#This Row],[Gross_Profit]]/Sales_Datas[[#This Row],[after_discount]],0)</f>
        <v>0.93500009244520943</v>
      </c>
      <c r="V479" s="1" t="str">
        <f>IF(Sales_Datas[[#This Row],[base_price]] &lt;= 632200, "Low", (IF(Sales_Datas[[#This Row],[base_price]] &gt;= 10092000, "High", "Medium")))</f>
        <v>High</v>
      </c>
    </row>
    <row r="480" spans="1:22" x14ac:dyDescent="0.25">
      <c r="A480" s="1" t="s">
        <v>1580</v>
      </c>
      <c r="B480" s="1" t="s">
        <v>1581</v>
      </c>
      <c r="C480" s="2">
        <v>44739</v>
      </c>
      <c r="D480" s="1" t="s">
        <v>1578</v>
      </c>
      <c r="E480" s="4">
        <v>5949466</v>
      </c>
      <c r="F480">
        <v>1</v>
      </c>
      <c r="G480" s="4">
        <v>59494700</v>
      </c>
      <c r="H480" s="4">
        <v>0</v>
      </c>
      <c r="I480" s="4">
        <v>59494700</v>
      </c>
      <c r="J480">
        <v>1</v>
      </c>
      <c r="K480">
        <v>0</v>
      </c>
      <c r="L480">
        <v>0</v>
      </c>
      <c r="M480">
        <v>7</v>
      </c>
      <c r="N480" s="2">
        <v>44719</v>
      </c>
      <c r="O480" s="1" t="s">
        <v>1579</v>
      </c>
      <c r="P480" s="4">
        <v>59494700</v>
      </c>
      <c r="Q480" s="4">
        <v>3867150</v>
      </c>
      <c r="R480" s="1" t="s">
        <v>65</v>
      </c>
      <c r="S480" s="1" t="s">
        <v>66</v>
      </c>
      <c r="T480" s="4">
        <f>Sales_Datas[[#This Row],[after_discount]]-(Sales_Datas[[#This Row],[qty_ordered]]*Sales_Datas[[#This Row],[cogs]])</f>
        <v>55627550</v>
      </c>
      <c r="U480" s="3">
        <f>IFERROR(Sales_Datas[[#This Row],[Gross_Profit]]/Sales_Datas[[#This Row],[after_discount]],0)</f>
        <v>0.93500009244520943</v>
      </c>
      <c r="V480" s="1" t="str">
        <f>IF(Sales_Datas[[#This Row],[base_price]] &lt;= 632200, "Low", (IF(Sales_Datas[[#This Row],[base_price]] &gt;= 10092000, "High", "Medium")))</f>
        <v>High</v>
      </c>
    </row>
    <row r="481" spans="1:22" x14ac:dyDescent="0.25">
      <c r="A481" s="1" t="s">
        <v>1582</v>
      </c>
      <c r="B481" s="1" t="s">
        <v>1583</v>
      </c>
      <c r="C481" s="2">
        <v>44749</v>
      </c>
      <c r="D481" s="1" t="s">
        <v>1578</v>
      </c>
      <c r="E481" s="4">
        <v>5949466</v>
      </c>
      <c r="F481">
        <v>1</v>
      </c>
      <c r="G481" s="4">
        <v>59494700</v>
      </c>
      <c r="H481" s="4">
        <v>0</v>
      </c>
      <c r="I481" s="4">
        <v>59494700</v>
      </c>
      <c r="J481">
        <v>1</v>
      </c>
      <c r="K481">
        <v>0</v>
      </c>
      <c r="L481">
        <v>0</v>
      </c>
      <c r="M481">
        <v>7</v>
      </c>
      <c r="N481" s="2">
        <v>44641</v>
      </c>
      <c r="O481" s="1" t="s">
        <v>1579</v>
      </c>
      <c r="P481" s="4">
        <v>59494700</v>
      </c>
      <c r="Q481" s="4">
        <v>3867150</v>
      </c>
      <c r="R481" s="1" t="s">
        <v>65</v>
      </c>
      <c r="S481" s="1" t="s">
        <v>66</v>
      </c>
      <c r="T481" s="4">
        <f>Sales_Datas[[#This Row],[after_discount]]-(Sales_Datas[[#This Row],[qty_ordered]]*Sales_Datas[[#This Row],[cogs]])</f>
        <v>55627550</v>
      </c>
      <c r="U481" s="3">
        <f>IFERROR(Sales_Datas[[#This Row],[Gross_Profit]]/Sales_Datas[[#This Row],[after_discount]],0)</f>
        <v>0.93500009244520943</v>
      </c>
      <c r="V481" s="1" t="str">
        <f>IF(Sales_Datas[[#This Row],[base_price]] &lt;= 632200, "Low", (IF(Sales_Datas[[#This Row],[base_price]] &gt;= 10092000, "High", "Medium")))</f>
        <v>High</v>
      </c>
    </row>
    <row r="482" spans="1:22" x14ac:dyDescent="0.25">
      <c r="A482" s="1" t="s">
        <v>1584</v>
      </c>
      <c r="B482" s="1" t="s">
        <v>1273</v>
      </c>
      <c r="C482" s="2">
        <v>44642</v>
      </c>
      <c r="D482" s="1" t="s">
        <v>1585</v>
      </c>
      <c r="E482" s="4">
        <v>985942</v>
      </c>
      <c r="F482">
        <v>6</v>
      </c>
      <c r="G482" s="4">
        <v>59156500</v>
      </c>
      <c r="H482" s="4">
        <v>0</v>
      </c>
      <c r="I482" s="4">
        <v>59156500</v>
      </c>
      <c r="J482">
        <v>1</v>
      </c>
      <c r="K482">
        <v>0</v>
      </c>
      <c r="L482">
        <v>0</v>
      </c>
      <c r="M482">
        <v>7</v>
      </c>
      <c r="N482" s="2">
        <v>44643</v>
      </c>
      <c r="O482" s="1" t="s">
        <v>1586</v>
      </c>
      <c r="P482" s="4">
        <v>9859420</v>
      </c>
      <c r="Q482" s="4">
        <v>611262</v>
      </c>
      <c r="R482" s="1" t="s">
        <v>65</v>
      </c>
      <c r="S482" s="1" t="s">
        <v>66</v>
      </c>
      <c r="T482" s="4">
        <f>Sales_Datas[[#This Row],[after_discount]]-(Sales_Datas[[#This Row],[qty_ordered]]*Sales_Datas[[#This Row],[cogs]])</f>
        <v>55488928</v>
      </c>
      <c r="U482" s="3">
        <f>IFERROR(Sales_Datas[[#This Row],[Gross_Profit]]/Sales_Datas[[#This Row],[after_discount]],0)</f>
        <v>0.93800221446502074</v>
      </c>
      <c r="V482" s="1" t="str">
        <f>IF(Sales_Datas[[#This Row],[base_price]] &lt;= 632200, "Low", (IF(Sales_Datas[[#This Row],[base_price]] &gt;= 10092000, "High", "Medium")))</f>
        <v>Medium</v>
      </c>
    </row>
    <row r="483" spans="1:22" x14ac:dyDescent="0.25">
      <c r="A483" s="1" t="s">
        <v>1587</v>
      </c>
      <c r="B483" s="1" t="s">
        <v>1588</v>
      </c>
      <c r="C483" s="2">
        <v>44770</v>
      </c>
      <c r="D483" s="1" t="s">
        <v>1589</v>
      </c>
      <c r="E483" s="4">
        <v>5889668</v>
      </c>
      <c r="F483">
        <v>1</v>
      </c>
      <c r="G483" s="4">
        <v>58896700</v>
      </c>
      <c r="H483" s="4">
        <v>0</v>
      </c>
      <c r="I483" s="4">
        <v>58896700</v>
      </c>
      <c r="J483">
        <v>1</v>
      </c>
      <c r="K483">
        <v>0</v>
      </c>
      <c r="L483">
        <v>0</v>
      </c>
      <c r="M483">
        <v>4</v>
      </c>
      <c r="N483" s="2">
        <v>44761</v>
      </c>
      <c r="O483" s="1" t="s">
        <v>1590</v>
      </c>
      <c r="P483" s="4">
        <v>58896700</v>
      </c>
      <c r="Q483" s="4">
        <v>5241750</v>
      </c>
      <c r="R483" s="1" t="s">
        <v>65</v>
      </c>
      <c r="S483" s="1" t="s">
        <v>34</v>
      </c>
      <c r="T483" s="4">
        <f>Sales_Datas[[#This Row],[after_discount]]-(Sales_Datas[[#This Row],[qty_ordered]]*Sales_Datas[[#This Row],[cogs]])</f>
        <v>53654950</v>
      </c>
      <c r="U483" s="3">
        <f>IFERROR(Sales_Datas[[#This Row],[Gross_Profit]]/Sales_Datas[[#This Row],[after_discount]],0)</f>
        <v>0.91100095591094243</v>
      </c>
      <c r="V483" s="1" t="str">
        <f>IF(Sales_Datas[[#This Row],[base_price]] &lt;= 632200, "Low", (IF(Sales_Datas[[#This Row],[base_price]] &gt;= 10092000, "High", "Medium")))</f>
        <v>High</v>
      </c>
    </row>
    <row r="484" spans="1:22" x14ac:dyDescent="0.25">
      <c r="A484" s="1" t="s">
        <v>1591</v>
      </c>
      <c r="B484" s="1" t="s">
        <v>220</v>
      </c>
      <c r="C484" s="2">
        <v>44524</v>
      </c>
      <c r="D484" s="1" t="s">
        <v>1592</v>
      </c>
      <c r="E484" s="4">
        <v>5852142</v>
      </c>
      <c r="F484">
        <v>1</v>
      </c>
      <c r="G484" s="4">
        <v>58521400</v>
      </c>
      <c r="H484" s="4">
        <v>0</v>
      </c>
      <c r="I484" s="4">
        <v>58521400</v>
      </c>
      <c r="J484">
        <v>1</v>
      </c>
      <c r="K484">
        <v>0</v>
      </c>
      <c r="L484">
        <v>0</v>
      </c>
      <c r="M484">
        <v>2</v>
      </c>
      <c r="N484" s="2">
        <v>44409</v>
      </c>
      <c r="O484" s="1" t="s">
        <v>1593</v>
      </c>
      <c r="P484" s="4">
        <v>48586600</v>
      </c>
      <c r="Q484" s="4">
        <v>3546820</v>
      </c>
      <c r="R484" s="1" t="s">
        <v>65</v>
      </c>
      <c r="S484" s="1" t="s">
        <v>76</v>
      </c>
      <c r="T484" s="4">
        <f>Sales_Datas[[#This Row],[after_discount]]-(Sales_Datas[[#This Row],[qty_ordered]]*Sales_Datas[[#This Row],[cogs]])</f>
        <v>54974580</v>
      </c>
      <c r="U484" s="3">
        <f>IFERROR(Sales_Datas[[#This Row],[Gross_Profit]]/Sales_Datas[[#This Row],[after_discount]],0)</f>
        <v>0.93939276914086134</v>
      </c>
      <c r="V484" s="1" t="str">
        <f>IF(Sales_Datas[[#This Row],[base_price]] &lt;= 632200, "Low", (IF(Sales_Datas[[#This Row],[base_price]] &gt;= 10092000, "High", "Medium")))</f>
        <v>High</v>
      </c>
    </row>
    <row r="485" spans="1:22" x14ac:dyDescent="0.25">
      <c r="A485" s="1" t="s">
        <v>1594</v>
      </c>
      <c r="B485" s="1" t="s">
        <v>1595</v>
      </c>
      <c r="C485" s="2">
        <v>44525</v>
      </c>
      <c r="D485" s="1" t="s">
        <v>1596</v>
      </c>
      <c r="E485" s="4">
        <v>5852142</v>
      </c>
      <c r="F485">
        <v>1</v>
      </c>
      <c r="G485" s="4">
        <v>58521400</v>
      </c>
      <c r="H485" s="4">
        <v>0</v>
      </c>
      <c r="I485" s="4">
        <v>58521400</v>
      </c>
      <c r="J485">
        <v>1</v>
      </c>
      <c r="K485">
        <v>0</v>
      </c>
      <c r="L485">
        <v>0</v>
      </c>
      <c r="M485">
        <v>2</v>
      </c>
      <c r="N485" s="2">
        <v>44503</v>
      </c>
      <c r="O485" s="1" t="s">
        <v>1597</v>
      </c>
      <c r="P485" s="4">
        <v>48586600</v>
      </c>
      <c r="Q485" s="4">
        <v>3255250</v>
      </c>
      <c r="R485" s="1" t="s">
        <v>65</v>
      </c>
      <c r="S485" s="1" t="s">
        <v>76</v>
      </c>
      <c r="T485" s="4">
        <f>Sales_Datas[[#This Row],[after_discount]]-(Sales_Datas[[#This Row],[qty_ordered]]*Sales_Datas[[#This Row],[cogs]])</f>
        <v>55266150</v>
      </c>
      <c r="U485" s="3">
        <f>IFERROR(Sales_Datas[[#This Row],[Gross_Profit]]/Sales_Datas[[#This Row],[after_discount]],0)</f>
        <v>0.94437504912732773</v>
      </c>
      <c r="V485" s="1" t="str">
        <f>IF(Sales_Datas[[#This Row],[base_price]] &lt;= 632200, "Low", (IF(Sales_Datas[[#This Row],[base_price]] &gt;= 10092000, "High", "Medium")))</f>
        <v>High</v>
      </c>
    </row>
    <row r="486" spans="1:22" x14ac:dyDescent="0.25">
      <c r="A486" s="1" t="s">
        <v>1598</v>
      </c>
      <c r="B486" s="1" t="s">
        <v>1467</v>
      </c>
      <c r="C486" s="2">
        <v>44526</v>
      </c>
      <c r="D486" s="1" t="s">
        <v>1592</v>
      </c>
      <c r="E486" s="4">
        <v>5852142</v>
      </c>
      <c r="F486">
        <v>1</v>
      </c>
      <c r="G486" s="4">
        <v>58521400</v>
      </c>
      <c r="H486" s="4">
        <v>0</v>
      </c>
      <c r="I486" s="4">
        <v>58521400</v>
      </c>
      <c r="J486">
        <v>1</v>
      </c>
      <c r="K486">
        <v>0</v>
      </c>
      <c r="L486">
        <v>0</v>
      </c>
      <c r="M486">
        <v>4</v>
      </c>
      <c r="N486" s="2">
        <v>44486</v>
      </c>
      <c r="O486" s="1" t="s">
        <v>1593</v>
      </c>
      <c r="P486" s="4">
        <v>48586600</v>
      </c>
      <c r="Q486" s="4">
        <v>3546820</v>
      </c>
      <c r="R486" s="1" t="s">
        <v>65</v>
      </c>
      <c r="S486" s="1" t="s">
        <v>34</v>
      </c>
      <c r="T486" s="4">
        <f>Sales_Datas[[#This Row],[after_discount]]-(Sales_Datas[[#This Row],[qty_ordered]]*Sales_Datas[[#This Row],[cogs]])</f>
        <v>54974580</v>
      </c>
      <c r="U486" s="3">
        <f>IFERROR(Sales_Datas[[#This Row],[Gross_Profit]]/Sales_Datas[[#This Row],[after_discount]],0)</f>
        <v>0.93939276914086134</v>
      </c>
      <c r="V486" s="1" t="str">
        <f>IF(Sales_Datas[[#This Row],[base_price]] &lt;= 632200, "Low", (IF(Sales_Datas[[#This Row],[base_price]] &gt;= 10092000, "High", "Medium")))</f>
        <v>High</v>
      </c>
    </row>
    <row r="487" spans="1:22" x14ac:dyDescent="0.25">
      <c r="A487" s="1" t="s">
        <v>1599</v>
      </c>
      <c r="B487" s="1" t="s">
        <v>1600</v>
      </c>
      <c r="C487" s="2">
        <v>44744</v>
      </c>
      <c r="D487" s="1" t="s">
        <v>1601</v>
      </c>
      <c r="E487" s="4">
        <v>1450000</v>
      </c>
      <c r="F487">
        <v>4</v>
      </c>
      <c r="G487" s="4">
        <v>58000000</v>
      </c>
      <c r="H487" s="4">
        <v>0</v>
      </c>
      <c r="I487" s="4">
        <v>58000000</v>
      </c>
      <c r="J487">
        <v>1</v>
      </c>
      <c r="K487">
        <v>1</v>
      </c>
      <c r="L487">
        <v>0</v>
      </c>
      <c r="M487">
        <v>4</v>
      </c>
      <c r="N487" s="2">
        <v>44588</v>
      </c>
      <c r="O487" s="1" t="s">
        <v>1602</v>
      </c>
      <c r="P487" s="4">
        <v>14442000</v>
      </c>
      <c r="Q487" s="4">
        <v>866520</v>
      </c>
      <c r="R487" s="1" t="s">
        <v>65</v>
      </c>
      <c r="S487" s="1" t="s">
        <v>34</v>
      </c>
      <c r="T487" s="4">
        <f>Sales_Datas[[#This Row],[after_discount]]-(Sales_Datas[[#This Row],[qty_ordered]]*Sales_Datas[[#This Row],[cogs]])</f>
        <v>54533920</v>
      </c>
      <c r="U487" s="3">
        <f>IFERROR(Sales_Datas[[#This Row],[Gross_Profit]]/Sales_Datas[[#This Row],[after_discount]],0)</f>
        <v>0.94023999999999996</v>
      </c>
      <c r="V487" s="1" t="str">
        <f>IF(Sales_Datas[[#This Row],[base_price]] &lt;= 632200, "Low", (IF(Sales_Datas[[#This Row],[base_price]] &gt;= 10092000, "High", "Medium")))</f>
        <v>High</v>
      </c>
    </row>
    <row r="488" spans="1:22" x14ac:dyDescent="0.25">
      <c r="A488" s="1" t="s">
        <v>1603</v>
      </c>
      <c r="B488" s="1" t="s">
        <v>1604</v>
      </c>
      <c r="C488" s="2">
        <v>44468</v>
      </c>
      <c r="D488" s="1" t="s">
        <v>960</v>
      </c>
      <c r="E488" s="4">
        <v>57942</v>
      </c>
      <c r="F488">
        <v>100</v>
      </c>
      <c r="G488" s="4">
        <v>57942000</v>
      </c>
      <c r="H488" s="4">
        <v>0</v>
      </c>
      <c r="I488" s="4">
        <v>57942000</v>
      </c>
      <c r="J488">
        <v>1</v>
      </c>
      <c r="K488">
        <v>1</v>
      </c>
      <c r="L488">
        <v>0</v>
      </c>
      <c r="M488">
        <v>1</v>
      </c>
      <c r="N488" s="2">
        <v>44462</v>
      </c>
      <c r="O488" s="1" t="s">
        <v>961</v>
      </c>
      <c r="P488" s="4">
        <v>579420</v>
      </c>
      <c r="Q488" s="4">
        <v>34742</v>
      </c>
      <c r="R488" s="1" t="s">
        <v>75</v>
      </c>
      <c r="S488" s="1" t="s">
        <v>50</v>
      </c>
      <c r="T488" s="4">
        <f>Sales_Datas[[#This Row],[after_discount]]-(Sales_Datas[[#This Row],[qty_ordered]]*Sales_Datas[[#This Row],[cogs]])</f>
        <v>54467800</v>
      </c>
      <c r="U488" s="3">
        <f>IFERROR(Sales_Datas[[#This Row],[Gross_Profit]]/Sales_Datas[[#This Row],[after_discount]],0)</f>
        <v>0.94004004004004005</v>
      </c>
      <c r="V488" s="1" t="str">
        <f>IF(Sales_Datas[[#This Row],[base_price]] &lt;= 632200, "Low", (IF(Sales_Datas[[#This Row],[base_price]] &gt;= 10092000, "High", "Medium")))</f>
        <v>Low</v>
      </c>
    </row>
    <row r="489" spans="1:22" x14ac:dyDescent="0.25">
      <c r="A489" s="1" t="s">
        <v>1605</v>
      </c>
      <c r="B489" s="1" t="s">
        <v>1606</v>
      </c>
      <c r="C489" s="2">
        <v>44746</v>
      </c>
      <c r="D489" s="1" t="s">
        <v>1607</v>
      </c>
      <c r="E489" s="4">
        <v>2894142</v>
      </c>
      <c r="F489">
        <v>2</v>
      </c>
      <c r="G489" s="4">
        <v>57882800</v>
      </c>
      <c r="H489" s="4">
        <v>0</v>
      </c>
      <c r="I489" s="4">
        <v>57882800</v>
      </c>
      <c r="J489">
        <v>1</v>
      </c>
      <c r="K489">
        <v>1</v>
      </c>
      <c r="L489">
        <v>0</v>
      </c>
      <c r="M489">
        <v>1</v>
      </c>
      <c r="N489" s="2">
        <v>44383</v>
      </c>
      <c r="O489" s="1" t="s">
        <v>1608</v>
      </c>
      <c r="P489" s="4">
        <v>28941400</v>
      </c>
      <c r="Q489" s="4">
        <v>1910110</v>
      </c>
      <c r="R489" s="1" t="s">
        <v>65</v>
      </c>
      <c r="S489" s="1" t="s">
        <v>50</v>
      </c>
      <c r="T489" s="4">
        <f>Sales_Datas[[#This Row],[after_discount]]-(Sales_Datas[[#This Row],[qty_ordered]]*Sales_Datas[[#This Row],[cogs]])</f>
        <v>54062580</v>
      </c>
      <c r="U489" s="3">
        <f>IFERROR(Sales_Datas[[#This Row],[Gross_Profit]]/Sales_Datas[[#This Row],[after_discount]],0)</f>
        <v>0.93400077397776193</v>
      </c>
      <c r="V489" s="1" t="str">
        <f>IF(Sales_Datas[[#This Row],[base_price]] &lt;= 632200, "Low", (IF(Sales_Datas[[#This Row],[base_price]] &gt;= 10092000, "High", "Medium")))</f>
        <v>High</v>
      </c>
    </row>
    <row r="490" spans="1:22" x14ac:dyDescent="0.25">
      <c r="A490" s="1" t="s">
        <v>1609</v>
      </c>
      <c r="B490" s="1" t="s">
        <v>1610</v>
      </c>
      <c r="C490" s="2">
        <v>44614</v>
      </c>
      <c r="D490" s="1" t="s">
        <v>1611</v>
      </c>
      <c r="E490" s="4">
        <v>5769782</v>
      </c>
      <c r="F490">
        <v>1</v>
      </c>
      <c r="G490" s="4">
        <v>57697800</v>
      </c>
      <c r="H490" s="4">
        <v>0</v>
      </c>
      <c r="I490" s="4">
        <v>57697800</v>
      </c>
      <c r="J490">
        <v>1</v>
      </c>
      <c r="K490">
        <v>0</v>
      </c>
      <c r="L490">
        <v>0</v>
      </c>
      <c r="M490">
        <v>1</v>
      </c>
      <c r="N490" s="2">
        <v>44392</v>
      </c>
      <c r="O490" s="1" t="s">
        <v>1612</v>
      </c>
      <c r="P490" s="4">
        <v>57697800</v>
      </c>
      <c r="Q490" s="4">
        <v>4961960</v>
      </c>
      <c r="R490" s="1" t="s">
        <v>29</v>
      </c>
      <c r="S490" s="1" t="s">
        <v>50</v>
      </c>
      <c r="T490" s="4">
        <f>Sales_Datas[[#This Row],[after_discount]]-(Sales_Datas[[#This Row],[qty_ordered]]*Sales_Datas[[#This Row],[cogs]])</f>
        <v>52735840</v>
      </c>
      <c r="U490" s="3">
        <f>IFERROR(Sales_Datas[[#This Row],[Gross_Profit]]/Sales_Datas[[#This Row],[after_discount]],0)</f>
        <v>0.91400088044951455</v>
      </c>
      <c r="V490" s="1" t="str">
        <f>IF(Sales_Datas[[#This Row],[base_price]] &lt;= 632200, "Low", (IF(Sales_Datas[[#This Row],[base_price]] &gt;= 10092000, "High", "Medium")))</f>
        <v>High</v>
      </c>
    </row>
    <row r="491" spans="1:22" x14ac:dyDescent="0.25">
      <c r="A491" s="1" t="s">
        <v>1613</v>
      </c>
      <c r="B491" s="1" t="s">
        <v>1184</v>
      </c>
      <c r="C491" s="2">
        <v>44586</v>
      </c>
      <c r="D491" s="1" t="s">
        <v>1185</v>
      </c>
      <c r="E491" s="4">
        <v>719142</v>
      </c>
      <c r="F491">
        <v>8</v>
      </c>
      <c r="G491" s="4">
        <v>57531400</v>
      </c>
      <c r="H491" s="4">
        <v>0</v>
      </c>
      <c r="I491" s="4">
        <v>57531400</v>
      </c>
      <c r="J491">
        <v>1</v>
      </c>
      <c r="K491">
        <v>1</v>
      </c>
      <c r="L491">
        <v>1</v>
      </c>
      <c r="M491">
        <v>1</v>
      </c>
      <c r="N491" s="2">
        <v>44589</v>
      </c>
      <c r="O491" s="1" t="s">
        <v>1186</v>
      </c>
      <c r="P491" s="4">
        <v>7307420</v>
      </c>
      <c r="Q491" s="4">
        <v>482270</v>
      </c>
      <c r="R491" s="1" t="s">
        <v>65</v>
      </c>
      <c r="S491" s="1" t="s">
        <v>50</v>
      </c>
      <c r="T491" s="4">
        <f>Sales_Datas[[#This Row],[after_discount]]-(Sales_Datas[[#This Row],[qty_ordered]]*Sales_Datas[[#This Row],[cogs]])</f>
        <v>53673240</v>
      </c>
      <c r="U491" s="3">
        <f>IFERROR(Sales_Datas[[#This Row],[Gross_Profit]]/Sales_Datas[[#This Row],[after_discount]],0)</f>
        <v>0.93293818679886109</v>
      </c>
      <c r="V491" s="1" t="str">
        <f>IF(Sales_Datas[[#This Row],[base_price]] &lt;= 632200, "Low", (IF(Sales_Datas[[#This Row],[base_price]] &gt;= 10092000, "High", "Medium")))</f>
        <v>Medium</v>
      </c>
    </row>
    <row r="492" spans="1:22" x14ac:dyDescent="0.25">
      <c r="A492" s="1" t="s">
        <v>1614</v>
      </c>
      <c r="B492" s="1" t="s">
        <v>1610</v>
      </c>
      <c r="C492" s="2">
        <v>44635</v>
      </c>
      <c r="D492" s="1" t="s">
        <v>1611</v>
      </c>
      <c r="E492" s="4">
        <v>5751860</v>
      </c>
      <c r="F492">
        <v>1</v>
      </c>
      <c r="G492" s="4">
        <v>57518600</v>
      </c>
      <c r="H492" s="4">
        <v>0</v>
      </c>
      <c r="I492" s="4">
        <v>57518600</v>
      </c>
      <c r="J492">
        <v>1</v>
      </c>
      <c r="K492">
        <v>1</v>
      </c>
      <c r="L492">
        <v>0</v>
      </c>
      <c r="M492">
        <v>1</v>
      </c>
      <c r="N492" s="2">
        <v>44392</v>
      </c>
      <c r="O492" s="1" t="s">
        <v>1612</v>
      </c>
      <c r="P492" s="4">
        <v>57697800</v>
      </c>
      <c r="Q492" s="4">
        <v>4961960</v>
      </c>
      <c r="R492" s="1" t="s">
        <v>29</v>
      </c>
      <c r="S492" s="1" t="s">
        <v>50</v>
      </c>
      <c r="T492" s="4">
        <f>Sales_Datas[[#This Row],[after_discount]]-(Sales_Datas[[#This Row],[qty_ordered]]*Sales_Datas[[#This Row],[cogs]])</f>
        <v>52556640</v>
      </c>
      <c r="U492" s="3">
        <f>IFERROR(Sales_Datas[[#This Row],[Gross_Profit]]/Sales_Datas[[#This Row],[after_discount]],0)</f>
        <v>0.91373294899389068</v>
      </c>
      <c r="V492" s="1" t="str">
        <f>IF(Sales_Datas[[#This Row],[base_price]] &lt;= 632200, "Low", (IF(Sales_Datas[[#This Row],[base_price]] &gt;= 10092000, "High", "Medium")))</f>
        <v>High</v>
      </c>
    </row>
    <row r="493" spans="1:22" x14ac:dyDescent="0.25">
      <c r="A493" s="1" t="s">
        <v>1615</v>
      </c>
      <c r="B493" s="1" t="s">
        <v>1616</v>
      </c>
      <c r="C493" s="2">
        <v>44456</v>
      </c>
      <c r="D493" s="1" t="s">
        <v>1617</v>
      </c>
      <c r="E493" s="4">
        <v>5730400</v>
      </c>
      <c r="F493">
        <v>1</v>
      </c>
      <c r="G493" s="4">
        <v>57304000</v>
      </c>
      <c r="H493" s="4">
        <v>0</v>
      </c>
      <c r="I493" s="4">
        <v>57304000</v>
      </c>
      <c r="J493">
        <v>1</v>
      </c>
      <c r="K493">
        <v>0</v>
      </c>
      <c r="L493">
        <v>0</v>
      </c>
      <c r="M493">
        <v>8</v>
      </c>
      <c r="N493" s="2">
        <v>44425</v>
      </c>
      <c r="O493" s="1" t="s">
        <v>1618</v>
      </c>
      <c r="P493" s="4">
        <v>57304000</v>
      </c>
      <c r="Q493" s="4">
        <v>4584320</v>
      </c>
      <c r="R493" s="1" t="s">
        <v>55</v>
      </c>
      <c r="S493" s="1" t="s">
        <v>1115</v>
      </c>
      <c r="T493" s="4">
        <f>Sales_Datas[[#This Row],[after_discount]]-(Sales_Datas[[#This Row],[qty_ordered]]*Sales_Datas[[#This Row],[cogs]])</f>
        <v>52719680</v>
      </c>
      <c r="U493" s="3">
        <f>IFERROR(Sales_Datas[[#This Row],[Gross_Profit]]/Sales_Datas[[#This Row],[after_discount]],0)</f>
        <v>0.92</v>
      </c>
      <c r="V493" s="1" t="str">
        <f>IF(Sales_Datas[[#This Row],[base_price]] &lt;= 632200, "Low", (IF(Sales_Datas[[#This Row],[base_price]] &gt;= 10092000, "High", "Medium")))</f>
        <v>High</v>
      </c>
    </row>
    <row r="494" spans="1:22" x14ac:dyDescent="0.25">
      <c r="A494" s="1" t="s">
        <v>1619</v>
      </c>
      <c r="B494" s="1" t="s">
        <v>1620</v>
      </c>
      <c r="C494" s="2">
        <v>44520</v>
      </c>
      <c r="D494" s="1" t="s">
        <v>1621</v>
      </c>
      <c r="E494" s="4">
        <v>635100</v>
      </c>
      <c r="F494">
        <v>9</v>
      </c>
      <c r="G494" s="4">
        <v>57159000</v>
      </c>
      <c r="H494" s="4">
        <v>0</v>
      </c>
      <c r="I494" s="4">
        <v>57159000</v>
      </c>
      <c r="J494">
        <v>1</v>
      </c>
      <c r="K494">
        <v>1</v>
      </c>
      <c r="L494">
        <v>0</v>
      </c>
      <c r="M494">
        <v>1</v>
      </c>
      <c r="N494" s="2">
        <v>44521</v>
      </c>
      <c r="O494" s="1" t="s">
        <v>1622</v>
      </c>
      <c r="P494" s="4">
        <v>6351000</v>
      </c>
      <c r="Q494" s="4">
        <v>482676</v>
      </c>
      <c r="R494" s="1" t="s">
        <v>55</v>
      </c>
      <c r="S494" s="1" t="s">
        <v>50</v>
      </c>
      <c r="T494" s="4">
        <f>Sales_Datas[[#This Row],[after_discount]]-(Sales_Datas[[#This Row],[qty_ordered]]*Sales_Datas[[#This Row],[cogs]])</f>
        <v>52814916</v>
      </c>
      <c r="U494" s="3">
        <f>IFERROR(Sales_Datas[[#This Row],[Gross_Profit]]/Sales_Datas[[#This Row],[after_discount]],0)</f>
        <v>0.92400000000000004</v>
      </c>
      <c r="V494" s="1" t="str">
        <f>IF(Sales_Datas[[#This Row],[base_price]] &lt;= 632200, "Low", (IF(Sales_Datas[[#This Row],[base_price]] &gt;= 10092000, "High", "Medium")))</f>
        <v>Medium</v>
      </c>
    </row>
    <row r="495" spans="1:22" x14ac:dyDescent="0.25">
      <c r="A495" s="1" t="s">
        <v>1623</v>
      </c>
      <c r="B495" s="1" t="s">
        <v>1624</v>
      </c>
      <c r="C495" s="2">
        <v>44595</v>
      </c>
      <c r="D495" s="1" t="s">
        <v>1625</v>
      </c>
      <c r="E495" s="4">
        <v>5707142</v>
      </c>
      <c r="F495">
        <v>1</v>
      </c>
      <c r="G495" s="4">
        <v>57071400</v>
      </c>
      <c r="H495" s="4">
        <v>0</v>
      </c>
      <c r="I495" s="4">
        <v>57071400</v>
      </c>
      <c r="J495">
        <v>1</v>
      </c>
      <c r="K495">
        <v>0</v>
      </c>
      <c r="L495">
        <v>0</v>
      </c>
      <c r="M495">
        <v>4</v>
      </c>
      <c r="N495" s="2">
        <v>44523</v>
      </c>
      <c r="O495" s="1" t="s">
        <v>1626</v>
      </c>
      <c r="P495" s="4">
        <v>57071400</v>
      </c>
      <c r="Q495" s="4">
        <v>4736920</v>
      </c>
      <c r="R495" s="1" t="s">
        <v>65</v>
      </c>
      <c r="S495" s="1" t="s">
        <v>34</v>
      </c>
      <c r="T495" s="4">
        <f>Sales_Datas[[#This Row],[after_discount]]-(Sales_Datas[[#This Row],[qty_ordered]]*Sales_Datas[[#This Row],[cogs]])</f>
        <v>52334480</v>
      </c>
      <c r="U495" s="3">
        <f>IFERROR(Sales_Datas[[#This Row],[Gross_Profit]]/Sales_Datas[[#This Row],[after_discount]],0)</f>
        <v>0.91700010863584913</v>
      </c>
      <c r="V495" s="1" t="str">
        <f>IF(Sales_Datas[[#This Row],[base_price]] &lt;= 632200, "Low", (IF(Sales_Datas[[#This Row],[base_price]] &gt;= 10092000, "High", "Medium")))</f>
        <v>High</v>
      </c>
    </row>
    <row r="496" spans="1:22" x14ac:dyDescent="0.25">
      <c r="A496" s="1" t="s">
        <v>1627</v>
      </c>
      <c r="B496" s="1" t="s">
        <v>1628</v>
      </c>
      <c r="C496" s="2">
        <v>44605</v>
      </c>
      <c r="D496" s="1" t="s">
        <v>402</v>
      </c>
      <c r="E496" s="4">
        <v>5707142</v>
      </c>
      <c r="F496">
        <v>1</v>
      </c>
      <c r="G496" s="4">
        <v>57071400</v>
      </c>
      <c r="H496" s="4">
        <v>0</v>
      </c>
      <c r="I496" s="4">
        <v>57071400</v>
      </c>
      <c r="J496">
        <v>1</v>
      </c>
      <c r="K496">
        <v>1</v>
      </c>
      <c r="L496">
        <v>0</v>
      </c>
      <c r="M496">
        <v>1</v>
      </c>
      <c r="N496" s="2">
        <v>44594</v>
      </c>
      <c r="O496" s="1" t="s">
        <v>403</v>
      </c>
      <c r="P496" s="4">
        <v>55917800</v>
      </c>
      <c r="Q496" s="4">
        <v>4864810</v>
      </c>
      <c r="R496" s="1" t="s">
        <v>65</v>
      </c>
      <c r="S496" s="1" t="s">
        <v>50</v>
      </c>
      <c r="T496" s="4">
        <f>Sales_Datas[[#This Row],[after_discount]]-(Sales_Datas[[#This Row],[qty_ordered]]*Sales_Datas[[#This Row],[cogs]])</f>
        <v>52206590</v>
      </c>
      <c r="U496" s="3">
        <f>IFERROR(Sales_Datas[[#This Row],[Gross_Profit]]/Sales_Datas[[#This Row],[after_discount]],0)</f>
        <v>0.91475923141888937</v>
      </c>
      <c r="V496" s="1" t="str">
        <f>IF(Sales_Datas[[#This Row],[base_price]] &lt;= 632200, "Low", (IF(Sales_Datas[[#This Row],[base_price]] &gt;= 10092000, "High", "Medium")))</f>
        <v>High</v>
      </c>
    </row>
    <row r="497" spans="1:22" x14ac:dyDescent="0.25">
      <c r="A497" s="1" t="s">
        <v>1629</v>
      </c>
      <c r="B497" s="1" t="s">
        <v>1630</v>
      </c>
      <c r="C497" s="2">
        <v>44606</v>
      </c>
      <c r="D497" s="1" t="s">
        <v>1625</v>
      </c>
      <c r="E497" s="4">
        <v>5707142</v>
      </c>
      <c r="F497">
        <v>1</v>
      </c>
      <c r="G497" s="4">
        <v>57071400</v>
      </c>
      <c r="H497" s="4">
        <v>0</v>
      </c>
      <c r="I497" s="4">
        <v>57071400</v>
      </c>
      <c r="J497">
        <v>1</v>
      </c>
      <c r="K497">
        <v>0</v>
      </c>
      <c r="L497">
        <v>0</v>
      </c>
      <c r="M497">
        <v>4</v>
      </c>
      <c r="N497" s="2">
        <v>44563</v>
      </c>
      <c r="O497" s="1" t="s">
        <v>1626</v>
      </c>
      <c r="P497" s="4">
        <v>57071400</v>
      </c>
      <c r="Q497" s="4">
        <v>4736920</v>
      </c>
      <c r="R497" s="1" t="s">
        <v>65</v>
      </c>
      <c r="S497" s="1" t="s">
        <v>34</v>
      </c>
      <c r="T497" s="4">
        <f>Sales_Datas[[#This Row],[after_discount]]-(Sales_Datas[[#This Row],[qty_ordered]]*Sales_Datas[[#This Row],[cogs]])</f>
        <v>52334480</v>
      </c>
      <c r="U497" s="3">
        <f>IFERROR(Sales_Datas[[#This Row],[Gross_Profit]]/Sales_Datas[[#This Row],[after_discount]],0)</f>
        <v>0.91700010863584913</v>
      </c>
      <c r="V497" s="1" t="str">
        <f>IF(Sales_Datas[[#This Row],[base_price]] &lt;= 632200, "Low", (IF(Sales_Datas[[#This Row],[base_price]] &gt;= 10092000, "High", "Medium")))</f>
        <v>High</v>
      </c>
    </row>
    <row r="498" spans="1:22" x14ac:dyDescent="0.25">
      <c r="A498" s="1" t="s">
        <v>1631</v>
      </c>
      <c r="B498" s="1" t="s">
        <v>1632</v>
      </c>
      <c r="C498" s="2">
        <v>44607</v>
      </c>
      <c r="D498" s="1" t="s">
        <v>402</v>
      </c>
      <c r="E498" s="4">
        <v>5707142</v>
      </c>
      <c r="F498">
        <v>1</v>
      </c>
      <c r="G498" s="4">
        <v>57071400</v>
      </c>
      <c r="H498" s="4">
        <v>0</v>
      </c>
      <c r="I498" s="4">
        <v>57071400</v>
      </c>
      <c r="J498">
        <v>1</v>
      </c>
      <c r="K498">
        <v>1</v>
      </c>
      <c r="L498">
        <v>0</v>
      </c>
      <c r="M498">
        <v>1</v>
      </c>
      <c r="N498" s="2">
        <v>44593</v>
      </c>
      <c r="O498" s="1" t="s">
        <v>403</v>
      </c>
      <c r="P498" s="4">
        <v>55917800</v>
      </c>
      <c r="Q498" s="4">
        <v>4864810</v>
      </c>
      <c r="R498" s="1" t="s">
        <v>65</v>
      </c>
      <c r="S498" s="1" t="s">
        <v>50</v>
      </c>
      <c r="T498" s="4">
        <f>Sales_Datas[[#This Row],[after_discount]]-(Sales_Datas[[#This Row],[qty_ordered]]*Sales_Datas[[#This Row],[cogs]])</f>
        <v>52206590</v>
      </c>
      <c r="U498" s="3">
        <f>IFERROR(Sales_Datas[[#This Row],[Gross_Profit]]/Sales_Datas[[#This Row],[after_discount]],0)</f>
        <v>0.91475923141888937</v>
      </c>
      <c r="V498" s="1" t="str">
        <f>IF(Sales_Datas[[#This Row],[base_price]] &lt;= 632200, "Low", (IF(Sales_Datas[[#This Row],[base_price]] &gt;= 10092000, "High", "Medium")))</f>
        <v>High</v>
      </c>
    </row>
    <row r="499" spans="1:22" x14ac:dyDescent="0.25">
      <c r="A499" s="1" t="s">
        <v>1633</v>
      </c>
      <c r="B499" s="1" t="s">
        <v>1634</v>
      </c>
      <c r="C499" s="2">
        <v>44609</v>
      </c>
      <c r="D499" s="1" t="s">
        <v>1625</v>
      </c>
      <c r="E499" s="4">
        <v>5707142</v>
      </c>
      <c r="F499">
        <v>1</v>
      </c>
      <c r="G499" s="4">
        <v>57071400</v>
      </c>
      <c r="H499" s="4">
        <v>0</v>
      </c>
      <c r="I499" s="4">
        <v>57071400</v>
      </c>
      <c r="J499">
        <v>1</v>
      </c>
      <c r="K499">
        <v>0</v>
      </c>
      <c r="L499">
        <v>0</v>
      </c>
      <c r="M499">
        <v>1</v>
      </c>
      <c r="N499" s="2">
        <v>44605</v>
      </c>
      <c r="O499" s="1" t="s">
        <v>1626</v>
      </c>
      <c r="P499" s="4">
        <v>57071400</v>
      </c>
      <c r="Q499" s="4">
        <v>4736920</v>
      </c>
      <c r="R499" s="1" t="s">
        <v>65</v>
      </c>
      <c r="S499" s="1" t="s">
        <v>50</v>
      </c>
      <c r="T499" s="4">
        <f>Sales_Datas[[#This Row],[after_discount]]-(Sales_Datas[[#This Row],[qty_ordered]]*Sales_Datas[[#This Row],[cogs]])</f>
        <v>52334480</v>
      </c>
      <c r="U499" s="3">
        <f>IFERROR(Sales_Datas[[#This Row],[Gross_Profit]]/Sales_Datas[[#This Row],[after_discount]],0)</f>
        <v>0.91700010863584913</v>
      </c>
      <c r="V499" s="1" t="str">
        <f>IF(Sales_Datas[[#This Row],[base_price]] &lt;= 632200, "Low", (IF(Sales_Datas[[#This Row],[base_price]] &gt;= 10092000, "High", "Medium")))</f>
        <v>High</v>
      </c>
    </row>
    <row r="500" spans="1:22" x14ac:dyDescent="0.25">
      <c r="A500" s="1" t="s">
        <v>1635</v>
      </c>
      <c r="B500" s="1" t="s">
        <v>1636</v>
      </c>
      <c r="C500" s="2">
        <v>44613</v>
      </c>
      <c r="D500" s="1" t="s">
        <v>1625</v>
      </c>
      <c r="E500" s="4">
        <v>5707142</v>
      </c>
      <c r="F500">
        <v>1</v>
      </c>
      <c r="G500" s="4">
        <v>57071400</v>
      </c>
      <c r="H500" s="4">
        <v>0</v>
      </c>
      <c r="I500" s="4">
        <v>57071400</v>
      </c>
      <c r="J500">
        <v>1</v>
      </c>
      <c r="K500">
        <v>0</v>
      </c>
      <c r="L500">
        <v>0</v>
      </c>
      <c r="M500">
        <v>4</v>
      </c>
      <c r="N500" s="2">
        <v>44618</v>
      </c>
      <c r="O500" s="1" t="s">
        <v>1626</v>
      </c>
      <c r="P500" s="4">
        <v>57071400</v>
      </c>
      <c r="Q500" s="4">
        <v>4736920</v>
      </c>
      <c r="R500" s="1" t="s">
        <v>65</v>
      </c>
      <c r="S500" s="1" t="s">
        <v>34</v>
      </c>
      <c r="T500" s="4">
        <f>Sales_Datas[[#This Row],[after_discount]]-(Sales_Datas[[#This Row],[qty_ordered]]*Sales_Datas[[#This Row],[cogs]])</f>
        <v>52334480</v>
      </c>
      <c r="U500" s="3">
        <f>IFERROR(Sales_Datas[[#This Row],[Gross_Profit]]/Sales_Datas[[#This Row],[after_discount]],0)</f>
        <v>0.91700010863584913</v>
      </c>
      <c r="V500" s="1" t="str">
        <f>IF(Sales_Datas[[#This Row],[base_price]] &lt;= 632200, "Low", (IF(Sales_Datas[[#This Row],[base_price]] &gt;= 10092000, "High", "Medium")))</f>
        <v>High</v>
      </c>
    </row>
    <row r="501" spans="1:22" x14ac:dyDescent="0.25">
      <c r="A501" s="1" t="s">
        <v>1637</v>
      </c>
      <c r="B501" s="1" t="s">
        <v>1638</v>
      </c>
      <c r="C501" s="2">
        <v>44620</v>
      </c>
      <c r="D501" s="1" t="s">
        <v>1625</v>
      </c>
      <c r="E501" s="4">
        <v>5707142</v>
      </c>
      <c r="F501">
        <v>1</v>
      </c>
      <c r="G501" s="4">
        <v>57071400</v>
      </c>
      <c r="H501" s="4">
        <v>0</v>
      </c>
      <c r="I501" s="4">
        <v>57071400</v>
      </c>
      <c r="J501">
        <v>1</v>
      </c>
      <c r="K501">
        <v>1</v>
      </c>
      <c r="L501">
        <v>0</v>
      </c>
      <c r="M501">
        <v>1</v>
      </c>
      <c r="N501" s="2">
        <v>44405</v>
      </c>
      <c r="O501" s="1" t="s">
        <v>1626</v>
      </c>
      <c r="P501" s="4">
        <v>57071400</v>
      </c>
      <c r="Q501" s="4">
        <v>4736920</v>
      </c>
      <c r="R501" s="1" t="s">
        <v>65</v>
      </c>
      <c r="S501" s="1" t="s">
        <v>50</v>
      </c>
      <c r="T501" s="4">
        <f>Sales_Datas[[#This Row],[after_discount]]-(Sales_Datas[[#This Row],[qty_ordered]]*Sales_Datas[[#This Row],[cogs]])</f>
        <v>52334480</v>
      </c>
      <c r="U501" s="3">
        <f>IFERROR(Sales_Datas[[#This Row],[Gross_Profit]]/Sales_Datas[[#This Row],[after_discount]],0)</f>
        <v>0.91700010863584913</v>
      </c>
      <c r="V501" s="1" t="str">
        <f>IF(Sales_Datas[[#This Row],[base_price]] &lt;= 632200, "Low", (IF(Sales_Datas[[#This Row],[base_price]] &gt;= 10092000, "High", "Medium")))</f>
        <v>High</v>
      </c>
    </row>
    <row r="502" spans="1:22" x14ac:dyDescent="0.25">
      <c r="A502" s="1" t="s">
        <v>1639</v>
      </c>
      <c r="B502" s="1" t="s">
        <v>1640</v>
      </c>
      <c r="C502" s="2">
        <v>44624</v>
      </c>
      <c r="D502" s="1" t="s">
        <v>402</v>
      </c>
      <c r="E502" s="4">
        <v>5707142</v>
      </c>
      <c r="F502">
        <v>1</v>
      </c>
      <c r="G502" s="4">
        <v>57071400</v>
      </c>
      <c r="H502" s="4">
        <v>0</v>
      </c>
      <c r="I502" s="4">
        <v>57071400</v>
      </c>
      <c r="J502">
        <v>1</v>
      </c>
      <c r="K502">
        <v>0</v>
      </c>
      <c r="L502">
        <v>0</v>
      </c>
      <c r="M502">
        <v>7</v>
      </c>
      <c r="N502" s="2">
        <v>44520</v>
      </c>
      <c r="O502" s="1" t="s">
        <v>403</v>
      </c>
      <c r="P502" s="4">
        <v>55917800</v>
      </c>
      <c r="Q502" s="4">
        <v>4864810</v>
      </c>
      <c r="R502" s="1" t="s">
        <v>65</v>
      </c>
      <c r="S502" s="1" t="s">
        <v>66</v>
      </c>
      <c r="T502" s="4">
        <f>Sales_Datas[[#This Row],[after_discount]]-(Sales_Datas[[#This Row],[qty_ordered]]*Sales_Datas[[#This Row],[cogs]])</f>
        <v>52206590</v>
      </c>
      <c r="U502" s="3">
        <f>IFERROR(Sales_Datas[[#This Row],[Gross_Profit]]/Sales_Datas[[#This Row],[after_discount]],0)</f>
        <v>0.91475923141888937</v>
      </c>
      <c r="V502" s="1" t="str">
        <f>IF(Sales_Datas[[#This Row],[base_price]] &lt;= 632200, "Low", (IF(Sales_Datas[[#This Row],[base_price]] &gt;= 10092000, "High", "Medium")))</f>
        <v>High</v>
      </c>
    </row>
    <row r="503" spans="1:22" x14ac:dyDescent="0.25">
      <c r="A503" s="1" t="s">
        <v>1641</v>
      </c>
      <c r="B503" s="1" t="s">
        <v>1642</v>
      </c>
      <c r="C503" s="2">
        <v>44625</v>
      </c>
      <c r="D503" s="1" t="s">
        <v>402</v>
      </c>
      <c r="E503" s="4">
        <v>5707142</v>
      </c>
      <c r="F503">
        <v>1</v>
      </c>
      <c r="G503" s="4">
        <v>57071400</v>
      </c>
      <c r="H503" s="4">
        <v>0</v>
      </c>
      <c r="I503" s="4">
        <v>57071400</v>
      </c>
      <c r="J503">
        <v>1</v>
      </c>
      <c r="K503">
        <v>0</v>
      </c>
      <c r="L503">
        <v>0</v>
      </c>
      <c r="M503">
        <v>4</v>
      </c>
      <c r="N503" s="2">
        <v>44698</v>
      </c>
      <c r="O503" s="1" t="s">
        <v>403</v>
      </c>
      <c r="P503" s="4">
        <v>55917800</v>
      </c>
      <c r="Q503" s="4">
        <v>4864810</v>
      </c>
      <c r="R503" s="1" t="s">
        <v>65</v>
      </c>
      <c r="S503" s="1" t="s">
        <v>34</v>
      </c>
      <c r="T503" s="4">
        <f>Sales_Datas[[#This Row],[after_discount]]-(Sales_Datas[[#This Row],[qty_ordered]]*Sales_Datas[[#This Row],[cogs]])</f>
        <v>52206590</v>
      </c>
      <c r="U503" s="3">
        <f>IFERROR(Sales_Datas[[#This Row],[Gross_Profit]]/Sales_Datas[[#This Row],[after_discount]],0)</f>
        <v>0.91475923141888937</v>
      </c>
      <c r="V503" s="1" t="str">
        <f>IF(Sales_Datas[[#This Row],[base_price]] &lt;= 632200, "Low", (IF(Sales_Datas[[#This Row],[base_price]] &gt;= 10092000, "High", "Medium")))</f>
        <v>High</v>
      </c>
    </row>
    <row r="504" spans="1:22" x14ac:dyDescent="0.25">
      <c r="A504" s="1" t="s">
        <v>1643</v>
      </c>
      <c r="B504" s="1" t="s">
        <v>1644</v>
      </c>
      <c r="C504" s="2">
        <v>44634</v>
      </c>
      <c r="D504" s="1" t="s">
        <v>1625</v>
      </c>
      <c r="E504" s="4">
        <v>5707142</v>
      </c>
      <c r="F504">
        <v>1</v>
      </c>
      <c r="G504" s="4">
        <v>57071400</v>
      </c>
      <c r="H504" s="4">
        <v>0</v>
      </c>
      <c r="I504" s="4">
        <v>57071400</v>
      </c>
      <c r="J504">
        <v>1</v>
      </c>
      <c r="K504">
        <v>1</v>
      </c>
      <c r="L504">
        <v>1</v>
      </c>
      <c r="M504">
        <v>1</v>
      </c>
      <c r="N504" s="2">
        <v>44550</v>
      </c>
      <c r="O504" s="1" t="s">
        <v>1626</v>
      </c>
      <c r="P504" s="4">
        <v>57071400</v>
      </c>
      <c r="Q504" s="4">
        <v>4736920</v>
      </c>
      <c r="R504" s="1" t="s">
        <v>65</v>
      </c>
      <c r="S504" s="1" t="s">
        <v>50</v>
      </c>
      <c r="T504" s="4">
        <f>Sales_Datas[[#This Row],[after_discount]]-(Sales_Datas[[#This Row],[qty_ordered]]*Sales_Datas[[#This Row],[cogs]])</f>
        <v>52334480</v>
      </c>
      <c r="U504" s="3">
        <f>IFERROR(Sales_Datas[[#This Row],[Gross_Profit]]/Sales_Datas[[#This Row],[after_discount]],0)</f>
        <v>0.91700010863584913</v>
      </c>
      <c r="V504" s="1" t="str">
        <f>IF(Sales_Datas[[#This Row],[base_price]] &lt;= 632200, "Low", (IF(Sales_Datas[[#This Row],[base_price]] &gt;= 10092000, "High", "Medium")))</f>
        <v>High</v>
      </c>
    </row>
    <row r="505" spans="1:22" x14ac:dyDescent="0.25">
      <c r="A505" s="1" t="s">
        <v>1645</v>
      </c>
      <c r="B505" s="1" t="s">
        <v>1646</v>
      </c>
      <c r="C505" s="2">
        <v>44635</v>
      </c>
      <c r="D505" s="1" t="s">
        <v>1625</v>
      </c>
      <c r="E505" s="4">
        <v>5707142</v>
      </c>
      <c r="F505">
        <v>1</v>
      </c>
      <c r="G505" s="4">
        <v>57071400</v>
      </c>
      <c r="H505" s="4">
        <v>0</v>
      </c>
      <c r="I505" s="4">
        <v>57071400</v>
      </c>
      <c r="J505">
        <v>1</v>
      </c>
      <c r="K505">
        <v>0</v>
      </c>
      <c r="L505">
        <v>0</v>
      </c>
      <c r="M505">
        <v>4</v>
      </c>
      <c r="N505" s="2">
        <v>44632</v>
      </c>
      <c r="O505" s="1" t="s">
        <v>1626</v>
      </c>
      <c r="P505" s="4">
        <v>57071400</v>
      </c>
      <c r="Q505" s="4">
        <v>4736920</v>
      </c>
      <c r="R505" s="1" t="s">
        <v>65</v>
      </c>
      <c r="S505" s="1" t="s">
        <v>34</v>
      </c>
      <c r="T505" s="4">
        <f>Sales_Datas[[#This Row],[after_discount]]-(Sales_Datas[[#This Row],[qty_ordered]]*Sales_Datas[[#This Row],[cogs]])</f>
        <v>52334480</v>
      </c>
      <c r="U505" s="3">
        <f>IFERROR(Sales_Datas[[#This Row],[Gross_Profit]]/Sales_Datas[[#This Row],[after_discount]],0)</f>
        <v>0.91700010863584913</v>
      </c>
      <c r="V505" s="1" t="str">
        <f>IF(Sales_Datas[[#This Row],[base_price]] &lt;= 632200, "Low", (IF(Sales_Datas[[#This Row],[base_price]] &gt;= 10092000, "High", "Medium")))</f>
        <v>High</v>
      </c>
    </row>
    <row r="506" spans="1:22" x14ac:dyDescent="0.25">
      <c r="A506" s="1" t="s">
        <v>1647</v>
      </c>
      <c r="B506" s="1" t="s">
        <v>1648</v>
      </c>
      <c r="C506" s="2">
        <v>44636</v>
      </c>
      <c r="D506" s="1" t="s">
        <v>1625</v>
      </c>
      <c r="E506" s="4">
        <v>5707142</v>
      </c>
      <c r="F506">
        <v>1</v>
      </c>
      <c r="G506" s="4">
        <v>57071400</v>
      </c>
      <c r="H506" s="4">
        <v>0</v>
      </c>
      <c r="I506" s="4">
        <v>57071400</v>
      </c>
      <c r="J506">
        <v>1</v>
      </c>
      <c r="K506">
        <v>1</v>
      </c>
      <c r="L506">
        <v>0</v>
      </c>
      <c r="M506">
        <v>1</v>
      </c>
      <c r="N506" s="2">
        <v>44646</v>
      </c>
      <c r="O506" s="1" t="s">
        <v>1626</v>
      </c>
      <c r="P506" s="4">
        <v>57071400</v>
      </c>
      <c r="Q506" s="4">
        <v>4736920</v>
      </c>
      <c r="R506" s="1" t="s">
        <v>65</v>
      </c>
      <c r="S506" s="1" t="s">
        <v>50</v>
      </c>
      <c r="T506" s="4">
        <f>Sales_Datas[[#This Row],[after_discount]]-(Sales_Datas[[#This Row],[qty_ordered]]*Sales_Datas[[#This Row],[cogs]])</f>
        <v>52334480</v>
      </c>
      <c r="U506" s="3">
        <f>IFERROR(Sales_Datas[[#This Row],[Gross_Profit]]/Sales_Datas[[#This Row],[after_discount]],0)</f>
        <v>0.91700010863584913</v>
      </c>
      <c r="V506" s="1" t="str">
        <f>IF(Sales_Datas[[#This Row],[base_price]] &lt;= 632200, "Low", (IF(Sales_Datas[[#This Row],[base_price]] &gt;= 10092000, "High", "Medium")))</f>
        <v>High</v>
      </c>
    </row>
    <row r="507" spans="1:22" x14ac:dyDescent="0.25">
      <c r="A507" s="1" t="s">
        <v>1649</v>
      </c>
      <c r="B507" s="1" t="s">
        <v>1650</v>
      </c>
      <c r="C507" s="2">
        <v>44637</v>
      </c>
      <c r="D507" s="1" t="s">
        <v>1625</v>
      </c>
      <c r="E507" s="4">
        <v>5707142</v>
      </c>
      <c r="F507">
        <v>1</v>
      </c>
      <c r="G507" s="4">
        <v>57071400</v>
      </c>
      <c r="H507" s="4">
        <v>0</v>
      </c>
      <c r="I507" s="4">
        <v>57071400</v>
      </c>
      <c r="J507">
        <v>1</v>
      </c>
      <c r="K507">
        <v>1</v>
      </c>
      <c r="L507">
        <v>0</v>
      </c>
      <c r="M507">
        <v>1</v>
      </c>
      <c r="N507" s="2">
        <v>44601</v>
      </c>
      <c r="O507" s="1" t="s">
        <v>1626</v>
      </c>
      <c r="P507" s="4">
        <v>57071400</v>
      </c>
      <c r="Q507" s="4">
        <v>4736920</v>
      </c>
      <c r="R507" s="1" t="s">
        <v>65</v>
      </c>
      <c r="S507" s="1" t="s">
        <v>50</v>
      </c>
      <c r="T507" s="4">
        <f>Sales_Datas[[#This Row],[after_discount]]-(Sales_Datas[[#This Row],[qty_ordered]]*Sales_Datas[[#This Row],[cogs]])</f>
        <v>52334480</v>
      </c>
      <c r="U507" s="3">
        <f>IFERROR(Sales_Datas[[#This Row],[Gross_Profit]]/Sales_Datas[[#This Row],[after_discount]],0)</f>
        <v>0.91700010863584913</v>
      </c>
      <c r="V507" s="1" t="str">
        <f>IF(Sales_Datas[[#This Row],[base_price]] &lt;= 632200, "Low", (IF(Sales_Datas[[#This Row],[base_price]] &gt;= 10092000, "High", "Medium")))</f>
        <v>High</v>
      </c>
    </row>
    <row r="508" spans="1:22" x14ac:dyDescent="0.25">
      <c r="A508" s="1" t="s">
        <v>1651</v>
      </c>
      <c r="B508" s="1" t="s">
        <v>1652</v>
      </c>
      <c r="C508" s="2">
        <v>44639</v>
      </c>
      <c r="D508" s="1" t="s">
        <v>402</v>
      </c>
      <c r="E508" s="4">
        <v>5707142</v>
      </c>
      <c r="F508">
        <v>1</v>
      </c>
      <c r="G508" s="4">
        <v>57071400</v>
      </c>
      <c r="H508" s="4">
        <v>0</v>
      </c>
      <c r="I508" s="4">
        <v>57071400</v>
      </c>
      <c r="J508">
        <v>1</v>
      </c>
      <c r="K508">
        <v>0</v>
      </c>
      <c r="L508">
        <v>0</v>
      </c>
      <c r="M508">
        <v>7</v>
      </c>
      <c r="N508" s="2">
        <v>44635</v>
      </c>
      <c r="O508" s="1" t="s">
        <v>403</v>
      </c>
      <c r="P508" s="4">
        <v>55917800</v>
      </c>
      <c r="Q508" s="4">
        <v>4864810</v>
      </c>
      <c r="R508" s="1" t="s">
        <v>65</v>
      </c>
      <c r="S508" s="1" t="s">
        <v>66</v>
      </c>
      <c r="T508" s="4">
        <f>Sales_Datas[[#This Row],[after_discount]]-(Sales_Datas[[#This Row],[qty_ordered]]*Sales_Datas[[#This Row],[cogs]])</f>
        <v>52206590</v>
      </c>
      <c r="U508" s="3">
        <f>IFERROR(Sales_Datas[[#This Row],[Gross_Profit]]/Sales_Datas[[#This Row],[after_discount]],0)</f>
        <v>0.91475923141888937</v>
      </c>
      <c r="V508" s="1" t="str">
        <f>IF(Sales_Datas[[#This Row],[base_price]] &lt;= 632200, "Low", (IF(Sales_Datas[[#This Row],[base_price]] &gt;= 10092000, "High", "Medium")))</f>
        <v>High</v>
      </c>
    </row>
    <row r="509" spans="1:22" x14ac:dyDescent="0.25">
      <c r="A509" s="1" t="s">
        <v>1653</v>
      </c>
      <c r="B509" s="1" t="s">
        <v>1654</v>
      </c>
      <c r="C509" s="2">
        <v>44640</v>
      </c>
      <c r="D509" s="1" t="s">
        <v>402</v>
      </c>
      <c r="E509" s="4">
        <v>5707142</v>
      </c>
      <c r="F509">
        <v>1</v>
      </c>
      <c r="G509" s="4">
        <v>57071400</v>
      </c>
      <c r="H509" s="4">
        <v>0</v>
      </c>
      <c r="I509" s="4">
        <v>57071400</v>
      </c>
      <c r="J509">
        <v>1</v>
      </c>
      <c r="K509">
        <v>0</v>
      </c>
      <c r="L509">
        <v>0</v>
      </c>
      <c r="M509">
        <v>7</v>
      </c>
      <c r="N509" s="2">
        <v>44625</v>
      </c>
      <c r="O509" s="1" t="s">
        <v>403</v>
      </c>
      <c r="P509" s="4">
        <v>55917800</v>
      </c>
      <c r="Q509" s="4">
        <v>4864810</v>
      </c>
      <c r="R509" s="1" t="s">
        <v>65</v>
      </c>
      <c r="S509" s="1" t="s">
        <v>66</v>
      </c>
      <c r="T509" s="4">
        <f>Sales_Datas[[#This Row],[after_discount]]-(Sales_Datas[[#This Row],[qty_ordered]]*Sales_Datas[[#This Row],[cogs]])</f>
        <v>52206590</v>
      </c>
      <c r="U509" s="3">
        <f>IFERROR(Sales_Datas[[#This Row],[Gross_Profit]]/Sales_Datas[[#This Row],[after_discount]],0)</f>
        <v>0.91475923141888937</v>
      </c>
      <c r="V509" s="1" t="str">
        <f>IF(Sales_Datas[[#This Row],[base_price]] &lt;= 632200, "Low", (IF(Sales_Datas[[#This Row],[base_price]] &gt;= 10092000, "High", "Medium")))</f>
        <v>High</v>
      </c>
    </row>
    <row r="510" spans="1:22" x14ac:dyDescent="0.25">
      <c r="A510" s="1" t="s">
        <v>1655</v>
      </c>
      <c r="B510" s="1" t="s">
        <v>1656</v>
      </c>
      <c r="C510" s="2">
        <v>44643</v>
      </c>
      <c r="D510" s="1" t="s">
        <v>1625</v>
      </c>
      <c r="E510" s="4">
        <v>5707142</v>
      </c>
      <c r="F510">
        <v>1</v>
      </c>
      <c r="G510" s="4">
        <v>57071400</v>
      </c>
      <c r="H510" s="4">
        <v>0</v>
      </c>
      <c r="I510" s="4">
        <v>57071400</v>
      </c>
      <c r="J510">
        <v>1</v>
      </c>
      <c r="K510">
        <v>1</v>
      </c>
      <c r="L510">
        <v>1</v>
      </c>
      <c r="M510">
        <v>1</v>
      </c>
      <c r="N510" s="2">
        <v>44627</v>
      </c>
      <c r="O510" s="1" t="s">
        <v>1626</v>
      </c>
      <c r="P510" s="4">
        <v>57071400</v>
      </c>
      <c r="Q510" s="4">
        <v>4736920</v>
      </c>
      <c r="R510" s="1" t="s">
        <v>65</v>
      </c>
      <c r="S510" s="1" t="s">
        <v>50</v>
      </c>
      <c r="T510" s="4">
        <f>Sales_Datas[[#This Row],[after_discount]]-(Sales_Datas[[#This Row],[qty_ordered]]*Sales_Datas[[#This Row],[cogs]])</f>
        <v>52334480</v>
      </c>
      <c r="U510" s="3">
        <f>IFERROR(Sales_Datas[[#This Row],[Gross_Profit]]/Sales_Datas[[#This Row],[after_discount]],0)</f>
        <v>0.91700010863584913</v>
      </c>
      <c r="V510" s="1" t="str">
        <f>IF(Sales_Datas[[#This Row],[base_price]] &lt;= 632200, "Low", (IF(Sales_Datas[[#This Row],[base_price]] &gt;= 10092000, "High", "Medium")))</f>
        <v>High</v>
      </c>
    </row>
    <row r="511" spans="1:22" x14ac:dyDescent="0.25">
      <c r="A511" s="1" t="s">
        <v>1657</v>
      </c>
      <c r="B511" s="1" t="s">
        <v>1658</v>
      </c>
      <c r="C511" s="2">
        <v>44646</v>
      </c>
      <c r="D511" s="1" t="s">
        <v>402</v>
      </c>
      <c r="E511" s="4">
        <v>5707142</v>
      </c>
      <c r="F511">
        <v>1</v>
      </c>
      <c r="G511" s="4">
        <v>57071400</v>
      </c>
      <c r="H511" s="4">
        <v>0</v>
      </c>
      <c r="I511" s="4">
        <v>57071400</v>
      </c>
      <c r="J511">
        <v>1</v>
      </c>
      <c r="K511">
        <v>0</v>
      </c>
      <c r="L511">
        <v>0</v>
      </c>
      <c r="M511">
        <v>1</v>
      </c>
      <c r="N511" s="2">
        <v>44546</v>
      </c>
      <c r="O511" s="1" t="s">
        <v>403</v>
      </c>
      <c r="P511" s="4">
        <v>55917800</v>
      </c>
      <c r="Q511" s="4">
        <v>4864810</v>
      </c>
      <c r="R511" s="1" t="s">
        <v>65</v>
      </c>
      <c r="S511" s="1" t="s">
        <v>50</v>
      </c>
      <c r="T511" s="4">
        <f>Sales_Datas[[#This Row],[after_discount]]-(Sales_Datas[[#This Row],[qty_ordered]]*Sales_Datas[[#This Row],[cogs]])</f>
        <v>52206590</v>
      </c>
      <c r="U511" s="3">
        <f>IFERROR(Sales_Datas[[#This Row],[Gross_Profit]]/Sales_Datas[[#This Row],[after_discount]],0)</f>
        <v>0.91475923141888937</v>
      </c>
      <c r="V511" s="1" t="str">
        <f>IF(Sales_Datas[[#This Row],[base_price]] &lt;= 632200, "Low", (IF(Sales_Datas[[#This Row],[base_price]] &gt;= 10092000, "High", "Medium")))</f>
        <v>High</v>
      </c>
    </row>
    <row r="512" spans="1:22" x14ac:dyDescent="0.25">
      <c r="A512" s="1" t="s">
        <v>1659</v>
      </c>
      <c r="B512" s="1" t="s">
        <v>1297</v>
      </c>
      <c r="C512" s="2">
        <v>44647</v>
      </c>
      <c r="D512" s="1" t="s">
        <v>402</v>
      </c>
      <c r="E512" s="4">
        <v>5707142</v>
      </c>
      <c r="F512">
        <v>1</v>
      </c>
      <c r="G512" s="4">
        <v>57071400</v>
      </c>
      <c r="H512" s="4">
        <v>0</v>
      </c>
      <c r="I512" s="4">
        <v>57071400</v>
      </c>
      <c r="J512">
        <v>1</v>
      </c>
      <c r="K512">
        <v>1</v>
      </c>
      <c r="L512">
        <v>1</v>
      </c>
      <c r="M512">
        <v>7</v>
      </c>
      <c r="N512" s="2">
        <v>44575</v>
      </c>
      <c r="O512" s="1" t="s">
        <v>403</v>
      </c>
      <c r="P512" s="4">
        <v>55917800</v>
      </c>
      <c r="Q512" s="4">
        <v>4864810</v>
      </c>
      <c r="R512" s="1" t="s">
        <v>65</v>
      </c>
      <c r="S512" s="1" t="s">
        <v>66</v>
      </c>
      <c r="T512" s="4">
        <f>Sales_Datas[[#This Row],[after_discount]]-(Sales_Datas[[#This Row],[qty_ordered]]*Sales_Datas[[#This Row],[cogs]])</f>
        <v>52206590</v>
      </c>
      <c r="U512" s="3">
        <f>IFERROR(Sales_Datas[[#This Row],[Gross_Profit]]/Sales_Datas[[#This Row],[after_discount]],0)</f>
        <v>0.91475923141888937</v>
      </c>
      <c r="V512" s="1" t="str">
        <f>IF(Sales_Datas[[#This Row],[base_price]] &lt;= 632200, "Low", (IF(Sales_Datas[[#This Row],[base_price]] &gt;= 10092000, "High", "Medium")))</f>
        <v>High</v>
      </c>
    </row>
    <row r="513" spans="1:22" x14ac:dyDescent="0.25">
      <c r="A513" s="1" t="s">
        <v>1660</v>
      </c>
      <c r="B513" s="1" t="s">
        <v>1453</v>
      </c>
      <c r="C513" s="2">
        <v>44648</v>
      </c>
      <c r="D513" s="1" t="s">
        <v>402</v>
      </c>
      <c r="E513" s="4">
        <v>5707142</v>
      </c>
      <c r="F513">
        <v>1</v>
      </c>
      <c r="G513" s="4">
        <v>57071400</v>
      </c>
      <c r="H513" s="4">
        <v>0</v>
      </c>
      <c r="I513" s="4">
        <v>57071400</v>
      </c>
      <c r="J513">
        <v>1</v>
      </c>
      <c r="K513">
        <v>1</v>
      </c>
      <c r="L513">
        <v>0</v>
      </c>
      <c r="M513">
        <v>7</v>
      </c>
      <c r="N513" s="2">
        <v>44635</v>
      </c>
      <c r="O513" s="1" t="s">
        <v>403</v>
      </c>
      <c r="P513" s="4">
        <v>55917800</v>
      </c>
      <c r="Q513" s="4">
        <v>4864810</v>
      </c>
      <c r="R513" s="1" t="s">
        <v>65</v>
      </c>
      <c r="S513" s="1" t="s">
        <v>66</v>
      </c>
      <c r="T513" s="4">
        <f>Sales_Datas[[#This Row],[after_discount]]-(Sales_Datas[[#This Row],[qty_ordered]]*Sales_Datas[[#This Row],[cogs]])</f>
        <v>52206590</v>
      </c>
      <c r="U513" s="3">
        <f>IFERROR(Sales_Datas[[#This Row],[Gross_Profit]]/Sales_Datas[[#This Row],[after_discount]],0)</f>
        <v>0.91475923141888937</v>
      </c>
      <c r="V513" s="1" t="str">
        <f>IF(Sales_Datas[[#This Row],[base_price]] &lt;= 632200, "Low", (IF(Sales_Datas[[#This Row],[base_price]] &gt;= 10092000, "High", "Medium")))</f>
        <v>High</v>
      </c>
    </row>
    <row r="514" spans="1:22" x14ac:dyDescent="0.25">
      <c r="A514" s="1" t="s">
        <v>1661</v>
      </c>
      <c r="B514" s="1" t="s">
        <v>1662</v>
      </c>
      <c r="C514" s="2">
        <v>44650</v>
      </c>
      <c r="D514" s="1" t="s">
        <v>402</v>
      </c>
      <c r="E514" s="4">
        <v>5707142</v>
      </c>
      <c r="F514">
        <v>1</v>
      </c>
      <c r="G514" s="4">
        <v>57071400</v>
      </c>
      <c r="H514" s="4">
        <v>0</v>
      </c>
      <c r="I514" s="4">
        <v>57071400</v>
      </c>
      <c r="J514">
        <v>1</v>
      </c>
      <c r="K514">
        <v>0</v>
      </c>
      <c r="L514">
        <v>0</v>
      </c>
      <c r="M514">
        <v>4</v>
      </c>
      <c r="N514" s="2">
        <v>44634</v>
      </c>
      <c r="O514" s="1" t="s">
        <v>403</v>
      </c>
      <c r="P514" s="4">
        <v>55917800</v>
      </c>
      <c r="Q514" s="4">
        <v>4864810</v>
      </c>
      <c r="R514" s="1" t="s">
        <v>65</v>
      </c>
      <c r="S514" s="1" t="s">
        <v>34</v>
      </c>
      <c r="T514" s="4">
        <f>Sales_Datas[[#This Row],[after_discount]]-(Sales_Datas[[#This Row],[qty_ordered]]*Sales_Datas[[#This Row],[cogs]])</f>
        <v>52206590</v>
      </c>
      <c r="U514" s="3">
        <f>IFERROR(Sales_Datas[[#This Row],[Gross_Profit]]/Sales_Datas[[#This Row],[after_discount]],0)</f>
        <v>0.91475923141888937</v>
      </c>
      <c r="V514" s="1" t="str">
        <f>IF(Sales_Datas[[#This Row],[base_price]] &lt;= 632200, "Low", (IF(Sales_Datas[[#This Row],[base_price]] &gt;= 10092000, "High", "Medium")))</f>
        <v>High</v>
      </c>
    </row>
    <row r="515" spans="1:22" x14ac:dyDescent="0.25">
      <c r="A515" s="1" t="s">
        <v>1663</v>
      </c>
      <c r="B515" s="1" t="s">
        <v>1358</v>
      </c>
      <c r="C515" s="2">
        <v>44655</v>
      </c>
      <c r="D515" s="1" t="s">
        <v>402</v>
      </c>
      <c r="E515" s="4">
        <v>5707142</v>
      </c>
      <c r="F515">
        <v>1</v>
      </c>
      <c r="G515" s="4">
        <v>57071400</v>
      </c>
      <c r="H515" s="4">
        <v>0</v>
      </c>
      <c r="I515" s="4">
        <v>57071400</v>
      </c>
      <c r="J515">
        <v>1</v>
      </c>
      <c r="K515">
        <v>0</v>
      </c>
      <c r="L515">
        <v>0</v>
      </c>
      <c r="M515">
        <v>7</v>
      </c>
      <c r="N515" s="2">
        <v>44659</v>
      </c>
      <c r="O515" s="1" t="s">
        <v>403</v>
      </c>
      <c r="P515" s="4">
        <v>55917800</v>
      </c>
      <c r="Q515" s="4">
        <v>4864810</v>
      </c>
      <c r="R515" s="1" t="s">
        <v>65</v>
      </c>
      <c r="S515" s="1" t="s">
        <v>66</v>
      </c>
      <c r="T515" s="4">
        <f>Sales_Datas[[#This Row],[after_discount]]-(Sales_Datas[[#This Row],[qty_ordered]]*Sales_Datas[[#This Row],[cogs]])</f>
        <v>52206590</v>
      </c>
      <c r="U515" s="3">
        <f>IFERROR(Sales_Datas[[#This Row],[Gross_Profit]]/Sales_Datas[[#This Row],[after_discount]],0)</f>
        <v>0.91475923141888937</v>
      </c>
      <c r="V515" s="1" t="str">
        <f>IF(Sales_Datas[[#This Row],[base_price]] &lt;= 632200, "Low", (IF(Sales_Datas[[#This Row],[base_price]] &gt;= 10092000, "High", "Medium")))</f>
        <v>High</v>
      </c>
    </row>
    <row r="516" spans="1:22" x14ac:dyDescent="0.25">
      <c r="A516" s="1" t="s">
        <v>1664</v>
      </c>
      <c r="B516" s="1" t="s">
        <v>1665</v>
      </c>
      <c r="C516" s="2">
        <v>44696</v>
      </c>
      <c r="D516" s="1" t="s">
        <v>402</v>
      </c>
      <c r="E516" s="4">
        <v>5707142</v>
      </c>
      <c r="F516">
        <v>1</v>
      </c>
      <c r="G516" s="4">
        <v>57071400</v>
      </c>
      <c r="H516" s="4">
        <v>0</v>
      </c>
      <c r="I516" s="4">
        <v>57071400</v>
      </c>
      <c r="J516">
        <v>1</v>
      </c>
      <c r="K516">
        <v>0</v>
      </c>
      <c r="L516">
        <v>0</v>
      </c>
      <c r="M516">
        <v>7</v>
      </c>
      <c r="N516" s="2">
        <v>44687</v>
      </c>
      <c r="O516" s="1" t="s">
        <v>403</v>
      </c>
      <c r="P516" s="4">
        <v>55917800</v>
      </c>
      <c r="Q516" s="4">
        <v>4864810</v>
      </c>
      <c r="R516" s="1" t="s">
        <v>65</v>
      </c>
      <c r="S516" s="1" t="s">
        <v>66</v>
      </c>
      <c r="T516" s="4">
        <f>Sales_Datas[[#This Row],[after_discount]]-(Sales_Datas[[#This Row],[qty_ordered]]*Sales_Datas[[#This Row],[cogs]])</f>
        <v>52206590</v>
      </c>
      <c r="U516" s="3">
        <f>IFERROR(Sales_Datas[[#This Row],[Gross_Profit]]/Sales_Datas[[#This Row],[after_discount]],0)</f>
        <v>0.91475923141888937</v>
      </c>
      <c r="V516" s="1" t="str">
        <f>IF(Sales_Datas[[#This Row],[base_price]] &lt;= 632200, "Low", (IF(Sales_Datas[[#This Row],[base_price]] &gt;= 10092000, "High", "Medium")))</f>
        <v>High</v>
      </c>
    </row>
    <row r="517" spans="1:22" x14ac:dyDescent="0.25">
      <c r="A517" s="1" t="s">
        <v>1666</v>
      </c>
      <c r="B517" s="1" t="s">
        <v>1667</v>
      </c>
      <c r="C517" s="2">
        <v>44716</v>
      </c>
      <c r="D517" s="1" t="s">
        <v>402</v>
      </c>
      <c r="E517" s="4">
        <v>5707142</v>
      </c>
      <c r="F517">
        <v>1</v>
      </c>
      <c r="G517" s="4">
        <v>57071400</v>
      </c>
      <c r="H517" s="4">
        <v>0</v>
      </c>
      <c r="I517" s="4">
        <v>57071400</v>
      </c>
      <c r="J517">
        <v>1</v>
      </c>
      <c r="K517">
        <v>0</v>
      </c>
      <c r="L517">
        <v>0</v>
      </c>
      <c r="M517">
        <v>7</v>
      </c>
      <c r="N517" s="2">
        <v>44648</v>
      </c>
      <c r="O517" s="1" t="s">
        <v>403</v>
      </c>
      <c r="P517" s="4">
        <v>55917800</v>
      </c>
      <c r="Q517" s="4">
        <v>4864810</v>
      </c>
      <c r="R517" s="1" t="s">
        <v>65</v>
      </c>
      <c r="S517" s="1" t="s">
        <v>66</v>
      </c>
      <c r="T517" s="4">
        <f>Sales_Datas[[#This Row],[after_discount]]-(Sales_Datas[[#This Row],[qty_ordered]]*Sales_Datas[[#This Row],[cogs]])</f>
        <v>52206590</v>
      </c>
      <c r="U517" s="3">
        <f>IFERROR(Sales_Datas[[#This Row],[Gross_Profit]]/Sales_Datas[[#This Row],[after_discount]],0)</f>
        <v>0.91475923141888937</v>
      </c>
      <c r="V517" s="1" t="str">
        <f>IF(Sales_Datas[[#This Row],[base_price]] &lt;= 632200, "Low", (IF(Sales_Datas[[#This Row],[base_price]] &gt;= 10092000, "High", "Medium")))</f>
        <v>High</v>
      </c>
    </row>
    <row r="518" spans="1:22" x14ac:dyDescent="0.25">
      <c r="A518" s="1" t="s">
        <v>1668</v>
      </c>
      <c r="B518" s="1" t="s">
        <v>1669</v>
      </c>
      <c r="C518" s="2">
        <v>44777</v>
      </c>
      <c r="D518" s="1" t="s">
        <v>402</v>
      </c>
      <c r="E518" s="4">
        <v>5707142</v>
      </c>
      <c r="F518">
        <v>1</v>
      </c>
      <c r="G518" s="4">
        <v>57071400</v>
      </c>
      <c r="H518" s="4">
        <v>0</v>
      </c>
      <c r="I518" s="4">
        <v>57071400</v>
      </c>
      <c r="J518">
        <v>1</v>
      </c>
      <c r="K518">
        <v>1</v>
      </c>
      <c r="L518">
        <v>0</v>
      </c>
      <c r="M518">
        <v>1</v>
      </c>
      <c r="N518" s="2">
        <v>44664</v>
      </c>
      <c r="O518" s="1" t="s">
        <v>403</v>
      </c>
      <c r="P518" s="4">
        <v>55917800</v>
      </c>
      <c r="Q518" s="4">
        <v>4864810</v>
      </c>
      <c r="R518" s="1" t="s">
        <v>65</v>
      </c>
      <c r="S518" s="1" t="s">
        <v>50</v>
      </c>
      <c r="T518" s="4">
        <f>Sales_Datas[[#This Row],[after_discount]]-(Sales_Datas[[#This Row],[qty_ordered]]*Sales_Datas[[#This Row],[cogs]])</f>
        <v>52206590</v>
      </c>
      <c r="U518" s="3">
        <f>IFERROR(Sales_Datas[[#This Row],[Gross_Profit]]/Sales_Datas[[#This Row],[after_discount]],0)</f>
        <v>0.91475923141888937</v>
      </c>
      <c r="V518" s="1" t="str">
        <f>IF(Sales_Datas[[#This Row],[base_price]] &lt;= 632200, "Low", (IF(Sales_Datas[[#This Row],[base_price]] &gt;= 10092000, "High", "Medium")))</f>
        <v>High</v>
      </c>
    </row>
    <row r="519" spans="1:22" x14ac:dyDescent="0.25">
      <c r="A519" s="1" t="s">
        <v>1670</v>
      </c>
      <c r="B519" s="1" t="s">
        <v>1671</v>
      </c>
      <c r="C519" s="2">
        <v>44837</v>
      </c>
      <c r="D519" s="1" t="s">
        <v>1625</v>
      </c>
      <c r="E519" s="4">
        <v>5707142</v>
      </c>
      <c r="F519">
        <v>1</v>
      </c>
      <c r="G519" s="4">
        <v>57071400</v>
      </c>
      <c r="H519" s="4">
        <v>0</v>
      </c>
      <c r="I519" s="4">
        <v>57071400</v>
      </c>
      <c r="J519">
        <v>1</v>
      </c>
      <c r="K519">
        <v>0</v>
      </c>
      <c r="L519">
        <v>0</v>
      </c>
      <c r="M519">
        <v>1</v>
      </c>
      <c r="N519" s="2">
        <v>44642</v>
      </c>
      <c r="O519" s="1" t="s">
        <v>1626</v>
      </c>
      <c r="P519" s="4">
        <v>57071400</v>
      </c>
      <c r="Q519" s="4">
        <v>4736920</v>
      </c>
      <c r="R519" s="1" t="s">
        <v>65</v>
      </c>
      <c r="S519" s="1" t="s">
        <v>50</v>
      </c>
      <c r="T519" s="4">
        <f>Sales_Datas[[#This Row],[after_discount]]-(Sales_Datas[[#This Row],[qty_ordered]]*Sales_Datas[[#This Row],[cogs]])</f>
        <v>52334480</v>
      </c>
      <c r="U519" s="3">
        <f>IFERROR(Sales_Datas[[#This Row],[Gross_Profit]]/Sales_Datas[[#This Row],[after_discount]],0)</f>
        <v>0.91700010863584913</v>
      </c>
      <c r="V519" s="1" t="str">
        <f>IF(Sales_Datas[[#This Row],[base_price]] &lt;= 632200, "Low", (IF(Sales_Datas[[#This Row],[base_price]] &gt;= 10092000, "High", "Medium")))</f>
        <v>High</v>
      </c>
    </row>
    <row r="520" spans="1:22" x14ac:dyDescent="0.25">
      <c r="A520" s="1" t="s">
        <v>1672</v>
      </c>
      <c r="B520" s="1" t="s">
        <v>1673</v>
      </c>
      <c r="C520" s="2">
        <v>44870</v>
      </c>
      <c r="D520" s="1" t="s">
        <v>1625</v>
      </c>
      <c r="E520" s="4">
        <v>5707142</v>
      </c>
      <c r="F520">
        <v>1</v>
      </c>
      <c r="G520" s="4">
        <v>57071400</v>
      </c>
      <c r="H520" s="4">
        <v>0</v>
      </c>
      <c r="I520" s="4">
        <v>57071400</v>
      </c>
      <c r="J520">
        <v>1</v>
      </c>
      <c r="K520">
        <v>0</v>
      </c>
      <c r="L520">
        <v>0</v>
      </c>
      <c r="M520">
        <v>4</v>
      </c>
      <c r="N520" s="2">
        <v>44691</v>
      </c>
      <c r="O520" s="1" t="s">
        <v>1626</v>
      </c>
      <c r="P520" s="4">
        <v>57071400</v>
      </c>
      <c r="Q520" s="4">
        <v>4736920</v>
      </c>
      <c r="R520" s="1" t="s">
        <v>65</v>
      </c>
      <c r="S520" s="1" t="s">
        <v>34</v>
      </c>
      <c r="T520" s="4">
        <f>Sales_Datas[[#This Row],[after_discount]]-(Sales_Datas[[#This Row],[qty_ordered]]*Sales_Datas[[#This Row],[cogs]])</f>
        <v>52334480</v>
      </c>
      <c r="U520" s="3">
        <f>IFERROR(Sales_Datas[[#This Row],[Gross_Profit]]/Sales_Datas[[#This Row],[after_discount]],0)</f>
        <v>0.91700010863584913</v>
      </c>
      <c r="V520" s="1" t="str">
        <f>IF(Sales_Datas[[#This Row],[base_price]] &lt;= 632200, "Low", (IF(Sales_Datas[[#This Row],[base_price]] &gt;= 10092000, "High", "Medium")))</f>
        <v>High</v>
      </c>
    </row>
    <row r="521" spans="1:22" x14ac:dyDescent="0.25">
      <c r="A521" s="1" t="s">
        <v>1674</v>
      </c>
      <c r="B521" s="1" t="s">
        <v>1675</v>
      </c>
      <c r="C521" s="2">
        <v>44898</v>
      </c>
      <c r="D521" s="1" t="s">
        <v>402</v>
      </c>
      <c r="E521" s="4">
        <v>5707142</v>
      </c>
      <c r="F521">
        <v>1</v>
      </c>
      <c r="G521" s="4">
        <v>57071400</v>
      </c>
      <c r="H521" s="4">
        <v>0</v>
      </c>
      <c r="I521" s="4">
        <v>57071400</v>
      </c>
      <c r="J521">
        <v>1</v>
      </c>
      <c r="K521">
        <v>0</v>
      </c>
      <c r="L521">
        <v>0</v>
      </c>
      <c r="M521">
        <v>4</v>
      </c>
      <c r="N521" s="2">
        <v>44564</v>
      </c>
      <c r="O521" s="1" t="s">
        <v>403</v>
      </c>
      <c r="P521" s="4">
        <v>55917800</v>
      </c>
      <c r="Q521" s="4">
        <v>4864810</v>
      </c>
      <c r="R521" s="1" t="s">
        <v>65</v>
      </c>
      <c r="S521" s="1" t="s">
        <v>34</v>
      </c>
      <c r="T521" s="4">
        <f>Sales_Datas[[#This Row],[after_discount]]-(Sales_Datas[[#This Row],[qty_ordered]]*Sales_Datas[[#This Row],[cogs]])</f>
        <v>52206590</v>
      </c>
      <c r="U521" s="3">
        <f>IFERROR(Sales_Datas[[#This Row],[Gross_Profit]]/Sales_Datas[[#This Row],[after_discount]],0)</f>
        <v>0.91475923141888937</v>
      </c>
      <c r="V521" s="1" t="str">
        <f>IF(Sales_Datas[[#This Row],[base_price]] &lt;= 632200, "Low", (IF(Sales_Datas[[#This Row],[base_price]] &gt;= 10092000, "High", "Medium")))</f>
        <v>High</v>
      </c>
    </row>
    <row r="522" spans="1:22" x14ac:dyDescent="0.25">
      <c r="A522" s="1" t="s">
        <v>1676</v>
      </c>
      <c r="B522" s="1" t="s">
        <v>1677</v>
      </c>
      <c r="C522" s="2">
        <v>44900</v>
      </c>
      <c r="D522" s="1" t="s">
        <v>1625</v>
      </c>
      <c r="E522" s="4">
        <v>5707142</v>
      </c>
      <c r="F522">
        <v>1</v>
      </c>
      <c r="G522" s="4">
        <v>57071400</v>
      </c>
      <c r="H522" s="4">
        <v>0</v>
      </c>
      <c r="I522" s="4">
        <v>57071400</v>
      </c>
      <c r="J522">
        <v>1</v>
      </c>
      <c r="K522">
        <v>0</v>
      </c>
      <c r="L522">
        <v>0</v>
      </c>
      <c r="M522">
        <v>1</v>
      </c>
      <c r="N522" s="2">
        <v>44694</v>
      </c>
      <c r="O522" s="1" t="s">
        <v>1626</v>
      </c>
      <c r="P522" s="4">
        <v>57071400</v>
      </c>
      <c r="Q522" s="4">
        <v>4736920</v>
      </c>
      <c r="R522" s="1" t="s">
        <v>65</v>
      </c>
      <c r="S522" s="1" t="s">
        <v>50</v>
      </c>
      <c r="T522" s="4">
        <f>Sales_Datas[[#This Row],[after_discount]]-(Sales_Datas[[#This Row],[qty_ordered]]*Sales_Datas[[#This Row],[cogs]])</f>
        <v>52334480</v>
      </c>
      <c r="U522" s="3">
        <f>IFERROR(Sales_Datas[[#This Row],[Gross_Profit]]/Sales_Datas[[#This Row],[after_discount]],0)</f>
        <v>0.91700010863584913</v>
      </c>
      <c r="V522" s="1" t="str">
        <f>IF(Sales_Datas[[#This Row],[base_price]] &lt;= 632200, "Low", (IF(Sales_Datas[[#This Row],[base_price]] &gt;= 10092000, "High", "Medium")))</f>
        <v>High</v>
      </c>
    </row>
    <row r="523" spans="1:22" x14ac:dyDescent="0.25">
      <c r="A523" s="1" t="s">
        <v>1678</v>
      </c>
      <c r="B523" s="1" t="s">
        <v>1679</v>
      </c>
      <c r="C523" s="2">
        <v>44786</v>
      </c>
      <c r="D523" s="1" t="s">
        <v>1680</v>
      </c>
      <c r="E523" s="4">
        <v>1899500</v>
      </c>
      <c r="F523">
        <v>3</v>
      </c>
      <c r="G523" s="4">
        <v>56985000</v>
      </c>
      <c r="H523" s="4">
        <v>0</v>
      </c>
      <c r="I523" s="4">
        <v>56985000</v>
      </c>
      <c r="J523">
        <v>1</v>
      </c>
      <c r="K523">
        <v>1</v>
      </c>
      <c r="L523">
        <v>1</v>
      </c>
      <c r="M523">
        <v>1</v>
      </c>
      <c r="N523" s="2">
        <v>44528</v>
      </c>
      <c r="O523" s="1" t="s">
        <v>1681</v>
      </c>
      <c r="P523" s="4">
        <v>18995000</v>
      </c>
      <c r="Q523" s="4">
        <v>1595580</v>
      </c>
      <c r="R523" s="1" t="s">
        <v>39</v>
      </c>
      <c r="S523" s="1" t="s">
        <v>50</v>
      </c>
      <c r="T523" s="4">
        <f>Sales_Datas[[#This Row],[after_discount]]-(Sales_Datas[[#This Row],[qty_ordered]]*Sales_Datas[[#This Row],[cogs]])</f>
        <v>52198260</v>
      </c>
      <c r="U523" s="3">
        <f>IFERROR(Sales_Datas[[#This Row],[Gross_Profit]]/Sales_Datas[[#This Row],[after_discount]],0)</f>
        <v>0.91600000000000004</v>
      </c>
      <c r="V523" s="1" t="str">
        <f>IF(Sales_Datas[[#This Row],[base_price]] &lt;= 632200, "Low", (IF(Sales_Datas[[#This Row],[base_price]] &gt;= 10092000, "High", "Medium")))</f>
        <v>High</v>
      </c>
    </row>
    <row r="524" spans="1:22" x14ac:dyDescent="0.25">
      <c r="A524" s="1" t="s">
        <v>1682</v>
      </c>
      <c r="B524" s="1" t="s">
        <v>1683</v>
      </c>
      <c r="C524" s="2">
        <v>44627</v>
      </c>
      <c r="D524" s="1" t="s">
        <v>406</v>
      </c>
      <c r="E524" s="4">
        <v>5680404</v>
      </c>
      <c r="F524">
        <v>1</v>
      </c>
      <c r="G524" s="4">
        <v>56804000</v>
      </c>
      <c r="H524" s="4">
        <v>0</v>
      </c>
      <c r="I524" s="4">
        <v>56804000</v>
      </c>
      <c r="J524">
        <v>1</v>
      </c>
      <c r="K524">
        <v>1</v>
      </c>
      <c r="L524">
        <v>0</v>
      </c>
      <c r="M524">
        <v>1</v>
      </c>
      <c r="N524" s="2">
        <v>44760</v>
      </c>
      <c r="O524" s="1" t="s">
        <v>407</v>
      </c>
      <c r="P524" s="4">
        <v>56804000</v>
      </c>
      <c r="Q524" s="4">
        <v>4089870</v>
      </c>
      <c r="R524" s="1" t="s">
        <v>65</v>
      </c>
      <c r="S524" s="1" t="s">
        <v>50</v>
      </c>
      <c r="T524" s="4">
        <f>Sales_Datas[[#This Row],[after_discount]]-(Sales_Datas[[#This Row],[qty_ordered]]*Sales_Datas[[#This Row],[cogs]])</f>
        <v>52714130</v>
      </c>
      <c r="U524" s="3">
        <f>IFERROR(Sales_Datas[[#This Row],[Gross_Profit]]/Sales_Datas[[#This Row],[after_discount]],0)</f>
        <v>0.92800031687909301</v>
      </c>
      <c r="V524" s="1" t="str">
        <f>IF(Sales_Datas[[#This Row],[base_price]] &lt;= 632200, "Low", (IF(Sales_Datas[[#This Row],[base_price]] &gt;= 10092000, "High", "Medium")))</f>
        <v>High</v>
      </c>
    </row>
    <row r="525" spans="1:22" x14ac:dyDescent="0.25">
      <c r="A525" s="1" t="s">
        <v>1684</v>
      </c>
      <c r="B525" s="1" t="s">
        <v>1685</v>
      </c>
      <c r="C525" s="2">
        <v>44811</v>
      </c>
      <c r="D525" s="1" t="s">
        <v>406</v>
      </c>
      <c r="E525" s="4">
        <v>5680404</v>
      </c>
      <c r="F525">
        <v>1</v>
      </c>
      <c r="G525" s="4">
        <v>56804000</v>
      </c>
      <c r="H525" s="4">
        <v>0</v>
      </c>
      <c r="I525" s="4">
        <v>56804000</v>
      </c>
      <c r="J525">
        <v>1</v>
      </c>
      <c r="K525">
        <v>0</v>
      </c>
      <c r="L525">
        <v>0</v>
      </c>
      <c r="M525">
        <v>7</v>
      </c>
      <c r="N525" s="2">
        <v>44473</v>
      </c>
      <c r="O525" s="1" t="s">
        <v>407</v>
      </c>
      <c r="P525" s="4">
        <v>56804000</v>
      </c>
      <c r="Q525" s="4">
        <v>4089870</v>
      </c>
      <c r="R525" s="1" t="s">
        <v>65</v>
      </c>
      <c r="S525" s="1" t="s">
        <v>66</v>
      </c>
      <c r="T525" s="4">
        <f>Sales_Datas[[#This Row],[after_discount]]-(Sales_Datas[[#This Row],[qty_ordered]]*Sales_Datas[[#This Row],[cogs]])</f>
        <v>52714130</v>
      </c>
      <c r="U525" s="3">
        <f>IFERROR(Sales_Datas[[#This Row],[Gross_Profit]]/Sales_Datas[[#This Row],[after_discount]],0)</f>
        <v>0.92800031687909301</v>
      </c>
      <c r="V525" s="1" t="str">
        <f>IF(Sales_Datas[[#This Row],[base_price]] &lt;= 632200, "Low", (IF(Sales_Datas[[#This Row],[base_price]] &gt;= 10092000, "High", "Medium")))</f>
        <v>High</v>
      </c>
    </row>
    <row r="526" spans="1:22" x14ac:dyDescent="0.25">
      <c r="A526" s="1" t="s">
        <v>1686</v>
      </c>
      <c r="B526" s="1" t="s">
        <v>1687</v>
      </c>
      <c r="C526" s="2">
        <v>44841</v>
      </c>
      <c r="D526" s="1" t="s">
        <v>406</v>
      </c>
      <c r="E526" s="4">
        <v>5680404</v>
      </c>
      <c r="F526">
        <v>1</v>
      </c>
      <c r="G526" s="4">
        <v>56804000</v>
      </c>
      <c r="H526" s="4">
        <v>0</v>
      </c>
      <c r="I526" s="4">
        <v>56804000</v>
      </c>
      <c r="J526">
        <v>1</v>
      </c>
      <c r="K526">
        <v>0</v>
      </c>
      <c r="L526">
        <v>0</v>
      </c>
      <c r="M526">
        <v>7</v>
      </c>
      <c r="N526" s="2">
        <v>44743</v>
      </c>
      <c r="O526" s="1" t="s">
        <v>407</v>
      </c>
      <c r="P526" s="4">
        <v>56804000</v>
      </c>
      <c r="Q526" s="4">
        <v>4089870</v>
      </c>
      <c r="R526" s="1" t="s">
        <v>65</v>
      </c>
      <c r="S526" s="1" t="s">
        <v>66</v>
      </c>
      <c r="T526" s="4">
        <f>Sales_Datas[[#This Row],[after_discount]]-(Sales_Datas[[#This Row],[qty_ordered]]*Sales_Datas[[#This Row],[cogs]])</f>
        <v>52714130</v>
      </c>
      <c r="U526" s="3">
        <f>IFERROR(Sales_Datas[[#This Row],[Gross_Profit]]/Sales_Datas[[#This Row],[after_discount]],0)</f>
        <v>0.92800031687909301</v>
      </c>
      <c r="V526" s="1" t="str">
        <f>IF(Sales_Datas[[#This Row],[base_price]] &lt;= 632200, "Low", (IF(Sales_Datas[[#This Row],[base_price]] &gt;= 10092000, "High", "Medium")))</f>
        <v>High</v>
      </c>
    </row>
    <row r="527" spans="1:22" x14ac:dyDescent="0.25">
      <c r="A527" s="1" t="s">
        <v>1688</v>
      </c>
      <c r="B527" s="1" t="s">
        <v>1689</v>
      </c>
      <c r="C527" s="2">
        <v>44709</v>
      </c>
      <c r="D527" s="1" t="s">
        <v>1690</v>
      </c>
      <c r="E527" s="4">
        <v>5636440</v>
      </c>
      <c r="F527">
        <v>1</v>
      </c>
      <c r="G527" s="4">
        <v>56364400</v>
      </c>
      <c r="H527" s="4">
        <v>0</v>
      </c>
      <c r="I527" s="4">
        <v>56364400</v>
      </c>
      <c r="J527">
        <v>1</v>
      </c>
      <c r="K527">
        <v>1</v>
      </c>
      <c r="L527">
        <v>0</v>
      </c>
      <c r="M527">
        <v>1</v>
      </c>
      <c r="N527" s="2">
        <v>44685</v>
      </c>
      <c r="O527" s="1" t="s">
        <v>1691</v>
      </c>
      <c r="P527" s="4">
        <v>56364400</v>
      </c>
      <c r="Q527" s="4">
        <v>4170950</v>
      </c>
      <c r="R527" s="1" t="s">
        <v>133</v>
      </c>
      <c r="S527" s="1" t="s">
        <v>50</v>
      </c>
      <c r="T527" s="4">
        <f>Sales_Datas[[#This Row],[after_discount]]-(Sales_Datas[[#This Row],[qty_ordered]]*Sales_Datas[[#This Row],[cogs]])</f>
        <v>52193450</v>
      </c>
      <c r="U527" s="3">
        <f>IFERROR(Sales_Datas[[#This Row],[Gross_Profit]]/Sales_Datas[[#This Row],[after_discount]],0)</f>
        <v>0.92600027677044372</v>
      </c>
      <c r="V527" s="1" t="str">
        <f>IF(Sales_Datas[[#This Row],[base_price]] &lt;= 632200, "Low", (IF(Sales_Datas[[#This Row],[base_price]] &gt;= 10092000, "High", "Medium")))</f>
        <v>High</v>
      </c>
    </row>
    <row r="528" spans="1:22" x14ac:dyDescent="0.25">
      <c r="A528" s="1" t="s">
        <v>1692</v>
      </c>
      <c r="B528" s="1" t="s">
        <v>1693</v>
      </c>
      <c r="C528" s="2">
        <v>44569</v>
      </c>
      <c r="D528" s="1" t="s">
        <v>1694</v>
      </c>
      <c r="E528" s="4">
        <v>5626000</v>
      </c>
      <c r="F528">
        <v>1</v>
      </c>
      <c r="G528" s="4">
        <v>56260000</v>
      </c>
      <c r="H528" s="4">
        <v>0</v>
      </c>
      <c r="I528" s="4">
        <v>56260000</v>
      </c>
      <c r="J528">
        <v>1</v>
      </c>
      <c r="K528">
        <v>1</v>
      </c>
      <c r="L528">
        <v>0</v>
      </c>
      <c r="M528">
        <v>4</v>
      </c>
      <c r="N528" s="2">
        <v>44795</v>
      </c>
      <c r="O528" s="1" t="s">
        <v>1695</v>
      </c>
      <c r="P528" s="4">
        <v>54346000</v>
      </c>
      <c r="Q528" s="4">
        <v>4673760</v>
      </c>
      <c r="R528" s="1" t="s">
        <v>65</v>
      </c>
      <c r="S528" s="1" t="s">
        <v>34</v>
      </c>
      <c r="T528" s="4">
        <f>Sales_Datas[[#This Row],[after_discount]]-(Sales_Datas[[#This Row],[qty_ordered]]*Sales_Datas[[#This Row],[cogs]])</f>
        <v>51586240</v>
      </c>
      <c r="U528" s="3">
        <f>IFERROR(Sales_Datas[[#This Row],[Gross_Profit]]/Sales_Datas[[#This Row],[after_discount]],0)</f>
        <v>0.91692570209740487</v>
      </c>
      <c r="V528" s="1" t="str">
        <f>IF(Sales_Datas[[#This Row],[base_price]] &lt;= 632200, "Low", (IF(Sales_Datas[[#This Row],[base_price]] &gt;= 10092000, "High", "Medium")))</f>
        <v>High</v>
      </c>
    </row>
    <row r="529" spans="1:22" x14ac:dyDescent="0.25">
      <c r="A529" s="1" t="s">
        <v>1696</v>
      </c>
      <c r="B529" s="1" t="s">
        <v>1697</v>
      </c>
      <c r="C529" s="2">
        <v>44756</v>
      </c>
      <c r="D529" s="1" t="s">
        <v>1694</v>
      </c>
      <c r="E529" s="4">
        <v>5626000</v>
      </c>
      <c r="F529">
        <v>1</v>
      </c>
      <c r="G529" s="4">
        <v>56260000</v>
      </c>
      <c r="H529" s="4">
        <v>0</v>
      </c>
      <c r="I529" s="4">
        <v>56260000</v>
      </c>
      <c r="J529">
        <v>1</v>
      </c>
      <c r="K529">
        <v>0</v>
      </c>
      <c r="L529">
        <v>0</v>
      </c>
      <c r="M529">
        <v>7</v>
      </c>
      <c r="N529" s="2">
        <v>44644</v>
      </c>
      <c r="O529" s="1" t="s">
        <v>1695</v>
      </c>
      <c r="P529" s="4">
        <v>54346000</v>
      </c>
      <c r="Q529" s="4">
        <v>4673760</v>
      </c>
      <c r="R529" s="1" t="s">
        <v>65</v>
      </c>
      <c r="S529" s="1" t="s">
        <v>66</v>
      </c>
      <c r="T529" s="4">
        <f>Sales_Datas[[#This Row],[after_discount]]-(Sales_Datas[[#This Row],[qty_ordered]]*Sales_Datas[[#This Row],[cogs]])</f>
        <v>51586240</v>
      </c>
      <c r="U529" s="3">
        <f>IFERROR(Sales_Datas[[#This Row],[Gross_Profit]]/Sales_Datas[[#This Row],[after_discount]],0)</f>
        <v>0.91692570209740487</v>
      </c>
      <c r="V529" s="1" t="str">
        <f>IF(Sales_Datas[[#This Row],[base_price]] &lt;= 632200, "Low", (IF(Sales_Datas[[#This Row],[base_price]] &gt;= 10092000, "High", "Medium")))</f>
        <v>High</v>
      </c>
    </row>
    <row r="530" spans="1:22" x14ac:dyDescent="0.25">
      <c r="A530" s="1" t="s">
        <v>1698</v>
      </c>
      <c r="B530" s="1" t="s">
        <v>1697</v>
      </c>
      <c r="C530" s="2">
        <v>44760</v>
      </c>
      <c r="D530" s="1" t="s">
        <v>1694</v>
      </c>
      <c r="E530" s="4">
        <v>5626000</v>
      </c>
      <c r="F530">
        <v>1</v>
      </c>
      <c r="G530" s="4">
        <v>56260000</v>
      </c>
      <c r="H530" s="4">
        <v>0</v>
      </c>
      <c r="I530" s="4">
        <v>56260000</v>
      </c>
      <c r="J530">
        <v>1</v>
      </c>
      <c r="K530">
        <v>0</v>
      </c>
      <c r="L530">
        <v>0</v>
      </c>
      <c r="M530">
        <v>7</v>
      </c>
      <c r="N530" s="2">
        <v>44644</v>
      </c>
      <c r="O530" s="1" t="s">
        <v>1695</v>
      </c>
      <c r="P530" s="4">
        <v>54346000</v>
      </c>
      <c r="Q530" s="4">
        <v>4673760</v>
      </c>
      <c r="R530" s="1" t="s">
        <v>65</v>
      </c>
      <c r="S530" s="1" t="s">
        <v>66</v>
      </c>
      <c r="T530" s="4">
        <f>Sales_Datas[[#This Row],[after_discount]]-(Sales_Datas[[#This Row],[qty_ordered]]*Sales_Datas[[#This Row],[cogs]])</f>
        <v>51586240</v>
      </c>
      <c r="U530" s="3">
        <f>IFERROR(Sales_Datas[[#This Row],[Gross_Profit]]/Sales_Datas[[#This Row],[after_discount]],0)</f>
        <v>0.91692570209740487</v>
      </c>
      <c r="V530" s="1" t="str">
        <f>IF(Sales_Datas[[#This Row],[base_price]] &lt;= 632200, "Low", (IF(Sales_Datas[[#This Row],[base_price]] &gt;= 10092000, "High", "Medium")))</f>
        <v>High</v>
      </c>
    </row>
    <row r="531" spans="1:22" x14ac:dyDescent="0.25">
      <c r="A531" s="1" t="s">
        <v>1699</v>
      </c>
      <c r="B531" s="1" t="s">
        <v>1697</v>
      </c>
      <c r="C531" s="2">
        <v>44763</v>
      </c>
      <c r="D531" s="1" t="s">
        <v>1694</v>
      </c>
      <c r="E531" s="4">
        <v>5626000</v>
      </c>
      <c r="F531">
        <v>1</v>
      </c>
      <c r="G531" s="4">
        <v>56260000</v>
      </c>
      <c r="H531" s="4">
        <v>0</v>
      </c>
      <c r="I531" s="4">
        <v>56260000</v>
      </c>
      <c r="J531">
        <v>1</v>
      </c>
      <c r="K531">
        <v>0</v>
      </c>
      <c r="L531">
        <v>0</v>
      </c>
      <c r="M531">
        <v>7</v>
      </c>
      <c r="N531" s="2">
        <v>44644</v>
      </c>
      <c r="O531" s="1" t="s">
        <v>1695</v>
      </c>
      <c r="P531" s="4">
        <v>54346000</v>
      </c>
      <c r="Q531" s="4">
        <v>4673760</v>
      </c>
      <c r="R531" s="1" t="s">
        <v>65</v>
      </c>
      <c r="S531" s="1" t="s">
        <v>66</v>
      </c>
      <c r="T531" s="4">
        <f>Sales_Datas[[#This Row],[after_discount]]-(Sales_Datas[[#This Row],[qty_ordered]]*Sales_Datas[[#This Row],[cogs]])</f>
        <v>51586240</v>
      </c>
      <c r="U531" s="3">
        <f>IFERROR(Sales_Datas[[#This Row],[Gross_Profit]]/Sales_Datas[[#This Row],[after_discount]],0)</f>
        <v>0.91692570209740487</v>
      </c>
      <c r="V531" s="1" t="str">
        <f>IF(Sales_Datas[[#This Row],[base_price]] &lt;= 632200, "Low", (IF(Sales_Datas[[#This Row],[base_price]] &gt;= 10092000, "High", "Medium")))</f>
        <v>High</v>
      </c>
    </row>
    <row r="532" spans="1:22" x14ac:dyDescent="0.25">
      <c r="A532" s="1" t="s">
        <v>1700</v>
      </c>
      <c r="B532" s="1" t="s">
        <v>839</v>
      </c>
      <c r="C532" s="2">
        <v>44780</v>
      </c>
      <c r="D532" s="1" t="s">
        <v>1701</v>
      </c>
      <c r="E532" s="4">
        <v>5626000</v>
      </c>
      <c r="F532">
        <v>1</v>
      </c>
      <c r="G532" s="4">
        <v>56260000</v>
      </c>
      <c r="H532" s="4">
        <v>0</v>
      </c>
      <c r="I532" s="4">
        <v>56260000</v>
      </c>
      <c r="J532">
        <v>1</v>
      </c>
      <c r="K532">
        <v>0</v>
      </c>
      <c r="L532">
        <v>0</v>
      </c>
      <c r="M532">
        <v>4</v>
      </c>
      <c r="N532" s="2">
        <v>44756</v>
      </c>
      <c r="O532" s="1" t="s">
        <v>1702</v>
      </c>
      <c r="P532" s="4">
        <v>54346000</v>
      </c>
      <c r="Q532" s="4">
        <v>4456370</v>
      </c>
      <c r="R532" s="1" t="s">
        <v>65</v>
      </c>
      <c r="S532" s="1" t="s">
        <v>34</v>
      </c>
      <c r="T532" s="4">
        <f>Sales_Datas[[#This Row],[after_discount]]-(Sales_Datas[[#This Row],[qty_ordered]]*Sales_Datas[[#This Row],[cogs]])</f>
        <v>51803630</v>
      </c>
      <c r="U532" s="3">
        <f>IFERROR(Sales_Datas[[#This Row],[Gross_Profit]]/Sales_Datas[[#This Row],[after_discount]],0)</f>
        <v>0.92078972627088518</v>
      </c>
      <c r="V532" s="1" t="str">
        <f>IF(Sales_Datas[[#This Row],[base_price]] &lt;= 632200, "Low", (IF(Sales_Datas[[#This Row],[base_price]] &gt;= 10092000, "High", "Medium")))</f>
        <v>High</v>
      </c>
    </row>
    <row r="533" spans="1:22" x14ac:dyDescent="0.25">
      <c r="A533" s="1" t="s">
        <v>1703</v>
      </c>
      <c r="B533" s="1" t="s">
        <v>1472</v>
      </c>
      <c r="C533" s="2">
        <v>44902</v>
      </c>
      <c r="D533" s="1" t="s">
        <v>1701</v>
      </c>
      <c r="E533" s="4">
        <v>5626000</v>
      </c>
      <c r="F533">
        <v>1</v>
      </c>
      <c r="G533" s="4">
        <v>56260000</v>
      </c>
      <c r="H533" s="4">
        <v>0</v>
      </c>
      <c r="I533" s="4">
        <v>56260000</v>
      </c>
      <c r="J533">
        <v>1</v>
      </c>
      <c r="K533">
        <v>1</v>
      </c>
      <c r="L533">
        <v>0</v>
      </c>
      <c r="M533">
        <v>7</v>
      </c>
      <c r="N533" s="2">
        <v>44731</v>
      </c>
      <c r="O533" s="1" t="s">
        <v>1702</v>
      </c>
      <c r="P533" s="4">
        <v>54346000</v>
      </c>
      <c r="Q533" s="4">
        <v>4456370</v>
      </c>
      <c r="R533" s="1" t="s">
        <v>65</v>
      </c>
      <c r="S533" s="1" t="s">
        <v>66</v>
      </c>
      <c r="T533" s="4">
        <f>Sales_Datas[[#This Row],[after_discount]]-(Sales_Datas[[#This Row],[qty_ordered]]*Sales_Datas[[#This Row],[cogs]])</f>
        <v>51803630</v>
      </c>
      <c r="U533" s="3">
        <f>IFERROR(Sales_Datas[[#This Row],[Gross_Profit]]/Sales_Datas[[#This Row],[after_discount]],0)</f>
        <v>0.92078972627088518</v>
      </c>
      <c r="V533" s="1" t="str">
        <f>IF(Sales_Datas[[#This Row],[base_price]] &lt;= 632200, "Low", (IF(Sales_Datas[[#This Row],[base_price]] &gt;= 10092000, "High", "Medium")))</f>
        <v>High</v>
      </c>
    </row>
    <row r="534" spans="1:22" x14ac:dyDescent="0.25">
      <c r="A534" s="1" t="s">
        <v>1704</v>
      </c>
      <c r="B534" s="1" t="s">
        <v>1705</v>
      </c>
      <c r="C534" s="2">
        <v>44637</v>
      </c>
      <c r="D534" s="1" t="s">
        <v>1123</v>
      </c>
      <c r="E534" s="4">
        <v>2809520</v>
      </c>
      <c r="F534">
        <v>2</v>
      </c>
      <c r="G534" s="4">
        <v>56190400</v>
      </c>
      <c r="H534" s="4">
        <v>0</v>
      </c>
      <c r="I534" s="4">
        <v>56190400</v>
      </c>
      <c r="J534">
        <v>1</v>
      </c>
      <c r="K534">
        <v>0</v>
      </c>
      <c r="L534">
        <v>0</v>
      </c>
      <c r="M534">
        <v>1</v>
      </c>
      <c r="N534" s="2">
        <v>44457</v>
      </c>
      <c r="O534" s="1" t="s">
        <v>1124</v>
      </c>
      <c r="P534" s="4">
        <v>28095200</v>
      </c>
      <c r="Q534" s="4">
        <v>1854260</v>
      </c>
      <c r="R534" s="1" t="s">
        <v>29</v>
      </c>
      <c r="S534" s="1" t="s">
        <v>50</v>
      </c>
      <c r="T534" s="4">
        <f>Sales_Datas[[#This Row],[after_discount]]-(Sales_Datas[[#This Row],[qty_ordered]]*Sales_Datas[[#This Row],[cogs]])</f>
        <v>52481880</v>
      </c>
      <c r="U534" s="3">
        <f>IFERROR(Sales_Datas[[#This Row],[Gross_Profit]]/Sales_Datas[[#This Row],[after_discount]],0)</f>
        <v>0.93400082576383159</v>
      </c>
      <c r="V534" s="1" t="str">
        <f>IF(Sales_Datas[[#This Row],[base_price]] &lt;= 632200, "Low", (IF(Sales_Datas[[#This Row],[base_price]] &gt;= 10092000, "High", "Medium")))</f>
        <v>High</v>
      </c>
    </row>
    <row r="535" spans="1:22" x14ac:dyDescent="0.25">
      <c r="A535" s="1" t="s">
        <v>1706</v>
      </c>
      <c r="B535" s="1" t="s">
        <v>1705</v>
      </c>
      <c r="C535" s="2">
        <v>44642</v>
      </c>
      <c r="D535" s="1" t="s">
        <v>1123</v>
      </c>
      <c r="E535" s="4">
        <v>2809520</v>
      </c>
      <c r="F535">
        <v>2</v>
      </c>
      <c r="G535" s="4">
        <v>56190400</v>
      </c>
      <c r="H535" s="4">
        <v>0</v>
      </c>
      <c r="I535" s="4">
        <v>56190400</v>
      </c>
      <c r="J535">
        <v>1</v>
      </c>
      <c r="K535">
        <v>0</v>
      </c>
      <c r="L535">
        <v>0</v>
      </c>
      <c r="M535">
        <v>1</v>
      </c>
      <c r="N535" s="2">
        <v>44457</v>
      </c>
      <c r="O535" s="1" t="s">
        <v>1124</v>
      </c>
      <c r="P535" s="4">
        <v>28095200</v>
      </c>
      <c r="Q535" s="4">
        <v>1854260</v>
      </c>
      <c r="R535" s="1" t="s">
        <v>29</v>
      </c>
      <c r="S535" s="1" t="s">
        <v>50</v>
      </c>
      <c r="T535" s="4">
        <f>Sales_Datas[[#This Row],[after_discount]]-(Sales_Datas[[#This Row],[qty_ordered]]*Sales_Datas[[#This Row],[cogs]])</f>
        <v>52481880</v>
      </c>
      <c r="U535" s="3">
        <f>IFERROR(Sales_Datas[[#This Row],[Gross_Profit]]/Sales_Datas[[#This Row],[after_discount]],0)</f>
        <v>0.93400082576383159</v>
      </c>
      <c r="V535" s="1" t="str">
        <f>IF(Sales_Datas[[#This Row],[base_price]] &lt;= 632200, "Low", (IF(Sales_Datas[[#This Row],[base_price]] &gt;= 10092000, "High", "Medium")))</f>
        <v>High</v>
      </c>
    </row>
    <row r="536" spans="1:22" x14ac:dyDescent="0.25">
      <c r="A536" s="1" t="s">
        <v>1707</v>
      </c>
      <c r="B536" s="1" t="s">
        <v>1708</v>
      </c>
      <c r="C536" s="2">
        <v>44560</v>
      </c>
      <c r="D536" s="1" t="s">
        <v>1300</v>
      </c>
      <c r="E536" s="4">
        <v>5597000</v>
      </c>
      <c r="F536">
        <v>1</v>
      </c>
      <c r="G536" s="4">
        <v>55970000</v>
      </c>
      <c r="H536" s="4">
        <v>0</v>
      </c>
      <c r="I536" s="4">
        <v>55970000</v>
      </c>
      <c r="J536">
        <v>1</v>
      </c>
      <c r="K536">
        <v>1</v>
      </c>
      <c r="L536">
        <v>1</v>
      </c>
      <c r="M536">
        <v>1</v>
      </c>
      <c r="N536" s="2">
        <v>44392</v>
      </c>
      <c r="O536" s="1" t="s">
        <v>1301</v>
      </c>
      <c r="P536" s="4">
        <v>47345400</v>
      </c>
      <c r="Q536" s="4">
        <v>3787630</v>
      </c>
      <c r="R536" s="1" t="s">
        <v>65</v>
      </c>
      <c r="S536" s="1" t="s">
        <v>50</v>
      </c>
      <c r="T536" s="4">
        <f>Sales_Datas[[#This Row],[after_discount]]-(Sales_Datas[[#This Row],[qty_ordered]]*Sales_Datas[[#This Row],[cogs]])</f>
        <v>52182370</v>
      </c>
      <c r="U536" s="3">
        <f>IFERROR(Sales_Datas[[#This Row],[Gross_Profit]]/Sales_Datas[[#This Row],[after_discount]],0)</f>
        <v>0.93232749687332495</v>
      </c>
      <c r="V536" s="1" t="str">
        <f>IF(Sales_Datas[[#This Row],[base_price]] &lt;= 632200, "Low", (IF(Sales_Datas[[#This Row],[base_price]] &gt;= 10092000, "High", "Medium")))</f>
        <v>High</v>
      </c>
    </row>
    <row r="537" spans="1:22" x14ac:dyDescent="0.25">
      <c r="A537" s="1" t="s">
        <v>1709</v>
      </c>
      <c r="B537" s="1" t="s">
        <v>1710</v>
      </c>
      <c r="C537" s="2">
        <v>44561</v>
      </c>
      <c r="D537" s="1" t="s">
        <v>1300</v>
      </c>
      <c r="E537" s="4">
        <v>5597000</v>
      </c>
      <c r="F537">
        <v>1</v>
      </c>
      <c r="G537" s="4">
        <v>55970000</v>
      </c>
      <c r="H537" s="4">
        <v>0</v>
      </c>
      <c r="I537" s="4">
        <v>55970000</v>
      </c>
      <c r="J537">
        <v>1</v>
      </c>
      <c r="K537">
        <v>1</v>
      </c>
      <c r="L537">
        <v>1</v>
      </c>
      <c r="M537">
        <v>1</v>
      </c>
      <c r="N537" s="2">
        <v>44540</v>
      </c>
      <c r="O537" s="1" t="s">
        <v>1301</v>
      </c>
      <c r="P537" s="4">
        <v>47345400</v>
      </c>
      <c r="Q537" s="4">
        <v>3787630</v>
      </c>
      <c r="R537" s="1" t="s">
        <v>65</v>
      </c>
      <c r="S537" s="1" t="s">
        <v>50</v>
      </c>
      <c r="T537" s="4">
        <f>Sales_Datas[[#This Row],[after_discount]]-(Sales_Datas[[#This Row],[qty_ordered]]*Sales_Datas[[#This Row],[cogs]])</f>
        <v>52182370</v>
      </c>
      <c r="U537" s="3">
        <f>IFERROR(Sales_Datas[[#This Row],[Gross_Profit]]/Sales_Datas[[#This Row],[after_discount]],0)</f>
        <v>0.93232749687332495</v>
      </c>
      <c r="V537" s="1" t="str">
        <f>IF(Sales_Datas[[#This Row],[base_price]] &lt;= 632200, "Low", (IF(Sales_Datas[[#This Row],[base_price]] &gt;= 10092000, "High", "Medium")))</f>
        <v>High</v>
      </c>
    </row>
    <row r="538" spans="1:22" x14ac:dyDescent="0.25">
      <c r="A538" s="1" t="s">
        <v>1711</v>
      </c>
      <c r="B538" s="1" t="s">
        <v>1712</v>
      </c>
      <c r="C538" s="2">
        <v>44562</v>
      </c>
      <c r="D538" s="1" t="s">
        <v>1300</v>
      </c>
      <c r="E538" s="4">
        <v>5597000</v>
      </c>
      <c r="F538">
        <v>1</v>
      </c>
      <c r="G538" s="4">
        <v>55970000</v>
      </c>
      <c r="H538" s="4">
        <v>0</v>
      </c>
      <c r="I538" s="4">
        <v>55970000</v>
      </c>
      <c r="J538">
        <v>1</v>
      </c>
      <c r="K538">
        <v>1</v>
      </c>
      <c r="L538">
        <v>1</v>
      </c>
      <c r="M538">
        <v>1</v>
      </c>
      <c r="N538" s="2">
        <v>44538</v>
      </c>
      <c r="O538" s="1" t="s">
        <v>1301</v>
      </c>
      <c r="P538" s="4">
        <v>47345400</v>
      </c>
      <c r="Q538" s="4">
        <v>3787630</v>
      </c>
      <c r="R538" s="1" t="s">
        <v>65</v>
      </c>
      <c r="S538" s="1" t="s">
        <v>50</v>
      </c>
      <c r="T538" s="4">
        <f>Sales_Datas[[#This Row],[after_discount]]-(Sales_Datas[[#This Row],[qty_ordered]]*Sales_Datas[[#This Row],[cogs]])</f>
        <v>52182370</v>
      </c>
      <c r="U538" s="3">
        <f>IFERROR(Sales_Datas[[#This Row],[Gross_Profit]]/Sales_Datas[[#This Row],[after_discount]],0)</f>
        <v>0.93232749687332495</v>
      </c>
      <c r="V538" s="1" t="str">
        <f>IF(Sales_Datas[[#This Row],[base_price]] &lt;= 632200, "Low", (IF(Sales_Datas[[#This Row],[base_price]] &gt;= 10092000, "High", "Medium")))</f>
        <v>High</v>
      </c>
    </row>
    <row r="539" spans="1:22" x14ac:dyDescent="0.25">
      <c r="A539" s="1" t="s">
        <v>1713</v>
      </c>
      <c r="B539" s="1" t="s">
        <v>1658</v>
      </c>
      <c r="C539" s="2">
        <v>44578</v>
      </c>
      <c r="D539" s="1" t="s">
        <v>1300</v>
      </c>
      <c r="E539" s="4">
        <v>5597000</v>
      </c>
      <c r="F539">
        <v>1</v>
      </c>
      <c r="G539" s="4">
        <v>55970000</v>
      </c>
      <c r="H539" s="4">
        <v>0</v>
      </c>
      <c r="I539" s="4">
        <v>55970000</v>
      </c>
      <c r="J539">
        <v>1</v>
      </c>
      <c r="K539">
        <v>0</v>
      </c>
      <c r="L539">
        <v>0</v>
      </c>
      <c r="M539">
        <v>1</v>
      </c>
      <c r="N539" s="2">
        <v>44546</v>
      </c>
      <c r="O539" s="1" t="s">
        <v>1301</v>
      </c>
      <c r="P539" s="4">
        <v>47345400</v>
      </c>
      <c r="Q539" s="4">
        <v>3787630</v>
      </c>
      <c r="R539" s="1" t="s">
        <v>65</v>
      </c>
      <c r="S539" s="1" t="s">
        <v>50</v>
      </c>
      <c r="T539" s="4">
        <f>Sales_Datas[[#This Row],[after_discount]]-(Sales_Datas[[#This Row],[qty_ordered]]*Sales_Datas[[#This Row],[cogs]])</f>
        <v>52182370</v>
      </c>
      <c r="U539" s="3">
        <f>IFERROR(Sales_Datas[[#This Row],[Gross_Profit]]/Sales_Datas[[#This Row],[after_discount]],0)</f>
        <v>0.93232749687332495</v>
      </c>
      <c r="V539" s="1" t="str">
        <f>IF(Sales_Datas[[#This Row],[base_price]] &lt;= 632200, "Low", (IF(Sales_Datas[[#This Row],[base_price]] &gt;= 10092000, "High", "Medium")))</f>
        <v>High</v>
      </c>
    </row>
    <row r="540" spans="1:22" x14ac:dyDescent="0.25">
      <c r="A540" s="1" t="s">
        <v>1714</v>
      </c>
      <c r="B540" s="1" t="s">
        <v>1715</v>
      </c>
      <c r="C540" s="2">
        <v>44581</v>
      </c>
      <c r="D540" s="1" t="s">
        <v>1300</v>
      </c>
      <c r="E540" s="4">
        <v>5597000</v>
      </c>
      <c r="F540">
        <v>1</v>
      </c>
      <c r="G540" s="4">
        <v>55970000</v>
      </c>
      <c r="H540" s="4">
        <v>0</v>
      </c>
      <c r="I540" s="4">
        <v>55970000</v>
      </c>
      <c r="J540">
        <v>1</v>
      </c>
      <c r="K540">
        <v>0</v>
      </c>
      <c r="L540">
        <v>0</v>
      </c>
      <c r="M540">
        <v>4</v>
      </c>
      <c r="N540" s="2">
        <v>44588</v>
      </c>
      <c r="O540" s="1" t="s">
        <v>1301</v>
      </c>
      <c r="P540" s="4">
        <v>47345400</v>
      </c>
      <c r="Q540" s="4">
        <v>3787630</v>
      </c>
      <c r="R540" s="1" t="s">
        <v>65</v>
      </c>
      <c r="S540" s="1" t="s">
        <v>34</v>
      </c>
      <c r="T540" s="4">
        <f>Sales_Datas[[#This Row],[after_discount]]-(Sales_Datas[[#This Row],[qty_ordered]]*Sales_Datas[[#This Row],[cogs]])</f>
        <v>52182370</v>
      </c>
      <c r="U540" s="3">
        <f>IFERROR(Sales_Datas[[#This Row],[Gross_Profit]]/Sales_Datas[[#This Row],[after_discount]],0)</f>
        <v>0.93232749687332495</v>
      </c>
      <c r="V540" s="1" t="str">
        <f>IF(Sales_Datas[[#This Row],[base_price]] &lt;= 632200, "Low", (IF(Sales_Datas[[#This Row],[base_price]] &gt;= 10092000, "High", "Medium")))</f>
        <v>High</v>
      </c>
    </row>
    <row r="541" spans="1:22" x14ac:dyDescent="0.25">
      <c r="A541" s="1" t="s">
        <v>1716</v>
      </c>
      <c r="B541" s="1" t="s">
        <v>1717</v>
      </c>
      <c r="C541" s="2">
        <v>44584</v>
      </c>
      <c r="D541" s="1" t="s">
        <v>1300</v>
      </c>
      <c r="E541" s="4">
        <v>5597000</v>
      </c>
      <c r="F541">
        <v>1</v>
      </c>
      <c r="G541" s="4">
        <v>55970000</v>
      </c>
      <c r="H541" s="4">
        <v>0</v>
      </c>
      <c r="I541" s="4">
        <v>55970000</v>
      </c>
      <c r="J541">
        <v>1</v>
      </c>
      <c r="K541">
        <v>0</v>
      </c>
      <c r="L541">
        <v>0</v>
      </c>
      <c r="M541">
        <v>4</v>
      </c>
      <c r="N541" s="2">
        <v>44577</v>
      </c>
      <c r="O541" s="1" t="s">
        <v>1301</v>
      </c>
      <c r="P541" s="4">
        <v>47345400</v>
      </c>
      <c r="Q541" s="4">
        <v>3787630</v>
      </c>
      <c r="R541" s="1" t="s">
        <v>65</v>
      </c>
      <c r="S541" s="1" t="s">
        <v>34</v>
      </c>
      <c r="T541" s="4">
        <f>Sales_Datas[[#This Row],[after_discount]]-(Sales_Datas[[#This Row],[qty_ordered]]*Sales_Datas[[#This Row],[cogs]])</f>
        <v>52182370</v>
      </c>
      <c r="U541" s="3">
        <f>IFERROR(Sales_Datas[[#This Row],[Gross_Profit]]/Sales_Datas[[#This Row],[after_discount]],0)</f>
        <v>0.93232749687332495</v>
      </c>
      <c r="V541" s="1" t="str">
        <f>IF(Sales_Datas[[#This Row],[base_price]] &lt;= 632200, "Low", (IF(Sales_Datas[[#This Row],[base_price]] &gt;= 10092000, "High", "Medium")))</f>
        <v>High</v>
      </c>
    </row>
    <row r="542" spans="1:22" x14ac:dyDescent="0.25">
      <c r="A542" s="1" t="s">
        <v>1718</v>
      </c>
      <c r="B542" s="1" t="s">
        <v>1719</v>
      </c>
      <c r="C542" s="2">
        <v>44585</v>
      </c>
      <c r="D542" s="1" t="s">
        <v>1300</v>
      </c>
      <c r="E542" s="4">
        <v>5597000</v>
      </c>
      <c r="F542">
        <v>1</v>
      </c>
      <c r="G542" s="4">
        <v>55970000</v>
      </c>
      <c r="H542" s="4">
        <v>0</v>
      </c>
      <c r="I542" s="4">
        <v>55970000</v>
      </c>
      <c r="J542">
        <v>1</v>
      </c>
      <c r="K542">
        <v>1</v>
      </c>
      <c r="L542">
        <v>1</v>
      </c>
      <c r="M542">
        <v>1</v>
      </c>
      <c r="N542" s="2">
        <v>44457</v>
      </c>
      <c r="O542" s="1" t="s">
        <v>1301</v>
      </c>
      <c r="P542" s="4">
        <v>47345400</v>
      </c>
      <c r="Q542" s="4">
        <v>3787630</v>
      </c>
      <c r="R542" s="1" t="s">
        <v>65</v>
      </c>
      <c r="S542" s="1" t="s">
        <v>50</v>
      </c>
      <c r="T542" s="4">
        <f>Sales_Datas[[#This Row],[after_discount]]-(Sales_Datas[[#This Row],[qty_ordered]]*Sales_Datas[[#This Row],[cogs]])</f>
        <v>52182370</v>
      </c>
      <c r="U542" s="3">
        <f>IFERROR(Sales_Datas[[#This Row],[Gross_Profit]]/Sales_Datas[[#This Row],[after_discount]],0)</f>
        <v>0.93232749687332495</v>
      </c>
      <c r="V542" s="1" t="str">
        <f>IF(Sales_Datas[[#This Row],[base_price]] &lt;= 632200, "Low", (IF(Sales_Datas[[#This Row],[base_price]] &gt;= 10092000, "High", "Medium")))</f>
        <v>High</v>
      </c>
    </row>
    <row r="543" spans="1:22" x14ac:dyDescent="0.25">
      <c r="A543" s="1" t="s">
        <v>1720</v>
      </c>
      <c r="B543" s="1" t="s">
        <v>1721</v>
      </c>
      <c r="C543" s="2">
        <v>44587</v>
      </c>
      <c r="D543" s="1" t="s">
        <v>1300</v>
      </c>
      <c r="E543" s="4">
        <v>5597000</v>
      </c>
      <c r="F543">
        <v>1</v>
      </c>
      <c r="G543" s="4">
        <v>55970000</v>
      </c>
      <c r="H543" s="4">
        <v>0</v>
      </c>
      <c r="I543" s="4">
        <v>55970000</v>
      </c>
      <c r="J543">
        <v>1</v>
      </c>
      <c r="K543">
        <v>1</v>
      </c>
      <c r="L543">
        <v>1</v>
      </c>
      <c r="M543">
        <v>1</v>
      </c>
      <c r="N543" s="2">
        <v>44586</v>
      </c>
      <c r="O543" s="1" t="s">
        <v>1301</v>
      </c>
      <c r="P543" s="4">
        <v>47345400</v>
      </c>
      <c r="Q543" s="4">
        <v>3787630</v>
      </c>
      <c r="R543" s="1" t="s">
        <v>65</v>
      </c>
      <c r="S543" s="1" t="s">
        <v>50</v>
      </c>
      <c r="T543" s="4">
        <f>Sales_Datas[[#This Row],[after_discount]]-(Sales_Datas[[#This Row],[qty_ordered]]*Sales_Datas[[#This Row],[cogs]])</f>
        <v>52182370</v>
      </c>
      <c r="U543" s="3">
        <f>IFERROR(Sales_Datas[[#This Row],[Gross_Profit]]/Sales_Datas[[#This Row],[after_discount]],0)</f>
        <v>0.93232749687332495</v>
      </c>
      <c r="V543" s="1" t="str">
        <f>IF(Sales_Datas[[#This Row],[base_price]] &lt;= 632200, "Low", (IF(Sales_Datas[[#This Row],[base_price]] &gt;= 10092000, "High", "Medium")))</f>
        <v>High</v>
      </c>
    </row>
    <row r="544" spans="1:22" x14ac:dyDescent="0.25">
      <c r="A544" s="1" t="s">
        <v>1722</v>
      </c>
      <c r="B544" s="1" t="s">
        <v>1723</v>
      </c>
      <c r="C544" s="2">
        <v>44203</v>
      </c>
      <c r="D544" s="1" t="s">
        <v>1204</v>
      </c>
      <c r="E544" s="4">
        <v>5596942</v>
      </c>
      <c r="F544">
        <v>1</v>
      </c>
      <c r="G544" s="4">
        <v>55969400</v>
      </c>
      <c r="H544" s="4">
        <v>0</v>
      </c>
      <c r="I544" s="4">
        <v>55969400</v>
      </c>
      <c r="J544">
        <v>1</v>
      </c>
      <c r="K544">
        <v>0</v>
      </c>
      <c r="L544">
        <v>0</v>
      </c>
      <c r="M544">
        <v>8</v>
      </c>
      <c r="N544" s="2">
        <v>44400</v>
      </c>
      <c r="O544" s="1" t="s">
        <v>1205</v>
      </c>
      <c r="P544" s="4">
        <v>55969400</v>
      </c>
      <c r="Q544" s="4">
        <v>3414110</v>
      </c>
      <c r="R544" s="1" t="s">
        <v>65</v>
      </c>
      <c r="S544" s="1" t="s">
        <v>1115</v>
      </c>
      <c r="T544" s="4">
        <f>Sales_Datas[[#This Row],[after_discount]]-(Sales_Datas[[#This Row],[qty_ordered]]*Sales_Datas[[#This Row],[cogs]])</f>
        <v>52555290</v>
      </c>
      <c r="U544" s="3">
        <f>IFERROR(Sales_Datas[[#This Row],[Gross_Profit]]/Sales_Datas[[#This Row],[after_discount]],0)</f>
        <v>0.93900041808559676</v>
      </c>
      <c r="V544" s="1" t="str">
        <f>IF(Sales_Datas[[#This Row],[base_price]] &lt;= 632200, "Low", (IF(Sales_Datas[[#This Row],[base_price]] &gt;= 10092000, "High", "Medium")))</f>
        <v>High</v>
      </c>
    </row>
    <row r="545" spans="1:22" x14ac:dyDescent="0.25">
      <c r="A545" s="1" t="s">
        <v>1724</v>
      </c>
      <c r="B545" s="1" t="s">
        <v>1725</v>
      </c>
      <c r="C545" s="2">
        <v>44204</v>
      </c>
      <c r="D545" s="1" t="s">
        <v>1265</v>
      </c>
      <c r="E545" s="4">
        <v>5596942</v>
      </c>
      <c r="F545">
        <v>1</v>
      </c>
      <c r="G545" s="4">
        <v>55969400</v>
      </c>
      <c r="H545" s="4">
        <v>0</v>
      </c>
      <c r="I545" s="4">
        <v>55969400</v>
      </c>
      <c r="J545">
        <v>1</v>
      </c>
      <c r="K545">
        <v>1</v>
      </c>
      <c r="L545">
        <v>0</v>
      </c>
      <c r="M545">
        <v>1</v>
      </c>
      <c r="N545" s="2">
        <v>44380</v>
      </c>
      <c r="O545" s="1" t="s">
        <v>1266</v>
      </c>
      <c r="P545" s="4">
        <v>55969400</v>
      </c>
      <c r="Q545" s="4">
        <v>3637990</v>
      </c>
      <c r="R545" s="1" t="s">
        <v>65</v>
      </c>
      <c r="S545" s="1" t="s">
        <v>50</v>
      </c>
      <c r="T545" s="4">
        <f>Sales_Datas[[#This Row],[after_discount]]-(Sales_Datas[[#This Row],[qty_ordered]]*Sales_Datas[[#This Row],[cogs]])</f>
        <v>52331410</v>
      </c>
      <c r="U545" s="3">
        <f>IFERROR(Sales_Datas[[#This Row],[Gross_Profit]]/Sales_Datas[[#This Row],[after_discount]],0)</f>
        <v>0.93500037520502277</v>
      </c>
      <c r="V545" s="1" t="str">
        <f>IF(Sales_Datas[[#This Row],[base_price]] &lt;= 632200, "Low", (IF(Sales_Datas[[#This Row],[base_price]] &gt;= 10092000, "High", "Medium")))</f>
        <v>High</v>
      </c>
    </row>
    <row r="546" spans="1:22" x14ac:dyDescent="0.25">
      <c r="A546" s="1" t="s">
        <v>1726</v>
      </c>
      <c r="B546" s="1" t="s">
        <v>1727</v>
      </c>
      <c r="C546" s="2">
        <v>44234</v>
      </c>
      <c r="D546" s="1" t="s">
        <v>1204</v>
      </c>
      <c r="E546" s="4">
        <v>5596942</v>
      </c>
      <c r="F546">
        <v>1</v>
      </c>
      <c r="G546" s="4">
        <v>55969400</v>
      </c>
      <c r="H546" s="4">
        <v>0</v>
      </c>
      <c r="I546" s="4">
        <v>55969400</v>
      </c>
      <c r="J546">
        <v>1</v>
      </c>
      <c r="K546">
        <v>0</v>
      </c>
      <c r="L546">
        <v>0</v>
      </c>
      <c r="M546">
        <v>8</v>
      </c>
      <c r="N546" s="2">
        <v>44396</v>
      </c>
      <c r="O546" s="1" t="s">
        <v>1205</v>
      </c>
      <c r="P546" s="4">
        <v>55969400</v>
      </c>
      <c r="Q546" s="4">
        <v>3414110</v>
      </c>
      <c r="R546" s="1" t="s">
        <v>65</v>
      </c>
      <c r="S546" s="1" t="s">
        <v>1115</v>
      </c>
      <c r="T546" s="4">
        <f>Sales_Datas[[#This Row],[after_discount]]-(Sales_Datas[[#This Row],[qty_ordered]]*Sales_Datas[[#This Row],[cogs]])</f>
        <v>52555290</v>
      </c>
      <c r="U546" s="3">
        <f>IFERROR(Sales_Datas[[#This Row],[Gross_Profit]]/Sales_Datas[[#This Row],[after_discount]],0)</f>
        <v>0.93900041808559676</v>
      </c>
      <c r="V546" s="1" t="str">
        <f>IF(Sales_Datas[[#This Row],[base_price]] &lt;= 632200, "Low", (IF(Sales_Datas[[#This Row],[base_price]] &gt;= 10092000, "High", "Medium")))</f>
        <v>High</v>
      </c>
    </row>
    <row r="547" spans="1:22" x14ac:dyDescent="0.25">
      <c r="A547" s="1" t="s">
        <v>1728</v>
      </c>
      <c r="B547" s="1" t="s">
        <v>1729</v>
      </c>
      <c r="C547" s="2">
        <v>44390</v>
      </c>
      <c r="D547" s="1" t="s">
        <v>1730</v>
      </c>
      <c r="E547" s="4">
        <v>5596942</v>
      </c>
      <c r="F547">
        <v>1</v>
      </c>
      <c r="G547" s="4">
        <v>55969400</v>
      </c>
      <c r="H547" s="4">
        <v>0</v>
      </c>
      <c r="I547" s="4">
        <v>55969400</v>
      </c>
      <c r="J547">
        <v>1</v>
      </c>
      <c r="K547">
        <v>1</v>
      </c>
      <c r="L547">
        <v>0</v>
      </c>
      <c r="M547">
        <v>1</v>
      </c>
      <c r="N547" s="2">
        <v>44398</v>
      </c>
      <c r="O547" s="1" t="s">
        <v>1731</v>
      </c>
      <c r="P547" s="4">
        <v>55969400</v>
      </c>
      <c r="Q547" s="4">
        <v>4365600</v>
      </c>
      <c r="R547" s="1" t="s">
        <v>65</v>
      </c>
      <c r="S547" s="1" t="s">
        <v>50</v>
      </c>
      <c r="T547" s="4">
        <f>Sales_Datas[[#This Row],[after_discount]]-(Sales_Datas[[#This Row],[qty_ordered]]*Sales_Datas[[#This Row],[cogs]])</f>
        <v>51603800</v>
      </c>
      <c r="U547" s="3">
        <f>IFERROR(Sales_Datas[[#This Row],[Gross_Profit]]/Sales_Datas[[#This Row],[after_discount]],0)</f>
        <v>0.92200023584315716</v>
      </c>
      <c r="V547" s="1" t="str">
        <f>IF(Sales_Datas[[#This Row],[base_price]] &lt;= 632200, "Low", (IF(Sales_Datas[[#This Row],[base_price]] &gt;= 10092000, "High", "Medium")))</f>
        <v>High</v>
      </c>
    </row>
    <row r="548" spans="1:22" x14ac:dyDescent="0.25">
      <c r="A548" s="1" t="s">
        <v>1732</v>
      </c>
      <c r="B548" s="1" t="s">
        <v>1708</v>
      </c>
      <c r="C548" s="2">
        <v>44391</v>
      </c>
      <c r="D548" s="1" t="s">
        <v>1733</v>
      </c>
      <c r="E548" s="4">
        <v>5596942</v>
      </c>
      <c r="F548">
        <v>1</v>
      </c>
      <c r="G548" s="4">
        <v>55969400</v>
      </c>
      <c r="H548" s="4">
        <v>0</v>
      </c>
      <c r="I548" s="4">
        <v>55969400</v>
      </c>
      <c r="J548">
        <v>1</v>
      </c>
      <c r="K548">
        <v>0</v>
      </c>
      <c r="L548">
        <v>0</v>
      </c>
      <c r="M548">
        <v>1</v>
      </c>
      <c r="N548" s="2">
        <v>44392</v>
      </c>
      <c r="O548" s="1" t="s">
        <v>1734</v>
      </c>
      <c r="P548" s="4">
        <v>55969400</v>
      </c>
      <c r="Q548" s="4">
        <v>3470080</v>
      </c>
      <c r="R548" s="1" t="s">
        <v>65</v>
      </c>
      <c r="S548" s="1" t="s">
        <v>50</v>
      </c>
      <c r="T548" s="4">
        <f>Sales_Datas[[#This Row],[after_discount]]-(Sales_Datas[[#This Row],[qty_ordered]]*Sales_Datas[[#This Row],[cogs]])</f>
        <v>52499320</v>
      </c>
      <c r="U548" s="3">
        <f>IFERROR(Sales_Datas[[#This Row],[Gross_Profit]]/Sales_Datas[[#This Row],[after_discount]],0)</f>
        <v>0.93800040736545331</v>
      </c>
      <c r="V548" s="1" t="str">
        <f>IF(Sales_Datas[[#This Row],[base_price]] &lt;= 632200, "Low", (IF(Sales_Datas[[#This Row],[base_price]] &gt;= 10092000, "High", "Medium")))</f>
        <v>High</v>
      </c>
    </row>
    <row r="549" spans="1:22" x14ac:dyDescent="0.25">
      <c r="A549" s="1" t="s">
        <v>1735</v>
      </c>
      <c r="B549" s="1" t="s">
        <v>1736</v>
      </c>
      <c r="C549" s="2">
        <v>44396</v>
      </c>
      <c r="D549" s="1" t="s">
        <v>1730</v>
      </c>
      <c r="E549" s="4">
        <v>5596942</v>
      </c>
      <c r="F549">
        <v>1</v>
      </c>
      <c r="G549" s="4">
        <v>55969400</v>
      </c>
      <c r="H549" s="4">
        <v>0</v>
      </c>
      <c r="I549" s="4">
        <v>55969400</v>
      </c>
      <c r="J549">
        <v>1</v>
      </c>
      <c r="K549">
        <v>1</v>
      </c>
      <c r="L549">
        <v>0</v>
      </c>
      <c r="M549">
        <v>1</v>
      </c>
      <c r="N549" s="2">
        <v>44386</v>
      </c>
      <c r="O549" s="1" t="s">
        <v>1731</v>
      </c>
      <c r="P549" s="4">
        <v>55969400</v>
      </c>
      <c r="Q549" s="4">
        <v>4365600</v>
      </c>
      <c r="R549" s="1" t="s">
        <v>65</v>
      </c>
      <c r="S549" s="1" t="s">
        <v>50</v>
      </c>
      <c r="T549" s="4">
        <f>Sales_Datas[[#This Row],[after_discount]]-(Sales_Datas[[#This Row],[qty_ordered]]*Sales_Datas[[#This Row],[cogs]])</f>
        <v>51603800</v>
      </c>
      <c r="U549" s="3">
        <f>IFERROR(Sales_Datas[[#This Row],[Gross_Profit]]/Sales_Datas[[#This Row],[after_discount]],0)</f>
        <v>0.92200023584315716</v>
      </c>
      <c r="V549" s="1" t="str">
        <f>IF(Sales_Datas[[#This Row],[base_price]] &lt;= 632200, "Low", (IF(Sales_Datas[[#This Row],[base_price]] &gt;= 10092000, "High", "Medium")))</f>
        <v>High</v>
      </c>
    </row>
    <row r="550" spans="1:22" x14ac:dyDescent="0.25">
      <c r="A550" s="1" t="s">
        <v>1737</v>
      </c>
      <c r="B550" s="1" t="s">
        <v>1738</v>
      </c>
      <c r="C550" s="2">
        <v>44403</v>
      </c>
      <c r="D550" s="1" t="s">
        <v>1730</v>
      </c>
      <c r="E550" s="4">
        <v>5596942</v>
      </c>
      <c r="F550">
        <v>1</v>
      </c>
      <c r="G550" s="4">
        <v>55969400</v>
      </c>
      <c r="H550" s="4">
        <v>0</v>
      </c>
      <c r="I550" s="4">
        <v>55969400</v>
      </c>
      <c r="J550">
        <v>1</v>
      </c>
      <c r="K550">
        <v>0</v>
      </c>
      <c r="L550">
        <v>0</v>
      </c>
      <c r="M550">
        <v>8</v>
      </c>
      <c r="N550" s="2">
        <v>44399</v>
      </c>
      <c r="O550" s="1" t="s">
        <v>1731</v>
      </c>
      <c r="P550" s="4">
        <v>55969400</v>
      </c>
      <c r="Q550" s="4">
        <v>4365600</v>
      </c>
      <c r="R550" s="1" t="s">
        <v>65</v>
      </c>
      <c r="S550" s="1" t="s">
        <v>1115</v>
      </c>
      <c r="T550" s="4">
        <f>Sales_Datas[[#This Row],[after_discount]]-(Sales_Datas[[#This Row],[qty_ordered]]*Sales_Datas[[#This Row],[cogs]])</f>
        <v>51603800</v>
      </c>
      <c r="U550" s="3">
        <f>IFERROR(Sales_Datas[[#This Row],[Gross_Profit]]/Sales_Datas[[#This Row],[after_discount]],0)</f>
        <v>0.92200023584315716</v>
      </c>
      <c r="V550" s="1" t="str">
        <f>IF(Sales_Datas[[#This Row],[base_price]] &lt;= 632200, "Low", (IF(Sales_Datas[[#This Row],[base_price]] &gt;= 10092000, "High", "Medium")))</f>
        <v>High</v>
      </c>
    </row>
    <row r="551" spans="1:22" x14ac:dyDescent="0.25">
      <c r="A551" s="1" t="s">
        <v>1739</v>
      </c>
      <c r="B551" s="1" t="s">
        <v>1740</v>
      </c>
      <c r="C551" s="2">
        <v>44404</v>
      </c>
      <c r="D551" s="1" t="s">
        <v>1730</v>
      </c>
      <c r="E551" s="4">
        <v>5596942</v>
      </c>
      <c r="F551">
        <v>1</v>
      </c>
      <c r="G551" s="4">
        <v>55969400</v>
      </c>
      <c r="H551" s="4">
        <v>0</v>
      </c>
      <c r="I551" s="4">
        <v>55969400</v>
      </c>
      <c r="J551">
        <v>1</v>
      </c>
      <c r="K551">
        <v>0</v>
      </c>
      <c r="L551">
        <v>0</v>
      </c>
      <c r="M551">
        <v>9</v>
      </c>
      <c r="N551" s="2">
        <v>44393</v>
      </c>
      <c r="O551" s="1" t="s">
        <v>1731</v>
      </c>
      <c r="P551" s="4">
        <v>55969400</v>
      </c>
      <c r="Q551" s="4">
        <v>4365600</v>
      </c>
      <c r="R551" s="1" t="s">
        <v>65</v>
      </c>
      <c r="S551" s="1" t="s">
        <v>1120</v>
      </c>
      <c r="T551" s="4">
        <f>Sales_Datas[[#This Row],[after_discount]]-(Sales_Datas[[#This Row],[qty_ordered]]*Sales_Datas[[#This Row],[cogs]])</f>
        <v>51603800</v>
      </c>
      <c r="U551" s="3">
        <f>IFERROR(Sales_Datas[[#This Row],[Gross_Profit]]/Sales_Datas[[#This Row],[after_discount]],0)</f>
        <v>0.92200023584315716</v>
      </c>
      <c r="V551" s="1" t="str">
        <f>IF(Sales_Datas[[#This Row],[base_price]] &lt;= 632200, "Low", (IF(Sales_Datas[[#This Row],[base_price]] &gt;= 10092000, "High", "Medium")))</f>
        <v>High</v>
      </c>
    </row>
    <row r="552" spans="1:22" x14ac:dyDescent="0.25">
      <c r="A552" s="1" t="s">
        <v>1741</v>
      </c>
      <c r="B552" s="1" t="s">
        <v>1742</v>
      </c>
      <c r="C552" s="2">
        <v>44405</v>
      </c>
      <c r="D552" s="1" t="s">
        <v>1733</v>
      </c>
      <c r="E552" s="4">
        <v>5596942</v>
      </c>
      <c r="F552">
        <v>1</v>
      </c>
      <c r="G552" s="4">
        <v>55969400</v>
      </c>
      <c r="H552" s="4">
        <v>0</v>
      </c>
      <c r="I552" s="4">
        <v>55969400</v>
      </c>
      <c r="J552">
        <v>1</v>
      </c>
      <c r="K552">
        <v>1</v>
      </c>
      <c r="L552">
        <v>0</v>
      </c>
      <c r="M552">
        <v>1</v>
      </c>
      <c r="N552" s="2">
        <v>44389</v>
      </c>
      <c r="O552" s="1" t="s">
        <v>1734</v>
      </c>
      <c r="P552" s="4">
        <v>55969400</v>
      </c>
      <c r="Q552" s="4">
        <v>3470080</v>
      </c>
      <c r="R552" s="1" t="s">
        <v>65</v>
      </c>
      <c r="S552" s="1" t="s">
        <v>50</v>
      </c>
      <c r="T552" s="4">
        <f>Sales_Datas[[#This Row],[after_discount]]-(Sales_Datas[[#This Row],[qty_ordered]]*Sales_Datas[[#This Row],[cogs]])</f>
        <v>52499320</v>
      </c>
      <c r="U552" s="3">
        <f>IFERROR(Sales_Datas[[#This Row],[Gross_Profit]]/Sales_Datas[[#This Row],[after_discount]],0)</f>
        <v>0.93800040736545331</v>
      </c>
      <c r="V552" s="1" t="str">
        <f>IF(Sales_Datas[[#This Row],[base_price]] &lt;= 632200, "Low", (IF(Sales_Datas[[#This Row],[base_price]] &gt;= 10092000, "High", "Medium")))</f>
        <v>High</v>
      </c>
    </row>
    <row r="553" spans="1:22" x14ac:dyDescent="0.25">
      <c r="A553" s="1" t="s">
        <v>1743</v>
      </c>
      <c r="B553" s="1" t="s">
        <v>1744</v>
      </c>
      <c r="C553" s="2">
        <v>44406</v>
      </c>
      <c r="D553" s="1" t="s">
        <v>1733</v>
      </c>
      <c r="E553" s="4">
        <v>5596942</v>
      </c>
      <c r="F553">
        <v>1</v>
      </c>
      <c r="G553" s="4">
        <v>55969400</v>
      </c>
      <c r="H553" s="4">
        <v>0</v>
      </c>
      <c r="I553" s="4">
        <v>55969400</v>
      </c>
      <c r="J553">
        <v>1</v>
      </c>
      <c r="K553">
        <v>1</v>
      </c>
      <c r="L553">
        <v>0</v>
      </c>
      <c r="M553">
        <v>1</v>
      </c>
      <c r="N553" s="2">
        <v>44400</v>
      </c>
      <c r="O553" s="1" t="s">
        <v>1734</v>
      </c>
      <c r="P553" s="4">
        <v>55969400</v>
      </c>
      <c r="Q553" s="4">
        <v>3470080</v>
      </c>
      <c r="R553" s="1" t="s">
        <v>65</v>
      </c>
      <c r="S553" s="1" t="s">
        <v>50</v>
      </c>
      <c r="T553" s="4">
        <f>Sales_Datas[[#This Row],[after_discount]]-(Sales_Datas[[#This Row],[qty_ordered]]*Sales_Datas[[#This Row],[cogs]])</f>
        <v>52499320</v>
      </c>
      <c r="U553" s="3">
        <f>IFERROR(Sales_Datas[[#This Row],[Gross_Profit]]/Sales_Datas[[#This Row],[after_discount]],0)</f>
        <v>0.93800040736545331</v>
      </c>
      <c r="V553" s="1" t="str">
        <f>IF(Sales_Datas[[#This Row],[base_price]] &lt;= 632200, "Low", (IF(Sales_Datas[[#This Row],[base_price]] &gt;= 10092000, "High", "Medium")))</f>
        <v>High</v>
      </c>
    </row>
    <row r="554" spans="1:22" x14ac:dyDescent="0.25">
      <c r="A554" s="1" t="s">
        <v>1745</v>
      </c>
      <c r="B554" s="1" t="s">
        <v>1719</v>
      </c>
      <c r="C554" s="2">
        <v>44457</v>
      </c>
      <c r="D554" s="1" t="s">
        <v>1730</v>
      </c>
      <c r="E554" s="4">
        <v>5596942</v>
      </c>
      <c r="F554">
        <v>1</v>
      </c>
      <c r="G554" s="4">
        <v>55969400</v>
      </c>
      <c r="H554" s="4">
        <v>0</v>
      </c>
      <c r="I554" s="4">
        <v>55969400</v>
      </c>
      <c r="J554">
        <v>1</v>
      </c>
      <c r="K554">
        <v>1</v>
      </c>
      <c r="L554">
        <v>0</v>
      </c>
      <c r="M554">
        <v>1</v>
      </c>
      <c r="N554" s="2">
        <v>44457</v>
      </c>
      <c r="O554" s="1" t="s">
        <v>1731</v>
      </c>
      <c r="P554" s="4">
        <v>55969400</v>
      </c>
      <c r="Q554" s="4">
        <v>4365600</v>
      </c>
      <c r="R554" s="1" t="s">
        <v>65</v>
      </c>
      <c r="S554" s="1" t="s">
        <v>50</v>
      </c>
      <c r="T554" s="4">
        <f>Sales_Datas[[#This Row],[after_discount]]-(Sales_Datas[[#This Row],[qty_ordered]]*Sales_Datas[[#This Row],[cogs]])</f>
        <v>51603800</v>
      </c>
      <c r="U554" s="3">
        <f>IFERROR(Sales_Datas[[#This Row],[Gross_Profit]]/Sales_Datas[[#This Row],[after_discount]],0)</f>
        <v>0.92200023584315716</v>
      </c>
      <c r="V554" s="1" t="str">
        <f>IF(Sales_Datas[[#This Row],[base_price]] &lt;= 632200, "Low", (IF(Sales_Datas[[#This Row],[base_price]] &gt;= 10092000, "High", "Medium")))</f>
        <v>High</v>
      </c>
    </row>
    <row r="555" spans="1:22" x14ac:dyDescent="0.25">
      <c r="A555" s="1" t="s">
        <v>1746</v>
      </c>
      <c r="B555" s="1" t="s">
        <v>1725</v>
      </c>
      <c r="C555" s="2">
        <v>44463</v>
      </c>
      <c r="D555" s="1" t="s">
        <v>1204</v>
      </c>
      <c r="E555" s="4">
        <v>5596942</v>
      </c>
      <c r="F555">
        <v>1</v>
      </c>
      <c r="G555" s="4">
        <v>55969400</v>
      </c>
      <c r="H555" s="4">
        <v>0</v>
      </c>
      <c r="I555" s="4">
        <v>55969400</v>
      </c>
      <c r="J555">
        <v>1</v>
      </c>
      <c r="K555">
        <v>0</v>
      </c>
      <c r="L555">
        <v>0</v>
      </c>
      <c r="M555">
        <v>1</v>
      </c>
      <c r="N555" s="2">
        <v>44380</v>
      </c>
      <c r="O555" s="1" t="s">
        <v>1205</v>
      </c>
      <c r="P555" s="4">
        <v>55969400</v>
      </c>
      <c r="Q555" s="4">
        <v>3414110</v>
      </c>
      <c r="R555" s="1" t="s">
        <v>65</v>
      </c>
      <c r="S555" s="1" t="s">
        <v>50</v>
      </c>
      <c r="T555" s="4">
        <f>Sales_Datas[[#This Row],[after_discount]]-(Sales_Datas[[#This Row],[qty_ordered]]*Sales_Datas[[#This Row],[cogs]])</f>
        <v>52555290</v>
      </c>
      <c r="U555" s="3">
        <f>IFERROR(Sales_Datas[[#This Row],[Gross_Profit]]/Sales_Datas[[#This Row],[after_discount]],0)</f>
        <v>0.93900041808559676</v>
      </c>
      <c r="V555" s="1" t="str">
        <f>IF(Sales_Datas[[#This Row],[base_price]] &lt;= 632200, "Low", (IF(Sales_Datas[[#This Row],[base_price]] &gt;= 10092000, "High", "Medium")))</f>
        <v>High</v>
      </c>
    </row>
    <row r="556" spans="1:22" x14ac:dyDescent="0.25">
      <c r="A556" s="1" t="s">
        <v>1747</v>
      </c>
      <c r="B556" s="1" t="s">
        <v>1748</v>
      </c>
      <c r="C556" s="2">
        <v>44464</v>
      </c>
      <c r="D556" s="1" t="s">
        <v>1204</v>
      </c>
      <c r="E556" s="4">
        <v>5596942</v>
      </c>
      <c r="F556">
        <v>1</v>
      </c>
      <c r="G556" s="4">
        <v>55969400</v>
      </c>
      <c r="H556" s="4">
        <v>0</v>
      </c>
      <c r="I556" s="4">
        <v>55969400</v>
      </c>
      <c r="J556">
        <v>1</v>
      </c>
      <c r="K556">
        <v>0</v>
      </c>
      <c r="L556">
        <v>0</v>
      </c>
      <c r="M556">
        <v>8</v>
      </c>
      <c r="N556" s="2">
        <v>44462</v>
      </c>
      <c r="O556" s="1" t="s">
        <v>1205</v>
      </c>
      <c r="P556" s="4">
        <v>55969400</v>
      </c>
      <c r="Q556" s="4">
        <v>3414110</v>
      </c>
      <c r="R556" s="1" t="s">
        <v>65</v>
      </c>
      <c r="S556" s="1" t="s">
        <v>1115</v>
      </c>
      <c r="T556" s="4">
        <f>Sales_Datas[[#This Row],[after_discount]]-(Sales_Datas[[#This Row],[qty_ordered]]*Sales_Datas[[#This Row],[cogs]])</f>
        <v>52555290</v>
      </c>
      <c r="U556" s="3">
        <f>IFERROR(Sales_Datas[[#This Row],[Gross_Profit]]/Sales_Datas[[#This Row],[after_discount]],0)</f>
        <v>0.93900041808559676</v>
      </c>
      <c r="V556" s="1" t="str">
        <f>IF(Sales_Datas[[#This Row],[base_price]] &lt;= 632200, "Low", (IF(Sales_Datas[[#This Row],[base_price]] &gt;= 10092000, "High", "Medium")))</f>
        <v>High</v>
      </c>
    </row>
    <row r="557" spans="1:22" x14ac:dyDescent="0.25">
      <c r="A557" s="1" t="s">
        <v>1749</v>
      </c>
      <c r="B557" s="1" t="s">
        <v>1742</v>
      </c>
      <c r="C557" s="2">
        <v>44469</v>
      </c>
      <c r="D557" s="1" t="s">
        <v>1265</v>
      </c>
      <c r="E557" s="4">
        <v>5596942</v>
      </c>
      <c r="F557">
        <v>1</v>
      </c>
      <c r="G557" s="4">
        <v>55969400</v>
      </c>
      <c r="H557" s="4">
        <v>0</v>
      </c>
      <c r="I557" s="4">
        <v>55969400</v>
      </c>
      <c r="J557">
        <v>1</v>
      </c>
      <c r="K557">
        <v>1</v>
      </c>
      <c r="L557">
        <v>0</v>
      </c>
      <c r="M557">
        <v>1</v>
      </c>
      <c r="N557" s="2">
        <v>44389</v>
      </c>
      <c r="O557" s="1" t="s">
        <v>1266</v>
      </c>
      <c r="P557" s="4">
        <v>55969400</v>
      </c>
      <c r="Q557" s="4">
        <v>3637990</v>
      </c>
      <c r="R557" s="1" t="s">
        <v>65</v>
      </c>
      <c r="S557" s="1" t="s">
        <v>50</v>
      </c>
      <c r="T557" s="4">
        <f>Sales_Datas[[#This Row],[after_discount]]-(Sales_Datas[[#This Row],[qty_ordered]]*Sales_Datas[[#This Row],[cogs]])</f>
        <v>52331410</v>
      </c>
      <c r="U557" s="3">
        <f>IFERROR(Sales_Datas[[#This Row],[Gross_Profit]]/Sales_Datas[[#This Row],[after_discount]],0)</f>
        <v>0.93500037520502277</v>
      </c>
      <c r="V557" s="1" t="str">
        <f>IF(Sales_Datas[[#This Row],[base_price]] &lt;= 632200, "Low", (IF(Sales_Datas[[#This Row],[base_price]] &gt;= 10092000, "High", "Medium")))</f>
        <v>High</v>
      </c>
    </row>
    <row r="558" spans="1:22" x14ac:dyDescent="0.25">
      <c r="A558" s="1" t="s">
        <v>1750</v>
      </c>
      <c r="B558" s="1" t="s">
        <v>1751</v>
      </c>
      <c r="C558" s="2">
        <v>44479</v>
      </c>
      <c r="D558" s="1" t="s">
        <v>1265</v>
      </c>
      <c r="E558" s="4">
        <v>5596942</v>
      </c>
      <c r="F558">
        <v>1</v>
      </c>
      <c r="G558" s="4">
        <v>55969400</v>
      </c>
      <c r="H558" s="4">
        <v>0</v>
      </c>
      <c r="I558" s="4">
        <v>55969400</v>
      </c>
      <c r="J558">
        <v>1</v>
      </c>
      <c r="K558">
        <v>0</v>
      </c>
      <c r="L558">
        <v>0</v>
      </c>
      <c r="M558">
        <v>4</v>
      </c>
      <c r="N558" s="2">
        <v>44470</v>
      </c>
      <c r="O558" s="1" t="s">
        <v>1266</v>
      </c>
      <c r="P558" s="4">
        <v>55969400</v>
      </c>
      <c r="Q558" s="4">
        <v>3637990</v>
      </c>
      <c r="R558" s="1" t="s">
        <v>65</v>
      </c>
      <c r="S558" s="1" t="s">
        <v>34</v>
      </c>
      <c r="T558" s="4">
        <f>Sales_Datas[[#This Row],[after_discount]]-(Sales_Datas[[#This Row],[qty_ordered]]*Sales_Datas[[#This Row],[cogs]])</f>
        <v>52331410</v>
      </c>
      <c r="U558" s="3">
        <f>IFERROR(Sales_Datas[[#This Row],[Gross_Profit]]/Sales_Datas[[#This Row],[after_discount]],0)</f>
        <v>0.93500037520502277</v>
      </c>
      <c r="V558" s="1" t="str">
        <f>IF(Sales_Datas[[#This Row],[base_price]] &lt;= 632200, "Low", (IF(Sales_Datas[[#This Row],[base_price]] &gt;= 10092000, "High", "Medium")))</f>
        <v>High</v>
      </c>
    </row>
    <row r="559" spans="1:22" x14ac:dyDescent="0.25">
      <c r="A559" s="1" t="s">
        <v>1752</v>
      </c>
      <c r="B559" s="1" t="s">
        <v>1725</v>
      </c>
      <c r="C559" s="2">
        <v>44480</v>
      </c>
      <c r="D559" s="1" t="s">
        <v>1733</v>
      </c>
      <c r="E559" s="4">
        <v>5596942</v>
      </c>
      <c r="F559">
        <v>1</v>
      </c>
      <c r="G559" s="4">
        <v>55969400</v>
      </c>
      <c r="H559" s="4">
        <v>0</v>
      </c>
      <c r="I559" s="4">
        <v>55969400</v>
      </c>
      <c r="J559">
        <v>1</v>
      </c>
      <c r="K559">
        <v>1</v>
      </c>
      <c r="L559">
        <v>0</v>
      </c>
      <c r="M559">
        <v>1</v>
      </c>
      <c r="N559" s="2">
        <v>44380</v>
      </c>
      <c r="O559" s="1" t="s">
        <v>1734</v>
      </c>
      <c r="P559" s="4">
        <v>55969400</v>
      </c>
      <c r="Q559" s="4">
        <v>3470080</v>
      </c>
      <c r="R559" s="1" t="s">
        <v>65</v>
      </c>
      <c r="S559" s="1" t="s">
        <v>50</v>
      </c>
      <c r="T559" s="4">
        <f>Sales_Datas[[#This Row],[after_discount]]-(Sales_Datas[[#This Row],[qty_ordered]]*Sales_Datas[[#This Row],[cogs]])</f>
        <v>52499320</v>
      </c>
      <c r="U559" s="3">
        <f>IFERROR(Sales_Datas[[#This Row],[Gross_Profit]]/Sales_Datas[[#This Row],[after_discount]],0)</f>
        <v>0.93800040736545331</v>
      </c>
      <c r="V559" s="1" t="str">
        <f>IF(Sales_Datas[[#This Row],[base_price]] &lt;= 632200, "Low", (IF(Sales_Datas[[#This Row],[base_price]] &gt;= 10092000, "High", "Medium")))</f>
        <v>High</v>
      </c>
    </row>
    <row r="560" spans="1:22" x14ac:dyDescent="0.25">
      <c r="A560" s="1" t="s">
        <v>1753</v>
      </c>
      <c r="B560" s="1" t="s">
        <v>1729</v>
      </c>
      <c r="C560" s="2">
        <v>44486</v>
      </c>
      <c r="D560" s="1" t="s">
        <v>1265</v>
      </c>
      <c r="E560" s="4">
        <v>5596942</v>
      </c>
      <c r="F560">
        <v>1</v>
      </c>
      <c r="G560" s="4">
        <v>55969400</v>
      </c>
      <c r="H560" s="4">
        <v>0</v>
      </c>
      <c r="I560" s="4">
        <v>55969400</v>
      </c>
      <c r="J560">
        <v>1</v>
      </c>
      <c r="K560">
        <v>1</v>
      </c>
      <c r="L560">
        <v>0</v>
      </c>
      <c r="M560">
        <v>1</v>
      </c>
      <c r="N560" s="2">
        <v>44398</v>
      </c>
      <c r="O560" s="1" t="s">
        <v>1266</v>
      </c>
      <c r="P560" s="4">
        <v>55969400</v>
      </c>
      <c r="Q560" s="4">
        <v>3637990</v>
      </c>
      <c r="R560" s="1" t="s">
        <v>65</v>
      </c>
      <c r="S560" s="1" t="s">
        <v>50</v>
      </c>
      <c r="T560" s="4">
        <f>Sales_Datas[[#This Row],[after_discount]]-(Sales_Datas[[#This Row],[qty_ordered]]*Sales_Datas[[#This Row],[cogs]])</f>
        <v>52331410</v>
      </c>
      <c r="U560" s="3">
        <f>IFERROR(Sales_Datas[[#This Row],[Gross_Profit]]/Sales_Datas[[#This Row],[after_discount]],0)</f>
        <v>0.93500037520502277</v>
      </c>
      <c r="V560" s="1" t="str">
        <f>IF(Sales_Datas[[#This Row],[base_price]] &lt;= 632200, "Low", (IF(Sales_Datas[[#This Row],[base_price]] &gt;= 10092000, "High", "Medium")))</f>
        <v>High</v>
      </c>
    </row>
    <row r="561" spans="1:22" x14ac:dyDescent="0.25">
      <c r="A561" s="1" t="s">
        <v>1754</v>
      </c>
      <c r="B561" s="1" t="s">
        <v>1755</v>
      </c>
      <c r="C561" s="2">
        <v>44489</v>
      </c>
      <c r="D561" s="1" t="s">
        <v>1733</v>
      </c>
      <c r="E561" s="4">
        <v>5596942</v>
      </c>
      <c r="F561">
        <v>1</v>
      </c>
      <c r="G561" s="4">
        <v>55969400</v>
      </c>
      <c r="H561" s="4">
        <v>0</v>
      </c>
      <c r="I561" s="4">
        <v>55969400</v>
      </c>
      <c r="J561">
        <v>1</v>
      </c>
      <c r="K561">
        <v>1</v>
      </c>
      <c r="L561">
        <v>0</v>
      </c>
      <c r="M561">
        <v>1</v>
      </c>
      <c r="N561" s="2">
        <v>44431</v>
      </c>
      <c r="O561" s="1" t="s">
        <v>1734</v>
      </c>
      <c r="P561" s="4">
        <v>55969400</v>
      </c>
      <c r="Q561" s="4">
        <v>3470080</v>
      </c>
      <c r="R561" s="1" t="s">
        <v>65</v>
      </c>
      <c r="S561" s="1" t="s">
        <v>50</v>
      </c>
      <c r="T561" s="4">
        <f>Sales_Datas[[#This Row],[after_discount]]-(Sales_Datas[[#This Row],[qty_ordered]]*Sales_Datas[[#This Row],[cogs]])</f>
        <v>52499320</v>
      </c>
      <c r="U561" s="3">
        <f>IFERROR(Sales_Datas[[#This Row],[Gross_Profit]]/Sales_Datas[[#This Row],[after_discount]],0)</f>
        <v>0.93800040736545331</v>
      </c>
      <c r="V561" s="1" t="str">
        <f>IF(Sales_Datas[[#This Row],[base_price]] &lt;= 632200, "Low", (IF(Sales_Datas[[#This Row],[base_price]] &gt;= 10092000, "High", "Medium")))</f>
        <v>High</v>
      </c>
    </row>
    <row r="562" spans="1:22" x14ac:dyDescent="0.25">
      <c r="A562" s="1" t="s">
        <v>1756</v>
      </c>
      <c r="B562" s="1" t="s">
        <v>1757</v>
      </c>
      <c r="C562" s="2">
        <v>44490</v>
      </c>
      <c r="D562" s="1" t="s">
        <v>1265</v>
      </c>
      <c r="E562" s="4">
        <v>5596942</v>
      </c>
      <c r="F562">
        <v>1</v>
      </c>
      <c r="G562" s="4">
        <v>55969400</v>
      </c>
      <c r="H562" s="4">
        <v>0</v>
      </c>
      <c r="I562" s="4">
        <v>55969400</v>
      </c>
      <c r="J562">
        <v>1</v>
      </c>
      <c r="K562">
        <v>1</v>
      </c>
      <c r="L562">
        <v>1</v>
      </c>
      <c r="M562">
        <v>1</v>
      </c>
      <c r="N562" s="2">
        <v>44494</v>
      </c>
      <c r="O562" s="1" t="s">
        <v>1266</v>
      </c>
      <c r="P562" s="4">
        <v>55969400</v>
      </c>
      <c r="Q562" s="4">
        <v>3637990</v>
      </c>
      <c r="R562" s="1" t="s">
        <v>65</v>
      </c>
      <c r="S562" s="1" t="s">
        <v>50</v>
      </c>
      <c r="T562" s="4">
        <f>Sales_Datas[[#This Row],[after_discount]]-(Sales_Datas[[#This Row],[qty_ordered]]*Sales_Datas[[#This Row],[cogs]])</f>
        <v>52331410</v>
      </c>
      <c r="U562" s="3">
        <f>IFERROR(Sales_Datas[[#This Row],[Gross_Profit]]/Sales_Datas[[#This Row],[after_discount]],0)</f>
        <v>0.93500037520502277</v>
      </c>
      <c r="V562" s="1" t="str">
        <f>IF(Sales_Datas[[#This Row],[base_price]] &lt;= 632200, "Low", (IF(Sales_Datas[[#This Row],[base_price]] &gt;= 10092000, "High", "Medium")))</f>
        <v>High</v>
      </c>
    </row>
    <row r="563" spans="1:22" x14ac:dyDescent="0.25">
      <c r="A563" s="1" t="s">
        <v>1758</v>
      </c>
      <c r="B563" s="1" t="s">
        <v>1759</v>
      </c>
      <c r="C563" s="2">
        <v>44494</v>
      </c>
      <c r="D563" s="1" t="s">
        <v>1265</v>
      </c>
      <c r="E563" s="4">
        <v>5596942</v>
      </c>
      <c r="F563">
        <v>1</v>
      </c>
      <c r="G563" s="4">
        <v>55969400</v>
      </c>
      <c r="H563" s="4">
        <v>0</v>
      </c>
      <c r="I563" s="4">
        <v>55969400</v>
      </c>
      <c r="J563">
        <v>1</v>
      </c>
      <c r="K563">
        <v>1</v>
      </c>
      <c r="L563">
        <v>0</v>
      </c>
      <c r="M563">
        <v>1</v>
      </c>
      <c r="N563" s="2">
        <v>44473</v>
      </c>
      <c r="O563" s="1" t="s">
        <v>1266</v>
      </c>
      <c r="P563" s="4">
        <v>55969400</v>
      </c>
      <c r="Q563" s="4">
        <v>3637990</v>
      </c>
      <c r="R563" s="1" t="s">
        <v>65</v>
      </c>
      <c r="S563" s="1" t="s">
        <v>50</v>
      </c>
      <c r="T563" s="4">
        <f>Sales_Datas[[#This Row],[after_discount]]-(Sales_Datas[[#This Row],[qty_ordered]]*Sales_Datas[[#This Row],[cogs]])</f>
        <v>52331410</v>
      </c>
      <c r="U563" s="3">
        <f>IFERROR(Sales_Datas[[#This Row],[Gross_Profit]]/Sales_Datas[[#This Row],[after_discount]],0)</f>
        <v>0.93500037520502277</v>
      </c>
      <c r="V563" s="1" t="str">
        <f>IF(Sales_Datas[[#This Row],[base_price]] &lt;= 632200, "Low", (IF(Sales_Datas[[#This Row],[base_price]] &gt;= 10092000, "High", "Medium")))</f>
        <v>High</v>
      </c>
    </row>
    <row r="564" spans="1:22" x14ac:dyDescent="0.25">
      <c r="A564" s="1" t="s">
        <v>1760</v>
      </c>
      <c r="B564" s="1" t="s">
        <v>1761</v>
      </c>
      <c r="C564" s="2">
        <v>44495</v>
      </c>
      <c r="D564" s="1" t="s">
        <v>1733</v>
      </c>
      <c r="E564" s="4">
        <v>5596942</v>
      </c>
      <c r="F564">
        <v>1</v>
      </c>
      <c r="G564" s="4">
        <v>55969400</v>
      </c>
      <c r="H564" s="4">
        <v>0</v>
      </c>
      <c r="I564" s="4">
        <v>55969400</v>
      </c>
      <c r="J564">
        <v>1</v>
      </c>
      <c r="K564">
        <v>0</v>
      </c>
      <c r="L564">
        <v>0</v>
      </c>
      <c r="M564">
        <v>1</v>
      </c>
      <c r="N564" s="2">
        <v>44440</v>
      </c>
      <c r="O564" s="1" t="s">
        <v>1734</v>
      </c>
      <c r="P564" s="4">
        <v>55969400</v>
      </c>
      <c r="Q564" s="4">
        <v>3470080</v>
      </c>
      <c r="R564" s="1" t="s">
        <v>65</v>
      </c>
      <c r="S564" s="1" t="s">
        <v>50</v>
      </c>
      <c r="T564" s="4">
        <f>Sales_Datas[[#This Row],[after_discount]]-(Sales_Datas[[#This Row],[qty_ordered]]*Sales_Datas[[#This Row],[cogs]])</f>
        <v>52499320</v>
      </c>
      <c r="U564" s="3">
        <f>IFERROR(Sales_Datas[[#This Row],[Gross_Profit]]/Sales_Datas[[#This Row],[after_discount]],0)</f>
        <v>0.93800040736545331</v>
      </c>
      <c r="V564" s="1" t="str">
        <f>IF(Sales_Datas[[#This Row],[base_price]] &lt;= 632200, "Low", (IF(Sales_Datas[[#This Row],[base_price]] &gt;= 10092000, "High", "Medium")))</f>
        <v>High</v>
      </c>
    </row>
    <row r="565" spans="1:22" x14ac:dyDescent="0.25">
      <c r="A565" s="1" t="s">
        <v>1762</v>
      </c>
      <c r="B565" s="1" t="s">
        <v>1761</v>
      </c>
      <c r="C565" s="2">
        <v>44497</v>
      </c>
      <c r="D565" s="1" t="s">
        <v>1265</v>
      </c>
      <c r="E565" s="4">
        <v>5596942</v>
      </c>
      <c r="F565">
        <v>1</v>
      </c>
      <c r="G565" s="4">
        <v>55969400</v>
      </c>
      <c r="H565" s="4">
        <v>0</v>
      </c>
      <c r="I565" s="4">
        <v>55969400</v>
      </c>
      <c r="J565">
        <v>1</v>
      </c>
      <c r="K565">
        <v>1</v>
      </c>
      <c r="L565">
        <v>0</v>
      </c>
      <c r="M565">
        <v>1</v>
      </c>
      <c r="N565" s="2">
        <v>44440</v>
      </c>
      <c r="O565" s="1" t="s">
        <v>1266</v>
      </c>
      <c r="P565" s="4">
        <v>55969400</v>
      </c>
      <c r="Q565" s="4">
        <v>3637990</v>
      </c>
      <c r="R565" s="1" t="s">
        <v>65</v>
      </c>
      <c r="S565" s="1" t="s">
        <v>50</v>
      </c>
      <c r="T565" s="4">
        <f>Sales_Datas[[#This Row],[after_discount]]-(Sales_Datas[[#This Row],[qty_ordered]]*Sales_Datas[[#This Row],[cogs]])</f>
        <v>52331410</v>
      </c>
      <c r="U565" s="3">
        <f>IFERROR(Sales_Datas[[#This Row],[Gross_Profit]]/Sales_Datas[[#This Row],[after_discount]],0)</f>
        <v>0.93500037520502277</v>
      </c>
      <c r="V565" s="1" t="str">
        <f>IF(Sales_Datas[[#This Row],[base_price]] &lt;= 632200, "Low", (IF(Sales_Datas[[#This Row],[base_price]] &gt;= 10092000, "High", "Medium")))</f>
        <v>High</v>
      </c>
    </row>
    <row r="566" spans="1:22" x14ac:dyDescent="0.25">
      <c r="A566" s="1" t="s">
        <v>1763</v>
      </c>
      <c r="B566" s="1" t="s">
        <v>1764</v>
      </c>
      <c r="C566" s="2">
        <v>44499</v>
      </c>
      <c r="D566" s="1" t="s">
        <v>1733</v>
      </c>
      <c r="E566" s="4">
        <v>5596942</v>
      </c>
      <c r="F566">
        <v>1</v>
      </c>
      <c r="G566" s="4">
        <v>55969400</v>
      </c>
      <c r="H566" s="4">
        <v>0</v>
      </c>
      <c r="I566" s="4">
        <v>55969400</v>
      </c>
      <c r="J566">
        <v>1</v>
      </c>
      <c r="K566">
        <v>1</v>
      </c>
      <c r="L566">
        <v>0</v>
      </c>
      <c r="M566">
        <v>1</v>
      </c>
      <c r="N566" s="2">
        <v>44483</v>
      </c>
      <c r="O566" s="1" t="s">
        <v>1734</v>
      </c>
      <c r="P566" s="4">
        <v>55969400</v>
      </c>
      <c r="Q566" s="4">
        <v>3470080</v>
      </c>
      <c r="R566" s="1" t="s">
        <v>65</v>
      </c>
      <c r="S566" s="1" t="s">
        <v>50</v>
      </c>
      <c r="T566" s="4">
        <f>Sales_Datas[[#This Row],[after_discount]]-(Sales_Datas[[#This Row],[qty_ordered]]*Sales_Datas[[#This Row],[cogs]])</f>
        <v>52499320</v>
      </c>
      <c r="U566" s="3">
        <f>IFERROR(Sales_Datas[[#This Row],[Gross_Profit]]/Sales_Datas[[#This Row],[after_discount]],0)</f>
        <v>0.93800040736545331</v>
      </c>
      <c r="V566" s="1" t="str">
        <f>IF(Sales_Datas[[#This Row],[base_price]] &lt;= 632200, "Low", (IF(Sales_Datas[[#This Row],[base_price]] &gt;= 10092000, "High", "Medium")))</f>
        <v>High</v>
      </c>
    </row>
    <row r="567" spans="1:22" x14ac:dyDescent="0.25">
      <c r="A567" s="1" t="s">
        <v>1765</v>
      </c>
      <c r="B567" s="1" t="s">
        <v>1725</v>
      </c>
      <c r="C567" s="2">
        <v>44510</v>
      </c>
      <c r="D567" s="1" t="s">
        <v>1733</v>
      </c>
      <c r="E567" s="4">
        <v>5596942</v>
      </c>
      <c r="F567">
        <v>1</v>
      </c>
      <c r="G567" s="4">
        <v>55969400</v>
      </c>
      <c r="H567" s="4">
        <v>0</v>
      </c>
      <c r="I567" s="4">
        <v>55969400</v>
      </c>
      <c r="J567">
        <v>1</v>
      </c>
      <c r="K567">
        <v>0</v>
      </c>
      <c r="L567">
        <v>0</v>
      </c>
      <c r="M567">
        <v>4</v>
      </c>
      <c r="N567" s="2">
        <v>44380</v>
      </c>
      <c r="O567" s="1" t="s">
        <v>1734</v>
      </c>
      <c r="P567" s="4">
        <v>55969400</v>
      </c>
      <c r="Q567" s="4">
        <v>3470080</v>
      </c>
      <c r="R567" s="1" t="s">
        <v>65</v>
      </c>
      <c r="S567" s="1" t="s">
        <v>34</v>
      </c>
      <c r="T567" s="4">
        <f>Sales_Datas[[#This Row],[after_discount]]-(Sales_Datas[[#This Row],[qty_ordered]]*Sales_Datas[[#This Row],[cogs]])</f>
        <v>52499320</v>
      </c>
      <c r="U567" s="3">
        <f>IFERROR(Sales_Datas[[#This Row],[Gross_Profit]]/Sales_Datas[[#This Row],[after_discount]],0)</f>
        <v>0.93800040736545331</v>
      </c>
      <c r="V567" s="1" t="str">
        <f>IF(Sales_Datas[[#This Row],[base_price]] &lt;= 632200, "Low", (IF(Sales_Datas[[#This Row],[base_price]] &gt;= 10092000, "High", "Medium")))</f>
        <v>High</v>
      </c>
    </row>
    <row r="568" spans="1:22" x14ac:dyDescent="0.25">
      <c r="A568" s="1" t="s">
        <v>1766</v>
      </c>
      <c r="B568" s="1" t="s">
        <v>1705</v>
      </c>
      <c r="C568" s="2">
        <v>44523</v>
      </c>
      <c r="D568" s="1" t="s">
        <v>1625</v>
      </c>
      <c r="E568" s="4">
        <v>5591780</v>
      </c>
      <c r="F568">
        <v>1</v>
      </c>
      <c r="G568" s="4">
        <v>55917800</v>
      </c>
      <c r="H568" s="4">
        <v>0</v>
      </c>
      <c r="I568" s="4">
        <v>55917800</v>
      </c>
      <c r="J568">
        <v>1</v>
      </c>
      <c r="K568">
        <v>1</v>
      </c>
      <c r="L568">
        <v>0</v>
      </c>
      <c r="M568">
        <v>1</v>
      </c>
      <c r="N568" s="2">
        <v>44457</v>
      </c>
      <c r="O568" s="1" t="s">
        <v>1626</v>
      </c>
      <c r="P568" s="4">
        <v>57071400</v>
      </c>
      <c r="Q568" s="4">
        <v>4736920</v>
      </c>
      <c r="R568" s="1" t="s">
        <v>65</v>
      </c>
      <c r="S568" s="1" t="s">
        <v>50</v>
      </c>
      <c r="T568" s="4">
        <f>Sales_Datas[[#This Row],[after_discount]]-(Sales_Datas[[#This Row],[qty_ordered]]*Sales_Datas[[#This Row],[cogs]])</f>
        <v>51180880</v>
      </c>
      <c r="U568" s="3">
        <f>IFERROR(Sales_Datas[[#This Row],[Gross_Profit]]/Sales_Datas[[#This Row],[after_discount]],0)</f>
        <v>0.91528779744553612</v>
      </c>
      <c r="V568" s="1" t="str">
        <f>IF(Sales_Datas[[#This Row],[base_price]] &lt;= 632200, "Low", (IF(Sales_Datas[[#This Row],[base_price]] &gt;= 10092000, "High", "Medium")))</f>
        <v>High</v>
      </c>
    </row>
    <row r="569" spans="1:22" x14ac:dyDescent="0.25">
      <c r="A569" s="1" t="s">
        <v>1767</v>
      </c>
      <c r="B569" s="1" t="s">
        <v>1768</v>
      </c>
      <c r="C569" s="2">
        <v>44527</v>
      </c>
      <c r="D569" s="1" t="s">
        <v>402</v>
      </c>
      <c r="E569" s="4">
        <v>5591780</v>
      </c>
      <c r="F569">
        <v>1</v>
      </c>
      <c r="G569" s="4">
        <v>55917800</v>
      </c>
      <c r="H569" s="4">
        <v>0</v>
      </c>
      <c r="I569" s="4">
        <v>55917800</v>
      </c>
      <c r="J569">
        <v>1</v>
      </c>
      <c r="K569">
        <v>0</v>
      </c>
      <c r="L569">
        <v>0</v>
      </c>
      <c r="M569">
        <v>4</v>
      </c>
      <c r="N569" s="2">
        <v>44506</v>
      </c>
      <c r="O569" s="1" t="s">
        <v>403</v>
      </c>
      <c r="P569" s="4">
        <v>55917800</v>
      </c>
      <c r="Q569" s="4">
        <v>4864810</v>
      </c>
      <c r="R569" s="1" t="s">
        <v>65</v>
      </c>
      <c r="S569" s="1" t="s">
        <v>34</v>
      </c>
      <c r="T569" s="4">
        <f>Sales_Datas[[#This Row],[after_discount]]-(Sales_Datas[[#This Row],[qty_ordered]]*Sales_Datas[[#This Row],[cogs]])</f>
        <v>51052990</v>
      </c>
      <c r="U569" s="3">
        <f>IFERROR(Sales_Datas[[#This Row],[Gross_Profit]]/Sales_Datas[[#This Row],[after_discount]],0)</f>
        <v>0.91300069029897457</v>
      </c>
      <c r="V569" s="1" t="str">
        <f>IF(Sales_Datas[[#This Row],[base_price]] &lt;= 632200, "Low", (IF(Sales_Datas[[#This Row],[base_price]] &gt;= 10092000, "High", "Medium")))</f>
        <v>High</v>
      </c>
    </row>
    <row r="570" spans="1:22" x14ac:dyDescent="0.25">
      <c r="A570" s="1" t="s">
        <v>1769</v>
      </c>
      <c r="B570" s="1" t="s">
        <v>1770</v>
      </c>
      <c r="C570" s="2">
        <v>44528</v>
      </c>
      <c r="D570" s="1" t="s">
        <v>402</v>
      </c>
      <c r="E570" s="4">
        <v>5591780</v>
      </c>
      <c r="F570">
        <v>1</v>
      </c>
      <c r="G570" s="4">
        <v>55917800</v>
      </c>
      <c r="H570" s="4">
        <v>0</v>
      </c>
      <c r="I570" s="4">
        <v>55917800</v>
      </c>
      <c r="J570">
        <v>1</v>
      </c>
      <c r="K570">
        <v>0</v>
      </c>
      <c r="L570">
        <v>0</v>
      </c>
      <c r="M570">
        <v>4</v>
      </c>
      <c r="N570" s="2">
        <v>44508</v>
      </c>
      <c r="O570" s="1" t="s">
        <v>403</v>
      </c>
      <c r="P570" s="4">
        <v>55917800</v>
      </c>
      <c r="Q570" s="4">
        <v>4864810</v>
      </c>
      <c r="R570" s="1" t="s">
        <v>65</v>
      </c>
      <c r="S570" s="1" t="s">
        <v>34</v>
      </c>
      <c r="T570" s="4">
        <f>Sales_Datas[[#This Row],[after_discount]]-(Sales_Datas[[#This Row],[qty_ordered]]*Sales_Datas[[#This Row],[cogs]])</f>
        <v>51052990</v>
      </c>
      <c r="U570" s="3">
        <f>IFERROR(Sales_Datas[[#This Row],[Gross_Profit]]/Sales_Datas[[#This Row],[after_discount]],0)</f>
        <v>0.91300069029897457</v>
      </c>
      <c r="V570" s="1" t="str">
        <f>IF(Sales_Datas[[#This Row],[base_price]] &lt;= 632200, "Low", (IF(Sales_Datas[[#This Row],[base_price]] &gt;= 10092000, "High", "Medium")))</f>
        <v>High</v>
      </c>
    </row>
    <row r="571" spans="1:22" x14ac:dyDescent="0.25">
      <c r="A571" s="1" t="s">
        <v>1771</v>
      </c>
      <c r="B571" s="1" t="s">
        <v>1772</v>
      </c>
      <c r="C571" s="2">
        <v>44529</v>
      </c>
      <c r="D571" s="1" t="s">
        <v>402</v>
      </c>
      <c r="E571" s="4">
        <v>5591780</v>
      </c>
      <c r="F571">
        <v>1</v>
      </c>
      <c r="G571" s="4">
        <v>55917800</v>
      </c>
      <c r="H571" s="4">
        <v>0</v>
      </c>
      <c r="I571" s="4">
        <v>55917800</v>
      </c>
      <c r="J571">
        <v>1</v>
      </c>
      <c r="K571">
        <v>0</v>
      </c>
      <c r="L571">
        <v>0</v>
      </c>
      <c r="M571">
        <v>1</v>
      </c>
      <c r="N571" s="2">
        <v>44519</v>
      </c>
      <c r="O571" s="1" t="s">
        <v>403</v>
      </c>
      <c r="P571" s="4">
        <v>55917800</v>
      </c>
      <c r="Q571" s="4">
        <v>4864810</v>
      </c>
      <c r="R571" s="1" t="s">
        <v>65</v>
      </c>
      <c r="S571" s="1" t="s">
        <v>50</v>
      </c>
      <c r="T571" s="4">
        <f>Sales_Datas[[#This Row],[after_discount]]-(Sales_Datas[[#This Row],[qty_ordered]]*Sales_Datas[[#This Row],[cogs]])</f>
        <v>51052990</v>
      </c>
      <c r="U571" s="3">
        <f>IFERROR(Sales_Datas[[#This Row],[Gross_Profit]]/Sales_Datas[[#This Row],[after_discount]],0)</f>
        <v>0.91300069029897457</v>
      </c>
      <c r="V571" s="1" t="str">
        <f>IF(Sales_Datas[[#This Row],[base_price]] &lt;= 632200, "Low", (IF(Sales_Datas[[#This Row],[base_price]] &gt;= 10092000, "High", "Medium")))</f>
        <v>High</v>
      </c>
    </row>
    <row r="572" spans="1:22" x14ac:dyDescent="0.25">
      <c r="A572" s="1" t="s">
        <v>1773</v>
      </c>
      <c r="B572" s="1" t="s">
        <v>1774</v>
      </c>
      <c r="C572" s="2">
        <v>44558</v>
      </c>
      <c r="D572" s="1" t="s">
        <v>402</v>
      </c>
      <c r="E572" s="4">
        <v>5591780</v>
      </c>
      <c r="F572">
        <v>1</v>
      </c>
      <c r="G572" s="4">
        <v>55917800</v>
      </c>
      <c r="H572" s="4">
        <v>0</v>
      </c>
      <c r="I572" s="4">
        <v>55917800</v>
      </c>
      <c r="J572">
        <v>1</v>
      </c>
      <c r="K572">
        <v>0</v>
      </c>
      <c r="L572">
        <v>0</v>
      </c>
      <c r="M572">
        <v>4</v>
      </c>
      <c r="N572" s="2">
        <v>44524</v>
      </c>
      <c r="O572" s="1" t="s">
        <v>403</v>
      </c>
      <c r="P572" s="4">
        <v>55917800</v>
      </c>
      <c r="Q572" s="4">
        <v>4864810</v>
      </c>
      <c r="R572" s="1" t="s">
        <v>65</v>
      </c>
      <c r="S572" s="1" t="s">
        <v>34</v>
      </c>
      <c r="T572" s="4">
        <f>Sales_Datas[[#This Row],[after_discount]]-(Sales_Datas[[#This Row],[qty_ordered]]*Sales_Datas[[#This Row],[cogs]])</f>
        <v>51052990</v>
      </c>
      <c r="U572" s="3">
        <f>IFERROR(Sales_Datas[[#This Row],[Gross_Profit]]/Sales_Datas[[#This Row],[after_discount]],0)</f>
        <v>0.91300069029897457</v>
      </c>
      <c r="V572" s="1" t="str">
        <f>IF(Sales_Datas[[#This Row],[base_price]] &lt;= 632200, "Low", (IF(Sales_Datas[[#This Row],[base_price]] &gt;= 10092000, "High", "Medium")))</f>
        <v>High</v>
      </c>
    </row>
    <row r="573" spans="1:22" x14ac:dyDescent="0.25">
      <c r="A573" s="1" t="s">
        <v>1775</v>
      </c>
      <c r="B573" s="1" t="s">
        <v>1776</v>
      </c>
      <c r="C573" s="2">
        <v>44559</v>
      </c>
      <c r="D573" s="1" t="s">
        <v>402</v>
      </c>
      <c r="E573" s="4">
        <v>5591780</v>
      </c>
      <c r="F573">
        <v>1</v>
      </c>
      <c r="G573" s="4">
        <v>55917800</v>
      </c>
      <c r="H573" s="4">
        <v>0</v>
      </c>
      <c r="I573" s="4">
        <v>55917800</v>
      </c>
      <c r="J573">
        <v>1</v>
      </c>
      <c r="K573">
        <v>1</v>
      </c>
      <c r="L573">
        <v>1</v>
      </c>
      <c r="M573">
        <v>1</v>
      </c>
      <c r="N573" s="2">
        <v>44558</v>
      </c>
      <c r="O573" s="1" t="s">
        <v>403</v>
      </c>
      <c r="P573" s="4">
        <v>55917800</v>
      </c>
      <c r="Q573" s="4">
        <v>4864810</v>
      </c>
      <c r="R573" s="1" t="s">
        <v>65</v>
      </c>
      <c r="S573" s="1" t="s">
        <v>50</v>
      </c>
      <c r="T573" s="4">
        <f>Sales_Datas[[#This Row],[after_discount]]-(Sales_Datas[[#This Row],[qty_ordered]]*Sales_Datas[[#This Row],[cogs]])</f>
        <v>51052990</v>
      </c>
      <c r="U573" s="3">
        <f>IFERROR(Sales_Datas[[#This Row],[Gross_Profit]]/Sales_Datas[[#This Row],[after_discount]],0)</f>
        <v>0.91300069029897457</v>
      </c>
      <c r="V573" s="1" t="str">
        <f>IF(Sales_Datas[[#This Row],[base_price]] &lt;= 632200, "Low", (IF(Sales_Datas[[#This Row],[base_price]] &gt;= 10092000, "High", "Medium")))</f>
        <v>High</v>
      </c>
    </row>
    <row r="574" spans="1:22" x14ac:dyDescent="0.25">
      <c r="A574" s="1" t="s">
        <v>1777</v>
      </c>
      <c r="B574" s="1" t="s">
        <v>1366</v>
      </c>
      <c r="C574" s="2">
        <v>44574</v>
      </c>
      <c r="D574" s="1" t="s">
        <v>1625</v>
      </c>
      <c r="E574" s="4">
        <v>5591780</v>
      </c>
      <c r="F574">
        <v>1</v>
      </c>
      <c r="G574" s="4">
        <v>55917800</v>
      </c>
      <c r="H574" s="4">
        <v>0</v>
      </c>
      <c r="I574" s="4">
        <v>55917800</v>
      </c>
      <c r="J574">
        <v>1</v>
      </c>
      <c r="K574">
        <v>0</v>
      </c>
      <c r="L574">
        <v>0</v>
      </c>
      <c r="M574">
        <v>4</v>
      </c>
      <c r="N574" s="2">
        <v>44461</v>
      </c>
      <c r="O574" s="1" t="s">
        <v>1626</v>
      </c>
      <c r="P574" s="4">
        <v>57071400</v>
      </c>
      <c r="Q574" s="4">
        <v>4736920</v>
      </c>
      <c r="R574" s="1" t="s">
        <v>65</v>
      </c>
      <c r="S574" s="1" t="s">
        <v>34</v>
      </c>
      <c r="T574" s="4">
        <f>Sales_Datas[[#This Row],[after_discount]]-(Sales_Datas[[#This Row],[qty_ordered]]*Sales_Datas[[#This Row],[cogs]])</f>
        <v>51180880</v>
      </c>
      <c r="U574" s="3">
        <f>IFERROR(Sales_Datas[[#This Row],[Gross_Profit]]/Sales_Datas[[#This Row],[after_discount]],0)</f>
        <v>0.91528779744553612</v>
      </c>
      <c r="V574" s="1" t="str">
        <f>IF(Sales_Datas[[#This Row],[base_price]] &lt;= 632200, "Low", (IF(Sales_Datas[[#This Row],[base_price]] &gt;= 10092000, "High", "Medium")))</f>
        <v>High</v>
      </c>
    </row>
    <row r="575" spans="1:22" x14ac:dyDescent="0.25">
      <c r="A575" s="1" t="s">
        <v>1778</v>
      </c>
      <c r="B575" s="1" t="s">
        <v>1779</v>
      </c>
      <c r="C575" s="2">
        <v>44575</v>
      </c>
      <c r="D575" s="1" t="s">
        <v>1625</v>
      </c>
      <c r="E575" s="4">
        <v>5591780</v>
      </c>
      <c r="F575">
        <v>1</v>
      </c>
      <c r="G575" s="4">
        <v>55917800</v>
      </c>
      <c r="H575" s="4">
        <v>0</v>
      </c>
      <c r="I575" s="4">
        <v>55917800</v>
      </c>
      <c r="J575">
        <v>1</v>
      </c>
      <c r="K575">
        <v>0</v>
      </c>
      <c r="L575">
        <v>0</v>
      </c>
      <c r="M575">
        <v>4</v>
      </c>
      <c r="N575" s="2">
        <v>44573</v>
      </c>
      <c r="O575" s="1" t="s">
        <v>1626</v>
      </c>
      <c r="P575" s="4">
        <v>57071400</v>
      </c>
      <c r="Q575" s="4">
        <v>4736920</v>
      </c>
      <c r="R575" s="1" t="s">
        <v>65</v>
      </c>
      <c r="S575" s="1" t="s">
        <v>34</v>
      </c>
      <c r="T575" s="4">
        <f>Sales_Datas[[#This Row],[after_discount]]-(Sales_Datas[[#This Row],[qty_ordered]]*Sales_Datas[[#This Row],[cogs]])</f>
        <v>51180880</v>
      </c>
      <c r="U575" s="3">
        <f>IFERROR(Sales_Datas[[#This Row],[Gross_Profit]]/Sales_Datas[[#This Row],[after_discount]],0)</f>
        <v>0.91528779744553612</v>
      </c>
      <c r="V575" s="1" t="str">
        <f>IF(Sales_Datas[[#This Row],[base_price]] &lt;= 632200, "Low", (IF(Sales_Datas[[#This Row],[base_price]] &gt;= 10092000, "High", "Medium")))</f>
        <v>High</v>
      </c>
    </row>
    <row r="576" spans="1:22" x14ac:dyDescent="0.25">
      <c r="A576" s="1" t="s">
        <v>1780</v>
      </c>
      <c r="B576" s="1" t="s">
        <v>1781</v>
      </c>
      <c r="C576" s="2">
        <v>44579</v>
      </c>
      <c r="D576" s="1" t="s">
        <v>1625</v>
      </c>
      <c r="E576" s="4">
        <v>5591780</v>
      </c>
      <c r="F576">
        <v>1</v>
      </c>
      <c r="G576" s="4">
        <v>55917800</v>
      </c>
      <c r="H576" s="4">
        <v>0</v>
      </c>
      <c r="I576" s="4">
        <v>55917800</v>
      </c>
      <c r="J576">
        <v>1</v>
      </c>
      <c r="K576">
        <v>0</v>
      </c>
      <c r="L576">
        <v>0</v>
      </c>
      <c r="M576">
        <v>4</v>
      </c>
      <c r="N576" s="2">
        <v>44514</v>
      </c>
      <c r="O576" s="1" t="s">
        <v>1626</v>
      </c>
      <c r="P576" s="4">
        <v>57071400</v>
      </c>
      <c r="Q576" s="4">
        <v>4736920</v>
      </c>
      <c r="R576" s="1" t="s">
        <v>65</v>
      </c>
      <c r="S576" s="1" t="s">
        <v>34</v>
      </c>
      <c r="T576" s="4">
        <f>Sales_Datas[[#This Row],[after_discount]]-(Sales_Datas[[#This Row],[qty_ordered]]*Sales_Datas[[#This Row],[cogs]])</f>
        <v>51180880</v>
      </c>
      <c r="U576" s="3">
        <f>IFERROR(Sales_Datas[[#This Row],[Gross_Profit]]/Sales_Datas[[#This Row],[after_discount]],0)</f>
        <v>0.91528779744553612</v>
      </c>
      <c r="V576" s="1" t="str">
        <f>IF(Sales_Datas[[#This Row],[base_price]] &lt;= 632200, "Low", (IF(Sales_Datas[[#This Row],[base_price]] &gt;= 10092000, "High", "Medium")))</f>
        <v>High</v>
      </c>
    </row>
    <row r="577" spans="1:22" x14ac:dyDescent="0.25">
      <c r="A577" s="1" t="s">
        <v>1782</v>
      </c>
      <c r="B577" s="1" t="s">
        <v>1783</v>
      </c>
      <c r="C577" s="2">
        <v>44592</v>
      </c>
      <c r="D577" s="1" t="s">
        <v>402</v>
      </c>
      <c r="E577" s="4">
        <v>5591780</v>
      </c>
      <c r="F577">
        <v>1</v>
      </c>
      <c r="G577" s="4">
        <v>55917800</v>
      </c>
      <c r="H577" s="4">
        <v>0</v>
      </c>
      <c r="I577" s="4">
        <v>55917800</v>
      </c>
      <c r="J577">
        <v>1</v>
      </c>
      <c r="K577">
        <v>1</v>
      </c>
      <c r="L577">
        <v>1</v>
      </c>
      <c r="M577">
        <v>1</v>
      </c>
      <c r="N577" s="2">
        <v>44577</v>
      </c>
      <c r="O577" s="1" t="s">
        <v>403</v>
      </c>
      <c r="P577" s="4">
        <v>55917800</v>
      </c>
      <c r="Q577" s="4">
        <v>4864810</v>
      </c>
      <c r="R577" s="1" t="s">
        <v>65</v>
      </c>
      <c r="S577" s="1" t="s">
        <v>50</v>
      </c>
      <c r="T577" s="4">
        <f>Sales_Datas[[#This Row],[after_discount]]-(Sales_Datas[[#This Row],[qty_ordered]]*Sales_Datas[[#This Row],[cogs]])</f>
        <v>51052990</v>
      </c>
      <c r="U577" s="3">
        <f>IFERROR(Sales_Datas[[#This Row],[Gross_Profit]]/Sales_Datas[[#This Row],[after_discount]],0)</f>
        <v>0.91300069029897457</v>
      </c>
      <c r="V577" s="1" t="str">
        <f>IF(Sales_Datas[[#This Row],[base_price]] &lt;= 632200, "Low", (IF(Sales_Datas[[#This Row],[base_price]] &gt;= 10092000, "High", "Medium")))</f>
        <v>High</v>
      </c>
    </row>
    <row r="578" spans="1:22" x14ac:dyDescent="0.25">
      <c r="A578" s="1" t="s">
        <v>1784</v>
      </c>
      <c r="B578" s="1" t="s">
        <v>1785</v>
      </c>
      <c r="C578" s="2">
        <v>44653</v>
      </c>
      <c r="D578" s="1" t="s">
        <v>1625</v>
      </c>
      <c r="E578" s="4">
        <v>5591780</v>
      </c>
      <c r="F578">
        <v>1</v>
      </c>
      <c r="G578" s="4">
        <v>55917800</v>
      </c>
      <c r="H578" s="4">
        <v>0</v>
      </c>
      <c r="I578" s="4">
        <v>55917800</v>
      </c>
      <c r="J578">
        <v>1</v>
      </c>
      <c r="K578">
        <v>0</v>
      </c>
      <c r="L578">
        <v>0</v>
      </c>
      <c r="M578">
        <v>4</v>
      </c>
      <c r="N578" s="2">
        <v>44410</v>
      </c>
      <c r="O578" s="1" t="s">
        <v>1626</v>
      </c>
      <c r="P578" s="4">
        <v>57071400</v>
      </c>
      <c r="Q578" s="4">
        <v>4736920</v>
      </c>
      <c r="R578" s="1" t="s">
        <v>65</v>
      </c>
      <c r="S578" s="1" t="s">
        <v>34</v>
      </c>
      <c r="T578" s="4">
        <f>Sales_Datas[[#This Row],[after_discount]]-(Sales_Datas[[#This Row],[qty_ordered]]*Sales_Datas[[#This Row],[cogs]])</f>
        <v>51180880</v>
      </c>
      <c r="U578" s="3">
        <f>IFERROR(Sales_Datas[[#This Row],[Gross_Profit]]/Sales_Datas[[#This Row],[after_discount]],0)</f>
        <v>0.91528779744553612</v>
      </c>
      <c r="V578" s="1" t="str">
        <f>IF(Sales_Datas[[#This Row],[base_price]] &lt;= 632200, "Low", (IF(Sales_Datas[[#This Row],[base_price]] &gt;= 10092000, "High", "Medium")))</f>
        <v>High</v>
      </c>
    </row>
    <row r="579" spans="1:22" x14ac:dyDescent="0.25">
      <c r="A579" s="1" t="s">
        <v>1786</v>
      </c>
      <c r="B579" s="1" t="s">
        <v>1787</v>
      </c>
      <c r="C579" s="2">
        <v>44714</v>
      </c>
      <c r="D579" s="1" t="s">
        <v>402</v>
      </c>
      <c r="E579" s="4">
        <v>5591780</v>
      </c>
      <c r="F579">
        <v>1</v>
      </c>
      <c r="G579" s="4">
        <v>55917800</v>
      </c>
      <c r="H579" s="4">
        <v>0</v>
      </c>
      <c r="I579" s="4">
        <v>55917800</v>
      </c>
      <c r="J579">
        <v>1</v>
      </c>
      <c r="K579">
        <v>0</v>
      </c>
      <c r="L579">
        <v>0</v>
      </c>
      <c r="M579">
        <v>4</v>
      </c>
      <c r="N579" s="2">
        <v>44517</v>
      </c>
      <c r="O579" s="1" t="s">
        <v>403</v>
      </c>
      <c r="P579" s="4">
        <v>55917800</v>
      </c>
      <c r="Q579" s="4">
        <v>4864810</v>
      </c>
      <c r="R579" s="1" t="s">
        <v>65</v>
      </c>
      <c r="S579" s="1" t="s">
        <v>34</v>
      </c>
      <c r="T579" s="4">
        <f>Sales_Datas[[#This Row],[after_discount]]-(Sales_Datas[[#This Row],[qty_ordered]]*Sales_Datas[[#This Row],[cogs]])</f>
        <v>51052990</v>
      </c>
      <c r="U579" s="3">
        <f>IFERROR(Sales_Datas[[#This Row],[Gross_Profit]]/Sales_Datas[[#This Row],[after_discount]],0)</f>
        <v>0.91300069029897457</v>
      </c>
      <c r="V579" s="1" t="str">
        <f>IF(Sales_Datas[[#This Row],[base_price]] &lt;= 632200, "Low", (IF(Sales_Datas[[#This Row],[base_price]] &gt;= 10092000, "High", "Medium")))</f>
        <v>High</v>
      </c>
    </row>
    <row r="580" spans="1:22" x14ac:dyDescent="0.25">
      <c r="A580" s="1" t="s">
        <v>1788</v>
      </c>
      <c r="B580" s="1" t="s">
        <v>1787</v>
      </c>
      <c r="C580" s="2">
        <v>44775</v>
      </c>
      <c r="D580" s="1" t="s">
        <v>1625</v>
      </c>
      <c r="E580" s="4">
        <v>5591780</v>
      </c>
      <c r="F580">
        <v>1</v>
      </c>
      <c r="G580" s="4">
        <v>55917800</v>
      </c>
      <c r="H580" s="4">
        <v>0</v>
      </c>
      <c r="I580" s="4">
        <v>55917800</v>
      </c>
      <c r="J580">
        <v>1</v>
      </c>
      <c r="K580">
        <v>0</v>
      </c>
      <c r="L580">
        <v>0</v>
      </c>
      <c r="M580">
        <v>4</v>
      </c>
      <c r="N580" s="2">
        <v>44517</v>
      </c>
      <c r="O580" s="1" t="s">
        <v>1626</v>
      </c>
      <c r="P580" s="4">
        <v>57071400</v>
      </c>
      <c r="Q580" s="4">
        <v>4736920</v>
      </c>
      <c r="R580" s="1" t="s">
        <v>65</v>
      </c>
      <c r="S580" s="1" t="s">
        <v>34</v>
      </c>
      <c r="T580" s="4">
        <f>Sales_Datas[[#This Row],[after_discount]]-(Sales_Datas[[#This Row],[qty_ordered]]*Sales_Datas[[#This Row],[cogs]])</f>
        <v>51180880</v>
      </c>
      <c r="U580" s="3">
        <f>IFERROR(Sales_Datas[[#This Row],[Gross_Profit]]/Sales_Datas[[#This Row],[after_discount]],0)</f>
        <v>0.91528779744553612</v>
      </c>
      <c r="V580" s="1" t="str">
        <f>IF(Sales_Datas[[#This Row],[base_price]] &lt;= 632200, "Low", (IF(Sales_Datas[[#This Row],[base_price]] &gt;= 10092000, "High", "Medium")))</f>
        <v>High</v>
      </c>
    </row>
    <row r="581" spans="1:22" x14ac:dyDescent="0.25">
      <c r="A581" s="1" t="s">
        <v>1789</v>
      </c>
      <c r="B581" s="1" t="s">
        <v>1790</v>
      </c>
      <c r="C581" s="2">
        <v>44866</v>
      </c>
      <c r="D581" s="1" t="s">
        <v>1625</v>
      </c>
      <c r="E581" s="4">
        <v>5591780</v>
      </c>
      <c r="F581">
        <v>1</v>
      </c>
      <c r="G581" s="4">
        <v>55917800</v>
      </c>
      <c r="H581" s="4">
        <v>0</v>
      </c>
      <c r="I581" s="4">
        <v>55917800</v>
      </c>
      <c r="J581">
        <v>1</v>
      </c>
      <c r="K581">
        <v>0</v>
      </c>
      <c r="L581">
        <v>0</v>
      </c>
      <c r="M581">
        <v>4</v>
      </c>
      <c r="N581" s="2">
        <v>44470</v>
      </c>
      <c r="O581" s="1" t="s">
        <v>1626</v>
      </c>
      <c r="P581" s="4">
        <v>57071400</v>
      </c>
      <c r="Q581" s="4">
        <v>4736920</v>
      </c>
      <c r="R581" s="1" t="s">
        <v>65</v>
      </c>
      <c r="S581" s="1" t="s">
        <v>34</v>
      </c>
      <c r="T581" s="4">
        <f>Sales_Datas[[#This Row],[after_discount]]-(Sales_Datas[[#This Row],[qty_ordered]]*Sales_Datas[[#This Row],[cogs]])</f>
        <v>51180880</v>
      </c>
      <c r="U581" s="3">
        <f>IFERROR(Sales_Datas[[#This Row],[Gross_Profit]]/Sales_Datas[[#This Row],[after_discount]],0)</f>
        <v>0.91528779744553612</v>
      </c>
      <c r="V581" s="1" t="str">
        <f>IF(Sales_Datas[[#This Row],[base_price]] &lt;= 632200, "Low", (IF(Sales_Datas[[#This Row],[base_price]] &gt;= 10092000, "High", "Medium")))</f>
        <v>High</v>
      </c>
    </row>
    <row r="582" spans="1:22" x14ac:dyDescent="0.25">
      <c r="A582" s="1" t="s">
        <v>1791</v>
      </c>
      <c r="B582" s="1" t="s">
        <v>1443</v>
      </c>
      <c r="C582" s="2">
        <v>44896</v>
      </c>
      <c r="D582" s="1" t="s">
        <v>1625</v>
      </c>
      <c r="E582" s="4">
        <v>5591780</v>
      </c>
      <c r="F582">
        <v>1</v>
      </c>
      <c r="G582" s="4">
        <v>55917800</v>
      </c>
      <c r="H582" s="4">
        <v>0</v>
      </c>
      <c r="I582" s="4">
        <v>55917800</v>
      </c>
      <c r="J582">
        <v>1</v>
      </c>
      <c r="K582">
        <v>0</v>
      </c>
      <c r="L582">
        <v>0</v>
      </c>
      <c r="M582">
        <v>4</v>
      </c>
      <c r="N582" s="2">
        <v>44472</v>
      </c>
      <c r="O582" s="1" t="s">
        <v>1626</v>
      </c>
      <c r="P582" s="4">
        <v>57071400</v>
      </c>
      <c r="Q582" s="4">
        <v>4736920</v>
      </c>
      <c r="R582" s="1" t="s">
        <v>65</v>
      </c>
      <c r="S582" s="1" t="s">
        <v>34</v>
      </c>
      <c r="T582" s="4">
        <f>Sales_Datas[[#This Row],[after_discount]]-(Sales_Datas[[#This Row],[qty_ordered]]*Sales_Datas[[#This Row],[cogs]])</f>
        <v>51180880</v>
      </c>
      <c r="U582" s="3">
        <f>IFERROR(Sales_Datas[[#This Row],[Gross_Profit]]/Sales_Datas[[#This Row],[after_discount]],0)</f>
        <v>0.91528779744553612</v>
      </c>
      <c r="V582" s="1" t="str">
        <f>IF(Sales_Datas[[#This Row],[base_price]] &lt;= 632200, "Low", (IF(Sales_Datas[[#This Row],[base_price]] &gt;= 10092000, "High", "Medium")))</f>
        <v>High</v>
      </c>
    </row>
    <row r="583" spans="1:22" x14ac:dyDescent="0.25">
      <c r="A583" s="1" t="s">
        <v>1792</v>
      </c>
      <c r="B583" s="1" t="s">
        <v>1793</v>
      </c>
      <c r="C583" s="2">
        <v>44645</v>
      </c>
      <c r="D583" s="1" t="s">
        <v>1794</v>
      </c>
      <c r="E583" s="4">
        <v>5585342</v>
      </c>
      <c r="F583">
        <v>1</v>
      </c>
      <c r="G583" s="4">
        <v>55853400</v>
      </c>
      <c r="H583" s="4">
        <v>0</v>
      </c>
      <c r="I583" s="4">
        <v>55853400</v>
      </c>
      <c r="J583">
        <v>1</v>
      </c>
      <c r="K583">
        <v>1</v>
      </c>
      <c r="L583">
        <v>0</v>
      </c>
      <c r="M583">
        <v>1</v>
      </c>
      <c r="N583" s="2">
        <v>44622</v>
      </c>
      <c r="O583" s="1" t="s">
        <v>1795</v>
      </c>
      <c r="P583" s="4">
        <v>55853400</v>
      </c>
      <c r="Q583" s="4">
        <v>4579970</v>
      </c>
      <c r="R583" s="1" t="s">
        <v>29</v>
      </c>
      <c r="S583" s="1" t="s">
        <v>50</v>
      </c>
      <c r="T583" s="4">
        <f>Sales_Datas[[#This Row],[after_discount]]-(Sales_Datas[[#This Row],[qty_ordered]]*Sales_Datas[[#This Row],[cogs]])</f>
        <v>51273430</v>
      </c>
      <c r="U583" s="3">
        <f>IFERROR(Sales_Datas[[#This Row],[Gross_Profit]]/Sales_Datas[[#This Row],[after_discount]],0)</f>
        <v>0.9180001575553145</v>
      </c>
      <c r="V583" s="1" t="str">
        <f>IF(Sales_Datas[[#This Row],[base_price]] &lt;= 632200, "Low", (IF(Sales_Datas[[#This Row],[base_price]] &gt;= 10092000, "High", "Medium")))</f>
        <v>High</v>
      </c>
    </row>
    <row r="584" spans="1:22" x14ac:dyDescent="0.25">
      <c r="A584" s="1" t="s">
        <v>1796</v>
      </c>
      <c r="B584" s="1" t="s">
        <v>1725</v>
      </c>
      <c r="C584" s="2">
        <v>44648</v>
      </c>
      <c r="D584" s="1" t="s">
        <v>1794</v>
      </c>
      <c r="E584" s="4">
        <v>5585342</v>
      </c>
      <c r="F584">
        <v>1</v>
      </c>
      <c r="G584" s="4">
        <v>55853400</v>
      </c>
      <c r="H584" s="4">
        <v>0</v>
      </c>
      <c r="I584" s="4">
        <v>55853400</v>
      </c>
      <c r="J584">
        <v>1</v>
      </c>
      <c r="K584">
        <v>1</v>
      </c>
      <c r="L584">
        <v>0</v>
      </c>
      <c r="M584">
        <v>1</v>
      </c>
      <c r="N584" s="2">
        <v>44380</v>
      </c>
      <c r="O584" s="1" t="s">
        <v>1795</v>
      </c>
      <c r="P584" s="4">
        <v>55853400</v>
      </c>
      <c r="Q584" s="4">
        <v>4579970</v>
      </c>
      <c r="R584" s="1" t="s">
        <v>29</v>
      </c>
      <c r="S584" s="1" t="s">
        <v>50</v>
      </c>
      <c r="T584" s="4">
        <f>Sales_Datas[[#This Row],[after_discount]]-(Sales_Datas[[#This Row],[qty_ordered]]*Sales_Datas[[#This Row],[cogs]])</f>
        <v>51273430</v>
      </c>
      <c r="U584" s="3">
        <f>IFERROR(Sales_Datas[[#This Row],[Gross_Profit]]/Sales_Datas[[#This Row],[after_discount]],0)</f>
        <v>0.9180001575553145</v>
      </c>
      <c r="V584" s="1" t="str">
        <f>IF(Sales_Datas[[#This Row],[base_price]] &lt;= 632200, "Low", (IF(Sales_Datas[[#This Row],[base_price]] &gt;= 10092000, "High", "Medium")))</f>
        <v>High</v>
      </c>
    </row>
    <row r="585" spans="1:22" x14ac:dyDescent="0.25">
      <c r="A585" s="1" t="s">
        <v>1797</v>
      </c>
      <c r="B585" s="1" t="s">
        <v>1798</v>
      </c>
      <c r="C585" s="2">
        <v>44655</v>
      </c>
      <c r="D585" s="1" t="s">
        <v>1794</v>
      </c>
      <c r="E585" s="4">
        <v>5585342</v>
      </c>
      <c r="F585">
        <v>1</v>
      </c>
      <c r="G585" s="4">
        <v>55853400</v>
      </c>
      <c r="H585" s="4">
        <v>0</v>
      </c>
      <c r="I585" s="4">
        <v>55853400</v>
      </c>
      <c r="J585">
        <v>1</v>
      </c>
      <c r="K585">
        <v>1</v>
      </c>
      <c r="L585">
        <v>0</v>
      </c>
      <c r="M585">
        <v>1</v>
      </c>
      <c r="N585" s="2">
        <v>44394</v>
      </c>
      <c r="O585" s="1" t="s">
        <v>1795</v>
      </c>
      <c r="P585" s="4">
        <v>55853400</v>
      </c>
      <c r="Q585" s="4">
        <v>4579970</v>
      </c>
      <c r="R585" s="1" t="s">
        <v>29</v>
      </c>
      <c r="S585" s="1" t="s">
        <v>50</v>
      </c>
      <c r="T585" s="4">
        <f>Sales_Datas[[#This Row],[after_discount]]-(Sales_Datas[[#This Row],[qty_ordered]]*Sales_Datas[[#This Row],[cogs]])</f>
        <v>51273430</v>
      </c>
      <c r="U585" s="3">
        <f>IFERROR(Sales_Datas[[#This Row],[Gross_Profit]]/Sales_Datas[[#This Row],[after_discount]],0)</f>
        <v>0.9180001575553145</v>
      </c>
      <c r="V585" s="1" t="str">
        <f>IF(Sales_Datas[[#This Row],[base_price]] &lt;= 632200, "Low", (IF(Sales_Datas[[#This Row],[base_price]] &gt;= 10092000, "High", "Medium")))</f>
        <v>High</v>
      </c>
    </row>
    <row r="586" spans="1:22" x14ac:dyDescent="0.25">
      <c r="A586" s="1" t="s">
        <v>1799</v>
      </c>
      <c r="B586" s="1" t="s">
        <v>1798</v>
      </c>
      <c r="C586" s="2">
        <v>44777</v>
      </c>
      <c r="D586" s="1" t="s">
        <v>1800</v>
      </c>
      <c r="E586" s="4">
        <v>5585342</v>
      </c>
      <c r="F586">
        <v>1</v>
      </c>
      <c r="G586" s="4">
        <v>55853400</v>
      </c>
      <c r="H586" s="4">
        <v>0</v>
      </c>
      <c r="I586" s="4">
        <v>55853400</v>
      </c>
      <c r="J586">
        <v>1</v>
      </c>
      <c r="K586">
        <v>0</v>
      </c>
      <c r="L586">
        <v>0</v>
      </c>
      <c r="M586">
        <v>1</v>
      </c>
      <c r="N586" s="2">
        <v>44394</v>
      </c>
      <c r="O586" s="1" t="s">
        <v>1801</v>
      </c>
      <c r="P586" s="4">
        <v>51509200</v>
      </c>
      <c r="Q586" s="4">
        <v>3760140</v>
      </c>
      <c r="R586" s="1" t="s">
        <v>29</v>
      </c>
      <c r="S586" s="1" t="s">
        <v>50</v>
      </c>
      <c r="T586" s="4">
        <f>Sales_Datas[[#This Row],[after_discount]]-(Sales_Datas[[#This Row],[qty_ordered]]*Sales_Datas[[#This Row],[cogs]])</f>
        <v>52093260</v>
      </c>
      <c r="U586" s="3">
        <f>IFERROR(Sales_Datas[[#This Row],[Gross_Profit]]/Sales_Datas[[#This Row],[after_discount]],0)</f>
        <v>0.9326784045375931</v>
      </c>
      <c r="V586" s="1" t="str">
        <f>IF(Sales_Datas[[#This Row],[base_price]] &lt;= 632200, "Low", (IF(Sales_Datas[[#This Row],[base_price]] &gt;= 10092000, "High", "Medium")))</f>
        <v>High</v>
      </c>
    </row>
    <row r="587" spans="1:22" x14ac:dyDescent="0.25">
      <c r="A587" s="1" t="s">
        <v>1802</v>
      </c>
      <c r="B587" s="1" t="s">
        <v>1798</v>
      </c>
      <c r="C587" s="2">
        <v>44838</v>
      </c>
      <c r="D587" s="1" t="s">
        <v>1800</v>
      </c>
      <c r="E587" s="4">
        <v>5585342</v>
      </c>
      <c r="F587">
        <v>1</v>
      </c>
      <c r="G587" s="4">
        <v>55853400</v>
      </c>
      <c r="H587" s="4">
        <v>0</v>
      </c>
      <c r="I587" s="4">
        <v>55853400</v>
      </c>
      <c r="J587">
        <v>1</v>
      </c>
      <c r="K587">
        <v>1</v>
      </c>
      <c r="L587">
        <v>0</v>
      </c>
      <c r="M587">
        <v>1</v>
      </c>
      <c r="N587" s="2">
        <v>44394</v>
      </c>
      <c r="O587" s="1" t="s">
        <v>1801</v>
      </c>
      <c r="P587" s="4">
        <v>51509200</v>
      </c>
      <c r="Q587" s="4">
        <v>3760140</v>
      </c>
      <c r="R587" s="1" t="s">
        <v>29</v>
      </c>
      <c r="S587" s="1" t="s">
        <v>50</v>
      </c>
      <c r="T587" s="4">
        <f>Sales_Datas[[#This Row],[after_discount]]-(Sales_Datas[[#This Row],[qty_ordered]]*Sales_Datas[[#This Row],[cogs]])</f>
        <v>52093260</v>
      </c>
      <c r="U587" s="3">
        <f>IFERROR(Sales_Datas[[#This Row],[Gross_Profit]]/Sales_Datas[[#This Row],[after_discount]],0)</f>
        <v>0.9326784045375931</v>
      </c>
      <c r="V587" s="1" t="str">
        <f>IF(Sales_Datas[[#This Row],[base_price]] &lt;= 632200, "Low", (IF(Sales_Datas[[#This Row],[base_price]] &gt;= 10092000, "High", "Medium")))</f>
        <v>High</v>
      </c>
    </row>
    <row r="588" spans="1:22" x14ac:dyDescent="0.25">
      <c r="A588" s="1" t="s">
        <v>1803</v>
      </c>
      <c r="B588" s="1" t="s">
        <v>1742</v>
      </c>
      <c r="C588" s="2">
        <v>44545</v>
      </c>
      <c r="D588" s="1" t="s">
        <v>1804</v>
      </c>
      <c r="E588" s="4">
        <v>5571712</v>
      </c>
      <c r="F588">
        <v>1</v>
      </c>
      <c r="G588" s="4">
        <v>55717100</v>
      </c>
      <c r="H588" s="4">
        <v>0</v>
      </c>
      <c r="I588" s="4">
        <v>55717100</v>
      </c>
      <c r="J588">
        <v>1</v>
      </c>
      <c r="K588">
        <v>1</v>
      </c>
      <c r="L588">
        <v>0</v>
      </c>
      <c r="M588">
        <v>1</v>
      </c>
      <c r="N588" s="2">
        <v>44389</v>
      </c>
      <c r="O588" s="1" t="s">
        <v>1805</v>
      </c>
      <c r="P588" s="4">
        <v>55717100</v>
      </c>
      <c r="Q588" s="4">
        <v>4234460</v>
      </c>
      <c r="R588" s="1" t="s">
        <v>55</v>
      </c>
      <c r="S588" s="1" t="s">
        <v>50</v>
      </c>
      <c r="T588" s="4">
        <f>Sales_Datas[[#This Row],[after_discount]]-(Sales_Datas[[#This Row],[qty_ordered]]*Sales_Datas[[#This Row],[cogs]])</f>
        <v>51482640</v>
      </c>
      <c r="U588" s="3">
        <f>IFERROR(Sales_Datas[[#This Row],[Gross_Profit]]/Sales_Datas[[#This Row],[after_discount]],0)</f>
        <v>0.92400071073332968</v>
      </c>
      <c r="V588" s="1" t="str">
        <f>IF(Sales_Datas[[#This Row],[base_price]] &lt;= 632200, "Low", (IF(Sales_Datas[[#This Row],[base_price]] &gt;= 10092000, "High", "Medium")))</f>
        <v>High</v>
      </c>
    </row>
    <row r="589" spans="1:22" x14ac:dyDescent="0.25">
      <c r="A589" s="1" t="s">
        <v>1806</v>
      </c>
      <c r="B589" s="1" t="s">
        <v>1807</v>
      </c>
      <c r="C589" s="2">
        <v>44546</v>
      </c>
      <c r="D589" s="1" t="s">
        <v>1804</v>
      </c>
      <c r="E589" s="4">
        <v>5571712</v>
      </c>
      <c r="F589">
        <v>1</v>
      </c>
      <c r="G589" s="4">
        <v>55717100</v>
      </c>
      <c r="H589" s="4">
        <v>0</v>
      </c>
      <c r="I589" s="4">
        <v>55717100</v>
      </c>
      <c r="J589">
        <v>1</v>
      </c>
      <c r="K589">
        <v>1</v>
      </c>
      <c r="L589">
        <v>0</v>
      </c>
      <c r="M589">
        <v>1</v>
      </c>
      <c r="N589" s="2">
        <v>44449</v>
      </c>
      <c r="O589" s="1" t="s">
        <v>1805</v>
      </c>
      <c r="P589" s="4">
        <v>55717100</v>
      </c>
      <c r="Q589" s="4">
        <v>4234460</v>
      </c>
      <c r="R589" s="1" t="s">
        <v>55</v>
      </c>
      <c r="S589" s="1" t="s">
        <v>50</v>
      </c>
      <c r="T589" s="4">
        <f>Sales_Datas[[#This Row],[after_discount]]-(Sales_Datas[[#This Row],[qty_ordered]]*Sales_Datas[[#This Row],[cogs]])</f>
        <v>51482640</v>
      </c>
      <c r="U589" s="3">
        <f>IFERROR(Sales_Datas[[#This Row],[Gross_Profit]]/Sales_Datas[[#This Row],[after_discount]],0)</f>
        <v>0.92400071073332968</v>
      </c>
      <c r="V589" s="1" t="str">
        <f>IF(Sales_Datas[[#This Row],[base_price]] &lt;= 632200, "Low", (IF(Sales_Datas[[#This Row],[base_price]] &gt;= 10092000, "High", "Medium")))</f>
        <v>High</v>
      </c>
    </row>
    <row r="590" spans="1:22" x14ac:dyDescent="0.25">
      <c r="A590" s="1" t="s">
        <v>1808</v>
      </c>
      <c r="B590" s="1" t="s">
        <v>1809</v>
      </c>
      <c r="C590" s="2">
        <v>44869</v>
      </c>
      <c r="D590" s="1" t="s">
        <v>1810</v>
      </c>
      <c r="E590" s="4">
        <v>2778142</v>
      </c>
      <c r="F590">
        <v>2</v>
      </c>
      <c r="G590" s="4">
        <v>55562800</v>
      </c>
      <c r="H590" s="4">
        <v>0</v>
      </c>
      <c r="I590" s="4">
        <v>55562800</v>
      </c>
      <c r="J590">
        <v>1</v>
      </c>
      <c r="K590">
        <v>1</v>
      </c>
      <c r="L590">
        <v>1</v>
      </c>
      <c r="M590">
        <v>7</v>
      </c>
      <c r="N590" s="2">
        <v>44656</v>
      </c>
      <c r="O590" s="1" t="s">
        <v>1811</v>
      </c>
      <c r="P590" s="4">
        <v>30449400</v>
      </c>
      <c r="Q590" s="4">
        <v>1826940</v>
      </c>
      <c r="R590" s="1" t="s">
        <v>65</v>
      </c>
      <c r="S590" s="1" t="s">
        <v>66</v>
      </c>
      <c r="T590" s="4">
        <f>Sales_Datas[[#This Row],[after_discount]]-(Sales_Datas[[#This Row],[qty_ordered]]*Sales_Datas[[#This Row],[cogs]])</f>
        <v>51908920</v>
      </c>
      <c r="U590" s="3">
        <f>IFERROR(Sales_Datas[[#This Row],[Gross_Profit]]/Sales_Datas[[#This Row],[after_discount]],0)</f>
        <v>0.93423873526892098</v>
      </c>
      <c r="V590" s="1" t="str">
        <f>IF(Sales_Datas[[#This Row],[base_price]] &lt;= 632200, "Low", (IF(Sales_Datas[[#This Row],[base_price]] &gt;= 10092000, "High", "Medium")))</f>
        <v>High</v>
      </c>
    </row>
    <row r="591" spans="1:22" x14ac:dyDescent="0.25">
      <c r="A591" s="1" t="s">
        <v>1812</v>
      </c>
      <c r="B591" s="1" t="s">
        <v>1813</v>
      </c>
      <c r="C591" s="2">
        <v>44756</v>
      </c>
      <c r="D591" s="1" t="s">
        <v>1814</v>
      </c>
      <c r="E591" s="4">
        <v>5539000</v>
      </c>
      <c r="F591">
        <v>1</v>
      </c>
      <c r="G591" s="4">
        <v>55390000</v>
      </c>
      <c r="H591" s="4">
        <v>0</v>
      </c>
      <c r="I591" s="4">
        <v>55390000</v>
      </c>
      <c r="J591">
        <v>1</v>
      </c>
      <c r="K591">
        <v>1</v>
      </c>
      <c r="L591">
        <v>0</v>
      </c>
      <c r="M591">
        <v>1</v>
      </c>
      <c r="N591" s="2">
        <v>44766</v>
      </c>
      <c r="O591" s="1" t="s">
        <v>1815</v>
      </c>
      <c r="P591" s="4">
        <v>55390000</v>
      </c>
      <c r="Q591" s="4">
        <v>3544960</v>
      </c>
      <c r="R591" s="1" t="s">
        <v>39</v>
      </c>
      <c r="S591" s="1" t="s">
        <v>50</v>
      </c>
      <c r="T591" s="4">
        <f>Sales_Datas[[#This Row],[after_discount]]-(Sales_Datas[[#This Row],[qty_ordered]]*Sales_Datas[[#This Row],[cogs]])</f>
        <v>51845040</v>
      </c>
      <c r="U591" s="3">
        <f>IFERROR(Sales_Datas[[#This Row],[Gross_Profit]]/Sales_Datas[[#This Row],[after_discount]],0)</f>
        <v>0.93600000000000005</v>
      </c>
      <c r="V591" s="1" t="str">
        <f>IF(Sales_Datas[[#This Row],[base_price]] &lt;= 632200, "Low", (IF(Sales_Datas[[#This Row],[base_price]] &gt;= 10092000, "High", "Medium")))</f>
        <v>High</v>
      </c>
    </row>
    <row r="592" spans="1:22" x14ac:dyDescent="0.25">
      <c r="A592" s="1" t="s">
        <v>1816</v>
      </c>
      <c r="B592" s="1" t="s">
        <v>1817</v>
      </c>
      <c r="C592" s="2">
        <v>44507</v>
      </c>
      <c r="D592" s="1" t="s">
        <v>1818</v>
      </c>
      <c r="E592" s="4">
        <v>5530880</v>
      </c>
      <c r="F592">
        <v>1</v>
      </c>
      <c r="G592" s="4">
        <v>55308800</v>
      </c>
      <c r="H592" s="4">
        <v>0</v>
      </c>
      <c r="I592" s="4">
        <v>55308800</v>
      </c>
      <c r="J592">
        <v>1</v>
      </c>
      <c r="K592">
        <v>1</v>
      </c>
      <c r="L592">
        <v>0</v>
      </c>
      <c r="M592">
        <v>1</v>
      </c>
      <c r="N592" s="2">
        <v>44390</v>
      </c>
      <c r="O592" s="1" t="s">
        <v>1819</v>
      </c>
      <c r="P592" s="4">
        <v>55308800</v>
      </c>
      <c r="Q592" s="4">
        <v>3926890</v>
      </c>
      <c r="R592" s="1" t="s">
        <v>29</v>
      </c>
      <c r="S592" s="1" t="s">
        <v>50</v>
      </c>
      <c r="T592" s="4">
        <f>Sales_Datas[[#This Row],[after_discount]]-(Sales_Datas[[#This Row],[qty_ordered]]*Sales_Datas[[#This Row],[cogs]])</f>
        <v>51381910</v>
      </c>
      <c r="U592" s="3">
        <f>IFERROR(Sales_Datas[[#This Row],[Gross_Profit]]/Sales_Datas[[#This Row],[after_discount]],0)</f>
        <v>0.92900062919463089</v>
      </c>
      <c r="V592" s="1" t="str">
        <f>IF(Sales_Datas[[#This Row],[base_price]] &lt;= 632200, "Low", (IF(Sales_Datas[[#This Row],[base_price]] &gt;= 10092000, "High", "Medium")))</f>
        <v>High</v>
      </c>
    </row>
    <row r="593" spans="1:22" x14ac:dyDescent="0.25">
      <c r="A593" s="1" t="s">
        <v>1820</v>
      </c>
      <c r="B593" s="1" t="s">
        <v>1821</v>
      </c>
      <c r="C593" s="2">
        <v>44576</v>
      </c>
      <c r="D593" s="1" t="s">
        <v>1148</v>
      </c>
      <c r="E593" s="4">
        <v>5510000</v>
      </c>
      <c r="F593">
        <v>1</v>
      </c>
      <c r="G593" s="4">
        <v>55100000</v>
      </c>
      <c r="H593" s="4">
        <v>0</v>
      </c>
      <c r="I593" s="4">
        <v>55100000</v>
      </c>
      <c r="J593">
        <v>1</v>
      </c>
      <c r="K593">
        <v>0</v>
      </c>
      <c r="L593">
        <v>0</v>
      </c>
      <c r="M593">
        <v>4</v>
      </c>
      <c r="N593" s="2">
        <v>44510</v>
      </c>
      <c r="O593" s="1" t="s">
        <v>1149</v>
      </c>
      <c r="P593" s="4">
        <v>55100000</v>
      </c>
      <c r="Q593" s="4">
        <v>3801900</v>
      </c>
      <c r="R593" s="1" t="s">
        <v>65</v>
      </c>
      <c r="S593" s="1" t="s">
        <v>34</v>
      </c>
      <c r="T593" s="4">
        <f>Sales_Datas[[#This Row],[after_discount]]-(Sales_Datas[[#This Row],[qty_ordered]]*Sales_Datas[[#This Row],[cogs]])</f>
        <v>51298100</v>
      </c>
      <c r="U593" s="3">
        <f>IFERROR(Sales_Datas[[#This Row],[Gross_Profit]]/Sales_Datas[[#This Row],[after_discount]],0)</f>
        <v>0.93100000000000005</v>
      </c>
      <c r="V593" s="1" t="str">
        <f>IF(Sales_Datas[[#This Row],[base_price]] &lt;= 632200, "Low", (IF(Sales_Datas[[#This Row],[base_price]] &gt;= 10092000, "High", "Medium")))</f>
        <v>High</v>
      </c>
    </row>
    <row r="594" spans="1:22" x14ac:dyDescent="0.25">
      <c r="A594" s="1" t="s">
        <v>1822</v>
      </c>
      <c r="B594" s="1" t="s">
        <v>1823</v>
      </c>
      <c r="C594" s="2">
        <v>44682</v>
      </c>
      <c r="D594" s="1" t="s">
        <v>1148</v>
      </c>
      <c r="E594" s="4">
        <v>5510000</v>
      </c>
      <c r="F594">
        <v>1</v>
      </c>
      <c r="G594" s="4">
        <v>55100000</v>
      </c>
      <c r="H594" s="4">
        <v>0</v>
      </c>
      <c r="I594" s="4">
        <v>55100000</v>
      </c>
      <c r="J594">
        <v>1</v>
      </c>
      <c r="K594">
        <v>0</v>
      </c>
      <c r="L594">
        <v>0</v>
      </c>
      <c r="M594">
        <v>4</v>
      </c>
      <c r="N594" s="2">
        <v>44587</v>
      </c>
      <c r="O594" s="1" t="s">
        <v>1149</v>
      </c>
      <c r="P594" s="4">
        <v>55100000</v>
      </c>
      <c r="Q594" s="4">
        <v>3801900</v>
      </c>
      <c r="R594" s="1" t="s">
        <v>65</v>
      </c>
      <c r="S594" s="1" t="s">
        <v>34</v>
      </c>
      <c r="T594" s="4">
        <f>Sales_Datas[[#This Row],[after_discount]]-(Sales_Datas[[#This Row],[qty_ordered]]*Sales_Datas[[#This Row],[cogs]])</f>
        <v>51298100</v>
      </c>
      <c r="U594" s="3">
        <f>IFERROR(Sales_Datas[[#This Row],[Gross_Profit]]/Sales_Datas[[#This Row],[after_discount]],0)</f>
        <v>0.93100000000000005</v>
      </c>
      <c r="V594" s="1" t="str">
        <f>IF(Sales_Datas[[#This Row],[base_price]] &lt;= 632200, "Low", (IF(Sales_Datas[[#This Row],[base_price]] &gt;= 10092000, "High", "Medium")))</f>
        <v>High</v>
      </c>
    </row>
    <row r="595" spans="1:22" x14ac:dyDescent="0.25">
      <c r="A595" s="1" t="s">
        <v>1824</v>
      </c>
      <c r="B595" s="1" t="s">
        <v>1825</v>
      </c>
      <c r="C595" s="2">
        <v>44713</v>
      </c>
      <c r="D595" s="1" t="s">
        <v>1148</v>
      </c>
      <c r="E595" s="4">
        <v>5510000</v>
      </c>
      <c r="F595">
        <v>1</v>
      </c>
      <c r="G595" s="4">
        <v>55100000</v>
      </c>
      <c r="H595" s="4">
        <v>0</v>
      </c>
      <c r="I595" s="4">
        <v>55100000</v>
      </c>
      <c r="J595">
        <v>1</v>
      </c>
      <c r="K595">
        <v>0</v>
      </c>
      <c r="L595">
        <v>0</v>
      </c>
      <c r="M595">
        <v>4</v>
      </c>
      <c r="N595" s="2">
        <v>44393</v>
      </c>
      <c r="O595" s="1" t="s">
        <v>1149</v>
      </c>
      <c r="P595" s="4">
        <v>55100000</v>
      </c>
      <c r="Q595" s="4">
        <v>3801900</v>
      </c>
      <c r="R595" s="1" t="s">
        <v>65</v>
      </c>
      <c r="S595" s="1" t="s">
        <v>34</v>
      </c>
      <c r="T595" s="4">
        <f>Sales_Datas[[#This Row],[after_discount]]-(Sales_Datas[[#This Row],[qty_ordered]]*Sales_Datas[[#This Row],[cogs]])</f>
        <v>51298100</v>
      </c>
      <c r="U595" s="3">
        <f>IFERROR(Sales_Datas[[#This Row],[Gross_Profit]]/Sales_Datas[[#This Row],[after_discount]],0)</f>
        <v>0.93100000000000005</v>
      </c>
      <c r="V595" s="1" t="str">
        <f>IF(Sales_Datas[[#This Row],[base_price]] &lt;= 632200, "Low", (IF(Sales_Datas[[#This Row],[base_price]] &gt;= 10092000, "High", "Medium")))</f>
        <v>High</v>
      </c>
    </row>
    <row r="596" spans="1:22" x14ac:dyDescent="0.25">
      <c r="A596" s="1" t="s">
        <v>1826</v>
      </c>
      <c r="B596" s="1" t="s">
        <v>1821</v>
      </c>
      <c r="C596" s="2">
        <v>44743</v>
      </c>
      <c r="D596" s="1" t="s">
        <v>1148</v>
      </c>
      <c r="E596" s="4">
        <v>5510000</v>
      </c>
      <c r="F596">
        <v>1</v>
      </c>
      <c r="G596" s="4">
        <v>55100000</v>
      </c>
      <c r="H596" s="4">
        <v>0</v>
      </c>
      <c r="I596" s="4">
        <v>55100000</v>
      </c>
      <c r="J596">
        <v>1</v>
      </c>
      <c r="K596">
        <v>0</v>
      </c>
      <c r="L596">
        <v>0</v>
      </c>
      <c r="M596">
        <v>4</v>
      </c>
      <c r="N596" s="2">
        <v>44510</v>
      </c>
      <c r="O596" s="1" t="s">
        <v>1149</v>
      </c>
      <c r="P596" s="4">
        <v>55100000</v>
      </c>
      <c r="Q596" s="4">
        <v>3801900</v>
      </c>
      <c r="R596" s="1" t="s">
        <v>65</v>
      </c>
      <c r="S596" s="1" t="s">
        <v>34</v>
      </c>
      <c r="T596" s="4">
        <f>Sales_Datas[[#This Row],[after_discount]]-(Sales_Datas[[#This Row],[qty_ordered]]*Sales_Datas[[#This Row],[cogs]])</f>
        <v>51298100</v>
      </c>
      <c r="U596" s="3">
        <f>IFERROR(Sales_Datas[[#This Row],[Gross_Profit]]/Sales_Datas[[#This Row],[after_discount]],0)</f>
        <v>0.93100000000000005</v>
      </c>
      <c r="V596" s="1" t="str">
        <f>IF(Sales_Datas[[#This Row],[base_price]] &lt;= 632200, "Low", (IF(Sales_Datas[[#This Row],[base_price]] &gt;= 10092000, "High", "Medium")))</f>
        <v>High</v>
      </c>
    </row>
    <row r="597" spans="1:22" x14ac:dyDescent="0.25">
      <c r="A597" s="1" t="s">
        <v>1827</v>
      </c>
      <c r="B597" s="1" t="s">
        <v>1828</v>
      </c>
      <c r="C597" s="2">
        <v>44805</v>
      </c>
      <c r="D597" s="1" t="s">
        <v>1148</v>
      </c>
      <c r="E597" s="4">
        <v>5510000</v>
      </c>
      <c r="F597">
        <v>1</v>
      </c>
      <c r="G597" s="4">
        <v>55100000</v>
      </c>
      <c r="H597" s="4">
        <v>0</v>
      </c>
      <c r="I597" s="4">
        <v>55100000</v>
      </c>
      <c r="J597">
        <v>1</v>
      </c>
      <c r="K597">
        <v>0</v>
      </c>
      <c r="L597">
        <v>0</v>
      </c>
      <c r="M597">
        <v>1</v>
      </c>
      <c r="N597" s="2">
        <v>44577</v>
      </c>
      <c r="O597" s="1" t="s">
        <v>1149</v>
      </c>
      <c r="P597" s="4">
        <v>55100000</v>
      </c>
      <c r="Q597" s="4">
        <v>3801900</v>
      </c>
      <c r="R597" s="1" t="s">
        <v>65</v>
      </c>
      <c r="S597" s="1" t="s">
        <v>50</v>
      </c>
      <c r="T597" s="4">
        <f>Sales_Datas[[#This Row],[after_discount]]-(Sales_Datas[[#This Row],[qty_ordered]]*Sales_Datas[[#This Row],[cogs]])</f>
        <v>51298100</v>
      </c>
      <c r="U597" s="3">
        <f>IFERROR(Sales_Datas[[#This Row],[Gross_Profit]]/Sales_Datas[[#This Row],[after_discount]],0)</f>
        <v>0.93100000000000005</v>
      </c>
      <c r="V597" s="1" t="str">
        <f>IF(Sales_Datas[[#This Row],[base_price]] &lt;= 632200, "Low", (IF(Sales_Datas[[#This Row],[base_price]] &gt;= 10092000, "High", "Medium")))</f>
        <v>High</v>
      </c>
    </row>
    <row r="598" spans="1:22" x14ac:dyDescent="0.25">
      <c r="A598" s="1" t="s">
        <v>1829</v>
      </c>
      <c r="B598" s="1" t="s">
        <v>1830</v>
      </c>
      <c r="C598" s="2">
        <v>44835</v>
      </c>
      <c r="D598" s="1" t="s">
        <v>1148</v>
      </c>
      <c r="E598" s="4">
        <v>5510000</v>
      </c>
      <c r="F598">
        <v>1</v>
      </c>
      <c r="G598" s="4">
        <v>55100000</v>
      </c>
      <c r="H598" s="4">
        <v>0</v>
      </c>
      <c r="I598" s="4">
        <v>55100000</v>
      </c>
      <c r="J598">
        <v>1</v>
      </c>
      <c r="K598">
        <v>0</v>
      </c>
      <c r="L598">
        <v>0</v>
      </c>
      <c r="M598">
        <v>4</v>
      </c>
      <c r="N598" s="2">
        <v>44568</v>
      </c>
      <c r="O598" s="1" t="s">
        <v>1149</v>
      </c>
      <c r="P598" s="4">
        <v>55100000</v>
      </c>
      <c r="Q598" s="4">
        <v>3801900</v>
      </c>
      <c r="R598" s="1" t="s">
        <v>65</v>
      </c>
      <c r="S598" s="1" t="s">
        <v>34</v>
      </c>
      <c r="T598" s="4">
        <f>Sales_Datas[[#This Row],[after_discount]]-(Sales_Datas[[#This Row],[qty_ordered]]*Sales_Datas[[#This Row],[cogs]])</f>
        <v>51298100</v>
      </c>
      <c r="U598" s="3">
        <f>IFERROR(Sales_Datas[[#This Row],[Gross_Profit]]/Sales_Datas[[#This Row],[after_discount]],0)</f>
        <v>0.93100000000000005</v>
      </c>
      <c r="V598" s="1" t="str">
        <f>IF(Sales_Datas[[#This Row],[base_price]] &lt;= 632200, "Low", (IF(Sales_Datas[[#This Row],[base_price]] &gt;= 10092000, "High", "Medium")))</f>
        <v>High</v>
      </c>
    </row>
    <row r="599" spans="1:22" x14ac:dyDescent="0.25">
      <c r="A599" s="1" t="s">
        <v>1831</v>
      </c>
      <c r="B599" s="1" t="s">
        <v>1832</v>
      </c>
      <c r="C599" s="2">
        <v>44840</v>
      </c>
      <c r="D599" s="1" t="s">
        <v>1701</v>
      </c>
      <c r="E599" s="4">
        <v>5510000</v>
      </c>
      <c r="F599">
        <v>1</v>
      </c>
      <c r="G599" s="4">
        <v>55100000</v>
      </c>
      <c r="H599" s="4">
        <v>0</v>
      </c>
      <c r="I599" s="4">
        <v>55100000</v>
      </c>
      <c r="J599">
        <v>1</v>
      </c>
      <c r="K599">
        <v>0</v>
      </c>
      <c r="L599">
        <v>0</v>
      </c>
      <c r="M599">
        <v>6</v>
      </c>
      <c r="N599" s="2">
        <v>44481</v>
      </c>
      <c r="O599" s="1" t="s">
        <v>1702</v>
      </c>
      <c r="P599" s="4">
        <v>54346000</v>
      </c>
      <c r="Q599" s="4">
        <v>4456370</v>
      </c>
      <c r="R599" s="1" t="s">
        <v>65</v>
      </c>
      <c r="S599" s="1" t="s">
        <v>112</v>
      </c>
      <c r="T599" s="4">
        <f>Sales_Datas[[#This Row],[after_discount]]-(Sales_Datas[[#This Row],[qty_ordered]]*Sales_Datas[[#This Row],[cogs]])</f>
        <v>50643630</v>
      </c>
      <c r="U599" s="3">
        <f>IFERROR(Sales_Datas[[#This Row],[Gross_Profit]]/Sales_Datas[[#This Row],[after_discount]],0)</f>
        <v>0.91912214156079852</v>
      </c>
      <c r="V599" s="1" t="str">
        <f>IF(Sales_Datas[[#This Row],[base_price]] &lt;= 632200, "Low", (IF(Sales_Datas[[#This Row],[base_price]] &gt;= 10092000, "High", "Medium")))</f>
        <v>High</v>
      </c>
    </row>
    <row r="600" spans="1:22" x14ac:dyDescent="0.25">
      <c r="A600" s="1" t="s">
        <v>1833</v>
      </c>
      <c r="B600" s="1" t="s">
        <v>1834</v>
      </c>
      <c r="C600" s="2">
        <v>44469</v>
      </c>
      <c r="D600" s="1" t="s">
        <v>1835</v>
      </c>
      <c r="E600" s="4">
        <v>1832742</v>
      </c>
      <c r="F600">
        <v>3</v>
      </c>
      <c r="G600" s="4">
        <v>54982300</v>
      </c>
      <c r="H600" s="4">
        <v>0</v>
      </c>
      <c r="I600" s="4">
        <v>54982300</v>
      </c>
      <c r="J600">
        <v>1</v>
      </c>
      <c r="K600">
        <v>0</v>
      </c>
      <c r="L600">
        <v>0</v>
      </c>
      <c r="M600">
        <v>10</v>
      </c>
      <c r="N600" s="2">
        <v>44464</v>
      </c>
      <c r="O600" s="1" t="s">
        <v>1836</v>
      </c>
      <c r="P600" s="4">
        <v>18908000</v>
      </c>
      <c r="Q600" s="4">
        <v>1304650</v>
      </c>
      <c r="R600" s="1" t="s">
        <v>29</v>
      </c>
      <c r="S600" s="1" t="s">
        <v>1130</v>
      </c>
      <c r="T600" s="4">
        <f>Sales_Datas[[#This Row],[after_discount]]-(Sales_Datas[[#This Row],[qty_ordered]]*Sales_Datas[[#This Row],[cogs]])</f>
        <v>51068350</v>
      </c>
      <c r="U600" s="3">
        <f>IFERROR(Sales_Datas[[#This Row],[Gross_Profit]]/Sales_Datas[[#This Row],[after_discount]],0)</f>
        <v>0.92881436389528993</v>
      </c>
      <c r="V600" s="1" t="str">
        <f>IF(Sales_Datas[[#This Row],[base_price]] &lt;= 632200, "Low", (IF(Sales_Datas[[#This Row],[base_price]] &gt;= 10092000, "High", "Medium")))</f>
        <v>High</v>
      </c>
    </row>
    <row r="601" spans="1:22" x14ac:dyDescent="0.25">
      <c r="A601" s="1" t="s">
        <v>1837</v>
      </c>
      <c r="B601" s="1" t="s">
        <v>393</v>
      </c>
      <c r="C601" s="2">
        <v>44567</v>
      </c>
      <c r="D601" s="1" t="s">
        <v>1838</v>
      </c>
      <c r="E601" s="4">
        <v>1822766</v>
      </c>
      <c r="F601">
        <v>3</v>
      </c>
      <c r="G601" s="4">
        <v>54683000</v>
      </c>
      <c r="H601" s="4">
        <v>0</v>
      </c>
      <c r="I601" s="4">
        <v>54683000</v>
      </c>
      <c r="J601">
        <v>1</v>
      </c>
      <c r="K601">
        <v>0</v>
      </c>
      <c r="L601">
        <v>0</v>
      </c>
      <c r="M601">
        <v>2</v>
      </c>
      <c r="N601" s="2">
        <v>44380</v>
      </c>
      <c r="O601" s="1" t="s">
        <v>1839</v>
      </c>
      <c r="P601" s="4">
        <v>18227700</v>
      </c>
      <c r="Q601" s="4">
        <v>1239460</v>
      </c>
      <c r="R601" s="1" t="s">
        <v>39</v>
      </c>
      <c r="S601" s="1" t="s">
        <v>76</v>
      </c>
      <c r="T601" s="4">
        <f>Sales_Datas[[#This Row],[after_discount]]-(Sales_Datas[[#This Row],[qty_ordered]]*Sales_Datas[[#This Row],[cogs]])</f>
        <v>50964620</v>
      </c>
      <c r="U601" s="3">
        <f>IFERROR(Sales_Datas[[#This Row],[Gross_Profit]]/Sales_Datas[[#This Row],[after_discount]],0)</f>
        <v>0.93200117038202002</v>
      </c>
      <c r="V601" s="1" t="str">
        <f>IF(Sales_Datas[[#This Row],[base_price]] &lt;= 632200, "Low", (IF(Sales_Datas[[#This Row],[base_price]] &gt;= 10092000, "High", "Medium")))</f>
        <v>High</v>
      </c>
    </row>
    <row r="602" spans="1:22" x14ac:dyDescent="0.25">
      <c r="A602" s="1" t="s">
        <v>1840</v>
      </c>
      <c r="B602" s="1" t="s">
        <v>1841</v>
      </c>
      <c r="C602" s="2">
        <v>44616</v>
      </c>
      <c r="D602" s="1" t="s">
        <v>1148</v>
      </c>
      <c r="E602" s="4">
        <v>5452000</v>
      </c>
      <c r="F602">
        <v>1</v>
      </c>
      <c r="G602" s="4">
        <v>54520000</v>
      </c>
      <c r="H602" s="4">
        <v>0</v>
      </c>
      <c r="I602" s="4">
        <v>54520000</v>
      </c>
      <c r="J602">
        <v>1</v>
      </c>
      <c r="K602">
        <v>1</v>
      </c>
      <c r="L602">
        <v>1</v>
      </c>
      <c r="M602">
        <v>1</v>
      </c>
      <c r="N602" s="2">
        <v>44609</v>
      </c>
      <c r="O602" s="1" t="s">
        <v>1149</v>
      </c>
      <c r="P602" s="4">
        <v>55100000</v>
      </c>
      <c r="Q602" s="4">
        <v>3801900</v>
      </c>
      <c r="R602" s="1" t="s">
        <v>65</v>
      </c>
      <c r="S602" s="1" t="s">
        <v>50</v>
      </c>
      <c r="T602" s="4">
        <f>Sales_Datas[[#This Row],[after_discount]]-(Sales_Datas[[#This Row],[qty_ordered]]*Sales_Datas[[#This Row],[cogs]])</f>
        <v>50718100</v>
      </c>
      <c r="U602" s="3">
        <f>IFERROR(Sales_Datas[[#This Row],[Gross_Profit]]/Sales_Datas[[#This Row],[after_discount]],0)</f>
        <v>0.93026595744680851</v>
      </c>
      <c r="V602" s="1" t="str">
        <f>IF(Sales_Datas[[#This Row],[base_price]] &lt;= 632200, "Low", (IF(Sales_Datas[[#This Row],[base_price]] &gt;= 10092000, "High", "Medium")))</f>
        <v>High</v>
      </c>
    </row>
    <row r="603" spans="1:22" x14ac:dyDescent="0.25">
      <c r="A603" s="1" t="s">
        <v>1842</v>
      </c>
      <c r="B603" s="1" t="s">
        <v>1843</v>
      </c>
      <c r="C603" s="2">
        <v>44618</v>
      </c>
      <c r="D603" s="1" t="s">
        <v>1148</v>
      </c>
      <c r="E603" s="4">
        <v>5452000</v>
      </c>
      <c r="F603">
        <v>1</v>
      </c>
      <c r="G603" s="4">
        <v>54520000</v>
      </c>
      <c r="H603" s="4">
        <v>0</v>
      </c>
      <c r="I603" s="4">
        <v>54520000</v>
      </c>
      <c r="J603">
        <v>1</v>
      </c>
      <c r="K603">
        <v>0</v>
      </c>
      <c r="L603">
        <v>0</v>
      </c>
      <c r="M603">
        <v>4</v>
      </c>
      <c r="N603" s="2">
        <v>44614</v>
      </c>
      <c r="O603" s="1" t="s">
        <v>1149</v>
      </c>
      <c r="P603" s="4">
        <v>55100000</v>
      </c>
      <c r="Q603" s="4">
        <v>3801900</v>
      </c>
      <c r="R603" s="1" t="s">
        <v>65</v>
      </c>
      <c r="S603" s="1" t="s">
        <v>34</v>
      </c>
      <c r="T603" s="4">
        <f>Sales_Datas[[#This Row],[after_discount]]-(Sales_Datas[[#This Row],[qty_ordered]]*Sales_Datas[[#This Row],[cogs]])</f>
        <v>50718100</v>
      </c>
      <c r="U603" s="3">
        <f>IFERROR(Sales_Datas[[#This Row],[Gross_Profit]]/Sales_Datas[[#This Row],[after_discount]],0)</f>
        <v>0.93026595744680851</v>
      </c>
      <c r="V603" s="1" t="str">
        <f>IF(Sales_Datas[[#This Row],[base_price]] &lt;= 632200, "Low", (IF(Sales_Datas[[#This Row],[base_price]] &gt;= 10092000, "High", "Medium")))</f>
        <v>High</v>
      </c>
    </row>
    <row r="604" spans="1:22" x14ac:dyDescent="0.25">
      <c r="A604" s="1" t="s">
        <v>1844</v>
      </c>
      <c r="B604" s="1" t="s">
        <v>1845</v>
      </c>
      <c r="C604" s="2">
        <v>44585</v>
      </c>
      <c r="D604" s="1" t="s">
        <v>1846</v>
      </c>
      <c r="E604" s="4">
        <v>5442140</v>
      </c>
      <c r="F604">
        <v>1</v>
      </c>
      <c r="G604" s="4">
        <v>54421400</v>
      </c>
      <c r="H604" s="4">
        <v>0</v>
      </c>
      <c r="I604" s="4">
        <v>54421400</v>
      </c>
      <c r="J604">
        <v>1</v>
      </c>
      <c r="K604">
        <v>1</v>
      </c>
      <c r="L604">
        <v>1</v>
      </c>
      <c r="M604">
        <v>1</v>
      </c>
      <c r="N604" s="2">
        <v>44390</v>
      </c>
      <c r="O604" s="1" t="s">
        <v>1847</v>
      </c>
      <c r="P604" s="4">
        <v>54421400</v>
      </c>
      <c r="Q604" s="4">
        <v>4516920</v>
      </c>
      <c r="R604" s="1" t="s">
        <v>29</v>
      </c>
      <c r="S604" s="1" t="s">
        <v>50</v>
      </c>
      <c r="T604" s="4">
        <f>Sales_Datas[[#This Row],[after_discount]]-(Sales_Datas[[#This Row],[qty_ordered]]*Sales_Datas[[#This Row],[cogs]])</f>
        <v>49904480</v>
      </c>
      <c r="U604" s="3">
        <f>IFERROR(Sales_Datas[[#This Row],[Gross_Profit]]/Sales_Datas[[#This Row],[after_discount]],0)</f>
        <v>0.9170010326819964</v>
      </c>
      <c r="V604" s="1" t="str">
        <f>IF(Sales_Datas[[#This Row],[base_price]] &lt;= 632200, "Low", (IF(Sales_Datas[[#This Row],[base_price]] &gt;= 10092000, "High", "Medium")))</f>
        <v>High</v>
      </c>
    </row>
    <row r="605" spans="1:22" x14ac:dyDescent="0.25">
      <c r="A605" s="1" t="s">
        <v>1848</v>
      </c>
      <c r="B605" s="1" t="s">
        <v>1725</v>
      </c>
      <c r="C605" s="2">
        <v>44612</v>
      </c>
      <c r="D605" s="1" t="s">
        <v>1846</v>
      </c>
      <c r="E605" s="4">
        <v>5442140</v>
      </c>
      <c r="F605">
        <v>1</v>
      </c>
      <c r="G605" s="4">
        <v>54421400</v>
      </c>
      <c r="H605" s="4">
        <v>0</v>
      </c>
      <c r="I605" s="4">
        <v>54421400</v>
      </c>
      <c r="J605">
        <v>1</v>
      </c>
      <c r="K605">
        <v>1</v>
      </c>
      <c r="L605">
        <v>0</v>
      </c>
      <c r="M605">
        <v>1</v>
      </c>
      <c r="N605" s="2">
        <v>44380</v>
      </c>
      <c r="O605" s="1" t="s">
        <v>1847</v>
      </c>
      <c r="P605" s="4">
        <v>54421400</v>
      </c>
      <c r="Q605" s="4">
        <v>4516920</v>
      </c>
      <c r="R605" s="1" t="s">
        <v>29</v>
      </c>
      <c r="S605" s="1" t="s">
        <v>50</v>
      </c>
      <c r="T605" s="4">
        <f>Sales_Datas[[#This Row],[after_discount]]-(Sales_Datas[[#This Row],[qty_ordered]]*Sales_Datas[[#This Row],[cogs]])</f>
        <v>49904480</v>
      </c>
      <c r="U605" s="3">
        <f>IFERROR(Sales_Datas[[#This Row],[Gross_Profit]]/Sales_Datas[[#This Row],[after_discount]],0)</f>
        <v>0.9170010326819964</v>
      </c>
      <c r="V605" s="1" t="str">
        <f>IF(Sales_Datas[[#This Row],[base_price]] &lt;= 632200, "Low", (IF(Sales_Datas[[#This Row],[base_price]] &gt;= 10092000, "High", "Medium")))</f>
        <v>High</v>
      </c>
    </row>
    <row r="606" spans="1:22" x14ac:dyDescent="0.25">
      <c r="A606" s="1" t="s">
        <v>1849</v>
      </c>
      <c r="B606" s="1" t="s">
        <v>505</v>
      </c>
      <c r="C606" s="2">
        <v>44610</v>
      </c>
      <c r="D606" s="1" t="s">
        <v>1794</v>
      </c>
      <c r="E606" s="4">
        <v>5437500</v>
      </c>
      <c r="F606">
        <v>1</v>
      </c>
      <c r="G606" s="4">
        <v>54375000</v>
      </c>
      <c r="H606" s="4">
        <v>0</v>
      </c>
      <c r="I606" s="4">
        <v>54375000</v>
      </c>
      <c r="J606">
        <v>1</v>
      </c>
      <c r="K606">
        <v>1</v>
      </c>
      <c r="L606">
        <v>0</v>
      </c>
      <c r="M606">
        <v>1</v>
      </c>
      <c r="N606" s="2">
        <v>44435</v>
      </c>
      <c r="O606" s="1" t="s">
        <v>1795</v>
      </c>
      <c r="P606" s="4">
        <v>55853400</v>
      </c>
      <c r="Q606" s="4">
        <v>4579970</v>
      </c>
      <c r="R606" s="1" t="s">
        <v>29</v>
      </c>
      <c r="S606" s="1" t="s">
        <v>50</v>
      </c>
      <c r="T606" s="4">
        <f>Sales_Datas[[#This Row],[after_discount]]-(Sales_Datas[[#This Row],[qty_ordered]]*Sales_Datas[[#This Row],[cogs]])</f>
        <v>49795030</v>
      </c>
      <c r="U606" s="3">
        <f>IFERROR(Sales_Datas[[#This Row],[Gross_Profit]]/Sales_Datas[[#This Row],[after_discount]],0)</f>
        <v>0.91577066666666662</v>
      </c>
      <c r="V606" s="1" t="str">
        <f>IF(Sales_Datas[[#This Row],[base_price]] &lt;= 632200, "Low", (IF(Sales_Datas[[#This Row],[base_price]] &gt;= 10092000, "High", "Medium")))</f>
        <v>High</v>
      </c>
    </row>
    <row r="607" spans="1:22" x14ac:dyDescent="0.25">
      <c r="A607" s="1" t="s">
        <v>1850</v>
      </c>
      <c r="B607" s="1" t="s">
        <v>1851</v>
      </c>
      <c r="C607" s="2">
        <v>44613</v>
      </c>
      <c r="D607" s="1" t="s">
        <v>1794</v>
      </c>
      <c r="E607" s="4">
        <v>5437500</v>
      </c>
      <c r="F607">
        <v>1</v>
      </c>
      <c r="G607" s="4">
        <v>54375000</v>
      </c>
      <c r="H607" s="4">
        <v>0</v>
      </c>
      <c r="I607" s="4">
        <v>54375000</v>
      </c>
      <c r="J607">
        <v>1</v>
      </c>
      <c r="K607">
        <v>0</v>
      </c>
      <c r="L607">
        <v>0</v>
      </c>
      <c r="M607">
        <v>1</v>
      </c>
      <c r="N607" s="2">
        <v>44601</v>
      </c>
      <c r="O607" s="1" t="s">
        <v>1795</v>
      </c>
      <c r="P607" s="4">
        <v>55853400</v>
      </c>
      <c r="Q607" s="4">
        <v>4579970</v>
      </c>
      <c r="R607" s="1" t="s">
        <v>29</v>
      </c>
      <c r="S607" s="1" t="s">
        <v>50</v>
      </c>
      <c r="T607" s="4">
        <f>Sales_Datas[[#This Row],[after_discount]]-(Sales_Datas[[#This Row],[qty_ordered]]*Sales_Datas[[#This Row],[cogs]])</f>
        <v>49795030</v>
      </c>
      <c r="U607" s="3">
        <f>IFERROR(Sales_Datas[[#This Row],[Gross_Profit]]/Sales_Datas[[#This Row],[after_discount]],0)</f>
        <v>0.91577066666666662</v>
      </c>
      <c r="V607" s="1" t="str">
        <f>IF(Sales_Datas[[#This Row],[base_price]] &lt;= 632200, "Low", (IF(Sales_Datas[[#This Row],[base_price]] &gt;= 10092000, "High", "Medium")))</f>
        <v>High</v>
      </c>
    </row>
    <row r="608" spans="1:22" x14ac:dyDescent="0.25">
      <c r="A608" s="1" t="s">
        <v>1852</v>
      </c>
      <c r="B608" s="1" t="s">
        <v>1853</v>
      </c>
      <c r="C608" s="2">
        <v>44725</v>
      </c>
      <c r="D608" s="1" t="s">
        <v>1701</v>
      </c>
      <c r="E608" s="4">
        <v>5434600</v>
      </c>
      <c r="F608">
        <v>1</v>
      </c>
      <c r="G608" s="4">
        <v>54346000</v>
      </c>
      <c r="H608" s="4">
        <v>0</v>
      </c>
      <c r="I608" s="4">
        <v>54346000</v>
      </c>
      <c r="J608">
        <v>1</v>
      </c>
      <c r="K608">
        <v>1</v>
      </c>
      <c r="L608">
        <v>0</v>
      </c>
      <c r="M608">
        <v>1</v>
      </c>
      <c r="N608" s="2">
        <v>44737</v>
      </c>
      <c r="O608" s="1" t="s">
        <v>1702</v>
      </c>
      <c r="P608" s="4">
        <v>54346000</v>
      </c>
      <c r="Q608" s="4">
        <v>4456370</v>
      </c>
      <c r="R608" s="1" t="s">
        <v>65</v>
      </c>
      <c r="S608" s="1" t="s">
        <v>50</v>
      </c>
      <c r="T608" s="4">
        <f>Sales_Datas[[#This Row],[after_discount]]-(Sales_Datas[[#This Row],[qty_ordered]]*Sales_Datas[[#This Row],[cogs]])</f>
        <v>49889630</v>
      </c>
      <c r="U608" s="3">
        <f>IFERROR(Sales_Datas[[#This Row],[Gross_Profit]]/Sales_Datas[[#This Row],[after_discount]],0)</f>
        <v>0.91800003680123654</v>
      </c>
      <c r="V608" s="1" t="str">
        <f>IF(Sales_Datas[[#This Row],[base_price]] &lt;= 632200, "Low", (IF(Sales_Datas[[#This Row],[base_price]] &gt;= 10092000, "High", "Medium")))</f>
        <v>High</v>
      </c>
    </row>
    <row r="609" spans="1:22" x14ac:dyDescent="0.25">
      <c r="A609" s="1" t="s">
        <v>1854</v>
      </c>
      <c r="B609" s="1" t="s">
        <v>1855</v>
      </c>
      <c r="C609" s="2">
        <v>44727</v>
      </c>
      <c r="D609" s="1" t="s">
        <v>1856</v>
      </c>
      <c r="E609" s="4">
        <v>5434600</v>
      </c>
      <c r="F609">
        <v>1</v>
      </c>
      <c r="G609" s="4">
        <v>54346000</v>
      </c>
      <c r="H609" s="4">
        <v>0</v>
      </c>
      <c r="I609" s="4">
        <v>54346000</v>
      </c>
      <c r="J609">
        <v>1</v>
      </c>
      <c r="K609">
        <v>0</v>
      </c>
      <c r="L609">
        <v>0</v>
      </c>
      <c r="M609">
        <v>6</v>
      </c>
      <c r="N609" s="2">
        <v>44671</v>
      </c>
      <c r="O609" s="1" t="s">
        <v>1857</v>
      </c>
      <c r="P609" s="4">
        <v>54346000</v>
      </c>
      <c r="Q609" s="4">
        <v>4238990</v>
      </c>
      <c r="R609" s="1" t="s">
        <v>65</v>
      </c>
      <c r="S609" s="1" t="s">
        <v>112</v>
      </c>
      <c r="T609" s="4">
        <f>Sales_Datas[[#This Row],[after_discount]]-(Sales_Datas[[#This Row],[qty_ordered]]*Sales_Datas[[#This Row],[cogs]])</f>
        <v>50107010</v>
      </c>
      <c r="U609" s="3">
        <f>IFERROR(Sales_Datas[[#This Row],[Gross_Profit]]/Sales_Datas[[#This Row],[after_discount]],0)</f>
        <v>0.92199996319876343</v>
      </c>
      <c r="V609" s="1" t="str">
        <f>IF(Sales_Datas[[#This Row],[base_price]] &lt;= 632200, "Low", (IF(Sales_Datas[[#This Row],[base_price]] &gt;= 10092000, "High", "Medium")))</f>
        <v>High</v>
      </c>
    </row>
    <row r="610" spans="1:22" x14ac:dyDescent="0.25">
      <c r="A610" s="1" t="s">
        <v>1858</v>
      </c>
      <c r="B610" s="1" t="s">
        <v>1859</v>
      </c>
      <c r="C610" s="2">
        <v>44730</v>
      </c>
      <c r="D610" s="1" t="s">
        <v>1856</v>
      </c>
      <c r="E610" s="4">
        <v>5434600</v>
      </c>
      <c r="F610">
        <v>1</v>
      </c>
      <c r="G610" s="4">
        <v>54346000</v>
      </c>
      <c r="H610" s="4">
        <v>0</v>
      </c>
      <c r="I610" s="4">
        <v>54346000</v>
      </c>
      <c r="J610">
        <v>1</v>
      </c>
      <c r="K610">
        <v>0</v>
      </c>
      <c r="L610">
        <v>0</v>
      </c>
      <c r="M610">
        <v>1</v>
      </c>
      <c r="N610" s="2">
        <v>44717</v>
      </c>
      <c r="O610" s="1" t="s">
        <v>1857</v>
      </c>
      <c r="P610" s="4">
        <v>54346000</v>
      </c>
      <c r="Q610" s="4">
        <v>4238990</v>
      </c>
      <c r="R610" s="1" t="s">
        <v>65</v>
      </c>
      <c r="S610" s="1" t="s">
        <v>50</v>
      </c>
      <c r="T610" s="4">
        <f>Sales_Datas[[#This Row],[after_discount]]-(Sales_Datas[[#This Row],[qty_ordered]]*Sales_Datas[[#This Row],[cogs]])</f>
        <v>50107010</v>
      </c>
      <c r="U610" s="3">
        <f>IFERROR(Sales_Datas[[#This Row],[Gross_Profit]]/Sales_Datas[[#This Row],[after_discount]],0)</f>
        <v>0.92199996319876343</v>
      </c>
      <c r="V610" s="1" t="str">
        <f>IF(Sales_Datas[[#This Row],[base_price]] &lt;= 632200, "Low", (IF(Sales_Datas[[#This Row],[base_price]] &gt;= 10092000, "High", "Medium")))</f>
        <v>High</v>
      </c>
    </row>
    <row r="611" spans="1:22" x14ac:dyDescent="0.25">
      <c r="A611" s="1" t="s">
        <v>1860</v>
      </c>
      <c r="B611" s="1" t="s">
        <v>1861</v>
      </c>
      <c r="C611" s="2">
        <v>44733</v>
      </c>
      <c r="D611" s="1" t="s">
        <v>1856</v>
      </c>
      <c r="E611" s="4">
        <v>5434600</v>
      </c>
      <c r="F611">
        <v>1</v>
      </c>
      <c r="G611" s="4">
        <v>54346000</v>
      </c>
      <c r="H611" s="4">
        <v>0</v>
      </c>
      <c r="I611" s="4">
        <v>54346000</v>
      </c>
      <c r="J611">
        <v>1</v>
      </c>
      <c r="K611">
        <v>0</v>
      </c>
      <c r="L611">
        <v>0</v>
      </c>
      <c r="M611">
        <v>7</v>
      </c>
      <c r="N611" s="2">
        <v>44729</v>
      </c>
      <c r="O611" s="1" t="s">
        <v>1857</v>
      </c>
      <c r="P611" s="4">
        <v>54346000</v>
      </c>
      <c r="Q611" s="4">
        <v>4238990</v>
      </c>
      <c r="R611" s="1" t="s">
        <v>65</v>
      </c>
      <c r="S611" s="1" t="s">
        <v>66</v>
      </c>
      <c r="T611" s="4">
        <f>Sales_Datas[[#This Row],[after_discount]]-(Sales_Datas[[#This Row],[qty_ordered]]*Sales_Datas[[#This Row],[cogs]])</f>
        <v>50107010</v>
      </c>
      <c r="U611" s="3">
        <f>IFERROR(Sales_Datas[[#This Row],[Gross_Profit]]/Sales_Datas[[#This Row],[after_discount]],0)</f>
        <v>0.92199996319876343</v>
      </c>
      <c r="V611" s="1" t="str">
        <f>IF(Sales_Datas[[#This Row],[base_price]] &lt;= 632200, "Low", (IF(Sales_Datas[[#This Row],[base_price]] &gt;= 10092000, "High", "Medium")))</f>
        <v>High</v>
      </c>
    </row>
    <row r="612" spans="1:22" x14ac:dyDescent="0.25">
      <c r="A612" s="1" t="s">
        <v>1862</v>
      </c>
      <c r="B612" s="1" t="s">
        <v>1863</v>
      </c>
      <c r="C612" s="2">
        <v>44734</v>
      </c>
      <c r="D612" s="1" t="s">
        <v>1856</v>
      </c>
      <c r="E612" s="4">
        <v>5434600</v>
      </c>
      <c r="F612">
        <v>1</v>
      </c>
      <c r="G612" s="4">
        <v>54346000</v>
      </c>
      <c r="H612" s="4">
        <v>0</v>
      </c>
      <c r="I612" s="4">
        <v>54346000</v>
      </c>
      <c r="J612">
        <v>1</v>
      </c>
      <c r="K612">
        <v>0</v>
      </c>
      <c r="L612">
        <v>0</v>
      </c>
      <c r="M612">
        <v>7</v>
      </c>
      <c r="N612" s="2">
        <v>44727</v>
      </c>
      <c r="O612" s="1" t="s">
        <v>1857</v>
      </c>
      <c r="P612" s="4">
        <v>54346000</v>
      </c>
      <c r="Q612" s="4">
        <v>4238990</v>
      </c>
      <c r="R612" s="1" t="s">
        <v>65</v>
      </c>
      <c r="S612" s="1" t="s">
        <v>66</v>
      </c>
      <c r="T612" s="4">
        <f>Sales_Datas[[#This Row],[after_discount]]-(Sales_Datas[[#This Row],[qty_ordered]]*Sales_Datas[[#This Row],[cogs]])</f>
        <v>50107010</v>
      </c>
      <c r="U612" s="3">
        <f>IFERROR(Sales_Datas[[#This Row],[Gross_Profit]]/Sales_Datas[[#This Row],[after_discount]],0)</f>
        <v>0.92199996319876343</v>
      </c>
      <c r="V612" s="1" t="str">
        <f>IF(Sales_Datas[[#This Row],[base_price]] &lt;= 632200, "Low", (IF(Sales_Datas[[#This Row],[base_price]] &gt;= 10092000, "High", "Medium")))</f>
        <v>High</v>
      </c>
    </row>
    <row r="613" spans="1:22" x14ac:dyDescent="0.25">
      <c r="A613" s="1" t="s">
        <v>1864</v>
      </c>
      <c r="B613" s="1" t="s">
        <v>1863</v>
      </c>
      <c r="C613" s="2">
        <v>44735</v>
      </c>
      <c r="D613" s="1" t="s">
        <v>1856</v>
      </c>
      <c r="E613" s="4">
        <v>5434600</v>
      </c>
      <c r="F613">
        <v>1</v>
      </c>
      <c r="G613" s="4">
        <v>54346000</v>
      </c>
      <c r="H613" s="4">
        <v>0</v>
      </c>
      <c r="I613" s="4">
        <v>54346000</v>
      </c>
      <c r="J613">
        <v>1</v>
      </c>
      <c r="K613">
        <v>0</v>
      </c>
      <c r="L613">
        <v>0</v>
      </c>
      <c r="M613">
        <v>7</v>
      </c>
      <c r="N613" s="2">
        <v>44727</v>
      </c>
      <c r="O613" s="1" t="s">
        <v>1857</v>
      </c>
      <c r="P613" s="4">
        <v>54346000</v>
      </c>
      <c r="Q613" s="4">
        <v>4238990</v>
      </c>
      <c r="R613" s="1" t="s">
        <v>65</v>
      </c>
      <c r="S613" s="1" t="s">
        <v>66</v>
      </c>
      <c r="T613" s="4">
        <f>Sales_Datas[[#This Row],[after_discount]]-(Sales_Datas[[#This Row],[qty_ordered]]*Sales_Datas[[#This Row],[cogs]])</f>
        <v>50107010</v>
      </c>
      <c r="U613" s="3">
        <f>IFERROR(Sales_Datas[[#This Row],[Gross_Profit]]/Sales_Datas[[#This Row],[after_discount]],0)</f>
        <v>0.92199996319876343</v>
      </c>
      <c r="V613" s="1" t="str">
        <f>IF(Sales_Datas[[#This Row],[base_price]] &lt;= 632200, "Low", (IF(Sales_Datas[[#This Row],[base_price]] &gt;= 10092000, "High", "Medium")))</f>
        <v>High</v>
      </c>
    </row>
    <row r="614" spans="1:22" x14ac:dyDescent="0.25">
      <c r="A614" s="1" t="s">
        <v>1865</v>
      </c>
      <c r="B614" s="1" t="s">
        <v>1866</v>
      </c>
      <c r="C614" s="2">
        <v>44642</v>
      </c>
      <c r="D614" s="1" t="s">
        <v>1867</v>
      </c>
      <c r="E614" s="4">
        <v>1809600</v>
      </c>
      <c r="F614">
        <v>3</v>
      </c>
      <c r="G614" s="4">
        <v>54288000</v>
      </c>
      <c r="H614" s="4">
        <v>0</v>
      </c>
      <c r="I614" s="4">
        <v>54288000</v>
      </c>
      <c r="J614">
        <v>1</v>
      </c>
      <c r="K614">
        <v>0</v>
      </c>
      <c r="L614">
        <v>0</v>
      </c>
      <c r="M614">
        <v>7</v>
      </c>
      <c r="N614" s="2">
        <v>44625</v>
      </c>
      <c r="O614" s="1" t="s">
        <v>1868</v>
      </c>
      <c r="P614" s="4">
        <v>18096000</v>
      </c>
      <c r="Q614" s="4">
        <v>1158140</v>
      </c>
      <c r="R614" s="1" t="s">
        <v>39</v>
      </c>
      <c r="S614" s="1" t="s">
        <v>66</v>
      </c>
      <c r="T614" s="4">
        <f>Sales_Datas[[#This Row],[after_discount]]-(Sales_Datas[[#This Row],[qty_ordered]]*Sales_Datas[[#This Row],[cogs]])</f>
        <v>50813580</v>
      </c>
      <c r="U614" s="3">
        <f>IFERROR(Sales_Datas[[#This Row],[Gross_Profit]]/Sales_Datas[[#This Row],[after_discount]],0)</f>
        <v>0.93600022104332448</v>
      </c>
      <c r="V614" s="1" t="str">
        <f>IF(Sales_Datas[[#This Row],[base_price]] &lt;= 632200, "Low", (IF(Sales_Datas[[#This Row],[base_price]] &gt;= 10092000, "High", "Medium")))</f>
        <v>High</v>
      </c>
    </row>
    <row r="615" spans="1:22" x14ac:dyDescent="0.25">
      <c r="A615" s="1" t="s">
        <v>1869</v>
      </c>
      <c r="B615" s="1" t="s">
        <v>1870</v>
      </c>
      <c r="C615" s="2">
        <v>44646</v>
      </c>
      <c r="D615" s="1" t="s">
        <v>1867</v>
      </c>
      <c r="E615" s="4">
        <v>1809600</v>
      </c>
      <c r="F615">
        <v>3</v>
      </c>
      <c r="G615" s="4">
        <v>54288000</v>
      </c>
      <c r="H615" s="4">
        <v>0</v>
      </c>
      <c r="I615" s="4">
        <v>54288000</v>
      </c>
      <c r="J615">
        <v>1</v>
      </c>
      <c r="K615">
        <v>1</v>
      </c>
      <c r="L615">
        <v>0</v>
      </c>
      <c r="M615">
        <v>1</v>
      </c>
      <c r="N615" s="2">
        <v>44625</v>
      </c>
      <c r="O615" s="1" t="s">
        <v>1868</v>
      </c>
      <c r="P615" s="4">
        <v>18096000</v>
      </c>
      <c r="Q615" s="4">
        <v>1158140</v>
      </c>
      <c r="R615" s="1" t="s">
        <v>39</v>
      </c>
      <c r="S615" s="1" t="s">
        <v>50</v>
      </c>
      <c r="T615" s="4">
        <f>Sales_Datas[[#This Row],[after_discount]]-(Sales_Datas[[#This Row],[qty_ordered]]*Sales_Datas[[#This Row],[cogs]])</f>
        <v>50813580</v>
      </c>
      <c r="U615" s="3">
        <f>IFERROR(Sales_Datas[[#This Row],[Gross_Profit]]/Sales_Datas[[#This Row],[after_discount]],0)</f>
        <v>0.93600022104332448</v>
      </c>
      <c r="V615" s="1" t="str">
        <f>IF(Sales_Datas[[#This Row],[base_price]] &lt;= 632200, "Low", (IF(Sales_Datas[[#This Row],[base_price]] &gt;= 10092000, "High", "Medium")))</f>
        <v>High</v>
      </c>
    </row>
    <row r="616" spans="1:22" x14ac:dyDescent="0.25">
      <c r="A616" s="1" t="s">
        <v>1871</v>
      </c>
      <c r="B616" s="1" t="s">
        <v>1872</v>
      </c>
      <c r="C616" s="2">
        <v>44678</v>
      </c>
      <c r="D616" s="1" t="s">
        <v>1873</v>
      </c>
      <c r="E616" s="4">
        <v>2683950</v>
      </c>
      <c r="F616">
        <v>2</v>
      </c>
      <c r="G616" s="4">
        <v>53679000</v>
      </c>
      <c r="H616" s="4">
        <v>0</v>
      </c>
      <c r="I616" s="4">
        <v>53679000</v>
      </c>
      <c r="J616">
        <v>1</v>
      </c>
      <c r="K616">
        <v>1</v>
      </c>
      <c r="L616">
        <v>1</v>
      </c>
      <c r="M616">
        <v>11</v>
      </c>
      <c r="N616" s="2">
        <v>44672</v>
      </c>
      <c r="O616" s="1" t="s">
        <v>1874</v>
      </c>
      <c r="P616" s="4">
        <v>27002500</v>
      </c>
      <c r="Q616" s="4">
        <v>2025190</v>
      </c>
      <c r="R616" s="1" t="s">
        <v>39</v>
      </c>
      <c r="S616" s="1" t="s">
        <v>1125</v>
      </c>
      <c r="T616" s="4">
        <f>Sales_Datas[[#This Row],[after_discount]]-(Sales_Datas[[#This Row],[qty_ordered]]*Sales_Datas[[#This Row],[cogs]])</f>
        <v>49628620</v>
      </c>
      <c r="U616" s="3">
        <f>IFERROR(Sales_Datas[[#This Row],[Gross_Profit]]/Sales_Datas[[#This Row],[after_discount]],0)</f>
        <v>0.92454442146835825</v>
      </c>
      <c r="V616" s="1" t="str">
        <f>IF(Sales_Datas[[#This Row],[base_price]] &lt;= 632200, "Low", (IF(Sales_Datas[[#This Row],[base_price]] &gt;= 10092000, "High", "Medium")))</f>
        <v>High</v>
      </c>
    </row>
    <row r="617" spans="1:22" x14ac:dyDescent="0.25">
      <c r="A617" s="1" t="s">
        <v>1875</v>
      </c>
      <c r="B617" s="1" t="s">
        <v>1725</v>
      </c>
      <c r="C617" s="2">
        <v>44459</v>
      </c>
      <c r="D617" s="1" t="s">
        <v>1876</v>
      </c>
      <c r="E617" s="4">
        <v>5338900</v>
      </c>
      <c r="F617">
        <v>1</v>
      </c>
      <c r="G617" s="4">
        <v>53389000</v>
      </c>
      <c r="H617" s="4">
        <v>0</v>
      </c>
      <c r="I617" s="4">
        <v>53389000</v>
      </c>
      <c r="J617">
        <v>1</v>
      </c>
      <c r="K617">
        <v>1</v>
      </c>
      <c r="L617">
        <v>0</v>
      </c>
      <c r="M617">
        <v>1</v>
      </c>
      <c r="N617" s="2">
        <v>44380</v>
      </c>
      <c r="O617" s="1" t="s">
        <v>1877</v>
      </c>
      <c r="P617" s="4">
        <v>53389000</v>
      </c>
      <c r="Q617" s="4">
        <v>3683810</v>
      </c>
      <c r="R617" s="1" t="s">
        <v>55</v>
      </c>
      <c r="S617" s="1" t="s">
        <v>50</v>
      </c>
      <c r="T617" s="4">
        <f>Sales_Datas[[#This Row],[after_discount]]-(Sales_Datas[[#This Row],[qty_ordered]]*Sales_Datas[[#This Row],[cogs]])</f>
        <v>49705190</v>
      </c>
      <c r="U617" s="3">
        <f>IFERROR(Sales_Datas[[#This Row],[Gross_Profit]]/Sales_Datas[[#This Row],[after_discount]],0)</f>
        <v>0.93100058064395286</v>
      </c>
      <c r="V617" s="1" t="str">
        <f>IF(Sales_Datas[[#This Row],[base_price]] &lt;= 632200, "Low", (IF(Sales_Datas[[#This Row],[base_price]] &gt;= 10092000, "High", "Medium")))</f>
        <v>High</v>
      </c>
    </row>
    <row r="618" spans="1:22" x14ac:dyDescent="0.25">
      <c r="A618" s="1" t="s">
        <v>1878</v>
      </c>
      <c r="B618" s="1" t="s">
        <v>1725</v>
      </c>
      <c r="C618" s="2">
        <v>44484</v>
      </c>
      <c r="D618" s="1" t="s">
        <v>1876</v>
      </c>
      <c r="E618" s="4">
        <v>5338900</v>
      </c>
      <c r="F618">
        <v>1</v>
      </c>
      <c r="G618" s="4">
        <v>53389000</v>
      </c>
      <c r="H618" s="4">
        <v>0</v>
      </c>
      <c r="I618" s="4">
        <v>53389000</v>
      </c>
      <c r="J618">
        <v>1</v>
      </c>
      <c r="K618">
        <v>1</v>
      </c>
      <c r="L618">
        <v>0</v>
      </c>
      <c r="M618">
        <v>1</v>
      </c>
      <c r="N618" s="2">
        <v>44380</v>
      </c>
      <c r="O618" s="1" t="s">
        <v>1877</v>
      </c>
      <c r="P618" s="4">
        <v>53389000</v>
      </c>
      <c r="Q618" s="4">
        <v>3683810</v>
      </c>
      <c r="R618" s="1" t="s">
        <v>55</v>
      </c>
      <c r="S618" s="1" t="s">
        <v>50</v>
      </c>
      <c r="T618" s="4">
        <f>Sales_Datas[[#This Row],[after_discount]]-(Sales_Datas[[#This Row],[qty_ordered]]*Sales_Datas[[#This Row],[cogs]])</f>
        <v>49705190</v>
      </c>
      <c r="U618" s="3">
        <f>IFERROR(Sales_Datas[[#This Row],[Gross_Profit]]/Sales_Datas[[#This Row],[after_discount]],0)</f>
        <v>0.93100058064395286</v>
      </c>
      <c r="V618" s="1" t="str">
        <f>IF(Sales_Datas[[#This Row],[base_price]] &lt;= 632200, "Low", (IF(Sales_Datas[[#This Row],[base_price]] &gt;= 10092000, "High", "Medium")))</f>
        <v>High</v>
      </c>
    </row>
    <row r="619" spans="1:22" x14ac:dyDescent="0.25">
      <c r="A619" s="1" t="s">
        <v>1879</v>
      </c>
      <c r="B619" s="1" t="s">
        <v>1880</v>
      </c>
      <c r="C619" s="2">
        <v>44521</v>
      </c>
      <c r="D619" s="1" t="s">
        <v>1274</v>
      </c>
      <c r="E619" s="4">
        <v>1333942</v>
      </c>
      <c r="F619">
        <v>4</v>
      </c>
      <c r="G619" s="4">
        <v>53357700</v>
      </c>
      <c r="H619" s="4">
        <v>0</v>
      </c>
      <c r="I619" s="4">
        <v>53357700</v>
      </c>
      <c r="J619">
        <v>1</v>
      </c>
      <c r="K619">
        <v>0</v>
      </c>
      <c r="L619">
        <v>0</v>
      </c>
      <c r="M619">
        <v>1</v>
      </c>
      <c r="N619" s="2">
        <v>44518</v>
      </c>
      <c r="O619" s="1" t="s">
        <v>1275</v>
      </c>
      <c r="P619" s="4">
        <v>13339400</v>
      </c>
      <c r="Q619" s="4">
        <v>1160520</v>
      </c>
      <c r="R619" s="1" t="s">
        <v>65</v>
      </c>
      <c r="S619" s="1" t="s">
        <v>50</v>
      </c>
      <c r="T619" s="4">
        <f>Sales_Datas[[#This Row],[after_discount]]-(Sales_Datas[[#This Row],[qty_ordered]]*Sales_Datas[[#This Row],[cogs]])</f>
        <v>48715620</v>
      </c>
      <c r="U619" s="3">
        <f>IFERROR(Sales_Datas[[#This Row],[Gross_Profit]]/Sales_Datas[[#This Row],[after_discount]],0)</f>
        <v>0.91300074778335649</v>
      </c>
      <c r="V619" s="1" t="str">
        <f>IF(Sales_Datas[[#This Row],[base_price]] &lt;= 632200, "Low", (IF(Sales_Datas[[#This Row],[base_price]] &gt;= 10092000, "High", "Medium")))</f>
        <v>High</v>
      </c>
    </row>
    <row r="620" spans="1:22" x14ac:dyDescent="0.25">
      <c r="A620" s="1" t="s">
        <v>1881</v>
      </c>
      <c r="B620" s="1" t="s">
        <v>1882</v>
      </c>
      <c r="C620" s="2">
        <v>44610</v>
      </c>
      <c r="D620" s="1" t="s">
        <v>1274</v>
      </c>
      <c r="E620" s="4">
        <v>1333942</v>
      </c>
      <c r="F620">
        <v>4</v>
      </c>
      <c r="G620" s="4">
        <v>53357700</v>
      </c>
      <c r="H620" s="4">
        <v>0</v>
      </c>
      <c r="I620" s="4">
        <v>53357700</v>
      </c>
      <c r="J620">
        <v>1</v>
      </c>
      <c r="K620">
        <v>0</v>
      </c>
      <c r="L620">
        <v>0</v>
      </c>
      <c r="M620">
        <v>4</v>
      </c>
      <c r="N620" s="2">
        <v>44609</v>
      </c>
      <c r="O620" s="1" t="s">
        <v>1275</v>
      </c>
      <c r="P620" s="4">
        <v>13339400</v>
      </c>
      <c r="Q620" s="4">
        <v>1160520</v>
      </c>
      <c r="R620" s="1" t="s">
        <v>65</v>
      </c>
      <c r="S620" s="1" t="s">
        <v>34</v>
      </c>
      <c r="T620" s="4">
        <f>Sales_Datas[[#This Row],[after_discount]]-(Sales_Datas[[#This Row],[qty_ordered]]*Sales_Datas[[#This Row],[cogs]])</f>
        <v>48715620</v>
      </c>
      <c r="U620" s="3">
        <f>IFERROR(Sales_Datas[[#This Row],[Gross_Profit]]/Sales_Datas[[#This Row],[after_discount]],0)</f>
        <v>0.91300074778335649</v>
      </c>
      <c r="V620" s="1" t="str">
        <f>IF(Sales_Datas[[#This Row],[base_price]] &lt;= 632200, "Low", (IF(Sales_Datas[[#This Row],[base_price]] &gt;= 10092000, "High", "Medium")))</f>
        <v>High</v>
      </c>
    </row>
    <row r="621" spans="1:22" x14ac:dyDescent="0.25">
      <c r="A621" s="1" t="s">
        <v>1883</v>
      </c>
      <c r="B621" s="1" t="s">
        <v>1884</v>
      </c>
      <c r="C621" s="2">
        <v>44649</v>
      </c>
      <c r="D621" s="1" t="s">
        <v>1274</v>
      </c>
      <c r="E621" s="4">
        <v>1333942</v>
      </c>
      <c r="F621">
        <v>4</v>
      </c>
      <c r="G621" s="4">
        <v>53357700</v>
      </c>
      <c r="H621" s="4">
        <v>0</v>
      </c>
      <c r="I621" s="4">
        <v>53357700</v>
      </c>
      <c r="J621">
        <v>1</v>
      </c>
      <c r="K621">
        <v>0</v>
      </c>
      <c r="L621">
        <v>0</v>
      </c>
      <c r="M621">
        <v>4</v>
      </c>
      <c r="N621" s="2">
        <v>44488</v>
      </c>
      <c r="O621" s="1" t="s">
        <v>1275</v>
      </c>
      <c r="P621" s="4">
        <v>13339400</v>
      </c>
      <c r="Q621" s="4">
        <v>1160520</v>
      </c>
      <c r="R621" s="1" t="s">
        <v>65</v>
      </c>
      <c r="S621" s="1" t="s">
        <v>34</v>
      </c>
      <c r="T621" s="4">
        <f>Sales_Datas[[#This Row],[after_discount]]-(Sales_Datas[[#This Row],[qty_ordered]]*Sales_Datas[[#This Row],[cogs]])</f>
        <v>48715620</v>
      </c>
      <c r="U621" s="3">
        <f>IFERROR(Sales_Datas[[#This Row],[Gross_Profit]]/Sales_Datas[[#This Row],[after_discount]],0)</f>
        <v>0.91300074778335649</v>
      </c>
      <c r="V621" s="1" t="str">
        <f>IF(Sales_Datas[[#This Row],[base_price]] &lt;= 632200, "Low", (IF(Sales_Datas[[#This Row],[base_price]] &gt;= 10092000, "High", "Medium")))</f>
        <v>High</v>
      </c>
    </row>
    <row r="622" spans="1:22" x14ac:dyDescent="0.25">
      <c r="A622" s="1" t="s">
        <v>1885</v>
      </c>
      <c r="B622" s="1" t="s">
        <v>1774</v>
      </c>
      <c r="C622" s="2">
        <v>44670</v>
      </c>
      <c r="D622" s="1" t="s">
        <v>1274</v>
      </c>
      <c r="E622" s="4">
        <v>1333942</v>
      </c>
      <c r="F622">
        <v>4</v>
      </c>
      <c r="G622" s="4">
        <v>53357700</v>
      </c>
      <c r="H622" s="4">
        <v>0</v>
      </c>
      <c r="I622" s="4">
        <v>53357700</v>
      </c>
      <c r="J622">
        <v>1</v>
      </c>
      <c r="K622">
        <v>1</v>
      </c>
      <c r="L622">
        <v>1</v>
      </c>
      <c r="M622">
        <v>7</v>
      </c>
      <c r="N622" s="2">
        <v>44524</v>
      </c>
      <c r="O622" s="1" t="s">
        <v>1275</v>
      </c>
      <c r="P622" s="4">
        <v>13339400</v>
      </c>
      <c r="Q622" s="4">
        <v>1160520</v>
      </c>
      <c r="R622" s="1" t="s">
        <v>65</v>
      </c>
      <c r="S622" s="1" t="s">
        <v>66</v>
      </c>
      <c r="T622" s="4">
        <f>Sales_Datas[[#This Row],[after_discount]]-(Sales_Datas[[#This Row],[qty_ordered]]*Sales_Datas[[#This Row],[cogs]])</f>
        <v>48715620</v>
      </c>
      <c r="U622" s="3">
        <f>IFERROR(Sales_Datas[[#This Row],[Gross_Profit]]/Sales_Datas[[#This Row],[after_discount]],0)</f>
        <v>0.91300074778335649</v>
      </c>
      <c r="V622" s="1" t="str">
        <f>IF(Sales_Datas[[#This Row],[base_price]] &lt;= 632200, "Low", (IF(Sales_Datas[[#This Row],[base_price]] &gt;= 10092000, "High", "Medium")))</f>
        <v>High</v>
      </c>
    </row>
    <row r="623" spans="1:22" x14ac:dyDescent="0.25">
      <c r="A623" s="1" t="s">
        <v>1886</v>
      </c>
      <c r="B623" s="1" t="s">
        <v>1411</v>
      </c>
      <c r="C623" s="2">
        <v>44836</v>
      </c>
      <c r="D623" s="1" t="s">
        <v>1274</v>
      </c>
      <c r="E623" s="4">
        <v>1333942</v>
      </c>
      <c r="F623">
        <v>4</v>
      </c>
      <c r="G623" s="4">
        <v>53357700</v>
      </c>
      <c r="H623" s="4">
        <v>0</v>
      </c>
      <c r="I623" s="4">
        <v>53357700</v>
      </c>
      <c r="J623">
        <v>1</v>
      </c>
      <c r="K623">
        <v>0</v>
      </c>
      <c r="L623">
        <v>0</v>
      </c>
      <c r="M623">
        <v>4</v>
      </c>
      <c r="N623" s="2">
        <v>44551</v>
      </c>
      <c r="O623" s="1" t="s">
        <v>1275</v>
      </c>
      <c r="P623" s="4">
        <v>13339400</v>
      </c>
      <c r="Q623" s="4">
        <v>1160520</v>
      </c>
      <c r="R623" s="1" t="s">
        <v>65</v>
      </c>
      <c r="S623" s="1" t="s">
        <v>34</v>
      </c>
      <c r="T623" s="4">
        <f>Sales_Datas[[#This Row],[after_discount]]-(Sales_Datas[[#This Row],[qty_ordered]]*Sales_Datas[[#This Row],[cogs]])</f>
        <v>48715620</v>
      </c>
      <c r="U623" s="3">
        <f>IFERROR(Sales_Datas[[#This Row],[Gross_Profit]]/Sales_Datas[[#This Row],[after_discount]],0)</f>
        <v>0.91300074778335649</v>
      </c>
      <c r="V623" s="1" t="str">
        <f>IF(Sales_Datas[[#This Row],[base_price]] &lt;= 632200, "Low", (IF(Sales_Datas[[#This Row],[base_price]] &gt;= 10092000, "High", "Medium")))</f>
        <v>High</v>
      </c>
    </row>
    <row r="624" spans="1:22" x14ac:dyDescent="0.25">
      <c r="A624" s="1" t="s">
        <v>1887</v>
      </c>
      <c r="B624" s="1" t="s">
        <v>1742</v>
      </c>
      <c r="C624" s="2">
        <v>44549</v>
      </c>
      <c r="D624" s="1" t="s">
        <v>1888</v>
      </c>
      <c r="E624" s="4">
        <v>5312568</v>
      </c>
      <c r="F624">
        <v>1</v>
      </c>
      <c r="G624" s="4">
        <v>53125700</v>
      </c>
      <c r="H624" s="4">
        <v>0</v>
      </c>
      <c r="I624" s="4">
        <v>53125700</v>
      </c>
      <c r="J624">
        <v>1</v>
      </c>
      <c r="K624">
        <v>1</v>
      </c>
      <c r="L624">
        <v>0</v>
      </c>
      <c r="M624">
        <v>1</v>
      </c>
      <c r="N624" s="2">
        <v>44389</v>
      </c>
      <c r="O624" s="1" t="s">
        <v>1889</v>
      </c>
      <c r="P624" s="4">
        <v>53125700</v>
      </c>
      <c r="Q624" s="4">
        <v>3506270</v>
      </c>
      <c r="R624" s="1" t="s">
        <v>55</v>
      </c>
      <c r="S624" s="1" t="s">
        <v>50</v>
      </c>
      <c r="T624" s="4">
        <f>Sales_Datas[[#This Row],[after_discount]]-(Sales_Datas[[#This Row],[qty_ordered]]*Sales_Datas[[#This Row],[cogs]])</f>
        <v>49619430</v>
      </c>
      <c r="U624" s="3">
        <f>IFERROR(Sales_Datas[[#This Row],[Gross_Profit]]/Sales_Datas[[#This Row],[after_discount]],0)</f>
        <v>0.93400049316997236</v>
      </c>
      <c r="V624" s="1" t="str">
        <f>IF(Sales_Datas[[#This Row],[base_price]] &lt;= 632200, "Low", (IF(Sales_Datas[[#This Row],[base_price]] &gt;= 10092000, "High", "Medium")))</f>
        <v>High</v>
      </c>
    </row>
    <row r="625" spans="1:22" x14ac:dyDescent="0.25">
      <c r="A625" s="1" t="s">
        <v>1890</v>
      </c>
      <c r="B625" s="1" t="s">
        <v>1742</v>
      </c>
      <c r="C625" s="2">
        <v>44712</v>
      </c>
      <c r="D625" s="1" t="s">
        <v>1891</v>
      </c>
      <c r="E625" s="4">
        <v>5311582</v>
      </c>
      <c r="F625">
        <v>1</v>
      </c>
      <c r="G625" s="4">
        <v>53115800</v>
      </c>
      <c r="H625" s="4">
        <v>0</v>
      </c>
      <c r="I625" s="4">
        <v>53115800</v>
      </c>
      <c r="J625">
        <v>1</v>
      </c>
      <c r="K625">
        <v>1</v>
      </c>
      <c r="L625">
        <v>0</v>
      </c>
      <c r="M625">
        <v>1</v>
      </c>
      <c r="N625" s="2">
        <v>44389</v>
      </c>
      <c r="O625" s="1" t="s">
        <v>1892</v>
      </c>
      <c r="P625" s="4">
        <v>53115800</v>
      </c>
      <c r="Q625" s="4">
        <v>3505640</v>
      </c>
      <c r="R625" s="1" t="s">
        <v>39</v>
      </c>
      <c r="S625" s="1" t="s">
        <v>50</v>
      </c>
      <c r="T625" s="4">
        <f>Sales_Datas[[#This Row],[after_discount]]-(Sales_Datas[[#This Row],[qty_ordered]]*Sales_Datas[[#This Row],[cogs]])</f>
        <v>49610160</v>
      </c>
      <c r="U625" s="3">
        <f>IFERROR(Sales_Datas[[#This Row],[Gross_Profit]]/Sales_Datas[[#This Row],[after_discount]],0)</f>
        <v>0.9340000527150113</v>
      </c>
      <c r="V625" s="1" t="str">
        <f>IF(Sales_Datas[[#This Row],[base_price]] &lt;= 632200, "Low", (IF(Sales_Datas[[#This Row],[base_price]] &gt;= 10092000, "High", "Medium")))</f>
        <v>High</v>
      </c>
    </row>
    <row r="626" spans="1:22" x14ac:dyDescent="0.25">
      <c r="A626" s="1" t="s">
        <v>1893</v>
      </c>
      <c r="B626" s="1" t="s">
        <v>1843</v>
      </c>
      <c r="C626" s="2">
        <v>44728</v>
      </c>
      <c r="D626" s="1" t="s">
        <v>1894</v>
      </c>
      <c r="E626" s="4">
        <v>5291746</v>
      </c>
      <c r="F626">
        <v>1</v>
      </c>
      <c r="G626" s="4">
        <v>52917500</v>
      </c>
      <c r="H626" s="4">
        <v>0</v>
      </c>
      <c r="I626" s="4">
        <v>52917500</v>
      </c>
      <c r="J626">
        <v>1</v>
      </c>
      <c r="K626">
        <v>0</v>
      </c>
      <c r="L626">
        <v>0</v>
      </c>
      <c r="M626">
        <v>7</v>
      </c>
      <c r="N626" s="2">
        <v>44614</v>
      </c>
      <c r="O626" s="1" t="s">
        <v>1895</v>
      </c>
      <c r="P626" s="4">
        <v>52917500</v>
      </c>
      <c r="Q626" s="4">
        <v>3227930</v>
      </c>
      <c r="R626" s="1" t="s">
        <v>65</v>
      </c>
      <c r="S626" s="1" t="s">
        <v>66</v>
      </c>
      <c r="T626" s="4">
        <f>Sales_Datas[[#This Row],[after_discount]]-(Sales_Datas[[#This Row],[qty_ordered]]*Sales_Datas[[#This Row],[cogs]])</f>
        <v>49689570</v>
      </c>
      <c r="U626" s="3">
        <f>IFERROR(Sales_Datas[[#This Row],[Gross_Profit]]/Sales_Datas[[#This Row],[after_discount]],0)</f>
        <v>0.93900070865025753</v>
      </c>
      <c r="V626" s="1" t="str">
        <f>IF(Sales_Datas[[#This Row],[base_price]] &lt;= 632200, "Low", (IF(Sales_Datas[[#This Row],[base_price]] &gt;= 10092000, "High", "Medium")))</f>
        <v>High</v>
      </c>
    </row>
    <row r="627" spans="1:22" x14ac:dyDescent="0.25">
      <c r="A627" s="1" t="s">
        <v>1896</v>
      </c>
      <c r="B627" s="1" t="s">
        <v>1897</v>
      </c>
      <c r="C627" s="2">
        <v>44762</v>
      </c>
      <c r="D627" s="1" t="s">
        <v>1894</v>
      </c>
      <c r="E627" s="4">
        <v>5291746</v>
      </c>
      <c r="F627">
        <v>1</v>
      </c>
      <c r="G627" s="4">
        <v>52917500</v>
      </c>
      <c r="H627" s="4">
        <v>0</v>
      </c>
      <c r="I627" s="4">
        <v>52917500</v>
      </c>
      <c r="J627">
        <v>1</v>
      </c>
      <c r="K627">
        <v>1</v>
      </c>
      <c r="L627">
        <v>0</v>
      </c>
      <c r="M627">
        <v>1</v>
      </c>
      <c r="N627" s="2">
        <v>44704</v>
      </c>
      <c r="O627" s="1" t="s">
        <v>1895</v>
      </c>
      <c r="P627" s="4">
        <v>52917500</v>
      </c>
      <c r="Q627" s="4">
        <v>3227930</v>
      </c>
      <c r="R627" s="1" t="s">
        <v>65</v>
      </c>
      <c r="S627" s="1" t="s">
        <v>50</v>
      </c>
      <c r="T627" s="4">
        <f>Sales_Datas[[#This Row],[after_discount]]-(Sales_Datas[[#This Row],[qty_ordered]]*Sales_Datas[[#This Row],[cogs]])</f>
        <v>49689570</v>
      </c>
      <c r="U627" s="3">
        <f>IFERROR(Sales_Datas[[#This Row],[Gross_Profit]]/Sales_Datas[[#This Row],[after_discount]],0)</f>
        <v>0.93900070865025753</v>
      </c>
      <c r="V627" s="1" t="str">
        <f>IF(Sales_Datas[[#This Row],[base_price]] &lt;= 632200, "Low", (IF(Sales_Datas[[#This Row],[base_price]] &gt;= 10092000, "High", "Medium")))</f>
        <v>High</v>
      </c>
    </row>
    <row r="628" spans="1:22" x14ac:dyDescent="0.25">
      <c r="A628" s="1" t="s">
        <v>1898</v>
      </c>
      <c r="B628" s="1" t="s">
        <v>1899</v>
      </c>
      <c r="C628" s="2">
        <v>44769</v>
      </c>
      <c r="D628" s="1" t="s">
        <v>1894</v>
      </c>
      <c r="E628" s="4">
        <v>5291746</v>
      </c>
      <c r="F628">
        <v>1</v>
      </c>
      <c r="G628" s="4">
        <v>52917500</v>
      </c>
      <c r="H628" s="4">
        <v>0</v>
      </c>
      <c r="I628" s="4">
        <v>52917500</v>
      </c>
      <c r="J628">
        <v>1</v>
      </c>
      <c r="K628">
        <v>1</v>
      </c>
      <c r="L628">
        <v>0</v>
      </c>
      <c r="M628">
        <v>1</v>
      </c>
      <c r="N628" s="2">
        <v>44769</v>
      </c>
      <c r="O628" s="1" t="s">
        <v>1895</v>
      </c>
      <c r="P628" s="4">
        <v>52917500</v>
      </c>
      <c r="Q628" s="4">
        <v>3227930</v>
      </c>
      <c r="R628" s="1" t="s">
        <v>65</v>
      </c>
      <c r="S628" s="1" t="s">
        <v>50</v>
      </c>
      <c r="T628" s="4">
        <f>Sales_Datas[[#This Row],[after_discount]]-(Sales_Datas[[#This Row],[qty_ordered]]*Sales_Datas[[#This Row],[cogs]])</f>
        <v>49689570</v>
      </c>
      <c r="U628" s="3">
        <f>IFERROR(Sales_Datas[[#This Row],[Gross_Profit]]/Sales_Datas[[#This Row],[after_discount]],0)</f>
        <v>0.93900070865025753</v>
      </c>
      <c r="V628" s="1" t="str">
        <f>IF(Sales_Datas[[#This Row],[base_price]] &lt;= 632200, "Low", (IF(Sales_Datas[[#This Row],[base_price]] &gt;= 10092000, "High", "Medium")))</f>
        <v>High</v>
      </c>
    </row>
    <row r="629" spans="1:22" x14ac:dyDescent="0.25">
      <c r="A629" s="1" t="s">
        <v>1900</v>
      </c>
      <c r="B629" s="1" t="s">
        <v>1443</v>
      </c>
      <c r="C629" s="2">
        <v>44871</v>
      </c>
      <c r="D629" s="1" t="s">
        <v>1894</v>
      </c>
      <c r="E629" s="4">
        <v>5291746</v>
      </c>
      <c r="F629">
        <v>1</v>
      </c>
      <c r="G629" s="4">
        <v>52917500</v>
      </c>
      <c r="H629" s="4">
        <v>0</v>
      </c>
      <c r="I629" s="4">
        <v>52917500</v>
      </c>
      <c r="J629">
        <v>1</v>
      </c>
      <c r="K629">
        <v>0</v>
      </c>
      <c r="L629">
        <v>0</v>
      </c>
      <c r="M629">
        <v>4</v>
      </c>
      <c r="N629" s="2">
        <v>44472</v>
      </c>
      <c r="O629" s="1" t="s">
        <v>1895</v>
      </c>
      <c r="P629" s="4">
        <v>52917500</v>
      </c>
      <c r="Q629" s="4">
        <v>3227930</v>
      </c>
      <c r="R629" s="1" t="s">
        <v>65</v>
      </c>
      <c r="S629" s="1" t="s">
        <v>34</v>
      </c>
      <c r="T629" s="4">
        <f>Sales_Datas[[#This Row],[after_discount]]-(Sales_Datas[[#This Row],[qty_ordered]]*Sales_Datas[[#This Row],[cogs]])</f>
        <v>49689570</v>
      </c>
      <c r="U629" s="3">
        <f>IFERROR(Sales_Datas[[#This Row],[Gross_Profit]]/Sales_Datas[[#This Row],[after_discount]],0)</f>
        <v>0.93900070865025753</v>
      </c>
      <c r="V629" s="1" t="str">
        <f>IF(Sales_Datas[[#This Row],[base_price]] &lt;= 632200, "Low", (IF(Sales_Datas[[#This Row],[base_price]] &gt;= 10092000, "High", "Medium")))</f>
        <v>High</v>
      </c>
    </row>
    <row r="630" spans="1:22" x14ac:dyDescent="0.25">
      <c r="A630" s="1" t="s">
        <v>1901</v>
      </c>
      <c r="B630" s="1" t="s">
        <v>1725</v>
      </c>
      <c r="C630" s="2">
        <v>44553</v>
      </c>
      <c r="D630" s="1" t="s">
        <v>1902</v>
      </c>
      <c r="E630" s="4">
        <v>5228874</v>
      </c>
      <c r="F630">
        <v>1</v>
      </c>
      <c r="G630" s="4">
        <v>52288700</v>
      </c>
      <c r="H630" s="4">
        <v>0</v>
      </c>
      <c r="I630" s="4">
        <v>52288700</v>
      </c>
      <c r="J630">
        <v>1</v>
      </c>
      <c r="K630">
        <v>1</v>
      </c>
      <c r="L630">
        <v>1</v>
      </c>
      <c r="M630">
        <v>1</v>
      </c>
      <c r="N630" s="2">
        <v>44380</v>
      </c>
      <c r="O630" s="1" t="s">
        <v>1903</v>
      </c>
      <c r="P630" s="4">
        <v>52288700</v>
      </c>
      <c r="Q630" s="4">
        <v>4287650</v>
      </c>
      <c r="R630" s="1" t="s">
        <v>55</v>
      </c>
      <c r="S630" s="1" t="s">
        <v>50</v>
      </c>
      <c r="T630" s="4">
        <f>Sales_Datas[[#This Row],[after_discount]]-(Sales_Datas[[#This Row],[qty_ordered]]*Sales_Datas[[#This Row],[cogs]])</f>
        <v>48001050</v>
      </c>
      <c r="U630" s="3">
        <f>IFERROR(Sales_Datas[[#This Row],[Gross_Profit]]/Sales_Datas[[#This Row],[after_discount]],0)</f>
        <v>0.91800044751542875</v>
      </c>
      <c r="V630" s="1" t="str">
        <f>IF(Sales_Datas[[#This Row],[base_price]] &lt;= 632200, "Low", (IF(Sales_Datas[[#This Row],[base_price]] &gt;= 10092000, "High", "Medium")))</f>
        <v>High</v>
      </c>
    </row>
    <row r="631" spans="1:22" x14ac:dyDescent="0.25">
      <c r="A631" s="1" t="s">
        <v>1904</v>
      </c>
      <c r="B631" s="1" t="s">
        <v>1725</v>
      </c>
      <c r="C631" s="2">
        <v>44576</v>
      </c>
      <c r="D631" s="1" t="s">
        <v>1902</v>
      </c>
      <c r="E631" s="4">
        <v>5228874</v>
      </c>
      <c r="F631">
        <v>1</v>
      </c>
      <c r="G631" s="4">
        <v>52288700</v>
      </c>
      <c r="H631" s="4">
        <v>0</v>
      </c>
      <c r="I631" s="4">
        <v>52288700</v>
      </c>
      <c r="J631">
        <v>1</v>
      </c>
      <c r="K631">
        <v>1</v>
      </c>
      <c r="L631">
        <v>0</v>
      </c>
      <c r="M631">
        <v>1</v>
      </c>
      <c r="N631" s="2">
        <v>44380</v>
      </c>
      <c r="O631" s="1" t="s">
        <v>1903</v>
      </c>
      <c r="P631" s="4">
        <v>52288700</v>
      </c>
      <c r="Q631" s="4">
        <v>4287650</v>
      </c>
      <c r="R631" s="1" t="s">
        <v>55</v>
      </c>
      <c r="S631" s="1" t="s">
        <v>50</v>
      </c>
      <c r="T631" s="4">
        <f>Sales_Datas[[#This Row],[after_discount]]-(Sales_Datas[[#This Row],[qty_ordered]]*Sales_Datas[[#This Row],[cogs]])</f>
        <v>48001050</v>
      </c>
      <c r="U631" s="3">
        <f>IFERROR(Sales_Datas[[#This Row],[Gross_Profit]]/Sales_Datas[[#This Row],[after_discount]],0)</f>
        <v>0.91800044751542875</v>
      </c>
      <c r="V631" s="1" t="str">
        <f>IF(Sales_Datas[[#This Row],[base_price]] &lt;= 632200, "Low", (IF(Sales_Datas[[#This Row],[base_price]] &gt;= 10092000, "High", "Medium")))</f>
        <v>High</v>
      </c>
    </row>
    <row r="632" spans="1:22" x14ac:dyDescent="0.25">
      <c r="A632" s="1" t="s">
        <v>1905</v>
      </c>
      <c r="B632" s="1" t="s">
        <v>1725</v>
      </c>
      <c r="C632" s="2">
        <v>44586</v>
      </c>
      <c r="D632" s="1" t="s">
        <v>1902</v>
      </c>
      <c r="E632" s="4">
        <v>5228874</v>
      </c>
      <c r="F632">
        <v>1</v>
      </c>
      <c r="G632" s="4">
        <v>52288700</v>
      </c>
      <c r="H632" s="4">
        <v>0</v>
      </c>
      <c r="I632" s="4">
        <v>52288700</v>
      </c>
      <c r="J632">
        <v>1</v>
      </c>
      <c r="K632">
        <v>1</v>
      </c>
      <c r="L632">
        <v>1</v>
      </c>
      <c r="M632">
        <v>1</v>
      </c>
      <c r="N632" s="2">
        <v>44380</v>
      </c>
      <c r="O632" s="1" t="s">
        <v>1903</v>
      </c>
      <c r="P632" s="4">
        <v>52288700</v>
      </c>
      <c r="Q632" s="4">
        <v>4287650</v>
      </c>
      <c r="R632" s="1" t="s">
        <v>55</v>
      </c>
      <c r="S632" s="1" t="s">
        <v>50</v>
      </c>
      <c r="T632" s="4">
        <f>Sales_Datas[[#This Row],[after_discount]]-(Sales_Datas[[#This Row],[qty_ordered]]*Sales_Datas[[#This Row],[cogs]])</f>
        <v>48001050</v>
      </c>
      <c r="U632" s="3">
        <f>IFERROR(Sales_Datas[[#This Row],[Gross_Profit]]/Sales_Datas[[#This Row],[after_discount]],0)</f>
        <v>0.91800044751542875</v>
      </c>
      <c r="V632" s="1" t="str">
        <f>IF(Sales_Datas[[#This Row],[base_price]] &lt;= 632200, "Low", (IF(Sales_Datas[[#This Row],[base_price]] &gt;= 10092000, "High", "Medium")))</f>
        <v>High</v>
      </c>
    </row>
    <row r="633" spans="1:22" x14ac:dyDescent="0.25">
      <c r="A633" s="1" t="s">
        <v>1906</v>
      </c>
      <c r="B633" s="1" t="s">
        <v>1755</v>
      </c>
      <c r="C633" s="2">
        <v>44605</v>
      </c>
      <c r="D633" s="1" t="s">
        <v>1902</v>
      </c>
      <c r="E633" s="4">
        <v>5228874</v>
      </c>
      <c r="F633">
        <v>1</v>
      </c>
      <c r="G633" s="4">
        <v>52288700</v>
      </c>
      <c r="H633" s="4">
        <v>0</v>
      </c>
      <c r="I633" s="4">
        <v>52288700</v>
      </c>
      <c r="J633">
        <v>1</v>
      </c>
      <c r="K633">
        <v>1</v>
      </c>
      <c r="L633">
        <v>0</v>
      </c>
      <c r="M633">
        <v>1</v>
      </c>
      <c r="N633" s="2">
        <v>44431</v>
      </c>
      <c r="O633" s="1" t="s">
        <v>1903</v>
      </c>
      <c r="P633" s="4">
        <v>52288700</v>
      </c>
      <c r="Q633" s="4">
        <v>4287650</v>
      </c>
      <c r="R633" s="1" t="s">
        <v>55</v>
      </c>
      <c r="S633" s="1" t="s">
        <v>50</v>
      </c>
      <c r="T633" s="4">
        <f>Sales_Datas[[#This Row],[after_discount]]-(Sales_Datas[[#This Row],[qty_ordered]]*Sales_Datas[[#This Row],[cogs]])</f>
        <v>48001050</v>
      </c>
      <c r="U633" s="3">
        <f>IFERROR(Sales_Datas[[#This Row],[Gross_Profit]]/Sales_Datas[[#This Row],[after_discount]],0)</f>
        <v>0.91800044751542875</v>
      </c>
      <c r="V633" s="1" t="str">
        <f>IF(Sales_Datas[[#This Row],[base_price]] &lt;= 632200, "Low", (IF(Sales_Datas[[#This Row],[base_price]] &gt;= 10092000, "High", "Medium")))</f>
        <v>High</v>
      </c>
    </row>
    <row r="634" spans="1:22" x14ac:dyDescent="0.25">
      <c r="A634" s="1" t="s">
        <v>1907</v>
      </c>
      <c r="B634" s="1" t="s">
        <v>1725</v>
      </c>
      <c r="C634" s="2">
        <v>44619</v>
      </c>
      <c r="D634" s="1" t="s">
        <v>1902</v>
      </c>
      <c r="E634" s="4">
        <v>5228874</v>
      </c>
      <c r="F634">
        <v>1</v>
      </c>
      <c r="G634" s="4">
        <v>52288700</v>
      </c>
      <c r="H634" s="4">
        <v>0</v>
      </c>
      <c r="I634" s="4">
        <v>52288700</v>
      </c>
      <c r="J634">
        <v>1</v>
      </c>
      <c r="K634">
        <v>1</v>
      </c>
      <c r="L634">
        <v>0</v>
      </c>
      <c r="M634">
        <v>1</v>
      </c>
      <c r="N634" s="2">
        <v>44380</v>
      </c>
      <c r="O634" s="1" t="s">
        <v>1903</v>
      </c>
      <c r="P634" s="4">
        <v>52288700</v>
      </c>
      <c r="Q634" s="4">
        <v>4287650</v>
      </c>
      <c r="R634" s="1" t="s">
        <v>55</v>
      </c>
      <c r="S634" s="1" t="s">
        <v>50</v>
      </c>
      <c r="T634" s="4">
        <f>Sales_Datas[[#This Row],[after_discount]]-(Sales_Datas[[#This Row],[qty_ordered]]*Sales_Datas[[#This Row],[cogs]])</f>
        <v>48001050</v>
      </c>
      <c r="U634" s="3">
        <f>IFERROR(Sales_Datas[[#This Row],[Gross_Profit]]/Sales_Datas[[#This Row],[after_discount]],0)</f>
        <v>0.91800044751542875</v>
      </c>
      <c r="V634" s="1" t="str">
        <f>IF(Sales_Datas[[#This Row],[base_price]] &lt;= 632200, "Low", (IF(Sales_Datas[[#This Row],[base_price]] &gt;= 10092000, "High", "Medium")))</f>
        <v>High</v>
      </c>
    </row>
    <row r="635" spans="1:22" x14ac:dyDescent="0.25">
      <c r="A635" s="1" t="s">
        <v>1908</v>
      </c>
      <c r="B635" s="1" t="s">
        <v>1909</v>
      </c>
      <c r="C635" s="2">
        <v>44635</v>
      </c>
      <c r="D635" s="1" t="s">
        <v>1902</v>
      </c>
      <c r="E635" s="4">
        <v>5228874</v>
      </c>
      <c r="F635">
        <v>1</v>
      </c>
      <c r="G635" s="4">
        <v>52288700</v>
      </c>
      <c r="H635" s="4">
        <v>0</v>
      </c>
      <c r="I635" s="4">
        <v>52288700</v>
      </c>
      <c r="J635">
        <v>1</v>
      </c>
      <c r="K635">
        <v>1</v>
      </c>
      <c r="L635">
        <v>0</v>
      </c>
      <c r="M635">
        <v>1</v>
      </c>
      <c r="N635" s="2">
        <v>44624</v>
      </c>
      <c r="O635" s="1" t="s">
        <v>1903</v>
      </c>
      <c r="P635" s="4">
        <v>52288700</v>
      </c>
      <c r="Q635" s="4">
        <v>4287650</v>
      </c>
      <c r="R635" s="1" t="s">
        <v>55</v>
      </c>
      <c r="S635" s="1" t="s">
        <v>50</v>
      </c>
      <c r="T635" s="4">
        <f>Sales_Datas[[#This Row],[after_discount]]-(Sales_Datas[[#This Row],[qty_ordered]]*Sales_Datas[[#This Row],[cogs]])</f>
        <v>48001050</v>
      </c>
      <c r="U635" s="3">
        <f>IFERROR(Sales_Datas[[#This Row],[Gross_Profit]]/Sales_Datas[[#This Row],[after_discount]],0)</f>
        <v>0.91800044751542875</v>
      </c>
      <c r="V635" s="1" t="str">
        <f>IF(Sales_Datas[[#This Row],[base_price]] &lt;= 632200, "Low", (IF(Sales_Datas[[#This Row],[base_price]] &gt;= 10092000, "High", "Medium")))</f>
        <v>High</v>
      </c>
    </row>
    <row r="636" spans="1:22" x14ac:dyDescent="0.25">
      <c r="A636" s="1" t="s">
        <v>1910</v>
      </c>
      <c r="B636" s="1" t="s">
        <v>1742</v>
      </c>
      <c r="C636" s="2">
        <v>44639</v>
      </c>
      <c r="D636" s="1" t="s">
        <v>1902</v>
      </c>
      <c r="E636" s="4">
        <v>5228874</v>
      </c>
      <c r="F636">
        <v>1</v>
      </c>
      <c r="G636" s="4">
        <v>52288700</v>
      </c>
      <c r="H636" s="4">
        <v>0</v>
      </c>
      <c r="I636" s="4">
        <v>52288700</v>
      </c>
      <c r="J636">
        <v>1</v>
      </c>
      <c r="K636">
        <v>1</v>
      </c>
      <c r="L636">
        <v>0</v>
      </c>
      <c r="M636">
        <v>1</v>
      </c>
      <c r="N636" s="2">
        <v>44389</v>
      </c>
      <c r="O636" s="1" t="s">
        <v>1903</v>
      </c>
      <c r="P636" s="4">
        <v>52288700</v>
      </c>
      <c r="Q636" s="4">
        <v>4287650</v>
      </c>
      <c r="R636" s="1" t="s">
        <v>55</v>
      </c>
      <c r="S636" s="1" t="s">
        <v>50</v>
      </c>
      <c r="T636" s="4">
        <f>Sales_Datas[[#This Row],[after_discount]]-(Sales_Datas[[#This Row],[qty_ordered]]*Sales_Datas[[#This Row],[cogs]])</f>
        <v>48001050</v>
      </c>
      <c r="U636" s="3">
        <f>IFERROR(Sales_Datas[[#This Row],[Gross_Profit]]/Sales_Datas[[#This Row],[after_discount]],0)</f>
        <v>0.91800044751542875</v>
      </c>
      <c r="V636" s="1" t="str">
        <f>IF(Sales_Datas[[#This Row],[base_price]] &lt;= 632200, "Low", (IF(Sales_Datas[[#This Row],[base_price]] &gt;= 10092000, "High", "Medium")))</f>
        <v>High</v>
      </c>
    </row>
    <row r="637" spans="1:22" x14ac:dyDescent="0.25">
      <c r="A637" s="1" t="s">
        <v>1911</v>
      </c>
      <c r="B637" s="1" t="s">
        <v>1912</v>
      </c>
      <c r="C637" s="2">
        <v>44664</v>
      </c>
      <c r="D637" s="1" t="s">
        <v>1913</v>
      </c>
      <c r="E637" s="4">
        <v>5220000</v>
      </c>
      <c r="F637">
        <v>1</v>
      </c>
      <c r="G637" s="4">
        <v>52200000</v>
      </c>
      <c r="H637" s="4">
        <v>0</v>
      </c>
      <c r="I637" s="4">
        <v>52200000</v>
      </c>
      <c r="J637">
        <v>1</v>
      </c>
      <c r="K637">
        <v>0</v>
      </c>
      <c r="L637">
        <v>0</v>
      </c>
      <c r="M637">
        <v>7</v>
      </c>
      <c r="N637" s="2">
        <v>44583</v>
      </c>
      <c r="O637" s="1" t="s">
        <v>1914</v>
      </c>
      <c r="P637" s="4">
        <v>52200000</v>
      </c>
      <c r="Q637" s="4">
        <v>3654000</v>
      </c>
      <c r="R637" s="1" t="s">
        <v>39</v>
      </c>
      <c r="S637" s="1" t="s">
        <v>66</v>
      </c>
      <c r="T637" s="4">
        <f>Sales_Datas[[#This Row],[after_discount]]-(Sales_Datas[[#This Row],[qty_ordered]]*Sales_Datas[[#This Row],[cogs]])</f>
        <v>48546000</v>
      </c>
      <c r="U637" s="3">
        <f>IFERROR(Sales_Datas[[#This Row],[Gross_Profit]]/Sales_Datas[[#This Row],[after_discount]],0)</f>
        <v>0.93</v>
      </c>
      <c r="V637" s="1" t="str">
        <f>IF(Sales_Datas[[#This Row],[base_price]] &lt;= 632200, "Low", (IF(Sales_Datas[[#This Row],[base_price]] &gt;= 10092000, "High", "Medium")))</f>
        <v>High</v>
      </c>
    </row>
    <row r="638" spans="1:22" x14ac:dyDescent="0.25">
      <c r="A638" s="1" t="s">
        <v>1915</v>
      </c>
      <c r="B638" s="1" t="s">
        <v>1755</v>
      </c>
      <c r="C638" s="2">
        <v>44669</v>
      </c>
      <c r="D638" s="1" t="s">
        <v>1913</v>
      </c>
      <c r="E638" s="4">
        <v>5220000</v>
      </c>
      <c r="F638">
        <v>1</v>
      </c>
      <c r="G638" s="4">
        <v>52200000</v>
      </c>
      <c r="H638" s="4">
        <v>0</v>
      </c>
      <c r="I638" s="4">
        <v>52200000</v>
      </c>
      <c r="J638">
        <v>1</v>
      </c>
      <c r="K638">
        <v>1</v>
      </c>
      <c r="L638">
        <v>0</v>
      </c>
      <c r="M638">
        <v>1</v>
      </c>
      <c r="N638" s="2">
        <v>44431</v>
      </c>
      <c r="O638" s="1" t="s">
        <v>1914</v>
      </c>
      <c r="P638" s="4">
        <v>52200000</v>
      </c>
      <c r="Q638" s="4">
        <v>3654000</v>
      </c>
      <c r="R638" s="1" t="s">
        <v>39</v>
      </c>
      <c r="S638" s="1" t="s">
        <v>50</v>
      </c>
      <c r="T638" s="4">
        <f>Sales_Datas[[#This Row],[after_discount]]-(Sales_Datas[[#This Row],[qty_ordered]]*Sales_Datas[[#This Row],[cogs]])</f>
        <v>48546000</v>
      </c>
      <c r="U638" s="3">
        <f>IFERROR(Sales_Datas[[#This Row],[Gross_Profit]]/Sales_Datas[[#This Row],[after_discount]],0)</f>
        <v>0.93</v>
      </c>
      <c r="V638" s="1" t="str">
        <f>IF(Sales_Datas[[#This Row],[base_price]] &lt;= 632200, "Low", (IF(Sales_Datas[[#This Row],[base_price]] &gt;= 10092000, "High", "Medium")))</f>
        <v>High</v>
      </c>
    </row>
    <row r="639" spans="1:22" x14ac:dyDescent="0.25">
      <c r="A639" s="1" t="s">
        <v>1916</v>
      </c>
      <c r="B639" s="1" t="s">
        <v>1798</v>
      </c>
      <c r="C639" s="2">
        <v>44869</v>
      </c>
      <c r="D639" s="1" t="s">
        <v>1913</v>
      </c>
      <c r="E639" s="4">
        <v>5220000</v>
      </c>
      <c r="F639">
        <v>1</v>
      </c>
      <c r="G639" s="4">
        <v>52200000</v>
      </c>
      <c r="H639" s="4">
        <v>0</v>
      </c>
      <c r="I639" s="4">
        <v>52200000</v>
      </c>
      <c r="J639">
        <v>1</v>
      </c>
      <c r="K639">
        <v>1</v>
      </c>
      <c r="L639">
        <v>0</v>
      </c>
      <c r="M639">
        <v>1</v>
      </c>
      <c r="N639" s="2">
        <v>44394</v>
      </c>
      <c r="O639" s="1" t="s">
        <v>1914</v>
      </c>
      <c r="P639" s="4">
        <v>52200000</v>
      </c>
      <c r="Q639" s="4">
        <v>3654000</v>
      </c>
      <c r="R639" s="1" t="s">
        <v>39</v>
      </c>
      <c r="S639" s="1" t="s">
        <v>50</v>
      </c>
      <c r="T639" s="4">
        <f>Sales_Datas[[#This Row],[after_discount]]-(Sales_Datas[[#This Row],[qty_ordered]]*Sales_Datas[[#This Row],[cogs]])</f>
        <v>48546000</v>
      </c>
      <c r="U639" s="3">
        <f>IFERROR(Sales_Datas[[#This Row],[Gross_Profit]]/Sales_Datas[[#This Row],[after_discount]],0)</f>
        <v>0.93</v>
      </c>
      <c r="V639" s="1" t="str">
        <f>IF(Sales_Datas[[#This Row],[base_price]] &lt;= 632200, "Low", (IF(Sales_Datas[[#This Row],[base_price]] &gt;= 10092000, "High", "Medium")))</f>
        <v>High</v>
      </c>
    </row>
    <row r="640" spans="1:22" x14ac:dyDescent="0.25">
      <c r="A640" s="1" t="s">
        <v>1917</v>
      </c>
      <c r="B640" s="1" t="s">
        <v>1755</v>
      </c>
      <c r="C640" s="2">
        <v>44515</v>
      </c>
      <c r="D640" s="1" t="s">
        <v>1918</v>
      </c>
      <c r="E640" s="4">
        <v>2610000</v>
      </c>
      <c r="F640">
        <v>2</v>
      </c>
      <c r="G640" s="4">
        <v>52200000</v>
      </c>
      <c r="H640" s="4">
        <v>0</v>
      </c>
      <c r="I640" s="4">
        <v>52200000</v>
      </c>
      <c r="J640">
        <v>1</v>
      </c>
      <c r="K640">
        <v>1</v>
      </c>
      <c r="L640">
        <v>0</v>
      </c>
      <c r="M640">
        <v>1</v>
      </c>
      <c r="N640" s="2">
        <v>44431</v>
      </c>
      <c r="O640" s="1" t="s">
        <v>1919</v>
      </c>
      <c r="P640" s="4">
        <v>26100000</v>
      </c>
      <c r="Q640" s="4">
        <v>2296800</v>
      </c>
      <c r="R640" s="1" t="s">
        <v>123</v>
      </c>
      <c r="S640" s="1" t="s">
        <v>50</v>
      </c>
      <c r="T640" s="4">
        <f>Sales_Datas[[#This Row],[after_discount]]-(Sales_Datas[[#This Row],[qty_ordered]]*Sales_Datas[[#This Row],[cogs]])</f>
        <v>47606400</v>
      </c>
      <c r="U640" s="3">
        <f>IFERROR(Sales_Datas[[#This Row],[Gross_Profit]]/Sales_Datas[[#This Row],[after_discount]],0)</f>
        <v>0.91200000000000003</v>
      </c>
      <c r="V640" s="1" t="str">
        <f>IF(Sales_Datas[[#This Row],[base_price]] &lt;= 632200, "Low", (IF(Sales_Datas[[#This Row],[base_price]] &gt;= 10092000, "High", "Medium")))</f>
        <v>High</v>
      </c>
    </row>
    <row r="641" spans="1:22" x14ac:dyDescent="0.25">
      <c r="A641" s="1" t="s">
        <v>1920</v>
      </c>
      <c r="B641" s="1" t="s">
        <v>1921</v>
      </c>
      <c r="C641" s="2">
        <v>44458</v>
      </c>
      <c r="D641" s="1" t="s">
        <v>1922</v>
      </c>
      <c r="E641" s="4">
        <v>5219942</v>
      </c>
      <c r="F641">
        <v>1</v>
      </c>
      <c r="G641" s="4">
        <v>52199400</v>
      </c>
      <c r="H641" s="4">
        <v>0</v>
      </c>
      <c r="I641" s="4">
        <v>52199400</v>
      </c>
      <c r="J641">
        <v>1</v>
      </c>
      <c r="K641">
        <v>0</v>
      </c>
      <c r="L641">
        <v>0</v>
      </c>
      <c r="M641">
        <v>1</v>
      </c>
      <c r="N641" s="2">
        <v>44455</v>
      </c>
      <c r="O641" s="1" t="s">
        <v>1923</v>
      </c>
      <c r="P641" s="4">
        <v>38859400</v>
      </c>
      <c r="Q641" s="4">
        <v>3186460</v>
      </c>
      <c r="R641" s="1" t="s">
        <v>65</v>
      </c>
      <c r="S641" s="1" t="s">
        <v>50</v>
      </c>
      <c r="T641" s="4">
        <f>Sales_Datas[[#This Row],[after_discount]]-(Sales_Datas[[#This Row],[qty_ordered]]*Sales_Datas[[#This Row],[cogs]])</f>
        <v>49012940</v>
      </c>
      <c r="U641" s="3">
        <f>IFERROR(Sales_Datas[[#This Row],[Gross_Profit]]/Sales_Datas[[#This Row],[after_discount]],0)</f>
        <v>0.93895600332570872</v>
      </c>
      <c r="V641" s="1" t="str">
        <f>IF(Sales_Datas[[#This Row],[base_price]] &lt;= 632200, "Low", (IF(Sales_Datas[[#This Row],[base_price]] &gt;= 10092000, "High", "Medium")))</f>
        <v>High</v>
      </c>
    </row>
    <row r="642" spans="1:22" x14ac:dyDescent="0.25">
      <c r="A642" s="1" t="s">
        <v>1924</v>
      </c>
      <c r="B642" s="1" t="s">
        <v>1925</v>
      </c>
      <c r="C642" s="2">
        <v>44487</v>
      </c>
      <c r="D642" s="1" t="s">
        <v>1922</v>
      </c>
      <c r="E642" s="4">
        <v>5219942</v>
      </c>
      <c r="F642">
        <v>1</v>
      </c>
      <c r="G642" s="4">
        <v>52199400</v>
      </c>
      <c r="H642" s="4">
        <v>0</v>
      </c>
      <c r="I642" s="4">
        <v>52199400</v>
      </c>
      <c r="J642">
        <v>1</v>
      </c>
      <c r="K642">
        <v>1</v>
      </c>
      <c r="L642">
        <v>0</v>
      </c>
      <c r="M642">
        <v>1</v>
      </c>
      <c r="N642" s="2">
        <v>44483</v>
      </c>
      <c r="O642" s="1" t="s">
        <v>1923</v>
      </c>
      <c r="P642" s="4">
        <v>38859400</v>
      </c>
      <c r="Q642" s="4">
        <v>3186460</v>
      </c>
      <c r="R642" s="1" t="s">
        <v>65</v>
      </c>
      <c r="S642" s="1" t="s">
        <v>50</v>
      </c>
      <c r="T642" s="4">
        <f>Sales_Datas[[#This Row],[after_discount]]-(Sales_Datas[[#This Row],[qty_ordered]]*Sales_Datas[[#This Row],[cogs]])</f>
        <v>49012940</v>
      </c>
      <c r="U642" s="3">
        <f>IFERROR(Sales_Datas[[#This Row],[Gross_Profit]]/Sales_Datas[[#This Row],[after_discount]],0)</f>
        <v>0.93895600332570872</v>
      </c>
      <c r="V642" s="1" t="str">
        <f>IF(Sales_Datas[[#This Row],[base_price]] &lt;= 632200, "Low", (IF(Sales_Datas[[#This Row],[base_price]] &gt;= 10092000, "High", "Medium")))</f>
        <v>High</v>
      </c>
    </row>
    <row r="643" spans="1:22" x14ac:dyDescent="0.25">
      <c r="A643" s="1" t="s">
        <v>1926</v>
      </c>
      <c r="B643" s="1" t="s">
        <v>1798</v>
      </c>
      <c r="C643" s="2">
        <v>44488</v>
      </c>
      <c r="D643" s="1" t="s">
        <v>1922</v>
      </c>
      <c r="E643" s="4">
        <v>5219942</v>
      </c>
      <c r="F643">
        <v>1</v>
      </c>
      <c r="G643" s="4">
        <v>52199400</v>
      </c>
      <c r="H643" s="4">
        <v>0</v>
      </c>
      <c r="I643" s="4">
        <v>52199400</v>
      </c>
      <c r="J643">
        <v>1</v>
      </c>
      <c r="K643">
        <v>1</v>
      </c>
      <c r="L643">
        <v>0</v>
      </c>
      <c r="M643">
        <v>1</v>
      </c>
      <c r="N643" s="2">
        <v>44394</v>
      </c>
      <c r="O643" s="1" t="s">
        <v>1923</v>
      </c>
      <c r="P643" s="4">
        <v>38859400</v>
      </c>
      <c r="Q643" s="4">
        <v>3186460</v>
      </c>
      <c r="R643" s="1" t="s">
        <v>65</v>
      </c>
      <c r="S643" s="1" t="s">
        <v>50</v>
      </c>
      <c r="T643" s="4">
        <f>Sales_Datas[[#This Row],[after_discount]]-(Sales_Datas[[#This Row],[qty_ordered]]*Sales_Datas[[#This Row],[cogs]])</f>
        <v>49012940</v>
      </c>
      <c r="U643" s="3">
        <f>IFERROR(Sales_Datas[[#This Row],[Gross_Profit]]/Sales_Datas[[#This Row],[after_discount]],0)</f>
        <v>0.93895600332570872</v>
      </c>
      <c r="V643" s="1" t="str">
        <f>IF(Sales_Datas[[#This Row],[base_price]] &lt;= 632200, "Low", (IF(Sales_Datas[[#This Row],[base_price]] &gt;= 10092000, "High", "Medium")))</f>
        <v>High</v>
      </c>
    </row>
    <row r="644" spans="1:22" x14ac:dyDescent="0.25">
      <c r="A644" s="1" t="s">
        <v>1927</v>
      </c>
      <c r="B644" s="1" t="s">
        <v>1928</v>
      </c>
      <c r="C644" s="2">
        <v>44493</v>
      </c>
      <c r="D644" s="1" t="s">
        <v>1922</v>
      </c>
      <c r="E644" s="4">
        <v>5219942</v>
      </c>
      <c r="F644">
        <v>1</v>
      </c>
      <c r="G644" s="4">
        <v>52199400</v>
      </c>
      <c r="H644" s="4">
        <v>0</v>
      </c>
      <c r="I644" s="4">
        <v>52199400</v>
      </c>
      <c r="J644">
        <v>1</v>
      </c>
      <c r="K644">
        <v>1</v>
      </c>
      <c r="L644">
        <v>0</v>
      </c>
      <c r="M644">
        <v>1</v>
      </c>
      <c r="N644" s="2">
        <v>44459</v>
      </c>
      <c r="O644" s="1" t="s">
        <v>1923</v>
      </c>
      <c r="P644" s="4">
        <v>38859400</v>
      </c>
      <c r="Q644" s="4">
        <v>3186460</v>
      </c>
      <c r="R644" s="1" t="s">
        <v>65</v>
      </c>
      <c r="S644" s="1" t="s">
        <v>50</v>
      </c>
      <c r="T644" s="4">
        <f>Sales_Datas[[#This Row],[after_discount]]-(Sales_Datas[[#This Row],[qty_ordered]]*Sales_Datas[[#This Row],[cogs]])</f>
        <v>49012940</v>
      </c>
      <c r="U644" s="3">
        <f>IFERROR(Sales_Datas[[#This Row],[Gross_Profit]]/Sales_Datas[[#This Row],[after_discount]],0)</f>
        <v>0.93895600332570872</v>
      </c>
      <c r="V644" s="1" t="str">
        <f>IF(Sales_Datas[[#This Row],[base_price]] &lt;= 632200, "Low", (IF(Sales_Datas[[#This Row],[base_price]] &gt;= 10092000, "High", "Medium")))</f>
        <v>High</v>
      </c>
    </row>
    <row r="645" spans="1:22" x14ac:dyDescent="0.25">
      <c r="A645" s="1" t="s">
        <v>1929</v>
      </c>
      <c r="B645" s="1" t="s">
        <v>1930</v>
      </c>
      <c r="C645" s="2">
        <v>44767</v>
      </c>
      <c r="D645" s="1" t="s">
        <v>1931</v>
      </c>
      <c r="E645" s="4">
        <v>5176500</v>
      </c>
      <c r="F645">
        <v>1</v>
      </c>
      <c r="G645" s="4">
        <v>51765000</v>
      </c>
      <c r="H645" s="4">
        <v>0</v>
      </c>
      <c r="I645" s="4">
        <v>51765000</v>
      </c>
      <c r="J645">
        <v>1</v>
      </c>
      <c r="K645">
        <v>0</v>
      </c>
      <c r="L645">
        <v>0</v>
      </c>
      <c r="M645">
        <v>4</v>
      </c>
      <c r="N645" s="2">
        <v>44761</v>
      </c>
      <c r="O645" s="1" t="s">
        <v>1932</v>
      </c>
      <c r="P645" s="4">
        <v>51765000</v>
      </c>
      <c r="Q645" s="4">
        <v>3157640</v>
      </c>
      <c r="R645" s="1" t="s">
        <v>89</v>
      </c>
      <c r="S645" s="1" t="s">
        <v>34</v>
      </c>
      <c r="T645" s="4">
        <f>Sales_Datas[[#This Row],[after_discount]]-(Sales_Datas[[#This Row],[qty_ordered]]*Sales_Datas[[#This Row],[cogs]])</f>
        <v>48607360</v>
      </c>
      <c r="U645" s="3">
        <f>IFERROR(Sales_Datas[[#This Row],[Gross_Profit]]/Sales_Datas[[#This Row],[after_discount]],0)</f>
        <v>0.93900048295180139</v>
      </c>
      <c r="V645" s="1" t="str">
        <f>IF(Sales_Datas[[#This Row],[base_price]] &lt;= 632200, "Low", (IF(Sales_Datas[[#This Row],[base_price]] &gt;= 10092000, "High", "Medium")))</f>
        <v>High</v>
      </c>
    </row>
    <row r="646" spans="1:22" x14ac:dyDescent="0.25">
      <c r="A646" s="1" t="s">
        <v>1933</v>
      </c>
      <c r="B646" s="1" t="s">
        <v>839</v>
      </c>
      <c r="C646" s="2">
        <v>44689</v>
      </c>
      <c r="D646" s="1" t="s">
        <v>1934</v>
      </c>
      <c r="E646" s="4">
        <v>5172150</v>
      </c>
      <c r="F646">
        <v>1</v>
      </c>
      <c r="G646" s="4">
        <v>51721500</v>
      </c>
      <c r="H646" s="4">
        <v>0</v>
      </c>
      <c r="I646" s="4">
        <v>51721500</v>
      </c>
      <c r="J646">
        <v>1</v>
      </c>
      <c r="K646">
        <v>0</v>
      </c>
      <c r="L646">
        <v>0</v>
      </c>
      <c r="M646">
        <v>4</v>
      </c>
      <c r="N646" s="2">
        <v>44756</v>
      </c>
      <c r="O646" s="1" t="s">
        <v>1935</v>
      </c>
      <c r="P646" s="4">
        <v>59494700</v>
      </c>
      <c r="Q646" s="4">
        <v>3926600</v>
      </c>
      <c r="R646" s="1" t="s">
        <v>65</v>
      </c>
      <c r="S646" s="1" t="s">
        <v>34</v>
      </c>
      <c r="T646" s="4">
        <f>Sales_Datas[[#This Row],[after_discount]]-(Sales_Datas[[#This Row],[qty_ordered]]*Sales_Datas[[#This Row],[cogs]])</f>
        <v>47794900</v>
      </c>
      <c r="U646" s="3">
        <f>IFERROR(Sales_Datas[[#This Row],[Gross_Profit]]/Sales_Datas[[#This Row],[after_discount]],0)</f>
        <v>0.92408186150827021</v>
      </c>
      <c r="V646" s="1" t="str">
        <f>IF(Sales_Datas[[#This Row],[base_price]] &lt;= 632200, "Low", (IF(Sales_Datas[[#This Row],[base_price]] &gt;= 10092000, "High", "Medium")))</f>
        <v>High</v>
      </c>
    </row>
    <row r="647" spans="1:22" x14ac:dyDescent="0.25">
      <c r="A647" s="1" t="s">
        <v>1936</v>
      </c>
      <c r="B647" s="1" t="s">
        <v>1937</v>
      </c>
      <c r="C647" s="2">
        <v>44659</v>
      </c>
      <c r="D647" s="1" t="s">
        <v>1278</v>
      </c>
      <c r="E647" s="4">
        <v>5170642</v>
      </c>
      <c r="F647">
        <v>1</v>
      </c>
      <c r="G647" s="4">
        <v>51706400</v>
      </c>
      <c r="H647" s="4">
        <v>0</v>
      </c>
      <c r="I647" s="4">
        <v>51706400</v>
      </c>
      <c r="J647">
        <v>1</v>
      </c>
      <c r="K647">
        <v>0</v>
      </c>
      <c r="L647">
        <v>0</v>
      </c>
      <c r="M647">
        <v>1</v>
      </c>
      <c r="N647" s="2">
        <v>44776</v>
      </c>
      <c r="O647" s="1" t="s">
        <v>1279</v>
      </c>
      <c r="P647" s="4">
        <v>51706400</v>
      </c>
      <c r="Q647" s="4">
        <v>4033090</v>
      </c>
      <c r="R647" s="1" t="s">
        <v>65</v>
      </c>
      <c r="S647" s="1" t="s">
        <v>50</v>
      </c>
      <c r="T647" s="4">
        <f>Sales_Datas[[#This Row],[after_discount]]-(Sales_Datas[[#This Row],[qty_ordered]]*Sales_Datas[[#This Row],[cogs]])</f>
        <v>47673310</v>
      </c>
      <c r="U647" s="3">
        <f>IFERROR(Sales_Datas[[#This Row],[Gross_Profit]]/Sales_Datas[[#This Row],[after_discount]],0)</f>
        <v>0.92200017792768396</v>
      </c>
      <c r="V647" s="1" t="str">
        <f>IF(Sales_Datas[[#This Row],[base_price]] &lt;= 632200, "Low", (IF(Sales_Datas[[#This Row],[base_price]] &gt;= 10092000, "High", "Medium")))</f>
        <v>High</v>
      </c>
    </row>
    <row r="648" spans="1:22" x14ac:dyDescent="0.25">
      <c r="A648" s="1" t="s">
        <v>1938</v>
      </c>
      <c r="B648" s="1" t="s">
        <v>1939</v>
      </c>
      <c r="C648" s="2">
        <v>44842</v>
      </c>
      <c r="D648" s="1" t="s">
        <v>1278</v>
      </c>
      <c r="E648" s="4">
        <v>5170642</v>
      </c>
      <c r="F648">
        <v>1</v>
      </c>
      <c r="G648" s="4">
        <v>51706400</v>
      </c>
      <c r="H648" s="4">
        <v>0</v>
      </c>
      <c r="I648" s="4">
        <v>51706400</v>
      </c>
      <c r="J648">
        <v>1</v>
      </c>
      <c r="K648">
        <v>1</v>
      </c>
      <c r="L648">
        <v>0</v>
      </c>
      <c r="M648">
        <v>4</v>
      </c>
      <c r="N648" s="2">
        <v>44743</v>
      </c>
      <c r="O648" s="1" t="s">
        <v>1279</v>
      </c>
      <c r="P648" s="4">
        <v>51706400</v>
      </c>
      <c r="Q648" s="4">
        <v>4033090</v>
      </c>
      <c r="R648" s="1" t="s">
        <v>65</v>
      </c>
      <c r="S648" s="1" t="s">
        <v>34</v>
      </c>
      <c r="T648" s="4">
        <f>Sales_Datas[[#This Row],[after_discount]]-(Sales_Datas[[#This Row],[qty_ordered]]*Sales_Datas[[#This Row],[cogs]])</f>
        <v>47673310</v>
      </c>
      <c r="U648" s="3">
        <f>IFERROR(Sales_Datas[[#This Row],[Gross_Profit]]/Sales_Datas[[#This Row],[after_discount]],0)</f>
        <v>0.92200017792768396</v>
      </c>
      <c r="V648" s="1" t="str">
        <f>IF(Sales_Datas[[#This Row],[base_price]] &lt;= 632200, "Low", (IF(Sales_Datas[[#This Row],[base_price]] &gt;= 10092000, "High", "Medium")))</f>
        <v>High</v>
      </c>
    </row>
    <row r="649" spans="1:22" x14ac:dyDescent="0.25">
      <c r="A649" s="1" t="s">
        <v>1940</v>
      </c>
      <c r="B649" s="1" t="s">
        <v>1941</v>
      </c>
      <c r="C649" s="2">
        <v>44873</v>
      </c>
      <c r="D649" s="1" t="s">
        <v>1278</v>
      </c>
      <c r="E649" s="4">
        <v>5170642</v>
      </c>
      <c r="F649">
        <v>1</v>
      </c>
      <c r="G649" s="4">
        <v>51706400</v>
      </c>
      <c r="H649" s="4">
        <v>0</v>
      </c>
      <c r="I649" s="4">
        <v>51706400</v>
      </c>
      <c r="J649">
        <v>1</v>
      </c>
      <c r="K649">
        <v>1</v>
      </c>
      <c r="L649">
        <v>0</v>
      </c>
      <c r="M649">
        <v>1</v>
      </c>
      <c r="N649" s="2">
        <v>44801</v>
      </c>
      <c r="O649" s="1" t="s">
        <v>1279</v>
      </c>
      <c r="P649" s="4">
        <v>51706400</v>
      </c>
      <c r="Q649" s="4">
        <v>4033090</v>
      </c>
      <c r="R649" s="1" t="s">
        <v>65</v>
      </c>
      <c r="S649" s="1" t="s">
        <v>50</v>
      </c>
      <c r="T649" s="4">
        <f>Sales_Datas[[#This Row],[after_discount]]-(Sales_Datas[[#This Row],[qty_ordered]]*Sales_Datas[[#This Row],[cogs]])</f>
        <v>47673310</v>
      </c>
      <c r="U649" s="3">
        <f>IFERROR(Sales_Datas[[#This Row],[Gross_Profit]]/Sales_Datas[[#This Row],[after_discount]],0)</f>
        <v>0.92200017792768396</v>
      </c>
      <c r="V649" s="1" t="str">
        <f>IF(Sales_Datas[[#This Row],[base_price]] &lt;= 632200, "Low", (IF(Sales_Datas[[#This Row],[base_price]] &gt;= 10092000, "High", "Medium")))</f>
        <v>High</v>
      </c>
    </row>
    <row r="650" spans="1:22" x14ac:dyDescent="0.25">
      <c r="A650" s="1" t="s">
        <v>1942</v>
      </c>
      <c r="B650" s="1" t="s">
        <v>1943</v>
      </c>
      <c r="C650" s="2">
        <v>44903</v>
      </c>
      <c r="D650" s="1" t="s">
        <v>1278</v>
      </c>
      <c r="E650" s="4">
        <v>5170642</v>
      </c>
      <c r="F650">
        <v>1</v>
      </c>
      <c r="G650" s="4">
        <v>51706400</v>
      </c>
      <c r="H650" s="4">
        <v>0</v>
      </c>
      <c r="I650" s="4">
        <v>51706400</v>
      </c>
      <c r="J650">
        <v>1</v>
      </c>
      <c r="K650">
        <v>1</v>
      </c>
      <c r="L650">
        <v>0</v>
      </c>
      <c r="M650">
        <v>1</v>
      </c>
      <c r="N650" s="2">
        <v>44787</v>
      </c>
      <c r="O650" s="1" t="s">
        <v>1279</v>
      </c>
      <c r="P650" s="4">
        <v>51706400</v>
      </c>
      <c r="Q650" s="4">
        <v>4033090</v>
      </c>
      <c r="R650" s="1" t="s">
        <v>65</v>
      </c>
      <c r="S650" s="1" t="s">
        <v>50</v>
      </c>
      <c r="T650" s="4">
        <f>Sales_Datas[[#This Row],[after_discount]]-(Sales_Datas[[#This Row],[qty_ordered]]*Sales_Datas[[#This Row],[cogs]])</f>
        <v>47673310</v>
      </c>
      <c r="U650" s="3">
        <f>IFERROR(Sales_Datas[[#This Row],[Gross_Profit]]/Sales_Datas[[#This Row],[after_discount]],0)</f>
        <v>0.92200017792768396</v>
      </c>
      <c r="V650" s="1" t="str">
        <f>IF(Sales_Datas[[#This Row],[base_price]] &lt;= 632200, "Low", (IF(Sales_Datas[[#This Row],[base_price]] &gt;= 10092000, "High", "Medium")))</f>
        <v>High</v>
      </c>
    </row>
    <row r="651" spans="1:22" x14ac:dyDescent="0.25">
      <c r="A651" s="1" t="s">
        <v>1944</v>
      </c>
      <c r="B651" s="1" t="s">
        <v>1945</v>
      </c>
      <c r="C651" s="2">
        <v>44239</v>
      </c>
      <c r="D651" s="1" t="s">
        <v>1946</v>
      </c>
      <c r="E651" s="4">
        <v>5162000</v>
      </c>
      <c r="F651">
        <v>1</v>
      </c>
      <c r="G651" s="4">
        <v>51620000</v>
      </c>
      <c r="H651" s="4">
        <v>0</v>
      </c>
      <c r="I651" s="4">
        <v>51620000</v>
      </c>
      <c r="J651">
        <v>1</v>
      </c>
      <c r="K651">
        <v>0</v>
      </c>
      <c r="L651">
        <v>0</v>
      </c>
      <c r="M651">
        <v>1</v>
      </c>
      <c r="N651" s="2">
        <v>44557</v>
      </c>
      <c r="O651" s="1" t="s">
        <v>1947</v>
      </c>
      <c r="P651" s="4">
        <v>51620000</v>
      </c>
      <c r="Q651" s="4">
        <v>4181220</v>
      </c>
      <c r="R651" s="1" t="s">
        <v>55</v>
      </c>
      <c r="S651" s="1" t="s">
        <v>50</v>
      </c>
      <c r="T651" s="4">
        <f>Sales_Datas[[#This Row],[after_discount]]-(Sales_Datas[[#This Row],[qty_ordered]]*Sales_Datas[[#This Row],[cogs]])</f>
        <v>47438780</v>
      </c>
      <c r="U651" s="3">
        <f>IFERROR(Sales_Datas[[#This Row],[Gross_Profit]]/Sales_Datas[[#This Row],[after_discount]],0)</f>
        <v>0.91900000000000004</v>
      </c>
      <c r="V651" s="1" t="str">
        <f>IF(Sales_Datas[[#This Row],[base_price]] &lt;= 632200, "Low", (IF(Sales_Datas[[#This Row],[base_price]] &gt;= 10092000, "High", "Medium")))</f>
        <v>High</v>
      </c>
    </row>
    <row r="652" spans="1:22" x14ac:dyDescent="0.25">
      <c r="A652" s="1" t="s">
        <v>1948</v>
      </c>
      <c r="B652" s="1" t="s">
        <v>1742</v>
      </c>
      <c r="C652" s="2">
        <v>44512</v>
      </c>
      <c r="D652" s="1" t="s">
        <v>1946</v>
      </c>
      <c r="E652" s="4">
        <v>5162000</v>
      </c>
      <c r="F652">
        <v>1</v>
      </c>
      <c r="G652" s="4">
        <v>51620000</v>
      </c>
      <c r="H652" s="4">
        <v>0</v>
      </c>
      <c r="I652" s="4">
        <v>51620000</v>
      </c>
      <c r="J652">
        <v>1</v>
      </c>
      <c r="K652">
        <v>1</v>
      </c>
      <c r="L652">
        <v>0</v>
      </c>
      <c r="M652">
        <v>1</v>
      </c>
      <c r="N652" s="2">
        <v>44389</v>
      </c>
      <c r="O652" s="1" t="s">
        <v>1947</v>
      </c>
      <c r="P652" s="4">
        <v>51620000</v>
      </c>
      <c r="Q652" s="4">
        <v>4181220</v>
      </c>
      <c r="R652" s="1" t="s">
        <v>55</v>
      </c>
      <c r="S652" s="1" t="s">
        <v>50</v>
      </c>
      <c r="T652" s="4">
        <f>Sales_Datas[[#This Row],[after_discount]]-(Sales_Datas[[#This Row],[qty_ordered]]*Sales_Datas[[#This Row],[cogs]])</f>
        <v>47438780</v>
      </c>
      <c r="U652" s="3">
        <f>IFERROR(Sales_Datas[[#This Row],[Gross_Profit]]/Sales_Datas[[#This Row],[after_discount]],0)</f>
        <v>0.91900000000000004</v>
      </c>
      <c r="V652" s="1" t="str">
        <f>IF(Sales_Datas[[#This Row],[base_price]] &lt;= 632200, "Low", (IF(Sales_Datas[[#This Row],[base_price]] &gt;= 10092000, "High", "Medium")))</f>
        <v>High</v>
      </c>
    </row>
    <row r="653" spans="1:22" x14ac:dyDescent="0.25">
      <c r="A653" s="1" t="s">
        <v>1949</v>
      </c>
      <c r="B653" s="1" t="s">
        <v>1719</v>
      </c>
      <c r="C653" s="2">
        <v>44525</v>
      </c>
      <c r="D653" s="1" t="s">
        <v>1946</v>
      </c>
      <c r="E653" s="4">
        <v>5162000</v>
      </c>
      <c r="F653">
        <v>1</v>
      </c>
      <c r="G653" s="4">
        <v>51620000</v>
      </c>
      <c r="H653" s="4">
        <v>0</v>
      </c>
      <c r="I653" s="4">
        <v>51620000</v>
      </c>
      <c r="J653">
        <v>1</v>
      </c>
      <c r="K653">
        <v>0</v>
      </c>
      <c r="L653">
        <v>0</v>
      </c>
      <c r="M653">
        <v>4</v>
      </c>
      <c r="N653" s="2">
        <v>44457</v>
      </c>
      <c r="O653" s="1" t="s">
        <v>1947</v>
      </c>
      <c r="P653" s="4">
        <v>51620000</v>
      </c>
      <c r="Q653" s="4">
        <v>4181220</v>
      </c>
      <c r="R653" s="1" t="s">
        <v>55</v>
      </c>
      <c r="S653" s="1" t="s">
        <v>34</v>
      </c>
      <c r="T653" s="4">
        <f>Sales_Datas[[#This Row],[after_discount]]-(Sales_Datas[[#This Row],[qty_ordered]]*Sales_Datas[[#This Row],[cogs]])</f>
        <v>47438780</v>
      </c>
      <c r="U653" s="3">
        <f>IFERROR(Sales_Datas[[#This Row],[Gross_Profit]]/Sales_Datas[[#This Row],[after_discount]],0)</f>
        <v>0.91900000000000004</v>
      </c>
      <c r="V653" s="1" t="str">
        <f>IF(Sales_Datas[[#This Row],[base_price]] &lt;= 632200, "Low", (IF(Sales_Datas[[#This Row],[base_price]] &gt;= 10092000, "High", "Medium")))</f>
        <v>High</v>
      </c>
    </row>
    <row r="654" spans="1:22" x14ac:dyDescent="0.25">
      <c r="A654" s="1" t="s">
        <v>1950</v>
      </c>
      <c r="B654" s="1" t="s">
        <v>1719</v>
      </c>
      <c r="C654" s="2">
        <v>44528</v>
      </c>
      <c r="D654" s="1" t="s">
        <v>1946</v>
      </c>
      <c r="E654" s="4">
        <v>5162000</v>
      </c>
      <c r="F654">
        <v>1</v>
      </c>
      <c r="G654" s="4">
        <v>51620000</v>
      </c>
      <c r="H654" s="4">
        <v>0</v>
      </c>
      <c r="I654" s="4">
        <v>51620000</v>
      </c>
      <c r="J654">
        <v>1</v>
      </c>
      <c r="K654">
        <v>1</v>
      </c>
      <c r="L654">
        <v>0</v>
      </c>
      <c r="M654">
        <v>1</v>
      </c>
      <c r="N654" s="2">
        <v>44457</v>
      </c>
      <c r="O654" s="1" t="s">
        <v>1947</v>
      </c>
      <c r="P654" s="4">
        <v>51620000</v>
      </c>
      <c r="Q654" s="4">
        <v>4181220</v>
      </c>
      <c r="R654" s="1" t="s">
        <v>55</v>
      </c>
      <c r="S654" s="1" t="s">
        <v>50</v>
      </c>
      <c r="T654" s="4">
        <f>Sales_Datas[[#This Row],[after_discount]]-(Sales_Datas[[#This Row],[qty_ordered]]*Sales_Datas[[#This Row],[cogs]])</f>
        <v>47438780</v>
      </c>
      <c r="U654" s="3">
        <f>IFERROR(Sales_Datas[[#This Row],[Gross_Profit]]/Sales_Datas[[#This Row],[after_discount]],0)</f>
        <v>0.91900000000000004</v>
      </c>
      <c r="V654" s="1" t="str">
        <f>IF(Sales_Datas[[#This Row],[base_price]] &lt;= 632200, "Low", (IF(Sales_Datas[[#This Row],[base_price]] &gt;= 10092000, "High", "Medium")))</f>
        <v>High</v>
      </c>
    </row>
    <row r="655" spans="1:22" x14ac:dyDescent="0.25">
      <c r="A655" s="1" t="s">
        <v>1951</v>
      </c>
      <c r="B655" s="1" t="s">
        <v>1853</v>
      </c>
      <c r="C655" s="2">
        <v>44780</v>
      </c>
      <c r="D655" s="1" t="s">
        <v>1952</v>
      </c>
      <c r="E655" s="4">
        <v>5162000</v>
      </c>
      <c r="F655">
        <v>1</v>
      </c>
      <c r="G655" s="4">
        <v>51620000</v>
      </c>
      <c r="H655" s="4">
        <v>0</v>
      </c>
      <c r="I655" s="4">
        <v>51620000</v>
      </c>
      <c r="J655">
        <v>1</v>
      </c>
      <c r="K655">
        <v>1</v>
      </c>
      <c r="L655">
        <v>0</v>
      </c>
      <c r="M655">
        <v>1</v>
      </c>
      <c r="N655" s="2">
        <v>44737</v>
      </c>
      <c r="O655" s="1" t="s">
        <v>1953</v>
      </c>
      <c r="P655" s="4">
        <v>51620000</v>
      </c>
      <c r="Q655" s="4">
        <v>3303680</v>
      </c>
      <c r="R655" s="1" t="s">
        <v>29</v>
      </c>
      <c r="S655" s="1" t="s">
        <v>50</v>
      </c>
      <c r="T655" s="4">
        <f>Sales_Datas[[#This Row],[after_discount]]-(Sales_Datas[[#This Row],[qty_ordered]]*Sales_Datas[[#This Row],[cogs]])</f>
        <v>48316320</v>
      </c>
      <c r="U655" s="3">
        <f>IFERROR(Sales_Datas[[#This Row],[Gross_Profit]]/Sales_Datas[[#This Row],[after_discount]],0)</f>
        <v>0.93600000000000005</v>
      </c>
      <c r="V655" s="1" t="str">
        <f>IF(Sales_Datas[[#This Row],[base_price]] &lt;= 632200, "Low", (IF(Sales_Datas[[#This Row],[base_price]] &gt;= 10092000, "High", "Medium")))</f>
        <v>High</v>
      </c>
    </row>
    <row r="656" spans="1:22" x14ac:dyDescent="0.25">
      <c r="A656" s="1" t="s">
        <v>1954</v>
      </c>
      <c r="B656" s="1" t="s">
        <v>1955</v>
      </c>
      <c r="C656" s="2">
        <v>44385</v>
      </c>
      <c r="D656" s="1" t="s">
        <v>1956</v>
      </c>
      <c r="E656" s="4">
        <v>5162000</v>
      </c>
      <c r="F656">
        <v>1</v>
      </c>
      <c r="G656" s="4">
        <v>51620000</v>
      </c>
      <c r="H656" s="4">
        <v>0</v>
      </c>
      <c r="I656" s="4">
        <v>51620000</v>
      </c>
      <c r="J656">
        <v>1</v>
      </c>
      <c r="K656">
        <v>0</v>
      </c>
      <c r="L656">
        <v>0</v>
      </c>
      <c r="M656">
        <v>8</v>
      </c>
      <c r="N656" s="2">
        <v>44419</v>
      </c>
      <c r="O656" s="1" t="s">
        <v>1957</v>
      </c>
      <c r="P656" s="4">
        <v>51620000</v>
      </c>
      <c r="Q656" s="4">
        <v>3819880</v>
      </c>
      <c r="R656" s="1" t="s">
        <v>65</v>
      </c>
      <c r="S656" s="1" t="s">
        <v>1115</v>
      </c>
      <c r="T656" s="4">
        <f>Sales_Datas[[#This Row],[after_discount]]-(Sales_Datas[[#This Row],[qty_ordered]]*Sales_Datas[[#This Row],[cogs]])</f>
        <v>47800120</v>
      </c>
      <c r="U656" s="3">
        <f>IFERROR(Sales_Datas[[#This Row],[Gross_Profit]]/Sales_Datas[[#This Row],[after_discount]],0)</f>
        <v>0.92600000000000005</v>
      </c>
      <c r="V656" s="1" t="str">
        <f>IF(Sales_Datas[[#This Row],[base_price]] &lt;= 632200, "Low", (IF(Sales_Datas[[#This Row],[base_price]] &gt;= 10092000, "High", "Medium")))</f>
        <v>High</v>
      </c>
    </row>
    <row r="657" spans="1:22" x14ac:dyDescent="0.25">
      <c r="A657" s="1" t="s">
        <v>1958</v>
      </c>
      <c r="B657" s="1" t="s">
        <v>1959</v>
      </c>
      <c r="C657" s="2">
        <v>44294</v>
      </c>
      <c r="D657" s="1" t="s">
        <v>1960</v>
      </c>
      <c r="E657" s="4">
        <v>5161942</v>
      </c>
      <c r="F657">
        <v>1</v>
      </c>
      <c r="G657" s="4">
        <v>51619400</v>
      </c>
      <c r="H657" s="4">
        <v>0</v>
      </c>
      <c r="I657" s="4">
        <v>51619400</v>
      </c>
      <c r="J657">
        <v>1</v>
      </c>
      <c r="K657">
        <v>0</v>
      </c>
      <c r="L657">
        <v>0</v>
      </c>
      <c r="M657">
        <v>9</v>
      </c>
      <c r="N657" s="2">
        <v>44432</v>
      </c>
      <c r="O657" s="1" t="s">
        <v>1961</v>
      </c>
      <c r="P657" s="4">
        <v>51619400</v>
      </c>
      <c r="Q657" s="4">
        <v>3355240</v>
      </c>
      <c r="R657" s="1" t="s">
        <v>65</v>
      </c>
      <c r="S657" s="1" t="s">
        <v>1120</v>
      </c>
      <c r="T657" s="4">
        <f>Sales_Datas[[#This Row],[after_discount]]-(Sales_Datas[[#This Row],[qty_ordered]]*Sales_Datas[[#This Row],[cogs]])</f>
        <v>48264160</v>
      </c>
      <c r="U657" s="3">
        <f>IFERROR(Sales_Datas[[#This Row],[Gross_Profit]]/Sales_Datas[[#This Row],[after_discount]],0)</f>
        <v>0.93500040682379104</v>
      </c>
      <c r="V657" s="1" t="str">
        <f>IF(Sales_Datas[[#This Row],[base_price]] &lt;= 632200, "Low", (IF(Sales_Datas[[#This Row],[base_price]] &gt;= 10092000, "High", "Medium")))</f>
        <v>High</v>
      </c>
    </row>
    <row r="658" spans="1:22" x14ac:dyDescent="0.25">
      <c r="A658" s="1" t="s">
        <v>1962</v>
      </c>
      <c r="B658" s="1" t="s">
        <v>1963</v>
      </c>
      <c r="C658" s="2">
        <v>44356</v>
      </c>
      <c r="D658" s="1" t="s">
        <v>83</v>
      </c>
      <c r="E658" s="4">
        <v>5161942</v>
      </c>
      <c r="F658">
        <v>1</v>
      </c>
      <c r="G658" s="4">
        <v>51619400</v>
      </c>
      <c r="H658" s="4">
        <v>0</v>
      </c>
      <c r="I658" s="4">
        <v>51619400</v>
      </c>
      <c r="J658">
        <v>1</v>
      </c>
      <c r="K658">
        <v>1</v>
      </c>
      <c r="L658">
        <v>0</v>
      </c>
      <c r="M658">
        <v>1</v>
      </c>
      <c r="N658" s="2">
        <v>44444</v>
      </c>
      <c r="O658" s="1" t="s">
        <v>84</v>
      </c>
      <c r="P658" s="4">
        <v>44080000</v>
      </c>
      <c r="Q658" s="4">
        <v>3879040</v>
      </c>
      <c r="R658" s="1" t="s">
        <v>65</v>
      </c>
      <c r="S658" s="1" t="s">
        <v>50</v>
      </c>
      <c r="T658" s="4">
        <f>Sales_Datas[[#This Row],[after_discount]]-(Sales_Datas[[#This Row],[qty_ordered]]*Sales_Datas[[#This Row],[cogs]])</f>
        <v>47740360</v>
      </c>
      <c r="U658" s="3">
        <f>IFERROR(Sales_Datas[[#This Row],[Gross_Profit]]/Sales_Datas[[#This Row],[after_discount]],0)</f>
        <v>0.9248530591211831</v>
      </c>
      <c r="V658" s="1" t="str">
        <f>IF(Sales_Datas[[#This Row],[base_price]] &lt;= 632200, "Low", (IF(Sales_Datas[[#This Row],[base_price]] &gt;= 10092000, "High", "Medium")))</f>
        <v>High</v>
      </c>
    </row>
    <row r="659" spans="1:22" x14ac:dyDescent="0.25">
      <c r="A659" s="1" t="s">
        <v>1964</v>
      </c>
      <c r="B659" s="1" t="s">
        <v>1965</v>
      </c>
      <c r="C659" s="2">
        <v>44386</v>
      </c>
      <c r="D659" s="1" t="s">
        <v>83</v>
      </c>
      <c r="E659" s="4">
        <v>5161942</v>
      </c>
      <c r="F659">
        <v>1</v>
      </c>
      <c r="G659" s="4">
        <v>51619400</v>
      </c>
      <c r="H659" s="4">
        <v>0</v>
      </c>
      <c r="I659" s="4">
        <v>51619400</v>
      </c>
      <c r="J659">
        <v>1</v>
      </c>
      <c r="K659">
        <v>0</v>
      </c>
      <c r="L659">
        <v>0</v>
      </c>
      <c r="M659">
        <v>8</v>
      </c>
      <c r="N659" s="2">
        <v>44459</v>
      </c>
      <c r="O659" s="1" t="s">
        <v>84</v>
      </c>
      <c r="P659" s="4">
        <v>44080000</v>
      </c>
      <c r="Q659" s="4">
        <v>3879040</v>
      </c>
      <c r="R659" s="1" t="s">
        <v>65</v>
      </c>
      <c r="S659" s="1" t="s">
        <v>1115</v>
      </c>
      <c r="T659" s="4">
        <f>Sales_Datas[[#This Row],[after_discount]]-(Sales_Datas[[#This Row],[qty_ordered]]*Sales_Datas[[#This Row],[cogs]])</f>
        <v>47740360</v>
      </c>
      <c r="U659" s="3">
        <f>IFERROR(Sales_Datas[[#This Row],[Gross_Profit]]/Sales_Datas[[#This Row],[after_discount]],0)</f>
        <v>0.9248530591211831</v>
      </c>
      <c r="V659" s="1" t="str">
        <f>IF(Sales_Datas[[#This Row],[base_price]] &lt;= 632200, "Low", (IF(Sales_Datas[[#This Row],[base_price]] &gt;= 10092000, "High", "Medium")))</f>
        <v>High</v>
      </c>
    </row>
    <row r="660" spans="1:22" x14ac:dyDescent="0.25">
      <c r="A660" s="1" t="s">
        <v>1966</v>
      </c>
      <c r="B660" s="1" t="s">
        <v>1967</v>
      </c>
      <c r="C660" s="2">
        <v>44423</v>
      </c>
      <c r="D660" s="1" t="s">
        <v>83</v>
      </c>
      <c r="E660" s="4">
        <v>5161942</v>
      </c>
      <c r="F660">
        <v>1</v>
      </c>
      <c r="G660" s="4">
        <v>51619400</v>
      </c>
      <c r="H660" s="4">
        <v>0</v>
      </c>
      <c r="I660" s="4">
        <v>51619400</v>
      </c>
      <c r="J660">
        <v>1</v>
      </c>
      <c r="K660">
        <v>1</v>
      </c>
      <c r="L660">
        <v>0</v>
      </c>
      <c r="M660">
        <v>1</v>
      </c>
      <c r="N660" s="2">
        <v>44404</v>
      </c>
      <c r="O660" s="1" t="s">
        <v>84</v>
      </c>
      <c r="P660" s="4">
        <v>44080000</v>
      </c>
      <c r="Q660" s="4">
        <v>3879040</v>
      </c>
      <c r="R660" s="1" t="s">
        <v>65</v>
      </c>
      <c r="S660" s="1" t="s">
        <v>50</v>
      </c>
      <c r="T660" s="4">
        <f>Sales_Datas[[#This Row],[after_discount]]-(Sales_Datas[[#This Row],[qty_ordered]]*Sales_Datas[[#This Row],[cogs]])</f>
        <v>47740360</v>
      </c>
      <c r="U660" s="3">
        <f>IFERROR(Sales_Datas[[#This Row],[Gross_Profit]]/Sales_Datas[[#This Row],[after_discount]],0)</f>
        <v>0.9248530591211831</v>
      </c>
      <c r="V660" s="1" t="str">
        <f>IF(Sales_Datas[[#This Row],[base_price]] &lt;= 632200, "Low", (IF(Sales_Datas[[#This Row],[base_price]] &gt;= 10092000, "High", "Medium")))</f>
        <v>High</v>
      </c>
    </row>
    <row r="661" spans="1:22" x14ac:dyDescent="0.25">
      <c r="A661" s="1" t="s">
        <v>1968</v>
      </c>
      <c r="B661" s="1" t="s">
        <v>1969</v>
      </c>
      <c r="C661" s="2">
        <v>44431</v>
      </c>
      <c r="D661" s="1" t="s">
        <v>83</v>
      </c>
      <c r="E661" s="4">
        <v>5161942</v>
      </c>
      <c r="F661">
        <v>1</v>
      </c>
      <c r="G661" s="4">
        <v>51619400</v>
      </c>
      <c r="H661" s="4">
        <v>0</v>
      </c>
      <c r="I661" s="4">
        <v>51619400</v>
      </c>
      <c r="J661">
        <v>1</v>
      </c>
      <c r="K661">
        <v>1</v>
      </c>
      <c r="L661">
        <v>0</v>
      </c>
      <c r="M661">
        <v>1</v>
      </c>
      <c r="N661" s="2">
        <v>44430</v>
      </c>
      <c r="O661" s="1" t="s">
        <v>84</v>
      </c>
      <c r="P661" s="4">
        <v>44080000</v>
      </c>
      <c r="Q661" s="4">
        <v>3879040</v>
      </c>
      <c r="R661" s="1" t="s">
        <v>65</v>
      </c>
      <c r="S661" s="1" t="s">
        <v>50</v>
      </c>
      <c r="T661" s="4">
        <f>Sales_Datas[[#This Row],[after_discount]]-(Sales_Datas[[#This Row],[qty_ordered]]*Sales_Datas[[#This Row],[cogs]])</f>
        <v>47740360</v>
      </c>
      <c r="U661" s="3">
        <f>IFERROR(Sales_Datas[[#This Row],[Gross_Profit]]/Sales_Datas[[#This Row],[after_discount]],0)</f>
        <v>0.9248530591211831</v>
      </c>
      <c r="V661" s="1" t="str">
        <f>IF(Sales_Datas[[#This Row],[base_price]] &lt;= 632200, "Low", (IF(Sales_Datas[[#This Row],[base_price]] &gt;= 10092000, "High", "Medium")))</f>
        <v>High</v>
      </c>
    </row>
    <row r="662" spans="1:22" x14ac:dyDescent="0.25">
      <c r="A662" s="1" t="s">
        <v>1970</v>
      </c>
      <c r="B662" s="1" t="s">
        <v>1971</v>
      </c>
      <c r="C662" s="2">
        <v>44389</v>
      </c>
      <c r="D662" s="1" t="s">
        <v>1800</v>
      </c>
      <c r="E662" s="4">
        <v>5150922</v>
      </c>
      <c r="F662">
        <v>1</v>
      </c>
      <c r="G662" s="4">
        <v>51509200</v>
      </c>
      <c r="H662" s="4">
        <v>0</v>
      </c>
      <c r="I662" s="4">
        <v>51509200</v>
      </c>
      <c r="J662">
        <v>1</v>
      </c>
      <c r="K662">
        <v>0</v>
      </c>
      <c r="L662">
        <v>0</v>
      </c>
      <c r="M662">
        <v>1</v>
      </c>
      <c r="N662" s="2">
        <v>44386</v>
      </c>
      <c r="O662" s="1" t="s">
        <v>1801</v>
      </c>
      <c r="P662" s="4">
        <v>51509200</v>
      </c>
      <c r="Q662" s="4">
        <v>3760140</v>
      </c>
      <c r="R662" s="1" t="s">
        <v>29</v>
      </c>
      <c r="S662" s="1" t="s">
        <v>50</v>
      </c>
      <c r="T662" s="4">
        <f>Sales_Datas[[#This Row],[after_discount]]-(Sales_Datas[[#This Row],[qty_ordered]]*Sales_Datas[[#This Row],[cogs]])</f>
        <v>47749060</v>
      </c>
      <c r="U662" s="3">
        <f>IFERROR(Sales_Datas[[#This Row],[Gross_Profit]]/Sales_Datas[[#This Row],[after_discount]],0)</f>
        <v>0.92700061348263996</v>
      </c>
      <c r="V662" s="1" t="str">
        <f>IF(Sales_Datas[[#This Row],[base_price]] &lt;= 632200, "Low", (IF(Sales_Datas[[#This Row],[base_price]] &gt;= 10092000, "High", "Medium")))</f>
        <v>High</v>
      </c>
    </row>
    <row r="663" spans="1:22" x14ac:dyDescent="0.25">
      <c r="A663" s="1" t="s">
        <v>1972</v>
      </c>
      <c r="B663" s="1" t="s">
        <v>20</v>
      </c>
      <c r="C663" s="2">
        <v>44451</v>
      </c>
      <c r="D663" s="1" t="s">
        <v>1800</v>
      </c>
      <c r="E663" s="4">
        <v>5150922</v>
      </c>
      <c r="F663">
        <v>1</v>
      </c>
      <c r="G663" s="4">
        <v>51509200</v>
      </c>
      <c r="H663" s="4">
        <v>0</v>
      </c>
      <c r="I663" s="4">
        <v>51509200</v>
      </c>
      <c r="J663">
        <v>1</v>
      </c>
      <c r="K663">
        <v>0</v>
      </c>
      <c r="L663">
        <v>0</v>
      </c>
      <c r="M663">
        <v>1</v>
      </c>
      <c r="N663" s="2">
        <v>44384</v>
      </c>
      <c r="O663" s="1" t="s">
        <v>1801</v>
      </c>
      <c r="P663" s="4">
        <v>51509200</v>
      </c>
      <c r="Q663" s="4">
        <v>3760140</v>
      </c>
      <c r="R663" s="1" t="s">
        <v>29</v>
      </c>
      <c r="S663" s="1" t="s">
        <v>50</v>
      </c>
      <c r="T663" s="4">
        <f>Sales_Datas[[#This Row],[after_discount]]-(Sales_Datas[[#This Row],[qty_ordered]]*Sales_Datas[[#This Row],[cogs]])</f>
        <v>47749060</v>
      </c>
      <c r="U663" s="3">
        <f>IFERROR(Sales_Datas[[#This Row],[Gross_Profit]]/Sales_Datas[[#This Row],[after_discount]],0)</f>
        <v>0.92700061348263996</v>
      </c>
      <c r="V663" s="1" t="str">
        <f>IF(Sales_Datas[[#This Row],[base_price]] &lt;= 632200, "Low", (IF(Sales_Datas[[#This Row],[base_price]] &gt;= 10092000, "High", "Medium")))</f>
        <v>High</v>
      </c>
    </row>
    <row r="664" spans="1:22" x14ac:dyDescent="0.25">
      <c r="A664" s="1" t="s">
        <v>1973</v>
      </c>
      <c r="B664" s="1" t="s">
        <v>1974</v>
      </c>
      <c r="C664" s="2">
        <v>44481</v>
      </c>
      <c r="D664" s="1" t="s">
        <v>1800</v>
      </c>
      <c r="E664" s="4">
        <v>5150922</v>
      </c>
      <c r="F664">
        <v>1</v>
      </c>
      <c r="G664" s="4">
        <v>51509200</v>
      </c>
      <c r="H664" s="4">
        <v>0</v>
      </c>
      <c r="I664" s="4">
        <v>51509200</v>
      </c>
      <c r="J664">
        <v>1</v>
      </c>
      <c r="K664">
        <v>0</v>
      </c>
      <c r="L664">
        <v>0</v>
      </c>
      <c r="M664">
        <v>4</v>
      </c>
      <c r="N664" s="2">
        <v>44554</v>
      </c>
      <c r="O664" s="1" t="s">
        <v>1801</v>
      </c>
      <c r="P664" s="4">
        <v>51509200</v>
      </c>
      <c r="Q664" s="4">
        <v>3760140</v>
      </c>
      <c r="R664" s="1" t="s">
        <v>29</v>
      </c>
      <c r="S664" s="1" t="s">
        <v>34</v>
      </c>
      <c r="T664" s="4">
        <f>Sales_Datas[[#This Row],[after_discount]]-(Sales_Datas[[#This Row],[qty_ordered]]*Sales_Datas[[#This Row],[cogs]])</f>
        <v>47749060</v>
      </c>
      <c r="U664" s="3">
        <f>IFERROR(Sales_Datas[[#This Row],[Gross_Profit]]/Sales_Datas[[#This Row],[after_discount]],0)</f>
        <v>0.92700061348263996</v>
      </c>
      <c r="V664" s="1" t="str">
        <f>IF(Sales_Datas[[#This Row],[base_price]] &lt;= 632200, "Low", (IF(Sales_Datas[[#This Row],[base_price]] &gt;= 10092000, "High", "Medium")))</f>
        <v>High</v>
      </c>
    </row>
    <row r="665" spans="1:22" x14ac:dyDescent="0.25">
      <c r="A665" s="1" t="s">
        <v>1975</v>
      </c>
      <c r="B665" s="1" t="s">
        <v>1974</v>
      </c>
      <c r="C665" s="2">
        <v>44542</v>
      </c>
      <c r="D665" s="1" t="s">
        <v>1800</v>
      </c>
      <c r="E665" s="4">
        <v>5150922</v>
      </c>
      <c r="F665">
        <v>1</v>
      </c>
      <c r="G665" s="4">
        <v>51509200</v>
      </c>
      <c r="H665" s="4">
        <v>0</v>
      </c>
      <c r="I665" s="4">
        <v>51509200</v>
      </c>
      <c r="J665">
        <v>1</v>
      </c>
      <c r="K665">
        <v>0</v>
      </c>
      <c r="L665">
        <v>0</v>
      </c>
      <c r="M665">
        <v>4</v>
      </c>
      <c r="N665" s="2">
        <v>44554</v>
      </c>
      <c r="O665" s="1" t="s">
        <v>1801</v>
      </c>
      <c r="P665" s="4">
        <v>51509200</v>
      </c>
      <c r="Q665" s="4">
        <v>3760140</v>
      </c>
      <c r="R665" s="1" t="s">
        <v>29</v>
      </c>
      <c r="S665" s="1" t="s">
        <v>34</v>
      </c>
      <c r="T665" s="4">
        <f>Sales_Datas[[#This Row],[after_discount]]-(Sales_Datas[[#This Row],[qty_ordered]]*Sales_Datas[[#This Row],[cogs]])</f>
        <v>47749060</v>
      </c>
      <c r="U665" s="3">
        <f>IFERROR(Sales_Datas[[#This Row],[Gross_Profit]]/Sales_Datas[[#This Row],[after_discount]],0)</f>
        <v>0.92700061348263996</v>
      </c>
      <c r="V665" s="1" t="str">
        <f>IF(Sales_Datas[[#This Row],[base_price]] &lt;= 632200, "Low", (IF(Sales_Datas[[#This Row],[base_price]] &gt;= 10092000, "High", "Medium")))</f>
        <v>High</v>
      </c>
    </row>
    <row r="666" spans="1:22" x14ac:dyDescent="0.25">
      <c r="A666" s="1" t="s">
        <v>1976</v>
      </c>
      <c r="B666" s="1" t="s">
        <v>1974</v>
      </c>
      <c r="C666" s="2">
        <v>44543</v>
      </c>
      <c r="D666" s="1" t="s">
        <v>1800</v>
      </c>
      <c r="E666" s="4">
        <v>5150922</v>
      </c>
      <c r="F666">
        <v>1</v>
      </c>
      <c r="G666" s="4">
        <v>51509200</v>
      </c>
      <c r="H666" s="4">
        <v>0</v>
      </c>
      <c r="I666" s="4">
        <v>51509200</v>
      </c>
      <c r="J666">
        <v>1</v>
      </c>
      <c r="K666">
        <v>0</v>
      </c>
      <c r="L666">
        <v>0</v>
      </c>
      <c r="M666">
        <v>4</v>
      </c>
      <c r="N666" s="2">
        <v>44554</v>
      </c>
      <c r="O666" s="1" t="s">
        <v>1801</v>
      </c>
      <c r="P666" s="4">
        <v>51509200</v>
      </c>
      <c r="Q666" s="4">
        <v>3760140</v>
      </c>
      <c r="R666" s="1" t="s">
        <v>29</v>
      </c>
      <c r="S666" s="1" t="s">
        <v>34</v>
      </c>
      <c r="T666" s="4">
        <f>Sales_Datas[[#This Row],[after_discount]]-(Sales_Datas[[#This Row],[qty_ordered]]*Sales_Datas[[#This Row],[cogs]])</f>
        <v>47749060</v>
      </c>
      <c r="U666" s="3">
        <f>IFERROR(Sales_Datas[[#This Row],[Gross_Profit]]/Sales_Datas[[#This Row],[after_discount]],0)</f>
        <v>0.92700061348263996</v>
      </c>
      <c r="V666" s="1" t="str">
        <f>IF(Sales_Datas[[#This Row],[base_price]] &lt;= 632200, "Low", (IF(Sales_Datas[[#This Row],[base_price]] &gt;= 10092000, "High", "Medium")))</f>
        <v>High</v>
      </c>
    </row>
    <row r="667" spans="1:22" x14ac:dyDescent="0.25">
      <c r="A667" s="1" t="s">
        <v>1977</v>
      </c>
      <c r="B667" s="1" t="s">
        <v>1974</v>
      </c>
      <c r="C667" s="2">
        <v>44544</v>
      </c>
      <c r="D667" s="1" t="s">
        <v>1800</v>
      </c>
      <c r="E667" s="4">
        <v>5150922</v>
      </c>
      <c r="F667">
        <v>1</v>
      </c>
      <c r="G667" s="4">
        <v>51509200</v>
      </c>
      <c r="H667" s="4">
        <v>0</v>
      </c>
      <c r="I667" s="4">
        <v>51509200</v>
      </c>
      <c r="J667">
        <v>1</v>
      </c>
      <c r="K667">
        <v>0</v>
      </c>
      <c r="L667">
        <v>0</v>
      </c>
      <c r="M667">
        <v>4</v>
      </c>
      <c r="N667" s="2">
        <v>44554</v>
      </c>
      <c r="O667" s="1" t="s">
        <v>1801</v>
      </c>
      <c r="P667" s="4">
        <v>51509200</v>
      </c>
      <c r="Q667" s="4">
        <v>3760140</v>
      </c>
      <c r="R667" s="1" t="s">
        <v>29</v>
      </c>
      <c r="S667" s="1" t="s">
        <v>34</v>
      </c>
      <c r="T667" s="4">
        <f>Sales_Datas[[#This Row],[after_discount]]-(Sales_Datas[[#This Row],[qty_ordered]]*Sales_Datas[[#This Row],[cogs]])</f>
        <v>47749060</v>
      </c>
      <c r="U667" s="3">
        <f>IFERROR(Sales_Datas[[#This Row],[Gross_Profit]]/Sales_Datas[[#This Row],[after_discount]],0)</f>
        <v>0.92700061348263996</v>
      </c>
      <c r="V667" s="1" t="str">
        <f>IF(Sales_Datas[[#This Row],[base_price]] &lt;= 632200, "Low", (IF(Sales_Datas[[#This Row],[base_price]] &gt;= 10092000, "High", "Medium")))</f>
        <v>High</v>
      </c>
    </row>
    <row r="668" spans="1:22" x14ac:dyDescent="0.25">
      <c r="A668" s="1" t="s">
        <v>1978</v>
      </c>
      <c r="B668" s="1" t="s">
        <v>1974</v>
      </c>
      <c r="C668" s="2">
        <v>44546</v>
      </c>
      <c r="D668" s="1" t="s">
        <v>1800</v>
      </c>
      <c r="E668" s="4">
        <v>5150922</v>
      </c>
      <c r="F668">
        <v>1</v>
      </c>
      <c r="G668" s="4">
        <v>51509200</v>
      </c>
      <c r="H668" s="4">
        <v>0</v>
      </c>
      <c r="I668" s="4">
        <v>51509200</v>
      </c>
      <c r="J668">
        <v>1</v>
      </c>
      <c r="K668">
        <v>0</v>
      </c>
      <c r="L668">
        <v>0</v>
      </c>
      <c r="M668">
        <v>4</v>
      </c>
      <c r="N668" s="2">
        <v>44554</v>
      </c>
      <c r="O668" s="1" t="s">
        <v>1801</v>
      </c>
      <c r="P668" s="4">
        <v>51509200</v>
      </c>
      <c r="Q668" s="4">
        <v>3760140</v>
      </c>
      <c r="R668" s="1" t="s">
        <v>29</v>
      </c>
      <c r="S668" s="1" t="s">
        <v>34</v>
      </c>
      <c r="T668" s="4">
        <f>Sales_Datas[[#This Row],[after_discount]]-(Sales_Datas[[#This Row],[qty_ordered]]*Sales_Datas[[#This Row],[cogs]])</f>
        <v>47749060</v>
      </c>
      <c r="U668" s="3">
        <f>IFERROR(Sales_Datas[[#This Row],[Gross_Profit]]/Sales_Datas[[#This Row],[after_discount]],0)</f>
        <v>0.92700061348263996</v>
      </c>
      <c r="V668" s="1" t="str">
        <f>IF(Sales_Datas[[#This Row],[base_price]] &lt;= 632200, "Low", (IF(Sales_Datas[[#This Row],[base_price]] &gt;= 10092000, "High", "Medium")))</f>
        <v>High</v>
      </c>
    </row>
    <row r="669" spans="1:22" x14ac:dyDescent="0.25">
      <c r="A669" s="1" t="s">
        <v>1979</v>
      </c>
      <c r="B669" s="1" t="s">
        <v>1974</v>
      </c>
      <c r="C669" s="2">
        <v>44547</v>
      </c>
      <c r="D669" s="1" t="s">
        <v>1800</v>
      </c>
      <c r="E669" s="4">
        <v>5150922</v>
      </c>
      <c r="F669">
        <v>1</v>
      </c>
      <c r="G669" s="4">
        <v>51509200</v>
      </c>
      <c r="H669" s="4">
        <v>0</v>
      </c>
      <c r="I669" s="4">
        <v>51509200</v>
      </c>
      <c r="J669">
        <v>1</v>
      </c>
      <c r="K669">
        <v>0</v>
      </c>
      <c r="L669">
        <v>0</v>
      </c>
      <c r="M669">
        <v>4</v>
      </c>
      <c r="N669" s="2">
        <v>44554</v>
      </c>
      <c r="O669" s="1" t="s">
        <v>1801</v>
      </c>
      <c r="P669" s="4">
        <v>51509200</v>
      </c>
      <c r="Q669" s="4">
        <v>3760140</v>
      </c>
      <c r="R669" s="1" t="s">
        <v>29</v>
      </c>
      <c r="S669" s="1" t="s">
        <v>34</v>
      </c>
      <c r="T669" s="4">
        <f>Sales_Datas[[#This Row],[after_discount]]-(Sales_Datas[[#This Row],[qty_ordered]]*Sales_Datas[[#This Row],[cogs]])</f>
        <v>47749060</v>
      </c>
      <c r="U669" s="3">
        <f>IFERROR(Sales_Datas[[#This Row],[Gross_Profit]]/Sales_Datas[[#This Row],[after_discount]],0)</f>
        <v>0.92700061348263996</v>
      </c>
      <c r="V669" s="1" t="str">
        <f>IF(Sales_Datas[[#This Row],[base_price]] &lt;= 632200, "Low", (IF(Sales_Datas[[#This Row],[base_price]] &gt;= 10092000, "High", "Medium")))</f>
        <v>High</v>
      </c>
    </row>
    <row r="670" spans="1:22" x14ac:dyDescent="0.25">
      <c r="A670" s="1" t="s">
        <v>1980</v>
      </c>
      <c r="B670" s="1" t="s">
        <v>1974</v>
      </c>
      <c r="C670" s="2">
        <v>44548</v>
      </c>
      <c r="D670" s="1" t="s">
        <v>1800</v>
      </c>
      <c r="E670" s="4">
        <v>5150922</v>
      </c>
      <c r="F670">
        <v>1</v>
      </c>
      <c r="G670" s="4">
        <v>51509200</v>
      </c>
      <c r="H670" s="4">
        <v>0</v>
      </c>
      <c r="I670" s="4">
        <v>51509200</v>
      </c>
      <c r="J670">
        <v>1</v>
      </c>
      <c r="K670">
        <v>0</v>
      </c>
      <c r="L670">
        <v>0</v>
      </c>
      <c r="M670">
        <v>4</v>
      </c>
      <c r="N670" s="2">
        <v>44554</v>
      </c>
      <c r="O670" s="1" t="s">
        <v>1801</v>
      </c>
      <c r="P670" s="4">
        <v>51509200</v>
      </c>
      <c r="Q670" s="4">
        <v>3760140</v>
      </c>
      <c r="R670" s="1" t="s">
        <v>29</v>
      </c>
      <c r="S670" s="1" t="s">
        <v>34</v>
      </c>
      <c r="T670" s="4">
        <f>Sales_Datas[[#This Row],[after_discount]]-(Sales_Datas[[#This Row],[qty_ordered]]*Sales_Datas[[#This Row],[cogs]])</f>
        <v>47749060</v>
      </c>
      <c r="U670" s="3">
        <f>IFERROR(Sales_Datas[[#This Row],[Gross_Profit]]/Sales_Datas[[#This Row],[after_discount]],0)</f>
        <v>0.92700061348263996</v>
      </c>
      <c r="V670" s="1" t="str">
        <f>IF(Sales_Datas[[#This Row],[base_price]] &lt;= 632200, "Low", (IF(Sales_Datas[[#This Row],[base_price]] &gt;= 10092000, "High", "Medium")))</f>
        <v>High</v>
      </c>
    </row>
    <row r="671" spans="1:22" x14ac:dyDescent="0.25">
      <c r="A671" s="1" t="s">
        <v>1981</v>
      </c>
      <c r="B671" s="1" t="s">
        <v>1982</v>
      </c>
      <c r="C671" s="2">
        <v>44549</v>
      </c>
      <c r="D671" s="1" t="s">
        <v>1800</v>
      </c>
      <c r="E671" s="4">
        <v>5150922</v>
      </c>
      <c r="F671">
        <v>1</v>
      </c>
      <c r="G671" s="4">
        <v>51509200</v>
      </c>
      <c r="H671" s="4">
        <v>0</v>
      </c>
      <c r="I671" s="4">
        <v>51509200</v>
      </c>
      <c r="J671">
        <v>1</v>
      </c>
      <c r="K671">
        <v>1</v>
      </c>
      <c r="L671">
        <v>0</v>
      </c>
      <c r="M671">
        <v>1</v>
      </c>
      <c r="N671" s="2">
        <v>44538</v>
      </c>
      <c r="O671" s="1" t="s">
        <v>1801</v>
      </c>
      <c r="P671" s="4">
        <v>51509200</v>
      </c>
      <c r="Q671" s="4">
        <v>3760140</v>
      </c>
      <c r="R671" s="1" t="s">
        <v>29</v>
      </c>
      <c r="S671" s="1" t="s">
        <v>50</v>
      </c>
      <c r="T671" s="4">
        <f>Sales_Datas[[#This Row],[after_discount]]-(Sales_Datas[[#This Row],[qty_ordered]]*Sales_Datas[[#This Row],[cogs]])</f>
        <v>47749060</v>
      </c>
      <c r="U671" s="3">
        <f>IFERROR(Sales_Datas[[#This Row],[Gross_Profit]]/Sales_Datas[[#This Row],[after_discount]],0)</f>
        <v>0.92700061348263996</v>
      </c>
      <c r="V671" s="1" t="str">
        <f>IF(Sales_Datas[[#This Row],[base_price]] &lt;= 632200, "Low", (IF(Sales_Datas[[#This Row],[base_price]] &gt;= 10092000, "High", "Medium")))</f>
        <v>High</v>
      </c>
    </row>
    <row r="672" spans="1:22" x14ac:dyDescent="0.25">
      <c r="A672" s="1" t="s">
        <v>1983</v>
      </c>
      <c r="B672" s="1" t="s">
        <v>1984</v>
      </c>
      <c r="C672" s="2">
        <v>44551</v>
      </c>
      <c r="D672" s="1" t="s">
        <v>1800</v>
      </c>
      <c r="E672" s="4">
        <v>5150922</v>
      </c>
      <c r="F672">
        <v>1</v>
      </c>
      <c r="G672" s="4">
        <v>51509200</v>
      </c>
      <c r="H672" s="4">
        <v>0</v>
      </c>
      <c r="I672" s="4">
        <v>51509200</v>
      </c>
      <c r="J672">
        <v>1</v>
      </c>
      <c r="K672">
        <v>0</v>
      </c>
      <c r="L672">
        <v>0</v>
      </c>
      <c r="M672">
        <v>4</v>
      </c>
      <c r="N672" s="2">
        <v>44507</v>
      </c>
      <c r="O672" s="1" t="s">
        <v>1801</v>
      </c>
      <c r="P672" s="4">
        <v>51509200</v>
      </c>
      <c r="Q672" s="4">
        <v>3760140</v>
      </c>
      <c r="R672" s="1" t="s">
        <v>29</v>
      </c>
      <c r="S672" s="1" t="s">
        <v>34</v>
      </c>
      <c r="T672" s="4">
        <f>Sales_Datas[[#This Row],[after_discount]]-(Sales_Datas[[#This Row],[qty_ordered]]*Sales_Datas[[#This Row],[cogs]])</f>
        <v>47749060</v>
      </c>
      <c r="U672" s="3">
        <f>IFERROR(Sales_Datas[[#This Row],[Gross_Profit]]/Sales_Datas[[#This Row],[after_discount]],0)</f>
        <v>0.92700061348263996</v>
      </c>
      <c r="V672" s="1" t="str">
        <f>IF(Sales_Datas[[#This Row],[base_price]] &lt;= 632200, "Low", (IF(Sales_Datas[[#This Row],[base_price]] &gt;= 10092000, "High", "Medium")))</f>
        <v>High</v>
      </c>
    </row>
    <row r="673" spans="1:22" x14ac:dyDescent="0.25">
      <c r="A673" s="1" t="s">
        <v>1985</v>
      </c>
      <c r="B673" s="1" t="s">
        <v>1986</v>
      </c>
      <c r="C673" s="2">
        <v>44554</v>
      </c>
      <c r="D673" s="1" t="s">
        <v>1800</v>
      </c>
      <c r="E673" s="4">
        <v>5150922</v>
      </c>
      <c r="F673">
        <v>1</v>
      </c>
      <c r="G673" s="4">
        <v>51509200</v>
      </c>
      <c r="H673" s="4">
        <v>0</v>
      </c>
      <c r="I673" s="4">
        <v>51509200</v>
      </c>
      <c r="J673">
        <v>1</v>
      </c>
      <c r="K673">
        <v>1</v>
      </c>
      <c r="L673">
        <v>1</v>
      </c>
      <c r="M673">
        <v>1</v>
      </c>
      <c r="N673" s="2">
        <v>44558</v>
      </c>
      <c r="O673" s="1" t="s">
        <v>1801</v>
      </c>
      <c r="P673" s="4">
        <v>51509200</v>
      </c>
      <c r="Q673" s="4">
        <v>3760140</v>
      </c>
      <c r="R673" s="1" t="s">
        <v>29</v>
      </c>
      <c r="S673" s="1" t="s">
        <v>50</v>
      </c>
      <c r="T673" s="4">
        <f>Sales_Datas[[#This Row],[after_discount]]-(Sales_Datas[[#This Row],[qty_ordered]]*Sales_Datas[[#This Row],[cogs]])</f>
        <v>47749060</v>
      </c>
      <c r="U673" s="3">
        <f>IFERROR(Sales_Datas[[#This Row],[Gross_Profit]]/Sales_Datas[[#This Row],[after_discount]],0)</f>
        <v>0.92700061348263996</v>
      </c>
      <c r="V673" s="1" t="str">
        <f>IF(Sales_Datas[[#This Row],[base_price]] &lt;= 632200, "Low", (IF(Sales_Datas[[#This Row],[base_price]] &gt;= 10092000, "High", "Medium")))</f>
        <v>High</v>
      </c>
    </row>
    <row r="674" spans="1:22" x14ac:dyDescent="0.25">
      <c r="A674" s="1" t="s">
        <v>1987</v>
      </c>
      <c r="B674" s="1" t="s">
        <v>1755</v>
      </c>
      <c r="C674" s="2">
        <v>44587</v>
      </c>
      <c r="D674" s="1" t="s">
        <v>1800</v>
      </c>
      <c r="E674" s="4">
        <v>5150922</v>
      </c>
      <c r="F674">
        <v>1</v>
      </c>
      <c r="G674" s="4">
        <v>51509200</v>
      </c>
      <c r="H674" s="4">
        <v>0</v>
      </c>
      <c r="I674" s="4">
        <v>51509200</v>
      </c>
      <c r="J674">
        <v>1</v>
      </c>
      <c r="K674">
        <v>1</v>
      </c>
      <c r="L674">
        <v>0</v>
      </c>
      <c r="M674">
        <v>1</v>
      </c>
      <c r="N674" s="2">
        <v>44431</v>
      </c>
      <c r="O674" s="1" t="s">
        <v>1801</v>
      </c>
      <c r="P674" s="4">
        <v>51509200</v>
      </c>
      <c r="Q674" s="4">
        <v>3760140</v>
      </c>
      <c r="R674" s="1" t="s">
        <v>29</v>
      </c>
      <c r="S674" s="1" t="s">
        <v>50</v>
      </c>
      <c r="T674" s="4">
        <f>Sales_Datas[[#This Row],[after_discount]]-(Sales_Datas[[#This Row],[qty_ordered]]*Sales_Datas[[#This Row],[cogs]])</f>
        <v>47749060</v>
      </c>
      <c r="U674" s="3">
        <f>IFERROR(Sales_Datas[[#This Row],[Gross_Profit]]/Sales_Datas[[#This Row],[after_discount]],0)</f>
        <v>0.92700061348263996</v>
      </c>
      <c r="V674" s="1" t="str">
        <f>IF(Sales_Datas[[#This Row],[base_price]] &lt;= 632200, "Low", (IF(Sales_Datas[[#This Row],[base_price]] &gt;= 10092000, "High", "Medium")))</f>
        <v>High</v>
      </c>
    </row>
    <row r="675" spans="1:22" x14ac:dyDescent="0.25">
      <c r="A675" s="1" t="s">
        <v>1988</v>
      </c>
      <c r="B675" s="1" t="s">
        <v>1989</v>
      </c>
      <c r="C675" s="2">
        <v>44588</v>
      </c>
      <c r="D675" s="1" t="s">
        <v>1800</v>
      </c>
      <c r="E675" s="4">
        <v>5150922</v>
      </c>
      <c r="F675">
        <v>1</v>
      </c>
      <c r="G675" s="4">
        <v>51509200</v>
      </c>
      <c r="H675" s="4">
        <v>0</v>
      </c>
      <c r="I675" s="4">
        <v>51509200</v>
      </c>
      <c r="J675">
        <v>1</v>
      </c>
      <c r="K675">
        <v>1</v>
      </c>
      <c r="L675">
        <v>0</v>
      </c>
      <c r="M675">
        <v>1</v>
      </c>
      <c r="N675" s="2">
        <v>44396</v>
      </c>
      <c r="O675" s="1" t="s">
        <v>1801</v>
      </c>
      <c r="P675" s="4">
        <v>51509200</v>
      </c>
      <c r="Q675" s="4">
        <v>3760140</v>
      </c>
      <c r="R675" s="1" t="s">
        <v>29</v>
      </c>
      <c r="S675" s="1" t="s">
        <v>50</v>
      </c>
      <c r="T675" s="4">
        <f>Sales_Datas[[#This Row],[after_discount]]-(Sales_Datas[[#This Row],[qty_ordered]]*Sales_Datas[[#This Row],[cogs]])</f>
        <v>47749060</v>
      </c>
      <c r="U675" s="3">
        <f>IFERROR(Sales_Datas[[#This Row],[Gross_Profit]]/Sales_Datas[[#This Row],[after_discount]],0)</f>
        <v>0.92700061348263996</v>
      </c>
      <c r="V675" s="1" t="str">
        <f>IF(Sales_Datas[[#This Row],[base_price]] &lt;= 632200, "Low", (IF(Sales_Datas[[#This Row],[base_price]] &gt;= 10092000, "High", "Medium")))</f>
        <v>High</v>
      </c>
    </row>
    <row r="676" spans="1:22" x14ac:dyDescent="0.25">
      <c r="A676" s="1" t="s">
        <v>1990</v>
      </c>
      <c r="B676" s="1" t="s">
        <v>1610</v>
      </c>
      <c r="C676" s="2">
        <v>44589</v>
      </c>
      <c r="D676" s="1" t="s">
        <v>1800</v>
      </c>
      <c r="E676" s="4">
        <v>5150922</v>
      </c>
      <c r="F676">
        <v>1</v>
      </c>
      <c r="G676" s="4">
        <v>51509200</v>
      </c>
      <c r="H676" s="4">
        <v>0</v>
      </c>
      <c r="I676" s="4">
        <v>51509200</v>
      </c>
      <c r="J676">
        <v>1</v>
      </c>
      <c r="K676">
        <v>1</v>
      </c>
      <c r="L676">
        <v>0</v>
      </c>
      <c r="M676">
        <v>1</v>
      </c>
      <c r="N676" s="2">
        <v>44392</v>
      </c>
      <c r="O676" s="1" t="s">
        <v>1801</v>
      </c>
      <c r="P676" s="4">
        <v>51509200</v>
      </c>
      <c r="Q676" s="4">
        <v>3760140</v>
      </c>
      <c r="R676" s="1" t="s">
        <v>29</v>
      </c>
      <c r="S676" s="1" t="s">
        <v>50</v>
      </c>
      <c r="T676" s="4">
        <f>Sales_Datas[[#This Row],[after_discount]]-(Sales_Datas[[#This Row],[qty_ordered]]*Sales_Datas[[#This Row],[cogs]])</f>
        <v>47749060</v>
      </c>
      <c r="U676" s="3">
        <f>IFERROR(Sales_Datas[[#This Row],[Gross_Profit]]/Sales_Datas[[#This Row],[after_discount]],0)</f>
        <v>0.92700061348263996</v>
      </c>
      <c r="V676" s="1" t="str">
        <f>IF(Sales_Datas[[#This Row],[base_price]] &lt;= 632200, "Low", (IF(Sales_Datas[[#This Row],[base_price]] &gt;= 10092000, "High", "Medium")))</f>
        <v>High</v>
      </c>
    </row>
    <row r="677" spans="1:22" x14ac:dyDescent="0.25">
      <c r="A677" s="1" t="s">
        <v>1991</v>
      </c>
      <c r="B677" s="1" t="s">
        <v>505</v>
      </c>
      <c r="C677" s="2">
        <v>44591</v>
      </c>
      <c r="D677" s="1" t="s">
        <v>1800</v>
      </c>
      <c r="E677" s="4">
        <v>5150922</v>
      </c>
      <c r="F677">
        <v>1</v>
      </c>
      <c r="G677" s="4">
        <v>51509200</v>
      </c>
      <c r="H677" s="4">
        <v>0</v>
      </c>
      <c r="I677" s="4">
        <v>51509200</v>
      </c>
      <c r="J677">
        <v>1</v>
      </c>
      <c r="K677">
        <v>1</v>
      </c>
      <c r="L677">
        <v>0</v>
      </c>
      <c r="M677">
        <v>1</v>
      </c>
      <c r="N677" s="2">
        <v>44435</v>
      </c>
      <c r="O677" s="1" t="s">
        <v>1801</v>
      </c>
      <c r="P677" s="4">
        <v>51509200</v>
      </c>
      <c r="Q677" s="4">
        <v>3760140</v>
      </c>
      <c r="R677" s="1" t="s">
        <v>29</v>
      </c>
      <c r="S677" s="1" t="s">
        <v>50</v>
      </c>
      <c r="T677" s="4">
        <f>Sales_Datas[[#This Row],[after_discount]]-(Sales_Datas[[#This Row],[qty_ordered]]*Sales_Datas[[#This Row],[cogs]])</f>
        <v>47749060</v>
      </c>
      <c r="U677" s="3">
        <f>IFERROR(Sales_Datas[[#This Row],[Gross_Profit]]/Sales_Datas[[#This Row],[after_discount]],0)</f>
        <v>0.92700061348263996</v>
      </c>
      <c r="V677" s="1" t="str">
        <f>IF(Sales_Datas[[#This Row],[base_price]] &lt;= 632200, "Low", (IF(Sales_Datas[[#This Row],[base_price]] &gt;= 10092000, "High", "Medium")))</f>
        <v>High</v>
      </c>
    </row>
    <row r="678" spans="1:22" x14ac:dyDescent="0.25">
      <c r="A678" s="1" t="s">
        <v>1992</v>
      </c>
      <c r="B678" s="1" t="s">
        <v>1993</v>
      </c>
      <c r="C678" s="2">
        <v>44621</v>
      </c>
      <c r="D678" s="1" t="s">
        <v>1800</v>
      </c>
      <c r="E678" s="4">
        <v>5150922</v>
      </c>
      <c r="F678">
        <v>1</v>
      </c>
      <c r="G678" s="4">
        <v>51509200</v>
      </c>
      <c r="H678" s="4">
        <v>0</v>
      </c>
      <c r="I678" s="4">
        <v>51509200</v>
      </c>
      <c r="J678">
        <v>1</v>
      </c>
      <c r="K678">
        <v>1</v>
      </c>
      <c r="L678">
        <v>1</v>
      </c>
      <c r="M678">
        <v>1</v>
      </c>
      <c r="N678" s="2">
        <v>44398</v>
      </c>
      <c r="O678" s="1" t="s">
        <v>1801</v>
      </c>
      <c r="P678" s="4">
        <v>51509200</v>
      </c>
      <c r="Q678" s="4">
        <v>3760140</v>
      </c>
      <c r="R678" s="1" t="s">
        <v>29</v>
      </c>
      <c r="S678" s="1" t="s">
        <v>50</v>
      </c>
      <c r="T678" s="4">
        <f>Sales_Datas[[#This Row],[after_discount]]-(Sales_Datas[[#This Row],[qty_ordered]]*Sales_Datas[[#This Row],[cogs]])</f>
        <v>47749060</v>
      </c>
      <c r="U678" s="3">
        <f>IFERROR(Sales_Datas[[#This Row],[Gross_Profit]]/Sales_Datas[[#This Row],[after_discount]],0)</f>
        <v>0.92700061348263996</v>
      </c>
      <c r="V678" s="1" t="str">
        <f>IF(Sales_Datas[[#This Row],[base_price]] &lt;= 632200, "Low", (IF(Sales_Datas[[#This Row],[base_price]] &gt;= 10092000, "High", "Medium")))</f>
        <v>High</v>
      </c>
    </row>
    <row r="679" spans="1:22" x14ac:dyDescent="0.25">
      <c r="A679" s="1" t="s">
        <v>1994</v>
      </c>
      <c r="B679" s="1" t="s">
        <v>72</v>
      </c>
      <c r="C679" s="2">
        <v>44398</v>
      </c>
      <c r="D679" s="1" t="s">
        <v>1995</v>
      </c>
      <c r="E679" s="4">
        <v>1716220</v>
      </c>
      <c r="F679">
        <v>3</v>
      </c>
      <c r="G679" s="4">
        <v>51486600</v>
      </c>
      <c r="H679" s="4">
        <v>0</v>
      </c>
      <c r="I679" s="4">
        <v>51486600</v>
      </c>
      <c r="J679">
        <v>1</v>
      </c>
      <c r="K679">
        <v>1</v>
      </c>
      <c r="L679">
        <v>1</v>
      </c>
      <c r="M679">
        <v>1</v>
      </c>
      <c r="N679" s="2">
        <v>44403</v>
      </c>
      <c r="O679" s="1" t="s">
        <v>1996</v>
      </c>
      <c r="P679" s="4">
        <v>17162200</v>
      </c>
      <c r="Q679" s="4">
        <v>1132680</v>
      </c>
      <c r="R679" s="1" t="s">
        <v>29</v>
      </c>
      <c r="S679" s="1" t="s">
        <v>50</v>
      </c>
      <c r="T679" s="4">
        <f>Sales_Datas[[#This Row],[after_discount]]-(Sales_Datas[[#This Row],[qty_ordered]]*Sales_Datas[[#This Row],[cogs]])</f>
        <v>48088560</v>
      </c>
      <c r="U679" s="3">
        <f>IFERROR(Sales_Datas[[#This Row],[Gross_Profit]]/Sales_Datas[[#This Row],[after_discount]],0)</f>
        <v>0.9340014683432194</v>
      </c>
      <c r="V679" s="1" t="str">
        <f>IF(Sales_Datas[[#This Row],[base_price]] &lt;= 632200, "Low", (IF(Sales_Datas[[#This Row],[base_price]] &gt;= 10092000, "High", "Medium")))</f>
        <v>High</v>
      </c>
    </row>
    <row r="680" spans="1:22" x14ac:dyDescent="0.25">
      <c r="A680" s="1" t="s">
        <v>1997</v>
      </c>
      <c r="B680" s="1" t="s">
        <v>1998</v>
      </c>
      <c r="C680" s="2">
        <v>44568</v>
      </c>
      <c r="D680" s="1" t="s">
        <v>1999</v>
      </c>
      <c r="E680" s="4">
        <v>5142280</v>
      </c>
      <c r="F680">
        <v>1</v>
      </c>
      <c r="G680" s="4">
        <v>51422800</v>
      </c>
      <c r="H680" s="4">
        <v>0</v>
      </c>
      <c r="I680" s="4">
        <v>51422800</v>
      </c>
      <c r="J680">
        <v>1</v>
      </c>
      <c r="K680">
        <v>1</v>
      </c>
      <c r="L680">
        <v>0</v>
      </c>
      <c r="M680">
        <v>1</v>
      </c>
      <c r="N680" s="2">
        <v>44503</v>
      </c>
      <c r="O680" s="1" t="s">
        <v>2000</v>
      </c>
      <c r="P680" s="4">
        <v>51422800</v>
      </c>
      <c r="Q680" s="4">
        <v>4216660</v>
      </c>
      <c r="R680" s="1" t="s">
        <v>65</v>
      </c>
      <c r="S680" s="1" t="s">
        <v>50</v>
      </c>
      <c r="T680" s="4">
        <f>Sales_Datas[[#This Row],[after_discount]]-(Sales_Datas[[#This Row],[qty_ordered]]*Sales_Datas[[#This Row],[cogs]])</f>
        <v>47206140</v>
      </c>
      <c r="U680" s="3">
        <f>IFERROR(Sales_Datas[[#This Row],[Gross_Profit]]/Sales_Datas[[#This Row],[after_discount]],0)</f>
        <v>0.91800018668761718</v>
      </c>
      <c r="V680" s="1" t="str">
        <f>IF(Sales_Datas[[#This Row],[base_price]] &lt;= 632200, "Low", (IF(Sales_Datas[[#This Row],[base_price]] &gt;= 10092000, "High", "Medium")))</f>
        <v>High</v>
      </c>
    </row>
    <row r="681" spans="1:22" x14ac:dyDescent="0.25">
      <c r="A681" s="1" t="s">
        <v>2001</v>
      </c>
      <c r="B681" s="1" t="s">
        <v>2002</v>
      </c>
      <c r="C681" s="2">
        <v>44719</v>
      </c>
      <c r="D681" s="1" t="s">
        <v>1999</v>
      </c>
      <c r="E681" s="4">
        <v>5142280</v>
      </c>
      <c r="F681">
        <v>1</v>
      </c>
      <c r="G681" s="4">
        <v>51422800</v>
      </c>
      <c r="H681" s="4">
        <v>0</v>
      </c>
      <c r="I681" s="4">
        <v>51422800</v>
      </c>
      <c r="J681">
        <v>1</v>
      </c>
      <c r="K681">
        <v>0</v>
      </c>
      <c r="L681">
        <v>0</v>
      </c>
      <c r="M681">
        <v>1</v>
      </c>
      <c r="N681" s="2">
        <v>44770</v>
      </c>
      <c r="O681" s="1" t="s">
        <v>2000</v>
      </c>
      <c r="P681" s="4">
        <v>51422800</v>
      </c>
      <c r="Q681" s="4">
        <v>4216660</v>
      </c>
      <c r="R681" s="1" t="s">
        <v>65</v>
      </c>
      <c r="S681" s="1" t="s">
        <v>50</v>
      </c>
      <c r="T681" s="4">
        <f>Sales_Datas[[#This Row],[after_discount]]-(Sales_Datas[[#This Row],[qty_ordered]]*Sales_Datas[[#This Row],[cogs]])</f>
        <v>47206140</v>
      </c>
      <c r="U681" s="3">
        <f>IFERROR(Sales_Datas[[#This Row],[Gross_Profit]]/Sales_Datas[[#This Row],[after_discount]],0)</f>
        <v>0.91800018668761718</v>
      </c>
      <c r="V681" s="1" t="str">
        <f>IF(Sales_Datas[[#This Row],[base_price]] &lt;= 632200, "Low", (IF(Sales_Datas[[#This Row],[base_price]] &gt;= 10092000, "High", "Medium")))</f>
        <v>High</v>
      </c>
    </row>
    <row r="682" spans="1:22" x14ac:dyDescent="0.25">
      <c r="A682" s="1" t="s">
        <v>2003</v>
      </c>
      <c r="B682" s="1" t="s">
        <v>2004</v>
      </c>
      <c r="C682" s="2">
        <v>44759</v>
      </c>
      <c r="D682" s="1" t="s">
        <v>1999</v>
      </c>
      <c r="E682" s="4">
        <v>5142280</v>
      </c>
      <c r="F682">
        <v>1</v>
      </c>
      <c r="G682" s="4">
        <v>51422800</v>
      </c>
      <c r="H682" s="4">
        <v>0</v>
      </c>
      <c r="I682" s="4">
        <v>51422800</v>
      </c>
      <c r="J682">
        <v>1</v>
      </c>
      <c r="K682">
        <v>1</v>
      </c>
      <c r="L682">
        <v>0</v>
      </c>
      <c r="M682">
        <v>1</v>
      </c>
      <c r="N682" s="2">
        <v>44569</v>
      </c>
      <c r="O682" s="1" t="s">
        <v>2000</v>
      </c>
      <c r="P682" s="4">
        <v>51422800</v>
      </c>
      <c r="Q682" s="4">
        <v>4216660</v>
      </c>
      <c r="R682" s="1" t="s">
        <v>65</v>
      </c>
      <c r="S682" s="1" t="s">
        <v>50</v>
      </c>
      <c r="T682" s="4">
        <f>Sales_Datas[[#This Row],[after_discount]]-(Sales_Datas[[#This Row],[qty_ordered]]*Sales_Datas[[#This Row],[cogs]])</f>
        <v>47206140</v>
      </c>
      <c r="U682" s="3">
        <f>IFERROR(Sales_Datas[[#This Row],[Gross_Profit]]/Sales_Datas[[#This Row],[after_discount]],0)</f>
        <v>0.91800018668761718</v>
      </c>
      <c r="V682" s="1" t="str">
        <f>IF(Sales_Datas[[#This Row],[base_price]] &lt;= 632200, "Low", (IF(Sales_Datas[[#This Row],[base_price]] &gt;= 10092000, "High", "Medium")))</f>
        <v>High</v>
      </c>
    </row>
    <row r="683" spans="1:22" x14ac:dyDescent="0.25">
      <c r="A683" s="1" t="s">
        <v>2005</v>
      </c>
      <c r="B683" s="1" t="s">
        <v>1853</v>
      </c>
      <c r="C683" s="2">
        <v>44757</v>
      </c>
      <c r="D683" s="1" t="s">
        <v>2006</v>
      </c>
      <c r="E683" s="4">
        <v>5104000</v>
      </c>
      <c r="F683">
        <v>1</v>
      </c>
      <c r="G683" s="4">
        <v>51040000</v>
      </c>
      <c r="H683" s="4">
        <v>0</v>
      </c>
      <c r="I683" s="4">
        <v>51040000</v>
      </c>
      <c r="J683">
        <v>1</v>
      </c>
      <c r="K683">
        <v>1</v>
      </c>
      <c r="L683">
        <v>0</v>
      </c>
      <c r="M683">
        <v>1</v>
      </c>
      <c r="N683" s="2">
        <v>44737</v>
      </c>
      <c r="O683" s="1" t="s">
        <v>2007</v>
      </c>
      <c r="P683" s="4">
        <v>51040000</v>
      </c>
      <c r="Q683" s="4">
        <v>4134240</v>
      </c>
      <c r="R683" s="1" t="s">
        <v>29</v>
      </c>
      <c r="S683" s="1" t="s">
        <v>50</v>
      </c>
      <c r="T683" s="4">
        <f>Sales_Datas[[#This Row],[after_discount]]-(Sales_Datas[[#This Row],[qty_ordered]]*Sales_Datas[[#This Row],[cogs]])</f>
        <v>46905760</v>
      </c>
      <c r="U683" s="3">
        <f>IFERROR(Sales_Datas[[#This Row],[Gross_Profit]]/Sales_Datas[[#This Row],[after_discount]],0)</f>
        <v>0.91900000000000004</v>
      </c>
      <c r="V683" s="1" t="str">
        <f>IF(Sales_Datas[[#This Row],[base_price]] &lt;= 632200, "Low", (IF(Sales_Datas[[#This Row],[base_price]] &gt;= 10092000, "High", "Medium")))</f>
        <v>High</v>
      </c>
    </row>
    <row r="684" spans="1:22" x14ac:dyDescent="0.25">
      <c r="A684" s="1" t="s">
        <v>2008</v>
      </c>
      <c r="B684" s="1" t="s">
        <v>2009</v>
      </c>
      <c r="C684" s="2">
        <v>44766</v>
      </c>
      <c r="D684" s="1" t="s">
        <v>136</v>
      </c>
      <c r="E684" s="4">
        <v>5103942</v>
      </c>
      <c r="F684">
        <v>1</v>
      </c>
      <c r="G684" s="4">
        <v>51039400</v>
      </c>
      <c r="H684" s="4">
        <v>0</v>
      </c>
      <c r="I684" s="4">
        <v>51039400</v>
      </c>
      <c r="J684">
        <v>1</v>
      </c>
      <c r="K684">
        <v>1</v>
      </c>
      <c r="L684">
        <v>0</v>
      </c>
      <c r="M684">
        <v>1</v>
      </c>
      <c r="N684" s="2">
        <v>44748</v>
      </c>
      <c r="O684" s="1" t="s">
        <v>137</v>
      </c>
      <c r="P684" s="4">
        <v>51039400</v>
      </c>
      <c r="Q684" s="4">
        <v>3930020</v>
      </c>
      <c r="R684" s="1" t="s">
        <v>29</v>
      </c>
      <c r="S684" s="1" t="s">
        <v>50</v>
      </c>
      <c r="T684" s="4">
        <f>Sales_Datas[[#This Row],[after_discount]]-(Sales_Datas[[#This Row],[qty_ordered]]*Sales_Datas[[#This Row],[cogs]])</f>
        <v>47109380</v>
      </c>
      <c r="U684" s="3">
        <f>IFERROR(Sales_Datas[[#This Row],[Gross_Profit]]/Sales_Datas[[#This Row],[after_discount]],0)</f>
        <v>0.92300027037935395</v>
      </c>
      <c r="V684" s="1" t="str">
        <f>IF(Sales_Datas[[#This Row],[base_price]] &lt;= 632200, "Low", (IF(Sales_Datas[[#This Row],[base_price]] &gt;= 10092000, "High", "Medium")))</f>
        <v>High</v>
      </c>
    </row>
    <row r="685" spans="1:22" x14ac:dyDescent="0.25">
      <c r="A685" s="1" t="s">
        <v>2010</v>
      </c>
      <c r="B685" s="1" t="s">
        <v>1755</v>
      </c>
      <c r="C685" s="2">
        <v>44296</v>
      </c>
      <c r="D685" s="1" t="s">
        <v>1730</v>
      </c>
      <c r="E685" s="4">
        <v>5074942</v>
      </c>
      <c r="F685">
        <v>1</v>
      </c>
      <c r="G685" s="4">
        <v>50749400</v>
      </c>
      <c r="H685" s="4">
        <v>0</v>
      </c>
      <c r="I685" s="4">
        <v>50749400</v>
      </c>
      <c r="J685">
        <v>1</v>
      </c>
      <c r="K685">
        <v>0</v>
      </c>
      <c r="L685">
        <v>0</v>
      </c>
      <c r="M685">
        <v>4</v>
      </c>
      <c r="N685" s="2">
        <v>44431</v>
      </c>
      <c r="O685" s="1" t="s">
        <v>1731</v>
      </c>
      <c r="P685" s="4">
        <v>55969400</v>
      </c>
      <c r="Q685" s="4">
        <v>4365600</v>
      </c>
      <c r="R685" s="1" t="s">
        <v>65</v>
      </c>
      <c r="S685" s="1" t="s">
        <v>34</v>
      </c>
      <c r="T685" s="4">
        <f>Sales_Datas[[#This Row],[after_discount]]-(Sales_Datas[[#This Row],[qty_ordered]]*Sales_Datas[[#This Row],[cogs]])</f>
        <v>46383800</v>
      </c>
      <c r="U685" s="3">
        <f>IFERROR(Sales_Datas[[#This Row],[Gross_Profit]]/Sales_Datas[[#This Row],[after_discount]],0)</f>
        <v>0.91397730810610567</v>
      </c>
      <c r="V685" s="1" t="str">
        <f>IF(Sales_Datas[[#This Row],[base_price]] &lt;= 632200, "Low", (IF(Sales_Datas[[#This Row],[base_price]] &gt;= 10092000, "High", "Medium")))</f>
        <v>High</v>
      </c>
    </row>
    <row r="686" spans="1:22" x14ac:dyDescent="0.25">
      <c r="A686" s="1" t="s">
        <v>2011</v>
      </c>
      <c r="B686" s="1" t="s">
        <v>1399</v>
      </c>
      <c r="C686" s="2">
        <v>44326</v>
      </c>
      <c r="D686" s="1" t="s">
        <v>1730</v>
      </c>
      <c r="E686" s="4">
        <v>5074942</v>
      </c>
      <c r="F686">
        <v>1</v>
      </c>
      <c r="G686" s="4">
        <v>50749400</v>
      </c>
      <c r="H686" s="4">
        <v>0</v>
      </c>
      <c r="I686" s="4">
        <v>50749400</v>
      </c>
      <c r="J686">
        <v>1</v>
      </c>
      <c r="K686">
        <v>0</v>
      </c>
      <c r="L686">
        <v>0</v>
      </c>
      <c r="M686">
        <v>4</v>
      </c>
      <c r="N686" s="2">
        <v>44392</v>
      </c>
      <c r="O686" s="1" t="s">
        <v>1731</v>
      </c>
      <c r="P686" s="4">
        <v>55969400</v>
      </c>
      <c r="Q686" s="4">
        <v>4365600</v>
      </c>
      <c r="R686" s="1" t="s">
        <v>65</v>
      </c>
      <c r="S686" s="1" t="s">
        <v>34</v>
      </c>
      <c r="T686" s="4">
        <f>Sales_Datas[[#This Row],[after_discount]]-(Sales_Datas[[#This Row],[qty_ordered]]*Sales_Datas[[#This Row],[cogs]])</f>
        <v>46383800</v>
      </c>
      <c r="U686" s="3">
        <f>IFERROR(Sales_Datas[[#This Row],[Gross_Profit]]/Sales_Datas[[#This Row],[after_discount]],0)</f>
        <v>0.91397730810610567</v>
      </c>
      <c r="V686" s="1" t="str">
        <f>IF(Sales_Datas[[#This Row],[base_price]] &lt;= 632200, "Low", (IF(Sales_Datas[[#This Row],[base_price]] &gt;= 10092000, "High", "Medium")))</f>
        <v>High</v>
      </c>
    </row>
    <row r="687" spans="1:22" x14ac:dyDescent="0.25">
      <c r="A687" s="1" t="s">
        <v>2012</v>
      </c>
      <c r="B687" s="1" t="s">
        <v>2013</v>
      </c>
      <c r="C687" s="2">
        <v>44483</v>
      </c>
      <c r="D687" s="1" t="s">
        <v>1730</v>
      </c>
      <c r="E687" s="4">
        <v>5074942</v>
      </c>
      <c r="F687">
        <v>1</v>
      </c>
      <c r="G687" s="4">
        <v>50749400</v>
      </c>
      <c r="H687" s="4">
        <v>0</v>
      </c>
      <c r="I687" s="4">
        <v>50749400</v>
      </c>
      <c r="J687">
        <v>1</v>
      </c>
      <c r="K687">
        <v>0</v>
      </c>
      <c r="L687">
        <v>0</v>
      </c>
      <c r="M687">
        <v>4</v>
      </c>
      <c r="N687" s="2">
        <v>44486</v>
      </c>
      <c r="O687" s="1" t="s">
        <v>1731</v>
      </c>
      <c r="P687" s="4">
        <v>55969400</v>
      </c>
      <c r="Q687" s="4">
        <v>4365600</v>
      </c>
      <c r="R687" s="1" t="s">
        <v>65</v>
      </c>
      <c r="S687" s="1" t="s">
        <v>34</v>
      </c>
      <c r="T687" s="4">
        <f>Sales_Datas[[#This Row],[after_discount]]-(Sales_Datas[[#This Row],[qty_ordered]]*Sales_Datas[[#This Row],[cogs]])</f>
        <v>46383800</v>
      </c>
      <c r="U687" s="3">
        <f>IFERROR(Sales_Datas[[#This Row],[Gross_Profit]]/Sales_Datas[[#This Row],[after_discount]],0)</f>
        <v>0.91397730810610567</v>
      </c>
      <c r="V687" s="1" t="str">
        <f>IF(Sales_Datas[[#This Row],[base_price]] &lt;= 632200, "Low", (IF(Sales_Datas[[#This Row],[base_price]] &gt;= 10092000, "High", "Medium")))</f>
        <v>High</v>
      </c>
    </row>
    <row r="688" spans="1:22" x14ac:dyDescent="0.25">
      <c r="A688" s="1" t="s">
        <v>2014</v>
      </c>
      <c r="B688" s="1" t="s">
        <v>2015</v>
      </c>
      <c r="C688" s="2">
        <v>44484</v>
      </c>
      <c r="D688" s="1" t="s">
        <v>1730</v>
      </c>
      <c r="E688" s="4">
        <v>5074942</v>
      </c>
      <c r="F688">
        <v>1</v>
      </c>
      <c r="G688" s="4">
        <v>50749400</v>
      </c>
      <c r="H688" s="4">
        <v>0</v>
      </c>
      <c r="I688" s="4">
        <v>50749400</v>
      </c>
      <c r="J688">
        <v>1</v>
      </c>
      <c r="K688">
        <v>1</v>
      </c>
      <c r="L688">
        <v>0</v>
      </c>
      <c r="M688">
        <v>1</v>
      </c>
      <c r="N688" s="2">
        <v>44488</v>
      </c>
      <c r="O688" s="1" t="s">
        <v>1731</v>
      </c>
      <c r="P688" s="4">
        <v>55969400</v>
      </c>
      <c r="Q688" s="4">
        <v>4365600</v>
      </c>
      <c r="R688" s="1" t="s">
        <v>65</v>
      </c>
      <c r="S688" s="1" t="s">
        <v>50</v>
      </c>
      <c r="T688" s="4">
        <f>Sales_Datas[[#This Row],[after_discount]]-(Sales_Datas[[#This Row],[qty_ordered]]*Sales_Datas[[#This Row],[cogs]])</f>
        <v>46383800</v>
      </c>
      <c r="U688" s="3">
        <f>IFERROR(Sales_Datas[[#This Row],[Gross_Profit]]/Sales_Datas[[#This Row],[after_discount]],0)</f>
        <v>0.91397730810610567</v>
      </c>
      <c r="V688" s="1" t="str">
        <f>IF(Sales_Datas[[#This Row],[base_price]] &lt;= 632200, "Low", (IF(Sales_Datas[[#This Row],[base_price]] &gt;= 10092000, "High", "Medium")))</f>
        <v>High</v>
      </c>
    </row>
    <row r="689" spans="1:22" x14ac:dyDescent="0.25">
      <c r="A689" s="1" t="s">
        <v>2016</v>
      </c>
      <c r="B689" s="1" t="s">
        <v>2017</v>
      </c>
      <c r="C689" s="2">
        <v>44540</v>
      </c>
      <c r="D689" s="1" t="s">
        <v>1730</v>
      </c>
      <c r="E689" s="4">
        <v>5074942</v>
      </c>
      <c r="F689">
        <v>1</v>
      </c>
      <c r="G689" s="4">
        <v>50749400</v>
      </c>
      <c r="H689" s="4">
        <v>0</v>
      </c>
      <c r="I689" s="4">
        <v>50749400</v>
      </c>
      <c r="J689">
        <v>1</v>
      </c>
      <c r="K689">
        <v>0</v>
      </c>
      <c r="L689">
        <v>0</v>
      </c>
      <c r="M689">
        <v>12</v>
      </c>
      <c r="N689" s="2">
        <v>44467</v>
      </c>
      <c r="O689" s="1" t="s">
        <v>1731</v>
      </c>
      <c r="P689" s="4">
        <v>55969400</v>
      </c>
      <c r="Q689" s="4">
        <v>4365600</v>
      </c>
      <c r="R689" s="1" t="s">
        <v>65</v>
      </c>
      <c r="S689" s="1" t="s">
        <v>1137</v>
      </c>
      <c r="T689" s="4">
        <f>Sales_Datas[[#This Row],[after_discount]]-(Sales_Datas[[#This Row],[qty_ordered]]*Sales_Datas[[#This Row],[cogs]])</f>
        <v>46383800</v>
      </c>
      <c r="U689" s="3">
        <f>IFERROR(Sales_Datas[[#This Row],[Gross_Profit]]/Sales_Datas[[#This Row],[after_discount]],0)</f>
        <v>0.91397730810610567</v>
      </c>
      <c r="V689" s="1" t="str">
        <f>IF(Sales_Datas[[#This Row],[base_price]] &lt;= 632200, "Low", (IF(Sales_Datas[[#This Row],[base_price]] &gt;= 10092000, "High", "Medium")))</f>
        <v>High</v>
      </c>
    </row>
    <row r="690" spans="1:22" x14ac:dyDescent="0.25">
      <c r="A690" s="1" t="s">
        <v>2018</v>
      </c>
      <c r="B690" s="1" t="s">
        <v>2019</v>
      </c>
      <c r="C690" s="2">
        <v>44697</v>
      </c>
      <c r="D690" s="1" t="s">
        <v>2020</v>
      </c>
      <c r="E690" s="4">
        <v>5046000</v>
      </c>
      <c r="F690">
        <v>1</v>
      </c>
      <c r="G690" s="4">
        <v>50460000</v>
      </c>
      <c r="H690" s="4">
        <v>0</v>
      </c>
      <c r="I690" s="4">
        <v>50460000</v>
      </c>
      <c r="J690">
        <v>1</v>
      </c>
      <c r="K690">
        <v>1</v>
      </c>
      <c r="L690">
        <v>1</v>
      </c>
      <c r="M690">
        <v>16</v>
      </c>
      <c r="N690" s="2">
        <v>44696</v>
      </c>
      <c r="O690" s="1" t="s">
        <v>2021</v>
      </c>
      <c r="P690" s="4">
        <v>48720000</v>
      </c>
      <c r="Q690" s="4">
        <v>3702720</v>
      </c>
      <c r="R690" s="1" t="s">
        <v>65</v>
      </c>
      <c r="S690" s="1" t="s">
        <v>1220</v>
      </c>
      <c r="T690" s="4">
        <f>Sales_Datas[[#This Row],[after_discount]]-(Sales_Datas[[#This Row],[qty_ordered]]*Sales_Datas[[#This Row],[cogs]])</f>
        <v>46757280</v>
      </c>
      <c r="U690" s="3">
        <f>IFERROR(Sales_Datas[[#This Row],[Gross_Profit]]/Sales_Datas[[#This Row],[after_discount]],0)</f>
        <v>0.92662068965517241</v>
      </c>
      <c r="V690" s="1" t="str">
        <f>IF(Sales_Datas[[#This Row],[base_price]] &lt;= 632200, "Low", (IF(Sales_Datas[[#This Row],[base_price]] &gt;= 10092000, "High", "Medium")))</f>
        <v>High</v>
      </c>
    </row>
    <row r="691" spans="1:22" x14ac:dyDescent="0.25">
      <c r="A691" s="1" t="s">
        <v>2022</v>
      </c>
      <c r="B691" s="1" t="s">
        <v>2023</v>
      </c>
      <c r="C691" s="2">
        <v>44738</v>
      </c>
      <c r="D691" s="1" t="s">
        <v>2024</v>
      </c>
      <c r="E691" s="4">
        <v>5046000</v>
      </c>
      <c r="F691">
        <v>1</v>
      </c>
      <c r="G691" s="4">
        <v>50460000</v>
      </c>
      <c r="H691" s="4">
        <v>0</v>
      </c>
      <c r="I691" s="4">
        <v>50460000</v>
      </c>
      <c r="J691">
        <v>1</v>
      </c>
      <c r="K691">
        <v>0</v>
      </c>
      <c r="L691">
        <v>0</v>
      </c>
      <c r="M691">
        <v>4</v>
      </c>
      <c r="N691" s="2">
        <v>44656</v>
      </c>
      <c r="O691" s="1" t="s">
        <v>2025</v>
      </c>
      <c r="P691" s="4">
        <v>48720000</v>
      </c>
      <c r="Q691" s="4">
        <v>3897600</v>
      </c>
      <c r="R691" s="1" t="s">
        <v>65</v>
      </c>
      <c r="S691" s="1" t="s">
        <v>34</v>
      </c>
      <c r="T691" s="4">
        <f>Sales_Datas[[#This Row],[after_discount]]-(Sales_Datas[[#This Row],[qty_ordered]]*Sales_Datas[[#This Row],[cogs]])</f>
        <v>46562400</v>
      </c>
      <c r="U691" s="3">
        <f>IFERROR(Sales_Datas[[#This Row],[Gross_Profit]]/Sales_Datas[[#This Row],[after_discount]],0)</f>
        <v>0.9227586206896552</v>
      </c>
      <c r="V691" s="1" t="str">
        <f>IF(Sales_Datas[[#This Row],[base_price]] &lt;= 632200, "Low", (IF(Sales_Datas[[#This Row],[base_price]] &gt;= 10092000, "High", "Medium")))</f>
        <v>High</v>
      </c>
    </row>
    <row r="692" spans="1:22" x14ac:dyDescent="0.25">
      <c r="A692" s="1" t="s">
        <v>2026</v>
      </c>
      <c r="B692" s="1" t="s">
        <v>1685</v>
      </c>
      <c r="C692" s="2">
        <v>44755</v>
      </c>
      <c r="D692" s="1" t="s">
        <v>2027</v>
      </c>
      <c r="E692" s="4">
        <v>5046000</v>
      </c>
      <c r="F692">
        <v>1</v>
      </c>
      <c r="G692" s="4">
        <v>50460000</v>
      </c>
      <c r="H692" s="4">
        <v>0</v>
      </c>
      <c r="I692" s="4">
        <v>50460000</v>
      </c>
      <c r="J692">
        <v>1</v>
      </c>
      <c r="K692">
        <v>1</v>
      </c>
      <c r="L692">
        <v>0</v>
      </c>
      <c r="M692">
        <v>4</v>
      </c>
      <c r="N692" s="2">
        <v>44473</v>
      </c>
      <c r="O692" s="1" t="s">
        <v>2028</v>
      </c>
      <c r="P692" s="4">
        <v>48720000</v>
      </c>
      <c r="Q692" s="4">
        <v>3020640</v>
      </c>
      <c r="R692" s="1" t="s">
        <v>65</v>
      </c>
      <c r="S692" s="1" t="s">
        <v>34</v>
      </c>
      <c r="T692" s="4">
        <f>Sales_Datas[[#This Row],[after_discount]]-(Sales_Datas[[#This Row],[qty_ordered]]*Sales_Datas[[#This Row],[cogs]])</f>
        <v>47439360</v>
      </c>
      <c r="U692" s="3">
        <f>IFERROR(Sales_Datas[[#This Row],[Gross_Profit]]/Sales_Datas[[#This Row],[after_discount]],0)</f>
        <v>0.94013793103448273</v>
      </c>
      <c r="V692" s="1" t="str">
        <f>IF(Sales_Datas[[#This Row],[base_price]] &lt;= 632200, "Low", (IF(Sales_Datas[[#This Row],[base_price]] &gt;= 10092000, "High", "Medium")))</f>
        <v>High</v>
      </c>
    </row>
    <row r="693" spans="1:22" x14ac:dyDescent="0.25">
      <c r="A693" s="1" t="s">
        <v>2029</v>
      </c>
      <c r="B693" s="1" t="s">
        <v>2030</v>
      </c>
      <c r="C693" s="2">
        <v>44778</v>
      </c>
      <c r="D693" s="1" t="s">
        <v>110</v>
      </c>
      <c r="E693" s="4">
        <v>5046000</v>
      </c>
      <c r="F693">
        <v>1</v>
      </c>
      <c r="G693" s="4">
        <v>50460000</v>
      </c>
      <c r="H693" s="4">
        <v>0</v>
      </c>
      <c r="I693" s="4">
        <v>50460000</v>
      </c>
      <c r="J693">
        <v>1</v>
      </c>
      <c r="K693">
        <v>1</v>
      </c>
      <c r="L693">
        <v>1</v>
      </c>
      <c r="M693">
        <v>3</v>
      </c>
      <c r="N693" s="2">
        <v>44635</v>
      </c>
      <c r="O693" s="1" t="s">
        <v>111</v>
      </c>
      <c r="P693" s="4">
        <v>50460000</v>
      </c>
      <c r="Q693" s="4">
        <v>3734040</v>
      </c>
      <c r="R693" s="1" t="s">
        <v>65</v>
      </c>
      <c r="S693" s="1" t="s">
        <v>56</v>
      </c>
      <c r="T693" s="4">
        <f>Sales_Datas[[#This Row],[after_discount]]-(Sales_Datas[[#This Row],[qty_ordered]]*Sales_Datas[[#This Row],[cogs]])</f>
        <v>46725960</v>
      </c>
      <c r="U693" s="3">
        <f>IFERROR(Sales_Datas[[#This Row],[Gross_Profit]]/Sales_Datas[[#This Row],[after_discount]],0)</f>
        <v>0.92600000000000005</v>
      </c>
      <c r="V693" s="1" t="str">
        <f>IF(Sales_Datas[[#This Row],[base_price]] &lt;= 632200, "Low", (IF(Sales_Datas[[#This Row],[base_price]] &gt;= 10092000, "High", "Medium")))</f>
        <v>High</v>
      </c>
    </row>
    <row r="694" spans="1:22" x14ac:dyDescent="0.25">
      <c r="A694" s="1" t="s">
        <v>2031</v>
      </c>
      <c r="B694" s="1" t="s">
        <v>1184</v>
      </c>
      <c r="C694" s="2">
        <v>44622</v>
      </c>
      <c r="D694" s="1" t="s">
        <v>1185</v>
      </c>
      <c r="E694" s="4">
        <v>719142</v>
      </c>
      <c r="F694">
        <v>7</v>
      </c>
      <c r="G694" s="4">
        <v>50339900</v>
      </c>
      <c r="H694" s="4">
        <v>0</v>
      </c>
      <c r="I694" s="4">
        <v>50339900</v>
      </c>
      <c r="J694">
        <v>1</v>
      </c>
      <c r="K694">
        <v>1</v>
      </c>
      <c r="L694">
        <v>1</v>
      </c>
      <c r="M694">
        <v>1</v>
      </c>
      <c r="N694" s="2">
        <v>44589</v>
      </c>
      <c r="O694" s="1" t="s">
        <v>1186</v>
      </c>
      <c r="P694" s="4">
        <v>7307420</v>
      </c>
      <c r="Q694" s="4">
        <v>482270</v>
      </c>
      <c r="R694" s="1" t="s">
        <v>65</v>
      </c>
      <c r="S694" s="1" t="s">
        <v>50</v>
      </c>
      <c r="T694" s="4">
        <f>Sales_Datas[[#This Row],[after_discount]]-(Sales_Datas[[#This Row],[qty_ordered]]*Sales_Datas[[#This Row],[cogs]])</f>
        <v>46964010</v>
      </c>
      <c r="U694" s="3">
        <f>IFERROR(Sales_Datas[[#This Row],[Gross_Profit]]/Sales_Datas[[#This Row],[after_discount]],0)</f>
        <v>0.9329380868853534</v>
      </c>
      <c r="V694" s="1" t="str">
        <f>IF(Sales_Datas[[#This Row],[base_price]] &lt;= 632200, "Low", (IF(Sales_Datas[[#This Row],[base_price]] &gt;= 10092000, "High", "Medium")))</f>
        <v>Medium</v>
      </c>
    </row>
    <row r="695" spans="1:22" x14ac:dyDescent="0.25">
      <c r="A695" s="1" t="s">
        <v>2032</v>
      </c>
      <c r="B695" s="1" t="s">
        <v>82</v>
      </c>
      <c r="C695" s="2">
        <v>44205</v>
      </c>
      <c r="D695" s="1" t="s">
        <v>2033</v>
      </c>
      <c r="E695" s="4">
        <v>5002500</v>
      </c>
      <c r="F695">
        <v>1</v>
      </c>
      <c r="G695" s="4">
        <v>50025000</v>
      </c>
      <c r="H695" s="4">
        <v>0</v>
      </c>
      <c r="I695" s="4">
        <v>50025000</v>
      </c>
      <c r="J695">
        <v>1</v>
      </c>
      <c r="K695">
        <v>0</v>
      </c>
      <c r="L695">
        <v>0</v>
      </c>
      <c r="M695">
        <v>8</v>
      </c>
      <c r="N695" s="2">
        <v>44386</v>
      </c>
      <c r="O695" s="1" t="s">
        <v>2034</v>
      </c>
      <c r="P695" s="4">
        <v>50025000</v>
      </c>
      <c r="Q695" s="4">
        <v>4352150</v>
      </c>
      <c r="R695" s="1" t="s">
        <v>29</v>
      </c>
      <c r="S695" s="1" t="s">
        <v>1115</v>
      </c>
      <c r="T695" s="4">
        <f>Sales_Datas[[#This Row],[after_discount]]-(Sales_Datas[[#This Row],[qty_ordered]]*Sales_Datas[[#This Row],[cogs]])</f>
        <v>45672850</v>
      </c>
      <c r="U695" s="3">
        <f>IFERROR(Sales_Datas[[#This Row],[Gross_Profit]]/Sales_Datas[[#This Row],[after_discount]],0)</f>
        <v>0.91300049975012498</v>
      </c>
      <c r="V695" s="1" t="str">
        <f>IF(Sales_Datas[[#This Row],[base_price]] &lt;= 632200, "Low", (IF(Sales_Datas[[#This Row],[base_price]] &gt;= 10092000, "High", "Medium")))</f>
        <v>High</v>
      </c>
    </row>
    <row r="696" spans="1:22" x14ac:dyDescent="0.25">
      <c r="A696" s="1" t="s">
        <v>2035</v>
      </c>
      <c r="B696" s="1" t="s">
        <v>82</v>
      </c>
      <c r="C696" s="2">
        <v>44468</v>
      </c>
      <c r="D696" s="1" t="s">
        <v>2033</v>
      </c>
      <c r="E696" s="4">
        <v>5002500</v>
      </c>
      <c r="F696">
        <v>1</v>
      </c>
      <c r="G696" s="4">
        <v>50025000</v>
      </c>
      <c r="H696" s="4">
        <v>0</v>
      </c>
      <c r="I696" s="4">
        <v>50025000</v>
      </c>
      <c r="J696">
        <v>1</v>
      </c>
      <c r="K696">
        <v>0</v>
      </c>
      <c r="L696">
        <v>0</v>
      </c>
      <c r="M696">
        <v>4</v>
      </c>
      <c r="N696" s="2">
        <v>44386</v>
      </c>
      <c r="O696" s="1" t="s">
        <v>2034</v>
      </c>
      <c r="P696" s="4">
        <v>50025000</v>
      </c>
      <c r="Q696" s="4">
        <v>4352150</v>
      </c>
      <c r="R696" s="1" t="s">
        <v>29</v>
      </c>
      <c r="S696" s="1" t="s">
        <v>34</v>
      </c>
      <c r="T696" s="4">
        <f>Sales_Datas[[#This Row],[after_discount]]-(Sales_Datas[[#This Row],[qty_ordered]]*Sales_Datas[[#This Row],[cogs]])</f>
        <v>45672850</v>
      </c>
      <c r="U696" s="3">
        <f>IFERROR(Sales_Datas[[#This Row],[Gross_Profit]]/Sales_Datas[[#This Row],[after_discount]],0)</f>
        <v>0.91300049975012498</v>
      </c>
      <c r="V696" s="1" t="str">
        <f>IF(Sales_Datas[[#This Row],[base_price]] &lt;= 632200, "Low", (IF(Sales_Datas[[#This Row],[base_price]] &gt;= 10092000, "High", "Medium")))</f>
        <v>High</v>
      </c>
    </row>
    <row r="697" spans="1:22" x14ac:dyDescent="0.25">
      <c r="A697" s="1" t="s">
        <v>2036</v>
      </c>
      <c r="B697" s="1" t="s">
        <v>2037</v>
      </c>
      <c r="C697" s="2">
        <v>44873</v>
      </c>
      <c r="D697" s="1" t="s">
        <v>2038</v>
      </c>
      <c r="E697" s="4">
        <v>4985332</v>
      </c>
      <c r="F697">
        <v>1</v>
      </c>
      <c r="G697" s="4">
        <v>49853300</v>
      </c>
      <c r="H697" s="4">
        <v>0</v>
      </c>
      <c r="I697" s="4">
        <v>49853300</v>
      </c>
      <c r="J697">
        <v>1</v>
      </c>
      <c r="K697">
        <v>0</v>
      </c>
      <c r="L697">
        <v>0</v>
      </c>
      <c r="M697">
        <v>4</v>
      </c>
      <c r="N697" s="2">
        <v>44509</v>
      </c>
      <c r="O697" s="1" t="s">
        <v>2039</v>
      </c>
      <c r="P697" s="4">
        <v>49853300</v>
      </c>
      <c r="Q697" s="4">
        <v>3090880</v>
      </c>
      <c r="R697" s="1" t="s">
        <v>29</v>
      </c>
      <c r="S697" s="1" t="s">
        <v>34</v>
      </c>
      <c r="T697" s="4">
        <f>Sales_Datas[[#This Row],[after_discount]]-(Sales_Datas[[#This Row],[qty_ordered]]*Sales_Datas[[#This Row],[cogs]])</f>
        <v>46762420</v>
      </c>
      <c r="U697" s="3">
        <f>IFERROR(Sales_Datas[[#This Row],[Gross_Profit]]/Sales_Datas[[#This Row],[after_discount]],0)</f>
        <v>0.93800049344777581</v>
      </c>
      <c r="V697" s="1" t="str">
        <f>IF(Sales_Datas[[#This Row],[base_price]] &lt;= 632200, "Low", (IF(Sales_Datas[[#This Row],[base_price]] &gt;= 10092000, "High", "Medium")))</f>
        <v>High</v>
      </c>
    </row>
    <row r="698" spans="1:22" x14ac:dyDescent="0.25">
      <c r="A698" s="1" t="s">
        <v>2040</v>
      </c>
      <c r="B698" s="1" t="s">
        <v>2041</v>
      </c>
      <c r="C698" s="2">
        <v>44698</v>
      </c>
      <c r="D698" s="1" t="s">
        <v>2042</v>
      </c>
      <c r="E698" s="4">
        <v>4976400</v>
      </c>
      <c r="F698">
        <v>1</v>
      </c>
      <c r="G698" s="4">
        <v>49764000</v>
      </c>
      <c r="H698" s="4">
        <v>0</v>
      </c>
      <c r="I698" s="4">
        <v>49764000</v>
      </c>
      <c r="J698">
        <v>1</v>
      </c>
      <c r="K698">
        <v>0</v>
      </c>
      <c r="L698">
        <v>0</v>
      </c>
      <c r="M698">
        <v>4</v>
      </c>
      <c r="N698" s="2">
        <v>44693</v>
      </c>
      <c r="O698" s="1" t="s">
        <v>2043</v>
      </c>
      <c r="P698" s="4">
        <v>49764000</v>
      </c>
      <c r="Q698" s="4">
        <v>4279700</v>
      </c>
      <c r="R698" s="1" t="s">
        <v>39</v>
      </c>
      <c r="S698" s="1" t="s">
        <v>34</v>
      </c>
      <c r="T698" s="4">
        <f>Sales_Datas[[#This Row],[after_discount]]-(Sales_Datas[[#This Row],[qty_ordered]]*Sales_Datas[[#This Row],[cogs]])</f>
        <v>45484300</v>
      </c>
      <c r="U698" s="3">
        <f>IFERROR(Sales_Datas[[#This Row],[Gross_Profit]]/Sales_Datas[[#This Row],[after_discount]],0)</f>
        <v>0.91400008037939073</v>
      </c>
      <c r="V698" s="1" t="str">
        <f>IF(Sales_Datas[[#This Row],[base_price]] &lt;= 632200, "Low", (IF(Sales_Datas[[#This Row],[base_price]] &gt;= 10092000, "High", "Medium")))</f>
        <v>High</v>
      </c>
    </row>
    <row r="699" spans="1:22" x14ac:dyDescent="0.25">
      <c r="A699" s="1" t="s">
        <v>2044</v>
      </c>
      <c r="B699" s="1" t="s">
        <v>1774</v>
      </c>
      <c r="C699" s="2">
        <v>44608</v>
      </c>
      <c r="D699" s="1" t="s">
        <v>1292</v>
      </c>
      <c r="E699" s="4">
        <v>4958942</v>
      </c>
      <c r="F699">
        <v>1</v>
      </c>
      <c r="G699" s="4">
        <v>49589400</v>
      </c>
      <c r="H699" s="4">
        <v>0</v>
      </c>
      <c r="I699" s="4">
        <v>49589400</v>
      </c>
      <c r="J699">
        <v>1</v>
      </c>
      <c r="K699">
        <v>0</v>
      </c>
      <c r="L699">
        <v>0</v>
      </c>
      <c r="M699">
        <v>4</v>
      </c>
      <c r="N699" s="2">
        <v>44524</v>
      </c>
      <c r="O699" s="1" t="s">
        <v>1293</v>
      </c>
      <c r="P699" s="4">
        <v>48586600</v>
      </c>
      <c r="Q699" s="4">
        <v>4226980</v>
      </c>
      <c r="R699" s="1" t="s">
        <v>65</v>
      </c>
      <c r="S699" s="1" t="s">
        <v>34</v>
      </c>
      <c r="T699" s="4">
        <f>Sales_Datas[[#This Row],[after_discount]]-(Sales_Datas[[#This Row],[qty_ordered]]*Sales_Datas[[#This Row],[cogs]])</f>
        <v>45362420</v>
      </c>
      <c r="U699" s="3">
        <f>IFERROR(Sales_Datas[[#This Row],[Gross_Profit]]/Sales_Datas[[#This Row],[after_discount]],0)</f>
        <v>0.91476041250751172</v>
      </c>
      <c r="V699" s="1" t="str">
        <f>IF(Sales_Datas[[#This Row],[base_price]] &lt;= 632200, "Low", (IF(Sales_Datas[[#This Row],[base_price]] &gt;= 10092000, "High", "Medium")))</f>
        <v>High</v>
      </c>
    </row>
    <row r="700" spans="1:22" x14ac:dyDescent="0.25">
      <c r="A700" s="1" t="s">
        <v>2045</v>
      </c>
      <c r="B700" s="1" t="s">
        <v>1781</v>
      </c>
      <c r="C700" s="2">
        <v>44614</v>
      </c>
      <c r="D700" s="1" t="s">
        <v>1292</v>
      </c>
      <c r="E700" s="4">
        <v>4958942</v>
      </c>
      <c r="F700">
        <v>1</v>
      </c>
      <c r="G700" s="4">
        <v>49589400</v>
      </c>
      <c r="H700" s="4">
        <v>0</v>
      </c>
      <c r="I700" s="4">
        <v>49589400</v>
      </c>
      <c r="J700">
        <v>1</v>
      </c>
      <c r="K700">
        <v>1</v>
      </c>
      <c r="L700">
        <v>0</v>
      </c>
      <c r="M700">
        <v>4</v>
      </c>
      <c r="N700" s="2">
        <v>44514</v>
      </c>
      <c r="O700" s="1" t="s">
        <v>1293</v>
      </c>
      <c r="P700" s="4">
        <v>48586600</v>
      </c>
      <c r="Q700" s="4">
        <v>4226980</v>
      </c>
      <c r="R700" s="1" t="s">
        <v>65</v>
      </c>
      <c r="S700" s="1" t="s">
        <v>34</v>
      </c>
      <c r="T700" s="4">
        <f>Sales_Datas[[#This Row],[after_discount]]-(Sales_Datas[[#This Row],[qty_ordered]]*Sales_Datas[[#This Row],[cogs]])</f>
        <v>45362420</v>
      </c>
      <c r="U700" s="3">
        <f>IFERROR(Sales_Datas[[#This Row],[Gross_Profit]]/Sales_Datas[[#This Row],[after_discount]],0)</f>
        <v>0.91476041250751172</v>
      </c>
      <c r="V700" s="1" t="str">
        <f>IF(Sales_Datas[[#This Row],[base_price]] &lt;= 632200, "Low", (IF(Sales_Datas[[#This Row],[base_price]] &gt;= 10092000, "High", "Medium")))</f>
        <v>High</v>
      </c>
    </row>
    <row r="701" spans="1:22" x14ac:dyDescent="0.25">
      <c r="A701" s="1" t="s">
        <v>2046</v>
      </c>
      <c r="B701" s="1" t="s">
        <v>2047</v>
      </c>
      <c r="C701" s="2">
        <v>44617</v>
      </c>
      <c r="D701" s="1" t="s">
        <v>1292</v>
      </c>
      <c r="E701" s="4">
        <v>4958942</v>
      </c>
      <c r="F701">
        <v>1</v>
      </c>
      <c r="G701" s="4">
        <v>49589400</v>
      </c>
      <c r="H701" s="4">
        <v>0</v>
      </c>
      <c r="I701" s="4">
        <v>49589400</v>
      </c>
      <c r="J701">
        <v>1</v>
      </c>
      <c r="K701">
        <v>1</v>
      </c>
      <c r="L701">
        <v>1</v>
      </c>
      <c r="M701">
        <v>4</v>
      </c>
      <c r="N701" s="2">
        <v>44610</v>
      </c>
      <c r="O701" s="1" t="s">
        <v>1293</v>
      </c>
      <c r="P701" s="4">
        <v>48586600</v>
      </c>
      <c r="Q701" s="4">
        <v>4226980</v>
      </c>
      <c r="R701" s="1" t="s">
        <v>65</v>
      </c>
      <c r="S701" s="1" t="s">
        <v>34</v>
      </c>
      <c r="T701" s="4">
        <f>Sales_Datas[[#This Row],[after_discount]]-(Sales_Datas[[#This Row],[qty_ordered]]*Sales_Datas[[#This Row],[cogs]])</f>
        <v>45362420</v>
      </c>
      <c r="U701" s="3">
        <f>IFERROR(Sales_Datas[[#This Row],[Gross_Profit]]/Sales_Datas[[#This Row],[after_discount]],0)</f>
        <v>0.91476041250751172</v>
      </c>
      <c r="V701" s="1" t="str">
        <f>IF(Sales_Datas[[#This Row],[base_price]] &lt;= 632200, "Low", (IF(Sales_Datas[[#This Row],[base_price]] &gt;= 10092000, "High", "Medium")))</f>
        <v>High</v>
      </c>
    </row>
    <row r="702" spans="1:22" x14ac:dyDescent="0.25">
      <c r="A702" s="1" t="s">
        <v>2048</v>
      </c>
      <c r="B702" s="1" t="s">
        <v>2049</v>
      </c>
      <c r="C702" s="2">
        <v>44698</v>
      </c>
      <c r="D702" s="1" t="s">
        <v>2050</v>
      </c>
      <c r="E702" s="4">
        <v>4958942</v>
      </c>
      <c r="F702">
        <v>1</v>
      </c>
      <c r="G702" s="4">
        <v>49589400</v>
      </c>
      <c r="H702" s="4">
        <v>0</v>
      </c>
      <c r="I702" s="4">
        <v>49589400</v>
      </c>
      <c r="J702">
        <v>1</v>
      </c>
      <c r="K702">
        <v>0</v>
      </c>
      <c r="L702">
        <v>0</v>
      </c>
      <c r="M702">
        <v>7</v>
      </c>
      <c r="N702" s="2">
        <v>44692</v>
      </c>
      <c r="O702" s="1" t="s">
        <v>2051</v>
      </c>
      <c r="P702" s="4">
        <v>48586600</v>
      </c>
      <c r="Q702" s="4">
        <v>3692570</v>
      </c>
      <c r="R702" s="1" t="s">
        <v>65</v>
      </c>
      <c r="S702" s="1" t="s">
        <v>66</v>
      </c>
      <c r="T702" s="4">
        <f>Sales_Datas[[#This Row],[after_discount]]-(Sales_Datas[[#This Row],[qty_ordered]]*Sales_Datas[[#This Row],[cogs]])</f>
        <v>45896830</v>
      </c>
      <c r="U702" s="3">
        <f>IFERROR(Sales_Datas[[#This Row],[Gross_Profit]]/Sales_Datas[[#This Row],[after_discount]],0)</f>
        <v>0.92553711075350775</v>
      </c>
      <c r="V702" s="1" t="str">
        <f>IF(Sales_Datas[[#This Row],[base_price]] &lt;= 632200, "Low", (IF(Sales_Datas[[#This Row],[base_price]] &gt;= 10092000, "High", "Medium")))</f>
        <v>High</v>
      </c>
    </row>
    <row r="703" spans="1:22" x14ac:dyDescent="0.25">
      <c r="A703" s="1" t="s">
        <v>2052</v>
      </c>
      <c r="B703" s="1" t="s">
        <v>2053</v>
      </c>
      <c r="C703" s="2">
        <v>44647</v>
      </c>
      <c r="D703" s="1" t="s">
        <v>1876</v>
      </c>
      <c r="E703" s="4">
        <v>4945254</v>
      </c>
      <c r="F703">
        <v>1</v>
      </c>
      <c r="G703" s="4">
        <v>49452500</v>
      </c>
      <c r="H703" s="4">
        <v>0</v>
      </c>
      <c r="I703" s="4">
        <v>49452500</v>
      </c>
      <c r="J703">
        <v>1</v>
      </c>
      <c r="K703">
        <v>1</v>
      </c>
      <c r="L703">
        <v>0</v>
      </c>
      <c r="M703">
        <v>7</v>
      </c>
      <c r="N703" s="2">
        <v>44519</v>
      </c>
      <c r="O703" s="1" t="s">
        <v>1877</v>
      </c>
      <c r="P703" s="4">
        <v>53389000</v>
      </c>
      <c r="Q703" s="4">
        <v>3683810</v>
      </c>
      <c r="R703" s="1" t="s">
        <v>55</v>
      </c>
      <c r="S703" s="1" t="s">
        <v>66</v>
      </c>
      <c r="T703" s="4">
        <f>Sales_Datas[[#This Row],[after_discount]]-(Sales_Datas[[#This Row],[qty_ordered]]*Sales_Datas[[#This Row],[cogs]])</f>
        <v>45768690</v>
      </c>
      <c r="U703" s="3">
        <f>IFERROR(Sales_Datas[[#This Row],[Gross_Profit]]/Sales_Datas[[#This Row],[after_discount]],0)</f>
        <v>0.92550811384662046</v>
      </c>
      <c r="V703" s="1" t="str">
        <f>IF(Sales_Datas[[#This Row],[base_price]] &lt;= 632200, "Low", (IF(Sales_Datas[[#This Row],[base_price]] &gt;= 10092000, "High", "Medium")))</f>
        <v>High</v>
      </c>
    </row>
    <row r="704" spans="1:22" x14ac:dyDescent="0.25">
      <c r="A704" s="1" t="s">
        <v>2054</v>
      </c>
      <c r="B704" s="1" t="s">
        <v>2055</v>
      </c>
      <c r="C704" s="2">
        <v>44668</v>
      </c>
      <c r="D704" s="1" t="s">
        <v>1876</v>
      </c>
      <c r="E704" s="4">
        <v>4945254</v>
      </c>
      <c r="F704">
        <v>1</v>
      </c>
      <c r="G704" s="4">
        <v>49452500</v>
      </c>
      <c r="H704" s="4">
        <v>0</v>
      </c>
      <c r="I704" s="4">
        <v>49452500</v>
      </c>
      <c r="J704">
        <v>1</v>
      </c>
      <c r="K704">
        <v>0</v>
      </c>
      <c r="L704">
        <v>0</v>
      </c>
      <c r="M704">
        <v>7</v>
      </c>
      <c r="N704" s="2">
        <v>44668</v>
      </c>
      <c r="O704" s="1" t="s">
        <v>1877</v>
      </c>
      <c r="P704" s="4">
        <v>53389000</v>
      </c>
      <c r="Q704" s="4">
        <v>3683810</v>
      </c>
      <c r="R704" s="1" t="s">
        <v>55</v>
      </c>
      <c r="S704" s="1" t="s">
        <v>66</v>
      </c>
      <c r="T704" s="4">
        <f>Sales_Datas[[#This Row],[after_discount]]-(Sales_Datas[[#This Row],[qty_ordered]]*Sales_Datas[[#This Row],[cogs]])</f>
        <v>45768690</v>
      </c>
      <c r="U704" s="3">
        <f>IFERROR(Sales_Datas[[#This Row],[Gross_Profit]]/Sales_Datas[[#This Row],[after_discount]],0)</f>
        <v>0.92550811384662046</v>
      </c>
      <c r="V704" s="1" t="str">
        <f>IF(Sales_Datas[[#This Row],[base_price]] &lt;= 632200, "Low", (IF(Sales_Datas[[#This Row],[base_price]] &gt;= 10092000, "High", "Medium")))</f>
        <v>High</v>
      </c>
    </row>
    <row r="705" spans="1:22" x14ac:dyDescent="0.25">
      <c r="A705" s="1" t="s">
        <v>2056</v>
      </c>
      <c r="B705" s="1" t="s">
        <v>2057</v>
      </c>
      <c r="C705" s="2">
        <v>44681</v>
      </c>
      <c r="D705" s="1" t="s">
        <v>1876</v>
      </c>
      <c r="E705" s="4">
        <v>4945254</v>
      </c>
      <c r="F705">
        <v>1</v>
      </c>
      <c r="G705" s="4">
        <v>49452500</v>
      </c>
      <c r="H705" s="4">
        <v>0</v>
      </c>
      <c r="I705" s="4">
        <v>49452500</v>
      </c>
      <c r="J705">
        <v>1</v>
      </c>
      <c r="K705">
        <v>1</v>
      </c>
      <c r="L705">
        <v>0</v>
      </c>
      <c r="M705">
        <v>4</v>
      </c>
      <c r="N705" s="2">
        <v>44671</v>
      </c>
      <c r="O705" s="1" t="s">
        <v>1877</v>
      </c>
      <c r="P705" s="4">
        <v>53389000</v>
      </c>
      <c r="Q705" s="4">
        <v>3683810</v>
      </c>
      <c r="R705" s="1" t="s">
        <v>55</v>
      </c>
      <c r="S705" s="1" t="s">
        <v>34</v>
      </c>
      <c r="T705" s="4">
        <f>Sales_Datas[[#This Row],[after_discount]]-(Sales_Datas[[#This Row],[qty_ordered]]*Sales_Datas[[#This Row],[cogs]])</f>
        <v>45768690</v>
      </c>
      <c r="U705" s="3">
        <f>IFERROR(Sales_Datas[[#This Row],[Gross_Profit]]/Sales_Datas[[#This Row],[after_discount]],0)</f>
        <v>0.92550811384662046</v>
      </c>
      <c r="V705" s="1" t="str">
        <f>IF(Sales_Datas[[#This Row],[base_price]] &lt;= 632200, "Low", (IF(Sales_Datas[[#This Row],[base_price]] &gt;= 10092000, "High", "Medium")))</f>
        <v>High</v>
      </c>
    </row>
    <row r="706" spans="1:22" x14ac:dyDescent="0.25">
      <c r="A706" s="1" t="s">
        <v>2058</v>
      </c>
      <c r="B706" s="1" t="s">
        <v>86</v>
      </c>
      <c r="C706" s="2">
        <v>44901</v>
      </c>
      <c r="D706" s="1" t="s">
        <v>2020</v>
      </c>
      <c r="E706" s="4">
        <v>4930000</v>
      </c>
      <c r="F706">
        <v>1</v>
      </c>
      <c r="G706" s="4">
        <v>49300000</v>
      </c>
      <c r="H706" s="4">
        <v>0</v>
      </c>
      <c r="I706" s="4">
        <v>49300000</v>
      </c>
      <c r="J706">
        <v>1</v>
      </c>
      <c r="K706">
        <v>1</v>
      </c>
      <c r="L706">
        <v>0</v>
      </c>
      <c r="M706">
        <v>4</v>
      </c>
      <c r="N706" s="2">
        <v>44664</v>
      </c>
      <c r="O706" s="1" t="s">
        <v>2021</v>
      </c>
      <c r="P706" s="4">
        <v>48720000</v>
      </c>
      <c r="Q706" s="4">
        <v>3702720</v>
      </c>
      <c r="R706" s="1" t="s">
        <v>65</v>
      </c>
      <c r="S706" s="1" t="s">
        <v>34</v>
      </c>
      <c r="T706" s="4">
        <f>Sales_Datas[[#This Row],[after_discount]]-(Sales_Datas[[#This Row],[qty_ordered]]*Sales_Datas[[#This Row],[cogs]])</f>
        <v>45597280</v>
      </c>
      <c r="U706" s="3">
        <f>IFERROR(Sales_Datas[[#This Row],[Gross_Profit]]/Sales_Datas[[#This Row],[after_discount]],0)</f>
        <v>0.92489411764705887</v>
      </c>
      <c r="V706" s="1" t="str">
        <f>IF(Sales_Datas[[#This Row],[base_price]] &lt;= 632200, "Low", (IF(Sales_Datas[[#This Row],[base_price]] &gt;= 10092000, "High", "Medium")))</f>
        <v>High</v>
      </c>
    </row>
    <row r="707" spans="1:22" x14ac:dyDescent="0.25">
      <c r="A707" s="1" t="s">
        <v>2059</v>
      </c>
      <c r="B707" s="1" t="s">
        <v>1853</v>
      </c>
      <c r="C707" s="2">
        <v>44741</v>
      </c>
      <c r="D707" s="1" t="s">
        <v>2060</v>
      </c>
      <c r="E707" s="4">
        <v>4929942</v>
      </c>
      <c r="F707">
        <v>1</v>
      </c>
      <c r="G707" s="4">
        <v>49299400</v>
      </c>
      <c r="H707" s="4">
        <v>0</v>
      </c>
      <c r="I707" s="4">
        <v>49299400</v>
      </c>
      <c r="J707">
        <v>1</v>
      </c>
      <c r="K707">
        <v>1</v>
      </c>
      <c r="L707">
        <v>0</v>
      </c>
      <c r="M707">
        <v>1</v>
      </c>
      <c r="N707" s="2">
        <v>44737</v>
      </c>
      <c r="O707" s="1" t="s">
        <v>2061</v>
      </c>
      <c r="P707" s="4">
        <v>49299400</v>
      </c>
      <c r="Q707" s="4">
        <v>3155140</v>
      </c>
      <c r="R707" s="1" t="s">
        <v>29</v>
      </c>
      <c r="S707" s="1" t="s">
        <v>50</v>
      </c>
      <c r="T707" s="4">
        <f>Sales_Datas[[#This Row],[after_discount]]-(Sales_Datas[[#This Row],[qty_ordered]]*Sales_Datas[[#This Row],[cogs]])</f>
        <v>46144260</v>
      </c>
      <c r="U707" s="3">
        <f>IFERROR(Sales_Datas[[#This Row],[Gross_Profit]]/Sales_Datas[[#This Row],[after_discount]],0)</f>
        <v>0.93600043813920653</v>
      </c>
      <c r="V707" s="1" t="str">
        <f>IF(Sales_Datas[[#This Row],[base_price]] &lt;= 632200, "Low", (IF(Sales_Datas[[#This Row],[base_price]] &gt;= 10092000, "High", "Medium")))</f>
        <v>High</v>
      </c>
    </row>
    <row r="708" spans="1:22" x14ac:dyDescent="0.25">
      <c r="A708" s="1" t="s">
        <v>2062</v>
      </c>
      <c r="B708" s="1" t="s">
        <v>2063</v>
      </c>
      <c r="C708" s="2">
        <v>44839</v>
      </c>
      <c r="D708" s="1" t="s">
        <v>2060</v>
      </c>
      <c r="E708" s="4">
        <v>4929942</v>
      </c>
      <c r="F708">
        <v>1</v>
      </c>
      <c r="G708" s="4">
        <v>49299400</v>
      </c>
      <c r="H708" s="4">
        <v>0</v>
      </c>
      <c r="I708" s="4">
        <v>49299400</v>
      </c>
      <c r="J708">
        <v>1</v>
      </c>
      <c r="K708">
        <v>1</v>
      </c>
      <c r="L708">
        <v>0</v>
      </c>
      <c r="M708">
        <v>1</v>
      </c>
      <c r="N708" s="2">
        <v>44692</v>
      </c>
      <c r="O708" s="1" t="s">
        <v>2061</v>
      </c>
      <c r="P708" s="4">
        <v>49299400</v>
      </c>
      <c r="Q708" s="4">
        <v>3155140</v>
      </c>
      <c r="R708" s="1" t="s">
        <v>29</v>
      </c>
      <c r="S708" s="1" t="s">
        <v>50</v>
      </c>
      <c r="T708" s="4">
        <f>Sales_Datas[[#This Row],[after_discount]]-(Sales_Datas[[#This Row],[qty_ordered]]*Sales_Datas[[#This Row],[cogs]])</f>
        <v>46144260</v>
      </c>
      <c r="U708" s="3">
        <f>IFERROR(Sales_Datas[[#This Row],[Gross_Profit]]/Sales_Datas[[#This Row],[after_discount]],0)</f>
        <v>0.93600043813920653</v>
      </c>
      <c r="V708" s="1" t="str">
        <f>IF(Sales_Datas[[#This Row],[base_price]] &lt;= 632200, "Low", (IF(Sales_Datas[[#This Row],[base_price]] &gt;= 10092000, "High", "Medium")))</f>
        <v>High</v>
      </c>
    </row>
    <row r="709" spans="1:22" x14ac:dyDescent="0.25">
      <c r="A709" s="1" t="s">
        <v>2064</v>
      </c>
      <c r="B709" s="1" t="s">
        <v>2063</v>
      </c>
      <c r="C709" s="2">
        <v>44870</v>
      </c>
      <c r="D709" s="1" t="s">
        <v>2060</v>
      </c>
      <c r="E709" s="4">
        <v>4929942</v>
      </c>
      <c r="F709">
        <v>1</v>
      </c>
      <c r="G709" s="4">
        <v>49299400</v>
      </c>
      <c r="H709" s="4">
        <v>0</v>
      </c>
      <c r="I709" s="4">
        <v>49299400</v>
      </c>
      <c r="J709">
        <v>1</v>
      </c>
      <c r="K709">
        <v>1</v>
      </c>
      <c r="L709">
        <v>1</v>
      </c>
      <c r="M709">
        <v>2</v>
      </c>
      <c r="N709" s="2">
        <v>44692</v>
      </c>
      <c r="O709" s="1" t="s">
        <v>2061</v>
      </c>
      <c r="P709" s="4">
        <v>49299400</v>
      </c>
      <c r="Q709" s="4">
        <v>3155140</v>
      </c>
      <c r="R709" s="1" t="s">
        <v>29</v>
      </c>
      <c r="S709" s="1" t="s">
        <v>76</v>
      </c>
      <c r="T709" s="4">
        <f>Sales_Datas[[#This Row],[after_discount]]-(Sales_Datas[[#This Row],[qty_ordered]]*Sales_Datas[[#This Row],[cogs]])</f>
        <v>46144260</v>
      </c>
      <c r="U709" s="3">
        <f>IFERROR(Sales_Datas[[#This Row],[Gross_Profit]]/Sales_Datas[[#This Row],[after_discount]],0)</f>
        <v>0.93600043813920653</v>
      </c>
      <c r="V709" s="1" t="str">
        <f>IF(Sales_Datas[[#This Row],[base_price]] &lt;= 632200, "Low", (IF(Sales_Datas[[#This Row],[base_price]] &gt;= 10092000, "High", "Medium")))</f>
        <v>High</v>
      </c>
    </row>
    <row r="710" spans="1:22" x14ac:dyDescent="0.25">
      <c r="A710" s="1" t="s">
        <v>2065</v>
      </c>
      <c r="B710" s="1" t="s">
        <v>713</v>
      </c>
      <c r="C710" s="2">
        <v>44748</v>
      </c>
      <c r="D710" s="1" t="s">
        <v>2020</v>
      </c>
      <c r="E710" s="4">
        <v>4929942</v>
      </c>
      <c r="F710">
        <v>1</v>
      </c>
      <c r="G710" s="4">
        <v>49299400</v>
      </c>
      <c r="H710" s="4">
        <v>0</v>
      </c>
      <c r="I710" s="4">
        <v>49299400</v>
      </c>
      <c r="J710">
        <v>1</v>
      </c>
      <c r="K710">
        <v>0</v>
      </c>
      <c r="L710">
        <v>0</v>
      </c>
      <c r="M710">
        <v>4</v>
      </c>
      <c r="N710" s="2">
        <v>44460</v>
      </c>
      <c r="O710" s="1" t="s">
        <v>2021</v>
      </c>
      <c r="P710" s="4">
        <v>48720000</v>
      </c>
      <c r="Q710" s="4">
        <v>3702720</v>
      </c>
      <c r="R710" s="1" t="s">
        <v>65</v>
      </c>
      <c r="S710" s="1" t="s">
        <v>34</v>
      </c>
      <c r="T710" s="4">
        <f>Sales_Datas[[#This Row],[after_discount]]-(Sales_Datas[[#This Row],[qty_ordered]]*Sales_Datas[[#This Row],[cogs]])</f>
        <v>45596680</v>
      </c>
      <c r="U710" s="3">
        <f>IFERROR(Sales_Datas[[#This Row],[Gross_Profit]]/Sales_Datas[[#This Row],[after_discount]],0)</f>
        <v>0.92489320356840043</v>
      </c>
      <c r="V710" s="1" t="str">
        <f>IF(Sales_Datas[[#This Row],[base_price]] &lt;= 632200, "Low", (IF(Sales_Datas[[#This Row],[base_price]] &gt;= 10092000, "High", "Medium")))</f>
        <v>High</v>
      </c>
    </row>
    <row r="711" spans="1:22" x14ac:dyDescent="0.25">
      <c r="A711" s="1" t="s">
        <v>2066</v>
      </c>
      <c r="B711" s="1" t="s">
        <v>2067</v>
      </c>
      <c r="C711" s="2">
        <v>44538</v>
      </c>
      <c r="D711" s="1" t="s">
        <v>2068</v>
      </c>
      <c r="E711" s="4">
        <v>980142</v>
      </c>
      <c r="F711">
        <v>5</v>
      </c>
      <c r="G711" s="4">
        <v>49007100</v>
      </c>
      <c r="H711" s="4">
        <v>0</v>
      </c>
      <c r="I711" s="4">
        <v>49007100</v>
      </c>
      <c r="J711">
        <v>1</v>
      </c>
      <c r="K711">
        <v>0</v>
      </c>
      <c r="L711">
        <v>0</v>
      </c>
      <c r="M711">
        <v>1</v>
      </c>
      <c r="N711" s="2">
        <v>44411</v>
      </c>
      <c r="O711" s="1" t="s">
        <v>2069</v>
      </c>
      <c r="P711" s="4">
        <v>9801420</v>
      </c>
      <c r="Q711" s="4">
        <v>627270</v>
      </c>
      <c r="R711" s="1" t="s">
        <v>65</v>
      </c>
      <c r="S711" s="1" t="s">
        <v>50</v>
      </c>
      <c r="T711" s="4">
        <f>Sales_Datas[[#This Row],[after_discount]]-(Sales_Datas[[#This Row],[qty_ordered]]*Sales_Datas[[#This Row],[cogs]])</f>
        <v>45870750</v>
      </c>
      <c r="U711" s="3">
        <f>IFERROR(Sales_Datas[[#This Row],[Gross_Profit]]/Sales_Datas[[#This Row],[after_discount]],0)</f>
        <v>0.93600213030356827</v>
      </c>
      <c r="V711" s="1" t="str">
        <f>IF(Sales_Datas[[#This Row],[base_price]] &lt;= 632200, "Low", (IF(Sales_Datas[[#This Row],[base_price]] &gt;= 10092000, "High", "Medium")))</f>
        <v>Medium</v>
      </c>
    </row>
    <row r="712" spans="1:22" x14ac:dyDescent="0.25">
      <c r="A712" s="1" t="s">
        <v>2070</v>
      </c>
      <c r="B712" s="1" t="s">
        <v>1246</v>
      </c>
      <c r="C712" s="2">
        <v>44677</v>
      </c>
      <c r="D712" s="1" t="s">
        <v>2071</v>
      </c>
      <c r="E712" s="4">
        <v>1624000</v>
      </c>
      <c r="F712">
        <v>3</v>
      </c>
      <c r="G712" s="4">
        <v>48720000</v>
      </c>
      <c r="H712" s="4">
        <v>0</v>
      </c>
      <c r="I712" s="4">
        <v>48720000</v>
      </c>
      <c r="J712">
        <v>1</v>
      </c>
      <c r="K712">
        <v>0</v>
      </c>
      <c r="L712">
        <v>0</v>
      </c>
      <c r="M712">
        <v>1</v>
      </c>
      <c r="N712" s="2">
        <v>44667</v>
      </c>
      <c r="O712" s="1" t="s">
        <v>2072</v>
      </c>
      <c r="P712" s="4">
        <v>16240000</v>
      </c>
      <c r="Q712" s="4">
        <v>1234240</v>
      </c>
      <c r="R712" s="1" t="s">
        <v>39</v>
      </c>
      <c r="S712" s="1" t="s">
        <v>50</v>
      </c>
      <c r="T712" s="4">
        <f>Sales_Datas[[#This Row],[after_discount]]-(Sales_Datas[[#This Row],[qty_ordered]]*Sales_Datas[[#This Row],[cogs]])</f>
        <v>45017280</v>
      </c>
      <c r="U712" s="3">
        <f>IFERROR(Sales_Datas[[#This Row],[Gross_Profit]]/Sales_Datas[[#This Row],[after_discount]],0)</f>
        <v>0.92400000000000004</v>
      </c>
      <c r="V712" s="1" t="str">
        <f>IF(Sales_Datas[[#This Row],[base_price]] &lt;= 632200, "Low", (IF(Sales_Datas[[#This Row],[base_price]] &gt;= 10092000, "High", "Medium")))</f>
        <v>High</v>
      </c>
    </row>
    <row r="713" spans="1:22" x14ac:dyDescent="0.25">
      <c r="A713" s="1" t="s">
        <v>2073</v>
      </c>
      <c r="B713" s="1" t="s">
        <v>2074</v>
      </c>
      <c r="C713" s="2">
        <v>44359</v>
      </c>
      <c r="D713" s="1" t="s">
        <v>2075</v>
      </c>
      <c r="E713" s="4">
        <v>4872000</v>
      </c>
      <c r="F713">
        <v>1</v>
      </c>
      <c r="G713" s="4">
        <v>48720000</v>
      </c>
      <c r="H713" s="4">
        <v>0</v>
      </c>
      <c r="I713" s="4">
        <v>48720000</v>
      </c>
      <c r="J713">
        <v>1</v>
      </c>
      <c r="K713">
        <v>0</v>
      </c>
      <c r="L713">
        <v>0</v>
      </c>
      <c r="M713">
        <v>4</v>
      </c>
      <c r="N713" s="2">
        <v>44544</v>
      </c>
      <c r="O713" s="1" t="s">
        <v>2076</v>
      </c>
      <c r="P713" s="4">
        <v>31668000</v>
      </c>
      <c r="Q713" s="4">
        <v>2343430</v>
      </c>
      <c r="R713" s="1" t="s">
        <v>128</v>
      </c>
      <c r="S713" s="1" t="s">
        <v>34</v>
      </c>
      <c r="T713" s="4">
        <f>Sales_Datas[[#This Row],[after_discount]]-(Sales_Datas[[#This Row],[qty_ordered]]*Sales_Datas[[#This Row],[cogs]])</f>
        <v>46376570</v>
      </c>
      <c r="U713" s="3">
        <f>IFERROR(Sales_Datas[[#This Row],[Gross_Profit]]/Sales_Datas[[#This Row],[after_discount]],0)</f>
        <v>0.95190004105090309</v>
      </c>
      <c r="V713" s="1" t="str">
        <f>IF(Sales_Datas[[#This Row],[base_price]] &lt;= 632200, "Low", (IF(Sales_Datas[[#This Row],[base_price]] &gt;= 10092000, "High", "Medium")))</f>
        <v>High</v>
      </c>
    </row>
    <row r="714" spans="1:22" x14ac:dyDescent="0.25">
      <c r="A714" s="1" t="s">
        <v>2077</v>
      </c>
      <c r="B714" s="1" t="s">
        <v>2074</v>
      </c>
      <c r="C714" s="2">
        <v>44420</v>
      </c>
      <c r="D714" s="1" t="s">
        <v>2075</v>
      </c>
      <c r="E714" s="4">
        <v>4872000</v>
      </c>
      <c r="F714">
        <v>1</v>
      </c>
      <c r="G714" s="4">
        <v>48720000</v>
      </c>
      <c r="H714" s="4">
        <v>0</v>
      </c>
      <c r="I714" s="4">
        <v>48720000</v>
      </c>
      <c r="J714">
        <v>1</v>
      </c>
      <c r="K714">
        <v>0</v>
      </c>
      <c r="L714">
        <v>0</v>
      </c>
      <c r="M714">
        <v>4</v>
      </c>
      <c r="N714" s="2">
        <v>44544</v>
      </c>
      <c r="O714" s="1" t="s">
        <v>2076</v>
      </c>
      <c r="P714" s="4">
        <v>31668000</v>
      </c>
      <c r="Q714" s="4">
        <v>2343430</v>
      </c>
      <c r="R714" s="1" t="s">
        <v>128</v>
      </c>
      <c r="S714" s="1" t="s">
        <v>34</v>
      </c>
      <c r="T714" s="4">
        <f>Sales_Datas[[#This Row],[after_discount]]-(Sales_Datas[[#This Row],[qty_ordered]]*Sales_Datas[[#This Row],[cogs]])</f>
        <v>46376570</v>
      </c>
      <c r="U714" s="3">
        <f>IFERROR(Sales_Datas[[#This Row],[Gross_Profit]]/Sales_Datas[[#This Row],[after_discount]],0)</f>
        <v>0.95190004105090309</v>
      </c>
      <c r="V714" s="1" t="str">
        <f>IF(Sales_Datas[[#This Row],[base_price]] &lt;= 632200, "Low", (IF(Sales_Datas[[#This Row],[base_price]] &gt;= 10092000, "High", "Medium")))</f>
        <v>High</v>
      </c>
    </row>
    <row r="715" spans="1:22" x14ac:dyDescent="0.25">
      <c r="A715" s="1" t="s">
        <v>2078</v>
      </c>
      <c r="B715" s="1" t="s">
        <v>963</v>
      </c>
      <c r="C715" s="2">
        <v>44718</v>
      </c>
      <c r="D715" s="1" t="s">
        <v>2027</v>
      </c>
      <c r="E715" s="4">
        <v>4872000</v>
      </c>
      <c r="F715">
        <v>1</v>
      </c>
      <c r="G715" s="4">
        <v>48720000</v>
      </c>
      <c r="H715" s="4">
        <v>0</v>
      </c>
      <c r="I715" s="4">
        <v>48720000</v>
      </c>
      <c r="J715">
        <v>1</v>
      </c>
      <c r="K715">
        <v>0</v>
      </c>
      <c r="L715">
        <v>0</v>
      </c>
      <c r="M715">
        <v>1</v>
      </c>
      <c r="N715" s="2">
        <v>44691</v>
      </c>
      <c r="O715" s="1" t="s">
        <v>2028</v>
      </c>
      <c r="P715" s="4">
        <v>48720000</v>
      </c>
      <c r="Q715" s="4">
        <v>3020640</v>
      </c>
      <c r="R715" s="1" t="s">
        <v>65</v>
      </c>
      <c r="S715" s="1" t="s">
        <v>50</v>
      </c>
      <c r="T715" s="4">
        <f>Sales_Datas[[#This Row],[after_discount]]-(Sales_Datas[[#This Row],[qty_ordered]]*Sales_Datas[[#This Row],[cogs]])</f>
        <v>45699360</v>
      </c>
      <c r="U715" s="3">
        <f>IFERROR(Sales_Datas[[#This Row],[Gross_Profit]]/Sales_Datas[[#This Row],[after_discount]],0)</f>
        <v>0.93799999999999994</v>
      </c>
      <c r="V715" s="1" t="str">
        <f>IF(Sales_Datas[[#This Row],[base_price]] &lt;= 632200, "Low", (IF(Sales_Datas[[#This Row],[base_price]] &gt;= 10092000, "High", "Medium")))</f>
        <v>High</v>
      </c>
    </row>
    <row r="716" spans="1:22" x14ac:dyDescent="0.25">
      <c r="A716" s="1" t="s">
        <v>2079</v>
      </c>
      <c r="B716" s="1" t="s">
        <v>1742</v>
      </c>
      <c r="C716" s="2">
        <v>44500</v>
      </c>
      <c r="D716" s="1" t="s">
        <v>2080</v>
      </c>
      <c r="E716" s="4">
        <v>4871942</v>
      </c>
      <c r="F716">
        <v>1</v>
      </c>
      <c r="G716" s="4">
        <v>48719400</v>
      </c>
      <c r="H716" s="4">
        <v>0</v>
      </c>
      <c r="I716" s="4">
        <v>48719400</v>
      </c>
      <c r="J716">
        <v>1</v>
      </c>
      <c r="K716">
        <v>1</v>
      </c>
      <c r="L716">
        <v>0</v>
      </c>
      <c r="M716">
        <v>1</v>
      </c>
      <c r="N716" s="2">
        <v>44389</v>
      </c>
      <c r="O716" s="1" t="s">
        <v>2081</v>
      </c>
      <c r="P716" s="4">
        <v>48719400</v>
      </c>
      <c r="Q716" s="4">
        <v>3800100</v>
      </c>
      <c r="R716" s="1" t="s">
        <v>65</v>
      </c>
      <c r="S716" s="1" t="s">
        <v>50</v>
      </c>
      <c r="T716" s="4">
        <f>Sales_Datas[[#This Row],[after_discount]]-(Sales_Datas[[#This Row],[qty_ordered]]*Sales_Datas[[#This Row],[cogs]])</f>
        <v>44919300</v>
      </c>
      <c r="U716" s="3">
        <f>IFERROR(Sales_Datas[[#This Row],[Gross_Profit]]/Sales_Datas[[#This Row],[after_discount]],0)</f>
        <v>0.92200027093929726</v>
      </c>
      <c r="V716" s="1" t="str">
        <f>IF(Sales_Datas[[#This Row],[base_price]] &lt;= 632200, "Low", (IF(Sales_Datas[[#This Row],[base_price]] &gt;= 10092000, "High", "Medium")))</f>
        <v>High</v>
      </c>
    </row>
    <row r="717" spans="1:22" x14ac:dyDescent="0.25">
      <c r="A717" s="1" t="s">
        <v>2082</v>
      </c>
      <c r="B717" s="1" t="s">
        <v>2083</v>
      </c>
      <c r="C717" s="2">
        <v>44769</v>
      </c>
      <c r="D717" s="1" t="s">
        <v>2084</v>
      </c>
      <c r="E717" s="4">
        <v>4869100</v>
      </c>
      <c r="F717">
        <v>1</v>
      </c>
      <c r="G717" s="4">
        <v>48691000</v>
      </c>
      <c r="H717" s="4">
        <v>0</v>
      </c>
      <c r="I717" s="4">
        <v>48691000</v>
      </c>
      <c r="J717">
        <v>1</v>
      </c>
      <c r="K717">
        <v>0</v>
      </c>
      <c r="L717">
        <v>0</v>
      </c>
      <c r="M717">
        <v>1</v>
      </c>
      <c r="N717" s="2">
        <v>44621</v>
      </c>
      <c r="O717" s="1" t="s">
        <v>2085</v>
      </c>
      <c r="P717" s="4">
        <v>48691000</v>
      </c>
      <c r="Q717" s="4">
        <v>4333470</v>
      </c>
      <c r="R717" s="1" t="s">
        <v>39</v>
      </c>
      <c r="S717" s="1" t="s">
        <v>50</v>
      </c>
      <c r="T717" s="4">
        <f>Sales_Datas[[#This Row],[after_discount]]-(Sales_Datas[[#This Row],[qty_ordered]]*Sales_Datas[[#This Row],[cogs]])</f>
        <v>44357530</v>
      </c>
      <c r="U717" s="3">
        <f>IFERROR(Sales_Datas[[#This Row],[Gross_Profit]]/Sales_Datas[[#This Row],[after_discount]],0)</f>
        <v>0.9110005955926147</v>
      </c>
      <c r="V717" s="1" t="str">
        <f>IF(Sales_Datas[[#This Row],[base_price]] &lt;= 632200, "Low", (IF(Sales_Datas[[#This Row],[base_price]] &gt;= 10092000, "High", "Medium")))</f>
        <v>High</v>
      </c>
    </row>
    <row r="718" spans="1:22" x14ac:dyDescent="0.25">
      <c r="A718" s="1" t="s">
        <v>2086</v>
      </c>
      <c r="B718" s="1" t="s">
        <v>2087</v>
      </c>
      <c r="C718" s="2">
        <v>44557</v>
      </c>
      <c r="D718" s="1" t="s">
        <v>2050</v>
      </c>
      <c r="E718" s="4">
        <v>4858660</v>
      </c>
      <c r="F718">
        <v>1</v>
      </c>
      <c r="G718" s="4">
        <v>48586600</v>
      </c>
      <c r="H718" s="4">
        <v>0</v>
      </c>
      <c r="I718" s="4">
        <v>48586600</v>
      </c>
      <c r="J718">
        <v>1</v>
      </c>
      <c r="K718">
        <v>0</v>
      </c>
      <c r="L718">
        <v>0</v>
      </c>
      <c r="M718">
        <v>4</v>
      </c>
      <c r="N718" s="2">
        <v>44540</v>
      </c>
      <c r="O718" s="1" t="s">
        <v>2051</v>
      </c>
      <c r="P718" s="4">
        <v>48586600</v>
      </c>
      <c r="Q718" s="4">
        <v>3692570</v>
      </c>
      <c r="R718" s="1" t="s">
        <v>65</v>
      </c>
      <c r="S718" s="1" t="s">
        <v>34</v>
      </c>
      <c r="T718" s="4">
        <f>Sales_Datas[[#This Row],[after_discount]]-(Sales_Datas[[#This Row],[qty_ordered]]*Sales_Datas[[#This Row],[cogs]])</f>
        <v>44894030</v>
      </c>
      <c r="U718" s="3">
        <f>IFERROR(Sales_Datas[[#This Row],[Gross_Profit]]/Sales_Datas[[#This Row],[after_discount]],0)</f>
        <v>0.92400023874895543</v>
      </c>
      <c r="V718" s="1" t="str">
        <f>IF(Sales_Datas[[#This Row],[base_price]] &lt;= 632200, "Low", (IF(Sales_Datas[[#This Row],[base_price]] &gt;= 10092000, "High", "Medium")))</f>
        <v>High</v>
      </c>
    </row>
    <row r="719" spans="1:22" x14ac:dyDescent="0.25">
      <c r="A719" s="1" t="s">
        <v>2088</v>
      </c>
      <c r="B719" s="1" t="s">
        <v>2089</v>
      </c>
      <c r="C719" s="2">
        <v>44563</v>
      </c>
      <c r="D719" s="1" t="s">
        <v>1292</v>
      </c>
      <c r="E719" s="4">
        <v>4858660</v>
      </c>
      <c r="F719">
        <v>1</v>
      </c>
      <c r="G719" s="4">
        <v>48586600</v>
      </c>
      <c r="H719" s="4">
        <v>0</v>
      </c>
      <c r="I719" s="4">
        <v>48586600</v>
      </c>
      <c r="J719">
        <v>1</v>
      </c>
      <c r="K719">
        <v>0</v>
      </c>
      <c r="L719">
        <v>0</v>
      </c>
      <c r="M719">
        <v>4</v>
      </c>
      <c r="N719" s="2">
        <v>44447</v>
      </c>
      <c r="O719" s="1" t="s">
        <v>1293</v>
      </c>
      <c r="P719" s="4">
        <v>48586600</v>
      </c>
      <c r="Q719" s="4">
        <v>4226980</v>
      </c>
      <c r="R719" s="1" t="s">
        <v>65</v>
      </c>
      <c r="S719" s="1" t="s">
        <v>34</v>
      </c>
      <c r="T719" s="4">
        <f>Sales_Datas[[#This Row],[after_discount]]-(Sales_Datas[[#This Row],[qty_ordered]]*Sales_Datas[[#This Row],[cogs]])</f>
        <v>44359620</v>
      </c>
      <c r="U719" s="3">
        <f>IFERROR(Sales_Datas[[#This Row],[Gross_Profit]]/Sales_Datas[[#This Row],[after_discount]],0)</f>
        <v>0.91300111553391261</v>
      </c>
      <c r="V719" s="1" t="str">
        <f>IF(Sales_Datas[[#This Row],[base_price]] &lt;= 632200, "Low", (IF(Sales_Datas[[#This Row],[base_price]] &gt;= 10092000, "High", "Medium")))</f>
        <v>High</v>
      </c>
    </row>
    <row r="720" spans="1:22" x14ac:dyDescent="0.25">
      <c r="A720" s="1" t="s">
        <v>2090</v>
      </c>
      <c r="B720" s="1" t="s">
        <v>2091</v>
      </c>
      <c r="C720" s="2">
        <v>44589</v>
      </c>
      <c r="D720" s="1" t="s">
        <v>1292</v>
      </c>
      <c r="E720" s="4">
        <v>4858660</v>
      </c>
      <c r="F720">
        <v>1</v>
      </c>
      <c r="G720" s="4">
        <v>48586600</v>
      </c>
      <c r="H720" s="4">
        <v>0</v>
      </c>
      <c r="I720" s="4">
        <v>48586600</v>
      </c>
      <c r="J720">
        <v>1</v>
      </c>
      <c r="K720">
        <v>0</v>
      </c>
      <c r="L720">
        <v>0</v>
      </c>
      <c r="M720">
        <v>1</v>
      </c>
      <c r="N720" s="2">
        <v>44553</v>
      </c>
      <c r="O720" s="1" t="s">
        <v>1293</v>
      </c>
      <c r="P720" s="4">
        <v>48586600</v>
      </c>
      <c r="Q720" s="4">
        <v>4226980</v>
      </c>
      <c r="R720" s="1" t="s">
        <v>65</v>
      </c>
      <c r="S720" s="1" t="s">
        <v>50</v>
      </c>
      <c r="T720" s="4">
        <f>Sales_Datas[[#This Row],[after_discount]]-(Sales_Datas[[#This Row],[qty_ordered]]*Sales_Datas[[#This Row],[cogs]])</f>
        <v>44359620</v>
      </c>
      <c r="U720" s="3">
        <f>IFERROR(Sales_Datas[[#This Row],[Gross_Profit]]/Sales_Datas[[#This Row],[after_discount]],0)</f>
        <v>0.91300111553391261</v>
      </c>
      <c r="V720" s="1" t="str">
        <f>IF(Sales_Datas[[#This Row],[base_price]] &lt;= 632200, "Low", (IF(Sales_Datas[[#This Row],[base_price]] &gt;= 10092000, "High", "Medium")))</f>
        <v>High</v>
      </c>
    </row>
    <row r="721" spans="1:22" x14ac:dyDescent="0.25">
      <c r="A721" s="1" t="s">
        <v>2092</v>
      </c>
      <c r="B721" s="1" t="s">
        <v>52</v>
      </c>
      <c r="C721" s="2">
        <v>44590</v>
      </c>
      <c r="D721" s="1" t="s">
        <v>1292</v>
      </c>
      <c r="E721" s="4">
        <v>4858660</v>
      </c>
      <c r="F721">
        <v>1</v>
      </c>
      <c r="G721" s="4">
        <v>48586600</v>
      </c>
      <c r="H721" s="4">
        <v>0</v>
      </c>
      <c r="I721" s="4">
        <v>48586600</v>
      </c>
      <c r="J721">
        <v>1</v>
      </c>
      <c r="K721">
        <v>0</v>
      </c>
      <c r="L721">
        <v>0</v>
      </c>
      <c r="M721">
        <v>4</v>
      </c>
      <c r="N721" s="2">
        <v>44452</v>
      </c>
      <c r="O721" s="1" t="s">
        <v>1293</v>
      </c>
      <c r="P721" s="4">
        <v>48586600</v>
      </c>
      <c r="Q721" s="4">
        <v>4226980</v>
      </c>
      <c r="R721" s="1" t="s">
        <v>65</v>
      </c>
      <c r="S721" s="1" t="s">
        <v>34</v>
      </c>
      <c r="T721" s="4">
        <f>Sales_Datas[[#This Row],[after_discount]]-(Sales_Datas[[#This Row],[qty_ordered]]*Sales_Datas[[#This Row],[cogs]])</f>
        <v>44359620</v>
      </c>
      <c r="U721" s="3">
        <f>IFERROR(Sales_Datas[[#This Row],[Gross_Profit]]/Sales_Datas[[#This Row],[after_discount]],0)</f>
        <v>0.91300111553391261</v>
      </c>
      <c r="V721" s="1" t="str">
        <f>IF(Sales_Datas[[#This Row],[base_price]] &lt;= 632200, "Low", (IF(Sales_Datas[[#This Row],[base_price]] &gt;= 10092000, "High", "Medium")))</f>
        <v>High</v>
      </c>
    </row>
    <row r="722" spans="1:22" x14ac:dyDescent="0.25">
      <c r="A722" s="1" t="s">
        <v>2093</v>
      </c>
      <c r="B722" s="1" t="s">
        <v>2089</v>
      </c>
      <c r="C722" s="2">
        <v>44591</v>
      </c>
      <c r="D722" s="1" t="s">
        <v>1292</v>
      </c>
      <c r="E722" s="4">
        <v>4858660</v>
      </c>
      <c r="F722">
        <v>1</v>
      </c>
      <c r="G722" s="4">
        <v>48586600</v>
      </c>
      <c r="H722" s="4">
        <v>0</v>
      </c>
      <c r="I722" s="4">
        <v>48586600</v>
      </c>
      <c r="J722">
        <v>1</v>
      </c>
      <c r="K722">
        <v>0</v>
      </c>
      <c r="L722">
        <v>0</v>
      </c>
      <c r="M722">
        <v>4</v>
      </c>
      <c r="N722" s="2">
        <v>44447</v>
      </c>
      <c r="O722" s="1" t="s">
        <v>1293</v>
      </c>
      <c r="P722" s="4">
        <v>48586600</v>
      </c>
      <c r="Q722" s="4">
        <v>4226980</v>
      </c>
      <c r="R722" s="1" t="s">
        <v>65</v>
      </c>
      <c r="S722" s="1" t="s">
        <v>34</v>
      </c>
      <c r="T722" s="4">
        <f>Sales_Datas[[#This Row],[after_discount]]-(Sales_Datas[[#This Row],[qty_ordered]]*Sales_Datas[[#This Row],[cogs]])</f>
        <v>44359620</v>
      </c>
      <c r="U722" s="3">
        <f>IFERROR(Sales_Datas[[#This Row],[Gross_Profit]]/Sales_Datas[[#This Row],[after_discount]],0)</f>
        <v>0.91300111553391261</v>
      </c>
      <c r="V722" s="1" t="str">
        <f>IF(Sales_Datas[[#This Row],[base_price]] &lt;= 632200, "Low", (IF(Sales_Datas[[#This Row],[base_price]] &gt;= 10092000, "High", "Medium")))</f>
        <v>High</v>
      </c>
    </row>
    <row r="723" spans="1:22" x14ac:dyDescent="0.25">
      <c r="A723" s="1" t="s">
        <v>2094</v>
      </c>
      <c r="B723" s="1" t="s">
        <v>1717</v>
      </c>
      <c r="C723" s="2">
        <v>44593</v>
      </c>
      <c r="D723" s="1" t="s">
        <v>1292</v>
      </c>
      <c r="E723" s="4">
        <v>4858660</v>
      </c>
      <c r="F723">
        <v>1</v>
      </c>
      <c r="G723" s="4">
        <v>48586600</v>
      </c>
      <c r="H723" s="4">
        <v>0</v>
      </c>
      <c r="I723" s="4">
        <v>48586600</v>
      </c>
      <c r="J723">
        <v>1</v>
      </c>
      <c r="K723">
        <v>0</v>
      </c>
      <c r="L723">
        <v>0</v>
      </c>
      <c r="M723">
        <v>4</v>
      </c>
      <c r="N723" s="2">
        <v>44577</v>
      </c>
      <c r="O723" s="1" t="s">
        <v>1293</v>
      </c>
      <c r="P723" s="4">
        <v>48586600</v>
      </c>
      <c r="Q723" s="4">
        <v>4226980</v>
      </c>
      <c r="R723" s="1" t="s">
        <v>65</v>
      </c>
      <c r="S723" s="1" t="s">
        <v>34</v>
      </c>
      <c r="T723" s="4">
        <f>Sales_Datas[[#This Row],[after_discount]]-(Sales_Datas[[#This Row],[qty_ordered]]*Sales_Datas[[#This Row],[cogs]])</f>
        <v>44359620</v>
      </c>
      <c r="U723" s="3">
        <f>IFERROR(Sales_Datas[[#This Row],[Gross_Profit]]/Sales_Datas[[#This Row],[after_discount]],0)</f>
        <v>0.91300111553391261</v>
      </c>
      <c r="V723" s="1" t="str">
        <f>IF(Sales_Datas[[#This Row],[base_price]] &lt;= 632200, "Low", (IF(Sales_Datas[[#This Row],[base_price]] &gt;= 10092000, "High", "Medium")))</f>
        <v>High</v>
      </c>
    </row>
    <row r="724" spans="1:22" x14ac:dyDescent="0.25">
      <c r="A724" s="1" t="s">
        <v>2095</v>
      </c>
      <c r="B724" s="1" t="s">
        <v>2096</v>
      </c>
      <c r="C724" s="2">
        <v>44621</v>
      </c>
      <c r="D724" s="1" t="s">
        <v>1292</v>
      </c>
      <c r="E724" s="4">
        <v>4858660</v>
      </c>
      <c r="F724">
        <v>1</v>
      </c>
      <c r="G724" s="4">
        <v>48586600</v>
      </c>
      <c r="H724" s="4">
        <v>0</v>
      </c>
      <c r="I724" s="4">
        <v>48586600</v>
      </c>
      <c r="J724">
        <v>1</v>
      </c>
      <c r="K724">
        <v>0</v>
      </c>
      <c r="L724">
        <v>0</v>
      </c>
      <c r="M724">
        <v>4</v>
      </c>
      <c r="N724" s="2">
        <v>44494</v>
      </c>
      <c r="O724" s="1" t="s">
        <v>1293</v>
      </c>
      <c r="P724" s="4">
        <v>48586600</v>
      </c>
      <c r="Q724" s="4">
        <v>4226980</v>
      </c>
      <c r="R724" s="1" t="s">
        <v>65</v>
      </c>
      <c r="S724" s="1" t="s">
        <v>34</v>
      </c>
      <c r="T724" s="4">
        <f>Sales_Datas[[#This Row],[after_discount]]-(Sales_Datas[[#This Row],[qty_ordered]]*Sales_Datas[[#This Row],[cogs]])</f>
        <v>44359620</v>
      </c>
      <c r="U724" s="3">
        <f>IFERROR(Sales_Datas[[#This Row],[Gross_Profit]]/Sales_Datas[[#This Row],[after_discount]],0)</f>
        <v>0.91300111553391261</v>
      </c>
      <c r="V724" s="1" t="str">
        <f>IF(Sales_Datas[[#This Row],[base_price]] &lt;= 632200, "Low", (IF(Sales_Datas[[#This Row],[base_price]] &gt;= 10092000, "High", "Medium")))</f>
        <v>High</v>
      </c>
    </row>
    <row r="725" spans="1:22" x14ac:dyDescent="0.25">
      <c r="A725" s="1" t="s">
        <v>2097</v>
      </c>
      <c r="B725" s="1" t="s">
        <v>1443</v>
      </c>
      <c r="C725" s="2">
        <v>44774</v>
      </c>
      <c r="D725" s="1" t="s">
        <v>1292</v>
      </c>
      <c r="E725" s="4">
        <v>4858660</v>
      </c>
      <c r="F725">
        <v>1</v>
      </c>
      <c r="G725" s="4">
        <v>48586600</v>
      </c>
      <c r="H725" s="4">
        <v>0</v>
      </c>
      <c r="I725" s="4">
        <v>48586600</v>
      </c>
      <c r="J725">
        <v>1</v>
      </c>
      <c r="K725">
        <v>0</v>
      </c>
      <c r="L725">
        <v>0</v>
      </c>
      <c r="M725">
        <v>4</v>
      </c>
      <c r="N725" s="2">
        <v>44472</v>
      </c>
      <c r="O725" s="1" t="s">
        <v>1293</v>
      </c>
      <c r="P725" s="4">
        <v>48586600</v>
      </c>
      <c r="Q725" s="4">
        <v>4226980</v>
      </c>
      <c r="R725" s="1" t="s">
        <v>65</v>
      </c>
      <c r="S725" s="1" t="s">
        <v>34</v>
      </c>
      <c r="T725" s="4">
        <f>Sales_Datas[[#This Row],[after_discount]]-(Sales_Datas[[#This Row],[qty_ordered]]*Sales_Datas[[#This Row],[cogs]])</f>
        <v>44359620</v>
      </c>
      <c r="U725" s="3">
        <f>IFERROR(Sales_Datas[[#This Row],[Gross_Profit]]/Sales_Datas[[#This Row],[after_discount]],0)</f>
        <v>0.91300111553391261</v>
      </c>
      <c r="V725" s="1" t="str">
        <f>IF(Sales_Datas[[#This Row],[base_price]] &lt;= 632200, "Low", (IF(Sales_Datas[[#This Row],[base_price]] &gt;= 10092000, "High", "Medium")))</f>
        <v>High</v>
      </c>
    </row>
    <row r="726" spans="1:22" x14ac:dyDescent="0.25">
      <c r="A726" s="1" t="s">
        <v>2098</v>
      </c>
      <c r="B726" s="1" t="s">
        <v>2099</v>
      </c>
      <c r="C726" s="2">
        <v>44646</v>
      </c>
      <c r="D726" s="1" t="s">
        <v>2100</v>
      </c>
      <c r="E726" s="4">
        <v>4760640</v>
      </c>
      <c r="F726">
        <v>1</v>
      </c>
      <c r="G726" s="4">
        <v>47606400</v>
      </c>
      <c r="H726" s="4">
        <v>0</v>
      </c>
      <c r="I726" s="4">
        <v>47606400</v>
      </c>
      <c r="J726">
        <v>1</v>
      </c>
      <c r="K726">
        <v>0</v>
      </c>
      <c r="L726">
        <v>0</v>
      </c>
      <c r="M726">
        <v>1</v>
      </c>
      <c r="N726" s="2">
        <v>44631</v>
      </c>
      <c r="O726" s="1" t="s">
        <v>2101</v>
      </c>
      <c r="P726" s="4">
        <v>47606400</v>
      </c>
      <c r="Q726" s="4">
        <v>3475240</v>
      </c>
      <c r="R726" s="1" t="s">
        <v>29</v>
      </c>
      <c r="S726" s="1" t="s">
        <v>50</v>
      </c>
      <c r="T726" s="4">
        <f>Sales_Datas[[#This Row],[after_discount]]-(Sales_Datas[[#This Row],[qty_ordered]]*Sales_Datas[[#This Row],[cogs]])</f>
        <v>44131160</v>
      </c>
      <c r="U726" s="3">
        <f>IFERROR(Sales_Datas[[#This Row],[Gross_Profit]]/Sales_Datas[[#This Row],[after_discount]],0)</f>
        <v>0.92700057135175107</v>
      </c>
      <c r="V726" s="1" t="str">
        <f>IF(Sales_Datas[[#This Row],[base_price]] &lt;= 632200, "Low", (IF(Sales_Datas[[#This Row],[base_price]] &gt;= 10092000, "High", "Medium")))</f>
        <v>High</v>
      </c>
    </row>
    <row r="727" spans="1:22" x14ac:dyDescent="0.25">
      <c r="A727" s="1" t="s">
        <v>2102</v>
      </c>
      <c r="B727" s="1" t="s">
        <v>2103</v>
      </c>
      <c r="C727" s="2">
        <v>44665</v>
      </c>
      <c r="D727" s="1" t="s">
        <v>2100</v>
      </c>
      <c r="E727" s="4">
        <v>4760640</v>
      </c>
      <c r="F727">
        <v>1</v>
      </c>
      <c r="G727" s="4">
        <v>47606400</v>
      </c>
      <c r="H727" s="4">
        <v>0</v>
      </c>
      <c r="I727" s="4">
        <v>47606400</v>
      </c>
      <c r="J727">
        <v>1</v>
      </c>
      <c r="K727">
        <v>0</v>
      </c>
      <c r="L727">
        <v>0</v>
      </c>
      <c r="M727">
        <v>1</v>
      </c>
      <c r="N727" s="2">
        <v>44669</v>
      </c>
      <c r="O727" s="1" t="s">
        <v>2101</v>
      </c>
      <c r="P727" s="4">
        <v>47606400</v>
      </c>
      <c r="Q727" s="4">
        <v>3475240</v>
      </c>
      <c r="R727" s="1" t="s">
        <v>29</v>
      </c>
      <c r="S727" s="1" t="s">
        <v>50</v>
      </c>
      <c r="T727" s="4">
        <f>Sales_Datas[[#This Row],[after_discount]]-(Sales_Datas[[#This Row],[qty_ordered]]*Sales_Datas[[#This Row],[cogs]])</f>
        <v>44131160</v>
      </c>
      <c r="U727" s="3">
        <f>IFERROR(Sales_Datas[[#This Row],[Gross_Profit]]/Sales_Datas[[#This Row],[after_discount]],0)</f>
        <v>0.92700057135175107</v>
      </c>
      <c r="V727" s="1" t="str">
        <f>IF(Sales_Datas[[#This Row],[base_price]] &lt;= 632200, "Low", (IF(Sales_Datas[[#This Row],[base_price]] &gt;= 10092000, "High", "Medium")))</f>
        <v>High</v>
      </c>
    </row>
    <row r="728" spans="1:22" x14ac:dyDescent="0.25">
      <c r="A728" s="1" t="s">
        <v>2104</v>
      </c>
      <c r="B728" s="1" t="s">
        <v>1798</v>
      </c>
      <c r="C728" s="2">
        <v>44665</v>
      </c>
      <c r="D728" s="1" t="s">
        <v>2105</v>
      </c>
      <c r="E728" s="4">
        <v>4756000</v>
      </c>
      <c r="F728">
        <v>1</v>
      </c>
      <c r="G728" s="4">
        <v>47560000</v>
      </c>
      <c r="H728" s="4">
        <v>0</v>
      </c>
      <c r="I728" s="4">
        <v>47560000</v>
      </c>
      <c r="J728">
        <v>1</v>
      </c>
      <c r="K728">
        <v>1</v>
      </c>
      <c r="L728">
        <v>0</v>
      </c>
      <c r="M728">
        <v>1</v>
      </c>
      <c r="N728" s="2">
        <v>44394</v>
      </c>
      <c r="O728" s="1" t="s">
        <v>2106</v>
      </c>
      <c r="P728" s="4">
        <v>47560000</v>
      </c>
      <c r="Q728" s="4">
        <v>3852360</v>
      </c>
      <c r="R728" s="1" t="s">
        <v>39</v>
      </c>
      <c r="S728" s="1" t="s">
        <v>50</v>
      </c>
      <c r="T728" s="4">
        <f>Sales_Datas[[#This Row],[after_discount]]-(Sales_Datas[[#This Row],[qty_ordered]]*Sales_Datas[[#This Row],[cogs]])</f>
        <v>43707640</v>
      </c>
      <c r="U728" s="3">
        <f>IFERROR(Sales_Datas[[#This Row],[Gross_Profit]]/Sales_Datas[[#This Row],[after_discount]],0)</f>
        <v>0.91900000000000004</v>
      </c>
      <c r="V728" s="1" t="str">
        <f>IF(Sales_Datas[[#This Row],[base_price]] &lt;= 632200, "Low", (IF(Sales_Datas[[#This Row],[base_price]] &gt;= 10092000, "High", "Medium")))</f>
        <v>High</v>
      </c>
    </row>
    <row r="729" spans="1:22" x14ac:dyDescent="0.25">
      <c r="A729" s="1" t="s">
        <v>2107</v>
      </c>
      <c r="B729" s="1" t="s">
        <v>1742</v>
      </c>
      <c r="C729" s="2">
        <v>44685</v>
      </c>
      <c r="D729" s="1" t="s">
        <v>2105</v>
      </c>
      <c r="E729" s="4">
        <v>4756000</v>
      </c>
      <c r="F729">
        <v>1</v>
      </c>
      <c r="G729" s="4">
        <v>47560000</v>
      </c>
      <c r="H729" s="4">
        <v>0</v>
      </c>
      <c r="I729" s="4">
        <v>47560000</v>
      </c>
      <c r="J729">
        <v>1</v>
      </c>
      <c r="K729">
        <v>1</v>
      </c>
      <c r="L729">
        <v>0</v>
      </c>
      <c r="M729">
        <v>1</v>
      </c>
      <c r="N729" s="2">
        <v>44389</v>
      </c>
      <c r="O729" s="1" t="s">
        <v>2106</v>
      </c>
      <c r="P729" s="4">
        <v>47560000</v>
      </c>
      <c r="Q729" s="4">
        <v>3852360</v>
      </c>
      <c r="R729" s="1" t="s">
        <v>39</v>
      </c>
      <c r="S729" s="1" t="s">
        <v>50</v>
      </c>
      <c r="T729" s="4">
        <f>Sales_Datas[[#This Row],[after_discount]]-(Sales_Datas[[#This Row],[qty_ordered]]*Sales_Datas[[#This Row],[cogs]])</f>
        <v>43707640</v>
      </c>
      <c r="U729" s="3">
        <f>IFERROR(Sales_Datas[[#This Row],[Gross_Profit]]/Sales_Datas[[#This Row],[after_discount]],0)</f>
        <v>0.91900000000000004</v>
      </c>
      <c r="V729" s="1" t="str">
        <f>IF(Sales_Datas[[#This Row],[base_price]] &lt;= 632200, "Low", (IF(Sales_Datas[[#This Row],[base_price]] &gt;= 10092000, "High", "Medium")))</f>
        <v>High</v>
      </c>
    </row>
    <row r="730" spans="1:22" x14ac:dyDescent="0.25">
      <c r="A730" s="1" t="s">
        <v>2108</v>
      </c>
      <c r="B730" s="1" t="s">
        <v>1930</v>
      </c>
      <c r="C730" s="2">
        <v>44768</v>
      </c>
      <c r="D730" s="1" t="s">
        <v>2109</v>
      </c>
      <c r="E730" s="4">
        <v>4756000</v>
      </c>
      <c r="F730">
        <v>1</v>
      </c>
      <c r="G730" s="4">
        <v>47560000</v>
      </c>
      <c r="H730" s="4">
        <v>0</v>
      </c>
      <c r="I730" s="4">
        <v>47560000</v>
      </c>
      <c r="J730">
        <v>1</v>
      </c>
      <c r="K730">
        <v>0</v>
      </c>
      <c r="L730">
        <v>0</v>
      </c>
      <c r="M730">
        <v>1</v>
      </c>
      <c r="N730" s="2">
        <v>44761</v>
      </c>
      <c r="O730" s="1" t="s">
        <v>2110</v>
      </c>
      <c r="P730" s="4">
        <v>47560000</v>
      </c>
      <c r="Q730" s="4">
        <v>3757240</v>
      </c>
      <c r="R730" s="1" t="s">
        <v>89</v>
      </c>
      <c r="S730" s="1" t="s">
        <v>50</v>
      </c>
      <c r="T730" s="4">
        <f>Sales_Datas[[#This Row],[after_discount]]-(Sales_Datas[[#This Row],[qty_ordered]]*Sales_Datas[[#This Row],[cogs]])</f>
        <v>43802760</v>
      </c>
      <c r="U730" s="3">
        <f>IFERROR(Sales_Datas[[#This Row],[Gross_Profit]]/Sales_Datas[[#This Row],[after_discount]],0)</f>
        <v>0.92100000000000004</v>
      </c>
      <c r="V730" s="1" t="str">
        <f>IF(Sales_Datas[[#This Row],[base_price]] &lt;= 632200, "Low", (IF(Sales_Datas[[#This Row],[base_price]] &gt;= 10092000, "High", "Medium")))</f>
        <v>High</v>
      </c>
    </row>
    <row r="731" spans="1:22" x14ac:dyDescent="0.25">
      <c r="A731" s="1" t="s">
        <v>2111</v>
      </c>
      <c r="B731" s="1" t="s">
        <v>2112</v>
      </c>
      <c r="C731" s="2">
        <v>44841</v>
      </c>
      <c r="D731" s="1" t="s">
        <v>2109</v>
      </c>
      <c r="E731" s="4">
        <v>4756000</v>
      </c>
      <c r="F731">
        <v>1</v>
      </c>
      <c r="G731" s="4">
        <v>47560000</v>
      </c>
      <c r="H731" s="4">
        <v>0</v>
      </c>
      <c r="I731" s="4">
        <v>47560000</v>
      </c>
      <c r="J731">
        <v>1</v>
      </c>
      <c r="K731">
        <v>1</v>
      </c>
      <c r="L731">
        <v>1</v>
      </c>
      <c r="M731">
        <v>1</v>
      </c>
      <c r="N731" s="2">
        <v>44693</v>
      </c>
      <c r="O731" s="1" t="s">
        <v>2110</v>
      </c>
      <c r="P731" s="4">
        <v>47560000</v>
      </c>
      <c r="Q731" s="4">
        <v>3757240</v>
      </c>
      <c r="R731" s="1" t="s">
        <v>89</v>
      </c>
      <c r="S731" s="1" t="s">
        <v>50</v>
      </c>
      <c r="T731" s="4">
        <f>Sales_Datas[[#This Row],[after_discount]]-(Sales_Datas[[#This Row],[qty_ordered]]*Sales_Datas[[#This Row],[cogs]])</f>
        <v>43802760</v>
      </c>
      <c r="U731" s="3">
        <f>IFERROR(Sales_Datas[[#This Row],[Gross_Profit]]/Sales_Datas[[#This Row],[after_discount]],0)</f>
        <v>0.92100000000000004</v>
      </c>
      <c r="V731" s="1" t="str">
        <f>IF(Sales_Datas[[#This Row],[base_price]] &lt;= 632200, "Low", (IF(Sales_Datas[[#This Row],[base_price]] &gt;= 10092000, "High", "Medium")))</f>
        <v>High</v>
      </c>
    </row>
    <row r="732" spans="1:22" x14ac:dyDescent="0.25">
      <c r="A732" s="1" t="s">
        <v>2113</v>
      </c>
      <c r="B732" s="1" t="s">
        <v>2114</v>
      </c>
      <c r="C732" s="2">
        <v>44687</v>
      </c>
      <c r="D732" s="1" t="s">
        <v>1701</v>
      </c>
      <c r="E732" s="4">
        <v>4738600</v>
      </c>
      <c r="F732">
        <v>1</v>
      </c>
      <c r="G732" s="4">
        <v>47386000</v>
      </c>
      <c r="H732" s="4">
        <v>0</v>
      </c>
      <c r="I732" s="4">
        <v>47386000</v>
      </c>
      <c r="J732">
        <v>1</v>
      </c>
      <c r="K732">
        <v>1</v>
      </c>
      <c r="L732">
        <v>1</v>
      </c>
      <c r="M732">
        <v>3</v>
      </c>
      <c r="N732" s="2">
        <v>44707</v>
      </c>
      <c r="O732" s="1" t="s">
        <v>1702</v>
      </c>
      <c r="P732" s="4">
        <v>54346000</v>
      </c>
      <c r="Q732" s="4">
        <v>4456370</v>
      </c>
      <c r="R732" s="1" t="s">
        <v>65</v>
      </c>
      <c r="S732" s="1" t="s">
        <v>56</v>
      </c>
      <c r="T732" s="4">
        <f>Sales_Datas[[#This Row],[after_discount]]-(Sales_Datas[[#This Row],[qty_ordered]]*Sales_Datas[[#This Row],[cogs]])</f>
        <v>42929630</v>
      </c>
      <c r="U732" s="3">
        <f>IFERROR(Sales_Datas[[#This Row],[Gross_Profit]]/Sales_Datas[[#This Row],[after_discount]],0)</f>
        <v>0.90595597855906806</v>
      </c>
      <c r="V732" s="1" t="str">
        <f>IF(Sales_Datas[[#This Row],[base_price]] &lt;= 632200, "Low", (IF(Sales_Datas[[#This Row],[base_price]] &gt;= 10092000, "High", "Medium")))</f>
        <v>High</v>
      </c>
    </row>
    <row r="733" spans="1:22" x14ac:dyDescent="0.25">
      <c r="A733" s="1" t="s">
        <v>2115</v>
      </c>
      <c r="B733" s="1" t="s">
        <v>2116</v>
      </c>
      <c r="C733" s="2">
        <v>44208</v>
      </c>
      <c r="D733" s="1" t="s">
        <v>1300</v>
      </c>
      <c r="E733" s="4">
        <v>4734540</v>
      </c>
      <c r="F733">
        <v>1</v>
      </c>
      <c r="G733" s="4">
        <v>47345400</v>
      </c>
      <c r="H733" s="4">
        <v>0</v>
      </c>
      <c r="I733" s="4">
        <v>47345400</v>
      </c>
      <c r="J733">
        <v>1</v>
      </c>
      <c r="K733">
        <v>0</v>
      </c>
      <c r="L733">
        <v>0</v>
      </c>
      <c r="M733">
        <v>4</v>
      </c>
      <c r="N733" s="2">
        <v>44553</v>
      </c>
      <c r="O733" s="1" t="s">
        <v>1301</v>
      </c>
      <c r="P733" s="4">
        <v>47345400</v>
      </c>
      <c r="Q733" s="4">
        <v>3787630</v>
      </c>
      <c r="R733" s="1" t="s">
        <v>65</v>
      </c>
      <c r="S733" s="1" t="s">
        <v>34</v>
      </c>
      <c r="T733" s="4">
        <f>Sales_Datas[[#This Row],[after_discount]]-(Sales_Datas[[#This Row],[qty_ordered]]*Sales_Datas[[#This Row],[cogs]])</f>
        <v>43557770</v>
      </c>
      <c r="U733" s="3">
        <f>IFERROR(Sales_Datas[[#This Row],[Gross_Profit]]/Sales_Datas[[#This Row],[after_discount]],0)</f>
        <v>0.92000004224275223</v>
      </c>
      <c r="V733" s="1" t="str">
        <f>IF(Sales_Datas[[#This Row],[base_price]] &lt;= 632200, "Low", (IF(Sales_Datas[[#This Row],[base_price]] &gt;= 10092000, "High", "Medium")))</f>
        <v>High</v>
      </c>
    </row>
    <row r="734" spans="1:22" x14ac:dyDescent="0.25">
      <c r="A734" s="1" t="s">
        <v>2117</v>
      </c>
      <c r="B734" s="1" t="s">
        <v>1399</v>
      </c>
      <c r="C734" s="2">
        <v>44239</v>
      </c>
      <c r="D734" s="1" t="s">
        <v>1300</v>
      </c>
      <c r="E734" s="4">
        <v>4734540</v>
      </c>
      <c r="F734">
        <v>1</v>
      </c>
      <c r="G734" s="4">
        <v>47345400</v>
      </c>
      <c r="H734" s="4">
        <v>0</v>
      </c>
      <c r="I734" s="4">
        <v>47345400</v>
      </c>
      <c r="J734">
        <v>1</v>
      </c>
      <c r="K734">
        <v>1</v>
      </c>
      <c r="L734">
        <v>1</v>
      </c>
      <c r="M734">
        <v>3</v>
      </c>
      <c r="N734" s="2">
        <v>44392</v>
      </c>
      <c r="O734" s="1" t="s">
        <v>1301</v>
      </c>
      <c r="P734" s="4">
        <v>47345400</v>
      </c>
      <c r="Q734" s="4">
        <v>3787630</v>
      </c>
      <c r="R734" s="1" t="s">
        <v>65</v>
      </c>
      <c r="S734" s="1" t="s">
        <v>56</v>
      </c>
      <c r="T734" s="4">
        <f>Sales_Datas[[#This Row],[after_discount]]-(Sales_Datas[[#This Row],[qty_ordered]]*Sales_Datas[[#This Row],[cogs]])</f>
        <v>43557770</v>
      </c>
      <c r="U734" s="3">
        <f>IFERROR(Sales_Datas[[#This Row],[Gross_Profit]]/Sales_Datas[[#This Row],[after_discount]],0)</f>
        <v>0.92000004224275223</v>
      </c>
      <c r="V734" s="1" t="str">
        <f>IF(Sales_Datas[[#This Row],[base_price]] &lt;= 632200, "Low", (IF(Sales_Datas[[#This Row],[base_price]] &gt;= 10092000, "High", "Medium")))</f>
        <v>High</v>
      </c>
    </row>
    <row r="735" spans="1:22" x14ac:dyDescent="0.25">
      <c r="A735" s="1" t="s">
        <v>2118</v>
      </c>
      <c r="B735" s="1" t="s">
        <v>2119</v>
      </c>
      <c r="C735" s="2">
        <v>44267</v>
      </c>
      <c r="D735" s="1" t="s">
        <v>1300</v>
      </c>
      <c r="E735" s="4">
        <v>4734540</v>
      </c>
      <c r="F735">
        <v>1</v>
      </c>
      <c r="G735" s="4">
        <v>47345400</v>
      </c>
      <c r="H735" s="4">
        <v>0</v>
      </c>
      <c r="I735" s="4">
        <v>47345400</v>
      </c>
      <c r="J735">
        <v>1</v>
      </c>
      <c r="K735">
        <v>0</v>
      </c>
      <c r="L735">
        <v>0</v>
      </c>
      <c r="M735">
        <v>4</v>
      </c>
      <c r="N735" s="2">
        <v>44525</v>
      </c>
      <c r="O735" s="1" t="s">
        <v>1301</v>
      </c>
      <c r="P735" s="4">
        <v>47345400</v>
      </c>
      <c r="Q735" s="4">
        <v>3787630</v>
      </c>
      <c r="R735" s="1" t="s">
        <v>65</v>
      </c>
      <c r="S735" s="1" t="s">
        <v>34</v>
      </c>
      <c r="T735" s="4">
        <f>Sales_Datas[[#This Row],[after_discount]]-(Sales_Datas[[#This Row],[qty_ordered]]*Sales_Datas[[#This Row],[cogs]])</f>
        <v>43557770</v>
      </c>
      <c r="U735" s="3">
        <f>IFERROR(Sales_Datas[[#This Row],[Gross_Profit]]/Sales_Datas[[#This Row],[after_discount]],0)</f>
        <v>0.92000004224275223</v>
      </c>
      <c r="V735" s="1" t="str">
        <f>IF(Sales_Datas[[#This Row],[base_price]] &lt;= 632200, "Low", (IF(Sales_Datas[[#This Row],[base_price]] &gt;= 10092000, "High", "Medium")))</f>
        <v>High</v>
      </c>
    </row>
    <row r="736" spans="1:22" x14ac:dyDescent="0.25">
      <c r="A736" s="1" t="s">
        <v>2120</v>
      </c>
      <c r="B736" s="1" t="s">
        <v>2121</v>
      </c>
      <c r="C736" s="2">
        <v>44389</v>
      </c>
      <c r="D736" s="1" t="s">
        <v>1300</v>
      </c>
      <c r="E736" s="4">
        <v>4734540</v>
      </c>
      <c r="F736">
        <v>1</v>
      </c>
      <c r="G736" s="4">
        <v>47345400</v>
      </c>
      <c r="H736" s="4">
        <v>0</v>
      </c>
      <c r="I736" s="4">
        <v>47345400</v>
      </c>
      <c r="J736">
        <v>1</v>
      </c>
      <c r="K736">
        <v>1</v>
      </c>
      <c r="L736">
        <v>1</v>
      </c>
      <c r="M736">
        <v>1</v>
      </c>
      <c r="N736" s="2">
        <v>44503</v>
      </c>
      <c r="O736" s="1" t="s">
        <v>1301</v>
      </c>
      <c r="P736" s="4">
        <v>47345400</v>
      </c>
      <c r="Q736" s="4">
        <v>3787630</v>
      </c>
      <c r="R736" s="1" t="s">
        <v>65</v>
      </c>
      <c r="S736" s="1" t="s">
        <v>50</v>
      </c>
      <c r="T736" s="4">
        <f>Sales_Datas[[#This Row],[after_discount]]-(Sales_Datas[[#This Row],[qty_ordered]]*Sales_Datas[[#This Row],[cogs]])</f>
        <v>43557770</v>
      </c>
      <c r="U736" s="3">
        <f>IFERROR(Sales_Datas[[#This Row],[Gross_Profit]]/Sales_Datas[[#This Row],[after_discount]],0)</f>
        <v>0.92000004224275223</v>
      </c>
      <c r="V736" s="1" t="str">
        <f>IF(Sales_Datas[[#This Row],[base_price]] &lt;= 632200, "Low", (IF(Sales_Datas[[#This Row],[base_price]] &gt;= 10092000, "High", "Medium")))</f>
        <v>High</v>
      </c>
    </row>
    <row r="737" spans="1:22" x14ac:dyDescent="0.25">
      <c r="A737" s="1" t="s">
        <v>2122</v>
      </c>
      <c r="B737" s="1" t="s">
        <v>2123</v>
      </c>
      <c r="C737" s="2">
        <v>44420</v>
      </c>
      <c r="D737" s="1" t="s">
        <v>1300</v>
      </c>
      <c r="E737" s="4">
        <v>4734540</v>
      </c>
      <c r="F737">
        <v>1</v>
      </c>
      <c r="G737" s="4">
        <v>47345400</v>
      </c>
      <c r="H737" s="4">
        <v>0</v>
      </c>
      <c r="I737" s="4">
        <v>47345400</v>
      </c>
      <c r="J737">
        <v>1</v>
      </c>
      <c r="K737">
        <v>0</v>
      </c>
      <c r="L737">
        <v>0</v>
      </c>
      <c r="M737">
        <v>4</v>
      </c>
      <c r="N737" s="2">
        <v>44554</v>
      </c>
      <c r="O737" s="1" t="s">
        <v>1301</v>
      </c>
      <c r="P737" s="4">
        <v>47345400</v>
      </c>
      <c r="Q737" s="4">
        <v>3787630</v>
      </c>
      <c r="R737" s="1" t="s">
        <v>65</v>
      </c>
      <c r="S737" s="1" t="s">
        <v>34</v>
      </c>
      <c r="T737" s="4">
        <f>Sales_Datas[[#This Row],[after_discount]]-(Sales_Datas[[#This Row],[qty_ordered]]*Sales_Datas[[#This Row],[cogs]])</f>
        <v>43557770</v>
      </c>
      <c r="U737" s="3">
        <f>IFERROR(Sales_Datas[[#This Row],[Gross_Profit]]/Sales_Datas[[#This Row],[after_discount]],0)</f>
        <v>0.92000004224275223</v>
      </c>
      <c r="V737" s="1" t="str">
        <f>IF(Sales_Datas[[#This Row],[base_price]] &lt;= 632200, "Low", (IF(Sales_Datas[[#This Row],[base_price]] &gt;= 10092000, "High", "Medium")))</f>
        <v>High</v>
      </c>
    </row>
    <row r="738" spans="1:22" x14ac:dyDescent="0.25">
      <c r="A738" s="1" t="s">
        <v>2124</v>
      </c>
      <c r="B738" s="1" t="s">
        <v>2125</v>
      </c>
      <c r="C738" s="2">
        <v>44545</v>
      </c>
      <c r="D738" s="1" t="s">
        <v>1300</v>
      </c>
      <c r="E738" s="4">
        <v>4734540</v>
      </c>
      <c r="F738">
        <v>1</v>
      </c>
      <c r="G738" s="4">
        <v>47345400</v>
      </c>
      <c r="H738" s="4">
        <v>0</v>
      </c>
      <c r="I738" s="4">
        <v>47345400</v>
      </c>
      <c r="J738">
        <v>1</v>
      </c>
      <c r="K738">
        <v>0</v>
      </c>
      <c r="L738">
        <v>0</v>
      </c>
      <c r="M738">
        <v>4</v>
      </c>
      <c r="N738" s="2">
        <v>44537</v>
      </c>
      <c r="O738" s="1" t="s">
        <v>1301</v>
      </c>
      <c r="P738" s="4">
        <v>47345400</v>
      </c>
      <c r="Q738" s="4">
        <v>3787630</v>
      </c>
      <c r="R738" s="1" t="s">
        <v>65</v>
      </c>
      <c r="S738" s="1" t="s">
        <v>34</v>
      </c>
      <c r="T738" s="4">
        <f>Sales_Datas[[#This Row],[after_discount]]-(Sales_Datas[[#This Row],[qty_ordered]]*Sales_Datas[[#This Row],[cogs]])</f>
        <v>43557770</v>
      </c>
      <c r="U738" s="3">
        <f>IFERROR(Sales_Datas[[#This Row],[Gross_Profit]]/Sales_Datas[[#This Row],[after_discount]],0)</f>
        <v>0.92000004224275223</v>
      </c>
      <c r="V738" s="1" t="str">
        <f>IF(Sales_Datas[[#This Row],[base_price]] &lt;= 632200, "Low", (IF(Sales_Datas[[#This Row],[base_price]] &gt;= 10092000, "High", "Medium")))</f>
        <v>High</v>
      </c>
    </row>
    <row r="739" spans="1:22" x14ac:dyDescent="0.25">
      <c r="A739" s="1" t="s">
        <v>2126</v>
      </c>
      <c r="B739" s="1" t="s">
        <v>1712</v>
      </c>
      <c r="C739" s="2">
        <v>44546</v>
      </c>
      <c r="D739" s="1" t="s">
        <v>1300</v>
      </c>
      <c r="E739" s="4">
        <v>4734540</v>
      </c>
      <c r="F739">
        <v>1</v>
      </c>
      <c r="G739" s="4">
        <v>47345400</v>
      </c>
      <c r="H739" s="4">
        <v>0</v>
      </c>
      <c r="I739" s="4">
        <v>47345400</v>
      </c>
      <c r="J739">
        <v>1</v>
      </c>
      <c r="K739">
        <v>1</v>
      </c>
      <c r="L739">
        <v>0</v>
      </c>
      <c r="M739">
        <v>1</v>
      </c>
      <c r="N739" s="2">
        <v>44538</v>
      </c>
      <c r="O739" s="1" t="s">
        <v>1301</v>
      </c>
      <c r="P739" s="4">
        <v>47345400</v>
      </c>
      <c r="Q739" s="4">
        <v>3787630</v>
      </c>
      <c r="R739" s="1" t="s">
        <v>65</v>
      </c>
      <c r="S739" s="1" t="s">
        <v>50</v>
      </c>
      <c r="T739" s="4">
        <f>Sales_Datas[[#This Row],[after_discount]]-(Sales_Datas[[#This Row],[qty_ordered]]*Sales_Datas[[#This Row],[cogs]])</f>
        <v>43557770</v>
      </c>
      <c r="U739" s="3">
        <f>IFERROR(Sales_Datas[[#This Row],[Gross_Profit]]/Sales_Datas[[#This Row],[after_discount]],0)</f>
        <v>0.92000004224275223</v>
      </c>
      <c r="V739" s="1" t="str">
        <f>IF(Sales_Datas[[#This Row],[base_price]] &lt;= 632200, "Low", (IF(Sales_Datas[[#This Row],[base_price]] &gt;= 10092000, "High", "Medium")))</f>
        <v>High</v>
      </c>
    </row>
    <row r="740" spans="1:22" x14ac:dyDescent="0.25">
      <c r="A740" s="1" t="s">
        <v>2127</v>
      </c>
      <c r="B740" s="1" t="s">
        <v>2128</v>
      </c>
      <c r="C740" s="2">
        <v>44547</v>
      </c>
      <c r="D740" s="1" t="s">
        <v>1300</v>
      </c>
      <c r="E740" s="4">
        <v>4734540</v>
      </c>
      <c r="F740">
        <v>1</v>
      </c>
      <c r="G740" s="4">
        <v>47345400</v>
      </c>
      <c r="H740" s="4">
        <v>0</v>
      </c>
      <c r="I740" s="4">
        <v>47345400</v>
      </c>
      <c r="J740">
        <v>1</v>
      </c>
      <c r="K740">
        <v>0</v>
      </c>
      <c r="L740">
        <v>0</v>
      </c>
      <c r="M740">
        <v>1</v>
      </c>
      <c r="N740" s="2">
        <v>44544</v>
      </c>
      <c r="O740" s="1" t="s">
        <v>1301</v>
      </c>
      <c r="P740" s="4">
        <v>47345400</v>
      </c>
      <c r="Q740" s="4">
        <v>3787630</v>
      </c>
      <c r="R740" s="1" t="s">
        <v>65</v>
      </c>
      <c r="S740" s="1" t="s">
        <v>50</v>
      </c>
      <c r="T740" s="4">
        <f>Sales_Datas[[#This Row],[after_discount]]-(Sales_Datas[[#This Row],[qty_ordered]]*Sales_Datas[[#This Row],[cogs]])</f>
        <v>43557770</v>
      </c>
      <c r="U740" s="3">
        <f>IFERROR(Sales_Datas[[#This Row],[Gross_Profit]]/Sales_Datas[[#This Row],[after_discount]],0)</f>
        <v>0.92000004224275223</v>
      </c>
      <c r="V740" s="1" t="str">
        <f>IF(Sales_Datas[[#This Row],[base_price]] &lt;= 632200, "Low", (IF(Sales_Datas[[#This Row],[base_price]] &gt;= 10092000, "High", "Medium")))</f>
        <v>High</v>
      </c>
    </row>
    <row r="741" spans="1:22" x14ac:dyDescent="0.25">
      <c r="A741" s="1" t="s">
        <v>2129</v>
      </c>
      <c r="B741" s="1" t="s">
        <v>1989</v>
      </c>
      <c r="C741" s="2">
        <v>44549</v>
      </c>
      <c r="D741" s="1" t="s">
        <v>1300</v>
      </c>
      <c r="E741" s="4">
        <v>4734540</v>
      </c>
      <c r="F741">
        <v>1</v>
      </c>
      <c r="G741" s="4">
        <v>47345400</v>
      </c>
      <c r="H741" s="4">
        <v>0</v>
      </c>
      <c r="I741" s="4">
        <v>47345400</v>
      </c>
      <c r="J741">
        <v>1</v>
      </c>
      <c r="K741">
        <v>1</v>
      </c>
      <c r="L741">
        <v>1</v>
      </c>
      <c r="M741">
        <v>1</v>
      </c>
      <c r="N741" s="2">
        <v>44396</v>
      </c>
      <c r="O741" s="1" t="s">
        <v>1301</v>
      </c>
      <c r="P741" s="4">
        <v>47345400</v>
      </c>
      <c r="Q741" s="4">
        <v>3787630</v>
      </c>
      <c r="R741" s="1" t="s">
        <v>65</v>
      </c>
      <c r="S741" s="1" t="s">
        <v>50</v>
      </c>
      <c r="T741" s="4">
        <f>Sales_Datas[[#This Row],[after_discount]]-(Sales_Datas[[#This Row],[qty_ordered]]*Sales_Datas[[#This Row],[cogs]])</f>
        <v>43557770</v>
      </c>
      <c r="U741" s="3">
        <f>IFERROR(Sales_Datas[[#This Row],[Gross_Profit]]/Sales_Datas[[#This Row],[after_discount]],0)</f>
        <v>0.92000004224275223</v>
      </c>
      <c r="V741" s="1" t="str">
        <f>IF(Sales_Datas[[#This Row],[base_price]] &lt;= 632200, "Low", (IF(Sales_Datas[[#This Row],[base_price]] &gt;= 10092000, "High", "Medium")))</f>
        <v>High</v>
      </c>
    </row>
    <row r="742" spans="1:22" x14ac:dyDescent="0.25">
      <c r="A742" s="1" t="s">
        <v>2130</v>
      </c>
      <c r="B742" s="1" t="s">
        <v>2131</v>
      </c>
      <c r="C742" s="2">
        <v>44550</v>
      </c>
      <c r="D742" s="1" t="s">
        <v>1300</v>
      </c>
      <c r="E742" s="4">
        <v>4734540</v>
      </c>
      <c r="F742">
        <v>1</v>
      </c>
      <c r="G742" s="4">
        <v>47345400</v>
      </c>
      <c r="H742" s="4">
        <v>0</v>
      </c>
      <c r="I742" s="4">
        <v>47345400</v>
      </c>
      <c r="J742">
        <v>1</v>
      </c>
      <c r="K742">
        <v>0</v>
      </c>
      <c r="L742">
        <v>0</v>
      </c>
      <c r="M742">
        <v>4</v>
      </c>
      <c r="N742" s="2">
        <v>44510</v>
      </c>
      <c r="O742" s="1" t="s">
        <v>1301</v>
      </c>
      <c r="P742" s="4">
        <v>47345400</v>
      </c>
      <c r="Q742" s="4">
        <v>3787630</v>
      </c>
      <c r="R742" s="1" t="s">
        <v>65</v>
      </c>
      <c r="S742" s="1" t="s">
        <v>34</v>
      </c>
      <c r="T742" s="4">
        <f>Sales_Datas[[#This Row],[after_discount]]-(Sales_Datas[[#This Row],[qty_ordered]]*Sales_Datas[[#This Row],[cogs]])</f>
        <v>43557770</v>
      </c>
      <c r="U742" s="3">
        <f>IFERROR(Sales_Datas[[#This Row],[Gross_Profit]]/Sales_Datas[[#This Row],[after_discount]],0)</f>
        <v>0.92000004224275223</v>
      </c>
      <c r="V742" s="1" t="str">
        <f>IF(Sales_Datas[[#This Row],[base_price]] &lt;= 632200, "Low", (IF(Sales_Datas[[#This Row],[base_price]] &gt;= 10092000, "High", "Medium")))</f>
        <v>High</v>
      </c>
    </row>
    <row r="743" spans="1:22" x14ac:dyDescent="0.25">
      <c r="A743" s="1" t="s">
        <v>2132</v>
      </c>
      <c r="B743" s="1" t="s">
        <v>2133</v>
      </c>
      <c r="C743" s="2">
        <v>44551</v>
      </c>
      <c r="D743" s="1" t="s">
        <v>1300</v>
      </c>
      <c r="E743" s="4">
        <v>4734540</v>
      </c>
      <c r="F743">
        <v>1</v>
      </c>
      <c r="G743" s="4">
        <v>47345400</v>
      </c>
      <c r="H743" s="4">
        <v>0</v>
      </c>
      <c r="I743" s="4">
        <v>47345400</v>
      </c>
      <c r="J743">
        <v>1</v>
      </c>
      <c r="K743">
        <v>0</v>
      </c>
      <c r="L743">
        <v>0</v>
      </c>
      <c r="M743">
        <v>1</v>
      </c>
      <c r="N743" s="2">
        <v>44535</v>
      </c>
      <c r="O743" s="1" t="s">
        <v>1301</v>
      </c>
      <c r="P743" s="4">
        <v>47345400</v>
      </c>
      <c r="Q743" s="4">
        <v>3787630</v>
      </c>
      <c r="R743" s="1" t="s">
        <v>65</v>
      </c>
      <c r="S743" s="1" t="s">
        <v>50</v>
      </c>
      <c r="T743" s="4">
        <f>Sales_Datas[[#This Row],[after_discount]]-(Sales_Datas[[#This Row],[qty_ordered]]*Sales_Datas[[#This Row],[cogs]])</f>
        <v>43557770</v>
      </c>
      <c r="U743" s="3">
        <f>IFERROR(Sales_Datas[[#This Row],[Gross_Profit]]/Sales_Datas[[#This Row],[after_discount]],0)</f>
        <v>0.92000004224275223</v>
      </c>
      <c r="V743" s="1" t="str">
        <f>IF(Sales_Datas[[#This Row],[base_price]] &lt;= 632200, "Low", (IF(Sales_Datas[[#This Row],[base_price]] &gt;= 10092000, "High", "Medium")))</f>
        <v>High</v>
      </c>
    </row>
    <row r="744" spans="1:22" x14ac:dyDescent="0.25">
      <c r="A744" s="1" t="s">
        <v>2134</v>
      </c>
      <c r="B744" s="1" t="s">
        <v>2135</v>
      </c>
      <c r="C744" s="2">
        <v>44552</v>
      </c>
      <c r="D744" s="1" t="s">
        <v>1300</v>
      </c>
      <c r="E744" s="4">
        <v>4734540</v>
      </c>
      <c r="F744">
        <v>1</v>
      </c>
      <c r="G744" s="4">
        <v>47345400</v>
      </c>
      <c r="H744" s="4">
        <v>0</v>
      </c>
      <c r="I744" s="4">
        <v>47345400</v>
      </c>
      <c r="J744">
        <v>1</v>
      </c>
      <c r="K744">
        <v>1</v>
      </c>
      <c r="L744">
        <v>1</v>
      </c>
      <c r="M744">
        <v>1</v>
      </c>
      <c r="N744" s="2">
        <v>44555</v>
      </c>
      <c r="O744" s="1" t="s">
        <v>1301</v>
      </c>
      <c r="P744" s="4">
        <v>47345400</v>
      </c>
      <c r="Q744" s="4">
        <v>3787630</v>
      </c>
      <c r="R744" s="1" t="s">
        <v>65</v>
      </c>
      <c r="S744" s="1" t="s">
        <v>50</v>
      </c>
      <c r="T744" s="4">
        <f>Sales_Datas[[#This Row],[after_discount]]-(Sales_Datas[[#This Row],[qty_ordered]]*Sales_Datas[[#This Row],[cogs]])</f>
        <v>43557770</v>
      </c>
      <c r="U744" s="3">
        <f>IFERROR(Sales_Datas[[#This Row],[Gross_Profit]]/Sales_Datas[[#This Row],[after_discount]],0)</f>
        <v>0.92000004224275223</v>
      </c>
      <c r="V744" s="1" t="str">
        <f>IF(Sales_Datas[[#This Row],[base_price]] &lt;= 632200, "Low", (IF(Sales_Datas[[#This Row],[base_price]] &gt;= 10092000, "High", "Medium")))</f>
        <v>High</v>
      </c>
    </row>
    <row r="745" spans="1:22" x14ac:dyDescent="0.25">
      <c r="A745" s="1" t="s">
        <v>2136</v>
      </c>
      <c r="B745" s="1" t="s">
        <v>2137</v>
      </c>
      <c r="C745" s="2">
        <v>44554</v>
      </c>
      <c r="D745" s="1" t="s">
        <v>1300</v>
      </c>
      <c r="E745" s="4">
        <v>4734540</v>
      </c>
      <c r="F745">
        <v>1</v>
      </c>
      <c r="G745" s="4">
        <v>47345400</v>
      </c>
      <c r="H745" s="4">
        <v>0</v>
      </c>
      <c r="I745" s="4">
        <v>47345400</v>
      </c>
      <c r="J745">
        <v>1</v>
      </c>
      <c r="K745">
        <v>0</v>
      </c>
      <c r="L745">
        <v>0</v>
      </c>
      <c r="M745">
        <v>1</v>
      </c>
      <c r="N745" s="2">
        <v>44552</v>
      </c>
      <c r="O745" s="1" t="s">
        <v>1301</v>
      </c>
      <c r="P745" s="4">
        <v>47345400</v>
      </c>
      <c r="Q745" s="4">
        <v>3787630</v>
      </c>
      <c r="R745" s="1" t="s">
        <v>65</v>
      </c>
      <c r="S745" s="1" t="s">
        <v>50</v>
      </c>
      <c r="T745" s="4">
        <f>Sales_Datas[[#This Row],[after_discount]]-(Sales_Datas[[#This Row],[qty_ordered]]*Sales_Datas[[#This Row],[cogs]])</f>
        <v>43557770</v>
      </c>
      <c r="U745" s="3">
        <f>IFERROR(Sales_Datas[[#This Row],[Gross_Profit]]/Sales_Datas[[#This Row],[after_discount]],0)</f>
        <v>0.92000004224275223</v>
      </c>
      <c r="V745" s="1" t="str">
        <f>IF(Sales_Datas[[#This Row],[base_price]] &lt;= 632200, "Low", (IF(Sales_Datas[[#This Row],[base_price]] &gt;= 10092000, "High", "Medium")))</f>
        <v>High</v>
      </c>
    </row>
    <row r="746" spans="1:22" x14ac:dyDescent="0.25">
      <c r="A746" s="1" t="s">
        <v>2138</v>
      </c>
      <c r="B746" s="1" t="s">
        <v>1712</v>
      </c>
      <c r="C746" s="2">
        <v>44556</v>
      </c>
      <c r="D746" s="1" t="s">
        <v>1300</v>
      </c>
      <c r="E746" s="4">
        <v>4734540</v>
      </c>
      <c r="F746">
        <v>1</v>
      </c>
      <c r="G746" s="4">
        <v>47345400</v>
      </c>
      <c r="H746" s="4">
        <v>0</v>
      </c>
      <c r="I746" s="4">
        <v>47345400</v>
      </c>
      <c r="J746">
        <v>1</v>
      </c>
      <c r="K746">
        <v>1</v>
      </c>
      <c r="L746">
        <v>1</v>
      </c>
      <c r="M746">
        <v>1</v>
      </c>
      <c r="N746" s="2">
        <v>44538</v>
      </c>
      <c r="O746" s="1" t="s">
        <v>1301</v>
      </c>
      <c r="P746" s="4">
        <v>47345400</v>
      </c>
      <c r="Q746" s="4">
        <v>3787630</v>
      </c>
      <c r="R746" s="1" t="s">
        <v>65</v>
      </c>
      <c r="S746" s="1" t="s">
        <v>50</v>
      </c>
      <c r="T746" s="4">
        <f>Sales_Datas[[#This Row],[after_discount]]-(Sales_Datas[[#This Row],[qty_ordered]]*Sales_Datas[[#This Row],[cogs]])</f>
        <v>43557770</v>
      </c>
      <c r="U746" s="3">
        <f>IFERROR(Sales_Datas[[#This Row],[Gross_Profit]]/Sales_Datas[[#This Row],[after_discount]],0)</f>
        <v>0.92000004224275223</v>
      </c>
      <c r="V746" s="1" t="str">
        <f>IF(Sales_Datas[[#This Row],[base_price]] &lt;= 632200, "Low", (IF(Sales_Datas[[#This Row],[base_price]] &gt;= 10092000, "High", "Medium")))</f>
        <v>High</v>
      </c>
    </row>
    <row r="747" spans="1:22" x14ac:dyDescent="0.25">
      <c r="A747" s="1" t="s">
        <v>2139</v>
      </c>
      <c r="B747" s="1" t="s">
        <v>1755</v>
      </c>
      <c r="C747" s="2">
        <v>44547</v>
      </c>
      <c r="D747" s="1" t="s">
        <v>2140</v>
      </c>
      <c r="E747" s="4">
        <v>4698000</v>
      </c>
      <c r="F747">
        <v>1</v>
      </c>
      <c r="G747" s="4">
        <v>46980000</v>
      </c>
      <c r="H747" s="4">
        <v>0</v>
      </c>
      <c r="I747" s="4">
        <v>46980000</v>
      </c>
      <c r="J747">
        <v>1</v>
      </c>
      <c r="K747">
        <v>1</v>
      </c>
      <c r="L747">
        <v>0</v>
      </c>
      <c r="M747">
        <v>1</v>
      </c>
      <c r="N747" s="2">
        <v>44431</v>
      </c>
      <c r="O747" s="1" t="s">
        <v>2141</v>
      </c>
      <c r="P747" s="4">
        <v>46980000</v>
      </c>
      <c r="Q747" s="4">
        <v>3523500</v>
      </c>
      <c r="R747" s="1" t="s">
        <v>39</v>
      </c>
      <c r="S747" s="1" t="s">
        <v>50</v>
      </c>
      <c r="T747" s="4">
        <f>Sales_Datas[[#This Row],[after_discount]]-(Sales_Datas[[#This Row],[qty_ordered]]*Sales_Datas[[#This Row],[cogs]])</f>
        <v>43456500</v>
      </c>
      <c r="U747" s="3">
        <f>IFERROR(Sales_Datas[[#This Row],[Gross_Profit]]/Sales_Datas[[#This Row],[after_discount]],0)</f>
        <v>0.92500000000000004</v>
      </c>
      <c r="V747" s="1" t="str">
        <f>IF(Sales_Datas[[#This Row],[base_price]] &lt;= 632200, "Low", (IF(Sales_Datas[[#This Row],[base_price]] &gt;= 10092000, "High", "Medium")))</f>
        <v>High</v>
      </c>
    </row>
    <row r="748" spans="1:22" x14ac:dyDescent="0.25">
      <c r="A748" s="1" t="s">
        <v>2142</v>
      </c>
      <c r="B748" s="1" t="s">
        <v>2143</v>
      </c>
      <c r="C748" s="2">
        <v>44581</v>
      </c>
      <c r="D748" s="1" t="s">
        <v>2140</v>
      </c>
      <c r="E748" s="4">
        <v>4698000</v>
      </c>
      <c r="F748">
        <v>1</v>
      </c>
      <c r="G748" s="4">
        <v>46980000</v>
      </c>
      <c r="H748" s="4">
        <v>0</v>
      </c>
      <c r="I748" s="4">
        <v>46980000</v>
      </c>
      <c r="J748">
        <v>1</v>
      </c>
      <c r="K748">
        <v>1</v>
      </c>
      <c r="L748">
        <v>0</v>
      </c>
      <c r="M748">
        <v>4</v>
      </c>
      <c r="N748" s="2">
        <v>44582</v>
      </c>
      <c r="O748" s="1" t="s">
        <v>2141</v>
      </c>
      <c r="P748" s="4">
        <v>46980000</v>
      </c>
      <c r="Q748" s="4">
        <v>3523500</v>
      </c>
      <c r="R748" s="1" t="s">
        <v>39</v>
      </c>
      <c r="S748" s="1" t="s">
        <v>34</v>
      </c>
      <c r="T748" s="4">
        <f>Sales_Datas[[#This Row],[after_discount]]-(Sales_Datas[[#This Row],[qty_ordered]]*Sales_Datas[[#This Row],[cogs]])</f>
        <v>43456500</v>
      </c>
      <c r="U748" s="3">
        <f>IFERROR(Sales_Datas[[#This Row],[Gross_Profit]]/Sales_Datas[[#This Row],[after_discount]],0)</f>
        <v>0.92500000000000004</v>
      </c>
      <c r="V748" s="1" t="str">
        <f>IF(Sales_Datas[[#This Row],[base_price]] &lt;= 632200, "Low", (IF(Sales_Datas[[#This Row],[base_price]] &gt;= 10092000, "High", "Medium")))</f>
        <v>High</v>
      </c>
    </row>
    <row r="749" spans="1:22" x14ac:dyDescent="0.25">
      <c r="A749" s="1" t="s">
        <v>2144</v>
      </c>
      <c r="B749" s="1" t="s">
        <v>2145</v>
      </c>
      <c r="C749" s="2">
        <v>44673</v>
      </c>
      <c r="D749" s="1" t="s">
        <v>2140</v>
      </c>
      <c r="E749" s="4">
        <v>4698000</v>
      </c>
      <c r="F749">
        <v>1</v>
      </c>
      <c r="G749" s="4">
        <v>46980000</v>
      </c>
      <c r="H749" s="4">
        <v>0</v>
      </c>
      <c r="I749" s="4">
        <v>46980000</v>
      </c>
      <c r="J749">
        <v>1</v>
      </c>
      <c r="K749">
        <v>1</v>
      </c>
      <c r="L749">
        <v>1</v>
      </c>
      <c r="M749">
        <v>4</v>
      </c>
      <c r="N749" s="2">
        <v>44658</v>
      </c>
      <c r="O749" s="1" t="s">
        <v>2141</v>
      </c>
      <c r="P749" s="4">
        <v>46980000</v>
      </c>
      <c r="Q749" s="4">
        <v>3523500</v>
      </c>
      <c r="R749" s="1" t="s">
        <v>39</v>
      </c>
      <c r="S749" s="1" t="s">
        <v>34</v>
      </c>
      <c r="T749" s="4">
        <f>Sales_Datas[[#This Row],[after_discount]]-(Sales_Datas[[#This Row],[qty_ordered]]*Sales_Datas[[#This Row],[cogs]])</f>
        <v>43456500</v>
      </c>
      <c r="U749" s="3">
        <f>IFERROR(Sales_Datas[[#This Row],[Gross_Profit]]/Sales_Datas[[#This Row],[after_discount]],0)</f>
        <v>0.92500000000000004</v>
      </c>
      <c r="V749" s="1" t="str">
        <f>IF(Sales_Datas[[#This Row],[base_price]] &lt;= 632200, "Low", (IF(Sales_Datas[[#This Row],[base_price]] &gt;= 10092000, "High", "Medium")))</f>
        <v>High</v>
      </c>
    </row>
    <row r="750" spans="1:22" x14ac:dyDescent="0.25">
      <c r="A750" s="1" t="s">
        <v>2146</v>
      </c>
      <c r="B750" s="1" t="s">
        <v>1742</v>
      </c>
      <c r="C750" s="2">
        <v>44675</v>
      </c>
      <c r="D750" s="1" t="s">
        <v>2140</v>
      </c>
      <c r="E750" s="4">
        <v>4698000</v>
      </c>
      <c r="F750">
        <v>1</v>
      </c>
      <c r="G750" s="4">
        <v>46980000</v>
      </c>
      <c r="H750" s="4">
        <v>0</v>
      </c>
      <c r="I750" s="4">
        <v>46980000</v>
      </c>
      <c r="J750">
        <v>1</v>
      </c>
      <c r="K750">
        <v>1</v>
      </c>
      <c r="L750">
        <v>0</v>
      </c>
      <c r="M750">
        <v>1</v>
      </c>
      <c r="N750" s="2">
        <v>44389</v>
      </c>
      <c r="O750" s="1" t="s">
        <v>2141</v>
      </c>
      <c r="P750" s="4">
        <v>46980000</v>
      </c>
      <c r="Q750" s="4">
        <v>3523500</v>
      </c>
      <c r="R750" s="1" t="s">
        <v>39</v>
      </c>
      <c r="S750" s="1" t="s">
        <v>50</v>
      </c>
      <c r="T750" s="4">
        <f>Sales_Datas[[#This Row],[after_discount]]-(Sales_Datas[[#This Row],[qty_ordered]]*Sales_Datas[[#This Row],[cogs]])</f>
        <v>43456500</v>
      </c>
      <c r="U750" s="3">
        <f>IFERROR(Sales_Datas[[#This Row],[Gross_Profit]]/Sales_Datas[[#This Row],[after_discount]],0)</f>
        <v>0.92500000000000004</v>
      </c>
      <c r="V750" s="1" t="str">
        <f>IF(Sales_Datas[[#This Row],[base_price]] &lt;= 632200, "Low", (IF(Sales_Datas[[#This Row],[base_price]] &gt;= 10092000, "High", "Medium")))</f>
        <v>High</v>
      </c>
    </row>
    <row r="751" spans="1:22" x14ac:dyDescent="0.25">
      <c r="A751" s="1" t="s">
        <v>2147</v>
      </c>
      <c r="B751" s="1" t="s">
        <v>2148</v>
      </c>
      <c r="C751" s="2">
        <v>44694</v>
      </c>
      <c r="D751" s="1" t="s">
        <v>2140</v>
      </c>
      <c r="E751" s="4">
        <v>4698000</v>
      </c>
      <c r="F751">
        <v>1</v>
      </c>
      <c r="G751" s="4">
        <v>46980000</v>
      </c>
      <c r="H751" s="4">
        <v>0</v>
      </c>
      <c r="I751" s="4">
        <v>46980000</v>
      </c>
      <c r="J751">
        <v>1</v>
      </c>
      <c r="K751">
        <v>0</v>
      </c>
      <c r="L751">
        <v>0</v>
      </c>
      <c r="M751">
        <v>7</v>
      </c>
      <c r="N751" s="2">
        <v>44702</v>
      </c>
      <c r="O751" s="1" t="s">
        <v>2141</v>
      </c>
      <c r="P751" s="4">
        <v>46980000</v>
      </c>
      <c r="Q751" s="4">
        <v>3523500</v>
      </c>
      <c r="R751" s="1" t="s">
        <v>39</v>
      </c>
      <c r="S751" s="1" t="s">
        <v>66</v>
      </c>
      <c r="T751" s="4">
        <f>Sales_Datas[[#This Row],[after_discount]]-(Sales_Datas[[#This Row],[qty_ordered]]*Sales_Datas[[#This Row],[cogs]])</f>
        <v>43456500</v>
      </c>
      <c r="U751" s="3">
        <f>IFERROR(Sales_Datas[[#This Row],[Gross_Profit]]/Sales_Datas[[#This Row],[after_discount]],0)</f>
        <v>0.92500000000000004</v>
      </c>
      <c r="V751" s="1" t="str">
        <f>IF(Sales_Datas[[#This Row],[base_price]] &lt;= 632200, "Low", (IF(Sales_Datas[[#This Row],[base_price]] &gt;= 10092000, "High", "Medium")))</f>
        <v>High</v>
      </c>
    </row>
    <row r="752" spans="1:22" x14ac:dyDescent="0.25">
      <c r="A752" s="1" t="s">
        <v>2149</v>
      </c>
      <c r="B752" s="1" t="s">
        <v>2150</v>
      </c>
      <c r="C752" s="2">
        <v>44677</v>
      </c>
      <c r="D752" s="1" t="s">
        <v>110</v>
      </c>
      <c r="E752" s="4">
        <v>4698000</v>
      </c>
      <c r="F752">
        <v>1</v>
      </c>
      <c r="G752" s="4">
        <v>46980000</v>
      </c>
      <c r="H752" s="4">
        <v>0</v>
      </c>
      <c r="I752" s="4">
        <v>46980000</v>
      </c>
      <c r="J752">
        <v>1</v>
      </c>
      <c r="K752">
        <v>1</v>
      </c>
      <c r="L752">
        <v>0</v>
      </c>
      <c r="M752">
        <v>3</v>
      </c>
      <c r="N752" s="2">
        <v>44670</v>
      </c>
      <c r="O752" s="1" t="s">
        <v>111</v>
      </c>
      <c r="P752" s="4">
        <v>50460000</v>
      </c>
      <c r="Q752" s="4">
        <v>3734040</v>
      </c>
      <c r="R752" s="1" t="s">
        <v>65</v>
      </c>
      <c r="S752" s="1" t="s">
        <v>56</v>
      </c>
      <c r="T752" s="4">
        <f>Sales_Datas[[#This Row],[after_discount]]-(Sales_Datas[[#This Row],[qty_ordered]]*Sales_Datas[[#This Row],[cogs]])</f>
        <v>43245960</v>
      </c>
      <c r="U752" s="3">
        <f>IFERROR(Sales_Datas[[#This Row],[Gross_Profit]]/Sales_Datas[[#This Row],[after_discount]],0)</f>
        <v>0.92051851851851851</v>
      </c>
      <c r="V752" s="1" t="str">
        <f>IF(Sales_Datas[[#This Row],[base_price]] &lt;= 632200, "Low", (IF(Sales_Datas[[#This Row],[base_price]] &gt;= 10092000, "High", "Medium")))</f>
        <v>High</v>
      </c>
    </row>
    <row r="753" spans="1:22" x14ac:dyDescent="0.25">
      <c r="A753" s="1" t="s">
        <v>2151</v>
      </c>
      <c r="B753" s="1" t="s">
        <v>2152</v>
      </c>
      <c r="C753" s="2">
        <v>44400</v>
      </c>
      <c r="D753" s="1" t="s">
        <v>2153</v>
      </c>
      <c r="E753" s="4">
        <v>4663780</v>
      </c>
      <c r="F753">
        <v>1</v>
      </c>
      <c r="G753" s="4">
        <v>46637800</v>
      </c>
      <c r="H753" s="4">
        <v>0</v>
      </c>
      <c r="I753" s="4">
        <v>46637800</v>
      </c>
      <c r="J753">
        <v>1</v>
      </c>
      <c r="K753">
        <v>0</v>
      </c>
      <c r="L753">
        <v>0</v>
      </c>
      <c r="M753">
        <v>1</v>
      </c>
      <c r="N753" s="2">
        <v>44384</v>
      </c>
      <c r="O753" s="1" t="s">
        <v>2154</v>
      </c>
      <c r="P753" s="4">
        <v>48272800</v>
      </c>
      <c r="Q753" s="4">
        <v>3475590</v>
      </c>
      <c r="R753" s="1" t="s">
        <v>29</v>
      </c>
      <c r="S753" s="1" t="s">
        <v>50</v>
      </c>
      <c r="T753" s="4">
        <f>Sales_Datas[[#This Row],[after_discount]]-(Sales_Datas[[#This Row],[qty_ordered]]*Sales_Datas[[#This Row],[cogs]])</f>
        <v>43162210</v>
      </c>
      <c r="U753" s="3">
        <f>IFERROR(Sales_Datas[[#This Row],[Gross_Profit]]/Sales_Datas[[#This Row],[after_discount]],0)</f>
        <v>0.9254769736136782</v>
      </c>
      <c r="V753" s="1" t="str">
        <f>IF(Sales_Datas[[#This Row],[base_price]] &lt;= 632200, "Low", (IF(Sales_Datas[[#This Row],[base_price]] &gt;= 10092000, "High", "Medium")))</f>
        <v>High</v>
      </c>
    </row>
    <row r="754" spans="1:22" x14ac:dyDescent="0.25">
      <c r="A754" s="1" t="s">
        <v>2155</v>
      </c>
      <c r="B754" s="1" t="s">
        <v>2156</v>
      </c>
      <c r="C754" s="2">
        <v>44395</v>
      </c>
      <c r="D754" s="1" t="s">
        <v>1306</v>
      </c>
      <c r="E754" s="4">
        <v>4640000</v>
      </c>
      <c r="F754">
        <v>1</v>
      </c>
      <c r="G754" s="4">
        <v>46400000</v>
      </c>
      <c r="H754" s="4">
        <v>0</v>
      </c>
      <c r="I754" s="4">
        <v>46400000</v>
      </c>
      <c r="J754">
        <v>1</v>
      </c>
      <c r="K754">
        <v>0</v>
      </c>
      <c r="L754">
        <v>0</v>
      </c>
      <c r="M754">
        <v>8</v>
      </c>
      <c r="N754" s="2">
        <v>44404</v>
      </c>
      <c r="O754" s="1" t="s">
        <v>1307</v>
      </c>
      <c r="P754" s="4">
        <v>46400000</v>
      </c>
      <c r="Q754" s="4">
        <v>3155200</v>
      </c>
      <c r="R754" s="1" t="s">
        <v>65</v>
      </c>
      <c r="S754" s="1" t="s">
        <v>1115</v>
      </c>
      <c r="T754" s="4">
        <f>Sales_Datas[[#This Row],[after_discount]]-(Sales_Datas[[#This Row],[qty_ordered]]*Sales_Datas[[#This Row],[cogs]])</f>
        <v>43244800</v>
      </c>
      <c r="U754" s="3">
        <f>IFERROR(Sales_Datas[[#This Row],[Gross_Profit]]/Sales_Datas[[#This Row],[after_discount]],0)</f>
        <v>0.93200000000000005</v>
      </c>
      <c r="V754" s="1" t="str">
        <f>IF(Sales_Datas[[#This Row],[base_price]] &lt;= 632200, "Low", (IF(Sales_Datas[[#This Row],[base_price]] &gt;= 10092000, "High", "Medium")))</f>
        <v>High</v>
      </c>
    </row>
    <row r="755" spans="1:22" x14ac:dyDescent="0.25">
      <c r="A755" s="1" t="s">
        <v>2157</v>
      </c>
      <c r="B755" s="1" t="s">
        <v>1742</v>
      </c>
      <c r="C755" s="2">
        <v>44710</v>
      </c>
      <c r="D755" s="1" t="s">
        <v>2158</v>
      </c>
      <c r="E755" s="4">
        <v>4639942</v>
      </c>
      <c r="F755">
        <v>1</v>
      </c>
      <c r="G755" s="4">
        <v>46399400</v>
      </c>
      <c r="H755" s="4">
        <v>0</v>
      </c>
      <c r="I755" s="4">
        <v>46399400</v>
      </c>
      <c r="J755">
        <v>1</v>
      </c>
      <c r="K755">
        <v>1</v>
      </c>
      <c r="L755">
        <v>0</v>
      </c>
      <c r="M755">
        <v>1</v>
      </c>
      <c r="N755" s="2">
        <v>44389</v>
      </c>
      <c r="O755" s="1" t="s">
        <v>2159</v>
      </c>
      <c r="P755" s="4">
        <v>46399400</v>
      </c>
      <c r="Q755" s="4">
        <v>3665540</v>
      </c>
      <c r="R755" s="1" t="s">
        <v>29</v>
      </c>
      <c r="S755" s="1" t="s">
        <v>50</v>
      </c>
      <c r="T755" s="4">
        <f>Sales_Datas[[#This Row],[after_discount]]-(Sales_Datas[[#This Row],[qty_ordered]]*Sales_Datas[[#This Row],[cogs]])</f>
        <v>42733860</v>
      </c>
      <c r="U755" s="3">
        <f>IFERROR(Sales_Datas[[#This Row],[Gross_Profit]]/Sales_Datas[[#This Row],[after_discount]],0)</f>
        <v>0.92100027155523567</v>
      </c>
      <c r="V755" s="1" t="str">
        <f>IF(Sales_Datas[[#This Row],[base_price]] &lt;= 632200, "Low", (IF(Sales_Datas[[#This Row],[base_price]] &gt;= 10092000, "High", "Medium")))</f>
        <v>High</v>
      </c>
    </row>
    <row r="756" spans="1:22" x14ac:dyDescent="0.25">
      <c r="A756" s="1" t="s">
        <v>2160</v>
      </c>
      <c r="B756" s="1" t="s">
        <v>1748</v>
      </c>
      <c r="C756" s="2">
        <v>44205</v>
      </c>
      <c r="D756" s="1" t="s">
        <v>2161</v>
      </c>
      <c r="E756" s="4">
        <v>2319942</v>
      </c>
      <c r="F756">
        <v>2</v>
      </c>
      <c r="G756" s="4">
        <v>46398800</v>
      </c>
      <c r="H756" s="4">
        <v>0</v>
      </c>
      <c r="I756" s="4">
        <v>46398800</v>
      </c>
      <c r="J756">
        <v>1</v>
      </c>
      <c r="K756">
        <v>0</v>
      </c>
      <c r="L756">
        <v>0</v>
      </c>
      <c r="M756">
        <v>9</v>
      </c>
      <c r="N756" s="2">
        <v>44462</v>
      </c>
      <c r="O756" s="1" t="s">
        <v>2162</v>
      </c>
      <c r="P756" s="4">
        <v>23199400</v>
      </c>
      <c r="Q756" s="4">
        <v>1391940</v>
      </c>
      <c r="R756" s="1" t="s">
        <v>65</v>
      </c>
      <c r="S756" s="1" t="s">
        <v>1120</v>
      </c>
      <c r="T756" s="4">
        <f>Sales_Datas[[#This Row],[after_discount]]-(Sales_Datas[[#This Row],[qty_ordered]]*Sales_Datas[[#This Row],[cogs]])</f>
        <v>43614920</v>
      </c>
      <c r="U756" s="3">
        <f>IFERROR(Sales_Datas[[#This Row],[Gross_Profit]]/Sales_Datas[[#This Row],[after_discount]],0)</f>
        <v>0.94000103450951322</v>
      </c>
      <c r="V756" s="1" t="str">
        <f>IF(Sales_Datas[[#This Row],[base_price]] &lt;= 632200, "Low", (IF(Sales_Datas[[#This Row],[base_price]] &gt;= 10092000, "High", "Medium")))</f>
        <v>High</v>
      </c>
    </row>
    <row r="757" spans="1:22" x14ac:dyDescent="0.25">
      <c r="A757" s="1" t="s">
        <v>2163</v>
      </c>
      <c r="B757" s="1" t="s">
        <v>1843</v>
      </c>
      <c r="C757" s="2">
        <v>44619</v>
      </c>
      <c r="D757" s="1" t="s">
        <v>2164</v>
      </c>
      <c r="E757" s="4">
        <v>2319942</v>
      </c>
      <c r="F757">
        <v>2</v>
      </c>
      <c r="G757" s="4">
        <v>46398800</v>
      </c>
      <c r="H757" s="4">
        <v>0</v>
      </c>
      <c r="I757" s="4">
        <v>46398800</v>
      </c>
      <c r="J757">
        <v>1</v>
      </c>
      <c r="K757">
        <v>0</v>
      </c>
      <c r="L757">
        <v>0</v>
      </c>
      <c r="M757">
        <v>4</v>
      </c>
      <c r="N757" s="2">
        <v>44614</v>
      </c>
      <c r="O757" s="1" t="s">
        <v>2165</v>
      </c>
      <c r="P757" s="4">
        <v>23142000</v>
      </c>
      <c r="Q757" s="4">
        <v>1781930</v>
      </c>
      <c r="R757" s="1" t="s">
        <v>65</v>
      </c>
      <c r="S757" s="1" t="s">
        <v>34</v>
      </c>
      <c r="T757" s="4">
        <f>Sales_Datas[[#This Row],[after_discount]]-(Sales_Datas[[#This Row],[qty_ordered]]*Sales_Datas[[#This Row],[cogs]])</f>
        <v>42834940</v>
      </c>
      <c r="U757" s="3">
        <f>IFERROR(Sales_Datas[[#This Row],[Gross_Profit]]/Sales_Datas[[#This Row],[after_discount]],0)</f>
        <v>0.92319068596601639</v>
      </c>
      <c r="V757" s="1" t="str">
        <f>IF(Sales_Datas[[#This Row],[base_price]] &lt;= 632200, "Low", (IF(Sales_Datas[[#This Row],[base_price]] &gt;= 10092000, "High", "Medium")))</f>
        <v>High</v>
      </c>
    </row>
    <row r="758" spans="1:22" x14ac:dyDescent="0.25">
      <c r="A758" s="1" t="s">
        <v>2166</v>
      </c>
      <c r="B758" s="1" t="s">
        <v>1993</v>
      </c>
      <c r="C758" s="2">
        <v>44551</v>
      </c>
      <c r="D758" s="1" t="s">
        <v>2167</v>
      </c>
      <c r="E758" s="4">
        <v>4638840</v>
      </c>
      <c r="F758">
        <v>1</v>
      </c>
      <c r="G758" s="4">
        <v>46388400</v>
      </c>
      <c r="H758" s="4">
        <v>0</v>
      </c>
      <c r="I758" s="4">
        <v>46388400</v>
      </c>
      <c r="J758">
        <v>1</v>
      </c>
      <c r="K758">
        <v>1</v>
      </c>
      <c r="L758">
        <v>0</v>
      </c>
      <c r="M758">
        <v>1</v>
      </c>
      <c r="N758" s="2">
        <v>44398</v>
      </c>
      <c r="O758" s="1" t="s">
        <v>2168</v>
      </c>
      <c r="P758" s="4">
        <v>46388400</v>
      </c>
      <c r="Q758" s="4">
        <v>3293530</v>
      </c>
      <c r="R758" s="1" t="s">
        <v>133</v>
      </c>
      <c r="S758" s="1" t="s">
        <v>50</v>
      </c>
      <c r="T758" s="4">
        <f>Sales_Datas[[#This Row],[after_discount]]-(Sales_Datas[[#This Row],[qty_ordered]]*Sales_Datas[[#This Row],[cogs]])</f>
        <v>43094870</v>
      </c>
      <c r="U758" s="3">
        <f>IFERROR(Sales_Datas[[#This Row],[Gross_Profit]]/Sales_Datas[[#This Row],[after_discount]],0)</f>
        <v>0.92900100025006249</v>
      </c>
      <c r="V758" s="1" t="str">
        <f>IF(Sales_Datas[[#This Row],[base_price]] &lt;= 632200, "Low", (IF(Sales_Datas[[#This Row],[base_price]] &gt;= 10092000, "High", "Medium")))</f>
        <v>High</v>
      </c>
    </row>
    <row r="759" spans="1:22" x14ac:dyDescent="0.25">
      <c r="A759" s="1" t="s">
        <v>2169</v>
      </c>
      <c r="B759" s="1" t="s">
        <v>2170</v>
      </c>
      <c r="C759" s="2">
        <v>44650</v>
      </c>
      <c r="D759" s="1" t="s">
        <v>2171</v>
      </c>
      <c r="E759" s="4">
        <v>4638840</v>
      </c>
      <c r="F759">
        <v>1</v>
      </c>
      <c r="G759" s="4">
        <v>46388400</v>
      </c>
      <c r="H759" s="4">
        <v>0</v>
      </c>
      <c r="I759" s="4">
        <v>46388400</v>
      </c>
      <c r="J759">
        <v>1</v>
      </c>
      <c r="K759">
        <v>1</v>
      </c>
      <c r="L759">
        <v>0</v>
      </c>
      <c r="M759">
        <v>1</v>
      </c>
      <c r="N759" s="2">
        <v>44401</v>
      </c>
      <c r="O759" s="1" t="s">
        <v>2172</v>
      </c>
      <c r="P759" s="4">
        <v>46388400</v>
      </c>
      <c r="Q759" s="4">
        <v>3757410</v>
      </c>
      <c r="R759" s="1" t="s">
        <v>133</v>
      </c>
      <c r="S759" s="1" t="s">
        <v>50</v>
      </c>
      <c r="T759" s="4">
        <f>Sales_Datas[[#This Row],[after_discount]]-(Sales_Datas[[#This Row],[qty_ordered]]*Sales_Datas[[#This Row],[cogs]])</f>
        <v>42630990</v>
      </c>
      <c r="U759" s="3">
        <f>IFERROR(Sales_Datas[[#This Row],[Gross_Profit]]/Sales_Datas[[#This Row],[after_discount]],0)</f>
        <v>0.91900108647851619</v>
      </c>
      <c r="V759" s="1" t="str">
        <f>IF(Sales_Datas[[#This Row],[base_price]] &lt;= 632200, "Low", (IF(Sales_Datas[[#This Row],[base_price]] &gt;= 10092000, "High", "Medium")))</f>
        <v>High</v>
      </c>
    </row>
    <row r="760" spans="1:22" x14ac:dyDescent="0.25">
      <c r="A760" s="1" t="s">
        <v>2173</v>
      </c>
      <c r="B760" s="1" t="s">
        <v>2174</v>
      </c>
      <c r="C760" s="2">
        <v>44686</v>
      </c>
      <c r="D760" s="1" t="s">
        <v>2167</v>
      </c>
      <c r="E760" s="4">
        <v>4638840</v>
      </c>
      <c r="F760">
        <v>1</v>
      </c>
      <c r="G760" s="4">
        <v>46388400</v>
      </c>
      <c r="H760" s="4">
        <v>0</v>
      </c>
      <c r="I760" s="4">
        <v>46388400</v>
      </c>
      <c r="J760">
        <v>1</v>
      </c>
      <c r="K760">
        <v>1</v>
      </c>
      <c r="L760">
        <v>0</v>
      </c>
      <c r="M760">
        <v>1</v>
      </c>
      <c r="N760" s="2">
        <v>44692</v>
      </c>
      <c r="O760" s="1" t="s">
        <v>2168</v>
      </c>
      <c r="P760" s="4">
        <v>46388400</v>
      </c>
      <c r="Q760" s="4">
        <v>3293530</v>
      </c>
      <c r="R760" s="1" t="s">
        <v>133</v>
      </c>
      <c r="S760" s="1" t="s">
        <v>50</v>
      </c>
      <c r="T760" s="4">
        <f>Sales_Datas[[#This Row],[after_discount]]-(Sales_Datas[[#This Row],[qty_ordered]]*Sales_Datas[[#This Row],[cogs]])</f>
        <v>43094870</v>
      </c>
      <c r="U760" s="3">
        <f>IFERROR(Sales_Datas[[#This Row],[Gross_Profit]]/Sales_Datas[[#This Row],[after_discount]],0)</f>
        <v>0.92900100025006249</v>
      </c>
      <c r="V760" s="1" t="str">
        <f>IF(Sales_Datas[[#This Row],[base_price]] &lt;= 632200, "Low", (IF(Sales_Datas[[#This Row],[base_price]] &gt;= 10092000, "High", "Medium")))</f>
        <v>High</v>
      </c>
    </row>
    <row r="761" spans="1:22" x14ac:dyDescent="0.25">
      <c r="A761" s="1" t="s">
        <v>2175</v>
      </c>
      <c r="B761" s="1" t="s">
        <v>2176</v>
      </c>
      <c r="C761" s="2">
        <v>44700</v>
      </c>
      <c r="D761" s="1" t="s">
        <v>2177</v>
      </c>
      <c r="E761" s="4">
        <v>4638840</v>
      </c>
      <c r="F761">
        <v>1</v>
      </c>
      <c r="G761" s="4">
        <v>46388400</v>
      </c>
      <c r="H761" s="4">
        <v>0</v>
      </c>
      <c r="I761" s="4">
        <v>46388400</v>
      </c>
      <c r="J761">
        <v>1</v>
      </c>
      <c r="K761">
        <v>1</v>
      </c>
      <c r="L761">
        <v>0</v>
      </c>
      <c r="M761">
        <v>1</v>
      </c>
      <c r="N761" s="2">
        <v>44683</v>
      </c>
      <c r="O761" s="1" t="s">
        <v>2178</v>
      </c>
      <c r="P761" s="4">
        <v>46388400</v>
      </c>
      <c r="Q761" s="4">
        <v>4128560</v>
      </c>
      <c r="R761" s="1" t="s">
        <v>133</v>
      </c>
      <c r="S761" s="1" t="s">
        <v>50</v>
      </c>
      <c r="T761" s="4">
        <f>Sales_Datas[[#This Row],[after_discount]]-(Sales_Datas[[#This Row],[qty_ordered]]*Sales_Datas[[#This Row],[cogs]])</f>
        <v>42259840</v>
      </c>
      <c r="U761" s="3">
        <f>IFERROR(Sales_Datas[[#This Row],[Gross_Profit]]/Sales_Datas[[#This Row],[after_discount]],0)</f>
        <v>0.91100016383406202</v>
      </c>
      <c r="V761" s="1" t="str">
        <f>IF(Sales_Datas[[#This Row],[base_price]] &lt;= 632200, "Low", (IF(Sales_Datas[[#This Row],[base_price]] &gt;= 10092000, "High", "Medium")))</f>
        <v>High</v>
      </c>
    </row>
    <row r="762" spans="1:22" x14ac:dyDescent="0.25">
      <c r="A762" s="1" t="s">
        <v>2179</v>
      </c>
      <c r="B762" s="1" t="s">
        <v>1689</v>
      </c>
      <c r="C762" s="2">
        <v>44708</v>
      </c>
      <c r="D762" s="1" t="s">
        <v>2167</v>
      </c>
      <c r="E762" s="4">
        <v>4638840</v>
      </c>
      <c r="F762">
        <v>1</v>
      </c>
      <c r="G762" s="4">
        <v>46388400</v>
      </c>
      <c r="H762" s="4">
        <v>0</v>
      </c>
      <c r="I762" s="4">
        <v>46388400</v>
      </c>
      <c r="J762">
        <v>1</v>
      </c>
      <c r="K762">
        <v>0</v>
      </c>
      <c r="L762">
        <v>0</v>
      </c>
      <c r="M762">
        <v>1</v>
      </c>
      <c r="N762" s="2">
        <v>44685</v>
      </c>
      <c r="O762" s="1" t="s">
        <v>2168</v>
      </c>
      <c r="P762" s="4">
        <v>46388400</v>
      </c>
      <c r="Q762" s="4">
        <v>3293530</v>
      </c>
      <c r="R762" s="1" t="s">
        <v>133</v>
      </c>
      <c r="S762" s="1" t="s">
        <v>50</v>
      </c>
      <c r="T762" s="4">
        <f>Sales_Datas[[#This Row],[after_discount]]-(Sales_Datas[[#This Row],[qty_ordered]]*Sales_Datas[[#This Row],[cogs]])</f>
        <v>43094870</v>
      </c>
      <c r="U762" s="3">
        <f>IFERROR(Sales_Datas[[#This Row],[Gross_Profit]]/Sales_Datas[[#This Row],[after_discount]],0)</f>
        <v>0.92900100025006249</v>
      </c>
      <c r="V762" s="1" t="str">
        <f>IF(Sales_Datas[[#This Row],[base_price]] &lt;= 632200, "Low", (IF(Sales_Datas[[#This Row],[base_price]] &gt;= 10092000, "High", "Medium")))</f>
        <v>High</v>
      </c>
    </row>
    <row r="763" spans="1:22" x14ac:dyDescent="0.25">
      <c r="A763" s="1" t="s">
        <v>2180</v>
      </c>
      <c r="B763" s="1" t="s">
        <v>2181</v>
      </c>
      <c r="C763" s="2">
        <v>44710</v>
      </c>
      <c r="D763" s="1" t="s">
        <v>2171</v>
      </c>
      <c r="E763" s="4">
        <v>4638840</v>
      </c>
      <c r="F763">
        <v>1</v>
      </c>
      <c r="G763" s="4">
        <v>46388400</v>
      </c>
      <c r="H763" s="4">
        <v>0</v>
      </c>
      <c r="I763" s="4">
        <v>46388400</v>
      </c>
      <c r="J763">
        <v>1</v>
      </c>
      <c r="K763">
        <v>1</v>
      </c>
      <c r="L763">
        <v>0</v>
      </c>
      <c r="M763">
        <v>1</v>
      </c>
      <c r="N763" s="2">
        <v>44584</v>
      </c>
      <c r="O763" s="1" t="s">
        <v>2172</v>
      </c>
      <c r="P763" s="4">
        <v>46388400</v>
      </c>
      <c r="Q763" s="4">
        <v>3757410</v>
      </c>
      <c r="R763" s="1" t="s">
        <v>133</v>
      </c>
      <c r="S763" s="1" t="s">
        <v>50</v>
      </c>
      <c r="T763" s="4">
        <f>Sales_Datas[[#This Row],[after_discount]]-(Sales_Datas[[#This Row],[qty_ordered]]*Sales_Datas[[#This Row],[cogs]])</f>
        <v>42630990</v>
      </c>
      <c r="U763" s="3">
        <f>IFERROR(Sales_Datas[[#This Row],[Gross_Profit]]/Sales_Datas[[#This Row],[after_discount]],0)</f>
        <v>0.91900108647851619</v>
      </c>
      <c r="V763" s="1" t="str">
        <f>IF(Sales_Datas[[#This Row],[base_price]] &lt;= 632200, "Low", (IF(Sales_Datas[[#This Row],[base_price]] &gt;= 10092000, "High", "Medium")))</f>
        <v>High</v>
      </c>
    </row>
    <row r="764" spans="1:22" x14ac:dyDescent="0.25">
      <c r="A764" s="1" t="s">
        <v>2182</v>
      </c>
      <c r="B764" s="1" t="s">
        <v>2183</v>
      </c>
      <c r="C764" s="2">
        <v>44806</v>
      </c>
      <c r="D764" s="1" t="s">
        <v>2177</v>
      </c>
      <c r="E764" s="4">
        <v>4638840</v>
      </c>
      <c r="F764">
        <v>1</v>
      </c>
      <c r="G764" s="4">
        <v>46388400</v>
      </c>
      <c r="H764" s="4">
        <v>0</v>
      </c>
      <c r="I764" s="4">
        <v>46388400</v>
      </c>
      <c r="J764">
        <v>1</v>
      </c>
      <c r="K764">
        <v>0</v>
      </c>
      <c r="L764">
        <v>0</v>
      </c>
      <c r="M764">
        <v>1</v>
      </c>
      <c r="N764" s="2">
        <v>44616</v>
      </c>
      <c r="O764" s="1" t="s">
        <v>2178</v>
      </c>
      <c r="P764" s="4">
        <v>46388400</v>
      </c>
      <c r="Q764" s="4">
        <v>4128560</v>
      </c>
      <c r="R764" s="1" t="s">
        <v>133</v>
      </c>
      <c r="S764" s="1" t="s">
        <v>50</v>
      </c>
      <c r="T764" s="4">
        <f>Sales_Datas[[#This Row],[after_discount]]-(Sales_Datas[[#This Row],[qty_ordered]]*Sales_Datas[[#This Row],[cogs]])</f>
        <v>42259840</v>
      </c>
      <c r="U764" s="3">
        <f>IFERROR(Sales_Datas[[#This Row],[Gross_Profit]]/Sales_Datas[[#This Row],[after_discount]],0)</f>
        <v>0.91100016383406202</v>
      </c>
      <c r="V764" s="1" t="str">
        <f>IF(Sales_Datas[[#This Row],[base_price]] &lt;= 632200, "Low", (IF(Sales_Datas[[#This Row],[base_price]] &gt;= 10092000, "High", "Medium")))</f>
        <v>High</v>
      </c>
    </row>
    <row r="765" spans="1:22" x14ac:dyDescent="0.25">
      <c r="A765" s="1" t="s">
        <v>2184</v>
      </c>
      <c r="B765" s="1" t="s">
        <v>2185</v>
      </c>
      <c r="C765" s="2">
        <v>44664</v>
      </c>
      <c r="D765" s="1" t="s">
        <v>271</v>
      </c>
      <c r="E765" s="4">
        <v>1154142</v>
      </c>
      <c r="F765">
        <v>4</v>
      </c>
      <c r="G765" s="4">
        <v>46165700</v>
      </c>
      <c r="H765" s="4">
        <v>0</v>
      </c>
      <c r="I765" s="4">
        <v>46165700</v>
      </c>
      <c r="J765">
        <v>1</v>
      </c>
      <c r="K765">
        <v>0</v>
      </c>
      <c r="L765">
        <v>0</v>
      </c>
      <c r="M765">
        <v>7</v>
      </c>
      <c r="N765" s="2">
        <v>44465</v>
      </c>
      <c r="O765" s="1" t="s">
        <v>272</v>
      </c>
      <c r="P765" s="4">
        <v>11541400</v>
      </c>
      <c r="Q765" s="4">
        <v>888676</v>
      </c>
      <c r="R765" s="1" t="s">
        <v>29</v>
      </c>
      <c r="S765" s="1" t="s">
        <v>66</v>
      </c>
      <c r="T765" s="4">
        <f>Sales_Datas[[#This Row],[after_discount]]-(Sales_Datas[[#This Row],[qty_ordered]]*Sales_Datas[[#This Row],[cogs]])</f>
        <v>42610996</v>
      </c>
      <c r="U765" s="3">
        <f>IFERROR(Sales_Datas[[#This Row],[Gross_Profit]]/Sales_Datas[[#This Row],[after_discount]],0)</f>
        <v>0.92300118919457519</v>
      </c>
      <c r="V765" s="1" t="str">
        <f>IF(Sales_Datas[[#This Row],[base_price]] &lt;= 632200, "Low", (IF(Sales_Datas[[#This Row],[base_price]] &gt;= 10092000, "High", "Medium")))</f>
        <v>High</v>
      </c>
    </row>
    <row r="766" spans="1:22" x14ac:dyDescent="0.25">
      <c r="A766" s="1" t="s">
        <v>2186</v>
      </c>
      <c r="B766" s="1" t="s">
        <v>2187</v>
      </c>
      <c r="C766" s="2">
        <v>44700</v>
      </c>
      <c r="D766" s="1" t="s">
        <v>2188</v>
      </c>
      <c r="E766" s="4">
        <v>4591860</v>
      </c>
      <c r="F766">
        <v>1</v>
      </c>
      <c r="G766" s="4">
        <v>45918600</v>
      </c>
      <c r="H766" s="4">
        <v>0</v>
      </c>
      <c r="I766" s="4">
        <v>45918600</v>
      </c>
      <c r="J766">
        <v>1</v>
      </c>
      <c r="K766">
        <v>0</v>
      </c>
      <c r="L766">
        <v>0</v>
      </c>
      <c r="M766">
        <v>4</v>
      </c>
      <c r="N766" s="2">
        <v>44685</v>
      </c>
      <c r="O766" s="1" t="s">
        <v>2189</v>
      </c>
      <c r="P766" s="4">
        <v>45918600</v>
      </c>
      <c r="Q766" s="4">
        <v>4040800</v>
      </c>
      <c r="R766" s="1" t="s">
        <v>55</v>
      </c>
      <c r="S766" s="1" t="s">
        <v>34</v>
      </c>
      <c r="T766" s="4">
        <f>Sales_Datas[[#This Row],[after_discount]]-(Sales_Datas[[#This Row],[qty_ordered]]*Sales_Datas[[#This Row],[cogs]])</f>
        <v>41877800</v>
      </c>
      <c r="U766" s="3">
        <f>IFERROR(Sales_Datas[[#This Row],[Gross_Profit]]/Sales_Datas[[#This Row],[after_discount]],0)</f>
        <v>0.91200080141816176</v>
      </c>
      <c r="V766" s="1" t="str">
        <f>IF(Sales_Datas[[#This Row],[base_price]] &lt;= 632200, "Low", (IF(Sales_Datas[[#This Row],[base_price]] &gt;= 10092000, "High", "Medium")))</f>
        <v>High</v>
      </c>
    </row>
    <row r="767" spans="1:22" x14ac:dyDescent="0.25">
      <c r="A767" s="1" t="s">
        <v>2190</v>
      </c>
      <c r="B767" s="1" t="s">
        <v>2191</v>
      </c>
      <c r="C767" s="2">
        <v>44569</v>
      </c>
      <c r="D767" s="1" t="s">
        <v>2192</v>
      </c>
      <c r="E767" s="4">
        <v>4582000</v>
      </c>
      <c r="F767">
        <v>1</v>
      </c>
      <c r="G767" s="4">
        <v>45820000</v>
      </c>
      <c r="H767" s="4">
        <v>0</v>
      </c>
      <c r="I767" s="4">
        <v>45820000</v>
      </c>
      <c r="J767">
        <v>1</v>
      </c>
      <c r="K767">
        <v>1</v>
      </c>
      <c r="L767">
        <v>0</v>
      </c>
      <c r="M767">
        <v>4</v>
      </c>
      <c r="N767" s="2">
        <v>44775</v>
      </c>
      <c r="O767" s="1" t="s">
        <v>2193</v>
      </c>
      <c r="P767" s="4">
        <v>45820000</v>
      </c>
      <c r="Q767" s="4">
        <v>4123800</v>
      </c>
      <c r="R767" s="1" t="s">
        <v>55</v>
      </c>
      <c r="S767" s="1" t="s">
        <v>34</v>
      </c>
      <c r="T767" s="4">
        <f>Sales_Datas[[#This Row],[after_discount]]-(Sales_Datas[[#This Row],[qty_ordered]]*Sales_Datas[[#This Row],[cogs]])</f>
        <v>41696200</v>
      </c>
      <c r="U767" s="3">
        <f>IFERROR(Sales_Datas[[#This Row],[Gross_Profit]]/Sales_Datas[[#This Row],[after_discount]],0)</f>
        <v>0.91</v>
      </c>
      <c r="V767" s="1" t="str">
        <f>IF(Sales_Datas[[#This Row],[base_price]] &lt;= 632200, "Low", (IF(Sales_Datas[[#This Row],[base_price]] &gt;= 10092000, "High", "Medium")))</f>
        <v>High</v>
      </c>
    </row>
    <row r="768" spans="1:22" x14ac:dyDescent="0.25">
      <c r="A768" s="1" t="s">
        <v>2194</v>
      </c>
      <c r="B768" s="1" t="s">
        <v>1504</v>
      </c>
      <c r="C768" s="2">
        <v>44742</v>
      </c>
      <c r="D768" s="1" t="s">
        <v>2192</v>
      </c>
      <c r="E768" s="4">
        <v>4582000</v>
      </c>
      <c r="F768">
        <v>1</v>
      </c>
      <c r="G768" s="4">
        <v>45820000</v>
      </c>
      <c r="H768" s="4">
        <v>0</v>
      </c>
      <c r="I768" s="4">
        <v>45820000</v>
      </c>
      <c r="J768">
        <v>1</v>
      </c>
      <c r="K768">
        <v>1</v>
      </c>
      <c r="L768">
        <v>0</v>
      </c>
      <c r="M768">
        <v>1</v>
      </c>
      <c r="N768" s="2">
        <v>44717</v>
      </c>
      <c r="O768" s="1" t="s">
        <v>2193</v>
      </c>
      <c r="P768" s="4">
        <v>45820000</v>
      </c>
      <c r="Q768" s="4">
        <v>4123800</v>
      </c>
      <c r="R768" s="1" t="s">
        <v>55</v>
      </c>
      <c r="S768" s="1" t="s">
        <v>50</v>
      </c>
      <c r="T768" s="4">
        <f>Sales_Datas[[#This Row],[after_discount]]-(Sales_Datas[[#This Row],[qty_ordered]]*Sales_Datas[[#This Row],[cogs]])</f>
        <v>41696200</v>
      </c>
      <c r="U768" s="3">
        <f>IFERROR(Sales_Datas[[#This Row],[Gross_Profit]]/Sales_Datas[[#This Row],[after_discount]],0)</f>
        <v>0.91</v>
      </c>
      <c r="V768" s="1" t="str">
        <f>IF(Sales_Datas[[#This Row],[base_price]] &lt;= 632200, "Low", (IF(Sales_Datas[[#This Row],[base_price]] &gt;= 10092000, "High", "Medium")))</f>
        <v>High</v>
      </c>
    </row>
    <row r="769" spans="1:22" x14ac:dyDescent="0.25">
      <c r="A769" s="1" t="s">
        <v>2195</v>
      </c>
      <c r="B769" s="1" t="s">
        <v>2112</v>
      </c>
      <c r="C769" s="2">
        <v>44773</v>
      </c>
      <c r="D769" s="1" t="s">
        <v>2192</v>
      </c>
      <c r="E769" s="4">
        <v>4582000</v>
      </c>
      <c r="F769">
        <v>1</v>
      </c>
      <c r="G769" s="4">
        <v>45820000</v>
      </c>
      <c r="H769" s="4">
        <v>0</v>
      </c>
      <c r="I769" s="4">
        <v>45820000</v>
      </c>
      <c r="J769">
        <v>1</v>
      </c>
      <c r="K769">
        <v>1</v>
      </c>
      <c r="L769">
        <v>0</v>
      </c>
      <c r="M769">
        <v>1</v>
      </c>
      <c r="N769" s="2">
        <v>44693</v>
      </c>
      <c r="O769" s="1" t="s">
        <v>2193</v>
      </c>
      <c r="P769" s="4">
        <v>45820000</v>
      </c>
      <c r="Q769" s="4">
        <v>4123800</v>
      </c>
      <c r="R769" s="1" t="s">
        <v>55</v>
      </c>
      <c r="S769" s="1" t="s">
        <v>50</v>
      </c>
      <c r="T769" s="4">
        <f>Sales_Datas[[#This Row],[after_discount]]-(Sales_Datas[[#This Row],[qty_ordered]]*Sales_Datas[[#This Row],[cogs]])</f>
        <v>41696200</v>
      </c>
      <c r="U769" s="3">
        <f>IFERROR(Sales_Datas[[#This Row],[Gross_Profit]]/Sales_Datas[[#This Row],[after_discount]],0)</f>
        <v>0.91</v>
      </c>
      <c r="V769" s="1" t="str">
        <f>IF(Sales_Datas[[#This Row],[base_price]] &lt;= 632200, "Low", (IF(Sales_Datas[[#This Row],[base_price]] &gt;= 10092000, "High", "Medium")))</f>
        <v>High</v>
      </c>
    </row>
    <row r="770" spans="1:22" x14ac:dyDescent="0.25">
      <c r="A770" s="1" t="s">
        <v>2196</v>
      </c>
      <c r="B770" s="1" t="s">
        <v>2096</v>
      </c>
      <c r="C770" s="2">
        <v>44297</v>
      </c>
      <c r="D770" s="1" t="s">
        <v>83</v>
      </c>
      <c r="E770" s="4">
        <v>4581942</v>
      </c>
      <c r="F770">
        <v>1</v>
      </c>
      <c r="G770" s="4">
        <v>45819400</v>
      </c>
      <c r="H770" s="4">
        <v>0</v>
      </c>
      <c r="I770" s="4">
        <v>45819400</v>
      </c>
      <c r="J770">
        <v>1</v>
      </c>
      <c r="K770">
        <v>0</v>
      </c>
      <c r="L770">
        <v>0</v>
      </c>
      <c r="M770">
        <v>4</v>
      </c>
      <c r="N770" s="2">
        <v>44494</v>
      </c>
      <c r="O770" s="1" t="s">
        <v>84</v>
      </c>
      <c r="P770" s="4">
        <v>44080000</v>
      </c>
      <c r="Q770" s="4">
        <v>3879040</v>
      </c>
      <c r="R770" s="1" t="s">
        <v>65</v>
      </c>
      <c r="S770" s="1" t="s">
        <v>34</v>
      </c>
      <c r="T770" s="4">
        <f>Sales_Datas[[#This Row],[after_discount]]-(Sales_Datas[[#This Row],[qty_ordered]]*Sales_Datas[[#This Row],[cogs]])</f>
        <v>41940360</v>
      </c>
      <c r="U770" s="3">
        <f>IFERROR(Sales_Datas[[#This Row],[Gross_Profit]]/Sales_Datas[[#This Row],[after_discount]],0)</f>
        <v>0.91534066356172272</v>
      </c>
      <c r="V770" s="1" t="str">
        <f>IF(Sales_Datas[[#This Row],[base_price]] &lt;= 632200, "Low", (IF(Sales_Datas[[#This Row],[base_price]] &gt;= 10092000, "High", "Medium")))</f>
        <v>High</v>
      </c>
    </row>
    <row r="771" spans="1:22" x14ac:dyDescent="0.25">
      <c r="A771" s="1" t="s">
        <v>2197</v>
      </c>
      <c r="B771" s="1" t="s">
        <v>1315</v>
      </c>
      <c r="C771" s="2">
        <v>44419</v>
      </c>
      <c r="D771" s="1" t="s">
        <v>83</v>
      </c>
      <c r="E771" s="4">
        <v>4581942</v>
      </c>
      <c r="F771">
        <v>1</v>
      </c>
      <c r="G771" s="4">
        <v>45819400</v>
      </c>
      <c r="H771" s="4">
        <v>0</v>
      </c>
      <c r="I771" s="4">
        <v>45819400</v>
      </c>
      <c r="J771">
        <v>1</v>
      </c>
      <c r="K771">
        <v>1</v>
      </c>
      <c r="L771">
        <v>0</v>
      </c>
      <c r="M771">
        <v>4</v>
      </c>
      <c r="N771" s="2">
        <v>44495</v>
      </c>
      <c r="O771" s="1" t="s">
        <v>84</v>
      </c>
      <c r="P771" s="4">
        <v>44080000</v>
      </c>
      <c r="Q771" s="4">
        <v>3879040</v>
      </c>
      <c r="R771" s="1" t="s">
        <v>65</v>
      </c>
      <c r="S771" s="1" t="s">
        <v>34</v>
      </c>
      <c r="T771" s="4">
        <f>Sales_Datas[[#This Row],[after_discount]]-(Sales_Datas[[#This Row],[qty_ordered]]*Sales_Datas[[#This Row],[cogs]])</f>
        <v>41940360</v>
      </c>
      <c r="U771" s="3">
        <f>IFERROR(Sales_Datas[[#This Row],[Gross_Profit]]/Sales_Datas[[#This Row],[after_discount]],0)</f>
        <v>0.91534066356172272</v>
      </c>
      <c r="V771" s="1" t="str">
        <f>IF(Sales_Datas[[#This Row],[base_price]] &lt;= 632200, "Low", (IF(Sales_Datas[[#This Row],[base_price]] &gt;= 10092000, "High", "Medium")))</f>
        <v>High</v>
      </c>
    </row>
    <row r="772" spans="1:22" x14ac:dyDescent="0.25">
      <c r="A772" s="1" t="s">
        <v>2198</v>
      </c>
      <c r="B772" s="1" t="s">
        <v>2199</v>
      </c>
      <c r="C772" s="2">
        <v>44478</v>
      </c>
      <c r="D772" s="1" t="s">
        <v>83</v>
      </c>
      <c r="E772" s="4">
        <v>4581942</v>
      </c>
      <c r="F772">
        <v>1</v>
      </c>
      <c r="G772" s="4">
        <v>45819400</v>
      </c>
      <c r="H772" s="4">
        <v>0</v>
      </c>
      <c r="I772" s="4">
        <v>45819400</v>
      </c>
      <c r="J772">
        <v>1</v>
      </c>
      <c r="K772">
        <v>0</v>
      </c>
      <c r="L772">
        <v>0</v>
      </c>
      <c r="M772">
        <v>8</v>
      </c>
      <c r="N772" s="2">
        <v>44453</v>
      </c>
      <c r="O772" s="1" t="s">
        <v>84</v>
      </c>
      <c r="P772" s="4">
        <v>44080000</v>
      </c>
      <c r="Q772" s="4">
        <v>3879040</v>
      </c>
      <c r="R772" s="1" t="s">
        <v>65</v>
      </c>
      <c r="S772" s="1" t="s">
        <v>1115</v>
      </c>
      <c r="T772" s="4">
        <f>Sales_Datas[[#This Row],[after_discount]]-(Sales_Datas[[#This Row],[qty_ordered]]*Sales_Datas[[#This Row],[cogs]])</f>
        <v>41940360</v>
      </c>
      <c r="U772" s="3">
        <f>IFERROR(Sales_Datas[[#This Row],[Gross_Profit]]/Sales_Datas[[#This Row],[after_discount]],0)</f>
        <v>0.91534066356172272</v>
      </c>
      <c r="V772" s="1" t="str">
        <f>IF(Sales_Datas[[#This Row],[base_price]] &lt;= 632200, "Low", (IF(Sales_Datas[[#This Row],[base_price]] &gt;= 10092000, "High", "Medium")))</f>
        <v>High</v>
      </c>
    </row>
    <row r="773" spans="1:22" x14ac:dyDescent="0.25">
      <c r="A773" s="1" t="s">
        <v>2200</v>
      </c>
      <c r="B773" s="1" t="s">
        <v>2201</v>
      </c>
      <c r="C773" s="2">
        <v>44515</v>
      </c>
      <c r="D773" s="1" t="s">
        <v>2202</v>
      </c>
      <c r="E773" s="4">
        <v>4581942</v>
      </c>
      <c r="F773">
        <v>1</v>
      </c>
      <c r="G773" s="4">
        <v>45819400</v>
      </c>
      <c r="H773" s="4">
        <v>0</v>
      </c>
      <c r="I773" s="4">
        <v>45819400</v>
      </c>
      <c r="J773">
        <v>1</v>
      </c>
      <c r="K773">
        <v>0</v>
      </c>
      <c r="L773">
        <v>0</v>
      </c>
      <c r="M773">
        <v>1</v>
      </c>
      <c r="N773" s="2">
        <v>44397</v>
      </c>
      <c r="O773" s="1" t="s">
        <v>2203</v>
      </c>
      <c r="P773" s="4">
        <v>43360800</v>
      </c>
      <c r="Q773" s="4">
        <v>3035260</v>
      </c>
      <c r="R773" s="1" t="s">
        <v>65</v>
      </c>
      <c r="S773" s="1" t="s">
        <v>50</v>
      </c>
      <c r="T773" s="4">
        <f>Sales_Datas[[#This Row],[after_discount]]-(Sales_Datas[[#This Row],[qty_ordered]]*Sales_Datas[[#This Row],[cogs]])</f>
        <v>42784140</v>
      </c>
      <c r="U773" s="3">
        <f>IFERROR(Sales_Datas[[#This Row],[Gross_Profit]]/Sales_Datas[[#This Row],[after_discount]],0)</f>
        <v>0.9337560072807588</v>
      </c>
      <c r="V773" s="1" t="str">
        <f>IF(Sales_Datas[[#This Row],[base_price]] &lt;= 632200, "Low", (IF(Sales_Datas[[#This Row],[base_price]] &gt;= 10092000, "High", "Medium")))</f>
        <v>High</v>
      </c>
    </row>
    <row r="774" spans="1:22" x14ac:dyDescent="0.25">
      <c r="A774" s="1" t="s">
        <v>2204</v>
      </c>
      <c r="B774" s="1" t="s">
        <v>278</v>
      </c>
      <c r="C774" s="2">
        <v>44516</v>
      </c>
      <c r="D774" s="1" t="s">
        <v>2202</v>
      </c>
      <c r="E774" s="4">
        <v>4581942</v>
      </c>
      <c r="F774">
        <v>1</v>
      </c>
      <c r="G774" s="4">
        <v>45819400</v>
      </c>
      <c r="H774" s="4">
        <v>0</v>
      </c>
      <c r="I774" s="4">
        <v>45819400</v>
      </c>
      <c r="J774">
        <v>1</v>
      </c>
      <c r="K774">
        <v>0</v>
      </c>
      <c r="L774">
        <v>0</v>
      </c>
      <c r="M774">
        <v>1</v>
      </c>
      <c r="N774" s="2">
        <v>44404</v>
      </c>
      <c r="O774" s="1" t="s">
        <v>2203</v>
      </c>
      <c r="P774" s="4">
        <v>43360800</v>
      </c>
      <c r="Q774" s="4">
        <v>3035260</v>
      </c>
      <c r="R774" s="1" t="s">
        <v>65</v>
      </c>
      <c r="S774" s="1" t="s">
        <v>50</v>
      </c>
      <c r="T774" s="4">
        <f>Sales_Datas[[#This Row],[after_discount]]-(Sales_Datas[[#This Row],[qty_ordered]]*Sales_Datas[[#This Row],[cogs]])</f>
        <v>42784140</v>
      </c>
      <c r="U774" s="3">
        <f>IFERROR(Sales_Datas[[#This Row],[Gross_Profit]]/Sales_Datas[[#This Row],[after_discount]],0)</f>
        <v>0.9337560072807588</v>
      </c>
      <c r="V774" s="1" t="str">
        <f>IF(Sales_Datas[[#This Row],[base_price]] &lt;= 632200, "Low", (IF(Sales_Datas[[#This Row],[base_price]] &gt;= 10092000, "High", "Medium")))</f>
        <v>High</v>
      </c>
    </row>
    <row r="775" spans="1:22" x14ac:dyDescent="0.25">
      <c r="A775" s="1" t="s">
        <v>2205</v>
      </c>
      <c r="B775" s="1" t="s">
        <v>1538</v>
      </c>
      <c r="C775" s="2">
        <v>44541</v>
      </c>
      <c r="D775" s="1" t="s">
        <v>83</v>
      </c>
      <c r="E775" s="4">
        <v>4581942</v>
      </c>
      <c r="F775">
        <v>1</v>
      </c>
      <c r="G775" s="4">
        <v>45819400</v>
      </c>
      <c r="H775" s="4">
        <v>0</v>
      </c>
      <c r="I775" s="4">
        <v>45819400</v>
      </c>
      <c r="J775">
        <v>1</v>
      </c>
      <c r="K775">
        <v>0</v>
      </c>
      <c r="L775">
        <v>0</v>
      </c>
      <c r="M775">
        <v>4</v>
      </c>
      <c r="N775" s="2">
        <v>44481</v>
      </c>
      <c r="O775" s="1" t="s">
        <v>84</v>
      </c>
      <c r="P775" s="4">
        <v>44080000</v>
      </c>
      <c r="Q775" s="4">
        <v>3879040</v>
      </c>
      <c r="R775" s="1" t="s">
        <v>65</v>
      </c>
      <c r="S775" s="1" t="s">
        <v>34</v>
      </c>
      <c r="T775" s="4">
        <f>Sales_Datas[[#This Row],[after_discount]]-(Sales_Datas[[#This Row],[qty_ordered]]*Sales_Datas[[#This Row],[cogs]])</f>
        <v>41940360</v>
      </c>
      <c r="U775" s="3">
        <f>IFERROR(Sales_Datas[[#This Row],[Gross_Profit]]/Sales_Datas[[#This Row],[after_discount]],0)</f>
        <v>0.91534066356172272</v>
      </c>
      <c r="V775" s="1" t="str">
        <f>IF(Sales_Datas[[#This Row],[base_price]] &lt;= 632200, "Low", (IF(Sales_Datas[[#This Row],[base_price]] &gt;= 10092000, "High", "Medium")))</f>
        <v>High</v>
      </c>
    </row>
    <row r="776" spans="1:22" x14ac:dyDescent="0.25">
      <c r="A776" s="1" t="s">
        <v>2206</v>
      </c>
      <c r="B776" s="1" t="s">
        <v>1453</v>
      </c>
      <c r="C776" s="2">
        <v>44644</v>
      </c>
      <c r="D776" s="1" t="s">
        <v>1412</v>
      </c>
      <c r="E776" s="4">
        <v>4581942</v>
      </c>
      <c r="F776">
        <v>1</v>
      </c>
      <c r="G776" s="4">
        <v>45819400</v>
      </c>
      <c r="H776" s="4">
        <v>0</v>
      </c>
      <c r="I776" s="4">
        <v>45819400</v>
      </c>
      <c r="J776">
        <v>1</v>
      </c>
      <c r="K776">
        <v>0</v>
      </c>
      <c r="L776">
        <v>0</v>
      </c>
      <c r="M776">
        <v>7</v>
      </c>
      <c r="N776" s="2">
        <v>44635</v>
      </c>
      <c r="O776" s="1" t="s">
        <v>1413</v>
      </c>
      <c r="P776" s="4">
        <v>45819400</v>
      </c>
      <c r="Q776" s="4">
        <v>2840780</v>
      </c>
      <c r="R776" s="1" t="s">
        <v>65</v>
      </c>
      <c r="S776" s="1" t="s">
        <v>66</v>
      </c>
      <c r="T776" s="4">
        <f>Sales_Datas[[#This Row],[after_discount]]-(Sales_Datas[[#This Row],[qty_ordered]]*Sales_Datas[[#This Row],[cogs]])</f>
        <v>42978620</v>
      </c>
      <c r="U776" s="3">
        <f>IFERROR(Sales_Datas[[#This Row],[Gross_Profit]]/Sales_Datas[[#This Row],[after_discount]],0)</f>
        <v>0.93800049760581761</v>
      </c>
      <c r="V776" s="1" t="str">
        <f>IF(Sales_Datas[[#This Row],[base_price]] &lt;= 632200, "Low", (IF(Sales_Datas[[#This Row],[base_price]] &gt;= 10092000, "High", "Medium")))</f>
        <v>High</v>
      </c>
    </row>
    <row r="777" spans="1:22" x14ac:dyDescent="0.25">
      <c r="A777" s="1" t="s">
        <v>2207</v>
      </c>
      <c r="B777" s="1" t="s">
        <v>2208</v>
      </c>
      <c r="C777" s="2">
        <v>44651</v>
      </c>
      <c r="D777" s="1" t="s">
        <v>1408</v>
      </c>
      <c r="E777" s="4">
        <v>4581942</v>
      </c>
      <c r="F777">
        <v>1</v>
      </c>
      <c r="G777" s="4">
        <v>45819400</v>
      </c>
      <c r="H777" s="4">
        <v>0</v>
      </c>
      <c r="I777" s="4">
        <v>45819400</v>
      </c>
      <c r="J777">
        <v>1</v>
      </c>
      <c r="K777">
        <v>1</v>
      </c>
      <c r="L777">
        <v>0</v>
      </c>
      <c r="M777">
        <v>1</v>
      </c>
      <c r="N777" s="2">
        <v>44603</v>
      </c>
      <c r="O777" s="1" t="s">
        <v>1409</v>
      </c>
      <c r="P777" s="4">
        <v>45819400</v>
      </c>
      <c r="Q777" s="4">
        <v>3848820</v>
      </c>
      <c r="R777" s="1" t="s">
        <v>65</v>
      </c>
      <c r="S777" s="1" t="s">
        <v>50</v>
      </c>
      <c r="T777" s="4">
        <f>Sales_Datas[[#This Row],[after_discount]]-(Sales_Datas[[#This Row],[qty_ordered]]*Sales_Datas[[#This Row],[cogs]])</f>
        <v>41970580</v>
      </c>
      <c r="U777" s="3">
        <f>IFERROR(Sales_Datas[[#This Row],[Gross_Profit]]/Sales_Datas[[#This Row],[after_discount]],0)</f>
        <v>0.91600020951823902</v>
      </c>
      <c r="V777" s="1" t="str">
        <f>IF(Sales_Datas[[#This Row],[base_price]] &lt;= 632200, "Low", (IF(Sales_Datas[[#This Row],[base_price]] &gt;= 10092000, "High", "Medium")))</f>
        <v>High</v>
      </c>
    </row>
    <row r="778" spans="1:22" x14ac:dyDescent="0.25">
      <c r="A778" s="1" t="s">
        <v>2209</v>
      </c>
      <c r="B778" s="1" t="s">
        <v>2210</v>
      </c>
      <c r="C778" s="2">
        <v>44429</v>
      </c>
      <c r="D778" s="1" t="s">
        <v>1475</v>
      </c>
      <c r="E778" s="4">
        <v>2261942</v>
      </c>
      <c r="F778">
        <v>2</v>
      </c>
      <c r="G778" s="4">
        <v>45238800</v>
      </c>
      <c r="H778" s="4">
        <v>0</v>
      </c>
      <c r="I778" s="4">
        <v>45238800</v>
      </c>
      <c r="J778">
        <v>1</v>
      </c>
      <c r="K778">
        <v>0</v>
      </c>
      <c r="L778">
        <v>0</v>
      </c>
      <c r="M778">
        <v>12</v>
      </c>
      <c r="N778" s="2">
        <v>44423</v>
      </c>
      <c r="O778" s="1" t="s">
        <v>1476</v>
      </c>
      <c r="P778" s="4">
        <v>22619400</v>
      </c>
      <c r="Q778" s="4">
        <v>1877400</v>
      </c>
      <c r="R778" s="1" t="s">
        <v>55</v>
      </c>
      <c r="S778" s="1" t="s">
        <v>1137</v>
      </c>
      <c r="T778" s="4">
        <f>Sales_Datas[[#This Row],[after_discount]]-(Sales_Datas[[#This Row],[qty_ordered]]*Sales_Datas[[#This Row],[cogs]])</f>
        <v>41484000</v>
      </c>
      <c r="U778" s="3">
        <f>IFERROR(Sales_Datas[[#This Row],[Gross_Profit]]/Sales_Datas[[#This Row],[after_discount]],0)</f>
        <v>0.91700045094034321</v>
      </c>
      <c r="V778" s="1" t="str">
        <f>IF(Sales_Datas[[#This Row],[base_price]] &lt;= 632200, "Low", (IF(Sales_Datas[[#This Row],[base_price]] &gt;= 10092000, "High", "Medium")))</f>
        <v>High</v>
      </c>
    </row>
    <row r="779" spans="1:22" x14ac:dyDescent="0.25">
      <c r="A779" s="1" t="s">
        <v>2211</v>
      </c>
      <c r="B779" s="1" t="s">
        <v>2212</v>
      </c>
      <c r="C779" s="2">
        <v>44554</v>
      </c>
      <c r="D779" s="1" t="s">
        <v>2213</v>
      </c>
      <c r="E779" s="4">
        <v>4512400</v>
      </c>
      <c r="F779">
        <v>1</v>
      </c>
      <c r="G779" s="4">
        <v>45124000</v>
      </c>
      <c r="H779" s="4">
        <v>0</v>
      </c>
      <c r="I779" s="4">
        <v>45124000</v>
      </c>
      <c r="J779">
        <v>1</v>
      </c>
      <c r="K779">
        <v>0</v>
      </c>
      <c r="L779">
        <v>0</v>
      </c>
      <c r="M779">
        <v>4</v>
      </c>
      <c r="N779" s="2">
        <v>44542</v>
      </c>
      <c r="O779" s="1" t="s">
        <v>2214</v>
      </c>
      <c r="P779" s="4">
        <v>45124000</v>
      </c>
      <c r="Q779" s="4">
        <v>3835540</v>
      </c>
      <c r="R779" s="1" t="s">
        <v>55</v>
      </c>
      <c r="S779" s="1" t="s">
        <v>34</v>
      </c>
      <c r="T779" s="4">
        <f>Sales_Datas[[#This Row],[after_discount]]-(Sales_Datas[[#This Row],[qty_ordered]]*Sales_Datas[[#This Row],[cogs]])</f>
        <v>41288460</v>
      </c>
      <c r="U779" s="3">
        <f>IFERROR(Sales_Datas[[#This Row],[Gross_Profit]]/Sales_Datas[[#This Row],[after_discount]],0)</f>
        <v>0.91500000000000004</v>
      </c>
      <c r="V779" s="1" t="str">
        <f>IF(Sales_Datas[[#This Row],[base_price]] &lt;= 632200, "Low", (IF(Sales_Datas[[#This Row],[base_price]] &gt;= 10092000, "High", "Medium")))</f>
        <v>High</v>
      </c>
    </row>
    <row r="780" spans="1:22" x14ac:dyDescent="0.25">
      <c r="A780" s="1" t="s">
        <v>2215</v>
      </c>
      <c r="B780" s="1" t="s">
        <v>1993</v>
      </c>
      <c r="C780" s="2">
        <v>44621</v>
      </c>
      <c r="D780" s="1" t="s">
        <v>2213</v>
      </c>
      <c r="E780" s="4">
        <v>4512400</v>
      </c>
      <c r="F780">
        <v>1</v>
      </c>
      <c r="G780" s="4">
        <v>45124000</v>
      </c>
      <c r="H780" s="4">
        <v>0</v>
      </c>
      <c r="I780" s="4">
        <v>45124000</v>
      </c>
      <c r="J780">
        <v>1</v>
      </c>
      <c r="K780">
        <v>0</v>
      </c>
      <c r="L780">
        <v>0</v>
      </c>
      <c r="M780">
        <v>4</v>
      </c>
      <c r="N780" s="2">
        <v>44398</v>
      </c>
      <c r="O780" s="1" t="s">
        <v>2214</v>
      </c>
      <c r="P780" s="4">
        <v>45124000</v>
      </c>
      <c r="Q780" s="4">
        <v>3835540</v>
      </c>
      <c r="R780" s="1" t="s">
        <v>55</v>
      </c>
      <c r="S780" s="1" t="s">
        <v>34</v>
      </c>
      <c r="T780" s="4">
        <f>Sales_Datas[[#This Row],[after_discount]]-(Sales_Datas[[#This Row],[qty_ordered]]*Sales_Datas[[#This Row],[cogs]])</f>
        <v>41288460</v>
      </c>
      <c r="U780" s="3">
        <f>IFERROR(Sales_Datas[[#This Row],[Gross_Profit]]/Sales_Datas[[#This Row],[after_discount]],0)</f>
        <v>0.91500000000000004</v>
      </c>
      <c r="V780" s="1" t="str">
        <f>IF(Sales_Datas[[#This Row],[base_price]] &lt;= 632200, "Low", (IF(Sales_Datas[[#This Row],[base_price]] &gt;= 10092000, "High", "Medium")))</f>
        <v>High</v>
      </c>
    </row>
    <row r="781" spans="1:22" x14ac:dyDescent="0.25">
      <c r="A781" s="1" t="s">
        <v>2216</v>
      </c>
      <c r="B781" s="1" t="s">
        <v>2217</v>
      </c>
      <c r="C781" s="2">
        <v>44651</v>
      </c>
      <c r="D781" s="1" t="s">
        <v>2218</v>
      </c>
      <c r="E781" s="4">
        <v>4487402</v>
      </c>
      <c r="F781">
        <v>1</v>
      </c>
      <c r="G781" s="4">
        <v>44874000</v>
      </c>
      <c r="H781" s="4">
        <v>0</v>
      </c>
      <c r="I781" s="4">
        <v>44874000</v>
      </c>
      <c r="J781">
        <v>1</v>
      </c>
      <c r="K781">
        <v>1</v>
      </c>
      <c r="L781">
        <v>1</v>
      </c>
      <c r="M781">
        <v>1</v>
      </c>
      <c r="N781" s="2">
        <v>44638</v>
      </c>
      <c r="O781" s="1" t="s">
        <v>2219</v>
      </c>
      <c r="P781" s="4">
        <v>44874000</v>
      </c>
      <c r="Q781" s="4">
        <v>3904040</v>
      </c>
      <c r="R781" s="1" t="s">
        <v>29</v>
      </c>
      <c r="S781" s="1" t="s">
        <v>50</v>
      </c>
      <c r="T781" s="4">
        <f>Sales_Datas[[#This Row],[after_discount]]-(Sales_Datas[[#This Row],[qty_ordered]]*Sales_Datas[[#This Row],[cogs]])</f>
        <v>40969960</v>
      </c>
      <c r="U781" s="3">
        <f>IFERROR(Sales_Datas[[#This Row],[Gross_Profit]]/Sales_Datas[[#This Row],[after_discount]],0)</f>
        <v>0.91299995543076173</v>
      </c>
      <c r="V781" s="1" t="str">
        <f>IF(Sales_Datas[[#This Row],[base_price]] &lt;= 632200, "Low", (IF(Sales_Datas[[#This Row],[base_price]] &gt;= 10092000, "High", "Medium")))</f>
        <v>High</v>
      </c>
    </row>
    <row r="782" spans="1:22" x14ac:dyDescent="0.25">
      <c r="A782" s="1" t="s">
        <v>2220</v>
      </c>
      <c r="B782" s="1" t="s">
        <v>1742</v>
      </c>
      <c r="C782" s="2">
        <v>44681</v>
      </c>
      <c r="D782" s="1" t="s">
        <v>2218</v>
      </c>
      <c r="E782" s="4">
        <v>4487402</v>
      </c>
      <c r="F782">
        <v>1</v>
      </c>
      <c r="G782" s="4">
        <v>44874000</v>
      </c>
      <c r="H782" s="4">
        <v>0</v>
      </c>
      <c r="I782" s="4">
        <v>44874000</v>
      </c>
      <c r="J782">
        <v>1</v>
      </c>
      <c r="K782">
        <v>1</v>
      </c>
      <c r="L782">
        <v>0</v>
      </c>
      <c r="M782">
        <v>1</v>
      </c>
      <c r="N782" s="2">
        <v>44389</v>
      </c>
      <c r="O782" s="1" t="s">
        <v>2219</v>
      </c>
      <c r="P782" s="4">
        <v>44874000</v>
      </c>
      <c r="Q782" s="4">
        <v>3904040</v>
      </c>
      <c r="R782" s="1" t="s">
        <v>29</v>
      </c>
      <c r="S782" s="1" t="s">
        <v>50</v>
      </c>
      <c r="T782" s="4">
        <f>Sales_Datas[[#This Row],[after_discount]]-(Sales_Datas[[#This Row],[qty_ordered]]*Sales_Datas[[#This Row],[cogs]])</f>
        <v>40969960</v>
      </c>
      <c r="U782" s="3">
        <f>IFERROR(Sales_Datas[[#This Row],[Gross_Profit]]/Sales_Datas[[#This Row],[after_discount]],0)</f>
        <v>0.91299995543076173</v>
      </c>
      <c r="V782" s="1" t="str">
        <f>IF(Sales_Datas[[#This Row],[base_price]] &lt;= 632200, "Low", (IF(Sales_Datas[[#This Row],[base_price]] &gt;= 10092000, "High", "Medium")))</f>
        <v>High</v>
      </c>
    </row>
    <row r="783" spans="1:22" x14ac:dyDescent="0.25">
      <c r="A783" s="1" t="s">
        <v>2221</v>
      </c>
      <c r="B783" s="1" t="s">
        <v>1807</v>
      </c>
      <c r="C783" s="2">
        <v>44558</v>
      </c>
      <c r="D783" s="1" t="s">
        <v>2222</v>
      </c>
      <c r="E783" s="4">
        <v>4476150</v>
      </c>
      <c r="F783">
        <v>1</v>
      </c>
      <c r="G783" s="4">
        <v>44761500</v>
      </c>
      <c r="H783" s="4">
        <v>0</v>
      </c>
      <c r="I783" s="4">
        <v>44761500</v>
      </c>
      <c r="J783">
        <v>1</v>
      </c>
      <c r="K783">
        <v>1</v>
      </c>
      <c r="L783">
        <v>0</v>
      </c>
      <c r="M783">
        <v>1</v>
      </c>
      <c r="N783" s="2">
        <v>44449</v>
      </c>
      <c r="O783" s="1" t="s">
        <v>2223</v>
      </c>
      <c r="P783" s="4">
        <v>44761500</v>
      </c>
      <c r="Q783" s="4">
        <v>4028510</v>
      </c>
      <c r="R783" s="1" t="s">
        <v>55</v>
      </c>
      <c r="S783" s="1" t="s">
        <v>50</v>
      </c>
      <c r="T783" s="4">
        <f>Sales_Datas[[#This Row],[after_discount]]-(Sales_Datas[[#This Row],[qty_ordered]]*Sales_Datas[[#This Row],[cogs]])</f>
        <v>40732990</v>
      </c>
      <c r="U783" s="3">
        <f>IFERROR(Sales_Datas[[#This Row],[Gross_Profit]]/Sales_Datas[[#This Row],[after_discount]],0)</f>
        <v>0.91000055851568873</v>
      </c>
      <c r="V783" s="1" t="str">
        <f>IF(Sales_Datas[[#This Row],[base_price]] &lt;= 632200, "Low", (IF(Sales_Datas[[#This Row],[base_price]] &gt;= 10092000, "High", "Medium")))</f>
        <v>High</v>
      </c>
    </row>
    <row r="784" spans="1:22" x14ac:dyDescent="0.25">
      <c r="A784" s="1" t="s">
        <v>2224</v>
      </c>
      <c r="B784" s="1" t="s">
        <v>2225</v>
      </c>
      <c r="C784" s="2">
        <v>44560</v>
      </c>
      <c r="D784" s="1" t="s">
        <v>2222</v>
      </c>
      <c r="E784" s="4">
        <v>4476150</v>
      </c>
      <c r="F784">
        <v>1</v>
      </c>
      <c r="G784" s="4">
        <v>44761500</v>
      </c>
      <c r="H784" s="4">
        <v>0</v>
      </c>
      <c r="I784" s="4">
        <v>44761500</v>
      </c>
      <c r="J784">
        <v>1</v>
      </c>
      <c r="K784">
        <v>1</v>
      </c>
      <c r="L784">
        <v>0</v>
      </c>
      <c r="M784">
        <v>1</v>
      </c>
      <c r="N784" s="2">
        <v>44420</v>
      </c>
      <c r="O784" s="1" t="s">
        <v>2223</v>
      </c>
      <c r="P784" s="4">
        <v>44761500</v>
      </c>
      <c r="Q784" s="4">
        <v>4028510</v>
      </c>
      <c r="R784" s="1" t="s">
        <v>55</v>
      </c>
      <c r="S784" s="1" t="s">
        <v>50</v>
      </c>
      <c r="T784" s="4">
        <f>Sales_Datas[[#This Row],[after_discount]]-(Sales_Datas[[#This Row],[qty_ordered]]*Sales_Datas[[#This Row],[cogs]])</f>
        <v>40732990</v>
      </c>
      <c r="U784" s="3">
        <f>IFERROR(Sales_Datas[[#This Row],[Gross_Profit]]/Sales_Datas[[#This Row],[after_discount]],0)</f>
        <v>0.91000055851568873</v>
      </c>
      <c r="V784" s="1" t="str">
        <f>IF(Sales_Datas[[#This Row],[base_price]] &lt;= 632200, "Low", (IF(Sales_Datas[[#This Row],[base_price]] &gt;= 10092000, "High", "Medium")))</f>
        <v>High</v>
      </c>
    </row>
    <row r="785" spans="1:22" x14ac:dyDescent="0.25">
      <c r="A785" s="1" t="s">
        <v>2226</v>
      </c>
      <c r="B785" s="1" t="s">
        <v>82</v>
      </c>
      <c r="C785" s="2">
        <v>44485</v>
      </c>
      <c r="D785" s="1" t="s">
        <v>2227</v>
      </c>
      <c r="E785" s="4">
        <v>4466000</v>
      </c>
      <c r="F785">
        <v>1</v>
      </c>
      <c r="G785" s="4">
        <v>44660000</v>
      </c>
      <c r="H785" s="4">
        <v>0</v>
      </c>
      <c r="I785" s="4">
        <v>44660000</v>
      </c>
      <c r="J785">
        <v>1</v>
      </c>
      <c r="K785">
        <v>0</v>
      </c>
      <c r="L785">
        <v>0</v>
      </c>
      <c r="M785">
        <v>4</v>
      </c>
      <c r="N785" s="2">
        <v>44386</v>
      </c>
      <c r="O785" s="1" t="s">
        <v>2228</v>
      </c>
      <c r="P785" s="4">
        <v>44660000</v>
      </c>
      <c r="Q785" s="4">
        <v>3706780</v>
      </c>
      <c r="R785" s="1" t="s">
        <v>39</v>
      </c>
      <c r="S785" s="1" t="s">
        <v>34</v>
      </c>
      <c r="T785" s="4">
        <f>Sales_Datas[[#This Row],[after_discount]]-(Sales_Datas[[#This Row],[qty_ordered]]*Sales_Datas[[#This Row],[cogs]])</f>
        <v>40953220</v>
      </c>
      <c r="U785" s="3">
        <f>IFERROR(Sales_Datas[[#This Row],[Gross_Profit]]/Sales_Datas[[#This Row],[after_discount]],0)</f>
        <v>0.91700000000000004</v>
      </c>
      <c r="V785" s="1" t="str">
        <f>IF(Sales_Datas[[#This Row],[base_price]] &lt;= 632200, "Low", (IF(Sales_Datas[[#This Row],[base_price]] &gt;= 10092000, "High", "Medium")))</f>
        <v>High</v>
      </c>
    </row>
    <row r="786" spans="1:22" x14ac:dyDescent="0.25">
      <c r="A786" s="1" t="s">
        <v>2229</v>
      </c>
      <c r="B786" s="1" t="s">
        <v>1374</v>
      </c>
      <c r="C786" s="2">
        <v>44238</v>
      </c>
      <c r="D786" s="1" t="s">
        <v>2230</v>
      </c>
      <c r="E786" s="4">
        <v>2228360</v>
      </c>
      <c r="F786">
        <v>2</v>
      </c>
      <c r="G786" s="4">
        <v>44567200</v>
      </c>
      <c r="H786" s="4">
        <v>0</v>
      </c>
      <c r="I786" s="4">
        <v>44567200</v>
      </c>
      <c r="J786">
        <v>1</v>
      </c>
      <c r="K786">
        <v>0</v>
      </c>
      <c r="L786">
        <v>0</v>
      </c>
      <c r="M786">
        <v>4</v>
      </c>
      <c r="N786" s="2">
        <v>44496</v>
      </c>
      <c r="O786" s="1" t="s">
        <v>2231</v>
      </c>
      <c r="P786" s="4">
        <v>20474000</v>
      </c>
      <c r="Q786" s="4">
        <v>1842660</v>
      </c>
      <c r="R786" s="1" t="s">
        <v>39</v>
      </c>
      <c r="S786" s="1" t="s">
        <v>34</v>
      </c>
      <c r="T786" s="4">
        <f>Sales_Datas[[#This Row],[after_discount]]-(Sales_Datas[[#This Row],[qty_ordered]]*Sales_Datas[[#This Row],[cogs]])</f>
        <v>40881880</v>
      </c>
      <c r="U786" s="3">
        <f>IFERROR(Sales_Datas[[#This Row],[Gross_Profit]]/Sales_Datas[[#This Row],[after_discount]],0)</f>
        <v>0.91730869338886001</v>
      </c>
      <c r="V786" s="1" t="str">
        <f>IF(Sales_Datas[[#This Row],[base_price]] &lt;= 632200, "Low", (IF(Sales_Datas[[#This Row],[base_price]] &gt;= 10092000, "High", "Medium")))</f>
        <v>High</v>
      </c>
    </row>
    <row r="787" spans="1:22" x14ac:dyDescent="0.25">
      <c r="A787" s="1" t="s">
        <v>2232</v>
      </c>
      <c r="B787" s="1" t="s">
        <v>1725</v>
      </c>
      <c r="C787" s="2">
        <v>44527</v>
      </c>
      <c r="D787" s="1" t="s">
        <v>1876</v>
      </c>
      <c r="E787" s="4">
        <v>4450630</v>
      </c>
      <c r="F787">
        <v>1</v>
      </c>
      <c r="G787" s="4">
        <v>44506300</v>
      </c>
      <c r="H787" s="4">
        <v>0</v>
      </c>
      <c r="I787" s="4">
        <v>44506300</v>
      </c>
      <c r="J787">
        <v>1</v>
      </c>
      <c r="K787">
        <v>1</v>
      </c>
      <c r="L787">
        <v>0</v>
      </c>
      <c r="M787">
        <v>1</v>
      </c>
      <c r="N787" s="2">
        <v>44380</v>
      </c>
      <c r="O787" s="1" t="s">
        <v>1877</v>
      </c>
      <c r="P787" s="4">
        <v>53389000</v>
      </c>
      <c r="Q787" s="4">
        <v>3683810</v>
      </c>
      <c r="R787" s="1" t="s">
        <v>55</v>
      </c>
      <c r="S787" s="1" t="s">
        <v>50</v>
      </c>
      <c r="T787" s="4">
        <f>Sales_Datas[[#This Row],[after_discount]]-(Sales_Datas[[#This Row],[qty_ordered]]*Sales_Datas[[#This Row],[cogs]])</f>
        <v>40822490</v>
      </c>
      <c r="U787" s="3">
        <f>IFERROR(Sales_Datas[[#This Row],[Gross_Profit]]/Sales_Datas[[#This Row],[after_discount]],0)</f>
        <v>0.91722947088389739</v>
      </c>
      <c r="V787" s="1" t="str">
        <f>IF(Sales_Datas[[#This Row],[base_price]] &lt;= 632200, "Low", (IF(Sales_Datas[[#This Row],[base_price]] &gt;= 10092000, "High", "Medium")))</f>
        <v>High</v>
      </c>
    </row>
    <row r="788" spans="1:22" x14ac:dyDescent="0.25">
      <c r="A788" s="1" t="s">
        <v>2233</v>
      </c>
      <c r="B788" s="1" t="s">
        <v>2234</v>
      </c>
      <c r="C788" s="2">
        <v>44713</v>
      </c>
      <c r="D788" s="1" t="s">
        <v>1876</v>
      </c>
      <c r="E788" s="4">
        <v>4450630</v>
      </c>
      <c r="F788">
        <v>1</v>
      </c>
      <c r="G788" s="4">
        <v>44506300</v>
      </c>
      <c r="H788" s="4">
        <v>0</v>
      </c>
      <c r="I788" s="4">
        <v>44506300</v>
      </c>
      <c r="J788">
        <v>1</v>
      </c>
      <c r="K788">
        <v>0</v>
      </c>
      <c r="L788">
        <v>0</v>
      </c>
      <c r="M788">
        <v>4</v>
      </c>
      <c r="N788" s="2">
        <v>44586</v>
      </c>
      <c r="O788" s="1" t="s">
        <v>1877</v>
      </c>
      <c r="P788" s="4">
        <v>53389000</v>
      </c>
      <c r="Q788" s="4">
        <v>3683810</v>
      </c>
      <c r="R788" s="1" t="s">
        <v>55</v>
      </c>
      <c r="S788" s="1" t="s">
        <v>34</v>
      </c>
      <c r="T788" s="4">
        <f>Sales_Datas[[#This Row],[after_discount]]-(Sales_Datas[[#This Row],[qty_ordered]]*Sales_Datas[[#This Row],[cogs]])</f>
        <v>40822490</v>
      </c>
      <c r="U788" s="3">
        <f>IFERROR(Sales_Datas[[#This Row],[Gross_Profit]]/Sales_Datas[[#This Row],[after_discount]],0)</f>
        <v>0.91722947088389739</v>
      </c>
      <c r="V788" s="1" t="str">
        <f>IF(Sales_Datas[[#This Row],[base_price]] &lt;= 632200, "Low", (IF(Sales_Datas[[#This Row],[base_price]] &gt;= 10092000, "High", "Medium")))</f>
        <v>High</v>
      </c>
    </row>
    <row r="789" spans="1:22" x14ac:dyDescent="0.25">
      <c r="A789" s="1" t="s">
        <v>2235</v>
      </c>
      <c r="B789" s="1" t="s">
        <v>2236</v>
      </c>
      <c r="C789" s="2">
        <v>44584</v>
      </c>
      <c r="D789" s="1" t="s">
        <v>2237</v>
      </c>
      <c r="E789" s="4">
        <v>4436942</v>
      </c>
      <c r="F789">
        <v>1</v>
      </c>
      <c r="G789" s="4">
        <v>44369400</v>
      </c>
      <c r="H789" s="4">
        <v>0</v>
      </c>
      <c r="I789" s="4">
        <v>44369400</v>
      </c>
      <c r="J789">
        <v>1</v>
      </c>
      <c r="K789">
        <v>1</v>
      </c>
      <c r="L789">
        <v>0</v>
      </c>
      <c r="M789">
        <v>1</v>
      </c>
      <c r="N789" s="2">
        <v>44394</v>
      </c>
      <c r="O789" s="1" t="s">
        <v>2238</v>
      </c>
      <c r="P789" s="4">
        <v>44369400</v>
      </c>
      <c r="Q789" s="4">
        <v>2839620</v>
      </c>
      <c r="R789" s="1" t="s">
        <v>39</v>
      </c>
      <c r="S789" s="1" t="s">
        <v>50</v>
      </c>
      <c r="T789" s="4">
        <f>Sales_Datas[[#This Row],[after_discount]]-(Sales_Datas[[#This Row],[qty_ordered]]*Sales_Datas[[#This Row],[cogs]])</f>
        <v>41529780</v>
      </c>
      <c r="U789" s="3">
        <f>IFERROR(Sales_Datas[[#This Row],[Gross_Profit]]/Sales_Datas[[#This Row],[after_discount]],0)</f>
        <v>0.93600048682199899</v>
      </c>
      <c r="V789" s="1" t="str">
        <f>IF(Sales_Datas[[#This Row],[base_price]] &lt;= 632200, "Low", (IF(Sales_Datas[[#This Row],[base_price]] &gt;= 10092000, "High", "Medium")))</f>
        <v>High</v>
      </c>
    </row>
    <row r="790" spans="1:22" x14ac:dyDescent="0.25">
      <c r="A790" s="1" t="s">
        <v>2239</v>
      </c>
      <c r="B790" s="1" t="s">
        <v>2240</v>
      </c>
      <c r="C790" s="2">
        <v>44592</v>
      </c>
      <c r="D790" s="1" t="s">
        <v>2237</v>
      </c>
      <c r="E790" s="4">
        <v>4436942</v>
      </c>
      <c r="F790">
        <v>1</v>
      </c>
      <c r="G790" s="4">
        <v>44369400</v>
      </c>
      <c r="H790" s="4">
        <v>0</v>
      </c>
      <c r="I790" s="4">
        <v>44369400</v>
      </c>
      <c r="J790">
        <v>1</v>
      </c>
      <c r="K790">
        <v>1</v>
      </c>
      <c r="L790">
        <v>0</v>
      </c>
      <c r="M790">
        <v>1</v>
      </c>
      <c r="N790" s="2">
        <v>44577</v>
      </c>
      <c r="O790" s="1" t="s">
        <v>2238</v>
      </c>
      <c r="P790" s="4">
        <v>44369400</v>
      </c>
      <c r="Q790" s="4">
        <v>2839620</v>
      </c>
      <c r="R790" s="1" t="s">
        <v>39</v>
      </c>
      <c r="S790" s="1" t="s">
        <v>50</v>
      </c>
      <c r="T790" s="4">
        <f>Sales_Datas[[#This Row],[after_discount]]-(Sales_Datas[[#This Row],[qty_ordered]]*Sales_Datas[[#This Row],[cogs]])</f>
        <v>41529780</v>
      </c>
      <c r="U790" s="3">
        <f>IFERROR(Sales_Datas[[#This Row],[Gross_Profit]]/Sales_Datas[[#This Row],[after_discount]],0)</f>
        <v>0.93600048682199899</v>
      </c>
      <c r="V790" s="1" t="str">
        <f>IF(Sales_Datas[[#This Row],[base_price]] &lt;= 632200, "Low", (IF(Sales_Datas[[#This Row],[base_price]] &gt;= 10092000, "High", "Medium")))</f>
        <v>High</v>
      </c>
    </row>
    <row r="791" spans="1:22" x14ac:dyDescent="0.25">
      <c r="A791" s="1" t="s">
        <v>2241</v>
      </c>
      <c r="B791" s="1" t="s">
        <v>2236</v>
      </c>
      <c r="C791" s="2">
        <v>44620</v>
      </c>
      <c r="D791" s="1" t="s">
        <v>2237</v>
      </c>
      <c r="E791" s="4">
        <v>4436942</v>
      </c>
      <c r="F791">
        <v>1</v>
      </c>
      <c r="G791" s="4">
        <v>44369400</v>
      </c>
      <c r="H791" s="4">
        <v>0</v>
      </c>
      <c r="I791" s="4">
        <v>44369400</v>
      </c>
      <c r="J791">
        <v>1</v>
      </c>
      <c r="K791">
        <v>1</v>
      </c>
      <c r="L791">
        <v>0</v>
      </c>
      <c r="M791">
        <v>1</v>
      </c>
      <c r="N791" s="2">
        <v>44394</v>
      </c>
      <c r="O791" s="1" t="s">
        <v>2238</v>
      </c>
      <c r="P791" s="4">
        <v>44369400</v>
      </c>
      <c r="Q791" s="4">
        <v>2839620</v>
      </c>
      <c r="R791" s="1" t="s">
        <v>39</v>
      </c>
      <c r="S791" s="1" t="s">
        <v>50</v>
      </c>
      <c r="T791" s="4">
        <f>Sales_Datas[[#This Row],[after_discount]]-(Sales_Datas[[#This Row],[qty_ordered]]*Sales_Datas[[#This Row],[cogs]])</f>
        <v>41529780</v>
      </c>
      <c r="U791" s="3">
        <f>IFERROR(Sales_Datas[[#This Row],[Gross_Profit]]/Sales_Datas[[#This Row],[after_discount]],0)</f>
        <v>0.93600048682199899</v>
      </c>
      <c r="V791" s="1" t="str">
        <f>IF(Sales_Datas[[#This Row],[base_price]] &lt;= 632200, "Low", (IF(Sales_Datas[[#This Row],[base_price]] &gt;= 10092000, "High", "Medium")))</f>
        <v>High</v>
      </c>
    </row>
    <row r="792" spans="1:22" x14ac:dyDescent="0.25">
      <c r="A792" s="1" t="s">
        <v>2242</v>
      </c>
      <c r="B792" s="1" t="s">
        <v>1755</v>
      </c>
      <c r="C792" s="2">
        <v>44636</v>
      </c>
      <c r="D792" s="1" t="s">
        <v>2237</v>
      </c>
      <c r="E792" s="4">
        <v>4436942</v>
      </c>
      <c r="F792">
        <v>1</v>
      </c>
      <c r="G792" s="4">
        <v>44369400</v>
      </c>
      <c r="H792" s="4">
        <v>0</v>
      </c>
      <c r="I792" s="4">
        <v>44369400</v>
      </c>
      <c r="J792">
        <v>1</v>
      </c>
      <c r="K792">
        <v>1</v>
      </c>
      <c r="L792">
        <v>0</v>
      </c>
      <c r="M792">
        <v>1</v>
      </c>
      <c r="N792" s="2">
        <v>44431</v>
      </c>
      <c r="O792" s="1" t="s">
        <v>2238</v>
      </c>
      <c r="P792" s="4">
        <v>44369400</v>
      </c>
      <c r="Q792" s="4">
        <v>2839620</v>
      </c>
      <c r="R792" s="1" t="s">
        <v>39</v>
      </c>
      <c r="S792" s="1" t="s">
        <v>50</v>
      </c>
      <c r="T792" s="4">
        <f>Sales_Datas[[#This Row],[after_discount]]-(Sales_Datas[[#This Row],[qty_ordered]]*Sales_Datas[[#This Row],[cogs]])</f>
        <v>41529780</v>
      </c>
      <c r="U792" s="3">
        <f>IFERROR(Sales_Datas[[#This Row],[Gross_Profit]]/Sales_Datas[[#This Row],[after_discount]],0)</f>
        <v>0.93600048682199899</v>
      </c>
      <c r="V792" s="1" t="str">
        <f>IF(Sales_Datas[[#This Row],[base_price]] &lt;= 632200, "Low", (IF(Sales_Datas[[#This Row],[base_price]] &gt;= 10092000, "High", "Medium")))</f>
        <v>High</v>
      </c>
    </row>
    <row r="793" spans="1:22" x14ac:dyDescent="0.25">
      <c r="A793" s="1" t="s">
        <v>2243</v>
      </c>
      <c r="B793" s="1" t="s">
        <v>1742</v>
      </c>
      <c r="C793" s="2">
        <v>44637</v>
      </c>
      <c r="D793" s="1" t="s">
        <v>2237</v>
      </c>
      <c r="E793" s="4">
        <v>4436942</v>
      </c>
      <c r="F793">
        <v>1</v>
      </c>
      <c r="G793" s="4">
        <v>44369400</v>
      </c>
      <c r="H793" s="4">
        <v>0</v>
      </c>
      <c r="I793" s="4">
        <v>44369400</v>
      </c>
      <c r="J793">
        <v>1</v>
      </c>
      <c r="K793">
        <v>1</v>
      </c>
      <c r="L793">
        <v>0</v>
      </c>
      <c r="M793">
        <v>1</v>
      </c>
      <c r="N793" s="2">
        <v>44389</v>
      </c>
      <c r="O793" s="1" t="s">
        <v>2238</v>
      </c>
      <c r="P793" s="4">
        <v>44369400</v>
      </c>
      <c r="Q793" s="4">
        <v>2839620</v>
      </c>
      <c r="R793" s="1" t="s">
        <v>39</v>
      </c>
      <c r="S793" s="1" t="s">
        <v>50</v>
      </c>
      <c r="T793" s="4">
        <f>Sales_Datas[[#This Row],[after_discount]]-(Sales_Datas[[#This Row],[qty_ordered]]*Sales_Datas[[#This Row],[cogs]])</f>
        <v>41529780</v>
      </c>
      <c r="U793" s="3">
        <f>IFERROR(Sales_Datas[[#This Row],[Gross_Profit]]/Sales_Datas[[#This Row],[after_discount]],0)</f>
        <v>0.93600048682199899</v>
      </c>
      <c r="V793" s="1" t="str">
        <f>IF(Sales_Datas[[#This Row],[base_price]] &lt;= 632200, "Low", (IF(Sales_Datas[[#This Row],[base_price]] &gt;= 10092000, "High", "Medium")))</f>
        <v>High</v>
      </c>
    </row>
    <row r="794" spans="1:22" x14ac:dyDescent="0.25">
      <c r="A794" s="1" t="s">
        <v>2244</v>
      </c>
      <c r="B794" s="1" t="s">
        <v>2245</v>
      </c>
      <c r="C794" s="2">
        <v>44626</v>
      </c>
      <c r="D794" s="1" t="s">
        <v>2246</v>
      </c>
      <c r="E794" s="4">
        <v>4410320</v>
      </c>
      <c r="F794">
        <v>1</v>
      </c>
      <c r="G794" s="4">
        <v>44103200</v>
      </c>
      <c r="H794" s="4">
        <v>0</v>
      </c>
      <c r="I794" s="4">
        <v>44103200</v>
      </c>
      <c r="J794">
        <v>1</v>
      </c>
      <c r="K794">
        <v>1</v>
      </c>
      <c r="L794">
        <v>1</v>
      </c>
      <c r="M794">
        <v>1</v>
      </c>
      <c r="N794" s="2">
        <v>44467</v>
      </c>
      <c r="O794" s="1" t="s">
        <v>2247</v>
      </c>
      <c r="P794" s="4">
        <v>44103200</v>
      </c>
      <c r="Q794" s="4">
        <v>2646190</v>
      </c>
      <c r="R794" s="1" t="s">
        <v>55</v>
      </c>
      <c r="S794" s="1" t="s">
        <v>50</v>
      </c>
      <c r="T794" s="4">
        <f>Sales_Datas[[#This Row],[after_discount]]-(Sales_Datas[[#This Row],[qty_ordered]]*Sales_Datas[[#This Row],[cogs]])</f>
        <v>41457010</v>
      </c>
      <c r="U794" s="3">
        <f>IFERROR(Sales_Datas[[#This Row],[Gross_Profit]]/Sales_Datas[[#This Row],[after_discount]],0)</f>
        <v>0.94000004534818338</v>
      </c>
      <c r="V794" s="1" t="str">
        <f>IF(Sales_Datas[[#This Row],[base_price]] &lt;= 632200, "Low", (IF(Sales_Datas[[#This Row],[base_price]] &gt;= 10092000, "High", "Medium")))</f>
        <v>High</v>
      </c>
    </row>
    <row r="795" spans="1:22" x14ac:dyDescent="0.25">
      <c r="A795" s="1" t="s">
        <v>2248</v>
      </c>
      <c r="B795" s="1" t="s">
        <v>2249</v>
      </c>
      <c r="C795" s="2">
        <v>44657</v>
      </c>
      <c r="D795" s="1" t="s">
        <v>2246</v>
      </c>
      <c r="E795" s="4">
        <v>4410320</v>
      </c>
      <c r="F795">
        <v>1</v>
      </c>
      <c r="G795" s="4">
        <v>44103200</v>
      </c>
      <c r="H795" s="4">
        <v>0</v>
      </c>
      <c r="I795" s="4">
        <v>44103200</v>
      </c>
      <c r="J795">
        <v>1</v>
      </c>
      <c r="K795">
        <v>1</v>
      </c>
      <c r="L795">
        <v>1</v>
      </c>
      <c r="M795">
        <v>4</v>
      </c>
      <c r="N795" s="2">
        <v>44720</v>
      </c>
      <c r="O795" s="1" t="s">
        <v>2247</v>
      </c>
      <c r="P795" s="4">
        <v>44103200</v>
      </c>
      <c r="Q795" s="4">
        <v>2646190</v>
      </c>
      <c r="R795" s="1" t="s">
        <v>55</v>
      </c>
      <c r="S795" s="1" t="s">
        <v>34</v>
      </c>
      <c r="T795" s="4">
        <f>Sales_Datas[[#This Row],[after_discount]]-(Sales_Datas[[#This Row],[qty_ordered]]*Sales_Datas[[#This Row],[cogs]])</f>
        <v>41457010</v>
      </c>
      <c r="U795" s="3">
        <f>IFERROR(Sales_Datas[[#This Row],[Gross_Profit]]/Sales_Datas[[#This Row],[after_discount]],0)</f>
        <v>0.94000004534818338</v>
      </c>
      <c r="V795" s="1" t="str">
        <f>IF(Sales_Datas[[#This Row],[base_price]] &lt;= 632200, "Low", (IF(Sales_Datas[[#This Row],[base_price]] &gt;= 10092000, "High", "Medium")))</f>
        <v>High</v>
      </c>
    </row>
    <row r="796" spans="1:22" x14ac:dyDescent="0.25">
      <c r="A796" s="1" t="s">
        <v>2250</v>
      </c>
      <c r="B796" s="1" t="s">
        <v>2251</v>
      </c>
      <c r="C796" s="2">
        <v>44711</v>
      </c>
      <c r="D796" s="1" t="s">
        <v>2246</v>
      </c>
      <c r="E796" s="4">
        <v>4410320</v>
      </c>
      <c r="F796">
        <v>1</v>
      </c>
      <c r="G796" s="4">
        <v>44103200</v>
      </c>
      <c r="H796" s="4">
        <v>0</v>
      </c>
      <c r="I796" s="4">
        <v>44103200</v>
      </c>
      <c r="J796">
        <v>1</v>
      </c>
      <c r="K796">
        <v>0</v>
      </c>
      <c r="L796">
        <v>0</v>
      </c>
      <c r="M796">
        <v>4</v>
      </c>
      <c r="N796" s="2">
        <v>44685</v>
      </c>
      <c r="O796" s="1" t="s">
        <v>2247</v>
      </c>
      <c r="P796" s="4">
        <v>44103200</v>
      </c>
      <c r="Q796" s="4">
        <v>2646190</v>
      </c>
      <c r="R796" s="1" t="s">
        <v>55</v>
      </c>
      <c r="S796" s="1" t="s">
        <v>34</v>
      </c>
      <c r="T796" s="4">
        <f>Sales_Datas[[#This Row],[after_discount]]-(Sales_Datas[[#This Row],[qty_ordered]]*Sales_Datas[[#This Row],[cogs]])</f>
        <v>41457010</v>
      </c>
      <c r="U796" s="3">
        <f>IFERROR(Sales_Datas[[#This Row],[Gross_Profit]]/Sales_Datas[[#This Row],[after_discount]],0)</f>
        <v>0.94000004534818338</v>
      </c>
      <c r="V796" s="1" t="str">
        <f>IF(Sales_Datas[[#This Row],[base_price]] &lt;= 632200, "Low", (IF(Sales_Datas[[#This Row],[base_price]] &gt;= 10092000, "High", "Medium")))</f>
        <v>High</v>
      </c>
    </row>
    <row r="797" spans="1:22" x14ac:dyDescent="0.25">
      <c r="A797" s="1" t="s">
        <v>2252</v>
      </c>
      <c r="B797" s="1" t="s">
        <v>2253</v>
      </c>
      <c r="C797" s="2">
        <v>44840</v>
      </c>
      <c r="D797" s="1" t="s">
        <v>2246</v>
      </c>
      <c r="E797" s="4">
        <v>4410320</v>
      </c>
      <c r="F797">
        <v>1</v>
      </c>
      <c r="G797" s="4">
        <v>44103200</v>
      </c>
      <c r="H797" s="4">
        <v>0</v>
      </c>
      <c r="I797" s="4">
        <v>44103200</v>
      </c>
      <c r="J797">
        <v>1</v>
      </c>
      <c r="K797">
        <v>0</v>
      </c>
      <c r="L797">
        <v>0</v>
      </c>
      <c r="M797">
        <v>7</v>
      </c>
      <c r="N797" s="2">
        <v>44385</v>
      </c>
      <c r="O797" s="1" t="s">
        <v>2247</v>
      </c>
      <c r="P797" s="4">
        <v>44103200</v>
      </c>
      <c r="Q797" s="4">
        <v>2646190</v>
      </c>
      <c r="R797" s="1" t="s">
        <v>55</v>
      </c>
      <c r="S797" s="1" t="s">
        <v>66</v>
      </c>
      <c r="T797" s="4">
        <f>Sales_Datas[[#This Row],[after_discount]]-(Sales_Datas[[#This Row],[qty_ordered]]*Sales_Datas[[#This Row],[cogs]])</f>
        <v>41457010</v>
      </c>
      <c r="U797" s="3">
        <f>IFERROR(Sales_Datas[[#This Row],[Gross_Profit]]/Sales_Datas[[#This Row],[after_discount]],0)</f>
        <v>0.94000004534818338</v>
      </c>
      <c r="V797" s="1" t="str">
        <f>IF(Sales_Datas[[#This Row],[base_price]] &lt;= 632200, "Low", (IF(Sales_Datas[[#This Row],[base_price]] &gt;= 10092000, "High", "Medium")))</f>
        <v>High</v>
      </c>
    </row>
    <row r="798" spans="1:22" x14ac:dyDescent="0.25">
      <c r="A798" s="1" t="s">
        <v>2254</v>
      </c>
      <c r="B798" s="1" t="s">
        <v>1807</v>
      </c>
      <c r="C798" s="2">
        <v>44296</v>
      </c>
      <c r="D798" s="1" t="s">
        <v>2255</v>
      </c>
      <c r="E798" s="4">
        <v>4408000</v>
      </c>
      <c r="F798">
        <v>1</v>
      </c>
      <c r="G798" s="4">
        <v>44080000</v>
      </c>
      <c r="H798" s="4">
        <v>0</v>
      </c>
      <c r="I798" s="4">
        <v>44080000</v>
      </c>
      <c r="J798">
        <v>1</v>
      </c>
      <c r="K798">
        <v>0</v>
      </c>
      <c r="L798">
        <v>0</v>
      </c>
      <c r="M798">
        <v>4</v>
      </c>
      <c r="N798" s="2">
        <v>44449</v>
      </c>
      <c r="O798" s="1" t="s">
        <v>2256</v>
      </c>
      <c r="P798" s="4">
        <v>44080000</v>
      </c>
      <c r="Q798" s="4">
        <v>3306000</v>
      </c>
      <c r="R798" s="1" t="s">
        <v>29</v>
      </c>
      <c r="S798" s="1" t="s">
        <v>34</v>
      </c>
      <c r="T798" s="4">
        <f>Sales_Datas[[#This Row],[after_discount]]-(Sales_Datas[[#This Row],[qty_ordered]]*Sales_Datas[[#This Row],[cogs]])</f>
        <v>40774000</v>
      </c>
      <c r="U798" s="3">
        <f>IFERROR(Sales_Datas[[#This Row],[Gross_Profit]]/Sales_Datas[[#This Row],[after_discount]],0)</f>
        <v>0.92500000000000004</v>
      </c>
      <c r="V798" s="1" t="str">
        <f>IF(Sales_Datas[[#This Row],[base_price]] &lt;= 632200, "Low", (IF(Sales_Datas[[#This Row],[base_price]] &gt;= 10092000, "High", "Medium")))</f>
        <v>High</v>
      </c>
    </row>
    <row r="799" spans="1:22" x14ac:dyDescent="0.25">
      <c r="A799" s="1" t="s">
        <v>2257</v>
      </c>
      <c r="B799" s="1" t="s">
        <v>1807</v>
      </c>
      <c r="C799" s="2">
        <v>44326</v>
      </c>
      <c r="D799" s="1" t="s">
        <v>2255</v>
      </c>
      <c r="E799" s="4">
        <v>4408000</v>
      </c>
      <c r="F799">
        <v>1</v>
      </c>
      <c r="G799" s="4">
        <v>44080000</v>
      </c>
      <c r="H799" s="4">
        <v>0</v>
      </c>
      <c r="I799" s="4">
        <v>44080000</v>
      </c>
      <c r="J799">
        <v>1</v>
      </c>
      <c r="K799">
        <v>1</v>
      </c>
      <c r="L799">
        <v>0</v>
      </c>
      <c r="M799">
        <v>1</v>
      </c>
      <c r="N799" s="2">
        <v>44449</v>
      </c>
      <c r="O799" s="1" t="s">
        <v>2256</v>
      </c>
      <c r="P799" s="4">
        <v>44080000</v>
      </c>
      <c r="Q799" s="4">
        <v>3306000</v>
      </c>
      <c r="R799" s="1" t="s">
        <v>29</v>
      </c>
      <c r="S799" s="1" t="s">
        <v>50</v>
      </c>
      <c r="T799" s="4">
        <f>Sales_Datas[[#This Row],[after_discount]]-(Sales_Datas[[#This Row],[qty_ordered]]*Sales_Datas[[#This Row],[cogs]])</f>
        <v>40774000</v>
      </c>
      <c r="U799" s="3">
        <f>IFERROR(Sales_Datas[[#This Row],[Gross_Profit]]/Sales_Datas[[#This Row],[after_discount]],0)</f>
        <v>0.92500000000000004</v>
      </c>
      <c r="V799" s="1" t="str">
        <f>IF(Sales_Datas[[#This Row],[base_price]] &lt;= 632200, "Low", (IF(Sales_Datas[[#This Row],[base_price]] &gt;= 10092000, "High", "Medium")))</f>
        <v>High</v>
      </c>
    </row>
    <row r="800" spans="1:22" x14ac:dyDescent="0.25">
      <c r="A800" s="1" t="s">
        <v>2258</v>
      </c>
      <c r="B800" s="1" t="s">
        <v>1742</v>
      </c>
      <c r="C800" s="2">
        <v>44391</v>
      </c>
      <c r="D800" s="1" t="s">
        <v>2255</v>
      </c>
      <c r="E800" s="4">
        <v>4408000</v>
      </c>
      <c r="F800">
        <v>1</v>
      </c>
      <c r="G800" s="4">
        <v>44080000</v>
      </c>
      <c r="H800" s="4">
        <v>0</v>
      </c>
      <c r="I800" s="4">
        <v>44080000</v>
      </c>
      <c r="J800">
        <v>1</v>
      </c>
      <c r="K800">
        <v>1</v>
      </c>
      <c r="L800">
        <v>0</v>
      </c>
      <c r="M800">
        <v>1</v>
      </c>
      <c r="N800" s="2">
        <v>44389</v>
      </c>
      <c r="O800" s="1" t="s">
        <v>2256</v>
      </c>
      <c r="P800" s="4">
        <v>44080000</v>
      </c>
      <c r="Q800" s="4">
        <v>3306000</v>
      </c>
      <c r="R800" s="1" t="s">
        <v>29</v>
      </c>
      <c r="S800" s="1" t="s">
        <v>50</v>
      </c>
      <c r="T800" s="4">
        <f>Sales_Datas[[#This Row],[after_discount]]-(Sales_Datas[[#This Row],[qty_ordered]]*Sales_Datas[[#This Row],[cogs]])</f>
        <v>40774000</v>
      </c>
      <c r="U800" s="3">
        <f>IFERROR(Sales_Datas[[#This Row],[Gross_Profit]]/Sales_Datas[[#This Row],[after_discount]],0)</f>
        <v>0.92500000000000004</v>
      </c>
      <c r="V800" s="1" t="str">
        <f>IF(Sales_Datas[[#This Row],[base_price]] &lt;= 632200, "Low", (IF(Sales_Datas[[#This Row],[base_price]] &gt;= 10092000, "High", "Medium")))</f>
        <v>High</v>
      </c>
    </row>
    <row r="801" spans="1:22" x14ac:dyDescent="0.25">
      <c r="A801" s="1" t="s">
        <v>2259</v>
      </c>
      <c r="B801" s="1" t="s">
        <v>2260</v>
      </c>
      <c r="C801" s="2">
        <v>44401</v>
      </c>
      <c r="D801" s="1" t="s">
        <v>2261</v>
      </c>
      <c r="E801" s="4">
        <v>4408000</v>
      </c>
      <c r="F801">
        <v>1</v>
      </c>
      <c r="G801" s="4">
        <v>44080000</v>
      </c>
      <c r="H801" s="4">
        <v>0</v>
      </c>
      <c r="I801" s="4">
        <v>44080000</v>
      </c>
      <c r="J801">
        <v>1</v>
      </c>
      <c r="K801">
        <v>1</v>
      </c>
      <c r="L801">
        <v>0</v>
      </c>
      <c r="M801">
        <v>1</v>
      </c>
      <c r="N801" s="2">
        <v>44398</v>
      </c>
      <c r="O801" s="1" t="s">
        <v>2262</v>
      </c>
      <c r="P801" s="4">
        <v>44080000</v>
      </c>
      <c r="Q801" s="4">
        <v>3438240</v>
      </c>
      <c r="R801" s="1" t="s">
        <v>29</v>
      </c>
      <c r="S801" s="1" t="s">
        <v>50</v>
      </c>
      <c r="T801" s="4">
        <f>Sales_Datas[[#This Row],[after_discount]]-(Sales_Datas[[#This Row],[qty_ordered]]*Sales_Datas[[#This Row],[cogs]])</f>
        <v>40641760</v>
      </c>
      <c r="U801" s="3">
        <f>IFERROR(Sales_Datas[[#This Row],[Gross_Profit]]/Sales_Datas[[#This Row],[after_discount]],0)</f>
        <v>0.92200000000000004</v>
      </c>
      <c r="V801" s="1" t="str">
        <f>IF(Sales_Datas[[#This Row],[base_price]] &lt;= 632200, "Low", (IF(Sales_Datas[[#This Row],[base_price]] &gt;= 10092000, "High", "Medium")))</f>
        <v>High</v>
      </c>
    </row>
    <row r="802" spans="1:22" x14ac:dyDescent="0.25">
      <c r="A802" s="1" t="s">
        <v>2263</v>
      </c>
      <c r="B802" s="1" t="s">
        <v>1725</v>
      </c>
      <c r="C802" s="2">
        <v>44429</v>
      </c>
      <c r="D802" s="1" t="s">
        <v>1440</v>
      </c>
      <c r="E802" s="4">
        <v>4407942</v>
      </c>
      <c r="F802">
        <v>1</v>
      </c>
      <c r="G802" s="4">
        <v>44079400</v>
      </c>
      <c r="H802" s="4">
        <v>0</v>
      </c>
      <c r="I802" s="4">
        <v>44079400</v>
      </c>
      <c r="J802">
        <v>1</v>
      </c>
      <c r="K802">
        <v>1</v>
      </c>
      <c r="L802">
        <v>0</v>
      </c>
      <c r="M802">
        <v>1</v>
      </c>
      <c r="N802" s="2">
        <v>44380</v>
      </c>
      <c r="O802" s="1" t="s">
        <v>1441</v>
      </c>
      <c r="P802" s="4">
        <v>35960000</v>
      </c>
      <c r="Q802" s="4">
        <v>2589120</v>
      </c>
      <c r="R802" s="1" t="s">
        <v>65</v>
      </c>
      <c r="S802" s="1" t="s">
        <v>50</v>
      </c>
      <c r="T802" s="4">
        <f>Sales_Datas[[#This Row],[after_discount]]-(Sales_Datas[[#This Row],[qty_ordered]]*Sales_Datas[[#This Row],[cogs]])</f>
        <v>41490280</v>
      </c>
      <c r="U802" s="3">
        <f>IFERROR(Sales_Datas[[#This Row],[Gross_Profit]]/Sales_Datas[[#This Row],[after_discount]],0)</f>
        <v>0.94126235838055872</v>
      </c>
      <c r="V802" s="1" t="str">
        <f>IF(Sales_Datas[[#This Row],[base_price]] &lt;= 632200, "Low", (IF(Sales_Datas[[#This Row],[base_price]] &gt;= 10092000, "High", "Medium")))</f>
        <v>High</v>
      </c>
    </row>
    <row r="803" spans="1:22" x14ac:dyDescent="0.25">
      <c r="A803" s="1" t="s">
        <v>2264</v>
      </c>
      <c r="B803" s="1" t="s">
        <v>2265</v>
      </c>
      <c r="C803" s="2">
        <v>44432</v>
      </c>
      <c r="D803" s="1" t="s">
        <v>1440</v>
      </c>
      <c r="E803" s="4">
        <v>4407942</v>
      </c>
      <c r="F803">
        <v>1</v>
      </c>
      <c r="G803" s="4">
        <v>44079400</v>
      </c>
      <c r="H803" s="4">
        <v>0</v>
      </c>
      <c r="I803" s="4">
        <v>44079400</v>
      </c>
      <c r="J803">
        <v>1</v>
      </c>
      <c r="K803">
        <v>0</v>
      </c>
      <c r="L803">
        <v>0</v>
      </c>
      <c r="M803">
        <v>8</v>
      </c>
      <c r="N803" s="2">
        <v>44409</v>
      </c>
      <c r="O803" s="1" t="s">
        <v>1441</v>
      </c>
      <c r="P803" s="4">
        <v>35960000</v>
      </c>
      <c r="Q803" s="4">
        <v>2589120</v>
      </c>
      <c r="R803" s="1" t="s">
        <v>65</v>
      </c>
      <c r="S803" s="1" t="s">
        <v>1115</v>
      </c>
      <c r="T803" s="4">
        <f>Sales_Datas[[#This Row],[after_discount]]-(Sales_Datas[[#This Row],[qty_ordered]]*Sales_Datas[[#This Row],[cogs]])</f>
        <v>41490280</v>
      </c>
      <c r="U803" s="3">
        <f>IFERROR(Sales_Datas[[#This Row],[Gross_Profit]]/Sales_Datas[[#This Row],[after_discount]],0)</f>
        <v>0.94126235838055872</v>
      </c>
      <c r="V803" s="1" t="str">
        <f>IF(Sales_Datas[[#This Row],[base_price]] &lt;= 632200, "Low", (IF(Sales_Datas[[#This Row],[base_price]] &gt;= 10092000, "High", "Medium")))</f>
        <v>High</v>
      </c>
    </row>
    <row r="804" spans="1:22" x14ac:dyDescent="0.25">
      <c r="A804" s="1" t="s">
        <v>2266</v>
      </c>
      <c r="B804" s="1" t="s">
        <v>2267</v>
      </c>
      <c r="C804" s="2">
        <v>44434</v>
      </c>
      <c r="D804" s="1" t="s">
        <v>1440</v>
      </c>
      <c r="E804" s="4">
        <v>4407942</v>
      </c>
      <c r="F804">
        <v>1</v>
      </c>
      <c r="G804" s="4">
        <v>44079400</v>
      </c>
      <c r="H804" s="4">
        <v>0</v>
      </c>
      <c r="I804" s="4">
        <v>44079400</v>
      </c>
      <c r="J804">
        <v>1</v>
      </c>
      <c r="K804">
        <v>1</v>
      </c>
      <c r="L804">
        <v>0</v>
      </c>
      <c r="M804">
        <v>1</v>
      </c>
      <c r="N804" s="2">
        <v>44410</v>
      </c>
      <c r="O804" s="1" t="s">
        <v>1441</v>
      </c>
      <c r="P804" s="4">
        <v>35960000</v>
      </c>
      <c r="Q804" s="4">
        <v>2589120</v>
      </c>
      <c r="R804" s="1" t="s">
        <v>65</v>
      </c>
      <c r="S804" s="1" t="s">
        <v>50</v>
      </c>
      <c r="T804" s="4">
        <f>Sales_Datas[[#This Row],[after_discount]]-(Sales_Datas[[#This Row],[qty_ordered]]*Sales_Datas[[#This Row],[cogs]])</f>
        <v>41490280</v>
      </c>
      <c r="U804" s="3">
        <f>IFERROR(Sales_Datas[[#This Row],[Gross_Profit]]/Sales_Datas[[#This Row],[after_discount]],0)</f>
        <v>0.94126235838055872</v>
      </c>
      <c r="V804" s="1" t="str">
        <f>IF(Sales_Datas[[#This Row],[base_price]] &lt;= 632200, "Low", (IF(Sales_Datas[[#This Row],[base_price]] &gt;= 10092000, "High", "Medium")))</f>
        <v>High</v>
      </c>
    </row>
    <row r="805" spans="1:22" x14ac:dyDescent="0.25">
      <c r="A805" s="1" t="s">
        <v>2268</v>
      </c>
      <c r="B805" s="1" t="s">
        <v>1755</v>
      </c>
      <c r="C805" s="2">
        <v>44477</v>
      </c>
      <c r="D805" s="1" t="s">
        <v>1440</v>
      </c>
      <c r="E805" s="4">
        <v>4407942</v>
      </c>
      <c r="F805">
        <v>1</v>
      </c>
      <c r="G805" s="4">
        <v>44079400</v>
      </c>
      <c r="H805" s="4">
        <v>0</v>
      </c>
      <c r="I805" s="4">
        <v>44079400</v>
      </c>
      <c r="J805">
        <v>1</v>
      </c>
      <c r="K805">
        <v>1</v>
      </c>
      <c r="L805">
        <v>0</v>
      </c>
      <c r="M805">
        <v>1</v>
      </c>
      <c r="N805" s="2">
        <v>44431</v>
      </c>
      <c r="O805" s="1" t="s">
        <v>1441</v>
      </c>
      <c r="P805" s="4">
        <v>35960000</v>
      </c>
      <c r="Q805" s="4">
        <v>2589120</v>
      </c>
      <c r="R805" s="1" t="s">
        <v>65</v>
      </c>
      <c r="S805" s="1" t="s">
        <v>50</v>
      </c>
      <c r="T805" s="4">
        <f>Sales_Datas[[#This Row],[after_discount]]-(Sales_Datas[[#This Row],[qty_ordered]]*Sales_Datas[[#This Row],[cogs]])</f>
        <v>41490280</v>
      </c>
      <c r="U805" s="3">
        <f>IFERROR(Sales_Datas[[#This Row],[Gross_Profit]]/Sales_Datas[[#This Row],[after_discount]],0)</f>
        <v>0.94126235838055872</v>
      </c>
      <c r="V805" s="1" t="str">
        <f>IF(Sales_Datas[[#This Row],[base_price]] &lt;= 632200, "Low", (IF(Sales_Datas[[#This Row],[base_price]] &gt;= 10092000, "High", "Medium")))</f>
        <v>High</v>
      </c>
    </row>
    <row r="806" spans="1:22" x14ac:dyDescent="0.25">
      <c r="A806" s="1" t="s">
        <v>2269</v>
      </c>
      <c r="B806" s="1" t="s">
        <v>1993</v>
      </c>
      <c r="C806" s="2">
        <v>44325</v>
      </c>
      <c r="D806" s="1" t="s">
        <v>2270</v>
      </c>
      <c r="E806" s="4">
        <v>4395240</v>
      </c>
      <c r="F806">
        <v>1</v>
      </c>
      <c r="G806" s="4">
        <v>43952400</v>
      </c>
      <c r="H806" s="4">
        <v>0</v>
      </c>
      <c r="I806" s="4">
        <v>43952400</v>
      </c>
      <c r="J806">
        <v>1</v>
      </c>
      <c r="K806">
        <v>1</v>
      </c>
      <c r="L806">
        <v>0</v>
      </c>
      <c r="M806">
        <v>1</v>
      </c>
      <c r="N806" s="2">
        <v>44398</v>
      </c>
      <c r="O806" s="1" t="s">
        <v>2271</v>
      </c>
      <c r="P806" s="4">
        <v>43952400</v>
      </c>
      <c r="Q806" s="4">
        <v>2681050</v>
      </c>
      <c r="R806" s="1" t="s">
        <v>55</v>
      </c>
      <c r="S806" s="1" t="s">
        <v>50</v>
      </c>
      <c r="T806" s="4">
        <f>Sales_Datas[[#This Row],[after_discount]]-(Sales_Datas[[#This Row],[qty_ordered]]*Sales_Datas[[#This Row],[cogs]])</f>
        <v>41271350</v>
      </c>
      <c r="U806" s="3">
        <f>IFERROR(Sales_Datas[[#This Row],[Gross_Profit]]/Sales_Datas[[#This Row],[after_discount]],0)</f>
        <v>0.93900105568751646</v>
      </c>
      <c r="V806" s="1" t="str">
        <f>IF(Sales_Datas[[#This Row],[base_price]] &lt;= 632200, "Low", (IF(Sales_Datas[[#This Row],[base_price]] &gt;= 10092000, "High", "Medium")))</f>
        <v>High</v>
      </c>
    </row>
    <row r="807" spans="1:22" x14ac:dyDescent="0.25">
      <c r="A807" s="1" t="s">
        <v>2272</v>
      </c>
      <c r="B807" s="1" t="s">
        <v>2273</v>
      </c>
      <c r="C807" s="2">
        <v>44492</v>
      </c>
      <c r="D807" s="1" t="s">
        <v>2270</v>
      </c>
      <c r="E807" s="4">
        <v>4395240</v>
      </c>
      <c r="F807">
        <v>1</v>
      </c>
      <c r="G807" s="4">
        <v>43952400</v>
      </c>
      <c r="H807" s="4">
        <v>0</v>
      </c>
      <c r="I807" s="4">
        <v>43952400</v>
      </c>
      <c r="J807">
        <v>1</v>
      </c>
      <c r="K807">
        <v>0</v>
      </c>
      <c r="L807">
        <v>0</v>
      </c>
      <c r="M807">
        <v>4</v>
      </c>
      <c r="N807" s="2">
        <v>44477</v>
      </c>
      <c r="O807" s="1" t="s">
        <v>2271</v>
      </c>
      <c r="P807" s="4">
        <v>43952400</v>
      </c>
      <c r="Q807" s="4">
        <v>2681050</v>
      </c>
      <c r="R807" s="1" t="s">
        <v>55</v>
      </c>
      <c r="S807" s="1" t="s">
        <v>34</v>
      </c>
      <c r="T807" s="4">
        <f>Sales_Datas[[#This Row],[after_discount]]-(Sales_Datas[[#This Row],[qty_ordered]]*Sales_Datas[[#This Row],[cogs]])</f>
        <v>41271350</v>
      </c>
      <c r="U807" s="3">
        <f>IFERROR(Sales_Datas[[#This Row],[Gross_Profit]]/Sales_Datas[[#This Row],[after_discount]],0)</f>
        <v>0.93900105568751646</v>
      </c>
      <c r="V807" s="1" t="str">
        <f>IF(Sales_Datas[[#This Row],[base_price]] &lt;= 632200, "Low", (IF(Sales_Datas[[#This Row],[base_price]] &gt;= 10092000, "High", "Medium")))</f>
        <v>High</v>
      </c>
    </row>
    <row r="808" spans="1:22" x14ac:dyDescent="0.25">
      <c r="A808" s="1" t="s">
        <v>2274</v>
      </c>
      <c r="B808" s="1" t="s">
        <v>52</v>
      </c>
      <c r="C808" s="2">
        <v>44493</v>
      </c>
      <c r="D808" s="1" t="s">
        <v>2270</v>
      </c>
      <c r="E808" s="4">
        <v>4395240</v>
      </c>
      <c r="F808">
        <v>1</v>
      </c>
      <c r="G808" s="4">
        <v>43952400</v>
      </c>
      <c r="H808" s="4">
        <v>0</v>
      </c>
      <c r="I808" s="4">
        <v>43952400</v>
      </c>
      <c r="J808">
        <v>1</v>
      </c>
      <c r="K808">
        <v>0</v>
      </c>
      <c r="L808">
        <v>0</v>
      </c>
      <c r="M808">
        <v>4</v>
      </c>
      <c r="N808" s="2">
        <v>44452</v>
      </c>
      <c r="O808" s="1" t="s">
        <v>2271</v>
      </c>
      <c r="P808" s="4">
        <v>43952400</v>
      </c>
      <c r="Q808" s="4">
        <v>2681050</v>
      </c>
      <c r="R808" s="1" t="s">
        <v>55</v>
      </c>
      <c r="S808" s="1" t="s">
        <v>34</v>
      </c>
      <c r="T808" s="4">
        <f>Sales_Datas[[#This Row],[after_discount]]-(Sales_Datas[[#This Row],[qty_ordered]]*Sales_Datas[[#This Row],[cogs]])</f>
        <v>41271350</v>
      </c>
      <c r="U808" s="3">
        <f>IFERROR(Sales_Datas[[#This Row],[Gross_Profit]]/Sales_Datas[[#This Row],[after_discount]],0)</f>
        <v>0.93900105568751646</v>
      </c>
      <c r="V808" s="1" t="str">
        <f>IF(Sales_Datas[[#This Row],[base_price]] &lt;= 632200, "Low", (IF(Sales_Datas[[#This Row],[base_price]] &gt;= 10092000, "High", "Medium")))</f>
        <v>High</v>
      </c>
    </row>
    <row r="809" spans="1:22" x14ac:dyDescent="0.25">
      <c r="A809" s="1" t="s">
        <v>2275</v>
      </c>
      <c r="B809" s="1" t="s">
        <v>1319</v>
      </c>
      <c r="C809" s="2">
        <v>44494</v>
      </c>
      <c r="D809" s="1" t="s">
        <v>2270</v>
      </c>
      <c r="E809" s="4">
        <v>4395240</v>
      </c>
      <c r="F809">
        <v>1</v>
      </c>
      <c r="G809" s="4">
        <v>43952400</v>
      </c>
      <c r="H809" s="4">
        <v>0</v>
      </c>
      <c r="I809" s="4">
        <v>43952400</v>
      </c>
      <c r="J809">
        <v>1</v>
      </c>
      <c r="K809">
        <v>0</v>
      </c>
      <c r="L809">
        <v>0</v>
      </c>
      <c r="M809">
        <v>4</v>
      </c>
      <c r="N809" s="2">
        <v>44470</v>
      </c>
      <c r="O809" s="1" t="s">
        <v>2271</v>
      </c>
      <c r="P809" s="4">
        <v>43952400</v>
      </c>
      <c r="Q809" s="4">
        <v>2681050</v>
      </c>
      <c r="R809" s="1" t="s">
        <v>55</v>
      </c>
      <c r="S809" s="1" t="s">
        <v>34</v>
      </c>
      <c r="T809" s="4">
        <f>Sales_Datas[[#This Row],[after_discount]]-(Sales_Datas[[#This Row],[qty_ordered]]*Sales_Datas[[#This Row],[cogs]])</f>
        <v>41271350</v>
      </c>
      <c r="U809" s="3">
        <f>IFERROR(Sales_Datas[[#This Row],[Gross_Profit]]/Sales_Datas[[#This Row],[after_discount]],0)</f>
        <v>0.93900105568751646</v>
      </c>
      <c r="V809" s="1" t="str">
        <f>IF(Sales_Datas[[#This Row],[base_price]] &lt;= 632200, "Low", (IF(Sales_Datas[[#This Row],[base_price]] &gt;= 10092000, "High", "Medium")))</f>
        <v>High</v>
      </c>
    </row>
    <row r="810" spans="1:22" x14ac:dyDescent="0.25">
      <c r="A810" s="1" t="s">
        <v>2276</v>
      </c>
      <c r="B810" s="1" t="s">
        <v>52</v>
      </c>
      <c r="C810" s="2">
        <v>44519</v>
      </c>
      <c r="D810" s="1" t="s">
        <v>2270</v>
      </c>
      <c r="E810" s="4">
        <v>4395240</v>
      </c>
      <c r="F810">
        <v>1</v>
      </c>
      <c r="G810" s="4">
        <v>43952400</v>
      </c>
      <c r="H810" s="4">
        <v>0</v>
      </c>
      <c r="I810" s="4">
        <v>43952400</v>
      </c>
      <c r="J810">
        <v>1</v>
      </c>
      <c r="K810">
        <v>0</v>
      </c>
      <c r="L810">
        <v>0</v>
      </c>
      <c r="M810">
        <v>4</v>
      </c>
      <c r="N810" s="2">
        <v>44452</v>
      </c>
      <c r="O810" s="1" t="s">
        <v>2271</v>
      </c>
      <c r="P810" s="4">
        <v>43952400</v>
      </c>
      <c r="Q810" s="4">
        <v>2681050</v>
      </c>
      <c r="R810" s="1" t="s">
        <v>55</v>
      </c>
      <c r="S810" s="1" t="s">
        <v>34</v>
      </c>
      <c r="T810" s="4">
        <f>Sales_Datas[[#This Row],[after_discount]]-(Sales_Datas[[#This Row],[qty_ordered]]*Sales_Datas[[#This Row],[cogs]])</f>
        <v>41271350</v>
      </c>
      <c r="U810" s="3">
        <f>IFERROR(Sales_Datas[[#This Row],[Gross_Profit]]/Sales_Datas[[#This Row],[after_discount]],0)</f>
        <v>0.93900105568751646</v>
      </c>
      <c r="V810" s="1" t="str">
        <f>IF(Sales_Datas[[#This Row],[base_price]] &lt;= 632200, "Low", (IF(Sales_Datas[[#This Row],[base_price]] &gt;= 10092000, "High", "Medium")))</f>
        <v>High</v>
      </c>
    </row>
    <row r="811" spans="1:22" x14ac:dyDescent="0.25">
      <c r="A811" s="1" t="s">
        <v>2277</v>
      </c>
      <c r="B811" s="1" t="s">
        <v>52</v>
      </c>
      <c r="C811" s="2">
        <v>44521</v>
      </c>
      <c r="D811" s="1" t="s">
        <v>2270</v>
      </c>
      <c r="E811" s="4">
        <v>4395240</v>
      </c>
      <c r="F811">
        <v>1</v>
      </c>
      <c r="G811" s="4">
        <v>43952400</v>
      </c>
      <c r="H811" s="4">
        <v>0</v>
      </c>
      <c r="I811" s="4">
        <v>43952400</v>
      </c>
      <c r="J811">
        <v>1</v>
      </c>
      <c r="K811">
        <v>0</v>
      </c>
      <c r="L811">
        <v>0</v>
      </c>
      <c r="M811">
        <v>4</v>
      </c>
      <c r="N811" s="2">
        <v>44452</v>
      </c>
      <c r="O811" s="1" t="s">
        <v>2271</v>
      </c>
      <c r="P811" s="4">
        <v>43952400</v>
      </c>
      <c r="Q811" s="4">
        <v>2681050</v>
      </c>
      <c r="R811" s="1" t="s">
        <v>55</v>
      </c>
      <c r="S811" s="1" t="s">
        <v>34</v>
      </c>
      <c r="T811" s="4">
        <f>Sales_Datas[[#This Row],[after_discount]]-(Sales_Datas[[#This Row],[qty_ordered]]*Sales_Datas[[#This Row],[cogs]])</f>
        <v>41271350</v>
      </c>
      <c r="U811" s="3">
        <f>IFERROR(Sales_Datas[[#This Row],[Gross_Profit]]/Sales_Datas[[#This Row],[after_discount]],0)</f>
        <v>0.93900105568751646</v>
      </c>
      <c r="V811" s="1" t="str">
        <f>IF(Sales_Datas[[#This Row],[base_price]] &lt;= 632200, "Low", (IF(Sales_Datas[[#This Row],[base_price]] &gt;= 10092000, "High", "Medium")))</f>
        <v>High</v>
      </c>
    </row>
    <row r="812" spans="1:22" x14ac:dyDescent="0.25">
      <c r="A812" s="1" t="s">
        <v>2278</v>
      </c>
      <c r="B812" s="1" t="s">
        <v>2279</v>
      </c>
      <c r="C812" s="2">
        <v>44729</v>
      </c>
      <c r="D812" s="1" t="s">
        <v>2280</v>
      </c>
      <c r="E812" s="4">
        <v>4378942</v>
      </c>
      <c r="F812">
        <v>1</v>
      </c>
      <c r="G812" s="4">
        <v>43789400</v>
      </c>
      <c r="H812" s="4">
        <v>0</v>
      </c>
      <c r="I812" s="4">
        <v>43789400</v>
      </c>
      <c r="J812">
        <v>1</v>
      </c>
      <c r="K812">
        <v>0</v>
      </c>
      <c r="L812">
        <v>0</v>
      </c>
      <c r="M812">
        <v>1</v>
      </c>
      <c r="N812" s="2">
        <v>44725</v>
      </c>
      <c r="O812" s="1" t="s">
        <v>2281</v>
      </c>
      <c r="P812" s="4">
        <v>43789400</v>
      </c>
      <c r="Q812" s="4">
        <v>3371770</v>
      </c>
      <c r="R812" s="1" t="s">
        <v>39</v>
      </c>
      <c r="S812" s="1" t="s">
        <v>50</v>
      </c>
      <c r="T812" s="4">
        <f>Sales_Datas[[#This Row],[after_discount]]-(Sales_Datas[[#This Row],[qty_ordered]]*Sales_Datas[[#This Row],[cogs]])</f>
        <v>40417630</v>
      </c>
      <c r="U812" s="3">
        <f>IFERROR(Sales_Datas[[#This Row],[Gross_Profit]]/Sales_Datas[[#This Row],[after_discount]],0)</f>
        <v>0.92300031514476111</v>
      </c>
      <c r="V812" s="1" t="str">
        <f>IF(Sales_Datas[[#This Row],[base_price]] &lt;= 632200, "Low", (IF(Sales_Datas[[#This Row],[base_price]] &gt;= 10092000, "High", "Medium")))</f>
        <v>High</v>
      </c>
    </row>
    <row r="813" spans="1:22" x14ac:dyDescent="0.25">
      <c r="A813" s="1" t="s">
        <v>2282</v>
      </c>
      <c r="B813" s="1" t="s">
        <v>2283</v>
      </c>
      <c r="C813" s="2">
        <v>44735</v>
      </c>
      <c r="D813" s="1" t="s">
        <v>2280</v>
      </c>
      <c r="E813" s="4">
        <v>4378942</v>
      </c>
      <c r="F813">
        <v>1</v>
      </c>
      <c r="G813" s="4">
        <v>43789400</v>
      </c>
      <c r="H813" s="4">
        <v>0</v>
      </c>
      <c r="I813" s="4">
        <v>43789400</v>
      </c>
      <c r="J813">
        <v>1</v>
      </c>
      <c r="K813">
        <v>0</v>
      </c>
      <c r="L813">
        <v>0</v>
      </c>
      <c r="M813">
        <v>1</v>
      </c>
      <c r="N813" s="2">
        <v>44715</v>
      </c>
      <c r="O813" s="1" t="s">
        <v>2281</v>
      </c>
      <c r="P813" s="4">
        <v>43789400</v>
      </c>
      <c r="Q813" s="4">
        <v>3371770</v>
      </c>
      <c r="R813" s="1" t="s">
        <v>39</v>
      </c>
      <c r="S813" s="1" t="s">
        <v>50</v>
      </c>
      <c r="T813" s="4">
        <f>Sales_Datas[[#This Row],[after_discount]]-(Sales_Datas[[#This Row],[qty_ordered]]*Sales_Datas[[#This Row],[cogs]])</f>
        <v>40417630</v>
      </c>
      <c r="U813" s="3">
        <f>IFERROR(Sales_Datas[[#This Row],[Gross_Profit]]/Sales_Datas[[#This Row],[after_discount]],0)</f>
        <v>0.92300031514476111</v>
      </c>
      <c r="V813" s="1" t="str">
        <f>IF(Sales_Datas[[#This Row],[base_price]] &lt;= 632200, "Low", (IF(Sales_Datas[[#This Row],[base_price]] &gt;= 10092000, "High", "Medium")))</f>
        <v>High</v>
      </c>
    </row>
    <row r="814" spans="1:22" x14ac:dyDescent="0.25">
      <c r="A814" s="1" t="s">
        <v>2284</v>
      </c>
      <c r="B814" s="1" t="s">
        <v>2285</v>
      </c>
      <c r="C814" s="2">
        <v>44742</v>
      </c>
      <c r="D814" s="1" t="s">
        <v>2280</v>
      </c>
      <c r="E814" s="4">
        <v>4378942</v>
      </c>
      <c r="F814">
        <v>1</v>
      </c>
      <c r="G814" s="4">
        <v>43789400</v>
      </c>
      <c r="H814" s="4">
        <v>0</v>
      </c>
      <c r="I814" s="4">
        <v>43789400</v>
      </c>
      <c r="J814">
        <v>1</v>
      </c>
      <c r="K814">
        <v>1</v>
      </c>
      <c r="L814">
        <v>0</v>
      </c>
      <c r="M814">
        <v>1</v>
      </c>
      <c r="N814" s="2">
        <v>44729</v>
      </c>
      <c r="O814" s="1" t="s">
        <v>2281</v>
      </c>
      <c r="P814" s="4">
        <v>43789400</v>
      </c>
      <c r="Q814" s="4">
        <v>3371770</v>
      </c>
      <c r="R814" s="1" t="s">
        <v>39</v>
      </c>
      <c r="S814" s="1" t="s">
        <v>50</v>
      </c>
      <c r="T814" s="4">
        <f>Sales_Datas[[#This Row],[after_discount]]-(Sales_Datas[[#This Row],[qty_ordered]]*Sales_Datas[[#This Row],[cogs]])</f>
        <v>40417630</v>
      </c>
      <c r="U814" s="3">
        <f>IFERROR(Sales_Datas[[#This Row],[Gross_Profit]]/Sales_Datas[[#This Row],[after_discount]],0)</f>
        <v>0.92300031514476111</v>
      </c>
      <c r="V814" s="1" t="str">
        <f>IF(Sales_Datas[[#This Row],[base_price]] &lt;= 632200, "Low", (IF(Sales_Datas[[#This Row],[base_price]] &gt;= 10092000, "High", "Medium")))</f>
        <v>High</v>
      </c>
    </row>
    <row r="815" spans="1:22" x14ac:dyDescent="0.25">
      <c r="A815" s="1" t="s">
        <v>2286</v>
      </c>
      <c r="B815" s="1" t="s">
        <v>2287</v>
      </c>
      <c r="C815" s="2">
        <v>44758</v>
      </c>
      <c r="D815" s="1" t="s">
        <v>2280</v>
      </c>
      <c r="E815" s="4">
        <v>4378942</v>
      </c>
      <c r="F815">
        <v>1</v>
      </c>
      <c r="G815" s="4">
        <v>43789400</v>
      </c>
      <c r="H815" s="4">
        <v>0</v>
      </c>
      <c r="I815" s="4">
        <v>43789400</v>
      </c>
      <c r="J815">
        <v>1</v>
      </c>
      <c r="K815">
        <v>1</v>
      </c>
      <c r="L815">
        <v>0</v>
      </c>
      <c r="M815">
        <v>1</v>
      </c>
      <c r="N815" s="2">
        <v>44738</v>
      </c>
      <c r="O815" s="1" t="s">
        <v>2281</v>
      </c>
      <c r="P815" s="4">
        <v>43789400</v>
      </c>
      <c r="Q815" s="4">
        <v>3371770</v>
      </c>
      <c r="R815" s="1" t="s">
        <v>39</v>
      </c>
      <c r="S815" s="1" t="s">
        <v>50</v>
      </c>
      <c r="T815" s="4">
        <f>Sales_Datas[[#This Row],[after_discount]]-(Sales_Datas[[#This Row],[qty_ordered]]*Sales_Datas[[#This Row],[cogs]])</f>
        <v>40417630</v>
      </c>
      <c r="U815" s="3">
        <f>IFERROR(Sales_Datas[[#This Row],[Gross_Profit]]/Sales_Datas[[#This Row],[after_discount]],0)</f>
        <v>0.92300031514476111</v>
      </c>
      <c r="V815" s="1" t="str">
        <f>IF(Sales_Datas[[#This Row],[base_price]] &lt;= 632200, "Low", (IF(Sales_Datas[[#This Row],[base_price]] &gt;= 10092000, "High", "Medium")))</f>
        <v>High</v>
      </c>
    </row>
    <row r="816" spans="1:22" x14ac:dyDescent="0.25">
      <c r="A816" s="1" t="s">
        <v>2288</v>
      </c>
      <c r="B816" s="1" t="s">
        <v>1798</v>
      </c>
      <c r="C816" s="2">
        <v>44839</v>
      </c>
      <c r="D816" s="1" t="s">
        <v>2280</v>
      </c>
      <c r="E816" s="4">
        <v>4378942</v>
      </c>
      <c r="F816">
        <v>1</v>
      </c>
      <c r="G816" s="4">
        <v>43789400</v>
      </c>
      <c r="H816" s="4">
        <v>0</v>
      </c>
      <c r="I816" s="4">
        <v>43789400</v>
      </c>
      <c r="J816">
        <v>1</v>
      </c>
      <c r="K816">
        <v>1</v>
      </c>
      <c r="L816">
        <v>0</v>
      </c>
      <c r="M816">
        <v>1</v>
      </c>
      <c r="N816" s="2">
        <v>44394</v>
      </c>
      <c r="O816" s="1" t="s">
        <v>2281</v>
      </c>
      <c r="P816" s="4">
        <v>43789400</v>
      </c>
      <c r="Q816" s="4">
        <v>3371770</v>
      </c>
      <c r="R816" s="1" t="s">
        <v>39</v>
      </c>
      <c r="S816" s="1" t="s">
        <v>50</v>
      </c>
      <c r="T816" s="4">
        <f>Sales_Datas[[#This Row],[after_discount]]-(Sales_Datas[[#This Row],[qty_ordered]]*Sales_Datas[[#This Row],[cogs]])</f>
        <v>40417630</v>
      </c>
      <c r="U816" s="3">
        <f>IFERROR(Sales_Datas[[#This Row],[Gross_Profit]]/Sales_Datas[[#This Row],[after_discount]],0)</f>
        <v>0.92300031514476111</v>
      </c>
      <c r="V816" s="1" t="str">
        <f>IF(Sales_Datas[[#This Row],[base_price]] &lt;= 632200, "Low", (IF(Sales_Datas[[#This Row],[base_price]] &gt;= 10092000, "High", "Medium")))</f>
        <v>High</v>
      </c>
    </row>
    <row r="817" spans="1:22" x14ac:dyDescent="0.25">
      <c r="A817" s="1" t="s">
        <v>2289</v>
      </c>
      <c r="B817" s="1" t="s">
        <v>1817</v>
      </c>
      <c r="C817" s="2">
        <v>44402</v>
      </c>
      <c r="D817" s="1" t="s">
        <v>2290</v>
      </c>
      <c r="E817" s="4">
        <v>4374940</v>
      </c>
      <c r="F817">
        <v>1</v>
      </c>
      <c r="G817" s="4">
        <v>43749400</v>
      </c>
      <c r="H817" s="4">
        <v>0</v>
      </c>
      <c r="I817" s="4">
        <v>43749400</v>
      </c>
      <c r="J817">
        <v>1</v>
      </c>
      <c r="K817">
        <v>1</v>
      </c>
      <c r="L817">
        <v>0</v>
      </c>
      <c r="M817">
        <v>1</v>
      </c>
      <c r="N817" s="2">
        <v>44390</v>
      </c>
      <c r="O817" s="1" t="s">
        <v>2291</v>
      </c>
      <c r="P817" s="4">
        <v>43749400</v>
      </c>
      <c r="Q817" s="4">
        <v>3281180</v>
      </c>
      <c r="R817" s="1" t="s">
        <v>29</v>
      </c>
      <c r="S817" s="1" t="s">
        <v>50</v>
      </c>
      <c r="T817" s="4">
        <f>Sales_Datas[[#This Row],[after_discount]]-(Sales_Datas[[#This Row],[qty_ordered]]*Sales_Datas[[#This Row],[cogs]])</f>
        <v>40468220</v>
      </c>
      <c r="U817" s="3">
        <f>IFERROR(Sales_Datas[[#This Row],[Gross_Profit]]/Sales_Datas[[#This Row],[after_discount]],0)</f>
        <v>0.92500057143640824</v>
      </c>
      <c r="V817" s="1" t="str">
        <f>IF(Sales_Datas[[#This Row],[base_price]] &lt;= 632200, "Low", (IF(Sales_Datas[[#This Row],[base_price]] &gt;= 10092000, "High", "Medium")))</f>
        <v>High</v>
      </c>
    </row>
    <row r="818" spans="1:22" x14ac:dyDescent="0.25">
      <c r="A818" s="1" t="s">
        <v>2292</v>
      </c>
      <c r="B818" s="1" t="s">
        <v>1798</v>
      </c>
      <c r="C818" s="2">
        <v>44403</v>
      </c>
      <c r="D818" s="1" t="s">
        <v>2290</v>
      </c>
      <c r="E818" s="4">
        <v>4374940</v>
      </c>
      <c r="F818">
        <v>1</v>
      </c>
      <c r="G818" s="4">
        <v>43749400</v>
      </c>
      <c r="H818" s="4">
        <v>0</v>
      </c>
      <c r="I818" s="4">
        <v>43749400</v>
      </c>
      <c r="J818">
        <v>1</v>
      </c>
      <c r="K818">
        <v>1</v>
      </c>
      <c r="L818">
        <v>0</v>
      </c>
      <c r="M818">
        <v>1</v>
      </c>
      <c r="N818" s="2">
        <v>44394</v>
      </c>
      <c r="O818" s="1" t="s">
        <v>2291</v>
      </c>
      <c r="P818" s="4">
        <v>43749400</v>
      </c>
      <c r="Q818" s="4">
        <v>3281180</v>
      </c>
      <c r="R818" s="1" t="s">
        <v>29</v>
      </c>
      <c r="S818" s="1" t="s">
        <v>50</v>
      </c>
      <c r="T818" s="4">
        <f>Sales_Datas[[#This Row],[after_discount]]-(Sales_Datas[[#This Row],[qty_ordered]]*Sales_Datas[[#This Row],[cogs]])</f>
        <v>40468220</v>
      </c>
      <c r="U818" s="3">
        <f>IFERROR(Sales_Datas[[#This Row],[Gross_Profit]]/Sales_Datas[[#This Row],[after_discount]],0)</f>
        <v>0.92500057143640824</v>
      </c>
      <c r="V818" s="1" t="str">
        <f>IF(Sales_Datas[[#This Row],[base_price]] &lt;= 632200, "Low", (IF(Sales_Datas[[#This Row],[base_price]] &gt;= 10092000, "High", "Medium")))</f>
        <v>High</v>
      </c>
    </row>
    <row r="819" spans="1:22" x14ac:dyDescent="0.25">
      <c r="A819" s="1" t="s">
        <v>2293</v>
      </c>
      <c r="B819" s="1" t="s">
        <v>1443</v>
      </c>
      <c r="C819" s="2">
        <v>44550</v>
      </c>
      <c r="D819" s="1" t="s">
        <v>2290</v>
      </c>
      <c r="E819" s="4">
        <v>4374940</v>
      </c>
      <c r="F819">
        <v>1</v>
      </c>
      <c r="G819" s="4">
        <v>43749400</v>
      </c>
      <c r="H819" s="4">
        <v>0</v>
      </c>
      <c r="I819" s="4">
        <v>43749400</v>
      </c>
      <c r="J819">
        <v>1</v>
      </c>
      <c r="K819">
        <v>0</v>
      </c>
      <c r="L819">
        <v>0</v>
      </c>
      <c r="M819">
        <v>4</v>
      </c>
      <c r="N819" s="2">
        <v>44472</v>
      </c>
      <c r="O819" s="1" t="s">
        <v>2291</v>
      </c>
      <c r="P819" s="4">
        <v>43749400</v>
      </c>
      <c r="Q819" s="4">
        <v>3281180</v>
      </c>
      <c r="R819" s="1" t="s">
        <v>29</v>
      </c>
      <c r="S819" s="1" t="s">
        <v>34</v>
      </c>
      <c r="T819" s="4">
        <f>Sales_Datas[[#This Row],[after_discount]]-(Sales_Datas[[#This Row],[qty_ordered]]*Sales_Datas[[#This Row],[cogs]])</f>
        <v>40468220</v>
      </c>
      <c r="U819" s="3">
        <f>IFERROR(Sales_Datas[[#This Row],[Gross_Profit]]/Sales_Datas[[#This Row],[after_discount]],0)</f>
        <v>0.92500057143640824</v>
      </c>
      <c r="V819" s="1" t="str">
        <f>IF(Sales_Datas[[#This Row],[base_price]] &lt;= 632200, "Low", (IF(Sales_Datas[[#This Row],[base_price]] &gt;= 10092000, "High", "Medium")))</f>
        <v>High</v>
      </c>
    </row>
    <row r="820" spans="1:22" x14ac:dyDescent="0.25">
      <c r="A820" s="1" t="s">
        <v>2294</v>
      </c>
      <c r="B820" s="1" t="s">
        <v>1798</v>
      </c>
      <c r="C820" s="2">
        <v>44713</v>
      </c>
      <c r="D820" s="1" t="s">
        <v>2290</v>
      </c>
      <c r="E820" s="4">
        <v>4374940</v>
      </c>
      <c r="F820">
        <v>1</v>
      </c>
      <c r="G820" s="4">
        <v>43749400</v>
      </c>
      <c r="H820" s="4">
        <v>0</v>
      </c>
      <c r="I820" s="4">
        <v>43749400</v>
      </c>
      <c r="J820">
        <v>1</v>
      </c>
      <c r="K820">
        <v>1</v>
      </c>
      <c r="L820">
        <v>0</v>
      </c>
      <c r="M820">
        <v>1</v>
      </c>
      <c r="N820" s="2">
        <v>44394</v>
      </c>
      <c r="O820" s="1" t="s">
        <v>2291</v>
      </c>
      <c r="P820" s="4">
        <v>43749400</v>
      </c>
      <c r="Q820" s="4">
        <v>3281180</v>
      </c>
      <c r="R820" s="1" t="s">
        <v>29</v>
      </c>
      <c r="S820" s="1" t="s">
        <v>50</v>
      </c>
      <c r="T820" s="4">
        <f>Sales_Datas[[#This Row],[after_discount]]-(Sales_Datas[[#This Row],[qty_ordered]]*Sales_Datas[[#This Row],[cogs]])</f>
        <v>40468220</v>
      </c>
      <c r="U820" s="3">
        <f>IFERROR(Sales_Datas[[#This Row],[Gross_Profit]]/Sales_Datas[[#This Row],[after_discount]],0)</f>
        <v>0.92500057143640824</v>
      </c>
      <c r="V820" s="1" t="str">
        <f>IF(Sales_Datas[[#This Row],[base_price]] &lt;= 632200, "Low", (IF(Sales_Datas[[#This Row],[base_price]] &gt;= 10092000, "High", "Medium")))</f>
        <v>High</v>
      </c>
    </row>
    <row r="821" spans="1:22" x14ac:dyDescent="0.25">
      <c r="A821" s="1" t="s">
        <v>2295</v>
      </c>
      <c r="B821" s="1" t="s">
        <v>1502</v>
      </c>
      <c r="C821" s="2">
        <v>44708</v>
      </c>
      <c r="D821" s="1" t="s">
        <v>2296</v>
      </c>
      <c r="E821" s="4">
        <v>4364964</v>
      </c>
      <c r="F821">
        <v>1</v>
      </c>
      <c r="G821" s="4">
        <v>43649600</v>
      </c>
      <c r="H821" s="4">
        <v>0</v>
      </c>
      <c r="I821" s="4">
        <v>43649600</v>
      </c>
      <c r="J821">
        <v>1</v>
      </c>
      <c r="K821">
        <v>1</v>
      </c>
      <c r="L821">
        <v>1</v>
      </c>
      <c r="M821">
        <v>4</v>
      </c>
      <c r="N821" s="2">
        <v>44648</v>
      </c>
      <c r="O821" s="1" t="s">
        <v>2297</v>
      </c>
      <c r="P821" s="4">
        <v>43649600</v>
      </c>
      <c r="Q821" s="4">
        <v>3535560</v>
      </c>
      <c r="R821" s="1" t="s">
        <v>65</v>
      </c>
      <c r="S821" s="1" t="s">
        <v>34</v>
      </c>
      <c r="T821" s="4">
        <f>Sales_Datas[[#This Row],[after_discount]]-(Sales_Datas[[#This Row],[qty_ordered]]*Sales_Datas[[#This Row],[cogs]])</f>
        <v>40114040</v>
      </c>
      <c r="U821" s="3">
        <f>IFERROR(Sales_Datas[[#This Row],[Gross_Profit]]/Sales_Datas[[#This Row],[after_discount]],0)</f>
        <v>0.91900131959972142</v>
      </c>
      <c r="V821" s="1" t="str">
        <f>IF(Sales_Datas[[#This Row],[base_price]] &lt;= 632200, "Low", (IF(Sales_Datas[[#This Row],[base_price]] &gt;= 10092000, "High", "Medium")))</f>
        <v>High</v>
      </c>
    </row>
    <row r="822" spans="1:22" x14ac:dyDescent="0.25">
      <c r="A822" s="1" t="s">
        <v>2298</v>
      </c>
      <c r="B822" s="1" t="s">
        <v>2299</v>
      </c>
      <c r="C822" s="2">
        <v>44808</v>
      </c>
      <c r="D822" s="1" t="s">
        <v>2300</v>
      </c>
      <c r="E822" s="4">
        <v>1450000</v>
      </c>
      <c r="F822">
        <v>3</v>
      </c>
      <c r="G822" s="4">
        <v>43500000</v>
      </c>
      <c r="H822" s="4">
        <v>0</v>
      </c>
      <c r="I822" s="4">
        <v>43500000</v>
      </c>
      <c r="J822">
        <v>1</v>
      </c>
      <c r="K822">
        <v>0</v>
      </c>
      <c r="L822">
        <v>0</v>
      </c>
      <c r="M822">
        <v>7</v>
      </c>
      <c r="N822" s="2">
        <v>44659</v>
      </c>
      <c r="O822" s="1" t="s">
        <v>2301</v>
      </c>
      <c r="P822" s="4">
        <v>14500000</v>
      </c>
      <c r="Q822" s="4">
        <v>942500</v>
      </c>
      <c r="R822" s="1" t="s">
        <v>65</v>
      </c>
      <c r="S822" s="1" t="s">
        <v>66</v>
      </c>
      <c r="T822" s="4">
        <f>Sales_Datas[[#This Row],[after_discount]]-(Sales_Datas[[#This Row],[qty_ordered]]*Sales_Datas[[#This Row],[cogs]])</f>
        <v>40672500</v>
      </c>
      <c r="U822" s="3">
        <f>IFERROR(Sales_Datas[[#This Row],[Gross_Profit]]/Sales_Datas[[#This Row],[after_discount]],0)</f>
        <v>0.93500000000000005</v>
      </c>
      <c r="V822" s="1" t="str">
        <f>IF(Sales_Datas[[#This Row],[base_price]] &lt;= 632200, "Low", (IF(Sales_Datas[[#This Row],[base_price]] &gt;= 10092000, "High", "Medium")))</f>
        <v>High</v>
      </c>
    </row>
    <row r="823" spans="1:22" x14ac:dyDescent="0.25">
      <c r="A823" s="1" t="s">
        <v>2302</v>
      </c>
      <c r="B823" s="1" t="s">
        <v>2303</v>
      </c>
      <c r="C823" s="2">
        <v>44523</v>
      </c>
      <c r="D823" s="1" t="s">
        <v>2304</v>
      </c>
      <c r="E823" s="4">
        <v>4349942</v>
      </c>
      <c r="F823">
        <v>1</v>
      </c>
      <c r="G823" s="4">
        <v>43499400</v>
      </c>
      <c r="H823" s="4">
        <v>0</v>
      </c>
      <c r="I823" s="4">
        <v>43499400</v>
      </c>
      <c r="J823">
        <v>1</v>
      </c>
      <c r="K823">
        <v>1</v>
      </c>
      <c r="L823">
        <v>0</v>
      </c>
      <c r="M823">
        <v>1</v>
      </c>
      <c r="N823" s="2">
        <v>44522</v>
      </c>
      <c r="O823" s="1" t="s">
        <v>2305</v>
      </c>
      <c r="P823" s="4">
        <v>43499400</v>
      </c>
      <c r="Q823" s="4">
        <v>3914940</v>
      </c>
      <c r="R823" s="1" t="s">
        <v>55</v>
      </c>
      <c r="S823" s="1" t="s">
        <v>50</v>
      </c>
      <c r="T823" s="4">
        <f>Sales_Datas[[#This Row],[after_discount]]-(Sales_Datas[[#This Row],[qty_ordered]]*Sales_Datas[[#This Row],[cogs]])</f>
        <v>39584460</v>
      </c>
      <c r="U823" s="3">
        <f>IFERROR(Sales_Datas[[#This Row],[Gross_Profit]]/Sales_Datas[[#This Row],[after_discount]],0)</f>
        <v>0.91000013793293699</v>
      </c>
      <c r="V823" s="1" t="str">
        <f>IF(Sales_Datas[[#This Row],[base_price]] &lt;= 632200, "Low", (IF(Sales_Datas[[#This Row],[base_price]] &gt;= 10092000, "High", "Medium")))</f>
        <v>High</v>
      </c>
    </row>
    <row r="824" spans="1:22" x14ac:dyDescent="0.25">
      <c r="A824" s="1" t="s">
        <v>2306</v>
      </c>
      <c r="B824" s="1" t="s">
        <v>2307</v>
      </c>
      <c r="C824" s="2">
        <v>44679</v>
      </c>
      <c r="D824" s="1" t="s">
        <v>2308</v>
      </c>
      <c r="E824" s="4">
        <v>4349942</v>
      </c>
      <c r="F824">
        <v>1</v>
      </c>
      <c r="G824" s="4">
        <v>43499400</v>
      </c>
      <c r="H824" s="4">
        <v>0</v>
      </c>
      <c r="I824" s="4">
        <v>43499400</v>
      </c>
      <c r="J824">
        <v>1</v>
      </c>
      <c r="K824">
        <v>0</v>
      </c>
      <c r="L824">
        <v>0</v>
      </c>
      <c r="M824">
        <v>4</v>
      </c>
      <c r="N824" s="2">
        <v>44678</v>
      </c>
      <c r="O824" s="1" t="s">
        <v>2309</v>
      </c>
      <c r="P824" s="4">
        <v>43499400</v>
      </c>
      <c r="Q824" s="4">
        <v>3044940</v>
      </c>
      <c r="R824" s="1" t="s">
        <v>65</v>
      </c>
      <c r="S824" s="1" t="s">
        <v>34</v>
      </c>
      <c r="T824" s="4">
        <f>Sales_Datas[[#This Row],[after_discount]]-(Sales_Datas[[#This Row],[qty_ordered]]*Sales_Datas[[#This Row],[cogs]])</f>
        <v>40454460</v>
      </c>
      <c r="U824" s="3">
        <f>IFERROR(Sales_Datas[[#This Row],[Gross_Profit]]/Sales_Datas[[#This Row],[after_discount]],0)</f>
        <v>0.93000041379881104</v>
      </c>
      <c r="V824" s="1" t="str">
        <f>IF(Sales_Datas[[#This Row],[base_price]] &lt;= 632200, "Low", (IF(Sales_Datas[[#This Row],[base_price]] &gt;= 10092000, "High", "Medium")))</f>
        <v>High</v>
      </c>
    </row>
    <row r="825" spans="1:22" x14ac:dyDescent="0.25">
      <c r="A825" s="1" t="s">
        <v>2310</v>
      </c>
      <c r="B825" s="1" t="s">
        <v>2116</v>
      </c>
      <c r="C825" s="2">
        <v>44298</v>
      </c>
      <c r="D825" s="1" t="s">
        <v>2202</v>
      </c>
      <c r="E825" s="4">
        <v>4336080</v>
      </c>
      <c r="F825">
        <v>1</v>
      </c>
      <c r="G825" s="4">
        <v>43360800</v>
      </c>
      <c r="H825" s="4">
        <v>0</v>
      </c>
      <c r="I825" s="4">
        <v>43360800</v>
      </c>
      <c r="J825">
        <v>1</v>
      </c>
      <c r="K825">
        <v>0</v>
      </c>
      <c r="L825">
        <v>0</v>
      </c>
      <c r="M825">
        <v>4</v>
      </c>
      <c r="N825" s="2">
        <v>44553</v>
      </c>
      <c r="O825" s="1" t="s">
        <v>2203</v>
      </c>
      <c r="P825" s="4">
        <v>43360800</v>
      </c>
      <c r="Q825" s="4">
        <v>3035260</v>
      </c>
      <c r="R825" s="1" t="s">
        <v>65</v>
      </c>
      <c r="S825" s="1" t="s">
        <v>34</v>
      </c>
      <c r="T825" s="4">
        <f>Sales_Datas[[#This Row],[after_discount]]-(Sales_Datas[[#This Row],[qty_ordered]]*Sales_Datas[[#This Row],[cogs]])</f>
        <v>40325540</v>
      </c>
      <c r="U825" s="3">
        <f>IFERROR(Sales_Datas[[#This Row],[Gross_Profit]]/Sales_Datas[[#This Row],[after_discount]],0)</f>
        <v>0.92999990775077945</v>
      </c>
      <c r="V825" s="1" t="str">
        <f>IF(Sales_Datas[[#This Row],[base_price]] &lt;= 632200, "Low", (IF(Sales_Datas[[#This Row],[base_price]] &gt;= 10092000, "High", "Medium")))</f>
        <v>High</v>
      </c>
    </row>
    <row r="826" spans="1:22" x14ac:dyDescent="0.25">
      <c r="A826" s="1" t="s">
        <v>2311</v>
      </c>
      <c r="B826" s="1" t="s">
        <v>2312</v>
      </c>
      <c r="C826" s="2">
        <v>44451</v>
      </c>
      <c r="D826" s="1" t="s">
        <v>2313</v>
      </c>
      <c r="E826" s="4">
        <v>4336080</v>
      </c>
      <c r="F826">
        <v>1</v>
      </c>
      <c r="G826" s="4">
        <v>43360800</v>
      </c>
      <c r="H826" s="4">
        <v>0</v>
      </c>
      <c r="I826" s="4">
        <v>43360800</v>
      </c>
      <c r="J826">
        <v>1</v>
      </c>
      <c r="K826">
        <v>0</v>
      </c>
      <c r="L826">
        <v>0</v>
      </c>
      <c r="M826">
        <v>4</v>
      </c>
      <c r="N826" s="2">
        <v>44552</v>
      </c>
      <c r="O826" s="1" t="s">
        <v>2314</v>
      </c>
      <c r="P826" s="4">
        <v>43360800</v>
      </c>
      <c r="Q826" s="4">
        <v>2818450</v>
      </c>
      <c r="R826" s="1" t="s">
        <v>65</v>
      </c>
      <c r="S826" s="1" t="s">
        <v>34</v>
      </c>
      <c r="T826" s="4">
        <f>Sales_Datas[[#This Row],[after_discount]]-(Sales_Datas[[#This Row],[qty_ordered]]*Sales_Datas[[#This Row],[cogs]])</f>
        <v>40542350</v>
      </c>
      <c r="U826" s="3">
        <f>IFERROR(Sales_Datas[[#This Row],[Gross_Profit]]/Sales_Datas[[#This Row],[after_discount]],0)</f>
        <v>0.9350000461246103</v>
      </c>
      <c r="V826" s="1" t="str">
        <f>IF(Sales_Datas[[#This Row],[base_price]] &lt;= 632200, "Low", (IF(Sales_Datas[[#This Row],[base_price]] &gt;= 10092000, "High", "Medium")))</f>
        <v>High</v>
      </c>
    </row>
    <row r="827" spans="1:22" x14ac:dyDescent="0.25">
      <c r="A827" s="1" t="s">
        <v>2315</v>
      </c>
      <c r="B827" s="1" t="s">
        <v>2316</v>
      </c>
      <c r="C827" s="2">
        <v>44512</v>
      </c>
      <c r="D827" s="1" t="s">
        <v>2313</v>
      </c>
      <c r="E827" s="4">
        <v>4336080</v>
      </c>
      <c r="F827">
        <v>1</v>
      </c>
      <c r="G827" s="4">
        <v>43360800</v>
      </c>
      <c r="H827" s="4">
        <v>0</v>
      </c>
      <c r="I827" s="4">
        <v>43360800</v>
      </c>
      <c r="J827">
        <v>1</v>
      </c>
      <c r="K827">
        <v>1</v>
      </c>
      <c r="L827">
        <v>1</v>
      </c>
      <c r="M827">
        <v>4</v>
      </c>
      <c r="N827" s="2">
        <v>44557</v>
      </c>
      <c r="O827" s="1" t="s">
        <v>2314</v>
      </c>
      <c r="P827" s="4">
        <v>43360800</v>
      </c>
      <c r="Q827" s="4">
        <v>2818450</v>
      </c>
      <c r="R827" s="1" t="s">
        <v>65</v>
      </c>
      <c r="S827" s="1" t="s">
        <v>34</v>
      </c>
      <c r="T827" s="4">
        <f>Sales_Datas[[#This Row],[after_discount]]-(Sales_Datas[[#This Row],[qty_ordered]]*Sales_Datas[[#This Row],[cogs]])</f>
        <v>40542350</v>
      </c>
      <c r="U827" s="3">
        <f>IFERROR(Sales_Datas[[#This Row],[Gross_Profit]]/Sales_Datas[[#This Row],[after_discount]],0)</f>
        <v>0.9350000461246103</v>
      </c>
      <c r="V827" s="1" t="str">
        <f>IF(Sales_Datas[[#This Row],[base_price]] &lt;= 632200, "Low", (IF(Sales_Datas[[#This Row],[base_price]] &gt;= 10092000, "High", "Medium")))</f>
        <v>High</v>
      </c>
    </row>
    <row r="828" spans="1:22" x14ac:dyDescent="0.25">
      <c r="A828" s="1" t="s">
        <v>2317</v>
      </c>
      <c r="B828" s="1" t="s">
        <v>2318</v>
      </c>
      <c r="C828" s="2">
        <v>44530</v>
      </c>
      <c r="D828" s="1" t="s">
        <v>2319</v>
      </c>
      <c r="E828" s="4">
        <v>4336080</v>
      </c>
      <c r="F828">
        <v>1</v>
      </c>
      <c r="G828" s="4">
        <v>43360800</v>
      </c>
      <c r="H828" s="4">
        <v>0</v>
      </c>
      <c r="I828" s="4">
        <v>43360800</v>
      </c>
      <c r="J828">
        <v>1</v>
      </c>
      <c r="K828">
        <v>1</v>
      </c>
      <c r="L828">
        <v>1</v>
      </c>
      <c r="M828">
        <v>1</v>
      </c>
      <c r="N828" s="2">
        <v>44514</v>
      </c>
      <c r="O828" s="1" t="s">
        <v>2320</v>
      </c>
      <c r="P828" s="4">
        <v>43360800</v>
      </c>
      <c r="Q828" s="4">
        <v>3815700</v>
      </c>
      <c r="R828" s="1" t="s">
        <v>65</v>
      </c>
      <c r="S828" s="1" t="s">
        <v>50</v>
      </c>
      <c r="T828" s="4">
        <f>Sales_Datas[[#This Row],[after_discount]]-(Sales_Datas[[#This Row],[qty_ordered]]*Sales_Datas[[#This Row],[cogs]])</f>
        <v>39545100</v>
      </c>
      <c r="U828" s="3">
        <f>IFERROR(Sales_Datas[[#This Row],[Gross_Profit]]/Sales_Datas[[#This Row],[after_discount]],0)</f>
        <v>0.91200116234017825</v>
      </c>
      <c r="V828" s="1" t="str">
        <f>IF(Sales_Datas[[#This Row],[base_price]] &lt;= 632200, "Low", (IF(Sales_Datas[[#This Row],[base_price]] &gt;= 10092000, "High", "Medium")))</f>
        <v>High</v>
      </c>
    </row>
    <row r="829" spans="1:22" x14ac:dyDescent="0.25">
      <c r="A829" s="1" t="s">
        <v>2321</v>
      </c>
      <c r="B829" s="1" t="s">
        <v>2322</v>
      </c>
      <c r="C829" s="2">
        <v>44543</v>
      </c>
      <c r="D829" s="1" t="s">
        <v>2319</v>
      </c>
      <c r="E829" s="4">
        <v>4336080</v>
      </c>
      <c r="F829">
        <v>1</v>
      </c>
      <c r="G829" s="4">
        <v>43360800</v>
      </c>
      <c r="H829" s="4">
        <v>0</v>
      </c>
      <c r="I829" s="4">
        <v>43360800</v>
      </c>
      <c r="J829">
        <v>1</v>
      </c>
      <c r="K829">
        <v>0</v>
      </c>
      <c r="L829">
        <v>0</v>
      </c>
      <c r="M829">
        <v>4</v>
      </c>
      <c r="N829" s="2">
        <v>44554</v>
      </c>
      <c r="O829" s="1" t="s">
        <v>2320</v>
      </c>
      <c r="P829" s="4">
        <v>43360800</v>
      </c>
      <c r="Q829" s="4">
        <v>3815700</v>
      </c>
      <c r="R829" s="1" t="s">
        <v>65</v>
      </c>
      <c r="S829" s="1" t="s">
        <v>34</v>
      </c>
      <c r="T829" s="4">
        <f>Sales_Datas[[#This Row],[after_discount]]-(Sales_Datas[[#This Row],[qty_ordered]]*Sales_Datas[[#This Row],[cogs]])</f>
        <v>39545100</v>
      </c>
      <c r="U829" s="3">
        <f>IFERROR(Sales_Datas[[#This Row],[Gross_Profit]]/Sales_Datas[[#This Row],[after_discount]],0)</f>
        <v>0.91200116234017825</v>
      </c>
      <c r="V829" s="1" t="str">
        <f>IF(Sales_Datas[[#This Row],[base_price]] &lt;= 632200, "Low", (IF(Sales_Datas[[#This Row],[base_price]] &gt;= 10092000, "High", "Medium")))</f>
        <v>High</v>
      </c>
    </row>
    <row r="830" spans="1:22" x14ac:dyDescent="0.25">
      <c r="A830" s="1" t="s">
        <v>2323</v>
      </c>
      <c r="B830" s="1" t="s">
        <v>2324</v>
      </c>
      <c r="C830" s="2">
        <v>44544</v>
      </c>
      <c r="D830" s="1" t="s">
        <v>2313</v>
      </c>
      <c r="E830" s="4">
        <v>4336080</v>
      </c>
      <c r="F830">
        <v>1</v>
      </c>
      <c r="G830" s="4">
        <v>43360800</v>
      </c>
      <c r="H830" s="4">
        <v>0</v>
      </c>
      <c r="I830" s="4">
        <v>43360800</v>
      </c>
      <c r="J830">
        <v>1</v>
      </c>
      <c r="K830">
        <v>1</v>
      </c>
      <c r="L830">
        <v>0</v>
      </c>
      <c r="M830">
        <v>1</v>
      </c>
      <c r="N830" s="2">
        <v>44556</v>
      </c>
      <c r="O830" s="1" t="s">
        <v>2314</v>
      </c>
      <c r="P830" s="4">
        <v>43360800</v>
      </c>
      <c r="Q830" s="4">
        <v>2818450</v>
      </c>
      <c r="R830" s="1" t="s">
        <v>65</v>
      </c>
      <c r="S830" s="1" t="s">
        <v>50</v>
      </c>
      <c r="T830" s="4">
        <f>Sales_Datas[[#This Row],[after_discount]]-(Sales_Datas[[#This Row],[qty_ordered]]*Sales_Datas[[#This Row],[cogs]])</f>
        <v>40542350</v>
      </c>
      <c r="U830" s="3">
        <f>IFERROR(Sales_Datas[[#This Row],[Gross_Profit]]/Sales_Datas[[#This Row],[after_discount]],0)</f>
        <v>0.9350000461246103</v>
      </c>
      <c r="V830" s="1" t="str">
        <f>IF(Sales_Datas[[#This Row],[base_price]] &lt;= 632200, "Low", (IF(Sales_Datas[[#This Row],[base_price]] &gt;= 10092000, "High", "Medium")))</f>
        <v>High</v>
      </c>
    </row>
    <row r="831" spans="1:22" x14ac:dyDescent="0.25">
      <c r="A831" s="1" t="s">
        <v>2325</v>
      </c>
      <c r="B831" s="1" t="s">
        <v>2112</v>
      </c>
      <c r="C831" s="2">
        <v>44708</v>
      </c>
      <c r="D831" s="1" t="s">
        <v>2326</v>
      </c>
      <c r="E831" s="4">
        <v>4332600</v>
      </c>
      <c r="F831">
        <v>1</v>
      </c>
      <c r="G831" s="4">
        <v>43326000</v>
      </c>
      <c r="H831" s="4">
        <v>0</v>
      </c>
      <c r="I831" s="4">
        <v>43326000</v>
      </c>
      <c r="J831">
        <v>1</v>
      </c>
      <c r="K831">
        <v>1</v>
      </c>
      <c r="L831">
        <v>0</v>
      </c>
      <c r="M831">
        <v>1</v>
      </c>
      <c r="N831" s="2">
        <v>44693</v>
      </c>
      <c r="O831" s="1" t="s">
        <v>2327</v>
      </c>
      <c r="P831" s="4">
        <v>43326000</v>
      </c>
      <c r="Q831" s="4">
        <v>3812690</v>
      </c>
      <c r="R831" s="1" t="s">
        <v>39</v>
      </c>
      <c r="S831" s="1" t="s">
        <v>50</v>
      </c>
      <c r="T831" s="4">
        <f>Sales_Datas[[#This Row],[after_discount]]-(Sales_Datas[[#This Row],[qty_ordered]]*Sales_Datas[[#This Row],[cogs]])</f>
        <v>39513310</v>
      </c>
      <c r="U831" s="3">
        <f>IFERROR(Sales_Datas[[#This Row],[Gross_Profit]]/Sales_Datas[[#This Row],[after_discount]],0)</f>
        <v>0.91199995383834187</v>
      </c>
      <c r="V831" s="1" t="str">
        <f>IF(Sales_Datas[[#This Row],[base_price]] &lt;= 632200, "Low", (IF(Sales_Datas[[#This Row],[base_price]] &gt;= 10092000, "High", "Medium")))</f>
        <v>High</v>
      </c>
    </row>
    <row r="832" spans="1:22" x14ac:dyDescent="0.25">
      <c r="A832" s="1" t="s">
        <v>2328</v>
      </c>
      <c r="B832" s="1" t="s">
        <v>2329</v>
      </c>
      <c r="C832" s="2">
        <v>44726</v>
      </c>
      <c r="D832" s="1" t="s">
        <v>2326</v>
      </c>
      <c r="E832" s="4">
        <v>4332600</v>
      </c>
      <c r="F832">
        <v>1</v>
      </c>
      <c r="G832" s="4">
        <v>43326000</v>
      </c>
      <c r="H832" s="4">
        <v>0</v>
      </c>
      <c r="I832" s="4">
        <v>43326000</v>
      </c>
      <c r="J832">
        <v>1</v>
      </c>
      <c r="K832">
        <v>1</v>
      </c>
      <c r="L832">
        <v>0</v>
      </c>
      <c r="M832">
        <v>1</v>
      </c>
      <c r="N832" s="2">
        <v>44697</v>
      </c>
      <c r="O832" s="1" t="s">
        <v>2327</v>
      </c>
      <c r="P832" s="4">
        <v>43326000</v>
      </c>
      <c r="Q832" s="4">
        <v>3812690</v>
      </c>
      <c r="R832" s="1" t="s">
        <v>39</v>
      </c>
      <c r="S832" s="1" t="s">
        <v>50</v>
      </c>
      <c r="T832" s="4">
        <f>Sales_Datas[[#This Row],[after_discount]]-(Sales_Datas[[#This Row],[qty_ordered]]*Sales_Datas[[#This Row],[cogs]])</f>
        <v>39513310</v>
      </c>
      <c r="U832" s="3">
        <f>IFERROR(Sales_Datas[[#This Row],[Gross_Profit]]/Sales_Datas[[#This Row],[after_discount]],0)</f>
        <v>0.91199995383834187</v>
      </c>
      <c r="V832" s="1" t="str">
        <f>IF(Sales_Datas[[#This Row],[base_price]] &lt;= 632200, "Low", (IF(Sales_Datas[[#This Row],[base_price]] &gt;= 10092000, "High", "Medium")))</f>
        <v>High</v>
      </c>
    </row>
    <row r="833" spans="1:22" x14ac:dyDescent="0.25">
      <c r="A833" s="1" t="s">
        <v>2330</v>
      </c>
      <c r="B833" s="1" t="s">
        <v>2331</v>
      </c>
      <c r="C833" s="2">
        <v>44480</v>
      </c>
      <c r="D833" s="1" t="s">
        <v>2332</v>
      </c>
      <c r="E833" s="4">
        <v>4292000</v>
      </c>
      <c r="F833">
        <v>1</v>
      </c>
      <c r="G833" s="4">
        <v>42920000</v>
      </c>
      <c r="H833" s="4">
        <v>0</v>
      </c>
      <c r="I833" s="4">
        <v>42920000</v>
      </c>
      <c r="J833">
        <v>1</v>
      </c>
      <c r="K833">
        <v>1</v>
      </c>
      <c r="L833">
        <v>1</v>
      </c>
      <c r="M833">
        <v>3</v>
      </c>
      <c r="N833" s="2">
        <v>44479</v>
      </c>
      <c r="O833" s="1" t="s">
        <v>2333</v>
      </c>
      <c r="P833" s="4">
        <v>42920000</v>
      </c>
      <c r="Q833" s="4">
        <v>3519440</v>
      </c>
      <c r="R833" s="1" t="s">
        <v>23</v>
      </c>
      <c r="S833" s="1" t="s">
        <v>56</v>
      </c>
      <c r="T833" s="4">
        <f>Sales_Datas[[#This Row],[after_discount]]-(Sales_Datas[[#This Row],[qty_ordered]]*Sales_Datas[[#This Row],[cogs]])</f>
        <v>39400560</v>
      </c>
      <c r="U833" s="3">
        <f>IFERROR(Sales_Datas[[#This Row],[Gross_Profit]]/Sales_Datas[[#This Row],[after_discount]],0)</f>
        <v>0.91800000000000004</v>
      </c>
      <c r="V833" s="1" t="str">
        <f>IF(Sales_Datas[[#This Row],[base_price]] &lt;= 632200, "Low", (IF(Sales_Datas[[#This Row],[base_price]] &gt;= 10092000, "High", "Medium")))</f>
        <v>High</v>
      </c>
    </row>
    <row r="834" spans="1:22" x14ac:dyDescent="0.25">
      <c r="A834" s="1" t="s">
        <v>2334</v>
      </c>
      <c r="B834" s="1" t="s">
        <v>1057</v>
      </c>
      <c r="C834" s="2">
        <v>44487</v>
      </c>
      <c r="D834" s="1" t="s">
        <v>2332</v>
      </c>
      <c r="E834" s="4">
        <v>4292000</v>
      </c>
      <c r="F834">
        <v>1</v>
      </c>
      <c r="G834" s="4">
        <v>42920000</v>
      </c>
      <c r="H834" s="4">
        <v>0</v>
      </c>
      <c r="I834" s="4">
        <v>42920000</v>
      </c>
      <c r="J834">
        <v>1</v>
      </c>
      <c r="K834">
        <v>0</v>
      </c>
      <c r="L834">
        <v>0</v>
      </c>
      <c r="M834">
        <v>4</v>
      </c>
      <c r="N834" s="2">
        <v>44471</v>
      </c>
      <c r="O834" s="1" t="s">
        <v>2333</v>
      </c>
      <c r="P834" s="4">
        <v>42920000</v>
      </c>
      <c r="Q834" s="4">
        <v>3519440</v>
      </c>
      <c r="R834" s="1" t="s">
        <v>23</v>
      </c>
      <c r="S834" s="1" t="s">
        <v>34</v>
      </c>
      <c r="T834" s="4">
        <f>Sales_Datas[[#This Row],[after_discount]]-(Sales_Datas[[#This Row],[qty_ordered]]*Sales_Datas[[#This Row],[cogs]])</f>
        <v>39400560</v>
      </c>
      <c r="U834" s="3">
        <f>IFERROR(Sales_Datas[[#This Row],[Gross_Profit]]/Sales_Datas[[#This Row],[after_discount]],0)</f>
        <v>0.91800000000000004</v>
      </c>
      <c r="V834" s="1" t="str">
        <f>IF(Sales_Datas[[#This Row],[base_price]] &lt;= 632200, "Low", (IF(Sales_Datas[[#This Row],[base_price]] &gt;= 10092000, "High", "Medium")))</f>
        <v>High</v>
      </c>
    </row>
    <row r="835" spans="1:22" x14ac:dyDescent="0.25">
      <c r="A835" s="1" t="s">
        <v>2335</v>
      </c>
      <c r="B835" s="1" t="s">
        <v>1742</v>
      </c>
      <c r="C835" s="2">
        <v>44647</v>
      </c>
      <c r="D835" s="1" t="s">
        <v>2336</v>
      </c>
      <c r="E835" s="4">
        <v>4275180</v>
      </c>
      <c r="F835">
        <v>1</v>
      </c>
      <c r="G835" s="4">
        <v>42751800</v>
      </c>
      <c r="H835" s="4">
        <v>0</v>
      </c>
      <c r="I835" s="4">
        <v>42751800</v>
      </c>
      <c r="J835">
        <v>1</v>
      </c>
      <c r="K835">
        <v>1</v>
      </c>
      <c r="L835">
        <v>0</v>
      </c>
      <c r="M835">
        <v>1</v>
      </c>
      <c r="N835" s="2">
        <v>44389</v>
      </c>
      <c r="O835" s="1" t="s">
        <v>2337</v>
      </c>
      <c r="P835" s="4">
        <v>42751800</v>
      </c>
      <c r="Q835" s="4">
        <v>3462890</v>
      </c>
      <c r="R835" s="1" t="s">
        <v>39</v>
      </c>
      <c r="S835" s="1" t="s">
        <v>50</v>
      </c>
      <c r="T835" s="4">
        <f>Sales_Datas[[#This Row],[after_discount]]-(Sales_Datas[[#This Row],[qty_ordered]]*Sales_Datas[[#This Row],[cogs]])</f>
        <v>39288910</v>
      </c>
      <c r="U835" s="3">
        <f>IFERROR(Sales_Datas[[#This Row],[Gross_Profit]]/Sales_Datas[[#This Row],[after_discount]],0)</f>
        <v>0.91900013566680239</v>
      </c>
      <c r="V835" s="1" t="str">
        <f>IF(Sales_Datas[[#This Row],[base_price]] &lt;= 632200, "Low", (IF(Sales_Datas[[#This Row],[base_price]] &gt;= 10092000, "High", "Medium")))</f>
        <v>High</v>
      </c>
    </row>
    <row r="836" spans="1:22" x14ac:dyDescent="0.25">
      <c r="A836" s="1" t="s">
        <v>2338</v>
      </c>
      <c r="B836" s="1" t="s">
        <v>1744</v>
      </c>
      <c r="C836" s="2">
        <v>44650</v>
      </c>
      <c r="D836" s="1" t="s">
        <v>2336</v>
      </c>
      <c r="E836" s="4">
        <v>4275180</v>
      </c>
      <c r="F836">
        <v>1</v>
      </c>
      <c r="G836" s="4">
        <v>42751800</v>
      </c>
      <c r="H836" s="4">
        <v>0</v>
      </c>
      <c r="I836" s="4">
        <v>42751800</v>
      </c>
      <c r="J836">
        <v>1</v>
      </c>
      <c r="K836">
        <v>1</v>
      </c>
      <c r="L836">
        <v>0</v>
      </c>
      <c r="M836">
        <v>1</v>
      </c>
      <c r="N836" s="2">
        <v>44400</v>
      </c>
      <c r="O836" s="1" t="s">
        <v>2337</v>
      </c>
      <c r="P836" s="4">
        <v>42751800</v>
      </c>
      <c r="Q836" s="4">
        <v>3462890</v>
      </c>
      <c r="R836" s="1" t="s">
        <v>39</v>
      </c>
      <c r="S836" s="1" t="s">
        <v>50</v>
      </c>
      <c r="T836" s="4">
        <f>Sales_Datas[[#This Row],[after_discount]]-(Sales_Datas[[#This Row],[qty_ordered]]*Sales_Datas[[#This Row],[cogs]])</f>
        <v>39288910</v>
      </c>
      <c r="U836" s="3">
        <f>IFERROR(Sales_Datas[[#This Row],[Gross_Profit]]/Sales_Datas[[#This Row],[after_discount]],0)</f>
        <v>0.91900013566680239</v>
      </c>
      <c r="V836" s="1" t="str">
        <f>IF(Sales_Datas[[#This Row],[base_price]] &lt;= 632200, "Low", (IF(Sales_Datas[[#This Row],[base_price]] &gt;= 10092000, "High", "Medium")))</f>
        <v>High</v>
      </c>
    </row>
    <row r="837" spans="1:22" x14ac:dyDescent="0.25">
      <c r="A837" s="1" t="s">
        <v>2339</v>
      </c>
      <c r="B837" s="1" t="s">
        <v>2340</v>
      </c>
      <c r="C837" s="2">
        <v>44437</v>
      </c>
      <c r="D837" s="1" t="s">
        <v>2341</v>
      </c>
      <c r="E837" s="4">
        <v>4216600</v>
      </c>
      <c r="F837">
        <v>1</v>
      </c>
      <c r="G837" s="4">
        <v>42166000</v>
      </c>
      <c r="H837" s="4">
        <v>0</v>
      </c>
      <c r="I837" s="4">
        <v>42166000</v>
      </c>
      <c r="J837">
        <v>1</v>
      </c>
      <c r="K837">
        <v>0</v>
      </c>
      <c r="L837">
        <v>0</v>
      </c>
      <c r="M837">
        <v>9</v>
      </c>
      <c r="N837" s="2">
        <v>44432</v>
      </c>
      <c r="O837" s="1" t="s">
        <v>2342</v>
      </c>
      <c r="P837" s="4">
        <v>42166000</v>
      </c>
      <c r="Q837" s="4">
        <v>3246780</v>
      </c>
      <c r="R837" s="1" t="s">
        <v>39</v>
      </c>
      <c r="S837" s="1" t="s">
        <v>1120</v>
      </c>
      <c r="T837" s="4">
        <f>Sales_Datas[[#This Row],[after_discount]]-(Sales_Datas[[#This Row],[qty_ordered]]*Sales_Datas[[#This Row],[cogs]])</f>
        <v>38919220</v>
      </c>
      <c r="U837" s="3">
        <f>IFERROR(Sales_Datas[[#This Row],[Gross_Profit]]/Sales_Datas[[#This Row],[after_discount]],0)</f>
        <v>0.92300004743157993</v>
      </c>
      <c r="V837" s="1" t="str">
        <f>IF(Sales_Datas[[#This Row],[base_price]] &lt;= 632200, "Low", (IF(Sales_Datas[[#This Row],[base_price]] &gt;= 10092000, "High", "Medium")))</f>
        <v>High</v>
      </c>
    </row>
    <row r="838" spans="1:22" x14ac:dyDescent="0.25">
      <c r="A838" s="1" t="s">
        <v>2343</v>
      </c>
      <c r="B838" s="1" t="s">
        <v>2344</v>
      </c>
      <c r="C838" s="2">
        <v>44565</v>
      </c>
      <c r="D838" s="1" t="s">
        <v>1345</v>
      </c>
      <c r="E838" s="4">
        <v>4215440</v>
      </c>
      <c r="F838">
        <v>1</v>
      </c>
      <c r="G838" s="4">
        <v>42154400</v>
      </c>
      <c r="H838" s="4">
        <v>0</v>
      </c>
      <c r="I838" s="4">
        <v>42154400</v>
      </c>
      <c r="J838">
        <v>1</v>
      </c>
      <c r="K838">
        <v>0</v>
      </c>
      <c r="L838">
        <v>0</v>
      </c>
      <c r="M838">
        <v>7</v>
      </c>
      <c r="N838" s="2">
        <v>44661</v>
      </c>
      <c r="O838" s="1" t="s">
        <v>1346</v>
      </c>
      <c r="P838" s="4">
        <v>42154400</v>
      </c>
      <c r="Q838" s="4">
        <v>2950810</v>
      </c>
      <c r="R838" s="1" t="s">
        <v>39</v>
      </c>
      <c r="S838" s="1" t="s">
        <v>66</v>
      </c>
      <c r="T838" s="4">
        <f>Sales_Datas[[#This Row],[after_discount]]-(Sales_Datas[[#This Row],[qty_ordered]]*Sales_Datas[[#This Row],[cogs]])</f>
        <v>39203590</v>
      </c>
      <c r="U838" s="3">
        <f>IFERROR(Sales_Datas[[#This Row],[Gross_Profit]]/Sales_Datas[[#This Row],[after_discount]],0)</f>
        <v>0.92999995255536794</v>
      </c>
      <c r="V838" s="1" t="str">
        <f>IF(Sales_Datas[[#This Row],[base_price]] &lt;= 632200, "Low", (IF(Sales_Datas[[#This Row],[base_price]] &gt;= 10092000, "High", "Medium")))</f>
        <v>High</v>
      </c>
    </row>
    <row r="839" spans="1:22" x14ac:dyDescent="0.25">
      <c r="A839" s="1" t="s">
        <v>2345</v>
      </c>
      <c r="B839" s="1" t="s">
        <v>2346</v>
      </c>
      <c r="C839" s="2">
        <v>44596</v>
      </c>
      <c r="D839" s="1" t="s">
        <v>1345</v>
      </c>
      <c r="E839" s="4">
        <v>4215440</v>
      </c>
      <c r="F839">
        <v>1</v>
      </c>
      <c r="G839" s="4">
        <v>42154400</v>
      </c>
      <c r="H839" s="4">
        <v>0</v>
      </c>
      <c r="I839" s="4">
        <v>42154400</v>
      </c>
      <c r="J839">
        <v>1</v>
      </c>
      <c r="K839">
        <v>0</v>
      </c>
      <c r="L839">
        <v>0</v>
      </c>
      <c r="M839">
        <v>7</v>
      </c>
      <c r="N839" s="2">
        <v>44634</v>
      </c>
      <c r="O839" s="1" t="s">
        <v>1346</v>
      </c>
      <c r="P839" s="4">
        <v>42154400</v>
      </c>
      <c r="Q839" s="4">
        <v>2950810</v>
      </c>
      <c r="R839" s="1" t="s">
        <v>39</v>
      </c>
      <c r="S839" s="1" t="s">
        <v>66</v>
      </c>
      <c r="T839" s="4">
        <f>Sales_Datas[[#This Row],[after_discount]]-(Sales_Datas[[#This Row],[qty_ordered]]*Sales_Datas[[#This Row],[cogs]])</f>
        <v>39203590</v>
      </c>
      <c r="U839" s="3">
        <f>IFERROR(Sales_Datas[[#This Row],[Gross_Profit]]/Sales_Datas[[#This Row],[after_discount]],0)</f>
        <v>0.92999995255536794</v>
      </c>
      <c r="V839" s="1" t="str">
        <f>IF(Sales_Datas[[#This Row],[base_price]] &lt;= 632200, "Low", (IF(Sales_Datas[[#This Row],[base_price]] &gt;= 10092000, "High", "Medium")))</f>
        <v>High</v>
      </c>
    </row>
    <row r="840" spans="1:22" x14ac:dyDescent="0.25">
      <c r="A840" s="1" t="s">
        <v>2347</v>
      </c>
      <c r="B840" s="1" t="s">
        <v>1583</v>
      </c>
      <c r="C840" s="2">
        <v>44597</v>
      </c>
      <c r="D840" s="1" t="s">
        <v>1345</v>
      </c>
      <c r="E840" s="4">
        <v>4215440</v>
      </c>
      <c r="F840">
        <v>1</v>
      </c>
      <c r="G840" s="4">
        <v>42154400</v>
      </c>
      <c r="H840" s="4">
        <v>0</v>
      </c>
      <c r="I840" s="4">
        <v>42154400</v>
      </c>
      <c r="J840">
        <v>1</v>
      </c>
      <c r="K840">
        <v>1</v>
      </c>
      <c r="L840">
        <v>0</v>
      </c>
      <c r="M840">
        <v>4</v>
      </c>
      <c r="N840" s="2">
        <v>44641</v>
      </c>
      <c r="O840" s="1" t="s">
        <v>1346</v>
      </c>
      <c r="P840" s="4">
        <v>42154400</v>
      </c>
      <c r="Q840" s="4">
        <v>2950810</v>
      </c>
      <c r="R840" s="1" t="s">
        <v>39</v>
      </c>
      <c r="S840" s="1" t="s">
        <v>34</v>
      </c>
      <c r="T840" s="4">
        <f>Sales_Datas[[#This Row],[after_discount]]-(Sales_Datas[[#This Row],[qty_ordered]]*Sales_Datas[[#This Row],[cogs]])</f>
        <v>39203590</v>
      </c>
      <c r="U840" s="3">
        <f>IFERROR(Sales_Datas[[#This Row],[Gross_Profit]]/Sales_Datas[[#This Row],[after_discount]],0)</f>
        <v>0.92999995255536794</v>
      </c>
      <c r="V840" s="1" t="str">
        <f>IF(Sales_Datas[[#This Row],[base_price]] &lt;= 632200, "Low", (IF(Sales_Datas[[#This Row],[base_price]] &gt;= 10092000, "High", "Medium")))</f>
        <v>High</v>
      </c>
    </row>
    <row r="841" spans="1:22" x14ac:dyDescent="0.25">
      <c r="A841" s="1" t="s">
        <v>2348</v>
      </c>
      <c r="B841" s="1" t="s">
        <v>2349</v>
      </c>
      <c r="C841" s="2">
        <v>44624</v>
      </c>
      <c r="D841" s="1" t="s">
        <v>1345</v>
      </c>
      <c r="E841" s="4">
        <v>4215440</v>
      </c>
      <c r="F841">
        <v>1</v>
      </c>
      <c r="G841" s="4">
        <v>42154400</v>
      </c>
      <c r="H841" s="4">
        <v>0</v>
      </c>
      <c r="I841" s="4">
        <v>42154400</v>
      </c>
      <c r="J841">
        <v>1</v>
      </c>
      <c r="K841">
        <v>0</v>
      </c>
      <c r="L841">
        <v>0</v>
      </c>
      <c r="M841">
        <v>7</v>
      </c>
      <c r="N841" s="2">
        <v>44630</v>
      </c>
      <c r="O841" s="1" t="s">
        <v>1346</v>
      </c>
      <c r="P841" s="4">
        <v>42154400</v>
      </c>
      <c r="Q841" s="4">
        <v>2950810</v>
      </c>
      <c r="R841" s="1" t="s">
        <v>39</v>
      </c>
      <c r="S841" s="1" t="s">
        <v>66</v>
      </c>
      <c r="T841" s="4">
        <f>Sales_Datas[[#This Row],[after_discount]]-(Sales_Datas[[#This Row],[qty_ordered]]*Sales_Datas[[#This Row],[cogs]])</f>
        <v>39203590</v>
      </c>
      <c r="U841" s="3">
        <f>IFERROR(Sales_Datas[[#This Row],[Gross_Profit]]/Sales_Datas[[#This Row],[after_discount]],0)</f>
        <v>0.92999995255536794</v>
      </c>
      <c r="V841" s="1" t="str">
        <f>IF(Sales_Datas[[#This Row],[base_price]] &lt;= 632200, "Low", (IF(Sales_Datas[[#This Row],[base_price]] &gt;= 10092000, "High", "Medium")))</f>
        <v>High</v>
      </c>
    </row>
    <row r="842" spans="1:22" x14ac:dyDescent="0.25">
      <c r="A842" s="1" t="s">
        <v>2350</v>
      </c>
      <c r="B842" s="1" t="s">
        <v>2351</v>
      </c>
      <c r="C842" s="2">
        <v>44643</v>
      </c>
      <c r="D842" s="1" t="s">
        <v>1345</v>
      </c>
      <c r="E842" s="4">
        <v>4215440</v>
      </c>
      <c r="F842">
        <v>1</v>
      </c>
      <c r="G842" s="4">
        <v>42154400</v>
      </c>
      <c r="H842" s="4">
        <v>0</v>
      </c>
      <c r="I842" s="4">
        <v>42154400</v>
      </c>
      <c r="J842">
        <v>1</v>
      </c>
      <c r="K842">
        <v>0</v>
      </c>
      <c r="L842">
        <v>0</v>
      </c>
      <c r="M842">
        <v>1</v>
      </c>
      <c r="N842" s="2">
        <v>44490</v>
      </c>
      <c r="O842" s="1" t="s">
        <v>1346</v>
      </c>
      <c r="P842" s="4">
        <v>42154400</v>
      </c>
      <c r="Q842" s="4">
        <v>2950810</v>
      </c>
      <c r="R842" s="1" t="s">
        <v>39</v>
      </c>
      <c r="S842" s="1" t="s">
        <v>50</v>
      </c>
      <c r="T842" s="4">
        <f>Sales_Datas[[#This Row],[after_discount]]-(Sales_Datas[[#This Row],[qty_ordered]]*Sales_Datas[[#This Row],[cogs]])</f>
        <v>39203590</v>
      </c>
      <c r="U842" s="3">
        <f>IFERROR(Sales_Datas[[#This Row],[Gross_Profit]]/Sales_Datas[[#This Row],[after_discount]],0)</f>
        <v>0.92999995255536794</v>
      </c>
      <c r="V842" s="1" t="str">
        <f>IF(Sales_Datas[[#This Row],[base_price]] &lt;= 632200, "Low", (IF(Sales_Datas[[#This Row],[base_price]] &gt;= 10092000, "High", "Medium")))</f>
        <v>High</v>
      </c>
    </row>
    <row r="843" spans="1:22" x14ac:dyDescent="0.25">
      <c r="A843" s="1" t="s">
        <v>2352</v>
      </c>
      <c r="B843" s="1" t="s">
        <v>2353</v>
      </c>
      <c r="C843" s="2">
        <v>44644</v>
      </c>
      <c r="D843" s="1" t="s">
        <v>1345</v>
      </c>
      <c r="E843" s="4">
        <v>4215440</v>
      </c>
      <c r="F843">
        <v>1</v>
      </c>
      <c r="G843" s="4">
        <v>42154400</v>
      </c>
      <c r="H843" s="4">
        <v>0</v>
      </c>
      <c r="I843" s="4">
        <v>42154400</v>
      </c>
      <c r="J843">
        <v>1</v>
      </c>
      <c r="K843">
        <v>1</v>
      </c>
      <c r="L843">
        <v>1</v>
      </c>
      <c r="M843">
        <v>1</v>
      </c>
      <c r="N843" s="2">
        <v>44646</v>
      </c>
      <c r="O843" s="1" t="s">
        <v>1346</v>
      </c>
      <c r="P843" s="4">
        <v>42154400</v>
      </c>
      <c r="Q843" s="4">
        <v>2950810</v>
      </c>
      <c r="R843" s="1" t="s">
        <v>39</v>
      </c>
      <c r="S843" s="1" t="s">
        <v>50</v>
      </c>
      <c r="T843" s="4">
        <f>Sales_Datas[[#This Row],[after_discount]]-(Sales_Datas[[#This Row],[qty_ordered]]*Sales_Datas[[#This Row],[cogs]])</f>
        <v>39203590</v>
      </c>
      <c r="U843" s="3">
        <f>IFERROR(Sales_Datas[[#This Row],[Gross_Profit]]/Sales_Datas[[#This Row],[after_discount]],0)</f>
        <v>0.92999995255536794</v>
      </c>
      <c r="V843" s="1" t="str">
        <f>IF(Sales_Datas[[#This Row],[base_price]] &lt;= 632200, "Low", (IF(Sales_Datas[[#This Row],[base_price]] &gt;= 10092000, "High", "Medium")))</f>
        <v>High</v>
      </c>
    </row>
    <row r="844" spans="1:22" x14ac:dyDescent="0.25">
      <c r="A844" s="1" t="s">
        <v>2354</v>
      </c>
      <c r="B844" s="1" t="s">
        <v>2355</v>
      </c>
      <c r="C844" s="2">
        <v>44648</v>
      </c>
      <c r="D844" s="1" t="s">
        <v>1345</v>
      </c>
      <c r="E844" s="4">
        <v>4215440</v>
      </c>
      <c r="F844">
        <v>1</v>
      </c>
      <c r="G844" s="4">
        <v>42154400</v>
      </c>
      <c r="H844" s="4">
        <v>0</v>
      </c>
      <c r="I844" s="4">
        <v>42154400</v>
      </c>
      <c r="J844">
        <v>1</v>
      </c>
      <c r="K844">
        <v>0</v>
      </c>
      <c r="L844">
        <v>0</v>
      </c>
      <c r="M844">
        <v>7</v>
      </c>
      <c r="N844" s="2">
        <v>44534</v>
      </c>
      <c r="O844" s="1" t="s">
        <v>1346</v>
      </c>
      <c r="P844" s="4">
        <v>42154400</v>
      </c>
      <c r="Q844" s="4">
        <v>2950810</v>
      </c>
      <c r="R844" s="1" t="s">
        <v>39</v>
      </c>
      <c r="S844" s="1" t="s">
        <v>66</v>
      </c>
      <c r="T844" s="4">
        <f>Sales_Datas[[#This Row],[after_discount]]-(Sales_Datas[[#This Row],[qty_ordered]]*Sales_Datas[[#This Row],[cogs]])</f>
        <v>39203590</v>
      </c>
      <c r="U844" s="3">
        <f>IFERROR(Sales_Datas[[#This Row],[Gross_Profit]]/Sales_Datas[[#This Row],[after_discount]],0)</f>
        <v>0.92999995255536794</v>
      </c>
      <c r="V844" s="1" t="str">
        <f>IF(Sales_Datas[[#This Row],[base_price]] &lt;= 632200, "Low", (IF(Sales_Datas[[#This Row],[base_price]] &gt;= 10092000, "High", "Medium")))</f>
        <v>High</v>
      </c>
    </row>
    <row r="845" spans="1:22" x14ac:dyDescent="0.25">
      <c r="A845" s="1" t="s">
        <v>2356</v>
      </c>
      <c r="B845" s="1" t="s">
        <v>1569</v>
      </c>
      <c r="C845" s="2">
        <v>44649</v>
      </c>
      <c r="D845" s="1" t="s">
        <v>1345</v>
      </c>
      <c r="E845" s="4">
        <v>4215440</v>
      </c>
      <c r="F845">
        <v>1</v>
      </c>
      <c r="G845" s="4">
        <v>42154400</v>
      </c>
      <c r="H845" s="4">
        <v>0</v>
      </c>
      <c r="I845" s="4">
        <v>42154400</v>
      </c>
      <c r="J845">
        <v>1</v>
      </c>
      <c r="K845">
        <v>0</v>
      </c>
      <c r="L845">
        <v>0</v>
      </c>
      <c r="M845">
        <v>4</v>
      </c>
      <c r="N845" s="2">
        <v>44489</v>
      </c>
      <c r="O845" s="1" t="s">
        <v>1346</v>
      </c>
      <c r="P845" s="4">
        <v>42154400</v>
      </c>
      <c r="Q845" s="4">
        <v>2950810</v>
      </c>
      <c r="R845" s="1" t="s">
        <v>39</v>
      </c>
      <c r="S845" s="1" t="s">
        <v>34</v>
      </c>
      <c r="T845" s="4">
        <f>Sales_Datas[[#This Row],[after_discount]]-(Sales_Datas[[#This Row],[qty_ordered]]*Sales_Datas[[#This Row],[cogs]])</f>
        <v>39203590</v>
      </c>
      <c r="U845" s="3">
        <f>IFERROR(Sales_Datas[[#This Row],[Gross_Profit]]/Sales_Datas[[#This Row],[after_discount]],0)</f>
        <v>0.92999995255536794</v>
      </c>
      <c r="V845" s="1" t="str">
        <f>IF(Sales_Datas[[#This Row],[base_price]] &lt;= 632200, "Low", (IF(Sales_Datas[[#This Row],[base_price]] &gt;= 10092000, "High", "Medium")))</f>
        <v>High</v>
      </c>
    </row>
    <row r="846" spans="1:22" x14ac:dyDescent="0.25">
      <c r="A846" s="1" t="s">
        <v>2357</v>
      </c>
      <c r="B846" s="1" t="s">
        <v>1774</v>
      </c>
      <c r="C846" s="2">
        <v>44666</v>
      </c>
      <c r="D846" s="1" t="s">
        <v>1345</v>
      </c>
      <c r="E846" s="4">
        <v>4215440</v>
      </c>
      <c r="F846">
        <v>1</v>
      </c>
      <c r="G846" s="4">
        <v>42154400</v>
      </c>
      <c r="H846" s="4">
        <v>0</v>
      </c>
      <c r="I846" s="4">
        <v>42154400</v>
      </c>
      <c r="J846">
        <v>1</v>
      </c>
      <c r="K846">
        <v>0</v>
      </c>
      <c r="L846">
        <v>0</v>
      </c>
      <c r="M846">
        <v>7</v>
      </c>
      <c r="N846" s="2">
        <v>44524</v>
      </c>
      <c r="O846" s="1" t="s">
        <v>1346</v>
      </c>
      <c r="P846" s="4">
        <v>42154400</v>
      </c>
      <c r="Q846" s="4">
        <v>2950810</v>
      </c>
      <c r="R846" s="1" t="s">
        <v>39</v>
      </c>
      <c r="S846" s="1" t="s">
        <v>66</v>
      </c>
      <c r="T846" s="4">
        <f>Sales_Datas[[#This Row],[after_discount]]-(Sales_Datas[[#This Row],[qty_ordered]]*Sales_Datas[[#This Row],[cogs]])</f>
        <v>39203590</v>
      </c>
      <c r="U846" s="3">
        <f>IFERROR(Sales_Datas[[#This Row],[Gross_Profit]]/Sales_Datas[[#This Row],[after_discount]],0)</f>
        <v>0.92999995255536794</v>
      </c>
      <c r="V846" s="1" t="str">
        <f>IF(Sales_Datas[[#This Row],[base_price]] &lt;= 632200, "Low", (IF(Sales_Datas[[#This Row],[base_price]] &gt;= 10092000, "High", "Medium")))</f>
        <v>High</v>
      </c>
    </row>
    <row r="847" spans="1:22" x14ac:dyDescent="0.25">
      <c r="A847" s="1" t="s">
        <v>2358</v>
      </c>
      <c r="B847" s="1" t="s">
        <v>1368</v>
      </c>
      <c r="C847" s="2">
        <v>44667</v>
      </c>
      <c r="D847" s="1" t="s">
        <v>1345</v>
      </c>
      <c r="E847" s="4">
        <v>4215440</v>
      </c>
      <c r="F847">
        <v>1</v>
      </c>
      <c r="G847" s="4">
        <v>42154400</v>
      </c>
      <c r="H847" s="4">
        <v>0</v>
      </c>
      <c r="I847" s="4">
        <v>42154400</v>
      </c>
      <c r="J847">
        <v>1</v>
      </c>
      <c r="K847">
        <v>0</v>
      </c>
      <c r="L847">
        <v>0</v>
      </c>
      <c r="M847">
        <v>7</v>
      </c>
      <c r="N847" s="2">
        <v>44539</v>
      </c>
      <c r="O847" s="1" t="s">
        <v>1346</v>
      </c>
      <c r="P847" s="4">
        <v>42154400</v>
      </c>
      <c r="Q847" s="4">
        <v>2950810</v>
      </c>
      <c r="R847" s="1" t="s">
        <v>39</v>
      </c>
      <c r="S847" s="1" t="s">
        <v>66</v>
      </c>
      <c r="T847" s="4">
        <f>Sales_Datas[[#This Row],[after_discount]]-(Sales_Datas[[#This Row],[qty_ordered]]*Sales_Datas[[#This Row],[cogs]])</f>
        <v>39203590</v>
      </c>
      <c r="U847" s="3">
        <f>IFERROR(Sales_Datas[[#This Row],[Gross_Profit]]/Sales_Datas[[#This Row],[after_discount]],0)</f>
        <v>0.92999995255536794</v>
      </c>
      <c r="V847" s="1" t="str">
        <f>IF(Sales_Datas[[#This Row],[base_price]] &lt;= 632200, "Low", (IF(Sales_Datas[[#This Row],[base_price]] &gt;= 10092000, "High", "Medium")))</f>
        <v>High</v>
      </c>
    </row>
    <row r="848" spans="1:22" x14ac:dyDescent="0.25">
      <c r="A848" s="1" t="s">
        <v>2359</v>
      </c>
      <c r="B848" s="1" t="s">
        <v>2360</v>
      </c>
      <c r="C848" s="2">
        <v>44668</v>
      </c>
      <c r="D848" s="1" t="s">
        <v>1345</v>
      </c>
      <c r="E848" s="4">
        <v>4215440</v>
      </c>
      <c r="F848">
        <v>1</v>
      </c>
      <c r="G848" s="4">
        <v>42154400</v>
      </c>
      <c r="H848" s="4">
        <v>0</v>
      </c>
      <c r="I848" s="4">
        <v>42154400</v>
      </c>
      <c r="J848">
        <v>1</v>
      </c>
      <c r="K848">
        <v>0</v>
      </c>
      <c r="L848">
        <v>0</v>
      </c>
      <c r="M848">
        <v>7</v>
      </c>
      <c r="N848" s="2">
        <v>44467</v>
      </c>
      <c r="O848" s="1" t="s">
        <v>1346</v>
      </c>
      <c r="P848" s="4">
        <v>42154400</v>
      </c>
      <c r="Q848" s="4">
        <v>2950810</v>
      </c>
      <c r="R848" s="1" t="s">
        <v>39</v>
      </c>
      <c r="S848" s="1" t="s">
        <v>66</v>
      </c>
      <c r="T848" s="4">
        <f>Sales_Datas[[#This Row],[after_discount]]-(Sales_Datas[[#This Row],[qty_ordered]]*Sales_Datas[[#This Row],[cogs]])</f>
        <v>39203590</v>
      </c>
      <c r="U848" s="3">
        <f>IFERROR(Sales_Datas[[#This Row],[Gross_Profit]]/Sales_Datas[[#This Row],[after_discount]],0)</f>
        <v>0.92999995255536794</v>
      </c>
      <c r="V848" s="1" t="str">
        <f>IF(Sales_Datas[[#This Row],[base_price]] &lt;= 632200, "Low", (IF(Sales_Datas[[#This Row],[base_price]] &gt;= 10092000, "High", "Medium")))</f>
        <v>High</v>
      </c>
    </row>
    <row r="849" spans="1:22" x14ac:dyDescent="0.25">
      <c r="A849" s="1" t="s">
        <v>2361</v>
      </c>
      <c r="B849" s="1" t="s">
        <v>1453</v>
      </c>
      <c r="C849" s="2">
        <v>44716</v>
      </c>
      <c r="D849" s="1" t="s">
        <v>1345</v>
      </c>
      <c r="E849" s="4">
        <v>4215440</v>
      </c>
      <c r="F849">
        <v>1</v>
      </c>
      <c r="G849" s="4">
        <v>42154400</v>
      </c>
      <c r="H849" s="4">
        <v>0</v>
      </c>
      <c r="I849" s="4">
        <v>42154400</v>
      </c>
      <c r="J849">
        <v>1</v>
      </c>
      <c r="K849">
        <v>0</v>
      </c>
      <c r="L849">
        <v>0</v>
      </c>
      <c r="M849">
        <v>7</v>
      </c>
      <c r="N849" s="2">
        <v>44635</v>
      </c>
      <c r="O849" s="1" t="s">
        <v>1346</v>
      </c>
      <c r="P849" s="4">
        <v>42154400</v>
      </c>
      <c r="Q849" s="4">
        <v>2950810</v>
      </c>
      <c r="R849" s="1" t="s">
        <v>39</v>
      </c>
      <c r="S849" s="1" t="s">
        <v>66</v>
      </c>
      <c r="T849" s="4">
        <f>Sales_Datas[[#This Row],[after_discount]]-(Sales_Datas[[#This Row],[qty_ordered]]*Sales_Datas[[#This Row],[cogs]])</f>
        <v>39203590</v>
      </c>
      <c r="U849" s="3">
        <f>IFERROR(Sales_Datas[[#This Row],[Gross_Profit]]/Sales_Datas[[#This Row],[after_discount]],0)</f>
        <v>0.92999995255536794</v>
      </c>
      <c r="V849" s="1" t="str">
        <f>IF(Sales_Datas[[#This Row],[base_price]] &lt;= 632200, "Low", (IF(Sales_Datas[[#This Row],[base_price]] &gt;= 10092000, "High", "Medium")))</f>
        <v>High</v>
      </c>
    </row>
    <row r="850" spans="1:22" x14ac:dyDescent="0.25">
      <c r="A850" s="1" t="s">
        <v>2362</v>
      </c>
      <c r="B850" s="1" t="s">
        <v>1453</v>
      </c>
      <c r="C850" s="2">
        <v>44838</v>
      </c>
      <c r="D850" s="1" t="s">
        <v>1345</v>
      </c>
      <c r="E850" s="4">
        <v>4215440</v>
      </c>
      <c r="F850">
        <v>1</v>
      </c>
      <c r="G850" s="4">
        <v>42154400</v>
      </c>
      <c r="H850" s="4">
        <v>0</v>
      </c>
      <c r="I850" s="4">
        <v>42154400</v>
      </c>
      <c r="J850">
        <v>1</v>
      </c>
      <c r="K850">
        <v>1</v>
      </c>
      <c r="L850">
        <v>1</v>
      </c>
      <c r="M850">
        <v>7</v>
      </c>
      <c r="N850" s="2">
        <v>44635</v>
      </c>
      <c r="O850" s="1" t="s">
        <v>1346</v>
      </c>
      <c r="P850" s="4">
        <v>42154400</v>
      </c>
      <c r="Q850" s="4">
        <v>2950810</v>
      </c>
      <c r="R850" s="1" t="s">
        <v>39</v>
      </c>
      <c r="S850" s="1" t="s">
        <v>66</v>
      </c>
      <c r="T850" s="4">
        <f>Sales_Datas[[#This Row],[after_discount]]-(Sales_Datas[[#This Row],[qty_ordered]]*Sales_Datas[[#This Row],[cogs]])</f>
        <v>39203590</v>
      </c>
      <c r="U850" s="3">
        <f>IFERROR(Sales_Datas[[#This Row],[Gross_Profit]]/Sales_Datas[[#This Row],[after_discount]],0)</f>
        <v>0.92999995255536794</v>
      </c>
      <c r="V850" s="1" t="str">
        <f>IF(Sales_Datas[[#This Row],[base_price]] &lt;= 632200, "Low", (IF(Sales_Datas[[#This Row],[base_price]] &gt;= 10092000, "High", "Medium")))</f>
        <v>High</v>
      </c>
    </row>
    <row r="851" spans="1:22" x14ac:dyDescent="0.25">
      <c r="A851" s="1" t="s">
        <v>2363</v>
      </c>
      <c r="B851" s="1" t="s">
        <v>2360</v>
      </c>
      <c r="C851" s="2">
        <v>44899</v>
      </c>
      <c r="D851" s="1" t="s">
        <v>1345</v>
      </c>
      <c r="E851" s="4">
        <v>4215440</v>
      </c>
      <c r="F851">
        <v>1</v>
      </c>
      <c r="G851" s="4">
        <v>42154400</v>
      </c>
      <c r="H851" s="4">
        <v>0</v>
      </c>
      <c r="I851" s="4">
        <v>42154400</v>
      </c>
      <c r="J851">
        <v>1</v>
      </c>
      <c r="K851">
        <v>0</v>
      </c>
      <c r="L851">
        <v>0</v>
      </c>
      <c r="M851">
        <v>7</v>
      </c>
      <c r="N851" s="2">
        <v>44467</v>
      </c>
      <c r="O851" s="1" t="s">
        <v>1346</v>
      </c>
      <c r="P851" s="4">
        <v>42154400</v>
      </c>
      <c r="Q851" s="4">
        <v>2950810</v>
      </c>
      <c r="R851" s="1" t="s">
        <v>39</v>
      </c>
      <c r="S851" s="1" t="s">
        <v>66</v>
      </c>
      <c r="T851" s="4">
        <f>Sales_Datas[[#This Row],[after_discount]]-(Sales_Datas[[#This Row],[qty_ordered]]*Sales_Datas[[#This Row],[cogs]])</f>
        <v>39203590</v>
      </c>
      <c r="U851" s="3">
        <f>IFERROR(Sales_Datas[[#This Row],[Gross_Profit]]/Sales_Datas[[#This Row],[after_discount]],0)</f>
        <v>0.92999995255536794</v>
      </c>
      <c r="V851" s="1" t="str">
        <f>IF(Sales_Datas[[#This Row],[base_price]] &lt;= 632200, "Low", (IF(Sales_Datas[[#This Row],[base_price]] &gt;= 10092000, "High", "Medium")))</f>
        <v>High</v>
      </c>
    </row>
    <row r="852" spans="1:22" x14ac:dyDescent="0.25">
      <c r="A852" s="1" t="s">
        <v>2364</v>
      </c>
      <c r="B852" s="1" t="s">
        <v>2365</v>
      </c>
      <c r="C852" s="2">
        <v>44900</v>
      </c>
      <c r="D852" s="1" t="s">
        <v>1345</v>
      </c>
      <c r="E852" s="4">
        <v>4215440</v>
      </c>
      <c r="F852">
        <v>1</v>
      </c>
      <c r="G852" s="4">
        <v>42154400</v>
      </c>
      <c r="H852" s="4">
        <v>0</v>
      </c>
      <c r="I852" s="4">
        <v>42154400</v>
      </c>
      <c r="J852">
        <v>1</v>
      </c>
      <c r="K852">
        <v>0</v>
      </c>
      <c r="L852">
        <v>0</v>
      </c>
      <c r="M852">
        <v>7</v>
      </c>
      <c r="N852" s="2">
        <v>44693</v>
      </c>
      <c r="O852" s="1" t="s">
        <v>1346</v>
      </c>
      <c r="P852" s="4">
        <v>42154400</v>
      </c>
      <c r="Q852" s="4">
        <v>2950810</v>
      </c>
      <c r="R852" s="1" t="s">
        <v>39</v>
      </c>
      <c r="S852" s="1" t="s">
        <v>66</v>
      </c>
      <c r="T852" s="4">
        <f>Sales_Datas[[#This Row],[after_discount]]-(Sales_Datas[[#This Row],[qty_ordered]]*Sales_Datas[[#This Row],[cogs]])</f>
        <v>39203590</v>
      </c>
      <c r="U852" s="3">
        <f>IFERROR(Sales_Datas[[#This Row],[Gross_Profit]]/Sales_Datas[[#This Row],[after_discount]],0)</f>
        <v>0.92999995255536794</v>
      </c>
      <c r="V852" s="1" t="str">
        <f>IF(Sales_Datas[[#This Row],[base_price]] &lt;= 632200, "Low", (IF(Sales_Datas[[#This Row],[base_price]] &gt;= 10092000, "High", "Medium")))</f>
        <v>High</v>
      </c>
    </row>
    <row r="853" spans="1:22" x14ac:dyDescent="0.25">
      <c r="A853" s="1" t="s">
        <v>2366</v>
      </c>
      <c r="B853" s="1" t="s">
        <v>2367</v>
      </c>
      <c r="C853" s="2">
        <v>44417</v>
      </c>
      <c r="D853" s="1" t="s">
        <v>2368</v>
      </c>
      <c r="E853" s="4">
        <v>4207320</v>
      </c>
      <c r="F853">
        <v>1</v>
      </c>
      <c r="G853" s="4">
        <v>42073200</v>
      </c>
      <c r="H853" s="4">
        <v>0</v>
      </c>
      <c r="I853" s="4">
        <v>42073200</v>
      </c>
      <c r="J853">
        <v>1</v>
      </c>
      <c r="K853">
        <v>0</v>
      </c>
      <c r="L853">
        <v>0</v>
      </c>
      <c r="M853">
        <v>8</v>
      </c>
      <c r="N853" s="2">
        <v>44464</v>
      </c>
      <c r="O853" s="1" t="s">
        <v>2369</v>
      </c>
      <c r="P853" s="4">
        <v>40905100</v>
      </c>
      <c r="Q853" s="4">
        <v>2740620</v>
      </c>
      <c r="R853" s="1" t="s">
        <v>55</v>
      </c>
      <c r="S853" s="1" t="s">
        <v>1115</v>
      </c>
      <c r="T853" s="4">
        <f>Sales_Datas[[#This Row],[after_discount]]-(Sales_Datas[[#This Row],[qty_ordered]]*Sales_Datas[[#This Row],[cogs]])</f>
        <v>39332580</v>
      </c>
      <c r="U853" s="3">
        <f>IFERROR(Sales_Datas[[#This Row],[Gross_Profit]]/Sales_Datas[[#This Row],[after_discount]],0)</f>
        <v>0.93486067140127205</v>
      </c>
      <c r="V853" s="1" t="str">
        <f>IF(Sales_Datas[[#This Row],[base_price]] &lt;= 632200, "Low", (IF(Sales_Datas[[#This Row],[base_price]] &gt;= 10092000, "High", "Medium")))</f>
        <v>High</v>
      </c>
    </row>
    <row r="854" spans="1:22" x14ac:dyDescent="0.25">
      <c r="A854" s="1" t="s">
        <v>2370</v>
      </c>
      <c r="B854" s="1" t="s">
        <v>2367</v>
      </c>
      <c r="C854" s="2">
        <v>44448</v>
      </c>
      <c r="D854" s="1" t="s">
        <v>2368</v>
      </c>
      <c r="E854" s="4">
        <v>4207320</v>
      </c>
      <c r="F854">
        <v>1</v>
      </c>
      <c r="G854" s="4">
        <v>42073200</v>
      </c>
      <c r="H854" s="4">
        <v>0</v>
      </c>
      <c r="I854" s="4">
        <v>42073200</v>
      </c>
      <c r="J854">
        <v>1</v>
      </c>
      <c r="K854">
        <v>0</v>
      </c>
      <c r="L854">
        <v>0</v>
      </c>
      <c r="M854">
        <v>8</v>
      </c>
      <c r="N854" s="2">
        <v>44464</v>
      </c>
      <c r="O854" s="1" t="s">
        <v>2369</v>
      </c>
      <c r="P854" s="4">
        <v>40905100</v>
      </c>
      <c r="Q854" s="4">
        <v>2740620</v>
      </c>
      <c r="R854" s="1" t="s">
        <v>55</v>
      </c>
      <c r="S854" s="1" t="s">
        <v>1115</v>
      </c>
      <c r="T854" s="4">
        <f>Sales_Datas[[#This Row],[after_discount]]-(Sales_Datas[[#This Row],[qty_ordered]]*Sales_Datas[[#This Row],[cogs]])</f>
        <v>39332580</v>
      </c>
      <c r="U854" s="3">
        <f>IFERROR(Sales_Datas[[#This Row],[Gross_Profit]]/Sales_Datas[[#This Row],[after_discount]],0)</f>
        <v>0.93486067140127205</v>
      </c>
      <c r="V854" s="1" t="str">
        <f>IF(Sales_Datas[[#This Row],[base_price]] &lt;= 632200, "Low", (IF(Sales_Datas[[#This Row],[base_price]] &gt;= 10092000, "High", "Medium")))</f>
        <v>High</v>
      </c>
    </row>
    <row r="855" spans="1:22" x14ac:dyDescent="0.25">
      <c r="A855" s="1" t="s">
        <v>2371</v>
      </c>
      <c r="B855" s="1" t="s">
        <v>1725</v>
      </c>
      <c r="C855" s="2">
        <v>44399</v>
      </c>
      <c r="D855" s="1" t="s">
        <v>2372</v>
      </c>
      <c r="E855" s="4">
        <v>4196880</v>
      </c>
      <c r="F855">
        <v>1</v>
      </c>
      <c r="G855" s="4">
        <v>41968800</v>
      </c>
      <c r="H855" s="4">
        <v>0</v>
      </c>
      <c r="I855" s="4">
        <v>41968800</v>
      </c>
      <c r="J855">
        <v>1</v>
      </c>
      <c r="K855">
        <v>1</v>
      </c>
      <c r="L855">
        <v>0</v>
      </c>
      <c r="M855">
        <v>1</v>
      </c>
      <c r="N855" s="2">
        <v>44380</v>
      </c>
      <c r="O855" s="1" t="s">
        <v>2373</v>
      </c>
      <c r="P855" s="4">
        <v>41968800</v>
      </c>
      <c r="Q855" s="4">
        <v>2643990</v>
      </c>
      <c r="R855" s="1" t="s">
        <v>55</v>
      </c>
      <c r="S855" s="1" t="s">
        <v>50</v>
      </c>
      <c r="T855" s="4">
        <f>Sales_Datas[[#This Row],[after_discount]]-(Sales_Datas[[#This Row],[qty_ordered]]*Sales_Datas[[#This Row],[cogs]])</f>
        <v>39324810</v>
      </c>
      <c r="U855" s="3">
        <f>IFERROR(Sales_Datas[[#This Row],[Gross_Profit]]/Sales_Datas[[#This Row],[after_discount]],0)</f>
        <v>0.93700105792874711</v>
      </c>
      <c r="V855" s="1" t="str">
        <f>IF(Sales_Datas[[#This Row],[base_price]] &lt;= 632200, "Low", (IF(Sales_Datas[[#This Row],[base_price]] &gt;= 10092000, "High", "Medium")))</f>
        <v>High</v>
      </c>
    </row>
    <row r="856" spans="1:22" x14ac:dyDescent="0.25">
      <c r="A856" s="1" t="s">
        <v>2374</v>
      </c>
      <c r="B856" s="1" t="s">
        <v>1725</v>
      </c>
      <c r="C856" s="2">
        <v>44234</v>
      </c>
      <c r="D856" s="1" t="s">
        <v>2375</v>
      </c>
      <c r="E856" s="4">
        <v>4196300</v>
      </c>
      <c r="F856">
        <v>1</v>
      </c>
      <c r="G856" s="4">
        <v>41963000</v>
      </c>
      <c r="H856" s="4">
        <v>0</v>
      </c>
      <c r="I856" s="4">
        <v>41963000</v>
      </c>
      <c r="J856">
        <v>1</v>
      </c>
      <c r="K856">
        <v>1</v>
      </c>
      <c r="L856">
        <v>0</v>
      </c>
      <c r="M856">
        <v>1</v>
      </c>
      <c r="N856" s="2">
        <v>44380</v>
      </c>
      <c r="O856" s="1" t="s">
        <v>2376</v>
      </c>
      <c r="P856" s="4">
        <v>41963000</v>
      </c>
      <c r="Q856" s="4">
        <v>3734680</v>
      </c>
      <c r="R856" s="1" t="s">
        <v>39</v>
      </c>
      <c r="S856" s="1" t="s">
        <v>50</v>
      </c>
      <c r="T856" s="4">
        <f>Sales_Datas[[#This Row],[after_discount]]-(Sales_Datas[[#This Row],[qty_ordered]]*Sales_Datas[[#This Row],[cogs]])</f>
        <v>38228320</v>
      </c>
      <c r="U856" s="3">
        <f>IFERROR(Sales_Datas[[#This Row],[Gross_Profit]]/Sales_Datas[[#This Row],[after_discount]],0)</f>
        <v>0.91100064342396869</v>
      </c>
      <c r="V856" s="1" t="str">
        <f>IF(Sales_Datas[[#This Row],[base_price]] &lt;= 632200, "Low", (IF(Sales_Datas[[#This Row],[base_price]] &gt;= 10092000, "High", "Medium")))</f>
        <v>High</v>
      </c>
    </row>
    <row r="857" spans="1:22" x14ac:dyDescent="0.25">
      <c r="A857" s="1" t="s">
        <v>2377</v>
      </c>
      <c r="B857" s="1" t="s">
        <v>2378</v>
      </c>
      <c r="C857" s="2">
        <v>44486</v>
      </c>
      <c r="D857" s="1" t="s">
        <v>2375</v>
      </c>
      <c r="E857" s="4">
        <v>4196300</v>
      </c>
      <c r="F857">
        <v>1</v>
      </c>
      <c r="G857" s="4">
        <v>41963000</v>
      </c>
      <c r="H857" s="4">
        <v>0</v>
      </c>
      <c r="I857" s="4">
        <v>41963000</v>
      </c>
      <c r="J857">
        <v>1</v>
      </c>
      <c r="K857">
        <v>1</v>
      </c>
      <c r="L857">
        <v>0</v>
      </c>
      <c r="M857">
        <v>1</v>
      </c>
      <c r="N857" s="2">
        <v>44482</v>
      </c>
      <c r="O857" s="1" t="s">
        <v>2376</v>
      </c>
      <c r="P857" s="4">
        <v>41963000</v>
      </c>
      <c r="Q857" s="4">
        <v>3734680</v>
      </c>
      <c r="R857" s="1" t="s">
        <v>39</v>
      </c>
      <c r="S857" s="1" t="s">
        <v>50</v>
      </c>
      <c r="T857" s="4">
        <f>Sales_Datas[[#This Row],[after_discount]]-(Sales_Datas[[#This Row],[qty_ordered]]*Sales_Datas[[#This Row],[cogs]])</f>
        <v>38228320</v>
      </c>
      <c r="U857" s="3">
        <f>IFERROR(Sales_Datas[[#This Row],[Gross_Profit]]/Sales_Datas[[#This Row],[after_discount]],0)</f>
        <v>0.91100064342396869</v>
      </c>
      <c r="V857" s="1" t="str">
        <f>IF(Sales_Datas[[#This Row],[base_price]] &lt;= 632200, "Low", (IF(Sales_Datas[[#This Row],[base_price]] &gt;= 10092000, "High", "Medium")))</f>
        <v>High</v>
      </c>
    </row>
    <row r="858" spans="1:22" x14ac:dyDescent="0.25">
      <c r="A858" s="1" t="s">
        <v>2379</v>
      </c>
      <c r="B858" s="1" t="s">
        <v>2380</v>
      </c>
      <c r="C858" s="2">
        <v>44397</v>
      </c>
      <c r="D858" s="1" t="s">
        <v>2381</v>
      </c>
      <c r="E858" s="4">
        <v>4176000</v>
      </c>
      <c r="F858">
        <v>1</v>
      </c>
      <c r="G858" s="4">
        <v>41760000</v>
      </c>
      <c r="H858" s="4">
        <v>0</v>
      </c>
      <c r="I858" s="4">
        <v>41760000</v>
      </c>
      <c r="J858">
        <v>1</v>
      </c>
      <c r="K858">
        <v>0</v>
      </c>
      <c r="L858">
        <v>0</v>
      </c>
      <c r="M858">
        <v>9</v>
      </c>
      <c r="N858" s="2">
        <v>44387</v>
      </c>
      <c r="O858" s="1" t="s">
        <v>2382</v>
      </c>
      <c r="P858" s="4">
        <v>41760000</v>
      </c>
      <c r="Q858" s="4">
        <v>2589120</v>
      </c>
      <c r="R858" s="1" t="s">
        <v>65</v>
      </c>
      <c r="S858" s="1" t="s">
        <v>1120</v>
      </c>
      <c r="T858" s="4">
        <f>Sales_Datas[[#This Row],[after_discount]]-(Sales_Datas[[#This Row],[qty_ordered]]*Sales_Datas[[#This Row],[cogs]])</f>
        <v>39170880</v>
      </c>
      <c r="U858" s="3">
        <f>IFERROR(Sales_Datas[[#This Row],[Gross_Profit]]/Sales_Datas[[#This Row],[after_discount]],0)</f>
        <v>0.93799999999999994</v>
      </c>
      <c r="V858" s="1" t="str">
        <f>IF(Sales_Datas[[#This Row],[base_price]] &lt;= 632200, "Low", (IF(Sales_Datas[[#This Row],[base_price]] &gt;= 10092000, "High", "Medium")))</f>
        <v>High</v>
      </c>
    </row>
    <row r="859" spans="1:22" x14ac:dyDescent="0.25">
      <c r="A859" s="1" t="s">
        <v>2383</v>
      </c>
      <c r="B859" s="1" t="s">
        <v>1708</v>
      </c>
      <c r="C859" s="2">
        <v>44422</v>
      </c>
      <c r="D859" s="1" t="s">
        <v>2381</v>
      </c>
      <c r="E859" s="4">
        <v>4176000</v>
      </c>
      <c r="F859">
        <v>1</v>
      </c>
      <c r="G859" s="4">
        <v>41760000</v>
      </c>
      <c r="H859" s="4">
        <v>0</v>
      </c>
      <c r="I859" s="4">
        <v>41760000</v>
      </c>
      <c r="J859">
        <v>1</v>
      </c>
      <c r="K859">
        <v>1</v>
      </c>
      <c r="L859">
        <v>0</v>
      </c>
      <c r="M859">
        <v>1</v>
      </c>
      <c r="N859" s="2">
        <v>44392</v>
      </c>
      <c r="O859" s="1" t="s">
        <v>2382</v>
      </c>
      <c r="P859" s="4">
        <v>41760000</v>
      </c>
      <c r="Q859" s="4">
        <v>2589120</v>
      </c>
      <c r="R859" s="1" t="s">
        <v>65</v>
      </c>
      <c r="S859" s="1" t="s">
        <v>50</v>
      </c>
      <c r="T859" s="4">
        <f>Sales_Datas[[#This Row],[after_discount]]-(Sales_Datas[[#This Row],[qty_ordered]]*Sales_Datas[[#This Row],[cogs]])</f>
        <v>39170880</v>
      </c>
      <c r="U859" s="3">
        <f>IFERROR(Sales_Datas[[#This Row],[Gross_Profit]]/Sales_Datas[[#This Row],[after_discount]],0)</f>
        <v>0.93799999999999994</v>
      </c>
      <c r="V859" s="1" t="str">
        <f>IF(Sales_Datas[[#This Row],[base_price]] &lt;= 632200, "Low", (IF(Sales_Datas[[#This Row],[base_price]] &gt;= 10092000, "High", "Medium")))</f>
        <v>High</v>
      </c>
    </row>
    <row r="860" spans="1:22" x14ac:dyDescent="0.25">
      <c r="A860" s="1" t="s">
        <v>2384</v>
      </c>
      <c r="B860" s="1" t="s">
        <v>2385</v>
      </c>
      <c r="C860" s="2">
        <v>44427</v>
      </c>
      <c r="D860" s="1" t="s">
        <v>2381</v>
      </c>
      <c r="E860" s="4">
        <v>4176000</v>
      </c>
      <c r="F860">
        <v>1</v>
      </c>
      <c r="G860" s="4">
        <v>41760000</v>
      </c>
      <c r="H860" s="4">
        <v>0</v>
      </c>
      <c r="I860" s="4">
        <v>41760000</v>
      </c>
      <c r="J860">
        <v>1</v>
      </c>
      <c r="K860">
        <v>1</v>
      </c>
      <c r="L860">
        <v>1</v>
      </c>
      <c r="M860">
        <v>8</v>
      </c>
      <c r="N860" s="2">
        <v>44430</v>
      </c>
      <c r="O860" s="1" t="s">
        <v>2382</v>
      </c>
      <c r="P860" s="4">
        <v>41760000</v>
      </c>
      <c r="Q860" s="4">
        <v>2589120</v>
      </c>
      <c r="R860" s="1" t="s">
        <v>65</v>
      </c>
      <c r="S860" s="1" t="s">
        <v>1115</v>
      </c>
      <c r="T860" s="4">
        <f>Sales_Datas[[#This Row],[after_discount]]-(Sales_Datas[[#This Row],[qty_ordered]]*Sales_Datas[[#This Row],[cogs]])</f>
        <v>39170880</v>
      </c>
      <c r="U860" s="3">
        <f>IFERROR(Sales_Datas[[#This Row],[Gross_Profit]]/Sales_Datas[[#This Row],[after_discount]],0)</f>
        <v>0.93799999999999994</v>
      </c>
      <c r="V860" s="1" t="str">
        <f>IF(Sales_Datas[[#This Row],[base_price]] &lt;= 632200, "Low", (IF(Sales_Datas[[#This Row],[base_price]] &gt;= 10092000, "High", "Medium")))</f>
        <v>High</v>
      </c>
    </row>
    <row r="861" spans="1:22" x14ac:dyDescent="0.25">
      <c r="A861" s="1" t="s">
        <v>2386</v>
      </c>
      <c r="B861" s="1" t="s">
        <v>1742</v>
      </c>
      <c r="C861" s="2">
        <v>44433</v>
      </c>
      <c r="D861" s="1" t="s">
        <v>2381</v>
      </c>
      <c r="E861" s="4">
        <v>4176000</v>
      </c>
      <c r="F861">
        <v>1</v>
      </c>
      <c r="G861" s="4">
        <v>41760000</v>
      </c>
      <c r="H861" s="4">
        <v>0</v>
      </c>
      <c r="I861" s="4">
        <v>41760000</v>
      </c>
      <c r="J861">
        <v>1</v>
      </c>
      <c r="K861">
        <v>1</v>
      </c>
      <c r="L861">
        <v>0</v>
      </c>
      <c r="M861">
        <v>1</v>
      </c>
      <c r="N861" s="2">
        <v>44389</v>
      </c>
      <c r="O861" s="1" t="s">
        <v>2382</v>
      </c>
      <c r="P861" s="4">
        <v>41760000</v>
      </c>
      <c r="Q861" s="4">
        <v>2589120</v>
      </c>
      <c r="R861" s="1" t="s">
        <v>65</v>
      </c>
      <c r="S861" s="1" t="s">
        <v>50</v>
      </c>
      <c r="T861" s="4">
        <f>Sales_Datas[[#This Row],[after_discount]]-(Sales_Datas[[#This Row],[qty_ordered]]*Sales_Datas[[#This Row],[cogs]])</f>
        <v>39170880</v>
      </c>
      <c r="U861" s="3">
        <f>IFERROR(Sales_Datas[[#This Row],[Gross_Profit]]/Sales_Datas[[#This Row],[after_discount]],0)</f>
        <v>0.93799999999999994</v>
      </c>
      <c r="V861" s="1" t="str">
        <f>IF(Sales_Datas[[#This Row],[base_price]] &lt;= 632200, "Low", (IF(Sales_Datas[[#This Row],[base_price]] &gt;= 10092000, "High", "Medium")))</f>
        <v>High</v>
      </c>
    </row>
    <row r="862" spans="1:22" x14ac:dyDescent="0.25">
      <c r="A862" s="1" t="s">
        <v>2387</v>
      </c>
      <c r="B862" s="1" t="s">
        <v>1725</v>
      </c>
      <c r="C862" s="2">
        <v>44435</v>
      </c>
      <c r="D862" s="1" t="s">
        <v>2381</v>
      </c>
      <c r="E862" s="4">
        <v>4176000</v>
      </c>
      <c r="F862">
        <v>1</v>
      </c>
      <c r="G862" s="4">
        <v>41760000</v>
      </c>
      <c r="H862" s="4">
        <v>0</v>
      </c>
      <c r="I862" s="4">
        <v>41760000</v>
      </c>
      <c r="J862">
        <v>1</v>
      </c>
      <c r="K862">
        <v>1</v>
      </c>
      <c r="L862">
        <v>0</v>
      </c>
      <c r="M862">
        <v>1</v>
      </c>
      <c r="N862" s="2">
        <v>44380</v>
      </c>
      <c r="O862" s="1" t="s">
        <v>2382</v>
      </c>
      <c r="P862" s="4">
        <v>41760000</v>
      </c>
      <c r="Q862" s="4">
        <v>2589120</v>
      </c>
      <c r="R862" s="1" t="s">
        <v>65</v>
      </c>
      <c r="S862" s="1" t="s">
        <v>50</v>
      </c>
      <c r="T862" s="4">
        <f>Sales_Datas[[#This Row],[after_discount]]-(Sales_Datas[[#This Row],[qty_ordered]]*Sales_Datas[[#This Row],[cogs]])</f>
        <v>39170880</v>
      </c>
      <c r="U862" s="3">
        <f>IFERROR(Sales_Datas[[#This Row],[Gross_Profit]]/Sales_Datas[[#This Row],[after_discount]],0)</f>
        <v>0.93799999999999994</v>
      </c>
      <c r="V862" s="1" t="str">
        <f>IF(Sales_Datas[[#This Row],[base_price]] &lt;= 632200, "Low", (IF(Sales_Datas[[#This Row],[base_price]] &gt;= 10092000, "High", "Medium")))</f>
        <v>High</v>
      </c>
    </row>
    <row r="863" spans="1:22" x14ac:dyDescent="0.25">
      <c r="A863" s="1" t="s">
        <v>2388</v>
      </c>
      <c r="B863" s="1" t="s">
        <v>1798</v>
      </c>
      <c r="C863" s="2">
        <v>44671</v>
      </c>
      <c r="D863" s="1" t="s">
        <v>2389</v>
      </c>
      <c r="E863" s="4">
        <v>4176000</v>
      </c>
      <c r="F863">
        <v>1</v>
      </c>
      <c r="G863" s="4">
        <v>41760000</v>
      </c>
      <c r="H863" s="4">
        <v>0</v>
      </c>
      <c r="I863" s="4">
        <v>41760000</v>
      </c>
      <c r="J863">
        <v>1</v>
      </c>
      <c r="K863">
        <v>1</v>
      </c>
      <c r="L863">
        <v>0</v>
      </c>
      <c r="M863">
        <v>1</v>
      </c>
      <c r="N863" s="2">
        <v>44394</v>
      </c>
      <c r="O863" s="1" t="s">
        <v>2390</v>
      </c>
      <c r="P863" s="4">
        <v>41760000</v>
      </c>
      <c r="Q863" s="4">
        <v>2505600</v>
      </c>
      <c r="R863" s="1" t="s">
        <v>65</v>
      </c>
      <c r="S863" s="1" t="s">
        <v>50</v>
      </c>
      <c r="T863" s="4">
        <f>Sales_Datas[[#This Row],[after_discount]]-(Sales_Datas[[#This Row],[qty_ordered]]*Sales_Datas[[#This Row],[cogs]])</f>
        <v>39254400</v>
      </c>
      <c r="U863" s="3">
        <f>IFERROR(Sales_Datas[[#This Row],[Gross_Profit]]/Sales_Datas[[#This Row],[after_discount]],0)</f>
        <v>0.94</v>
      </c>
      <c r="V863" s="1" t="str">
        <f>IF(Sales_Datas[[#This Row],[base_price]] &lt;= 632200, "Low", (IF(Sales_Datas[[#This Row],[base_price]] &gt;= 10092000, "High", "Medium")))</f>
        <v>High</v>
      </c>
    </row>
    <row r="864" spans="1:22" x14ac:dyDescent="0.25">
      <c r="A864" s="1" t="s">
        <v>2391</v>
      </c>
      <c r="B864" s="1" t="s">
        <v>1845</v>
      </c>
      <c r="C864" s="2">
        <v>44643</v>
      </c>
      <c r="D864" s="1" t="s">
        <v>2392</v>
      </c>
      <c r="E864" s="4">
        <v>4175942</v>
      </c>
      <c r="F864">
        <v>1</v>
      </c>
      <c r="G864" s="4">
        <v>41759400</v>
      </c>
      <c r="H864" s="4">
        <v>0</v>
      </c>
      <c r="I864" s="4">
        <v>41759400</v>
      </c>
      <c r="J864">
        <v>1</v>
      </c>
      <c r="K864">
        <v>1</v>
      </c>
      <c r="L864">
        <v>0</v>
      </c>
      <c r="M864">
        <v>1</v>
      </c>
      <c r="N864" s="2">
        <v>44390</v>
      </c>
      <c r="O864" s="1" t="s">
        <v>2393</v>
      </c>
      <c r="P864" s="4">
        <v>41759400</v>
      </c>
      <c r="Q864" s="4">
        <v>2756100</v>
      </c>
      <c r="R864" s="1" t="s">
        <v>29</v>
      </c>
      <c r="S864" s="1" t="s">
        <v>50</v>
      </c>
      <c r="T864" s="4">
        <f>Sales_Datas[[#This Row],[after_discount]]-(Sales_Datas[[#This Row],[qty_ordered]]*Sales_Datas[[#This Row],[cogs]])</f>
        <v>39003300</v>
      </c>
      <c r="U864" s="3">
        <f>IFERROR(Sales_Datas[[#This Row],[Gross_Profit]]/Sales_Datas[[#This Row],[after_discount]],0)</f>
        <v>0.93400048851276596</v>
      </c>
      <c r="V864" s="1" t="str">
        <f>IF(Sales_Datas[[#This Row],[base_price]] &lt;= 632200, "Low", (IF(Sales_Datas[[#This Row],[base_price]] &gt;= 10092000, "High", "Medium")))</f>
        <v>High</v>
      </c>
    </row>
    <row r="865" spans="1:22" x14ac:dyDescent="0.25">
      <c r="A865" s="1" t="s">
        <v>2394</v>
      </c>
      <c r="B865" s="1" t="s">
        <v>1798</v>
      </c>
      <c r="C865" s="2">
        <v>44650</v>
      </c>
      <c r="D865" s="1" t="s">
        <v>2392</v>
      </c>
      <c r="E865" s="4">
        <v>4175942</v>
      </c>
      <c r="F865">
        <v>1</v>
      </c>
      <c r="G865" s="4">
        <v>41759400</v>
      </c>
      <c r="H865" s="4">
        <v>0</v>
      </c>
      <c r="I865" s="4">
        <v>41759400</v>
      </c>
      <c r="J865">
        <v>1</v>
      </c>
      <c r="K865">
        <v>1</v>
      </c>
      <c r="L865">
        <v>0</v>
      </c>
      <c r="M865">
        <v>1</v>
      </c>
      <c r="N865" s="2">
        <v>44394</v>
      </c>
      <c r="O865" s="1" t="s">
        <v>2393</v>
      </c>
      <c r="P865" s="4">
        <v>41759400</v>
      </c>
      <c r="Q865" s="4">
        <v>2756100</v>
      </c>
      <c r="R865" s="1" t="s">
        <v>29</v>
      </c>
      <c r="S865" s="1" t="s">
        <v>50</v>
      </c>
      <c r="T865" s="4">
        <f>Sales_Datas[[#This Row],[after_discount]]-(Sales_Datas[[#This Row],[qty_ordered]]*Sales_Datas[[#This Row],[cogs]])</f>
        <v>39003300</v>
      </c>
      <c r="U865" s="3">
        <f>IFERROR(Sales_Datas[[#This Row],[Gross_Profit]]/Sales_Datas[[#This Row],[after_discount]],0)</f>
        <v>0.93400048851276596</v>
      </c>
      <c r="V865" s="1" t="str">
        <f>IF(Sales_Datas[[#This Row],[base_price]] &lt;= 632200, "Low", (IF(Sales_Datas[[#This Row],[base_price]] &gt;= 10092000, "High", "Medium")))</f>
        <v>High</v>
      </c>
    </row>
    <row r="866" spans="1:22" x14ac:dyDescent="0.25">
      <c r="A866" s="1" t="s">
        <v>2395</v>
      </c>
      <c r="B866" s="1" t="s">
        <v>1399</v>
      </c>
      <c r="C866" s="2">
        <v>44265</v>
      </c>
      <c r="D866" s="1" t="s">
        <v>2396</v>
      </c>
      <c r="E866" s="4">
        <v>4175942</v>
      </c>
      <c r="F866">
        <v>1</v>
      </c>
      <c r="G866" s="4">
        <v>41759400</v>
      </c>
      <c r="H866" s="4">
        <v>0</v>
      </c>
      <c r="I866" s="4">
        <v>41759400</v>
      </c>
      <c r="J866">
        <v>1</v>
      </c>
      <c r="K866">
        <v>0</v>
      </c>
      <c r="L866">
        <v>0</v>
      </c>
      <c r="M866">
        <v>4</v>
      </c>
      <c r="N866" s="2">
        <v>44392</v>
      </c>
      <c r="O866" s="1" t="s">
        <v>2397</v>
      </c>
      <c r="P866" s="4">
        <v>41759400</v>
      </c>
      <c r="Q866" s="4">
        <v>2964900</v>
      </c>
      <c r="R866" s="1" t="s">
        <v>65</v>
      </c>
      <c r="S866" s="1" t="s">
        <v>34</v>
      </c>
      <c r="T866" s="4">
        <f>Sales_Datas[[#This Row],[after_discount]]-(Sales_Datas[[#This Row],[qty_ordered]]*Sales_Datas[[#This Row],[cogs]])</f>
        <v>38794500</v>
      </c>
      <c r="U866" s="3">
        <f>IFERROR(Sales_Datas[[#This Row],[Gross_Profit]]/Sales_Datas[[#This Row],[after_discount]],0)</f>
        <v>0.92900041667265332</v>
      </c>
      <c r="V866" s="1" t="str">
        <f>IF(Sales_Datas[[#This Row],[base_price]] &lt;= 632200, "Low", (IF(Sales_Datas[[#This Row],[base_price]] &gt;= 10092000, "High", "Medium")))</f>
        <v>High</v>
      </c>
    </row>
    <row r="867" spans="1:22" x14ac:dyDescent="0.25">
      <c r="A867" s="1" t="s">
        <v>2398</v>
      </c>
      <c r="B867" s="1" t="s">
        <v>2399</v>
      </c>
      <c r="C867" s="2">
        <v>44293</v>
      </c>
      <c r="D867" s="1" t="s">
        <v>2396</v>
      </c>
      <c r="E867" s="4">
        <v>4175942</v>
      </c>
      <c r="F867">
        <v>1</v>
      </c>
      <c r="G867" s="4">
        <v>41759400</v>
      </c>
      <c r="H867" s="4">
        <v>0</v>
      </c>
      <c r="I867" s="4">
        <v>41759400</v>
      </c>
      <c r="J867">
        <v>1</v>
      </c>
      <c r="K867">
        <v>0</v>
      </c>
      <c r="L867">
        <v>0</v>
      </c>
      <c r="M867">
        <v>1</v>
      </c>
      <c r="N867" s="2">
        <v>44393</v>
      </c>
      <c r="O867" s="1" t="s">
        <v>2397</v>
      </c>
      <c r="P867" s="4">
        <v>41759400</v>
      </c>
      <c r="Q867" s="4">
        <v>2964900</v>
      </c>
      <c r="R867" s="1" t="s">
        <v>65</v>
      </c>
      <c r="S867" s="1" t="s">
        <v>50</v>
      </c>
      <c r="T867" s="4">
        <f>Sales_Datas[[#This Row],[after_discount]]-(Sales_Datas[[#This Row],[qty_ordered]]*Sales_Datas[[#This Row],[cogs]])</f>
        <v>38794500</v>
      </c>
      <c r="U867" s="3">
        <f>IFERROR(Sales_Datas[[#This Row],[Gross_Profit]]/Sales_Datas[[#This Row],[after_discount]],0)</f>
        <v>0.92900041667265332</v>
      </c>
      <c r="V867" s="1" t="str">
        <f>IF(Sales_Datas[[#This Row],[base_price]] &lt;= 632200, "Low", (IF(Sales_Datas[[#This Row],[base_price]] &gt;= 10092000, "High", "Medium")))</f>
        <v>High</v>
      </c>
    </row>
    <row r="868" spans="1:22" x14ac:dyDescent="0.25">
      <c r="A868" s="1" t="s">
        <v>2400</v>
      </c>
      <c r="B868" s="1" t="s">
        <v>2401</v>
      </c>
      <c r="C868" s="2">
        <v>44416</v>
      </c>
      <c r="D868" s="1" t="s">
        <v>2396</v>
      </c>
      <c r="E868" s="4">
        <v>4175942</v>
      </c>
      <c r="F868">
        <v>1</v>
      </c>
      <c r="G868" s="4">
        <v>41759400</v>
      </c>
      <c r="H868" s="4">
        <v>0</v>
      </c>
      <c r="I868" s="4">
        <v>41759400</v>
      </c>
      <c r="J868">
        <v>1</v>
      </c>
      <c r="K868">
        <v>0</v>
      </c>
      <c r="L868">
        <v>0</v>
      </c>
      <c r="M868">
        <v>1</v>
      </c>
      <c r="N868" s="2">
        <v>44411</v>
      </c>
      <c r="O868" s="1" t="s">
        <v>2397</v>
      </c>
      <c r="P868" s="4">
        <v>41759400</v>
      </c>
      <c r="Q868" s="4">
        <v>2964900</v>
      </c>
      <c r="R868" s="1" t="s">
        <v>65</v>
      </c>
      <c r="S868" s="1" t="s">
        <v>50</v>
      </c>
      <c r="T868" s="4">
        <f>Sales_Datas[[#This Row],[after_discount]]-(Sales_Datas[[#This Row],[qty_ordered]]*Sales_Datas[[#This Row],[cogs]])</f>
        <v>38794500</v>
      </c>
      <c r="U868" s="3">
        <f>IFERROR(Sales_Datas[[#This Row],[Gross_Profit]]/Sales_Datas[[#This Row],[after_discount]],0)</f>
        <v>0.92900041667265332</v>
      </c>
      <c r="V868" s="1" t="str">
        <f>IF(Sales_Datas[[#This Row],[base_price]] &lt;= 632200, "Low", (IF(Sales_Datas[[#This Row],[base_price]] &gt;= 10092000, "High", "Medium")))</f>
        <v>High</v>
      </c>
    </row>
    <row r="869" spans="1:22" x14ac:dyDescent="0.25">
      <c r="A869" s="1" t="s">
        <v>2402</v>
      </c>
      <c r="B869" s="1" t="s">
        <v>2403</v>
      </c>
      <c r="C869" s="2">
        <v>44447</v>
      </c>
      <c r="D869" s="1" t="s">
        <v>2396</v>
      </c>
      <c r="E869" s="4">
        <v>4175942</v>
      </c>
      <c r="F869">
        <v>1</v>
      </c>
      <c r="G869" s="4">
        <v>41759400</v>
      </c>
      <c r="H869" s="4">
        <v>0</v>
      </c>
      <c r="I869" s="4">
        <v>41759400</v>
      </c>
      <c r="J869">
        <v>1</v>
      </c>
      <c r="K869">
        <v>1</v>
      </c>
      <c r="L869">
        <v>1</v>
      </c>
      <c r="M869">
        <v>8</v>
      </c>
      <c r="N869" s="2">
        <v>44428</v>
      </c>
      <c r="O869" s="1" t="s">
        <v>2397</v>
      </c>
      <c r="P869" s="4">
        <v>41759400</v>
      </c>
      <c r="Q869" s="4">
        <v>2964900</v>
      </c>
      <c r="R869" s="1" t="s">
        <v>65</v>
      </c>
      <c r="S869" s="1" t="s">
        <v>1115</v>
      </c>
      <c r="T869" s="4">
        <f>Sales_Datas[[#This Row],[after_discount]]-(Sales_Datas[[#This Row],[qty_ordered]]*Sales_Datas[[#This Row],[cogs]])</f>
        <v>38794500</v>
      </c>
      <c r="U869" s="3">
        <f>IFERROR(Sales_Datas[[#This Row],[Gross_Profit]]/Sales_Datas[[#This Row],[after_discount]],0)</f>
        <v>0.92900041667265332</v>
      </c>
      <c r="V869" s="1" t="str">
        <f>IF(Sales_Datas[[#This Row],[base_price]] &lt;= 632200, "Low", (IF(Sales_Datas[[#This Row],[base_price]] &gt;= 10092000, "High", "Medium")))</f>
        <v>High</v>
      </c>
    </row>
    <row r="870" spans="1:22" x14ac:dyDescent="0.25">
      <c r="A870" s="1" t="s">
        <v>2404</v>
      </c>
      <c r="B870" s="1" t="s">
        <v>82</v>
      </c>
      <c r="C870" s="2">
        <v>44476</v>
      </c>
      <c r="D870" s="1" t="s">
        <v>2396</v>
      </c>
      <c r="E870" s="4">
        <v>4175942</v>
      </c>
      <c r="F870">
        <v>1</v>
      </c>
      <c r="G870" s="4">
        <v>41759400</v>
      </c>
      <c r="H870" s="4">
        <v>0</v>
      </c>
      <c r="I870" s="4">
        <v>41759400</v>
      </c>
      <c r="J870">
        <v>1</v>
      </c>
      <c r="K870">
        <v>1</v>
      </c>
      <c r="L870">
        <v>1</v>
      </c>
      <c r="M870">
        <v>8</v>
      </c>
      <c r="N870" s="2">
        <v>44386</v>
      </c>
      <c r="O870" s="1" t="s">
        <v>2397</v>
      </c>
      <c r="P870" s="4">
        <v>41759400</v>
      </c>
      <c r="Q870" s="4">
        <v>2964900</v>
      </c>
      <c r="R870" s="1" t="s">
        <v>65</v>
      </c>
      <c r="S870" s="1" t="s">
        <v>1115</v>
      </c>
      <c r="T870" s="4">
        <f>Sales_Datas[[#This Row],[after_discount]]-(Sales_Datas[[#This Row],[qty_ordered]]*Sales_Datas[[#This Row],[cogs]])</f>
        <v>38794500</v>
      </c>
      <c r="U870" s="3">
        <f>IFERROR(Sales_Datas[[#This Row],[Gross_Profit]]/Sales_Datas[[#This Row],[after_discount]],0)</f>
        <v>0.92900041667265332</v>
      </c>
      <c r="V870" s="1" t="str">
        <f>IF(Sales_Datas[[#This Row],[base_price]] &lt;= 632200, "Low", (IF(Sales_Datas[[#This Row],[base_price]] &gt;= 10092000, "High", "Medium")))</f>
        <v>High</v>
      </c>
    </row>
    <row r="871" spans="1:22" x14ac:dyDescent="0.25">
      <c r="A871" s="1" t="s">
        <v>2405</v>
      </c>
      <c r="B871" s="1" t="s">
        <v>2406</v>
      </c>
      <c r="C871" s="2">
        <v>44613</v>
      </c>
      <c r="D871" s="1" t="s">
        <v>2407</v>
      </c>
      <c r="E871" s="4">
        <v>2080750</v>
      </c>
      <c r="F871">
        <v>2</v>
      </c>
      <c r="G871" s="4">
        <v>41615000</v>
      </c>
      <c r="H871" s="4">
        <v>0</v>
      </c>
      <c r="I871" s="4">
        <v>41615000</v>
      </c>
      <c r="J871">
        <v>1</v>
      </c>
      <c r="K871">
        <v>0</v>
      </c>
      <c r="L871">
        <v>0</v>
      </c>
      <c r="M871">
        <v>4</v>
      </c>
      <c r="N871" s="2">
        <v>44601</v>
      </c>
      <c r="O871" s="1" t="s">
        <v>2408</v>
      </c>
      <c r="P871" s="4">
        <v>20604500</v>
      </c>
      <c r="Q871" s="4">
        <v>1256860</v>
      </c>
      <c r="R871" s="1" t="s">
        <v>39</v>
      </c>
      <c r="S871" s="1" t="s">
        <v>34</v>
      </c>
      <c r="T871" s="4">
        <f>Sales_Datas[[#This Row],[after_discount]]-(Sales_Datas[[#This Row],[qty_ordered]]*Sales_Datas[[#This Row],[cogs]])</f>
        <v>39101280</v>
      </c>
      <c r="U871" s="3">
        <f>IFERROR(Sales_Datas[[#This Row],[Gross_Profit]]/Sales_Datas[[#This Row],[after_discount]],0)</f>
        <v>0.93959581881533105</v>
      </c>
      <c r="V871" s="1" t="str">
        <f>IF(Sales_Datas[[#This Row],[base_price]] &lt;= 632200, "Low", (IF(Sales_Datas[[#This Row],[base_price]] &gt;= 10092000, "High", "Medium")))</f>
        <v>High</v>
      </c>
    </row>
    <row r="872" spans="1:22" x14ac:dyDescent="0.25">
      <c r="A872" s="1" t="s">
        <v>2409</v>
      </c>
      <c r="B872" s="1" t="s">
        <v>2406</v>
      </c>
      <c r="C872" s="2">
        <v>44614</v>
      </c>
      <c r="D872" s="1" t="s">
        <v>2407</v>
      </c>
      <c r="E872" s="4">
        <v>2080750</v>
      </c>
      <c r="F872">
        <v>2</v>
      </c>
      <c r="G872" s="4">
        <v>41615000</v>
      </c>
      <c r="H872" s="4">
        <v>0</v>
      </c>
      <c r="I872" s="4">
        <v>41615000</v>
      </c>
      <c r="J872">
        <v>1</v>
      </c>
      <c r="K872">
        <v>0</v>
      </c>
      <c r="L872">
        <v>0</v>
      </c>
      <c r="M872">
        <v>4</v>
      </c>
      <c r="N872" s="2">
        <v>44601</v>
      </c>
      <c r="O872" s="1" t="s">
        <v>2408</v>
      </c>
      <c r="P872" s="4">
        <v>20604500</v>
      </c>
      <c r="Q872" s="4">
        <v>1256860</v>
      </c>
      <c r="R872" s="1" t="s">
        <v>39</v>
      </c>
      <c r="S872" s="1" t="s">
        <v>34</v>
      </c>
      <c r="T872" s="4">
        <f>Sales_Datas[[#This Row],[after_discount]]-(Sales_Datas[[#This Row],[qty_ordered]]*Sales_Datas[[#This Row],[cogs]])</f>
        <v>39101280</v>
      </c>
      <c r="U872" s="3">
        <f>IFERROR(Sales_Datas[[#This Row],[Gross_Profit]]/Sales_Datas[[#This Row],[after_discount]],0)</f>
        <v>0.93959581881533105</v>
      </c>
      <c r="V872" s="1" t="str">
        <f>IF(Sales_Datas[[#This Row],[base_price]] &lt;= 632200, "Low", (IF(Sales_Datas[[#This Row],[base_price]] &gt;= 10092000, "High", "Medium")))</f>
        <v>High</v>
      </c>
    </row>
    <row r="873" spans="1:22" x14ac:dyDescent="0.25">
      <c r="A873" s="1" t="s">
        <v>2410</v>
      </c>
      <c r="B873" s="1" t="s">
        <v>2411</v>
      </c>
      <c r="C873" s="2">
        <v>44426</v>
      </c>
      <c r="D873" s="1" t="s">
        <v>287</v>
      </c>
      <c r="E873" s="4">
        <v>4151640</v>
      </c>
      <c r="F873">
        <v>1</v>
      </c>
      <c r="G873" s="4">
        <v>41516400</v>
      </c>
      <c r="H873" s="4">
        <v>0</v>
      </c>
      <c r="I873" s="4">
        <v>41516400</v>
      </c>
      <c r="J873">
        <v>1</v>
      </c>
      <c r="K873">
        <v>1</v>
      </c>
      <c r="L873">
        <v>0</v>
      </c>
      <c r="M873">
        <v>1</v>
      </c>
      <c r="N873" s="2">
        <v>44422</v>
      </c>
      <c r="O873" s="1" t="s">
        <v>288</v>
      </c>
      <c r="P873" s="4">
        <v>41516400</v>
      </c>
      <c r="Q873" s="4">
        <v>3404310</v>
      </c>
      <c r="R873" s="1" t="s">
        <v>39</v>
      </c>
      <c r="S873" s="1" t="s">
        <v>50</v>
      </c>
      <c r="T873" s="4">
        <f>Sales_Datas[[#This Row],[after_discount]]-(Sales_Datas[[#This Row],[qty_ordered]]*Sales_Datas[[#This Row],[cogs]])</f>
        <v>38112090</v>
      </c>
      <c r="U873" s="3">
        <f>IFERROR(Sales_Datas[[#This Row],[Gross_Profit]]/Sales_Datas[[#This Row],[after_discount]],0)</f>
        <v>0.9180008382229673</v>
      </c>
      <c r="V873" s="1" t="str">
        <f>IF(Sales_Datas[[#This Row],[base_price]] &lt;= 632200, "Low", (IF(Sales_Datas[[#This Row],[base_price]] &gt;= 10092000, "High", "Medium")))</f>
        <v>High</v>
      </c>
    </row>
    <row r="874" spans="1:22" x14ac:dyDescent="0.25">
      <c r="A874" s="1" t="s">
        <v>2412</v>
      </c>
      <c r="B874" s="1" t="s">
        <v>2413</v>
      </c>
      <c r="C874" s="2">
        <v>44433</v>
      </c>
      <c r="D874" s="1" t="s">
        <v>287</v>
      </c>
      <c r="E874" s="4">
        <v>4151640</v>
      </c>
      <c r="F874">
        <v>1</v>
      </c>
      <c r="G874" s="4">
        <v>41516400</v>
      </c>
      <c r="H874" s="4">
        <v>0</v>
      </c>
      <c r="I874" s="4">
        <v>41516400</v>
      </c>
      <c r="J874">
        <v>1</v>
      </c>
      <c r="K874">
        <v>1</v>
      </c>
      <c r="L874">
        <v>1</v>
      </c>
      <c r="M874">
        <v>1</v>
      </c>
      <c r="N874" s="2">
        <v>44411</v>
      </c>
      <c r="O874" s="1" t="s">
        <v>288</v>
      </c>
      <c r="P874" s="4">
        <v>41516400</v>
      </c>
      <c r="Q874" s="4">
        <v>3404310</v>
      </c>
      <c r="R874" s="1" t="s">
        <v>39</v>
      </c>
      <c r="S874" s="1" t="s">
        <v>50</v>
      </c>
      <c r="T874" s="4">
        <f>Sales_Datas[[#This Row],[after_discount]]-(Sales_Datas[[#This Row],[qty_ordered]]*Sales_Datas[[#This Row],[cogs]])</f>
        <v>38112090</v>
      </c>
      <c r="U874" s="3">
        <f>IFERROR(Sales_Datas[[#This Row],[Gross_Profit]]/Sales_Datas[[#This Row],[after_discount]],0)</f>
        <v>0.9180008382229673</v>
      </c>
      <c r="V874" s="1" t="str">
        <f>IF(Sales_Datas[[#This Row],[base_price]] &lt;= 632200, "Low", (IF(Sales_Datas[[#This Row],[base_price]] &gt;= 10092000, "High", "Medium")))</f>
        <v>High</v>
      </c>
    </row>
    <row r="875" spans="1:22" x14ac:dyDescent="0.25">
      <c r="A875" s="1" t="s">
        <v>2414</v>
      </c>
      <c r="B875" s="1" t="s">
        <v>2415</v>
      </c>
      <c r="C875" s="2">
        <v>44267</v>
      </c>
      <c r="D875" s="1" t="s">
        <v>2416</v>
      </c>
      <c r="E875" s="4">
        <v>34742</v>
      </c>
      <c r="F875">
        <v>119</v>
      </c>
      <c r="G875" s="4">
        <v>41343000</v>
      </c>
      <c r="H875" s="4">
        <v>0</v>
      </c>
      <c r="I875" s="4">
        <v>41343000</v>
      </c>
      <c r="J875">
        <v>1</v>
      </c>
      <c r="K875">
        <v>0</v>
      </c>
      <c r="L875">
        <v>0</v>
      </c>
      <c r="M875">
        <v>1</v>
      </c>
      <c r="N875" s="2">
        <v>44542</v>
      </c>
      <c r="O875" s="1" t="s">
        <v>2417</v>
      </c>
      <c r="P875" s="4">
        <v>347420</v>
      </c>
      <c r="Q875" s="4">
        <v>29522</v>
      </c>
      <c r="R875" s="1" t="s">
        <v>133</v>
      </c>
      <c r="S875" s="1" t="s">
        <v>50</v>
      </c>
      <c r="T875" s="4">
        <f>Sales_Datas[[#This Row],[after_discount]]-(Sales_Datas[[#This Row],[qty_ordered]]*Sales_Datas[[#This Row],[cogs]])</f>
        <v>37829882</v>
      </c>
      <c r="U875" s="3">
        <f>IFERROR(Sales_Datas[[#This Row],[Gross_Profit]]/Sales_Datas[[#This Row],[after_discount]],0)</f>
        <v>0.91502508284352857</v>
      </c>
      <c r="V875" s="1" t="str">
        <f>IF(Sales_Datas[[#This Row],[base_price]] &lt;= 632200, "Low", (IF(Sales_Datas[[#This Row],[base_price]] &gt;= 10092000, "High", "Medium")))</f>
        <v>Low</v>
      </c>
    </row>
    <row r="876" spans="1:22" x14ac:dyDescent="0.25">
      <c r="A876" s="1" t="s">
        <v>2418</v>
      </c>
      <c r="B876" s="1" t="s">
        <v>1744</v>
      </c>
      <c r="C876" s="2">
        <v>44462</v>
      </c>
      <c r="D876" s="1" t="s">
        <v>83</v>
      </c>
      <c r="E876" s="4">
        <v>4132442</v>
      </c>
      <c r="F876">
        <v>1</v>
      </c>
      <c r="G876" s="4">
        <v>41324400</v>
      </c>
      <c r="H876" s="4">
        <v>0</v>
      </c>
      <c r="I876" s="4">
        <v>41324400</v>
      </c>
      <c r="J876">
        <v>1</v>
      </c>
      <c r="K876">
        <v>1</v>
      </c>
      <c r="L876">
        <v>0</v>
      </c>
      <c r="M876">
        <v>1</v>
      </c>
      <c r="N876" s="2">
        <v>44400</v>
      </c>
      <c r="O876" s="1" t="s">
        <v>84</v>
      </c>
      <c r="P876" s="4">
        <v>44080000</v>
      </c>
      <c r="Q876" s="4">
        <v>3879040</v>
      </c>
      <c r="R876" s="1" t="s">
        <v>65</v>
      </c>
      <c r="S876" s="1" t="s">
        <v>50</v>
      </c>
      <c r="T876" s="4">
        <f>Sales_Datas[[#This Row],[after_discount]]-(Sales_Datas[[#This Row],[qty_ordered]]*Sales_Datas[[#This Row],[cogs]])</f>
        <v>37445360</v>
      </c>
      <c r="U876" s="3">
        <f>IFERROR(Sales_Datas[[#This Row],[Gross_Profit]]/Sales_Datas[[#This Row],[after_discount]],0)</f>
        <v>0.90613197045813132</v>
      </c>
      <c r="V876" s="1" t="str">
        <f>IF(Sales_Datas[[#This Row],[base_price]] &lt;= 632200, "Low", (IF(Sales_Datas[[#This Row],[base_price]] &gt;= 10092000, "High", "Medium")))</f>
        <v>High</v>
      </c>
    </row>
    <row r="877" spans="1:22" x14ac:dyDescent="0.25">
      <c r="A877" s="1" t="s">
        <v>2419</v>
      </c>
      <c r="B877" s="1" t="s">
        <v>2420</v>
      </c>
      <c r="C877" s="2">
        <v>44641</v>
      </c>
      <c r="D877" s="1" t="s">
        <v>2421</v>
      </c>
      <c r="E877" s="4">
        <v>4121074</v>
      </c>
      <c r="F877">
        <v>1</v>
      </c>
      <c r="G877" s="4">
        <v>41210700</v>
      </c>
      <c r="H877" s="4">
        <v>0</v>
      </c>
      <c r="I877" s="4">
        <v>41210700</v>
      </c>
      <c r="J877">
        <v>1</v>
      </c>
      <c r="K877">
        <v>0</v>
      </c>
      <c r="L877">
        <v>0</v>
      </c>
      <c r="M877">
        <v>13</v>
      </c>
      <c r="N877" s="2">
        <v>44622</v>
      </c>
      <c r="O877" s="1" t="s">
        <v>2422</v>
      </c>
      <c r="P877" s="4">
        <v>37581100</v>
      </c>
      <c r="Q877" s="4">
        <v>2968900</v>
      </c>
      <c r="R877" s="1" t="s">
        <v>55</v>
      </c>
      <c r="S877" s="1" t="s">
        <v>324</v>
      </c>
      <c r="T877" s="4">
        <f>Sales_Datas[[#This Row],[after_discount]]-(Sales_Datas[[#This Row],[qty_ordered]]*Sales_Datas[[#This Row],[cogs]])</f>
        <v>38241800</v>
      </c>
      <c r="U877" s="3">
        <f>IFERROR(Sales_Datas[[#This Row],[Gross_Profit]]/Sales_Datas[[#This Row],[after_discount]],0)</f>
        <v>0.92795803031736901</v>
      </c>
      <c r="V877" s="1" t="str">
        <f>IF(Sales_Datas[[#This Row],[base_price]] &lt;= 632200, "Low", (IF(Sales_Datas[[#This Row],[base_price]] &gt;= 10092000, "High", "Medium")))</f>
        <v>High</v>
      </c>
    </row>
    <row r="878" spans="1:22" x14ac:dyDescent="0.25">
      <c r="A878" s="1" t="s">
        <v>2423</v>
      </c>
      <c r="B878" s="1" t="s">
        <v>2424</v>
      </c>
      <c r="C878" s="2">
        <v>44676</v>
      </c>
      <c r="D878" s="1" t="s">
        <v>2421</v>
      </c>
      <c r="E878" s="4">
        <v>4121074</v>
      </c>
      <c r="F878">
        <v>1</v>
      </c>
      <c r="G878" s="4">
        <v>41210700</v>
      </c>
      <c r="H878" s="4">
        <v>0</v>
      </c>
      <c r="I878" s="4">
        <v>41210700</v>
      </c>
      <c r="J878">
        <v>1</v>
      </c>
      <c r="K878">
        <v>0</v>
      </c>
      <c r="L878">
        <v>0</v>
      </c>
      <c r="M878">
        <v>4</v>
      </c>
      <c r="N878" s="2">
        <v>44653</v>
      </c>
      <c r="O878" s="1" t="s">
        <v>2422</v>
      </c>
      <c r="P878" s="4">
        <v>37581100</v>
      </c>
      <c r="Q878" s="4">
        <v>2968900</v>
      </c>
      <c r="R878" s="1" t="s">
        <v>55</v>
      </c>
      <c r="S878" s="1" t="s">
        <v>34</v>
      </c>
      <c r="T878" s="4">
        <f>Sales_Datas[[#This Row],[after_discount]]-(Sales_Datas[[#This Row],[qty_ordered]]*Sales_Datas[[#This Row],[cogs]])</f>
        <v>38241800</v>
      </c>
      <c r="U878" s="3">
        <f>IFERROR(Sales_Datas[[#This Row],[Gross_Profit]]/Sales_Datas[[#This Row],[after_discount]],0)</f>
        <v>0.92795803031736901</v>
      </c>
      <c r="V878" s="1" t="str">
        <f>IF(Sales_Datas[[#This Row],[base_price]] &lt;= 632200, "Low", (IF(Sales_Datas[[#This Row],[base_price]] &gt;= 10092000, "High", "Medium")))</f>
        <v>High</v>
      </c>
    </row>
    <row r="879" spans="1:22" x14ac:dyDescent="0.25">
      <c r="A879" s="1" t="s">
        <v>2425</v>
      </c>
      <c r="B879" s="1" t="s">
        <v>2329</v>
      </c>
      <c r="C879" s="2">
        <v>44810</v>
      </c>
      <c r="D879" s="1" t="s">
        <v>2426</v>
      </c>
      <c r="E879" s="4">
        <v>4117942</v>
      </c>
      <c r="F879">
        <v>1</v>
      </c>
      <c r="G879" s="4">
        <v>41179400</v>
      </c>
      <c r="H879" s="4">
        <v>0</v>
      </c>
      <c r="I879" s="4">
        <v>41179400</v>
      </c>
      <c r="J879">
        <v>1</v>
      </c>
      <c r="K879">
        <v>1</v>
      </c>
      <c r="L879">
        <v>0</v>
      </c>
      <c r="M879">
        <v>1</v>
      </c>
      <c r="N879" s="2">
        <v>44697</v>
      </c>
      <c r="O879" s="1" t="s">
        <v>2427</v>
      </c>
      <c r="P879" s="4">
        <v>41179400</v>
      </c>
      <c r="Q879" s="4">
        <v>3335520</v>
      </c>
      <c r="R879" s="1" t="s">
        <v>29</v>
      </c>
      <c r="S879" s="1" t="s">
        <v>50</v>
      </c>
      <c r="T879" s="4">
        <f>Sales_Datas[[#This Row],[after_discount]]-(Sales_Datas[[#This Row],[qty_ordered]]*Sales_Datas[[#This Row],[cogs]])</f>
        <v>37843880</v>
      </c>
      <c r="U879" s="3">
        <f>IFERROR(Sales_Datas[[#This Row],[Gross_Profit]]/Sales_Datas[[#This Row],[after_discount]],0)</f>
        <v>0.91900027683744789</v>
      </c>
      <c r="V879" s="1" t="str">
        <f>IF(Sales_Datas[[#This Row],[base_price]] &lt;= 632200, "Low", (IF(Sales_Datas[[#This Row],[base_price]] &gt;= 10092000, "High", "Medium")))</f>
        <v>High</v>
      </c>
    </row>
    <row r="880" spans="1:22" x14ac:dyDescent="0.25">
      <c r="A880" s="1" t="s">
        <v>2428</v>
      </c>
      <c r="B880" s="1" t="s">
        <v>2429</v>
      </c>
      <c r="C880" s="2">
        <v>44237</v>
      </c>
      <c r="D880" s="1" t="s">
        <v>69</v>
      </c>
      <c r="E880" s="4">
        <v>4092886</v>
      </c>
      <c r="F880">
        <v>1</v>
      </c>
      <c r="G880" s="4">
        <v>40928900</v>
      </c>
      <c r="H880" s="4">
        <v>0</v>
      </c>
      <c r="I880" s="4">
        <v>40928900</v>
      </c>
      <c r="J880">
        <v>1</v>
      </c>
      <c r="K880">
        <v>0</v>
      </c>
      <c r="L880">
        <v>0</v>
      </c>
      <c r="M880">
        <v>4</v>
      </c>
      <c r="N880" s="2">
        <v>44493</v>
      </c>
      <c r="O880" s="1" t="s">
        <v>70</v>
      </c>
      <c r="P880" s="4">
        <v>48937500</v>
      </c>
      <c r="Q880" s="4">
        <v>3621350</v>
      </c>
      <c r="R880" s="1" t="s">
        <v>65</v>
      </c>
      <c r="S880" s="1" t="s">
        <v>34</v>
      </c>
      <c r="T880" s="4">
        <f>Sales_Datas[[#This Row],[after_discount]]-(Sales_Datas[[#This Row],[qty_ordered]]*Sales_Datas[[#This Row],[cogs]])</f>
        <v>37307550</v>
      </c>
      <c r="U880" s="3">
        <f>IFERROR(Sales_Datas[[#This Row],[Gross_Profit]]/Sales_Datas[[#This Row],[after_discount]],0)</f>
        <v>0.91152095463107974</v>
      </c>
      <c r="V880" s="1" t="str">
        <f>IF(Sales_Datas[[#This Row],[base_price]] &lt;= 632200, "Low", (IF(Sales_Datas[[#This Row],[base_price]] &gt;= 10092000, "High", "Medium")))</f>
        <v>High</v>
      </c>
    </row>
    <row r="881" spans="1:22" x14ac:dyDescent="0.25">
      <c r="A881" s="1" t="s">
        <v>2430</v>
      </c>
      <c r="B881" s="1" t="s">
        <v>2431</v>
      </c>
      <c r="C881" s="2">
        <v>44485</v>
      </c>
      <c r="D881" s="1" t="s">
        <v>69</v>
      </c>
      <c r="E881" s="4">
        <v>4092886</v>
      </c>
      <c r="F881">
        <v>1</v>
      </c>
      <c r="G881" s="4">
        <v>40928900</v>
      </c>
      <c r="H881" s="4">
        <v>0</v>
      </c>
      <c r="I881" s="4">
        <v>40928900</v>
      </c>
      <c r="J881">
        <v>1</v>
      </c>
      <c r="K881">
        <v>0</v>
      </c>
      <c r="L881">
        <v>0</v>
      </c>
      <c r="M881">
        <v>4</v>
      </c>
      <c r="N881" s="2">
        <v>44474</v>
      </c>
      <c r="O881" s="1" t="s">
        <v>70</v>
      </c>
      <c r="P881" s="4">
        <v>48937500</v>
      </c>
      <c r="Q881" s="4">
        <v>3621350</v>
      </c>
      <c r="R881" s="1" t="s">
        <v>65</v>
      </c>
      <c r="S881" s="1" t="s">
        <v>34</v>
      </c>
      <c r="T881" s="4">
        <f>Sales_Datas[[#This Row],[after_discount]]-(Sales_Datas[[#This Row],[qty_ordered]]*Sales_Datas[[#This Row],[cogs]])</f>
        <v>37307550</v>
      </c>
      <c r="U881" s="3">
        <f>IFERROR(Sales_Datas[[#This Row],[Gross_Profit]]/Sales_Datas[[#This Row],[after_discount]],0)</f>
        <v>0.91152095463107974</v>
      </c>
      <c r="V881" s="1" t="str">
        <f>IF(Sales_Datas[[#This Row],[base_price]] &lt;= 632200, "Low", (IF(Sales_Datas[[#This Row],[base_price]] &gt;= 10092000, "High", "Medium")))</f>
        <v>High</v>
      </c>
    </row>
    <row r="882" spans="1:22" x14ac:dyDescent="0.25">
      <c r="A882" s="1" t="s">
        <v>2432</v>
      </c>
      <c r="B882" s="1" t="s">
        <v>278</v>
      </c>
      <c r="C882" s="2">
        <v>44676</v>
      </c>
      <c r="D882" s="1" t="s">
        <v>2433</v>
      </c>
      <c r="E882" s="4">
        <v>4065220</v>
      </c>
      <c r="F882">
        <v>1</v>
      </c>
      <c r="G882" s="4">
        <v>40652200</v>
      </c>
      <c r="H882" s="4">
        <v>0</v>
      </c>
      <c r="I882" s="4">
        <v>40652200</v>
      </c>
      <c r="J882">
        <v>1</v>
      </c>
      <c r="K882">
        <v>1</v>
      </c>
      <c r="L882">
        <v>0</v>
      </c>
      <c r="M882">
        <v>1</v>
      </c>
      <c r="N882" s="2">
        <v>44404</v>
      </c>
      <c r="O882" s="1" t="s">
        <v>2434</v>
      </c>
      <c r="P882" s="4">
        <v>40652200</v>
      </c>
      <c r="Q882" s="4">
        <v>2642360</v>
      </c>
      <c r="R882" s="1" t="s">
        <v>23</v>
      </c>
      <c r="S882" s="1" t="s">
        <v>50</v>
      </c>
      <c r="T882" s="4">
        <f>Sales_Datas[[#This Row],[after_discount]]-(Sales_Datas[[#This Row],[qty_ordered]]*Sales_Datas[[#This Row],[cogs]])</f>
        <v>38009840</v>
      </c>
      <c r="U882" s="3">
        <f>IFERROR(Sales_Datas[[#This Row],[Gross_Profit]]/Sales_Datas[[#This Row],[after_discount]],0)</f>
        <v>0.93500081176418492</v>
      </c>
      <c r="V882" s="1" t="str">
        <f>IF(Sales_Datas[[#This Row],[base_price]] &lt;= 632200, "Low", (IF(Sales_Datas[[#This Row],[base_price]] &gt;= 10092000, "High", "Medium")))</f>
        <v>High</v>
      </c>
    </row>
    <row r="883" spans="1:22" x14ac:dyDescent="0.25">
      <c r="A883" s="1" t="s">
        <v>2435</v>
      </c>
      <c r="B883" s="1" t="s">
        <v>2436</v>
      </c>
      <c r="C883" s="2">
        <v>44701</v>
      </c>
      <c r="D883" s="1" t="s">
        <v>2437</v>
      </c>
      <c r="E883" s="4">
        <v>4060000</v>
      </c>
      <c r="F883">
        <v>1</v>
      </c>
      <c r="G883" s="4">
        <v>40600000</v>
      </c>
      <c r="H883" s="4">
        <v>0</v>
      </c>
      <c r="I883" s="4">
        <v>40600000</v>
      </c>
      <c r="J883">
        <v>1</v>
      </c>
      <c r="K883">
        <v>1</v>
      </c>
      <c r="L883">
        <v>0</v>
      </c>
      <c r="M883">
        <v>4</v>
      </c>
      <c r="N883" s="2">
        <v>44700</v>
      </c>
      <c r="O883" s="1" t="s">
        <v>2438</v>
      </c>
      <c r="P883" s="4">
        <v>40600000</v>
      </c>
      <c r="Q883" s="4">
        <v>3369800</v>
      </c>
      <c r="R883" s="1" t="s">
        <v>29</v>
      </c>
      <c r="S883" s="1" t="s">
        <v>34</v>
      </c>
      <c r="T883" s="4">
        <f>Sales_Datas[[#This Row],[after_discount]]-(Sales_Datas[[#This Row],[qty_ordered]]*Sales_Datas[[#This Row],[cogs]])</f>
        <v>37230200</v>
      </c>
      <c r="U883" s="3">
        <f>IFERROR(Sales_Datas[[#This Row],[Gross_Profit]]/Sales_Datas[[#This Row],[after_discount]],0)</f>
        <v>0.91700000000000004</v>
      </c>
      <c r="V883" s="1" t="str">
        <f>IF(Sales_Datas[[#This Row],[base_price]] &lt;= 632200, "Low", (IF(Sales_Datas[[#This Row],[base_price]] &gt;= 10092000, "High", "Medium")))</f>
        <v>High</v>
      </c>
    </row>
    <row r="884" spans="1:22" x14ac:dyDescent="0.25">
      <c r="A884" s="1" t="s">
        <v>2439</v>
      </c>
      <c r="B884" s="1" t="s">
        <v>2440</v>
      </c>
      <c r="C884" s="2">
        <v>44598</v>
      </c>
      <c r="D884" s="1" t="s">
        <v>2441</v>
      </c>
      <c r="E884" s="4">
        <v>4060000</v>
      </c>
      <c r="F884">
        <v>1</v>
      </c>
      <c r="G884" s="4">
        <v>40600000</v>
      </c>
      <c r="H884" s="4">
        <v>0</v>
      </c>
      <c r="I884" s="4">
        <v>40600000</v>
      </c>
      <c r="J884">
        <v>1</v>
      </c>
      <c r="K884">
        <v>0</v>
      </c>
      <c r="L884">
        <v>0</v>
      </c>
      <c r="M884">
        <v>1</v>
      </c>
      <c r="N884" s="2">
        <v>44723</v>
      </c>
      <c r="O884" s="1" t="s">
        <v>2442</v>
      </c>
      <c r="P884" s="4">
        <v>38570000</v>
      </c>
      <c r="Q884" s="4">
        <v>3278450</v>
      </c>
      <c r="R884" s="1" t="s">
        <v>89</v>
      </c>
      <c r="S884" s="1" t="s">
        <v>50</v>
      </c>
      <c r="T884" s="4">
        <f>Sales_Datas[[#This Row],[after_discount]]-(Sales_Datas[[#This Row],[qty_ordered]]*Sales_Datas[[#This Row],[cogs]])</f>
        <v>37321550</v>
      </c>
      <c r="U884" s="3">
        <f>IFERROR(Sales_Datas[[#This Row],[Gross_Profit]]/Sales_Datas[[#This Row],[after_discount]],0)</f>
        <v>0.91925000000000001</v>
      </c>
      <c r="V884" s="1" t="str">
        <f>IF(Sales_Datas[[#This Row],[base_price]] &lt;= 632200, "Low", (IF(Sales_Datas[[#This Row],[base_price]] &gt;= 10092000, "High", "Medium")))</f>
        <v>High</v>
      </c>
    </row>
    <row r="885" spans="1:22" x14ac:dyDescent="0.25">
      <c r="A885" s="1" t="s">
        <v>2443</v>
      </c>
      <c r="B885" s="1" t="s">
        <v>2444</v>
      </c>
      <c r="C885" s="2">
        <v>44607</v>
      </c>
      <c r="D885" s="1" t="s">
        <v>2445</v>
      </c>
      <c r="E885" s="4">
        <v>4060000</v>
      </c>
      <c r="F885">
        <v>1</v>
      </c>
      <c r="G885" s="4">
        <v>40600000</v>
      </c>
      <c r="H885" s="4">
        <v>0</v>
      </c>
      <c r="I885" s="4">
        <v>40600000</v>
      </c>
      <c r="J885">
        <v>1</v>
      </c>
      <c r="K885">
        <v>0</v>
      </c>
      <c r="L885">
        <v>0</v>
      </c>
      <c r="M885">
        <v>1</v>
      </c>
      <c r="N885" s="2">
        <v>44527</v>
      </c>
      <c r="O885" s="1" t="s">
        <v>2446</v>
      </c>
      <c r="P885" s="4">
        <v>40600000</v>
      </c>
      <c r="Q885" s="4">
        <v>3410400</v>
      </c>
      <c r="R885" s="1" t="s">
        <v>23</v>
      </c>
      <c r="S885" s="1" t="s">
        <v>50</v>
      </c>
      <c r="T885" s="4">
        <f>Sales_Datas[[#This Row],[after_discount]]-(Sales_Datas[[#This Row],[qty_ordered]]*Sales_Datas[[#This Row],[cogs]])</f>
        <v>37189600</v>
      </c>
      <c r="U885" s="3">
        <f>IFERROR(Sales_Datas[[#This Row],[Gross_Profit]]/Sales_Datas[[#This Row],[after_discount]],0)</f>
        <v>0.91600000000000004</v>
      </c>
      <c r="V885" s="1" t="str">
        <f>IF(Sales_Datas[[#This Row],[base_price]] &lt;= 632200, "Low", (IF(Sales_Datas[[#This Row],[base_price]] &gt;= 10092000, "High", "Medium")))</f>
        <v>High</v>
      </c>
    </row>
    <row r="886" spans="1:22" x14ac:dyDescent="0.25">
      <c r="A886" s="1" t="s">
        <v>2447</v>
      </c>
      <c r="B886" s="1" t="s">
        <v>2448</v>
      </c>
      <c r="C886" s="2">
        <v>44204</v>
      </c>
      <c r="D886" s="1" t="s">
        <v>2449</v>
      </c>
      <c r="E886" s="4">
        <v>4059942</v>
      </c>
      <c r="F886">
        <v>1</v>
      </c>
      <c r="G886" s="4">
        <v>40599400</v>
      </c>
      <c r="H886" s="4">
        <v>0</v>
      </c>
      <c r="I886" s="4">
        <v>40599400</v>
      </c>
      <c r="J886">
        <v>1</v>
      </c>
      <c r="K886">
        <v>1</v>
      </c>
      <c r="L886">
        <v>0</v>
      </c>
      <c r="M886">
        <v>1</v>
      </c>
      <c r="N886" s="2">
        <v>44390</v>
      </c>
      <c r="O886" s="1" t="s">
        <v>2450</v>
      </c>
      <c r="P886" s="4">
        <v>40599400</v>
      </c>
      <c r="Q886" s="4">
        <v>2720140</v>
      </c>
      <c r="R886" s="1" t="s">
        <v>29</v>
      </c>
      <c r="S886" s="1" t="s">
        <v>50</v>
      </c>
      <c r="T886" s="4">
        <f>Sales_Datas[[#This Row],[after_discount]]-(Sales_Datas[[#This Row],[qty_ordered]]*Sales_Datas[[#This Row],[cogs]])</f>
        <v>37879260</v>
      </c>
      <c r="U886" s="3">
        <f>IFERROR(Sales_Datas[[#This Row],[Gross_Profit]]/Sales_Datas[[#This Row],[after_discount]],0)</f>
        <v>0.93300048769193633</v>
      </c>
      <c r="V886" s="1" t="str">
        <f>IF(Sales_Datas[[#This Row],[base_price]] &lt;= 632200, "Low", (IF(Sales_Datas[[#This Row],[base_price]] &gt;= 10092000, "High", "Medium")))</f>
        <v>High</v>
      </c>
    </row>
    <row r="887" spans="1:22" x14ac:dyDescent="0.25">
      <c r="A887" s="1" t="s">
        <v>2451</v>
      </c>
      <c r="B887" s="1" t="s">
        <v>2448</v>
      </c>
      <c r="C887" s="2">
        <v>44407</v>
      </c>
      <c r="D887" s="1" t="s">
        <v>2449</v>
      </c>
      <c r="E887" s="4">
        <v>4059942</v>
      </c>
      <c r="F887">
        <v>1</v>
      </c>
      <c r="G887" s="4">
        <v>40599400</v>
      </c>
      <c r="H887" s="4">
        <v>0</v>
      </c>
      <c r="I887" s="4">
        <v>40599400</v>
      </c>
      <c r="J887">
        <v>1</v>
      </c>
      <c r="K887">
        <v>0</v>
      </c>
      <c r="L887">
        <v>0</v>
      </c>
      <c r="M887">
        <v>1</v>
      </c>
      <c r="N887" s="2">
        <v>44390</v>
      </c>
      <c r="O887" s="1" t="s">
        <v>2450</v>
      </c>
      <c r="P887" s="4">
        <v>40599400</v>
      </c>
      <c r="Q887" s="4">
        <v>2720140</v>
      </c>
      <c r="R887" s="1" t="s">
        <v>29</v>
      </c>
      <c r="S887" s="1" t="s">
        <v>50</v>
      </c>
      <c r="T887" s="4">
        <f>Sales_Datas[[#This Row],[after_discount]]-(Sales_Datas[[#This Row],[qty_ordered]]*Sales_Datas[[#This Row],[cogs]])</f>
        <v>37879260</v>
      </c>
      <c r="U887" s="3">
        <f>IFERROR(Sales_Datas[[#This Row],[Gross_Profit]]/Sales_Datas[[#This Row],[after_discount]],0)</f>
        <v>0.93300048769193633</v>
      </c>
      <c r="V887" s="1" t="str">
        <f>IF(Sales_Datas[[#This Row],[base_price]] &lt;= 632200, "Low", (IF(Sales_Datas[[#This Row],[base_price]] &gt;= 10092000, "High", "Medium")))</f>
        <v>High</v>
      </c>
    </row>
    <row r="888" spans="1:22" x14ac:dyDescent="0.25">
      <c r="A888" s="1" t="s">
        <v>2452</v>
      </c>
      <c r="B888" s="1" t="s">
        <v>2331</v>
      </c>
      <c r="C888" s="2">
        <v>44521</v>
      </c>
      <c r="D888" s="1" t="s">
        <v>2449</v>
      </c>
      <c r="E888" s="4">
        <v>4059942</v>
      </c>
      <c r="F888">
        <v>1</v>
      </c>
      <c r="G888" s="4">
        <v>40599400</v>
      </c>
      <c r="H888" s="4">
        <v>0</v>
      </c>
      <c r="I888" s="4">
        <v>40599400</v>
      </c>
      <c r="J888">
        <v>1</v>
      </c>
      <c r="K888">
        <v>1</v>
      </c>
      <c r="L888">
        <v>1</v>
      </c>
      <c r="M888">
        <v>1</v>
      </c>
      <c r="N888" s="2">
        <v>44479</v>
      </c>
      <c r="O888" s="1" t="s">
        <v>2450</v>
      </c>
      <c r="P888" s="4">
        <v>40599400</v>
      </c>
      <c r="Q888" s="4">
        <v>2720140</v>
      </c>
      <c r="R888" s="1" t="s">
        <v>29</v>
      </c>
      <c r="S888" s="1" t="s">
        <v>50</v>
      </c>
      <c r="T888" s="4">
        <f>Sales_Datas[[#This Row],[after_discount]]-(Sales_Datas[[#This Row],[qty_ordered]]*Sales_Datas[[#This Row],[cogs]])</f>
        <v>37879260</v>
      </c>
      <c r="U888" s="3">
        <f>IFERROR(Sales_Datas[[#This Row],[Gross_Profit]]/Sales_Datas[[#This Row],[after_discount]],0)</f>
        <v>0.93300048769193633</v>
      </c>
      <c r="V888" s="1" t="str">
        <f>IF(Sales_Datas[[#This Row],[base_price]] &lt;= 632200, "Low", (IF(Sales_Datas[[#This Row],[base_price]] &gt;= 10092000, "High", "Medium")))</f>
        <v>High</v>
      </c>
    </row>
    <row r="889" spans="1:22" x14ac:dyDescent="0.25">
      <c r="A889" s="1" t="s">
        <v>2453</v>
      </c>
      <c r="B889" s="1" t="s">
        <v>2454</v>
      </c>
      <c r="C889" s="2">
        <v>44489</v>
      </c>
      <c r="D889" s="1" t="s">
        <v>2455</v>
      </c>
      <c r="E889" s="4">
        <v>4054200</v>
      </c>
      <c r="F889">
        <v>1</v>
      </c>
      <c r="G889" s="4">
        <v>40542000</v>
      </c>
      <c r="H889" s="4">
        <v>0</v>
      </c>
      <c r="I889" s="4">
        <v>40542000</v>
      </c>
      <c r="J889">
        <v>1</v>
      </c>
      <c r="K889">
        <v>0</v>
      </c>
      <c r="L889">
        <v>0</v>
      </c>
      <c r="M889">
        <v>4</v>
      </c>
      <c r="N889" s="2">
        <v>44483</v>
      </c>
      <c r="O889" s="1" t="s">
        <v>2456</v>
      </c>
      <c r="P889" s="4">
        <v>40542000</v>
      </c>
      <c r="Q889" s="4">
        <v>2594690</v>
      </c>
      <c r="R889" s="1" t="s">
        <v>29</v>
      </c>
      <c r="S889" s="1" t="s">
        <v>34</v>
      </c>
      <c r="T889" s="4">
        <f>Sales_Datas[[#This Row],[after_discount]]-(Sales_Datas[[#This Row],[qty_ordered]]*Sales_Datas[[#This Row],[cogs]])</f>
        <v>37947310</v>
      </c>
      <c r="U889" s="3">
        <f>IFERROR(Sales_Datas[[#This Row],[Gross_Profit]]/Sales_Datas[[#This Row],[after_discount]],0)</f>
        <v>0.93599995066844255</v>
      </c>
      <c r="V889" s="1" t="str">
        <f>IF(Sales_Datas[[#This Row],[base_price]] &lt;= 632200, "Low", (IF(Sales_Datas[[#This Row],[base_price]] &gt;= 10092000, "High", "Medium")))</f>
        <v>High</v>
      </c>
    </row>
    <row r="890" spans="1:22" x14ac:dyDescent="0.25">
      <c r="A890" s="1" t="s">
        <v>2457</v>
      </c>
      <c r="B890" s="1" t="s">
        <v>2458</v>
      </c>
      <c r="C890" s="2">
        <v>44500</v>
      </c>
      <c r="D890" s="1" t="s">
        <v>2455</v>
      </c>
      <c r="E890" s="4">
        <v>4054200</v>
      </c>
      <c r="F890">
        <v>1</v>
      </c>
      <c r="G890" s="4">
        <v>40542000</v>
      </c>
      <c r="H890" s="4">
        <v>0</v>
      </c>
      <c r="I890" s="4">
        <v>40542000</v>
      </c>
      <c r="J890">
        <v>1</v>
      </c>
      <c r="K890">
        <v>1</v>
      </c>
      <c r="L890">
        <v>0</v>
      </c>
      <c r="M890">
        <v>1</v>
      </c>
      <c r="N890" s="2">
        <v>44430</v>
      </c>
      <c r="O890" s="1" t="s">
        <v>2456</v>
      </c>
      <c r="P890" s="4">
        <v>40542000</v>
      </c>
      <c r="Q890" s="4">
        <v>2594690</v>
      </c>
      <c r="R890" s="1" t="s">
        <v>29</v>
      </c>
      <c r="S890" s="1" t="s">
        <v>50</v>
      </c>
      <c r="T890" s="4">
        <f>Sales_Datas[[#This Row],[after_discount]]-(Sales_Datas[[#This Row],[qty_ordered]]*Sales_Datas[[#This Row],[cogs]])</f>
        <v>37947310</v>
      </c>
      <c r="U890" s="3">
        <f>IFERROR(Sales_Datas[[#This Row],[Gross_Profit]]/Sales_Datas[[#This Row],[after_discount]],0)</f>
        <v>0.93599995066844255</v>
      </c>
      <c r="V890" s="1" t="str">
        <f>IF(Sales_Datas[[#This Row],[base_price]] &lt;= 632200, "Low", (IF(Sales_Datas[[#This Row],[base_price]] &gt;= 10092000, "High", "Medium")))</f>
        <v>High</v>
      </c>
    </row>
    <row r="891" spans="1:22" x14ac:dyDescent="0.25">
      <c r="A891" s="1" t="s">
        <v>2459</v>
      </c>
      <c r="B891" s="1" t="s">
        <v>1785</v>
      </c>
      <c r="C891" s="2">
        <v>44556</v>
      </c>
      <c r="D891" s="1" t="s">
        <v>2455</v>
      </c>
      <c r="E891" s="4">
        <v>4054200</v>
      </c>
      <c r="F891">
        <v>1</v>
      </c>
      <c r="G891" s="4">
        <v>40542000</v>
      </c>
      <c r="H891" s="4">
        <v>0</v>
      </c>
      <c r="I891" s="4">
        <v>40542000</v>
      </c>
      <c r="J891">
        <v>1</v>
      </c>
      <c r="K891">
        <v>0</v>
      </c>
      <c r="L891">
        <v>0</v>
      </c>
      <c r="M891">
        <v>4</v>
      </c>
      <c r="N891" s="2">
        <v>44410</v>
      </c>
      <c r="O891" s="1" t="s">
        <v>2456</v>
      </c>
      <c r="P891" s="4">
        <v>40542000</v>
      </c>
      <c r="Q891" s="4">
        <v>2594690</v>
      </c>
      <c r="R891" s="1" t="s">
        <v>29</v>
      </c>
      <c r="S891" s="1" t="s">
        <v>34</v>
      </c>
      <c r="T891" s="4">
        <f>Sales_Datas[[#This Row],[after_discount]]-(Sales_Datas[[#This Row],[qty_ordered]]*Sales_Datas[[#This Row],[cogs]])</f>
        <v>37947310</v>
      </c>
      <c r="U891" s="3">
        <f>IFERROR(Sales_Datas[[#This Row],[Gross_Profit]]/Sales_Datas[[#This Row],[after_discount]],0)</f>
        <v>0.93599995066844255</v>
      </c>
      <c r="V891" s="1" t="str">
        <f>IF(Sales_Datas[[#This Row],[base_price]] &lt;= 632200, "Low", (IF(Sales_Datas[[#This Row],[base_price]] &gt;= 10092000, "High", "Medium")))</f>
        <v>High</v>
      </c>
    </row>
    <row r="892" spans="1:22" x14ac:dyDescent="0.25">
      <c r="A892" s="1" t="s">
        <v>2460</v>
      </c>
      <c r="B892" s="1" t="s">
        <v>2461</v>
      </c>
      <c r="C892" s="2">
        <v>44612</v>
      </c>
      <c r="D892" s="1" t="s">
        <v>2462</v>
      </c>
      <c r="E892" s="4">
        <v>4054200</v>
      </c>
      <c r="F892">
        <v>1</v>
      </c>
      <c r="G892" s="4">
        <v>40542000</v>
      </c>
      <c r="H892" s="4">
        <v>0</v>
      </c>
      <c r="I892" s="4">
        <v>40542000</v>
      </c>
      <c r="J892">
        <v>1</v>
      </c>
      <c r="K892">
        <v>1</v>
      </c>
      <c r="L892">
        <v>0</v>
      </c>
      <c r="M892">
        <v>1</v>
      </c>
      <c r="N892" s="2">
        <v>44553</v>
      </c>
      <c r="O892" s="1" t="s">
        <v>2463</v>
      </c>
      <c r="P892" s="4">
        <v>38918000</v>
      </c>
      <c r="Q892" s="4">
        <v>2996690</v>
      </c>
      <c r="R892" s="1" t="s">
        <v>65</v>
      </c>
      <c r="S892" s="1" t="s">
        <v>50</v>
      </c>
      <c r="T892" s="4">
        <f>Sales_Datas[[#This Row],[after_discount]]-(Sales_Datas[[#This Row],[qty_ordered]]*Sales_Datas[[#This Row],[cogs]])</f>
        <v>37545310</v>
      </c>
      <c r="U892" s="3">
        <f>IFERROR(Sales_Datas[[#This Row],[Gross_Profit]]/Sales_Datas[[#This Row],[after_discount]],0)</f>
        <v>0.92608430763159189</v>
      </c>
      <c r="V892" s="1" t="str">
        <f>IF(Sales_Datas[[#This Row],[base_price]] &lt;= 632200, "Low", (IF(Sales_Datas[[#This Row],[base_price]] &gt;= 10092000, "High", "Medium")))</f>
        <v>High</v>
      </c>
    </row>
    <row r="893" spans="1:22" x14ac:dyDescent="0.25">
      <c r="A893" s="1" t="s">
        <v>2464</v>
      </c>
      <c r="B893" s="1" t="s">
        <v>2465</v>
      </c>
      <c r="C893" s="2">
        <v>44615</v>
      </c>
      <c r="D893" s="1" t="s">
        <v>2466</v>
      </c>
      <c r="E893" s="4">
        <v>4054200</v>
      </c>
      <c r="F893">
        <v>1</v>
      </c>
      <c r="G893" s="4">
        <v>40542000</v>
      </c>
      <c r="H893" s="4">
        <v>0</v>
      </c>
      <c r="I893" s="4">
        <v>40542000</v>
      </c>
      <c r="J893">
        <v>1</v>
      </c>
      <c r="K893">
        <v>1</v>
      </c>
      <c r="L893">
        <v>0</v>
      </c>
      <c r="M893">
        <v>1</v>
      </c>
      <c r="N893" s="2">
        <v>44538</v>
      </c>
      <c r="O893" s="1" t="s">
        <v>2467</v>
      </c>
      <c r="P893" s="4">
        <v>38918000</v>
      </c>
      <c r="Q893" s="4">
        <v>2335080</v>
      </c>
      <c r="R893" s="1" t="s">
        <v>65</v>
      </c>
      <c r="S893" s="1" t="s">
        <v>50</v>
      </c>
      <c r="T893" s="4">
        <f>Sales_Datas[[#This Row],[after_discount]]-(Sales_Datas[[#This Row],[qty_ordered]]*Sales_Datas[[#This Row],[cogs]])</f>
        <v>38206920</v>
      </c>
      <c r="U893" s="3">
        <f>IFERROR(Sales_Datas[[#This Row],[Gross_Profit]]/Sales_Datas[[#This Row],[after_discount]],0)</f>
        <v>0.94240343347639488</v>
      </c>
      <c r="V893" s="1" t="str">
        <f>IF(Sales_Datas[[#This Row],[base_price]] &lt;= 632200, "Low", (IF(Sales_Datas[[#This Row],[base_price]] &gt;= 10092000, "High", "Medium")))</f>
        <v>High</v>
      </c>
    </row>
    <row r="894" spans="1:22" x14ac:dyDescent="0.25">
      <c r="A894" s="1" t="s">
        <v>2468</v>
      </c>
      <c r="B894" s="1" t="s">
        <v>2469</v>
      </c>
      <c r="C894" s="2">
        <v>44542</v>
      </c>
      <c r="D894" s="1" t="s">
        <v>69</v>
      </c>
      <c r="E894" s="4">
        <v>4024620</v>
      </c>
      <c r="F894">
        <v>1</v>
      </c>
      <c r="G894" s="4">
        <v>40246200</v>
      </c>
      <c r="H894" s="4">
        <v>0</v>
      </c>
      <c r="I894" s="4">
        <v>40246200</v>
      </c>
      <c r="J894">
        <v>1</v>
      </c>
      <c r="K894">
        <v>0</v>
      </c>
      <c r="L894">
        <v>0</v>
      </c>
      <c r="M894">
        <v>1</v>
      </c>
      <c r="N894" s="2">
        <v>44515</v>
      </c>
      <c r="O894" s="1" t="s">
        <v>70</v>
      </c>
      <c r="P894" s="4">
        <v>48937500</v>
      </c>
      <c r="Q894" s="4">
        <v>3621350</v>
      </c>
      <c r="R894" s="1" t="s">
        <v>65</v>
      </c>
      <c r="S894" s="1" t="s">
        <v>50</v>
      </c>
      <c r="T894" s="4">
        <f>Sales_Datas[[#This Row],[after_discount]]-(Sales_Datas[[#This Row],[qty_ordered]]*Sales_Datas[[#This Row],[cogs]])</f>
        <v>36624850</v>
      </c>
      <c r="U894" s="3">
        <f>IFERROR(Sales_Datas[[#This Row],[Gross_Profit]]/Sales_Datas[[#This Row],[after_discount]],0)</f>
        <v>0.91002007642957594</v>
      </c>
      <c r="V894" s="1" t="str">
        <f>IF(Sales_Datas[[#This Row],[base_price]] &lt;= 632200, "Low", (IF(Sales_Datas[[#This Row],[base_price]] &gt;= 10092000, "High", "Medium")))</f>
        <v>High</v>
      </c>
    </row>
    <row r="895" spans="1:22" x14ac:dyDescent="0.25">
      <c r="A895" s="1" t="s">
        <v>2470</v>
      </c>
      <c r="B895" s="1" t="s">
        <v>2399</v>
      </c>
      <c r="C895" s="2">
        <v>44677</v>
      </c>
      <c r="D895" s="1" t="s">
        <v>2471</v>
      </c>
      <c r="E895" s="4">
        <v>4020560</v>
      </c>
      <c r="F895">
        <v>1</v>
      </c>
      <c r="G895" s="4">
        <v>40205600</v>
      </c>
      <c r="H895" s="4">
        <v>0</v>
      </c>
      <c r="I895" s="4">
        <v>40205600</v>
      </c>
      <c r="J895">
        <v>1</v>
      </c>
      <c r="K895">
        <v>1</v>
      </c>
      <c r="L895">
        <v>0</v>
      </c>
      <c r="M895">
        <v>1</v>
      </c>
      <c r="N895" s="2">
        <v>44393</v>
      </c>
      <c r="O895" s="1" t="s">
        <v>2472</v>
      </c>
      <c r="P895" s="4">
        <v>40205600</v>
      </c>
      <c r="Q895" s="4">
        <v>2693750</v>
      </c>
      <c r="R895" s="1" t="s">
        <v>133</v>
      </c>
      <c r="S895" s="1" t="s">
        <v>50</v>
      </c>
      <c r="T895" s="4">
        <f>Sales_Datas[[#This Row],[after_discount]]-(Sales_Datas[[#This Row],[qty_ordered]]*Sales_Datas[[#This Row],[cogs]])</f>
        <v>37511850</v>
      </c>
      <c r="U895" s="3">
        <f>IFERROR(Sales_Datas[[#This Row],[Gross_Profit]]/Sales_Datas[[#This Row],[after_discount]],0)</f>
        <v>0.93300062677835927</v>
      </c>
      <c r="V895" s="1" t="str">
        <f>IF(Sales_Datas[[#This Row],[base_price]] &lt;= 632200, "Low", (IF(Sales_Datas[[#This Row],[base_price]] &gt;= 10092000, "High", "Medium")))</f>
        <v>High</v>
      </c>
    </row>
    <row r="896" spans="1:22" x14ac:dyDescent="0.25">
      <c r="A896" s="1" t="s">
        <v>2473</v>
      </c>
      <c r="B896" s="1" t="s">
        <v>2474</v>
      </c>
      <c r="C896" s="2">
        <v>44359</v>
      </c>
      <c r="D896" s="1" t="s">
        <v>2475</v>
      </c>
      <c r="E896" s="4">
        <v>40600</v>
      </c>
      <c r="F896">
        <v>99</v>
      </c>
      <c r="G896" s="4">
        <v>40194000</v>
      </c>
      <c r="H896" s="4">
        <v>0</v>
      </c>
      <c r="I896" s="4">
        <v>40194000</v>
      </c>
      <c r="J896">
        <v>1</v>
      </c>
      <c r="K896">
        <v>0</v>
      </c>
      <c r="L896">
        <v>0</v>
      </c>
      <c r="M896">
        <v>1</v>
      </c>
      <c r="N896" s="2">
        <v>44549</v>
      </c>
      <c r="O896" s="1" t="s">
        <v>2476</v>
      </c>
      <c r="P896" s="4">
        <v>406000</v>
      </c>
      <c r="Q896" s="4">
        <v>33292</v>
      </c>
      <c r="R896" s="1" t="s">
        <v>191</v>
      </c>
      <c r="S896" s="1" t="s">
        <v>50</v>
      </c>
      <c r="T896" s="4">
        <f>Sales_Datas[[#This Row],[after_discount]]-(Sales_Datas[[#This Row],[qty_ordered]]*Sales_Datas[[#This Row],[cogs]])</f>
        <v>36898092</v>
      </c>
      <c r="U896" s="3">
        <f>IFERROR(Sales_Datas[[#This Row],[Gross_Profit]]/Sales_Datas[[#This Row],[after_discount]],0)</f>
        <v>0.91800000000000004</v>
      </c>
      <c r="V896" s="1" t="str">
        <f>IF(Sales_Datas[[#This Row],[base_price]] &lt;= 632200, "Low", (IF(Sales_Datas[[#This Row],[base_price]] &gt;= 10092000, "High", "Medium")))</f>
        <v>Low</v>
      </c>
    </row>
    <row r="897" spans="1:22" x14ac:dyDescent="0.25">
      <c r="A897" s="1" t="s">
        <v>2477</v>
      </c>
      <c r="B897" s="1" t="s">
        <v>1798</v>
      </c>
      <c r="C897" s="2">
        <v>44644</v>
      </c>
      <c r="D897" s="1" t="s">
        <v>2478</v>
      </c>
      <c r="E897" s="4">
        <v>4017370</v>
      </c>
      <c r="F897">
        <v>1</v>
      </c>
      <c r="G897" s="4">
        <v>40173700</v>
      </c>
      <c r="H897" s="4">
        <v>0</v>
      </c>
      <c r="I897" s="4">
        <v>40173700</v>
      </c>
      <c r="J897">
        <v>1</v>
      </c>
      <c r="K897">
        <v>1</v>
      </c>
      <c r="L897">
        <v>1</v>
      </c>
      <c r="M897">
        <v>1</v>
      </c>
      <c r="N897" s="2">
        <v>44394</v>
      </c>
      <c r="O897" s="1" t="s">
        <v>2479</v>
      </c>
      <c r="P897" s="4">
        <v>40173700</v>
      </c>
      <c r="Q897" s="4">
        <v>3213900</v>
      </c>
      <c r="R897" s="1" t="s">
        <v>29</v>
      </c>
      <c r="S897" s="1" t="s">
        <v>50</v>
      </c>
      <c r="T897" s="4">
        <f>Sales_Datas[[#This Row],[after_discount]]-(Sales_Datas[[#This Row],[qty_ordered]]*Sales_Datas[[#This Row],[cogs]])</f>
        <v>36959800</v>
      </c>
      <c r="U897" s="3">
        <f>IFERROR(Sales_Datas[[#This Row],[Gross_Profit]]/Sales_Datas[[#This Row],[after_discount]],0)</f>
        <v>0.91999990043237245</v>
      </c>
      <c r="V897" s="1" t="str">
        <f>IF(Sales_Datas[[#This Row],[base_price]] &lt;= 632200, "Low", (IF(Sales_Datas[[#This Row],[base_price]] &gt;= 10092000, "High", "Medium")))</f>
        <v>High</v>
      </c>
    </row>
    <row r="898" spans="1:22" x14ac:dyDescent="0.25">
      <c r="A898" s="1" t="s">
        <v>2480</v>
      </c>
      <c r="B898" s="1" t="s">
        <v>1719</v>
      </c>
      <c r="C898" s="2">
        <v>44544</v>
      </c>
      <c r="D898" s="1" t="s">
        <v>2481</v>
      </c>
      <c r="E898" s="4">
        <v>4002000</v>
      </c>
      <c r="F898">
        <v>1</v>
      </c>
      <c r="G898" s="4">
        <v>40020000</v>
      </c>
      <c r="H898" s="4">
        <v>0</v>
      </c>
      <c r="I898" s="4">
        <v>40020000</v>
      </c>
      <c r="J898">
        <v>1</v>
      </c>
      <c r="K898">
        <v>1</v>
      </c>
      <c r="L898">
        <v>1</v>
      </c>
      <c r="M898">
        <v>1</v>
      </c>
      <c r="N898" s="2">
        <v>44457</v>
      </c>
      <c r="O898" s="1" t="s">
        <v>2482</v>
      </c>
      <c r="P898" s="4">
        <v>40020000</v>
      </c>
      <c r="Q898" s="4">
        <v>3241620</v>
      </c>
      <c r="R898" s="1" t="s">
        <v>55</v>
      </c>
      <c r="S898" s="1" t="s">
        <v>50</v>
      </c>
      <c r="T898" s="4">
        <f>Sales_Datas[[#This Row],[after_discount]]-(Sales_Datas[[#This Row],[qty_ordered]]*Sales_Datas[[#This Row],[cogs]])</f>
        <v>36778380</v>
      </c>
      <c r="U898" s="3">
        <f>IFERROR(Sales_Datas[[#This Row],[Gross_Profit]]/Sales_Datas[[#This Row],[after_discount]],0)</f>
        <v>0.91900000000000004</v>
      </c>
      <c r="V898" s="1" t="str">
        <f>IF(Sales_Datas[[#This Row],[base_price]] &lt;= 632200, "Low", (IF(Sales_Datas[[#This Row],[base_price]] &gt;= 10092000, "High", "Medium")))</f>
        <v>High</v>
      </c>
    </row>
    <row r="899" spans="1:22" x14ac:dyDescent="0.25">
      <c r="A899" s="1" t="s">
        <v>2483</v>
      </c>
      <c r="B899" s="1" t="s">
        <v>1725</v>
      </c>
      <c r="C899" s="2">
        <v>44548</v>
      </c>
      <c r="D899" s="1" t="s">
        <v>2481</v>
      </c>
      <c r="E899" s="4">
        <v>4002000</v>
      </c>
      <c r="F899">
        <v>1</v>
      </c>
      <c r="G899" s="4">
        <v>40020000</v>
      </c>
      <c r="H899" s="4">
        <v>0</v>
      </c>
      <c r="I899" s="4">
        <v>40020000</v>
      </c>
      <c r="J899">
        <v>1</v>
      </c>
      <c r="K899">
        <v>1</v>
      </c>
      <c r="L899">
        <v>0</v>
      </c>
      <c r="M899">
        <v>1</v>
      </c>
      <c r="N899" s="2">
        <v>44380</v>
      </c>
      <c r="O899" s="1" t="s">
        <v>2482</v>
      </c>
      <c r="P899" s="4">
        <v>40020000</v>
      </c>
      <c r="Q899" s="4">
        <v>3241620</v>
      </c>
      <c r="R899" s="1" t="s">
        <v>55</v>
      </c>
      <c r="S899" s="1" t="s">
        <v>50</v>
      </c>
      <c r="T899" s="4">
        <f>Sales_Datas[[#This Row],[after_discount]]-(Sales_Datas[[#This Row],[qty_ordered]]*Sales_Datas[[#This Row],[cogs]])</f>
        <v>36778380</v>
      </c>
      <c r="U899" s="3">
        <f>IFERROR(Sales_Datas[[#This Row],[Gross_Profit]]/Sales_Datas[[#This Row],[after_discount]],0)</f>
        <v>0.91900000000000004</v>
      </c>
      <c r="V899" s="1" t="str">
        <f>IF(Sales_Datas[[#This Row],[base_price]] &lt;= 632200, "Low", (IF(Sales_Datas[[#This Row],[base_price]] &gt;= 10092000, "High", "Medium")))</f>
        <v>High</v>
      </c>
    </row>
    <row r="900" spans="1:22" x14ac:dyDescent="0.25">
      <c r="A900" s="1" t="s">
        <v>2484</v>
      </c>
      <c r="B900" s="1" t="s">
        <v>1725</v>
      </c>
      <c r="C900" s="2">
        <v>44550</v>
      </c>
      <c r="D900" s="1" t="s">
        <v>2481</v>
      </c>
      <c r="E900" s="4">
        <v>4002000</v>
      </c>
      <c r="F900">
        <v>1</v>
      </c>
      <c r="G900" s="4">
        <v>40020000</v>
      </c>
      <c r="H900" s="4">
        <v>0</v>
      </c>
      <c r="I900" s="4">
        <v>40020000</v>
      </c>
      <c r="J900">
        <v>1</v>
      </c>
      <c r="K900">
        <v>1</v>
      </c>
      <c r="L900">
        <v>1</v>
      </c>
      <c r="M900">
        <v>1</v>
      </c>
      <c r="N900" s="2">
        <v>44380</v>
      </c>
      <c r="O900" s="1" t="s">
        <v>2482</v>
      </c>
      <c r="P900" s="4">
        <v>40020000</v>
      </c>
      <c r="Q900" s="4">
        <v>3241620</v>
      </c>
      <c r="R900" s="1" t="s">
        <v>55</v>
      </c>
      <c r="S900" s="1" t="s">
        <v>50</v>
      </c>
      <c r="T900" s="4">
        <f>Sales_Datas[[#This Row],[after_discount]]-(Sales_Datas[[#This Row],[qty_ordered]]*Sales_Datas[[#This Row],[cogs]])</f>
        <v>36778380</v>
      </c>
      <c r="U900" s="3">
        <f>IFERROR(Sales_Datas[[#This Row],[Gross_Profit]]/Sales_Datas[[#This Row],[after_discount]],0)</f>
        <v>0.91900000000000004</v>
      </c>
      <c r="V900" s="1" t="str">
        <f>IF(Sales_Datas[[#This Row],[base_price]] &lt;= 632200, "Low", (IF(Sales_Datas[[#This Row],[base_price]] &gt;= 10092000, "High", "Medium")))</f>
        <v>High</v>
      </c>
    </row>
    <row r="901" spans="1:22" x14ac:dyDescent="0.25">
      <c r="A901" s="1" t="s">
        <v>2485</v>
      </c>
      <c r="B901" s="1" t="s">
        <v>1993</v>
      </c>
      <c r="C901" s="2">
        <v>44561</v>
      </c>
      <c r="D901" s="1" t="s">
        <v>2481</v>
      </c>
      <c r="E901" s="4">
        <v>4002000</v>
      </c>
      <c r="F901">
        <v>1</v>
      </c>
      <c r="G901" s="4">
        <v>40020000</v>
      </c>
      <c r="H901" s="4">
        <v>0</v>
      </c>
      <c r="I901" s="4">
        <v>40020000</v>
      </c>
      <c r="J901">
        <v>1</v>
      </c>
      <c r="K901">
        <v>0</v>
      </c>
      <c r="L901">
        <v>0</v>
      </c>
      <c r="M901">
        <v>1</v>
      </c>
      <c r="N901" s="2">
        <v>44398</v>
      </c>
      <c r="O901" s="1" t="s">
        <v>2482</v>
      </c>
      <c r="P901" s="4">
        <v>40020000</v>
      </c>
      <c r="Q901" s="4">
        <v>3241620</v>
      </c>
      <c r="R901" s="1" t="s">
        <v>55</v>
      </c>
      <c r="S901" s="1" t="s">
        <v>50</v>
      </c>
      <c r="T901" s="4">
        <f>Sales_Datas[[#This Row],[after_discount]]-(Sales_Datas[[#This Row],[qty_ordered]]*Sales_Datas[[#This Row],[cogs]])</f>
        <v>36778380</v>
      </c>
      <c r="U901" s="3">
        <f>IFERROR(Sales_Datas[[#This Row],[Gross_Profit]]/Sales_Datas[[#This Row],[after_discount]],0)</f>
        <v>0.91900000000000004</v>
      </c>
      <c r="V901" s="1" t="str">
        <f>IF(Sales_Datas[[#This Row],[base_price]] &lt;= 632200, "Low", (IF(Sales_Datas[[#This Row],[base_price]] &gt;= 10092000, "High", "Medium")))</f>
        <v>High</v>
      </c>
    </row>
    <row r="902" spans="1:22" x14ac:dyDescent="0.25">
      <c r="A902" s="1" t="s">
        <v>2486</v>
      </c>
      <c r="B902" s="1" t="s">
        <v>1787</v>
      </c>
      <c r="C902" s="2">
        <v>44611</v>
      </c>
      <c r="D902" s="1" t="s">
        <v>1274</v>
      </c>
      <c r="E902" s="4">
        <v>1333942</v>
      </c>
      <c r="F902">
        <v>3</v>
      </c>
      <c r="G902" s="4">
        <v>40018300</v>
      </c>
      <c r="H902" s="4">
        <v>0</v>
      </c>
      <c r="I902" s="4">
        <v>40018300</v>
      </c>
      <c r="J902">
        <v>1</v>
      </c>
      <c r="K902">
        <v>1</v>
      </c>
      <c r="L902">
        <v>1</v>
      </c>
      <c r="M902">
        <v>4</v>
      </c>
      <c r="N902" s="2">
        <v>44517</v>
      </c>
      <c r="O902" s="1" t="s">
        <v>1275</v>
      </c>
      <c r="P902" s="4">
        <v>13339400</v>
      </c>
      <c r="Q902" s="4">
        <v>1160520</v>
      </c>
      <c r="R902" s="1" t="s">
        <v>65</v>
      </c>
      <c r="S902" s="1" t="s">
        <v>34</v>
      </c>
      <c r="T902" s="4">
        <f>Sales_Datas[[#This Row],[after_discount]]-(Sales_Datas[[#This Row],[qty_ordered]]*Sales_Datas[[#This Row],[cogs]])</f>
        <v>36536740</v>
      </c>
      <c r="U902" s="3">
        <f>IFERROR(Sales_Datas[[#This Row],[Gross_Profit]]/Sales_Datas[[#This Row],[after_discount]],0)</f>
        <v>0.91300080213302415</v>
      </c>
      <c r="V902" s="1" t="str">
        <f>IF(Sales_Datas[[#This Row],[base_price]] &lt;= 632200, "Low", (IF(Sales_Datas[[#This Row],[base_price]] &gt;= 10092000, "High", "Medium")))</f>
        <v>High</v>
      </c>
    </row>
    <row r="903" spans="1:22" x14ac:dyDescent="0.25">
      <c r="A903" s="1" t="s">
        <v>2487</v>
      </c>
      <c r="B903" s="1" t="s">
        <v>2488</v>
      </c>
      <c r="C903" s="2">
        <v>44654</v>
      </c>
      <c r="D903" s="1" t="s">
        <v>1274</v>
      </c>
      <c r="E903" s="4">
        <v>1333942</v>
      </c>
      <c r="F903">
        <v>3</v>
      </c>
      <c r="G903" s="4">
        <v>40018300</v>
      </c>
      <c r="H903" s="4">
        <v>0</v>
      </c>
      <c r="I903" s="4">
        <v>40018300</v>
      </c>
      <c r="J903">
        <v>1</v>
      </c>
      <c r="K903">
        <v>0</v>
      </c>
      <c r="L903">
        <v>0</v>
      </c>
      <c r="M903">
        <v>4</v>
      </c>
      <c r="N903" s="2">
        <v>44397</v>
      </c>
      <c r="O903" s="1" t="s">
        <v>1275</v>
      </c>
      <c r="P903" s="4">
        <v>13339400</v>
      </c>
      <c r="Q903" s="4">
        <v>1160520</v>
      </c>
      <c r="R903" s="1" t="s">
        <v>65</v>
      </c>
      <c r="S903" s="1" t="s">
        <v>34</v>
      </c>
      <c r="T903" s="4">
        <f>Sales_Datas[[#This Row],[after_discount]]-(Sales_Datas[[#This Row],[qty_ordered]]*Sales_Datas[[#This Row],[cogs]])</f>
        <v>36536740</v>
      </c>
      <c r="U903" s="3">
        <f>IFERROR(Sales_Datas[[#This Row],[Gross_Profit]]/Sales_Datas[[#This Row],[after_discount]],0)</f>
        <v>0.91300080213302415</v>
      </c>
      <c r="V903" s="1" t="str">
        <f>IF(Sales_Datas[[#This Row],[base_price]] &lt;= 632200, "Low", (IF(Sales_Datas[[#This Row],[base_price]] &gt;= 10092000, "High", "Medium")))</f>
        <v>High</v>
      </c>
    </row>
    <row r="904" spans="1:22" x14ac:dyDescent="0.25">
      <c r="A904" s="1" t="s">
        <v>2489</v>
      </c>
      <c r="B904" s="1" t="s">
        <v>2490</v>
      </c>
      <c r="C904" s="2">
        <v>44672</v>
      </c>
      <c r="D904" s="1" t="s">
        <v>1274</v>
      </c>
      <c r="E904" s="4">
        <v>1333942</v>
      </c>
      <c r="F904">
        <v>3</v>
      </c>
      <c r="G904" s="4">
        <v>40018300</v>
      </c>
      <c r="H904" s="4">
        <v>0</v>
      </c>
      <c r="I904" s="4">
        <v>40018300</v>
      </c>
      <c r="J904">
        <v>1</v>
      </c>
      <c r="K904">
        <v>1</v>
      </c>
      <c r="L904">
        <v>0</v>
      </c>
      <c r="M904">
        <v>7</v>
      </c>
      <c r="N904" s="2">
        <v>44475</v>
      </c>
      <c r="O904" s="1" t="s">
        <v>1275</v>
      </c>
      <c r="P904" s="4">
        <v>13339400</v>
      </c>
      <c r="Q904" s="4">
        <v>1160520</v>
      </c>
      <c r="R904" s="1" t="s">
        <v>65</v>
      </c>
      <c r="S904" s="1" t="s">
        <v>66</v>
      </c>
      <c r="T904" s="4">
        <f>Sales_Datas[[#This Row],[after_discount]]-(Sales_Datas[[#This Row],[qty_ordered]]*Sales_Datas[[#This Row],[cogs]])</f>
        <v>36536740</v>
      </c>
      <c r="U904" s="3">
        <f>IFERROR(Sales_Datas[[#This Row],[Gross_Profit]]/Sales_Datas[[#This Row],[after_discount]],0)</f>
        <v>0.91300080213302415</v>
      </c>
      <c r="V904" s="1" t="str">
        <f>IF(Sales_Datas[[#This Row],[base_price]] &lt;= 632200, "Low", (IF(Sales_Datas[[#This Row],[base_price]] &gt;= 10092000, "High", "Medium")))</f>
        <v>High</v>
      </c>
    </row>
    <row r="905" spans="1:22" x14ac:dyDescent="0.25">
      <c r="A905" s="1" t="s">
        <v>2491</v>
      </c>
      <c r="B905" s="1" t="s">
        <v>1368</v>
      </c>
      <c r="C905" s="2">
        <v>44673</v>
      </c>
      <c r="D905" s="1" t="s">
        <v>1274</v>
      </c>
      <c r="E905" s="4">
        <v>1333942</v>
      </c>
      <c r="F905">
        <v>3</v>
      </c>
      <c r="G905" s="4">
        <v>40018300</v>
      </c>
      <c r="H905" s="4">
        <v>0</v>
      </c>
      <c r="I905" s="4">
        <v>40018300</v>
      </c>
      <c r="J905">
        <v>1</v>
      </c>
      <c r="K905">
        <v>0</v>
      </c>
      <c r="L905">
        <v>0</v>
      </c>
      <c r="M905">
        <v>4</v>
      </c>
      <c r="N905" s="2">
        <v>44539</v>
      </c>
      <c r="O905" s="1" t="s">
        <v>1275</v>
      </c>
      <c r="P905" s="4">
        <v>13339400</v>
      </c>
      <c r="Q905" s="4">
        <v>1160520</v>
      </c>
      <c r="R905" s="1" t="s">
        <v>65</v>
      </c>
      <c r="S905" s="1" t="s">
        <v>34</v>
      </c>
      <c r="T905" s="4">
        <f>Sales_Datas[[#This Row],[after_discount]]-(Sales_Datas[[#This Row],[qty_ordered]]*Sales_Datas[[#This Row],[cogs]])</f>
        <v>36536740</v>
      </c>
      <c r="U905" s="3">
        <f>IFERROR(Sales_Datas[[#This Row],[Gross_Profit]]/Sales_Datas[[#This Row],[after_discount]],0)</f>
        <v>0.91300080213302415</v>
      </c>
      <c r="V905" s="1" t="str">
        <f>IF(Sales_Datas[[#This Row],[base_price]] &lt;= 632200, "Low", (IF(Sales_Datas[[#This Row],[base_price]] &gt;= 10092000, "High", "Medium")))</f>
        <v>High</v>
      </c>
    </row>
    <row r="906" spans="1:22" x14ac:dyDescent="0.25">
      <c r="A906" s="1" t="s">
        <v>2492</v>
      </c>
      <c r="B906" s="1" t="s">
        <v>2493</v>
      </c>
      <c r="C906" s="2">
        <v>44493</v>
      </c>
      <c r="D906" s="1" t="s">
        <v>2494</v>
      </c>
      <c r="E906" s="4">
        <v>1989400</v>
      </c>
      <c r="F906">
        <v>2</v>
      </c>
      <c r="G906" s="4">
        <v>39788000</v>
      </c>
      <c r="H906" s="4">
        <v>0</v>
      </c>
      <c r="I906" s="4">
        <v>39788000</v>
      </c>
      <c r="J906">
        <v>1</v>
      </c>
      <c r="K906">
        <v>0</v>
      </c>
      <c r="L906">
        <v>0</v>
      </c>
      <c r="M906">
        <v>4</v>
      </c>
      <c r="N906" s="2">
        <v>44472</v>
      </c>
      <c r="O906" s="1" t="s">
        <v>2495</v>
      </c>
      <c r="P906" s="4">
        <v>19894000</v>
      </c>
      <c r="Q906" s="4">
        <v>1412470</v>
      </c>
      <c r="R906" s="1" t="s">
        <v>29</v>
      </c>
      <c r="S906" s="1" t="s">
        <v>34</v>
      </c>
      <c r="T906" s="4">
        <f>Sales_Datas[[#This Row],[after_discount]]-(Sales_Datas[[#This Row],[qty_ordered]]*Sales_Datas[[#This Row],[cogs]])</f>
        <v>36963060</v>
      </c>
      <c r="U906" s="3">
        <f>IFERROR(Sales_Datas[[#This Row],[Gross_Profit]]/Sales_Datas[[#This Row],[after_discount]],0)</f>
        <v>0.92900020106564796</v>
      </c>
      <c r="V906" s="1" t="str">
        <f>IF(Sales_Datas[[#This Row],[base_price]] &lt;= 632200, "Low", (IF(Sales_Datas[[#This Row],[base_price]] &gt;= 10092000, "High", "Medium")))</f>
        <v>High</v>
      </c>
    </row>
    <row r="907" spans="1:22" x14ac:dyDescent="0.25">
      <c r="A907" s="1" t="s">
        <v>2496</v>
      </c>
      <c r="B907" s="1" t="s">
        <v>1443</v>
      </c>
      <c r="C907" s="2">
        <v>44514</v>
      </c>
      <c r="D907" s="1" t="s">
        <v>2494</v>
      </c>
      <c r="E907" s="4">
        <v>1989400</v>
      </c>
      <c r="F907">
        <v>2</v>
      </c>
      <c r="G907" s="4">
        <v>39788000</v>
      </c>
      <c r="H907" s="4">
        <v>0</v>
      </c>
      <c r="I907" s="4">
        <v>39788000</v>
      </c>
      <c r="J907">
        <v>1</v>
      </c>
      <c r="K907">
        <v>0</v>
      </c>
      <c r="L907">
        <v>0</v>
      </c>
      <c r="M907">
        <v>4</v>
      </c>
      <c r="N907" s="2">
        <v>44472</v>
      </c>
      <c r="O907" s="1" t="s">
        <v>2495</v>
      </c>
      <c r="P907" s="4">
        <v>19894000</v>
      </c>
      <c r="Q907" s="4">
        <v>1412470</v>
      </c>
      <c r="R907" s="1" t="s">
        <v>29</v>
      </c>
      <c r="S907" s="1" t="s">
        <v>34</v>
      </c>
      <c r="T907" s="4">
        <f>Sales_Datas[[#This Row],[after_discount]]-(Sales_Datas[[#This Row],[qty_ordered]]*Sales_Datas[[#This Row],[cogs]])</f>
        <v>36963060</v>
      </c>
      <c r="U907" s="3">
        <f>IFERROR(Sales_Datas[[#This Row],[Gross_Profit]]/Sales_Datas[[#This Row],[after_discount]],0)</f>
        <v>0.92900020106564796</v>
      </c>
      <c r="V907" s="1" t="str">
        <f>IF(Sales_Datas[[#This Row],[base_price]] &lt;= 632200, "Low", (IF(Sales_Datas[[#This Row],[base_price]] &gt;= 10092000, "High", "Medium")))</f>
        <v>High</v>
      </c>
    </row>
    <row r="908" spans="1:22" x14ac:dyDescent="0.25">
      <c r="A908" s="1" t="s">
        <v>2497</v>
      </c>
      <c r="B908" s="1" t="s">
        <v>2498</v>
      </c>
      <c r="C908" s="2">
        <v>44670</v>
      </c>
      <c r="D908" s="1" t="s">
        <v>1371</v>
      </c>
      <c r="E908" s="4">
        <v>3958500</v>
      </c>
      <c r="F908">
        <v>1</v>
      </c>
      <c r="G908" s="4">
        <v>39585000</v>
      </c>
      <c r="H908" s="4">
        <v>0</v>
      </c>
      <c r="I908" s="4">
        <v>39585000</v>
      </c>
      <c r="J908">
        <v>1</v>
      </c>
      <c r="K908">
        <v>1</v>
      </c>
      <c r="L908">
        <v>0</v>
      </c>
      <c r="M908">
        <v>7</v>
      </c>
      <c r="N908" s="2">
        <v>44655</v>
      </c>
      <c r="O908" s="1" t="s">
        <v>1372</v>
      </c>
      <c r="P908" s="4">
        <v>36475600</v>
      </c>
      <c r="Q908" s="4">
        <v>2918040</v>
      </c>
      <c r="R908" s="1" t="s">
        <v>39</v>
      </c>
      <c r="S908" s="1" t="s">
        <v>66</v>
      </c>
      <c r="T908" s="4">
        <f>Sales_Datas[[#This Row],[after_discount]]-(Sales_Datas[[#This Row],[qty_ordered]]*Sales_Datas[[#This Row],[cogs]])</f>
        <v>36666960</v>
      </c>
      <c r="U908" s="3">
        <f>IFERROR(Sales_Datas[[#This Row],[Gross_Profit]]/Sales_Datas[[#This Row],[after_discount]],0)</f>
        <v>0.92628419856006061</v>
      </c>
      <c r="V908" s="1" t="str">
        <f>IF(Sales_Datas[[#This Row],[base_price]] &lt;= 632200, "Low", (IF(Sales_Datas[[#This Row],[base_price]] &gt;= 10092000, "High", "Medium")))</f>
        <v>High</v>
      </c>
    </row>
    <row r="909" spans="1:22" x14ac:dyDescent="0.25">
      <c r="A909" s="1" t="s">
        <v>2499</v>
      </c>
      <c r="B909" s="1" t="s">
        <v>2500</v>
      </c>
      <c r="C909" s="2">
        <v>44672</v>
      </c>
      <c r="D909" s="1" t="s">
        <v>1371</v>
      </c>
      <c r="E909" s="4">
        <v>3958500</v>
      </c>
      <c r="F909">
        <v>1</v>
      </c>
      <c r="G909" s="4">
        <v>39585000</v>
      </c>
      <c r="H909" s="4">
        <v>0</v>
      </c>
      <c r="I909" s="4">
        <v>39585000</v>
      </c>
      <c r="J909">
        <v>1</v>
      </c>
      <c r="K909">
        <v>1</v>
      </c>
      <c r="L909">
        <v>1</v>
      </c>
      <c r="M909">
        <v>7</v>
      </c>
      <c r="N909" s="2">
        <v>44630</v>
      </c>
      <c r="O909" s="1" t="s">
        <v>1372</v>
      </c>
      <c r="P909" s="4">
        <v>36475600</v>
      </c>
      <c r="Q909" s="4">
        <v>2918040</v>
      </c>
      <c r="R909" s="1" t="s">
        <v>39</v>
      </c>
      <c r="S909" s="1" t="s">
        <v>66</v>
      </c>
      <c r="T909" s="4">
        <f>Sales_Datas[[#This Row],[after_discount]]-(Sales_Datas[[#This Row],[qty_ordered]]*Sales_Datas[[#This Row],[cogs]])</f>
        <v>36666960</v>
      </c>
      <c r="U909" s="3">
        <f>IFERROR(Sales_Datas[[#This Row],[Gross_Profit]]/Sales_Datas[[#This Row],[after_discount]],0)</f>
        <v>0.92628419856006061</v>
      </c>
      <c r="V909" s="1" t="str">
        <f>IF(Sales_Datas[[#This Row],[base_price]] &lt;= 632200, "Low", (IF(Sales_Datas[[#This Row],[base_price]] &gt;= 10092000, "High", "Medium")))</f>
        <v>High</v>
      </c>
    </row>
    <row r="910" spans="1:22" x14ac:dyDescent="0.25">
      <c r="A910" s="1" t="s">
        <v>2501</v>
      </c>
      <c r="B910" s="1" t="s">
        <v>1774</v>
      </c>
      <c r="C910" s="2">
        <v>44676</v>
      </c>
      <c r="D910" s="1" t="s">
        <v>1371</v>
      </c>
      <c r="E910" s="4">
        <v>3958500</v>
      </c>
      <c r="F910">
        <v>1</v>
      </c>
      <c r="G910" s="4">
        <v>39585000</v>
      </c>
      <c r="H910" s="4">
        <v>0</v>
      </c>
      <c r="I910" s="4">
        <v>39585000</v>
      </c>
      <c r="J910">
        <v>1</v>
      </c>
      <c r="K910">
        <v>1</v>
      </c>
      <c r="L910">
        <v>0</v>
      </c>
      <c r="M910">
        <v>4</v>
      </c>
      <c r="N910" s="2">
        <v>44524</v>
      </c>
      <c r="O910" s="1" t="s">
        <v>1372</v>
      </c>
      <c r="P910" s="4">
        <v>36475600</v>
      </c>
      <c r="Q910" s="4">
        <v>2918040</v>
      </c>
      <c r="R910" s="1" t="s">
        <v>39</v>
      </c>
      <c r="S910" s="1" t="s">
        <v>34</v>
      </c>
      <c r="T910" s="4">
        <f>Sales_Datas[[#This Row],[after_discount]]-(Sales_Datas[[#This Row],[qty_ordered]]*Sales_Datas[[#This Row],[cogs]])</f>
        <v>36666960</v>
      </c>
      <c r="U910" s="3">
        <f>IFERROR(Sales_Datas[[#This Row],[Gross_Profit]]/Sales_Datas[[#This Row],[after_discount]],0)</f>
        <v>0.92628419856006061</v>
      </c>
      <c r="V910" s="1" t="str">
        <f>IF(Sales_Datas[[#This Row],[base_price]] &lt;= 632200, "Low", (IF(Sales_Datas[[#This Row],[base_price]] &gt;= 10092000, "High", "Medium")))</f>
        <v>High</v>
      </c>
    </row>
    <row r="911" spans="1:22" x14ac:dyDescent="0.25">
      <c r="A911" s="1" t="s">
        <v>2502</v>
      </c>
      <c r="B911" s="1" t="s">
        <v>2503</v>
      </c>
      <c r="C911" s="2">
        <v>44679</v>
      </c>
      <c r="D911" s="1" t="s">
        <v>1371</v>
      </c>
      <c r="E911" s="4">
        <v>3958500</v>
      </c>
      <c r="F911">
        <v>1</v>
      </c>
      <c r="G911" s="4">
        <v>39585000</v>
      </c>
      <c r="H911" s="4">
        <v>0</v>
      </c>
      <c r="I911" s="4">
        <v>39585000</v>
      </c>
      <c r="J911">
        <v>1</v>
      </c>
      <c r="K911">
        <v>1</v>
      </c>
      <c r="L911">
        <v>0</v>
      </c>
      <c r="M911">
        <v>1</v>
      </c>
      <c r="N911" s="2">
        <v>44658</v>
      </c>
      <c r="O911" s="1" t="s">
        <v>1372</v>
      </c>
      <c r="P911" s="4">
        <v>36475600</v>
      </c>
      <c r="Q911" s="4">
        <v>2918040</v>
      </c>
      <c r="R911" s="1" t="s">
        <v>39</v>
      </c>
      <c r="S911" s="1" t="s">
        <v>50</v>
      </c>
      <c r="T911" s="4">
        <f>Sales_Datas[[#This Row],[after_discount]]-(Sales_Datas[[#This Row],[qty_ordered]]*Sales_Datas[[#This Row],[cogs]])</f>
        <v>36666960</v>
      </c>
      <c r="U911" s="3">
        <f>IFERROR(Sales_Datas[[#This Row],[Gross_Profit]]/Sales_Datas[[#This Row],[after_discount]],0)</f>
        <v>0.92628419856006061</v>
      </c>
      <c r="V911" s="1" t="str">
        <f>IF(Sales_Datas[[#This Row],[base_price]] &lt;= 632200, "Low", (IF(Sales_Datas[[#This Row],[base_price]] &gt;= 10092000, "High", "Medium")))</f>
        <v>High</v>
      </c>
    </row>
    <row r="912" spans="1:22" x14ac:dyDescent="0.25">
      <c r="A912" s="1" t="s">
        <v>2504</v>
      </c>
      <c r="B912" s="1" t="s">
        <v>2505</v>
      </c>
      <c r="C912" s="2">
        <v>44870</v>
      </c>
      <c r="D912" s="1" t="s">
        <v>1371</v>
      </c>
      <c r="E912" s="4">
        <v>3958500</v>
      </c>
      <c r="F912">
        <v>1</v>
      </c>
      <c r="G912" s="4">
        <v>39585000</v>
      </c>
      <c r="H912" s="4">
        <v>0</v>
      </c>
      <c r="I912" s="4">
        <v>39585000</v>
      </c>
      <c r="J912">
        <v>1</v>
      </c>
      <c r="K912">
        <v>0</v>
      </c>
      <c r="L912">
        <v>0</v>
      </c>
      <c r="M912">
        <v>7</v>
      </c>
      <c r="N912" s="2">
        <v>44537</v>
      </c>
      <c r="O912" s="1" t="s">
        <v>1372</v>
      </c>
      <c r="P912" s="4">
        <v>36475600</v>
      </c>
      <c r="Q912" s="4">
        <v>2918040</v>
      </c>
      <c r="R912" s="1" t="s">
        <v>39</v>
      </c>
      <c r="S912" s="1" t="s">
        <v>66</v>
      </c>
      <c r="T912" s="4">
        <f>Sales_Datas[[#This Row],[after_discount]]-(Sales_Datas[[#This Row],[qty_ordered]]*Sales_Datas[[#This Row],[cogs]])</f>
        <v>36666960</v>
      </c>
      <c r="U912" s="3">
        <f>IFERROR(Sales_Datas[[#This Row],[Gross_Profit]]/Sales_Datas[[#This Row],[after_discount]],0)</f>
        <v>0.92628419856006061</v>
      </c>
      <c r="V912" s="1" t="str">
        <f>IF(Sales_Datas[[#This Row],[base_price]] &lt;= 632200, "Low", (IF(Sales_Datas[[#This Row],[base_price]] &gt;= 10092000, "High", "Medium")))</f>
        <v>High</v>
      </c>
    </row>
    <row r="913" spans="1:22" x14ac:dyDescent="0.25">
      <c r="A913" s="1" t="s">
        <v>2506</v>
      </c>
      <c r="B913" s="1" t="s">
        <v>2507</v>
      </c>
      <c r="C913" s="2">
        <v>44701</v>
      </c>
      <c r="D913" s="1" t="s">
        <v>2508</v>
      </c>
      <c r="E913" s="4">
        <v>3949800</v>
      </c>
      <c r="F913">
        <v>1</v>
      </c>
      <c r="G913" s="4">
        <v>39498000</v>
      </c>
      <c r="H913" s="4">
        <v>0</v>
      </c>
      <c r="I913" s="4">
        <v>39498000</v>
      </c>
      <c r="J913">
        <v>1</v>
      </c>
      <c r="K913">
        <v>1</v>
      </c>
      <c r="L913">
        <v>1</v>
      </c>
      <c r="M913">
        <v>1</v>
      </c>
      <c r="N913" s="2">
        <v>44700</v>
      </c>
      <c r="O913" s="1" t="s">
        <v>2509</v>
      </c>
      <c r="P913" s="4">
        <v>39498000</v>
      </c>
      <c r="Q913" s="4">
        <v>3475820</v>
      </c>
      <c r="R913" s="1" t="s">
        <v>55</v>
      </c>
      <c r="S913" s="1" t="s">
        <v>50</v>
      </c>
      <c r="T913" s="4">
        <f>Sales_Datas[[#This Row],[after_discount]]-(Sales_Datas[[#This Row],[qty_ordered]]*Sales_Datas[[#This Row],[cogs]])</f>
        <v>36022180</v>
      </c>
      <c r="U913" s="3">
        <f>IFERROR(Sales_Datas[[#This Row],[Gross_Profit]]/Sales_Datas[[#This Row],[after_discount]],0)</f>
        <v>0.91200010127095044</v>
      </c>
      <c r="V913" s="1" t="str">
        <f>IF(Sales_Datas[[#This Row],[base_price]] &lt;= 632200, "Low", (IF(Sales_Datas[[#This Row],[base_price]] &gt;= 10092000, "High", "Medium")))</f>
        <v>High</v>
      </c>
    </row>
    <row r="914" spans="1:22" x14ac:dyDescent="0.25">
      <c r="A914" s="1" t="s">
        <v>2510</v>
      </c>
      <c r="B914" s="1" t="s">
        <v>2112</v>
      </c>
      <c r="C914" s="2">
        <v>44710</v>
      </c>
      <c r="D914" s="1" t="s">
        <v>2511</v>
      </c>
      <c r="E914" s="4">
        <v>3944000</v>
      </c>
      <c r="F914">
        <v>1</v>
      </c>
      <c r="G914" s="4">
        <v>39440000</v>
      </c>
      <c r="H914" s="4">
        <v>0</v>
      </c>
      <c r="I914" s="4">
        <v>39440000</v>
      </c>
      <c r="J914">
        <v>1</v>
      </c>
      <c r="K914">
        <v>1</v>
      </c>
      <c r="L914">
        <v>0</v>
      </c>
      <c r="M914">
        <v>1</v>
      </c>
      <c r="N914" s="2">
        <v>44693</v>
      </c>
      <c r="O914" s="1" t="s">
        <v>2512</v>
      </c>
      <c r="P914" s="4">
        <v>39440000</v>
      </c>
      <c r="Q914" s="4">
        <v>2445280</v>
      </c>
      <c r="R914" s="1" t="s">
        <v>128</v>
      </c>
      <c r="S914" s="1" t="s">
        <v>50</v>
      </c>
      <c r="T914" s="4">
        <f>Sales_Datas[[#This Row],[after_discount]]-(Sales_Datas[[#This Row],[qty_ordered]]*Sales_Datas[[#This Row],[cogs]])</f>
        <v>36994720</v>
      </c>
      <c r="U914" s="3">
        <f>IFERROR(Sales_Datas[[#This Row],[Gross_Profit]]/Sales_Datas[[#This Row],[after_discount]],0)</f>
        <v>0.93799999999999994</v>
      </c>
      <c r="V914" s="1" t="str">
        <f>IF(Sales_Datas[[#This Row],[base_price]] &lt;= 632200, "Low", (IF(Sales_Datas[[#This Row],[base_price]] &gt;= 10092000, "High", "Medium")))</f>
        <v>High</v>
      </c>
    </row>
    <row r="915" spans="1:22" x14ac:dyDescent="0.25">
      <c r="A915" s="1" t="s">
        <v>2513</v>
      </c>
      <c r="B915" s="1" t="s">
        <v>2199</v>
      </c>
      <c r="C915" s="2">
        <v>44236</v>
      </c>
      <c r="D915" s="1" t="s">
        <v>1164</v>
      </c>
      <c r="E915" s="4">
        <v>3943942</v>
      </c>
      <c r="F915">
        <v>1</v>
      </c>
      <c r="G915" s="4">
        <v>39439400</v>
      </c>
      <c r="H915" s="4">
        <v>0</v>
      </c>
      <c r="I915" s="4">
        <v>39439400</v>
      </c>
      <c r="J915">
        <v>1</v>
      </c>
      <c r="K915">
        <v>0</v>
      </c>
      <c r="L915">
        <v>0</v>
      </c>
      <c r="M915">
        <v>8</v>
      </c>
      <c r="N915" s="2">
        <v>44453</v>
      </c>
      <c r="O915" s="1" t="s">
        <v>1165</v>
      </c>
      <c r="P915" s="4">
        <v>39439400</v>
      </c>
      <c r="Q915" s="4">
        <v>2602980</v>
      </c>
      <c r="R915" s="1" t="s">
        <v>65</v>
      </c>
      <c r="S915" s="1" t="s">
        <v>1115</v>
      </c>
      <c r="T915" s="4">
        <f>Sales_Datas[[#This Row],[after_discount]]-(Sales_Datas[[#This Row],[qty_ordered]]*Sales_Datas[[#This Row],[cogs]])</f>
        <v>36836420</v>
      </c>
      <c r="U915" s="3">
        <f>IFERROR(Sales_Datas[[#This Row],[Gross_Profit]]/Sales_Datas[[#This Row],[after_discount]],0)</f>
        <v>0.93400051724924826</v>
      </c>
      <c r="V915" s="1" t="str">
        <f>IF(Sales_Datas[[#This Row],[base_price]] &lt;= 632200, "Low", (IF(Sales_Datas[[#This Row],[base_price]] &gt;= 10092000, "High", "Medium")))</f>
        <v>High</v>
      </c>
    </row>
    <row r="916" spans="1:22" x14ac:dyDescent="0.25">
      <c r="A916" s="1" t="s">
        <v>2514</v>
      </c>
      <c r="B916" s="1" t="s">
        <v>2515</v>
      </c>
      <c r="C916" s="2">
        <v>44428</v>
      </c>
      <c r="D916" s="1" t="s">
        <v>1164</v>
      </c>
      <c r="E916" s="4">
        <v>3943942</v>
      </c>
      <c r="F916">
        <v>1</v>
      </c>
      <c r="G916" s="4">
        <v>39439400</v>
      </c>
      <c r="H916" s="4">
        <v>0</v>
      </c>
      <c r="I916" s="4">
        <v>39439400</v>
      </c>
      <c r="J916">
        <v>1</v>
      </c>
      <c r="K916">
        <v>1</v>
      </c>
      <c r="L916">
        <v>0</v>
      </c>
      <c r="M916">
        <v>1</v>
      </c>
      <c r="N916" s="2">
        <v>44420</v>
      </c>
      <c r="O916" s="1" t="s">
        <v>1165</v>
      </c>
      <c r="P916" s="4">
        <v>39439400</v>
      </c>
      <c r="Q916" s="4">
        <v>2602980</v>
      </c>
      <c r="R916" s="1" t="s">
        <v>65</v>
      </c>
      <c r="S916" s="1" t="s">
        <v>50</v>
      </c>
      <c r="T916" s="4">
        <f>Sales_Datas[[#This Row],[after_discount]]-(Sales_Datas[[#This Row],[qty_ordered]]*Sales_Datas[[#This Row],[cogs]])</f>
        <v>36836420</v>
      </c>
      <c r="U916" s="3">
        <f>IFERROR(Sales_Datas[[#This Row],[Gross_Profit]]/Sales_Datas[[#This Row],[after_discount]],0)</f>
        <v>0.93400051724924826</v>
      </c>
      <c r="V916" s="1" t="str">
        <f>IF(Sales_Datas[[#This Row],[base_price]] &lt;= 632200, "Low", (IF(Sales_Datas[[#This Row],[base_price]] &gt;= 10092000, "High", "Medium")))</f>
        <v>High</v>
      </c>
    </row>
    <row r="917" spans="1:22" x14ac:dyDescent="0.25">
      <c r="A917" s="1" t="s">
        <v>2516</v>
      </c>
      <c r="B917" s="1" t="s">
        <v>2517</v>
      </c>
      <c r="C917" s="2">
        <v>44437</v>
      </c>
      <c r="D917" s="1" t="s">
        <v>1164</v>
      </c>
      <c r="E917" s="4">
        <v>3943942</v>
      </c>
      <c r="F917">
        <v>1</v>
      </c>
      <c r="G917" s="4">
        <v>39439400</v>
      </c>
      <c r="H917" s="4">
        <v>0</v>
      </c>
      <c r="I917" s="4">
        <v>39439400</v>
      </c>
      <c r="J917">
        <v>1</v>
      </c>
      <c r="K917">
        <v>1</v>
      </c>
      <c r="L917">
        <v>0</v>
      </c>
      <c r="M917">
        <v>1</v>
      </c>
      <c r="N917" s="2">
        <v>44436</v>
      </c>
      <c r="O917" s="1" t="s">
        <v>1165</v>
      </c>
      <c r="P917" s="4">
        <v>39439400</v>
      </c>
      <c r="Q917" s="4">
        <v>2602980</v>
      </c>
      <c r="R917" s="1" t="s">
        <v>65</v>
      </c>
      <c r="S917" s="1" t="s">
        <v>50</v>
      </c>
      <c r="T917" s="4">
        <f>Sales_Datas[[#This Row],[after_discount]]-(Sales_Datas[[#This Row],[qty_ordered]]*Sales_Datas[[#This Row],[cogs]])</f>
        <v>36836420</v>
      </c>
      <c r="U917" s="3">
        <f>IFERROR(Sales_Datas[[#This Row],[Gross_Profit]]/Sales_Datas[[#This Row],[after_discount]],0)</f>
        <v>0.93400051724924826</v>
      </c>
      <c r="V917" s="1" t="str">
        <f>IF(Sales_Datas[[#This Row],[base_price]] &lt;= 632200, "Low", (IF(Sales_Datas[[#This Row],[base_price]] &gt;= 10092000, "High", "Medium")))</f>
        <v>High</v>
      </c>
    </row>
    <row r="918" spans="1:22" x14ac:dyDescent="0.25">
      <c r="A918" s="1" t="s">
        <v>2518</v>
      </c>
      <c r="B918" s="1" t="s">
        <v>2458</v>
      </c>
      <c r="C918" s="2">
        <v>44438</v>
      </c>
      <c r="D918" s="1" t="s">
        <v>1164</v>
      </c>
      <c r="E918" s="4">
        <v>3943942</v>
      </c>
      <c r="F918">
        <v>1</v>
      </c>
      <c r="G918" s="4">
        <v>39439400</v>
      </c>
      <c r="H918" s="4">
        <v>0</v>
      </c>
      <c r="I918" s="4">
        <v>39439400</v>
      </c>
      <c r="J918">
        <v>1</v>
      </c>
      <c r="K918">
        <v>0</v>
      </c>
      <c r="L918">
        <v>0</v>
      </c>
      <c r="M918">
        <v>1</v>
      </c>
      <c r="N918" s="2">
        <v>44430</v>
      </c>
      <c r="O918" s="1" t="s">
        <v>1165</v>
      </c>
      <c r="P918" s="4">
        <v>39439400</v>
      </c>
      <c r="Q918" s="4">
        <v>2602980</v>
      </c>
      <c r="R918" s="1" t="s">
        <v>65</v>
      </c>
      <c r="S918" s="1" t="s">
        <v>50</v>
      </c>
      <c r="T918" s="4">
        <f>Sales_Datas[[#This Row],[after_discount]]-(Sales_Datas[[#This Row],[qty_ordered]]*Sales_Datas[[#This Row],[cogs]])</f>
        <v>36836420</v>
      </c>
      <c r="U918" s="3">
        <f>IFERROR(Sales_Datas[[#This Row],[Gross_Profit]]/Sales_Datas[[#This Row],[after_discount]],0)</f>
        <v>0.93400051724924826</v>
      </c>
      <c r="V918" s="1" t="str">
        <f>IF(Sales_Datas[[#This Row],[base_price]] &lt;= 632200, "Low", (IF(Sales_Datas[[#This Row],[base_price]] &gt;= 10092000, "High", "Medium")))</f>
        <v>High</v>
      </c>
    </row>
    <row r="919" spans="1:22" x14ac:dyDescent="0.25">
      <c r="A919" s="1" t="s">
        <v>2519</v>
      </c>
      <c r="B919" s="1" t="s">
        <v>2520</v>
      </c>
      <c r="C919" s="2">
        <v>44439</v>
      </c>
      <c r="D919" s="1" t="s">
        <v>1164</v>
      </c>
      <c r="E919" s="4">
        <v>3943942</v>
      </c>
      <c r="F919">
        <v>1</v>
      </c>
      <c r="G919" s="4">
        <v>39439400</v>
      </c>
      <c r="H919" s="4">
        <v>0</v>
      </c>
      <c r="I919" s="4">
        <v>39439400</v>
      </c>
      <c r="J919">
        <v>1</v>
      </c>
      <c r="K919">
        <v>0</v>
      </c>
      <c r="L919">
        <v>0</v>
      </c>
      <c r="M919">
        <v>1</v>
      </c>
      <c r="N919" s="2">
        <v>44409</v>
      </c>
      <c r="O919" s="1" t="s">
        <v>1165</v>
      </c>
      <c r="P919" s="4">
        <v>39439400</v>
      </c>
      <c r="Q919" s="4">
        <v>2602980</v>
      </c>
      <c r="R919" s="1" t="s">
        <v>65</v>
      </c>
      <c r="S919" s="1" t="s">
        <v>50</v>
      </c>
      <c r="T919" s="4">
        <f>Sales_Datas[[#This Row],[after_discount]]-(Sales_Datas[[#This Row],[qty_ordered]]*Sales_Datas[[#This Row],[cogs]])</f>
        <v>36836420</v>
      </c>
      <c r="U919" s="3">
        <f>IFERROR(Sales_Datas[[#This Row],[Gross_Profit]]/Sales_Datas[[#This Row],[after_discount]],0)</f>
        <v>0.93400051724924826</v>
      </c>
      <c r="V919" s="1" t="str">
        <f>IF(Sales_Datas[[#This Row],[base_price]] &lt;= 632200, "Low", (IF(Sales_Datas[[#This Row],[base_price]] &gt;= 10092000, "High", "Medium")))</f>
        <v>High</v>
      </c>
    </row>
    <row r="920" spans="1:22" x14ac:dyDescent="0.25">
      <c r="A920" s="1" t="s">
        <v>2521</v>
      </c>
      <c r="B920" s="1" t="s">
        <v>2522</v>
      </c>
      <c r="C920" s="2">
        <v>44517</v>
      </c>
      <c r="D920" s="1" t="s">
        <v>1164</v>
      </c>
      <c r="E920" s="4">
        <v>3943942</v>
      </c>
      <c r="F920">
        <v>1</v>
      </c>
      <c r="G920" s="4">
        <v>39439400</v>
      </c>
      <c r="H920" s="4">
        <v>0</v>
      </c>
      <c r="I920" s="4">
        <v>39439400</v>
      </c>
      <c r="J920">
        <v>1</v>
      </c>
      <c r="K920">
        <v>0</v>
      </c>
      <c r="L920">
        <v>0</v>
      </c>
      <c r="M920">
        <v>1</v>
      </c>
      <c r="N920" s="2">
        <v>44511</v>
      </c>
      <c r="O920" s="1" t="s">
        <v>1165</v>
      </c>
      <c r="P920" s="4">
        <v>39439400</v>
      </c>
      <c r="Q920" s="4">
        <v>2602980</v>
      </c>
      <c r="R920" s="1" t="s">
        <v>65</v>
      </c>
      <c r="S920" s="1" t="s">
        <v>50</v>
      </c>
      <c r="T920" s="4">
        <f>Sales_Datas[[#This Row],[after_discount]]-(Sales_Datas[[#This Row],[qty_ordered]]*Sales_Datas[[#This Row],[cogs]])</f>
        <v>36836420</v>
      </c>
      <c r="U920" s="3">
        <f>IFERROR(Sales_Datas[[#This Row],[Gross_Profit]]/Sales_Datas[[#This Row],[after_discount]],0)</f>
        <v>0.93400051724924826</v>
      </c>
      <c r="V920" s="1" t="str">
        <f>IF(Sales_Datas[[#This Row],[base_price]] &lt;= 632200, "Low", (IF(Sales_Datas[[#This Row],[base_price]] &gt;= 10092000, "High", "Medium")))</f>
        <v>High</v>
      </c>
    </row>
    <row r="921" spans="1:22" x14ac:dyDescent="0.25">
      <c r="A921" s="1" t="s">
        <v>2523</v>
      </c>
      <c r="B921" s="1" t="s">
        <v>2351</v>
      </c>
      <c r="C921" s="2">
        <v>44358</v>
      </c>
      <c r="D921" s="1" t="s">
        <v>2524</v>
      </c>
      <c r="E921" s="4">
        <v>1971768</v>
      </c>
      <c r="F921">
        <v>2</v>
      </c>
      <c r="G921" s="4">
        <v>39435400</v>
      </c>
      <c r="H921" s="4">
        <v>0</v>
      </c>
      <c r="I921" s="4">
        <v>39435400</v>
      </c>
      <c r="J921">
        <v>1</v>
      </c>
      <c r="K921">
        <v>0</v>
      </c>
      <c r="L921">
        <v>0</v>
      </c>
      <c r="M921">
        <v>1</v>
      </c>
      <c r="N921" s="2">
        <v>44490</v>
      </c>
      <c r="O921" s="1" t="s">
        <v>2525</v>
      </c>
      <c r="P921" s="4">
        <v>19717700</v>
      </c>
      <c r="Q921" s="4">
        <v>1360510</v>
      </c>
      <c r="R921" s="1" t="s">
        <v>39</v>
      </c>
      <c r="S921" s="1" t="s">
        <v>50</v>
      </c>
      <c r="T921" s="4">
        <f>Sales_Datas[[#This Row],[after_discount]]-(Sales_Datas[[#This Row],[qty_ordered]]*Sales_Datas[[#This Row],[cogs]])</f>
        <v>36714380</v>
      </c>
      <c r="U921" s="3">
        <f>IFERROR(Sales_Datas[[#This Row],[Gross_Profit]]/Sales_Datas[[#This Row],[after_discount]],0)</f>
        <v>0.9310005730891534</v>
      </c>
      <c r="V921" s="1" t="str">
        <f>IF(Sales_Datas[[#This Row],[base_price]] &lt;= 632200, "Low", (IF(Sales_Datas[[#This Row],[base_price]] &gt;= 10092000, "High", "Medium")))</f>
        <v>High</v>
      </c>
    </row>
    <row r="922" spans="1:22" x14ac:dyDescent="0.25">
      <c r="A922" s="1" t="s">
        <v>2526</v>
      </c>
      <c r="B922" s="1" t="s">
        <v>2527</v>
      </c>
      <c r="C922" s="2">
        <v>44773</v>
      </c>
      <c r="D922" s="1" t="s">
        <v>2528</v>
      </c>
      <c r="E922" s="4">
        <v>3931789</v>
      </c>
      <c r="F922">
        <v>1</v>
      </c>
      <c r="G922" s="4">
        <v>39317900</v>
      </c>
      <c r="H922" s="4">
        <v>0</v>
      </c>
      <c r="I922" s="4">
        <v>39317900</v>
      </c>
      <c r="J922">
        <v>1</v>
      </c>
      <c r="K922">
        <v>0</v>
      </c>
      <c r="L922">
        <v>0</v>
      </c>
      <c r="M922">
        <v>1</v>
      </c>
      <c r="N922" s="2">
        <v>44668</v>
      </c>
      <c r="O922" s="1" t="s">
        <v>2529</v>
      </c>
      <c r="P922" s="4">
        <v>39317900</v>
      </c>
      <c r="Q922" s="4">
        <v>3499260</v>
      </c>
      <c r="R922" s="1" t="s">
        <v>39</v>
      </c>
      <c r="S922" s="1" t="s">
        <v>50</v>
      </c>
      <c r="T922" s="4">
        <f>Sales_Datas[[#This Row],[after_discount]]-(Sales_Datas[[#This Row],[qty_ordered]]*Sales_Datas[[#This Row],[cogs]])</f>
        <v>35818640</v>
      </c>
      <c r="U922" s="3">
        <f>IFERROR(Sales_Datas[[#This Row],[Gross_Profit]]/Sales_Datas[[#This Row],[after_discount]],0)</f>
        <v>0.91100084185574515</v>
      </c>
      <c r="V922" s="1" t="str">
        <f>IF(Sales_Datas[[#This Row],[base_price]] &lt;= 632200, "Low", (IF(Sales_Datas[[#This Row],[base_price]] &gt;= 10092000, "High", "Medium")))</f>
        <v>High</v>
      </c>
    </row>
    <row r="923" spans="1:22" x14ac:dyDescent="0.25">
      <c r="A923" s="1" t="s">
        <v>2530</v>
      </c>
      <c r="B923" s="1" t="s">
        <v>2531</v>
      </c>
      <c r="C923" s="2">
        <v>44449</v>
      </c>
      <c r="D923" s="1" t="s">
        <v>2532</v>
      </c>
      <c r="E923" s="4">
        <v>980142</v>
      </c>
      <c r="F923">
        <v>4</v>
      </c>
      <c r="G923" s="4">
        <v>39205700</v>
      </c>
      <c r="H923" s="4">
        <v>0</v>
      </c>
      <c r="I923" s="4">
        <v>39205700</v>
      </c>
      <c r="J923">
        <v>1</v>
      </c>
      <c r="K923">
        <v>0</v>
      </c>
      <c r="L923">
        <v>0</v>
      </c>
      <c r="M923">
        <v>4</v>
      </c>
      <c r="N923" s="2">
        <v>44475</v>
      </c>
      <c r="O923" s="1" t="s">
        <v>2533</v>
      </c>
      <c r="P923" s="4">
        <v>9801420</v>
      </c>
      <c r="Q923" s="4">
        <v>764498</v>
      </c>
      <c r="R923" s="1" t="s">
        <v>65</v>
      </c>
      <c r="S923" s="1" t="s">
        <v>34</v>
      </c>
      <c r="T923" s="4">
        <f>Sales_Datas[[#This Row],[after_discount]]-(Sales_Datas[[#This Row],[qty_ordered]]*Sales_Datas[[#This Row],[cogs]])</f>
        <v>36147708</v>
      </c>
      <c r="U923" s="3">
        <f>IFERROR(Sales_Datas[[#This Row],[Gross_Profit]]/Sales_Datas[[#This Row],[after_discount]],0)</f>
        <v>0.92200134164164904</v>
      </c>
      <c r="V923" s="1" t="str">
        <f>IF(Sales_Datas[[#This Row],[base_price]] &lt;= 632200, "Low", (IF(Sales_Datas[[#This Row],[base_price]] &gt;= 10092000, "High", "Medium")))</f>
        <v>Medium</v>
      </c>
    </row>
    <row r="924" spans="1:22" x14ac:dyDescent="0.25">
      <c r="A924" s="1" t="s">
        <v>2534</v>
      </c>
      <c r="B924" s="1" t="s">
        <v>1374</v>
      </c>
      <c r="C924" s="2">
        <v>44493</v>
      </c>
      <c r="D924" s="1" t="s">
        <v>1375</v>
      </c>
      <c r="E924" s="4">
        <v>3897310</v>
      </c>
      <c r="F924">
        <v>1</v>
      </c>
      <c r="G924" s="4">
        <v>38973100</v>
      </c>
      <c r="H924" s="4">
        <v>0</v>
      </c>
      <c r="I924" s="4">
        <v>38973100</v>
      </c>
      <c r="J924">
        <v>1</v>
      </c>
      <c r="K924">
        <v>0</v>
      </c>
      <c r="L924">
        <v>0</v>
      </c>
      <c r="M924">
        <v>4</v>
      </c>
      <c r="N924" s="2">
        <v>44496</v>
      </c>
      <c r="O924" s="1" t="s">
        <v>1376</v>
      </c>
      <c r="P924" s="4">
        <v>38973100</v>
      </c>
      <c r="Q924" s="4">
        <v>2494230</v>
      </c>
      <c r="R924" s="1" t="s">
        <v>39</v>
      </c>
      <c r="S924" s="1" t="s">
        <v>34</v>
      </c>
      <c r="T924" s="4">
        <f>Sales_Datas[[#This Row],[after_discount]]-(Sales_Datas[[#This Row],[qty_ordered]]*Sales_Datas[[#This Row],[cogs]])</f>
        <v>36478870</v>
      </c>
      <c r="U924" s="3">
        <f>IFERROR(Sales_Datas[[#This Row],[Gross_Profit]]/Sales_Datas[[#This Row],[after_discount]],0)</f>
        <v>0.93600124188222134</v>
      </c>
      <c r="V924" s="1" t="str">
        <f>IF(Sales_Datas[[#This Row],[base_price]] &lt;= 632200, "Low", (IF(Sales_Datas[[#This Row],[base_price]] &gt;= 10092000, "High", "Medium")))</f>
        <v>High</v>
      </c>
    </row>
    <row r="925" spans="1:22" x14ac:dyDescent="0.25">
      <c r="A925" s="1" t="s">
        <v>2535</v>
      </c>
      <c r="B925" s="1" t="s">
        <v>1742</v>
      </c>
      <c r="C925" s="2">
        <v>44633</v>
      </c>
      <c r="D925" s="1" t="s">
        <v>2536</v>
      </c>
      <c r="E925" s="4">
        <v>3891800</v>
      </c>
      <c r="F925">
        <v>1</v>
      </c>
      <c r="G925" s="4">
        <v>38918000</v>
      </c>
      <c r="H925" s="4">
        <v>0</v>
      </c>
      <c r="I925" s="4">
        <v>38918000</v>
      </c>
      <c r="J925">
        <v>1</v>
      </c>
      <c r="K925">
        <v>1</v>
      </c>
      <c r="L925">
        <v>0</v>
      </c>
      <c r="M925">
        <v>1</v>
      </c>
      <c r="N925" s="2">
        <v>44389</v>
      </c>
      <c r="O925" s="1" t="s">
        <v>2537</v>
      </c>
      <c r="P925" s="4">
        <v>38918000</v>
      </c>
      <c r="Q925" s="4">
        <v>3152360</v>
      </c>
      <c r="R925" s="1" t="s">
        <v>65</v>
      </c>
      <c r="S925" s="1" t="s">
        <v>50</v>
      </c>
      <c r="T925" s="4">
        <f>Sales_Datas[[#This Row],[after_discount]]-(Sales_Datas[[#This Row],[qty_ordered]]*Sales_Datas[[#This Row],[cogs]])</f>
        <v>35765640</v>
      </c>
      <c r="U925" s="3">
        <f>IFERROR(Sales_Datas[[#This Row],[Gross_Profit]]/Sales_Datas[[#This Row],[after_discount]],0)</f>
        <v>0.91899994860989775</v>
      </c>
      <c r="V925" s="1" t="str">
        <f>IF(Sales_Datas[[#This Row],[base_price]] &lt;= 632200, "Low", (IF(Sales_Datas[[#This Row],[base_price]] &gt;= 10092000, "High", "Medium")))</f>
        <v>High</v>
      </c>
    </row>
    <row r="926" spans="1:22" x14ac:dyDescent="0.25">
      <c r="A926" s="1" t="s">
        <v>2538</v>
      </c>
      <c r="B926" s="1" t="s">
        <v>2539</v>
      </c>
      <c r="C926" s="2">
        <v>44715</v>
      </c>
      <c r="D926" s="1" t="s">
        <v>2536</v>
      </c>
      <c r="E926" s="4">
        <v>3891800</v>
      </c>
      <c r="F926">
        <v>1</v>
      </c>
      <c r="G926" s="4">
        <v>38918000</v>
      </c>
      <c r="H926" s="4">
        <v>0</v>
      </c>
      <c r="I926" s="4">
        <v>38918000</v>
      </c>
      <c r="J926">
        <v>1</v>
      </c>
      <c r="K926">
        <v>1</v>
      </c>
      <c r="L926">
        <v>0</v>
      </c>
      <c r="M926">
        <v>1</v>
      </c>
      <c r="N926" s="2">
        <v>44403</v>
      </c>
      <c r="O926" s="1" t="s">
        <v>2537</v>
      </c>
      <c r="P926" s="4">
        <v>38918000</v>
      </c>
      <c r="Q926" s="4">
        <v>3152360</v>
      </c>
      <c r="R926" s="1" t="s">
        <v>65</v>
      </c>
      <c r="S926" s="1" t="s">
        <v>50</v>
      </c>
      <c r="T926" s="4">
        <f>Sales_Datas[[#This Row],[after_discount]]-(Sales_Datas[[#This Row],[qty_ordered]]*Sales_Datas[[#This Row],[cogs]])</f>
        <v>35765640</v>
      </c>
      <c r="U926" s="3">
        <f>IFERROR(Sales_Datas[[#This Row],[Gross_Profit]]/Sales_Datas[[#This Row],[after_discount]],0)</f>
        <v>0.91899994860989775</v>
      </c>
      <c r="V926" s="1" t="str">
        <f>IF(Sales_Datas[[#This Row],[base_price]] &lt;= 632200, "Low", (IF(Sales_Datas[[#This Row],[base_price]] &gt;= 10092000, "High", "Medium")))</f>
        <v>High</v>
      </c>
    </row>
    <row r="927" spans="1:22" x14ac:dyDescent="0.25">
      <c r="A927" s="1" t="s">
        <v>2540</v>
      </c>
      <c r="B927" s="1" t="s">
        <v>1798</v>
      </c>
      <c r="C927" s="2">
        <v>44478</v>
      </c>
      <c r="D927" s="1" t="s">
        <v>1379</v>
      </c>
      <c r="E927" s="4">
        <v>3887160</v>
      </c>
      <c r="F927">
        <v>1</v>
      </c>
      <c r="G927" s="4">
        <v>38871600</v>
      </c>
      <c r="H927" s="4">
        <v>0</v>
      </c>
      <c r="I927" s="4">
        <v>38871600</v>
      </c>
      <c r="J927">
        <v>1</v>
      </c>
      <c r="K927">
        <v>1</v>
      </c>
      <c r="L927">
        <v>0</v>
      </c>
      <c r="M927">
        <v>1</v>
      </c>
      <c r="N927" s="2">
        <v>44394</v>
      </c>
      <c r="O927" s="1" t="s">
        <v>1380</v>
      </c>
      <c r="P927" s="4">
        <v>38871600</v>
      </c>
      <c r="Q927" s="4">
        <v>3420670</v>
      </c>
      <c r="R927" s="1" t="s">
        <v>39</v>
      </c>
      <c r="S927" s="1" t="s">
        <v>50</v>
      </c>
      <c r="T927" s="4">
        <f>Sales_Datas[[#This Row],[after_discount]]-(Sales_Datas[[#This Row],[qty_ordered]]*Sales_Datas[[#This Row],[cogs]])</f>
        <v>35450930</v>
      </c>
      <c r="U927" s="3">
        <f>IFERROR(Sales_Datas[[#This Row],[Gross_Profit]]/Sales_Datas[[#This Row],[after_discount]],0)</f>
        <v>0.91200079235225717</v>
      </c>
      <c r="V927" s="1" t="str">
        <f>IF(Sales_Datas[[#This Row],[base_price]] &lt;= 632200, "Low", (IF(Sales_Datas[[#This Row],[base_price]] &gt;= 10092000, "High", "Medium")))</f>
        <v>High</v>
      </c>
    </row>
    <row r="928" spans="1:22" x14ac:dyDescent="0.25">
      <c r="A928" s="1" t="s">
        <v>2541</v>
      </c>
      <c r="B928" s="1" t="s">
        <v>2542</v>
      </c>
      <c r="C928" s="2">
        <v>44704</v>
      </c>
      <c r="D928" s="1" t="s">
        <v>2543</v>
      </c>
      <c r="E928" s="4">
        <v>3886000</v>
      </c>
      <c r="F928">
        <v>1</v>
      </c>
      <c r="G928" s="4">
        <v>38860000</v>
      </c>
      <c r="H928" s="4">
        <v>0</v>
      </c>
      <c r="I928" s="4">
        <v>38860000</v>
      </c>
      <c r="J928">
        <v>1</v>
      </c>
      <c r="K928">
        <v>0</v>
      </c>
      <c r="L928">
        <v>0</v>
      </c>
      <c r="M928">
        <v>1</v>
      </c>
      <c r="N928" s="2">
        <v>44692</v>
      </c>
      <c r="O928" s="1" t="s">
        <v>2544</v>
      </c>
      <c r="P928" s="4">
        <v>38860000</v>
      </c>
      <c r="Q928" s="4">
        <v>3497400</v>
      </c>
      <c r="R928" s="1" t="s">
        <v>39</v>
      </c>
      <c r="S928" s="1" t="s">
        <v>50</v>
      </c>
      <c r="T928" s="4">
        <f>Sales_Datas[[#This Row],[after_discount]]-(Sales_Datas[[#This Row],[qty_ordered]]*Sales_Datas[[#This Row],[cogs]])</f>
        <v>35362600</v>
      </c>
      <c r="U928" s="3">
        <f>IFERROR(Sales_Datas[[#This Row],[Gross_Profit]]/Sales_Datas[[#This Row],[after_discount]],0)</f>
        <v>0.91</v>
      </c>
      <c r="V928" s="1" t="str">
        <f>IF(Sales_Datas[[#This Row],[base_price]] &lt;= 632200, "Low", (IF(Sales_Datas[[#This Row],[base_price]] &gt;= 10092000, "High", "Medium")))</f>
        <v>High</v>
      </c>
    </row>
    <row r="929" spans="1:22" x14ac:dyDescent="0.25">
      <c r="A929" s="1" t="s">
        <v>2545</v>
      </c>
      <c r="B929" s="1" t="s">
        <v>1742</v>
      </c>
      <c r="C929" s="2">
        <v>44705</v>
      </c>
      <c r="D929" s="1" t="s">
        <v>2543</v>
      </c>
      <c r="E929" s="4">
        <v>3886000</v>
      </c>
      <c r="F929">
        <v>1</v>
      </c>
      <c r="G929" s="4">
        <v>38860000</v>
      </c>
      <c r="H929" s="4">
        <v>0</v>
      </c>
      <c r="I929" s="4">
        <v>38860000</v>
      </c>
      <c r="J929">
        <v>1</v>
      </c>
      <c r="K929">
        <v>1</v>
      </c>
      <c r="L929">
        <v>0</v>
      </c>
      <c r="M929">
        <v>1</v>
      </c>
      <c r="N929" s="2">
        <v>44389</v>
      </c>
      <c r="O929" s="1" t="s">
        <v>2544</v>
      </c>
      <c r="P929" s="4">
        <v>38860000</v>
      </c>
      <c r="Q929" s="4">
        <v>3497400</v>
      </c>
      <c r="R929" s="1" t="s">
        <v>39</v>
      </c>
      <c r="S929" s="1" t="s">
        <v>50</v>
      </c>
      <c r="T929" s="4">
        <f>Sales_Datas[[#This Row],[after_discount]]-(Sales_Datas[[#This Row],[qty_ordered]]*Sales_Datas[[#This Row],[cogs]])</f>
        <v>35362600</v>
      </c>
      <c r="U929" s="3">
        <f>IFERROR(Sales_Datas[[#This Row],[Gross_Profit]]/Sales_Datas[[#This Row],[after_discount]],0)</f>
        <v>0.91</v>
      </c>
      <c r="V929" s="1" t="str">
        <f>IF(Sales_Datas[[#This Row],[base_price]] &lt;= 632200, "Low", (IF(Sales_Datas[[#This Row],[base_price]] &gt;= 10092000, "High", "Medium")))</f>
        <v>High</v>
      </c>
    </row>
    <row r="930" spans="1:22" x14ac:dyDescent="0.25">
      <c r="A930" s="1" t="s">
        <v>2546</v>
      </c>
      <c r="B930" s="1" t="s">
        <v>72</v>
      </c>
      <c r="C930" s="2">
        <v>44640</v>
      </c>
      <c r="D930" s="1" t="s">
        <v>2547</v>
      </c>
      <c r="E930" s="4">
        <v>1943000</v>
      </c>
      <c r="F930">
        <v>2</v>
      </c>
      <c r="G930" s="4">
        <v>38860000</v>
      </c>
      <c r="H930" s="4">
        <v>0</v>
      </c>
      <c r="I930" s="4">
        <v>38860000</v>
      </c>
      <c r="J930">
        <v>1</v>
      </c>
      <c r="K930">
        <v>0</v>
      </c>
      <c r="L930">
        <v>0</v>
      </c>
      <c r="M930">
        <v>1</v>
      </c>
      <c r="N930" s="2">
        <v>44403</v>
      </c>
      <c r="O930" s="1" t="s">
        <v>2548</v>
      </c>
      <c r="P930" s="4">
        <v>19430000</v>
      </c>
      <c r="Q930" s="4">
        <v>1729270</v>
      </c>
      <c r="R930" s="1" t="s">
        <v>29</v>
      </c>
      <c r="S930" s="1" t="s">
        <v>50</v>
      </c>
      <c r="T930" s="4">
        <f>Sales_Datas[[#This Row],[after_discount]]-(Sales_Datas[[#This Row],[qty_ordered]]*Sales_Datas[[#This Row],[cogs]])</f>
        <v>35401460</v>
      </c>
      <c r="U930" s="3">
        <f>IFERROR(Sales_Datas[[#This Row],[Gross_Profit]]/Sales_Datas[[#This Row],[after_discount]],0)</f>
        <v>0.91100000000000003</v>
      </c>
      <c r="V930" s="1" t="str">
        <f>IF(Sales_Datas[[#This Row],[base_price]] &lt;= 632200, "Low", (IF(Sales_Datas[[#This Row],[base_price]] &gt;= 10092000, "High", "Medium")))</f>
        <v>High</v>
      </c>
    </row>
    <row r="931" spans="1:22" x14ac:dyDescent="0.25">
      <c r="A931" s="1" t="s">
        <v>2549</v>
      </c>
      <c r="B931" s="1" t="s">
        <v>2550</v>
      </c>
      <c r="C931" s="2">
        <v>44727</v>
      </c>
      <c r="D931" s="1" t="s">
        <v>2551</v>
      </c>
      <c r="E931" s="4">
        <v>3866860</v>
      </c>
      <c r="F931">
        <v>1</v>
      </c>
      <c r="G931" s="4">
        <v>38668600</v>
      </c>
      <c r="H931" s="4">
        <v>0</v>
      </c>
      <c r="I931" s="4">
        <v>38668600</v>
      </c>
      <c r="J931">
        <v>1</v>
      </c>
      <c r="K931">
        <v>0</v>
      </c>
      <c r="L931">
        <v>0</v>
      </c>
      <c r="M931">
        <v>7</v>
      </c>
      <c r="N931" s="2">
        <v>44715</v>
      </c>
      <c r="O931" s="1" t="s">
        <v>2552</v>
      </c>
      <c r="P931" s="4">
        <v>38668600</v>
      </c>
      <c r="Q931" s="4">
        <v>2668120</v>
      </c>
      <c r="R931" s="1" t="s">
        <v>55</v>
      </c>
      <c r="S931" s="1" t="s">
        <v>66</v>
      </c>
      <c r="T931" s="4">
        <f>Sales_Datas[[#This Row],[after_discount]]-(Sales_Datas[[#This Row],[qty_ordered]]*Sales_Datas[[#This Row],[cogs]])</f>
        <v>36000480</v>
      </c>
      <c r="U931" s="3">
        <f>IFERROR(Sales_Datas[[#This Row],[Gross_Profit]]/Sales_Datas[[#This Row],[after_discount]],0)</f>
        <v>0.93100034653439745</v>
      </c>
      <c r="V931" s="1" t="str">
        <f>IF(Sales_Datas[[#This Row],[base_price]] &lt;= 632200, "Low", (IF(Sales_Datas[[#This Row],[base_price]] &gt;= 10092000, "High", "Medium")))</f>
        <v>High</v>
      </c>
    </row>
    <row r="932" spans="1:22" x14ac:dyDescent="0.25">
      <c r="A932" s="1" t="s">
        <v>2553</v>
      </c>
      <c r="B932" s="1" t="s">
        <v>464</v>
      </c>
      <c r="C932" s="2">
        <v>44842</v>
      </c>
      <c r="D932" s="1" t="s">
        <v>2551</v>
      </c>
      <c r="E932" s="4">
        <v>3866860</v>
      </c>
      <c r="F932">
        <v>1</v>
      </c>
      <c r="G932" s="4">
        <v>38668600</v>
      </c>
      <c r="H932" s="4">
        <v>0</v>
      </c>
      <c r="I932" s="4">
        <v>38668600</v>
      </c>
      <c r="J932">
        <v>1</v>
      </c>
      <c r="K932">
        <v>0</v>
      </c>
      <c r="L932">
        <v>0</v>
      </c>
      <c r="M932">
        <v>1</v>
      </c>
      <c r="N932" s="2">
        <v>44689</v>
      </c>
      <c r="O932" s="1" t="s">
        <v>2552</v>
      </c>
      <c r="P932" s="4">
        <v>38668600</v>
      </c>
      <c r="Q932" s="4">
        <v>2668120</v>
      </c>
      <c r="R932" s="1" t="s">
        <v>55</v>
      </c>
      <c r="S932" s="1" t="s">
        <v>50</v>
      </c>
      <c r="T932" s="4">
        <f>Sales_Datas[[#This Row],[after_discount]]-(Sales_Datas[[#This Row],[qty_ordered]]*Sales_Datas[[#This Row],[cogs]])</f>
        <v>36000480</v>
      </c>
      <c r="U932" s="3">
        <f>IFERROR(Sales_Datas[[#This Row],[Gross_Profit]]/Sales_Datas[[#This Row],[after_discount]],0)</f>
        <v>0.93100034653439745</v>
      </c>
      <c r="V932" s="1" t="str">
        <f>IF(Sales_Datas[[#This Row],[base_price]] &lt;= 632200, "Low", (IF(Sales_Datas[[#This Row],[base_price]] &gt;= 10092000, "High", "Medium")))</f>
        <v>High</v>
      </c>
    </row>
    <row r="933" spans="1:22" x14ac:dyDescent="0.25">
      <c r="A933" s="1" t="s">
        <v>2554</v>
      </c>
      <c r="B933" s="1" t="s">
        <v>2555</v>
      </c>
      <c r="C933" s="2">
        <v>44437</v>
      </c>
      <c r="D933" s="1" t="s">
        <v>2441</v>
      </c>
      <c r="E933" s="4">
        <v>3857000</v>
      </c>
      <c r="F933">
        <v>1</v>
      </c>
      <c r="G933" s="4">
        <v>38570000</v>
      </c>
      <c r="H933" s="4">
        <v>0</v>
      </c>
      <c r="I933" s="4">
        <v>38570000</v>
      </c>
      <c r="J933">
        <v>1</v>
      </c>
      <c r="K933">
        <v>0</v>
      </c>
      <c r="L933">
        <v>0</v>
      </c>
      <c r="M933">
        <v>12</v>
      </c>
      <c r="N933" s="2">
        <v>44436</v>
      </c>
      <c r="O933" s="1" t="s">
        <v>2442</v>
      </c>
      <c r="P933" s="4">
        <v>38570000</v>
      </c>
      <c r="Q933" s="4">
        <v>3278450</v>
      </c>
      <c r="R933" s="1" t="s">
        <v>89</v>
      </c>
      <c r="S933" s="1" t="s">
        <v>1137</v>
      </c>
      <c r="T933" s="4">
        <f>Sales_Datas[[#This Row],[after_discount]]-(Sales_Datas[[#This Row],[qty_ordered]]*Sales_Datas[[#This Row],[cogs]])</f>
        <v>35291550</v>
      </c>
      <c r="U933" s="3">
        <f>IFERROR(Sales_Datas[[#This Row],[Gross_Profit]]/Sales_Datas[[#This Row],[after_discount]],0)</f>
        <v>0.91500000000000004</v>
      </c>
      <c r="V933" s="1" t="str">
        <f>IF(Sales_Datas[[#This Row],[base_price]] &lt;= 632200, "Low", (IF(Sales_Datas[[#This Row],[base_price]] &gt;= 10092000, "High", "Medium")))</f>
        <v>High</v>
      </c>
    </row>
    <row r="934" spans="1:22" x14ac:dyDescent="0.25">
      <c r="A934" s="1" t="s">
        <v>2556</v>
      </c>
      <c r="B934" s="1" t="s">
        <v>2557</v>
      </c>
      <c r="C934" s="2">
        <v>44524</v>
      </c>
      <c r="D934" s="1" t="s">
        <v>2441</v>
      </c>
      <c r="E934" s="4">
        <v>3857000</v>
      </c>
      <c r="F934">
        <v>1</v>
      </c>
      <c r="G934" s="4">
        <v>38570000</v>
      </c>
      <c r="H934" s="4">
        <v>0</v>
      </c>
      <c r="I934" s="4">
        <v>38570000</v>
      </c>
      <c r="J934">
        <v>1</v>
      </c>
      <c r="K934">
        <v>1</v>
      </c>
      <c r="L934">
        <v>1</v>
      </c>
      <c r="M934">
        <v>1</v>
      </c>
      <c r="N934" s="2">
        <v>44512</v>
      </c>
      <c r="O934" s="1" t="s">
        <v>2442</v>
      </c>
      <c r="P934" s="4">
        <v>38570000</v>
      </c>
      <c r="Q934" s="4">
        <v>3278450</v>
      </c>
      <c r="R934" s="1" t="s">
        <v>89</v>
      </c>
      <c r="S934" s="1" t="s">
        <v>50</v>
      </c>
      <c r="T934" s="4">
        <f>Sales_Datas[[#This Row],[after_discount]]-(Sales_Datas[[#This Row],[qty_ordered]]*Sales_Datas[[#This Row],[cogs]])</f>
        <v>35291550</v>
      </c>
      <c r="U934" s="3">
        <f>IFERROR(Sales_Datas[[#This Row],[Gross_Profit]]/Sales_Datas[[#This Row],[after_discount]],0)</f>
        <v>0.91500000000000004</v>
      </c>
      <c r="V934" s="1" t="str">
        <f>IF(Sales_Datas[[#This Row],[base_price]] &lt;= 632200, "Low", (IF(Sales_Datas[[#This Row],[base_price]] &gt;= 10092000, "High", "Medium")))</f>
        <v>High</v>
      </c>
    </row>
    <row r="935" spans="1:22" x14ac:dyDescent="0.25">
      <c r="A935" s="1" t="s">
        <v>2558</v>
      </c>
      <c r="B935" s="1" t="s">
        <v>2559</v>
      </c>
      <c r="C935" s="2">
        <v>44325</v>
      </c>
      <c r="D935" s="1" t="s">
        <v>2560</v>
      </c>
      <c r="E935" s="4">
        <v>3848300</v>
      </c>
      <c r="F935">
        <v>1</v>
      </c>
      <c r="G935" s="4">
        <v>38483000</v>
      </c>
      <c r="H935" s="4">
        <v>0</v>
      </c>
      <c r="I935" s="4">
        <v>38483000</v>
      </c>
      <c r="J935">
        <v>1</v>
      </c>
      <c r="K935">
        <v>0</v>
      </c>
      <c r="L935">
        <v>0</v>
      </c>
      <c r="M935">
        <v>9</v>
      </c>
      <c r="N935" s="2">
        <v>44442</v>
      </c>
      <c r="O935" s="1" t="s">
        <v>2561</v>
      </c>
      <c r="P935" s="4">
        <v>38483000</v>
      </c>
      <c r="Q935" s="4">
        <v>2809230</v>
      </c>
      <c r="R935" s="1" t="s">
        <v>39</v>
      </c>
      <c r="S935" s="1" t="s">
        <v>1120</v>
      </c>
      <c r="T935" s="4">
        <f>Sales_Datas[[#This Row],[after_discount]]-(Sales_Datas[[#This Row],[qty_ordered]]*Sales_Datas[[#This Row],[cogs]])</f>
        <v>35673770</v>
      </c>
      <c r="U935" s="3">
        <f>IFERROR(Sales_Datas[[#This Row],[Gross_Profit]]/Sales_Datas[[#This Row],[after_discount]],0)</f>
        <v>0.92700075357950262</v>
      </c>
      <c r="V935" s="1" t="str">
        <f>IF(Sales_Datas[[#This Row],[base_price]] &lt;= 632200, "Low", (IF(Sales_Datas[[#This Row],[base_price]] &gt;= 10092000, "High", "Medium")))</f>
        <v>High</v>
      </c>
    </row>
    <row r="936" spans="1:22" x14ac:dyDescent="0.25">
      <c r="A936" s="1" t="s">
        <v>2562</v>
      </c>
      <c r="B936" s="1" t="s">
        <v>1374</v>
      </c>
      <c r="C936" s="2">
        <v>44492</v>
      </c>
      <c r="D936" s="1" t="s">
        <v>2560</v>
      </c>
      <c r="E936" s="4">
        <v>3848300</v>
      </c>
      <c r="F936">
        <v>1</v>
      </c>
      <c r="G936" s="4">
        <v>38483000</v>
      </c>
      <c r="H936" s="4">
        <v>0</v>
      </c>
      <c r="I936" s="4">
        <v>38483000</v>
      </c>
      <c r="J936">
        <v>1</v>
      </c>
      <c r="K936">
        <v>0</v>
      </c>
      <c r="L936">
        <v>0</v>
      </c>
      <c r="M936">
        <v>4</v>
      </c>
      <c r="N936" s="2">
        <v>44496</v>
      </c>
      <c r="O936" s="1" t="s">
        <v>2561</v>
      </c>
      <c r="P936" s="4">
        <v>38483000</v>
      </c>
      <c r="Q936" s="4">
        <v>2809230</v>
      </c>
      <c r="R936" s="1" t="s">
        <v>39</v>
      </c>
      <c r="S936" s="1" t="s">
        <v>34</v>
      </c>
      <c r="T936" s="4">
        <f>Sales_Datas[[#This Row],[after_discount]]-(Sales_Datas[[#This Row],[qty_ordered]]*Sales_Datas[[#This Row],[cogs]])</f>
        <v>35673770</v>
      </c>
      <c r="U936" s="3">
        <f>IFERROR(Sales_Datas[[#This Row],[Gross_Profit]]/Sales_Datas[[#This Row],[after_discount]],0)</f>
        <v>0.92700075357950262</v>
      </c>
      <c r="V936" s="1" t="str">
        <f>IF(Sales_Datas[[#This Row],[base_price]] &lt;= 632200, "Low", (IF(Sales_Datas[[#This Row],[base_price]] &gt;= 10092000, "High", "Medium")))</f>
        <v>High</v>
      </c>
    </row>
    <row r="937" spans="1:22" x14ac:dyDescent="0.25">
      <c r="A937" s="1" t="s">
        <v>2563</v>
      </c>
      <c r="B937" s="1" t="s">
        <v>1774</v>
      </c>
      <c r="C937" s="2">
        <v>44682</v>
      </c>
      <c r="D937" s="1" t="s">
        <v>2560</v>
      </c>
      <c r="E937" s="4">
        <v>3848300</v>
      </c>
      <c r="F937">
        <v>1</v>
      </c>
      <c r="G937" s="4">
        <v>38483000</v>
      </c>
      <c r="H937" s="4">
        <v>0</v>
      </c>
      <c r="I937" s="4">
        <v>38483000</v>
      </c>
      <c r="J937">
        <v>1</v>
      </c>
      <c r="K937">
        <v>0</v>
      </c>
      <c r="L937">
        <v>0</v>
      </c>
      <c r="M937">
        <v>4</v>
      </c>
      <c r="N937" s="2">
        <v>44524</v>
      </c>
      <c r="O937" s="1" t="s">
        <v>2561</v>
      </c>
      <c r="P937" s="4">
        <v>38483000</v>
      </c>
      <c r="Q937" s="4">
        <v>2809230</v>
      </c>
      <c r="R937" s="1" t="s">
        <v>39</v>
      </c>
      <c r="S937" s="1" t="s">
        <v>34</v>
      </c>
      <c r="T937" s="4">
        <f>Sales_Datas[[#This Row],[after_discount]]-(Sales_Datas[[#This Row],[qty_ordered]]*Sales_Datas[[#This Row],[cogs]])</f>
        <v>35673770</v>
      </c>
      <c r="U937" s="3">
        <f>IFERROR(Sales_Datas[[#This Row],[Gross_Profit]]/Sales_Datas[[#This Row],[after_discount]],0)</f>
        <v>0.92700075357950262</v>
      </c>
      <c r="V937" s="1" t="str">
        <f>IF(Sales_Datas[[#This Row],[base_price]] &lt;= 632200, "Low", (IF(Sales_Datas[[#This Row],[base_price]] &gt;= 10092000, "High", "Medium")))</f>
        <v>High</v>
      </c>
    </row>
    <row r="938" spans="1:22" x14ac:dyDescent="0.25">
      <c r="A938" s="1" t="s">
        <v>2564</v>
      </c>
      <c r="B938" s="1" t="s">
        <v>1755</v>
      </c>
      <c r="C938" s="2">
        <v>44633</v>
      </c>
      <c r="D938" s="1" t="s">
        <v>2565</v>
      </c>
      <c r="E938" s="4">
        <v>1276000</v>
      </c>
      <c r="F938">
        <v>3</v>
      </c>
      <c r="G938" s="4">
        <v>38280000</v>
      </c>
      <c r="H938" s="4">
        <v>0</v>
      </c>
      <c r="I938" s="4">
        <v>38280000</v>
      </c>
      <c r="J938">
        <v>1</v>
      </c>
      <c r="K938">
        <v>1</v>
      </c>
      <c r="L938">
        <v>0</v>
      </c>
      <c r="M938">
        <v>1</v>
      </c>
      <c r="N938" s="2">
        <v>44431</v>
      </c>
      <c r="O938" s="1" t="s">
        <v>2566</v>
      </c>
      <c r="P938" s="4">
        <v>12760000</v>
      </c>
      <c r="Q938" s="4">
        <v>1046320</v>
      </c>
      <c r="R938" s="1" t="s">
        <v>128</v>
      </c>
      <c r="S938" s="1" t="s">
        <v>50</v>
      </c>
      <c r="T938" s="4">
        <f>Sales_Datas[[#This Row],[after_discount]]-(Sales_Datas[[#This Row],[qty_ordered]]*Sales_Datas[[#This Row],[cogs]])</f>
        <v>35141040</v>
      </c>
      <c r="U938" s="3">
        <f>IFERROR(Sales_Datas[[#This Row],[Gross_Profit]]/Sales_Datas[[#This Row],[after_discount]],0)</f>
        <v>0.91800000000000004</v>
      </c>
      <c r="V938" s="1" t="str">
        <f>IF(Sales_Datas[[#This Row],[base_price]] &lt;= 632200, "Low", (IF(Sales_Datas[[#This Row],[base_price]] &gt;= 10092000, "High", "Medium")))</f>
        <v>High</v>
      </c>
    </row>
    <row r="939" spans="1:22" x14ac:dyDescent="0.25">
      <c r="A939" s="1" t="s">
        <v>2567</v>
      </c>
      <c r="B939" s="1" t="s">
        <v>1787</v>
      </c>
      <c r="C939" s="2">
        <v>44744</v>
      </c>
      <c r="D939" s="1" t="s">
        <v>1835</v>
      </c>
      <c r="E939" s="4">
        <v>1913420</v>
      </c>
      <c r="F939">
        <v>2</v>
      </c>
      <c r="G939" s="4">
        <v>38268400</v>
      </c>
      <c r="H939" s="4">
        <v>0</v>
      </c>
      <c r="I939" s="4">
        <v>38268400</v>
      </c>
      <c r="J939">
        <v>1</v>
      </c>
      <c r="K939">
        <v>0</v>
      </c>
      <c r="L939">
        <v>0</v>
      </c>
      <c r="M939">
        <v>4</v>
      </c>
      <c r="N939" s="2">
        <v>44517</v>
      </c>
      <c r="O939" s="1" t="s">
        <v>1836</v>
      </c>
      <c r="P939" s="4">
        <v>18908000</v>
      </c>
      <c r="Q939" s="4">
        <v>1304650</v>
      </c>
      <c r="R939" s="1" t="s">
        <v>29</v>
      </c>
      <c r="S939" s="1" t="s">
        <v>34</v>
      </c>
      <c r="T939" s="4">
        <f>Sales_Datas[[#This Row],[after_discount]]-(Sales_Datas[[#This Row],[qty_ordered]]*Sales_Datas[[#This Row],[cogs]])</f>
        <v>35659100</v>
      </c>
      <c r="U939" s="3">
        <f>IFERROR(Sales_Datas[[#This Row],[Gross_Profit]]/Sales_Datas[[#This Row],[after_discount]],0)</f>
        <v>0.93181580625267846</v>
      </c>
      <c r="V939" s="1" t="str">
        <f>IF(Sales_Datas[[#This Row],[base_price]] &lt;= 632200, "Low", (IF(Sales_Datas[[#This Row],[base_price]] &gt;= 10092000, "High", "Medium")))</f>
        <v>High</v>
      </c>
    </row>
    <row r="940" spans="1:22" x14ac:dyDescent="0.25">
      <c r="A940" s="1" t="s">
        <v>2568</v>
      </c>
      <c r="B940" s="1" t="s">
        <v>2569</v>
      </c>
      <c r="C940" s="2">
        <v>44764</v>
      </c>
      <c r="D940" s="1" t="s">
        <v>2326</v>
      </c>
      <c r="E940" s="4">
        <v>3809092</v>
      </c>
      <c r="F940">
        <v>1</v>
      </c>
      <c r="G940" s="4">
        <v>38090900</v>
      </c>
      <c r="H940" s="4">
        <v>0</v>
      </c>
      <c r="I940" s="4">
        <v>38090900</v>
      </c>
      <c r="J940">
        <v>1</v>
      </c>
      <c r="K940">
        <v>0</v>
      </c>
      <c r="L940">
        <v>0</v>
      </c>
      <c r="M940">
        <v>4</v>
      </c>
      <c r="N940" s="2">
        <v>44551</v>
      </c>
      <c r="O940" s="1" t="s">
        <v>2327</v>
      </c>
      <c r="P940" s="4">
        <v>43326000</v>
      </c>
      <c r="Q940" s="4">
        <v>3812690</v>
      </c>
      <c r="R940" s="1" t="s">
        <v>39</v>
      </c>
      <c r="S940" s="1" t="s">
        <v>34</v>
      </c>
      <c r="T940" s="4">
        <f>Sales_Datas[[#This Row],[after_discount]]-(Sales_Datas[[#This Row],[qty_ordered]]*Sales_Datas[[#This Row],[cogs]])</f>
        <v>34278210</v>
      </c>
      <c r="U940" s="3">
        <f>IFERROR(Sales_Datas[[#This Row],[Gross_Profit]]/Sales_Datas[[#This Row],[after_discount]],0)</f>
        <v>0.89990548923758695</v>
      </c>
      <c r="V940" s="1" t="str">
        <f>IF(Sales_Datas[[#This Row],[base_price]] &lt;= 632200, "Low", (IF(Sales_Datas[[#This Row],[base_price]] &gt;= 10092000, "High", "Medium")))</f>
        <v>High</v>
      </c>
    </row>
    <row r="941" spans="1:22" x14ac:dyDescent="0.25">
      <c r="A941" s="1" t="s">
        <v>2570</v>
      </c>
      <c r="B941" s="1" t="s">
        <v>2571</v>
      </c>
      <c r="C941" s="2">
        <v>44704</v>
      </c>
      <c r="D941" s="1" t="s">
        <v>2572</v>
      </c>
      <c r="E941" s="4">
        <v>3806250</v>
      </c>
      <c r="F941">
        <v>1</v>
      </c>
      <c r="G941" s="4">
        <v>38062500</v>
      </c>
      <c r="H941" s="4">
        <v>0</v>
      </c>
      <c r="I941" s="4">
        <v>38062500</v>
      </c>
      <c r="J941">
        <v>1</v>
      </c>
      <c r="K941">
        <v>0</v>
      </c>
      <c r="L941">
        <v>0</v>
      </c>
      <c r="M941">
        <v>4</v>
      </c>
      <c r="N941" s="2">
        <v>44682</v>
      </c>
      <c r="O941" s="1" t="s">
        <v>2573</v>
      </c>
      <c r="P941" s="4">
        <v>38062500</v>
      </c>
      <c r="Q941" s="4">
        <v>3006890</v>
      </c>
      <c r="R941" s="1" t="s">
        <v>55</v>
      </c>
      <c r="S941" s="1" t="s">
        <v>34</v>
      </c>
      <c r="T941" s="4">
        <f>Sales_Datas[[#This Row],[after_discount]]-(Sales_Datas[[#This Row],[qty_ordered]]*Sales_Datas[[#This Row],[cogs]])</f>
        <v>35055610</v>
      </c>
      <c r="U941" s="3">
        <f>IFERROR(Sales_Datas[[#This Row],[Gross_Profit]]/Sales_Datas[[#This Row],[after_discount]],0)</f>
        <v>0.92100124794745486</v>
      </c>
      <c r="V941" s="1" t="str">
        <f>IF(Sales_Datas[[#This Row],[base_price]] &lt;= 632200, "Low", (IF(Sales_Datas[[#This Row],[base_price]] &gt;= 10092000, "High", "Medium")))</f>
        <v>High</v>
      </c>
    </row>
    <row r="942" spans="1:22" x14ac:dyDescent="0.25">
      <c r="A942" s="1" t="s">
        <v>2574</v>
      </c>
      <c r="B942" s="1" t="s">
        <v>505</v>
      </c>
      <c r="C942" s="2">
        <v>44745</v>
      </c>
      <c r="D942" s="1" t="s">
        <v>2575</v>
      </c>
      <c r="E942" s="4">
        <v>1894686</v>
      </c>
      <c r="F942">
        <v>2</v>
      </c>
      <c r="G942" s="4">
        <v>37893700</v>
      </c>
      <c r="H942" s="4">
        <v>0</v>
      </c>
      <c r="I942" s="4">
        <v>37893700</v>
      </c>
      <c r="J942">
        <v>1</v>
      </c>
      <c r="K942">
        <v>0</v>
      </c>
      <c r="L942">
        <v>0</v>
      </c>
      <c r="M942">
        <v>1</v>
      </c>
      <c r="N942" s="2">
        <v>44435</v>
      </c>
      <c r="O942" s="1" t="s">
        <v>2576</v>
      </c>
      <c r="P942" s="4">
        <v>18946900</v>
      </c>
      <c r="Q942" s="4">
        <v>1458870</v>
      </c>
      <c r="R942" s="1" t="s">
        <v>39</v>
      </c>
      <c r="S942" s="1" t="s">
        <v>50</v>
      </c>
      <c r="T942" s="4">
        <f>Sales_Datas[[#This Row],[after_discount]]-(Sales_Datas[[#This Row],[qty_ordered]]*Sales_Datas[[#This Row],[cogs]])</f>
        <v>34975960</v>
      </c>
      <c r="U942" s="3">
        <f>IFERROR(Sales_Datas[[#This Row],[Gross_Profit]]/Sales_Datas[[#This Row],[after_discount]],0)</f>
        <v>0.92300197658185923</v>
      </c>
      <c r="V942" s="1" t="str">
        <f>IF(Sales_Datas[[#This Row],[base_price]] &lt;= 632200, "Low", (IF(Sales_Datas[[#This Row],[base_price]] &gt;= 10092000, "High", "Medium")))</f>
        <v>High</v>
      </c>
    </row>
    <row r="943" spans="1:22" x14ac:dyDescent="0.25">
      <c r="A943" s="1" t="s">
        <v>2577</v>
      </c>
      <c r="B943" s="1" t="s">
        <v>2578</v>
      </c>
      <c r="C943" s="2">
        <v>44779</v>
      </c>
      <c r="D943" s="1" t="s">
        <v>2579</v>
      </c>
      <c r="E943" s="4">
        <v>3787400</v>
      </c>
      <c r="F943">
        <v>1</v>
      </c>
      <c r="G943" s="4">
        <v>37874000</v>
      </c>
      <c r="H943" s="4">
        <v>0</v>
      </c>
      <c r="I943" s="4">
        <v>37874000</v>
      </c>
      <c r="J943">
        <v>1</v>
      </c>
      <c r="K943">
        <v>0</v>
      </c>
      <c r="L943">
        <v>0</v>
      </c>
      <c r="M943">
        <v>2</v>
      </c>
      <c r="N943" s="2">
        <v>44682</v>
      </c>
      <c r="O943" s="1" t="s">
        <v>2580</v>
      </c>
      <c r="P943" s="4">
        <v>37874000</v>
      </c>
      <c r="Q943" s="4">
        <v>3105670</v>
      </c>
      <c r="R943" s="1" t="s">
        <v>39</v>
      </c>
      <c r="S943" s="1" t="s">
        <v>76</v>
      </c>
      <c r="T943" s="4">
        <f>Sales_Datas[[#This Row],[after_discount]]-(Sales_Datas[[#This Row],[qty_ordered]]*Sales_Datas[[#This Row],[cogs]])</f>
        <v>34768330</v>
      </c>
      <c r="U943" s="3">
        <f>IFERROR(Sales_Datas[[#This Row],[Gross_Profit]]/Sales_Datas[[#This Row],[after_discount]],0)</f>
        <v>0.91799994719332523</v>
      </c>
      <c r="V943" s="1" t="str">
        <f>IF(Sales_Datas[[#This Row],[base_price]] &lt;= 632200, "Low", (IF(Sales_Datas[[#This Row],[base_price]] &gt;= 10092000, "High", "Medium")))</f>
        <v>High</v>
      </c>
    </row>
    <row r="944" spans="1:22" x14ac:dyDescent="0.25">
      <c r="A944" s="1" t="s">
        <v>2581</v>
      </c>
      <c r="B944" s="1" t="s">
        <v>2355</v>
      </c>
      <c r="C944" s="2">
        <v>44639</v>
      </c>
      <c r="D944" s="1" t="s">
        <v>2582</v>
      </c>
      <c r="E944" s="4">
        <v>3782818</v>
      </c>
      <c r="F944">
        <v>1</v>
      </c>
      <c r="G944" s="4">
        <v>37828200</v>
      </c>
      <c r="H944" s="4">
        <v>0</v>
      </c>
      <c r="I944" s="4">
        <v>37828200</v>
      </c>
      <c r="J944">
        <v>1</v>
      </c>
      <c r="K944">
        <v>0</v>
      </c>
      <c r="L944">
        <v>0</v>
      </c>
      <c r="M944">
        <v>7</v>
      </c>
      <c r="N944" s="2">
        <v>44534</v>
      </c>
      <c r="O944" s="1" t="s">
        <v>2583</v>
      </c>
      <c r="P944" s="4">
        <v>37828200</v>
      </c>
      <c r="Q944" s="4">
        <v>2837070</v>
      </c>
      <c r="R944" s="1" t="s">
        <v>39</v>
      </c>
      <c r="S944" s="1" t="s">
        <v>66</v>
      </c>
      <c r="T944" s="4">
        <f>Sales_Datas[[#This Row],[after_discount]]-(Sales_Datas[[#This Row],[qty_ordered]]*Sales_Datas[[#This Row],[cogs]])</f>
        <v>34991130</v>
      </c>
      <c r="U944" s="3">
        <f>IFERROR(Sales_Datas[[#This Row],[Gross_Profit]]/Sales_Datas[[#This Row],[after_discount]],0)</f>
        <v>0.92500118958871957</v>
      </c>
      <c r="V944" s="1" t="str">
        <f>IF(Sales_Datas[[#This Row],[base_price]] &lt;= 632200, "Low", (IF(Sales_Datas[[#This Row],[base_price]] &gt;= 10092000, "High", "Medium")))</f>
        <v>High</v>
      </c>
    </row>
    <row r="945" spans="1:22" x14ac:dyDescent="0.25">
      <c r="A945" s="1" t="s">
        <v>2584</v>
      </c>
      <c r="B945" s="1" t="s">
        <v>2585</v>
      </c>
      <c r="C945" s="2">
        <v>44596</v>
      </c>
      <c r="D945" s="1" t="s">
        <v>2586</v>
      </c>
      <c r="E945" s="4">
        <v>3770000</v>
      </c>
      <c r="F945">
        <v>1</v>
      </c>
      <c r="G945" s="4">
        <v>37700000</v>
      </c>
      <c r="H945" s="4">
        <v>0</v>
      </c>
      <c r="I945" s="4">
        <v>37700000</v>
      </c>
      <c r="J945">
        <v>1</v>
      </c>
      <c r="K945">
        <v>0</v>
      </c>
      <c r="L945">
        <v>0</v>
      </c>
      <c r="M945">
        <v>7</v>
      </c>
      <c r="N945" s="2">
        <v>44673</v>
      </c>
      <c r="O945" s="1" t="s">
        <v>2587</v>
      </c>
      <c r="P945" s="4">
        <v>37700000</v>
      </c>
      <c r="Q945" s="4">
        <v>2676700</v>
      </c>
      <c r="R945" s="1" t="s">
        <v>65</v>
      </c>
      <c r="S945" s="1" t="s">
        <v>66</v>
      </c>
      <c r="T945" s="4">
        <f>Sales_Datas[[#This Row],[after_discount]]-(Sales_Datas[[#This Row],[qty_ordered]]*Sales_Datas[[#This Row],[cogs]])</f>
        <v>35023300</v>
      </c>
      <c r="U945" s="3">
        <f>IFERROR(Sales_Datas[[#This Row],[Gross_Profit]]/Sales_Datas[[#This Row],[after_discount]],0)</f>
        <v>0.92900000000000005</v>
      </c>
      <c r="V945" s="1" t="str">
        <f>IF(Sales_Datas[[#This Row],[base_price]] &lt;= 632200, "Low", (IF(Sales_Datas[[#This Row],[base_price]] &gt;= 10092000, "High", "Medium")))</f>
        <v>High</v>
      </c>
    </row>
    <row r="946" spans="1:22" x14ac:dyDescent="0.25">
      <c r="A946" s="1" t="s">
        <v>2588</v>
      </c>
      <c r="B946" s="1" t="s">
        <v>1583</v>
      </c>
      <c r="C946" s="2">
        <v>44685</v>
      </c>
      <c r="D946" s="1" t="s">
        <v>2586</v>
      </c>
      <c r="E946" s="4">
        <v>3770000</v>
      </c>
      <c r="F946">
        <v>1</v>
      </c>
      <c r="G946" s="4">
        <v>37700000</v>
      </c>
      <c r="H946" s="4">
        <v>0</v>
      </c>
      <c r="I946" s="4">
        <v>37700000</v>
      </c>
      <c r="J946">
        <v>1</v>
      </c>
      <c r="K946">
        <v>1</v>
      </c>
      <c r="L946">
        <v>1</v>
      </c>
      <c r="M946">
        <v>7</v>
      </c>
      <c r="N946" s="2">
        <v>44641</v>
      </c>
      <c r="O946" s="1" t="s">
        <v>2587</v>
      </c>
      <c r="P946" s="4">
        <v>37700000</v>
      </c>
      <c r="Q946" s="4">
        <v>2676700</v>
      </c>
      <c r="R946" s="1" t="s">
        <v>65</v>
      </c>
      <c r="S946" s="1" t="s">
        <v>66</v>
      </c>
      <c r="T946" s="4">
        <f>Sales_Datas[[#This Row],[after_discount]]-(Sales_Datas[[#This Row],[qty_ordered]]*Sales_Datas[[#This Row],[cogs]])</f>
        <v>35023300</v>
      </c>
      <c r="U946" s="3">
        <f>IFERROR(Sales_Datas[[#This Row],[Gross_Profit]]/Sales_Datas[[#This Row],[after_discount]],0)</f>
        <v>0.92900000000000005</v>
      </c>
      <c r="V946" s="1" t="str">
        <f>IF(Sales_Datas[[#This Row],[base_price]] &lt;= 632200, "Low", (IF(Sales_Datas[[#This Row],[base_price]] &gt;= 10092000, "High", "Medium")))</f>
        <v>High</v>
      </c>
    </row>
    <row r="947" spans="1:22" x14ac:dyDescent="0.25">
      <c r="A947" s="1" t="s">
        <v>2589</v>
      </c>
      <c r="B947" s="1" t="s">
        <v>1755</v>
      </c>
      <c r="C947" s="2">
        <v>44416</v>
      </c>
      <c r="D947" s="1" t="s">
        <v>2590</v>
      </c>
      <c r="E947" s="4">
        <v>3770000</v>
      </c>
      <c r="F947">
        <v>1</v>
      </c>
      <c r="G947" s="4">
        <v>37700000</v>
      </c>
      <c r="H947" s="4">
        <v>0</v>
      </c>
      <c r="I947" s="4">
        <v>37700000</v>
      </c>
      <c r="J947">
        <v>1</v>
      </c>
      <c r="K947">
        <v>1</v>
      </c>
      <c r="L947">
        <v>0</v>
      </c>
      <c r="M947">
        <v>1</v>
      </c>
      <c r="N947" s="2">
        <v>44431</v>
      </c>
      <c r="O947" s="1" t="s">
        <v>2591</v>
      </c>
      <c r="P947" s="4">
        <v>37700000</v>
      </c>
      <c r="Q947" s="4">
        <v>3317600</v>
      </c>
      <c r="R947" s="1" t="s">
        <v>123</v>
      </c>
      <c r="S947" s="1" t="s">
        <v>50</v>
      </c>
      <c r="T947" s="4">
        <f>Sales_Datas[[#This Row],[after_discount]]-(Sales_Datas[[#This Row],[qty_ordered]]*Sales_Datas[[#This Row],[cogs]])</f>
        <v>34382400</v>
      </c>
      <c r="U947" s="3">
        <f>IFERROR(Sales_Datas[[#This Row],[Gross_Profit]]/Sales_Datas[[#This Row],[after_discount]],0)</f>
        <v>0.91200000000000003</v>
      </c>
      <c r="V947" s="1" t="str">
        <f>IF(Sales_Datas[[#This Row],[base_price]] &lt;= 632200, "Low", (IF(Sales_Datas[[#This Row],[base_price]] &gt;= 10092000, "High", "Medium")))</f>
        <v>High</v>
      </c>
    </row>
    <row r="948" spans="1:22" x14ac:dyDescent="0.25">
      <c r="A948" s="1" t="s">
        <v>2592</v>
      </c>
      <c r="B948" s="1" t="s">
        <v>2515</v>
      </c>
      <c r="C948" s="2">
        <v>44479</v>
      </c>
      <c r="D948" s="1" t="s">
        <v>2590</v>
      </c>
      <c r="E948" s="4">
        <v>3770000</v>
      </c>
      <c r="F948">
        <v>1</v>
      </c>
      <c r="G948" s="4">
        <v>37700000</v>
      </c>
      <c r="H948" s="4">
        <v>0</v>
      </c>
      <c r="I948" s="4">
        <v>37700000</v>
      </c>
      <c r="J948">
        <v>1</v>
      </c>
      <c r="K948">
        <v>1</v>
      </c>
      <c r="L948">
        <v>0</v>
      </c>
      <c r="M948">
        <v>1</v>
      </c>
      <c r="N948" s="2">
        <v>44420</v>
      </c>
      <c r="O948" s="1" t="s">
        <v>2591</v>
      </c>
      <c r="P948" s="4">
        <v>37700000</v>
      </c>
      <c r="Q948" s="4">
        <v>3317600</v>
      </c>
      <c r="R948" s="1" t="s">
        <v>123</v>
      </c>
      <c r="S948" s="1" t="s">
        <v>50</v>
      </c>
      <c r="T948" s="4">
        <f>Sales_Datas[[#This Row],[after_discount]]-(Sales_Datas[[#This Row],[qty_ordered]]*Sales_Datas[[#This Row],[cogs]])</f>
        <v>34382400</v>
      </c>
      <c r="U948" s="3">
        <f>IFERROR(Sales_Datas[[#This Row],[Gross_Profit]]/Sales_Datas[[#This Row],[after_discount]],0)</f>
        <v>0.91200000000000003</v>
      </c>
      <c r="V948" s="1" t="str">
        <f>IF(Sales_Datas[[#This Row],[base_price]] &lt;= 632200, "Low", (IF(Sales_Datas[[#This Row],[base_price]] &gt;= 10092000, "High", "Medium")))</f>
        <v>High</v>
      </c>
    </row>
    <row r="949" spans="1:22" x14ac:dyDescent="0.25">
      <c r="A949" s="1" t="s">
        <v>2593</v>
      </c>
      <c r="B949" s="1" t="s">
        <v>2594</v>
      </c>
      <c r="C949" s="2">
        <v>44720</v>
      </c>
      <c r="D949" s="1" t="s">
        <v>1261</v>
      </c>
      <c r="E949" s="4">
        <v>3769942</v>
      </c>
      <c r="F949">
        <v>1</v>
      </c>
      <c r="G949" s="4">
        <v>37699400</v>
      </c>
      <c r="H949" s="4">
        <v>0</v>
      </c>
      <c r="I949" s="4">
        <v>37699400</v>
      </c>
      <c r="J949">
        <v>1</v>
      </c>
      <c r="K949">
        <v>0</v>
      </c>
      <c r="L949">
        <v>0</v>
      </c>
      <c r="M949">
        <v>7</v>
      </c>
      <c r="N949" s="2">
        <v>44756</v>
      </c>
      <c r="O949" s="1" t="s">
        <v>1262</v>
      </c>
      <c r="P949" s="4">
        <v>36145600</v>
      </c>
      <c r="Q949" s="4">
        <v>2530190</v>
      </c>
      <c r="R949" s="1" t="s">
        <v>65</v>
      </c>
      <c r="S949" s="1" t="s">
        <v>66</v>
      </c>
      <c r="T949" s="4">
        <f>Sales_Datas[[#This Row],[after_discount]]-(Sales_Datas[[#This Row],[qty_ordered]]*Sales_Datas[[#This Row],[cogs]])</f>
        <v>35169210</v>
      </c>
      <c r="U949" s="3">
        <f>IFERROR(Sales_Datas[[#This Row],[Gross_Profit]]/Sales_Datas[[#This Row],[after_discount]],0)</f>
        <v>0.93288513875552392</v>
      </c>
      <c r="V949" s="1" t="str">
        <f>IF(Sales_Datas[[#This Row],[base_price]] &lt;= 632200, "Low", (IF(Sales_Datas[[#This Row],[base_price]] &gt;= 10092000, "High", "Medium")))</f>
        <v>High</v>
      </c>
    </row>
    <row r="950" spans="1:22" x14ac:dyDescent="0.25">
      <c r="A950" s="1" t="s">
        <v>2595</v>
      </c>
      <c r="B950" s="1" t="s">
        <v>2596</v>
      </c>
      <c r="C950" s="2">
        <v>44757</v>
      </c>
      <c r="D950" s="1" t="s">
        <v>1261</v>
      </c>
      <c r="E950" s="4">
        <v>3769942</v>
      </c>
      <c r="F950">
        <v>1</v>
      </c>
      <c r="G950" s="4">
        <v>37699400</v>
      </c>
      <c r="H950" s="4">
        <v>0</v>
      </c>
      <c r="I950" s="4">
        <v>37699400</v>
      </c>
      <c r="J950">
        <v>1</v>
      </c>
      <c r="K950">
        <v>0</v>
      </c>
      <c r="L950">
        <v>0</v>
      </c>
      <c r="M950">
        <v>1</v>
      </c>
      <c r="N950" s="2">
        <v>44767</v>
      </c>
      <c r="O950" s="1" t="s">
        <v>1262</v>
      </c>
      <c r="P950" s="4">
        <v>36145600</v>
      </c>
      <c r="Q950" s="4">
        <v>2530190</v>
      </c>
      <c r="R950" s="1" t="s">
        <v>65</v>
      </c>
      <c r="S950" s="1" t="s">
        <v>50</v>
      </c>
      <c r="T950" s="4">
        <f>Sales_Datas[[#This Row],[after_discount]]-(Sales_Datas[[#This Row],[qty_ordered]]*Sales_Datas[[#This Row],[cogs]])</f>
        <v>35169210</v>
      </c>
      <c r="U950" s="3">
        <f>IFERROR(Sales_Datas[[#This Row],[Gross_Profit]]/Sales_Datas[[#This Row],[after_discount]],0)</f>
        <v>0.93288513875552392</v>
      </c>
      <c r="V950" s="1" t="str">
        <f>IF(Sales_Datas[[#This Row],[base_price]] &lt;= 632200, "Low", (IF(Sales_Datas[[#This Row],[base_price]] &gt;= 10092000, "High", "Medium")))</f>
        <v>High</v>
      </c>
    </row>
    <row r="951" spans="1:22" x14ac:dyDescent="0.25">
      <c r="A951" s="1" t="s">
        <v>2597</v>
      </c>
      <c r="B951" s="1" t="s">
        <v>2598</v>
      </c>
      <c r="C951" s="2">
        <v>44786</v>
      </c>
      <c r="D951" s="1" t="s">
        <v>1261</v>
      </c>
      <c r="E951" s="4">
        <v>3769942</v>
      </c>
      <c r="F951">
        <v>1</v>
      </c>
      <c r="G951" s="4">
        <v>37699400</v>
      </c>
      <c r="H951" s="4">
        <v>0</v>
      </c>
      <c r="I951" s="4">
        <v>37699400</v>
      </c>
      <c r="J951">
        <v>1</v>
      </c>
      <c r="K951">
        <v>0</v>
      </c>
      <c r="L951">
        <v>0</v>
      </c>
      <c r="M951">
        <v>4</v>
      </c>
      <c r="N951" s="2">
        <v>44505</v>
      </c>
      <c r="O951" s="1" t="s">
        <v>1262</v>
      </c>
      <c r="P951" s="4">
        <v>36145600</v>
      </c>
      <c r="Q951" s="4">
        <v>2530190</v>
      </c>
      <c r="R951" s="1" t="s">
        <v>65</v>
      </c>
      <c r="S951" s="1" t="s">
        <v>34</v>
      </c>
      <c r="T951" s="4">
        <f>Sales_Datas[[#This Row],[after_discount]]-(Sales_Datas[[#This Row],[qty_ordered]]*Sales_Datas[[#This Row],[cogs]])</f>
        <v>35169210</v>
      </c>
      <c r="U951" s="3">
        <f>IFERROR(Sales_Datas[[#This Row],[Gross_Profit]]/Sales_Datas[[#This Row],[after_discount]],0)</f>
        <v>0.93288513875552392</v>
      </c>
      <c r="V951" s="1" t="str">
        <f>IF(Sales_Datas[[#This Row],[base_price]] &lt;= 632200, "Low", (IF(Sales_Datas[[#This Row],[base_price]] &gt;= 10092000, "High", "Medium")))</f>
        <v>High</v>
      </c>
    </row>
    <row r="952" spans="1:22" x14ac:dyDescent="0.25">
      <c r="A952" s="1" t="s">
        <v>2599</v>
      </c>
      <c r="B952" s="1" t="s">
        <v>2600</v>
      </c>
      <c r="C952" s="2">
        <v>44525</v>
      </c>
      <c r="D952" s="1" t="s">
        <v>2601</v>
      </c>
      <c r="E952" s="4">
        <v>3764200</v>
      </c>
      <c r="F952">
        <v>1</v>
      </c>
      <c r="G952" s="4">
        <v>37642000</v>
      </c>
      <c r="H952" s="4">
        <v>0</v>
      </c>
      <c r="I952" s="4">
        <v>37642000</v>
      </c>
      <c r="J952">
        <v>1</v>
      </c>
      <c r="K952">
        <v>1</v>
      </c>
      <c r="L952">
        <v>1</v>
      </c>
      <c r="M952">
        <v>1</v>
      </c>
      <c r="N952" s="2">
        <v>44519</v>
      </c>
      <c r="O952" s="1" t="s">
        <v>2602</v>
      </c>
      <c r="P952" s="4">
        <v>37642000</v>
      </c>
      <c r="Q952" s="4">
        <v>2446730</v>
      </c>
      <c r="R952" s="1" t="s">
        <v>39</v>
      </c>
      <c r="S952" s="1" t="s">
        <v>50</v>
      </c>
      <c r="T952" s="4">
        <f>Sales_Datas[[#This Row],[after_discount]]-(Sales_Datas[[#This Row],[qty_ordered]]*Sales_Datas[[#This Row],[cogs]])</f>
        <v>35195270</v>
      </c>
      <c r="U952" s="3">
        <f>IFERROR(Sales_Datas[[#This Row],[Gross_Profit]]/Sales_Datas[[#This Row],[after_discount]],0)</f>
        <v>0.93500000000000005</v>
      </c>
      <c r="V952" s="1" t="str">
        <f>IF(Sales_Datas[[#This Row],[base_price]] &lt;= 632200, "Low", (IF(Sales_Datas[[#This Row],[base_price]] &gt;= 10092000, "High", "Medium")))</f>
        <v>High</v>
      </c>
    </row>
    <row r="953" spans="1:22" x14ac:dyDescent="0.25">
      <c r="A953" s="1" t="s">
        <v>2603</v>
      </c>
      <c r="B953" s="1" t="s">
        <v>2604</v>
      </c>
      <c r="C953" s="2">
        <v>44263</v>
      </c>
      <c r="D953" s="1" t="s">
        <v>2605</v>
      </c>
      <c r="E953" s="4">
        <v>3763910</v>
      </c>
      <c r="F953">
        <v>1</v>
      </c>
      <c r="G953" s="4">
        <v>37639100</v>
      </c>
      <c r="H953" s="4">
        <v>0</v>
      </c>
      <c r="I953" s="4">
        <v>37639100</v>
      </c>
      <c r="J953">
        <v>1</v>
      </c>
      <c r="K953">
        <v>0</v>
      </c>
      <c r="L953">
        <v>0</v>
      </c>
      <c r="M953">
        <v>9</v>
      </c>
      <c r="N953" s="2">
        <v>44435</v>
      </c>
      <c r="O953" s="1" t="s">
        <v>2606</v>
      </c>
      <c r="P953" s="4">
        <v>37639100</v>
      </c>
      <c r="Q953" s="4">
        <v>3048710</v>
      </c>
      <c r="R953" s="1" t="s">
        <v>39</v>
      </c>
      <c r="S953" s="1" t="s">
        <v>1120</v>
      </c>
      <c r="T953" s="4">
        <f>Sales_Datas[[#This Row],[after_discount]]-(Sales_Datas[[#This Row],[qty_ordered]]*Sales_Datas[[#This Row],[cogs]])</f>
        <v>34590390</v>
      </c>
      <c r="U953" s="3">
        <f>IFERROR(Sales_Datas[[#This Row],[Gross_Profit]]/Sales_Datas[[#This Row],[after_discount]],0)</f>
        <v>0.91900151703946165</v>
      </c>
      <c r="V953" s="1" t="str">
        <f>IF(Sales_Datas[[#This Row],[base_price]] &lt;= 632200, "Low", (IF(Sales_Datas[[#This Row],[base_price]] &gt;= 10092000, "High", "Medium")))</f>
        <v>High</v>
      </c>
    </row>
    <row r="954" spans="1:22" x14ac:dyDescent="0.25">
      <c r="A954" s="1" t="s">
        <v>2607</v>
      </c>
      <c r="B954" s="1" t="s">
        <v>2608</v>
      </c>
      <c r="C954" s="2">
        <v>44392</v>
      </c>
      <c r="D954" s="1" t="s">
        <v>2605</v>
      </c>
      <c r="E954" s="4">
        <v>3763910</v>
      </c>
      <c r="F954">
        <v>1</v>
      </c>
      <c r="G954" s="4">
        <v>37639100</v>
      </c>
      <c r="H954" s="4">
        <v>0</v>
      </c>
      <c r="I954" s="4">
        <v>37639100</v>
      </c>
      <c r="J954">
        <v>1</v>
      </c>
      <c r="K954">
        <v>0</v>
      </c>
      <c r="L954">
        <v>0</v>
      </c>
      <c r="M954">
        <v>1</v>
      </c>
      <c r="N954" s="2">
        <v>44391</v>
      </c>
      <c r="O954" s="1" t="s">
        <v>2606</v>
      </c>
      <c r="P954" s="4">
        <v>37639100</v>
      </c>
      <c r="Q954" s="4">
        <v>3048710</v>
      </c>
      <c r="R954" s="1" t="s">
        <v>39</v>
      </c>
      <c r="S954" s="1" t="s">
        <v>50</v>
      </c>
      <c r="T954" s="4">
        <f>Sales_Datas[[#This Row],[after_discount]]-(Sales_Datas[[#This Row],[qty_ordered]]*Sales_Datas[[#This Row],[cogs]])</f>
        <v>34590390</v>
      </c>
      <c r="U954" s="3">
        <f>IFERROR(Sales_Datas[[#This Row],[Gross_Profit]]/Sales_Datas[[#This Row],[after_discount]],0)</f>
        <v>0.91900151703946165</v>
      </c>
      <c r="V954" s="1" t="str">
        <f>IF(Sales_Datas[[#This Row],[base_price]] &lt;= 632200, "Low", (IF(Sales_Datas[[#This Row],[base_price]] &gt;= 10092000, "High", "Medium")))</f>
        <v>High</v>
      </c>
    </row>
    <row r="955" spans="1:22" x14ac:dyDescent="0.25">
      <c r="A955" s="1" t="s">
        <v>2609</v>
      </c>
      <c r="B955" s="1" t="s">
        <v>2610</v>
      </c>
      <c r="C955" s="2">
        <v>44395</v>
      </c>
      <c r="D955" s="1" t="s">
        <v>2605</v>
      </c>
      <c r="E955" s="4">
        <v>3763910</v>
      </c>
      <c r="F955">
        <v>1</v>
      </c>
      <c r="G955" s="4">
        <v>37639100</v>
      </c>
      <c r="H955" s="4">
        <v>0</v>
      </c>
      <c r="I955" s="4">
        <v>37639100</v>
      </c>
      <c r="J955">
        <v>1</v>
      </c>
      <c r="K955">
        <v>0</v>
      </c>
      <c r="L955">
        <v>0</v>
      </c>
      <c r="M955">
        <v>10</v>
      </c>
      <c r="N955" s="2">
        <v>44384</v>
      </c>
      <c r="O955" s="1" t="s">
        <v>2606</v>
      </c>
      <c r="P955" s="4">
        <v>37639100</v>
      </c>
      <c r="Q955" s="4">
        <v>3048710</v>
      </c>
      <c r="R955" s="1" t="s">
        <v>39</v>
      </c>
      <c r="S955" s="1" t="s">
        <v>1130</v>
      </c>
      <c r="T955" s="4">
        <f>Sales_Datas[[#This Row],[after_discount]]-(Sales_Datas[[#This Row],[qty_ordered]]*Sales_Datas[[#This Row],[cogs]])</f>
        <v>34590390</v>
      </c>
      <c r="U955" s="3">
        <f>IFERROR(Sales_Datas[[#This Row],[Gross_Profit]]/Sales_Datas[[#This Row],[after_discount]],0)</f>
        <v>0.91900151703946165</v>
      </c>
      <c r="V955" s="1" t="str">
        <f>IF(Sales_Datas[[#This Row],[base_price]] &lt;= 632200, "Low", (IF(Sales_Datas[[#This Row],[base_price]] &gt;= 10092000, "High", "Medium")))</f>
        <v>High</v>
      </c>
    </row>
    <row r="956" spans="1:22" x14ac:dyDescent="0.25">
      <c r="A956" s="1" t="s">
        <v>2611</v>
      </c>
      <c r="B956" s="1" t="s">
        <v>2612</v>
      </c>
      <c r="C956" s="2">
        <v>44402</v>
      </c>
      <c r="D956" s="1" t="s">
        <v>2605</v>
      </c>
      <c r="E956" s="4">
        <v>3763910</v>
      </c>
      <c r="F956">
        <v>1</v>
      </c>
      <c r="G956" s="4">
        <v>37639100</v>
      </c>
      <c r="H956" s="4">
        <v>0</v>
      </c>
      <c r="I956" s="4">
        <v>37639100</v>
      </c>
      <c r="J956">
        <v>1</v>
      </c>
      <c r="K956">
        <v>1</v>
      </c>
      <c r="L956">
        <v>0</v>
      </c>
      <c r="M956">
        <v>1</v>
      </c>
      <c r="N956" s="2">
        <v>44381</v>
      </c>
      <c r="O956" s="1" t="s">
        <v>2606</v>
      </c>
      <c r="P956" s="4">
        <v>37639100</v>
      </c>
      <c r="Q956" s="4">
        <v>3048710</v>
      </c>
      <c r="R956" s="1" t="s">
        <v>39</v>
      </c>
      <c r="S956" s="1" t="s">
        <v>50</v>
      </c>
      <c r="T956" s="4">
        <f>Sales_Datas[[#This Row],[after_discount]]-(Sales_Datas[[#This Row],[qty_ordered]]*Sales_Datas[[#This Row],[cogs]])</f>
        <v>34590390</v>
      </c>
      <c r="U956" s="3">
        <f>IFERROR(Sales_Datas[[#This Row],[Gross_Profit]]/Sales_Datas[[#This Row],[after_discount]],0)</f>
        <v>0.91900151703946165</v>
      </c>
      <c r="V956" s="1" t="str">
        <f>IF(Sales_Datas[[#This Row],[base_price]] &lt;= 632200, "Low", (IF(Sales_Datas[[#This Row],[base_price]] &gt;= 10092000, "High", "Medium")))</f>
        <v>High</v>
      </c>
    </row>
    <row r="957" spans="1:22" x14ac:dyDescent="0.25">
      <c r="A957" s="1" t="s">
        <v>2613</v>
      </c>
      <c r="B957" s="1" t="s">
        <v>1845</v>
      </c>
      <c r="C957" s="2">
        <v>44404</v>
      </c>
      <c r="D957" s="1" t="s">
        <v>2605</v>
      </c>
      <c r="E957" s="4">
        <v>3763910</v>
      </c>
      <c r="F957">
        <v>1</v>
      </c>
      <c r="G957" s="4">
        <v>37639100</v>
      </c>
      <c r="H957" s="4">
        <v>0</v>
      </c>
      <c r="I957" s="4">
        <v>37639100</v>
      </c>
      <c r="J957">
        <v>1</v>
      </c>
      <c r="K957">
        <v>1</v>
      </c>
      <c r="L957">
        <v>1</v>
      </c>
      <c r="M957">
        <v>1</v>
      </c>
      <c r="N957" s="2">
        <v>44390</v>
      </c>
      <c r="O957" s="1" t="s">
        <v>2606</v>
      </c>
      <c r="P957" s="4">
        <v>37639100</v>
      </c>
      <c r="Q957" s="4">
        <v>3048710</v>
      </c>
      <c r="R957" s="1" t="s">
        <v>39</v>
      </c>
      <c r="S957" s="1" t="s">
        <v>50</v>
      </c>
      <c r="T957" s="4">
        <f>Sales_Datas[[#This Row],[after_discount]]-(Sales_Datas[[#This Row],[qty_ordered]]*Sales_Datas[[#This Row],[cogs]])</f>
        <v>34590390</v>
      </c>
      <c r="U957" s="3">
        <f>IFERROR(Sales_Datas[[#This Row],[Gross_Profit]]/Sales_Datas[[#This Row],[after_discount]],0)</f>
        <v>0.91900151703946165</v>
      </c>
      <c r="V957" s="1" t="str">
        <f>IF(Sales_Datas[[#This Row],[base_price]] &lt;= 632200, "Low", (IF(Sales_Datas[[#This Row],[base_price]] &gt;= 10092000, "High", "Medium")))</f>
        <v>High</v>
      </c>
    </row>
    <row r="958" spans="1:22" x14ac:dyDescent="0.25">
      <c r="A958" s="1" t="s">
        <v>2614</v>
      </c>
      <c r="B958" s="1" t="s">
        <v>2615</v>
      </c>
      <c r="C958" s="2">
        <v>44407</v>
      </c>
      <c r="D958" s="1" t="s">
        <v>2605</v>
      </c>
      <c r="E958" s="4">
        <v>3763910</v>
      </c>
      <c r="F958">
        <v>1</v>
      </c>
      <c r="G958" s="4">
        <v>37639100</v>
      </c>
      <c r="H958" s="4">
        <v>0</v>
      </c>
      <c r="I958" s="4">
        <v>37639100</v>
      </c>
      <c r="J958">
        <v>1</v>
      </c>
      <c r="K958">
        <v>0</v>
      </c>
      <c r="L958">
        <v>0</v>
      </c>
      <c r="M958">
        <v>8</v>
      </c>
      <c r="N958" s="2">
        <v>44396</v>
      </c>
      <c r="O958" s="1" t="s">
        <v>2606</v>
      </c>
      <c r="P958" s="4">
        <v>37639100</v>
      </c>
      <c r="Q958" s="4">
        <v>3048710</v>
      </c>
      <c r="R958" s="1" t="s">
        <v>39</v>
      </c>
      <c r="S958" s="1" t="s">
        <v>1115</v>
      </c>
      <c r="T958" s="4">
        <f>Sales_Datas[[#This Row],[after_discount]]-(Sales_Datas[[#This Row],[qty_ordered]]*Sales_Datas[[#This Row],[cogs]])</f>
        <v>34590390</v>
      </c>
      <c r="U958" s="3">
        <f>IFERROR(Sales_Datas[[#This Row],[Gross_Profit]]/Sales_Datas[[#This Row],[after_discount]],0)</f>
        <v>0.91900151703946165</v>
      </c>
      <c r="V958" s="1" t="str">
        <f>IF(Sales_Datas[[#This Row],[base_price]] &lt;= 632200, "Low", (IF(Sales_Datas[[#This Row],[base_price]] &gt;= 10092000, "High", "Medium")))</f>
        <v>High</v>
      </c>
    </row>
    <row r="959" spans="1:22" x14ac:dyDescent="0.25">
      <c r="A959" s="1" t="s">
        <v>2616</v>
      </c>
      <c r="B959" s="1" t="s">
        <v>2617</v>
      </c>
      <c r="C959" s="2">
        <v>44510</v>
      </c>
      <c r="D959" s="1" t="s">
        <v>2605</v>
      </c>
      <c r="E959" s="4">
        <v>3763910</v>
      </c>
      <c r="F959">
        <v>1</v>
      </c>
      <c r="G959" s="4">
        <v>37639100</v>
      </c>
      <c r="H959" s="4">
        <v>0</v>
      </c>
      <c r="I959" s="4">
        <v>37639100</v>
      </c>
      <c r="J959">
        <v>1</v>
      </c>
      <c r="K959">
        <v>0</v>
      </c>
      <c r="L959">
        <v>0</v>
      </c>
      <c r="M959">
        <v>4</v>
      </c>
      <c r="N959" s="2">
        <v>44490</v>
      </c>
      <c r="O959" s="1" t="s">
        <v>2606</v>
      </c>
      <c r="P959" s="4">
        <v>37639100</v>
      </c>
      <c r="Q959" s="4">
        <v>3048710</v>
      </c>
      <c r="R959" s="1" t="s">
        <v>39</v>
      </c>
      <c r="S959" s="1" t="s">
        <v>34</v>
      </c>
      <c r="T959" s="4">
        <f>Sales_Datas[[#This Row],[after_discount]]-(Sales_Datas[[#This Row],[qty_ordered]]*Sales_Datas[[#This Row],[cogs]])</f>
        <v>34590390</v>
      </c>
      <c r="U959" s="3">
        <f>IFERROR(Sales_Datas[[#This Row],[Gross_Profit]]/Sales_Datas[[#This Row],[after_discount]],0)</f>
        <v>0.91900151703946165</v>
      </c>
      <c r="V959" s="1" t="str">
        <f>IF(Sales_Datas[[#This Row],[base_price]] &lt;= 632200, "Low", (IF(Sales_Datas[[#This Row],[base_price]] &gt;= 10092000, "High", "Medium")))</f>
        <v>High</v>
      </c>
    </row>
    <row r="960" spans="1:22" x14ac:dyDescent="0.25">
      <c r="A960" s="1" t="s">
        <v>2618</v>
      </c>
      <c r="B960" s="1" t="s">
        <v>2619</v>
      </c>
      <c r="C960" s="2">
        <v>44267</v>
      </c>
      <c r="D960" s="1" t="s">
        <v>2421</v>
      </c>
      <c r="E960" s="4">
        <v>3758110</v>
      </c>
      <c r="F960">
        <v>1</v>
      </c>
      <c r="G960" s="4">
        <v>37581100</v>
      </c>
      <c r="H960" s="4">
        <v>0</v>
      </c>
      <c r="I960" s="4">
        <v>37581100</v>
      </c>
      <c r="J960">
        <v>1</v>
      </c>
      <c r="K960">
        <v>0</v>
      </c>
      <c r="L960">
        <v>0</v>
      </c>
      <c r="M960">
        <v>4</v>
      </c>
      <c r="N960" s="2">
        <v>44533</v>
      </c>
      <c r="O960" s="1" t="s">
        <v>2422</v>
      </c>
      <c r="P960" s="4">
        <v>37581100</v>
      </c>
      <c r="Q960" s="4">
        <v>2968900</v>
      </c>
      <c r="R960" s="1" t="s">
        <v>55</v>
      </c>
      <c r="S960" s="1" t="s">
        <v>34</v>
      </c>
      <c r="T960" s="4">
        <f>Sales_Datas[[#This Row],[after_discount]]-(Sales_Datas[[#This Row],[qty_ordered]]*Sales_Datas[[#This Row],[cogs]])</f>
        <v>34612200</v>
      </c>
      <c r="U960" s="3">
        <f>IFERROR(Sales_Datas[[#This Row],[Gross_Profit]]/Sales_Datas[[#This Row],[after_discount]],0)</f>
        <v>0.92100018360292801</v>
      </c>
      <c r="V960" s="1" t="str">
        <f>IF(Sales_Datas[[#This Row],[base_price]] &lt;= 632200, "Low", (IF(Sales_Datas[[#This Row],[base_price]] &gt;= 10092000, "High", "Medium")))</f>
        <v>High</v>
      </c>
    </row>
    <row r="961" spans="1:22" x14ac:dyDescent="0.25">
      <c r="A961" s="1" t="s">
        <v>2620</v>
      </c>
      <c r="B961" s="1" t="s">
        <v>52</v>
      </c>
      <c r="C961" s="2">
        <v>44652</v>
      </c>
      <c r="D961" s="1" t="s">
        <v>2421</v>
      </c>
      <c r="E961" s="4">
        <v>3758110</v>
      </c>
      <c r="F961">
        <v>1</v>
      </c>
      <c r="G961" s="4">
        <v>37581100</v>
      </c>
      <c r="H961" s="4">
        <v>0</v>
      </c>
      <c r="I961" s="4">
        <v>37581100</v>
      </c>
      <c r="J961">
        <v>1</v>
      </c>
      <c r="K961">
        <v>1</v>
      </c>
      <c r="L961">
        <v>1</v>
      </c>
      <c r="M961">
        <v>4</v>
      </c>
      <c r="N961" s="2">
        <v>44452</v>
      </c>
      <c r="O961" s="1" t="s">
        <v>2422</v>
      </c>
      <c r="P961" s="4">
        <v>37581100</v>
      </c>
      <c r="Q961" s="4">
        <v>2968900</v>
      </c>
      <c r="R961" s="1" t="s">
        <v>55</v>
      </c>
      <c r="S961" s="1" t="s">
        <v>34</v>
      </c>
      <c r="T961" s="4">
        <f>Sales_Datas[[#This Row],[after_discount]]-(Sales_Datas[[#This Row],[qty_ordered]]*Sales_Datas[[#This Row],[cogs]])</f>
        <v>34612200</v>
      </c>
      <c r="U961" s="3">
        <f>IFERROR(Sales_Datas[[#This Row],[Gross_Profit]]/Sales_Datas[[#This Row],[after_discount]],0)</f>
        <v>0.92100018360292801</v>
      </c>
      <c r="V961" s="1" t="str">
        <f>IF(Sales_Datas[[#This Row],[base_price]] &lt;= 632200, "Low", (IF(Sales_Datas[[#This Row],[base_price]] &gt;= 10092000, "High", "Medium")))</f>
        <v>High</v>
      </c>
    </row>
    <row r="962" spans="1:22" x14ac:dyDescent="0.25">
      <c r="A962" s="1" t="s">
        <v>2621</v>
      </c>
      <c r="B962" s="1" t="s">
        <v>2622</v>
      </c>
      <c r="C962" s="2">
        <v>44296</v>
      </c>
      <c r="D962" s="1" t="s">
        <v>2623</v>
      </c>
      <c r="E962" s="4">
        <v>1878678</v>
      </c>
      <c r="F962">
        <v>2</v>
      </c>
      <c r="G962" s="4">
        <v>37573600</v>
      </c>
      <c r="H962" s="4">
        <v>0</v>
      </c>
      <c r="I962" s="4">
        <v>37573600</v>
      </c>
      <c r="J962">
        <v>1</v>
      </c>
      <c r="K962">
        <v>1</v>
      </c>
      <c r="L962">
        <v>1</v>
      </c>
      <c r="M962">
        <v>1</v>
      </c>
      <c r="N962" s="2">
        <v>44401</v>
      </c>
      <c r="O962" s="1" t="s">
        <v>2624</v>
      </c>
      <c r="P962" s="4">
        <v>16539300</v>
      </c>
      <c r="Q962" s="4">
        <v>1075030</v>
      </c>
      <c r="R962" s="1" t="s">
        <v>39</v>
      </c>
      <c r="S962" s="1" t="s">
        <v>50</v>
      </c>
      <c r="T962" s="4">
        <f>Sales_Datas[[#This Row],[after_discount]]-(Sales_Datas[[#This Row],[qty_ordered]]*Sales_Datas[[#This Row],[cogs]])</f>
        <v>35423540</v>
      </c>
      <c r="U962" s="3">
        <f>IFERROR(Sales_Datas[[#This Row],[Gross_Profit]]/Sales_Datas[[#This Row],[after_discount]],0)</f>
        <v>0.94277737560414754</v>
      </c>
      <c r="V962" s="1" t="str">
        <f>IF(Sales_Datas[[#This Row],[base_price]] &lt;= 632200, "Low", (IF(Sales_Datas[[#This Row],[base_price]] &gt;= 10092000, "High", "Medium")))</f>
        <v>High</v>
      </c>
    </row>
    <row r="963" spans="1:22" x14ac:dyDescent="0.25">
      <c r="A963" s="1" t="s">
        <v>2625</v>
      </c>
      <c r="B963" s="1" t="s">
        <v>2626</v>
      </c>
      <c r="C963" s="2">
        <v>44468</v>
      </c>
      <c r="D963" s="1" t="s">
        <v>2623</v>
      </c>
      <c r="E963" s="4">
        <v>1878678</v>
      </c>
      <c r="F963">
        <v>2</v>
      </c>
      <c r="G963" s="4">
        <v>37573600</v>
      </c>
      <c r="H963" s="4">
        <v>0</v>
      </c>
      <c r="I963" s="4">
        <v>37573600</v>
      </c>
      <c r="J963">
        <v>1</v>
      </c>
      <c r="K963">
        <v>0</v>
      </c>
      <c r="L963">
        <v>0</v>
      </c>
      <c r="M963">
        <v>1</v>
      </c>
      <c r="N963" s="2">
        <v>44463</v>
      </c>
      <c r="O963" s="1" t="s">
        <v>2624</v>
      </c>
      <c r="P963" s="4">
        <v>16539300</v>
      </c>
      <c r="Q963" s="4">
        <v>1075030</v>
      </c>
      <c r="R963" s="1" t="s">
        <v>39</v>
      </c>
      <c r="S963" s="1" t="s">
        <v>50</v>
      </c>
      <c r="T963" s="4">
        <f>Sales_Datas[[#This Row],[after_discount]]-(Sales_Datas[[#This Row],[qty_ordered]]*Sales_Datas[[#This Row],[cogs]])</f>
        <v>35423540</v>
      </c>
      <c r="U963" s="3">
        <f>IFERROR(Sales_Datas[[#This Row],[Gross_Profit]]/Sales_Datas[[#This Row],[after_discount]],0)</f>
        <v>0.94277737560414754</v>
      </c>
      <c r="V963" s="1" t="str">
        <f>IF(Sales_Datas[[#This Row],[base_price]] &lt;= 632200, "Low", (IF(Sales_Datas[[#This Row],[base_price]] &gt;= 10092000, "High", "Medium")))</f>
        <v>High</v>
      </c>
    </row>
    <row r="964" spans="1:22" x14ac:dyDescent="0.25">
      <c r="A964" s="1" t="s">
        <v>2627</v>
      </c>
      <c r="B964" s="1" t="s">
        <v>2628</v>
      </c>
      <c r="C964" s="2">
        <v>44488</v>
      </c>
      <c r="D964" s="1" t="s">
        <v>2629</v>
      </c>
      <c r="E964" s="4">
        <v>3741000</v>
      </c>
      <c r="F964">
        <v>1</v>
      </c>
      <c r="G964" s="4">
        <v>37410000</v>
      </c>
      <c r="H964" s="4">
        <v>0</v>
      </c>
      <c r="I964" s="4">
        <v>37410000</v>
      </c>
      <c r="J964">
        <v>1</v>
      </c>
      <c r="K964">
        <v>1</v>
      </c>
      <c r="L964">
        <v>0</v>
      </c>
      <c r="M964">
        <v>1</v>
      </c>
      <c r="N964" s="2">
        <v>44427</v>
      </c>
      <c r="O964" s="1" t="s">
        <v>2630</v>
      </c>
      <c r="P964" s="4">
        <v>37410000</v>
      </c>
      <c r="Q964" s="4">
        <v>2656110</v>
      </c>
      <c r="R964" s="1" t="s">
        <v>39</v>
      </c>
      <c r="S964" s="1" t="s">
        <v>50</v>
      </c>
      <c r="T964" s="4">
        <f>Sales_Datas[[#This Row],[after_discount]]-(Sales_Datas[[#This Row],[qty_ordered]]*Sales_Datas[[#This Row],[cogs]])</f>
        <v>34753890</v>
      </c>
      <c r="U964" s="3">
        <f>IFERROR(Sales_Datas[[#This Row],[Gross_Profit]]/Sales_Datas[[#This Row],[after_discount]],0)</f>
        <v>0.92900000000000005</v>
      </c>
      <c r="V964" s="1" t="str">
        <f>IF(Sales_Datas[[#This Row],[base_price]] &lt;= 632200, "Low", (IF(Sales_Datas[[#This Row],[base_price]] &gt;= 10092000, "High", "Medium")))</f>
        <v>High</v>
      </c>
    </row>
    <row r="965" spans="1:22" x14ac:dyDescent="0.25">
      <c r="A965" s="1" t="s">
        <v>2631</v>
      </c>
      <c r="B965" s="1" t="s">
        <v>2632</v>
      </c>
      <c r="C965" s="2">
        <v>44394</v>
      </c>
      <c r="D965" s="1" t="s">
        <v>2633</v>
      </c>
      <c r="E965" s="4">
        <v>3740942</v>
      </c>
      <c r="F965">
        <v>1</v>
      </c>
      <c r="G965" s="4">
        <v>37409400</v>
      </c>
      <c r="H965" s="4">
        <v>0</v>
      </c>
      <c r="I965" s="4">
        <v>37409400</v>
      </c>
      <c r="J965">
        <v>1</v>
      </c>
      <c r="K965">
        <v>0</v>
      </c>
      <c r="L965">
        <v>0</v>
      </c>
      <c r="M965">
        <v>8</v>
      </c>
      <c r="N965" s="2">
        <v>44401</v>
      </c>
      <c r="O965" s="1" t="s">
        <v>2634</v>
      </c>
      <c r="P965" s="4">
        <v>37409400</v>
      </c>
      <c r="Q965" s="4">
        <v>2506410</v>
      </c>
      <c r="R965" s="1" t="s">
        <v>65</v>
      </c>
      <c r="S965" s="1" t="s">
        <v>1115</v>
      </c>
      <c r="T965" s="4">
        <f>Sales_Datas[[#This Row],[after_discount]]-(Sales_Datas[[#This Row],[qty_ordered]]*Sales_Datas[[#This Row],[cogs]])</f>
        <v>34902990</v>
      </c>
      <c r="U965" s="3">
        <f>IFERROR(Sales_Datas[[#This Row],[Gross_Profit]]/Sales_Datas[[#This Row],[after_discount]],0)</f>
        <v>0.93300052927873744</v>
      </c>
      <c r="V965" s="1" t="str">
        <f>IF(Sales_Datas[[#This Row],[base_price]] &lt;= 632200, "Low", (IF(Sales_Datas[[#This Row],[base_price]] &gt;= 10092000, "High", "Medium")))</f>
        <v>High</v>
      </c>
    </row>
    <row r="966" spans="1:22" x14ac:dyDescent="0.25">
      <c r="A966" s="1" t="s">
        <v>2635</v>
      </c>
      <c r="B966" s="1" t="s">
        <v>2636</v>
      </c>
      <c r="C966" s="2">
        <v>44454</v>
      </c>
      <c r="D966" s="1" t="s">
        <v>2633</v>
      </c>
      <c r="E966" s="4">
        <v>3740942</v>
      </c>
      <c r="F966">
        <v>1</v>
      </c>
      <c r="G966" s="4">
        <v>37409400</v>
      </c>
      <c r="H966" s="4">
        <v>0</v>
      </c>
      <c r="I966" s="4">
        <v>37409400</v>
      </c>
      <c r="J966">
        <v>1</v>
      </c>
      <c r="K966">
        <v>0</v>
      </c>
      <c r="L966">
        <v>0</v>
      </c>
      <c r="M966">
        <v>8</v>
      </c>
      <c r="N966" s="2">
        <v>44465</v>
      </c>
      <c r="O966" s="1" t="s">
        <v>2634</v>
      </c>
      <c r="P966" s="4">
        <v>37409400</v>
      </c>
      <c r="Q966" s="4">
        <v>2506410</v>
      </c>
      <c r="R966" s="1" t="s">
        <v>65</v>
      </c>
      <c r="S966" s="1" t="s">
        <v>1115</v>
      </c>
      <c r="T966" s="4">
        <f>Sales_Datas[[#This Row],[after_discount]]-(Sales_Datas[[#This Row],[qty_ordered]]*Sales_Datas[[#This Row],[cogs]])</f>
        <v>34902990</v>
      </c>
      <c r="U966" s="3">
        <f>IFERROR(Sales_Datas[[#This Row],[Gross_Profit]]/Sales_Datas[[#This Row],[after_discount]],0)</f>
        <v>0.93300052927873744</v>
      </c>
      <c r="V966" s="1" t="str">
        <f>IF(Sales_Datas[[#This Row],[base_price]] &lt;= 632200, "Low", (IF(Sales_Datas[[#This Row],[base_price]] &gt;= 10092000, "High", "Medium")))</f>
        <v>High</v>
      </c>
    </row>
    <row r="967" spans="1:22" x14ac:dyDescent="0.25">
      <c r="A967" s="1" t="s">
        <v>2637</v>
      </c>
      <c r="B967" s="1" t="s">
        <v>2539</v>
      </c>
      <c r="C967" s="2">
        <v>44507</v>
      </c>
      <c r="D967" s="1" t="s">
        <v>2633</v>
      </c>
      <c r="E967" s="4">
        <v>3740942</v>
      </c>
      <c r="F967">
        <v>1</v>
      </c>
      <c r="G967" s="4">
        <v>37409400</v>
      </c>
      <c r="H967" s="4">
        <v>0</v>
      </c>
      <c r="I967" s="4">
        <v>37409400</v>
      </c>
      <c r="J967">
        <v>1</v>
      </c>
      <c r="K967">
        <v>0</v>
      </c>
      <c r="L967">
        <v>0</v>
      </c>
      <c r="M967">
        <v>1</v>
      </c>
      <c r="N967" s="2">
        <v>44403</v>
      </c>
      <c r="O967" s="1" t="s">
        <v>2634</v>
      </c>
      <c r="P967" s="4">
        <v>37409400</v>
      </c>
      <c r="Q967" s="4">
        <v>2506410</v>
      </c>
      <c r="R967" s="1" t="s">
        <v>65</v>
      </c>
      <c r="S967" s="1" t="s">
        <v>50</v>
      </c>
      <c r="T967" s="4">
        <f>Sales_Datas[[#This Row],[after_discount]]-(Sales_Datas[[#This Row],[qty_ordered]]*Sales_Datas[[#This Row],[cogs]])</f>
        <v>34902990</v>
      </c>
      <c r="U967" s="3">
        <f>IFERROR(Sales_Datas[[#This Row],[Gross_Profit]]/Sales_Datas[[#This Row],[after_discount]],0)</f>
        <v>0.93300052927873744</v>
      </c>
      <c r="V967" s="1" t="str">
        <f>IF(Sales_Datas[[#This Row],[base_price]] &lt;= 632200, "Low", (IF(Sales_Datas[[#This Row],[base_price]] &gt;= 10092000, "High", "Medium")))</f>
        <v>High</v>
      </c>
    </row>
    <row r="968" spans="1:22" x14ac:dyDescent="0.25">
      <c r="A968" s="1" t="s">
        <v>2638</v>
      </c>
      <c r="B968" s="1" t="s">
        <v>1366</v>
      </c>
      <c r="C968" s="2">
        <v>44566</v>
      </c>
      <c r="D968" s="1" t="s">
        <v>2639</v>
      </c>
      <c r="E968" s="4">
        <v>1870442</v>
      </c>
      <c r="F968">
        <v>2</v>
      </c>
      <c r="G968" s="4">
        <v>37408800</v>
      </c>
      <c r="H968" s="4">
        <v>0</v>
      </c>
      <c r="I968" s="4">
        <v>37408800</v>
      </c>
      <c r="J968">
        <v>1</v>
      </c>
      <c r="K968">
        <v>0</v>
      </c>
      <c r="L968">
        <v>0</v>
      </c>
      <c r="M968">
        <v>4</v>
      </c>
      <c r="N968" s="2">
        <v>44461</v>
      </c>
      <c r="O968" s="1" t="s">
        <v>2640</v>
      </c>
      <c r="P968" s="4">
        <v>18704400</v>
      </c>
      <c r="Q968" s="4">
        <v>1234470</v>
      </c>
      <c r="R968" s="1" t="s">
        <v>65</v>
      </c>
      <c r="S968" s="1" t="s">
        <v>34</v>
      </c>
      <c r="T968" s="4">
        <f>Sales_Datas[[#This Row],[after_discount]]-(Sales_Datas[[#This Row],[qty_ordered]]*Sales_Datas[[#This Row],[cogs]])</f>
        <v>34939860</v>
      </c>
      <c r="U968" s="3">
        <f>IFERROR(Sales_Datas[[#This Row],[Gross_Profit]]/Sales_Datas[[#This Row],[after_discount]],0)</f>
        <v>0.93400109065246684</v>
      </c>
      <c r="V968" s="1" t="str">
        <f>IF(Sales_Datas[[#This Row],[base_price]] &lt;= 632200, "Low", (IF(Sales_Datas[[#This Row],[base_price]] &gt;= 10092000, "High", "Medium")))</f>
        <v>High</v>
      </c>
    </row>
    <row r="969" spans="1:22" x14ac:dyDescent="0.25">
      <c r="A969" s="1" t="s">
        <v>2641</v>
      </c>
      <c r="B969" s="1" t="s">
        <v>2057</v>
      </c>
      <c r="C969" s="2">
        <v>44678</v>
      </c>
      <c r="D969" s="1" t="s">
        <v>2642</v>
      </c>
      <c r="E969" s="4">
        <v>1870442</v>
      </c>
      <c r="F969">
        <v>2</v>
      </c>
      <c r="G969" s="4">
        <v>37408800</v>
      </c>
      <c r="H969" s="4">
        <v>0</v>
      </c>
      <c r="I969" s="4">
        <v>37408800</v>
      </c>
      <c r="J969">
        <v>1</v>
      </c>
      <c r="K969">
        <v>0</v>
      </c>
      <c r="L969">
        <v>0</v>
      </c>
      <c r="M969">
        <v>4</v>
      </c>
      <c r="N969" s="2">
        <v>44671</v>
      </c>
      <c r="O969" s="1" t="s">
        <v>2643</v>
      </c>
      <c r="P969" s="4">
        <v>18704400</v>
      </c>
      <c r="Q969" s="4">
        <v>1589840</v>
      </c>
      <c r="R969" s="1" t="s">
        <v>65</v>
      </c>
      <c r="S969" s="1" t="s">
        <v>34</v>
      </c>
      <c r="T969" s="4">
        <f>Sales_Datas[[#This Row],[after_discount]]-(Sales_Datas[[#This Row],[qty_ordered]]*Sales_Datas[[#This Row],[cogs]])</f>
        <v>34229120</v>
      </c>
      <c r="U969" s="3">
        <f>IFERROR(Sales_Datas[[#This Row],[Gross_Profit]]/Sales_Datas[[#This Row],[after_discount]],0)</f>
        <v>0.91500181775411138</v>
      </c>
      <c r="V969" s="1" t="str">
        <f>IF(Sales_Datas[[#This Row],[base_price]] &lt;= 632200, "Low", (IF(Sales_Datas[[#This Row],[base_price]] &gt;= 10092000, "High", "Medium")))</f>
        <v>High</v>
      </c>
    </row>
    <row r="970" spans="1:22" x14ac:dyDescent="0.25">
      <c r="A970" s="1" t="s">
        <v>2644</v>
      </c>
      <c r="B970" s="1" t="s">
        <v>1366</v>
      </c>
      <c r="C970" s="2">
        <v>44681</v>
      </c>
      <c r="D970" s="1" t="s">
        <v>2639</v>
      </c>
      <c r="E970" s="4">
        <v>1870442</v>
      </c>
      <c r="F970">
        <v>2</v>
      </c>
      <c r="G970" s="4">
        <v>37408800</v>
      </c>
      <c r="H970" s="4">
        <v>0</v>
      </c>
      <c r="I970" s="4">
        <v>37408800</v>
      </c>
      <c r="J970">
        <v>1</v>
      </c>
      <c r="K970">
        <v>0</v>
      </c>
      <c r="L970">
        <v>0</v>
      </c>
      <c r="M970">
        <v>4</v>
      </c>
      <c r="N970" s="2">
        <v>44461</v>
      </c>
      <c r="O970" s="1" t="s">
        <v>2640</v>
      </c>
      <c r="P970" s="4">
        <v>18704400</v>
      </c>
      <c r="Q970" s="4">
        <v>1234470</v>
      </c>
      <c r="R970" s="1" t="s">
        <v>65</v>
      </c>
      <c r="S970" s="1" t="s">
        <v>34</v>
      </c>
      <c r="T970" s="4">
        <f>Sales_Datas[[#This Row],[after_discount]]-(Sales_Datas[[#This Row],[qty_ordered]]*Sales_Datas[[#This Row],[cogs]])</f>
        <v>34939860</v>
      </c>
      <c r="U970" s="3">
        <f>IFERROR(Sales_Datas[[#This Row],[Gross_Profit]]/Sales_Datas[[#This Row],[after_discount]],0)</f>
        <v>0.93400109065246684</v>
      </c>
      <c r="V970" s="1" t="str">
        <f>IF(Sales_Datas[[#This Row],[base_price]] &lt;= 632200, "Low", (IF(Sales_Datas[[#This Row],[base_price]] &gt;= 10092000, "High", "Medium")))</f>
        <v>High</v>
      </c>
    </row>
    <row r="971" spans="1:22" x14ac:dyDescent="0.25">
      <c r="A971" s="1" t="s">
        <v>2645</v>
      </c>
      <c r="B971" s="1" t="s">
        <v>2646</v>
      </c>
      <c r="C971" s="2">
        <v>44498</v>
      </c>
      <c r="D971" s="1" t="s">
        <v>2647</v>
      </c>
      <c r="E971" s="4">
        <v>1865570</v>
      </c>
      <c r="F971">
        <v>2</v>
      </c>
      <c r="G971" s="4">
        <v>37311400</v>
      </c>
      <c r="H971" s="4">
        <v>0</v>
      </c>
      <c r="I971" s="4">
        <v>37311400</v>
      </c>
      <c r="J971">
        <v>1</v>
      </c>
      <c r="K971">
        <v>0</v>
      </c>
      <c r="L971">
        <v>0</v>
      </c>
      <c r="M971">
        <v>1</v>
      </c>
      <c r="N971" s="2">
        <v>44470</v>
      </c>
      <c r="O971" s="1" t="s">
        <v>2648</v>
      </c>
      <c r="P971" s="4">
        <v>17310100</v>
      </c>
      <c r="Q971" s="4">
        <v>1228960</v>
      </c>
      <c r="R971" s="1" t="s">
        <v>39</v>
      </c>
      <c r="S971" s="1" t="s">
        <v>50</v>
      </c>
      <c r="T971" s="4">
        <f>Sales_Datas[[#This Row],[after_discount]]-(Sales_Datas[[#This Row],[qty_ordered]]*Sales_Datas[[#This Row],[cogs]])</f>
        <v>34853480</v>
      </c>
      <c r="U971" s="3">
        <f>IFERROR(Sales_Datas[[#This Row],[Gross_Profit]]/Sales_Datas[[#This Row],[after_discount]],0)</f>
        <v>0.93412415508396895</v>
      </c>
      <c r="V971" s="1" t="str">
        <f>IF(Sales_Datas[[#This Row],[base_price]] &lt;= 632200, "Low", (IF(Sales_Datas[[#This Row],[base_price]] &gt;= 10092000, "High", "Medium")))</f>
        <v>High</v>
      </c>
    </row>
    <row r="972" spans="1:22" x14ac:dyDescent="0.25">
      <c r="A972" s="1" t="s">
        <v>2649</v>
      </c>
      <c r="B972" s="1" t="s">
        <v>52</v>
      </c>
      <c r="C972" s="2">
        <v>44420</v>
      </c>
      <c r="D972" s="1" t="s">
        <v>2368</v>
      </c>
      <c r="E972" s="4">
        <v>3728530</v>
      </c>
      <c r="F972">
        <v>1</v>
      </c>
      <c r="G972" s="4">
        <v>37285300</v>
      </c>
      <c r="H972" s="4">
        <v>0</v>
      </c>
      <c r="I972" s="4">
        <v>37285300</v>
      </c>
      <c r="J972">
        <v>1</v>
      </c>
      <c r="K972">
        <v>1</v>
      </c>
      <c r="L972">
        <v>0</v>
      </c>
      <c r="M972">
        <v>4</v>
      </c>
      <c r="N972" s="2">
        <v>44452</v>
      </c>
      <c r="O972" s="1" t="s">
        <v>2369</v>
      </c>
      <c r="P972" s="4">
        <v>40905100</v>
      </c>
      <c r="Q972" s="4">
        <v>2740620</v>
      </c>
      <c r="R972" s="1" t="s">
        <v>55</v>
      </c>
      <c r="S972" s="1" t="s">
        <v>34</v>
      </c>
      <c r="T972" s="4">
        <f>Sales_Datas[[#This Row],[after_discount]]-(Sales_Datas[[#This Row],[qty_ordered]]*Sales_Datas[[#This Row],[cogs]])</f>
        <v>34544680</v>
      </c>
      <c r="U972" s="3">
        <f>IFERROR(Sales_Datas[[#This Row],[Gross_Profit]]/Sales_Datas[[#This Row],[after_discount]],0)</f>
        <v>0.92649596489769426</v>
      </c>
      <c r="V972" s="1" t="str">
        <f>IF(Sales_Datas[[#This Row],[base_price]] &lt;= 632200, "Low", (IF(Sales_Datas[[#This Row],[base_price]] &gt;= 10092000, "High", "Medium")))</f>
        <v>High</v>
      </c>
    </row>
    <row r="973" spans="1:22" x14ac:dyDescent="0.25">
      <c r="A973" s="1" t="s">
        <v>2650</v>
      </c>
      <c r="B973" s="1" t="s">
        <v>2651</v>
      </c>
      <c r="C973" s="2">
        <v>44526</v>
      </c>
      <c r="D973" s="1" t="s">
        <v>2368</v>
      </c>
      <c r="E973" s="4">
        <v>3728530</v>
      </c>
      <c r="F973">
        <v>1</v>
      </c>
      <c r="G973" s="4">
        <v>37285300</v>
      </c>
      <c r="H973" s="4">
        <v>0</v>
      </c>
      <c r="I973" s="4">
        <v>37285300</v>
      </c>
      <c r="J973">
        <v>1</v>
      </c>
      <c r="K973">
        <v>1</v>
      </c>
      <c r="L973">
        <v>1</v>
      </c>
      <c r="M973">
        <v>4</v>
      </c>
      <c r="N973" s="2">
        <v>44512</v>
      </c>
      <c r="O973" s="1" t="s">
        <v>2369</v>
      </c>
      <c r="P973" s="4">
        <v>40905100</v>
      </c>
      <c r="Q973" s="4">
        <v>2740620</v>
      </c>
      <c r="R973" s="1" t="s">
        <v>55</v>
      </c>
      <c r="S973" s="1" t="s">
        <v>34</v>
      </c>
      <c r="T973" s="4">
        <f>Sales_Datas[[#This Row],[after_discount]]-(Sales_Datas[[#This Row],[qty_ordered]]*Sales_Datas[[#This Row],[cogs]])</f>
        <v>34544680</v>
      </c>
      <c r="U973" s="3">
        <f>IFERROR(Sales_Datas[[#This Row],[Gross_Profit]]/Sales_Datas[[#This Row],[after_discount]],0)</f>
        <v>0.92649596489769426</v>
      </c>
      <c r="V973" s="1" t="str">
        <f>IF(Sales_Datas[[#This Row],[base_price]] &lt;= 632200, "Low", (IF(Sales_Datas[[#This Row],[base_price]] &gt;= 10092000, "High", "Medium")))</f>
        <v>High</v>
      </c>
    </row>
    <row r="974" spans="1:22" x14ac:dyDescent="0.25">
      <c r="A974" s="1" t="s">
        <v>2652</v>
      </c>
      <c r="B974" s="1" t="s">
        <v>2212</v>
      </c>
      <c r="C974" s="2">
        <v>44543</v>
      </c>
      <c r="D974" s="1" t="s">
        <v>2368</v>
      </c>
      <c r="E974" s="4">
        <v>3728530</v>
      </c>
      <c r="F974">
        <v>1</v>
      </c>
      <c r="G974" s="4">
        <v>37285300</v>
      </c>
      <c r="H974" s="4">
        <v>0</v>
      </c>
      <c r="I974" s="4">
        <v>37285300</v>
      </c>
      <c r="J974">
        <v>1</v>
      </c>
      <c r="K974">
        <v>1</v>
      </c>
      <c r="L974">
        <v>0</v>
      </c>
      <c r="M974">
        <v>4</v>
      </c>
      <c r="N974" s="2">
        <v>44542</v>
      </c>
      <c r="O974" s="1" t="s">
        <v>2369</v>
      </c>
      <c r="P974" s="4">
        <v>40905100</v>
      </c>
      <c r="Q974" s="4">
        <v>2740620</v>
      </c>
      <c r="R974" s="1" t="s">
        <v>55</v>
      </c>
      <c r="S974" s="1" t="s">
        <v>34</v>
      </c>
      <c r="T974" s="4">
        <f>Sales_Datas[[#This Row],[after_discount]]-(Sales_Datas[[#This Row],[qty_ordered]]*Sales_Datas[[#This Row],[cogs]])</f>
        <v>34544680</v>
      </c>
      <c r="U974" s="3">
        <f>IFERROR(Sales_Datas[[#This Row],[Gross_Profit]]/Sales_Datas[[#This Row],[after_discount]],0)</f>
        <v>0.92649596489769426</v>
      </c>
      <c r="V974" s="1" t="str">
        <f>IF(Sales_Datas[[#This Row],[base_price]] &lt;= 632200, "Low", (IF(Sales_Datas[[#This Row],[base_price]] &gt;= 10092000, "High", "Medium")))</f>
        <v>High</v>
      </c>
    </row>
    <row r="975" spans="1:22" x14ac:dyDescent="0.25">
      <c r="A975" s="1" t="s">
        <v>2653</v>
      </c>
      <c r="B975" s="1" t="s">
        <v>2654</v>
      </c>
      <c r="C975" s="2">
        <v>44699</v>
      </c>
      <c r="D975" s="1" t="s">
        <v>2655</v>
      </c>
      <c r="E975" s="4">
        <v>1861800</v>
      </c>
      <c r="F975">
        <v>2</v>
      </c>
      <c r="G975" s="4">
        <v>37236000</v>
      </c>
      <c r="H975" s="4">
        <v>0</v>
      </c>
      <c r="I975" s="4">
        <v>37236000</v>
      </c>
      <c r="J975">
        <v>1</v>
      </c>
      <c r="K975">
        <v>0</v>
      </c>
      <c r="L975">
        <v>0</v>
      </c>
      <c r="M975">
        <v>7</v>
      </c>
      <c r="N975" s="2">
        <v>44701</v>
      </c>
      <c r="O975" s="1" t="s">
        <v>2656</v>
      </c>
      <c r="P975" s="4">
        <v>18618000</v>
      </c>
      <c r="Q975" s="4">
        <v>1414970</v>
      </c>
      <c r="R975" s="1" t="s">
        <v>65</v>
      </c>
      <c r="S975" s="1" t="s">
        <v>66</v>
      </c>
      <c r="T975" s="4">
        <f>Sales_Datas[[#This Row],[after_discount]]-(Sales_Datas[[#This Row],[qty_ordered]]*Sales_Datas[[#This Row],[cogs]])</f>
        <v>34406060</v>
      </c>
      <c r="U975" s="3">
        <f>IFERROR(Sales_Datas[[#This Row],[Gross_Profit]]/Sales_Datas[[#This Row],[after_discount]],0)</f>
        <v>0.92399989257707593</v>
      </c>
      <c r="V975" s="1" t="str">
        <f>IF(Sales_Datas[[#This Row],[base_price]] &lt;= 632200, "Low", (IF(Sales_Datas[[#This Row],[base_price]] &gt;= 10092000, "High", "Medium")))</f>
        <v>High</v>
      </c>
    </row>
    <row r="976" spans="1:22" x14ac:dyDescent="0.25">
      <c r="A976" s="1" t="s">
        <v>2657</v>
      </c>
      <c r="B976" s="1" t="s">
        <v>2658</v>
      </c>
      <c r="C976" s="2">
        <v>44697</v>
      </c>
      <c r="D976" s="1" t="s">
        <v>2659</v>
      </c>
      <c r="E976" s="4">
        <v>3714900</v>
      </c>
      <c r="F976">
        <v>1</v>
      </c>
      <c r="G976" s="4">
        <v>37149000</v>
      </c>
      <c r="H976" s="4">
        <v>0</v>
      </c>
      <c r="I976" s="4">
        <v>37149000</v>
      </c>
      <c r="J976">
        <v>1</v>
      </c>
      <c r="K976">
        <v>1</v>
      </c>
      <c r="L976">
        <v>0</v>
      </c>
      <c r="M976">
        <v>1</v>
      </c>
      <c r="N976" s="2">
        <v>44705</v>
      </c>
      <c r="O976" s="1" t="s">
        <v>2660</v>
      </c>
      <c r="P976" s="4">
        <v>37149000</v>
      </c>
      <c r="Q976" s="4">
        <v>2377540</v>
      </c>
      <c r="R976" s="1" t="s">
        <v>383</v>
      </c>
      <c r="S976" s="1" t="s">
        <v>50</v>
      </c>
      <c r="T976" s="4">
        <f>Sales_Datas[[#This Row],[after_discount]]-(Sales_Datas[[#This Row],[qty_ordered]]*Sales_Datas[[#This Row],[cogs]])</f>
        <v>34771460</v>
      </c>
      <c r="U976" s="3">
        <f>IFERROR(Sales_Datas[[#This Row],[Gross_Profit]]/Sales_Datas[[#This Row],[after_discount]],0)</f>
        <v>0.93599989232549996</v>
      </c>
      <c r="V976" s="1" t="str">
        <f>IF(Sales_Datas[[#This Row],[base_price]] &lt;= 632200, "Low", (IF(Sales_Datas[[#This Row],[base_price]] &gt;= 10092000, "High", "Medium")))</f>
        <v>High</v>
      </c>
    </row>
    <row r="977" spans="1:22" x14ac:dyDescent="0.25">
      <c r="A977" s="1" t="s">
        <v>2661</v>
      </c>
      <c r="B977" s="1" t="s">
        <v>2662</v>
      </c>
      <c r="C977" s="2">
        <v>44702</v>
      </c>
      <c r="D977" s="1" t="s">
        <v>2663</v>
      </c>
      <c r="E977" s="4">
        <v>3712000</v>
      </c>
      <c r="F977">
        <v>1</v>
      </c>
      <c r="G977" s="4">
        <v>37120000</v>
      </c>
      <c r="H977" s="4">
        <v>0</v>
      </c>
      <c r="I977" s="4">
        <v>37120000</v>
      </c>
      <c r="J977">
        <v>1</v>
      </c>
      <c r="K977">
        <v>0</v>
      </c>
      <c r="L977">
        <v>0</v>
      </c>
      <c r="M977">
        <v>1</v>
      </c>
      <c r="N977" s="2">
        <v>44692</v>
      </c>
      <c r="O977" s="1" t="s">
        <v>2664</v>
      </c>
      <c r="P977" s="4">
        <v>37120000</v>
      </c>
      <c r="Q977" s="4">
        <v>2375680</v>
      </c>
      <c r="R977" s="1" t="s">
        <v>89</v>
      </c>
      <c r="S977" s="1" t="s">
        <v>50</v>
      </c>
      <c r="T977" s="4">
        <f>Sales_Datas[[#This Row],[after_discount]]-(Sales_Datas[[#This Row],[qty_ordered]]*Sales_Datas[[#This Row],[cogs]])</f>
        <v>34744320</v>
      </c>
      <c r="U977" s="3">
        <f>IFERROR(Sales_Datas[[#This Row],[Gross_Profit]]/Sales_Datas[[#This Row],[after_discount]],0)</f>
        <v>0.93600000000000005</v>
      </c>
      <c r="V977" s="1" t="str">
        <f>IF(Sales_Datas[[#This Row],[base_price]] &lt;= 632200, "Low", (IF(Sales_Datas[[#This Row],[base_price]] &gt;= 10092000, "High", "Medium")))</f>
        <v>High</v>
      </c>
    </row>
    <row r="978" spans="1:22" x14ac:dyDescent="0.25">
      <c r="A978" s="1" t="s">
        <v>2665</v>
      </c>
      <c r="B978" s="1" t="s">
        <v>2666</v>
      </c>
      <c r="C978" s="2">
        <v>44325</v>
      </c>
      <c r="D978" s="1" t="s">
        <v>1113</v>
      </c>
      <c r="E978" s="4">
        <v>3711942</v>
      </c>
      <c r="F978">
        <v>1</v>
      </c>
      <c r="G978" s="4">
        <v>37119400</v>
      </c>
      <c r="H978" s="4">
        <v>0</v>
      </c>
      <c r="I978" s="4">
        <v>37119400</v>
      </c>
      <c r="J978">
        <v>1</v>
      </c>
      <c r="K978">
        <v>0</v>
      </c>
      <c r="L978">
        <v>0</v>
      </c>
      <c r="M978">
        <v>8</v>
      </c>
      <c r="N978" s="2">
        <v>44461</v>
      </c>
      <c r="O978" s="1" t="s">
        <v>1114</v>
      </c>
      <c r="P978" s="4">
        <v>37119400</v>
      </c>
      <c r="Q978" s="4">
        <v>3303620</v>
      </c>
      <c r="R978" s="1" t="s">
        <v>65</v>
      </c>
      <c r="S978" s="1" t="s">
        <v>1115</v>
      </c>
      <c r="T978" s="4">
        <f>Sales_Datas[[#This Row],[after_discount]]-(Sales_Datas[[#This Row],[qty_ordered]]*Sales_Datas[[#This Row],[cogs]])</f>
        <v>33815780</v>
      </c>
      <c r="U978" s="3">
        <f>IFERROR(Sales_Datas[[#This Row],[Gross_Profit]]/Sales_Datas[[#This Row],[after_discount]],0)</f>
        <v>0.91100017780459819</v>
      </c>
      <c r="V978" s="1" t="str">
        <f>IF(Sales_Datas[[#This Row],[base_price]] &lt;= 632200, "Low", (IF(Sales_Datas[[#This Row],[base_price]] &gt;= 10092000, "High", "Medium")))</f>
        <v>High</v>
      </c>
    </row>
    <row r="979" spans="1:22" x14ac:dyDescent="0.25">
      <c r="A979" s="1" t="s">
        <v>2667</v>
      </c>
      <c r="B979" s="1" t="s">
        <v>2668</v>
      </c>
      <c r="C979" s="2">
        <v>44519</v>
      </c>
      <c r="D979" s="1" t="s">
        <v>1113</v>
      </c>
      <c r="E979" s="4">
        <v>3711942</v>
      </c>
      <c r="F979">
        <v>1</v>
      </c>
      <c r="G979" s="4">
        <v>37119400</v>
      </c>
      <c r="H979" s="4">
        <v>0</v>
      </c>
      <c r="I979" s="4">
        <v>37119400</v>
      </c>
      <c r="J979">
        <v>1</v>
      </c>
      <c r="K979">
        <v>1</v>
      </c>
      <c r="L979">
        <v>0</v>
      </c>
      <c r="M979">
        <v>1</v>
      </c>
      <c r="N979" s="2">
        <v>44387</v>
      </c>
      <c r="O979" s="1" t="s">
        <v>1114</v>
      </c>
      <c r="P979" s="4">
        <v>37119400</v>
      </c>
      <c r="Q979" s="4">
        <v>3303620</v>
      </c>
      <c r="R979" s="1" t="s">
        <v>65</v>
      </c>
      <c r="S979" s="1" t="s">
        <v>50</v>
      </c>
      <c r="T979" s="4">
        <f>Sales_Datas[[#This Row],[after_discount]]-(Sales_Datas[[#This Row],[qty_ordered]]*Sales_Datas[[#This Row],[cogs]])</f>
        <v>33815780</v>
      </c>
      <c r="U979" s="3">
        <f>IFERROR(Sales_Datas[[#This Row],[Gross_Profit]]/Sales_Datas[[#This Row],[after_discount]],0)</f>
        <v>0.91100017780459819</v>
      </c>
      <c r="V979" s="1" t="str">
        <f>IF(Sales_Datas[[#This Row],[base_price]] &lt;= 632200, "Low", (IF(Sales_Datas[[#This Row],[base_price]] &gt;= 10092000, "High", "Medium")))</f>
        <v>High</v>
      </c>
    </row>
    <row r="980" spans="1:22" x14ac:dyDescent="0.25">
      <c r="A980" s="1" t="s">
        <v>2669</v>
      </c>
      <c r="B980" s="1" t="s">
        <v>1807</v>
      </c>
      <c r="C980" s="2">
        <v>44682</v>
      </c>
      <c r="D980" s="1" t="s">
        <v>2670</v>
      </c>
      <c r="E980" s="4">
        <v>3708810</v>
      </c>
      <c r="F980">
        <v>1</v>
      </c>
      <c r="G980" s="4">
        <v>37088100</v>
      </c>
      <c r="H980" s="4">
        <v>0</v>
      </c>
      <c r="I980" s="4">
        <v>37088100</v>
      </c>
      <c r="J980">
        <v>1</v>
      </c>
      <c r="K980">
        <v>1</v>
      </c>
      <c r="L980">
        <v>0</v>
      </c>
      <c r="M980">
        <v>1</v>
      </c>
      <c r="N980" s="2">
        <v>44449</v>
      </c>
      <c r="O980" s="1" t="s">
        <v>2671</v>
      </c>
      <c r="P980" s="4">
        <v>37088100</v>
      </c>
      <c r="Q980" s="4">
        <v>2818680</v>
      </c>
      <c r="R980" s="1" t="s">
        <v>55</v>
      </c>
      <c r="S980" s="1" t="s">
        <v>50</v>
      </c>
      <c r="T980" s="4">
        <f>Sales_Datas[[#This Row],[after_discount]]-(Sales_Datas[[#This Row],[qty_ordered]]*Sales_Datas[[#This Row],[cogs]])</f>
        <v>34269420</v>
      </c>
      <c r="U980" s="3">
        <f>IFERROR(Sales_Datas[[#This Row],[Gross_Profit]]/Sales_Datas[[#This Row],[after_discount]],0)</f>
        <v>0.92400042062009113</v>
      </c>
      <c r="V980" s="1" t="str">
        <f>IF(Sales_Datas[[#This Row],[base_price]] &lt;= 632200, "Low", (IF(Sales_Datas[[#This Row],[base_price]] &gt;= 10092000, "High", "Medium")))</f>
        <v>High</v>
      </c>
    </row>
    <row r="981" spans="1:22" x14ac:dyDescent="0.25">
      <c r="A981" s="1" t="s">
        <v>2672</v>
      </c>
      <c r="B981" s="1" t="s">
        <v>1356</v>
      </c>
      <c r="C981" s="2">
        <v>44446</v>
      </c>
      <c r="D981" s="1" t="s">
        <v>2605</v>
      </c>
      <c r="E981" s="4">
        <v>3702140</v>
      </c>
      <c r="F981">
        <v>1</v>
      </c>
      <c r="G981" s="4">
        <v>37021400</v>
      </c>
      <c r="H981" s="4">
        <v>0</v>
      </c>
      <c r="I981" s="4">
        <v>37021400</v>
      </c>
      <c r="J981">
        <v>1</v>
      </c>
      <c r="K981">
        <v>1</v>
      </c>
      <c r="L981">
        <v>1</v>
      </c>
      <c r="M981">
        <v>8</v>
      </c>
      <c r="N981" s="2">
        <v>44399</v>
      </c>
      <c r="O981" s="1" t="s">
        <v>2606</v>
      </c>
      <c r="P981" s="4">
        <v>37639100</v>
      </c>
      <c r="Q981" s="4">
        <v>3048710</v>
      </c>
      <c r="R981" s="1" t="s">
        <v>39</v>
      </c>
      <c r="S981" s="1" t="s">
        <v>1115</v>
      </c>
      <c r="T981" s="4">
        <f>Sales_Datas[[#This Row],[after_discount]]-(Sales_Datas[[#This Row],[qty_ordered]]*Sales_Datas[[#This Row],[cogs]])</f>
        <v>33972690</v>
      </c>
      <c r="U981" s="3">
        <f>IFERROR(Sales_Datas[[#This Row],[Gross_Profit]]/Sales_Datas[[#This Row],[after_discount]],0)</f>
        <v>0.91765006185611564</v>
      </c>
      <c r="V981" s="1" t="str">
        <f>IF(Sales_Datas[[#This Row],[base_price]] &lt;= 632200, "Low", (IF(Sales_Datas[[#This Row],[base_price]] &gt;= 10092000, "High", "Medium")))</f>
        <v>High</v>
      </c>
    </row>
    <row r="982" spans="1:22" x14ac:dyDescent="0.25">
      <c r="A982" s="1" t="s">
        <v>2673</v>
      </c>
      <c r="B982" s="1" t="s">
        <v>2674</v>
      </c>
      <c r="C982" s="2">
        <v>44396</v>
      </c>
      <c r="D982" s="1" t="s">
        <v>2675</v>
      </c>
      <c r="E982" s="4">
        <v>3695760</v>
      </c>
      <c r="F982">
        <v>1</v>
      </c>
      <c r="G982" s="4">
        <v>36957600</v>
      </c>
      <c r="H982" s="4">
        <v>0</v>
      </c>
      <c r="I982" s="4">
        <v>36957600</v>
      </c>
      <c r="J982">
        <v>1</v>
      </c>
      <c r="K982">
        <v>1</v>
      </c>
      <c r="L982">
        <v>0</v>
      </c>
      <c r="M982">
        <v>1</v>
      </c>
      <c r="N982" s="2">
        <v>44390</v>
      </c>
      <c r="O982" s="1" t="s">
        <v>2676</v>
      </c>
      <c r="P982" s="4">
        <v>36957600</v>
      </c>
      <c r="Q982" s="4">
        <v>3141400</v>
      </c>
      <c r="R982" s="1" t="s">
        <v>55</v>
      </c>
      <c r="S982" s="1" t="s">
        <v>50</v>
      </c>
      <c r="T982" s="4">
        <f>Sales_Datas[[#This Row],[after_discount]]-(Sales_Datas[[#This Row],[qty_ordered]]*Sales_Datas[[#This Row],[cogs]])</f>
        <v>33816200</v>
      </c>
      <c r="U982" s="3">
        <f>IFERROR(Sales_Datas[[#This Row],[Gross_Profit]]/Sales_Datas[[#This Row],[after_discount]],0)</f>
        <v>0.91499989176786367</v>
      </c>
      <c r="V982" s="1" t="str">
        <f>IF(Sales_Datas[[#This Row],[base_price]] &lt;= 632200, "Low", (IF(Sales_Datas[[#This Row],[base_price]] &gt;= 10092000, "High", "Medium")))</f>
        <v>High</v>
      </c>
    </row>
    <row r="983" spans="1:22" x14ac:dyDescent="0.25">
      <c r="A983" s="1" t="s">
        <v>2677</v>
      </c>
      <c r="B983" s="1" t="s">
        <v>1993</v>
      </c>
      <c r="C983" s="2">
        <v>44467</v>
      </c>
      <c r="D983" s="1" t="s">
        <v>2675</v>
      </c>
      <c r="E983" s="4">
        <v>3695760</v>
      </c>
      <c r="F983">
        <v>1</v>
      </c>
      <c r="G983" s="4">
        <v>36957600</v>
      </c>
      <c r="H983" s="4">
        <v>0</v>
      </c>
      <c r="I983" s="4">
        <v>36957600</v>
      </c>
      <c r="J983">
        <v>1</v>
      </c>
      <c r="K983">
        <v>1</v>
      </c>
      <c r="L983">
        <v>0</v>
      </c>
      <c r="M983">
        <v>1</v>
      </c>
      <c r="N983" s="2">
        <v>44398</v>
      </c>
      <c r="O983" s="1" t="s">
        <v>2676</v>
      </c>
      <c r="P983" s="4">
        <v>36957600</v>
      </c>
      <c r="Q983" s="4">
        <v>3141400</v>
      </c>
      <c r="R983" s="1" t="s">
        <v>55</v>
      </c>
      <c r="S983" s="1" t="s">
        <v>50</v>
      </c>
      <c r="T983" s="4">
        <f>Sales_Datas[[#This Row],[after_discount]]-(Sales_Datas[[#This Row],[qty_ordered]]*Sales_Datas[[#This Row],[cogs]])</f>
        <v>33816200</v>
      </c>
      <c r="U983" s="3">
        <f>IFERROR(Sales_Datas[[#This Row],[Gross_Profit]]/Sales_Datas[[#This Row],[after_discount]],0)</f>
        <v>0.91499989176786367</v>
      </c>
      <c r="V983" s="1" t="str">
        <f>IF(Sales_Datas[[#This Row],[base_price]] &lt;= 632200, "Low", (IF(Sales_Datas[[#This Row],[base_price]] &gt;= 10092000, "High", "Medium")))</f>
        <v>High</v>
      </c>
    </row>
    <row r="984" spans="1:22" x14ac:dyDescent="0.25">
      <c r="A984" s="1" t="s">
        <v>2678</v>
      </c>
      <c r="B984" s="1" t="s">
        <v>2679</v>
      </c>
      <c r="C984" s="2">
        <v>44386</v>
      </c>
      <c r="D984" s="1" t="s">
        <v>2368</v>
      </c>
      <c r="E984" s="4">
        <v>3683000</v>
      </c>
      <c r="F984">
        <v>1</v>
      </c>
      <c r="G984" s="4">
        <v>36830000</v>
      </c>
      <c r="H984" s="4">
        <v>0</v>
      </c>
      <c r="I984" s="4">
        <v>36830000</v>
      </c>
      <c r="J984">
        <v>1</v>
      </c>
      <c r="K984">
        <v>0</v>
      </c>
      <c r="L984">
        <v>0</v>
      </c>
      <c r="M984">
        <v>9</v>
      </c>
      <c r="N984" s="2">
        <v>44447</v>
      </c>
      <c r="O984" s="1" t="s">
        <v>2369</v>
      </c>
      <c r="P984" s="4">
        <v>40905100</v>
      </c>
      <c r="Q984" s="4">
        <v>2740620</v>
      </c>
      <c r="R984" s="1" t="s">
        <v>55</v>
      </c>
      <c r="S984" s="1" t="s">
        <v>1120</v>
      </c>
      <c r="T984" s="4">
        <f>Sales_Datas[[#This Row],[after_discount]]-(Sales_Datas[[#This Row],[qty_ordered]]*Sales_Datas[[#This Row],[cogs]])</f>
        <v>34089380</v>
      </c>
      <c r="U984" s="3">
        <f>IFERROR(Sales_Datas[[#This Row],[Gross_Profit]]/Sales_Datas[[#This Row],[after_discount]],0)</f>
        <v>0.92558729296768938</v>
      </c>
      <c r="V984" s="1" t="str">
        <f>IF(Sales_Datas[[#This Row],[base_price]] &lt;= 632200, "Low", (IF(Sales_Datas[[#This Row],[base_price]] &gt;= 10092000, "High", "Medium")))</f>
        <v>High</v>
      </c>
    </row>
    <row r="985" spans="1:22" x14ac:dyDescent="0.25">
      <c r="A985" s="1" t="s">
        <v>2680</v>
      </c>
      <c r="B985" s="1" t="s">
        <v>20</v>
      </c>
      <c r="C985" s="2">
        <v>44518</v>
      </c>
      <c r="D985" s="1" t="s">
        <v>2681</v>
      </c>
      <c r="E985" s="4">
        <v>3683000</v>
      </c>
      <c r="F985">
        <v>1</v>
      </c>
      <c r="G985" s="4">
        <v>36830000</v>
      </c>
      <c r="H985" s="4">
        <v>0</v>
      </c>
      <c r="I985" s="4">
        <v>36830000</v>
      </c>
      <c r="J985">
        <v>1</v>
      </c>
      <c r="K985">
        <v>0</v>
      </c>
      <c r="L985">
        <v>0</v>
      </c>
      <c r="M985">
        <v>5</v>
      </c>
      <c r="N985" s="2">
        <v>44384</v>
      </c>
      <c r="O985" s="1" t="s">
        <v>2682</v>
      </c>
      <c r="P985" s="4">
        <v>36830000</v>
      </c>
      <c r="Q985" s="4">
        <v>2578100</v>
      </c>
      <c r="R985" s="1" t="s">
        <v>75</v>
      </c>
      <c r="S985" s="1" t="s">
        <v>24</v>
      </c>
      <c r="T985" s="4">
        <f>Sales_Datas[[#This Row],[after_discount]]-(Sales_Datas[[#This Row],[qty_ordered]]*Sales_Datas[[#This Row],[cogs]])</f>
        <v>34251900</v>
      </c>
      <c r="U985" s="3">
        <f>IFERROR(Sales_Datas[[#This Row],[Gross_Profit]]/Sales_Datas[[#This Row],[after_discount]],0)</f>
        <v>0.93</v>
      </c>
      <c r="V985" s="1" t="str">
        <f>IF(Sales_Datas[[#This Row],[base_price]] &lt;= 632200, "Low", (IF(Sales_Datas[[#This Row],[base_price]] &gt;= 10092000, "High", "Medium")))</f>
        <v>High</v>
      </c>
    </row>
    <row r="986" spans="1:22" x14ac:dyDescent="0.25">
      <c r="A986" s="1" t="s">
        <v>2683</v>
      </c>
      <c r="B986" s="1" t="s">
        <v>2684</v>
      </c>
      <c r="C986" s="2">
        <v>44520</v>
      </c>
      <c r="D986" s="1" t="s">
        <v>1432</v>
      </c>
      <c r="E986" s="4">
        <v>3683000</v>
      </c>
      <c r="F986">
        <v>1</v>
      </c>
      <c r="G986" s="4">
        <v>36830000</v>
      </c>
      <c r="H986" s="4">
        <v>0</v>
      </c>
      <c r="I986" s="4">
        <v>36830000</v>
      </c>
      <c r="J986">
        <v>1</v>
      </c>
      <c r="K986">
        <v>0</v>
      </c>
      <c r="L986">
        <v>0</v>
      </c>
      <c r="M986">
        <v>5</v>
      </c>
      <c r="N986" s="2">
        <v>44509</v>
      </c>
      <c r="O986" s="1" t="s">
        <v>1433</v>
      </c>
      <c r="P986" s="4">
        <v>36830000</v>
      </c>
      <c r="Q986" s="4">
        <v>3167380</v>
      </c>
      <c r="R986" s="1" t="s">
        <v>75</v>
      </c>
      <c r="S986" s="1" t="s">
        <v>24</v>
      </c>
      <c r="T986" s="4">
        <f>Sales_Datas[[#This Row],[after_discount]]-(Sales_Datas[[#This Row],[qty_ordered]]*Sales_Datas[[#This Row],[cogs]])</f>
        <v>33662620</v>
      </c>
      <c r="U986" s="3">
        <f>IFERROR(Sales_Datas[[#This Row],[Gross_Profit]]/Sales_Datas[[#This Row],[after_discount]],0)</f>
        <v>0.91400000000000003</v>
      </c>
      <c r="V986" s="1" t="str">
        <f>IF(Sales_Datas[[#This Row],[base_price]] &lt;= 632200, "Low", (IF(Sales_Datas[[#This Row],[base_price]] &gt;= 10092000, "High", "Medium")))</f>
        <v>High</v>
      </c>
    </row>
    <row r="987" spans="1:22" x14ac:dyDescent="0.25">
      <c r="A987" s="1" t="s">
        <v>2685</v>
      </c>
      <c r="B987" s="1" t="s">
        <v>2686</v>
      </c>
      <c r="C987" s="2">
        <v>44525</v>
      </c>
      <c r="D987" s="1" t="s">
        <v>73</v>
      </c>
      <c r="E987" s="4">
        <v>3683000</v>
      </c>
      <c r="F987">
        <v>1</v>
      </c>
      <c r="G987" s="4">
        <v>36830000</v>
      </c>
      <c r="H987" s="4">
        <v>0</v>
      </c>
      <c r="I987" s="4">
        <v>36830000</v>
      </c>
      <c r="J987">
        <v>1</v>
      </c>
      <c r="K987">
        <v>0</v>
      </c>
      <c r="L987">
        <v>0</v>
      </c>
      <c r="M987">
        <v>1</v>
      </c>
      <c r="N987" s="2">
        <v>44520</v>
      </c>
      <c r="O987" s="1" t="s">
        <v>74</v>
      </c>
      <c r="P987" s="4">
        <v>36830000</v>
      </c>
      <c r="Q987" s="4">
        <v>3130550</v>
      </c>
      <c r="R987" s="1" t="s">
        <v>75</v>
      </c>
      <c r="S987" s="1" t="s">
        <v>50</v>
      </c>
      <c r="T987" s="4">
        <f>Sales_Datas[[#This Row],[after_discount]]-(Sales_Datas[[#This Row],[qty_ordered]]*Sales_Datas[[#This Row],[cogs]])</f>
        <v>33699450</v>
      </c>
      <c r="U987" s="3">
        <f>IFERROR(Sales_Datas[[#This Row],[Gross_Profit]]/Sales_Datas[[#This Row],[after_discount]],0)</f>
        <v>0.91500000000000004</v>
      </c>
      <c r="V987" s="1" t="str">
        <f>IF(Sales_Datas[[#This Row],[base_price]] &lt;= 632200, "Low", (IF(Sales_Datas[[#This Row],[base_price]] &gt;= 10092000, "High", "Medium")))</f>
        <v>High</v>
      </c>
    </row>
    <row r="988" spans="1:22" x14ac:dyDescent="0.25">
      <c r="A988" s="1" t="s">
        <v>2687</v>
      </c>
      <c r="B988" s="1" t="s">
        <v>2688</v>
      </c>
      <c r="C988" s="2">
        <v>44526</v>
      </c>
      <c r="D988" s="1" t="s">
        <v>1432</v>
      </c>
      <c r="E988" s="4">
        <v>3683000</v>
      </c>
      <c r="F988">
        <v>1</v>
      </c>
      <c r="G988" s="4">
        <v>36830000</v>
      </c>
      <c r="H988" s="4">
        <v>0</v>
      </c>
      <c r="I988" s="4">
        <v>36830000</v>
      </c>
      <c r="J988">
        <v>1</v>
      </c>
      <c r="K988">
        <v>0</v>
      </c>
      <c r="L988">
        <v>0</v>
      </c>
      <c r="M988">
        <v>1</v>
      </c>
      <c r="N988" s="2">
        <v>44502</v>
      </c>
      <c r="O988" s="1" t="s">
        <v>1433</v>
      </c>
      <c r="P988" s="4">
        <v>36830000</v>
      </c>
      <c r="Q988" s="4">
        <v>3167380</v>
      </c>
      <c r="R988" s="1" t="s">
        <v>75</v>
      </c>
      <c r="S988" s="1" t="s">
        <v>50</v>
      </c>
      <c r="T988" s="4">
        <f>Sales_Datas[[#This Row],[after_discount]]-(Sales_Datas[[#This Row],[qty_ordered]]*Sales_Datas[[#This Row],[cogs]])</f>
        <v>33662620</v>
      </c>
      <c r="U988" s="3">
        <f>IFERROR(Sales_Datas[[#This Row],[Gross_Profit]]/Sales_Datas[[#This Row],[after_discount]],0)</f>
        <v>0.91400000000000003</v>
      </c>
      <c r="V988" s="1" t="str">
        <f>IF(Sales_Datas[[#This Row],[base_price]] &lt;= 632200, "Low", (IF(Sales_Datas[[#This Row],[base_price]] &gt;= 10092000, "High", "Medium")))</f>
        <v>High</v>
      </c>
    </row>
    <row r="989" spans="1:22" x14ac:dyDescent="0.25">
      <c r="A989" s="1" t="s">
        <v>2689</v>
      </c>
      <c r="B989" s="1" t="s">
        <v>2690</v>
      </c>
      <c r="C989" s="2">
        <v>44528</v>
      </c>
      <c r="D989" s="1" t="s">
        <v>1432</v>
      </c>
      <c r="E989" s="4">
        <v>3683000</v>
      </c>
      <c r="F989">
        <v>1</v>
      </c>
      <c r="G989" s="4">
        <v>36830000</v>
      </c>
      <c r="H989" s="4">
        <v>0</v>
      </c>
      <c r="I989" s="4">
        <v>36830000</v>
      </c>
      <c r="J989">
        <v>1</v>
      </c>
      <c r="K989">
        <v>1</v>
      </c>
      <c r="L989">
        <v>0</v>
      </c>
      <c r="M989">
        <v>1</v>
      </c>
      <c r="N989" s="2">
        <v>44515</v>
      </c>
      <c r="O989" s="1" t="s">
        <v>1433</v>
      </c>
      <c r="P989" s="4">
        <v>36830000</v>
      </c>
      <c r="Q989" s="4">
        <v>3167380</v>
      </c>
      <c r="R989" s="1" t="s">
        <v>75</v>
      </c>
      <c r="S989" s="1" t="s">
        <v>50</v>
      </c>
      <c r="T989" s="4">
        <f>Sales_Datas[[#This Row],[after_discount]]-(Sales_Datas[[#This Row],[qty_ordered]]*Sales_Datas[[#This Row],[cogs]])</f>
        <v>33662620</v>
      </c>
      <c r="U989" s="3">
        <f>IFERROR(Sales_Datas[[#This Row],[Gross_Profit]]/Sales_Datas[[#This Row],[after_discount]],0)</f>
        <v>0.91400000000000003</v>
      </c>
      <c r="V989" s="1" t="str">
        <f>IF(Sales_Datas[[#This Row],[base_price]] &lt;= 632200, "Low", (IF(Sales_Datas[[#This Row],[base_price]] &gt;= 10092000, "High", "Medium")))</f>
        <v>High</v>
      </c>
    </row>
    <row r="990" spans="1:22" x14ac:dyDescent="0.25">
      <c r="A990" s="1" t="s">
        <v>2691</v>
      </c>
      <c r="B990" s="1" t="s">
        <v>1755</v>
      </c>
      <c r="C990" s="2">
        <v>44294</v>
      </c>
      <c r="D990" s="1" t="s">
        <v>2692</v>
      </c>
      <c r="E990" s="4">
        <v>3663280</v>
      </c>
      <c r="F990">
        <v>1</v>
      </c>
      <c r="G990" s="4">
        <v>36632800</v>
      </c>
      <c r="H990" s="4">
        <v>0</v>
      </c>
      <c r="I990" s="4">
        <v>36632800</v>
      </c>
      <c r="J990">
        <v>1</v>
      </c>
      <c r="K990">
        <v>1</v>
      </c>
      <c r="L990">
        <v>0</v>
      </c>
      <c r="M990">
        <v>1</v>
      </c>
      <c r="N990" s="2">
        <v>44431</v>
      </c>
      <c r="O990" s="1" t="s">
        <v>2693</v>
      </c>
      <c r="P990" s="4">
        <v>36632800</v>
      </c>
      <c r="Q990" s="4">
        <v>3077130</v>
      </c>
      <c r="R990" s="1" t="s">
        <v>39</v>
      </c>
      <c r="S990" s="1" t="s">
        <v>50</v>
      </c>
      <c r="T990" s="4">
        <f>Sales_Datas[[#This Row],[after_discount]]-(Sales_Datas[[#This Row],[qty_ordered]]*Sales_Datas[[#This Row],[cogs]])</f>
        <v>33555670</v>
      </c>
      <c r="U990" s="3">
        <f>IFERROR(Sales_Datas[[#This Row],[Gross_Profit]]/Sales_Datas[[#This Row],[after_discount]],0)</f>
        <v>0.91600068790810418</v>
      </c>
      <c r="V990" s="1" t="str">
        <f>IF(Sales_Datas[[#This Row],[base_price]] &lt;= 632200, "Low", (IF(Sales_Datas[[#This Row],[base_price]] &gt;= 10092000, "High", "Medium")))</f>
        <v>High</v>
      </c>
    </row>
    <row r="991" spans="1:22" x14ac:dyDescent="0.25">
      <c r="A991" s="1" t="s">
        <v>2694</v>
      </c>
      <c r="B991" s="1" t="s">
        <v>2695</v>
      </c>
      <c r="C991" s="2">
        <v>44519</v>
      </c>
      <c r="D991" s="1" t="s">
        <v>2692</v>
      </c>
      <c r="E991" s="4">
        <v>3663280</v>
      </c>
      <c r="F991">
        <v>1</v>
      </c>
      <c r="G991" s="4">
        <v>36632800</v>
      </c>
      <c r="H991" s="4">
        <v>0</v>
      </c>
      <c r="I991" s="4">
        <v>36632800</v>
      </c>
      <c r="J991">
        <v>1</v>
      </c>
      <c r="K991">
        <v>1</v>
      </c>
      <c r="L991">
        <v>1</v>
      </c>
      <c r="M991">
        <v>1</v>
      </c>
      <c r="N991" s="2">
        <v>44516</v>
      </c>
      <c r="O991" s="1" t="s">
        <v>2693</v>
      </c>
      <c r="P991" s="4">
        <v>36632800</v>
      </c>
      <c r="Q991" s="4">
        <v>3077130</v>
      </c>
      <c r="R991" s="1" t="s">
        <v>39</v>
      </c>
      <c r="S991" s="1" t="s">
        <v>50</v>
      </c>
      <c r="T991" s="4">
        <f>Sales_Datas[[#This Row],[after_discount]]-(Sales_Datas[[#This Row],[qty_ordered]]*Sales_Datas[[#This Row],[cogs]])</f>
        <v>33555670</v>
      </c>
      <c r="U991" s="3">
        <f>IFERROR(Sales_Datas[[#This Row],[Gross_Profit]]/Sales_Datas[[#This Row],[after_discount]],0)</f>
        <v>0.91600068790810418</v>
      </c>
      <c r="V991" s="1" t="str">
        <f>IF(Sales_Datas[[#This Row],[base_price]] &lt;= 632200, "Low", (IF(Sales_Datas[[#This Row],[base_price]] &gt;= 10092000, "High", "Medium")))</f>
        <v>High</v>
      </c>
    </row>
    <row r="992" spans="1:22" x14ac:dyDescent="0.25">
      <c r="A992" s="1" t="s">
        <v>2696</v>
      </c>
      <c r="B992" s="1" t="s">
        <v>2697</v>
      </c>
      <c r="C992" s="2">
        <v>44657</v>
      </c>
      <c r="D992" s="1" t="s">
        <v>2698</v>
      </c>
      <c r="E992" s="4">
        <v>3663222</v>
      </c>
      <c r="F992">
        <v>1</v>
      </c>
      <c r="G992" s="4">
        <v>36632200</v>
      </c>
      <c r="H992" s="4">
        <v>0</v>
      </c>
      <c r="I992" s="4">
        <v>36632200</v>
      </c>
      <c r="J992">
        <v>1</v>
      </c>
      <c r="K992">
        <v>0</v>
      </c>
      <c r="L992">
        <v>0</v>
      </c>
      <c r="M992">
        <v>4</v>
      </c>
      <c r="N992" s="2">
        <v>44671</v>
      </c>
      <c r="O992" s="1" t="s">
        <v>2699</v>
      </c>
      <c r="P992" s="4">
        <v>36632200</v>
      </c>
      <c r="Q992" s="4">
        <v>3296890</v>
      </c>
      <c r="R992" s="1" t="s">
        <v>39</v>
      </c>
      <c r="S992" s="1" t="s">
        <v>34</v>
      </c>
      <c r="T992" s="4">
        <f>Sales_Datas[[#This Row],[after_discount]]-(Sales_Datas[[#This Row],[qty_ordered]]*Sales_Datas[[#This Row],[cogs]])</f>
        <v>33335310</v>
      </c>
      <c r="U992" s="3">
        <f>IFERROR(Sales_Datas[[#This Row],[Gross_Profit]]/Sales_Datas[[#This Row],[after_discount]],0)</f>
        <v>0.9100002183871021</v>
      </c>
      <c r="V992" s="1" t="str">
        <f>IF(Sales_Datas[[#This Row],[base_price]] &lt;= 632200, "Low", (IF(Sales_Datas[[#This Row],[base_price]] &gt;= 10092000, "High", "Medium")))</f>
        <v>High</v>
      </c>
    </row>
    <row r="993" spans="1:22" x14ac:dyDescent="0.25">
      <c r="A993" s="1" t="s">
        <v>2700</v>
      </c>
      <c r="B993" s="1" t="s">
        <v>2701</v>
      </c>
      <c r="C993" s="2">
        <v>44727</v>
      </c>
      <c r="D993" s="1" t="s">
        <v>2698</v>
      </c>
      <c r="E993" s="4">
        <v>3663222</v>
      </c>
      <c r="F993">
        <v>1</v>
      </c>
      <c r="G993" s="4">
        <v>36632200</v>
      </c>
      <c r="H993" s="4">
        <v>0</v>
      </c>
      <c r="I993" s="4">
        <v>36632200</v>
      </c>
      <c r="J993">
        <v>1</v>
      </c>
      <c r="K993">
        <v>0</v>
      </c>
      <c r="L993">
        <v>0</v>
      </c>
      <c r="M993">
        <v>1</v>
      </c>
      <c r="N993" s="2">
        <v>44630</v>
      </c>
      <c r="O993" s="1" t="s">
        <v>2699</v>
      </c>
      <c r="P993" s="4">
        <v>36632200</v>
      </c>
      <c r="Q993" s="4">
        <v>3296890</v>
      </c>
      <c r="R993" s="1" t="s">
        <v>39</v>
      </c>
      <c r="S993" s="1" t="s">
        <v>50</v>
      </c>
      <c r="T993" s="4">
        <f>Sales_Datas[[#This Row],[after_discount]]-(Sales_Datas[[#This Row],[qty_ordered]]*Sales_Datas[[#This Row],[cogs]])</f>
        <v>33335310</v>
      </c>
      <c r="U993" s="3">
        <f>IFERROR(Sales_Datas[[#This Row],[Gross_Profit]]/Sales_Datas[[#This Row],[after_discount]],0)</f>
        <v>0.9100002183871021</v>
      </c>
      <c r="V993" s="1" t="str">
        <f>IF(Sales_Datas[[#This Row],[base_price]] &lt;= 632200, "Low", (IF(Sales_Datas[[#This Row],[base_price]] &gt;= 10092000, "High", "Medium")))</f>
        <v>High</v>
      </c>
    </row>
    <row r="994" spans="1:22" x14ac:dyDescent="0.25">
      <c r="A994" s="1" t="s">
        <v>2702</v>
      </c>
      <c r="B994" s="1" t="s">
        <v>2703</v>
      </c>
      <c r="C994" s="2">
        <v>44527</v>
      </c>
      <c r="D994" s="1" t="s">
        <v>2704</v>
      </c>
      <c r="E994" s="4">
        <v>3653942</v>
      </c>
      <c r="F994">
        <v>1</v>
      </c>
      <c r="G994" s="4">
        <v>36539400</v>
      </c>
      <c r="H994" s="4">
        <v>0</v>
      </c>
      <c r="I994" s="4">
        <v>36539400</v>
      </c>
      <c r="J994">
        <v>1</v>
      </c>
      <c r="K994">
        <v>0</v>
      </c>
      <c r="L994">
        <v>0</v>
      </c>
      <c r="M994">
        <v>5</v>
      </c>
      <c r="N994" s="2">
        <v>44528</v>
      </c>
      <c r="O994" s="1" t="s">
        <v>2705</v>
      </c>
      <c r="P994" s="4">
        <v>36539400</v>
      </c>
      <c r="Q994" s="4">
        <v>2192340</v>
      </c>
      <c r="R994" s="1" t="s">
        <v>39</v>
      </c>
      <c r="S994" s="1" t="s">
        <v>24</v>
      </c>
      <c r="T994" s="4">
        <f>Sales_Datas[[#This Row],[after_discount]]-(Sales_Datas[[#This Row],[qty_ordered]]*Sales_Datas[[#This Row],[cogs]])</f>
        <v>34347060</v>
      </c>
      <c r="U994" s="3">
        <f>IFERROR(Sales_Datas[[#This Row],[Gross_Profit]]/Sales_Datas[[#This Row],[after_discount]],0)</f>
        <v>0.94000065682523526</v>
      </c>
      <c r="V994" s="1" t="str">
        <f>IF(Sales_Datas[[#This Row],[base_price]] &lt;= 632200, "Low", (IF(Sales_Datas[[#This Row],[base_price]] &gt;= 10092000, "High", "Medium")))</f>
        <v>High</v>
      </c>
    </row>
    <row r="995" spans="1:22" x14ac:dyDescent="0.25">
      <c r="A995" s="1" t="s">
        <v>2706</v>
      </c>
      <c r="B995" s="1" t="s">
        <v>1993</v>
      </c>
      <c r="C995" s="2">
        <v>44612</v>
      </c>
      <c r="D995" s="1" t="s">
        <v>2704</v>
      </c>
      <c r="E995" s="4">
        <v>3653942</v>
      </c>
      <c r="F995">
        <v>1</v>
      </c>
      <c r="G995" s="4">
        <v>36539400</v>
      </c>
      <c r="H995" s="4">
        <v>0</v>
      </c>
      <c r="I995" s="4">
        <v>36539400</v>
      </c>
      <c r="J995">
        <v>1</v>
      </c>
      <c r="K995">
        <v>1</v>
      </c>
      <c r="L995">
        <v>0</v>
      </c>
      <c r="M995">
        <v>1</v>
      </c>
      <c r="N995" s="2">
        <v>44398</v>
      </c>
      <c r="O995" s="1" t="s">
        <v>2705</v>
      </c>
      <c r="P995" s="4">
        <v>36539400</v>
      </c>
      <c r="Q995" s="4">
        <v>2192340</v>
      </c>
      <c r="R995" s="1" t="s">
        <v>39</v>
      </c>
      <c r="S995" s="1" t="s">
        <v>50</v>
      </c>
      <c r="T995" s="4">
        <f>Sales_Datas[[#This Row],[after_discount]]-(Sales_Datas[[#This Row],[qty_ordered]]*Sales_Datas[[#This Row],[cogs]])</f>
        <v>34347060</v>
      </c>
      <c r="U995" s="3">
        <f>IFERROR(Sales_Datas[[#This Row],[Gross_Profit]]/Sales_Datas[[#This Row],[after_discount]],0)</f>
        <v>0.94000065682523526</v>
      </c>
      <c r="V995" s="1" t="str">
        <f>IF(Sales_Datas[[#This Row],[base_price]] &lt;= 632200, "Low", (IF(Sales_Datas[[#This Row],[base_price]] &gt;= 10092000, "High", "Medium")))</f>
        <v>High</v>
      </c>
    </row>
    <row r="996" spans="1:22" x14ac:dyDescent="0.25">
      <c r="A996" s="1" t="s">
        <v>2707</v>
      </c>
      <c r="B996" s="1" t="s">
        <v>2708</v>
      </c>
      <c r="C996" s="2">
        <v>44805</v>
      </c>
      <c r="D996" s="1" t="s">
        <v>2704</v>
      </c>
      <c r="E996" s="4">
        <v>3653942</v>
      </c>
      <c r="F996">
        <v>1</v>
      </c>
      <c r="G996" s="4">
        <v>36539400</v>
      </c>
      <c r="H996" s="4">
        <v>0</v>
      </c>
      <c r="I996" s="4">
        <v>36539400</v>
      </c>
      <c r="J996">
        <v>1</v>
      </c>
      <c r="K996">
        <v>0</v>
      </c>
      <c r="L996">
        <v>0</v>
      </c>
      <c r="M996">
        <v>5</v>
      </c>
      <c r="N996" s="2">
        <v>44523</v>
      </c>
      <c r="O996" s="1" t="s">
        <v>2705</v>
      </c>
      <c r="P996" s="4">
        <v>36539400</v>
      </c>
      <c r="Q996" s="4">
        <v>2192340</v>
      </c>
      <c r="R996" s="1" t="s">
        <v>39</v>
      </c>
      <c r="S996" s="1" t="s">
        <v>24</v>
      </c>
      <c r="T996" s="4">
        <f>Sales_Datas[[#This Row],[after_discount]]-(Sales_Datas[[#This Row],[qty_ordered]]*Sales_Datas[[#This Row],[cogs]])</f>
        <v>34347060</v>
      </c>
      <c r="U996" s="3">
        <f>IFERROR(Sales_Datas[[#This Row],[Gross_Profit]]/Sales_Datas[[#This Row],[after_discount]],0)</f>
        <v>0.94000065682523526</v>
      </c>
      <c r="V996" s="1" t="str">
        <f>IF(Sales_Datas[[#This Row],[base_price]] &lt;= 632200, "Low", (IF(Sales_Datas[[#This Row],[base_price]] &gt;= 10092000, "High", "Medium")))</f>
        <v>High</v>
      </c>
    </row>
    <row r="997" spans="1:22" x14ac:dyDescent="0.25">
      <c r="A997" s="1" t="s">
        <v>2709</v>
      </c>
      <c r="B997" s="1" t="s">
        <v>1424</v>
      </c>
      <c r="C997" s="2">
        <v>44598</v>
      </c>
      <c r="D997" s="1" t="s">
        <v>2313</v>
      </c>
      <c r="E997" s="4">
        <v>3632192</v>
      </c>
      <c r="F997">
        <v>1</v>
      </c>
      <c r="G997" s="4">
        <v>36321900</v>
      </c>
      <c r="H997" s="4">
        <v>0</v>
      </c>
      <c r="I997" s="4">
        <v>36321900</v>
      </c>
      <c r="J997">
        <v>1</v>
      </c>
      <c r="K997">
        <v>0</v>
      </c>
      <c r="L997">
        <v>0</v>
      </c>
      <c r="M997">
        <v>7</v>
      </c>
      <c r="N997" s="2">
        <v>44689</v>
      </c>
      <c r="O997" s="1" t="s">
        <v>2314</v>
      </c>
      <c r="P997" s="4">
        <v>43360800</v>
      </c>
      <c r="Q997" s="4">
        <v>2818450</v>
      </c>
      <c r="R997" s="1" t="s">
        <v>65</v>
      </c>
      <c r="S997" s="1" t="s">
        <v>66</v>
      </c>
      <c r="T997" s="4">
        <f>Sales_Datas[[#This Row],[after_discount]]-(Sales_Datas[[#This Row],[qty_ordered]]*Sales_Datas[[#This Row],[cogs]])</f>
        <v>33503450</v>
      </c>
      <c r="U997" s="3">
        <f>IFERROR(Sales_Datas[[#This Row],[Gross_Profit]]/Sales_Datas[[#This Row],[after_discount]],0)</f>
        <v>0.92240356369022547</v>
      </c>
      <c r="V997" s="1" t="str">
        <f>IF(Sales_Datas[[#This Row],[base_price]] &lt;= 632200, "Low", (IF(Sales_Datas[[#This Row],[base_price]] &gt;= 10092000, "High", "Medium")))</f>
        <v>High</v>
      </c>
    </row>
    <row r="998" spans="1:22" x14ac:dyDescent="0.25">
      <c r="A998" s="1" t="s">
        <v>2710</v>
      </c>
      <c r="B998" s="1" t="s">
        <v>1424</v>
      </c>
      <c r="C998" s="2">
        <v>44626</v>
      </c>
      <c r="D998" s="1" t="s">
        <v>2313</v>
      </c>
      <c r="E998" s="4">
        <v>3632192</v>
      </c>
      <c r="F998">
        <v>1</v>
      </c>
      <c r="G998" s="4">
        <v>36321900</v>
      </c>
      <c r="H998" s="4">
        <v>0</v>
      </c>
      <c r="I998" s="4">
        <v>36321900</v>
      </c>
      <c r="J998">
        <v>1</v>
      </c>
      <c r="K998">
        <v>0</v>
      </c>
      <c r="L998">
        <v>0</v>
      </c>
      <c r="M998">
        <v>7</v>
      </c>
      <c r="N998" s="2">
        <v>44689</v>
      </c>
      <c r="O998" s="1" t="s">
        <v>2314</v>
      </c>
      <c r="P998" s="4">
        <v>43360800</v>
      </c>
      <c r="Q998" s="4">
        <v>2818450</v>
      </c>
      <c r="R998" s="1" t="s">
        <v>65</v>
      </c>
      <c r="S998" s="1" t="s">
        <v>66</v>
      </c>
      <c r="T998" s="4">
        <f>Sales_Datas[[#This Row],[after_discount]]-(Sales_Datas[[#This Row],[qty_ordered]]*Sales_Datas[[#This Row],[cogs]])</f>
        <v>33503450</v>
      </c>
      <c r="U998" s="3">
        <f>IFERROR(Sales_Datas[[#This Row],[Gross_Profit]]/Sales_Datas[[#This Row],[after_discount]],0)</f>
        <v>0.92240356369022547</v>
      </c>
      <c r="V998" s="1" t="str">
        <f>IF(Sales_Datas[[#This Row],[base_price]] &lt;= 632200, "Low", (IF(Sales_Datas[[#This Row],[base_price]] &gt;= 10092000, "High", "Medium")))</f>
        <v>High</v>
      </c>
    </row>
    <row r="999" spans="1:22" x14ac:dyDescent="0.25">
      <c r="A999" s="1" t="s">
        <v>2711</v>
      </c>
      <c r="B999" s="1" t="s">
        <v>1610</v>
      </c>
      <c r="C999" s="2">
        <v>44656</v>
      </c>
      <c r="D999" s="1" t="s">
        <v>2712</v>
      </c>
      <c r="E999" s="4">
        <v>3632192</v>
      </c>
      <c r="F999">
        <v>1</v>
      </c>
      <c r="G999" s="4">
        <v>36321900</v>
      </c>
      <c r="H999" s="4">
        <v>0</v>
      </c>
      <c r="I999" s="4">
        <v>36321900</v>
      </c>
      <c r="J999">
        <v>1</v>
      </c>
      <c r="K999">
        <v>1</v>
      </c>
      <c r="L999">
        <v>0</v>
      </c>
      <c r="M999">
        <v>1</v>
      </c>
      <c r="N999" s="2">
        <v>44392</v>
      </c>
      <c r="O999" s="1" t="s">
        <v>2713</v>
      </c>
      <c r="P999" s="4">
        <v>36321900</v>
      </c>
      <c r="Q999" s="4">
        <v>2397200</v>
      </c>
      <c r="R999" s="1" t="s">
        <v>65</v>
      </c>
      <c r="S999" s="1" t="s">
        <v>50</v>
      </c>
      <c r="T999" s="4">
        <f>Sales_Datas[[#This Row],[after_discount]]-(Sales_Datas[[#This Row],[qty_ordered]]*Sales_Datas[[#This Row],[cogs]])</f>
        <v>33924700</v>
      </c>
      <c r="U999" s="3">
        <f>IFERROR(Sales_Datas[[#This Row],[Gross_Profit]]/Sales_Datas[[#This Row],[after_discount]],0)</f>
        <v>0.93400124993461242</v>
      </c>
      <c r="V999" s="1" t="str">
        <f>IF(Sales_Datas[[#This Row],[base_price]] &lt;= 632200, "Low", (IF(Sales_Datas[[#This Row],[base_price]] &gt;= 10092000, "High", "Medium")))</f>
        <v>High</v>
      </c>
    </row>
    <row r="1000" spans="1:22" x14ac:dyDescent="0.25">
      <c r="A1000" s="1" t="s">
        <v>2714</v>
      </c>
      <c r="B1000" s="1" t="s">
        <v>1798</v>
      </c>
      <c r="C1000" s="2">
        <v>44694</v>
      </c>
      <c r="D1000" s="1" t="s">
        <v>2712</v>
      </c>
      <c r="E1000" s="4">
        <v>3632192</v>
      </c>
      <c r="F1000">
        <v>1</v>
      </c>
      <c r="G1000" s="4">
        <v>36321900</v>
      </c>
      <c r="H1000" s="4">
        <v>0</v>
      </c>
      <c r="I1000" s="4">
        <v>36321900</v>
      </c>
      <c r="J1000">
        <v>1</v>
      </c>
      <c r="K1000">
        <v>1</v>
      </c>
      <c r="L1000">
        <v>0</v>
      </c>
      <c r="M1000">
        <v>1</v>
      </c>
      <c r="N1000" s="2">
        <v>44394</v>
      </c>
      <c r="O1000" s="1" t="s">
        <v>2713</v>
      </c>
      <c r="P1000" s="4">
        <v>36321900</v>
      </c>
      <c r="Q1000" s="4">
        <v>2397200</v>
      </c>
      <c r="R1000" s="1" t="s">
        <v>65</v>
      </c>
      <c r="S1000" s="1" t="s">
        <v>50</v>
      </c>
      <c r="T1000" s="4">
        <f>Sales_Datas[[#This Row],[after_discount]]-(Sales_Datas[[#This Row],[qty_ordered]]*Sales_Datas[[#This Row],[cogs]])</f>
        <v>33924700</v>
      </c>
      <c r="U1000" s="3">
        <f>IFERROR(Sales_Datas[[#This Row],[Gross_Profit]]/Sales_Datas[[#This Row],[after_discount]],0)</f>
        <v>0.93400124993461242</v>
      </c>
      <c r="V1000" s="1" t="str">
        <f>IF(Sales_Datas[[#This Row],[base_price]] &lt;= 632200, "Low", (IF(Sales_Datas[[#This Row],[base_price]] &gt;= 10092000, "High", "Medium")))</f>
        <v>High</v>
      </c>
    </row>
    <row r="1001" spans="1:22" x14ac:dyDescent="0.25">
      <c r="A1001" s="1" t="s">
        <v>2715</v>
      </c>
      <c r="B1001" s="1" t="s">
        <v>2716</v>
      </c>
      <c r="C1001" s="2">
        <v>44695</v>
      </c>
      <c r="D1001" s="1" t="s">
        <v>2712</v>
      </c>
      <c r="E1001" s="4">
        <v>3632192</v>
      </c>
      <c r="F1001">
        <v>1</v>
      </c>
      <c r="G1001" s="4">
        <v>36321900</v>
      </c>
      <c r="H1001" s="4">
        <v>0</v>
      </c>
      <c r="I1001" s="4">
        <v>36321900</v>
      </c>
      <c r="J1001">
        <v>1</v>
      </c>
      <c r="K1001">
        <v>1</v>
      </c>
      <c r="L1001">
        <v>0</v>
      </c>
      <c r="M1001">
        <v>1</v>
      </c>
      <c r="N1001" s="2">
        <v>44704</v>
      </c>
      <c r="O1001" s="1" t="s">
        <v>2713</v>
      </c>
      <c r="P1001" s="4">
        <v>36321900</v>
      </c>
      <c r="Q1001" s="4">
        <v>2397200</v>
      </c>
      <c r="R1001" s="1" t="s">
        <v>65</v>
      </c>
      <c r="S1001" s="1" t="s">
        <v>50</v>
      </c>
      <c r="T1001" s="4">
        <f>Sales_Datas[[#This Row],[after_discount]]-(Sales_Datas[[#This Row],[qty_ordered]]*Sales_Datas[[#This Row],[cogs]])</f>
        <v>33924700</v>
      </c>
      <c r="U1001" s="3">
        <f>IFERROR(Sales_Datas[[#This Row],[Gross_Profit]]/Sales_Datas[[#This Row],[after_discount]],0)</f>
        <v>0.93400124993461242</v>
      </c>
      <c r="V1001" s="1" t="str">
        <f>IF(Sales_Datas[[#This Row],[base_price]] &lt;= 632200, "Low", (IF(Sales_Datas[[#This Row],[base_price]] &gt;= 10092000, "High", "Medium")))</f>
        <v>High</v>
      </c>
    </row>
    <row r="1002" spans="1:22" x14ac:dyDescent="0.25">
      <c r="A1002" s="1" t="s">
        <v>2717</v>
      </c>
      <c r="B1002" s="1" t="s">
        <v>2718</v>
      </c>
      <c r="C1002" s="2">
        <v>44707</v>
      </c>
      <c r="D1002" s="1" t="s">
        <v>2712</v>
      </c>
      <c r="E1002" s="4">
        <v>3632192</v>
      </c>
      <c r="F1002">
        <v>1</v>
      </c>
      <c r="G1002" s="4">
        <v>36321900</v>
      </c>
      <c r="H1002" s="4">
        <v>0</v>
      </c>
      <c r="I1002" s="4">
        <v>36321900</v>
      </c>
      <c r="J1002">
        <v>1</v>
      </c>
      <c r="K1002">
        <v>0</v>
      </c>
      <c r="L1002">
        <v>0</v>
      </c>
      <c r="M1002">
        <v>6</v>
      </c>
      <c r="N1002" s="2">
        <v>44662</v>
      </c>
      <c r="O1002" s="1" t="s">
        <v>2713</v>
      </c>
      <c r="P1002" s="4">
        <v>36321900</v>
      </c>
      <c r="Q1002" s="4">
        <v>2397200</v>
      </c>
      <c r="R1002" s="1" t="s">
        <v>65</v>
      </c>
      <c r="S1002" s="1" t="s">
        <v>112</v>
      </c>
      <c r="T1002" s="4">
        <f>Sales_Datas[[#This Row],[after_discount]]-(Sales_Datas[[#This Row],[qty_ordered]]*Sales_Datas[[#This Row],[cogs]])</f>
        <v>33924700</v>
      </c>
      <c r="U1002" s="3">
        <f>IFERROR(Sales_Datas[[#This Row],[Gross_Profit]]/Sales_Datas[[#This Row],[after_discount]],0)</f>
        <v>0.93400124993461242</v>
      </c>
      <c r="V1002" s="1" t="str">
        <f>IF(Sales_Datas[[#This Row],[base_price]] &lt;= 632200, "Low", (IF(Sales_Datas[[#This Row],[base_price]] &gt;= 10092000, "High", "Medium")))</f>
        <v>High</v>
      </c>
    </row>
    <row r="1003" spans="1:22" x14ac:dyDescent="0.25">
      <c r="A1003" s="1" t="s">
        <v>2719</v>
      </c>
      <c r="B1003" s="1" t="s">
        <v>2720</v>
      </c>
      <c r="C1003" s="2">
        <v>44712</v>
      </c>
      <c r="D1003" s="1" t="s">
        <v>2313</v>
      </c>
      <c r="E1003" s="4">
        <v>3632192</v>
      </c>
      <c r="F1003">
        <v>1</v>
      </c>
      <c r="G1003" s="4">
        <v>36321900</v>
      </c>
      <c r="H1003" s="4">
        <v>0</v>
      </c>
      <c r="I1003" s="4">
        <v>36321900</v>
      </c>
      <c r="J1003">
        <v>1</v>
      </c>
      <c r="K1003">
        <v>1</v>
      </c>
      <c r="L1003">
        <v>0</v>
      </c>
      <c r="M1003">
        <v>1</v>
      </c>
      <c r="N1003" s="2">
        <v>44695</v>
      </c>
      <c r="O1003" s="1" t="s">
        <v>2314</v>
      </c>
      <c r="P1003" s="4">
        <v>43360800</v>
      </c>
      <c r="Q1003" s="4">
        <v>2818450</v>
      </c>
      <c r="R1003" s="1" t="s">
        <v>65</v>
      </c>
      <c r="S1003" s="1" t="s">
        <v>50</v>
      </c>
      <c r="T1003" s="4">
        <f>Sales_Datas[[#This Row],[after_discount]]-(Sales_Datas[[#This Row],[qty_ordered]]*Sales_Datas[[#This Row],[cogs]])</f>
        <v>33503450</v>
      </c>
      <c r="U1003" s="3">
        <f>IFERROR(Sales_Datas[[#This Row],[Gross_Profit]]/Sales_Datas[[#This Row],[after_discount]],0)</f>
        <v>0.92240356369022547</v>
      </c>
      <c r="V1003" s="1" t="str">
        <f>IF(Sales_Datas[[#This Row],[base_price]] &lt;= 632200, "Low", (IF(Sales_Datas[[#This Row],[base_price]] &gt;= 10092000, "High", "Medium")))</f>
        <v>High</v>
      </c>
    </row>
    <row r="1004" spans="1:22" x14ac:dyDescent="0.25">
      <c r="A1004" s="1" t="s">
        <v>2721</v>
      </c>
      <c r="B1004" s="1" t="s">
        <v>2346</v>
      </c>
      <c r="C1004" s="2">
        <v>44809</v>
      </c>
      <c r="D1004" s="1" t="s">
        <v>2712</v>
      </c>
      <c r="E1004" s="4">
        <v>3632192</v>
      </c>
      <c r="F1004">
        <v>1</v>
      </c>
      <c r="G1004" s="4">
        <v>36321900</v>
      </c>
      <c r="H1004" s="4">
        <v>0</v>
      </c>
      <c r="I1004" s="4">
        <v>36321900</v>
      </c>
      <c r="J1004">
        <v>1</v>
      </c>
      <c r="K1004">
        <v>0</v>
      </c>
      <c r="L1004">
        <v>0</v>
      </c>
      <c r="M1004">
        <v>4</v>
      </c>
      <c r="N1004" s="2">
        <v>44634</v>
      </c>
      <c r="O1004" s="1" t="s">
        <v>2713</v>
      </c>
      <c r="P1004" s="4">
        <v>36321900</v>
      </c>
      <c r="Q1004" s="4">
        <v>2397200</v>
      </c>
      <c r="R1004" s="1" t="s">
        <v>65</v>
      </c>
      <c r="S1004" s="1" t="s">
        <v>34</v>
      </c>
      <c r="T1004" s="4">
        <f>Sales_Datas[[#This Row],[after_discount]]-(Sales_Datas[[#This Row],[qty_ordered]]*Sales_Datas[[#This Row],[cogs]])</f>
        <v>33924700</v>
      </c>
      <c r="U1004" s="3">
        <f>IFERROR(Sales_Datas[[#This Row],[Gross_Profit]]/Sales_Datas[[#This Row],[after_discount]],0)</f>
        <v>0.93400124993461242</v>
      </c>
      <c r="V1004" s="1" t="str">
        <f>IF(Sales_Datas[[#This Row],[base_price]] &lt;= 632200, "Low", (IF(Sales_Datas[[#This Row],[base_price]] &gt;= 10092000, "High", "Medium")))</f>
        <v>High</v>
      </c>
    </row>
    <row r="1005" spans="1:22" x14ac:dyDescent="0.25">
      <c r="A1005" s="1" t="s">
        <v>2722</v>
      </c>
      <c r="B1005" s="1" t="s">
        <v>2723</v>
      </c>
      <c r="C1005" s="2">
        <v>44839</v>
      </c>
      <c r="D1005" s="1" t="s">
        <v>2712</v>
      </c>
      <c r="E1005" s="4">
        <v>3632192</v>
      </c>
      <c r="F1005">
        <v>1</v>
      </c>
      <c r="G1005" s="4">
        <v>36321900</v>
      </c>
      <c r="H1005" s="4">
        <v>0</v>
      </c>
      <c r="I1005" s="4">
        <v>36321900</v>
      </c>
      <c r="J1005">
        <v>1</v>
      </c>
      <c r="K1005">
        <v>0</v>
      </c>
      <c r="L1005">
        <v>0</v>
      </c>
      <c r="M1005">
        <v>4</v>
      </c>
      <c r="N1005" s="2">
        <v>44653</v>
      </c>
      <c r="O1005" s="1" t="s">
        <v>2713</v>
      </c>
      <c r="P1005" s="4">
        <v>36321900</v>
      </c>
      <c r="Q1005" s="4">
        <v>2397200</v>
      </c>
      <c r="R1005" s="1" t="s">
        <v>65</v>
      </c>
      <c r="S1005" s="1" t="s">
        <v>34</v>
      </c>
      <c r="T1005" s="4">
        <f>Sales_Datas[[#This Row],[after_discount]]-(Sales_Datas[[#This Row],[qty_ordered]]*Sales_Datas[[#This Row],[cogs]])</f>
        <v>33924700</v>
      </c>
      <c r="U1005" s="3">
        <f>IFERROR(Sales_Datas[[#This Row],[Gross_Profit]]/Sales_Datas[[#This Row],[after_discount]],0)</f>
        <v>0.93400124993461242</v>
      </c>
      <c r="V1005" s="1" t="str">
        <f>IF(Sales_Datas[[#This Row],[base_price]] &lt;= 632200, "Low", (IF(Sales_Datas[[#This Row],[base_price]] &gt;= 10092000, "High", "Medium")))</f>
        <v>High</v>
      </c>
    </row>
    <row r="1006" spans="1:22" x14ac:dyDescent="0.25">
      <c r="A1006" s="1" t="s">
        <v>2724</v>
      </c>
      <c r="B1006" s="1" t="s">
        <v>2725</v>
      </c>
      <c r="C1006" s="2">
        <v>44812</v>
      </c>
      <c r="D1006" s="1" t="s">
        <v>2698</v>
      </c>
      <c r="E1006" s="4">
        <v>3625000</v>
      </c>
      <c r="F1006">
        <v>1</v>
      </c>
      <c r="G1006" s="4">
        <v>36250000</v>
      </c>
      <c r="H1006" s="4">
        <v>0</v>
      </c>
      <c r="I1006" s="4">
        <v>36250000</v>
      </c>
      <c r="J1006">
        <v>1</v>
      </c>
      <c r="K1006">
        <v>0</v>
      </c>
      <c r="L1006">
        <v>0</v>
      </c>
      <c r="M1006">
        <v>7</v>
      </c>
      <c r="N1006" s="2">
        <v>44774</v>
      </c>
      <c r="O1006" s="1" t="s">
        <v>2699</v>
      </c>
      <c r="P1006" s="4">
        <v>36632200</v>
      </c>
      <c r="Q1006" s="4">
        <v>3296890</v>
      </c>
      <c r="R1006" s="1" t="s">
        <v>39</v>
      </c>
      <c r="S1006" s="1" t="s">
        <v>66</v>
      </c>
      <c r="T1006" s="4">
        <f>Sales_Datas[[#This Row],[after_discount]]-(Sales_Datas[[#This Row],[qty_ordered]]*Sales_Datas[[#This Row],[cogs]])</f>
        <v>32953110</v>
      </c>
      <c r="U1006" s="3">
        <f>IFERROR(Sales_Datas[[#This Row],[Gross_Profit]]/Sales_Datas[[#This Row],[after_discount]],0)</f>
        <v>0.90905131034482756</v>
      </c>
      <c r="V1006" s="1" t="str">
        <f>IF(Sales_Datas[[#This Row],[base_price]] &lt;= 632200, "Low", (IF(Sales_Datas[[#This Row],[base_price]] &gt;= 10092000, "High", "Medium")))</f>
        <v>High</v>
      </c>
    </row>
    <row r="1007" spans="1:22" x14ac:dyDescent="0.25">
      <c r="A1007" s="1" t="s">
        <v>2726</v>
      </c>
      <c r="B1007" s="1" t="s">
        <v>2725</v>
      </c>
      <c r="C1007" s="2">
        <v>44842</v>
      </c>
      <c r="D1007" s="1" t="s">
        <v>2698</v>
      </c>
      <c r="E1007" s="4">
        <v>3625000</v>
      </c>
      <c r="F1007">
        <v>1</v>
      </c>
      <c r="G1007" s="4">
        <v>36250000</v>
      </c>
      <c r="H1007" s="4">
        <v>0</v>
      </c>
      <c r="I1007" s="4">
        <v>36250000</v>
      </c>
      <c r="J1007">
        <v>1</v>
      </c>
      <c r="K1007">
        <v>0</v>
      </c>
      <c r="L1007">
        <v>0</v>
      </c>
      <c r="M1007">
        <v>7</v>
      </c>
      <c r="N1007" s="2">
        <v>44774</v>
      </c>
      <c r="O1007" s="1" t="s">
        <v>2699</v>
      </c>
      <c r="P1007" s="4">
        <v>36632200</v>
      </c>
      <c r="Q1007" s="4">
        <v>3296890</v>
      </c>
      <c r="R1007" s="1" t="s">
        <v>39</v>
      </c>
      <c r="S1007" s="1" t="s">
        <v>66</v>
      </c>
      <c r="T1007" s="4">
        <f>Sales_Datas[[#This Row],[after_discount]]-(Sales_Datas[[#This Row],[qty_ordered]]*Sales_Datas[[#This Row],[cogs]])</f>
        <v>32953110</v>
      </c>
      <c r="U1007" s="3">
        <f>IFERROR(Sales_Datas[[#This Row],[Gross_Profit]]/Sales_Datas[[#This Row],[after_discount]],0)</f>
        <v>0.90905131034482756</v>
      </c>
      <c r="V1007" s="1" t="str">
        <f>IF(Sales_Datas[[#This Row],[base_price]] &lt;= 632200, "Low", (IF(Sales_Datas[[#This Row],[base_price]] &gt;= 10092000, "High", "Medium")))</f>
        <v>High</v>
      </c>
    </row>
    <row r="1008" spans="1:22" x14ac:dyDescent="0.25">
      <c r="A1008" s="1" t="s">
        <v>2727</v>
      </c>
      <c r="B1008" s="1" t="s">
        <v>2725</v>
      </c>
      <c r="C1008" s="2">
        <v>44873</v>
      </c>
      <c r="D1008" s="1" t="s">
        <v>2698</v>
      </c>
      <c r="E1008" s="4">
        <v>3625000</v>
      </c>
      <c r="F1008">
        <v>1</v>
      </c>
      <c r="G1008" s="4">
        <v>36250000</v>
      </c>
      <c r="H1008" s="4">
        <v>0</v>
      </c>
      <c r="I1008" s="4">
        <v>36250000</v>
      </c>
      <c r="J1008">
        <v>1</v>
      </c>
      <c r="K1008">
        <v>0</v>
      </c>
      <c r="L1008">
        <v>0</v>
      </c>
      <c r="M1008">
        <v>4</v>
      </c>
      <c r="N1008" s="2">
        <v>44774</v>
      </c>
      <c r="O1008" s="1" t="s">
        <v>2699</v>
      </c>
      <c r="P1008" s="4">
        <v>36632200</v>
      </c>
      <c r="Q1008" s="4">
        <v>3296890</v>
      </c>
      <c r="R1008" s="1" t="s">
        <v>39</v>
      </c>
      <c r="S1008" s="1" t="s">
        <v>34</v>
      </c>
      <c r="T1008" s="4">
        <f>Sales_Datas[[#This Row],[after_discount]]-(Sales_Datas[[#This Row],[qty_ordered]]*Sales_Datas[[#This Row],[cogs]])</f>
        <v>32953110</v>
      </c>
      <c r="U1008" s="3">
        <f>IFERROR(Sales_Datas[[#This Row],[Gross_Profit]]/Sales_Datas[[#This Row],[after_discount]],0)</f>
        <v>0.90905131034482756</v>
      </c>
      <c r="V1008" s="1" t="str">
        <f>IF(Sales_Datas[[#This Row],[base_price]] &lt;= 632200, "Low", (IF(Sales_Datas[[#This Row],[base_price]] &gt;= 10092000, "High", "Medium")))</f>
        <v>High</v>
      </c>
    </row>
    <row r="1009" spans="1:22" x14ac:dyDescent="0.25">
      <c r="A1009" s="1" t="s">
        <v>2728</v>
      </c>
      <c r="B1009" s="1" t="s">
        <v>2729</v>
      </c>
      <c r="C1009" s="2">
        <v>44709</v>
      </c>
      <c r="D1009" s="1" t="s">
        <v>2730</v>
      </c>
      <c r="E1009" s="4">
        <v>3625000</v>
      </c>
      <c r="F1009">
        <v>1</v>
      </c>
      <c r="G1009" s="4">
        <v>36250000</v>
      </c>
      <c r="H1009" s="4">
        <v>0</v>
      </c>
      <c r="I1009" s="4">
        <v>36250000</v>
      </c>
      <c r="J1009">
        <v>1</v>
      </c>
      <c r="K1009">
        <v>0</v>
      </c>
      <c r="L1009">
        <v>0</v>
      </c>
      <c r="M1009">
        <v>7</v>
      </c>
      <c r="N1009" s="2">
        <v>44690</v>
      </c>
      <c r="O1009" s="1" t="s">
        <v>2731</v>
      </c>
      <c r="P1009" s="4">
        <v>36250000</v>
      </c>
      <c r="Q1009" s="4">
        <v>2718750</v>
      </c>
      <c r="R1009" s="1" t="s">
        <v>55</v>
      </c>
      <c r="S1009" s="1" t="s">
        <v>66</v>
      </c>
      <c r="T1009" s="4">
        <f>Sales_Datas[[#This Row],[after_discount]]-(Sales_Datas[[#This Row],[qty_ordered]]*Sales_Datas[[#This Row],[cogs]])</f>
        <v>33531250</v>
      </c>
      <c r="U1009" s="3">
        <f>IFERROR(Sales_Datas[[#This Row],[Gross_Profit]]/Sales_Datas[[#This Row],[after_discount]],0)</f>
        <v>0.92500000000000004</v>
      </c>
      <c r="V1009" s="1" t="str">
        <f>IF(Sales_Datas[[#This Row],[base_price]] &lt;= 632200, "Low", (IF(Sales_Datas[[#This Row],[base_price]] &gt;= 10092000, "High", "Medium")))</f>
        <v>High</v>
      </c>
    </row>
    <row r="1010" spans="1:22" x14ac:dyDescent="0.25">
      <c r="A1010" s="1" t="s">
        <v>2732</v>
      </c>
      <c r="B1010" s="1" t="s">
        <v>2733</v>
      </c>
      <c r="C1010" s="2">
        <v>44710</v>
      </c>
      <c r="D1010" s="1" t="s">
        <v>2734</v>
      </c>
      <c r="E1010" s="4">
        <v>3624942</v>
      </c>
      <c r="F1010">
        <v>1</v>
      </c>
      <c r="G1010" s="4">
        <v>36249400</v>
      </c>
      <c r="H1010" s="4">
        <v>0</v>
      </c>
      <c r="I1010" s="4">
        <v>36249400</v>
      </c>
      <c r="J1010">
        <v>1</v>
      </c>
      <c r="K1010">
        <v>1</v>
      </c>
      <c r="L1010">
        <v>0</v>
      </c>
      <c r="M1010">
        <v>1</v>
      </c>
      <c r="N1010" s="2">
        <v>44685</v>
      </c>
      <c r="O1010" s="1" t="s">
        <v>2735</v>
      </c>
      <c r="P1010" s="4">
        <v>36249400</v>
      </c>
      <c r="Q1010" s="4">
        <v>2682440</v>
      </c>
      <c r="R1010" s="1" t="s">
        <v>65</v>
      </c>
      <c r="S1010" s="1" t="s">
        <v>50</v>
      </c>
      <c r="T1010" s="4">
        <f>Sales_Datas[[#This Row],[after_discount]]-(Sales_Datas[[#This Row],[qty_ordered]]*Sales_Datas[[#This Row],[cogs]])</f>
        <v>33566960</v>
      </c>
      <c r="U1010" s="3">
        <f>IFERROR(Sales_Datas[[#This Row],[Gross_Profit]]/Sales_Datas[[#This Row],[after_discount]],0)</f>
        <v>0.92600043035195068</v>
      </c>
      <c r="V1010" s="1" t="str">
        <f>IF(Sales_Datas[[#This Row],[base_price]] &lt;= 632200, "Low", (IF(Sales_Datas[[#This Row],[base_price]] &gt;= 10092000, "High", "Medium")))</f>
        <v>High</v>
      </c>
    </row>
    <row r="1011" spans="1:22" x14ac:dyDescent="0.25">
      <c r="A1011" s="1" t="s">
        <v>2736</v>
      </c>
      <c r="B1011" s="1" t="s">
        <v>2737</v>
      </c>
      <c r="C1011" s="2">
        <v>44711</v>
      </c>
      <c r="D1011" s="1" t="s">
        <v>2734</v>
      </c>
      <c r="E1011" s="4">
        <v>3624942</v>
      </c>
      <c r="F1011">
        <v>1</v>
      </c>
      <c r="G1011" s="4">
        <v>36249400</v>
      </c>
      <c r="H1011" s="4">
        <v>0</v>
      </c>
      <c r="I1011" s="4">
        <v>36249400</v>
      </c>
      <c r="J1011">
        <v>1</v>
      </c>
      <c r="K1011">
        <v>1</v>
      </c>
      <c r="L1011">
        <v>0</v>
      </c>
      <c r="M1011">
        <v>1</v>
      </c>
      <c r="N1011" s="2">
        <v>44697</v>
      </c>
      <c r="O1011" s="1" t="s">
        <v>2735</v>
      </c>
      <c r="P1011" s="4">
        <v>36249400</v>
      </c>
      <c r="Q1011" s="4">
        <v>2682440</v>
      </c>
      <c r="R1011" s="1" t="s">
        <v>65</v>
      </c>
      <c r="S1011" s="1" t="s">
        <v>50</v>
      </c>
      <c r="T1011" s="4">
        <f>Sales_Datas[[#This Row],[after_discount]]-(Sales_Datas[[#This Row],[qty_ordered]]*Sales_Datas[[#This Row],[cogs]])</f>
        <v>33566960</v>
      </c>
      <c r="U1011" s="3">
        <f>IFERROR(Sales_Datas[[#This Row],[Gross_Profit]]/Sales_Datas[[#This Row],[after_discount]],0)</f>
        <v>0.92600043035195068</v>
      </c>
      <c r="V1011" s="1" t="str">
        <f>IF(Sales_Datas[[#This Row],[base_price]] &lt;= 632200, "Low", (IF(Sales_Datas[[#This Row],[base_price]] &gt;= 10092000, "High", "Medium")))</f>
        <v>High</v>
      </c>
    </row>
    <row r="1012" spans="1:22" x14ac:dyDescent="0.25">
      <c r="A1012" s="1" t="s">
        <v>2738</v>
      </c>
      <c r="B1012" s="1" t="s">
        <v>2133</v>
      </c>
      <c r="C1012" s="2">
        <v>44726</v>
      </c>
      <c r="D1012" s="1" t="s">
        <v>2739</v>
      </c>
      <c r="E1012" s="4">
        <v>3624942</v>
      </c>
      <c r="F1012">
        <v>1</v>
      </c>
      <c r="G1012" s="4">
        <v>36249400</v>
      </c>
      <c r="H1012" s="4">
        <v>0</v>
      </c>
      <c r="I1012" s="4">
        <v>36249400</v>
      </c>
      <c r="J1012">
        <v>1</v>
      </c>
      <c r="K1012">
        <v>1</v>
      </c>
      <c r="L1012">
        <v>0</v>
      </c>
      <c r="M1012">
        <v>1</v>
      </c>
      <c r="N1012" s="2">
        <v>44535</v>
      </c>
      <c r="O1012" s="1" t="s">
        <v>2740</v>
      </c>
      <c r="P1012" s="4">
        <v>36249400</v>
      </c>
      <c r="Q1012" s="4">
        <v>2682440</v>
      </c>
      <c r="R1012" s="1" t="s">
        <v>65</v>
      </c>
      <c r="S1012" s="1" t="s">
        <v>50</v>
      </c>
      <c r="T1012" s="4">
        <f>Sales_Datas[[#This Row],[after_discount]]-(Sales_Datas[[#This Row],[qty_ordered]]*Sales_Datas[[#This Row],[cogs]])</f>
        <v>33566960</v>
      </c>
      <c r="U1012" s="3">
        <f>IFERROR(Sales_Datas[[#This Row],[Gross_Profit]]/Sales_Datas[[#This Row],[after_discount]],0)</f>
        <v>0.92600043035195068</v>
      </c>
      <c r="V1012" s="1" t="str">
        <f>IF(Sales_Datas[[#This Row],[base_price]] &lt;= 632200, "Low", (IF(Sales_Datas[[#This Row],[base_price]] &gt;= 10092000, "High", "Medium")))</f>
        <v>High</v>
      </c>
    </row>
    <row r="1013" spans="1:22" x14ac:dyDescent="0.25">
      <c r="A1013" s="1" t="s">
        <v>2741</v>
      </c>
      <c r="B1013" s="1" t="s">
        <v>2742</v>
      </c>
      <c r="C1013" s="2">
        <v>44658</v>
      </c>
      <c r="D1013" s="1" t="s">
        <v>1261</v>
      </c>
      <c r="E1013" s="4">
        <v>3614560</v>
      </c>
      <c r="F1013">
        <v>1</v>
      </c>
      <c r="G1013" s="4">
        <v>36145600</v>
      </c>
      <c r="H1013" s="4">
        <v>0</v>
      </c>
      <c r="I1013" s="4">
        <v>36145600</v>
      </c>
      <c r="J1013">
        <v>1</v>
      </c>
      <c r="K1013">
        <v>0</v>
      </c>
      <c r="L1013">
        <v>0</v>
      </c>
      <c r="M1013">
        <v>7</v>
      </c>
      <c r="N1013" s="2">
        <v>44737</v>
      </c>
      <c r="O1013" s="1" t="s">
        <v>1262</v>
      </c>
      <c r="P1013" s="4">
        <v>36145600</v>
      </c>
      <c r="Q1013" s="4">
        <v>2530190</v>
      </c>
      <c r="R1013" s="1" t="s">
        <v>65</v>
      </c>
      <c r="S1013" s="1" t="s">
        <v>66</v>
      </c>
      <c r="T1013" s="4">
        <f>Sales_Datas[[#This Row],[after_discount]]-(Sales_Datas[[#This Row],[qty_ordered]]*Sales_Datas[[#This Row],[cogs]])</f>
        <v>33615410</v>
      </c>
      <c r="U1013" s="3">
        <f>IFERROR(Sales_Datas[[#This Row],[Gross_Profit]]/Sales_Datas[[#This Row],[after_discount]],0)</f>
        <v>0.93000005533176933</v>
      </c>
      <c r="V1013" s="1" t="str">
        <f>IF(Sales_Datas[[#This Row],[base_price]] &lt;= 632200, "Low", (IF(Sales_Datas[[#This Row],[base_price]] &gt;= 10092000, "High", "Medium")))</f>
        <v>High</v>
      </c>
    </row>
    <row r="1014" spans="1:22" x14ac:dyDescent="0.25">
      <c r="A1014" s="1" t="s">
        <v>2743</v>
      </c>
      <c r="B1014" s="1" t="s">
        <v>2744</v>
      </c>
      <c r="C1014" s="2">
        <v>44740</v>
      </c>
      <c r="D1014" s="1" t="s">
        <v>1261</v>
      </c>
      <c r="E1014" s="4">
        <v>3614560</v>
      </c>
      <c r="F1014">
        <v>1</v>
      </c>
      <c r="G1014" s="4">
        <v>36145600</v>
      </c>
      <c r="H1014" s="4">
        <v>0</v>
      </c>
      <c r="I1014" s="4">
        <v>36145600</v>
      </c>
      <c r="J1014">
        <v>1</v>
      </c>
      <c r="K1014">
        <v>0</v>
      </c>
      <c r="L1014">
        <v>0</v>
      </c>
      <c r="M1014">
        <v>4</v>
      </c>
      <c r="N1014" s="2">
        <v>44725</v>
      </c>
      <c r="O1014" s="1" t="s">
        <v>1262</v>
      </c>
      <c r="P1014" s="4">
        <v>36145600</v>
      </c>
      <c r="Q1014" s="4">
        <v>2530190</v>
      </c>
      <c r="R1014" s="1" t="s">
        <v>65</v>
      </c>
      <c r="S1014" s="1" t="s">
        <v>34</v>
      </c>
      <c r="T1014" s="4">
        <f>Sales_Datas[[#This Row],[after_discount]]-(Sales_Datas[[#This Row],[qty_ordered]]*Sales_Datas[[#This Row],[cogs]])</f>
        <v>33615410</v>
      </c>
      <c r="U1014" s="3">
        <f>IFERROR(Sales_Datas[[#This Row],[Gross_Profit]]/Sales_Datas[[#This Row],[after_discount]],0)</f>
        <v>0.93000005533176933</v>
      </c>
      <c r="V1014" s="1" t="str">
        <f>IF(Sales_Datas[[#This Row],[base_price]] &lt;= 632200, "Low", (IF(Sales_Datas[[#This Row],[base_price]] &gt;= 10092000, "High", "Medium")))</f>
        <v>High</v>
      </c>
    </row>
    <row r="1015" spans="1:22" x14ac:dyDescent="0.25">
      <c r="A1015" s="1" t="s">
        <v>2745</v>
      </c>
      <c r="B1015" s="1" t="s">
        <v>1606</v>
      </c>
      <c r="C1015" s="2">
        <v>44741</v>
      </c>
      <c r="D1015" s="1" t="s">
        <v>1261</v>
      </c>
      <c r="E1015" s="4">
        <v>3614560</v>
      </c>
      <c r="F1015">
        <v>1</v>
      </c>
      <c r="G1015" s="4">
        <v>36145600</v>
      </c>
      <c r="H1015" s="4">
        <v>0</v>
      </c>
      <c r="I1015" s="4">
        <v>36145600</v>
      </c>
      <c r="J1015">
        <v>1</v>
      </c>
      <c r="K1015">
        <v>1</v>
      </c>
      <c r="L1015">
        <v>0</v>
      </c>
      <c r="M1015">
        <v>1</v>
      </c>
      <c r="N1015" s="2">
        <v>44383</v>
      </c>
      <c r="O1015" s="1" t="s">
        <v>1262</v>
      </c>
      <c r="P1015" s="4">
        <v>36145600</v>
      </c>
      <c r="Q1015" s="4">
        <v>2530190</v>
      </c>
      <c r="R1015" s="1" t="s">
        <v>65</v>
      </c>
      <c r="S1015" s="1" t="s">
        <v>50</v>
      </c>
      <c r="T1015" s="4">
        <f>Sales_Datas[[#This Row],[after_discount]]-(Sales_Datas[[#This Row],[qty_ordered]]*Sales_Datas[[#This Row],[cogs]])</f>
        <v>33615410</v>
      </c>
      <c r="U1015" s="3">
        <f>IFERROR(Sales_Datas[[#This Row],[Gross_Profit]]/Sales_Datas[[#This Row],[after_discount]],0)</f>
        <v>0.93000005533176933</v>
      </c>
      <c r="V1015" s="1" t="str">
        <f>IF(Sales_Datas[[#This Row],[base_price]] &lt;= 632200, "Low", (IF(Sales_Datas[[#This Row],[base_price]] &gt;= 10092000, "High", "Medium")))</f>
        <v>High</v>
      </c>
    </row>
    <row r="1016" spans="1:22" x14ac:dyDescent="0.25">
      <c r="A1016" s="1" t="s">
        <v>2746</v>
      </c>
      <c r="B1016" s="1" t="s">
        <v>1317</v>
      </c>
      <c r="C1016" s="2">
        <v>44266</v>
      </c>
      <c r="D1016" s="1" t="s">
        <v>2605</v>
      </c>
      <c r="E1016" s="4">
        <v>3610210</v>
      </c>
      <c r="F1016">
        <v>1</v>
      </c>
      <c r="G1016" s="4">
        <v>36102100</v>
      </c>
      <c r="H1016" s="4">
        <v>0</v>
      </c>
      <c r="I1016" s="4">
        <v>36102100</v>
      </c>
      <c r="J1016">
        <v>1</v>
      </c>
      <c r="K1016">
        <v>0</v>
      </c>
      <c r="L1016">
        <v>0</v>
      </c>
      <c r="M1016">
        <v>4</v>
      </c>
      <c r="N1016" s="2">
        <v>44493</v>
      </c>
      <c r="O1016" s="1" t="s">
        <v>2606</v>
      </c>
      <c r="P1016" s="4">
        <v>37639100</v>
      </c>
      <c r="Q1016" s="4">
        <v>3048710</v>
      </c>
      <c r="R1016" s="1" t="s">
        <v>39</v>
      </c>
      <c r="S1016" s="1" t="s">
        <v>34</v>
      </c>
      <c r="T1016" s="4">
        <f>Sales_Datas[[#This Row],[after_discount]]-(Sales_Datas[[#This Row],[qty_ordered]]*Sales_Datas[[#This Row],[cogs]])</f>
        <v>33053390</v>
      </c>
      <c r="U1016" s="3">
        <f>IFERROR(Sales_Datas[[#This Row],[Gross_Profit]]/Sales_Datas[[#This Row],[after_discount]],0)</f>
        <v>0.9155531118688387</v>
      </c>
      <c r="V1016" s="1" t="str">
        <f>IF(Sales_Datas[[#This Row],[base_price]] &lt;= 632200, "Low", (IF(Sales_Datas[[#This Row],[base_price]] &gt;= 10092000, "High", "Medium")))</f>
        <v>High</v>
      </c>
    </row>
    <row r="1017" spans="1:22" x14ac:dyDescent="0.25">
      <c r="A1017" s="1" t="s">
        <v>2747</v>
      </c>
      <c r="B1017" s="1" t="s">
        <v>2748</v>
      </c>
      <c r="C1017" s="2">
        <v>44578</v>
      </c>
      <c r="D1017" s="1" t="s">
        <v>2749</v>
      </c>
      <c r="E1017" s="4">
        <v>3596000</v>
      </c>
      <c r="F1017">
        <v>1</v>
      </c>
      <c r="G1017" s="4">
        <v>35960000</v>
      </c>
      <c r="H1017" s="4">
        <v>0</v>
      </c>
      <c r="I1017" s="4">
        <v>35960000</v>
      </c>
      <c r="J1017">
        <v>1</v>
      </c>
      <c r="K1017">
        <v>1</v>
      </c>
      <c r="L1017">
        <v>0</v>
      </c>
      <c r="M1017">
        <v>1</v>
      </c>
      <c r="N1017" s="2">
        <v>44572</v>
      </c>
      <c r="O1017" s="1" t="s">
        <v>2750</v>
      </c>
      <c r="P1017" s="4">
        <v>35960000</v>
      </c>
      <c r="Q1017" s="4">
        <v>2732960</v>
      </c>
      <c r="R1017" s="1" t="s">
        <v>128</v>
      </c>
      <c r="S1017" s="1" t="s">
        <v>50</v>
      </c>
      <c r="T1017" s="4">
        <f>Sales_Datas[[#This Row],[after_discount]]-(Sales_Datas[[#This Row],[qty_ordered]]*Sales_Datas[[#This Row],[cogs]])</f>
        <v>33227040</v>
      </c>
      <c r="U1017" s="3">
        <f>IFERROR(Sales_Datas[[#This Row],[Gross_Profit]]/Sales_Datas[[#This Row],[after_discount]],0)</f>
        <v>0.92400000000000004</v>
      </c>
      <c r="V1017" s="1" t="str">
        <f>IF(Sales_Datas[[#This Row],[base_price]] &lt;= 632200, "Low", (IF(Sales_Datas[[#This Row],[base_price]] &gt;= 10092000, "High", "Medium")))</f>
        <v>High</v>
      </c>
    </row>
    <row r="1018" spans="1:22" x14ac:dyDescent="0.25">
      <c r="A1018" s="1" t="s">
        <v>2751</v>
      </c>
      <c r="B1018" s="1" t="s">
        <v>2752</v>
      </c>
      <c r="C1018" s="2">
        <v>44682</v>
      </c>
      <c r="D1018" s="1" t="s">
        <v>2749</v>
      </c>
      <c r="E1018" s="4">
        <v>3596000</v>
      </c>
      <c r="F1018">
        <v>1</v>
      </c>
      <c r="G1018" s="4">
        <v>35960000</v>
      </c>
      <c r="H1018" s="4">
        <v>0</v>
      </c>
      <c r="I1018" s="4">
        <v>35960000</v>
      </c>
      <c r="J1018">
        <v>1</v>
      </c>
      <c r="K1018">
        <v>1</v>
      </c>
      <c r="L1018">
        <v>0</v>
      </c>
      <c r="M1018">
        <v>1</v>
      </c>
      <c r="N1018" s="2">
        <v>44391</v>
      </c>
      <c r="O1018" s="1" t="s">
        <v>2750</v>
      </c>
      <c r="P1018" s="4">
        <v>35960000</v>
      </c>
      <c r="Q1018" s="4">
        <v>2732960</v>
      </c>
      <c r="R1018" s="1" t="s">
        <v>128</v>
      </c>
      <c r="S1018" s="1" t="s">
        <v>50</v>
      </c>
      <c r="T1018" s="4">
        <f>Sales_Datas[[#This Row],[after_discount]]-(Sales_Datas[[#This Row],[qty_ordered]]*Sales_Datas[[#This Row],[cogs]])</f>
        <v>33227040</v>
      </c>
      <c r="U1018" s="3">
        <f>IFERROR(Sales_Datas[[#This Row],[Gross_Profit]]/Sales_Datas[[#This Row],[after_discount]],0)</f>
        <v>0.92400000000000004</v>
      </c>
      <c r="V1018" s="1" t="str">
        <f>IF(Sales_Datas[[#This Row],[base_price]] &lt;= 632200, "Low", (IF(Sales_Datas[[#This Row],[base_price]] &gt;= 10092000, "High", "Medium")))</f>
        <v>High</v>
      </c>
    </row>
    <row r="1019" spans="1:22" x14ac:dyDescent="0.25">
      <c r="A1019" s="1" t="s">
        <v>2753</v>
      </c>
      <c r="B1019" s="1" t="s">
        <v>1993</v>
      </c>
      <c r="C1019" s="2">
        <v>44680</v>
      </c>
      <c r="D1019" s="1" t="s">
        <v>2754</v>
      </c>
      <c r="E1019" s="4">
        <v>3595942</v>
      </c>
      <c r="F1019">
        <v>1</v>
      </c>
      <c r="G1019" s="4">
        <v>35959400</v>
      </c>
      <c r="H1019" s="4">
        <v>0</v>
      </c>
      <c r="I1019" s="4">
        <v>35959400</v>
      </c>
      <c r="J1019">
        <v>1</v>
      </c>
      <c r="K1019">
        <v>1</v>
      </c>
      <c r="L1019">
        <v>0</v>
      </c>
      <c r="M1019">
        <v>1</v>
      </c>
      <c r="N1019" s="2">
        <v>44398</v>
      </c>
      <c r="O1019" s="1" t="s">
        <v>2755</v>
      </c>
      <c r="P1019" s="4">
        <v>35959400</v>
      </c>
      <c r="Q1019" s="4">
        <v>3020580</v>
      </c>
      <c r="R1019" s="1" t="s">
        <v>39</v>
      </c>
      <c r="S1019" s="1" t="s">
        <v>50</v>
      </c>
      <c r="T1019" s="4">
        <f>Sales_Datas[[#This Row],[after_discount]]-(Sales_Datas[[#This Row],[qty_ordered]]*Sales_Datas[[#This Row],[cogs]])</f>
        <v>32938820</v>
      </c>
      <c r="U1019" s="3">
        <f>IFERROR(Sales_Datas[[#This Row],[Gross_Profit]]/Sales_Datas[[#This Row],[after_discount]],0)</f>
        <v>0.91600026696774695</v>
      </c>
      <c r="V1019" s="1" t="str">
        <f>IF(Sales_Datas[[#This Row],[base_price]] &lt;= 632200, "Low", (IF(Sales_Datas[[#This Row],[base_price]] &gt;= 10092000, "High", "Medium")))</f>
        <v>High</v>
      </c>
    </row>
    <row r="1020" spans="1:22" x14ac:dyDescent="0.25">
      <c r="A1020" s="1" t="s">
        <v>2756</v>
      </c>
      <c r="B1020" s="1" t="s">
        <v>1755</v>
      </c>
      <c r="C1020" s="2">
        <v>44458</v>
      </c>
      <c r="D1020" s="1" t="s">
        <v>2757</v>
      </c>
      <c r="E1020" s="4">
        <v>3578716</v>
      </c>
      <c r="F1020">
        <v>1</v>
      </c>
      <c r="G1020" s="4">
        <v>35787200</v>
      </c>
      <c r="H1020" s="4">
        <v>0</v>
      </c>
      <c r="I1020" s="4">
        <v>35787200</v>
      </c>
      <c r="J1020">
        <v>1</v>
      </c>
      <c r="K1020">
        <v>1</v>
      </c>
      <c r="L1020">
        <v>0</v>
      </c>
      <c r="M1020">
        <v>1</v>
      </c>
      <c r="N1020" s="2">
        <v>44431</v>
      </c>
      <c r="O1020" s="1" t="s">
        <v>2758</v>
      </c>
      <c r="P1020" s="4">
        <v>35787200</v>
      </c>
      <c r="Q1020" s="4">
        <v>2827150</v>
      </c>
      <c r="R1020" s="1" t="s">
        <v>39</v>
      </c>
      <c r="S1020" s="1" t="s">
        <v>50</v>
      </c>
      <c r="T1020" s="4">
        <f>Sales_Datas[[#This Row],[after_discount]]-(Sales_Datas[[#This Row],[qty_ordered]]*Sales_Datas[[#This Row],[cogs]])</f>
        <v>32960050</v>
      </c>
      <c r="U1020" s="3">
        <f>IFERROR(Sales_Datas[[#This Row],[Gross_Profit]]/Sales_Datas[[#This Row],[after_discount]],0)</f>
        <v>0.92100108418652482</v>
      </c>
      <c r="V1020" s="1" t="str">
        <f>IF(Sales_Datas[[#This Row],[base_price]] &lt;= 632200, "Low", (IF(Sales_Datas[[#This Row],[base_price]] &gt;= 10092000, "High", "Medium")))</f>
        <v>High</v>
      </c>
    </row>
    <row r="1021" spans="1:22" x14ac:dyDescent="0.25">
      <c r="A1021" s="1" t="s">
        <v>2759</v>
      </c>
      <c r="B1021" s="1" t="s">
        <v>2170</v>
      </c>
      <c r="C1021" s="2">
        <v>44293</v>
      </c>
      <c r="D1021" s="1" t="s">
        <v>2760</v>
      </c>
      <c r="E1021" s="4">
        <v>3564680</v>
      </c>
      <c r="F1021">
        <v>1</v>
      </c>
      <c r="G1021" s="4">
        <v>35646800</v>
      </c>
      <c r="H1021" s="4">
        <v>0</v>
      </c>
      <c r="I1021" s="4">
        <v>35646800</v>
      </c>
      <c r="J1021">
        <v>1</v>
      </c>
      <c r="K1021">
        <v>0</v>
      </c>
      <c r="L1021">
        <v>0</v>
      </c>
      <c r="M1021">
        <v>1</v>
      </c>
      <c r="N1021" s="2">
        <v>44401</v>
      </c>
      <c r="O1021" s="1" t="s">
        <v>2761</v>
      </c>
      <c r="P1021" s="4">
        <v>35646800</v>
      </c>
      <c r="Q1021" s="4">
        <v>3029980</v>
      </c>
      <c r="R1021" s="1" t="s">
        <v>29</v>
      </c>
      <c r="S1021" s="1" t="s">
        <v>50</v>
      </c>
      <c r="T1021" s="4">
        <f>Sales_Datas[[#This Row],[after_discount]]-(Sales_Datas[[#This Row],[qty_ordered]]*Sales_Datas[[#This Row],[cogs]])</f>
        <v>32616820</v>
      </c>
      <c r="U1021" s="3">
        <f>IFERROR(Sales_Datas[[#This Row],[Gross_Profit]]/Sales_Datas[[#This Row],[after_discount]],0)</f>
        <v>0.91499994389398209</v>
      </c>
      <c r="V1021" s="1" t="str">
        <f>IF(Sales_Datas[[#This Row],[base_price]] &lt;= 632200, "Low", (IF(Sales_Datas[[#This Row],[base_price]] &gt;= 10092000, "High", "Medium")))</f>
        <v>High</v>
      </c>
    </row>
    <row r="1022" spans="1:22" x14ac:dyDescent="0.25">
      <c r="A1022" s="1" t="s">
        <v>2762</v>
      </c>
      <c r="B1022" s="1" t="s">
        <v>2170</v>
      </c>
      <c r="C1022" s="2">
        <v>44392</v>
      </c>
      <c r="D1022" s="1" t="s">
        <v>2760</v>
      </c>
      <c r="E1022" s="4">
        <v>3564680</v>
      </c>
      <c r="F1022">
        <v>1</v>
      </c>
      <c r="G1022" s="4">
        <v>35646800</v>
      </c>
      <c r="H1022" s="4">
        <v>0</v>
      </c>
      <c r="I1022" s="4">
        <v>35646800</v>
      </c>
      <c r="J1022">
        <v>1</v>
      </c>
      <c r="K1022">
        <v>1</v>
      </c>
      <c r="L1022">
        <v>0</v>
      </c>
      <c r="M1022">
        <v>1</v>
      </c>
      <c r="N1022" s="2">
        <v>44401</v>
      </c>
      <c r="O1022" s="1" t="s">
        <v>2761</v>
      </c>
      <c r="P1022" s="4">
        <v>35646800</v>
      </c>
      <c r="Q1022" s="4">
        <v>3029980</v>
      </c>
      <c r="R1022" s="1" t="s">
        <v>29</v>
      </c>
      <c r="S1022" s="1" t="s">
        <v>50</v>
      </c>
      <c r="T1022" s="4">
        <f>Sales_Datas[[#This Row],[after_discount]]-(Sales_Datas[[#This Row],[qty_ordered]]*Sales_Datas[[#This Row],[cogs]])</f>
        <v>32616820</v>
      </c>
      <c r="U1022" s="3">
        <f>IFERROR(Sales_Datas[[#This Row],[Gross_Profit]]/Sales_Datas[[#This Row],[after_discount]],0)</f>
        <v>0.91499994389398209</v>
      </c>
      <c r="V1022" s="1" t="str">
        <f>IF(Sales_Datas[[#This Row],[base_price]] &lt;= 632200, "Low", (IF(Sales_Datas[[#This Row],[base_price]] &gt;= 10092000, "High", "Medium")))</f>
        <v>High</v>
      </c>
    </row>
    <row r="1023" spans="1:22" x14ac:dyDescent="0.25">
      <c r="A1023" s="1" t="s">
        <v>2763</v>
      </c>
      <c r="B1023" s="1" t="s">
        <v>2764</v>
      </c>
      <c r="C1023" s="2">
        <v>44569</v>
      </c>
      <c r="D1023" s="1" t="s">
        <v>2765</v>
      </c>
      <c r="E1023" s="4">
        <v>3561200</v>
      </c>
      <c r="F1023">
        <v>1</v>
      </c>
      <c r="G1023" s="4">
        <v>35612000</v>
      </c>
      <c r="H1023" s="4">
        <v>0</v>
      </c>
      <c r="I1023" s="4">
        <v>35612000</v>
      </c>
      <c r="J1023">
        <v>1</v>
      </c>
      <c r="K1023">
        <v>1</v>
      </c>
      <c r="L1023">
        <v>0</v>
      </c>
      <c r="M1023">
        <v>1</v>
      </c>
      <c r="N1023" s="2">
        <v>44785</v>
      </c>
      <c r="O1023" s="1" t="s">
        <v>2766</v>
      </c>
      <c r="P1023" s="4">
        <v>35612000</v>
      </c>
      <c r="Q1023" s="4">
        <v>3027020</v>
      </c>
      <c r="R1023" s="1" t="s">
        <v>39</v>
      </c>
      <c r="S1023" s="1" t="s">
        <v>50</v>
      </c>
      <c r="T1023" s="4">
        <f>Sales_Datas[[#This Row],[after_discount]]-(Sales_Datas[[#This Row],[qty_ordered]]*Sales_Datas[[#This Row],[cogs]])</f>
        <v>32584980</v>
      </c>
      <c r="U1023" s="3">
        <f>IFERROR(Sales_Datas[[#This Row],[Gross_Profit]]/Sales_Datas[[#This Row],[after_discount]],0)</f>
        <v>0.91500000000000004</v>
      </c>
      <c r="V1023" s="1" t="str">
        <f>IF(Sales_Datas[[#This Row],[base_price]] &lt;= 632200, "Low", (IF(Sales_Datas[[#This Row],[base_price]] &gt;= 10092000, "High", "Medium")))</f>
        <v>High</v>
      </c>
    </row>
    <row r="1024" spans="1:22" x14ac:dyDescent="0.25">
      <c r="A1024" s="1" t="s">
        <v>2767</v>
      </c>
      <c r="B1024" s="1" t="s">
        <v>2768</v>
      </c>
      <c r="C1024" s="2">
        <v>44736</v>
      </c>
      <c r="D1024" s="1" t="s">
        <v>2765</v>
      </c>
      <c r="E1024" s="4">
        <v>3561200</v>
      </c>
      <c r="F1024">
        <v>1</v>
      </c>
      <c r="G1024" s="4">
        <v>35612000</v>
      </c>
      <c r="H1024" s="4">
        <v>0</v>
      </c>
      <c r="I1024" s="4">
        <v>35612000</v>
      </c>
      <c r="J1024">
        <v>1</v>
      </c>
      <c r="K1024">
        <v>1</v>
      </c>
      <c r="L1024">
        <v>0</v>
      </c>
      <c r="M1024">
        <v>4</v>
      </c>
      <c r="N1024" s="2">
        <v>44730</v>
      </c>
      <c r="O1024" s="1" t="s">
        <v>2766</v>
      </c>
      <c r="P1024" s="4">
        <v>35612000</v>
      </c>
      <c r="Q1024" s="4">
        <v>3027020</v>
      </c>
      <c r="R1024" s="1" t="s">
        <v>39</v>
      </c>
      <c r="S1024" s="1" t="s">
        <v>34</v>
      </c>
      <c r="T1024" s="4">
        <f>Sales_Datas[[#This Row],[after_discount]]-(Sales_Datas[[#This Row],[qty_ordered]]*Sales_Datas[[#This Row],[cogs]])</f>
        <v>32584980</v>
      </c>
      <c r="U1024" s="3">
        <f>IFERROR(Sales_Datas[[#This Row],[Gross_Profit]]/Sales_Datas[[#This Row],[after_discount]],0)</f>
        <v>0.91500000000000004</v>
      </c>
      <c r="V1024" s="1" t="str">
        <f>IF(Sales_Datas[[#This Row],[base_price]] &lt;= 632200, "Low", (IF(Sales_Datas[[#This Row],[base_price]] &gt;= 10092000, "High", "Medium")))</f>
        <v>High</v>
      </c>
    </row>
    <row r="1025" spans="1:22" x14ac:dyDescent="0.25">
      <c r="A1025" s="1" t="s">
        <v>2769</v>
      </c>
      <c r="B1025" s="1" t="s">
        <v>2770</v>
      </c>
      <c r="C1025" s="2">
        <v>44737</v>
      </c>
      <c r="D1025" s="1" t="s">
        <v>2765</v>
      </c>
      <c r="E1025" s="4">
        <v>3561200</v>
      </c>
      <c r="F1025">
        <v>1</v>
      </c>
      <c r="G1025" s="4">
        <v>35612000</v>
      </c>
      <c r="H1025" s="4">
        <v>0</v>
      </c>
      <c r="I1025" s="4">
        <v>35612000</v>
      </c>
      <c r="J1025">
        <v>1</v>
      </c>
      <c r="K1025">
        <v>0</v>
      </c>
      <c r="L1025">
        <v>0</v>
      </c>
      <c r="M1025">
        <v>4</v>
      </c>
      <c r="N1025" s="2">
        <v>44740</v>
      </c>
      <c r="O1025" s="1" t="s">
        <v>2766</v>
      </c>
      <c r="P1025" s="4">
        <v>35612000</v>
      </c>
      <c r="Q1025" s="4">
        <v>3027020</v>
      </c>
      <c r="R1025" s="1" t="s">
        <v>39</v>
      </c>
      <c r="S1025" s="1" t="s">
        <v>34</v>
      </c>
      <c r="T1025" s="4">
        <f>Sales_Datas[[#This Row],[after_discount]]-(Sales_Datas[[#This Row],[qty_ordered]]*Sales_Datas[[#This Row],[cogs]])</f>
        <v>32584980</v>
      </c>
      <c r="U1025" s="3">
        <f>IFERROR(Sales_Datas[[#This Row],[Gross_Profit]]/Sales_Datas[[#This Row],[after_discount]],0)</f>
        <v>0.91500000000000004</v>
      </c>
      <c r="V1025" s="1" t="str">
        <f>IF(Sales_Datas[[#This Row],[base_price]] &lt;= 632200, "Low", (IF(Sales_Datas[[#This Row],[base_price]] &gt;= 10092000, "High", "Medium")))</f>
        <v>High</v>
      </c>
    </row>
    <row r="1026" spans="1:22" x14ac:dyDescent="0.25">
      <c r="A1026" s="1" t="s">
        <v>2771</v>
      </c>
      <c r="B1026" s="1" t="s">
        <v>2772</v>
      </c>
      <c r="C1026" s="2">
        <v>44551</v>
      </c>
      <c r="D1026" s="1" t="s">
        <v>2773</v>
      </c>
      <c r="E1026" s="4">
        <v>3559344</v>
      </c>
      <c r="F1026">
        <v>1</v>
      </c>
      <c r="G1026" s="4">
        <v>35593400</v>
      </c>
      <c r="H1026" s="4">
        <v>0</v>
      </c>
      <c r="I1026" s="4">
        <v>35593400</v>
      </c>
      <c r="J1026">
        <v>1</v>
      </c>
      <c r="K1026">
        <v>1</v>
      </c>
      <c r="L1026">
        <v>1</v>
      </c>
      <c r="M1026">
        <v>1</v>
      </c>
      <c r="N1026" s="2">
        <v>44533</v>
      </c>
      <c r="O1026" s="1" t="s">
        <v>2774</v>
      </c>
      <c r="P1026" s="4">
        <v>35504700</v>
      </c>
      <c r="Q1026" s="4">
        <v>2911370</v>
      </c>
      <c r="R1026" s="1" t="s">
        <v>39</v>
      </c>
      <c r="S1026" s="1" t="s">
        <v>50</v>
      </c>
      <c r="T1026" s="4">
        <f>Sales_Datas[[#This Row],[after_discount]]-(Sales_Datas[[#This Row],[qty_ordered]]*Sales_Datas[[#This Row],[cogs]])</f>
        <v>32682030</v>
      </c>
      <c r="U1026" s="3">
        <f>IFERROR(Sales_Datas[[#This Row],[Gross_Profit]]/Sales_Datas[[#This Row],[after_discount]],0)</f>
        <v>0.91820477953777946</v>
      </c>
      <c r="V1026" s="1" t="str">
        <f>IF(Sales_Datas[[#This Row],[base_price]] &lt;= 632200, "Low", (IF(Sales_Datas[[#This Row],[base_price]] &gt;= 10092000, "High", "Medium")))</f>
        <v>High</v>
      </c>
    </row>
    <row r="1027" spans="1:22" x14ac:dyDescent="0.25">
      <c r="A1027" s="1" t="s">
        <v>2775</v>
      </c>
      <c r="B1027" s="1" t="s">
        <v>2776</v>
      </c>
      <c r="C1027" s="2">
        <v>44517</v>
      </c>
      <c r="D1027" s="1" t="s">
        <v>2773</v>
      </c>
      <c r="E1027" s="4">
        <v>3550470</v>
      </c>
      <c r="F1027">
        <v>1</v>
      </c>
      <c r="G1027" s="4">
        <v>35504700</v>
      </c>
      <c r="H1027" s="4">
        <v>0</v>
      </c>
      <c r="I1027" s="4">
        <v>35504700</v>
      </c>
      <c r="J1027">
        <v>1</v>
      </c>
      <c r="K1027">
        <v>0</v>
      </c>
      <c r="L1027">
        <v>0</v>
      </c>
      <c r="M1027">
        <v>4</v>
      </c>
      <c r="N1027" s="2">
        <v>44526</v>
      </c>
      <c r="O1027" s="1" t="s">
        <v>2774</v>
      </c>
      <c r="P1027" s="4">
        <v>35504700</v>
      </c>
      <c r="Q1027" s="4">
        <v>2911370</v>
      </c>
      <c r="R1027" s="1" t="s">
        <v>39</v>
      </c>
      <c r="S1027" s="1" t="s">
        <v>34</v>
      </c>
      <c r="T1027" s="4">
        <f>Sales_Datas[[#This Row],[after_discount]]-(Sales_Datas[[#This Row],[qty_ordered]]*Sales_Datas[[#This Row],[cogs]])</f>
        <v>32593330</v>
      </c>
      <c r="U1027" s="3">
        <f>IFERROR(Sales_Datas[[#This Row],[Gross_Profit]]/Sales_Datas[[#This Row],[after_discount]],0)</f>
        <v>0.91800043374539142</v>
      </c>
      <c r="V1027" s="1" t="str">
        <f>IF(Sales_Datas[[#This Row],[base_price]] &lt;= 632200, "Low", (IF(Sales_Datas[[#This Row],[base_price]] &gt;= 10092000, "High", "Medium")))</f>
        <v>High</v>
      </c>
    </row>
    <row r="1028" spans="1:22" x14ac:dyDescent="0.25">
      <c r="A1028" s="1" t="s">
        <v>2777</v>
      </c>
      <c r="B1028" s="1" t="s">
        <v>2776</v>
      </c>
      <c r="C1028" s="2">
        <v>44524</v>
      </c>
      <c r="D1028" s="1" t="s">
        <v>2773</v>
      </c>
      <c r="E1028" s="4">
        <v>3550470</v>
      </c>
      <c r="F1028">
        <v>1</v>
      </c>
      <c r="G1028" s="4">
        <v>35504700</v>
      </c>
      <c r="H1028" s="4">
        <v>0</v>
      </c>
      <c r="I1028" s="4">
        <v>35504700</v>
      </c>
      <c r="J1028">
        <v>1</v>
      </c>
      <c r="K1028">
        <v>1</v>
      </c>
      <c r="L1028">
        <v>1</v>
      </c>
      <c r="M1028">
        <v>4</v>
      </c>
      <c r="N1028" s="2">
        <v>44526</v>
      </c>
      <c r="O1028" s="1" t="s">
        <v>2774</v>
      </c>
      <c r="P1028" s="4">
        <v>35504700</v>
      </c>
      <c r="Q1028" s="4">
        <v>2911370</v>
      </c>
      <c r="R1028" s="1" t="s">
        <v>39</v>
      </c>
      <c r="S1028" s="1" t="s">
        <v>34</v>
      </c>
      <c r="T1028" s="4">
        <f>Sales_Datas[[#This Row],[after_discount]]-(Sales_Datas[[#This Row],[qty_ordered]]*Sales_Datas[[#This Row],[cogs]])</f>
        <v>32593330</v>
      </c>
      <c r="U1028" s="3">
        <f>IFERROR(Sales_Datas[[#This Row],[Gross_Profit]]/Sales_Datas[[#This Row],[after_discount]],0)</f>
        <v>0.91800043374539142</v>
      </c>
      <c r="V1028" s="1" t="str">
        <f>IF(Sales_Datas[[#This Row],[base_price]] &lt;= 632200, "Low", (IF(Sales_Datas[[#This Row],[base_price]] &gt;= 10092000, "High", "Medium")))</f>
        <v>High</v>
      </c>
    </row>
    <row r="1029" spans="1:22" x14ac:dyDescent="0.25">
      <c r="A1029" s="1" t="s">
        <v>2778</v>
      </c>
      <c r="B1029" s="1" t="s">
        <v>52</v>
      </c>
      <c r="C1029" s="2">
        <v>44556</v>
      </c>
      <c r="D1029" s="1" t="s">
        <v>2773</v>
      </c>
      <c r="E1029" s="4">
        <v>3550470</v>
      </c>
      <c r="F1029">
        <v>1</v>
      </c>
      <c r="G1029" s="4">
        <v>35504700</v>
      </c>
      <c r="H1029" s="4">
        <v>0</v>
      </c>
      <c r="I1029" s="4">
        <v>35504700</v>
      </c>
      <c r="J1029">
        <v>1</v>
      </c>
      <c r="K1029">
        <v>0</v>
      </c>
      <c r="L1029">
        <v>0</v>
      </c>
      <c r="M1029">
        <v>4</v>
      </c>
      <c r="N1029" s="2">
        <v>44452</v>
      </c>
      <c r="O1029" s="1" t="s">
        <v>2774</v>
      </c>
      <c r="P1029" s="4">
        <v>35504700</v>
      </c>
      <c r="Q1029" s="4">
        <v>2911370</v>
      </c>
      <c r="R1029" s="1" t="s">
        <v>39</v>
      </c>
      <c r="S1029" s="1" t="s">
        <v>34</v>
      </c>
      <c r="T1029" s="4">
        <f>Sales_Datas[[#This Row],[after_discount]]-(Sales_Datas[[#This Row],[qty_ordered]]*Sales_Datas[[#This Row],[cogs]])</f>
        <v>32593330</v>
      </c>
      <c r="U1029" s="3">
        <f>IFERROR(Sales_Datas[[#This Row],[Gross_Profit]]/Sales_Datas[[#This Row],[after_discount]],0)</f>
        <v>0.91800043374539142</v>
      </c>
      <c r="V1029" s="1" t="str">
        <f>IF(Sales_Datas[[#This Row],[base_price]] &lt;= 632200, "Low", (IF(Sales_Datas[[#This Row],[base_price]] &gt;= 10092000, "High", "Medium")))</f>
        <v>High</v>
      </c>
    </row>
    <row r="1030" spans="1:22" x14ac:dyDescent="0.25">
      <c r="A1030" s="1" t="s">
        <v>2779</v>
      </c>
      <c r="B1030" s="1" t="s">
        <v>1798</v>
      </c>
      <c r="C1030" s="2">
        <v>44587</v>
      </c>
      <c r="D1030" s="1" t="s">
        <v>2773</v>
      </c>
      <c r="E1030" s="4">
        <v>3550470</v>
      </c>
      <c r="F1030">
        <v>1</v>
      </c>
      <c r="G1030" s="4">
        <v>35504700</v>
      </c>
      <c r="H1030" s="4">
        <v>0</v>
      </c>
      <c r="I1030" s="4">
        <v>35504700</v>
      </c>
      <c r="J1030">
        <v>1</v>
      </c>
      <c r="K1030">
        <v>1</v>
      </c>
      <c r="L1030">
        <v>1</v>
      </c>
      <c r="M1030">
        <v>1</v>
      </c>
      <c r="N1030" s="2">
        <v>44394</v>
      </c>
      <c r="O1030" s="1" t="s">
        <v>2774</v>
      </c>
      <c r="P1030" s="4">
        <v>35504700</v>
      </c>
      <c r="Q1030" s="4">
        <v>2911370</v>
      </c>
      <c r="R1030" s="1" t="s">
        <v>39</v>
      </c>
      <c r="S1030" s="1" t="s">
        <v>50</v>
      </c>
      <c r="T1030" s="4">
        <f>Sales_Datas[[#This Row],[after_discount]]-(Sales_Datas[[#This Row],[qty_ordered]]*Sales_Datas[[#This Row],[cogs]])</f>
        <v>32593330</v>
      </c>
      <c r="U1030" s="3">
        <f>IFERROR(Sales_Datas[[#This Row],[Gross_Profit]]/Sales_Datas[[#This Row],[after_discount]],0)</f>
        <v>0.91800043374539142</v>
      </c>
      <c r="V1030" s="1" t="str">
        <f>IF(Sales_Datas[[#This Row],[base_price]] &lt;= 632200, "Low", (IF(Sales_Datas[[#This Row],[base_price]] &gt;= 10092000, "High", "Medium")))</f>
        <v>High</v>
      </c>
    </row>
    <row r="1031" spans="1:22" x14ac:dyDescent="0.25">
      <c r="A1031" s="1" t="s">
        <v>2780</v>
      </c>
      <c r="B1031" s="1" t="s">
        <v>1705</v>
      </c>
      <c r="C1031" s="2">
        <v>44667</v>
      </c>
      <c r="D1031" s="1" t="s">
        <v>2781</v>
      </c>
      <c r="E1031" s="4">
        <v>3534520</v>
      </c>
      <c r="F1031">
        <v>1</v>
      </c>
      <c r="G1031" s="4">
        <v>35345200</v>
      </c>
      <c r="H1031" s="4">
        <v>0</v>
      </c>
      <c r="I1031" s="4">
        <v>35345200</v>
      </c>
      <c r="J1031">
        <v>1</v>
      </c>
      <c r="K1031">
        <v>1</v>
      </c>
      <c r="L1031">
        <v>0</v>
      </c>
      <c r="M1031">
        <v>1</v>
      </c>
      <c r="N1031" s="2">
        <v>44457</v>
      </c>
      <c r="O1031" s="1" t="s">
        <v>2782</v>
      </c>
      <c r="P1031" s="4">
        <v>35345200</v>
      </c>
      <c r="Q1031" s="4">
        <v>2756910</v>
      </c>
      <c r="R1031" s="1" t="s">
        <v>29</v>
      </c>
      <c r="S1031" s="1" t="s">
        <v>50</v>
      </c>
      <c r="T1031" s="4">
        <f>Sales_Datas[[#This Row],[after_discount]]-(Sales_Datas[[#This Row],[qty_ordered]]*Sales_Datas[[#This Row],[cogs]])</f>
        <v>32588290</v>
      </c>
      <c r="U1031" s="3">
        <f>IFERROR(Sales_Datas[[#This Row],[Gross_Profit]]/Sales_Datas[[#This Row],[after_discount]],0)</f>
        <v>0.92200044136120318</v>
      </c>
      <c r="V1031" s="1" t="str">
        <f>IF(Sales_Datas[[#This Row],[base_price]] &lt;= 632200, "Low", (IF(Sales_Datas[[#This Row],[base_price]] &gt;= 10092000, "High", "Medium")))</f>
        <v>High</v>
      </c>
    </row>
    <row r="1032" spans="1:22" x14ac:dyDescent="0.25">
      <c r="A1032" s="1" t="s">
        <v>2783</v>
      </c>
      <c r="B1032" s="1" t="s">
        <v>2784</v>
      </c>
      <c r="C1032" s="2">
        <v>44699</v>
      </c>
      <c r="D1032" s="1" t="s">
        <v>2785</v>
      </c>
      <c r="E1032" s="4">
        <v>3494152</v>
      </c>
      <c r="F1032">
        <v>1</v>
      </c>
      <c r="G1032" s="4">
        <v>34941500</v>
      </c>
      <c r="H1032" s="4">
        <v>0</v>
      </c>
      <c r="I1032" s="4">
        <v>34941500</v>
      </c>
      <c r="J1032">
        <v>1</v>
      </c>
      <c r="K1032">
        <v>0</v>
      </c>
      <c r="L1032">
        <v>0</v>
      </c>
      <c r="M1032">
        <v>4</v>
      </c>
      <c r="N1032" s="2">
        <v>44696</v>
      </c>
      <c r="O1032" s="1" t="s">
        <v>2786</v>
      </c>
      <c r="P1032" s="4">
        <v>34941500</v>
      </c>
      <c r="Q1032" s="4">
        <v>2306140</v>
      </c>
      <c r="R1032" s="1" t="s">
        <v>55</v>
      </c>
      <c r="S1032" s="1" t="s">
        <v>34</v>
      </c>
      <c r="T1032" s="4">
        <f>Sales_Datas[[#This Row],[after_discount]]-(Sales_Datas[[#This Row],[qty_ordered]]*Sales_Datas[[#This Row],[cogs]])</f>
        <v>32635360</v>
      </c>
      <c r="U1032" s="3">
        <f>IFERROR(Sales_Datas[[#This Row],[Gross_Profit]]/Sales_Datas[[#This Row],[after_discount]],0)</f>
        <v>0.93399997138073643</v>
      </c>
      <c r="V1032" s="1" t="str">
        <f>IF(Sales_Datas[[#This Row],[base_price]] &lt;= 632200, "Low", (IF(Sales_Datas[[#This Row],[base_price]] &gt;= 10092000, "High", "Medium")))</f>
        <v>High</v>
      </c>
    </row>
    <row r="1033" spans="1:22" x14ac:dyDescent="0.25">
      <c r="A1033" s="1" t="s">
        <v>2787</v>
      </c>
      <c r="B1033" s="1" t="s">
        <v>2201</v>
      </c>
      <c r="C1033" s="2">
        <v>44438</v>
      </c>
      <c r="D1033" s="1" t="s">
        <v>2788</v>
      </c>
      <c r="E1033" s="4">
        <v>3480000</v>
      </c>
      <c r="F1033">
        <v>1</v>
      </c>
      <c r="G1033" s="4">
        <v>34800000</v>
      </c>
      <c r="H1033" s="4">
        <v>0</v>
      </c>
      <c r="I1033" s="4">
        <v>34800000</v>
      </c>
      <c r="J1033">
        <v>1</v>
      </c>
      <c r="K1033">
        <v>1</v>
      </c>
      <c r="L1033">
        <v>0</v>
      </c>
      <c r="M1033">
        <v>1</v>
      </c>
      <c r="N1033" s="2">
        <v>44397</v>
      </c>
      <c r="O1033" s="1" t="s">
        <v>2789</v>
      </c>
      <c r="P1033" s="4">
        <v>34800000</v>
      </c>
      <c r="Q1033" s="4">
        <v>2644800</v>
      </c>
      <c r="R1033" s="1" t="s">
        <v>123</v>
      </c>
      <c r="S1033" s="1" t="s">
        <v>50</v>
      </c>
      <c r="T1033" s="4">
        <f>Sales_Datas[[#This Row],[after_discount]]-(Sales_Datas[[#This Row],[qty_ordered]]*Sales_Datas[[#This Row],[cogs]])</f>
        <v>32155200</v>
      </c>
      <c r="U1033" s="3">
        <f>IFERROR(Sales_Datas[[#This Row],[Gross_Profit]]/Sales_Datas[[#This Row],[after_discount]],0)</f>
        <v>0.92400000000000004</v>
      </c>
      <c r="V1033" s="1" t="str">
        <f>IF(Sales_Datas[[#This Row],[base_price]] &lt;= 632200, "Low", (IF(Sales_Datas[[#This Row],[base_price]] &gt;= 10092000, "High", "Medium")))</f>
        <v>High</v>
      </c>
    </row>
    <row r="1034" spans="1:22" x14ac:dyDescent="0.25">
      <c r="A1034" s="1" t="s">
        <v>2790</v>
      </c>
      <c r="B1034" s="1" t="s">
        <v>2791</v>
      </c>
      <c r="C1034" s="2">
        <v>44458</v>
      </c>
      <c r="D1034" s="1" t="s">
        <v>2792</v>
      </c>
      <c r="E1034" s="4">
        <v>3480000</v>
      </c>
      <c r="F1034">
        <v>1</v>
      </c>
      <c r="G1034" s="4">
        <v>34800000</v>
      </c>
      <c r="H1034" s="4">
        <v>0</v>
      </c>
      <c r="I1034" s="4">
        <v>34800000</v>
      </c>
      <c r="J1034">
        <v>1</v>
      </c>
      <c r="K1034">
        <v>1</v>
      </c>
      <c r="L1034">
        <v>0</v>
      </c>
      <c r="M1034">
        <v>1</v>
      </c>
      <c r="N1034" s="2">
        <v>44390</v>
      </c>
      <c r="O1034" s="1" t="s">
        <v>2793</v>
      </c>
      <c r="P1034" s="4">
        <v>34800000</v>
      </c>
      <c r="Q1034" s="4">
        <v>2818800</v>
      </c>
      <c r="R1034" s="1" t="s">
        <v>123</v>
      </c>
      <c r="S1034" s="1" t="s">
        <v>50</v>
      </c>
      <c r="T1034" s="4">
        <f>Sales_Datas[[#This Row],[after_discount]]-(Sales_Datas[[#This Row],[qty_ordered]]*Sales_Datas[[#This Row],[cogs]])</f>
        <v>31981200</v>
      </c>
      <c r="U1034" s="3">
        <f>IFERROR(Sales_Datas[[#This Row],[Gross_Profit]]/Sales_Datas[[#This Row],[after_discount]],0)</f>
        <v>0.91900000000000004</v>
      </c>
      <c r="V1034" s="1" t="str">
        <f>IF(Sales_Datas[[#This Row],[base_price]] &lt;= 632200, "Low", (IF(Sales_Datas[[#This Row],[base_price]] &gt;= 10092000, "High", "Medium")))</f>
        <v>High</v>
      </c>
    </row>
    <row r="1035" spans="1:22" x14ac:dyDescent="0.25">
      <c r="A1035" s="1" t="s">
        <v>2794</v>
      </c>
      <c r="B1035" s="1" t="s">
        <v>2791</v>
      </c>
      <c r="C1035" s="2">
        <v>44478</v>
      </c>
      <c r="D1035" s="1" t="s">
        <v>2788</v>
      </c>
      <c r="E1035" s="4">
        <v>3480000</v>
      </c>
      <c r="F1035">
        <v>1</v>
      </c>
      <c r="G1035" s="4">
        <v>34800000</v>
      </c>
      <c r="H1035" s="4">
        <v>0</v>
      </c>
      <c r="I1035" s="4">
        <v>34800000</v>
      </c>
      <c r="J1035">
        <v>1</v>
      </c>
      <c r="K1035">
        <v>0</v>
      </c>
      <c r="L1035">
        <v>0</v>
      </c>
      <c r="M1035">
        <v>1</v>
      </c>
      <c r="N1035" s="2">
        <v>44390</v>
      </c>
      <c r="O1035" s="1" t="s">
        <v>2789</v>
      </c>
      <c r="P1035" s="4">
        <v>34800000</v>
      </c>
      <c r="Q1035" s="4">
        <v>2644800</v>
      </c>
      <c r="R1035" s="1" t="s">
        <v>123</v>
      </c>
      <c r="S1035" s="1" t="s">
        <v>50</v>
      </c>
      <c r="T1035" s="4">
        <f>Sales_Datas[[#This Row],[after_discount]]-(Sales_Datas[[#This Row],[qty_ordered]]*Sales_Datas[[#This Row],[cogs]])</f>
        <v>32155200</v>
      </c>
      <c r="U1035" s="3">
        <f>IFERROR(Sales_Datas[[#This Row],[Gross_Profit]]/Sales_Datas[[#This Row],[after_discount]],0)</f>
        <v>0.92400000000000004</v>
      </c>
      <c r="V1035" s="1" t="str">
        <f>IF(Sales_Datas[[#This Row],[base_price]] &lt;= 632200, "Low", (IF(Sales_Datas[[#This Row],[base_price]] &gt;= 10092000, "High", "Medium")))</f>
        <v>High</v>
      </c>
    </row>
    <row r="1036" spans="1:22" x14ac:dyDescent="0.25">
      <c r="A1036" s="1" t="s">
        <v>2795</v>
      </c>
      <c r="B1036" s="1" t="s">
        <v>2796</v>
      </c>
      <c r="C1036" s="2">
        <v>44757</v>
      </c>
      <c r="D1036" s="1" t="s">
        <v>2797</v>
      </c>
      <c r="E1036" s="4">
        <v>3458308</v>
      </c>
      <c r="F1036">
        <v>1</v>
      </c>
      <c r="G1036" s="4">
        <v>34583100</v>
      </c>
      <c r="H1036" s="4">
        <v>0</v>
      </c>
      <c r="I1036" s="4">
        <v>34583100</v>
      </c>
      <c r="J1036">
        <v>1</v>
      </c>
      <c r="K1036">
        <v>0</v>
      </c>
      <c r="L1036">
        <v>0</v>
      </c>
      <c r="M1036">
        <v>4</v>
      </c>
      <c r="N1036" s="2">
        <v>44695</v>
      </c>
      <c r="O1036" s="1" t="s">
        <v>2798</v>
      </c>
      <c r="P1036" s="4">
        <v>34583100</v>
      </c>
      <c r="Q1036" s="4">
        <v>3043260</v>
      </c>
      <c r="R1036" s="1" t="s">
        <v>39</v>
      </c>
      <c r="S1036" s="1" t="s">
        <v>34</v>
      </c>
      <c r="T1036" s="4">
        <f>Sales_Datas[[#This Row],[after_discount]]-(Sales_Datas[[#This Row],[qty_ordered]]*Sales_Datas[[#This Row],[cogs]])</f>
        <v>31539840</v>
      </c>
      <c r="U1036" s="3">
        <f>IFERROR(Sales_Datas[[#This Row],[Gross_Profit]]/Sales_Datas[[#This Row],[after_discount]],0)</f>
        <v>0.91200152675728896</v>
      </c>
      <c r="V1036" s="1" t="str">
        <f>IF(Sales_Datas[[#This Row],[base_price]] &lt;= 632200, "Low", (IF(Sales_Datas[[#This Row],[base_price]] &gt;= 10092000, "High", "Medium")))</f>
        <v>High</v>
      </c>
    </row>
    <row r="1037" spans="1:22" x14ac:dyDescent="0.25">
      <c r="A1037" s="1" t="s">
        <v>2799</v>
      </c>
      <c r="B1037" s="1" t="s">
        <v>2800</v>
      </c>
      <c r="C1037" s="2">
        <v>44396</v>
      </c>
      <c r="D1037" s="1" t="s">
        <v>2801</v>
      </c>
      <c r="E1037" s="4">
        <v>3456800</v>
      </c>
      <c r="F1037">
        <v>1</v>
      </c>
      <c r="G1037" s="4">
        <v>34568000</v>
      </c>
      <c r="H1037" s="4">
        <v>0</v>
      </c>
      <c r="I1037" s="4">
        <v>34568000</v>
      </c>
      <c r="J1037">
        <v>1</v>
      </c>
      <c r="K1037">
        <v>1</v>
      </c>
      <c r="L1037">
        <v>1</v>
      </c>
      <c r="M1037">
        <v>1</v>
      </c>
      <c r="N1037" s="2">
        <v>44398</v>
      </c>
      <c r="O1037" s="1" t="s">
        <v>2802</v>
      </c>
      <c r="P1037" s="4">
        <v>34568000</v>
      </c>
      <c r="Q1037" s="4">
        <v>3076550</v>
      </c>
      <c r="R1037" s="1" t="s">
        <v>39</v>
      </c>
      <c r="S1037" s="1" t="s">
        <v>50</v>
      </c>
      <c r="T1037" s="4">
        <f>Sales_Datas[[#This Row],[after_discount]]-(Sales_Datas[[#This Row],[qty_ordered]]*Sales_Datas[[#This Row],[cogs]])</f>
        <v>31491450</v>
      </c>
      <c r="U1037" s="3">
        <f>IFERROR(Sales_Datas[[#This Row],[Gross_Profit]]/Sales_Datas[[#This Row],[after_discount]],0)</f>
        <v>0.91100005785697757</v>
      </c>
      <c r="V1037" s="1" t="str">
        <f>IF(Sales_Datas[[#This Row],[base_price]] &lt;= 632200, "Low", (IF(Sales_Datas[[#This Row],[base_price]] &gt;= 10092000, "High", "Medium")))</f>
        <v>High</v>
      </c>
    </row>
    <row r="1038" spans="1:22" x14ac:dyDescent="0.25">
      <c r="A1038" s="1" t="s">
        <v>2803</v>
      </c>
      <c r="B1038" s="1" t="s">
        <v>1705</v>
      </c>
      <c r="C1038" s="2">
        <v>44776</v>
      </c>
      <c r="D1038" s="1" t="s">
        <v>2804</v>
      </c>
      <c r="E1038" s="4">
        <v>3456800</v>
      </c>
      <c r="F1038">
        <v>1</v>
      </c>
      <c r="G1038" s="4">
        <v>34568000</v>
      </c>
      <c r="H1038" s="4">
        <v>0</v>
      </c>
      <c r="I1038" s="4">
        <v>34568000</v>
      </c>
      <c r="J1038">
        <v>1</v>
      </c>
      <c r="K1038">
        <v>0</v>
      </c>
      <c r="L1038">
        <v>0</v>
      </c>
      <c r="M1038">
        <v>1</v>
      </c>
      <c r="N1038" s="2">
        <v>44457</v>
      </c>
      <c r="O1038" s="1" t="s">
        <v>2805</v>
      </c>
      <c r="P1038" s="4">
        <v>34568000</v>
      </c>
      <c r="Q1038" s="4">
        <v>2834580</v>
      </c>
      <c r="R1038" s="1" t="s">
        <v>39</v>
      </c>
      <c r="S1038" s="1" t="s">
        <v>50</v>
      </c>
      <c r="T1038" s="4">
        <f>Sales_Datas[[#This Row],[after_discount]]-(Sales_Datas[[#This Row],[qty_ordered]]*Sales_Datas[[#This Row],[cogs]])</f>
        <v>31733420</v>
      </c>
      <c r="U1038" s="3">
        <f>IFERROR(Sales_Datas[[#This Row],[Gross_Profit]]/Sales_Datas[[#This Row],[after_discount]],0)</f>
        <v>0.91799988428604484</v>
      </c>
      <c r="V1038" s="1" t="str">
        <f>IF(Sales_Datas[[#This Row],[base_price]] &lt;= 632200, "Low", (IF(Sales_Datas[[#This Row],[base_price]] &gt;= 10092000, "High", "Medium")))</f>
        <v>High</v>
      </c>
    </row>
    <row r="1039" spans="1:22" x14ac:dyDescent="0.25">
      <c r="A1039" s="1" t="s">
        <v>2806</v>
      </c>
      <c r="B1039" s="1" t="s">
        <v>2807</v>
      </c>
      <c r="C1039" s="2">
        <v>44627</v>
      </c>
      <c r="D1039" s="1" t="s">
        <v>140</v>
      </c>
      <c r="E1039" s="4">
        <v>3440850</v>
      </c>
      <c r="F1039">
        <v>1</v>
      </c>
      <c r="G1039" s="4">
        <v>34408500</v>
      </c>
      <c r="H1039" s="4">
        <v>0</v>
      </c>
      <c r="I1039" s="4">
        <v>34408500</v>
      </c>
      <c r="J1039">
        <v>1</v>
      </c>
      <c r="K1039">
        <v>1</v>
      </c>
      <c r="L1039">
        <v>1</v>
      </c>
      <c r="M1039">
        <v>3</v>
      </c>
      <c r="N1039" s="2">
        <v>44686</v>
      </c>
      <c r="O1039" s="1" t="s">
        <v>141</v>
      </c>
      <c r="P1039" s="4">
        <v>34408500</v>
      </c>
      <c r="Q1039" s="4">
        <v>2718230</v>
      </c>
      <c r="R1039" s="1" t="s">
        <v>39</v>
      </c>
      <c r="S1039" s="1" t="s">
        <v>56</v>
      </c>
      <c r="T1039" s="4">
        <f>Sales_Datas[[#This Row],[after_discount]]-(Sales_Datas[[#This Row],[qty_ordered]]*Sales_Datas[[#This Row],[cogs]])</f>
        <v>31690270</v>
      </c>
      <c r="U1039" s="3">
        <f>IFERROR(Sales_Datas[[#This Row],[Gross_Profit]]/Sales_Datas[[#This Row],[after_discount]],0)</f>
        <v>0.9210012060973306</v>
      </c>
      <c r="V1039" s="1" t="str">
        <f>IF(Sales_Datas[[#This Row],[base_price]] &lt;= 632200, "Low", (IF(Sales_Datas[[#This Row],[base_price]] &gt;= 10092000, "High", "Medium")))</f>
        <v>High</v>
      </c>
    </row>
    <row r="1040" spans="1:22" x14ac:dyDescent="0.25">
      <c r="A1040" s="1" t="s">
        <v>2808</v>
      </c>
      <c r="B1040" s="1" t="s">
        <v>2809</v>
      </c>
      <c r="C1040" s="2">
        <v>44706</v>
      </c>
      <c r="D1040" s="1" t="s">
        <v>140</v>
      </c>
      <c r="E1040" s="4">
        <v>3440850</v>
      </c>
      <c r="F1040">
        <v>1</v>
      </c>
      <c r="G1040" s="4">
        <v>34408500</v>
      </c>
      <c r="H1040" s="4">
        <v>0</v>
      </c>
      <c r="I1040" s="4">
        <v>34408500</v>
      </c>
      <c r="J1040">
        <v>1</v>
      </c>
      <c r="K1040">
        <v>0</v>
      </c>
      <c r="L1040">
        <v>0</v>
      </c>
      <c r="M1040">
        <v>7</v>
      </c>
      <c r="N1040" s="2">
        <v>44704</v>
      </c>
      <c r="O1040" s="1" t="s">
        <v>141</v>
      </c>
      <c r="P1040" s="4">
        <v>34408500</v>
      </c>
      <c r="Q1040" s="4">
        <v>2718230</v>
      </c>
      <c r="R1040" s="1" t="s">
        <v>39</v>
      </c>
      <c r="S1040" s="1" t="s">
        <v>66</v>
      </c>
      <c r="T1040" s="4">
        <f>Sales_Datas[[#This Row],[after_discount]]-(Sales_Datas[[#This Row],[qty_ordered]]*Sales_Datas[[#This Row],[cogs]])</f>
        <v>31690270</v>
      </c>
      <c r="U1040" s="3">
        <f>IFERROR(Sales_Datas[[#This Row],[Gross_Profit]]/Sales_Datas[[#This Row],[after_discount]],0)</f>
        <v>0.9210012060973306</v>
      </c>
      <c r="V1040" s="1" t="str">
        <f>IF(Sales_Datas[[#This Row],[base_price]] &lt;= 632200, "Low", (IF(Sales_Datas[[#This Row],[base_price]] &gt;= 10092000, "High", "Medium")))</f>
        <v>High</v>
      </c>
    </row>
    <row r="1041" spans="1:22" x14ac:dyDescent="0.25">
      <c r="A1041" s="1" t="s">
        <v>2810</v>
      </c>
      <c r="B1041" s="1" t="s">
        <v>2809</v>
      </c>
      <c r="C1041" s="2">
        <v>44707</v>
      </c>
      <c r="D1041" s="1" t="s">
        <v>140</v>
      </c>
      <c r="E1041" s="4">
        <v>3440850</v>
      </c>
      <c r="F1041">
        <v>1</v>
      </c>
      <c r="G1041" s="4">
        <v>34408500</v>
      </c>
      <c r="H1041" s="4">
        <v>0</v>
      </c>
      <c r="I1041" s="4">
        <v>34408500</v>
      </c>
      <c r="J1041">
        <v>1</v>
      </c>
      <c r="K1041">
        <v>1</v>
      </c>
      <c r="L1041">
        <v>0</v>
      </c>
      <c r="M1041">
        <v>1</v>
      </c>
      <c r="N1041" s="2">
        <v>44704</v>
      </c>
      <c r="O1041" s="1" t="s">
        <v>141</v>
      </c>
      <c r="P1041" s="4">
        <v>34408500</v>
      </c>
      <c r="Q1041" s="4">
        <v>2718230</v>
      </c>
      <c r="R1041" s="1" t="s">
        <v>39</v>
      </c>
      <c r="S1041" s="1" t="s">
        <v>50</v>
      </c>
      <c r="T1041" s="4">
        <f>Sales_Datas[[#This Row],[after_discount]]-(Sales_Datas[[#This Row],[qty_ordered]]*Sales_Datas[[#This Row],[cogs]])</f>
        <v>31690270</v>
      </c>
      <c r="U1041" s="3">
        <f>IFERROR(Sales_Datas[[#This Row],[Gross_Profit]]/Sales_Datas[[#This Row],[after_discount]],0)</f>
        <v>0.9210012060973306</v>
      </c>
      <c r="V1041" s="1" t="str">
        <f>IF(Sales_Datas[[#This Row],[base_price]] &lt;= 632200, "Low", (IF(Sales_Datas[[#This Row],[base_price]] &gt;= 10092000, "High", "Medium")))</f>
        <v>High</v>
      </c>
    </row>
    <row r="1042" spans="1:22" x14ac:dyDescent="0.25">
      <c r="A1042" s="1" t="s">
        <v>2811</v>
      </c>
      <c r="B1042" s="1" t="s">
        <v>427</v>
      </c>
      <c r="C1042" s="2">
        <v>44711</v>
      </c>
      <c r="D1042" s="1" t="s">
        <v>140</v>
      </c>
      <c r="E1042" s="4">
        <v>3440850</v>
      </c>
      <c r="F1042">
        <v>1</v>
      </c>
      <c r="G1042" s="4">
        <v>34408500</v>
      </c>
      <c r="H1042" s="4">
        <v>0</v>
      </c>
      <c r="I1042" s="4">
        <v>34408500</v>
      </c>
      <c r="J1042">
        <v>1</v>
      </c>
      <c r="K1042">
        <v>0</v>
      </c>
      <c r="L1042">
        <v>0</v>
      </c>
      <c r="M1042">
        <v>4</v>
      </c>
      <c r="N1042" s="2">
        <v>44703</v>
      </c>
      <c r="O1042" s="1" t="s">
        <v>141</v>
      </c>
      <c r="P1042" s="4">
        <v>34408500</v>
      </c>
      <c r="Q1042" s="4">
        <v>2718230</v>
      </c>
      <c r="R1042" s="1" t="s">
        <v>39</v>
      </c>
      <c r="S1042" s="1" t="s">
        <v>34</v>
      </c>
      <c r="T1042" s="4">
        <f>Sales_Datas[[#This Row],[after_discount]]-(Sales_Datas[[#This Row],[qty_ordered]]*Sales_Datas[[#This Row],[cogs]])</f>
        <v>31690270</v>
      </c>
      <c r="U1042" s="3">
        <f>IFERROR(Sales_Datas[[#This Row],[Gross_Profit]]/Sales_Datas[[#This Row],[after_discount]],0)</f>
        <v>0.9210012060973306</v>
      </c>
      <c r="V1042" s="1" t="str">
        <f>IF(Sales_Datas[[#This Row],[base_price]] &lt;= 632200, "Low", (IF(Sales_Datas[[#This Row],[base_price]] &gt;= 10092000, "High", "Medium")))</f>
        <v>High</v>
      </c>
    </row>
    <row r="1043" spans="1:22" x14ac:dyDescent="0.25">
      <c r="A1043" s="1" t="s">
        <v>2812</v>
      </c>
      <c r="B1043" s="1" t="s">
        <v>2813</v>
      </c>
      <c r="C1043" s="2">
        <v>44760</v>
      </c>
      <c r="D1043" s="1" t="s">
        <v>140</v>
      </c>
      <c r="E1043" s="4">
        <v>3440850</v>
      </c>
      <c r="F1043">
        <v>1</v>
      </c>
      <c r="G1043" s="4">
        <v>34408500</v>
      </c>
      <c r="H1043" s="4">
        <v>0</v>
      </c>
      <c r="I1043" s="4">
        <v>34408500</v>
      </c>
      <c r="J1043">
        <v>1</v>
      </c>
      <c r="K1043">
        <v>1</v>
      </c>
      <c r="L1043">
        <v>0</v>
      </c>
      <c r="M1043">
        <v>1</v>
      </c>
      <c r="N1043" s="2">
        <v>44717</v>
      </c>
      <c r="O1043" s="1" t="s">
        <v>141</v>
      </c>
      <c r="P1043" s="4">
        <v>34408500</v>
      </c>
      <c r="Q1043" s="4">
        <v>2718230</v>
      </c>
      <c r="R1043" s="1" t="s">
        <v>39</v>
      </c>
      <c r="S1043" s="1" t="s">
        <v>50</v>
      </c>
      <c r="T1043" s="4">
        <f>Sales_Datas[[#This Row],[after_discount]]-(Sales_Datas[[#This Row],[qty_ordered]]*Sales_Datas[[#This Row],[cogs]])</f>
        <v>31690270</v>
      </c>
      <c r="U1043" s="3">
        <f>IFERROR(Sales_Datas[[#This Row],[Gross_Profit]]/Sales_Datas[[#This Row],[after_discount]],0)</f>
        <v>0.9210012060973306</v>
      </c>
      <c r="V1043" s="1" t="str">
        <f>IF(Sales_Datas[[#This Row],[base_price]] &lt;= 632200, "Low", (IF(Sales_Datas[[#This Row],[base_price]] &gt;= 10092000, "High", "Medium")))</f>
        <v>High</v>
      </c>
    </row>
    <row r="1044" spans="1:22" x14ac:dyDescent="0.25">
      <c r="A1044" s="1" t="s">
        <v>2814</v>
      </c>
      <c r="B1044" s="1" t="s">
        <v>2527</v>
      </c>
      <c r="C1044" s="2">
        <v>44768</v>
      </c>
      <c r="D1044" s="1" t="s">
        <v>140</v>
      </c>
      <c r="E1044" s="4">
        <v>3440850</v>
      </c>
      <c r="F1044">
        <v>1</v>
      </c>
      <c r="G1044" s="4">
        <v>34408500</v>
      </c>
      <c r="H1044" s="4">
        <v>0</v>
      </c>
      <c r="I1044" s="4">
        <v>34408500</v>
      </c>
      <c r="J1044">
        <v>1</v>
      </c>
      <c r="K1044">
        <v>0</v>
      </c>
      <c r="L1044">
        <v>0</v>
      </c>
      <c r="M1044">
        <v>1</v>
      </c>
      <c r="N1044" s="2">
        <v>44668</v>
      </c>
      <c r="O1044" s="1" t="s">
        <v>141</v>
      </c>
      <c r="P1044" s="4">
        <v>34408500</v>
      </c>
      <c r="Q1044" s="4">
        <v>2718230</v>
      </c>
      <c r="R1044" s="1" t="s">
        <v>39</v>
      </c>
      <c r="S1044" s="1" t="s">
        <v>50</v>
      </c>
      <c r="T1044" s="4">
        <f>Sales_Datas[[#This Row],[after_discount]]-(Sales_Datas[[#This Row],[qty_ordered]]*Sales_Datas[[#This Row],[cogs]])</f>
        <v>31690270</v>
      </c>
      <c r="U1044" s="3">
        <f>IFERROR(Sales_Datas[[#This Row],[Gross_Profit]]/Sales_Datas[[#This Row],[after_discount]],0)</f>
        <v>0.9210012060973306</v>
      </c>
      <c r="V1044" s="1" t="str">
        <f>IF(Sales_Datas[[#This Row],[base_price]] &lt;= 632200, "Low", (IF(Sales_Datas[[#This Row],[base_price]] &gt;= 10092000, "High", "Medium")))</f>
        <v>High</v>
      </c>
    </row>
    <row r="1045" spans="1:22" x14ac:dyDescent="0.25">
      <c r="A1045" s="1" t="s">
        <v>2815</v>
      </c>
      <c r="B1045" s="1" t="s">
        <v>2816</v>
      </c>
      <c r="C1045" s="2">
        <v>44811</v>
      </c>
      <c r="D1045" s="1" t="s">
        <v>140</v>
      </c>
      <c r="E1045" s="4">
        <v>3440850</v>
      </c>
      <c r="F1045">
        <v>1</v>
      </c>
      <c r="G1045" s="4">
        <v>34408500</v>
      </c>
      <c r="H1045" s="4">
        <v>0</v>
      </c>
      <c r="I1045" s="4">
        <v>34408500</v>
      </c>
      <c r="J1045">
        <v>1</v>
      </c>
      <c r="K1045">
        <v>1</v>
      </c>
      <c r="L1045">
        <v>0</v>
      </c>
      <c r="M1045">
        <v>1</v>
      </c>
      <c r="N1045" s="2">
        <v>44753</v>
      </c>
      <c r="O1045" s="1" t="s">
        <v>141</v>
      </c>
      <c r="P1045" s="4">
        <v>34408500</v>
      </c>
      <c r="Q1045" s="4">
        <v>2718230</v>
      </c>
      <c r="R1045" s="1" t="s">
        <v>39</v>
      </c>
      <c r="S1045" s="1" t="s">
        <v>50</v>
      </c>
      <c r="T1045" s="4">
        <f>Sales_Datas[[#This Row],[after_discount]]-(Sales_Datas[[#This Row],[qty_ordered]]*Sales_Datas[[#This Row],[cogs]])</f>
        <v>31690270</v>
      </c>
      <c r="U1045" s="3">
        <f>IFERROR(Sales_Datas[[#This Row],[Gross_Profit]]/Sales_Datas[[#This Row],[after_discount]],0)</f>
        <v>0.9210012060973306</v>
      </c>
      <c r="V1045" s="1" t="str">
        <f>IF(Sales_Datas[[#This Row],[base_price]] &lt;= 632200, "Low", (IF(Sales_Datas[[#This Row],[base_price]] &gt;= 10092000, "High", "Medium")))</f>
        <v>High</v>
      </c>
    </row>
    <row r="1046" spans="1:22" x14ac:dyDescent="0.25">
      <c r="A1046" s="1" t="s">
        <v>2817</v>
      </c>
      <c r="B1046" s="1" t="s">
        <v>2818</v>
      </c>
      <c r="C1046" s="2">
        <v>44482</v>
      </c>
      <c r="D1046" s="1" t="s">
        <v>2819</v>
      </c>
      <c r="E1046" s="4">
        <v>3440850</v>
      </c>
      <c r="F1046">
        <v>1</v>
      </c>
      <c r="G1046" s="4">
        <v>34408500</v>
      </c>
      <c r="H1046" s="4">
        <v>0</v>
      </c>
      <c r="I1046" s="4">
        <v>34408500</v>
      </c>
      <c r="J1046">
        <v>1</v>
      </c>
      <c r="K1046">
        <v>0</v>
      </c>
      <c r="L1046">
        <v>0</v>
      </c>
      <c r="M1046">
        <v>4</v>
      </c>
      <c r="N1046" s="2">
        <v>44470</v>
      </c>
      <c r="O1046" s="1" t="s">
        <v>2820</v>
      </c>
      <c r="P1046" s="4">
        <v>34408500</v>
      </c>
      <c r="Q1046" s="4">
        <v>2546200</v>
      </c>
      <c r="R1046" s="1" t="s">
        <v>65</v>
      </c>
      <c r="S1046" s="1" t="s">
        <v>34</v>
      </c>
      <c r="T1046" s="4">
        <f>Sales_Datas[[#This Row],[after_discount]]-(Sales_Datas[[#This Row],[qty_ordered]]*Sales_Datas[[#This Row],[cogs]])</f>
        <v>31862300</v>
      </c>
      <c r="U1046" s="3">
        <f>IFERROR(Sales_Datas[[#This Row],[Gross_Profit]]/Sales_Datas[[#This Row],[after_discount]],0)</f>
        <v>0.92600084281500206</v>
      </c>
      <c r="V1046" s="1" t="str">
        <f>IF(Sales_Datas[[#This Row],[base_price]] &lt;= 632200, "Low", (IF(Sales_Datas[[#This Row],[base_price]] &gt;= 10092000, "High", "Medium")))</f>
        <v>High</v>
      </c>
    </row>
    <row r="1047" spans="1:22" x14ac:dyDescent="0.25">
      <c r="A1047" s="1" t="s">
        <v>2821</v>
      </c>
      <c r="B1047" s="1" t="s">
        <v>2822</v>
      </c>
      <c r="C1047" s="2">
        <v>44459</v>
      </c>
      <c r="D1047" s="1" t="s">
        <v>2823</v>
      </c>
      <c r="E1047" s="4">
        <v>1719410</v>
      </c>
      <c r="F1047">
        <v>2</v>
      </c>
      <c r="G1047" s="4">
        <v>34388200</v>
      </c>
      <c r="H1047" s="4">
        <v>0</v>
      </c>
      <c r="I1047" s="4">
        <v>34388200</v>
      </c>
      <c r="J1047">
        <v>1</v>
      </c>
      <c r="K1047">
        <v>0</v>
      </c>
      <c r="L1047">
        <v>0</v>
      </c>
      <c r="M1047">
        <v>10</v>
      </c>
      <c r="N1047" s="2">
        <v>44465</v>
      </c>
      <c r="O1047" s="1" t="s">
        <v>2824</v>
      </c>
      <c r="P1047" s="4">
        <v>15654200</v>
      </c>
      <c r="Q1047" s="4">
        <v>1127060</v>
      </c>
      <c r="R1047" s="1" t="s">
        <v>39</v>
      </c>
      <c r="S1047" s="1" t="s">
        <v>1130</v>
      </c>
      <c r="T1047" s="4">
        <f>Sales_Datas[[#This Row],[after_discount]]-(Sales_Datas[[#This Row],[qty_ordered]]*Sales_Datas[[#This Row],[cogs]])</f>
        <v>32134080</v>
      </c>
      <c r="U1047" s="3">
        <f>IFERROR(Sales_Datas[[#This Row],[Gross_Profit]]/Sales_Datas[[#This Row],[after_discount]],0)</f>
        <v>0.93445077090397288</v>
      </c>
      <c r="V1047" s="1" t="str">
        <f>IF(Sales_Datas[[#This Row],[base_price]] &lt;= 632200, "Low", (IF(Sales_Datas[[#This Row],[base_price]] &gt;= 10092000, "High", "Medium")))</f>
        <v>High</v>
      </c>
    </row>
    <row r="1048" spans="1:22" x14ac:dyDescent="0.25">
      <c r="A1048" s="1" t="s">
        <v>2825</v>
      </c>
      <c r="B1048" s="1" t="s">
        <v>2826</v>
      </c>
      <c r="C1048" s="2">
        <v>44432</v>
      </c>
      <c r="D1048" s="1" t="s">
        <v>1995</v>
      </c>
      <c r="E1048" s="4">
        <v>1716220</v>
      </c>
      <c r="F1048">
        <v>2</v>
      </c>
      <c r="G1048" s="4">
        <v>34324400</v>
      </c>
      <c r="H1048" s="4">
        <v>0</v>
      </c>
      <c r="I1048" s="4">
        <v>34324400</v>
      </c>
      <c r="J1048">
        <v>1</v>
      </c>
      <c r="K1048">
        <v>1</v>
      </c>
      <c r="L1048">
        <v>0</v>
      </c>
      <c r="M1048">
        <v>1</v>
      </c>
      <c r="N1048" s="2">
        <v>44388</v>
      </c>
      <c r="O1048" s="1" t="s">
        <v>1996</v>
      </c>
      <c r="P1048" s="4">
        <v>17162200</v>
      </c>
      <c r="Q1048" s="4">
        <v>1132680</v>
      </c>
      <c r="R1048" s="1" t="s">
        <v>29</v>
      </c>
      <c r="S1048" s="1" t="s">
        <v>50</v>
      </c>
      <c r="T1048" s="4">
        <f>Sales_Datas[[#This Row],[after_discount]]-(Sales_Datas[[#This Row],[qty_ordered]]*Sales_Datas[[#This Row],[cogs]])</f>
        <v>32059040</v>
      </c>
      <c r="U1048" s="3">
        <f>IFERROR(Sales_Datas[[#This Row],[Gross_Profit]]/Sales_Datas[[#This Row],[after_discount]],0)</f>
        <v>0.9340014683432194</v>
      </c>
      <c r="V1048" s="1" t="str">
        <f>IF(Sales_Datas[[#This Row],[base_price]] &lt;= 632200, "Low", (IF(Sales_Datas[[#This Row],[base_price]] &gt;= 10092000, "High", "Medium")))</f>
        <v>High</v>
      </c>
    </row>
    <row r="1049" spans="1:22" x14ac:dyDescent="0.25">
      <c r="A1049" s="1" t="s">
        <v>2827</v>
      </c>
      <c r="B1049" s="1" t="s">
        <v>1748</v>
      </c>
      <c r="C1049" s="2">
        <v>44456</v>
      </c>
      <c r="D1049" s="1" t="s">
        <v>2828</v>
      </c>
      <c r="E1049" s="4">
        <v>3430758</v>
      </c>
      <c r="F1049">
        <v>1</v>
      </c>
      <c r="G1049" s="4">
        <v>34307600</v>
      </c>
      <c r="H1049" s="4">
        <v>0</v>
      </c>
      <c r="I1049" s="4">
        <v>34307600</v>
      </c>
      <c r="J1049">
        <v>1</v>
      </c>
      <c r="K1049">
        <v>0</v>
      </c>
      <c r="L1049">
        <v>0</v>
      </c>
      <c r="M1049">
        <v>8</v>
      </c>
      <c r="N1049" s="2">
        <v>44462</v>
      </c>
      <c r="O1049" s="1" t="s">
        <v>2829</v>
      </c>
      <c r="P1049" s="4">
        <v>34307600</v>
      </c>
      <c r="Q1049" s="4">
        <v>2298600</v>
      </c>
      <c r="R1049" s="1" t="s">
        <v>65</v>
      </c>
      <c r="S1049" s="1" t="s">
        <v>1115</v>
      </c>
      <c r="T1049" s="4">
        <f>Sales_Datas[[#This Row],[after_discount]]-(Sales_Datas[[#This Row],[qty_ordered]]*Sales_Datas[[#This Row],[cogs]])</f>
        <v>32009000</v>
      </c>
      <c r="U1049" s="3">
        <f>IFERROR(Sales_Datas[[#This Row],[Gross_Profit]]/Sales_Datas[[#This Row],[after_discount]],0)</f>
        <v>0.93300026816215653</v>
      </c>
      <c r="V1049" s="1" t="str">
        <f>IF(Sales_Datas[[#This Row],[base_price]] &lt;= 632200, "Low", (IF(Sales_Datas[[#This Row],[base_price]] &gt;= 10092000, "High", "Medium")))</f>
        <v>High</v>
      </c>
    </row>
    <row r="1050" spans="1:22" x14ac:dyDescent="0.25">
      <c r="A1050" s="1" t="s">
        <v>2830</v>
      </c>
      <c r="B1050" s="1" t="s">
        <v>1845</v>
      </c>
      <c r="C1050" s="2">
        <v>44439</v>
      </c>
      <c r="D1050" s="1" t="s">
        <v>2831</v>
      </c>
      <c r="E1050" s="4">
        <v>3422000</v>
      </c>
      <c r="F1050">
        <v>1</v>
      </c>
      <c r="G1050" s="4">
        <v>34220000</v>
      </c>
      <c r="H1050" s="4">
        <v>0</v>
      </c>
      <c r="I1050" s="4">
        <v>34220000</v>
      </c>
      <c r="J1050">
        <v>1</v>
      </c>
      <c r="K1050">
        <v>1</v>
      </c>
      <c r="L1050">
        <v>0</v>
      </c>
      <c r="M1050">
        <v>1</v>
      </c>
      <c r="N1050" s="2">
        <v>44390</v>
      </c>
      <c r="O1050" s="1" t="s">
        <v>2832</v>
      </c>
      <c r="P1050" s="4">
        <v>34220000</v>
      </c>
      <c r="Q1050" s="4">
        <v>2361180</v>
      </c>
      <c r="R1050" s="1" t="s">
        <v>39</v>
      </c>
      <c r="S1050" s="1" t="s">
        <v>50</v>
      </c>
      <c r="T1050" s="4">
        <f>Sales_Datas[[#This Row],[after_discount]]-(Sales_Datas[[#This Row],[qty_ordered]]*Sales_Datas[[#This Row],[cogs]])</f>
        <v>31858820</v>
      </c>
      <c r="U1050" s="3">
        <f>IFERROR(Sales_Datas[[#This Row],[Gross_Profit]]/Sales_Datas[[#This Row],[after_discount]],0)</f>
        <v>0.93100000000000005</v>
      </c>
      <c r="V1050" s="1" t="str">
        <f>IF(Sales_Datas[[#This Row],[base_price]] &lt;= 632200, "Low", (IF(Sales_Datas[[#This Row],[base_price]] &gt;= 10092000, "High", "Medium")))</f>
        <v>High</v>
      </c>
    </row>
    <row r="1051" spans="1:22" x14ac:dyDescent="0.25">
      <c r="A1051" s="1" t="s">
        <v>2833</v>
      </c>
      <c r="B1051" s="1" t="s">
        <v>1755</v>
      </c>
      <c r="C1051" s="2">
        <v>44455</v>
      </c>
      <c r="D1051" s="1" t="s">
        <v>2834</v>
      </c>
      <c r="E1051" s="4">
        <v>3422000</v>
      </c>
      <c r="F1051">
        <v>1</v>
      </c>
      <c r="G1051" s="4">
        <v>34220000</v>
      </c>
      <c r="H1051" s="4">
        <v>0</v>
      </c>
      <c r="I1051" s="4">
        <v>34220000</v>
      </c>
      <c r="J1051">
        <v>1</v>
      </c>
      <c r="K1051">
        <v>1</v>
      </c>
      <c r="L1051">
        <v>0</v>
      </c>
      <c r="M1051">
        <v>1</v>
      </c>
      <c r="N1051" s="2">
        <v>44431</v>
      </c>
      <c r="O1051" s="1" t="s">
        <v>2835</v>
      </c>
      <c r="P1051" s="4">
        <v>34220000</v>
      </c>
      <c r="Q1051" s="4">
        <v>3045580</v>
      </c>
      <c r="R1051" s="1" t="s">
        <v>65</v>
      </c>
      <c r="S1051" s="1" t="s">
        <v>50</v>
      </c>
      <c r="T1051" s="4">
        <f>Sales_Datas[[#This Row],[after_discount]]-(Sales_Datas[[#This Row],[qty_ordered]]*Sales_Datas[[#This Row],[cogs]])</f>
        <v>31174420</v>
      </c>
      <c r="U1051" s="3">
        <f>IFERROR(Sales_Datas[[#This Row],[Gross_Profit]]/Sales_Datas[[#This Row],[after_discount]],0)</f>
        <v>0.91100000000000003</v>
      </c>
      <c r="V1051" s="1" t="str">
        <f>IF(Sales_Datas[[#This Row],[base_price]] &lt;= 632200, "Low", (IF(Sales_Datas[[#This Row],[base_price]] &gt;= 10092000, "High", "Medium")))</f>
        <v>High</v>
      </c>
    </row>
    <row r="1052" spans="1:22" x14ac:dyDescent="0.25">
      <c r="A1052" s="1" t="s">
        <v>2836</v>
      </c>
      <c r="B1052" s="1" t="s">
        <v>647</v>
      </c>
      <c r="C1052" s="2">
        <v>44460</v>
      </c>
      <c r="D1052" s="1" t="s">
        <v>2834</v>
      </c>
      <c r="E1052" s="4">
        <v>3422000</v>
      </c>
      <c r="F1052">
        <v>1</v>
      </c>
      <c r="G1052" s="4">
        <v>34220000</v>
      </c>
      <c r="H1052" s="4">
        <v>0</v>
      </c>
      <c r="I1052" s="4">
        <v>34220000</v>
      </c>
      <c r="J1052">
        <v>1</v>
      </c>
      <c r="K1052">
        <v>1</v>
      </c>
      <c r="L1052">
        <v>0</v>
      </c>
      <c r="M1052">
        <v>1</v>
      </c>
      <c r="N1052" s="2">
        <v>44405</v>
      </c>
      <c r="O1052" s="1" t="s">
        <v>2835</v>
      </c>
      <c r="P1052" s="4">
        <v>34220000</v>
      </c>
      <c r="Q1052" s="4">
        <v>3045580</v>
      </c>
      <c r="R1052" s="1" t="s">
        <v>65</v>
      </c>
      <c r="S1052" s="1" t="s">
        <v>50</v>
      </c>
      <c r="T1052" s="4">
        <f>Sales_Datas[[#This Row],[after_discount]]-(Sales_Datas[[#This Row],[qty_ordered]]*Sales_Datas[[#This Row],[cogs]])</f>
        <v>31174420</v>
      </c>
      <c r="U1052" s="3">
        <f>IFERROR(Sales_Datas[[#This Row],[Gross_Profit]]/Sales_Datas[[#This Row],[after_discount]],0)</f>
        <v>0.91100000000000003</v>
      </c>
      <c r="V1052" s="1" t="str">
        <f>IF(Sales_Datas[[#This Row],[base_price]] &lt;= 632200, "Low", (IF(Sales_Datas[[#This Row],[base_price]] &gt;= 10092000, "High", "Medium")))</f>
        <v>High</v>
      </c>
    </row>
    <row r="1053" spans="1:22" x14ac:dyDescent="0.25">
      <c r="A1053" s="1" t="s">
        <v>2837</v>
      </c>
      <c r="B1053" s="1" t="s">
        <v>2493</v>
      </c>
      <c r="C1053" s="2">
        <v>44492</v>
      </c>
      <c r="D1053" s="1" t="s">
        <v>2838</v>
      </c>
      <c r="E1053" s="4">
        <v>3422000</v>
      </c>
      <c r="F1053">
        <v>1</v>
      </c>
      <c r="G1053" s="4">
        <v>34220000</v>
      </c>
      <c r="H1053" s="4">
        <v>0</v>
      </c>
      <c r="I1053" s="4">
        <v>34220000</v>
      </c>
      <c r="J1053">
        <v>1</v>
      </c>
      <c r="K1053">
        <v>0</v>
      </c>
      <c r="L1053">
        <v>0</v>
      </c>
      <c r="M1053">
        <v>4</v>
      </c>
      <c r="N1053" s="2">
        <v>44472</v>
      </c>
      <c r="O1053" s="1" t="s">
        <v>2839</v>
      </c>
      <c r="P1053" s="4">
        <v>34220000</v>
      </c>
      <c r="Q1053" s="4">
        <v>2977140</v>
      </c>
      <c r="R1053" s="1" t="s">
        <v>65</v>
      </c>
      <c r="S1053" s="1" t="s">
        <v>34</v>
      </c>
      <c r="T1053" s="4">
        <f>Sales_Datas[[#This Row],[after_discount]]-(Sales_Datas[[#This Row],[qty_ordered]]*Sales_Datas[[#This Row],[cogs]])</f>
        <v>31242860</v>
      </c>
      <c r="U1053" s="3">
        <f>IFERROR(Sales_Datas[[#This Row],[Gross_Profit]]/Sales_Datas[[#This Row],[after_discount]],0)</f>
        <v>0.91300000000000003</v>
      </c>
      <c r="V1053" s="1" t="str">
        <f>IF(Sales_Datas[[#This Row],[base_price]] &lt;= 632200, "Low", (IF(Sales_Datas[[#This Row],[base_price]] &gt;= 10092000, "High", "Medium")))</f>
        <v>High</v>
      </c>
    </row>
    <row r="1054" spans="1:22" x14ac:dyDescent="0.25">
      <c r="A1054" s="1" t="s">
        <v>2840</v>
      </c>
      <c r="B1054" s="1" t="s">
        <v>2841</v>
      </c>
      <c r="C1054" s="2">
        <v>44294</v>
      </c>
      <c r="D1054" s="1" t="s">
        <v>2842</v>
      </c>
      <c r="E1054" s="4">
        <v>1136220</v>
      </c>
      <c r="F1054">
        <v>3</v>
      </c>
      <c r="G1054" s="4">
        <v>34086600</v>
      </c>
      <c r="H1054" s="4">
        <v>0</v>
      </c>
      <c r="I1054" s="4">
        <v>34086600</v>
      </c>
      <c r="J1054">
        <v>1</v>
      </c>
      <c r="K1054">
        <v>1</v>
      </c>
      <c r="L1054">
        <v>1</v>
      </c>
      <c r="M1054">
        <v>1</v>
      </c>
      <c r="N1054" s="2">
        <v>44420</v>
      </c>
      <c r="O1054" s="1" t="s">
        <v>2843</v>
      </c>
      <c r="P1054" s="4">
        <v>11362200</v>
      </c>
      <c r="Q1054" s="4">
        <v>965758</v>
      </c>
      <c r="R1054" s="1" t="s">
        <v>29</v>
      </c>
      <c r="S1054" s="1" t="s">
        <v>50</v>
      </c>
      <c r="T1054" s="4">
        <f>Sales_Datas[[#This Row],[after_discount]]-(Sales_Datas[[#This Row],[qty_ordered]]*Sales_Datas[[#This Row],[cogs]])</f>
        <v>31189326</v>
      </c>
      <c r="U1054" s="3">
        <f>IFERROR(Sales_Datas[[#This Row],[Gross_Profit]]/Sales_Datas[[#This Row],[after_discount]],0)</f>
        <v>0.91500255232261363</v>
      </c>
      <c r="V1054" s="1" t="str">
        <f>IF(Sales_Datas[[#This Row],[base_price]] &lt;= 632200, "Low", (IF(Sales_Datas[[#This Row],[base_price]] &gt;= 10092000, "High", "Medium")))</f>
        <v>High</v>
      </c>
    </row>
    <row r="1055" spans="1:22" x14ac:dyDescent="0.25">
      <c r="A1055" s="1" t="s">
        <v>2844</v>
      </c>
      <c r="B1055" s="1" t="s">
        <v>1315</v>
      </c>
      <c r="C1055" s="2">
        <v>44419</v>
      </c>
      <c r="D1055" s="1" t="s">
        <v>2845</v>
      </c>
      <c r="E1055" s="4">
        <v>3393580</v>
      </c>
      <c r="F1055">
        <v>1</v>
      </c>
      <c r="G1055" s="4">
        <v>33935800</v>
      </c>
      <c r="H1055" s="4">
        <v>0</v>
      </c>
      <c r="I1055" s="4">
        <v>33935800</v>
      </c>
      <c r="J1055">
        <v>1</v>
      </c>
      <c r="K1055">
        <v>0</v>
      </c>
      <c r="L1055">
        <v>0</v>
      </c>
      <c r="M1055">
        <v>4</v>
      </c>
      <c r="N1055" s="2">
        <v>44495</v>
      </c>
      <c r="O1055" s="1" t="s">
        <v>2846</v>
      </c>
      <c r="P1055" s="4">
        <v>30774800</v>
      </c>
      <c r="Q1055" s="4">
        <v>1846490</v>
      </c>
      <c r="R1055" s="1" t="s">
        <v>39</v>
      </c>
      <c r="S1055" s="1" t="s">
        <v>34</v>
      </c>
      <c r="T1055" s="4">
        <f>Sales_Datas[[#This Row],[after_discount]]-(Sales_Datas[[#This Row],[qty_ordered]]*Sales_Datas[[#This Row],[cogs]])</f>
        <v>32089310</v>
      </c>
      <c r="U1055" s="3">
        <f>IFERROR(Sales_Datas[[#This Row],[Gross_Profit]]/Sales_Datas[[#This Row],[after_discount]],0)</f>
        <v>0.94558872930651405</v>
      </c>
      <c r="V1055" s="1" t="str">
        <f>IF(Sales_Datas[[#This Row],[base_price]] &lt;= 632200, "Low", (IF(Sales_Datas[[#This Row],[base_price]] &gt;= 10092000, "High", "Medium")))</f>
        <v>High</v>
      </c>
    </row>
    <row r="1056" spans="1:22" x14ac:dyDescent="0.25">
      <c r="A1056" s="1" t="s">
        <v>2847</v>
      </c>
      <c r="B1056" s="1" t="s">
        <v>1374</v>
      </c>
      <c r="C1056" s="2">
        <v>44491</v>
      </c>
      <c r="D1056" s="1" t="s">
        <v>2845</v>
      </c>
      <c r="E1056" s="4">
        <v>3393580</v>
      </c>
      <c r="F1056">
        <v>1</v>
      </c>
      <c r="G1056" s="4">
        <v>33935800</v>
      </c>
      <c r="H1056" s="4">
        <v>0</v>
      </c>
      <c r="I1056" s="4">
        <v>33935800</v>
      </c>
      <c r="J1056">
        <v>1</v>
      </c>
      <c r="K1056">
        <v>0</v>
      </c>
      <c r="L1056">
        <v>0</v>
      </c>
      <c r="M1056">
        <v>4</v>
      </c>
      <c r="N1056" s="2">
        <v>44496</v>
      </c>
      <c r="O1056" s="1" t="s">
        <v>2846</v>
      </c>
      <c r="P1056" s="4">
        <v>30774800</v>
      </c>
      <c r="Q1056" s="4">
        <v>1846490</v>
      </c>
      <c r="R1056" s="1" t="s">
        <v>39</v>
      </c>
      <c r="S1056" s="1" t="s">
        <v>34</v>
      </c>
      <c r="T1056" s="4">
        <f>Sales_Datas[[#This Row],[after_discount]]-(Sales_Datas[[#This Row],[qty_ordered]]*Sales_Datas[[#This Row],[cogs]])</f>
        <v>32089310</v>
      </c>
      <c r="U1056" s="3">
        <f>IFERROR(Sales_Datas[[#This Row],[Gross_Profit]]/Sales_Datas[[#This Row],[after_discount]],0)</f>
        <v>0.94558872930651405</v>
      </c>
      <c r="V1056" s="1" t="str">
        <f>IF(Sales_Datas[[#This Row],[base_price]] &lt;= 632200, "Low", (IF(Sales_Datas[[#This Row],[base_price]] &gt;= 10092000, "High", "Medium")))</f>
        <v>High</v>
      </c>
    </row>
    <row r="1057" spans="1:22" x14ac:dyDescent="0.25">
      <c r="A1057" s="1" t="s">
        <v>2848</v>
      </c>
      <c r="B1057" s="1" t="s">
        <v>2849</v>
      </c>
      <c r="C1057" s="2">
        <v>44324</v>
      </c>
      <c r="D1057" s="1" t="s">
        <v>1479</v>
      </c>
      <c r="E1057" s="4">
        <v>1682000</v>
      </c>
      <c r="F1057">
        <v>2</v>
      </c>
      <c r="G1057" s="4">
        <v>33640000</v>
      </c>
      <c r="H1057" s="4">
        <v>0</v>
      </c>
      <c r="I1057" s="4">
        <v>33640000</v>
      </c>
      <c r="J1057">
        <v>1</v>
      </c>
      <c r="K1057">
        <v>1</v>
      </c>
      <c r="L1057">
        <v>0</v>
      </c>
      <c r="M1057">
        <v>1</v>
      </c>
      <c r="N1057" s="2">
        <v>44419</v>
      </c>
      <c r="O1057" s="1" t="s">
        <v>1480</v>
      </c>
      <c r="P1057" s="4">
        <v>16820000</v>
      </c>
      <c r="Q1057" s="4">
        <v>1227860</v>
      </c>
      <c r="R1057" s="1" t="s">
        <v>39</v>
      </c>
      <c r="S1057" s="1" t="s">
        <v>50</v>
      </c>
      <c r="T1057" s="4">
        <f>Sales_Datas[[#This Row],[after_discount]]-(Sales_Datas[[#This Row],[qty_ordered]]*Sales_Datas[[#This Row],[cogs]])</f>
        <v>31184280</v>
      </c>
      <c r="U1057" s="3">
        <f>IFERROR(Sales_Datas[[#This Row],[Gross_Profit]]/Sales_Datas[[#This Row],[after_discount]],0)</f>
        <v>0.92700000000000005</v>
      </c>
      <c r="V1057" s="1" t="str">
        <f>IF(Sales_Datas[[#This Row],[base_price]] &lt;= 632200, "Low", (IF(Sales_Datas[[#This Row],[base_price]] &gt;= 10092000, "High", "Medium")))</f>
        <v>High</v>
      </c>
    </row>
    <row r="1058" spans="1:22" x14ac:dyDescent="0.25">
      <c r="A1058" s="1" t="s">
        <v>2850</v>
      </c>
      <c r="B1058" s="1" t="s">
        <v>1478</v>
      </c>
      <c r="C1058" s="2">
        <v>44406</v>
      </c>
      <c r="D1058" s="1" t="s">
        <v>1479</v>
      </c>
      <c r="E1058" s="4">
        <v>1682000</v>
      </c>
      <c r="F1058">
        <v>2</v>
      </c>
      <c r="G1058" s="4">
        <v>33640000</v>
      </c>
      <c r="H1058" s="4">
        <v>0</v>
      </c>
      <c r="I1058" s="4">
        <v>33640000</v>
      </c>
      <c r="J1058">
        <v>1</v>
      </c>
      <c r="K1058">
        <v>0</v>
      </c>
      <c r="L1058">
        <v>0</v>
      </c>
      <c r="M1058">
        <v>1</v>
      </c>
      <c r="N1058" s="2">
        <v>44398</v>
      </c>
      <c r="O1058" s="1" t="s">
        <v>1480</v>
      </c>
      <c r="P1058" s="4">
        <v>16820000</v>
      </c>
      <c r="Q1058" s="4">
        <v>1227860</v>
      </c>
      <c r="R1058" s="1" t="s">
        <v>39</v>
      </c>
      <c r="S1058" s="1" t="s">
        <v>50</v>
      </c>
      <c r="T1058" s="4">
        <f>Sales_Datas[[#This Row],[after_discount]]-(Sales_Datas[[#This Row],[qty_ordered]]*Sales_Datas[[#This Row],[cogs]])</f>
        <v>31184280</v>
      </c>
      <c r="U1058" s="3">
        <f>IFERROR(Sales_Datas[[#This Row],[Gross_Profit]]/Sales_Datas[[#This Row],[after_discount]],0)</f>
        <v>0.92700000000000005</v>
      </c>
      <c r="V1058" s="1" t="str">
        <f>IF(Sales_Datas[[#This Row],[base_price]] &lt;= 632200, "Low", (IF(Sales_Datas[[#This Row],[base_price]] &gt;= 10092000, "High", "Medium")))</f>
        <v>High</v>
      </c>
    </row>
    <row r="1059" spans="1:22" x14ac:dyDescent="0.25">
      <c r="A1059" s="1" t="s">
        <v>2851</v>
      </c>
      <c r="B1059" s="1" t="s">
        <v>2849</v>
      </c>
      <c r="C1059" s="2">
        <v>44538</v>
      </c>
      <c r="D1059" s="1" t="s">
        <v>1479</v>
      </c>
      <c r="E1059" s="4">
        <v>1682000</v>
      </c>
      <c r="F1059">
        <v>2</v>
      </c>
      <c r="G1059" s="4">
        <v>33640000</v>
      </c>
      <c r="H1059" s="4">
        <v>0</v>
      </c>
      <c r="I1059" s="4">
        <v>33640000</v>
      </c>
      <c r="J1059">
        <v>1</v>
      </c>
      <c r="K1059">
        <v>1</v>
      </c>
      <c r="L1059">
        <v>1</v>
      </c>
      <c r="M1059">
        <v>11</v>
      </c>
      <c r="N1059" s="2">
        <v>44419</v>
      </c>
      <c r="O1059" s="1" t="s">
        <v>1480</v>
      </c>
      <c r="P1059" s="4">
        <v>16820000</v>
      </c>
      <c r="Q1059" s="4">
        <v>1227860</v>
      </c>
      <c r="R1059" s="1" t="s">
        <v>39</v>
      </c>
      <c r="S1059" s="1" t="s">
        <v>1125</v>
      </c>
      <c r="T1059" s="4">
        <f>Sales_Datas[[#This Row],[after_discount]]-(Sales_Datas[[#This Row],[qty_ordered]]*Sales_Datas[[#This Row],[cogs]])</f>
        <v>31184280</v>
      </c>
      <c r="U1059" s="3">
        <f>IFERROR(Sales_Datas[[#This Row],[Gross_Profit]]/Sales_Datas[[#This Row],[after_discount]],0)</f>
        <v>0.92700000000000005</v>
      </c>
      <c r="V1059" s="1" t="str">
        <f>IF(Sales_Datas[[#This Row],[base_price]] &lt;= 632200, "Low", (IF(Sales_Datas[[#This Row],[base_price]] &gt;= 10092000, "High", "Medium")))</f>
        <v>High</v>
      </c>
    </row>
    <row r="1060" spans="1:22" x14ac:dyDescent="0.25">
      <c r="A1060" s="1" t="s">
        <v>2852</v>
      </c>
      <c r="B1060" s="1" t="s">
        <v>2853</v>
      </c>
      <c r="C1060" s="2">
        <v>44462</v>
      </c>
      <c r="D1060" s="1" t="s">
        <v>469</v>
      </c>
      <c r="E1060" s="4">
        <v>1682000</v>
      </c>
      <c r="F1060">
        <v>2</v>
      </c>
      <c r="G1060" s="4">
        <v>33640000</v>
      </c>
      <c r="H1060" s="4">
        <v>0</v>
      </c>
      <c r="I1060" s="4">
        <v>33640000</v>
      </c>
      <c r="J1060">
        <v>1</v>
      </c>
      <c r="K1060">
        <v>0</v>
      </c>
      <c r="L1060">
        <v>0</v>
      </c>
      <c r="M1060">
        <v>1</v>
      </c>
      <c r="N1060" s="2">
        <v>44467</v>
      </c>
      <c r="O1060" s="1" t="s">
        <v>470</v>
      </c>
      <c r="P1060" s="4">
        <v>10933000</v>
      </c>
      <c r="Q1060" s="4">
        <v>809042</v>
      </c>
      <c r="R1060" s="1" t="s">
        <v>128</v>
      </c>
      <c r="S1060" s="1" t="s">
        <v>50</v>
      </c>
      <c r="T1060" s="4">
        <f>Sales_Datas[[#This Row],[after_discount]]-(Sales_Datas[[#This Row],[qty_ordered]]*Sales_Datas[[#This Row],[cogs]])</f>
        <v>32021916</v>
      </c>
      <c r="U1060" s="3">
        <f>IFERROR(Sales_Datas[[#This Row],[Gross_Profit]]/Sales_Datas[[#This Row],[after_discount]],0)</f>
        <v>0.95189999999999997</v>
      </c>
      <c r="V1060" s="1" t="str">
        <f>IF(Sales_Datas[[#This Row],[base_price]] &lt;= 632200, "Low", (IF(Sales_Datas[[#This Row],[base_price]] &gt;= 10092000, "High", "Medium")))</f>
        <v>High</v>
      </c>
    </row>
    <row r="1061" spans="1:22" x14ac:dyDescent="0.25">
      <c r="A1061" s="1" t="s">
        <v>2854</v>
      </c>
      <c r="B1061" s="1" t="s">
        <v>1378</v>
      </c>
      <c r="C1061" s="2">
        <v>44429</v>
      </c>
      <c r="D1061" s="1" t="s">
        <v>1482</v>
      </c>
      <c r="E1061" s="4">
        <v>3362782</v>
      </c>
      <c r="F1061">
        <v>1</v>
      </c>
      <c r="G1061" s="4">
        <v>33627800</v>
      </c>
      <c r="H1061" s="4">
        <v>0</v>
      </c>
      <c r="I1061" s="4">
        <v>33627800</v>
      </c>
      <c r="J1061">
        <v>1</v>
      </c>
      <c r="K1061">
        <v>0</v>
      </c>
      <c r="L1061">
        <v>0</v>
      </c>
      <c r="M1061">
        <v>9</v>
      </c>
      <c r="N1061" s="2">
        <v>44395</v>
      </c>
      <c r="O1061" s="1" t="s">
        <v>1483</v>
      </c>
      <c r="P1061" s="4">
        <v>31366400</v>
      </c>
      <c r="Q1061" s="4">
        <v>2258350</v>
      </c>
      <c r="R1061" s="1" t="s">
        <v>39</v>
      </c>
      <c r="S1061" s="1" t="s">
        <v>1120</v>
      </c>
      <c r="T1061" s="4">
        <f>Sales_Datas[[#This Row],[after_discount]]-(Sales_Datas[[#This Row],[qty_ordered]]*Sales_Datas[[#This Row],[cogs]])</f>
        <v>31369450</v>
      </c>
      <c r="U1061" s="3">
        <f>IFERROR(Sales_Datas[[#This Row],[Gross_Profit]]/Sales_Datas[[#This Row],[after_discount]],0)</f>
        <v>0.93284276699635416</v>
      </c>
      <c r="V1061" s="1" t="str">
        <f>IF(Sales_Datas[[#This Row],[base_price]] &lt;= 632200, "Low", (IF(Sales_Datas[[#This Row],[base_price]] &gt;= 10092000, "High", "Medium")))</f>
        <v>High</v>
      </c>
    </row>
    <row r="1062" spans="1:22" x14ac:dyDescent="0.25">
      <c r="A1062" s="1" t="s">
        <v>2855</v>
      </c>
      <c r="B1062" s="1" t="s">
        <v>2856</v>
      </c>
      <c r="C1062" s="2">
        <v>44487</v>
      </c>
      <c r="D1062" s="1" t="s">
        <v>1482</v>
      </c>
      <c r="E1062" s="4">
        <v>3362782</v>
      </c>
      <c r="F1062">
        <v>1</v>
      </c>
      <c r="G1062" s="4">
        <v>33627800</v>
      </c>
      <c r="H1062" s="4">
        <v>0</v>
      </c>
      <c r="I1062" s="4">
        <v>33627800</v>
      </c>
      <c r="J1062">
        <v>1</v>
      </c>
      <c r="K1062">
        <v>1</v>
      </c>
      <c r="L1062">
        <v>1</v>
      </c>
      <c r="M1062">
        <v>4</v>
      </c>
      <c r="N1062" s="2">
        <v>44490</v>
      </c>
      <c r="O1062" s="1" t="s">
        <v>1483</v>
      </c>
      <c r="P1062" s="4">
        <v>31366400</v>
      </c>
      <c r="Q1062" s="4">
        <v>2258350</v>
      </c>
      <c r="R1062" s="1" t="s">
        <v>39</v>
      </c>
      <c r="S1062" s="1" t="s">
        <v>34</v>
      </c>
      <c r="T1062" s="4">
        <f>Sales_Datas[[#This Row],[after_discount]]-(Sales_Datas[[#This Row],[qty_ordered]]*Sales_Datas[[#This Row],[cogs]])</f>
        <v>31369450</v>
      </c>
      <c r="U1062" s="3">
        <f>IFERROR(Sales_Datas[[#This Row],[Gross_Profit]]/Sales_Datas[[#This Row],[after_discount]],0)</f>
        <v>0.93284276699635416</v>
      </c>
      <c r="V1062" s="1" t="str">
        <f>IF(Sales_Datas[[#This Row],[base_price]] &lt;= 632200, "Low", (IF(Sales_Datas[[#This Row],[base_price]] &gt;= 10092000, "High", "Medium")))</f>
        <v>High</v>
      </c>
    </row>
    <row r="1063" spans="1:22" x14ac:dyDescent="0.25">
      <c r="A1063" s="1" t="s">
        <v>2857</v>
      </c>
      <c r="B1063" s="1" t="s">
        <v>1583</v>
      </c>
      <c r="C1063" s="2">
        <v>44705</v>
      </c>
      <c r="D1063" s="1" t="s">
        <v>2858</v>
      </c>
      <c r="E1063" s="4">
        <v>3340800</v>
      </c>
      <c r="F1063">
        <v>1</v>
      </c>
      <c r="G1063" s="4">
        <v>33408000</v>
      </c>
      <c r="H1063" s="4">
        <v>0</v>
      </c>
      <c r="I1063" s="4">
        <v>33408000</v>
      </c>
      <c r="J1063">
        <v>1</v>
      </c>
      <c r="K1063">
        <v>0</v>
      </c>
      <c r="L1063">
        <v>0</v>
      </c>
      <c r="M1063">
        <v>7</v>
      </c>
      <c r="N1063" s="2">
        <v>44641</v>
      </c>
      <c r="O1063" s="1" t="s">
        <v>2859</v>
      </c>
      <c r="P1063" s="4">
        <v>34800000</v>
      </c>
      <c r="Q1063" s="4">
        <v>2784000</v>
      </c>
      <c r="R1063" s="1" t="s">
        <v>65</v>
      </c>
      <c r="S1063" s="1" t="s">
        <v>66</v>
      </c>
      <c r="T1063" s="4">
        <f>Sales_Datas[[#This Row],[after_discount]]-(Sales_Datas[[#This Row],[qty_ordered]]*Sales_Datas[[#This Row],[cogs]])</f>
        <v>30624000</v>
      </c>
      <c r="U1063" s="3">
        <f>IFERROR(Sales_Datas[[#This Row],[Gross_Profit]]/Sales_Datas[[#This Row],[after_discount]],0)</f>
        <v>0.91666666666666663</v>
      </c>
      <c r="V1063" s="1" t="str">
        <f>IF(Sales_Datas[[#This Row],[base_price]] &lt;= 632200, "Low", (IF(Sales_Datas[[#This Row],[base_price]] &gt;= 10092000, "High", "Medium")))</f>
        <v>High</v>
      </c>
    </row>
    <row r="1064" spans="1:22" x14ac:dyDescent="0.25">
      <c r="A1064" s="1" t="s">
        <v>2860</v>
      </c>
      <c r="B1064" s="1" t="s">
        <v>1755</v>
      </c>
      <c r="C1064" s="2">
        <v>44778</v>
      </c>
      <c r="D1064" s="1" t="s">
        <v>255</v>
      </c>
      <c r="E1064" s="4">
        <v>1668370</v>
      </c>
      <c r="F1064">
        <v>2</v>
      </c>
      <c r="G1064" s="4">
        <v>33367400</v>
      </c>
      <c r="H1064" s="4">
        <v>0</v>
      </c>
      <c r="I1064" s="4">
        <v>33367400</v>
      </c>
      <c r="J1064">
        <v>1</v>
      </c>
      <c r="K1064">
        <v>1</v>
      </c>
      <c r="L1064">
        <v>0</v>
      </c>
      <c r="M1064">
        <v>1</v>
      </c>
      <c r="N1064" s="2">
        <v>44431</v>
      </c>
      <c r="O1064" s="1" t="s">
        <v>256</v>
      </c>
      <c r="P1064" s="4">
        <v>16683700</v>
      </c>
      <c r="Q1064" s="4">
        <v>1234590</v>
      </c>
      <c r="R1064" s="1" t="s">
        <v>29</v>
      </c>
      <c r="S1064" s="1" t="s">
        <v>50</v>
      </c>
      <c r="T1064" s="4">
        <f>Sales_Datas[[#This Row],[after_discount]]-(Sales_Datas[[#This Row],[qty_ordered]]*Sales_Datas[[#This Row],[cogs]])</f>
        <v>30898220</v>
      </c>
      <c r="U1064" s="3">
        <f>IFERROR(Sales_Datas[[#This Row],[Gross_Profit]]/Sales_Datas[[#This Row],[after_discount]],0)</f>
        <v>0.92600022776722191</v>
      </c>
      <c r="V1064" s="1" t="str">
        <f>IF(Sales_Datas[[#This Row],[base_price]] &lt;= 632200, "Low", (IF(Sales_Datas[[#This Row],[base_price]] &gt;= 10092000, "High", "Medium")))</f>
        <v>High</v>
      </c>
    </row>
    <row r="1065" spans="1:22" x14ac:dyDescent="0.25">
      <c r="A1065" s="1" t="s">
        <v>2861</v>
      </c>
      <c r="B1065" s="1" t="s">
        <v>1705</v>
      </c>
      <c r="C1065" s="2">
        <v>44465</v>
      </c>
      <c r="D1065" s="1" t="s">
        <v>2862</v>
      </c>
      <c r="E1065" s="4">
        <v>3334942</v>
      </c>
      <c r="F1065">
        <v>1</v>
      </c>
      <c r="G1065" s="4">
        <v>33349400</v>
      </c>
      <c r="H1065" s="4">
        <v>0</v>
      </c>
      <c r="I1065" s="4">
        <v>33349400</v>
      </c>
      <c r="J1065">
        <v>1</v>
      </c>
      <c r="K1065">
        <v>0</v>
      </c>
      <c r="L1065">
        <v>0</v>
      </c>
      <c r="M1065">
        <v>1</v>
      </c>
      <c r="N1065" s="2">
        <v>44457</v>
      </c>
      <c r="O1065" s="1" t="s">
        <v>2863</v>
      </c>
      <c r="P1065" s="4">
        <v>33349400</v>
      </c>
      <c r="Q1065" s="4">
        <v>2634590</v>
      </c>
      <c r="R1065" s="1" t="s">
        <v>29</v>
      </c>
      <c r="S1065" s="1" t="s">
        <v>50</v>
      </c>
      <c r="T1065" s="4">
        <f>Sales_Datas[[#This Row],[after_discount]]-(Sales_Datas[[#This Row],[qty_ordered]]*Sales_Datas[[#This Row],[cogs]])</f>
        <v>30714810</v>
      </c>
      <c r="U1065" s="3">
        <f>IFERROR(Sales_Datas[[#This Row],[Gross_Profit]]/Sales_Datas[[#This Row],[after_discount]],0)</f>
        <v>0.92100037781789179</v>
      </c>
      <c r="V1065" s="1" t="str">
        <f>IF(Sales_Datas[[#This Row],[base_price]] &lt;= 632200, "Low", (IF(Sales_Datas[[#This Row],[base_price]] &gt;= 10092000, "High", "Medium")))</f>
        <v>High</v>
      </c>
    </row>
    <row r="1066" spans="1:22" x14ac:dyDescent="0.25">
      <c r="A1066" s="1" t="s">
        <v>2864</v>
      </c>
      <c r="B1066" s="1" t="s">
        <v>2865</v>
      </c>
      <c r="C1066" s="2">
        <v>44235</v>
      </c>
      <c r="D1066" s="1" t="s">
        <v>2866</v>
      </c>
      <c r="E1066" s="4">
        <v>1657060</v>
      </c>
      <c r="F1066">
        <v>2</v>
      </c>
      <c r="G1066" s="4">
        <v>33141200</v>
      </c>
      <c r="H1066" s="4">
        <v>0</v>
      </c>
      <c r="I1066" s="4">
        <v>33141200</v>
      </c>
      <c r="J1066">
        <v>1</v>
      </c>
      <c r="K1066">
        <v>1</v>
      </c>
      <c r="L1066">
        <v>0</v>
      </c>
      <c r="M1066">
        <v>1</v>
      </c>
      <c r="N1066" s="2">
        <v>44423</v>
      </c>
      <c r="O1066" s="1" t="s">
        <v>2867</v>
      </c>
      <c r="P1066" s="4">
        <v>16570600</v>
      </c>
      <c r="Q1066" s="4">
        <v>994236</v>
      </c>
      <c r="R1066" s="1" t="s">
        <v>29</v>
      </c>
      <c r="S1066" s="1" t="s">
        <v>50</v>
      </c>
      <c r="T1066" s="4">
        <f>Sales_Datas[[#This Row],[after_discount]]-(Sales_Datas[[#This Row],[qty_ordered]]*Sales_Datas[[#This Row],[cogs]])</f>
        <v>31152728</v>
      </c>
      <c r="U1066" s="3">
        <f>IFERROR(Sales_Datas[[#This Row],[Gross_Profit]]/Sales_Datas[[#This Row],[after_discount]],0)</f>
        <v>0.94</v>
      </c>
      <c r="V1066" s="1" t="str">
        <f>IF(Sales_Datas[[#This Row],[base_price]] &lt;= 632200, "Low", (IF(Sales_Datas[[#This Row],[base_price]] &gt;= 10092000, "High", "Medium")))</f>
        <v>High</v>
      </c>
    </row>
    <row r="1067" spans="1:22" x14ac:dyDescent="0.25">
      <c r="A1067" s="1" t="s">
        <v>2868</v>
      </c>
      <c r="B1067" s="1" t="s">
        <v>2865</v>
      </c>
      <c r="C1067" s="2">
        <v>44423</v>
      </c>
      <c r="D1067" s="1" t="s">
        <v>2866</v>
      </c>
      <c r="E1067" s="4">
        <v>1657060</v>
      </c>
      <c r="F1067">
        <v>2</v>
      </c>
      <c r="G1067" s="4">
        <v>33141200</v>
      </c>
      <c r="H1067" s="4">
        <v>0</v>
      </c>
      <c r="I1067" s="4">
        <v>33141200</v>
      </c>
      <c r="J1067">
        <v>1</v>
      </c>
      <c r="K1067">
        <v>1</v>
      </c>
      <c r="L1067">
        <v>1</v>
      </c>
      <c r="M1067">
        <v>1</v>
      </c>
      <c r="N1067" s="2">
        <v>44423</v>
      </c>
      <c r="O1067" s="1" t="s">
        <v>2867</v>
      </c>
      <c r="P1067" s="4">
        <v>16570600</v>
      </c>
      <c r="Q1067" s="4">
        <v>994236</v>
      </c>
      <c r="R1067" s="1" t="s">
        <v>29</v>
      </c>
      <c r="S1067" s="1" t="s">
        <v>50</v>
      </c>
      <c r="T1067" s="4">
        <f>Sales_Datas[[#This Row],[after_discount]]-(Sales_Datas[[#This Row],[qty_ordered]]*Sales_Datas[[#This Row],[cogs]])</f>
        <v>31152728</v>
      </c>
      <c r="U1067" s="3">
        <f>IFERROR(Sales_Datas[[#This Row],[Gross_Profit]]/Sales_Datas[[#This Row],[after_discount]],0)</f>
        <v>0.94</v>
      </c>
      <c r="V1067" s="1" t="str">
        <f>IF(Sales_Datas[[#This Row],[base_price]] &lt;= 632200, "Low", (IF(Sales_Datas[[#This Row],[base_price]] &gt;= 10092000, "High", "Medium")))</f>
        <v>High</v>
      </c>
    </row>
    <row r="1068" spans="1:22" x14ac:dyDescent="0.25">
      <c r="A1068" s="1" t="s">
        <v>2869</v>
      </c>
      <c r="B1068" s="1" t="s">
        <v>72</v>
      </c>
      <c r="C1068" s="2">
        <v>44553</v>
      </c>
      <c r="D1068" s="1" t="s">
        <v>2623</v>
      </c>
      <c r="E1068" s="4">
        <v>1653928</v>
      </c>
      <c r="F1068">
        <v>2</v>
      </c>
      <c r="G1068" s="4">
        <v>33078600</v>
      </c>
      <c r="H1068" s="4">
        <v>0</v>
      </c>
      <c r="I1068" s="4">
        <v>33078600</v>
      </c>
      <c r="J1068">
        <v>1</v>
      </c>
      <c r="K1068">
        <v>1</v>
      </c>
      <c r="L1068">
        <v>0</v>
      </c>
      <c r="M1068">
        <v>1</v>
      </c>
      <c r="N1068" s="2">
        <v>44403</v>
      </c>
      <c r="O1068" s="1" t="s">
        <v>2624</v>
      </c>
      <c r="P1068" s="4">
        <v>16539300</v>
      </c>
      <c r="Q1068" s="4">
        <v>1075030</v>
      </c>
      <c r="R1068" s="1" t="s">
        <v>39</v>
      </c>
      <c r="S1068" s="1" t="s">
        <v>50</v>
      </c>
      <c r="T1068" s="4">
        <f>Sales_Datas[[#This Row],[after_discount]]-(Sales_Datas[[#This Row],[qty_ordered]]*Sales_Datas[[#This Row],[cogs]])</f>
        <v>30928540</v>
      </c>
      <c r="U1068" s="3">
        <f>IFERROR(Sales_Datas[[#This Row],[Gross_Profit]]/Sales_Datas[[#This Row],[after_discount]],0)</f>
        <v>0.93500148132024929</v>
      </c>
      <c r="V1068" s="1" t="str">
        <f>IF(Sales_Datas[[#This Row],[base_price]] &lt;= 632200, "Low", (IF(Sales_Datas[[#This Row],[base_price]] &gt;= 10092000, "High", "Medium")))</f>
        <v>High</v>
      </c>
    </row>
    <row r="1069" spans="1:22" x14ac:dyDescent="0.25">
      <c r="A1069" s="1" t="s">
        <v>2870</v>
      </c>
      <c r="B1069" s="1" t="s">
        <v>2871</v>
      </c>
      <c r="C1069" s="2">
        <v>44597</v>
      </c>
      <c r="D1069" s="1" t="s">
        <v>2872</v>
      </c>
      <c r="E1069" s="4">
        <v>1642850</v>
      </c>
      <c r="F1069">
        <v>2</v>
      </c>
      <c r="G1069" s="4">
        <v>32857000</v>
      </c>
      <c r="H1069" s="4">
        <v>0</v>
      </c>
      <c r="I1069" s="4">
        <v>32857000</v>
      </c>
      <c r="J1069">
        <v>1</v>
      </c>
      <c r="K1069">
        <v>0</v>
      </c>
      <c r="L1069">
        <v>0</v>
      </c>
      <c r="M1069">
        <v>4</v>
      </c>
      <c r="N1069" s="2">
        <v>44673</v>
      </c>
      <c r="O1069" s="1" t="s">
        <v>2873</v>
      </c>
      <c r="P1069" s="4">
        <v>19720000</v>
      </c>
      <c r="Q1069" s="4">
        <v>1360680</v>
      </c>
      <c r="R1069" s="1" t="s">
        <v>65</v>
      </c>
      <c r="S1069" s="1" t="s">
        <v>34</v>
      </c>
      <c r="T1069" s="4">
        <f>Sales_Datas[[#This Row],[after_discount]]-(Sales_Datas[[#This Row],[qty_ordered]]*Sales_Datas[[#This Row],[cogs]])</f>
        <v>30135640</v>
      </c>
      <c r="U1069" s="3">
        <f>IFERROR(Sales_Datas[[#This Row],[Gross_Profit]]/Sales_Datas[[#This Row],[after_discount]],0)</f>
        <v>0.91717563989408646</v>
      </c>
      <c r="V1069" s="1" t="str">
        <f>IF(Sales_Datas[[#This Row],[base_price]] &lt;= 632200, "Low", (IF(Sales_Datas[[#This Row],[base_price]] &gt;= 10092000, "High", "Medium")))</f>
        <v>High</v>
      </c>
    </row>
    <row r="1070" spans="1:22" x14ac:dyDescent="0.25">
      <c r="A1070" s="1" t="s">
        <v>2874</v>
      </c>
      <c r="B1070" s="1" t="s">
        <v>2875</v>
      </c>
      <c r="C1070" s="2">
        <v>44738</v>
      </c>
      <c r="D1070" s="1" t="s">
        <v>2876</v>
      </c>
      <c r="E1070" s="4">
        <v>3258150</v>
      </c>
      <c r="F1070">
        <v>1</v>
      </c>
      <c r="G1070" s="4">
        <v>32581500</v>
      </c>
      <c r="H1070" s="4">
        <v>0</v>
      </c>
      <c r="I1070" s="4">
        <v>32581500</v>
      </c>
      <c r="J1070">
        <v>1</v>
      </c>
      <c r="K1070">
        <v>0</v>
      </c>
      <c r="L1070">
        <v>0</v>
      </c>
      <c r="M1070">
        <v>5</v>
      </c>
      <c r="N1070" s="2">
        <v>44505</v>
      </c>
      <c r="O1070" s="1" t="s">
        <v>2877</v>
      </c>
      <c r="P1070" s="4">
        <v>32581500</v>
      </c>
      <c r="Q1070" s="4">
        <v>2411000</v>
      </c>
      <c r="R1070" s="1" t="s">
        <v>39</v>
      </c>
      <c r="S1070" s="1" t="s">
        <v>24</v>
      </c>
      <c r="T1070" s="4">
        <f>Sales_Datas[[#This Row],[after_discount]]-(Sales_Datas[[#This Row],[qty_ordered]]*Sales_Datas[[#This Row],[cogs]])</f>
        <v>30170500</v>
      </c>
      <c r="U1070" s="3">
        <f>IFERROR(Sales_Datas[[#This Row],[Gross_Profit]]/Sales_Datas[[#This Row],[after_discount]],0)</f>
        <v>0.92600095146018446</v>
      </c>
      <c r="V1070" s="1" t="str">
        <f>IF(Sales_Datas[[#This Row],[base_price]] &lt;= 632200, "Low", (IF(Sales_Datas[[#This Row],[base_price]] &gt;= 10092000, "High", "Medium")))</f>
        <v>High</v>
      </c>
    </row>
    <row r="1071" spans="1:22" x14ac:dyDescent="0.25">
      <c r="A1071" s="1" t="s">
        <v>2878</v>
      </c>
      <c r="B1071" s="1" t="s">
        <v>2879</v>
      </c>
      <c r="C1071" s="2">
        <v>44626</v>
      </c>
      <c r="D1071" s="1" t="s">
        <v>2880</v>
      </c>
      <c r="E1071" s="4">
        <v>1084600</v>
      </c>
      <c r="F1071">
        <v>3</v>
      </c>
      <c r="G1071" s="4">
        <v>32538000</v>
      </c>
      <c r="H1071" s="4">
        <v>0</v>
      </c>
      <c r="I1071" s="4">
        <v>32538000</v>
      </c>
      <c r="J1071">
        <v>1</v>
      </c>
      <c r="K1071">
        <v>0</v>
      </c>
      <c r="L1071">
        <v>0</v>
      </c>
      <c r="M1071">
        <v>1</v>
      </c>
      <c r="N1071" s="2">
        <v>44509</v>
      </c>
      <c r="O1071" s="1" t="s">
        <v>2881</v>
      </c>
      <c r="P1071" s="4">
        <v>10846000</v>
      </c>
      <c r="Q1071" s="4">
        <v>954448</v>
      </c>
      <c r="R1071" s="1" t="s">
        <v>39</v>
      </c>
      <c r="S1071" s="1" t="s">
        <v>50</v>
      </c>
      <c r="T1071" s="4">
        <f>Sales_Datas[[#This Row],[after_discount]]-(Sales_Datas[[#This Row],[qty_ordered]]*Sales_Datas[[#This Row],[cogs]])</f>
        <v>29674656</v>
      </c>
      <c r="U1071" s="3">
        <f>IFERROR(Sales_Datas[[#This Row],[Gross_Profit]]/Sales_Datas[[#This Row],[after_discount]],0)</f>
        <v>0.91200000000000003</v>
      </c>
      <c r="V1071" s="1" t="str">
        <f>IF(Sales_Datas[[#This Row],[base_price]] &lt;= 632200, "Low", (IF(Sales_Datas[[#This Row],[base_price]] &gt;= 10092000, "High", "Medium")))</f>
        <v>High</v>
      </c>
    </row>
    <row r="1072" spans="1:22" x14ac:dyDescent="0.25">
      <c r="A1072" s="1" t="s">
        <v>2882</v>
      </c>
      <c r="B1072" s="1" t="s">
        <v>1845</v>
      </c>
      <c r="C1072" s="2">
        <v>44552</v>
      </c>
      <c r="D1072" s="1" t="s">
        <v>287</v>
      </c>
      <c r="E1072" s="4">
        <v>3247420</v>
      </c>
      <c r="F1072">
        <v>1</v>
      </c>
      <c r="G1072" s="4">
        <v>32474200</v>
      </c>
      <c r="H1072" s="4">
        <v>0</v>
      </c>
      <c r="I1072" s="4">
        <v>32474200</v>
      </c>
      <c r="J1072">
        <v>1</v>
      </c>
      <c r="K1072">
        <v>1</v>
      </c>
      <c r="L1072">
        <v>0</v>
      </c>
      <c r="M1072">
        <v>1</v>
      </c>
      <c r="N1072" s="2">
        <v>44390</v>
      </c>
      <c r="O1072" s="1" t="s">
        <v>288</v>
      </c>
      <c r="P1072" s="4">
        <v>41516400</v>
      </c>
      <c r="Q1072" s="4">
        <v>3404310</v>
      </c>
      <c r="R1072" s="1" t="s">
        <v>39</v>
      </c>
      <c r="S1072" s="1" t="s">
        <v>50</v>
      </c>
      <c r="T1072" s="4">
        <f>Sales_Datas[[#This Row],[after_discount]]-(Sales_Datas[[#This Row],[qty_ordered]]*Sales_Datas[[#This Row],[cogs]])</f>
        <v>29069890</v>
      </c>
      <c r="U1072" s="3">
        <f>IFERROR(Sales_Datas[[#This Row],[Gross_Profit]]/Sales_Datas[[#This Row],[after_discount]],0)</f>
        <v>0.89516878013931056</v>
      </c>
      <c r="V1072" s="1" t="str">
        <f>IF(Sales_Datas[[#This Row],[base_price]] &lt;= 632200, "Low", (IF(Sales_Datas[[#This Row],[base_price]] &gt;= 10092000, "High", "Medium")))</f>
        <v>High</v>
      </c>
    </row>
    <row r="1073" spans="1:22" x14ac:dyDescent="0.25">
      <c r="A1073" s="1" t="s">
        <v>2883</v>
      </c>
      <c r="B1073" s="1" t="s">
        <v>2884</v>
      </c>
      <c r="C1073" s="2">
        <v>44203</v>
      </c>
      <c r="D1073" s="1" t="s">
        <v>2801</v>
      </c>
      <c r="E1073" s="4">
        <v>3239300</v>
      </c>
      <c r="F1073">
        <v>1</v>
      </c>
      <c r="G1073" s="4">
        <v>32393000</v>
      </c>
      <c r="H1073" s="4">
        <v>0</v>
      </c>
      <c r="I1073" s="4">
        <v>32393000</v>
      </c>
      <c r="J1073">
        <v>1</v>
      </c>
      <c r="K1073">
        <v>1</v>
      </c>
      <c r="L1073">
        <v>0</v>
      </c>
      <c r="M1073">
        <v>1</v>
      </c>
      <c r="N1073" s="2">
        <v>44398</v>
      </c>
      <c r="O1073" s="1" t="s">
        <v>2802</v>
      </c>
      <c r="P1073" s="4">
        <v>34568000</v>
      </c>
      <c r="Q1073" s="4">
        <v>3076550</v>
      </c>
      <c r="R1073" s="1" t="s">
        <v>39</v>
      </c>
      <c r="S1073" s="1" t="s">
        <v>50</v>
      </c>
      <c r="T1073" s="4">
        <f>Sales_Datas[[#This Row],[after_discount]]-(Sales_Datas[[#This Row],[qty_ordered]]*Sales_Datas[[#This Row],[cogs]])</f>
        <v>29316450</v>
      </c>
      <c r="U1073" s="3">
        <f>IFERROR(Sales_Datas[[#This Row],[Gross_Profit]]/Sales_Datas[[#This Row],[after_discount]],0)</f>
        <v>0.90502423363072271</v>
      </c>
      <c r="V1073" s="1" t="str">
        <f>IF(Sales_Datas[[#This Row],[base_price]] &lt;= 632200, "Low", (IF(Sales_Datas[[#This Row],[base_price]] &gt;= 10092000, "High", "Medium")))</f>
        <v>High</v>
      </c>
    </row>
    <row r="1074" spans="1:22" x14ac:dyDescent="0.25">
      <c r="A1074" s="1" t="s">
        <v>2885</v>
      </c>
      <c r="B1074" s="1" t="s">
        <v>2886</v>
      </c>
      <c r="C1074" s="2">
        <v>44298</v>
      </c>
      <c r="D1074" s="1" t="s">
        <v>2887</v>
      </c>
      <c r="E1074" s="4">
        <v>3236400</v>
      </c>
      <c r="F1074">
        <v>1</v>
      </c>
      <c r="G1074" s="4">
        <v>32364000</v>
      </c>
      <c r="H1074" s="4">
        <v>0</v>
      </c>
      <c r="I1074" s="4">
        <v>32364000</v>
      </c>
      <c r="J1074">
        <v>1</v>
      </c>
      <c r="K1074">
        <v>0</v>
      </c>
      <c r="L1074">
        <v>0</v>
      </c>
      <c r="M1074">
        <v>4</v>
      </c>
      <c r="N1074" s="2">
        <v>44546</v>
      </c>
      <c r="O1074" s="1" t="s">
        <v>2888</v>
      </c>
      <c r="P1074" s="4">
        <v>32364000</v>
      </c>
      <c r="Q1074" s="4">
        <v>2524390</v>
      </c>
      <c r="R1074" s="1" t="s">
        <v>39</v>
      </c>
      <c r="S1074" s="1" t="s">
        <v>34</v>
      </c>
      <c r="T1074" s="4">
        <f>Sales_Datas[[#This Row],[after_discount]]-(Sales_Datas[[#This Row],[qty_ordered]]*Sales_Datas[[#This Row],[cogs]])</f>
        <v>29839610</v>
      </c>
      <c r="U1074" s="3">
        <f>IFERROR(Sales_Datas[[#This Row],[Gross_Profit]]/Sales_Datas[[#This Row],[after_discount]],0)</f>
        <v>0.92200006179705851</v>
      </c>
      <c r="V1074" s="1" t="str">
        <f>IF(Sales_Datas[[#This Row],[base_price]] &lt;= 632200, "Low", (IF(Sales_Datas[[#This Row],[base_price]] &gt;= 10092000, "High", "Medium")))</f>
        <v>High</v>
      </c>
    </row>
    <row r="1075" spans="1:22" x14ac:dyDescent="0.25">
      <c r="A1075" s="1" t="s">
        <v>2889</v>
      </c>
      <c r="B1075" s="1" t="s">
        <v>1790</v>
      </c>
      <c r="C1075" s="2">
        <v>44674</v>
      </c>
      <c r="D1075" s="1" t="s">
        <v>2890</v>
      </c>
      <c r="E1075" s="4">
        <v>1078800</v>
      </c>
      <c r="F1075">
        <v>3</v>
      </c>
      <c r="G1075" s="4">
        <v>32364000</v>
      </c>
      <c r="H1075" s="4">
        <v>0</v>
      </c>
      <c r="I1075" s="4">
        <v>32364000</v>
      </c>
      <c r="J1075">
        <v>1</v>
      </c>
      <c r="K1075">
        <v>0</v>
      </c>
      <c r="L1075">
        <v>0</v>
      </c>
      <c r="M1075">
        <v>4</v>
      </c>
      <c r="N1075" s="2">
        <v>44470</v>
      </c>
      <c r="O1075" s="1" t="s">
        <v>2891</v>
      </c>
      <c r="P1075" s="4">
        <v>10788000</v>
      </c>
      <c r="Q1075" s="4">
        <v>668856</v>
      </c>
      <c r="R1075" s="1" t="s">
        <v>65</v>
      </c>
      <c r="S1075" s="1" t="s">
        <v>34</v>
      </c>
      <c r="T1075" s="4">
        <f>Sales_Datas[[#This Row],[after_discount]]-(Sales_Datas[[#This Row],[qty_ordered]]*Sales_Datas[[#This Row],[cogs]])</f>
        <v>30357432</v>
      </c>
      <c r="U1075" s="3">
        <f>IFERROR(Sales_Datas[[#This Row],[Gross_Profit]]/Sales_Datas[[#This Row],[after_discount]],0)</f>
        <v>0.93799999999999994</v>
      </c>
      <c r="V1075" s="1" t="str">
        <f>IF(Sales_Datas[[#This Row],[base_price]] &lt;= 632200, "Low", (IF(Sales_Datas[[#This Row],[base_price]] &gt;= 10092000, "High", "Medium")))</f>
        <v>High</v>
      </c>
    </row>
    <row r="1076" spans="1:22" x14ac:dyDescent="0.25">
      <c r="A1076" s="1" t="s">
        <v>2892</v>
      </c>
      <c r="B1076" s="1" t="s">
        <v>1443</v>
      </c>
      <c r="C1076" s="2">
        <v>44553</v>
      </c>
      <c r="D1076" s="1" t="s">
        <v>1337</v>
      </c>
      <c r="E1076" s="4">
        <v>1078742</v>
      </c>
      <c r="F1076">
        <v>3</v>
      </c>
      <c r="G1076" s="4">
        <v>32362300</v>
      </c>
      <c r="H1076" s="4">
        <v>0</v>
      </c>
      <c r="I1076" s="4">
        <v>32362300</v>
      </c>
      <c r="J1076">
        <v>1</v>
      </c>
      <c r="K1076">
        <v>0</v>
      </c>
      <c r="L1076">
        <v>0</v>
      </c>
      <c r="M1076">
        <v>4</v>
      </c>
      <c r="N1076" s="2">
        <v>44472</v>
      </c>
      <c r="O1076" s="1" t="s">
        <v>1338</v>
      </c>
      <c r="P1076" s="4">
        <v>10787400</v>
      </c>
      <c r="Q1076" s="4">
        <v>927710</v>
      </c>
      <c r="R1076" s="1" t="s">
        <v>65</v>
      </c>
      <c r="S1076" s="1" t="s">
        <v>34</v>
      </c>
      <c r="T1076" s="4">
        <f>Sales_Datas[[#This Row],[after_discount]]-(Sales_Datas[[#This Row],[qty_ordered]]*Sales_Datas[[#This Row],[cogs]])</f>
        <v>29579170</v>
      </c>
      <c r="U1076" s="3">
        <f>IFERROR(Sales_Datas[[#This Row],[Gross_Profit]]/Sales_Datas[[#This Row],[after_discount]],0)</f>
        <v>0.914000859024235</v>
      </c>
      <c r="V1076" s="1" t="str">
        <f>IF(Sales_Datas[[#This Row],[base_price]] &lt;= 632200, "Low", (IF(Sales_Datas[[#This Row],[base_price]] &gt;= 10092000, "High", "Medium")))</f>
        <v>High</v>
      </c>
    </row>
    <row r="1077" spans="1:22" x14ac:dyDescent="0.25">
      <c r="A1077" s="1" t="s">
        <v>2893</v>
      </c>
      <c r="B1077" s="1" t="s">
        <v>2894</v>
      </c>
      <c r="C1077" s="2">
        <v>44675</v>
      </c>
      <c r="D1077" s="1" t="s">
        <v>2895</v>
      </c>
      <c r="E1077" s="4">
        <v>1078742</v>
      </c>
      <c r="F1077">
        <v>3</v>
      </c>
      <c r="G1077" s="4">
        <v>32362300</v>
      </c>
      <c r="H1077" s="4">
        <v>0</v>
      </c>
      <c r="I1077" s="4">
        <v>32362300</v>
      </c>
      <c r="J1077">
        <v>1</v>
      </c>
      <c r="K1077">
        <v>0</v>
      </c>
      <c r="L1077">
        <v>0</v>
      </c>
      <c r="M1077">
        <v>4</v>
      </c>
      <c r="N1077" s="2">
        <v>44639</v>
      </c>
      <c r="O1077" s="1" t="s">
        <v>2896</v>
      </c>
      <c r="P1077" s="4">
        <v>10787400</v>
      </c>
      <c r="Q1077" s="4">
        <v>906134</v>
      </c>
      <c r="R1077" s="1" t="s">
        <v>65</v>
      </c>
      <c r="S1077" s="1" t="s">
        <v>34</v>
      </c>
      <c r="T1077" s="4">
        <f>Sales_Datas[[#This Row],[after_discount]]-(Sales_Datas[[#This Row],[qty_ordered]]*Sales_Datas[[#This Row],[cogs]])</f>
        <v>29643898</v>
      </c>
      <c r="U1077" s="3">
        <f>IFERROR(Sales_Datas[[#This Row],[Gross_Profit]]/Sales_Datas[[#This Row],[after_discount]],0)</f>
        <v>0.91600096408475296</v>
      </c>
      <c r="V1077" s="1" t="str">
        <f>IF(Sales_Datas[[#This Row],[base_price]] &lt;= 632200, "Low", (IF(Sales_Datas[[#This Row],[base_price]] &gt;= 10092000, "High", "Medium")))</f>
        <v>High</v>
      </c>
    </row>
    <row r="1078" spans="1:22" x14ac:dyDescent="0.25">
      <c r="A1078" s="1" t="s">
        <v>2897</v>
      </c>
      <c r="B1078" s="1" t="s">
        <v>2898</v>
      </c>
      <c r="C1078" s="2">
        <v>44615</v>
      </c>
      <c r="D1078" s="1" t="s">
        <v>1482</v>
      </c>
      <c r="E1078" s="4">
        <v>3225496</v>
      </c>
      <c r="F1078">
        <v>1</v>
      </c>
      <c r="G1078" s="4">
        <v>32255000</v>
      </c>
      <c r="H1078" s="4">
        <v>0</v>
      </c>
      <c r="I1078" s="4">
        <v>32255000</v>
      </c>
      <c r="J1078">
        <v>1</v>
      </c>
      <c r="K1078">
        <v>0</v>
      </c>
      <c r="L1078">
        <v>0</v>
      </c>
      <c r="M1078">
        <v>4</v>
      </c>
      <c r="N1078" s="2">
        <v>44608</v>
      </c>
      <c r="O1078" s="1" t="s">
        <v>1483</v>
      </c>
      <c r="P1078" s="4">
        <v>31366400</v>
      </c>
      <c r="Q1078" s="4">
        <v>2258350</v>
      </c>
      <c r="R1078" s="1" t="s">
        <v>39</v>
      </c>
      <c r="S1078" s="1" t="s">
        <v>34</v>
      </c>
      <c r="T1078" s="4">
        <f>Sales_Datas[[#This Row],[after_discount]]-(Sales_Datas[[#This Row],[qty_ordered]]*Sales_Datas[[#This Row],[cogs]])</f>
        <v>29996650</v>
      </c>
      <c r="U1078" s="3">
        <f>IFERROR(Sales_Datas[[#This Row],[Gross_Profit]]/Sales_Datas[[#This Row],[after_discount]],0)</f>
        <v>0.92998449852736009</v>
      </c>
      <c r="V1078" s="1" t="str">
        <f>IF(Sales_Datas[[#This Row],[base_price]] &lt;= 632200, "Low", (IF(Sales_Datas[[#This Row],[base_price]] &gt;= 10092000, "High", "Medium")))</f>
        <v>High</v>
      </c>
    </row>
    <row r="1079" spans="1:22" x14ac:dyDescent="0.25">
      <c r="A1079" s="1" t="s">
        <v>2899</v>
      </c>
      <c r="B1079" s="1" t="s">
        <v>2900</v>
      </c>
      <c r="C1079" s="2">
        <v>44548</v>
      </c>
      <c r="D1079" s="1" t="s">
        <v>2901</v>
      </c>
      <c r="E1079" s="4">
        <v>1612400</v>
      </c>
      <c r="F1079">
        <v>2</v>
      </c>
      <c r="G1079" s="4">
        <v>32248000</v>
      </c>
      <c r="H1079" s="4">
        <v>0</v>
      </c>
      <c r="I1079" s="4">
        <v>32248000</v>
      </c>
      <c r="J1079">
        <v>1</v>
      </c>
      <c r="K1079">
        <v>1</v>
      </c>
      <c r="L1079">
        <v>0</v>
      </c>
      <c r="M1079">
        <v>1</v>
      </c>
      <c r="N1079" s="2">
        <v>44483</v>
      </c>
      <c r="O1079" s="1" t="s">
        <v>2902</v>
      </c>
      <c r="P1079" s="4">
        <v>16124000</v>
      </c>
      <c r="Q1079" s="4">
        <v>1225420</v>
      </c>
      <c r="R1079" s="1" t="s">
        <v>123</v>
      </c>
      <c r="S1079" s="1" t="s">
        <v>50</v>
      </c>
      <c r="T1079" s="4">
        <f>Sales_Datas[[#This Row],[after_discount]]-(Sales_Datas[[#This Row],[qty_ordered]]*Sales_Datas[[#This Row],[cogs]])</f>
        <v>29797160</v>
      </c>
      <c r="U1079" s="3">
        <f>IFERROR(Sales_Datas[[#This Row],[Gross_Profit]]/Sales_Datas[[#This Row],[after_discount]],0)</f>
        <v>0.92400024807740011</v>
      </c>
      <c r="V1079" s="1" t="str">
        <f>IF(Sales_Datas[[#This Row],[base_price]] &lt;= 632200, "Low", (IF(Sales_Datas[[#This Row],[base_price]] &gt;= 10092000, "High", "Medium")))</f>
        <v>High</v>
      </c>
    </row>
    <row r="1080" spans="1:22" x14ac:dyDescent="0.25">
      <c r="A1080" s="1" t="s">
        <v>2903</v>
      </c>
      <c r="B1080" s="1" t="s">
        <v>1644</v>
      </c>
      <c r="C1080" s="2">
        <v>44555</v>
      </c>
      <c r="D1080" s="1" t="s">
        <v>2904</v>
      </c>
      <c r="E1080" s="4">
        <v>3219000</v>
      </c>
      <c r="F1080">
        <v>1</v>
      </c>
      <c r="G1080" s="4">
        <v>32190000</v>
      </c>
      <c r="H1080" s="4">
        <v>0</v>
      </c>
      <c r="I1080" s="4">
        <v>32190000</v>
      </c>
      <c r="J1080">
        <v>1</v>
      </c>
      <c r="K1080">
        <v>1</v>
      </c>
      <c r="L1080">
        <v>0</v>
      </c>
      <c r="M1080">
        <v>1</v>
      </c>
      <c r="N1080" s="2">
        <v>44550</v>
      </c>
      <c r="O1080" s="1" t="s">
        <v>2905</v>
      </c>
      <c r="P1080" s="4">
        <v>32190000</v>
      </c>
      <c r="Q1080" s="4">
        <v>2832720</v>
      </c>
      <c r="R1080" s="1" t="s">
        <v>23</v>
      </c>
      <c r="S1080" s="1" t="s">
        <v>50</v>
      </c>
      <c r="T1080" s="4">
        <f>Sales_Datas[[#This Row],[after_discount]]-(Sales_Datas[[#This Row],[qty_ordered]]*Sales_Datas[[#This Row],[cogs]])</f>
        <v>29357280</v>
      </c>
      <c r="U1080" s="3">
        <f>IFERROR(Sales_Datas[[#This Row],[Gross_Profit]]/Sales_Datas[[#This Row],[after_discount]],0)</f>
        <v>0.91200000000000003</v>
      </c>
      <c r="V1080" s="1" t="str">
        <f>IF(Sales_Datas[[#This Row],[base_price]] &lt;= 632200, "Low", (IF(Sales_Datas[[#This Row],[base_price]] &gt;= 10092000, "High", "Medium")))</f>
        <v>High</v>
      </c>
    </row>
    <row r="1081" spans="1:22" x14ac:dyDescent="0.25">
      <c r="A1081" s="1" t="s">
        <v>2906</v>
      </c>
      <c r="B1081" s="1" t="s">
        <v>2907</v>
      </c>
      <c r="C1081" s="2">
        <v>44641</v>
      </c>
      <c r="D1081" s="1" t="s">
        <v>2908</v>
      </c>
      <c r="E1081" s="4">
        <v>3190000</v>
      </c>
      <c r="F1081">
        <v>1</v>
      </c>
      <c r="G1081" s="4">
        <v>31900000</v>
      </c>
      <c r="H1081" s="4">
        <v>0</v>
      </c>
      <c r="I1081" s="4">
        <v>31900000</v>
      </c>
      <c r="J1081">
        <v>1</v>
      </c>
      <c r="K1081">
        <v>1</v>
      </c>
      <c r="L1081">
        <v>0</v>
      </c>
      <c r="M1081">
        <v>1</v>
      </c>
      <c r="N1081" s="2">
        <v>44572</v>
      </c>
      <c r="O1081" s="1" t="s">
        <v>2909</v>
      </c>
      <c r="P1081" s="4">
        <v>31900000</v>
      </c>
      <c r="Q1081" s="4">
        <v>2360600</v>
      </c>
      <c r="R1081" s="1" t="s">
        <v>65</v>
      </c>
      <c r="S1081" s="1" t="s">
        <v>50</v>
      </c>
      <c r="T1081" s="4">
        <f>Sales_Datas[[#This Row],[after_discount]]-(Sales_Datas[[#This Row],[qty_ordered]]*Sales_Datas[[#This Row],[cogs]])</f>
        <v>29539400</v>
      </c>
      <c r="U1081" s="3">
        <f>IFERROR(Sales_Datas[[#This Row],[Gross_Profit]]/Sales_Datas[[#This Row],[after_discount]],0)</f>
        <v>0.92600000000000005</v>
      </c>
      <c r="V1081" s="1" t="str">
        <f>IF(Sales_Datas[[#This Row],[base_price]] &lt;= 632200, "Low", (IF(Sales_Datas[[#This Row],[base_price]] &gt;= 10092000, "High", "Medium")))</f>
        <v>High</v>
      </c>
    </row>
    <row r="1082" spans="1:22" x14ac:dyDescent="0.25">
      <c r="A1082" s="1" t="s">
        <v>2910</v>
      </c>
      <c r="B1082" s="1" t="s">
        <v>2911</v>
      </c>
      <c r="C1082" s="2">
        <v>44295</v>
      </c>
      <c r="D1082" s="1" t="s">
        <v>2912</v>
      </c>
      <c r="E1082" s="4">
        <v>3189942</v>
      </c>
      <c r="F1082">
        <v>1</v>
      </c>
      <c r="G1082" s="4">
        <v>31899400</v>
      </c>
      <c r="H1082" s="4">
        <v>0</v>
      </c>
      <c r="I1082" s="4">
        <v>31899400</v>
      </c>
      <c r="J1082">
        <v>1</v>
      </c>
      <c r="K1082">
        <v>0</v>
      </c>
      <c r="L1082">
        <v>0</v>
      </c>
      <c r="M1082">
        <v>8</v>
      </c>
      <c r="N1082" s="2">
        <v>44435</v>
      </c>
      <c r="O1082" s="1" t="s">
        <v>2913</v>
      </c>
      <c r="P1082" s="4">
        <v>31899400</v>
      </c>
      <c r="Q1082" s="4">
        <v>2360540</v>
      </c>
      <c r="R1082" s="1" t="s">
        <v>65</v>
      </c>
      <c r="S1082" s="1" t="s">
        <v>1115</v>
      </c>
      <c r="T1082" s="4">
        <f>Sales_Datas[[#This Row],[after_discount]]-(Sales_Datas[[#This Row],[qty_ordered]]*Sales_Datas[[#This Row],[cogs]])</f>
        <v>29538860</v>
      </c>
      <c r="U1082" s="3">
        <f>IFERROR(Sales_Datas[[#This Row],[Gross_Profit]]/Sales_Datas[[#This Row],[after_discount]],0)</f>
        <v>0.92600048903741139</v>
      </c>
      <c r="V1082" s="1" t="str">
        <f>IF(Sales_Datas[[#This Row],[base_price]] &lt;= 632200, "Low", (IF(Sales_Datas[[#This Row],[base_price]] &gt;= 10092000, "High", "Medium")))</f>
        <v>High</v>
      </c>
    </row>
    <row r="1083" spans="1:22" x14ac:dyDescent="0.25">
      <c r="A1083" s="1" t="s">
        <v>2914</v>
      </c>
      <c r="B1083" s="1" t="s">
        <v>2911</v>
      </c>
      <c r="C1083" s="2">
        <v>44436</v>
      </c>
      <c r="D1083" s="1" t="s">
        <v>2912</v>
      </c>
      <c r="E1083" s="4">
        <v>3189942</v>
      </c>
      <c r="F1083">
        <v>1</v>
      </c>
      <c r="G1083" s="4">
        <v>31899400</v>
      </c>
      <c r="H1083" s="4">
        <v>0</v>
      </c>
      <c r="I1083" s="4">
        <v>31899400</v>
      </c>
      <c r="J1083">
        <v>1</v>
      </c>
      <c r="K1083">
        <v>0</v>
      </c>
      <c r="L1083">
        <v>0</v>
      </c>
      <c r="M1083">
        <v>12</v>
      </c>
      <c r="N1083" s="2">
        <v>44435</v>
      </c>
      <c r="O1083" s="1" t="s">
        <v>2913</v>
      </c>
      <c r="P1083" s="4">
        <v>31899400</v>
      </c>
      <c r="Q1083" s="4">
        <v>2360540</v>
      </c>
      <c r="R1083" s="1" t="s">
        <v>65</v>
      </c>
      <c r="S1083" s="1" t="s">
        <v>1137</v>
      </c>
      <c r="T1083" s="4">
        <f>Sales_Datas[[#This Row],[after_discount]]-(Sales_Datas[[#This Row],[qty_ordered]]*Sales_Datas[[#This Row],[cogs]])</f>
        <v>29538860</v>
      </c>
      <c r="U1083" s="3">
        <f>IFERROR(Sales_Datas[[#This Row],[Gross_Profit]]/Sales_Datas[[#This Row],[after_discount]],0)</f>
        <v>0.92600048903741139</v>
      </c>
      <c r="V1083" s="1" t="str">
        <f>IF(Sales_Datas[[#This Row],[base_price]] &lt;= 632200, "Low", (IF(Sales_Datas[[#This Row],[base_price]] &gt;= 10092000, "High", "Medium")))</f>
        <v>High</v>
      </c>
    </row>
    <row r="1084" spans="1:22" x14ac:dyDescent="0.25">
      <c r="A1084" s="1" t="s">
        <v>2915</v>
      </c>
      <c r="B1084" s="1" t="s">
        <v>2916</v>
      </c>
      <c r="C1084" s="2">
        <v>44464</v>
      </c>
      <c r="D1084" s="1" t="s">
        <v>1835</v>
      </c>
      <c r="E1084" s="4">
        <v>1594942</v>
      </c>
      <c r="F1084">
        <v>2</v>
      </c>
      <c r="G1084" s="4">
        <v>31898800</v>
      </c>
      <c r="H1084" s="4">
        <v>0</v>
      </c>
      <c r="I1084" s="4">
        <v>31898800</v>
      </c>
      <c r="J1084">
        <v>1</v>
      </c>
      <c r="K1084">
        <v>1</v>
      </c>
      <c r="L1084">
        <v>1</v>
      </c>
      <c r="M1084">
        <v>1</v>
      </c>
      <c r="N1084" s="2">
        <v>44461</v>
      </c>
      <c r="O1084" s="1" t="s">
        <v>1836</v>
      </c>
      <c r="P1084" s="4">
        <v>18908000</v>
      </c>
      <c r="Q1084" s="4">
        <v>1304650</v>
      </c>
      <c r="R1084" s="1" t="s">
        <v>29</v>
      </c>
      <c r="S1084" s="1" t="s">
        <v>50</v>
      </c>
      <c r="T1084" s="4">
        <f>Sales_Datas[[#This Row],[after_discount]]-(Sales_Datas[[#This Row],[qty_ordered]]*Sales_Datas[[#This Row],[cogs]])</f>
        <v>29289500</v>
      </c>
      <c r="U1084" s="3">
        <f>IFERROR(Sales_Datas[[#This Row],[Gross_Profit]]/Sales_Datas[[#This Row],[after_discount]],0)</f>
        <v>0.91820068466525384</v>
      </c>
      <c r="V1084" s="1" t="str">
        <f>IF(Sales_Datas[[#This Row],[base_price]] &lt;= 632200, "Low", (IF(Sales_Datas[[#This Row],[base_price]] &gt;= 10092000, "High", "Medium")))</f>
        <v>High</v>
      </c>
    </row>
    <row r="1085" spans="1:22" x14ac:dyDescent="0.25">
      <c r="A1085" s="1" t="s">
        <v>2917</v>
      </c>
      <c r="B1085" s="1" t="s">
        <v>1817</v>
      </c>
      <c r="C1085" s="2">
        <v>44399</v>
      </c>
      <c r="D1085" s="1" t="s">
        <v>864</v>
      </c>
      <c r="E1085" s="4">
        <v>1061400</v>
      </c>
      <c r="F1085">
        <v>3</v>
      </c>
      <c r="G1085" s="4">
        <v>31842000</v>
      </c>
      <c r="H1085" s="4">
        <v>0</v>
      </c>
      <c r="I1085" s="4">
        <v>31842000</v>
      </c>
      <c r="J1085">
        <v>1</v>
      </c>
      <c r="K1085">
        <v>0</v>
      </c>
      <c r="L1085">
        <v>0</v>
      </c>
      <c r="M1085">
        <v>1</v>
      </c>
      <c r="N1085" s="2">
        <v>44390</v>
      </c>
      <c r="O1085" s="1" t="s">
        <v>865</v>
      </c>
      <c r="P1085" s="4">
        <v>10614000</v>
      </c>
      <c r="Q1085" s="4">
        <v>934032</v>
      </c>
      <c r="R1085" s="1" t="s">
        <v>191</v>
      </c>
      <c r="S1085" s="1" t="s">
        <v>50</v>
      </c>
      <c r="T1085" s="4">
        <f>Sales_Datas[[#This Row],[after_discount]]-(Sales_Datas[[#This Row],[qty_ordered]]*Sales_Datas[[#This Row],[cogs]])</f>
        <v>29039904</v>
      </c>
      <c r="U1085" s="3">
        <f>IFERROR(Sales_Datas[[#This Row],[Gross_Profit]]/Sales_Datas[[#This Row],[after_discount]],0)</f>
        <v>0.91200000000000003</v>
      </c>
      <c r="V1085" s="1" t="str">
        <f>IF(Sales_Datas[[#This Row],[base_price]] &lt;= 632200, "Low", (IF(Sales_Datas[[#This Row],[base_price]] &gt;= 10092000, "High", "Medium")))</f>
        <v>High</v>
      </c>
    </row>
    <row r="1086" spans="1:22" x14ac:dyDescent="0.25">
      <c r="A1086" s="1" t="s">
        <v>2918</v>
      </c>
      <c r="B1086" s="1" t="s">
        <v>2399</v>
      </c>
      <c r="C1086" s="2">
        <v>44395</v>
      </c>
      <c r="D1086" s="1" t="s">
        <v>59</v>
      </c>
      <c r="E1086" s="4">
        <v>3184200</v>
      </c>
      <c r="F1086">
        <v>1</v>
      </c>
      <c r="G1086" s="4">
        <v>31842000</v>
      </c>
      <c r="H1086" s="4">
        <v>0</v>
      </c>
      <c r="I1086" s="4">
        <v>31842000</v>
      </c>
      <c r="J1086">
        <v>1</v>
      </c>
      <c r="K1086">
        <v>0</v>
      </c>
      <c r="L1086">
        <v>0</v>
      </c>
      <c r="M1086">
        <v>1</v>
      </c>
      <c r="N1086" s="2">
        <v>44393</v>
      </c>
      <c r="O1086" s="1" t="s">
        <v>60</v>
      </c>
      <c r="P1086" s="4">
        <v>24797900</v>
      </c>
      <c r="Q1086" s="4">
        <v>2083010</v>
      </c>
      <c r="R1086" s="1" t="s">
        <v>55</v>
      </c>
      <c r="S1086" s="1" t="s">
        <v>50</v>
      </c>
      <c r="T1086" s="4">
        <f>Sales_Datas[[#This Row],[after_discount]]-(Sales_Datas[[#This Row],[qty_ordered]]*Sales_Datas[[#This Row],[cogs]])</f>
        <v>29758990</v>
      </c>
      <c r="U1086" s="3">
        <f>IFERROR(Sales_Datas[[#This Row],[Gross_Profit]]/Sales_Datas[[#This Row],[after_discount]],0)</f>
        <v>0.93458294077005211</v>
      </c>
      <c r="V1086" s="1" t="str">
        <f>IF(Sales_Datas[[#This Row],[base_price]] &lt;= 632200, "Low", (IF(Sales_Datas[[#This Row],[base_price]] &gt;= 10092000, "High", "Medium")))</f>
        <v>High</v>
      </c>
    </row>
    <row r="1087" spans="1:22" x14ac:dyDescent="0.25">
      <c r="A1087" s="1" t="s">
        <v>2919</v>
      </c>
      <c r="B1087" s="1" t="s">
        <v>2920</v>
      </c>
      <c r="C1087" s="2">
        <v>44406</v>
      </c>
      <c r="D1087" s="1" t="s">
        <v>2921</v>
      </c>
      <c r="E1087" s="4">
        <v>3184200</v>
      </c>
      <c r="F1087">
        <v>1</v>
      </c>
      <c r="G1087" s="4">
        <v>31842000</v>
      </c>
      <c r="H1087" s="4">
        <v>0</v>
      </c>
      <c r="I1087" s="4">
        <v>31842000</v>
      </c>
      <c r="J1087">
        <v>1</v>
      </c>
      <c r="K1087">
        <v>1</v>
      </c>
      <c r="L1087">
        <v>0</v>
      </c>
      <c r="M1087">
        <v>1</v>
      </c>
      <c r="N1087" s="2">
        <v>44403</v>
      </c>
      <c r="O1087" s="1" t="s">
        <v>2922</v>
      </c>
      <c r="P1087" s="4">
        <v>31842000</v>
      </c>
      <c r="Q1087" s="4">
        <v>2133410</v>
      </c>
      <c r="R1087" s="1" t="s">
        <v>29</v>
      </c>
      <c r="S1087" s="1" t="s">
        <v>50</v>
      </c>
      <c r="T1087" s="4">
        <f>Sales_Datas[[#This Row],[after_discount]]-(Sales_Datas[[#This Row],[qty_ordered]]*Sales_Datas[[#This Row],[cogs]])</f>
        <v>29708590</v>
      </c>
      <c r="U1087" s="3">
        <f>IFERROR(Sales_Datas[[#This Row],[Gross_Profit]]/Sales_Datas[[#This Row],[after_discount]],0)</f>
        <v>0.93300012562025003</v>
      </c>
      <c r="V1087" s="1" t="str">
        <f>IF(Sales_Datas[[#This Row],[base_price]] &lt;= 632200, "Low", (IF(Sales_Datas[[#This Row],[base_price]] &gt;= 10092000, "High", "Medium")))</f>
        <v>High</v>
      </c>
    </row>
    <row r="1088" spans="1:22" x14ac:dyDescent="0.25">
      <c r="A1088" s="1" t="s">
        <v>2923</v>
      </c>
      <c r="B1088" s="1" t="s">
        <v>2924</v>
      </c>
      <c r="C1088" s="2">
        <v>44567</v>
      </c>
      <c r="D1088" s="1" t="s">
        <v>2925</v>
      </c>
      <c r="E1088" s="4">
        <v>3172020</v>
      </c>
      <c r="F1088">
        <v>1</v>
      </c>
      <c r="G1088" s="4">
        <v>31720200</v>
      </c>
      <c r="H1088" s="4">
        <v>0</v>
      </c>
      <c r="I1088" s="4">
        <v>31720200</v>
      </c>
      <c r="J1088">
        <v>1</v>
      </c>
      <c r="K1088">
        <v>0</v>
      </c>
      <c r="L1088">
        <v>0</v>
      </c>
      <c r="M1088">
        <v>7</v>
      </c>
      <c r="N1088" s="2">
        <v>44714</v>
      </c>
      <c r="O1088" s="1" t="s">
        <v>2926</v>
      </c>
      <c r="P1088" s="4">
        <v>31720200</v>
      </c>
      <c r="Q1088" s="4">
        <v>1934880</v>
      </c>
      <c r="R1088" s="1" t="s">
        <v>55</v>
      </c>
      <c r="S1088" s="1" t="s">
        <v>66</v>
      </c>
      <c r="T1088" s="4">
        <f>Sales_Datas[[#This Row],[after_discount]]-(Sales_Datas[[#This Row],[qty_ordered]]*Sales_Datas[[#This Row],[cogs]])</f>
        <v>29785320</v>
      </c>
      <c r="U1088" s="3">
        <f>IFERROR(Sales_Datas[[#This Row],[Gross_Profit]]/Sales_Datas[[#This Row],[after_discount]],0)</f>
        <v>0.93900164563905653</v>
      </c>
      <c r="V1088" s="1" t="str">
        <f>IF(Sales_Datas[[#This Row],[base_price]] &lt;= 632200, "Low", (IF(Sales_Datas[[#This Row],[base_price]] &gt;= 10092000, "High", "Medium")))</f>
        <v>High</v>
      </c>
    </row>
    <row r="1089" spans="1:22" x14ac:dyDescent="0.25">
      <c r="A1089" s="1" t="s">
        <v>2927</v>
      </c>
      <c r="B1089" s="1" t="s">
        <v>2928</v>
      </c>
      <c r="C1089" s="2">
        <v>44567</v>
      </c>
      <c r="D1089" s="1" t="s">
        <v>2929</v>
      </c>
      <c r="E1089" s="4">
        <v>3171440</v>
      </c>
      <c r="F1089">
        <v>1</v>
      </c>
      <c r="G1089" s="4">
        <v>31714400</v>
      </c>
      <c r="H1089" s="4">
        <v>0</v>
      </c>
      <c r="I1089" s="4">
        <v>31714400</v>
      </c>
      <c r="J1089">
        <v>1</v>
      </c>
      <c r="K1089">
        <v>1</v>
      </c>
      <c r="L1089">
        <v>0</v>
      </c>
      <c r="M1089">
        <v>1</v>
      </c>
      <c r="N1089" s="2">
        <v>44732</v>
      </c>
      <c r="O1089" s="1" t="s">
        <v>2930</v>
      </c>
      <c r="P1089" s="4">
        <v>31714400</v>
      </c>
      <c r="Q1089" s="4">
        <v>2790840</v>
      </c>
      <c r="R1089" s="1" t="s">
        <v>65</v>
      </c>
      <c r="S1089" s="1" t="s">
        <v>50</v>
      </c>
      <c r="T1089" s="4">
        <f>Sales_Datas[[#This Row],[after_discount]]-(Sales_Datas[[#This Row],[qty_ordered]]*Sales_Datas[[#This Row],[cogs]])</f>
        <v>28923560</v>
      </c>
      <c r="U1089" s="3">
        <f>IFERROR(Sales_Datas[[#This Row],[Gross_Profit]]/Sales_Datas[[#This Row],[after_discount]],0)</f>
        <v>0.91200085765456707</v>
      </c>
      <c r="V1089" s="1" t="str">
        <f>IF(Sales_Datas[[#This Row],[base_price]] &lt;= 632200, "Low", (IF(Sales_Datas[[#This Row],[base_price]] &gt;= 10092000, "High", "Medium")))</f>
        <v>High</v>
      </c>
    </row>
    <row r="1090" spans="1:22" x14ac:dyDescent="0.25">
      <c r="A1090" s="1" t="s">
        <v>2931</v>
      </c>
      <c r="B1090" s="1" t="s">
        <v>2932</v>
      </c>
      <c r="C1090" s="2">
        <v>44516</v>
      </c>
      <c r="D1090" s="1" t="s">
        <v>2933</v>
      </c>
      <c r="E1090" s="4">
        <v>3145050</v>
      </c>
      <c r="F1090">
        <v>1</v>
      </c>
      <c r="G1090" s="4">
        <v>31450500</v>
      </c>
      <c r="H1090" s="4">
        <v>0</v>
      </c>
      <c r="I1090" s="4">
        <v>31450500</v>
      </c>
      <c r="J1090">
        <v>1</v>
      </c>
      <c r="K1090">
        <v>1</v>
      </c>
      <c r="L1090">
        <v>0</v>
      </c>
      <c r="M1090">
        <v>1</v>
      </c>
      <c r="N1090" s="2">
        <v>44516</v>
      </c>
      <c r="O1090" s="1" t="s">
        <v>2934</v>
      </c>
      <c r="P1090" s="4">
        <v>31450500</v>
      </c>
      <c r="Q1090" s="4">
        <v>1918470</v>
      </c>
      <c r="R1090" s="1" t="s">
        <v>39</v>
      </c>
      <c r="S1090" s="1" t="s">
        <v>50</v>
      </c>
      <c r="T1090" s="4">
        <f>Sales_Datas[[#This Row],[after_discount]]-(Sales_Datas[[#This Row],[qty_ordered]]*Sales_Datas[[#This Row],[cogs]])</f>
        <v>29532030</v>
      </c>
      <c r="U1090" s="3">
        <f>IFERROR(Sales_Datas[[#This Row],[Gross_Profit]]/Sales_Datas[[#This Row],[after_discount]],0)</f>
        <v>0.93900033385796733</v>
      </c>
      <c r="V1090" s="1" t="str">
        <f>IF(Sales_Datas[[#This Row],[base_price]] &lt;= 632200, "Low", (IF(Sales_Datas[[#This Row],[base_price]] &gt;= 10092000, "High", "Medium")))</f>
        <v>High</v>
      </c>
    </row>
    <row r="1091" spans="1:22" x14ac:dyDescent="0.25">
      <c r="A1091" s="1" t="s">
        <v>2935</v>
      </c>
      <c r="B1091" s="1" t="s">
        <v>1328</v>
      </c>
      <c r="C1091" s="2">
        <v>44479</v>
      </c>
      <c r="D1091" s="1" t="s">
        <v>2936</v>
      </c>
      <c r="E1091" s="4">
        <v>1566000</v>
      </c>
      <c r="F1091">
        <v>2</v>
      </c>
      <c r="G1091" s="4">
        <v>31320000</v>
      </c>
      <c r="H1091" s="4">
        <v>0</v>
      </c>
      <c r="I1091" s="4">
        <v>31320000</v>
      </c>
      <c r="J1091">
        <v>1</v>
      </c>
      <c r="K1091">
        <v>0</v>
      </c>
      <c r="L1091">
        <v>0</v>
      </c>
      <c r="M1091">
        <v>4</v>
      </c>
      <c r="N1091" s="2">
        <v>44480</v>
      </c>
      <c r="O1091" s="1" t="s">
        <v>2937</v>
      </c>
      <c r="P1091" s="4">
        <v>17110000</v>
      </c>
      <c r="Q1091" s="4">
        <v>1095040</v>
      </c>
      <c r="R1091" s="1" t="s">
        <v>29</v>
      </c>
      <c r="S1091" s="1" t="s">
        <v>34</v>
      </c>
      <c r="T1091" s="4">
        <f>Sales_Datas[[#This Row],[after_discount]]-(Sales_Datas[[#This Row],[qty_ordered]]*Sales_Datas[[#This Row],[cogs]])</f>
        <v>29129920</v>
      </c>
      <c r="U1091" s="3">
        <f>IFERROR(Sales_Datas[[#This Row],[Gross_Profit]]/Sales_Datas[[#This Row],[after_discount]],0)</f>
        <v>0.93007407407407405</v>
      </c>
      <c r="V1091" s="1" t="str">
        <f>IF(Sales_Datas[[#This Row],[base_price]] &lt;= 632200, "Low", (IF(Sales_Datas[[#This Row],[base_price]] &gt;= 10092000, "High", "Medium")))</f>
        <v>High</v>
      </c>
    </row>
    <row r="1092" spans="1:22" x14ac:dyDescent="0.25">
      <c r="A1092" s="1" t="s">
        <v>2938</v>
      </c>
      <c r="B1092" s="1" t="s">
        <v>2939</v>
      </c>
      <c r="C1092" s="2">
        <v>44510</v>
      </c>
      <c r="D1092" s="1" t="s">
        <v>2936</v>
      </c>
      <c r="E1092" s="4">
        <v>1566000</v>
      </c>
      <c r="F1092">
        <v>2</v>
      </c>
      <c r="G1092" s="4">
        <v>31320000</v>
      </c>
      <c r="H1092" s="4">
        <v>0</v>
      </c>
      <c r="I1092" s="4">
        <v>31320000</v>
      </c>
      <c r="J1092">
        <v>1</v>
      </c>
      <c r="K1092">
        <v>0</v>
      </c>
      <c r="L1092">
        <v>0</v>
      </c>
      <c r="M1092">
        <v>4</v>
      </c>
      <c r="N1092" s="2">
        <v>44470</v>
      </c>
      <c r="O1092" s="1" t="s">
        <v>2937</v>
      </c>
      <c r="P1092" s="4">
        <v>17110000</v>
      </c>
      <c r="Q1092" s="4">
        <v>1095040</v>
      </c>
      <c r="R1092" s="1" t="s">
        <v>29</v>
      </c>
      <c r="S1092" s="1" t="s">
        <v>34</v>
      </c>
      <c r="T1092" s="4">
        <f>Sales_Datas[[#This Row],[after_discount]]-(Sales_Datas[[#This Row],[qty_ordered]]*Sales_Datas[[#This Row],[cogs]])</f>
        <v>29129920</v>
      </c>
      <c r="U1092" s="3">
        <f>IFERROR(Sales_Datas[[#This Row],[Gross_Profit]]/Sales_Datas[[#This Row],[after_discount]],0)</f>
        <v>0.93007407407407405</v>
      </c>
      <c r="V1092" s="1" t="str">
        <f>IF(Sales_Datas[[#This Row],[base_price]] &lt;= 632200, "Low", (IF(Sales_Datas[[#This Row],[base_price]] &gt;= 10092000, "High", "Medium")))</f>
        <v>High</v>
      </c>
    </row>
    <row r="1093" spans="1:22" x14ac:dyDescent="0.25">
      <c r="A1093" s="1" t="s">
        <v>2940</v>
      </c>
      <c r="B1093" s="1" t="s">
        <v>2941</v>
      </c>
      <c r="C1093" s="2">
        <v>44525</v>
      </c>
      <c r="D1093" s="1" t="s">
        <v>2942</v>
      </c>
      <c r="E1093" s="4">
        <v>3132000</v>
      </c>
      <c r="F1093">
        <v>1</v>
      </c>
      <c r="G1093" s="4">
        <v>31320000</v>
      </c>
      <c r="H1093" s="4">
        <v>0</v>
      </c>
      <c r="I1093" s="4">
        <v>31320000</v>
      </c>
      <c r="J1093">
        <v>1</v>
      </c>
      <c r="K1093">
        <v>0</v>
      </c>
      <c r="L1093">
        <v>0</v>
      </c>
      <c r="M1093">
        <v>5</v>
      </c>
      <c r="N1093" s="2">
        <v>44522</v>
      </c>
      <c r="O1093" s="1" t="s">
        <v>2943</v>
      </c>
      <c r="P1093" s="4">
        <v>31320000</v>
      </c>
      <c r="Q1093" s="4">
        <v>2505600</v>
      </c>
      <c r="R1093" s="1" t="s">
        <v>128</v>
      </c>
      <c r="S1093" s="1" t="s">
        <v>24</v>
      </c>
      <c r="T1093" s="4">
        <f>Sales_Datas[[#This Row],[after_discount]]-(Sales_Datas[[#This Row],[qty_ordered]]*Sales_Datas[[#This Row],[cogs]])</f>
        <v>28814400</v>
      </c>
      <c r="U1093" s="3">
        <f>IFERROR(Sales_Datas[[#This Row],[Gross_Profit]]/Sales_Datas[[#This Row],[after_discount]],0)</f>
        <v>0.92</v>
      </c>
      <c r="V1093" s="1" t="str">
        <f>IF(Sales_Datas[[#This Row],[base_price]] &lt;= 632200, "Low", (IF(Sales_Datas[[#This Row],[base_price]] &gt;= 10092000, "High", "Medium")))</f>
        <v>High</v>
      </c>
    </row>
    <row r="1094" spans="1:22" x14ac:dyDescent="0.25">
      <c r="A1094" s="1" t="s">
        <v>2944</v>
      </c>
      <c r="B1094" s="1" t="s">
        <v>1467</v>
      </c>
      <c r="C1094" s="2">
        <v>44518</v>
      </c>
      <c r="D1094" s="1" t="s">
        <v>1601</v>
      </c>
      <c r="E1094" s="4">
        <v>1566000</v>
      </c>
      <c r="F1094">
        <v>2</v>
      </c>
      <c r="G1094" s="4">
        <v>31320000</v>
      </c>
      <c r="H1094" s="4">
        <v>0</v>
      </c>
      <c r="I1094" s="4">
        <v>31320000</v>
      </c>
      <c r="J1094">
        <v>1</v>
      </c>
      <c r="K1094">
        <v>0</v>
      </c>
      <c r="L1094">
        <v>0</v>
      </c>
      <c r="M1094">
        <v>4</v>
      </c>
      <c r="N1094" s="2">
        <v>44486</v>
      </c>
      <c r="O1094" s="1" t="s">
        <v>1602</v>
      </c>
      <c r="P1094" s="4">
        <v>14442000</v>
      </c>
      <c r="Q1094" s="4">
        <v>866520</v>
      </c>
      <c r="R1094" s="1" t="s">
        <v>65</v>
      </c>
      <c r="S1094" s="1" t="s">
        <v>34</v>
      </c>
      <c r="T1094" s="4">
        <f>Sales_Datas[[#This Row],[after_discount]]-(Sales_Datas[[#This Row],[qty_ordered]]*Sales_Datas[[#This Row],[cogs]])</f>
        <v>29586960</v>
      </c>
      <c r="U1094" s="3">
        <f>IFERROR(Sales_Datas[[#This Row],[Gross_Profit]]/Sales_Datas[[#This Row],[after_discount]],0)</f>
        <v>0.94466666666666665</v>
      </c>
      <c r="V1094" s="1" t="str">
        <f>IF(Sales_Datas[[#This Row],[base_price]] &lt;= 632200, "Low", (IF(Sales_Datas[[#This Row],[base_price]] &gt;= 10092000, "High", "Medium")))</f>
        <v>High</v>
      </c>
    </row>
    <row r="1095" spans="1:22" x14ac:dyDescent="0.25">
      <c r="A1095" s="1" t="s">
        <v>2945</v>
      </c>
      <c r="B1095" s="1" t="s">
        <v>2946</v>
      </c>
      <c r="C1095" s="2">
        <v>44520</v>
      </c>
      <c r="D1095" s="1" t="s">
        <v>2947</v>
      </c>
      <c r="E1095" s="4">
        <v>3131942</v>
      </c>
      <c r="F1095">
        <v>1</v>
      </c>
      <c r="G1095" s="4">
        <v>31319400</v>
      </c>
      <c r="H1095" s="4">
        <v>0</v>
      </c>
      <c r="I1095" s="4">
        <v>31319400</v>
      </c>
      <c r="J1095">
        <v>1</v>
      </c>
      <c r="K1095">
        <v>0</v>
      </c>
      <c r="L1095">
        <v>0</v>
      </c>
      <c r="M1095">
        <v>1</v>
      </c>
      <c r="N1095" s="2">
        <v>44522</v>
      </c>
      <c r="O1095" s="1" t="s">
        <v>2948</v>
      </c>
      <c r="P1095" s="4">
        <v>31319400</v>
      </c>
      <c r="Q1095" s="4">
        <v>2693460</v>
      </c>
      <c r="R1095" s="1" t="s">
        <v>65</v>
      </c>
      <c r="S1095" s="1" t="s">
        <v>50</v>
      </c>
      <c r="T1095" s="4">
        <f>Sales_Datas[[#This Row],[after_discount]]-(Sales_Datas[[#This Row],[qty_ordered]]*Sales_Datas[[#This Row],[cogs]])</f>
        <v>28625940</v>
      </c>
      <c r="U1095" s="3">
        <f>IFERROR(Sales_Datas[[#This Row],[Gross_Profit]]/Sales_Datas[[#This Row],[after_discount]],0)</f>
        <v>0.91400026820437175</v>
      </c>
      <c r="V1095" s="1" t="str">
        <f>IF(Sales_Datas[[#This Row],[base_price]] &lt;= 632200, "Low", (IF(Sales_Datas[[#This Row],[base_price]] &gt;= 10092000, "High", "Medium")))</f>
        <v>High</v>
      </c>
    </row>
    <row r="1096" spans="1:22" x14ac:dyDescent="0.25">
      <c r="A1096" s="1" t="s">
        <v>2949</v>
      </c>
      <c r="B1096" s="1" t="s">
        <v>2950</v>
      </c>
      <c r="C1096" s="2">
        <v>44324</v>
      </c>
      <c r="D1096" s="1" t="s">
        <v>2951</v>
      </c>
      <c r="E1096" s="4">
        <v>3113208</v>
      </c>
      <c r="F1096">
        <v>1</v>
      </c>
      <c r="G1096" s="4">
        <v>31132100</v>
      </c>
      <c r="H1096" s="4">
        <v>0</v>
      </c>
      <c r="I1096" s="4">
        <v>31132100</v>
      </c>
      <c r="J1096">
        <v>1</v>
      </c>
      <c r="K1096">
        <v>1</v>
      </c>
      <c r="L1096">
        <v>0</v>
      </c>
      <c r="M1096">
        <v>1</v>
      </c>
      <c r="N1096" s="2">
        <v>44390</v>
      </c>
      <c r="O1096" s="1" t="s">
        <v>2952</v>
      </c>
      <c r="P1096" s="4">
        <v>31132100</v>
      </c>
      <c r="Q1096" s="4">
        <v>2023560</v>
      </c>
      <c r="R1096" s="1" t="s">
        <v>55</v>
      </c>
      <c r="S1096" s="1" t="s">
        <v>50</v>
      </c>
      <c r="T1096" s="4">
        <f>Sales_Datas[[#This Row],[after_discount]]-(Sales_Datas[[#This Row],[qty_ordered]]*Sales_Datas[[#This Row],[cogs]])</f>
        <v>29108540</v>
      </c>
      <c r="U1096" s="3">
        <f>IFERROR(Sales_Datas[[#This Row],[Gross_Profit]]/Sales_Datas[[#This Row],[after_discount]],0)</f>
        <v>0.9350008512114506</v>
      </c>
      <c r="V1096" s="1" t="str">
        <f>IF(Sales_Datas[[#This Row],[base_price]] &lt;= 632200, "Low", (IF(Sales_Datas[[#This Row],[base_price]] &gt;= 10092000, "High", "Medium")))</f>
        <v>High</v>
      </c>
    </row>
    <row r="1097" spans="1:22" x14ac:dyDescent="0.25">
      <c r="A1097" s="1" t="s">
        <v>2953</v>
      </c>
      <c r="B1097" s="1" t="s">
        <v>2884</v>
      </c>
      <c r="C1097" s="2">
        <v>44438</v>
      </c>
      <c r="D1097" s="1" t="s">
        <v>2951</v>
      </c>
      <c r="E1097" s="4">
        <v>3113208</v>
      </c>
      <c r="F1097">
        <v>1</v>
      </c>
      <c r="G1097" s="4">
        <v>31132100</v>
      </c>
      <c r="H1097" s="4">
        <v>0</v>
      </c>
      <c r="I1097" s="4">
        <v>31132100</v>
      </c>
      <c r="J1097">
        <v>1</v>
      </c>
      <c r="K1097">
        <v>1</v>
      </c>
      <c r="L1097">
        <v>0</v>
      </c>
      <c r="M1097">
        <v>1</v>
      </c>
      <c r="N1097" s="2">
        <v>44398</v>
      </c>
      <c r="O1097" s="1" t="s">
        <v>2952</v>
      </c>
      <c r="P1097" s="4">
        <v>31132100</v>
      </c>
      <c r="Q1097" s="4">
        <v>2023560</v>
      </c>
      <c r="R1097" s="1" t="s">
        <v>55</v>
      </c>
      <c r="S1097" s="1" t="s">
        <v>50</v>
      </c>
      <c r="T1097" s="4">
        <f>Sales_Datas[[#This Row],[after_discount]]-(Sales_Datas[[#This Row],[qty_ordered]]*Sales_Datas[[#This Row],[cogs]])</f>
        <v>29108540</v>
      </c>
      <c r="U1097" s="3">
        <f>IFERROR(Sales_Datas[[#This Row],[Gross_Profit]]/Sales_Datas[[#This Row],[after_discount]],0)</f>
        <v>0.9350008512114506</v>
      </c>
      <c r="V1097" s="1" t="str">
        <f>IF(Sales_Datas[[#This Row],[base_price]] &lt;= 632200, "Low", (IF(Sales_Datas[[#This Row],[base_price]] &gt;= 10092000, "High", "Medium")))</f>
        <v>High</v>
      </c>
    </row>
    <row r="1098" spans="1:22" x14ac:dyDescent="0.25">
      <c r="A1098" s="1" t="s">
        <v>2954</v>
      </c>
      <c r="B1098" s="1" t="s">
        <v>2955</v>
      </c>
      <c r="C1098" s="2">
        <v>44836</v>
      </c>
      <c r="D1098" s="1" t="s">
        <v>2956</v>
      </c>
      <c r="E1098" s="4">
        <v>3111410</v>
      </c>
      <c r="F1098">
        <v>1</v>
      </c>
      <c r="G1098" s="4">
        <v>31114100</v>
      </c>
      <c r="H1098" s="4">
        <v>0</v>
      </c>
      <c r="I1098" s="4">
        <v>31114100</v>
      </c>
      <c r="J1098">
        <v>1</v>
      </c>
      <c r="K1098">
        <v>0</v>
      </c>
      <c r="L1098">
        <v>0</v>
      </c>
      <c r="M1098">
        <v>4</v>
      </c>
      <c r="N1098" s="2">
        <v>44552</v>
      </c>
      <c r="O1098" s="1" t="s">
        <v>2957</v>
      </c>
      <c r="P1098" s="4">
        <v>31070600</v>
      </c>
      <c r="Q1098" s="4">
        <v>2112770</v>
      </c>
      <c r="R1098" s="1" t="s">
        <v>29</v>
      </c>
      <c r="S1098" s="1" t="s">
        <v>34</v>
      </c>
      <c r="T1098" s="4">
        <f>Sales_Datas[[#This Row],[after_discount]]-(Sales_Datas[[#This Row],[qty_ordered]]*Sales_Datas[[#This Row],[cogs]])</f>
        <v>29001330</v>
      </c>
      <c r="U1098" s="3">
        <f>IFERROR(Sales_Datas[[#This Row],[Gross_Profit]]/Sales_Datas[[#This Row],[after_discount]],0)</f>
        <v>0.93209605934287032</v>
      </c>
      <c r="V1098" s="1" t="str">
        <f>IF(Sales_Datas[[#This Row],[base_price]] &lt;= 632200, "Low", (IF(Sales_Datas[[#This Row],[base_price]] &gt;= 10092000, "High", "Medium")))</f>
        <v>High</v>
      </c>
    </row>
    <row r="1099" spans="1:22" x14ac:dyDescent="0.25">
      <c r="A1099" s="1" t="s">
        <v>2958</v>
      </c>
      <c r="B1099" s="1" t="s">
        <v>2955</v>
      </c>
      <c r="C1099" s="2">
        <v>44867</v>
      </c>
      <c r="D1099" s="1" t="s">
        <v>2956</v>
      </c>
      <c r="E1099" s="4">
        <v>3111410</v>
      </c>
      <c r="F1099">
        <v>1</v>
      </c>
      <c r="G1099" s="4">
        <v>31114100</v>
      </c>
      <c r="H1099" s="4">
        <v>0</v>
      </c>
      <c r="I1099" s="4">
        <v>31114100</v>
      </c>
      <c r="J1099">
        <v>1</v>
      </c>
      <c r="K1099">
        <v>0</v>
      </c>
      <c r="L1099">
        <v>0</v>
      </c>
      <c r="M1099">
        <v>4</v>
      </c>
      <c r="N1099" s="2">
        <v>44552</v>
      </c>
      <c r="O1099" s="1" t="s">
        <v>2957</v>
      </c>
      <c r="P1099" s="4">
        <v>31070600</v>
      </c>
      <c r="Q1099" s="4">
        <v>2112770</v>
      </c>
      <c r="R1099" s="1" t="s">
        <v>29</v>
      </c>
      <c r="S1099" s="1" t="s">
        <v>34</v>
      </c>
      <c r="T1099" s="4">
        <f>Sales_Datas[[#This Row],[after_discount]]-(Sales_Datas[[#This Row],[qty_ordered]]*Sales_Datas[[#This Row],[cogs]])</f>
        <v>29001330</v>
      </c>
      <c r="U1099" s="3">
        <f>IFERROR(Sales_Datas[[#This Row],[Gross_Profit]]/Sales_Datas[[#This Row],[after_discount]],0)</f>
        <v>0.93209605934287032</v>
      </c>
      <c r="V1099" s="1" t="str">
        <f>IF(Sales_Datas[[#This Row],[base_price]] &lt;= 632200, "Low", (IF(Sales_Datas[[#This Row],[base_price]] &gt;= 10092000, "High", "Medium")))</f>
        <v>High</v>
      </c>
    </row>
    <row r="1100" spans="1:22" x14ac:dyDescent="0.25">
      <c r="A1100" s="1" t="s">
        <v>2959</v>
      </c>
      <c r="B1100" s="1" t="s">
        <v>2498</v>
      </c>
      <c r="C1100" s="2">
        <v>44674</v>
      </c>
      <c r="D1100" s="1" t="s">
        <v>2960</v>
      </c>
      <c r="E1100" s="4">
        <v>3109322</v>
      </c>
      <c r="F1100">
        <v>1</v>
      </c>
      <c r="G1100" s="4">
        <v>31093200</v>
      </c>
      <c r="H1100" s="4">
        <v>0</v>
      </c>
      <c r="I1100" s="4">
        <v>31093200</v>
      </c>
      <c r="J1100">
        <v>1</v>
      </c>
      <c r="K1100">
        <v>0</v>
      </c>
      <c r="L1100">
        <v>0</v>
      </c>
      <c r="M1100">
        <v>4</v>
      </c>
      <c r="N1100" s="2">
        <v>44655</v>
      </c>
      <c r="O1100" s="1" t="s">
        <v>2961</v>
      </c>
      <c r="P1100" s="4">
        <v>31093200</v>
      </c>
      <c r="Q1100" s="4">
        <v>1927750</v>
      </c>
      <c r="R1100" s="1" t="s">
        <v>39</v>
      </c>
      <c r="S1100" s="1" t="s">
        <v>34</v>
      </c>
      <c r="T1100" s="4">
        <f>Sales_Datas[[#This Row],[after_discount]]-(Sales_Datas[[#This Row],[qty_ordered]]*Sales_Datas[[#This Row],[cogs]])</f>
        <v>29165450</v>
      </c>
      <c r="U1100" s="3">
        <f>IFERROR(Sales_Datas[[#This Row],[Gross_Profit]]/Sales_Datas[[#This Row],[after_discount]],0)</f>
        <v>0.93800091338299052</v>
      </c>
      <c r="V1100" s="1" t="str">
        <f>IF(Sales_Datas[[#This Row],[base_price]] &lt;= 632200, "Low", (IF(Sales_Datas[[#This Row],[base_price]] &gt;= 10092000, "High", "Medium")))</f>
        <v>High</v>
      </c>
    </row>
    <row r="1101" spans="1:22" x14ac:dyDescent="0.25">
      <c r="A1101" s="1" t="s">
        <v>2962</v>
      </c>
      <c r="B1101" s="1" t="s">
        <v>2963</v>
      </c>
      <c r="C1101" s="2">
        <v>44265</v>
      </c>
      <c r="D1101" s="1" t="s">
        <v>2956</v>
      </c>
      <c r="E1101" s="4">
        <v>3107060</v>
      </c>
      <c r="F1101">
        <v>1</v>
      </c>
      <c r="G1101" s="4">
        <v>31070600</v>
      </c>
      <c r="H1101" s="4">
        <v>0</v>
      </c>
      <c r="I1101" s="4">
        <v>31070600</v>
      </c>
      <c r="J1101">
        <v>1</v>
      </c>
      <c r="K1101">
        <v>1</v>
      </c>
      <c r="L1101">
        <v>0</v>
      </c>
      <c r="M1101">
        <v>1</v>
      </c>
      <c r="N1101" s="2">
        <v>44442</v>
      </c>
      <c r="O1101" s="1" t="s">
        <v>2957</v>
      </c>
      <c r="P1101" s="4">
        <v>31070600</v>
      </c>
      <c r="Q1101" s="4">
        <v>2112770</v>
      </c>
      <c r="R1101" s="1" t="s">
        <v>29</v>
      </c>
      <c r="S1101" s="1" t="s">
        <v>50</v>
      </c>
      <c r="T1101" s="4">
        <f>Sales_Datas[[#This Row],[after_discount]]-(Sales_Datas[[#This Row],[qty_ordered]]*Sales_Datas[[#This Row],[cogs]])</f>
        <v>28957830</v>
      </c>
      <c r="U1101" s="3">
        <f>IFERROR(Sales_Datas[[#This Row],[Gross_Profit]]/Sales_Datas[[#This Row],[after_discount]],0)</f>
        <v>0.93200099129080227</v>
      </c>
      <c r="V1101" s="1" t="str">
        <f>IF(Sales_Datas[[#This Row],[base_price]] &lt;= 632200, "Low", (IF(Sales_Datas[[#This Row],[base_price]] &gt;= 10092000, "High", "Medium")))</f>
        <v>High</v>
      </c>
    </row>
    <row r="1102" spans="1:22" x14ac:dyDescent="0.25">
      <c r="A1102" s="1" t="s">
        <v>2964</v>
      </c>
      <c r="B1102" s="1" t="s">
        <v>2965</v>
      </c>
      <c r="C1102" s="2">
        <v>44418</v>
      </c>
      <c r="D1102" s="1" t="s">
        <v>2956</v>
      </c>
      <c r="E1102" s="4">
        <v>3107060</v>
      </c>
      <c r="F1102">
        <v>1</v>
      </c>
      <c r="G1102" s="4">
        <v>31070600</v>
      </c>
      <c r="H1102" s="4">
        <v>0</v>
      </c>
      <c r="I1102" s="4">
        <v>31070600</v>
      </c>
      <c r="J1102">
        <v>1</v>
      </c>
      <c r="K1102">
        <v>0</v>
      </c>
      <c r="L1102">
        <v>0</v>
      </c>
      <c r="M1102">
        <v>4</v>
      </c>
      <c r="N1102" s="2">
        <v>44470</v>
      </c>
      <c r="O1102" s="1" t="s">
        <v>2957</v>
      </c>
      <c r="P1102" s="4">
        <v>31070600</v>
      </c>
      <c r="Q1102" s="4">
        <v>2112770</v>
      </c>
      <c r="R1102" s="1" t="s">
        <v>29</v>
      </c>
      <c r="S1102" s="1" t="s">
        <v>34</v>
      </c>
      <c r="T1102" s="4">
        <f>Sales_Datas[[#This Row],[after_discount]]-(Sales_Datas[[#This Row],[qty_ordered]]*Sales_Datas[[#This Row],[cogs]])</f>
        <v>28957830</v>
      </c>
      <c r="U1102" s="3">
        <f>IFERROR(Sales_Datas[[#This Row],[Gross_Profit]]/Sales_Datas[[#This Row],[after_discount]],0)</f>
        <v>0.93200099129080227</v>
      </c>
      <c r="V1102" s="1" t="str">
        <f>IF(Sales_Datas[[#This Row],[base_price]] &lt;= 632200, "Low", (IF(Sales_Datas[[#This Row],[base_price]] &gt;= 10092000, "High", "Medium")))</f>
        <v>High</v>
      </c>
    </row>
    <row r="1103" spans="1:22" x14ac:dyDescent="0.25">
      <c r="A1103" s="1" t="s">
        <v>2966</v>
      </c>
      <c r="B1103" s="1" t="s">
        <v>2967</v>
      </c>
      <c r="C1103" s="2">
        <v>44461</v>
      </c>
      <c r="D1103" s="1" t="s">
        <v>2956</v>
      </c>
      <c r="E1103" s="4">
        <v>3107060</v>
      </c>
      <c r="F1103">
        <v>1</v>
      </c>
      <c r="G1103" s="4">
        <v>31070600</v>
      </c>
      <c r="H1103" s="4">
        <v>0</v>
      </c>
      <c r="I1103" s="4">
        <v>31070600</v>
      </c>
      <c r="J1103">
        <v>1</v>
      </c>
      <c r="K1103">
        <v>0</v>
      </c>
      <c r="L1103">
        <v>0</v>
      </c>
      <c r="M1103">
        <v>9</v>
      </c>
      <c r="N1103" s="2">
        <v>44388</v>
      </c>
      <c r="O1103" s="1" t="s">
        <v>2957</v>
      </c>
      <c r="P1103" s="4">
        <v>31070600</v>
      </c>
      <c r="Q1103" s="4">
        <v>2112770</v>
      </c>
      <c r="R1103" s="1" t="s">
        <v>29</v>
      </c>
      <c r="S1103" s="1" t="s">
        <v>1120</v>
      </c>
      <c r="T1103" s="4">
        <f>Sales_Datas[[#This Row],[after_discount]]-(Sales_Datas[[#This Row],[qty_ordered]]*Sales_Datas[[#This Row],[cogs]])</f>
        <v>28957830</v>
      </c>
      <c r="U1103" s="3">
        <f>IFERROR(Sales_Datas[[#This Row],[Gross_Profit]]/Sales_Datas[[#This Row],[after_discount]],0)</f>
        <v>0.93200099129080227</v>
      </c>
      <c r="V1103" s="1" t="str">
        <f>IF(Sales_Datas[[#This Row],[base_price]] &lt;= 632200, "Low", (IF(Sales_Datas[[#This Row],[base_price]] &gt;= 10092000, "High", "Medium")))</f>
        <v>High</v>
      </c>
    </row>
    <row r="1104" spans="1:22" x14ac:dyDescent="0.25">
      <c r="A1104" s="1" t="s">
        <v>2968</v>
      </c>
      <c r="B1104" s="1" t="s">
        <v>1790</v>
      </c>
      <c r="C1104" s="2">
        <v>44718</v>
      </c>
      <c r="D1104" s="1" t="s">
        <v>1109</v>
      </c>
      <c r="E1104" s="4">
        <v>3103000</v>
      </c>
      <c r="F1104">
        <v>1</v>
      </c>
      <c r="G1104" s="4">
        <v>31030000</v>
      </c>
      <c r="H1104" s="4">
        <v>0</v>
      </c>
      <c r="I1104" s="4">
        <v>31030000</v>
      </c>
      <c r="J1104">
        <v>1</v>
      </c>
      <c r="K1104">
        <v>0</v>
      </c>
      <c r="L1104">
        <v>0</v>
      </c>
      <c r="M1104">
        <v>4</v>
      </c>
      <c r="N1104" s="2">
        <v>44470</v>
      </c>
      <c r="O1104" s="1" t="s">
        <v>1110</v>
      </c>
      <c r="P1104" s="4">
        <v>30528300</v>
      </c>
      <c r="Q1104" s="4">
        <v>2594860</v>
      </c>
      <c r="R1104" s="1" t="s">
        <v>29</v>
      </c>
      <c r="S1104" s="1" t="s">
        <v>34</v>
      </c>
      <c r="T1104" s="4">
        <f>Sales_Datas[[#This Row],[after_discount]]-(Sales_Datas[[#This Row],[qty_ordered]]*Sales_Datas[[#This Row],[cogs]])</f>
        <v>28435140</v>
      </c>
      <c r="U1104" s="3">
        <f>IFERROR(Sales_Datas[[#This Row],[Gross_Profit]]/Sales_Datas[[#This Row],[after_discount]],0)</f>
        <v>0.91637576538833387</v>
      </c>
      <c r="V1104" s="1" t="str">
        <f>IF(Sales_Datas[[#This Row],[base_price]] &lt;= 632200, "Low", (IF(Sales_Datas[[#This Row],[base_price]] &gt;= 10092000, "High", "Medium")))</f>
        <v>High</v>
      </c>
    </row>
    <row r="1105" spans="1:22" x14ac:dyDescent="0.25">
      <c r="A1105" s="1" t="s">
        <v>2969</v>
      </c>
      <c r="B1105" s="1" t="s">
        <v>2970</v>
      </c>
      <c r="C1105" s="2">
        <v>44748</v>
      </c>
      <c r="D1105" s="1" t="s">
        <v>1109</v>
      </c>
      <c r="E1105" s="4">
        <v>3103000</v>
      </c>
      <c r="F1105">
        <v>1</v>
      </c>
      <c r="G1105" s="4">
        <v>31030000</v>
      </c>
      <c r="H1105" s="4">
        <v>0</v>
      </c>
      <c r="I1105" s="4">
        <v>31030000</v>
      </c>
      <c r="J1105">
        <v>1</v>
      </c>
      <c r="K1105">
        <v>0</v>
      </c>
      <c r="L1105">
        <v>0</v>
      </c>
      <c r="M1105">
        <v>7</v>
      </c>
      <c r="N1105" s="2">
        <v>44730</v>
      </c>
      <c r="O1105" s="1" t="s">
        <v>1110</v>
      </c>
      <c r="P1105" s="4">
        <v>30528300</v>
      </c>
      <c r="Q1105" s="4">
        <v>2594860</v>
      </c>
      <c r="R1105" s="1" t="s">
        <v>29</v>
      </c>
      <c r="S1105" s="1" t="s">
        <v>66</v>
      </c>
      <c r="T1105" s="4">
        <f>Sales_Datas[[#This Row],[after_discount]]-(Sales_Datas[[#This Row],[qty_ordered]]*Sales_Datas[[#This Row],[cogs]])</f>
        <v>28435140</v>
      </c>
      <c r="U1105" s="3">
        <f>IFERROR(Sales_Datas[[#This Row],[Gross_Profit]]/Sales_Datas[[#This Row],[after_discount]],0)</f>
        <v>0.91637576538833387</v>
      </c>
      <c r="V1105" s="1" t="str">
        <f>IF(Sales_Datas[[#This Row],[base_price]] &lt;= 632200, "Low", (IF(Sales_Datas[[#This Row],[base_price]] &gt;= 10092000, "High", "Medium")))</f>
        <v>High</v>
      </c>
    </row>
    <row r="1106" spans="1:22" x14ac:dyDescent="0.25">
      <c r="A1106" s="1" t="s">
        <v>2971</v>
      </c>
      <c r="B1106" s="1" t="s">
        <v>2972</v>
      </c>
      <c r="C1106" s="2">
        <v>44675</v>
      </c>
      <c r="D1106" s="1" t="s">
        <v>2973</v>
      </c>
      <c r="E1106" s="4">
        <v>3069360</v>
      </c>
      <c r="F1106">
        <v>1</v>
      </c>
      <c r="G1106" s="4">
        <v>30693600</v>
      </c>
      <c r="H1106" s="4">
        <v>0</v>
      </c>
      <c r="I1106" s="4">
        <v>30693600</v>
      </c>
      <c r="J1106">
        <v>1</v>
      </c>
      <c r="K1106">
        <v>1</v>
      </c>
      <c r="L1106">
        <v>1</v>
      </c>
      <c r="M1106">
        <v>1</v>
      </c>
      <c r="N1106" s="2">
        <v>44458</v>
      </c>
      <c r="O1106" s="1" t="s">
        <v>2974</v>
      </c>
      <c r="P1106" s="4">
        <v>30693600</v>
      </c>
      <c r="Q1106" s="4">
        <v>2332700</v>
      </c>
      <c r="R1106" s="1" t="s">
        <v>133</v>
      </c>
      <c r="S1106" s="1" t="s">
        <v>50</v>
      </c>
      <c r="T1106" s="4">
        <f>Sales_Datas[[#This Row],[after_discount]]-(Sales_Datas[[#This Row],[qty_ordered]]*Sales_Datas[[#This Row],[cogs]])</f>
        <v>28360900</v>
      </c>
      <c r="U1106" s="3">
        <f>IFERROR(Sales_Datas[[#This Row],[Gross_Profit]]/Sales_Datas[[#This Row],[after_discount]],0)</f>
        <v>0.924000443089113</v>
      </c>
      <c r="V1106" s="1" t="str">
        <f>IF(Sales_Datas[[#This Row],[base_price]] &lt;= 632200, "Low", (IF(Sales_Datas[[#This Row],[base_price]] &gt;= 10092000, "High", "Medium")))</f>
        <v>High</v>
      </c>
    </row>
    <row r="1107" spans="1:22" x14ac:dyDescent="0.25">
      <c r="A1107" s="1" t="s">
        <v>2975</v>
      </c>
      <c r="B1107" s="1" t="s">
        <v>1725</v>
      </c>
      <c r="C1107" s="2">
        <v>44678</v>
      </c>
      <c r="D1107" s="1" t="s">
        <v>2973</v>
      </c>
      <c r="E1107" s="4">
        <v>3069360</v>
      </c>
      <c r="F1107">
        <v>1</v>
      </c>
      <c r="G1107" s="4">
        <v>30693600</v>
      </c>
      <c r="H1107" s="4">
        <v>0</v>
      </c>
      <c r="I1107" s="4">
        <v>30693600</v>
      </c>
      <c r="J1107">
        <v>1</v>
      </c>
      <c r="K1107">
        <v>1</v>
      </c>
      <c r="L1107">
        <v>0</v>
      </c>
      <c r="M1107">
        <v>1</v>
      </c>
      <c r="N1107" s="2">
        <v>44380</v>
      </c>
      <c r="O1107" s="1" t="s">
        <v>2974</v>
      </c>
      <c r="P1107" s="4">
        <v>30693600</v>
      </c>
      <c r="Q1107" s="4">
        <v>2332700</v>
      </c>
      <c r="R1107" s="1" t="s">
        <v>133</v>
      </c>
      <c r="S1107" s="1" t="s">
        <v>50</v>
      </c>
      <c r="T1107" s="4">
        <f>Sales_Datas[[#This Row],[after_discount]]-(Sales_Datas[[#This Row],[qty_ordered]]*Sales_Datas[[#This Row],[cogs]])</f>
        <v>28360900</v>
      </c>
      <c r="U1107" s="3">
        <f>IFERROR(Sales_Datas[[#This Row],[Gross_Profit]]/Sales_Datas[[#This Row],[after_discount]],0)</f>
        <v>0.924000443089113</v>
      </c>
      <c r="V1107" s="1" t="str">
        <f>IF(Sales_Datas[[#This Row],[base_price]] &lt;= 632200, "Low", (IF(Sales_Datas[[#This Row],[base_price]] &gt;= 10092000, "High", "Medium")))</f>
        <v>High</v>
      </c>
    </row>
    <row r="1108" spans="1:22" x14ac:dyDescent="0.25">
      <c r="A1108" s="1" t="s">
        <v>2976</v>
      </c>
      <c r="B1108" s="1" t="s">
        <v>2539</v>
      </c>
      <c r="C1108" s="2">
        <v>44778</v>
      </c>
      <c r="D1108" s="1" t="s">
        <v>2973</v>
      </c>
      <c r="E1108" s="4">
        <v>3069360</v>
      </c>
      <c r="F1108">
        <v>1</v>
      </c>
      <c r="G1108" s="4">
        <v>30693600</v>
      </c>
      <c r="H1108" s="4">
        <v>0</v>
      </c>
      <c r="I1108" s="4">
        <v>30693600</v>
      </c>
      <c r="J1108">
        <v>1</v>
      </c>
      <c r="K1108">
        <v>1</v>
      </c>
      <c r="L1108">
        <v>0</v>
      </c>
      <c r="M1108">
        <v>1</v>
      </c>
      <c r="N1108" s="2">
        <v>44403</v>
      </c>
      <c r="O1108" s="1" t="s">
        <v>2974</v>
      </c>
      <c r="P1108" s="4">
        <v>30693600</v>
      </c>
      <c r="Q1108" s="4">
        <v>2332700</v>
      </c>
      <c r="R1108" s="1" t="s">
        <v>133</v>
      </c>
      <c r="S1108" s="1" t="s">
        <v>50</v>
      </c>
      <c r="T1108" s="4">
        <f>Sales_Datas[[#This Row],[after_discount]]-(Sales_Datas[[#This Row],[qty_ordered]]*Sales_Datas[[#This Row],[cogs]])</f>
        <v>28360900</v>
      </c>
      <c r="U1108" s="3">
        <f>IFERROR(Sales_Datas[[#This Row],[Gross_Profit]]/Sales_Datas[[#This Row],[after_discount]],0)</f>
        <v>0.924000443089113</v>
      </c>
      <c r="V1108" s="1" t="str">
        <f>IF(Sales_Datas[[#This Row],[base_price]] &lt;= 632200, "Low", (IF(Sales_Datas[[#This Row],[base_price]] &gt;= 10092000, "High", "Medium")))</f>
        <v>High</v>
      </c>
    </row>
    <row r="1109" spans="1:22" x14ac:dyDescent="0.25">
      <c r="A1109" s="1" t="s">
        <v>2977</v>
      </c>
      <c r="B1109" s="1" t="s">
        <v>1809</v>
      </c>
      <c r="C1109" s="2">
        <v>44668</v>
      </c>
      <c r="D1109" s="1" t="s">
        <v>1109</v>
      </c>
      <c r="E1109" s="4">
        <v>3052830</v>
      </c>
      <c r="F1109">
        <v>1</v>
      </c>
      <c r="G1109" s="4">
        <v>30528300</v>
      </c>
      <c r="H1109" s="4">
        <v>0</v>
      </c>
      <c r="I1109" s="4">
        <v>30528300</v>
      </c>
      <c r="J1109">
        <v>1</v>
      </c>
      <c r="K1109">
        <v>0</v>
      </c>
      <c r="L1109">
        <v>0</v>
      </c>
      <c r="M1109">
        <v>7</v>
      </c>
      <c r="N1109" s="2">
        <v>44656</v>
      </c>
      <c r="O1109" s="1" t="s">
        <v>1110</v>
      </c>
      <c r="P1109" s="4">
        <v>30528300</v>
      </c>
      <c r="Q1109" s="4">
        <v>2594860</v>
      </c>
      <c r="R1109" s="1" t="s">
        <v>29</v>
      </c>
      <c r="S1109" s="1" t="s">
        <v>66</v>
      </c>
      <c r="T1109" s="4">
        <f>Sales_Datas[[#This Row],[after_discount]]-(Sales_Datas[[#This Row],[qty_ordered]]*Sales_Datas[[#This Row],[cogs]])</f>
        <v>27933440</v>
      </c>
      <c r="U1109" s="3">
        <f>IFERROR(Sales_Datas[[#This Row],[Gross_Profit]]/Sales_Datas[[#This Row],[after_discount]],0)</f>
        <v>0.91500149042036405</v>
      </c>
      <c r="V1109" s="1" t="str">
        <f>IF(Sales_Datas[[#This Row],[base_price]] &lt;= 632200, "Low", (IF(Sales_Datas[[#This Row],[base_price]] &gt;= 10092000, "High", "Medium")))</f>
        <v>High</v>
      </c>
    </row>
    <row r="1110" spans="1:22" x14ac:dyDescent="0.25">
      <c r="A1110" s="1" t="s">
        <v>2978</v>
      </c>
      <c r="B1110" s="1" t="s">
        <v>1366</v>
      </c>
      <c r="C1110" s="2">
        <v>44677</v>
      </c>
      <c r="D1110" s="1" t="s">
        <v>1109</v>
      </c>
      <c r="E1110" s="4">
        <v>3052830</v>
      </c>
      <c r="F1110">
        <v>1</v>
      </c>
      <c r="G1110" s="4">
        <v>30528300</v>
      </c>
      <c r="H1110" s="4">
        <v>0</v>
      </c>
      <c r="I1110" s="4">
        <v>30528300</v>
      </c>
      <c r="J1110">
        <v>1</v>
      </c>
      <c r="K1110">
        <v>0</v>
      </c>
      <c r="L1110">
        <v>0</v>
      </c>
      <c r="M1110">
        <v>4</v>
      </c>
      <c r="N1110" s="2">
        <v>44461</v>
      </c>
      <c r="O1110" s="1" t="s">
        <v>1110</v>
      </c>
      <c r="P1110" s="4">
        <v>30528300</v>
      </c>
      <c r="Q1110" s="4">
        <v>2594860</v>
      </c>
      <c r="R1110" s="1" t="s">
        <v>29</v>
      </c>
      <c r="S1110" s="1" t="s">
        <v>34</v>
      </c>
      <c r="T1110" s="4">
        <f>Sales_Datas[[#This Row],[after_discount]]-(Sales_Datas[[#This Row],[qty_ordered]]*Sales_Datas[[#This Row],[cogs]])</f>
        <v>27933440</v>
      </c>
      <c r="U1110" s="3">
        <f>IFERROR(Sales_Datas[[#This Row],[Gross_Profit]]/Sales_Datas[[#This Row],[after_discount]],0)</f>
        <v>0.91500149042036405</v>
      </c>
      <c r="V1110" s="1" t="str">
        <f>IF(Sales_Datas[[#This Row],[base_price]] &lt;= 632200, "Low", (IF(Sales_Datas[[#This Row],[base_price]] &gt;= 10092000, "High", "Medium")))</f>
        <v>High</v>
      </c>
    </row>
    <row r="1111" spans="1:22" x14ac:dyDescent="0.25">
      <c r="A1111" s="1" t="s">
        <v>2979</v>
      </c>
      <c r="B1111" s="1" t="s">
        <v>1362</v>
      </c>
      <c r="C1111" s="2">
        <v>44899</v>
      </c>
      <c r="D1111" s="1" t="s">
        <v>1109</v>
      </c>
      <c r="E1111" s="4">
        <v>3052830</v>
      </c>
      <c r="F1111">
        <v>1</v>
      </c>
      <c r="G1111" s="4">
        <v>30528300</v>
      </c>
      <c r="H1111" s="4">
        <v>0</v>
      </c>
      <c r="I1111" s="4">
        <v>30528300</v>
      </c>
      <c r="J1111">
        <v>1</v>
      </c>
      <c r="K1111">
        <v>0</v>
      </c>
      <c r="L1111">
        <v>0</v>
      </c>
      <c r="M1111">
        <v>7</v>
      </c>
      <c r="N1111" s="2">
        <v>44632</v>
      </c>
      <c r="O1111" s="1" t="s">
        <v>1110</v>
      </c>
      <c r="P1111" s="4">
        <v>30528300</v>
      </c>
      <c r="Q1111" s="4">
        <v>2594860</v>
      </c>
      <c r="R1111" s="1" t="s">
        <v>29</v>
      </c>
      <c r="S1111" s="1" t="s">
        <v>66</v>
      </c>
      <c r="T1111" s="4">
        <f>Sales_Datas[[#This Row],[after_discount]]-(Sales_Datas[[#This Row],[qty_ordered]]*Sales_Datas[[#This Row],[cogs]])</f>
        <v>27933440</v>
      </c>
      <c r="U1111" s="3">
        <f>IFERROR(Sales_Datas[[#This Row],[Gross_Profit]]/Sales_Datas[[#This Row],[after_discount]],0)</f>
        <v>0.91500149042036405</v>
      </c>
      <c r="V1111" s="1" t="str">
        <f>IF(Sales_Datas[[#This Row],[base_price]] &lt;= 632200, "Low", (IF(Sales_Datas[[#This Row],[base_price]] &gt;= 10092000, "High", "Medium")))</f>
        <v>High</v>
      </c>
    </row>
    <row r="1112" spans="1:22" x14ac:dyDescent="0.25">
      <c r="A1112" s="1" t="s">
        <v>2980</v>
      </c>
      <c r="B1112" s="1" t="s">
        <v>2981</v>
      </c>
      <c r="C1112" s="2">
        <v>44733</v>
      </c>
      <c r="D1112" s="1" t="s">
        <v>2982</v>
      </c>
      <c r="E1112" s="4">
        <v>3050800</v>
      </c>
      <c r="F1112">
        <v>1</v>
      </c>
      <c r="G1112" s="4">
        <v>30508000</v>
      </c>
      <c r="H1112" s="4">
        <v>0</v>
      </c>
      <c r="I1112" s="4">
        <v>30508000</v>
      </c>
      <c r="J1112">
        <v>1</v>
      </c>
      <c r="K1112">
        <v>0</v>
      </c>
      <c r="L1112">
        <v>0</v>
      </c>
      <c r="M1112">
        <v>1</v>
      </c>
      <c r="N1112" s="2">
        <v>44715</v>
      </c>
      <c r="O1112" s="1" t="s">
        <v>2983</v>
      </c>
      <c r="P1112" s="4">
        <v>30508000</v>
      </c>
      <c r="Q1112" s="4">
        <v>2288100</v>
      </c>
      <c r="R1112" s="1" t="s">
        <v>39</v>
      </c>
      <c r="S1112" s="1" t="s">
        <v>50</v>
      </c>
      <c r="T1112" s="4">
        <f>Sales_Datas[[#This Row],[after_discount]]-(Sales_Datas[[#This Row],[qty_ordered]]*Sales_Datas[[#This Row],[cogs]])</f>
        <v>28219900</v>
      </c>
      <c r="U1112" s="3">
        <f>IFERROR(Sales_Datas[[#This Row],[Gross_Profit]]/Sales_Datas[[#This Row],[after_discount]],0)</f>
        <v>0.92500000000000004</v>
      </c>
      <c r="V1112" s="1" t="str">
        <f>IF(Sales_Datas[[#This Row],[base_price]] &lt;= 632200, "Low", (IF(Sales_Datas[[#This Row],[base_price]] &gt;= 10092000, "High", "Medium")))</f>
        <v>High</v>
      </c>
    </row>
    <row r="1113" spans="1:22" x14ac:dyDescent="0.25">
      <c r="A1113" s="1" t="s">
        <v>2984</v>
      </c>
      <c r="B1113" s="1" t="s">
        <v>2985</v>
      </c>
      <c r="C1113" s="2">
        <v>44626</v>
      </c>
      <c r="D1113" s="1" t="s">
        <v>2956</v>
      </c>
      <c r="E1113" s="4">
        <v>3049350</v>
      </c>
      <c r="F1113">
        <v>1</v>
      </c>
      <c r="G1113" s="4">
        <v>30493500</v>
      </c>
      <c r="H1113" s="4">
        <v>0</v>
      </c>
      <c r="I1113" s="4">
        <v>30493500</v>
      </c>
      <c r="J1113">
        <v>1</v>
      </c>
      <c r="K1113">
        <v>0</v>
      </c>
      <c r="L1113">
        <v>0</v>
      </c>
      <c r="M1113">
        <v>1</v>
      </c>
      <c r="N1113" s="2">
        <v>44403</v>
      </c>
      <c r="O1113" s="1" t="s">
        <v>2957</v>
      </c>
      <c r="P1113" s="4">
        <v>31070600</v>
      </c>
      <c r="Q1113" s="4">
        <v>2112770</v>
      </c>
      <c r="R1113" s="1" t="s">
        <v>29</v>
      </c>
      <c r="S1113" s="1" t="s">
        <v>50</v>
      </c>
      <c r="T1113" s="4">
        <f>Sales_Datas[[#This Row],[after_discount]]-(Sales_Datas[[#This Row],[qty_ordered]]*Sales_Datas[[#This Row],[cogs]])</f>
        <v>28380730</v>
      </c>
      <c r="U1113" s="3">
        <f>IFERROR(Sales_Datas[[#This Row],[Gross_Profit]]/Sales_Datas[[#This Row],[after_discount]],0)</f>
        <v>0.93071408660862154</v>
      </c>
      <c r="V1113" s="1" t="str">
        <f>IF(Sales_Datas[[#This Row],[base_price]] &lt;= 632200, "Low", (IF(Sales_Datas[[#This Row],[base_price]] &gt;= 10092000, "High", "Medium")))</f>
        <v>High</v>
      </c>
    </row>
    <row r="1114" spans="1:22" x14ac:dyDescent="0.25">
      <c r="A1114" s="1" t="s">
        <v>2986</v>
      </c>
      <c r="B1114" s="1" t="s">
        <v>2987</v>
      </c>
      <c r="C1114" s="2">
        <v>44765</v>
      </c>
      <c r="D1114" s="1" t="s">
        <v>2956</v>
      </c>
      <c r="E1114" s="4">
        <v>3049350</v>
      </c>
      <c r="F1114">
        <v>1</v>
      </c>
      <c r="G1114" s="4">
        <v>30493500</v>
      </c>
      <c r="H1114" s="4">
        <v>0</v>
      </c>
      <c r="I1114" s="4">
        <v>30493500</v>
      </c>
      <c r="J1114">
        <v>1</v>
      </c>
      <c r="K1114">
        <v>1</v>
      </c>
      <c r="L1114">
        <v>0</v>
      </c>
      <c r="M1114">
        <v>4</v>
      </c>
      <c r="N1114" s="2">
        <v>44760</v>
      </c>
      <c r="O1114" s="1" t="s">
        <v>2957</v>
      </c>
      <c r="P1114" s="4">
        <v>31070600</v>
      </c>
      <c r="Q1114" s="4">
        <v>2112770</v>
      </c>
      <c r="R1114" s="1" t="s">
        <v>29</v>
      </c>
      <c r="S1114" s="1" t="s">
        <v>34</v>
      </c>
      <c r="T1114" s="4">
        <f>Sales_Datas[[#This Row],[after_discount]]-(Sales_Datas[[#This Row],[qty_ordered]]*Sales_Datas[[#This Row],[cogs]])</f>
        <v>28380730</v>
      </c>
      <c r="U1114" s="3">
        <f>IFERROR(Sales_Datas[[#This Row],[Gross_Profit]]/Sales_Datas[[#This Row],[after_discount]],0)</f>
        <v>0.93071408660862154</v>
      </c>
      <c r="V1114" s="1" t="str">
        <f>IF(Sales_Datas[[#This Row],[base_price]] &lt;= 632200, "Low", (IF(Sales_Datas[[#This Row],[base_price]] &gt;= 10092000, "High", "Medium")))</f>
        <v>High</v>
      </c>
    </row>
    <row r="1115" spans="1:22" x14ac:dyDescent="0.25">
      <c r="A1115" s="1" t="s">
        <v>2988</v>
      </c>
      <c r="B1115" s="1" t="s">
        <v>2985</v>
      </c>
      <c r="C1115" s="2">
        <v>44779</v>
      </c>
      <c r="D1115" s="1" t="s">
        <v>2956</v>
      </c>
      <c r="E1115" s="4">
        <v>3049350</v>
      </c>
      <c r="F1115">
        <v>1</v>
      </c>
      <c r="G1115" s="4">
        <v>30493500</v>
      </c>
      <c r="H1115" s="4">
        <v>0</v>
      </c>
      <c r="I1115" s="4">
        <v>30493500</v>
      </c>
      <c r="J1115">
        <v>1</v>
      </c>
      <c r="K1115">
        <v>1</v>
      </c>
      <c r="L1115">
        <v>1</v>
      </c>
      <c r="M1115">
        <v>1</v>
      </c>
      <c r="N1115" s="2">
        <v>44403</v>
      </c>
      <c r="O1115" s="1" t="s">
        <v>2957</v>
      </c>
      <c r="P1115" s="4">
        <v>31070600</v>
      </c>
      <c r="Q1115" s="4">
        <v>2112770</v>
      </c>
      <c r="R1115" s="1" t="s">
        <v>29</v>
      </c>
      <c r="S1115" s="1" t="s">
        <v>50</v>
      </c>
      <c r="T1115" s="4">
        <f>Sales_Datas[[#This Row],[after_discount]]-(Sales_Datas[[#This Row],[qty_ordered]]*Sales_Datas[[#This Row],[cogs]])</f>
        <v>28380730</v>
      </c>
      <c r="U1115" s="3">
        <f>IFERROR(Sales_Datas[[#This Row],[Gross_Profit]]/Sales_Datas[[#This Row],[after_discount]],0)</f>
        <v>0.93071408660862154</v>
      </c>
      <c r="V1115" s="1" t="str">
        <f>IF(Sales_Datas[[#This Row],[base_price]] &lt;= 632200, "Low", (IF(Sales_Datas[[#This Row],[base_price]] &gt;= 10092000, "High", "Medium")))</f>
        <v>High</v>
      </c>
    </row>
    <row r="1116" spans="1:22" x14ac:dyDescent="0.25">
      <c r="A1116" s="1" t="s">
        <v>2989</v>
      </c>
      <c r="B1116" s="1" t="s">
        <v>2990</v>
      </c>
      <c r="C1116" s="2">
        <v>44644</v>
      </c>
      <c r="D1116" s="1" t="s">
        <v>2991</v>
      </c>
      <c r="E1116" s="4">
        <v>3045000</v>
      </c>
      <c r="F1116">
        <v>1</v>
      </c>
      <c r="G1116" s="4">
        <v>30450000</v>
      </c>
      <c r="H1116" s="4">
        <v>0</v>
      </c>
      <c r="I1116" s="4">
        <v>30450000</v>
      </c>
      <c r="J1116">
        <v>1</v>
      </c>
      <c r="K1116">
        <v>1</v>
      </c>
      <c r="L1116">
        <v>0</v>
      </c>
      <c r="M1116">
        <v>1</v>
      </c>
      <c r="N1116" s="2">
        <v>44643</v>
      </c>
      <c r="O1116" s="1" t="s">
        <v>2992</v>
      </c>
      <c r="P1116" s="4">
        <v>30450000</v>
      </c>
      <c r="Q1116" s="4">
        <v>2101050</v>
      </c>
      <c r="R1116" s="1" t="s">
        <v>55</v>
      </c>
      <c r="S1116" s="1" t="s">
        <v>50</v>
      </c>
      <c r="T1116" s="4">
        <f>Sales_Datas[[#This Row],[after_discount]]-(Sales_Datas[[#This Row],[qty_ordered]]*Sales_Datas[[#This Row],[cogs]])</f>
        <v>28348950</v>
      </c>
      <c r="U1116" s="3">
        <f>IFERROR(Sales_Datas[[#This Row],[Gross_Profit]]/Sales_Datas[[#This Row],[after_discount]],0)</f>
        <v>0.93100000000000005</v>
      </c>
      <c r="V1116" s="1" t="str">
        <f>IF(Sales_Datas[[#This Row],[base_price]] &lt;= 632200, "Low", (IF(Sales_Datas[[#This Row],[base_price]] &gt;= 10092000, "High", "Medium")))</f>
        <v>High</v>
      </c>
    </row>
    <row r="1117" spans="1:22" x14ac:dyDescent="0.25">
      <c r="A1117" s="1" t="s">
        <v>2993</v>
      </c>
      <c r="B1117" s="1" t="s">
        <v>2994</v>
      </c>
      <c r="C1117" s="2">
        <v>44868</v>
      </c>
      <c r="D1117" s="1" t="s">
        <v>2995</v>
      </c>
      <c r="E1117" s="4">
        <v>3044942</v>
      </c>
      <c r="F1117">
        <v>1</v>
      </c>
      <c r="G1117" s="4">
        <v>30449400</v>
      </c>
      <c r="H1117" s="4">
        <v>0</v>
      </c>
      <c r="I1117" s="4">
        <v>30449400</v>
      </c>
      <c r="J1117">
        <v>1</v>
      </c>
      <c r="K1117">
        <v>0</v>
      </c>
      <c r="L1117">
        <v>0</v>
      </c>
      <c r="M1117">
        <v>4</v>
      </c>
      <c r="N1117" s="2">
        <v>44639</v>
      </c>
      <c r="O1117" s="1" t="s">
        <v>2996</v>
      </c>
      <c r="P1117" s="4">
        <v>30449400</v>
      </c>
      <c r="Q1117" s="4">
        <v>2253240</v>
      </c>
      <c r="R1117" s="1" t="s">
        <v>65</v>
      </c>
      <c r="S1117" s="1" t="s">
        <v>34</v>
      </c>
      <c r="T1117" s="4">
        <f>Sales_Datas[[#This Row],[after_discount]]-(Sales_Datas[[#This Row],[qty_ordered]]*Sales_Datas[[#This Row],[cogs]])</f>
        <v>28196160</v>
      </c>
      <c r="U1117" s="3">
        <f>IFERROR(Sales_Datas[[#This Row],[Gross_Profit]]/Sales_Datas[[#This Row],[after_discount]],0)</f>
        <v>0.92600051232536607</v>
      </c>
      <c r="V1117" s="1" t="str">
        <f>IF(Sales_Datas[[#This Row],[base_price]] &lt;= 632200, "Low", (IF(Sales_Datas[[#This Row],[base_price]] &gt;= 10092000, "High", "Medium")))</f>
        <v>High</v>
      </c>
    </row>
    <row r="1118" spans="1:22" x14ac:dyDescent="0.25">
      <c r="A1118" s="1" t="s">
        <v>2997</v>
      </c>
      <c r="B1118" s="1" t="s">
        <v>1807</v>
      </c>
      <c r="C1118" s="2">
        <v>44577</v>
      </c>
      <c r="D1118" s="1" t="s">
        <v>2998</v>
      </c>
      <c r="E1118" s="4">
        <v>3034038</v>
      </c>
      <c r="F1118">
        <v>1</v>
      </c>
      <c r="G1118" s="4">
        <v>30340400</v>
      </c>
      <c r="H1118" s="4">
        <v>0</v>
      </c>
      <c r="I1118" s="4">
        <v>30340400</v>
      </c>
      <c r="J1118">
        <v>1</v>
      </c>
      <c r="K1118">
        <v>1</v>
      </c>
      <c r="L1118">
        <v>0</v>
      </c>
      <c r="M1118">
        <v>1</v>
      </c>
      <c r="N1118" s="2">
        <v>44449</v>
      </c>
      <c r="O1118" s="1" t="s">
        <v>2999</v>
      </c>
      <c r="P1118" s="4">
        <v>30340400</v>
      </c>
      <c r="Q1118" s="4">
        <v>2336180</v>
      </c>
      <c r="R1118" s="1" t="s">
        <v>55</v>
      </c>
      <c r="S1118" s="1" t="s">
        <v>50</v>
      </c>
      <c r="T1118" s="4">
        <f>Sales_Datas[[#This Row],[after_discount]]-(Sales_Datas[[#This Row],[qty_ordered]]*Sales_Datas[[#This Row],[cogs]])</f>
        <v>28004220</v>
      </c>
      <c r="U1118" s="3">
        <f>IFERROR(Sales_Datas[[#This Row],[Gross_Profit]]/Sales_Datas[[#This Row],[after_discount]],0)</f>
        <v>0.92300101514811939</v>
      </c>
      <c r="V1118" s="1" t="str">
        <f>IF(Sales_Datas[[#This Row],[base_price]] &lt;= 632200, "Low", (IF(Sales_Datas[[#This Row],[base_price]] &gt;= 10092000, "High", "Medium")))</f>
        <v>High</v>
      </c>
    </row>
    <row r="1119" spans="1:22" x14ac:dyDescent="0.25">
      <c r="A1119" s="1" t="s">
        <v>3000</v>
      </c>
      <c r="B1119" s="1" t="s">
        <v>1807</v>
      </c>
      <c r="C1119" s="2">
        <v>44579</v>
      </c>
      <c r="D1119" s="1" t="s">
        <v>2998</v>
      </c>
      <c r="E1119" s="4">
        <v>3034038</v>
      </c>
      <c r="F1119">
        <v>1</v>
      </c>
      <c r="G1119" s="4">
        <v>30340400</v>
      </c>
      <c r="H1119" s="4">
        <v>0</v>
      </c>
      <c r="I1119" s="4">
        <v>30340400</v>
      </c>
      <c r="J1119">
        <v>1</v>
      </c>
      <c r="K1119">
        <v>1</v>
      </c>
      <c r="L1119">
        <v>0</v>
      </c>
      <c r="M1119">
        <v>1</v>
      </c>
      <c r="N1119" s="2">
        <v>44449</v>
      </c>
      <c r="O1119" s="1" t="s">
        <v>2999</v>
      </c>
      <c r="P1119" s="4">
        <v>30340400</v>
      </c>
      <c r="Q1119" s="4">
        <v>2336180</v>
      </c>
      <c r="R1119" s="1" t="s">
        <v>55</v>
      </c>
      <c r="S1119" s="1" t="s">
        <v>50</v>
      </c>
      <c r="T1119" s="4">
        <f>Sales_Datas[[#This Row],[after_discount]]-(Sales_Datas[[#This Row],[qty_ordered]]*Sales_Datas[[#This Row],[cogs]])</f>
        <v>28004220</v>
      </c>
      <c r="U1119" s="3">
        <f>IFERROR(Sales_Datas[[#This Row],[Gross_Profit]]/Sales_Datas[[#This Row],[after_discount]],0)</f>
        <v>0.92300101514811939</v>
      </c>
      <c r="V1119" s="1" t="str">
        <f>IF(Sales_Datas[[#This Row],[base_price]] &lt;= 632200, "Low", (IF(Sales_Datas[[#This Row],[base_price]] &gt;= 10092000, "High", "Medium")))</f>
        <v>High</v>
      </c>
    </row>
    <row r="1120" spans="1:22" x14ac:dyDescent="0.25">
      <c r="A1120" s="1" t="s">
        <v>3001</v>
      </c>
      <c r="B1120" s="1" t="s">
        <v>1725</v>
      </c>
      <c r="C1120" s="2">
        <v>44584</v>
      </c>
      <c r="D1120" s="1" t="s">
        <v>2998</v>
      </c>
      <c r="E1120" s="4">
        <v>3034038</v>
      </c>
      <c r="F1120">
        <v>1</v>
      </c>
      <c r="G1120" s="4">
        <v>30340400</v>
      </c>
      <c r="H1120" s="4">
        <v>0</v>
      </c>
      <c r="I1120" s="4">
        <v>30340400</v>
      </c>
      <c r="J1120">
        <v>1</v>
      </c>
      <c r="K1120">
        <v>1</v>
      </c>
      <c r="L1120">
        <v>0</v>
      </c>
      <c r="M1120">
        <v>1</v>
      </c>
      <c r="N1120" s="2">
        <v>44380</v>
      </c>
      <c r="O1120" s="1" t="s">
        <v>2999</v>
      </c>
      <c r="P1120" s="4">
        <v>30340400</v>
      </c>
      <c r="Q1120" s="4">
        <v>2336180</v>
      </c>
      <c r="R1120" s="1" t="s">
        <v>55</v>
      </c>
      <c r="S1120" s="1" t="s">
        <v>50</v>
      </c>
      <c r="T1120" s="4">
        <f>Sales_Datas[[#This Row],[after_discount]]-(Sales_Datas[[#This Row],[qty_ordered]]*Sales_Datas[[#This Row],[cogs]])</f>
        <v>28004220</v>
      </c>
      <c r="U1120" s="3">
        <f>IFERROR(Sales_Datas[[#This Row],[Gross_Profit]]/Sales_Datas[[#This Row],[after_discount]],0)</f>
        <v>0.92300101514811939</v>
      </c>
      <c r="V1120" s="1" t="str">
        <f>IF(Sales_Datas[[#This Row],[base_price]] &lt;= 632200, "Low", (IF(Sales_Datas[[#This Row],[base_price]] &gt;= 10092000, "High", "Medium")))</f>
        <v>High</v>
      </c>
    </row>
    <row r="1121" spans="1:22" x14ac:dyDescent="0.25">
      <c r="A1121" s="1" t="s">
        <v>3002</v>
      </c>
      <c r="B1121" s="1" t="s">
        <v>1742</v>
      </c>
      <c r="C1121" s="2">
        <v>44588</v>
      </c>
      <c r="D1121" s="1" t="s">
        <v>2998</v>
      </c>
      <c r="E1121" s="4">
        <v>3034038</v>
      </c>
      <c r="F1121">
        <v>1</v>
      </c>
      <c r="G1121" s="4">
        <v>30340400</v>
      </c>
      <c r="H1121" s="4">
        <v>0</v>
      </c>
      <c r="I1121" s="4">
        <v>30340400</v>
      </c>
      <c r="J1121">
        <v>1</v>
      </c>
      <c r="K1121">
        <v>1</v>
      </c>
      <c r="L1121">
        <v>0</v>
      </c>
      <c r="M1121">
        <v>1</v>
      </c>
      <c r="N1121" s="2">
        <v>44389</v>
      </c>
      <c r="O1121" s="1" t="s">
        <v>2999</v>
      </c>
      <c r="P1121" s="4">
        <v>30340400</v>
      </c>
      <c r="Q1121" s="4">
        <v>2336180</v>
      </c>
      <c r="R1121" s="1" t="s">
        <v>55</v>
      </c>
      <c r="S1121" s="1" t="s">
        <v>50</v>
      </c>
      <c r="T1121" s="4">
        <f>Sales_Datas[[#This Row],[after_discount]]-(Sales_Datas[[#This Row],[qty_ordered]]*Sales_Datas[[#This Row],[cogs]])</f>
        <v>28004220</v>
      </c>
      <c r="U1121" s="3">
        <f>IFERROR(Sales_Datas[[#This Row],[Gross_Profit]]/Sales_Datas[[#This Row],[after_discount]],0)</f>
        <v>0.92300101514811939</v>
      </c>
      <c r="V1121" s="1" t="str">
        <f>IF(Sales_Datas[[#This Row],[base_price]] &lt;= 632200, "Low", (IF(Sales_Datas[[#This Row],[base_price]] &gt;= 10092000, "High", "Medium")))</f>
        <v>High</v>
      </c>
    </row>
    <row r="1122" spans="1:22" x14ac:dyDescent="0.25">
      <c r="A1122" s="1" t="s">
        <v>3003</v>
      </c>
      <c r="B1122" s="1" t="s">
        <v>1742</v>
      </c>
      <c r="C1122" s="2">
        <v>44835</v>
      </c>
      <c r="D1122" s="1" t="s">
        <v>2998</v>
      </c>
      <c r="E1122" s="4">
        <v>3034038</v>
      </c>
      <c r="F1122">
        <v>1</v>
      </c>
      <c r="G1122" s="4">
        <v>30340400</v>
      </c>
      <c r="H1122" s="4">
        <v>0</v>
      </c>
      <c r="I1122" s="4">
        <v>30340400</v>
      </c>
      <c r="J1122">
        <v>1</v>
      </c>
      <c r="K1122">
        <v>1</v>
      </c>
      <c r="L1122">
        <v>0</v>
      </c>
      <c r="M1122">
        <v>1</v>
      </c>
      <c r="N1122" s="2">
        <v>44389</v>
      </c>
      <c r="O1122" s="1" t="s">
        <v>2999</v>
      </c>
      <c r="P1122" s="4">
        <v>30340400</v>
      </c>
      <c r="Q1122" s="4">
        <v>2336180</v>
      </c>
      <c r="R1122" s="1" t="s">
        <v>55</v>
      </c>
      <c r="S1122" s="1" t="s">
        <v>50</v>
      </c>
      <c r="T1122" s="4">
        <f>Sales_Datas[[#This Row],[after_discount]]-(Sales_Datas[[#This Row],[qty_ordered]]*Sales_Datas[[#This Row],[cogs]])</f>
        <v>28004220</v>
      </c>
      <c r="U1122" s="3">
        <f>IFERROR(Sales_Datas[[#This Row],[Gross_Profit]]/Sales_Datas[[#This Row],[after_discount]],0)</f>
        <v>0.92300101514811939</v>
      </c>
      <c r="V1122" s="1" t="str">
        <f>IF(Sales_Datas[[#This Row],[base_price]] &lt;= 632200, "Low", (IF(Sales_Datas[[#This Row],[base_price]] &gt;= 10092000, "High", "Medium")))</f>
        <v>High</v>
      </c>
    </row>
    <row r="1123" spans="1:22" x14ac:dyDescent="0.25">
      <c r="A1123" s="1" t="s">
        <v>3004</v>
      </c>
      <c r="B1123" s="1" t="s">
        <v>1993</v>
      </c>
      <c r="C1123" s="2">
        <v>44656</v>
      </c>
      <c r="D1123" s="1" t="s">
        <v>3005</v>
      </c>
      <c r="E1123" s="4">
        <v>1513742</v>
      </c>
      <c r="F1123">
        <v>2</v>
      </c>
      <c r="G1123" s="4">
        <v>30274800</v>
      </c>
      <c r="H1123" s="4">
        <v>0</v>
      </c>
      <c r="I1123" s="4">
        <v>30274800</v>
      </c>
      <c r="J1123">
        <v>1</v>
      </c>
      <c r="K1123">
        <v>1</v>
      </c>
      <c r="L1123">
        <v>0</v>
      </c>
      <c r="M1123">
        <v>1</v>
      </c>
      <c r="N1123" s="2">
        <v>44398</v>
      </c>
      <c r="O1123" s="1" t="s">
        <v>3006</v>
      </c>
      <c r="P1123" s="4">
        <v>15137400</v>
      </c>
      <c r="Q1123" s="4">
        <v>1316950</v>
      </c>
      <c r="R1123" s="1" t="s">
        <v>133</v>
      </c>
      <c r="S1123" s="1" t="s">
        <v>50</v>
      </c>
      <c r="T1123" s="4">
        <f>Sales_Datas[[#This Row],[after_discount]]-(Sales_Datas[[#This Row],[qty_ordered]]*Sales_Datas[[#This Row],[cogs]])</f>
        <v>27640900</v>
      </c>
      <c r="U1123" s="3">
        <f>IFERROR(Sales_Datas[[#This Row],[Gross_Profit]]/Sales_Datas[[#This Row],[after_discount]],0)</f>
        <v>0.91300025103386317</v>
      </c>
      <c r="V1123" s="1" t="str">
        <f>IF(Sales_Datas[[#This Row],[base_price]] &lt;= 632200, "Low", (IF(Sales_Datas[[#This Row],[base_price]] &gt;= 10092000, "High", "Medium")))</f>
        <v>High</v>
      </c>
    </row>
    <row r="1124" spans="1:22" x14ac:dyDescent="0.25">
      <c r="A1124" s="1" t="s">
        <v>3007</v>
      </c>
      <c r="B1124" s="1" t="s">
        <v>3008</v>
      </c>
      <c r="C1124" s="2">
        <v>44205</v>
      </c>
      <c r="D1124" s="1" t="s">
        <v>3009</v>
      </c>
      <c r="E1124" s="4">
        <v>3026150</v>
      </c>
      <c r="F1124">
        <v>1</v>
      </c>
      <c r="G1124" s="4">
        <v>30261500</v>
      </c>
      <c r="H1124" s="4">
        <v>0</v>
      </c>
      <c r="I1124" s="4">
        <v>30261500</v>
      </c>
      <c r="J1124">
        <v>1</v>
      </c>
      <c r="K1124">
        <v>1</v>
      </c>
      <c r="L1124">
        <v>0</v>
      </c>
      <c r="M1124">
        <v>1</v>
      </c>
      <c r="N1124" s="2">
        <v>44382</v>
      </c>
      <c r="O1124" s="1" t="s">
        <v>3010</v>
      </c>
      <c r="P1124" s="4">
        <v>30261500</v>
      </c>
      <c r="Q1124" s="4">
        <v>2360370</v>
      </c>
      <c r="R1124" s="1" t="s">
        <v>39</v>
      </c>
      <c r="S1124" s="1" t="s">
        <v>50</v>
      </c>
      <c r="T1124" s="4">
        <f>Sales_Datas[[#This Row],[after_discount]]-(Sales_Datas[[#This Row],[qty_ordered]]*Sales_Datas[[#This Row],[cogs]])</f>
        <v>27901130</v>
      </c>
      <c r="U1124" s="3">
        <f>IFERROR(Sales_Datas[[#This Row],[Gross_Profit]]/Sales_Datas[[#This Row],[after_discount]],0)</f>
        <v>0.92200089222279136</v>
      </c>
      <c r="V1124" s="1" t="str">
        <f>IF(Sales_Datas[[#This Row],[base_price]] &lt;= 632200, "Low", (IF(Sales_Datas[[#This Row],[base_price]] &gt;= 10092000, "High", "Medium")))</f>
        <v>High</v>
      </c>
    </row>
    <row r="1125" spans="1:22" x14ac:dyDescent="0.25">
      <c r="A1125" s="1" t="s">
        <v>3011</v>
      </c>
      <c r="B1125" s="1" t="s">
        <v>3012</v>
      </c>
      <c r="C1125" s="2">
        <v>44436</v>
      </c>
      <c r="D1125" s="1" t="s">
        <v>3013</v>
      </c>
      <c r="E1125" s="4">
        <v>3026150</v>
      </c>
      <c r="F1125">
        <v>1</v>
      </c>
      <c r="G1125" s="4">
        <v>30261500</v>
      </c>
      <c r="H1125" s="4">
        <v>0</v>
      </c>
      <c r="I1125" s="4">
        <v>30261500</v>
      </c>
      <c r="J1125">
        <v>1</v>
      </c>
      <c r="K1125">
        <v>1</v>
      </c>
      <c r="L1125">
        <v>1</v>
      </c>
      <c r="M1125">
        <v>1</v>
      </c>
      <c r="N1125" s="2">
        <v>44410</v>
      </c>
      <c r="O1125" s="1" t="s">
        <v>3014</v>
      </c>
      <c r="P1125" s="4">
        <v>30261500</v>
      </c>
      <c r="Q1125" s="4">
        <v>2511690</v>
      </c>
      <c r="R1125" s="1" t="s">
        <v>39</v>
      </c>
      <c r="S1125" s="1" t="s">
        <v>50</v>
      </c>
      <c r="T1125" s="4">
        <f>Sales_Datas[[#This Row],[after_discount]]-(Sales_Datas[[#This Row],[qty_ordered]]*Sales_Datas[[#This Row],[cogs]])</f>
        <v>27749810</v>
      </c>
      <c r="U1125" s="3">
        <f>IFERROR(Sales_Datas[[#This Row],[Gross_Profit]]/Sales_Datas[[#This Row],[after_discount]],0)</f>
        <v>0.91700047915668426</v>
      </c>
      <c r="V1125" s="1" t="str">
        <f>IF(Sales_Datas[[#This Row],[base_price]] &lt;= 632200, "Low", (IF(Sales_Datas[[#This Row],[base_price]] &gt;= 10092000, "High", "Medium")))</f>
        <v>High</v>
      </c>
    </row>
    <row r="1126" spans="1:22" x14ac:dyDescent="0.25">
      <c r="A1126" s="1" t="s">
        <v>3015</v>
      </c>
      <c r="B1126" s="1" t="s">
        <v>3016</v>
      </c>
      <c r="C1126" s="2">
        <v>44456</v>
      </c>
      <c r="D1126" s="1" t="s">
        <v>3009</v>
      </c>
      <c r="E1126" s="4">
        <v>3026150</v>
      </c>
      <c r="F1126">
        <v>1</v>
      </c>
      <c r="G1126" s="4">
        <v>30261500</v>
      </c>
      <c r="H1126" s="4">
        <v>0</v>
      </c>
      <c r="I1126" s="4">
        <v>30261500</v>
      </c>
      <c r="J1126">
        <v>1</v>
      </c>
      <c r="K1126">
        <v>1</v>
      </c>
      <c r="L1126">
        <v>1</v>
      </c>
      <c r="M1126">
        <v>1</v>
      </c>
      <c r="N1126" s="2">
        <v>44460</v>
      </c>
      <c r="O1126" s="1" t="s">
        <v>3010</v>
      </c>
      <c r="P1126" s="4">
        <v>30261500</v>
      </c>
      <c r="Q1126" s="4">
        <v>2360370</v>
      </c>
      <c r="R1126" s="1" t="s">
        <v>39</v>
      </c>
      <c r="S1126" s="1" t="s">
        <v>50</v>
      </c>
      <c r="T1126" s="4">
        <f>Sales_Datas[[#This Row],[after_discount]]-(Sales_Datas[[#This Row],[qty_ordered]]*Sales_Datas[[#This Row],[cogs]])</f>
        <v>27901130</v>
      </c>
      <c r="U1126" s="3">
        <f>IFERROR(Sales_Datas[[#This Row],[Gross_Profit]]/Sales_Datas[[#This Row],[after_discount]],0)</f>
        <v>0.92200089222279136</v>
      </c>
      <c r="V1126" s="1" t="str">
        <f>IF(Sales_Datas[[#This Row],[base_price]] &lt;= 632200, "Low", (IF(Sales_Datas[[#This Row],[base_price]] &gt;= 10092000, "High", "Medium")))</f>
        <v>High</v>
      </c>
    </row>
    <row r="1127" spans="1:22" x14ac:dyDescent="0.25">
      <c r="A1127" s="1" t="s">
        <v>3017</v>
      </c>
      <c r="B1127" s="1" t="s">
        <v>3018</v>
      </c>
      <c r="C1127" s="2">
        <v>44526</v>
      </c>
      <c r="D1127" s="1" t="s">
        <v>3019</v>
      </c>
      <c r="E1127" s="4">
        <v>3016000</v>
      </c>
      <c r="F1127">
        <v>1</v>
      </c>
      <c r="G1127" s="4">
        <v>30160000</v>
      </c>
      <c r="H1127" s="4">
        <v>0</v>
      </c>
      <c r="I1127" s="4">
        <v>30160000</v>
      </c>
      <c r="J1127">
        <v>1</v>
      </c>
      <c r="K1127">
        <v>0</v>
      </c>
      <c r="L1127">
        <v>0</v>
      </c>
      <c r="M1127">
        <v>4</v>
      </c>
      <c r="N1127" s="2">
        <v>44465</v>
      </c>
      <c r="O1127" s="1" t="s">
        <v>3020</v>
      </c>
      <c r="P1127" s="4">
        <v>30160000</v>
      </c>
      <c r="Q1127" s="4">
        <v>1869920</v>
      </c>
      <c r="R1127" s="1" t="s">
        <v>128</v>
      </c>
      <c r="S1127" s="1" t="s">
        <v>34</v>
      </c>
      <c r="T1127" s="4">
        <f>Sales_Datas[[#This Row],[after_discount]]-(Sales_Datas[[#This Row],[qty_ordered]]*Sales_Datas[[#This Row],[cogs]])</f>
        <v>28290080</v>
      </c>
      <c r="U1127" s="3">
        <f>IFERROR(Sales_Datas[[#This Row],[Gross_Profit]]/Sales_Datas[[#This Row],[after_discount]],0)</f>
        <v>0.93799999999999994</v>
      </c>
      <c r="V1127" s="1" t="str">
        <f>IF(Sales_Datas[[#This Row],[base_price]] &lt;= 632200, "Low", (IF(Sales_Datas[[#This Row],[base_price]] &gt;= 10092000, "High", "Medium")))</f>
        <v>High</v>
      </c>
    </row>
    <row r="1128" spans="1:22" x14ac:dyDescent="0.25">
      <c r="A1128" s="1" t="s">
        <v>3021</v>
      </c>
      <c r="B1128" s="1" t="s">
        <v>3022</v>
      </c>
      <c r="C1128" s="2">
        <v>44489</v>
      </c>
      <c r="D1128" s="1" t="s">
        <v>3023</v>
      </c>
      <c r="E1128" s="4">
        <v>3004400</v>
      </c>
      <c r="F1128">
        <v>1</v>
      </c>
      <c r="G1128" s="4">
        <v>30044000</v>
      </c>
      <c r="H1128" s="4">
        <v>0</v>
      </c>
      <c r="I1128" s="4">
        <v>30044000</v>
      </c>
      <c r="J1128">
        <v>1</v>
      </c>
      <c r="K1128">
        <v>0</v>
      </c>
      <c r="L1128">
        <v>0</v>
      </c>
      <c r="M1128">
        <v>10</v>
      </c>
      <c r="N1128" s="2">
        <v>44495</v>
      </c>
      <c r="O1128" s="1" t="s">
        <v>3024</v>
      </c>
      <c r="P1128" s="4">
        <v>30044000</v>
      </c>
      <c r="Q1128" s="4">
        <v>2463610</v>
      </c>
      <c r="R1128" s="1" t="s">
        <v>128</v>
      </c>
      <c r="S1128" s="1" t="s">
        <v>1130</v>
      </c>
      <c r="T1128" s="4">
        <f>Sales_Datas[[#This Row],[after_discount]]-(Sales_Datas[[#This Row],[qty_ordered]]*Sales_Datas[[#This Row],[cogs]])</f>
        <v>27580390</v>
      </c>
      <c r="U1128" s="3">
        <f>IFERROR(Sales_Datas[[#This Row],[Gross_Profit]]/Sales_Datas[[#This Row],[after_discount]],0)</f>
        <v>0.91799993343096786</v>
      </c>
      <c r="V1128" s="1" t="str">
        <f>IF(Sales_Datas[[#This Row],[base_price]] &lt;= 632200, "Low", (IF(Sales_Datas[[#This Row],[base_price]] &gt;= 10092000, "High", "Medium")))</f>
        <v>High</v>
      </c>
    </row>
    <row r="1129" spans="1:22" x14ac:dyDescent="0.25">
      <c r="A1129" s="1" t="s">
        <v>3025</v>
      </c>
      <c r="B1129" s="1" t="s">
        <v>3026</v>
      </c>
      <c r="C1129" s="2">
        <v>44699</v>
      </c>
      <c r="D1129" s="1" t="s">
        <v>3027</v>
      </c>
      <c r="E1129" s="4">
        <v>2983810</v>
      </c>
      <c r="F1129">
        <v>1</v>
      </c>
      <c r="G1129" s="4">
        <v>29838100</v>
      </c>
      <c r="H1129" s="4">
        <v>0</v>
      </c>
      <c r="I1129" s="4">
        <v>29838100</v>
      </c>
      <c r="J1129">
        <v>1</v>
      </c>
      <c r="K1129">
        <v>0</v>
      </c>
      <c r="L1129">
        <v>0</v>
      </c>
      <c r="M1129">
        <v>7</v>
      </c>
      <c r="N1129" s="2">
        <v>44692</v>
      </c>
      <c r="O1129" s="1" t="s">
        <v>3028</v>
      </c>
      <c r="P1129" s="4">
        <v>29838100</v>
      </c>
      <c r="Q1129" s="4">
        <v>1879780</v>
      </c>
      <c r="R1129" s="1" t="s">
        <v>29</v>
      </c>
      <c r="S1129" s="1" t="s">
        <v>66</v>
      </c>
      <c r="T1129" s="4">
        <f>Sales_Datas[[#This Row],[after_discount]]-(Sales_Datas[[#This Row],[qty_ordered]]*Sales_Datas[[#This Row],[cogs]])</f>
        <v>27958320</v>
      </c>
      <c r="U1129" s="3">
        <f>IFERROR(Sales_Datas[[#This Row],[Gross_Profit]]/Sales_Datas[[#This Row],[after_discount]],0)</f>
        <v>0.93700068033822526</v>
      </c>
      <c r="V1129" s="1" t="str">
        <f>IF(Sales_Datas[[#This Row],[base_price]] &lt;= 632200, "Low", (IF(Sales_Datas[[#This Row],[base_price]] &gt;= 10092000, "High", "Medium")))</f>
        <v>High</v>
      </c>
    </row>
    <row r="1130" spans="1:22" x14ac:dyDescent="0.25">
      <c r="A1130" s="1" t="s">
        <v>3029</v>
      </c>
      <c r="B1130" s="1" t="s">
        <v>3030</v>
      </c>
      <c r="C1130" s="2">
        <v>44778</v>
      </c>
      <c r="D1130" s="1" t="s">
        <v>3031</v>
      </c>
      <c r="E1130" s="4">
        <v>229100</v>
      </c>
      <c r="F1130">
        <v>13</v>
      </c>
      <c r="G1130" s="4">
        <v>29783000</v>
      </c>
      <c r="H1130" s="4">
        <v>0</v>
      </c>
      <c r="I1130" s="4">
        <v>29783000</v>
      </c>
      <c r="J1130">
        <v>1</v>
      </c>
      <c r="K1130">
        <v>1</v>
      </c>
      <c r="L1130">
        <v>1</v>
      </c>
      <c r="M1130">
        <v>3</v>
      </c>
      <c r="N1130" s="2">
        <v>44463</v>
      </c>
      <c r="O1130" s="1" t="s">
        <v>3032</v>
      </c>
      <c r="P1130" s="4">
        <v>2262000</v>
      </c>
      <c r="Q1130" s="4">
        <v>162864</v>
      </c>
      <c r="R1130" s="1" t="s">
        <v>39</v>
      </c>
      <c r="S1130" s="1" t="s">
        <v>56</v>
      </c>
      <c r="T1130" s="4">
        <f>Sales_Datas[[#This Row],[after_discount]]-(Sales_Datas[[#This Row],[qty_ordered]]*Sales_Datas[[#This Row],[cogs]])</f>
        <v>27665768</v>
      </c>
      <c r="U1130" s="3">
        <f>IFERROR(Sales_Datas[[#This Row],[Gross_Profit]]/Sales_Datas[[#This Row],[after_discount]],0)</f>
        <v>0.92891139240506326</v>
      </c>
      <c r="V1130" s="1" t="str">
        <f>IF(Sales_Datas[[#This Row],[base_price]] &lt;= 632200, "Low", (IF(Sales_Datas[[#This Row],[base_price]] &gt;= 10092000, "High", "Medium")))</f>
        <v>Medium</v>
      </c>
    </row>
    <row r="1131" spans="1:22" x14ac:dyDescent="0.25">
      <c r="A1131" s="1" t="s">
        <v>3033</v>
      </c>
      <c r="B1131" s="1" t="s">
        <v>1798</v>
      </c>
      <c r="C1131" s="2">
        <v>44643</v>
      </c>
      <c r="D1131" s="1" t="s">
        <v>3034</v>
      </c>
      <c r="E1131" s="4">
        <v>2978010</v>
      </c>
      <c r="F1131">
        <v>1</v>
      </c>
      <c r="G1131" s="4">
        <v>29780100</v>
      </c>
      <c r="H1131" s="4">
        <v>0</v>
      </c>
      <c r="I1131" s="4">
        <v>29780100</v>
      </c>
      <c r="J1131">
        <v>1</v>
      </c>
      <c r="K1131">
        <v>1</v>
      </c>
      <c r="L1131">
        <v>0</v>
      </c>
      <c r="M1131">
        <v>1</v>
      </c>
      <c r="N1131" s="2">
        <v>44394</v>
      </c>
      <c r="O1131" s="1" t="s">
        <v>3035</v>
      </c>
      <c r="P1131" s="4">
        <v>29780100</v>
      </c>
      <c r="Q1131" s="4">
        <v>1905880</v>
      </c>
      <c r="R1131" s="1" t="s">
        <v>55</v>
      </c>
      <c r="S1131" s="1" t="s">
        <v>50</v>
      </c>
      <c r="T1131" s="4">
        <f>Sales_Datas[[#This Row],[after_discount]]-(Sales_Datas[[#This Row],[qty_ordered]]*Sales_Datas[[#This Row],[cogs]])</f>
        <v>27874220</v>
      </c>
      <c r="U1131" s="3">
        <f>IFERROR(Sales_Datas[[#This Row],[Gross_Profit]]/Sales_Datas[[#This Row],[after_discount]],0)</f>
        <v>0.93600155808744767</v>
      </c>
      <c r="V1131" s="1" t="str">
        <f>IF(Sales_Datas[[#This Row],[base_price]] &lt;= 632200, "Low", (IF(Sales_Datas[[#This Row],[base_price]] &gt;= 10092000, "High", "Medium")))</f>
        <v>High</v>
      </c>
    </row>
    <row r="1132" spans="1:22" x14ac:dyDescent="0.25">
      <c r="A1132" s="1" t="s">
        <v>3036</v>
      </c>
      <c r="B1132" s="1" t="s">
        <v>3037</v>
      </c>
      <c r="C1132" s="2">
        <v>44645</v>
      </c>
      <c r="D1132" s="1" t="s">
        <v>3038</v>
      </c>
      <c r="E1132" s="4">
        <v>2961712</v>
      </c>
      <c r="F1132">
        <v>1</v>
      </c>
      <c r="G1132" s="4">
        <v>29617100</v>
      </c>
      <c r="H1132" s="4">
        <v>0</v>
      </c>
      <c r="I1132" s="4">
        <v>29617100</v>
      </c>
      <c r="J1132">
        <v>1</v>
      </c>
      <c r="K1132">
        <v>0</v>
      </c>
      <c r="L1132">
        <v>0</v>
      </c>
      <c r="M1132">
        <v>6</v>
      </c>
      <c r="N1132" s="2">
        <v>44622</v>
      </c>
      <c r="O1132" s="1" t="s">
        <v>3039</v>
      </c>
      <c r="P1132" s="4">
        <v>29617100</v>
      </c>
      <c r="Q1132" s="4">
        <v>2102790</v>
      </c>
      <c r="R1132" s="1" t="s">
        <v>39</v>
      </c>
      <c r="S1132" s="1" t="s">
        <v>112</v>
      </c>
      <c r="T1132" s="4">
        <f>Sales_Datas[[#This Row],[after_discount]]-(Sales_Datas[[#This Row],[qty_ordered]]*Sales_Datas[[#This Row],[cogs]])</f>
        <v>27514310</v>
      </c>
      <c r="U1132" s="3">
        <f>IFERROR(Sales_Datas[[#This Row],[Gross_Profit]]/Sales_Datas[[#This Row],[after_discount]],0)</f>
        <v>0.92900081371910148</v>
      </c>
      <c r="V1132" s="1" t="str">
        <f>IF(Sales_Datas[[#This Row],[base_price]] &lt;= 632200, "Low", (IF(Sales_Datas[[#This Row],[base_price]] &gt;= 10092000, "High", "Medium")))</f>
        <v>High</v>
      </c>
    </row>
    <row r="1133" spans="1:22" x14ac:dyDescent="0.25">
      <c r="A1133" s="1" t="s">
        <v>3040</v>
      </c>
      <c r="B1133" s="1" t="s">
        <v>3041</v>
      </c>
      <c r="C1133" s="2">
        <v>44237</v>
      </c>
      <c r="D1133" s="1" t="s">
        <v>3042</v>
      </c>
      <c r="E1133" s="4">
        <v>2956260</v>
      </c>
      <c r="F1133">
        <v>1</v>
      </c>
      <c r="G1133" s="4">
        <v>29562600</v>
      </c>
      <c r="H1133" s="4">
        <v>0</v>
      </c>
      <c r="I1133" s="4">
        <v>29562600</v>
      </c>
      <c r="J1133">
        <v>1</v>
      </c>
      <c r="K1133">
        <v>0</v>
      </c>
      <c r="L1133">
        <v>0</v>
      </c>
      <c r="M1133">
        <v>4</v>
      </c>
      <c r="N1133" s="2">
        <v>44431</v>
      </c>
      <c r="O1133" s="1" t="s">
        <v>3043</v>
      </c>
      <c r="P1133" s="4">
        <v>29562600</v>
      </c>
      <c r="Q1133" s="4">
        <v>2601470</v>
      </c>
      <c r="R1133" s="1" t="s">
        <v>39</v>
      </c>
      <c r="S1133" s="1" t="s">
        <v>34</v>
      </c>
      <c r="T1133" s="4">
        <f>Sales_Datas[[#This Row],[after_discount]]-(Sales_Datas[[#This Row],[qty_ordered]]*Sales_Datas[[#This Row],[cogs]])</f>
        <v>26961130</v>
      </c>
      <c r="U1133" s="3">
        <f>IFERROR(Sales_Datas[[#This Row],[Gross_Profit]]/Sales_Datas[[#This Row],[after_discount]],0)</f>
        <v>0.9120013124691333</v>
      </c>
      <c r="V1133" s="1" t="str">
        <f>IF(Sales_Datas[[#This Row],[base_price]] &lt;= 632200, "Low", (IF(Sales_Datas[[#This Row],[base_price]] &gt;= 10092000, "High", "Medium")))</f>
        <v>High</v>
      </c>
    </row>
    <row r="1134" spans="1:22" x14ac:dyDescent="0.25">
      <c r="A1134" s="1" t="s">
        <v>3044</v>
      </c>
      <c r="B1134" s="1" t="s">
        <v>82</v>
      </c>
      <c r="C1134" s="2">
        <v>44400</v>
      </c>
      <c r="D1134" s="1" t="s">
        <v>3045</v>
      </c>
      <c r="E1134" s="4">
        <v>2945704</v>
      </c>
      <c r="F1134">
        <v>1</v>
      </c>
      <c r="G1134" s="4">
        <v>29457000</v>
      </c>
      <c r="H1134" s="4">
        <v>0</v>
      </c>
      <c r="I1134" s="4">
        <v>29457000</v>
      </c>
      <c r="J1134">
        <v>1</v>
      </c>
      <c r="K1134">
        <v>1</v>
      </c>
      <c r="L1134">
        <v>1</v>
      </c>
      <c r="M1134">
        <v>8</v>
      </c>
      <c r="N1134" s="2">
        <v>44386</v>
      </c>
      <c r="O1134" s="1" t="s">
        <v>3046</v>
      </c>
      <c r="P1134" s="4">
        <v>29457000</v>
      </c>
      <c r="Q1134" s="4">
        <v>2503800</v>
      </c>
      <c r="R1134" s="1" t="s">
        <v>39</v>
      </c>
      <c r="S1134" s="1" t="s">
        <v>1115</v>
      </c>
      <c r="T1134" s="4">
        <f>Sales_Datas[[#This Row],[after_discount]]-(Sales_Datas[[#This Row],[qty_ordered]]*Sales_Datas[[#This Row],[cogs]])</f>
        <v>26953200</v>
      </c>
      <c r="U1134" s="3">
        <f>IFERROR(Sales_Datas[[#This Row],[Gross_Profit]]/Sales_Datas[[#This Row],[after_discount]],0)</f>
        <v>0.9150015276504736</v>
      </c>
      <c r="V1134" s="1" t="str">
        <f>IF(Sales_Datas[[#This Row],[base_price]] &lt;= 632200, "Low", (IF(Sales_Datas[[#This Row],[base_price]] &gt;= 10092000, "High", "Medium")))</f>
        <v>High</v>
      </c>
    </row>
    <row r="1135" spans="1:22" x14ac:dyDescent="0.25">
      <c r="A1135" s="1" t="s">
        <v>3047</v>
      </c>
      <c r="B1135" s="1" t="s">
        <v>2346</v>
      </c>
      <c r="C1135" s="2">
        <v>44596</v>
      </c>
      <c r="D1135" s="1" t="s">
        <v>3048</v>
      </c>
      <c r="E1135" s="4">
        <v>2924070</v>
      </c>
      <c r="F1135">
        <v>1</v>
      </c>
      <c r="G1135" s="4">
        <v>29240700</v>
      </c>
      <c r="H1135" s="4">
        <v>0</v>
      </c>
      <c r="I1135" s="4">
        <v>29240700</v>
      </c>
      <c r="J1135">
        <v>1</v>
      </c>
      <c r="K1135">
        <v>1</v>
      </c>
      <c r="L1135">
        <v>1</v>
      </c>
      <c r="M1135">
        <v>7</v>
      </c>
      <c r="N1135" s="2">
        <v>44634</v>
      </c>
      <c r="O1135" s="1" t="s">
        <v>3049</v>
      </c>
      <c r="P1135" s="4">
        <v>29240700</v>
      </c>
      <c r="Q1135" s="4">
        <v>1783670</v>
      </c>
      <c r="R1135" s="1" t="s">
        <v>29</v>
      </c>
      <c r="S1135" s="1" t="s">
        <v>66</v>
      </c>
      <c r="T1135" s="4">
        <f>Sales_Datas[[#This Row],[after_discount]]-(Sales_Datas[[#This Row],[qty_ordered]]*Sales_Datas[[#This Row],[cogs]])</f>
        <v>27457030</v>
      </c>
      <c r="U1135" s="3">
        <f>IFERROR(Sales_Datas[[#This Row],[Gross_Profit]]/Sales_Datas[[#This Row],[after_discount]],0)</f>
        <v>0.93900043432612768</v>
      </c>
      <c r="V1135" s="1" t="str">
        <f>IF(Sales_Datas[[#This Row],[base_price]] &lt;= 632200, "Low", (IF(Sales_Datas[[#This Row],[base_price]] &gt;= 10092000, "High", "Medium")))</f>
        <v>High</v>
      </c>
    </row>
    <row r="1136" spans="1:22" x14ac:dyDescent="0.25">
      <c r="A1136" s="1" t="s">
        <v>3050</v>
      </c>
      <c r="B1136" s="1" t="s">
        <v>1443</v>
      </c>
      <c r="C1136" s="2">
        <v>44747</v>
      </c>
      <c r="D1136" s="1" t="s">
        <v>3051</v>
      </c>
      <c r="E1136" s="4">
        <v>730742</v>
      </c>
      <c r="F1136">
        <v>4</v>
      </c>
      <c r="G1136" s="4">
        <v>29229700</v>
      </c>
      <c r="H1136" s="4">
        <v>0</v>
      </c>
      <c r="I1136" s="4">
        <v>29229700</v>
      </c>
      <c r="J1136">
        <v>1</v>
      </c>
      <c r="K1136">
        <v>0</v>
      </c>
      <c r="L1136">
        <v>0</v>
      </c>
      <c r="M1136">
        <v>4</v>
      </c>
      <c r="N1136" s="2">
        <v>44472</v>
      </c>
      <c r="O1136" s="1" t="s">
        <v>3052</v>
      </c>
      <c r="P1136" s="4">
        <v>7307420</v>
      </c>
      <c r="Q1136" s="4">
        <v>643046</v>
      </c>
      <c r="R1136" s="1" t="s">
        <v>65</v>
      </c>
      <c r="S1136" s="1" t="s">
        <v>34</v>
      </c>
      <c r="T1136" s="4">
        <f>Sales_Datas[[#This Row],[after_discount]]-(Sales_Datas[[#This Row],[qty_ordered]]*Sales_Datas[[#This Row],[cogs]])</f>
        <v>26657516</v>
      </c>
      <c r="U1136" s="3">
        <f>IFERROR(Sales_Datas[[#This Row],[Gross_Profit]]/Sales_Datas[[#This Row],[after_discount]],0)</f>
        <v>0.91200101266862132</v>
      </c>
      <c r="V1136" s="1" t="str">
        <f>IF(Sales_Datas[[#This Row],[base_price]] &lt;= 632200, "Low", (IF(Sales_Datas[[#This Row],[base_price]] &gt;= 10092000, "High", "Medium")))</f>
        <v>Medium</v>
      </c>
    </row>
    <row r="1137" spans="1:22" x14ac:dyDescent="0.25">
      <c r="A1137" s="1" t="s">
        <v>3053</v>
      </c>
      <c r="B1137" s="1" t="s">
        <v>3054</v>
      </c>
      <c r="C1137" s="2">
        <v>44599</v>
      </c>
      <c r="D1137" s="1" t="s">
        <v>3055</v>
      </c>
      <c r="E1137" s="4">
        <v>2911600</v>
      </c>
      <c r="F1137">
        <v>1</v>
      </c>
      <c r="G1137" s="4">
        <v>29116000</v>
      </c>
      <c r="H1137" s="4">
        <v>0</v>
      </c>
      <c r="I1137" s="4">
        <v>29116000</v>
      </c>
      <c r="J1137">
        <v>1</v>
      </c>
      <c r="K1137">
        <v>0</v>
      </c>
      <c r="L1137">
        <v>0</v>
      </c>
      <c r="M1137">
        <v>1</v>
      </c>
      <c r="N1137" s="2">
        <v>44444</v>
      </c>
      <c r="O1137" s="1" t="s">
        <v>3056</v>
      </c>
      <c r="P1137" s="4">
        <v>29116000</v>
      </c>
      <c r="Q1137" s="4">
        <v>2038120</v>
      </c>
      <c r="R1137" s="1" t="s">
        <v>39</v>
      </c>
      <c r="S1137" s="1" t="s">
        <v>50</v>
      </c>
      <c r="T1137" s="4">
        <f>Sales_Datas[[#This Row],[after_discount]]-(Sales_Datas[[#This Row],[qty_ordered]]*Sales_Datas[[#This Row],[cogs]])</f>
        <v>27077880</v>
      </c>
      <c r="U1137" s="3">
        <f>IFERROR(Sales_Datas[[#This Row],[Gross_Profit]]/Sales_Datas[[#This Row],[after_discount]],0)</f>
        <v>0.93</v>
      </c>
      <c r="V1137" s="1" t="str">
        <f>IF(Sales_Datas[[#This Row],[base_price]] &lt;= 632200, "Low", (IF(Sales_Datas[[#This Row],[base_price]] &gt;= 10092000, "High", "Medium")))</f>
        <v>High</v>
      </c>
    </row>
    <row r="1138" spans="1:22" x14ac:dyDescent="0.25">
      <c r="A1138" s="1" t="s">
        <v>3057</v>
      </c>
      <c r="B1138" s="1" t="s">
        <v>3058</v>
      </c>
      <c r="C1138" s="2">
        <v>44755</v>
      </c>
      <c r="D1138" s="1" t="s">
        <v>3055</v>
      </c>
      <c r="E1138" s="4">
        <v>2911600</v>
      </c>
      <c r="F1138">
        <v>1</v>
      </c>
      <c r="G1138" s="4">
        <v>29116000</v>
      </c>
      <c r="H1138" s="4">
        <v>0</v>
      </c>
      <c r="I1138" s="4">
        <v>29116000</v>
      </c>
      <c r="J1138">
        <v>1</v>
      </c>
      <c r="K1138">
        <v>1</v>
      </c>
      <c r="L1138">
        <v>0</v>
      </c>
      <c r="M1138">
        <v>1</v>
      </c>
      <c r="N1138" s="2">
        <v>44675</v>
      </c>
      <c r="O1138" s="1" t="s">
        <v>3056</v>
      </c>
      <c r="P1138" s="4">
        <v>29116000</v>
      </c>
      <c r="Q1138" s="4">
        <v>2038120</v>
      </c>
      <c r="R1138" s="1" t="s">
        <v>39</v>
      </c>
      <c r="S1138" s="1" t="s">
        <v>50</v>
      </c>
      <c r="T1138" s="4">
        <f>Sales_Datas[[#This Row],[after_discount]]-(Sales_Datas[[#This Row],[qty_ordered]]*Sales_Datas[[#This Row],[cogs]])</f>
        <v>27077880</v>
      </c>
      <c r="U1138" s="3">
        <f>IFERROR(Sales_Datas[[#This Row],[Gross_Profit]]/Sales_Datas[[#This Row],[after_discount]],0)</f>
        <v>0.93</v>
      </c>
      <c r="V1138" s="1" t="str">
        <f>IF(Sales_Datas[[#This Row],[base_price]] &lt;= 632200, "Low", (IF(Sales_Datas[[#This Row],[base_price]] &gt;= 10092000, "High", "Medium")))</f>
        <v>High</v>
      </c>
    </row>
    <row r="1139" spans="1:22" x14ac:dyDescent="0.25">
      <c r="A1139" s="1" t="s">
        <v>3059</v>
      </c>
      <c r="B1139" s="1" t="s">
        <v>1755</v>
      </c>
      <c r="C1139" s="2">
        <v>44899</v>
      </c>
      <c r="D1139" s="1" t="s">
        <v>3060</v>
      </c>
      <c r="E1139" s="4">
        <v>2900000</v>
      </c>
      <c r="F1139">
        <v>1</v>
      </c>
      <c r="G1139" s="4">
        <v>29000000</v>
      </c>
      <c r="H1139" s="4">
        <v>0</v>
      </c>
      <c r="I1139" s="4">
        <v>29000000</v>
      </c>
      <c r="J1139">
        <v>1</v>
      </c>
      <c r="K1139">
        <v>1</v>
      </c>
      <c r="L1139">
        <v>0</v>
      </c>
      <c r="M1139">
        <v>1</v>
      </c>
      <c r="N1139" s="2">
        <v>44431</v>
      </c>
      <c r="O1139" s="1" t="s">
        <v>3061</v>
      </c>
      <c r="P1139" s="4">
        <v>29000000</v>
      </c>
      <c r="Q1139" s="4">
        <v>1740000</v>
      </c>
      <c r="R1139" s="1" t="s">
        <v>89</v>
      </c>
      <c r="S1139" s="1" t="s">
        <v>50</v>
      </c>
      <c r="T1139" s="4">
        <f>Sales_Datas[[#This Row],[after_discount]]-(Sales_Datas[[#This Row],[qty_ordered]]*Sales_Datas[[#This Row],[cogs]])</f>
        <v>27260000</v>
      </c>
      <c r="U1139" s="3">
        <f>IFERROR(Sales_Datas[[#This Row],[Gross_Profit]]/Sales_Datas[[#This Row],[after_discount]],0)</f>
        <v>0.94</v>
      </c>
      <c r="V1139" s="1" t="str">
        <f>IF(Sales_Datas[[#This Row],[base_price]] &lt;= 632200, "Low", (IF(Sales_Datas[[#This Row],[base_price]] &gt;= 10092000, "High", "Medium")))</f>
        <v>High</v>
      </c>
    </row>
    <row r="1140" spans="1:22" x14ac:dyDescent="0.25">
      <c r="A1140" s="1" t="s">
        <v>3062</v>
      </c>
      <c r="B1140" s="1" t="s">
        <v>1755</v>
      </c>
      <c r="C1140" s="2">
        <v>44577</v>
      </c>
      <c r="D1140" s="1" t="s">
        <v>3063</v>
      </c>
      <c r="E1140" s="4">
        <v>1450000</v>
      </c>
      <c r="F1140">
        <v>2</v>
      </c>
      <c r="G1140" s="4">
        <v>29000000</v>
      </c>
      <c r="H1140" s="4">
        <v>0</v>
      </c>
      <c r="I1140" s="4">
        <v>29000000</v>
      </c>
      <c r="J1140">
        <v>1</v>
      </c>
      <c r="K1140">
        <v>1</v>
      </c>
      <c r="L1140">
        <v>0</v>
      </c>
      <c r="M1140">
        <v>1</v>
      </c>
      <c r="N1140" s="2">
        <v>44431</v>
      </c>
      <c r="O1140" s="1" t="s">
        <v>3064</v>
      </c>
      <c r="P1140" s="4">
        <v>14500000</v>
      </c>
      <c r="Q1140" s="4">
        <v>1261500</v>
      </c>
      <c r="R1140" s="1" t="s">
        <v>128</v>
      </c>
      <c r="S1140" s="1" t="s">
        <v>50</v>
      </c>
      <c r="T1140" s="4">
        <f>Sales_Datas[[#This Row],[after_discount]]-(Sales_Datas[[#This Row],[qty_ordered]]*Sales_Datas[[#This Row],[cogs]])</f>
        <v>26477000</v>
      </c>
      <c r="U1140" s="3">
        <f>IFERROR(Sales_Datas[[#This Row],[Gross_Profit]]/Sales_Datas[[#This Row],[after_discount]],0)</f>
        <v>0.91300000000000003</v>
      </c>
      <c r="V1140" s="1" t="str">
        <f>IF(Sales_Datas[[#This Row],[base_price]] &lt;= 632200, "Low", (IF(Sales_Datas[[#This Row],[base_price]] &gt;= 10092000, "High", "Medium")))</f>
        <v>High</v>
      </c>
    </row>
    <row r="1141" spans="1:22" x14ac:dyDescent="0.25">
      <c r="A1141" s="1" t="s">
        <v>3065</v>
      </c>
      <c r="B1141" s="1" t="s">
        <v>3066</v>
      </c>
      <c r="C1141" s="2">
        <v>44658</v>
      </c>
      <c r="D1141" s="1" t="s">
        <v>3067</v>
      </c>
      <c r="E1141" s="4">
        <v>2899942</v>
      </c>
      <c r="F1141">
        <v>1</v>
      </c>
      <c r="G1141" s="4">
        <v>28999400</v>
      </c>
      <c r="H1141" s="4">
        <v>0</v>
      </c>
      <c r="I1141" s="4">
        <v>28999400</v>
      </c>
      <c r="J1141">
        <v>1</v>
      </c>
      <c r="K1141">
        <v>0</v>
      </c>
      <c r="L1141">
        <v>0</v>
      </c>
      <c r="M1141">
        <v>4</v>
      </c>
      <c r="N1141" s="2">
        <v>44763</v>
      </c>
      <c r="O1141" s="1" t="s">
        <v>3068</v>
      </c>
      <c r="P1141" s="4">
        <v>28999400</v>
      </c>
      <c r="Q1141" s="4">
        <v>2174940</v>
      </c>
      <c r="R1141" s="1" t="s">
        <v>39</v>
      </c>
      <c r="S1141" s="1" t="s">
        <v>34</v>
      </c>
      <c r="T1141" s="4">
        <f>Sales_Datas[[#This Row],[after_discount]]-(Sales_Datas[[#This Row],[qty_ordered]]*Sales_Datas[[#This Row],[cogs]])</f>
        <v>26824460</v>
      </c>
      <c r="U1141" s="3">
        <f>IFERROR(Sales_Datas[[#This Row],[Gross_Profit]]/Sales_Datas[[#This Row],[after_discount]],0)</f>
        <v>0.9250005172520811</v>
      </c>
      <c r="V1141" s="1" t="str">
        <f>IF(Sales_Datas[[#This Row],[base_price]] &lt;= 632200, "Low", (IF(Sales_Datas[[#This Row],[base_price]] &gt;= 10092000, "High", "Medium")))</f>
        <v>High</v>
      </c>
    </row>
    <row r="1142" spans="1:22" x14ac:dyDescent="0.25">
      <c r="A1142" s="1" t="s">
        <v>3069</v>
      </c>
      <c r="B1142" s="1" t="s">
        <v>2112</v>
      </c>
      <c r="C1142" s="2">
        <v>44727</v>
      </c>
      <c r="D1142" s="1" t="s">
        <v>3070</v>
      </c>
      <c r="E1142" s="4">
        <v>2899942</v>
      </c>
      <c r="F1142">
        <v>1</v>
      </c>
      <c r="G1142" s="4">
        <v>28999400</v>
      </c>
      <c r="H1142" s="4">
        <v>0</v>
      </c>
      <c r="I1142" s="4">
        <v>28999400</v>
      </c>
      <c r="J1142">
        <v>1</v>
      </c>
      <c r="K1142">
        <v>1</v>
      </c>
      <c r="L1142">
        <v>0</v>
      </c>
      <c r="M1142">
        <v>1</v>
      </c>
      <c r="N1142" s="2">
        <v>44693</v>
      </c>
      <c r="O1142" s="1" t="s">
        <v>3071</v>
      </c>
      <c r="P1142" s="4">
        <v>28999400</v>
      </c>
      <c r="Q1142" s="4">
        <v>2609940</v>
      </c>
      <c r="R1142" s="1" t="s">
        <v>133</v>
      </c>
      <c r="S1142" s="1" t="s">
        <v>50</v>
      </c>
      <c r="T1142" s="4">
        <f>Sales_Datas[[#This Row],[after_discount]]-(Sales_Datas[[#This Row],[qty_ordered]]*Sales_Datas[[#This Row],[cogs]])</f>
        <v>26389460</v>
      </c>
      <c r="U1142" s="3">
        <f>IFERROR(Sales_Datas[[#This Row],[Gross_Profit]]/Sales_Datas[[#This Row],[after_discount]],0)</f>
        <v>0.91000020690083239</v>
      </c>
      <c r="V1142" s="1" t="str">
        <f>IF(Sales_Datas[[#This Row],[base_price]] &lt;= 632200, "Low", (IF(Sales_Datas[[#This Row],[base_price]] &gt;= 10092000, "High", "Medium")))</f>
        <v>High</v>
      </c>
    </row>
    <row r="1143" spans="1:22" x14ac:dyDescent="0.25">
      <c r="A1143" s="1" t="s">
        <v>3072</v>
      </c>
      <c r="B1143" s="1" t="s">
        <v>2399</v>
      </c>
      <c r="C1143" s="2">
        <v>44680</v>
      </c>
      <c r="D1143" s="1" t="s">
        <v>3073</v>
      </c>
      <c r="E1143" s="4">
        <v>2899942</v>
      </c>
      <c r="F1143">
        <v>1</v>
      </c>
      <c r="G1143" s="4">
        <v>28999400</v>
      </c>
      <c r="H1143" s="4">
        <v>0</v>
      </c>
      <c r="I1143" s="4">
        <v>28999400</v>
      </c>
      <c r="J1143">
        <v>1</v>
      </c>
      <c r="K1143">
        <v>1</v>
      </c>
      <c r="L1143">
        <v>0</v>
      </c>
      <c r="M1143">
        <v>1</v>
      </c>
      <c r="N1143" s="2">
        <v>44393</v>
      </c>
      <c r="O1143" s="1" t="s">
        <v>3074</v>
      </c>
      <c r="P1143" s="4">
        <v>28999400</v>
      </c>
      <c r="Q1143" s="4">
        <v>2319940</v>
      </c>
      <c r="R1143" s="1" t="s">
        <v>65</v>
      </c>
      <c r="S1143" s="1" t="s">
        <v>50</v>
      </c>
      <c r="T1143" s="4">
        <f>Sales_Datas[[#This Row],[after_discount]]-(Sales_Datas[[#This Row],[qty_ordered]]*Sales_Datas[[#This Row],[cogs]])</f>
        <v>26679460</v>
      </c>
      <c r="U1143" s="3">
        <f>IFERROR(Sales_Datas[[#This Row],[Gross_Profit]]/Sales_Datas[[#This Row],[after_discount]],0)</f>
        <v>0.92000041380166486</v>
      </c>
      <c r="V1143" s="1" t="str">
        <f>IF(Sales_Datas[[#This Row],[base_price]] &lt;= 632200, "Low", (IF(Sales_Datas[[#This Row],[base_price]] &gt;= 10092000, "High", "Medium")))</f>
        <v>High</v>
      </c>
    </row>
    <row r="1144" spans="1:22" x14ac:dyDescent="0.25">
      <c r="A1144" s="1" t="s">
        <v>3075</v>
      </c>
      <c r="B1144" s="1" t="s">
        <v>2465</v>
      </c>
      <c r="C1144" s="2">
        <v>44686</v>
      </c>
      <c r="D1144" s="1" t="s">
        <v>3076</v>
      </c>
      <c r="E1144" s="4">
        <v>2899942</v>
      </c>
      <c r="F1144">
        <v>1</v>
      </c>
      <c r="G1144" s="4">
        <v>28999400</v>
      </c>
      <c r="H1144" s="4">
        <v>0</v>
      </c>
      <c r="I1144" s="4">
        <v>28999400</v>
      </c>
      <c r="J1144">
        <v>1</v>
      </c>
      <c r="K1144">
        <v>1</v>
      </c>
      <c r="L1144">
        <v>0</v>
      </c>
      <c r="M1144">
        <v>1</v>
      </c>
      <c r="N1144" s="2">
        <v>44538</v>
      </c>
      <c r="O1144" s="1" t="s">
        <v>3077</v>
      </c>
      <c r="P1144" s="4">
        <v>28999400</v>
      </c>
      <c r="Q1144" s="4">
        <v>2377940</v>
      </c>
      <c r="R1144" s="1" t="s">
        <v>65</v>
      </c>
      <c r="S1144" s="1" t="s">
        <v>50</v>
      </c>
      <c r="T1144" s="4">
        <f>Sales_Datas[[#This Row],[after_discount]]-(Sales_Datas[[#This Row],[qty_ordered]]*Sales_Datas[[#This Row],[cogs]])</f>
        <v>26621460</v>
      </c>
      <c r="U1144" s="3">
        <f>IFERROR(Sales_Datas[[#This Row],[Gross_Profit]]/Sales_Datas[[#This Row],[after_discount]],0)</f>
        <v>0.91800037242149835</v>
      </c>
      <c r="V1144" s="1" t="str">
        <f>IF(Sales_Datas[[#This Row],[base_price]] &lt;= 632200, "Low", (IF(Sales_Datas[[#This Row],[base_price]] &gt;= 10092000, "High", "Medium")))</f>
        <v>High</v>
      </c>
    </row>
    <row r="1145" spans="1:22" x14ac:dyDescent="0.25">
      <c r="A1145" s="1" t="s">
        <v>3078</v>
      </c>
      <c r="B1145" s="1" t="s">
        <v>3079</v>
      </c>
      <c r="C1145" s="2">
        <v>44508</v>
      </c>
      <c r="D1145" s="1" t="s">
        <v>3080</v>
      </c>
      <c r="E1145" s="4">
        <v>1449942</v>
      </c>
      <c r="F1145">
        <v>2</v>
      </c>
      <c r="G1145" s="4">
        <v>28998800</v>
      </c>
      <c r="H1145" s="4">
        <v>0</v>
      </c>
      <c r="I1145" s="4">
        <v>28998800</v>
      </c>
      <c r="J1145">
        <v>1</v>
      </c>
      <c r="K1145">
        <v>1</v>
      </c>
      <c r="L1145">
        <v>1</v>
      </c>
      <c r="M1145">
        <v>12</v>
      </c>
      <c r="N1145" s="2">
        <v>44436</v>
      </c>
      <c r="O1145" s="1" t="s">
        <v>3081</v>
      </c>
      <c r="P1145" s="4">
        <v>14499400</v>
      </c>
      <c r="Q1145" s="4">
        <v>1232440</v>
      </c>
      <c r="R1145" s="1" t="s">
        <v>65</v>
      </c>
      <c r="S1145" s="1" t="s">
        <v>1137</v>
      </c>
      <c r="T1145" s="4">
        <f>Sales_Datas[[#This Row],[after_discount]]-(Sales_Datas[[#This Row],[qty_ordered]]*Sales_Datas[[#This Row],[cogs]])</f>
        <v>26533920</v>
      </c>
      <c r="U1145" s="3">
        <f>IFERROR(Sales_Datas[[#This Row],[Gross_Profit]]/Sales_Datas[[#This Row],[after_discount]],0)</f>
        <v>0.91500062071533994</v>
      </c>
      <c r="V1145" s="1" t="str">
        <f>IF(Sales_Datas[[#This Row],[base_price]] &lt;= 632200, "Low", (IF(Sales_Datas[[#This Row],[base_price]] &gt;= 10092000, "High", "Medium")))</f>
        <v>High</v>
      </c>
    </row>
    <row r="1146" spans="1:22" x14ac:dyDescent="0.25">
      <c r="A1146" s="1" t="s">
        <v>3082</v>
      </c>
      <c r="B1146" s="1" t="s">
        <v>2720</v>
      </c>
      <c r="C1146" s="2">
        <v>44699</v>
      </c>
      <c r="D1146" s="1" t="s">
        <v>3083</v>
      </c>
      <c r="E1146" s="4">
        <v>2871000</v>
      </c>
      <c r="F1146">
        <v>1</v>
      </c>
      <c r="G1146" s="4">
        <v>28710000</v>
      </c>
      <c r="H1146" s="4">
        <v>0</v>
      </c>
      <c r="I1146" s="4">
        <v>28710000</v>
      </c>
      <c r="J1146">
        <v>1</v>
      </c>
      <c r="K1146">
        <v>1</v>
      </c>
      <c r="L1146">
        <v>0</v>
      </c>
      <c r="M1146">
        <v>1</v>
      </c>
      <c r="N1146" s="2">
        <v>44695</v>
      </c>
      <c r="O1146" s="1" t="s">
        <v>3084</v>
      </c>
      <c r="P1146" s="4">
        <v>28710000</v>
      </c>
      <c r="Q1146" s="4">
        <v>2124540</v>
      </c>
      <c r="R1146" s="1" t="s">
        <v>75</v>
      </c>
      <c r="S1146" s="1" t="s">
        <v>50</v>
      </c>
      <c r="T1146" s="4">
        <f>Sales_Datas[[#This Row],[after_discount]]-(Sales_Datas[[#This Row],[qty_ordered]]*Sales_Datas[[#This Row],[cogs]])</f>
        <v>26585460</v>
      </c>
      <c r="U1146" s="3">
        <f>IFERROR(Sales_Datas[[#This Row],[Gross_Profit]]/Sales_Datas[[#This Row],[after_discount]],0)</f>
        <v>0.92600000000000005</v>
      </c>
      <c r="V1146" s="1" t="str">
        <f>IF(Sales_Datas[[#This Row],[base_price]] &lt;= 632200, "Low", (IF(Sales_Datas[[#This Row],[base_price]] &gt;= 10092000, "High", "Medium")))</f>
        <v>High</v>
      </c>
    </row>
    <row r="1147" spans="1:22" x14ac:dyDescent="0.25">
      <c r="A1147" s="1" t="s">
        <v>3085</v>
      </c>
      <c r="B1147" s="1" t="s">
        <v>3086</v>
      </c>
      <c r="C1147" s="2">
        <v>44598</v>
      </c>
      <c r="D1147" s="1" t="s">
        <v>144</v>
      </c>
      <c r="E1147" s="4">
        <v>2869840</v>
      </c>
      <c r="F1147">
        <v>1</v>
      </c>
      <c r="G1147" s="4">
        <v>28698400</v>
      </c>
      <c r="H1147" s="4">
        <v>0</v>
      </c>
      <c r="I1147" s="4">
        <v>28698400</v>
      </c>
      <c r="J1147">
        <v>1</v>
      </c>
      <c r="K1147">
        <v>1</v>
      </c>
      <c r="L1147">
        <v>0</v>
      </c>
      <c r="M1147">
        <v>1</v>
      </c>
      <c r="N1147" s="2">
        <v>44730</v>
      </c>
      <c r="O1147" s="1" t="s">
        <v>145</v>
      </c>
      <c r="P1147" s="4">
        <v>28698400</v>
      </c>
      <c r="Q1147" s="4">
        <v>1750560</v>
      </c>
      <c r="R1147" s="1" t="s">
        <v>55</v>
      </c>
      <c r="S1147" s="1" t="s">
        <v>50</v>
      </c>
      <c r="T1147" s="4">
        <f>Sales_Datas[[#This Row],[after_discount]]-(Sales_Datas[[#This Row],[qty_ordered]]*Sales_Datas[[#This Row],[cogs]])</f>
        <v>26947840</v>
      </c>
      <c r="U1147" s="3">
        <f>IFERROR(Sales_Datas[[#This Row],[Gross_Profit]]/Sales_Datas[[#This Row],[after_discount]],0)</f>
        <v>0.93900147743428208</v>
      </c>
      <c r="V1147" s="1" t="str">
        <f>IF(Sales_Datas[[#This Row],[base_price]] &lt;= 632200, "Low", (IF(Sales_Datas[[#This Row],[base_price]] &gt;= 10092000, "High", "Medium")))</f>
        <v>High</v>
      </c>
    </row>
    <row r="1148" spans="1:22" x14ac:dyDescent="0.25">
      <c r="A1148" s="1" t="s">
        <v>3087</v>
      </c>
      <c r="B1148" s="1" t="s">
        <v>1993</v>
      </c>
      <c r="C1148" s="2">
        <v>44733</v>
      </c>
      <c r="D1148" s="1" t="s">
        <v>3088</v>
      </c>
      <c r="E1148" s="4">
        <v>2869840</v>
      </c>
      <c r="F1148">
        <v>1</v>
      </c>
      <c r="G1148" s="4">
        <v>28698400</v>
      </c>
      <c r="H1148" s="4">
        <v>0</v>
      </c>
      <c r="I1148" s="4">
        <v>28698400</v>
      </c>
      <c r="J1148">
        <v>1</v>
      </c>
      <c r="K1148">
        <v>1</v>
      </c>
      <c r="L1148">
        <v>0</v>
      </c>
      <c r="M1148">
        <v>1</v>
      </c>
      <c r="N1148" s="2">
        <v>44398</v>
      </c>
      <c r="O1148" s="1" t="s">
        <v>3089</v>
      </c>
      <c r="P1148" s="4">
        <v>28698400</v>
      </c>
      <c r="Q1148" s="4">
        <v>2554150</v>
      </c>
      <c r="R1148" s="1" t="s">
        <v>55</v>
      </c>
      <c r="S1148" s="1" t="s">
        <v>50</v>
      </c>
      <c r="T1148" s="4">
        <f>Sales_Datas[[#This Row],[after_discount]]-(Sales_Datas[[#This Row],[qty_ordered]]*Sales_Datas[[#This Row],[cogs]])</f>
        <v>26144250</v>
      </c>
      <c r="U1148" s="3">
        <f>IFERROR(Sales_Datas[[#This Row],[Gross_Profit]]/Sales_Datas[[#This Row],[after_discount]],0)</f>
        <v>0.91100026482312602</v>
      </c>
      <c r="V1148" s="1" t="str">
        <f>IF(Sales_Datas[[#This Row],[base_price]] &lt;= 632200, "Low", (IF(Sales_Datas[[#This Row],[base_price]] &gt;= 10092000, "High", "Medium")))</f>
        <v>High</v>
      </c>
    </row>
    <row r="1149" spans="1:22" x14ac:dyDescent="0.25">
      <c r="A1149" s="1" t="s">
        <v>3090</v>
      </c>
      <c r="B1149" s="1" t="s">
        <v>3091</v>
      </c>
      <c r="C1149" s="2">
        <v>44399</v>
      </c>
      <c r="D1149" s="1" t="s">
        <v>3092</v>
      </c>
      <c r="E1149" s="4">
        <v>2865200</v>
      </c>
      <c r="F1149">
        <v>1</v>
      </c>
      <c r="G1149" s="4">
        <v>28652000</v>
      </c>
      <c r="H1149" s="4">
        <v>0</v>
      </c>
      <c r="I1149" s="4">
        <v>28652000</v>
      </c>
      <c r="J1149">
        <v>1</v>
      </c>
      <c r="K1149">
        <v>1</v>
      </c>
      <c r="L1149">
        <v>0</v>
      </c>
      <c r="M1149">
        <v>1</v>
      </c>
      <c r="N1149" s="2">
        <v>44393</v>
      </c>
      <c r="O1149" s="1" t="s">
        <v>3093</v>
      </c>
      <c r="P1149" s="4">
        <v>28652000</v>
      </c>
      <c r="Q1149" s="4">
        <v>2292160</v>
      </c>
      <c r="R1149" s="1" t="s">
        <v>29</v>
      </c>
      <c r="S1149" s="1" t="s">
        <v>50</v>
      </c>
      <c r="T1149" s="4">
        <f>Sales_Datas[[#This Row],[after_discount]]-(Sales_Datas[[#This Row],[qty_ordered]]*Sales_Datas[[#This Row],[cogs]])</f>
        <v>26359840</v>
      </c>
      <c r="U1149" s="3">
        <f>IFERROR(Sales_Datas[[#This Row],[Gross_Profit]]/Sales_Datas[[#This Row],[after_discount]],0)</f>
        <v>0.92</v>
      </c>
      <c r="V1149" s="1" t="str">
        <f>IF(Sales_Datas[[#This Row],[base_price]] &lt;= 632200, "Low", (IF(Sales_Datas[[#This Row],[base_price]] &gt;= 10092000, "High", "Medium")))</f>
        <v>High</v>
      </c>
    </row>
    <row r="1150" spans="1:22" x14ac:dyDescent="0.25">
      <c r="A1150" s="1" t="s">
        <v>3094</v>
      </c>
      <c r="B1150" s="1" t="s">
        <v>1798</v>
      </c>
      <c r="C1150" s="2">
        <v>44419</v>
      </c>
      <c r="D1150" s="1" t="s">
        <v>3092</v>
      </c>
      <c r="E1150" s="4">
        <v>2865200</v>
      </c>
      <c r="F1150">
        <v>1</v>
      </c>
      <c r="G1150" s="4">
        <v>28652000</v>
      </c>
      <c r="H1150" s="4">
        <v>0</v>
      </c>
      <c r="I1150" s="4">
        <v>28652000</v>
      </c>
      <c r="J1150">
        <v>1</v>
      </c>
      <c r="K1150">
        <v>1</v>
      </c>
      <c r="L1150">
        <v>0</v>
      </c>
      <c r="M1150">
        <v>1</v>
      </c>
      <c r="N1150" s="2">
        <v>44394</v>
      </c>
      <c r="O1150" s="1" t="s">
        <v>3093</v>
      </c>
      <c r="P1150" s="4">
        <v>28652000</v>
      </c>
      <c r="Q1150" s="4">
        <v>2292160</v>
      </c>
      <c r="R1150" s="1" t="s">
        <v>29</v>
      </c>
      <c r="S1150" s="1" t="s">
        <v>50</v>
      </c>
      <c r="T1150" s="4">
        <f>Sales_Datas[[#This Row],[after_discount]]-(Sales_Datas[[#This Row],[qty_ordered]]*Sales_Datas[[#This Row],[cogs]])</f>
        <v>26359840</v>
      </c>
      <c r="U1150" s="3">
        <f>IFERROR(Sales_Datas[[#This Row],[Gross_Profit]]/Sales_Datas[[#This Row],[after_discount]],0)</f>
        <v>0.92</v>
      </c>
      <c r="V1150" s="1" t="str">
        <f>IF(Sales_Datas[[#This Row],[base_price]] &lt;= 632200, "Low", (IF(Sales_Datas[[#This Row],[base_price]] &gt;= 10092000, "High", "Medium")))</f>
        <v>High</v>
      </c>
    </row>
    <row r="1151" spans="1:22" x14ac:dyDescent="0.25">
      <c r="A1151" s="1" t="s">
        <v>3095</v>
      </c>
      <c r="B1151" s="1" t="s">
        <v>2539</v>
      </c>
      <c r="C1151" s="2">
        <v>44425</v>
      </c>
      <c r="D1151" s="1" t="s">
        <v>3092</v>
      </c>
      <c r="E1151" s="4">
        <v>2865200</v>
      </c>
      <c r="F1151">
        <v>1</v>
      </c>
      <c r="G1151" s="4">
        <v>28652000</v>
      </c>
      <c r="H1151" s="4">
        <v>0</v>
      </c>
      <c r="I1151" s="4">
        <v>28652000</v>
      </c>
      <c r="J1151">
        <v>1</v>
      </c>
      <c r="K1151">
        <v>1</v>
      </c>
      <c r="L1151">
        <v>0</v>
      </c>
      <c r="M1151">
        <v>1</v>
      </c>
      <c r="N1151" s="2">
        <v>44403</v>
      </c>
      <c r="O1151" s="1" t="s">
        <v>3093</v>
      </c>
      <c r="P1151" s="4">
        <v>28652000</v>
      </c>
      <c r="Q1151" s="4">
        <v>2292160</v>
      </c>
      <c r="R1151" s="1" t="s">
        <v>29</v>
      </c>
      <c r="S1151" s="1" t="s">
        <v>50</v>
      </c>
      <c r="T1151" s="4">
        <f>Sales_Datas[[#This Row],[after_discount]]-(Sales_Datas[[#This Row],[qty_ordered]]*Sales_Datas[[#This Row],[cogs]])</f>
        <v>26359840</v>
      </c>
      <c r="U1151" s="3">
        <f>IFERROR(Sales_Datas[[#This Row],[Gross_Profit]]/Sales_Datas[[#This Row],[after_discount]],0)</f>
        <v>0.92</v>
      </c>
      <c r="V1151" s="1" t="str">
        <f>IF(Sales_Datas[[#This Row],[base_price]] &lt;= 632200, "Low", (IF(Sales_Datas[[#This Row],[base_price]] &gt;= 10092000, "High", "Medium")))</f>
        <v>High</v>
      </c>
    </row>
    <row r="1152" spans="1:22" x14ac:dyDescent="0.25">
      <c r="A1152" s="1" t="s">
        <v>3096</v>
      </c>
      <c r="B1152" s="1" t="s">
        <v>3097</v>
      </c>
      <c r="C1152" s="2">
        <v>44767</v>
      </c>
      <c r="D1152" s="1" t="s">
        <v>3098</v>
      </c>
      <c r="E1152" s="4">
        <v>2860560</v>
      </c>
      <c r="F1152">
        <v>1</v>
      </c>
      <c r="G1152" s="4">
        <v>28605600</v>
      </c>
      <c r="H1152" s="4">
        <v>0</v>
      </c>
      <c r="I1152" s="4">
        <v>28605600</v>
      </c>
      <c r="J1152">
        <v>1</v>
      </c>
      <c r="K1152">
        <v>1</v>
      </c>
      <c r="L1152">
        <v>0</v>
      </c>
      <c r="M1152">
        <v>1</v>
      </c>
      <c r="N1152" s="2">
        <v>44384</v>
      </c>
      <c r="O1152" s="1" t="s">
        <v>3099</v>
      </c>
      <c r="P1152" s="4">
        <v>28605600</v>
      </c>
      <c r="Q1152" s="4">
        <v>2174010</v>
      </c>
      <c r="R1152" s="1" t="s">
        <v>133</v>
      </c>
      <c r="S1152" s="1" t="s">
        <v>50</v>
      </c>
      <c r="T1152" s="4">
        <f>Sales_Datas[[#This Row],[after_discount]]-(Sales_Datas[[#This Row],[qty_ordered]]*Sales_Datas[[#This Row],[cogs]])</f>
        <v>26431590</v>
      </c>
      <c r="U1152" s="3">
        <f>IFERROR(Sales_Datas[[#This Row],[Gross_Profit]]/Sales_Datas[[#This Row],[after_discount]],0)</f>
        <v>0.9240005453477641</v>
      </c>
      <c r="V1152" s="1" t="str">
        <f>IF(Sales_Datas[[#This Row],[base_price]] &lt;= 632200, "Low", (IF(Sales_Datas[[#This Row],[base_price]] &gt;= 10092000, "High", "Medium")))</f>
        <v>High</v>
      </c>
    </row>
    <row r="1153" spans="1:22" x14ac:dyDescent="0.25">
      <c r="A1153" s="1" t="s">
        <v>3100</v>
      </c>
      <c r="B1153" s="1" t="s">
        <v>3101</v>
      </c>
      <c r="C1153" s="2">
        <v>44526</v>
      </c>
      <c r="D1153" s="1" t="s">
        <v>3102</v>
      </c>
      <c r="E1153" s="4">
        <v>2858240</v>
      </c>
      <c r="F1153">
        <v>1</v>
      </c>
      <c r="G1153" s="4">
        <v>28582400</v>
      </c>
      <c r="H1153" s="4">
        <v>0</v>
      </c>
      <c r="I1153" s="4">
        <v>28582400</v>
      </c>
      <c r="J1153">
        <v>1</v>
      </c>
      <c r="K1153">
        <v>0</v>
      </c>
      <c r="L1153">
        <v>0</v>
      </c>
      <c r="M1153">
        <v>2</v>
      </c>
      <c r="N1153" s="2">
        <v>44517</v>
      </c>
      <c r="O1153" s="1" t="s">
        <v>3103</v>
      </c>
      <c r="P1153" s="4">
        <v>28512800</v>
      </c>
      <c r="Q1153" s="4">
        <v>2195470</v>
      </c>
      <c r="R1153" s="1" t="s">
        <v>39</v>
      </c>
      <c r="S1153" s="1" t="s">
        <v>76</v>
      </c>
      <c r="T1153" s="4">
        <f>Sales_Datas[[#This Row],[after_discount]]-(Sales_Datas[[#This Row],[qty_ordered]]*Sales_Datas[[#This Row],[cogs]])</f>
        <v>26386930</v>
      </c>
      <c r="U1153" s="3">
        <f>IFERROR(Sales_Datas[[#This Row],[Gross_Profit]]/Sales_Datas[[#This Row],[after_discount]],0)</f>
        <v>0.92318804579041647</v>
      </c>
      <c r="V1153" s="1" t="str">
        <f>IF(Sales_Datas[[#This Row],[base_price]] &lt;= 632200, "Low", (IF(Sales_Datas[[#This Row],[base_price]] &gt;= 10092000, "High", "Medium")))</f>
        <v>High</v>
      </c>
    </row>
    <row r="1154" spans="1:22" x14ac:dyDescent="0.25">
      <c r="A1154" s="1" t="s">
        <v>3104</v>
      </c>
      <c r="B1154" s="1" t="s">
        <v>3105</v>
      </c>
      <c r="C1154" s="2">
        <v>44549</v>
      </c>
      <c r="D1154" s="1" t="s">
        <v>3102</v>
      </c>
      <c r="E1154" s="4">
        <v>2858240</v>
      </c>
      <c r="F1154">
        <v>1</v>
      </c>
      <c r="G1154" s="4">
        <v>28582400</v>
      </c>
      <c r="H1154" s="4">
        <v>0</v>
      </c>
      <c r="I1154" s="4">
        <v>28582400</v>
      </c>
      <c r="J1154">
        <v>1</v>
      </c>
      <c r="K1154">
        <v>0</v>
      </c>
      <c r="L1154">
        <v>0</v>
      </c>
      <c r="M1154">
        <v>2</v>
      </c>
      <c r="N1154" s="2">
        <v>44527</v>
      </c>
      <c r="O1154" s="1" t="s">
        <v>3103</v>
      </c>
      <c r="P1154" s="4">
        <v>28512800</v>
      </c>
      <c r="Q1154" s="4">
        <v>2195470</v>
      </c>
      <c r="R1154" s="1" t="s">
        <v>39</v>
      </c>
      <c r="S1154" s="1" t="s">
        <v>76</v>
      </c>
      <c r="T1154" s="4">
        <f>Sales_Datas[[#This Row],[after_discount]]-(Sales_Datas[[#This Row],[qty_ordered]]*Sales_Datas[[#This Row],[cogs]])</f>
        <v>26386930</v>
      </c>
      <c r="U1154" s="3">
        <f>IFERROR(Sales_Datas[[#This Row],[Gross_Profit]]/Sales_Datas[[#This Row],[after_discount]],0)</f>
        <v>0.92318804579041647</v>
      </c>
      <c r="V1154" s="1" t="str">
        <f>IF(Sales_Datas[[#This Row],[base_price]] &lt;= 632200, "Low", (IF(Sales_Datas[[#This Row],[base_price]] &gt;= 10092000, "High", "Medium")))</f>
        <v>High</v>
      </c>
    </row>
    <row r="1155" spans="1:22" x14ac:dyDescent="0.25">
      <c r="A1155" s="1" t="s">
        <v>3106</v>
      </c>
      <c r="B1155" s="1" t="s">
        <v>3105</v>
      </c>
      <c r="C1155" s="2">
        <v>44550</v>
      </c>
      <c r="D1155" s="1" t="s">
        <v>3102</v>
      </c>
      <c r="E1155" s="4">
        <v>2858240</v>
      </c>
      <c r="F1155">
        <v>1</v>
      </c>
      <c r="G1155" s="4">
        <v>28582400</v>
      </c>
      <c r="H1155" s="4">
        <v>0</v>
      </c>
      <c r="I1155" s="4">
        <v>28582400</v>
      </c>
      <c r="J1155">
        <v>1</v>
      </c>
      <c r="K1155">
        <v>1</v>
      </c>
      <c r="L1155">
        <v>1</v>
      </c>
      <c r="M1155">
        <v>2</v>
      </c>
      <c r="N1155" s="2">
        <v>44527</v>
      </c>
      <c r="O1155" s="1" t="s">
        <v>3103</v>
      </c>
      <c r="P1155" s="4">
        <v>28512800</v>
      </c>
      <c r="Q1155" s="4">
        <v>2195470</v>
      </c>
      <c r="R1155" s="1" t="s">
        <v>39</v>
      </c>
      <c r="S1155" s="1" t="s">
        <v>76</v>
      </c>
      <c r="T1155" s="4">
        <f>Sales_Datas[[#This Row],[after_discount]]-(Sales_Datas[[#This Row],[qty_ordered]]*Sales_Datas[[#This Row],[cogs]])</f>
        <v>26386930</v>
      </c>
      <c r="U1155" s="3">
        <f>IFERROR(Sales_Datas[[#This Row],[Gross_Profit]]/Sales_Datas[[#This Row],[after_discount]],0)</f>
        <v>0.92318804579041647</v>
      </c>
      <c r="V1155" s="1" t="str">
        <f>IF(Sales_Datas[[#This Row],[base_price]] &lt;= 632200, "Low", (IF(Sales_Datas[[#This Row],[base_price]] &gt;= 10092000, "High", "Medium")))</f>
        <v>High</v>
      </c>
    </row>
    <row r="1156" spans="1:22" x14ac:dyDescent="0.25">
      <c r="A1156" s="1" t="s">
        <v>3107</v>
      </c>
      <c r="B1156" s="1" t="s">
        <v>1755</v>
      </c>
      <c r="C1156" s="2">
        <v>44677</v>
      </c>
      <c r="D1156" s="1" t="s">
        <v>3108</v>
      </c>
      <c r="E1156" s="4">
        <v>2842000</v>
      </c>
      <c r="F1156">
        <v>1</v>
      </c>
      <c r="G1156" s="4">
        <v>28420000</v>
      </c>
      <c r="H1156" s="4">
        <v>0</v>
      </c>
      <c r="I1156" s="4">
        <v>28420000</v>
      </c>
      <c r="J1156">
        <v>1</v>
      </c>
      <c r="K1156">
        <v>1</v>
      </c>
      <c r="L1156">
        <v>0</v>
      </c>
      <c r="M1156">
        <v>1</v>
      </c>
      <c r="N1156" s="2">
        <v>44431</v>
      </c>
      <c r="O1156" s="1" t="s">
        <v>3109</v>
      </c>
      <c r="P1156" s="4">
        <v>28420000</v>
      </c>
      <c r="Q1156" s="4">
        <v>2159920</v>
      </c>
      <c r="R1156" s="1" t="s">
        <v>89</v>
      </c>
      <c r="S1156" s="1" t="s">
        <v>50</v>
      </c>
      <c r="T1156" s="4">
        <f>Sales_Datas[[#This Row],[after_discount]]-(Sales_Datas[[#This Row],[qty_ordered]]*Sales_Datas[[#This Row],[cogs]])</f>
        <v>26260080</v>
      </c>
      <c r="U1156" s="3">
        <f>IFERROR(Sales_Datas[[#This Row],[Gross_Profit]]/Sales_Datas[[#This Row],[after_discount]],0)</f>
        <v>0.92400000000000004</v>
      </c>
      <c r="V1156" s="1" t="str">
        <f>IF(Sales_Datas[[#This Row],[base_price]] &lt;= 632200, "Low", (IF(Sales_Datas[[#This Row],[base_price]] &gt;= 10092000, "High", "Medium")))</f>
        <v>High</v>
      </c>
    </row>
    <row r="1157" spans="1:22" x14ac:dyDescent="0.25">
      <c r="A1157" s="1" t="s">
        <v>3110</v>
      </c>
      <c r="B1157" s="1" t="s">
        <v>505</v>
      </c>
      <c r="C1157" s="2">
        <v>44617</v>
      </c>
      <c r="D1157" s="1" t="s">
        <v>3111</v>
      </c>
      <c r="E1157" s="4">
        <v>2841942</v>
      </c>
      <c r="F1157">
        <v>1</v>
      </c>
      <c r="G1157" s="4">
        <v>28419400</v>
      </c>
      <c r="H1157" s="4">
        <v>0</v>
      </c>
      <c r="I1157" s="4">
        <v>28419400</v>
      </c>
      <c r="J1157">
        <v>1</v>
      </c>
      <c r="K1157">
        <v>1</v>
      </c>
      <c r="L1157">
        <v>0</v>
      </c>
      <c r="M1157">
        <v>1</v>
      </c>
      <c r="N1157" s="2">
        <v>44435</v>
      </c>
      <c r="O1157" s="1" t="s">
        <v>3112</v>
      </c>
      <c r="P1157" s="4">
        <v>28419400</v>
      </c>
      <c r="Q1157" s="4">
        <v>2301960</v>
      </c>
      <c r="R1157" s="1" t="s">
        <v>39</v>
      </c>
      <c r="S1157" s="1" t="s">
        <v>50</v>
      </c>
      <c r="T1157" s="4">
        <f>Sales_Datas[[#This Row],[after_discount]]-(Sales_Datas[[#This Row],[qty_ordered]]*Sales_Datas[[#This Row],[cogs]])</f>
        <v>26117440</v>
      </c>
      <c r="U1157" s="3">
        <f>IFERROR(Sales_Datas[[#This Row],[Gross_Profit]]/Sales_Datas[[#This Row],[after_discount]],0)</f>
        <v>0.91900040113443637</v>
      </c>
      <c r="V1157" s="1" t="str">
        <f>IF(Sales_Datas[[#This Row],[base_price]] &lt;= 632200, "Low", (IF(Sales_Datas[[#This Row],[base_price]] &gt;= 10092000, "High", "Medium")))</f>
        <v>High</v>
      </c>
    </row>
    <row r="1158" spans="1:22" x14ac:dyDescent="0.25">
      <c r="A1158" s="1" t="s">
        <v>3113</v>
      </c>
      <c r="B1158" s="1" t="s">
        <v>3091</v>
      </c>
      <c r="C1158" s="2">
        <v>44393</v>
      </c>
      <c r="D1158" s="1" t="s">
        <v>3114</v>
      </c>
      <c r="E1158" s="4">
        <v>2841942</v>
      </c>
      <c r="F1158">
        <v>1</v>
      </c>
      <c r="G1158" s="4">
        <v>28419400</v>
      </c>
      <c r="H1158" s="4">
        <v>0</v>
      </c>
      <c r="I1158" s="4">
        <v>28419400</v>
      </c>
      <c r="J1158">
        <v>1</v>
      </c>
      <c r="K1158">
        <v>1</v>
      </c>
      <c r="L1158">
        <v>0</v>
      </c>
      <c r="M1158">
        <v>1</v>
      </c>
      <c r="N1158" s="2">
        <v>44393</v>
      </c>
      <c r="O1158" s="1" t="s">
        <v>3115</v>
      </c>
      <c r="P1158" s="4">
        <v>28419400</v>
      </c>
      <c r="Q1158" s="4">
        <v>2017760</v>
      </c>
      <c r="R1158" s="1" t="s">
        <v>65</v>
      </c>
      <c r="S1158" s="1" t="s">
        <v>50</v>
      </c>
      <c r="T1158" s="4">
        <f>Sales_Datas[[#This Row],[after_discount]]-(Sales_Datas[[#This Row],[qty_ordered]]*Sales_Datas[[#This Row],[cogs]])</f>
        <v>26401640</v>
      </c>
      <c r="U1158" s="3">
        <f>IFERROR(Sales_Datas[[#This Row],[Gross_Profit]]/Sales_Datas[[#This Row],[after_discount]],0)</f>
        <v>0.92900061225782393</v>
      </c>
      <c r="V1158" s="1" t="str">
        <f>IF(Sales_Datas[[#This Row],[base_price]] &lt;= 632200, "Low", (IF(Sales_Datas[[#This Row],[base_price]] &gt;= 10092000, "High", "Medium")))</f>
        <v>High</v>
      </c>
    </row>
    <row r="1159" spans="1:22" x14ac:dyDescent="0.25">
      <c r="A1159" s="1" t="s">
        <v>3116</v>
      </c>
      <c r="B1159" s="1" t="s">
        <v>3117</v>
      </c>
      <c r="C1159" s="2">
        <v>44675</v>
      </c>
      <c r="D1159" s="1" t="s">
        <v>3118</v>
      </c>
      <c r="E1159" s="4">
        <v>2837360</v>
      </c>
      <c r="F1159">
        <v>1</v>
      </c>
      <c r="G1159" s="4">
        <v>28373600</v>
      </c>
      <c r="H1159" s="4">
        <v>0</v>
      </c>
      <c r="I1159" s="4">
        <v>28373600</v>
      </c>
      <c r="J1159">
        <v>1</v>
      </c>
      <c r="K1159">
        <v>0</v>
      </c>
      <c r="L1159">
        <v>0</v>
      </c>
      <c r="M1159">
        <v>1</v>
      </c>
      <c r="N1159" s="2">
        <v>44654</v>
      </c>
      <c r="O1159" s="1" t="s">
        <v>3119</v>
      </c>
      <c r="P1159" s="4">
        <v>28373600</v>
      </c>
      <c r="Q1159" s="4">
        <v>2099600</v>
      </c>
      <c r="R1159" s="1" t="s">
        <v>128</v>
      </c>
      <c r="S1159" s="1" t="s">
        <v>50</v>
      </c>
      <c r="T1159" s="4">
        <f>Sales_Datas[[#This Row],[after_discount]]-(Sales_Datas[[#This Row],[qty_ordered]]*Sales_Datas[[#This Row],[cogs]])</f>
        <v>26274000</v>
      </c>
      <c r="U1159" s="3">
        <f>IFERROR(Sales_Datas[[#This Row],[Gross_Profit]]/Sales_Datas[[#This Row],[after_discount]],0)</f>
        <v>0.9260016353229763</v>
      </c>
      <c r="V1159" s="1" t="str">
        <f>IF(Sales_Datas[[#This Row],[base_price]] &lt;= 632200, "Low", (IF(Sales_Datas[[#This Row],[base_price]] &gt;= 10092000, "High", "Medium")))</f>
        <v>High</v>
      </c>
    </row>
    <row r="1160" spans="1:22" x14ac:dyDescent="0.25">
      <c r="A1160" s="1" t="s">
        <v>3120</v>
      </c>
      <c r="B1160" s="1" t="s">
        <v>3117</v>
      </c>
      <c r="C1160" s="2">
        <v>44677</v>
      </c>
      <c r="D1160" s="1" t="s">
        <v>3118</v>
      </c>
      <c r="E1160" s="4">
        <v>2837360</v>
      </c>
      <c r="F1160">
        <v>1</v>
      </c>
      <c r="G1160" s="4">
        <v>28373600</v>
      </c>
      <c r="H1160" s="4">
        <v>0</v>
      </c>
      <c r="I1160" s="4">
        <v>28373600</v>
      </c>
      <c r="J1160">
        <v>1</v>
      </c>
      <c r="K1160">
        <v>1</v>
      </c>
      <c r="L1160">
        <v>0</v>
      </c>
      <c r="M1160">
        <v>1</v>
      </c>
      <c r="N1160" s="2">
        <v>44654</v>
      </c>
      <c r="O1160" s="1" t="s">
        <v>3119</v>
      </c>
      <c r="P1160" s="4">
        <v>28373600</v>
      </c>
      <c r="Q1160" s="4">
        <v>2099600</v>
      </c>
      <c r="R1160" s="1" t="s">
        <v>128</v>
      </c>
      <c r="S1160" s="1" t="s">
        <v>50</v>
      </c>
      <c r="T1160" s="4">
        <f>Sales_Datas[[#This Row],[after_discount]]-(Sales_Datas[[#This Row],[qty_ordered]]*Sales_Datas[[#This Row],[cogs]])</f>
        <v>26274000</v>
      </c>
      <c r="U1160" s="3">
        <f>IFERROR(Sales_Datas[[#This Row],[Gross_Profit]]/Sales_Datas[[#This Row],[after_discount]],0)</f>
        <v>0.9260016353229763</v>
      </c>
      <c r="V1160" s="1" t="str">
        <f>IF(Sales_Datas[[#This Row],[base_price]] &lt;= 632200, "Low", (IF(Sales_Datas[[#This Row],[base_price]] &gt;= 10092000, "High", "Medium")))</f>
        <v>High</v>
      </c>
    </row>
    <row r="1161" spans="1:22" x14ac:dyDescent="0.25">
      <c r="A1161" s="1" t="s">
        <v>3121</v>
      </c>
      <c r="B1161" s="1" t="s">
        <v>3122</v>
      </c>
      <c r="C1161" s="2">
        <v>44425</v>
      </c>
      <c r="D1161" s="1" t="s">
        <v>3123</v>
      </c>
      <c r="E1161" s="4">
        <v>2818800</v>
      </c>
      <c r="F1161">
        <v>1</v>
      </c>
      <c r="G1161" s="4">
        <v>28188000</v>
      </c>
      <c r="H1161" s="4">
        <v>0</v>
      </c>
      <c r="I1161" s="4">
        <v>28188000</v>
      </c>
      <c r="J1161">
        <v>1</v>
      </c>
      <c r="K1161">
        <v>1</v>
      </c>
      <c r="L1161">
        <v>1</v>
      </c>
      <c r="M1161">
        <v>1</v>
      </c>
      <c r="N1161" s="2">
        <v>44428</v>
      </c>
      <c r="O1161" s="1" t="s">
        <v>3124</v>
      </c>
      <c r="P1161" s="4">
        <v>28188000</v>
      </c>
      <c r="Q1161" s="4">
        <v>1916780</v>
      </c>
      <c r="R1161" s="1" t="s">
        <v>39</v>
      </c>
      <c r="S1161" s="1" t="s">
        <v>50</v>
      </c>
      <c r="T1161" s="4">
        <f>Sales_Datas[[#This Row],[after_discount]]-(Sales_Datas[[#This Row],[qty_ordered]]*Sales_Datas[[#This Row],[cogs]])</f>
        <v>26271220</v>
      </c>
      <c r="U1161" s="3">
        <f>IFERROR(Sales_Datas[[#This Row],[Gross_Profit]]/Sales_Datas[[#This Row],[after_discount]],0)</f>
        <v>0.93200014190435643</v>
      </c>
      <c r="V1161" s="1" t="str">
        <f>IF(Sales_Datas[[#This Row],[base_price]] &lt;= 632200, "Low", (IF(Sales_Datas[[#This Row],[base_price]] &gt;= 10092000, "High", "Medium")))</f>
        <v>High</v>
      </c>
    </row>
    <row r="1162" spans="1:22" x14ac:dyDescent="0.25">
      <c r="A1162" s="1" t="s">
        <v>3125</v>
      </c>
      <c r="B1162" s="1" t="s">
        <v>2406</v>
      </c>
      <c r="C1162" s="2">
        <v>44608</v>
      </c>
      <c r="D1162" s="1" t="s">
        <v>3126</v>
      </c>
      <c r="E1162" s="4">
        <v>2813000</v>
      </c>
      <c r="F1162">
        <v>1</v>
      </c>
      <c r="G1162" s="4">
        <v>28130000</v>
      </c>
      <c r="H1162" s="4">
        <v>0</v>
      </c>
      <c r="I1162" s="4">
        <v>28130000</v>
      </c>
      <c r="J1162">
        <v>1</v>
      </c>
      <c r="K1162">
        <v>0</v>
      </c>
      <c r="L1162">
        <v>0</v>
      </c>
      <c r="M1162">
        <v>4</v>
      </c>
      <c r="N1162" s="2">
        <v>44601</v>
      </c>
      <c r="O1162" s="1" t="s">
        <v>3127</v>
      </c>
      <c r="P1162" s="4">
        <v>28130000</v>
      </c>
      <c r="Q1162" s="4">
        <v>2362920</v>
      </c>
      <c r="R1162" s="1" t="s">
        <v>39</v>
      </c>
      <c r="S1162" s="1" t="s">
        <v>34</v>
      </c>
      <c r="T1162" s="4">
        <f>Sales_Datas[[#This Row],[after_discount]]-(Sales_Datas[[#This Row],[qty_ordered]]*Sales_Datas[[#This Row],[cogs]])</f>
        <v>25767080</v>
      </c>
      <c r="U1162" s="3">
        <f>IFERROR(Sales_Datas[[#This Row],[Gross_Profit]]/Sales_Datas[[#This Row],[after_discount]],0)</f>
        <v>0.91600000000000004</v>
      </c>
      <c r="V1162" s="1" t="str">
        <f>IF(Sales_Datas[[#This Row],[base_price]] &lt;= 632200, "Low", (IF(Sales_Datas[[#This Row],[base_price]] &gt;= 10092000, "High", "Medium")))</f>
        <v>High</v>
      </c>
    </row>
    <row r="1163" spans="1:22" x14ac:dyDescent="0.25">
      <c r="A1163" s="1" t="s">
        <v>3128</v>
      </c>
      <c r="B1163" s="1" t="s">
        <v>3129</v>
      </c>
      <c r="C1163" s="2">
        <v>44497</v>
      </c>
      <c r="D1163" s="1" t="s">
        <v>53</v>
      </c>
      <c r="E1163" s="4">
        <v>2802270</v>
      </c>
      <c r="F1163">
        <v>1</v>
      </c>
      <c r="G1163" s="4">
        <v>28022700</v>
      </c>
      <c r="H1163" s="4">
        <v>0</v>
      </c>
      <c r="I1163" s="4">
        <v>28022700</v>
      </c>
      <c r="J1163">
        <v>1</v>
      </c>
      <c r="K1163">
        <v>0</v>
      </c>
      <c r="L1163">
        <v>0</v>
      </c>
      <c r="M1163">
        <v>4</v>
      </c>
      <c r="N1163" s="2">
        <v>44481</v>
      </c>
      <c r="O1163" s="1" t="s">
        <v>54</v>
      </c>
      <c r="P1163" s="4">
        <v>24560100</v>
      </c>
      <c r="Q1163" s="4">
        <v>2063000</v>
      </c>
      <c r="R1163" s="1" t="s">
        <v>55</v>
      </c>
      <c r="S1163" s="1" t="s">
        <v>34</v>
      </c>
      <c r="T1163" s="4">
        <f>Sales_Datas[[#This Row],[after_discount]]-(Sales_Datas[[#This Row],[qty_ordered]]*Sales_Datas[[#This Row],[cogs]])</f>
        <v>25959700</v>
      </c>
      <c r="U1163" s="3">
        <f>IFERROR(Sales_Datas[[#This Row],[Gross_Profit]]/Sales_Datas[[#This Row],[after_discount]],0)</f>
        <v>0.92638111245525945</v>
      </c>
      <c r="V1163" s="1" t="str">
        <f>IF(Sales_Datas[[#This Row],[base_price]] &lt;= 632200, "Low", (IF(Sales_Datas[[#This Row],[base_price]] &gt;= 10092000, "High", "Medium")))</f>
        <v>High</v>
      </c>
    </row>
    <row r="1164" spans="1:22" x14ac:dyDescent="0.25">
      <c r="A1164" s="1" t="s">
        <v>3130</v>
      </c>
      <c r="B1164" s="1" t="s">
        <v>3129</v>
      </c>
      <c r="C1164" s="2">
        <v>44514</v>
      </c>
      <c r="D1164" s="1" t="s">
        <v>53</v>
      </c>
      <c r="E1164" s="4">
        <v>2802270</v>
      </c>
      <c r="F1164">
        <v>1</v>
      </c>
      <c r="G1164" s="4">
        <v>28022700</v>
      </c>
      <c r="H1164" s="4">
        <v>0</v>
      </c>
      <c r="I1164" s="4">
        <v>28022700</v>
      </c>
      <c r="J1164">
        <v>1</v>
      </c>
      <c r="K1164">
        <v>0</v>
      </c>
      <c r="L1164">
        <v>0</v>
      </c>
      <c r="M1164">
        <v>4</v>
      </c>
      <c r="N1164" s="2">
        <v>44481</v>
      </c>
      <c r="O1164" s="1" t="s">
        <v>54</v>
      </c>
      <c r="P1164" s="4">
        <v>24560100</v>
      </c>
      <c r="Q1164" s="4">
        <v>2063000</v>
      </c>
      <c r="R1164" s="1" t="s">
        <v>55</v>
      </c>
      <c r="S1164" s="1" t="s">
        <v>34</v>
      </c>
      <c r="T1164" s="4">
        <f>Sales_Datas[[#This Row],[after_discount]]-(Sales_Datas[[#This Row],[qty_ordered]]*Sales_Datas[[#This Row],[cogs]])</f>
        <v>25959700</v>
      </c>
      <c r="U1164" s="3">
        <f>IFERROR(Sales_Datas[[#This Row],[Gross_Profit]]/Sales_Datas[[#This Row],[after_discount]],0)</f>
        <v>0.92638111245525945</v>
      </c>
      <c r="V1164" s="1" t="str">
        <f>IF(Sales_Datas[[#This Row],[base_price]] &lt;= 632200, "Low", (IF(Sales_Datas[[#This Row],[base_price]] &gt;= 10092000, "High", "Medium")))</f>
        <v>High</v>
      </c>
    </row>
    <row r="1165" spans="1:22" x14ac:dyDescent="0.25">
      <c r="A1165" s="1" t="s">
        <v>3131</v>
      </c>
      <c r="B1165" s="1" t="s">
        <v>1993</v>
      </c>
      <c r="C1165" s="2">
        <v>44541</v>
      </c>
      <c r="D1165" s="1" t="s">
        <v>53</v>
      </c>
      <c r="E1165" s="4">
        <v>2802270</v>
      </c>
      <c r="F1165">
        <v>1</v>
      </c>
      <c r="G1165" s="4">
        <v>28022700</v>
      </c>
      <c r="H1165" s="4">
        <v>0</v>
      </c>
      <c r="I1165" s="4">
        <v>28022700</v>
      </c>
      <c r="J1165">
        <v>1</v>
      </c>
      <c r="K1165">
        <v>1</v>
      </c>
      <c r="L1165">
        <v>0</v>
      </c>
      <c r="M1165">
        <v>1</v>
      </c>
      <c r="N1165" s="2">
        <v>44398</v>
      </c>
      <c r="O1165" s="1" t="s">
        <v>54</v>
      </c>
      <c r="P1165" s="4">
        <v>24560100</v>
      </c>
      <c r="Q1165" s="4">
        <v>2063000</v>
      </c>
      <c r="R1165" s="1" t="s">
        <v>55</v>
      </c>
      <c r="S1165" s="1" t="s">
        <v>50</v>
      </c>
      <c r="T1165" s="4">
        <f>Sales_Datas[[#This Row],[after_discount]]-(Sales_Datas[[#This Row],[qty_ordered]]*Sales_Datas[[#This Row],[cogs]])</f>
        <v>25959700</v>
      </c>
      <c r="U1165" s="3">
        <f>IFERROR(Sales_Datas[[#This Row],[Gross_Profit]]/Sales_Datas[[#This Row],[after_discount]],0)</f>
        <v>0.92638111245525945</v>
      </c>
      <c r="V1165" s="1" t="str">
        <f>IF(Sales_Datas[[#This Row],[base_price]] &lt;= 632200, "Low", (IF(Sales_Datas[[#This Row],[base_price]] &gt;= 10092000, "High", "Medium")))</f>
        <v>High</v>
      </c>
    </row>
    <row r="1166" spans="1:22" x14ac:dyDescent="0.25">
      <c r="A1166" s="1" t="s">
        <v>3132</v>
      </c>
      <c r="B1166" s="1" t="s">
        <v>3133</v>
      </c>
      <c r="C1166" s="2">
        <v>44451</v>
      </c>
      <c r="D1166" s="1" t="s">
        <v>3134</v>
      </c>
      <c r="E1166" s="4">
        <v>73544</v>
      </c>
      <c r="F1166">
        <v>38</v>
      </c>
      <c r="G1166" s="4">
        <v>27946700</v>
      </c>
      <c r="H1166" s="4">
        <v>0</v>
      </c>
      <c r="I1166" s="4">
        <v>27946700</v>
      </c>
      <c r="J1166">
        <v>1</v>
      </c>
      <c r="K1166">
        <v>0</v>
      </c>
      <c r="L1166">
        <v>0</v>
      </c>
      <c r="M1166">
        <v>1</v>
      </c>
      <c r="N1166" s="2">
        <v>44394</v>
      </c>
      <c r="O1166" s="1" t="s">
        <v>3135</v>
      </c>
      <c r="P1166" s="4">
        <v>735440</v>
      </c>
      <c r="Q1166" s="4">
        <v>59566</v>
      </c>
      <c r="R1166" s="1" t="s">
        <v>133</v>
      </c>
      <c r="S1166" s="1" t="s">
        <v>50</v>
      </c>
      <c r="T1166" s="4">
        <f>Sales_Datas[[#This Row],[after_discount]]-(Sales_Datas[[#This Row],[qty_ordered]]*Sales_Datas[[#This Row],[cogs]])</f>
        <v>25683192</v>
      </c>
      <c r="U1166" s="3">
        <f>IFERROR(Sales_Datas[[#This Row],[Gross_Profit]]/Sales_Datas[[#This Row],[after_discount]],0)</f>
        <v>0.919006251185292</v>
      </c>
      <c r="V1166" s="1" t="str">
        <f>IF(Sales_Datas[[#This Row],[base_price]] &lt;= 632200, "Low", (IF(Sales_Datas[[#This Row],[base_price]] &gt;= 10092000, "High", "Medium")))</f>
        <v>Medium</v>
      </c>
    </row>
    <row r="1167" spans="1:22" x14ac:dyDescent="0.25">
      <c r="A1167" s="1" t="s">
        <v>3136</v>
      </c>
      <c r="B1167" s="1" t="s">
        <v>3137</v>
      </c>
      <c r="C1167" s="2">
        <v>44418</v>
      </c>
      <c r="D1167" s="1" t="s">
        <v>1873</v>
      </c>
      <c r="E1167" s="4">
        <v>2793570</v>
      </c>
      <c r="F1167">
        <v>1</v>
      </c>
      <c r="G1167" s="4">
        <v>27935700</v>
      </c>
      <c r="H1167" s="4">
        <v>0</v>
      </c>
      <c r="I1167" s="4">
        <v>27935700</v>
      </c>
      <c r="J1167">
        <v>1</v>
      </c>
      <c r="K1167">
        <v>1</v>
      </c>
      <c r="L1167">
        <v>1</v>
      </c>
      <c r="M1167">
        <v>4</v>
      </c>
      <c r="N1167" s="2">
        <v>44478</v>
      </c>
      <c r="O1167" s="1" t="s">
        <v>1874</v>
      </c>
      <c r="P1167" s="4">
        <v>27002500</v>
      </c>
      <c r="Q1167" s="4">
        <v>2025190</v>
      </c>
      <c r="R1167" s="1" t="s">
        <v>39</v>
      </c>
      <c r="S1167" s="1" t="s">
        <v>34</v>
      </c>
      <c r="T1167" s="4">
        <f>Sales_Datas[[#This Row],[after_discount]]-(Sales_Datas[[#This Row],[qty_ordered]]*Sales_Datas[[#This Row],[cogs]])</f>
        <v>25910510</v>
      </c>
      <c r="U1167" s="3">
        <f>IFERROR(Sales_Datas[[#This Row],[Gross_Profit]]/Sales_Datas[[#This Row],[after_discount]],0)</f>
        <v>0.9275053068296123</v>
      </c>
      <c r="V1167" s="1" t="str">
        <f>IF(Sales_Datas[[#This Row],[base_price]] &lt;= 632200, "Low", (IF(Sales_Datas[[#This Row],[base_price]] &gt;= 10092000, "High", "Medium")))</f>
        <v>High</v>
      </c>
    </row>
    <row r="1168" spans="1:22" x14ac:dyDescent="0.25">
      <c r="A1168" s="1" t="s">
        <v>3138</v>
      </c>
      <c r="B1168" s="1" t="s">
        <v>1993</v>
      </c>
      <c r="C1168" s="2">
        <v>44460</v>
      </c>
      <c r="D1168" s="1" t="s">
        <v>3139</v>
      </c>
      <c r="E1168" s="4">
        <v>2784348</v>
      </c>
      <c r="F1168">
        <v>1</v>
      </c>
      <c r="G1168" s="4">
        <v>27843500</v>
      </c>
      <c r="H1168" s="4">
        <v>0</v>
      </c>
      <c r="I1168" s="4">
        <v>27843500</v>
      </c>
      <c r="J1168">
        <v>1</v>
      </c>
      <c r="K1168">
        <v>1</v>
      </c>
      <c r="L1168">
        <v>0</v>
      </c>
      <c r="M1168">
        <v>1</v>
      </c>
      <c r="N1168" s="2">
        <v>44398</v>
      </c>
      <c r="O1168" s="1" t="s">
        <v>3140</v>
      </c>
      <c r="P1168" s="4">
        <v>27843500</v>
      </c>
      <c r="Q1168" s="4">
        <v>2143910</v>
      </c>
      <c r="R1168" s="1" t="s">
        <v>39</v>
      </c>
      <c r="S1168" s="1" t="s">
        <v>50</v>
      </c>
      <c r="T1168" s="4">
        <f>Sales_Datas[[#This Row],[after_discount]]-(Sales_Datas[[#This Row],[qty_ordered]]*Sales_Datas[[#This Row],[cogs]])</f>
        <v>25699590</v>
      </c>
      <c r="U1168" s="3">
        <f>IFERROR(Sales_Datas[[#This Row],[Gross_Profit]]/Sales_Datas[[#This Row],[after_discount]],0)</f>
        <v>0.9230014186434895</v>
      </c>
      <c r="V1168" s="1" t="str">
        <f>IF(Sales_Datas[[#This Row],[base_price]] &lt;= 632200, "Low", (IF(Sales_Datas[[#This Row],[base_price]] &gt;= 10092000, "High", "Medium")))</f>
        <v>High</v>
      </c>
    </row>
    <row r="1169" spans="1:22" x14ac:dyDescent="0.25">
      <c r="A1169" s="1" t="s">
        <v>3141</v>
      </c>
      <c r="B1169" s="1" t="s">
        <v>3142</v>
      </c>
      <c r="C1169" s="2">
        <v>44755</v>
      </c>
      <c r="D1169" s="1" t="s">
        <v>3143</v>
      </c>
      <c r="E1169" s="4">
        <v>2784000</v>
      </c>
      <c r="F1169">
        <v>1</v>
      </c>
      <c r="G1169" s="4">
        <v>27840000</v>
      </c>
      <c r="H1169" s="4">
        <v>0</v>
      </c>
      <c r="I1169" s="4">
        <v>27840000</v>
      </c>
      <c r="J1169">
        <v>1</v>
      </c>
      <c r="K1169">
        <v>0</v>
      </c>
      <c r="L1169">
        <v>0</v>
      </c>
      <c r="M1169">
        <v>7</v>
      </c>
      <c r="N1169" s="2">
        <v>44753</v>
      </c>
      <c r="O1169" s="1" t="s">
        <v>3144</v>
      </c>
      <c r="P1169" s="4">
        <v>27840000</v>
      </c>
      <c r="Q1169" s="4">
        <v>1698240</v>
      </c>
      <c r="R1169" s="1" t="s">
        <v>55</v>
      </c>
      <c r="S1169" s="1" t="s">
        <v>66</v>
      </c>
      <c r="T1169" s="4">
        <f>Sales_Datas[[#This Row],[after_discount]]-(Sales_Datas[[#This Row],[qty_ordered]]*Sales_Datas[[#This Row],[cogs]])</f>
        <v>26141760</v>
      </c>
      <c r="U1169" s="3">
        <f>IFERROR(Sales_Datas[[#This Row],[Gross_Profit]]/Sales_Datas[[#This Row],[after_discount]],0)</f>
        <v>0.93899999999999995</v>
      </c>
      <c r="V1169" s="1" t="str">
        <f>IF(Sales_Datas[[#This Row],[base_price]] &lt;= 632200, "Low", (IF(Sales_Datas[[#This Row],[base_price]] &gt;= 10092000, "High", "Medium")))</f>
        <v>High</v>
      </c>
    </row>
    <row r="1170" spans="1:22" x14ac:dyDescent="0.25">
      <c r="A1170" s="1" t="s">
        <v>3145</v>
      </c>
      <c r="B1170" s="1" t="s">
        <v>1798</v>
      </c>
      <c r="C1170" s="2">
        <v>44589</v>
      </c>
      <c r="D1170" s="1" t="s">
        <v>438</v>
      </c>
      <c r="E1170" s="4">
        <v>2784000</v>
      </c>
      <c r="F1170">
        <v>1</v>
      </c>
      <c r="G1170" s="4">
        <v>27840000</v>
      </c>
      <c r="H1170" s="4">
        <v>0</v>
      </c>
      <c r="I1170" s="4">
        <v>27840000</v>
      </c>
      <c r="J1170">
        <v>1</v>
      </c>
      <c r="K1170">
        <v>1</v>
      </c>
      <c r="L1170">
        <v>0</v>
      </c>
      <c r="M1170">
        <v>1</v>
      </c>
      <c r="N1170" s="2">
        <v>44394</v>
      </c>
      <c r="O1170" s="1" t="s">
        <v>439</v>
      </c>
      <c r="P1170" s="4">
        <v>27840000</v>
      </c>
      <c r="Q1170" s="4">
        <v>2171520</v>
      </c>
      <c r="R1170" s="1" t="s">
        <v>128</v>
      </c>
      <c r="S1170" s="1" t="s">
        <v>50</v>
      </c>
      <c r="T1170" s="4">
        <f>Sales_Datas[[#This Row],[after_discount]]-(Sales_Datas[[#This Row],[qty_ordered]]*Sales_Datas[[#This Row],[cogs]])</f>
        <v>25668480</v>
      </c>
      <c r="U1170" s="3">
        <f>IFERROR(Sales_Datas[[#This Row],[Gross_Profit]]/Sales_Datas[[#This Row],[after_discount]],0)</f>
        <v>0.92200000000000004</v>
      </c>
      <c r="V1170" s="1" t="str">
        <f>IF(Sales_Datas[[#This Row],[base_price]] &lt;= 632200, "Low", (IF(Sales_Datas[[#This Row],[base_price]] &gt;= 10092000, "High", "Medium")))</f>
        <v>High</v>
      </c>
    </row>
    <row r="1171" spans="1:22" x14ac:dyDescent="0.25">
      <c r="A1171" s="1" t="s">
        <v>3146</v>
      </c>
      <c r="B1171" s="1" t="s">
        <v>3147</v>
      </c>
      <c r="C1171" s="2">
        <v>44552</v>
      </c>
      <c r="D1171" s="1" t="s">
        <v>115</v>
      </c>
      <c r="E1171" s="4">
        <v>2783942</v>
      </c>
      <c r="F1171">
        <v>1</v>
      </c>
      <c r="G1171" s="4">
        <v>27839400</v>
      </c>
      <c r="H1171" s="4">
        <v>0</v>
      </c>
      <c r="I1171" s="4">
        <v>27839400</v>
      </c>
      <c r="J1171">
        <v>1</v>
      </c>
      <c r="K1171">
        <v>0</v>
      </c>
      <c r="L1171">
        <v>0</v>
      </c>
      <c r="M1171">
        <v>1</v>
      </c>
      <c r="N1171" s="2">
        <v>44545</v>
      </c>
      <c r="O1171" s="1" t="s">
        <v>116</v>
      </c>
      <c r="P1171" s="4">
        <v>27839400</v>
      </c>
      <c r="Q1171" s="4">
        <v>2338500</v>
      </c>
      <c r="R1171" s="1" t="s">
        <v>29</v>
      </c>
      <c r="S1171" s="1" t="s">
        <v>50</v>
      </c>
      <c r="T1171" s="4">
        <f>Sales_Datas[[#This Row],[after_discount]]-(Sales_Datas[[#This Row],[qty_ordered]]*Sales_Datas[[#This Row],[cogs]])</f>
        <v>25500900</v>
      </c>
      <c r="U1171" s="3">
        <f>IFERROR(Sales_Datas[[#This Row],[Gross_Profit]]/Sales_Datas[[#This Row],[after_discount]],0)</f>
        <v>0.91600034483501802</v>
      </c>
      <c r="V1171" s="1" t="str">
        <f>IF(Sales_Datas[[#This Row],[base_price]] &lt;= 632200, "Low", (IF(Sales_Datas[[#This Row],[base_price]] &gt;= 10092000, "High", "Medium")))</f>
        <v>High</v>
      </c>
    </row>
    <row r="1172" spans="1:22" x14ac:dyDescent="0.25">
      <c r="A1172" s="1" t="s">
        <v>3148</v>
      </c>
      <c r="B1172" s="1" t="s">
        <v>1368</v>
      </c>
      <c r="C1172" s="2">
        <v>44561</v>
      </c>
      <c r="D1172" s="1" t="s">
        <v>115</v>
      </c>
      <c r="E1172" s="4">
        <v>2783942</v>
      </c>
      <c r="F1172">
        <v>1</v>
      </c>
      <c r="G1172" s="4">
        <v>27839400</v>
      </c>
      <c r="H1172" s="4">
        <v>0</v>
      </c>
      <c r="I1172" s="4">
        <v>27839400</v>
      </c>
      <c r="J1172">
        <v>1</v>
      </c>
      <c r="K1172">
        <v>1</v>
      </c>
      <c r="L1172">
        <v>1</v>
      </c>
      <c r="M1172">
        <v>4</v>
      </c>
      <c r="N1172" s="2">
        <v>44539</v>
      </c>
      <c r="O1172" s="1" t="s">
        <v>116</v>
      </c>
      <c r="P1172" s="4">
        <v>27839400</v>
      </c>
      <c r="Q1172" s="4">
        <v>2338500</v>
      </c>
      <c r="R1172" s="1" t="s">
        <v>29</v>
      </c>
      <c r="S1172" s="1" t="s">
        <v>34</v>
      </c>
      <c r="T1172" s="4">
        <f>Sales_Datas[[#This Row],[after_discount]]-(Sales_Datas[[#This Row],[qty_ordered]]*Sales_Datas[[#This Row],[cogs]])</f>
        <v>25500900</v>
      </c>
      <c r="U1172" s="3">
        <f>IFERROR(Sales_Datas[[#This Row],[Gross_Profit]]/Sales_Datas[[#This Row],[after_discount]],0)</f>
        <v>0.91600034483501802</v>
      </c>
      <c r="V1172" s="1" t="str">
        <f>IF(Sales_Datas[[#This Row],[base_price]] &lt;= 632200, "Low", (IF(Sales_Datas[[#This Row],[base_price]] &gt;= 10092000, "High", "Medium")))</f>
        <v>High</v>
      </c>
    </row>
    <row r="1173" spans="1:22" x14ac:dyDescent="0.25">
      <c r="A1173" s="1" t="s">
        <v>3149</v>
      </c>
      <c r="B1173" s="1" t="s">
        <v>1705</v>
      </c>
      <c r="C1173" s="2">
        <v>44564</v>
      </c>
      <c r="D1173" s="1" t="s">
        <v>115</v>
      </c>
      <c r="E1173" s="4">
        <v>2783942</v>
      </c>
      <c r="F1173">
        <v>1</v>
      </c>
      <c r="G1173" s="4">
        <v>27839400</v>
      </c>
      <c r="H1173" s="4">
        <v>0</v>
      </c>
      <c r="I1173" s="4">
        <v>27839400</v>
      </c>
      <c r="J1173">
        <v>1</v>
      </c>
      <c r="K1173">
        <v>1</v>
      </c>
      <c r="L1173">
        <v>0</v>
      </c>
      <c r="M1173">
        <v>1</v>
      </c>
      <c r="N1173" s="2">
        <v>44457</v>
      </c>
      <c r="O1173" s="1" t="s">
        <v>116</v>
      </c>
      <c r="P1173" s="4">
        <v>27839400</v>
      </c>
      <c r="Q1173" s="4">
        <v>2338500</v>
      </c>
      <c r="R1173" s="1" t="s">
        <v>29</v>
      </c>
      <c r="S1173" s="1" t="s">
        <v>50</v>
      </c>
      <c r="T1173" s="4">
        <f>Sales_Datas[[#This Row],[after_discount]]-(Sales_Datas[[#This Row],[qty_ordered]]*Sales_Datas[[#This Row],[cogs]])</f>
        <v>25500900</v>
      </c>
      <c r="U1173" s="3">
        <f>IFERROR(Sales_Datas[[#This Row],[Gross_Profit]]/Sales_Datas[[#This Row],[after_discount]],0)</f>
        <v>0.91600034483501802</v>
      </c>
      <c r="V1173" s="1" t="str">
        <f>IF(Sales_Datas[[#This Row],[base_price]] &lt;= 632200, "Low", (IF(Sales_Datas[[#This Row],[base_price]] &gt;= 10092000, "High", "Medium")))</f>
        <v>High</v>
      </c>
    </row>
    <row r="1174" spans="1:22" x14ac:dyDescent="0.25">
      <c r="A1174" s="1" t="s">
        <v>3150</v>
      </c>
      <c r="B1174" s="1" t="s">
        <v>3151</v>
      </c>
      <c r="C1174" s="2">
        <v>44592</v>
      </c>
      <c r="D1174" s="1" t="s">
        <v>115</v>
      </c>
      <c r="E1174" s="4">
        <v>2783942</v>
      </c>
      <c r="F1174">
        <v>1</v>
      </c>
      <c r="G1174" s="4">
        <v>27839400</v>
      </c>
      <c r="H1174" s="4">
        <v>0</v>
      </c>
      <c r="I1174" s="4">
        <v>27839400</v>
      </c>
      <c r="J1174">
        <v>1</v>
      </c>
      <c r="K1174">
        <v>1</v>
      </c>
      <c r="L1174">
        <v>0</v>
      </c>
      <c r="M1174">
        <v>1</v>
      </c>
      <c r="N1174" s="2">
        <v>44387</v>
      </c>
      <c r="O1174" s="1" t="s">
        <v>116</v>
      </c>
      <c r="P1174" s="4">
        <v>27839400</v>
      </c>
      <c r="Q1174" s="4">
        <v>2338500</v>
      </c>
      <c r="R1174" s="1" t="s">
        <v>29</v>
      </c>
      <c r="S1174" s="1" t="s">
        <v>50</v>
      </c>
      <c r="T1174" s="4">
        <f>Sales_Datas[[#This Row],[after_discount]]-(Sales_Datas[[#This Row],[qty_ordered]]*Sales_Datas[[#This Row],[cogs]])</f>
        <v>25500900</v>
      </c>
      <c r="U1174" s="3">
        <f>IFERROR(Sales_Datas[[#This Row],[Gross_Profit]]/Sales_Datas[[#This Row],[after_discount]],0)</f>
        <v>0.91600034483501802</v>
      </c>
      <c r="V1174" s="1" t="str">
        <f>IF(Sales_Datas[[#This Row],[base_price]] &lt;= 632200, "Low", (IF(Sales_Datas[[#This Row],[base_price]] &gt;= 10092000, "High", "Medium")))</f>
        <v>High</v>
      </c>
    </row>
    <row r="1175" spans="1:22" x14ac:dyDescent="0.25">
      <c r="A1175" s="1" t="s">
        <v>3152</v>
      </c>
      <c r="B1175" s="1" t="s">
        <v>1705</v>
      </c>
      <c r="C1175" s="2">
        <v>44617</v>
      </c>
      <c r="D1175" s="1" t="s">
        <v>115</v>
      </c>
      <c r="E1175" s="4">
        <v>2783942</v>
      </c>
      <c r="F1175">
        <v>1</v>
      </c>
      <c r="G1175" s="4">
        <v>27839400</v>
      </c>
      <c r="H1175" s="4">
        <v>0</v>
      </c>
      <c r="I1175" s="4">
        <v>27839400</v>
      </c>
      <c r="J1175">
        <v>1</v>
      </c>
      <c r="K1175">
        <v>1</v>
      </c>
      <c r="L1175">
        <v>0</v>
      </c>
      <c r="M1175">
        <v>1</v>
      </c>
      <c r="N1175" s="2">
        <v>44457</v>
      </c>
      <c r="O1175" s="1" t="s">
        <v>116</v>
      </c>
      <c r="P1175" s="4">
        <v>27839400</v>
      </c>
      <c r="Q1175" s="4">
        <v>2338500</v>
      </c>
      <c r="R1175" s="1" t="s">
        <v>29</v>
      </c>
      <c r="S1175" s="1" t="s">
        <v>50</v>
      </c>
      <c r="T1175" s="4">
        <f>Sales_Datas[[#This Row],[after_discount]]-(Sales_Datas[[#This Row],[qty_ordered]]*Sales_Datas[[#This Row],[cogs]])</f>
        <v>25500900</v>
      </c>
      <c r="U1175" s="3">
        <f>IFERROR(Sales_Datas[[#This Row],[Gross_Profit]]/Sales_Datas[[#This Row],[after_discount]],0)</f>
        <v>0.91600034483501802</v>
      </c>
      <c r="V1175" s="1" t="str">
        <f>IF(Sales_Datas[[#This Row],[base_price]] &lt;= 632200, "Low", (IF(Sales_Datas[[#This Row],[base_price]] &gt;= 10092000, "High", "Medium")))</f>
        <v>High</v>
      </c>
    </row>
    <row r="1176" spans="1:22" x14ac:dyDescent="0.25">
      <c r="A1176" s="1" t="s">
        <v>3153</v>
      </c>
      <c r="B1176" s="1" t="s">
        <v>3151</v>
      </c>
      <c r="C1176" s="2">
        <v>44620</v>
      </c>
      <c r="D1176" s="1" t="s">
        <v>115</v>
      </c>
      <c r="E1176" s="4">
        <v>2783942</v>
      </c>
      <c r="F1176">
        <v>1</v>
      </c>
      <c r="G1176" s="4">
        <v>27839400</v>
      </c>
      <c r="H1176" s="4">
        <v>0</v>
      </c>
      <c r="I1176" s="4">
        <v>27839400</v>
      </c>
      <c r="J1176">
        <v>1</v>
      </c>
      <c r="K1176">
        <v>1</v>
      </c>
      <c r="L1176">
        <v>0</v>
      </c>
      <c r="M1176">
        <v>1</v>
      </c>
      <c r="N1176" s="2">
        <v>44387</v>
      </c>
      <c r="O1176" s="1" t="s">
        <v>116</v>
      </c>
      <c r="P1176" s="4">
        <v>27839400</v>
      </c>
      <c r="Q1176" s="4">
        <v>2338500</v>
      </c>
      <c r="R1176" s="1" t="s">
        <v>29</v>
      </c>
      <c r="S1176" s="1" t="s">
        <v>50</v>
      </c>
      <c r="T1176" s="4">
        <f>Sales_Datas[[#This Row],[after_discount]]-(Sales_Datas[[#This Row],[qty_ordered]]*Sales_Datas[[#This Row],[cogs]])</f>
        <v>25500900</v>
      </c>
      <c r="U1176" s="3">
        <f>IFERROR(Sales_Datas[[#This Row],[Gross_Profit]]/Sales_Datas[[#This Row],[after_discount]],0)</f>
        <v>0.91600034483501802</v>
      </c>
      <c r="V1176" s="1" t="str">
        <f>IF(Sales_Datas[[#This Row],[base_price]] &lt;= 632200, "Low", (IF(Sales_Datas[[#This Row],[base_price]] &gt;= 10092000, "High", "Medium")))</f>
        <v>High</v>
      </c>
    </row>
    <row r="1177" spans="1:22" x14ac:dyDescent="0.25">
      <c r="A1177" s="1" t="s">
        <v>3154</v>
      </c>
      <c r="B1177" s="1" t="s">
        <v>1705</v>
      </c>
      <c r="C1177" s="2">
        <v>44684</v>
      </c>
      <c r="D1177" s="1" t="s">
        <v>115</v>
      </c>
      <c r="E1177" s="4">
        <v>2783942</v>
      </c>
      <c r="F1177">
        <v>1</v>
      </c>
      <c r="G1177" s="4">
        <v>27839400</v>
      </c>
      <c r="H1177" s="4">
        <v>0</v>
      </c>
      <c r="I1177" s="4">
        <v>27839400</v>
      </c>
      <c r="J1177">
        <v>1</v>
      </c>
      <c r="K1177">
        <v>1</v>
      </c>
      <c r="L1177">
        <v>0</v>
      </c>
      <c r="M1177">
        <v>1</v>
      </c>
      <c r="N1177" s="2">
        <v>44457</v>
      </c>
      <c r="O1177" s="1" t="s">
        <v>116</v>
      </c>
      <c r="P1177" s="4">
        <v>27839400</v>
      </c>
      <c r="Q1177" s="4">
        <v>2338500</v>
      </c>
      <c r="R1177" s="1" t="s">
        <v>29</v>
      </c>
      <c r="S1177" s="1" t="s">
        <v>50</v>
      </c>
      <c r="T1177" s="4">
        <f>Sales_Datas[[#This Row],[after_discount]]-(Sales_Datas[[#This Row],[qty_ordered]]*Sales_Datas[[#This Row],[cogs]])</f>
        <v>25500900</v>
      </c>
      <c r="U1177" s="3">
        <f>IFERROR(Sales_Datas[[#This Row],[Gross_Profit]]/Sales_Datas[[#This Row],[after_discount]],0)</f>
        <v>0.91600034483501802</v>
      </c>
      <c r="V1177" s="1" t="str">
        <f>IF(Sales_Datas[[#This Row],[base_price]] &lt;= 632200, "Low", (IF(Sales_Datas[[#This Row],[base_price]] &gt;= 10092000, "High", "Medium")))</f>
        <v>High</v>
      </c>
    </row>
    <row r="1178" spans="1:22" x14ac:dyDescent="0.25">
      <c r="A1178" s="1" t="s">
        <v>3155</v>
      </c>
      <c r="B1178" s="1" t="s">
        <v>52</v>
      </c>
      <c r="C1178" s="2">
        <v>44774</v>
      </c>
      <c r="D1178" s="1" t="s">
        <v>115</v>
      </c>
      <c r="E1178" s="4">
        <v>2783942</v>
      </c>
      <c r="F1178">
        <v>1</v>
      </c>
      <c r="G1178" s="4">
        <v>27839400</v>
      </c>
      <c r="H1178" s="4">
        <v>0</v>
      </c>
      <c r="I1178" s="4">
        <v>27839400</v>
      </c>
      <c r="J1178">
        <v>1</v>
      </c>
      <c r="K1178">
        <v>0</v>
      </c>
      <c r="L1178">
        <v>0</v>
      </c>
      <c r="M1178">
        <v>4</v>
      </c>
      <c r="N1178" s="2">
        <v>44452</v>
      </c>
      <c r="O1178" s="1" t="s">
        <v>116</v>
      </c>
      <c r="P1178" s="4">
        <v>27839400</v>
      </c>
      <c r="Q1178" s="4">
        <v>2338500</v>
      </c>
      <c r="R1178" s="1" t="s">
        <v>29</v>
      </c>
      <c r="S1178" s="1" t="s">
        <v>34</v>
      </c>
      <c r="T1178" s="4">
        <f>Sales_Datas[[#This Row],[after_discount]]-(Sales_Datas[[#This Row],[qty_ordered]]*Sales_Datas[[#This Row],[cogs]])</f>
        <v>25500900</v>
      </c>
      <c r="U1178" s="3">
        <f>IFERROR(Sales_Datas[[#This Row],[Gross_Profit]]/Sales_Datas[[#This Row],[after_discount]],0)</f>
        <v>0.91600034483501802</v>
      </c>
      <c r="V1178" s="1" t="str">
        <f>IF(Sales_Datas[[#This Row],[base_price]] &lt;= 632200, "Low", (IF(Sales_Datas[[#This Row],[base_price]] &gt;= 10092000, "High", "Medium")))</f>
        <v>High</v>
      </c>
    </row>
    <row r="1179" spans="1:22" x14ac:dyDescent="0.25">
      <c r="A1179" s="1" t="s">
        <v>3156</v>
      </c>
      <c r="B1179" s="1" t="s">
        <v>52</v>
      </c>
      <c r="C1179" s="2">
        <v>44805</v>
      </c>
      <c r="D1179" s="1" t="s">
        <v>115</v>
      </c>
      <c r="E1179" s="4">
        <v>2783942</v>
      </c>
      <c r="F1179">
        <v>1</v>
      </c>
      <c r="G1179" s="4">
        <v>27839400</v>
      </c>
      <c r="H1179" s="4">
        <v>0</v>
      </c>
      <c r="I1179" s="4">
        <v>27839400</v>
      </c>
      <c r="J1179">
        <v>1</v>
      </c>
      <c r="K1179">
        <v>0</v>
      </c>
      <c r="L1179">
        <v>0</v>
      </c>
      <c r="M1179">
        <v>4</v>
      </c>
      <c r="N1179" s="2">
        <v>44452</v>
      </c>
      <c r="O1179" s="1" t="s">
        <v>116</v>
      </c>
      <c r="P1179" s="4">
        <v>27839400</v>
      </c>
      <c r="Q1179" s="4">
        <v>2338500</v>
      </c>
      <c r="R1179" s="1" t="s">
        <v>29</v>
      </c>
      <c r="S1179" s="1" t="s">
        <v>34</v>
      </c>
      <c r="T1179" s="4">
        <f>Sales_Datas[[#This Row],[after_discount]]-(Sales_Datas[[#This Row],[qty_ordered]]*Sales_Datas[[#This Row],[cogs]])</f>
        <v>25500900</v>
      </c>
      <c r="U1179" s="3">
        <f>IFERROR(Sales_Datas[[#This Row],[Gross_Profit]]/Sales_Datas[[#This Row],[after_discount]],0)</f>
        <v>0.91600034483501802</v>
      </c>
      <c r="V1179" s="1" t="str">
        <f>IF(Sales_Datas[[#This Row],[base_price]] &lt;= 632200, "Low", (IF(Sales_Datas[[#This Row],[base_price]] &gt;= 10092000, "High", "Medium")))</f>
        <v>High</v>
      </c>
    </row>
    <row r="1180" spans="1:22" x14ac:dyDescent="0.25">
      <c r="A1180" s="1" t="s">
        <v>3157</v>
      </c>
      <c r="B1180" s="1" t="s">
        <v>52</v>
      </c>
      <c r="C1180" s="2">
        <v>44835</v>
      </c>
      <c r="D1180" s="1" t="s">
        <v>115</v>
      </c>
      <c r="E1180" s="4">
        <v>2783942</v>
      </c>
      <c r="F1180">
        <v>1</v>
      </c>
      <c r="G1180" s="4">
        <v>27839400</v>
      </c>
      <c r="H1180" s="4">
        <v>0</v>
      </c>
      <c r="I1180" s="4">
        <v>27839400</v>
      </c>
      <c r="J1180">
        <v>1</v>
      </c>
      <c r="K1180">
        <v>0</v>
      </c>
      <c r="L1180">
        <v>0</v>
      </c>
      <c r="M1180">
        <v>4</v>
      </c>
      <c r="N1180" s="2">
        <v>44452</v>
      </c>
      <c r="O1180" s="1" t="s">
        <v>116</v>
      </c>
      <c r="P1180" s="4">
        <v>27839400</v>
      </c>
      <c r="Q1180" s="4">
        <v>2338500</v>
      </c>
      <c r="R1180" s="1" t="s">
        <v>29</v>
      </c>
      <c r="S1180" s="1" t="s">
        <v>34</v>
      </c>
      <c r="T1180" s="4">
        <f>Sales_Datas[[#This Row],[after_discount]]-(Sales_Datas[[#This Row],[qty_ordered]]*Sales_Datas[[#This Row],[cogs]])</f>
        <v>25500900</v>
      </c>
      <c r="U1180" s="3">
        <f>IFERROR(Sales_Datas[[#This Row],[Gross_Profit]]/Sales_Datas[[#This Row],[after_discount]],0)</f>
        <v>0.91600034483501802</v>
      </c>
      <c r="V1180" s="1" t="str">
        <f>IF(Sales_Datas[[#This Row],[base_price]] &lt;= 632200, "Low", (IF(Sales_Datas[[#This Row],[base_price]] &gt;= 10092000, "High", "Medium")))</f>
        <v>High</v>
      </c>
    </row>
    <row r="1181" spans="1:22" x14ac:dyDescent="0.25">
      <c r="A1181" s="1" t="s">
        <v>3158</v>
      </c>
      <c r="B1181" s="1" t="s">
        <v>52</v>
      </c>
      <c r="C1181" s="2">
        <v>44866</v>
      </c>
      <c r="D1181" s="1" t="s">
        <v>115</v>
      </c>
      <c r="E1181" s="4">
        <v>2783942</v>
      </c>
      <c r="F1181">
        <v>1</v>
      </c>
      <c r="G1181" s="4">
        <v>27839400</v>
      </c>
      <c r="H1181" s="4">
        <v>0</v>
      </c>
      <c r="I1181" s="4">
        <v>27839400</v>
      </c>
      <c r="J1181">
        <v>1</v>
      </c>
      <c r="K1181">
        <v>1</v>
      </c>
      <c r="L1181">
        <v>1</v>
      </c>
      <c r="M1181">
        <v>4</v>
      </c>
      <c r="N1181" s="2">
        <v>44452</v>
      </c>
      <c r="O1181" s="1" t="s">
        <v>116</v>
      </c>
      <c r="P1181" s="4">
        <v>27839400</v>
      </c>
      <c r="Q1181" s="4">
        <v>2338500</v>
      </c>
      <c r="R1181" s="1" t="s">
        <v>29</v>
      </c>
      <c r="S1181" s="1" t="s">
        <v>34</v>
      </c>
      <c r="T1181" s="4">
        <f>Sales_Datas[[#This Row],[after_discount]]-(Sales_Datas[[#This Row],[qty_ordered]]*Sales_Datas[[#This Row],[cogs]])</f>
        <v>25500900</v>
      </c>
      <c r="U1181" s="3">
        <f>IFERROR(Sales_Datas[[#This Row],[Gross_Profit]]/Sales_Datas[[#This Row],[after_discount]],0)</f>
        <v>0.91600034483501802</v>
      </c>
      <c r="V1181" s="1" t="str">
        <f>IF(Sales_Datas[[#This Row],[base_price]] &lt;= 632200, "Low", (IF(Sales_Datas[[#This Row],[base_price]] &gt;= 10092000, "High", "Medium")))</f>
        <v>High</v>
      </c>
    </row>
    <row r="1182" spans="1:22" x14ac:dyDescent="0.25">
      <c r="A1182" s="1" t="s">
        <v>3159</v>
      </c>
      <c r="B1182" s="1" t="s">
        <v>3160</v>
      </c>
      <c r="C1182" s="2">
        <v>44548</v>
      </c>
      <c r="D1182" s="1" t="s">
        <v>3161</v>
      </c>
      <c r="E1182" s="4">
        <v>1391942</v>
      </c>
      <c r="F1182">
        <v>2</v>
      </c>
      <c r="G1182" s="4">
        <v>27838800</v>
      </c>
      <c r="H1182" s="4">
        <v>0</v>
      </c>
      <c r="I1182" s="4">
        <v>27838800</v>
      </c>
      <c r="J1182">
        <v>1</v>
      </c>
      <c r="K1182">
        <v>0</v>
      </c>
      <c r="L1182">
        <v>0</v>
      </c>
      <c r="M1182">
        <v>4</v>
      </c>
      <c r="N1182" s="2">
        <v>44557</v>
      </c>
      <c r="O1182" s="1" t="s">
        <v>3162</v>
      </c>
      <c r="P1182" s="4">
        <v>13919400</v>
      </c>
      <c r="Q1182" s="4">
        <v>974342</v>
      </c>
      <c r="R1182" s="1" t="s">
        <v>65</v>
      </c>
      <c r="S1182" s="1" t="s">
        <v>34</v>
      </c>
      <c r="T1182" s="4">
        <f>Sales_Datas[[#This Row],[after_discount]]-(Sales_Datas[[#This Row],[qty_ordered]]*Sales_Datas[[#This Row],[cogs]])</f>
        <v>25890116</v>
      </c>
      <c r="U1182" s="3">
        <f>IFERROR(Sales_Datas[[#This Row],[Gross_Profit]]/Sales_Datas[[#This Row],[after_discount]],0)</f>
        <v>0.9300011494748337</v>
      </c>
      <c r="V1182" s="1" t="str">
        <f>IF(Sales_Datas[[#This Row],[base_price]] &lt;= 632200, "Low", (IF(Sales_Datas[[#This Row],[base_price]] &gt;= 10092000, "High", "Medium")))</f>
        <v>High</v>
      </c>
    </row>
    <row r="1183" spans="1:22" x14ac:dyDescent="0.25">
      <c r="A1183" s="1" t="s">
        <v>3163</v>
      </c>
      <c r="B1183" s="1" t="s">
        <v>3164</v>
      </c>
      <c r="C1183" s="2">
        <v>44543</v>
      </c>
      <c r="D1183" s="1" t="s">
        <v>3165</v>
      </c>
      <c r="E1183" s="4">
        <v>2778200</v>
      </c>
      <c r="F1183">
        <v>1</v>
      </c>
      <c r="G1183" s="4">
        <v>27782000</v>
      </c>
      <c r="H1183" s="4">
        <v>0</v>
      </c>
      <c r="I1183" s="4">
        <v>27782000</v>
      </c>
      <c r="J1183">
        <v>1</v>
      </c>
      <c r="K1183">
        <v>0</v>
      </c>
      <c r="L1183">
        <v>0</v>
      </c>
      <c r="M1183">
        <v>4</v>
      </c>
      <c r="N1183" s="2">
        <v>44433</v>
      </c>
      <c r="O1183" s="1" t="s">
        <v>3166</v>
      </c>
      <c r="P1183" s="4">
        <v>27782000</v>
      </c>
      <c r="Q1183" s="4">
        <v>1694700</v>
      </c>
      <c r="R1183" s="1" t="s">
        <v>133</v>
      </c>
      <c r="S1183" s="1" t="s">
        <v>34</v>
      </c>
      <c r="T1183" s="4">
        <f>Sales_Datas[[#This Row],[after_discount]]-(Sales_Datas[[#This Row],[qty_ordered]]*Sales_Datas[[#This Row],[cogs]])</f>
        <v>26087300</v>
      </c>
      <c r="U1183" s="3">
        <f>IFERROR(Sales_Datas[[#This Row],[Gross_Profit]]/Sales_Datas[[#This Row],[after_discount]],0)</f>
        <v>0.93900007198905766</v>
      </c>
      <c r="V1183" s="1" t="str">
        <f>IF(Sales_Datas[[#This Row],[base_price]] &lt;= 632200, "Low", (IF(Sales_Datas[[#This Row],[base_price]] &gt;= 10092000, "High", "Medium")))</f>
        <v>High</v>
      </c>
    </row>
    <row r="1184" spans="1:22" x14ac:dyDescent="0.25">
      <c r="A1184" s="1" t="s">
        <v>3167</v>
      </c>
      <c r="B1184" s="1" t="s">
        <v>3164</v>
      </c>
      <c r="C1184" s="2">
        <v>44545</v>
      </c>
      <c r="D1184" s="1" t="s">
        <v>3165</v>
      </c>
      <c r="E1184" s="4">
        <v>2778200</v>
      </c>
      <c r="F1184">
        <v>1</v>
      </c>
      <c r="G1184" s="4">
        <v>27782000</v>
      </c>
      <c r="H1184" s="4">
        <v>0</v>
      </c>
      <c r="I1184" s="4">
        <v>27782000</v>
      </c>
      <c r="J1184">
        <v>1</v>
      </c>
      <c r="K1184">
        <v>1</v>
      </c>
      <c r="L1184">
        <v>0</v>
      </c>
      <c r="M1184">
        <v>4</v>
      </c>
      <c r="N1184" s="2">
        <v>44433</v>
      </c>
      <c r="O1184" s="1" t="s">
        <v>3166</v>
      </c>
      <c r="P1184" s="4">
        <v>27782000</v>
      </c>
      <c r="Q1184" s="4">
        <v>1694700</v>
      </c>
      <c r="R1184" s="1" t="s">
        <v>133</v>
      </c>
      <c r="S1184" s="1" t="s">
        <v>34</v>
      </c>
      <c r="T1184" s="4">
        <f>Sales_Datas[[#This Row],[after_discount]]-(Sales_Datas[[#This Row],[qty_ordered]]*Sales_Datas[[#This Row],[cogs]])</f>
        <v>26087300</v>
      </c>
      <c r="U1184" s="3">
        <f>IFERROR(Sales_Datas[[#This Row],[Gross_Profit]]/Sales_Datas[[#This Row],[after_discount]],0)</f>
        <v>0.93900007198905766</v>
      </c>
      <c r="V1184" s="1" t="str">
        <f>IF(Sales_Datas[[#This Row],[base_price]] &lt;= 632200, "Low", (IF(Sales_Datas[[#This Row],[base_price]] &gt;= 10092000, "High", "Medium")))</f>
        <v>High</v>
      </c>
    </row>
    <row r="1185" spans="1:22" x14ac:dyDescent="0.25">
      <c r="A1185" s="1" t="s">
        <v>3168</v>
      </c>
      <c r="B1185" s="1" t="s">
        <v>1685</v>
      </c>
      <c r="C1185" s="2">
        <v>44739</v>
      </c>
      <c r="D1185" s="1" t="s">
        <v>3169</v>
      </c>
      <c r="E1185" s="4">
        <v>2774836</v>
      </c>
      <c r="F1185">
        <v>1</v>
      </c>
      <c r="G1185" s="4">
        <v>27748400</v>
      </c>
      <c r="H1185" s="4">
        <v>0</v>
      </c>
      <c r="I1185" s="4">
        <v>27748400</v>
      </c>
      <c r="J1185">
        <v>1</v>
      </c>
      <c r="K1185">
        <v>1</v>
      </c>
      <c r="L1185">
        <v>0</v>
      </c>
      <c r="M1185">
        <v>4</v>
      </c>
      <c r="N1185" s="2">
        <v>44473</v>
      </c>
      <c r="O1185" s="1" t="s">
        <v>3170</v>
      </c>
      <c r="P1185" s="4">
        <v>27748400</v>
      </c>
      <c r="Q1185" s="4">
        <v>2414080</v>
      </c>
      <c r="R1185" s="1" t="s">
        <v>39</v>
      </c>
      <c r="S1185" s="1" t="s">
        <v>34</v>
      </c>
      <c r="T1185" s="4">
        <f>Sales_Datas[[#This Row],[after_discount]]-(Sales_Datas[[#This Row],[qty_ordered]]*Sales_Datas[[#This Row],[cogs]])</f>
        <v>25334320</v>
      </c>
      <c r="U1185" s="3">
        <f>IFERROR(Sales_Datas[[#This Row],[Gross_Profit]]/Sales_Datas[[#This Row],[after_discount]],0)</f>
        <v>0.91300110997390838</v>
      </c>
      <c r="V1185" s="1" t="str">
        <f>IF(Sales_Datas[[#This Row],[base_price]] &lt;= 632200, "Low", (IF(Sales_Datas[[#This Row],[base_price]] &gt;= 10092000, "High", "Medium")))</f>
        <v>High</v>
      </c>
    </row>
    <row r="1186" spans="1:22" x14ac:dyDescent="0.25">
      <c r="A1186" s="1" t="s">
        <v>3171</v>
      </c>
      <c r="B1186" s="1" t="s">
        <v>3172</v>
      </c>
      <c r="C1186" s="2">
        <v>44588</v>
      </c>
      <c r="D1186" s="1" t="s">
        <v>1218</v>
      </c>
      <c r="E1186" s="4">
        <v>550942</v>
      </c>
      <c r="F1186">
        <v>5</v>
      </c>
      <c r="G1186" s="4">
        <v>27547100</v>
      </c>
      <c r="H1186" s="4">
        <v>0</v>
      </c>
      <c r="I1186" s="4">
        <v>27547100</v>
      </c>
      <c r="J1186">
        <v>1</v>
      </c>
      <c r="K1186">
        <v>1</v>
      </c>
      <c r="L1186">
        <v>1</v>
      </c>
      <c r="M1186">
        <v>1</v>
      </c>
      <c r="N1186" s="2">
        <v>44588</v>
      </c>
      <c r="O1186" s="1" t="s">
        <v>1219</v>
      </c>
      <c r="P1186" s="4">
        <v>5509420</v>
      </c>
      <c r="Q1186" s="4">
        <v>429722</v>
      </c>
      <c r="R1186" s="1" t="s">
        <v>65</v>
      </c>
      <c r="S1186" s="1" t="s">
        <v>50</v>
      </c>
      <c r="T1186" s="4">
        <f>Sales_Datas[[#This Row],[after_discount]]-(Sales_Datas[[#This Row],[qty_ordered]]*Sales_Datas[[#This Row],[cogs]])</f>
        <v>25398490</v>
      </c>
      <c r="U1186" s="3">
        <f>IFERROR(Sales_Datas[[#This Row],[Gross_Profit]]/Sales_Datas[[#This Row],[after_discount]],0)</f>
        <v>0.92200231603326666</v>
      </c>
      <c r="V1186" s="1" t="str">
        <f>IF(Sales_Datas[[#This Row],[base_price]] &lt;= 632200, "Low", (IF(Sales_Datas[[#This Row],[base_price]] &gt;= 10092000, "High", "Medium")))</f>
        <v>Medium</v>
      </c>
    </row>
    <row r="1187" spans="1:22" x14ac:dyDescent="0.25">
      <c r="A1187" s="1" t="s">
        <v>3173</v>
      </c>
      <c r="B1187" s="1" t="s">
        <v>82</v>
      </c>
      <c r="C1187" s="2">
        <v>44466</v>
      </c>
      <c r="D1187" s="1" t="s">
        <v>3174</v>
      </c>
      <c r="E1187" s="4">
        <v>2749200</v>
      </c>
      <c r="F1187">
        <v>1</v>
      </c>
      <c r="G1187" s="4">
        <v>27492000</v>
      </c>
      <c r="H1187" s="4">
        <v>0</v>
      </c>
      <c r="I1187" s="4">
        <v>27492000</v>
      </c>
      <c r="J1187">
        <v>1</v>
      </c>
      <c r="K1187">
        <v>0</v>
      </c>
      <c r="L1187">
        <v>0</v>
      </c>
      <c r="M1187">
        <v>4</v>
      </c>
      <c r="N1187" s="2">
        <v>44386</v>
      </c>
      <c r="O1187" s="1" t="s">
        <v>3175</v>
      </c>
      <c r="P1187" s="4">
        <v>21181600</v>
      </c>
      <c r="Q1187" s="4">
        <v>1630960</v>
      </c>
      <c r="R1187" s="1" t="s">
        <v>39</v>
      </c>
      <c r="S1187" s="1" t="s">
        <v>34</v>
      </c>
      <c r="T1187" s="4">
        <f>Sales_Datas[[#This Row],[after_discount]]-(Sales_Datas[[#This Row],[qty_ordered]]*Sales_Datas[[#This Row],[cogs]])</f>
        <v>25861040</v>
      </c>
      <c r="U1187" s="3">
        <f>IFERROR(Sales_Datas[[#This Row],[Gross_Profit]]/Sales_Datas[[#This Row],[after_discount]],0)</f>
        <v>0.94067510548523203</v>
      </c>
      <c r="V1187" s="1" t="str">
        <f>IF(Sales_Datas[[#This Row],[base_price]] &lt;= 632200, "Low", (IF(Sales_Datas[[#This Row],[base_price]] &gt;= 10092000, "High", "Medium")))</f>
        <v>High</v>
      </c>
    </row>
    <row r="1188" spans="1:22" x14ac:dyDescent="0.25">
      <c r="A1188" s="1" t="s">
        <v>3176</v>
      </c>
      <c r="B1188" s="1" t="s">
        <v>3177</v>
      </c>
      <c r="C1188" s="2">
        <v>44265</v>
      </c>
      <c r="D1188" s="1" t="s">
        <v>59</v>
      </c>
      <c r="E1188" s="4">
        <v>2741370</v>
      </c>
      <c r="F1188">
        <v>1</v>
      </c>
      <c r="G1188" s="4">
        <v>27413700</v>
      </c>
      <c r="H1188" s="4">
        <v>0</v>
      </c>
      <c r="I1188" s="4">
        <v>27413700</v>
      </c>
      <c r="J1188">
        <v>1</v>
      </c>
      <c r="K1188">
        <v>0</v>
      </c>
      <c r="L1188">
        <v>0</v>
      </c>
      <c r="M1188">
        <v>4</v>
      </c>
      <c r="N1188" s="2">
        <v>44478</v>
      </c>
      <c r="O1188" s="1" t="s">
        <v>60</v>
      </c>
      <c r="P1188" s="4">
        <v>24797900</v>
      </c>
      <c r="Q1188" s="4">
        <v>2083010</v>
      </c>
      <c r="R1188" s="1" t="s">
        <v>55</v>
      </c>
      <c r="S1188" s="1" t="s">
        <v>34</v>
      </c>
      <c r="T1188" s="4">
        <f>Sales_Datas[[#This Row],[after_discount]]-(Sales_Datas[[#This Row],[qty_ordered]]*Sales_Datas[[#This Row],[cogs]])</f>
        <v>25330690</v>
      </c>
      <c r="U1188" s="3">
        <f>IFERROR(Sales_Datas[[#This Row],[Gross_Profit]]/Sales_Datas[[#This Row],[after_discount]],0)</f>
        <v>0.92401572936159659</v>
      </c>
      <c r="V1188" s="1" t="str">
        <f>IF(Sales_Datas[[#This Row],[base_price]] &lt;= 632200, "Low", (IF(Sales_Datas[[#This Row],[base_price]] &gt;= 10092000, "High", "Medium")))</f>
        <v>High</v>
      </c>
    </row>
    <row r="1189" spans="1:22" x14ac:dyDescent="0.25">
      <c r="A1189" s="1" t="s">
        <v>3178</v>
      </c>
      <c r="B1189" s="1" t="s">
        <v>1366</v>
      </c>
      <c r="C1189" s="2">
        <v>44326</v>
      </c>
      <c r="D1189" s="1" t="s">
        <v>59</v>
      </c>
      <c r="E1189" s="4">
        <v>2741370</v>
      </c>
      <c r="F1189">
        <v>1</v>
      </c>
      <c r="G1189" s="4">
        <v>27413700</v>
      </c>
      <c r="H1189" s="4">
        <v>0</v>
      </c>
      <c r="I1189" s="4">
        <v>27413700</v>
      </c>
      <c r="J1189">
        <v>1</v>
      </c>
      <c r="K1189">
        <v>1</v>
      </c>
      <c r="L1189">
        <v>1</v>
      </c>
      <c r="M1189">
        <v>4</v>
      </c>
      <c r="N1189" s="2">
        <v>44461</v>
      </c>
      <c r="O1189" s="1" t="s">
        <v>60</v>
      </c>
      <c r="P1189" s="4">
        <v>24797900</v>
      </c>
      <c r="Q1189" s="4">
        <v>2083010</v>
      </c>
      <c r="R1189" s="1" t="s">
        <v>55</v>
      </c>
      <c r="S1189" s="1" t="s">
        <v>34</v>
      </c>
      <c r="T1189" s="4">
        <f>Sales_Datas[[#This Row],[after_discount]]-(Sales_Datas[[#This Row],[qty_ordered]]*Sales_Datas[[#This Row],[cogs]])</f>
        <v>25330690</v>
      </c>
      <c r="U1189" s="3">
        <f>IFERROR(Sales_Datas[[#This Row],[Gross_Profit]]/Sales_Datas[[#This Row],[after_discount]],0)</f>
        <v>0.92401572936159659</v>
      </c>
      <c r="V1189" s="1" t="str">
        <f>IF(Sales_Datas[[#This Row],[base_price]] &lt;= 632200, "Low", (IF(Sales_Datas[[#This Row],[base_price]] &gt;= 10092000, "High", "Medium")))</f>
        <v>High</v>
      </c>
    </row>
    <row r="1190" spans="1:22" x14ac:dyDescent="0.25">
      <c r="A1190" s="1" t="s">
        <v>3179</v>
      </c>
      <c r="B1190" s="1" t="s">
        <v>3180</v>
      </c>
      <c r="C1190" s="2">
        <v>44469</v>
      </c>
      <c r="D1190" s="1" t="s">
        <v>59</v>
      </c>
      <c r="E1190" s="4">
        <v>2741370</v>
      </c>
      <c r="F1190">
        <v>1</v>
      </c>
      <c r="G1190" s="4">
        <v>27413700</v>
      </c>
      <c r="H1190" s="4">
        <v>0</v>
      </c>
      <c r="I1190" s="4">
        <v>27413700</v>
      </c>
      <c r="J1190">
        <v>1</v>
      </c>
      <c r="K1190">
        <v>0</v>
      </c>
      <c r="L1190">
        <v>0</v>
      </c>
      <c r="M1190">
        <v>1</v>
      </c>
      <c r="N1190" s="2">
        <v>44452</v>
      </c>
      <c r="O1190" s="1" t="s">
        <v>60</v>
      </c>
      <c r="P1190" s="4">
        <v>24797900</v>
      </c>
      <c r="Q1190" s="4">
        <v>2083010</v>
      </c>
      <c r="R1190" s="1" t="s">
        <v>55</v>
      </c>
      <c r="S1190" s="1" t="s">
        <v>50</v>
      </c>
      <c r="T1190" s="4">
        <f>Sales_Datas[[#This Row],[after_discount]]-(Sales_Datas[[#This Row],[qty_ordered]]*Sales_Datas[[#This Row],[cogs]])</f>
        <v>25330690</v>
      </c>
      <c r="U1190" s="3">
        <f>IFERROR(Sales_Datas[[#This Row],[Gross_Profit]]/Sales_Datas[[#This Row],[after_discount]],0)</f>
        <v>0.92401572936159659</v>
      </c>
      <c r="V1190" s="1" t="str">
        <f>IF(Sales_Datas[[#This Row],[base_price]] &lt;= 632200, "Low", (IF(Sales_Datas[[#This Row],[base_price]] &gt;= 10092000, "High", "Medium")))</f>
        <v>High</v>
      </c>
    </row>
    <row r="1191" spans="1:22" x14ac:dyDescent="0.25">
      <c r="A1191" s="1" t="s">
        <v>3181</v>
      </c>
      <c r="B1191" s="1" t="s">
        <v>1319</v>
      </c>
      <c r="C1191" s="2">
        <v>44207</v>
      </c>
      <c r="D1191" s="1" t="s">
        <v>3182</v>
      </c>
      <c r="E1191" s="4">
        <v>2720200</v>
      </c>
      <c r="F1191">
        <v>1</v>
      </c>
      <c r="G1191" s="4">
        <v>27202000</v>
      </c>
      <c r="H1191" s="4">
        <v>0</v>
      </c>
      <c r="I1191" s="4">
        <v>27202000</v>
      </c>
      <c r="J1191">
        <v>1</v>
      </c>
      <c r="K1191">
        <v>0</v>
      </c>
      <c r="L1191">
        <v>0</v>
      </c>
      <c r="M1191">
        <v>4</v>
      </c>
      <c r="N1191" s="2">
        <v>44470</v>
      </c>
      <c r="O1191" s="1" t="s">
        <v>3183</v>
      </c>
      <c r="P1191" s="4">
        <v>27202000</v>
      </c>
      <c r="Q1191" s="4">
        <v>2284970</v>
      </c>
      <c r="R1191" s="1" t="s">
        <v>39</v>
      </c>
      <c r="S1191" s="1" t="s">
        <v>34</v>
      </c>
      <c r="T1191" s="4">
        <f>Sales_Datas[[#This Row],[after_discount]]-(Sales_Datas[[#This Row],[qty_ordered]]*Sales_Datas[[#This Row],[cogs]])</f>
        <v>24917030</v>
      </c>
      <c r="U1191" s="3">
        <f>IFERROR(Sales_Datas[[#This Row],[Gross_Profit]]/Sales_Datas[[#This Row],[after_discount]],0)</f>
        <v>0.91599992647599437</v>
      </c>
      <c r="V1191" s="1" t="str">
        <f>IF(Sales_Datas[[#This Row],[base_price]] &lt;= 632200, "Low", (IF(Sales_Datas[[#This Row],[base_price]] &gt;= 10092000, "High", "Medium")))</f>
        <v>High</v>
      </c>
    </row>
    <row r="1192" spans="1:22" x14ac:dyDescent="0.25">
      <c r="A1192" s="1" t="s">
        <v>3184</v>
      </c>
      <c r="B1192" s="1" t="s">
        <v>3185</v>
      </c>
      <c r="C1192" s="2">
        <v>44496</v>
      </c>
      <c r="D1192" s="1" t="s">
        <v>3182</v>
      </c>
      <c r="E1192" s="4">
        <v>2720200</v>
      </c>
      <c r="F1192">
        <v>1</v>
      </c>
      <c r="G1192" s="4">
        <v>27202000</v>
      </c>
      <c r="H1192" s="4">
        <v>0</v>
      </c>
      <c r="I1192" s="4">
        <v>27202000</v>
      </c>
      <c r="J1192">
        <v>1</v>
      </c>
      <c r="K1192">
        <v>0</v>
      </c>
      <c r="L1192">
        <v>0</v>
      </c>
      <c r="M1192">
        <v>4</v>
      </c>
      <c r="N1192" s="2">
        <v>44472</v>
      </c>
      <c r="O1192" s="1" t="s">
        <v>3183</v>
      </c>
      <c r="P1192" s="4">
        <v>27202000</v>
      </c>
      <c r="Q1192" s="4">
        <v>2284970</v>
      </c>
      <c r="R1192" s="1" t="s">
        <v>39</v>
      </c>
      <c r="S1192" s="1" t="s">
        <v>34</v>
      </c>
      <c r="T1192" s="4">
        <f>Sales_Datas[[#This Row],[after_discount]]-(Sales_Datas[[#This Row],[qty_ordered]]*Sales_Datas[[#This Row],[cogs]])</f>
        <v>24917030</v>
      </c>
      <c r="U1192" s="3">
        <f>IFERROR(Sales_Datas[[#This Row],[Gross_Profit]]/Sales_Datas[[#This Row],[after_discount]],0)</f>
        <v>0.91599992647599437</v>
      </c>
      <c r="V1192" s="1" t="str">
        <f>IF(Sales_Datas[[#This Row],[base_price]] &lt;= 632200, "Low", (IF(Sales_Datas[[#This Row],[base_price]] &gt;= 10092000, "High", "Medium")))</f>
        <v>High</v>
      </c>
    </row>
    <row r="1193" spans="1:22" x14ac:dyDescent="0.25">
      <c r="A1193" s="1" t="s">
        <v>3186</v>
      </c>
      <c r="B1193" s="1" t="s">
        <v>1374</v>
      </c>
      <c r="C1193" s="2">
        <v>44528</v>
      </c>
      <c r="D1193" s="1" t="s">
        <v>3182</v>
      </c>
      <c r="E1193" s="4">
        <v>2720200</v>
      </c>
      <c r="F1193">
        <v>1</v>
      </c>
      <c r="G1193" s="4">
        <v>27202000</v>
      </c>
      <c r="H1193" s="4">
        <v>0</v>
      </c>
      <c r="I1193" s="4">
        <v>27202000</v>
      </c>
      <c r="J1193">
        <v>1</v>
      </c>
      <c r="K1193">
        <v>0</v>
      </c>
      <c r="L1193">
        <v>0</v>
      </c>
      <c r="M1193">
        <v>4</v>
      </c>
      <c r="N1193" s="2">
        <v>44496</v>
      </c>
      <c r="O1193" s="1" t="s">
        <v>3183</v>
      </c>
      <c r="P1193" s="4">
        <v>27202000</v>
      </c>
      <c r="Q1193" s="4">
        <v>2284970</v>
      </c>
      <c r="R1193" s="1" t="s">
        <v>39</v>
      </c>
      <c r="S1193" s="1" t="s">
        <v>34</v>
      </c>
      <c r="T1193" s="4">
        <f>Sales_Datas[[#This Row],[after_discount]]-(Sales_Datas[[#This Row],[qty_ordered]]*Sales_Datas[[#This Row],[cogs]])</f>
        <v>24917030</v>
      </c>
      <c r="U1193" s="3">
        <f>IFERROR(Sales_Datas[[#This Row],[Gross_Profit]]/Sales_Datas[[#This Row],[after_discount]],0)</f>
        <v>0.91599992647599437</v>
      </c>
      <c r="V1193" s="1" t="str">
        <f>IF(Sales_Datas[[#This Row],[base_price]] &lt;= 632200, "Low", (IF(Sales_Datas[[#This Row],[base_price]] &gt;= 10092000, "High", "Medium")))</f>
        <v>High</v>
      </c>
    </row>
    <row r="1194" spans="1:22" x14ac:dyDescent="0.25">
      <c r="A1194" s="1" t="s">
        <v>3187</v>
      </c>
      <c r="B1194" s="1" t="s">
        <v>1624</v>
      </c>
      <c r="C1194" s="2">
        <v>44359</v>
      </c>
      <c r="D1194" s="1" t="s">
        <v>3188</v>
      </c>
      <c r="E1194" s="4">
        <v>2714400</v>
      </c>
      <c r="F1194">
        <v>1</v>
      </c>
      <c r="G1194" s="4">
        <v>27144000</v>
      </c>
      <c r="H1194" s="4">
        <v>0</v>
      </c>
      <c r="I1194" s="4">
        <v>27144000</v>
      </c>
      <c r="J1194">
        <v>1</v>
      </c>
      <c r="K1194">
        <v>1</v>
      </c>
      <c r="L1194">
        <v>1</v>
      </c>
      <c r="M1194">
        <v>4</v>
      </c>
      <c r="N1194" s="2">
        <v>44523</v>
      </c>
      <c r="O1194" s="1" t="s">
        <v>3189</v>
      </c>
      <c r="P1194" s="4">
        <v>27144000</v>
      </c>
      <c r="Q1194" s="4">
        <v>2035800</v>
      </c>
      <c r="R1194" s="1" t="s">
        <v>39</v>
      </c>
      <c r="S1194" s="1" t="s">
        <v>34</v>
      </c>
      <c r="T1194" s="4">
        <f>Sales_Datas[[#This Row],[after_discount]]-(Sales_Datas[[#This Row],[qty_ordered]]*Sales_Datas[[#This Row],[cogs]])</f>
        <v>25108200</v>
      </c>
      <c r="U1194" s="3">
        <f>IFERROR(Sales_Datas[[#This Row],[Gross_Profit]]/Sales_Datas[[#This Row],[after_discount]],0)</f>
        <v>0.92500000000000004</v>
      </c>
      <c r="V1194" s="1" t="str">
        <f>IF(Sales_Datas[[#This Row],[base_price]] &lt;= 632200, "Low", (IF(Sales_Datas[[#This Row],[base_price]] &gt;= 10092000, "High", "Medium")))</f>
        <v>High</v>
      </c>
    </row>
    <row r="1195" spans="1:22" x14ac:dyDescent="0.25">
      <c r="A1195" s="1" t="s">
        <v>3190</v>
      </c>
      <c r="B1195" s="1" t="s">
        <v>3191</v>
      </c>
      <c r="C1195" s="2">
        <v>44687</v>
      </c>
      <c r="D1195" s="1" t="s">
        <v>3192</v>
      </c>
      <c r="E1195" s="4">
        <v>2710050</v>
      </c>
      <c r="F1195">
        <v>1</v>
      </c>
      <c r="G1195" s="4">
        <v>27100500</v>
      </c>
      <c r="H1195" s="4">
        <v>0</v>
      </c>
      <c r="I1195" s="4">
        <v>27100500</v>
      </c>
      <c r="J1195">
        <v>1</v>
      </c>
      <c r="K1195">
        <v>1</v>
      </c>
      <c r="L1195">
        <v>0</v>
      </c>
      <c r="M1195">
        <v>1</v>
      </c>
      <c r="N1195" s="2">
        <v>44623</v>
      </c>
      <c r="O1195" s="1" t="s">
        <v>3193</v>
      </c>
      <c r="P1195" s="4">
        <v>27100500</v>
      </c>
      <c r="Q1195" s="4">
        <v>1761520</v>
      </c>
      <c r="R1195" s="1" t="s">
        <v>39</v>
      </c>
      <c r="S1195" s="1" t="s">
        <v>50</v>
      </c>
      <c r="T1195" s="4">
        <f>Sales_Datas[[#This Row],[after_discount]]-(Sales_Datas[[#This Row],[qty_ordered]]*Sales_Datas[[#This Row],[cogs]])</f>
        <v>25338980</v>
      </c>
      <c r="U1195" s="3">
        <f>IFERROR(Sales_Datas[[#This Row],[Gross_Profit]]/Sales_Datas[[#This Row],[after_discount]],0)</f>
        <v>0.93500046124610248</v>
      </c>
      <c r="V1195" s="1" t="str">
        <f>IF(Sales_Datas[[#This Row],[base_price]] &lt;= 632200, "Low", (IF(Sales_Datas[[#This Row],[base_price]] &gt;= 10092000, "High", "Medium")))</f>
        <v>High</v>
      </c>
    </row>
    <row r="1196" spans="1:22" x14ac:dyDescent="0.25">
      <c r="A1196" s="1" t="s">
        <v>3194</v>
      </c>
      <c r="B1196" s="1" t="s">
        <v>1993</v>
      </c>
      <c r="C1196" s="2">
        <v>44623</v>
      </c>
      <c r="D1196" s="1" t="s">
        <v>1873</v>
      </c>
      <c r="E1196" s="4">
        <v>2700248</v>
      </c>
      <c r="F1196">
        <v>1</v>
      </c>
      <c r="G1196" s="4">
        <v>27002500</v>
      </c>
      <c r="H1196" s="4">
        <v>0</v>
      </c>
      <c r="I1196" s="4">
        <v>27002500</v>
      </c>
      <c r="J1196">
        <v>1</v>
      </c>
      <c r="K1196">
        <v>1</v>
      </c>
      <c r="L1196">
        <v>0</v>
      </c>
      <c r="M1196">
        <v>1</v>
      </c>
      <c r="N1196" s="2">
        <v>44398</v>
      </c>
      <c r="O1196" s="1" t="s">
        <v>1874</v>
      </c>
      <c r="P1196" s="4">
        <v>27002500</v>
      </c>
      <c r="Q1196" s="4">
        <v>2025190</v>
      </c>
      <c r="R1196" s="1" t="s">
        <v>39</v>
      </c>
      <c r="S1196" s="1" t="s">
        <v>50</v>
      </c>
      <c r="T1196" s="4">
        <f>Sales_Datas[[#This Row],[after_discount]]-(Sales_Datas[[#This Row],[qty_ordered]]*Sales_Datas[[#This Row],[cogs]])</f>
        <v>24977310</v>
      </c>
      <c r="U1196" s="3">
        <f>IFERROR(Sales_Datas[[#This Row],[Gross_Profit]]/Sales_Datas[[#This Row],[after_discount]],0)</f>
        <v>0.92499990741598004</v>
      </c>
      <c r="V1196" s="1" t="str">
        <f>IF(Sales_Datas[[#This Row],[base_price]] &lt;= 632200, "Low", (IF(Sales_Datas[[#This Row],[base_price]] &gt;= 10092000, "High", "Medium")))</f>
        <v>High</v>
      </c>
    </row>
    <row r="1197" spans="1:22" x14ac:dyDescent="0.25">
      <c r="A1197" s="1" t="s">
        <v>3195</v>
      </c>
      <c r="B1197" s="1" t="s">
        <v>1993</v>
      </c>
      <c r="C1197" s="2">
        <v>44640</v>
      </c>
      <c r="D1197" s="1" t="s">
        <v>1873</v>
      </c>
      <c r="E1197" s="4">
        <v>2700248</v>
      </c>
      <c r="F1197">
        <v>1</v>
      </c>
      <c r="G1197" s="4">
        <v>27002500</v>
      </c>
      <c r="H1197" s="4">
        <v>0</v>
      </c>
      <c r="I1197" s="4">
        <v>27002500</v>
      </c>
      <c r="J1197">
        <v>1</v>
      </c>
      <c r="K1197">
        <v>1</v>
      </c>
      <c r="L1197">
        <v>0</v>
      </c>
      <c r="M1197">
        <v>1</v>
      </c>
      <c r="N1197" s="2">
        <v>44398</v>
      </c>
      <c r="O1197" s="1" t="s">
        <v>1874</v>
      </c>
      <c r="P1197" s="4">
        <v>27002500</v>
      </c>
      <c r="Q1197" s="4">
        <v>2025190</v>
      </c>
      <c r="R1197" s="1" t="s">
        <v>39</v>
      </c>
      <c r="S1197" s="1" t="s">
        <v>50</v>
      </c>
      <c r="T1197" s="4">
        <f>Sales_Datas[[#This Row],[after_discount]]-(Sales_Datas[[#This Row],[qty_ordered]]*Sales_Datas[[#This Row],[cogs]])</f>
        <v>24977310</v>
      </c>
      <c r="U1197" s="3">
        <f>IFERROR(Sales_Datas[[#This Row],[Gross_Profit]]/Sales_Datas[[#This Row],[after_discount]],0)</f>
        <v>0.92499990741598004</v>
      </c>
      <c r="V1197" s="1" t="str">
        <f>IF(Sales_Datas[[#This Row],[base_price]] &lt;= 632200, "Low", (IF(Sales_Datas[[#This Row],[base_price]] &gt;= 10092000, "High", "Medium")))</f>
        <v>High</v>
      </c>
    </row>
    <row r="1198" spans="1:22" x14ac:dyDescent="0.25">
      <c r="A1198" s="1" t="s">
        <v>3196</v>
      </c>
      <c r="B1198" s="1" t="s">
        <v>3197</v>
      </c>
      <c r="C1198" s="2">
        <v>44718</v>
      </c>
      <c r="D1198" s="1" t="s">
        <v>3198</v>
      </c>
      <c r="E1198" s="4">
        <v>2668000</v>
      </c>
      <c r="F1198">
        <v>1</v>
      </c>
      <c r="G1198" s="4">
        <v>26680000</v>
      </c>
      <c r="H1198" s="4">
        <v>0</v>
      </c>
      <c r="I1198" s="4">
        <v>26680000</v>
      </c>
      <c r="J1198">
        <v>1</v>
      </c>
      <c r="K1198">
        <v>0</v>
      </c>
      <c r="L1198">
        <v>0</v>
      </c>
      <c r="M1198">
        <v>4</v>
      </c>
      <c r="N1198" s="2">
        <v>44734</v>
      </c>
      <c r="O1198" s="1" t="s">
        <v>3199</v>
      </c>
      <c r="P1198" s="4">
        <v>26680000</v>
      </c>
      <c r="Q1198" s="4">
        <v>2267800</v>
      </c>
      <c r="R1198" s="1" t="s">
        <v>39</v>
      </c>
      <c r="S1198" s="1" t="s">
        <v>34</v>
      </c>
      <c r="T1198" s="4">
        <f>Sales_Datas[[#This Row],[after_discount]]-(Sales_Datas[[#This Row],[qty_ordered]]*Sales_Datas[[#This Row],[cogs]])</f>
        <v>24412200</v>
      </c>
      <c r="U1198" s="3">
        <f>IFERROR(Sales_Datas[[#This Row],[Gross_Profit]]/Sales_Datas[[#This Row],[after_discount]],0)</f>
        <v>0.91500000000000004</v>
      </c>
      <c r="V1198" s="1" t="str">
        <f>IF(Sales_Datas[[#This Row],[base_price]] &lt;= 632200, "Low", (IF(Sales_Datas[[#This Row],[base_price]] &gt;= 10092000, "High", "Medium")))</f>
        <v>High</v>
      </c>
    </row>
    <row r="1199" spans="1:22" x14ac:dyDescent="0.25">
      <c r="A1199" s="1" t="s">
        <v>3200</v>
      </c>
      <c r="B1199" s="1" t="s">
        <v>3201</v>
      </c>
      <c r="C1199" s="2">
        <v>44522</v>
      </c>
      <c r="D1199" s="1" t="s">
        <v>1274</v>
      </c>
      <c r="E1199" s="4">
        <v>1333942</v>
      </c>
      <c r="F1199">
        <v>2</v>
      </c>
      <c r="G1199" s="4">
        <v>26678800</v>
      </c>
      <c r="H1199" s="4">
        <v>0</v>
      </c>
      <c r="I1199" s="4">
        <v>26678800</v>
      </c>
      <c r="J1199">
        <v>1</v>
      </c>
      <c r="K1199">
        <v>1</v>
      </c>
      <c r="L1199">
        <v>1</v>
      </c>
      <c r="M1199">
        <v>1</v>
      </c>
      <c r="N1199" s="2">
        <v>44512</v>
      </c>
      <c r="O1199" s="1" t="s">
        <v>1275</v>
      </c>
      <c r="P1199" s="4">
        <v>13339400</v>
      </c>
      <c r="Q1199" s="4">
        <v>1160520</v>
      </c>
      <c r="R1199" s="1" t="s">
        <v>65</v>
      </c>
      <c r="S1199" s="1" t="s">
        <v>50</v>
      </c>
      <c r="T1199" s="4">
        <f>Sales_Datas[[#This Row],[after_discount]]-(Sales_Datas[[#This Row],[qty_ordered]]*Sales_Datas[[#This Row],[cogs]])</f>
        <v>24357760</v>
      </c>
      <c r="U1199" s="3">
        <f>IFERROR(Sales_Datas[[#This Row],[Gross_Profit]]/Sales_Datas[[#This Row],[after_discount]],0)</f>
        <v>0.91300058473394607</v>
      </c>
      <c r="V1199" s="1" t="str">
        <f>IF(Sales_Datas[[#This Row],[base_price]] &lt;= 632200, "Low", (IF(Sales_Datas[[#This Row],[base_price]] &gt;= 10092000, "High", "Medium")))</f>
        <v>High</v>
      </c>
    </row>
    <row r="1200" spans="1:22" x14ac:dyDescent="0.25">
      <c r="A1200" s="1" t="s">
        <v>3202</v>
      </c>
      <c r="B1200" s="1" t="s">
        <v>1569</v>
      </c>
      <c r="C1200" s="2">
        <v>44565</v>
      </c>
      <c r="D1200" s="1" t="s">
        <v>1274</v>
      </c>
      <c r="E1200" s="4">
        <v>1333942</v>
      </c>
      <c r="F1200">
        <v>2</v>
      </c>
      <c r="G1200" s="4">
        <v>26678800</v>
      </c>
      <c r="H1200" s="4">
        <v>0</v>
      </c>
      <c r="I1200" s="4">
        <v>26678800</v>
      </c>
      <c r="J1200">
        <v>1</v>
      </c>
      <c r="K1200">
        <v>0</v>
      </c>
      <c r="L1200">
        <v>0</v>
      </c>
      <c r="M1200">
        <v>7</v>
      </c>
      <c r="N1200" s="2">
        <v>44489</v>
      </c>
      <c r="O1200" s="1" t="s">
        <v>1275</v>
      </c>
      <c r="P1200" s="4">
        <v>13339400</v>
      </c>
      <c r="Q1200" s="4">
        <v>1160520</v>
      </c>
      <c r="R1200" s="1" t="s">
        <v>65</v>
      </c>
      <c r="S1200" s="1" t="s">
        <v>66</v>
      </c>
      <c r="T1200" s="4">
        <f>Sales_Datas[[#This Row],[after_discount]]-(Sales_Datas[[#This Row],[qty_ordered]]*Sales_Datas[[#This Row],[cogs]])</f>
        <v>24357760</v>
      </c>
      <c r="U1200" s="3">
        <f>IFERROR(Sales_Datas[[#This Row],[Gross_Profit]]/Sales_Datas[[#This Row],[after_discount]],0)</f>
        <v>0.91300058473394607</v>
      </c>
      <c r="V1200" s="1" t="str">
        <f>IF(Sales_Datas[[#This Row],[base_price]] &lt;= 632200, "Low", (IF(Sales_Datas[[#This Row],[base_price]] &gt;= 10092000, "High", "Medium")))</f>
        <v>High</v>
      </c>
    </row>
    <row r="1201" spans="1:22" x14ac:dyDescent="0.25">
      <c r="A1201" s="1" t="s">
        <v>3203</v>
      </c>
      <c r="B1201" s="1" t="s">
        <v>2488</v>
      </c>
      <c r="C1201" s="2">
        <v>44897</v>
      </c>
      <c r="D1201" s="1" t="s">
        <v>1274</v>
      </c>
      <c r="E1201" s="4">
        <v>1333942</v>
      </c>
      <c r="F1201">
        <v>2</v>
      </c>
      <c r="G1201" s="4">
        <v>26678800</v>
      </c>
      <c r="H1201" s="4">
        <v>0</v>
      </c>
      <c r="I1201" s="4">
        <v>26678800</v>
      </c>
      <c r="J1201">
        <v>1</v>
      </c>
      <c r="K1201">
        <v>0</v>
      </c>
      <c r="L1201">
        <v>0</v>
      </c>
      <c r="M1201">
        <v>4</v>
      </c>
      <c r="N1201" s="2">
        <v>44397</v>
      </c>
      <c r="O1201" s="1" t="s">
        <v>1275</v>
      </c>
      <c r="P1201" s="4">
        <v>13339400</v>
      </c>
      <c r="Q1201" s="4">
        <v>1160520</v>
      </c>
      <c r="R1201" s="1" t="s">
        <v>65</v>
      </c>
      <c r="S1201" s="1" t="s">
        <v>34</v>
      </c>
      <c r="T1201" s="4">
        <f>Sales_Datas[[#This Row],[after_discount]]-(Sales_Datas[[#This Row],[qty_ordered]]*Sales_Datas[[#This Row],[cogs]])</f>
        <v>24357760</v>
      </c>
      <c r="U1201" s="3">
        <f>IFERROR(Sales_Datas[[#This Row],[Gross_Profit]]/Sales_Datas[[#This Row],[after_discount]],0)</f>
        <v>0.91300058473394607</v>
      </c>
      <c r="V1201" s="1" t="str">
        <f>IF(Sales_Datas[[#This Row],[base_price]] &lt;= 632200, "Low", (IF(Sales_Datas[[#This Row],[base_price]] &gt;= 10092000, "High", "Medium")))</f>
        <v>High</v>
      </c>
    </row>
    <row r="1202" spans="1:22" x14ac:dyDescent="0.25">
      <c r="A1202" s="1" t="s">
        <v>3204</v>
      </c>
      <c r="B1202" s="1" t="s">
        <v>3205</v>
      </c>
      <c r="C1202" s="2">
        <v>44416</v>
      </c>
      <c r="D1202" s="1" t="s">
        <v>3206</v>
      </c>
      <c r="E1202" s="4">
        <v>2650600</v>
      </c>
      <c r="F1202">
        <v>1</v>
      </c>
      <c r="G1202" s="4">
        <v>26506000</v>
      </c>
      <c r="H1202" s="4">
        <v>0</v>
      </c>
      <c r="I1202" s="4">
        <v>26506000</v>
      </c>
      <c r="J1202">
        <v>1</v>
      </c>
      <c r="K1202">
        <v>0</v>
      </c>
      <c r="L1202">
        <v>0</v>
      </c>
      <c r="M1202">
        <v>8</v>
      </c>
      <c r="N1202" s="2">
        <v>44436</v>
      </c>
      <c r="O1202" s="1" t="s">
        <v>3207</v>
      </c>
      <c r="P1202" s="4">
        <v>26506000</v>
      </c>
      <c r="Q1202" s="4">
        <v>1775900</v>
      </c>
      <c r="R1202" s="1" t="s">
        <v>133</v>
      </c>
      <c r="S1202" s="1" t="s">
        <v>1115</v>
      </c>
      <c r="T1202" s="4">
        <f>Sales_Datas[[#This Row],[after_discount]]-(Sales_Datas[[#This Row],[qty_ordered]]*Sales_Datas[[#This Row],[cogs]])</f>
        <v>24730100</v>
      </c>
      <c r="U1202" s="3">
        <f>IFERROR(Sales_Datas[[#This Row],[Gross_Profit]]/Sales_Datas[[#This Row],[after_discount]],0)</f>
        <v>0.93300007545461405</v>
      </c>
      <c r="V1202" s="1" t="str">
        <f>IF(Sales_Datas[[#This Row],[base_price]] &lt;= 632200, "Low", (IF(Sales_Datas[[#This Row],[base_price]] &gt;= 10092000, "High", "Medium")))</f>
        <v>High</v>
      </c>
    </row>
    <row r="1203" spans="1:22" x14ac:dyDescent="0.25">
      <c r="A1203" s="1" t="s">
        <v>3208</v>
      </c>
      <c r="B1203" s="1" t="s">
        <v>1993</v>
      </c>
      <c r="C1203" s="2">
        <v>44712</v>
      </c>
      <c r="D1203" s="1" t="s">
        <v>3209</v>
      </c>
      <c r="E1203" s="4">
        <v>2633200</v>
      </c>
      <c r="F1203">
        <v>1</v>
      </c>
      <c r="G1203" s="4">
        <v>26332000</v>
      </c>
      <c r="H1203" s="4">
        <v>0</v>
      </c>
      <c r="I1203" s="4">
        <v>26332000</v>
      </c>
      <c r="J1203">
        <v>1</v>
      </c>
      <c r="K1203">
        <v>1</v>
      </c>
      <c r="L1203">
        <v>0</v>
      </c>
      <c r="M1203">
        <v>1</v>
      </c>
      <c r="N1203" s="2">
        <v>44398</v>
      </c>
      <c r="O1203" s="1" t="s">
        <v>3210</v>
      </c>
      <c r="P1203" s="4">
        <v>26332000</v>
      </c>
      <c r="Q1203" s="4">
        <v>1711580</v>
      </c>
      <c r="R1203" s="1" t="s">
        <v>29</v>
      </c>
      <c r="S1203" s="1" t="s">
        <v>50</v>
      </c>
      <c r="T1203" s="4">
        <f>Sales_Datas[[#This Row],[after_discount]]-(Sales_Datas[[#This Row],[qty_ordered]]*Sales_Datas[[#This Row],[cogs]])</f>
        <v>24620420</v>
      </c>
      <c r="U1203" s="3">
        <f>IFERROR(Sales_Datas[[#This Row],[Gross_Profit]]/Sales_Datas[[#This Row],[after_discount]],0)</f>
        <v>0.93500000000000005</v>
      </c>
      <c r="V1203" s="1" t="str">
        <f>IF(Sales_Datas[[#This Row],[base_price]] &lt;= 632200, "Low", (IF(Sales_Datas[[#This Row],[base_price]] &gt;= 10092000, "High", "Medium")))</f>
        <v>High</v>
      </c>
    </row>
    <row r="1204" spans="1:22" x14ac:dyDescent="0.25">
      <c r="A1204" s="1" t="s">
        <v>3211</v>
      </c>
      <c r="B1204" s="1" t="s">
        <v>2752</v>
      </c>
      <c r="C1204" s="2">
        <v>44554</v>
      </c>
      <c r="D1204" s="1" t="s">
        <v>3212</v>
      </c>
      <c r="E1204" s="4">
        <v>1314686</v>
      </c>
      <c r="F1204">
        <v>2</v>
      </c>
      <c r="G1204" s="4">
        <v>26293700</v>
      </c>
      <c r="H1204" s="4">
        <v>0</v>
      </c>
      <c r="I1204" s="4">
        <v>26293700</v>
      </c>
      <c r="J1204">
        <v>1</v>
      </c>
      <c r="K1204">
        <v>1</v>
      </c>
      <c r="L1204">
        <v>0</v>
      </c>
      <c r="M1204">
        <v>1</v>
      </c>
      <c r="N1204" s="2">
        <v>44391</v>
      </c>
      <c r="O1204" s="1" t="s">
        <v>3213</v>
      </c>
      <c r="P1204" s="4">
        <v>13146900</v>
      </c>
      <c r="Q1204" s="4">
        <v>1064880</v>
      </c>
      <c r="R1204" s="1" t="s">
        <v>39</v>
      </c>
      <c r="S1204" s="1" t="s">
        <v>50</v>
      </c>
      <c r="T1204" s="4">
        <f>Sales_Datas[[#This Row],[after_discount]]-(Sales_Datas[[#This Row],[qty_ordered]]*Sales_Datas[[#This Row],[cogs]])</f>
        <v>24163940</v>
      </c>
      <c r="U1204" s="3">
        <f>IFERROR(Sales_Datas[[#This Row],[Gross_Profit]]/Sales_Datas[[#This Row],[after_discount]],0)</f>
        <v>0.91900112954814273</v>
      </c>
      <c r="V1204" s="1" t="str">
        <f>IF(Sales_Datas[[#This Row],[base_price]] &lt;= 632200, "Low", (IF(Sales_Datas[[#This Row],[base_price]] &gt;= 10092000, "High", "Medium")))</f>
        <v>High</v>
      </c>
    </row>
    <row r="1205" spans="1:22" x14ac:dyDescent="0.25">
      <c r="A1205" s="1" t="s">
        <v>3214</v>
      </c>
      <c r="B1205" s="1" t="s">
        <v>1993</v>
      </c>
      <c r="C1205" s="2">
        <v>44746</v>
      </c>
      <c r="D1205" s="1" t="s">
        <v>1873</v>
      </c>
      <c r="E1205" s="4">
        <v>2625370</v>
      </c>
      <c r="F1205">
        <v>1</v>
      </c>
      <c r="G1205" s="4">
        <v>26253700</v>
      </c>
      <c r="H1205" s="4">
        <v>0</v>
      </c>
      <c r="I1205" s="4">
        <v>26253700</v>
      </c>
      <c r="J1205">
        <v>1</v>
      </c>
      <c r="K1205">
        <v>1</v>
      </c>
      <c r="L1205">
        <v>0</v>
      </c>
      <c r="M1205">
        <v>1</v>
      </c>
      <c r="N1205" s="2">
        <v>44398</v>
      </c>
      <c r="O1205" s="1" t="s">
        <v>1874</v>
      </c>
      <c r="P1205" s="4">
        <v>27002500</v>
      </c>
      <c r="Q1205" s="4">
        <v>2025190</v>
      </c>
      <c r="R1205" s="1" t="s">
        <v>39</v>
      </c>
      <c r="S1205" s="1" t="s">
        <v>50</v>
      </c>
      <c r="T1205" s="4">
        <f>Sales_Datas[[#This Row],[after_discount]]-(Sales_Datas[[#This Row],[qty_ordered]]*Sales_Datas[[#This Row],[cogs]])</f>
        <v>24228510</v>
      </c>
      <c r="U1205" s="3">
        <f>IFERROR(Sales_Datas[[#This Row],[Gross_Profit]]/Sales_Datas[[#This Row],[after_discount]],0)</f>
        <v>0.92286077771895014</v>
      </c>
      <c r="V1205" s="1" t="str">
        <f>IF(Sales_Datas[[#This Row],[base_price]] &lt;= 632200, "Low", (IF(Sales_Datas[[#This Row],[base_price]] &gt;= 10092000, "High", "Medium")))</f>
        <v>High</v>
      </c>
    </row>
    <row r="1206" spans="1:22" x14ac:dyDescent="0.25">
      <c r="A1206" s="1" t="s">
        <v>3215</v>
      </c>
      <c r="B1206" s="1" t="s">
        <v>3216</v>
      </c>
      <c r="C1206" s="2">
        <v>44507</v>
      </c>
      <c r="D1206" s="1" t="s">
        <v>3217</v>
      </c>
      <c r="E1206" s="4">
        <v>2622470</v>
      </c>
      <c r="F1206">
        <v>1</v>
      </c>
      <c r="G1206" s="4">
        <v>26224700</v>
      </c>
      <c r="H1206" s="4">
        <v>0</v>
      </c>
      <c r="I1206" s="4">
        <v>26224700</v>
      </c>
      <c r="J1206">
        <v>1</v>
      </c>
      <c r="K1206">
        <v>0</v>
      </c>
      <c r="L1206">
        <v>0</v>
      </c>
      <c r="M1206">
        <v>1</v>
      </c>
      <c r="N1206" s="2">
        <v>44405</v>
      </c>
      <c r="O1206" s="1" t="s">
        <v>3218</v>
      </c>
      <c r="P1206" s="4">
        <v>26224700</v>
      </c>
      <c r="Q1206" s="4">
        <v>2229060</v>
      </c>
      <c r="R1206" s="1" t="s">
        <v>39</v>
      </c>
      <c r="S1206" s="1" t="s">
        <v>50</v>
      </c>
      <c r="T1206" s="4">
        <f>Sales_Datas[[#This Row],[after_discount]]-(Sales_Datas[[#This Row],[qty_ordered]]*Sales_Datas[[#This Row],[cogs]])</f>
        <v>23995640</v>
      </c>
      <c r="U1206" s="3">
        <f>IFERROR(Sales_Datas[[#This Row],[Gross_Profit]]/Sales_Datas[[#This Row],[after_discount]],0)</f>
        <v>0.91500150621360776</v>
      </c>
      <c r="V1206" s="1" t="str">
        <f>IF(Sales_Datas[[#This Row],[base_price]] &lt;= 632200, "Low", (IF(Sales_Datas[[#This Row],[base_price]] &gt;= 10092000, "High", "Medium")))</f>
        <v>High</v>
      </c>
    </row>
    <row r="1207" spans="1:22" x14ac:dyDescent="0.25">
      <c r="A1207" s="1" t="s">
        <v>3219</v>
      </c>
      <c r="B1207" s="1" t="s">
        <v>3220</v>
      </c>
      <c r="C1207" s="2">
        <v>44720</v>
      </c>
      <c r="D1207" s="1" t="s">
        <v>3221</v>
      </c>
      <c r="E1207" s="4">
        <v>2618700</v>
      </c>
      <c r="F1207">
        <v>1</v>
      </c>
      <c r="G1207" s="4">
        <v>26187000</v>
      </c>
      <c r="H1207" s="4">
        <v>0</v>
      </c>
      <c r="I1207" s="4">
        <v>26187000</v>
      </c>
      <c r="J1207">
        <v>1</v>
      </c>
      <c r="K1207">
        <v>0</v>
      </c>
      <c r="L1207">
        <v>0</v>
      </c>
      <c r="M1207">
        <v>7</v>
      </c>
      <c r="N1207" s="2">
        <v>44777</v>
      </c>
      <c r="O1207" s="1" t="s">
        <v>3222</v>
      </c>
      <c r="P1207" s="4">
        <v>26187000</v>
      </c>
      <c r="Q1207" s="4">
        <v>1597380</v>
      </c>
      <c r="R1207" s="1" t="s">
        <v>39</v>
      </c>
      <c r="S1207" s="1" t="s">
        <v>66</v>
      </c>
      <c r="T1207" s="4">
        <f>Sales_Datas[[#This Row],[after_discount]]-(Sales_Datas[[#This Row],[qty_ordered]]*Sales_Datas[[#This Row],[cogs]])</f>
        <v>24589620</v>
      </c>
      <c r="U1207" s="3">
        <f>IFERROR(Sales_Datas[[#This Row],[Gross_Profit]]/Sales_Datas[[#This Row],[after_discount]],0)</f>
        <v>0.93900103104593879</v>
      </c>
      <c r="V1207" s="1" t="str">
        <f>IF(Sales_Datas[[#This Row],[base_price]] &lt;= 632200, "Low", (IF(Sales_Datas[[#This Row],[base_price]] &gt;= 10092000, "High", "Medium")))</f>
        <v>High</v>
      </c>
    </row>
    <row r="1208" spans="1:22" x14ac:dyDescent="0.25">
      <c r="A1208" s="1" t="s">
        <v>3223</v>
      </c>
      <c r="B1208" s="1" t="s">
        <v>72</v>
      </c>
      <c r="C1208" s="2">
        <v>44695</v>
      </c>
      <c r="D1208" s="1" t="s">
        <v>3224</v>
      </c>
      <c r="E1208" s="4">
        <v>2610000</v>
      </c>
      <c r="F1208">
        <v>1</v>
      </c>
      <c r="G1208" s="4">
        <v>26100000</v>
      </c>
      <c r="H1208" s="4">
        <v>0</v>
      </c>
      <c r="I1208" s="4">
        <v>26100000</v>
      </c>
      <c r="J1208">
        <v>1</v>
      </c>
      <c r="K1208">
        <v>1</v>
      </c>
      <c r="L1208">
        <v>0</v>
      </c>
      <c r="M1208">
        <v>1</v>
      </c>
      <c r="N1208" s="2">
        <v>44403</v>
      </c>
      <c r="O1208" s="1" t="s">
        <v>3225</v>
      </c>
      <c r="P1208" s="4">
        <v>26100000</v>
      </c>
      <c r="Q1208" s="4">
        <v>2218500</v>
      </c>
      <c r="R1208" s="1" t="s">
        <v>39</v>
      </c>
      <c r="S1208" s="1" t="s">
        <v>50</v>
      </c>
      <c r="T1208" s="4">
        <f>Sales_Datas[[#This Row],[after_discount]]-(Sales_Datas[[#This Row],[qty_ordered]]*Sales_Datas[[#This Row],[cogs]])</f>
        <v>23881500</v>
      </c>
      <c r="U1208" s="3">
        <f>IFERROR(Sales_Datas[[#This Row],[Gross_Profit]]/Sales_Datas[[#This Row],[after_discount]],0)</f>
        <v>0.91500000000000004</v>
      </c>
      <c r="V1208" s="1" t="str">
        <f>IF(Sales_Datas[[#This Row],[base_price]] &lt;= 632200, "Low", (IF(Sales_Datas[[#This Row],[base_price]] &gt;= 10092000, "High", "Medium")))</f>
        <v>High</v>
      </c>
    </row>
    <row r="1209" spans="1:22" x14ac:dyDescent="0.25">
      <c r="A1209" s="1" t="s">
        <v>3226</v>
      </c>
      <c r="B1209" s="1" t="s">
        <v>1770</v>
      </c>
      <c r="C1209" s="2">
        <v>44526</v>
      </c>
      <c r="D1209" s="1" t="s">
        <v>92</v>
      </c>
      <c r="E1209" s="4">
        <v>2610000</v>
      </c>
      <c r="F1209">
        <v>1</v>
      </c>
      <c r="G1209" s="4">
        <v>26100000</v>
      </c>
      <c r="H1209" s="4">
        <v>0</v>
      </c>
      <c r="I1209" s="4">
        <v>26100000</v>
      </c>
      <c r="J1209">
        <v>1</v>
      </c>
      <c r="K1209">
        <v>0</v>
      </c>
      <c r="L1209">
        <v>0</v>
      </c>
      <c r="M1209">
        <v>4</v>
      </c>
      <c r="N1209" s="2">
        <v>44508</v>
      </c>
      <c r="O1209" s="1" t="s">
        <v>93</v>
      </c>
      <c r="P1209" s="4">
        <v>26100000</v>
      </c>
      <c r="Q1209" s="4">
        <v>2140200</v>
      </c>
      <c r="R1209" s="1" t="s">
        <v>29</v>
      </c>
      <c r="S1209" s="1" t="s">
        <v>34</v>
      </c>
      <c r="T1209" s="4">
        <f>Sales_Datas[[#This Row],[after_discount]]-(Sales_Datas[[#This Row],[qty_ordered]]*Sales_Datas[[#This Row],[cogs]])</f>
        <v>23959800</v>
      </c>
      <c r="U1209" s="3">
        <f>IFERROR(Sales_Datas[[#This Row],[Gross_Profit]]/Sales_Datas[[#This Row],[after_discount]],0)</f>
        <v>0.91800000000000004</v>
      </c>
      <c r="V1209" s="1" t="str">
        <f>IF(Sales_Datas[[#This Row],[base_price]] &lt;= 632200, "Low", (IF(Sales_Datas[[#This Row],[base_price]] &gt;= 10092000, "High", "Medium")))</f>
        <v>High</v>
      </c>
    </row>
    <row r="1210" spans="1:22" x14ac:dyDescent="0.25">
      <c r="A1210" s="1" t="s">
        <v>3227</v>
      </c>
      <c r="B1210" s="1" t="s">
        <v>1770</v>
      </c>
      <c r="C1210" s="2">
        <v>44527</v>
      </c>
      <c r="D1210" s="1" t="s">
        <v>92</v>
      </c>
      <c r="E1210" s="4">
        <v>2610000</v>
      </c>
      <c r="F1210">
        <v>1</v>
      </c>
      <c r="G1210" s="4">
        <v>26100000</v>
      </c>
      <c r="H1210" s="4">
        <v>0</v>
      </c>
      <c r="I1210" s="4">
        <v>26100000</v>
      </c>
      <c r="J1210">
        <v>1</v>
      </c>
      <c r="K1210">
        <v>0</v>
      </c>
      <c r="L1210">
        <v>0</v>
      </c>
      <c r="M1210">
        <v>4</v>
      </c>
      <c r="N1210" s="2">
        <v>44508</v>
      </c>
      <c r="O1210" s="1" t="s">
        <v>93</v>
      </c>
      <c r="P1210" s="4">
        <v>26100000</v>
      </c>
      <c r="Q1210" s="4">
        <v>2140200</v>
      </c>
      <c r="R1210" s="1" t="s">
        <v>29</v>
      </c>
      <c r="S1210" s="1" t="s">
        <v>34</v>
      </c>
      <c r="T1210" s="4">
        <f>Sales_Datas[[#This Row],[after_discount]]-(Sales_Datas[[#This Row],[qty_ordered]]*Sales_Datas[[#This Row],[cogs]])</f>
        <v>23959800</v>
      </c>
      <c r="U1210" s="3">
        <f>IFERROR(Sales_Datas[[#This Row],[Gross_Profit]]/Sales_Datas[[#This Row],[after_discount]],0)</f>
        <v>0.91800000000000004</v>
      </c>
      <c r="V1210" s="1" t="str">
        <f>IF(Sales_Datas[[#This Row],[base_price]] &lt;= 632200, "Low", (IF(Sales_Datas[[#This Row],[base_price]] &gt;= 10092000, "High", "Medium")))</f>
        <v>High</v>
      </c>
    </row>
    <row r="1211" spans="1:22" x14ac:dyDescent="0.25">
      <c r="A1211" s="1" t="s">
        <v>3228</v>
      </c>
      <c r="B1211" s="1" t="s">
        <v>2201</v>
      </c>
      <c r="C1211" s="2">
        <v>44529</v>
      </c>
      <c r="D1211" s="1" t="s">
        <v>92</v>
      </c>
      <c r="E1211" s="4">
        <v>2610000</v>
      </c>
      <c r="F1211">
        <v>1</v>
      </c>
      <c r="G1211" s="4">
        <v>26100000</v>
      </c>
      <c r="H1211" s="4">
        <v>0</v>
      </c>
      <c r="I1211" s="4">
        <v>26100000</v>
      </c>
      <c r="J1211">
        <v>1</v>
      </c>
      <c r="K1211">
        <v>1</v>
      </c>
      <c r="L1211">
        <v>1</v>
      </c>
      <c r="M1211">
        <v>1</v>
      </c>
      <c r="N1211" s="2">
        <v>44397</v>
      </c>
      <c r="O1211" s="1" t="s">
        <v>93</v>
      </c>
      <c r="P1211" s="4">
        <v>26100000</v>
      </c>
      <c r="Q1211" s="4">
        <v>2140200</v>
      </c>
      <c r="R1211" s="1" t="s">
        <v>29</v>
      </c>
      <c r="S1211" s="1" t="s">
        <v>50</v>
      </c>
      <c r="T1211" s="4">
        <f>Sales_Datas[[#This Row],[after_discount]]-(Sales_Datas[[#This Row],[qty_ordered]]*Sales_Datas[[#This Row],[cogs]])</f>
        <v>23959800</v>
      </c>
      <c r="U1211" s="3">
        <f>IFERROR(Sales_Datas[[#This Row],[Gross_Profit]]/Sales_Datas[[#This Row],[after_discount]],0)</f>
        <v>0.91800000000000004</v>
      </c>
      <c r="V1211" s="1" t="str">
        <f>IF(Sales_Datas[[#This Row],[base_price]] &lt;= 632200, "Low", (IF(Sales_Datas[[#This Row],[base_price]] &gt;= 10092000, "High", "Medium")))</f>
        <v>High</v>
      </c>
    </row>
    <row r="1212" spans="1:22" x14ac:dyDescent="0.25">
      <c r="A1212" s="1" t="s">
        <v>3229</v>
      </c>
      <c r="B1212" s="1" t="s">
        <v>2201</v>
      </c>
      <c r="C1212" s="2">
        <v>44560</v>
      </c>
      <c r="D1212" s="1" t="s">
        <v>92</v>
      </c>
      <c r="E1212" s="4">
        <v>2610000</v>
      </c>
      <c r="F1212">
        <v>1</v>
      </c>
      <c r="G1212" s="4">
        <v>26100000</v>
      </c>
      <c r="H1212" s="4">
        <v>0</v>
      </c>
      <c r="I1212" s="4">
        <v>26100000</v>
      </c>
      <c r="J1212">
        <v>1</v>
      </c>
      <c r="K1212">
        <v>1</v>
      </c>
      <c r="L1212">
        <v>0</v>
      </c>
      <c r="M1212">
        <v>1</v>
      </c>
      <c r="N1212" s="2">
        <v>44397</v>
      </c>
      <c r="O1212" s="1" t="s">
        <v>93</v>
      </c>
      <c r="P1212" s="4">
        <v>26100000</v>
      </c>
      <c r="Q1212" s="4">
        <v>2140200</v>
      </c>
      <c r="R1212" s="1" t="s">
        <v>29</v>
      </c>
      <c r="S1212" s="1" t="s">
        <v>50</v>
      </c>
      <c r="T1212" s="4">
        <f>Sales_Datas[[#This Row],[after_discount]]-(Sales_Datas[[#This Row],[qty_ordered]]*Sales_Datas[[#This Row],[cogs]])</f>
        <v>23959800</v>
      </c>
      <c r="U1212" s="3">
        <f>IFERROR(Sales_Datas[[#This Row],[Gross_Profit]]/Sales_Datas[[#This Row],[after_discount]],0)</f>
        <v>0.91800000000000004</v>
      </c>
      <c r="V1212" s="1" t="str">
        <f>IF(Sales_Datas[[#This Row],[base_price]] &lt;= 632200, "Low", (IF(Sales_Datas[[#This Row],[base_price]] &gt;= 10092000, "High", "Medium")))</f>
        <v>High</v>
      </c>
    </row>
    <row r="1213" spans="1:22" x14ac:dyDescent="0.25">
      <c r="A1213" s="1" t="s">
        <v>3230</v>
      </c>
      <c r="B1213" s="1" t="s">
        <v>3091</v>
      </c>
      <c r="C1213" s="2">
        <v>44460</v>
      </c>
      <c r="D1213" s="1" t="s">
        <v>3231</v>
      </c>
      <c r="E1213" s="4">
        <v>2610000</v>
      </c>
      <c r="F1213">
        <v>1</v>
      </c>
      <c r="G1213" s="4">
        <v>26100000</v>
      </c>
      <c r="H1213" s="4">
        <v>0</v>
      </c>
      <c r="I1213" s="4">
        <v>26100000</v>
      </c>
      <c r="J1213">
        <v>1</v>
      </c>
      <c r="K1213">
        <v>0</v>
      </c>
      <c r="L1213">
        <v>0</v>
      </c>
      <c r="M1213">
        <v>1</v>
      </c>
      <c r="N1213" s="2">
        <v>44393</v>
      </c>
      <c r="O1213" s="1" t="s">
        <v>3232</v>
      </c>
      <c r="P1213" s="4">
        <v>26100000</v>
      </c>
      <c r="Q1213" s="4">
        <v>2088000</v>
      </c>
      <c r="R1213" s="1" t="s">
        <v>123</v>
      </c>
      <c r="S1213" s="1" t="s">
        <v>50</v>
      </c>
      <c r="T1213" s="4">
        <f>Sales_Datas[[#This Row],[after_discount]]-(Sales_Datas[[#This Row],[qty_ordered]]*Sales_Datas[[#This Row],[cogs]])</f>
        <v>24012000</v>
      </c>
      <c r="U1213" s="3">
        <f>IFERROR(Sales_Datas[[#This Row],[Gross_Profit]]/Sales_Datas[[#This Row],[after_discount]],0)</f>
        <v>0.92</v>
      </c>
      <c r="V1213" s="1" t="str">
        <f>IF(Sales_Datas[[#This Row],[base_price]] &lt;= 632200, "Low", (IF(Sales_Datas[[#This Row],[base_price]] &gt;= 10092000, "High", "Medium")))</f>
        <v>High</v>
      </c>
    </row>
    <row r="1214" spans="1:22" x14ac:dyDescent="0.25">
      <c r="A1214" s="1" t="s">
        <v>3233</v>
      </c>
      <c r="B1214" s="1" t="s">
        <v>2133</v>
      </c>
      <c r="C1214" s="2">
        <v>44580</v>
      </c>
      <c r="D1214" s="1" t="s">
        <v>3234</v>
      </c>
      <c r="E1214" s="4">
        <v>2610000</v>
      </c>
      <c r="F1214">
        <v>1</v>
      </c>
      <c r="G1214" s="4">
        <v>26100000</v>
      </c>
      <c r="H1214" s="4">
        <v>0</v>
      </c>
      <c r="I1214" s="4">
        <v>26100000</v>
      </c>
      <c r="J1214">
        <v>1</v>
      </c>
      <c r="K1214">
        <v>1</v>
      </c>
      <c r="L1214">
        <v>0</v>
      </c>
      <c r="M1214">
        <v>1</v>
      </c>
      <c r="N1214" s="2">
        <v>44535</v>
      </c>
      <c r="O1214" s="1" t="s">
        <v>3235</v>
      </c>
      <c r="P1214" s="4">
        <v>26100000</v>
      </c>
      <c r="Q1214" s="4">
        <v>1722600</v>
      </c>
      <c r="R1214" s="1" t="s">
        <v>123</v>
      </c>
      <c r="S1214" s="1" t="s">
        <v>50</v>
      </c>
      <c r="T1214" s="4">
        <f>Sales_Datas[[#This Row],[after_discount]]-(Sales_Datas[[#This Row],[qty_ordered]]*Sales_Datas[[#This Row],[cogs]])</f>
        <v>24377400</v>
      </c>
      <c r="U1214" s="3">
        <f>IFERROR(Sales_Datas[[#This Row],[Gross_Profit]]/Sales_Datas[[#This Row],[after_discount]],0)</f>
        <v>0.93400000000000005</v>
      </c>
      <c r="V1214" s="1" t="str">
        <f>IF(Sales_Datas[[#This Row],[base_price]] &lt;= 632200, "Low", (IF(Sales_Datas[[#This Row],[base_price]] &gt;= 10092000, "High", "Medium")))</f>
        <v>High</v>
      </c>
    </row>
    <row r="1215" spans="1:22" x14ac:dyDescent="0.25">
      <c r="A1215" s="1" t="s">
        <v>3236</v>
      </c>
      <c r="B1215" s="1" t="s">
        <v>3237</v>
      </c>
      <c r="C1215" s="2">
        <v>44625</v>
      </c>
      <c r="D1215" s="1" t="s">
        <v>3238</v>
      </c>
      <c r="E1215" s="4">
        <v>17400</v>
      </c>
      <c r="F1215">
        <v>150</v>
      </c>
      <c r="G1215" s="4">
        <v>26100000</v>
      </c>
      <c r="H1215" s="4">
        <v>0</v>
      </c>
      <c r="I1215" s="4">
        <v>26100000</v>
      </c>
      <c r="J1215">
        <v>1</v>
      </c>
      <c r="K1215">
        <v>1</v>
      </c>
      <c r="L1215">
        <v>1</v>
      </c>
      <c r="M1215">
        <v>11</v>
      </c>
      <c r="N1215" s="2">
        <v>44400</v>
      </c>
      <c r="O1215" s="1" t="s">
        <v>3239</v>
      </c>
      <c r="P1215" s="4">
        <v>174000</v>
      </c>
      <c r="Q1215" s="4">
        <v>10440</v>
      </c>
      <c r="R1215" s="1" t="s">
        <v>123</v>
      </c>
      <c r="S1215" s="1" t="s">
        <v>1125</v>
      </c>
      <c r="T1215" s="4">
        <f>Sales_Datas[[#This Row],[after_discount]]-(Sales_Datas[[#This Row],[qty_ordered]]*Sales_Datas[[#This Row],[cogs]])</f>
        <v>24534000</v>
      </c>
      <c r="U1215" s="3">
        <f>IFERROR(Sales_Datas[[#This Row],[Gross_Profit]]/Sales_Datas[[#This Row],[after_discount]],0)</f>
        <v>0.94</v>
      </c>
      <c r="V1215" s="1" t="str">
        <f>IF(Sales_Datas[[#This Row],[base_price]] &lt;= 632200, "Low", (IF(Sales_Datas[[#This Row],[base_price]] &gt;= 10092000, "High", "Medium")))</f>
        <v>Low</v>
      </c>
    </row>
    <row r="1216" spans="1:22" x14ac:dyDescent="0.25">
      <c r="A1216" s="1" t="s">
        <v>3240</v>
      </c>
      <c r="B1216" s="1" t="s">
        <v>3241</v>
      </c>
      <c r="C1216" s="2">
        <v>44648</v>
      </c>
      <c r="D1216" s="1" t="s">
        <v>3234</v>
      </c>
      <c r="E1216" s="4">
        <v>2610000</v>
      </c>
      <c r="F1216">
        <v>1</v>
      </c>
      <c r="G1216" s="4">
        <v>26100000</v>
      </c>
      <c r="H1216" s="4">
        <v>0</v>
      </c>
      <c r="I1216" s="4">
        <v>26100000</v>
      </c>
      <c r="J1216">
        <v>1</v>
      </c>
      <c r="K1216">
        <v>0</v>
      </c>
      <c r="L1216">
        <v>0</v>
      </c>
      <c r="M1216">
        <v>2</v>
      </c>
      <c r="N1216" s="2">
        <v>44640</v>
      </c>
      <c r="O1216" s="1" t="s">
        <v>3235</v>
      </c>
      <c r="P1216" s="4">
        <v>26100000</v>
      </c>
      <c r="Q1216" s="4">
        <v>1722600</v>
      </c>
      <c r="R1216" s="1" t="s">
        <v>123</v>
      </c>
      <c r="S1216" s="1" t="s">
        <v>76</v>
      </c>
      <c r="T1216" s="4">
        <f>Sales_Datas[[#This Row],[after_discount]]-(Sales_Datas[[#This Row],[qty_ordered]]*Sales_Datas[[#This Row],[cogs]])</f>
        <v>24377400</v>
      </c>
      <c r="U1216" s="3">
        <f>IFERROR(Sales_Datas[[#This Row],[Gross_Profit]]/Sales_Datas[[#This Row],[after_discount]],0)</f>
        <v>0.93400000000000005</v>
      </c>
      <c r="V1216" s="1" t="str">
        <f>IF(Sales_Datas[[#This Row],[base_price]] &lt;= 632200, "Low", (IF(Sales_Datas[[#This Row],[base_price]] &gt;= 10092000, "High", "Medium")))</f>
        <v>High</v>
      </c>
    </row>
    <row r="1217" spans="1:22" x14ac:dyDescent="0.25">
      <c r="A1217" s="1" t="s">
        <v>3242</v>
      </c>
      <c r="B1217" s="1" t="s">
        <v>3237</v>
      </c>
      <c r="C1217" s="2">
        <v>44655</v>
      </c>
      <c r="D1217" s="1" t="s">
        <v>3243</v>
      </c>
      <c r="E1217" s="4">
        <v>17400</v>
      </c>
      <c r="F1217">
        <v>150</v>
      </c>
      <c r="G1217" s="4">
        <v>26100000</v>
      </c>
      <c r="H1217" s="4">
        <v>0</v>
      </c>
      <c r="I1217" s="4">
        <v>26100000</v>
      </c>
      <c r="J1217">
        <v>1</v>
      </c>
      <c r="K1217">
        <v>1</v>
      </c>
      <c r="L1217">
        <v>1</v>
      </c>
      <c r="M1217">
        <v>7</v>
      </c>
      <c r="N1217" s="2">
        <v>44400</v>
      </c>
      <c r="O1217" s="1" t="s">
        <v>3244</v>
      </c>
      <c r="P1217" s="4">
        <v>174000</v>
      </c>
      <c r="Q1217" s="4">
        <v>14790</v>
      </c>
      <c r="R1217" s="1" t="s">
        <v>123</v>
      </c>
      <c r="S1217" s="1" t="s">
        <v>66</v>
      </c>
      <c r="T1217" s="4">
        <f>Sales_Datas[[#This Row],[after_discount]]-(Sales_Datas[[#This Row],[qty_ordered]]*Sales_Datas[[#This Row],[cogs]])</f>
        <v>23881500</v>
      </c>
      <c r="U1217" s="3">
        <f>IFERROR(Sales_Datas[[#This Row],[Gross_Profit]]/Sales_Datas[[#This Row],[after_discount]],0)</f>
        <v>0.91500000000000004</v>
      </c>
      <c r="V1217" s="1" t="str">
        <f>IF(Sales_Datas[[#This Row],[base_price]] &lt;= 632200, "Low", (IF(Sales_Datas[[#This Row],[base_price]] &gt;= 10092000, "High", "Medium")))</f>
        <v>Low</v>
      </c>
    </row>
    <row r="1218" spans="1:22" x14ac:dyDescent="0.25">
      <c r="A1218" s="1" t="s">
        <v>3245</v>
      </c>
      <c r="B1218" s="1" t="s">
        <v>3246</v>
      </c>
      <c r="C1218" s="2">
        <v>44437</v>
      </c>
      <c r="D1218" s="1" t="s">
        <v>3247</v>
      </c>
      <c r="E1218" s="4">
        <v>2609362</v>
      </c>
      <c r="F1218">
        <v>1</v>
      </c>
      <c r="G1218" s="4">
        <v>26093600</v>
      </c>
      <c r="H1218" s="4">
        <v>0</v>
      </c>
      <c r="I1218" s="4">
        <v>26093600</v>
      </c>
      <c r="J1218">
        <v>1</v>
      </c>
      <c r="K1218">
        <v>0</v>
      </c>
      <c r="L1218">
        <v>0</v>
      </c>
      <c r="M1218">
        <v>9</v>
      </c>
      <c r="N1218" s="2">
        <v>44413</v>
      </c>
      <c r="O1218" s="1" t="s">
        <v>3248</v>
      </c>
      <c r="P1218" s="4">
        <v>26093600</v>
      </c>
      <c r="Q1218" s="4">
        <v>2139620</v>
      </c>
      <c r="R1218" s="1" t="s">
        <v>55</v>
      </c>
      <c r="S1218" s="1" t="s">
        <v>1120</v>
      </c>
      <c r="T1218" s="4">
        <f>Sales_Datas[[#This Row],[after_discount]]-(Sales_Datas[[#This Row],[qty_ordered]]*Sales_Datas[[#This Row],[cogs]])</f>
        <v>23953980</v>
      </c>
      <c r="U1218" s="3">
        <f>IFERROR(Sales_Datas[[#This Row],[Gross_Profit]]/Sales_Datas[[#This Row],[after_discount]],0)</f>
        <v>0.91800211546126254</v>
      </c>
      <c r="V1218" s="1" t="str">
        <f>IF(Sales_Datas[[#This Row],[base_price]] &lt;= 632200, "Low", (IF(Sales_Datas[[#This Row],[base_price]] &gt;= 10092000, "High", "Medium")))</f>
        <v>High</v>
      </c>
    </row>
    <row r="1219" spans="1:22" x14ac:dyDescent="0.25">
      <c r="A1219" s="1" t="s">
        <v>3249</v>
      </c>
      <c r="B1219" s="1" t="s">
        <v>3250</v>
      </c>
      <c r="C1219" s="2">
        <v>44538</v>
      </c>
      <c r="D1219" s="1" t="s">
        <v>3247</v>
      </c>
      <c r="E1219" s="4">
        <v>2609362</v>
      </c>
      <c r="F1219">
        <v>1</v>
      </c>
      <c r="G1219" s="4">
        <v>26093600</v>
      </c>
      <c r="H1219" s="4">
        <v>0</v>
      </c>
      <c r="I1219" s="4">
        <v>26093600</v>
      </c>
      <c r="J1219">
        <v>1</v>
      </c>
      <c r="K1219">
        <v>1</v>
      </c>
      <c r="L1219">
        <v>0</v>
      </c>
      <c r="M1219">
        <v>1</v>
      </c>
      <c r="N1219" s="2">
        <v>44412</v>
      </c>
      <c r="O1219" s="1" t="s">
        <v>3248</v>
      </c>
      <c r="P1219" s="4">
        <v>26093600</v>
      </c>
      <c r="Q1219" s="4">
        <v>2139620</v>
      </c>
      <c r="R1219" s="1" t="s">
        <v>55</v>
      </c>
      <c r="S1219" s="1" t="s">
        <v>50</v>
      </c>
      <c r="T1219" s="4">
        <f>Sales_Datas[[#This Row],[after_discount]]-(Sales_Datas[[#This Row],[qty_ordered]]*Sales_Datas[[#This Row],[cogs]])</f>
        <v>23953980</v>
      </c>
      <c r="U1219" s="3">
        <f>IFERROR(Sales_Datas[[#This Row],[Gross_Profit]]/Sales_Datas[[#This Row],[after_discount]],0)</f>
        <v>0.91800211546126254</v>
      </c>
      <c r="V1219" s="1" t="str">
        <f>IF(Sales_Datas[[#This Row],[base_price]] &lt;= 632200, "Low", (IF(Sales_Datas[[#This Row],[base_price]] &gt;= 10092000, "High", "Medium")))</f>
        <v>High</v>
      </c>
    </row>
    <row r="1220" spans="1:22" x14ac:dyDescent="0.25">
      <c r="A1220" s="1" t="s">
        <v>3251</v>
      </c>
      <c r="B1220" s="1" t="s">
        <v>3252</v>
      </c>
      <c r="C1220" s="2">
        <v>44267</v>
      </c>
      <c r="D1220" s="1" t="s">
        <v>3253</v>
      </c>
      <c r="E1220" s="4">
        <v>2604200</v>
      </c>
      <c r="F1220">
        <v>1</v>
      </c>
      <c r="G1220" s="4">
        <v>26042000</v>
      </c>
      <c r="H1220" s="4">
        <v>0</v>
      </c>
      <c r="I1220" s="4">
        <v>26042000</v>
      </c>
      <c r="J1220">
        <v>1</v>
      </c>
      <c r="K1220">
        <v>0</v>
      </c>
      <c r="L1220">
        <v>0</v>
      </c>
      <c r="M1220">
        <v>4</v>
      </c>
      <c r="N1220" s="2">
        <v>44505</v>
      </c>
      <c r="O1220" s="1" t="s">
        <v>3254</v>
      </c>
      <c r="P1220" s="4">
        <v>26042000</v>
      </c>
      <c r="Q1220" s="4">
        <v>1562520</v>
      </c>
      <c r="R1220" s="1" t="s">
        <v>29</v>
      </c>
      <c r="S1220" s="1" t="s">
        <v>34</v>
      </c>
      <c r="T1220" s="4">
        <f>Sales_Datas[[#This Row],[after_discount]]-(Sales_Datas[[#This Row],[qty_ordered]]*Sales_Datas[[#This Row],[cogs]])</f>
        <v>24479480</v>
      </c>
      <c r="U1220" s="3">
        <f>IFERROR(Sales_Datas[[#This Row],[Gross_Profit]]/Sales_Datas[[#This Row],[after_discount]],0)</f>
        <v>0.94</v>
      </c>
      <c r="V1220" s="1" t="str">
        <f>IF(Sales_Datas[[#This Row],[base_price]] &lt;= 632200, "Low", (IF(Sales_Datas[[#This Row],[base_price]] &gt;= 10092000, "High", "Medium")))</f>
        <v>High</v>
      </c>
    </row>
    <row r="1221" spans="1:22" x14ac:dyDescent="0.25">
      <c r="A1221" s="1" t="s">
        <v>3255</v>
      </c>
      <c r="B1221" s="1" t="s">
        <v>3252</v>
      </c>
      <c r="C1221" s="2">
        <v>44298</v>
      </c>
      <c r="D1221" s="1" t="s">
        <v>3253</v>
      </c>
      <c r="E1221" s="4">
        <v>2604200</v>
      </c>
      <c r="F1221">
        <v>1</v>
      </c>
      <c r="G1221" s="4">
        <v>26042000</v>
      </c>
      <c r="H1221" s="4">
        <v>0</v>
      </c>
      <c r="I1221" s="4">
        <v>26042000</v>
      </c>
      <c r="J1221">
        <v>1</v>
      </c>
      <c r="K1221">
        <v>0</v>
      </c>
      <c r="L1221">
        <v>0</v>
      </c>
      <c r="M1221">
        <v>4</v>
      </c>
      <c r="N1221" s="2">
        <v>44505</v>
      </c>
      <c r="O1221" s="1" t="s">
        <v>3254</v>
      </c>
      <c r="P1221" s="4">
        <v>26042000</v>
      </c>
      <c r="Q1221" s="4">
        <v>1562520</v>
      </c>
      <c r="R1221" s="1" t="s">
        <v>29</v>
      </c>
      <c r="S1221" s="1" t="s">
        <v>34</v>
      </c>
      <c r="T1221" s="4">
        <f>Sales_Datas[[#This Row],[after_discount]]-(Sales_Datas[[#This Row],[qty_ordered]]*Sales_Datas[[#This Row],[cogs]])</f>
        <v>24479480</v>
      </c>
      <c r="U1221" s="3">
        <f>IFERROR(Sales_Datas[[#This Row],[Gross_Profit]]/Sales_Datas[[#This Row],[after_discount]],0)</f>
        <v>0.94</v>
      </c>
      <c r="V1221" s="1" t="str">
        <f>IF(Sales_Datas[[#This Row],[base_price]] &lt;= 632200, "Low", (IF(Sales_Datas[[#This Row],[base_price]] &gt;= 10092000, "High", "Medium")))</f>
        <v>High</v>
      </c>
    </row>
    <row r="1222" spans="1:22" x14ac:dyDescent="0.25">
      <c r="A1222" s="1" t="s">
        <v>3256</v>
      </c>
      <c r="B1222" s="1" t="s">
        <v>2454</v>
      </c>
      <c r="C1222" s="2">
        <v>44482</v>
      </c>
      <c r="D1222" s="1" t="s">
        <v>3253</v>
      </c>
      <c r="E1222" s="4">
        <v>2604200</v>
      </c>
      <c r="F1222">
        <v>1</v>
      </c>
      <c r="G1222" s="4">
        <v>26042000</v>
      </c>
      <c r="H1222" s="4">
        <v>0</v>
      </c>
      <c r="I1222" s="4">
        <v>26042000</v>
      </c>
      <c r="J1222">
        <v>1</v>
      </c>
      <c r="K1222">
        <v>0</v>
      </c>
      <c r="L1222">
        <v>0</v>
      </c>
      <c r="M1222">
        <v>4</v>
      </c>
      <c r="N1222" s="2">
        <v>44483</v>
      </c>
      <c r="O1222" s="1" t="s">
        <v>3254</v>
      </c>
      <c r="P1222" s="4">
        <v>26042000</v>
      </c>
      <c r="Q1222" s="4">
        <v>1562520</v>
      </c>
      <c r="R1222" s="1" t="s">
        <v>29</v>
      </c>
      <c r="S1222" s="1" t="s">
        <v>34</v>
      </c>
      <c r="T1222" s="4">
        <f>Sales_Datas[[#This Row],[after_discount]]-(Sales_Datas[[#This Row],[qty_ordered]]*Sales_Datas[[#This Row],[cogs]])</f>
        <v>24479480</v>
      </c>
      <c r="U1222" s="3">
        <f>IFERROR(Sales_Datas[[#This Row],[Gross_Profit]]/Sales_Datas[[#This Row],[after_discount]],0)</f>
        <v>0.94</v>
      </c>
      <c r="V1222" s="1" t="str">
        <f>IF(Sales_Datas[[#This Row],[base_price]] &lt;= 632200, "Low", (IF(Sales_Datas[[#This Row],[base_price]] &gt;= 10092000, "High", "Medium")))</f>
        <v>High</v>
      </c>
    </row>
    <row r="1223" spans="1:22" x14ac:dyDescent="0.25">
      <c r="A1223" s="1" t="s">
        <v>3257</v>
      </c>
      <c r="B1223" s="1" t="s">
        <v>3258</v>
      </c>
      <c r="C1223" s="2">
        <v>44517</v>
      </c>
      <c r="D1223" s="1" t="s">
        <v>3253</v>
      </c>
      <c r="E1223" s="4">
        <v>2604200</v>
      </c>
      <c r="F1223">
        <v>1</v>
      </c>
      <c r="G1223" s="4">
        <v>26042000</v>
      </c>
      <c r="H1223" s="4">
        <v>0</v>
      </c>
      <c r="I1223" s="4">
        <v>26042000</v>
      </c>
      <c r="J1223">
        <v>1</v>
      </c>
      <c r="K1223">
        <v>1</v>
      </c>
      <c r="L1223">
        <v>0</v>
      </c>
      <c r="M1223">
        <v>3</v>
      </c>
      <c r="N1223" s="2">
        <v>44449</v>
      </c>
      <c r="O1223" s="1" t="s">
        <v>3254</v>
      </c>
      <c r="P1223" s="4">
        <v>26042000</v>
      </c>
      <c r="Q1223" s="4">
        <v>1562520</v>
      </c>
      <c r="R1223" s="1" t="s">
        <v>29</v>
      </c>
      <c r="S1223" s="1" t="s">
        <v>56</v>
      </c>
      <c r="T1223" s="4">
        <f>Sales_Datas[[#This Row],[after_discount]]-(Sales_Datas[[#This Row],[qty_ordered]]*Sales_Datas[[#This Row],[cogs]])</f>
        <v>24479480</v>
      </c>
      <c r="U1223" s="3">
        <f>IFERROR(Sales_Datas[[#This Row],[Gross_Profit]]/Sales_Datas[[#This Row],[after_discount]],0)</f>
        <v>0.94</v>
      </c>
      <c r="V1223" s="1" t="str">
        <f>IF(Sales_Datas[[#This Row],[base_price]] &lt;= 632200, "Low", (IF(Sales_Datas[[#This Row],[base_price]] &gt;= 10092000, "High", "Medium")))</f>
        <v>High</v>
      </c>
    </row>
    <row r="1224" spans="1:22" x14ac:dyDescent="0.25">
      <c r="A1224" s="1" t="s">
        <v>3259</v>
      </c>
      <c r="B1224" s="1" t="s">
        <v>3260</v>
      </c>
      <c r="C1224" s="2">
        <v>44559</v>
      </c>
      <c r="D1224" s="1" t="s">
        <v>3253</v>
      </c>
      <c r="E1224" s="4">
        <v>2604200</v>
      </c>
      <c r="F1224">
        <v>1</v>
      </c>
      <c r="G1224" s="4">
        <v>26042000</v>
      </c>
      <c r="H1224" s="4">
        <v>0</v>
      </c>
      <c r="I1224" s="4">
        <v>26042000</v>
      </c>
      <c r="J1224">
        <v>1</v>
      </c>
      <c r="K1224">
        <v>0</v>
      </c>
      <c r="L1224">
        <v>0</v>
      </c>
      <c r="M1224">
        <v>1</v>
      </c>
      <c r="N1224" s="2">
        <v>44379</v>
      </c>
      <c r="O1224" s="1" t="s">
        <v>3254</v>
      </c>
      <c r="P1224" s="4">
        <v>26042000</v>
      </c>
      <c r="Q1224" s="4">
        <v>1562520</v>
      </c>
      <c r="R1224" s="1" t="s">
        <v>29</v>
      </c>
      <c r="S1224" s="1" t="s">
        <v>50</v>
      </c>
      <c r="T1224" s="4">
        <f>Sales_Datas[[#This Row],[after_discount]]-(Sales_Datas[[#This Row],[qty_ordered]]*Sales_Datas[[#This Row],[cogs]])</f>
        <v>24479480</v>
      </c>
      <c r="U1224" s="3">
        <f>IFERROR(Sales_Datas[[#This Row],[Gross_Profit]]/Sales_Datas[[#This Row],[after_discount]],0)</f>
        <v>0.94</v>
      </c>
      <c r="V1224" s="1" t="str">
        <f>IF(Sales_Datas[[#This Row],[base_price]] &lt;= 632200, "Low", (IF(Sales_Datas[[#This Row],[base_price]] &gt;= 10092000, "High", "Medium")))</f>
        <v>High</v>
      </c>
    </row>
    <row r="1225" spans="1:22" x14ac:dyDescent="0.25">
      <c r="A1225" s="1" t="s">
        <v>3261</v>
      </c>
      <c r="B1225" s="1" t="s">
        <v>1790</v>
      </c>
      <c r="C1225" s="2">
        <v>44652</v>
      </c>
      <c r="D1225" s="1" t="s">
        <v>3253</v>
      </c>
      <c r="E1225" s="4">
        <v>2604200</v>
      </c>
      <c r="F1225">
        <v>1</v>
      </c>
      <c r="G1225" s="4">
        <v>26042000</v>
      </c>
      <c r="H1225" s="4">
        <v>0</v>
      </c>
      <c r="I1225" s="4">
        <v>26042000</v>
      </c>
      <c r="J1225">
        <v>1</v>
      </c>
      <c r="K1225">
        <v>0</v>
      </c>
      <c r="L1225">
        <v>0</v>
      </c>
      <c r="M1225">
        <v>4</v>
      </c>
      <c r="N1225" s="2">
        <v>44470</v>
      </c>
      <c r="O1225" s="1" t="s">
        <v>3254</v>
      </c>
      <c r="P1225" s="4">
        <v>26042000</v>
      </c>
      <c r="Q1225" s="4">
        <v>1562520</v>
      </c>
      <c r="R1225" s="1" t="s">
        <v>29</v>
      </c>
      <c r="S1225" s="1" t="s">
        <v>34</v>
      </c>
      <c r="T1225" s="4">
        <f>Sales_Datas[[#This Row],[after_discount]]-(Sales_Datas[[#This Row],[qty_ordered]]*Sales_Datas[[#This Row],[cogs]])</f>
        <v>24479480</v>
      </c>
      <c r="U1225" s="3">
        <f>IFERROR(Sales_Datas[[#This Row],[Gross_Profit]]/Sales_Datas[[#This Row],[after_discount]],0)</f>
        <v>0.94</v>
      </c>
      <c r="V1225" s="1" t="str">
        <f>IF(Sales_Datas[[#This Row],[base_price]] &lt;= 632200, "Low", (IF(Sales_Datas[[#This Row],[base_price]] &gt;= 10092000, "High", "Medium")))</f>
        <v>High</v>
      </c>
    </row>
    <row r="1226" spans="1:22" x14ac:dyDescent="0.25">
      <c r="A1226" s="1" t="s">
        <v>3262</v>
      </c>
      <c r="B1226" s="1" t="s">
        <v>3263</v>
      </c>
      <c r="C1226" s="2">
        <v>44673</v>
      </c>
      <c r="D1226" s="1" t="s">
        <v>3253</v>
      </c>
      <c r="E1226" s="4">
        <v>2604200</v>
      </c>
      <c r="F1226">
        <v>1</v>
      </c>
      <c r="G1226" s="4">
        <v>26042000</v>
      </c>
      <c r="H1226" s="4">
        <v>0</v>
      </c>
      <c r="I1226" s="4">
        <v>26042000</v>
      </c>
      <c r="J1226">
        <v>1</v>
      </c>
      <c r="K1226">
        <v>0</v>
      </c>
      <c r="L1226">
        <v>0</v>
      </c>
      <c r="M1226">
        <v>4</v>
      </c>
      <c r="N1226" s="2">
        <v>44675</v>
      </c>
      <c r="O1226" s="1" t="s">
        <v>3254</v>
      </c>
      <c r="P1226" s="4">
        <v>26042000</v>
      </c>
      <c r="Q1226" s="4">
        <v>1562520</v>
      </c>
      <c r="R1226" s="1" t="s">
        <v>29</v>
      </c>
      <c r="S1226" s="1" t="s">
        <v>34</v>
      </c>
      <c r="T1226" s="4">
        <f>Sales_Datas[[#This Row],[after_discount]]-(Sales_Datas[[#This Row],[qty_ordered]]*Sales_Datas[[#This Row],[cogs]])</f>
        <v>24479480</v>
      </c>
      <c r="U1226" s="3">
        <f>IFERROR(Sales_Datas[[#This Row],[Gross_Profit]]/Sales_Datas[[#This Row],[after_discount]],0)</f>
        <v>0.94</v>
      </c>
      <c r="V1226" s="1" t="str">
        <f>IF(Sales_Datas[[#This Row],[base_price]] &lt;= 632200, "Low", (IF(Sales_Datas[[#This Row],[base_price]] &gt;= 10092000, "High", "Medium")))</f>
        <v>High</v>
      </c>
    </row>
    <row r="1227" spans="1:22" x14ac:dyDescent="0.25">
      <c r="A1227" s="1" t="s">
        <v>3264</v>
      </c>
      <c r="B1227" s="1" t="s">
        <v>3263</v>
      </c>
      <c r="C1227" s="2">
        <v>44674</v>
      </c>
      <c r="D1227" s="1" t="s">
        <v>3253</v>
      </c>
      <c r="E1227" s="4">
        <v>2604200</v>
      </c>
      <c r="F1227">
        <v>1</v>
      </c>
      <c r="G1227" s="4">
        <v>26042000</v>
      </c>
      <c r="H1227" s="4">
        <v>0</v>
      </c>
      <c r="I1227" s="4">
        <v>26042000</v>
      </c>
      <c r="J1227">
        <v>1</v>
      </c>
      <c r="K1227">
        <v>0</v>
      </c>
      <c r="L1227">
        <v>0</v>
      </c>
      <c r="M1227">
        <v>4</v>
      </c>
      <c r="N1227" s="2">
        <v>44675</v>
      </c>
      <c r="O1227" s="1" t="s">
        <v>3254</v>
      </c>
      <c r="P1227" s="4">
        <v>26042000</v>
      </c>
      <c r="Q1227" s="4">
        <v>1562520</v>
      </c>
      <c r="R1227" s="1" t="s">
        <v>29</v>
      </c>
      <c r="S1227" s="1" t="s">
        <v>34</v>
      </c>
      <c r="T1227" s="4">
        <f>Sales_Datas[[#This Row],[after_discount]]-(Sales_Datas[[#This Row],[qty_ordered]]*Sales_Datas[[#This Row],[cogs]])</f>
        <v>24479480</v>
      </c>
      <c r="U1227" s="3">
        <f>IFERROR(Sales_Datas[[#This Row],[Gross_Profit]]/Sales_Datas[[#This Row],[after_discount]],0)</f>
        <v>0.94</v>
      </c>
      <c r="V1227" s="1" t="str">
        <f>IF(Sales_Datas[[#This Row],[base_price]] &lt;= 632200, "Low", (IF(Sales_Datas[[#This Row],[base_price]] &gt;= 10092000, "High", "Medium")))</f>
        <v>High</v>
      </c>
    </row>
    <row r="1228" spans="1:22" x14ac:dyDescent="0.25">
      <c r="A1228" s="1" t="s">
        <v>3265</v>
      </c>
      <c r="B1228" s="1" t="s">
        <v>3266</v>
      </c>
      <c r="C1228" s="2">
        <v>44679</v>
      </c>
      <c r="D1228" s="1" t="s">
        <v>3253</v>
      </c>
      <c r="E1228" s="4">
        <v>2604200</v>
      </c>
      <c r="F1228">
        <v>1</v>
      </c>
      <c r="G1228" s="4">
        <v>26042000</v>
      </c>
      <c r="H1228" s="4">
        <v>0</v>
      </c>
      <c r="I1228" s="4">
        <v>26042000</v>
      </c>
      <c r="J1228">
        <v>1</v>
      </c>
      <c r="K1228">
        <v>1</v>
      </c>
      <c r="L1228">
        <v>0</v>
      </c>
      <c r="M1228">
        <v>1</v>
      </c>
      <c r="N1228" s="2">
        <v>44668</v>
      </c>
      <c r="O1228" s="1" t="s">
        <v>3254</v>
      </c>
      <c r="P1228" s="4">
        <v>26042000</v>
      </c>
      <c r="Q1228" s="4">
        <v>1562520</v>
      </c>
      <c r="R1228" s="1" t="s">
        <v>29</v>
      </c>
      <c r="S1228" s="1" t="s">
        <v>50</v>
      </c>
      <c r="T1228" s="4">
        <f>Sales_Datas[[#This Row],[after_discount]]-(Sales_Datas[[#This Row],[qty_ordered]]*Sales_Datas[[#This Row],[cogs]])</f>
        <v>24479480</v>
      </c>
      <c r="U1228" s="3">
        <f>IFERROR(Sales_Datas[[#This Row],[Gross_Profit]]/Sales_Datas[[#This Row],[after_discount]],0)</f>
        <v>0.94</v>
      </c>
      <c r="V1228" s="1" t="str">
        <f>IF(Sales_Datas[[#This Row],[base_price]] &lt;= 632200, "Low", (IF(Sales_Datas[[#This Row],[base_price]] &gt;= 10092000, "High", "Medium")))</f>
        <v>High</v>
      </c>
    </row>
    <row r="1229" spans="1:22" x14ac:dyDescent="0.25">
      <c r="A1229" s="1" t="s">
        <v>3267</v>
      </c>
      <c r="B1229" s="1" t="s">
        <v>1787</v>
      </c>
      <c r="C1229" s="2">
        <v>44683</v>
      </c>
      <c r="D1229" s="1" t="s">
        <v>3253</v>
      </c>
      <c r="E1229" s="4">
        <v>2604200</v>
      </c>
      <c r="F1229">
        <v>1</v>
      </c>
      <c r="G1229" s="4">
        <v>26042000</v>
      </c>
      <c r="H1229" s="4">
        <v>0</v>
      </c>
      <c r="I1229" s="4">
        <v>26042000</v>
      </c>
      <c r="J1229">
        <v>1</v>
      </c>
      <c r="K1229">
        <v>0</v>
      </c>
      <c r="L1229">
        <v>0</v>
      </c>
      <c r="M1229">
        <v>4</v>
      </c>
      <c r="N1229" s="2">
        <v>44517</v>
      </c>
      <c r="O1229" s="1" t="s">
        <v>3254</v>
      </c>
      <c r="P1229" s="4">
        <v>26042000</v>
      </c>
      <c r="Q1229" s="4">
        <v>1562520</v>
      </c>
      <c r="R1229" s="1" t="s">
        <v>29</v>
      </c>
      <c r="S1229" s="1" t="s">
        <v>34</v>
      </c>
      <c r="T1229" s="4">
        <f>Sales_Datas[[#This Row],[after_discount]]-(Sales_Datas[[#This Row],[qty_ordered]]*Sales_Datas[[#This Row],[cogs]])</f>
        <v>24479480</v>
      </c>
      <c r="U1229" s="3">
        <f>IFERROR(Sales_Datas[[#This Row],[Gross_Profit]]/Sales_Datas[[#This Row],[after_discount]],0)</f>
        <v>0.94</v>
      </c>
      <c r="V1229" s="1" t="str">
        <f>IF(Sales_Datas[[#This Row],[base_price]] &lt;= 632200, "Low", (IF(Sales_Datas[[#This Row],[base_price]] &gt;= 10092000, "High", "Medium")))</f>
        <v>High</v>
      </c>
    </row>
    <row r="1230" spans="1:22" x14ac:dyDescent="0.25">
      <c r="A1230" s="1" t="s">
        <v>3268</v>
      </c>
      <c r="B1230" s="1" t="s">
        <v>1705</v>
      </c>
      <c r="C1230" s="2">
        <v>44777</v>
      </c>
      <c r="D1230" s="1" t="s">
        <v>3269</v>
      </c>
      <c r="E1230" s="4">
        <v>2594630</v>
      </c>
      <c r="F1230">
        <v>1</v>
      </c>
      <c r="G1230" s="4">
        <v>25946300</v>
      </c>
      <c r="H1230" s="4">
        <v>0</v>
      </c>
      <c r="I1230" s="4">
        <v>25946300</v>
      </c>
      <c r="J1230">
        <v>1</v>
      </c>
      <c r="K1230">
        <v>0</v>
      </c>
      <c r="L1230">
        <v>0</v>
      </c>
      <c r="M1230">
        <v>1</v>
      </c>
      <c r="N1230" s="2">
        <v>44457</v>
      </c>
      <c r="O1230" s="1" t="s">
        <v>3270</v>
      </c>
      <c r="P1230" s="4">
        <v>25946300</v>
      </c>
      <c r="Q1230" s="4">
        <v>1971880</v>
      </c>
      <c r="R1230" s="1" t="s">
        <v>39</v>
      </c>
      <c r="S1230" s="1" t="s">
        <v>50</v>
      </c>
      <c r="T1230" s="4">
        <f>Sales_Datas[[#This Row],[after_discount]]-(Sales_Datas[[#This Row],[qty_ordered]]*Sales_Datas[[#This Row],[cogs]])</f>
        <v>23974420</v>
      </c>
      <c r="U1230" s="3">
        <f>IFERROR(Sales_Datas[[#This Row],[Gross_Profit]]/Sales_Datas[[#This Row],[after_discount]],0)</f>
        <v>0.92400149539626075</v>
      </c>
      <c r="V1230" s="1" t="str">
        <f>IF(Sales_Datas[[#This Row],[base_price]] &lt;= 632200, "Low", (IF(Sales_Datas[[#This Row],[base_price]] &gt;= 10092000, "High", "Medium")))</f>
        <v>High</v>
      </c>
    </row>
    <row r="1231" spans="1:22" x14ac:dyDescent="0.25">
      <c r="A1231" s="1" t="s">
        <v>3271</v>
      </c>
      <c r="B1231" s="1" t="s">
        <v>2776</v>
      </c>
      <c r="C1231" s="2">
        <v>44328</v>
      </c>
      <c r="D1231" s="1" t="s">
        <v>3272</v>
      </c>
      <c r="E1231" s="4">
        <v>2591440</v>
      </c>
      <c r="F1231">
        <v>1</v>
      </c>
      <c r="G1231" s="4">
        <v>25914400</v>
      </c>
      <c r="H1231" s="4">
        <v>0</v>
      </c>
      <c r="I1231" s="4">
        <v>25914400</v>
      </c>
      <c r="J1231">
        <v>1</v>
      </c>
      <c r="K1231">
        <v>0</v>
      </c>
      <c r="L1231">
        <v>0</v>
      </c>
      <c r="M1231">
        <v>4</v>
      </c>
      <c r="N1231" s="2">
        <v>44526</v>
      </c>
      <c r="O1231" s="1" t="s">
        <v>3273</v>
      </c>
      <c r="P1231" s="4">
        <v>25914400</v>
      </c>
      <c r="Q1231" s="4">
        <v>1580730</v>
      </c>
      <c r="R1231" s="1" t="s">
        <v>39</v>
      </c>
      <c r="S1231" s="1" t="s">
        <v>34</v>
      </c>
      <c r="T1231" s="4">
        <f>Sales_Datas[[#This Row],[after_discount]]-(Sales_Datas[[#This Row],[qty_ordered]]*Sales_Datas[[#This Row],[cogs]])</f>
        <v>24333670</v>
      </c>
      <c r="U1231" s="3">
        <f>IFERROR(Sales_Datas[[#This Row],[Gross_Profit]]/Sales_Datas[[#This Row],[after_discount]],0)</f>
        <v>0.9390018676874633</v>
      </c>
      <c r="V1231" s="1" t="str">
        <f>IF(Sales_Datas[[#This Row],[base_price]] &lt;= 632200, "Low", (IF(Sales_Datas[[#This Row],[base_price]] &gt;= 10092000, "High", "Medium")))</f>
        <v>High</v>
      </c>
    </row>
    <row r="1232" spans="1:22" x14ac:dyDescent="0.25">
      <c r="A1232" s="1" t="s">
        <v>3274</v>
      </c>
      <c r="B1232" s="1" t="s">
        <v>3275</v>
      </c>
      <c r="C1232" s="2">
        <v>44394</v>
      </c>
      <c r="D1232" s="1" t="s">
        <v>3272</v>
      </c>
      <c r="E1232" s="4">
        <v>2591440</v>
      </c>
      <c r="F1232">
        <v>1</v>
      </c>
      <c r="G1232" s="4">
        <v>25914400</v>
      </c>
      <c r="H1232" s="4">
        <v>0</v>
      </c>
      <c r="I1232" s="4">
        <v>25914400</v>
      </c>
      <c r="J1232">
        <v>1</v>
      </c>
      <c r="K1232">
        <v>0</v>
      </c>
      <c r="L1232">
        <v>0</v>
      </c>
      <c r="M1232">
        <v>1</v>
      </c>
      <c r="N1232" s="2">
        <v>44380</v>
      </c>
      <c r="O1232" s="1" t="s">
        <v>3273</v>
      </c>
      <c r="P1232" s="4">
        <v>25914400</v>
      </c>
      <c r="Q1232" s="4">
        <v>1580730</v>
      </c>
      <c r="R1232" s="1" t="s">
        <v>39</v>
      </c>
      <c r="S1232" s="1" t="s">
        <v>50</v>
      </c>
      <c r="T1232" s="4">
        <f>Sales_Datas[[#This Row],[after_discount]]-(Sales_Datas[[#This Row],[qty_ordered]]*Sales_Datas[[#This Row],[cogs]])</f>
        <v>24333670</v>
      </c>
      <c r="U1232" s="3">
        <f>IFERROR(Sales_Datas[[#This Row],[Gross_Profit]]/Sales_Datas[[#This Row],[after_discount]],0)</f>
        <v>0.9390018676874633</v>
      </c>
      <c r="V1232" s="1" t="str">
        <f>IF(Sales_Datas[[#This Row],[base_price]] &lt;= 632200, "Low", (IF(Sales_Datas[[#This Row],[base_price]] &gt;= 10092000, "High", "Medium")))</f>
        <v>High</v>
      </c>
    </row>
    <row r="1233" spans="1:22" x14ac:dyDescent="0.25">
      <c r="A1233" s="1" t="s">
        <v>3276</v>
      </c>
      <c r="B1233" s="1" t="s">
        <v>2674</v>
      </c>
      <c r="C1233" s="2">
        <v>44397</v>
      </c>
      <c r="D1233" s="1" t="s">
        <v>3277</v>
      </c>
      <c r="E1233" s="4">
        <v>2591440</v>
      </c>
      <c r="F1233">
        <v>1</v>
      </c>
      <c r="G1233" s="4">
        <v>25914400</v>
      </c>
      <c r="H1233" s="4">
        <v>0</v>
      </c>
      <c r="I1233" s="4">
        <v>25914400</v>
      </c>
      <c r="J1233">
        <v>1</v>
      </c>
      <c r="K1233">
        <v>0</v>
      </c>
      <c r="L1233">
        <v>0</v>
      </c>
      <c r="M1233">
        <v>1</v>
      </c>
      <c r="N1233" s="2">
        <v>44390</v>
      </c>
      <c r="O1233" s="1" t="s">
        <v>3278</v>
      </c>
      <c r="P1233" s="4">
        <v>25914400</v>
      </c>
      <c r="Q1233" s="4">
        <v>2176800</v>
      </c>
      <c r="R1233" s="1" t="s">
        <v>39</v>
      </c>
      <c r="S1233" s="1" t="s">
        <v>50</v>
      </c>
      <c r="T1233" s="4">
        <f>Sales_Datas[[#This Row],[after_discount]]-(Sales_Datas[[#This Row],[qty_ordered]]*Sales_Datas[[#This Row],[cogs]])</f>
        <v>23737600</v>
      </c>
      <c r="U1233" s="3">
        <f>IFERROR(Sales_Datas[[#This Row],[Gross_Profit]]/Sales_Datas[[#This Row],[after_discount]],0)</f>
        <v>0.91600037045040594</v>
      </c>
      <c r="V1233" s="1" t="str">
        <f>IF(Sales_Datas[[#This Row],[base_price]] &lt;= 632200, "Low", (IF(Sales_Datas[[#This Row],[base_price]] &gt;= 10092000, "High", "Medium")))</f>
        <v>High</v>
      </c>
    </row>
    <row r="1234" spans="1:22" x14ac:dyDescent="0.25">
      <c r="A1234" s="1" t="s">
        <v>3279</v>
      </c>
      <c r="B1234" s="1" t="s">
        <v>2674</v>
      </c>
      <c r="C1234" s="2">
        <v>44399</v>
      </c>
      <c r="D1234" s="1" t="s">
        <v>3277</v>
      </c>
      <c r="E1234" s="4">
        <v>2591440</v>
      </c>
      <c r="F1234">
        <v>1</v>
      </c>
      <c r="G1234" s="4">
        <v>25914400</v>
      </c>
      <c r="H1234" s="4">
        <v>0</v>
      </c>
      <c r="I1234" s="4">
        <v>25914400</v>
      </c>
      <c r="J1234">
        <v>1</v>
      </c>
      <c r="K1234">
        <v>1</v>
      </c>
      <c r="L1234">
        <v>1</v>
      </c>
      <c r="M1234">
        <v>1</v>
      </c>
      <c r="N1234" s="2">
        <v>44390</v>
      </c>
      <c r="O1234" s="1" t="s">
        <v>3278</v>
      </c>
      <c r="P1234" s="4">
        <v>25914400</v>
      </c>
      <c r="Q1234" s="4">
        <v>2176800</v>
      </c>
      <c r="R1234" s="1" t="s">
        <v>39</v>
      </c>
      <c r="S1234" s="1" t="s">
        <v>50</v>
      </c>
      <c r="T1234" s="4">
        <f>Sales_Datas[[#This Row],[after_discount]]-(Sales_Datas[[#This Row],[qty_ordered]]*Sales_Datas[[#This Row],[cogs]])</f>
        <v>23737600</v>
      </c>
      <c r="U1234" s="3">
        <f>IFERROR(Sales_Datas[[#This Row],[Gross_Profit]]/Sales_Datas[[#This Row],[after_discount]],0)</f>
        <v>0.91600037045040594</v>
      </c>
      <c r="V1234" s="1" t="str">
        <f>IF(Sales_Datas[[#This Row],[base_price]] &lt;= 632200, "Low", (IF(Sales_Datas[[#This Row],[base_price]] &gt;= 10092000, "High", "Medium")))</f>
        <v>High</v>
      </c>
    </row>
    <row r="1235" spans="1:22" x14ac:dyDescent="0.25">
      <c r="A1235" s="1" t="s">
        <v>3280</v>
      </c>
      <c r="B1235" s="1" t="s">
        <v>2152</v>
      </c>
      <c r="C1235" s="2">
        <v>44401</v>
      </c>
      <c r="D1235" s="1" t="s">
        <v>3272</v>
      </c>
      <c r="E1235" s="4">
        <v>2591440</v>
      </c>
      <c r="F1235">
        <v>1</v>
      </c>
      <c r="G1235" s="4">
        <v>25914400</v>
      </c>
      <c r="H1235" s="4">
        <v>0</v>
      </c>
      <c r="I1235" s="4">
        <v>25914400</v>
      </c>
      <c r="J1235">
        <v>1</v>
      </c>
      <c r="K1235">
        <v>1</v>
      </c>
      <c r="L1235">
        <v>0</v>
      </c>
      <c r="M1235">
        <v>1</v>
      </c>
      <c r="N1235" s="2">
        <v>44384</v>
      </c>
      <c r="O1235" s="1" t="s">
        <v>3273</v>
      </c>
      <c r="P1235" s="4">
        <v>25914400</v>
      </c>
      <c r="Q1235" s="4">
        <v>1580730</v>
      </c>
      <c r="R1235" s="1" t="s">
        <v>39</v>
      </c>
      <c r="S1235" s="1" t="s">
        <v>50</v>
      </c>
      <c r="T1235" s="4">
        <f>Sales_Datas[[#This Row],[after_discount]]-(Sales_Datas[[#This Row],[qty_ordered]]*Sales_Datas[[#This Row],[cogs]])</f>
        <v>24333670</v>
      </c>
      <c r="U1235" s="3">
        <f>IFERROR(Sales_Datas[[#This Row],[Gross_Profit]]/Sales_Datas[[#This Row],[after_discount]],0)</f>
        <v>0.9390018676874633</v>
      </c>
      <c r="V1235" s="1" t="str">
        <f>IF(Sales_Datas[[#This Row],[base_price]] &lt;= 632200, "Low", (IF(Sales_Datas[[#This Row],[base_price]] &gt;= 10092000, "High", "Medium")))</f>
        <v>High</v>
      </c>
    </row>
    <row r="1236" spans="1:22" x14ac:dyDescent="0.25">
      <c r="A1236" s="1" t="s">
        <v>3281</v>
      </c>
      <c r="B1236" s="1" t="s">
        <v>1993</v>
      </c>
      <c r="C1236" s="2">
        <v>44508</v>
      </c>
      <c r="D1236" s="1" t="s">
        <v>3272</v>
      </c>
      <c r="E1236" s="4">
        <v>2591440</v>
      </c>
      <c r="F1236">
        <v>1</v>
      </c>
      <c r="G1236" s="4">
        <v>25914400</v>
      </c>
      <c r="H1236" s="4">
        <v>0</v>
      </c>
      <c r="I1236" s="4">
        <v>25914400</v>
      </c>
      <c r="J1236">
        <v>1</v>
      </c>
      <c r="K1236">
        <v>1</v>
      </c>
      <c r="L1236">
        <v>0</v>
      </c>
      <c r="M1236">
        <v>1</v>
      </c>
      <c r="N1236" s="2">
        <v>44398</v>
      </c>
      <c r="O1236" s="1" t="s">
        <v>3273</v>
      </c>
      <c r="P1236" s="4">
        <v>25914400</v>
      </c>
      <c r="Q1236" s="4">
        <v>1580730</v>
      </c>
      <c r="R1236" s="1" t="s">
        <v>39</v>
      </c>
      <c r="S1236" s="1" t="s">
        <v>50</v>
      </c>
      <c r="T1236" s="4">
        <f>Sales_Datas[[#This Row],[after_discount]]-(Sales_Datas[[#This Row],[qty_ordered]]*Sales_Datas[[#This Row],[cogs]])</f>
        <v>24333670</v>
      </c>
      <c r="U1236" s="3">
        <f>IFERROR(Sales_Datas[[#This Row],[Gross_Profit]]/Sales_Datas[[#This Row],[after_discount]],0)</f>
        <v>0.9390018676874633</v>
      </c>
      <c r="V1236" s="1" t="str">
        <f>IF(Sales_Datas[[#This Row],[base_price]] &lt;= 632200, "Low", (IF(Sales_Datas[[#This Row],[base_price]] &gt;= 10092000, "High", "Medium")))</f>
        <v>High</v>
      </c>
    </row>
    <row r="1237" spans="1:22" x14ac:dyDescent="0.25">
      <c r="A1237" s="1" t="s">
        <v>3282</v>
      </c>
      <c r="B1237" s="1" t="s">
        <v>3283</v>
      </c>
      <c r="C1237" s="2">
        <v>44688</v>
      </c>
      <c r="D1237" s="1" t="s">
        <v>221</v>
      </c>
      <c r="E1237" s="4">
        <v>2588250</v>
      </c>
      <c r="F1237">
        <v>1</v>
      </c>
      <c r="G1237" s="4">
        <v>25882500</v>
      </c>
      <c r="H1237" s="4">
        <v>0</v>
      </c>
      <c r="I1237" s="4">
        <v>25882500</v>
      </c>
      <c r="J1237">
        <v>1</v>
      </c>
      <c r="K1237">
        <v>1</v>
      </c>
      <c r="L1237">
        <v>0</v>
      </c>
      <c r="M1237">
        <v>3</v>
      </c>
      <c r="N1237" s="2">
        <v>44459</v>
      </c>
      <c r="O1237" s="1" t="s">
        <v>222</v>
      </c>
      <c r="P1237" s="4">
        <v>25882500</v>
      </c>
      <c r="Q1237" s="4">
        <v>1734080</v>
      </c>
      <c r="R1237" s="1" t="s">
        <v>39</v>
      </c>
      <c r="S1237" s="1" t="s">
        <v>56</v>
      </c>
      <c r="T1237" s="4">
        <f>Sales_Datas[[#This Row],[after_discount]]-(Sales_Datas[[#This Row],[qty_ordered]]*Sales_Datas[[#This Row],[cogs]])</f>
        <v>24148420</v>
      </c>
      <c r="U1237" s="3">
        <f>IFERROR(Sales_Datas[[#This Row],[Gross_Profit]]/Sales_Datas[[#This Row],[after_discount]],0)</f>
        <v>0.93300183521684532</v>
      </c>
      <c r="V1237" s="1" t="str">
        <f>IF(Sales_Datas[[#This Row],[base_price]] &lt;= 632200, "Low", (IF(Sales_Datas[[#This Row],[base_price]] &gt;= 10092000, "High", "Medium")))</f>
        <v>High</v>
      </c>
    </row>
    <row r="1238" spans="1:22" x14ac:dyDescent="0.25">
      <c r="A1238" s="1" t="s">
        <v>3284</v>
      </c>
      <c r="B1238" s="1" t="s">
        <v>427</v>
      </c>
      <c r="C1238" s="2">
        <v>44810</v>
      </c>
      <c r="D1238" s="1" t="s">
        <v>221</v>
      </c>
      <c r="E1238" s="4">
        <v>2588250</v>
      </c>
      <c r="F1238">
        <v>1</v>
      </c>
      <c r="G1238" s="4">
        <v>25882500</v>
      </c>
      <c r="H1238" s="4">
        <v>0</v>
      </c>
      <c r="I1238" s="4">
        <v>25882500</v>
      </c>
      <c r="J1238">
        <v>1</v>
      </c>
      <c r="K1238">
        <v>0</v>
      </c>
      <c r="L1238">
        <v>0</v>
      </c>
      <c r="M1238">
        <v>7</v>
      </c>
      <c r="N1238" s="2">
        <v>44703</v>
      </c>
      <c r="O1238" s="1" t="s">
        <v>222</v>
      </c>
      <c r="P1238" s="4">
        <v>25882500</v>
      </c>
      <c r="Q1238" s="4">
        <v>1734080</v>
      </c>
      <c r="R1238" s="1" t="s">
        <v>39</v>
      </c>
      <c r="S1238" s="1" t="s">
        <v>66</v>
      </c>
      <c r="T1238" s="4">
        <f>Sales_Datas[[#This Row],[after_discount]]-(Sales_Datas[[#This Row],[qty_ordered]]*Sales_Datas[[#This Row],[cogs]])</f>
        <v>24148420</v>
      </c>
      <c r="U1238" s="3">
        <f>IFERROR(Sales_Datas[[#This Row],[Gross_Profit]]/Sales_Datas[[#This Row],[after_discount]],0)</f>
        <v>0.93300183521684532</v>
      </c>
      <c r="V1238" s="1" t="str">
        <f>IF(Sales_Datas[[#This Row],[base_price]] &lt;= 632200, "Low", (IF(Sales_Datas[[#This Row],[base_price]] &gt;= 10092000, "High", "Medium")))</f>
        <v>High</v>
      </c>
    </row>
    <row r="1239" spans="1:22" x14ac:dyDescent="0.25">
      <c r="A1239" s="1" t="s">
        <v>3285</v>
      </c>
      <c r="B1239" s="1" t="s">
        <v>3286</v>
      </c>
      <c r="C1239" s="2">
        <v>44872</v>
      </c>
      <c r="D1239" s="1" t="s">
        <v>221</v>
      </c>
      <c r="E1239" s="4">
        <v>2588250</v>
      </c>
      <c r="F1239">
        <v>1</v>
      </c>
      <c r="G1239" s="4">
        <v>25882500</v>
      </c>
      <c r="H1239" s="4">
        <v>0</v>
      </c>
      <c r="I1239" s="4">
        <v>25882500</v>
      </c>
      <c r="J1239">
        <v>1</v>
      </c>
      <c r="K1239">
        <v>0</v>
      </c>
      <c r="L1239">
        <v>0</v>
      </c>
      <c r="M1239">
        <v>1</v>
      </c>
      <c r="N1239" s="2">
        <v>44501</v>
      </c>
      <c r="O1239" s="1" t="s">
        <v>222</v>
      </c>
      <c r="P1239" s="4">
        <v>25882500</v>
      </c>
      <c r="Q1239" s="4">
        <v>1734080</v>
      </c>
      <c r="R1239" s="1" t="s">
        <v>39</v>
      </c>
      <c r="S1239" s="1" t="s">
        <v>50</v>
      </c>
      <c r="T1239" s="4">
        <f>Sales_Datas[[#This Row],[after_discount]]-(Sales_Datas[[#This Row],[qty_ordered]]*Sales_Datas[[#This Row],[cogs]])</f>
        <v>24148420</v>
      </c>
      <c r="U1239" s="3">
        <f>IFERROR(Sales_Datas[[#This Row],[Gross_Profit]]/Sales_Datas[[#This Row],[after_discount]],0)</f>
        <v>0.93300183521684532</v>
      </c>
      <c r="V1239" s="1" t="str">
        <f>IF(Sales_Datas[[#This Row],[base_price]] &lt;= 632200, "Low", (IF(Sales_Datas[[#This Row],[base_price]] &gt;= 10092000, "High", "Medium")))</f>
        <v>High</v>
      </c>
    </row>
    <row r="1240" spans="1:22" x14ac:dyDescent="0.25">
      <c r="A1240" s="1" t="s">
        <v>3287</v>
      </c>
      <c r="B1240" s="1" t="s">
        <v>2346</v>
      </c>
      <c r="C1240" s="2">
        <v>44642</v>
      </c>
      <c r="D1240" s="1" t="s">
        <v>3288</v>
      </c>
      <c r="E1240" s="4">
        <v>2552000</v>
      </c>
      <c r="F1240">
        <v>1</v>
      </c>
      <c r="G1240" s="4">
        <v>25520000</v>
      </c>
      <c r="H1240" s="4">
        <v>0</v>
      </c>
      <c r="I1240" s="4">
        <v>25520000</v>
      </c>
      <c r="J1240">
        <v>1</v>
      </c>
      <c r="K1240">
        <v>0</v>
      </c>
      <c r="L1240">
        <v>0</v>
      </c>
      <c r="M1240">
        <v>1</v>
      </c>
      <c r="N1240" s="2">
        <v>44634</v>
      </c>
      <c r="O1240" s="1" t="s">
        <v>3289</v>
      </c>
      <c r="P1240" s="4">
        <v>25520000</v>
      </c>
      <c r="Q1240" s="4">
        <v>1582240</v>
      </c>
      <c r="R1240" s="1" t="s">
        <v>191</v>
      </c>
      <c r="S1240" s="1" t="s">
        <v>50</v>
      </c>
      <c r="T1240" s="4">
        <f>Sales_Datas[[#This Row],[after_discount]]-(Sales_Datas[[#This Row],[qty_ordered]]*Sales_Datas[[#This Row],[cogs]])</f>
        <v>23937760</v>
      </c>
      <c r="U1240" s="3">
        <f>IFERROR(Sales_Datas[[#This Row],[Gross_Profit]]/Sales_Datas[[#This Row],[after_discount]],0)</f>
        <v>0.93799999999999994</v>
      </c>
      <c r="V1240" s="1" t="str">
        <f>IF(Sales_Datas[[#This Row],[base_price]] &lt;= 632200, "Low", (IF(Sales_Datas[[#This Row],[base_price]] &gt;= 10092000, "High", "Medium")))</f>
        <v>High</v>
      </c>
    </row>
    <row r="1241" spans="1:22" x14ac:dyDescent="0.25">
      <c r="A1241" s="1" t="s">
        <v>3290</v>
      </c>
      <c r="B1241" s="1" t="s">
        <v>2346</v>
      </c>
      <c r="C1241" s="2">
        <v>44644</v>
      </c>
      <c r="D1241" s="1" t="s">
        <v>3288</v>
      </c>
      <c r="E1241" s="4">
        <v>2552000</v>
      </c>
      <c r="F1241">
        <v>1</v>
      </c>
      <c r="G1241" s="4">
        <v>25520000</v>
      </c>
      <c r="H1241" s="4">
        <v>0</v>
      </c>
      <c r="I1241" s="4">
        <v>25520000</v>
      </c>
      <c r="J1241">
        <v>1</v>
      </c>
      <c r="K1241">
        <v>0</v>
      </c>
      <c r="L1241">
        <v>0</v>
      </c>
      <c r="M1241">
        <v>7</v>
      </c>
      <c r="N1241" s="2">
        <v>44634</v>
      </c>
      <c r="O1241" s="1" t="s">
        <v>3289</v>
      </c>
      <c r="P1241" s="4">
        <v>25520000</v>
      </c>
      <c r="Q1241" s="4">
        <v>1582240</v>
      </c>
      <c r="R1241" s="1" t="s">
        <v>191</v>
      </c>
      <c r="S1241" s="1" t="s">
        <v>66</v>
      </c>
      <c r="T1241" s="4">
        <f>Sales_Datas[[#This Row],[after_discount]]-(Sales_Datas[[#This Row],[qty_ordered]]*Sales_Datas[[#This Row],[cogs]])</f>
        <v>23937760</v>
      </c>
      <c r="U1241" s="3">
        <f>IFERROR(Sales_Datas[[#This Row],[Gross_Profit]]/Sales_Datas[[#This Row],[after_discount]],0)</f>
        <v>0.93799999999999994</v>
      </c>
      <c r="V1241" s="1" t="str">
        <f>IF(Sales_Datas[[#This Row],[base_price]] &lt;= 632200, "Low", (IF(Sales_Datas[[#This Row],[base_price]] &gt;= 10092000, "High", "Medium")))</f>
        <v>High</v>
      </c>
    </row>
    <row r="1242" spans="1:22" x14ac:dyDescent="0.25">
      <c r="A1242" s="1" t="s">
        <v>3291</v>
      </c>
      <c r="B1242" s="1" t="s">
        <v>1798</v>
      </c>
      <c r="C1242" s="2">
        <v>44677</v>
      </c>
      <c r="D1242" s="1" t="s">
        <v>3288</v>
      </c>
      <c r="E1242" s="4">
        <v>2552000</v>
      </c>
      <c r="F1242">
        <v>1</v>
      </c>
      <c r="G1242" s="4">
        <v>25520000</v>
      </c>
      <c r="H1242" s="4">
        <v>0</v>
      </c>
      <c r="I1242" s="4">
        <v>25520000</v>
      </c>
      <c r="J1242">
        <v>1</v>
      </c>
      <c r="K1242">
        <v>1</v>
      </c>
      <c r="L1242">
        <v>1</v>
      </c>
      <c r="M1242">
        <v>1</v>
      </c>
      <c r="N1242" s="2">
        <v>44394</v>
      </c>
      <c r="O1242" s="1" t="s">
        <v>3289</v>
      </c>
      <c r="P1242" s="4">
        <v>25520000</v>
      </c>
      <c r="Q1242" s="4">
        <v>1582240</v>
      </c>
      <c r="R1242" s="1" t="s">
        <v>191</v>
      </c>
      <c r="S1242" s="1" t="s">
        <v>50</v>
      </c>
      <c r="T1242" s="4">
        <f>Sales_Datas[[#This Row],[after_discount]]-(Sales_Datas[[#This Row],[qty_ordered]]*Sales_Datas[[#This Row],[cogs]])</f>
        <v>23937760</v>
      </c>
      <c r="U1242" s="3">
        <f>IFERROR(Sales_Datas[[#This Row],[Gross_Profit]]/Sales_Datas[[#This Row],[after_discount]],0)</f>
        <v>0.93799999999999994</v>
      </c>
      <c r="V1242" s="1" t="str">
        <f>IF(Sales_Datas[[#This Row],[base_price]] &lt;= 632200, "Low", (IF(Sales_Datas[[#This Row],[base_price]] &gt;= 10092000, "High", "Medium")))</f>
        <v>High</v>
      </c>
    </row>
    <row r="1243" spans="1:22" x14ac:dyDescent="0.25">
      <c r="A1243" s="1" t="s">
        <v>3292</v>
      </c>
      <c r="B1243" s="1" t="s">
        <v>1378</v>
      </c>
      <c r="C1243" s="2">
        <v>44766</v>
      </c>
      <c r="D1243" s="1" t="s">
        <v>3288</v>
      </c>
      <c r="E1243" s="4">
        <v>2552000</v>
      </c>
      <c r="F1243">
        <v>1</v>
      </c>
      <c r="G1243" s="4">
        <v>25520000</v>
      </c>
      <c r="H1243" s="4">
        <v>0</v>
      </c>
      <c r="I1243" s="4">
        <v>25520000</v>
      </c>
      <c r="J1243">
        <v>1</v>
      </c>
      <c r="K1243">
        <v>0</v>
      </c>
      <c r="L1243">
        <v>0</v>
      </c>
      <c r="M1243">
        <v>7</v>
      </c>
      <c r="N1243" s="2">
        <v>44395</v>
      </c>
      <c r="O1243" s="1" t="s">
        <v>3289</v>
      </c>
      <c r="P1243" s="4">
        <v>25520000</v>
      </c>
      <c r="Q1243" s="4">
        <v>1582240</v>
      </c>
      <c r="R1243" s="1" t="s">
        <v>191</v>
      </c>
      <c r="S1243" s="1" t="s">
        <v>66</v>
      </c>
      <c r="T1243" s="4">
        <f>Sales_Datas[[#This Row],[after_discount]]-(Sales_Datas[[#This Row],[qty_ordered]]*Sales_Datas[[#This Row],[cogs]])</f>
        <v>23937760</v>
      </c>
      <c r="U1243" s="3">
        <f>IFERROR(Sales_Datas[[#This Row],[Gross_Profit]]/Sales_Datas[[#This Row],[after_discount]],0)</f>
        <v>0.93799999999999994</v>
      </c>
      <c r="V1243" s="1" t="str">
        <f>IF(Sales_Datas[[#This Row],[base_price]] &lt;= 632200, "Low", (IF(Sales_Datas[[#This Row],[base_price]] &gt;= 10092000, "High", "Medium")))</f>
        <v>High</v>
      </c>
    </row>
    <row r="1244" spans="1:22" x14ac:dyDescent="0.25">
      <c r="A1244" s="1" t="s">
        <v>3293</v>
      </c>
      <c r="B1244" s="1" t="s">
        <v>1755</v>
      </c>
      <c r="C1244" s="2">
        <v>44520</v>
      </c>
      <c r="D1244" s="1" t="s">
        <v>3294</v>
      </c>
      <c r="E1244" s="4">
        <v>1276000</v>
      </c>
      <c r="F1244">
        <v>2</v>
      </c>
      <c r="G1244" s="4">
        <v>25520000</v>
      </c>
      <c r="H1244" s="4">
        <v>0</v>
      </c>
      <c r="I1244" s="4">
        <v>25520000</v>
      </c>
      <c r="J1244">
        <v>1</v>
      </c>
      <c r="K1244">
        <v>1</v>
      </c>
      <c r="L1244">
        <v>0</v>
      </c>
      <c r="M1244">
        <v>1</v>
      </c>
      <c r="N1244" s="2">
        <v>44431</v>
      </c>
      <c r="O1244" s="1" t="s">
        <v>3295</v>
      </c>
      <c r="P1244" s="4">
        <v>12760000</v>
      </c>
      <c r="Q1244" s="4">
        <v>842160</v>
      </c>
      <c r="R1244" s="1" t="s">
        <v>123</v>
      </c>
      <c r="S1244" s="1" t="s">
        <v>50</v>
      </c>
      <c r="T1244" s="4">
        <f>Sales_Datas[[#This Row],[after_discount]]-(Sales_Datas[[#This Row],[qty_ordered]]*Sales_Datas[[#This Row],[cogs]])</f>
        <v>23835680</v>
      </c>
      <c r="U1244" s="3">
        <f>IFERROR(Sales_Datas[[#This Row],[Gross_Profit]]/Sales_Datas[[#This Row],[after_discount]],0)</f>
        <v>0.93400000000000005</v>
      </c>
      <c r="V1244" s="1" t="str">
        <f>IF(Sales_Datas[[#This Row],[base_price]] &lt;= 632200, "Low", (IF(Sales_Datas[[#This Row],[base_price]] &gt;= 10092000, "High", "Medium")))</f>
        <v>High</v>
      </c>
    </row>
    <row r="1245" spans="1:22" x14ac:dyDescent="0.25">
      <c r="A1245" s="1" t="s">
        <v>3296</v>
      </c>
      <c r="B1245" s="1" t="s">
        <v>2191</v>
      </c>
      <c r="C1245" s="2">
        <v>44600</v>
      </c>
      <c r="D1245" s="1" t="s">
        <v>3297</v>
      </c>
      <c r="E1245" s="4">
        <v>2551942</v>
      </c>
      <c r="F1245">
        <v>1</v>
      </c>
      <c r="G1245" s="4">
        <v>25519400</v>
      </c>
      <c r="H1245" s="4">
        <v>0</v>
      </c>
      <c r="I1245" s="4">
        <v>25519400</v>
      </c>
      <c r="J1245">
        <v>1</v>
      </c>
      <c r="K1245">
        <v>1</v>
      </c>
      <c r="L1245">
        <v>0</v>
      </c>
      <c r="M1245">
        <v>4</v>
      </c>
      <c r="N1245" s="2">
        <v>44775</v>
      </c>
      <c r="O1245" s="1" t="s">
        <v>3298</v>
      </c>
      <c r="P1245" s="4">
        <v>25519400</v>
      </c>
      <c r="Q1245" s="4">
        <v>1888420</v>
      </c>
      <c r="R1245" s="1" t="s">
        <v>39</v>
      </c>
      <c r="S1245" s="1" t="s">
        <v>34</v>
      </c>
      <c r="T1245" s="4">
        <f>Sales_Datas[[#This Row],[after_discount]]-(Sales_Datas[[#This Row],[qty_ordered]]*Sales_Datas[[#This Row],[cogs]])</f>
        <v>23630980</v>
      </c>
      <c r="U1245" s="3">
        <f>IFERROR(Sales_Datas[[#This Row],[Gross_Profit]]/Sales_Datas[[#This Row],[after_discount]],0)</f>
        <v>0.92600061129963873</v>
      </c>
      <c r="V1245" s="1" t="str">
        <f>IF(Sales_Datas[[#This Row],[base_price]] &lt;= 632200, "Low", (IF(Sales_Datas[[#This Row],[base_price]] &gt;= 10092000, "High", "Medium")))</f>
        <v>High</v>
      </c>
    </row>
    <row r="1246" spans="1:22" x14ac:dyDescent="0.25">
      <c r="A1246" s="1" t="s">
        <v>3299</v>
      </c>
      <c r="B1246" s="1" t="s">
        <v>3008</v>
      </c>
      <c r="C1246" s="2">
        <v>44490</v>
      </c>
      <c r="D1246" s="1" t="s">
        <v>3300</v>
      </c>
      <c r="E1246" s="4">
        <v>2534600</v>
      </c>
      <c r="F1246">
        <v>1</v>
      </c>
      <c r="G1246" s="4">
        <v>25346000</v>
      </c>
      <c r="H1246" s="4">
        <v>0</v>
      </c>
      <c r="I1246" s="4">
        <v>25346000</v>
      </c>
      <c r="J1246">
        <v>1</v>
      </c>
      <c r="K1246">
        <v>1</v>
      </c>
      <c r="L1246">
        <v>1</v>
      </c>
      <c r="M1246">
        <v>1</v>
      </c>
      <c r="N1246" s="2">
        <v>44382</v>
      </c>
      <c r="O1246" s="1" t="s">
        <v>3301</v>
      </c>
      <c r="P1246" s="4">
        <v>25346000</v>
      </c>
      <c r="Q1246" s="4">
        <v>1774220</v>
      </c>
      <c r="R1246" s="1" t="s">
        <v>39</v>
      </c>
      <c r="S1246" s="1" t="s">
        <v>50</v>
      </c>
      <c r="T1246" s="4">
        <f>Sales_Datas[[#This Row],[after_discount]]-(Sales_Datas[[#This Row],[qty_ordered]]*Sales_Datas[[#This Row],[cogs]])</f>
        <v>23571780</v>
      </c>
      <c r="U1246" s="3">
        <f>IFERROR(Sales_Datas[[#This Row],[Gross_Profit]]/Sales_Datas[[#This Row],[after_discount]],0)</f>
        <v>0.93</v>
      </c>
      <c r="V1246" s="1" t="str">
        <f>IF(Sales_Datas[[#This Row],[base_price]] &lt;= 632200, "Low", (IF(Sales_Datas[[#This Row],[base_price]] &gt;= 10092000, "High", "Medium")))</f>
        <v>High</v>
      </c>
    </row>
    <row r="1247" spans="1:22" x14ac:dyDescent="0.25">
      <c r="A1247" s="1" t="s">
        <v>3302</v>
      </c>
      <c r="B1247" s="1" t="s">
        <v>1685</v>
      </c>
      <c r="C1247" s="2">
        <v>44776</v>
      </c>
      <c r="D1247" s="1" t="s">
        <v>53</v>
      </c>
      <c r="E1247" s="4">
        <v>2533672</v>
      </c>
      <c r="F1247">
        <v>1</v>
      </c>
      <c r="G1247" s="4">
        <v>25336700</v>
      </c>
      <c r="H1247" s="4">
        <v>0</v>
      </c>
      <c r="I1247" s="4">
        <v>25336700</v>
      </c>
      <c r="J1247">
        <v>1</v>
      </c>
      <c r="K1247">
        <v>0</v>
      </c>
      <c r="L1247">
        <v>0</v>
      </c>
      <c r="M1247">
        <v>4</v>
      </c>
      <c r="N1247" s="2">
        <v>44473</v>
      </c>
      <c r="O1247" s="1" t="s">
        <v>54</v>
      </c>
      <c r="P1247" s="4">
        <v>24560100</v>
      </c>
      <c r="Q1247" s="4">
        <v>2063000</v>
      </c>
      <c r="R1247" s="1" t="s">
        <v>55</v>
      </c>
      <c r="S1247" s="1" t="s">
        <v>34</v>
      </c>
      <c r="T1247" s="4">
        <f>Sales_Datas[[#This Row],[after_discount]]-(Sales_Datas[[#This Row],[qty_ordered]]*Sales_Datas[[#This Row],[cogs]])</f>
        <v>23273700</v>
      </c>
      <c r="U1247" s="3">
        <f>IFERROR(Sales_Datas[[#This Row],[Gross_Profit]]/Sales_Datas[[#This Row],[after_discount]],0)</f>
        <v>0.91857661021364267</v>
      </c>
      <c r="V1247" s="1" t="str">
        <f>IF(Sales_Datas[[#This Row],[base_price]] &lt;= 632200, "Low", (IF(Sales_Datas[[#This Row],[base_price]] &gt;= 10092000, "High", "Medium")))</f>
        <v>High</v>
      </c>
    </row>
    <row r="1248" spans="1:22" x14ac:dyDescent="0.25">
      <c r="A1248" s="1" t="s">
        <v>3303</v>
      </c>
      <c r="B1248" s="1" t="s">
        <v>3304</v>
      </c>
      <c r="C1248" s="2">
        <v>44807</v>
      </c>
      <c r="D1248" s="1" t="s">
        <v>53</v>
      </c>
      <c r="E1248" s="4">
        <v>2533672</v>
      </c>
      <c r="F1248">
        <v>1</v>
      </c>
      <c r="G1248" s="4">
        <v>25336700</v>
      </c>
      <c r="H1248" s="4">
        <v>0</v>
      </c>
      <c r="I1248" s="4">
        <v>25336700</v>
      </c>
      <c r="J1248">
        <v>1</v>
      </c>
      <c r="K1248">
        <v>0</v>
      </c>
      <c r="L1248">
        <v>0</v>
      </c>
      <c r="M1248">
        <v>4</v>
      </c>
      <c r="N1248" s="2">
        <v>44636</v>
      </c>
      <c r="O1248" s="1" t="s">
        <v>54</v>
      </c>
      <c r="P1248" s="4">
        <v>24560100</v>
      </c>
      <c r="Q1248" s="4">
        <v>2063000</v>
      </c>
      <c r="R1248" s="1" t="s">
        <v>55</v>
      </c>
      <c r="S1248" s="1" t="s">
        <v>34</v>
      </c>
      <c r="T1248" s="4">
        <f>Sales_Datas[[#This Row],[after_discount]]-(Sales_Datas[[#This Row],[qty_ordered]]*Sales_Datas[[#This Row],[cogs]])</f>
        <v>23273700</v>
      </c>
      <c r="U1248" s="3">
        <f>IFERROR(Sales_Datas[[#This Row],[Gross_Profit]]/Sales_Datas[[#This Row],[after_discount]],0)</f>
        <v>0.91857661021364267</v>
      </c>
      <c r="V1248" s="1" t="str">
        <f>IF(Sales_Datas[[#This Row],[base_price]] &lt;= 632200, "Low", (IF(Sales_Datas[[#This Row],[base_price]] &gt;= 10092000, "High", "Medium")))</f>
        <v>High</v>
      </c>
    </row>
    <row r="1249" spans="1:22" x14ac:dyDescent="0.25">
      <c r="A1249" s="1" t="s">
        <v>3305</v>
      </c>
      <c r="B1249" s="1" t="s">
        <v>1610</v>
      </c>
      <c r="C1249" s="2">
        <v>44357</v>
      </c>
      <c r="D1249" s="1" t="s">
        <v>3306</v>
      </c>
      <c r="E1249" s="4">
        <v>2529960</v>
      </c>
      <c r="F1249">
        <v>1</v>
      </c>
      <c r="G1249" s="4">
        <v>25299600</v>
      </c>
      <c r="H1249" s="4">
        <v>0</v>
      </c>
      <c r="I1249" s="4">
        <v>25299600</v>
      </c>
      <c r="J1249">
        <v>1</v>
      </c>
      <c r="K1249">
        <v>0</v>
      </c>
      <c r="L1249">
        <v>0</v>
      </c>
      <c r="M1249">
        <v>4</v>
      </c>
      <c r="N1249" s="2">
        <v>44392</v>
      </c>
      <c r="O1249" s="1" t="s">
        <v>3307</v>
      </c>
      <c r="P1249" s="4">
        <v>25299600</v>
      </c>
      <c r="Q1249" s="4">
        <v>2049260</v>
      </c>
      <c r="R1249" s="1" t="s">
        <v>39</v>
      </c>
      <c r="S1249" s="1" t="s">
        <v>34</v>
      </c>
      <c r="T1249" s="4">
        <f>Sales_Datas[[#This Row],[after_discount]]-(Sales_Datas[[#This Row],[qty_ordered]]*Sales_Datas[[#This Row],[cogs]])</f>
        <v>23250340</v>
      </c>
      <c r="U1249" s="3">
        <f>IFERROR(Sales_Datas[[#This Row],[Gross_Profit]]/Sales_Datas[[#This Row],[after_discount]],0)</f>
        <v>0.91900030040000635</v>
      </c>
      <c r="V1249" s="1" t="str">
        <f>IF(Sales_Datas[[#This Row],[base_price]] &lt;= 632200, "Low", (IF(Sales_Datas[[#This Row],[base_price]] &gt;= 10092000, "High", "Medium")))</f>
        <v>High</v>
      </c>
    </row>
    <row r="1250" spans="1:22" x14ac:dyDescent="0.25">
      <c r="A1250" s="1" t="s">
        <v>3308</v>
      </c>
      <c r="B1250" s="1" t="s">
        <v>1610</v>
      </c>
      <c r="C1250" s="2">
        <v>44484</v>
      </c>
      <c r="D1250" s="1" t="s">
        <v>3306</v>
      </c>
      <c r="E1250" s="4">
        <v>2529960</v>
      </c>
      <c r="F1250">
        <v>1</v>
      </c>
      <c r="G1250" s="4">
        <v>25299600</v>
      </c>
      <c r="H1250" s="4">
        <v>0</v>
      </c>
      <c r="I1250" s="4">
        <v>25299600</v>
      </c>
      <c r="J1250">
        <v>1</v>
      </c>
      <c r="K1250">
        <v>1</v>
      </c>
      <c r="L1250">
        <v>1</v>
      </c>
      <c r="M1250">
        <v>1</v>
      </c>
      <c r="N1250" s="2">
        <v>44392</v>
      </c>
      <c r="O1250" s="1" t="s">
        <v>3307</v>
      </c>
      <c r="P1250" s="4">
        <v>25299600</v>
      </c>
      <c r="Q1250" s="4">
        <v>2049260</v>
      </c>
      <c r="R1250" s="1" t="s">
        <v>39</v>
      </c>
      <c r="S1250" s="1" t="s">
        <v>50</v>
      </c>
      <c r="T1250" s="4">
        <f>Sales_Datas[[#This Row],[after_discount]]-(Sales_Datas[[#This Row],[qty_ordered]]*Sales_Datas[[#This Row],[cogs]])</f>
        <v>23250340</v>
      </c>
      <c r="U1250" s="3">
        <f>IFERROR(Sales_Datas[[#This Row],[Gross_Profit]]/Sales_Datas[[#This Row],[after_discount]],0)</f>
        <v>0.91900030040000635</v>
      </c>
      <c r="V1250" s="1" t="str">
        <f>IF(Sales_Datas[[#This Row],[base_price]] &lt;= 632200, "Low", (IF(Sales_Datas[[#This Row],[base_price]] &gt;= 10092000, "High", "Medium")))</f>
        <v>High</v>
      </c>
    </row>
    <row r="1251" spans="1:22" x14ac:dyDescent="0.25">
      <c r="A1251" s="1" t="s">
        <v>3309</v>
      </c>
      <c r="B1251" s="1" t="s">
        <v>3310</v>
      </c>
      <c r="C1251" s="2">
        <v>44518</v>
      </c>
      <c r="D1251" s="1" t="s">
        <v>3311</v>
      </c>
      <c r="E1251" s="4">
        <v>2529960</v>
      </c>
      <c r="F1251">
        <v>1</v>
      </c>
      <c r="G1251" s="4">
        <v>25299600</v>
      </c>
      <c r="H1251" s="4">
        <v>0</v>
      </c>
      <c r="I1251" s="4">
        <v>25299600</v>
      </c>
      <c r="J1251">
        <v>1</v>
      </c>
      <c r="K1251">
        <v>0</v>
      </c>
      <c r="L1251">
        <v>0</v>
      </c>
      <c r="M1251">
        <v>4</v>
      </c>
      <c r="N1251" s="2">
        <v>44502</v>
      </c>
      <c r="O1251" s="1" t="s">
        <v>3312</v>
      </c>
      <c r="P1251" s="4">
        <v>25299600</v>
      </c>
      <c r="Q1251" s="4">
        <v>2074540</v>
      </c>
      <c r="R1251" s="1" t="s">
        <v>39</v>
      </c>
      <c r="S1251" s="1" t="s">
        <v>34</v>
      </c>
      <c r="T1251" s="4">
        <f>Sales_Datas[[#This Row],[after_discount]]-(Sales_Datas[[#This Row],[qty_ordered]]*Sales_Datas[[#This Row],[cogs]])</f>
        <v>23225060</v>
      </c>
      <c r="U1251" s="3">
        <f>IFERROR(Sales_Datas[[#This Row],[Gross_Profit]]/Sales_Datas[[#This Row],[after_discount]],0)</f>
        <v>0.91800107511581208</v>
      </c>
      <c r="V1251" s="1" t="str">
        <f>IF(Sales_Datas[[#This Row],[base_price]] &lt;= 632200, "Low", (IF(Sales_Datas[[#This Row],[base_price]] &gt;= 10092000, "High", "Medium")))</f>
        <v>High</v>
      </c>
    </row>
    <row r="1252" spans="1:22" x14ac:dyDescent="0.25">
      <c r="A1252" s="1" t="s">
        <v>3313</v>
      </c>
      <c r="B1252" s="1" t="s">
        <v>3314</v>
      </c>
      <c r="C1252" s="2">
        <v>44667</v>
      </c>
      <c r="D1252" s="1" t="s">
        <v>3315</v>
      </c>
      <c r="E1252" s="4">
        <v>8410</v>
      </c>
      <c r="F1252">
        <v>300</v>
      </c>
      <c r="G1252" s="4">
        <v>25230000</v>
      </c>
      <c r="H1252" s="4">
        <v>0</v>
      </c>
      <c r="I1252" s="4">
        <v>25230000</v>
      </c>
      <c r="J1252">
        <v>1</v>
      </c>
      <c r="K1252">
        <v>0</v>
      </c>
      <c r="L1252">
        <v>0</v>
      </c>
      <c r="M1252">
        <v>1</v>
      </c>
      <c r="N1252" s="2">
        <v>44661</v>
      </c>
      <c r="O1252" s="1" t="s">
        <v>3316</v>
      </c>
      <c r="P1252" s="4">
        <v>81200</v>
      </c>
      <c r="Q1252" s="4">
        <v>6902</v>
      </c>
      <c r="R1252" s="1" t="s">
        <v>344</v>
      </c>
      <c r="S1252" s="1" t="s">
        <v>50</v>
      </c>
      <c r="T1252" s="4">
        <f>Sales_Datas[[#This Row],[after_discount]]-(Sales_Datas[[#This Row],[qty_ordered]]*Sales_Datas[[#This Row],[cogs]])</f>
        <v>23159400</v>
      </c>
      <c r="U1252" s="3">
        <f>IFERROR(Sales_Datas[[#This Row],[Gross_Profit]]/Sales_Datas[[#This Row],[after_discount]],0)</f>
        <v>0.91793103448275859</v>
      </c>
      <c r="V1252" s="1" t="str">
        <f>IF(Sales_Datas[[#This Row],[base_price]] &lt;= 632200, "Low", (IF(Sales_Datas[[#This Row],[base_price]] &gt;= 10092000, "High", "Medium")))</f>
        <v>Low</v>
      </c>
    </row>
    <row r="1253" spans="1:22" x14ac:dyDescent="0.25">
      <c r="A1253" s="1" t="s">
        <v>3317</v>
      </c>
      <c r="B1253" s="1" t="s">
        <v>3097</v>
      </c>
      <c r="C1253" s="2">
        <v>44773</v>
      </c>
      <c r="D1253" s="1" t="s">
        <v>3318</v>
      </c>
      <c r="E1253" s="4">
        <v>2518360</v>
      </c>
      <c r="F1253">
        <v>1</v>
      </c>
      <c r="G1253" s="4">
        <v>25183600</v>
      </c>
      <c r="H1253" s="4">
        <v>0</v>
      </c>
      <c r="I1253" s="4">
        <v>25183600</v>
      </c>
      <c r="J1253">
        <v>1</v>
      </c>
      <c r="K1253">
        <v>1</v>
      </c>
      <c r="L1253">
        <v>0</v>
      </c>
      <c r="M1253">
        <v>1</v>
      </c>
      <c r="N1253" s="2">
        <v>44384</v>
      </c>
      <c r="O1253" s="1" t="s">
        <v>3319</v>
      </c>
      <c r="P1253" s="4">
        <v>25183600</v>
      </c>
      <c r="Q1253" s="4">
        <v>1561360</v>
      </c>
      <c r="R1253" s="1" t="s">
        <v>133</v>
      </c>
      <c r="S1253" s="1" t="s">
        <v>50</v>
      </c>
      <c r="T1253" s="4">
        <f>Sales_Datas[[#This Row],[after_discount]]-(Sales_Datas[[#This Row],[qty_ordered]]*Sales_Datas[[#This Row],[cogs]])</f>
        <v>23622240</v>
      </c>
      <c r="U1253" s="3">
        <f>IFERROR(Sales_Datas[[#This Row],[Gross_Profit]]/Sales_Datas[[#This Row],[after_discount]],0)</f>
        <v>0.93800092123445422</v>
      </c>
      <c r="V1253" s="1" t="str">
        <f>IF(Sales_Datas[[#This Row],[base_price]] &lt;= 632200, "Low", (IF(Sales_Datas[[#This Row],[base_price]] &gt;= 10092000, "High", "Medium")))</f>
        <v>High</v>
      </c>
    </row>
    <row r="1254" spans="1:22" x14ac:dyDescent="0.25">
      <c r="A1254" s="1" t="s">
        <v>3320</v>
      </c>
      <c r="B1254" s="1" t="s">
        <v>3321</v>
      </c>
      <c r="C1254" s="2">
        <v>44781</v>
      </c>
      <c r="D1254" s="1" t="s">
        <v>3322</v>
      </c>
      <c r="E1254" s="4">
        <v>2509080</v>
      </c>
      <c r="F1254">
        <v>1</v>
      </c>
      <c r="G1254" s="4">
        <v>25090800</v>
      </c>
      <c r="H1254" s="4">
        <v>0</v>
      </c>
      <c r="I1254" s="4">
        <v>25090800</v>
      </c>
      <c r="J1254">
        <v>1</v>
      </c>
      <c r="K1254">
        <v>0</v>
      </c>
      <c r="L1254">
        <v>0</v>
      </c>
      <c r="M1254">
        <v>7</v>
      </c>
      <c r="N1254" s="2">
        <v>44526</v>
      </c>
      <c r="O1254" s="1" t="s">
        <v>3323</v>
      </c>
      <c r="P1254" s="4">
        <v>25090800</v>
      </c>
      <c r="Q1254" s="4">
        <v>1906870</v>
      </c>
      <c r="R1254" s="1" t="s">
        <v>39</v>
      </c>
      <c r="S1254" s="1" t="s">
        <v>66</v>
      </c>
      <c r="T1254" s="4">
        <f>Sales_Datas[[#This Row],[after_discount]]-(Sales_Datas[[#This Row],[qty_ordered]]*Sales_Datas[[#This Row],[cogs]])</f>
        <v>23183930</v>
      </c>
      <c r="U1254" s="3">
        <f>IFERROR(Sales_Datas[[#This Row],[Gross_Profit]]/Sales_Datas[[#This Row],[after_discount]],0)</f>
        <v>0.92400122754156899</v>
      </c>
      <c r="V1254" s="1" t="str">
        <f>IF(Sales_Datas[[#This Row],[base_price]] &lt;= 632200, "Low", (IF(Sales_Datas[[#This Row],[base_price]] &gt;= 10092000, "High", "Medium")))</f>
        <v>High</v>
      </c>
    </row>
    <row r="1255" spans="1:22" x14ac:dyDescent="0.25">
      <c r="A1255" s="1" t="s">
        <v>3324</v>
      </c>
      <c r="B1255" s="1" t="s">
        <v>3246</v>
      </c>
      <c r="C1255" s="2">
        <v>44387</v>
      </c>
      <c r="D1255" s="1" t="s">
        <v>59</v>
      </c>
      <c r="E1255" s="4">
        <v>2505310</v>
      </c>
      <c r="F1255">
        <v>1</v>
      </c>
      <c r="G1255" s="4">
        <v>25053100</v>
      </c>
      <c r="H1255" s="4">
        <v>0</v>
      </c>
      <c r="I1255" s="4">
        <v>25053100</v>
      </c>
      <c r="J1255">
        <v>1</v>
      </c>
      <c r="K1255">
        <v>0</v>
      </c>
      <c r="L1255">
        <v>0</v>
      </c>
      <c r="M1255">
        <v>4</v>
      </c>
      <c r="N1255" s="2">
        <v>44413</v>
      </c>
      <c r="O1255" s="1" t="s">
        <v>60</v>
      </c>
      <c r="P1255" s="4">
        <v>24797900</v>
      </c>
      <c r="Q1255" s="4">
        <v>2083010</v>
      </c>
      <c r="R1255" s="1" t="s">
        <v>55</v>
      </c>
      <c r="S1255" s="1" t="s">
        <v>34</v>
      </c>
      <c r="T1255" s="4">
        <f>Sales_Datas[[#This Row],[after_discount]]-(Sales_Datas[[#This Row],[qty_ordered]]*Sales_Datas[[#This Row],[cogs]])</f>
        <v>22970090</v>
      </c>
      <c r="U1255" s="3">
        <f>IFERROR(Sales_Datas[[#This Row],[Gross_Profit]]/Sales_Datas[[#This Row],[after_discount]],0)</f>
        <v>0.91685619743664459</v>
      </c>
      <c r="V1255" s="1" t="str">
        <f>IF(Sales_Datas[[#This Row],[base_price]] &lt;= 632200, "Low", (IF(Sales_Datas[[#This Row],[base_price]] &gt;= 10092000, "High", "Medium")))</f>
        <v>High</v>
      </c>
    </row>
    <row r="1256" spans="1:22" x14ac:dyDescent="0.25">
      <c r="A1256" s="1" t="s">
        <v>3325</v>
      </c>
      <c r="B1256" s="1" t="s">
        <v>3326</v>
      </c>
      <c r="C1256" s="2">
        <v>44418</v>
      </c>
      <c r="D1256" s="1" t="s">
        <v>59</v>
      </c>
      <c r="E1256" s="4">
        <v>2505310</v>
      </c>
      <c r="F1256">
        <v>1</v>
      </c>
      <c r="G1256" s="4">
        <v>25053100</v>
      </c>
      <c r="H1256" s="4">
        <v>0</v>
      </c>
      <c r="I1256" s="4">
        <v>25053100</v>
      </c>
      <c r="J1256">
        <v>1</v>
      </c>
      <c r="K1256">
        <v>0</v>
      </c>
      <c r="L1256">
        <v>0</v>
      </c>
      <c r="M1256">
        <v>4</v>
      </c>
      <c r="N1256" s="2">
        <v>44470</v>
      </c>
      <c r="O1256" s="1" t="s">
        <v>60</v>
      </c>
      <c r="P1256" s="4">
        <v>24797900</v>
      </c>
      <c r="Q1256" s="4">
        <v>2083010</v>
      </c>
      <c r="R1256" s="1" t="s">
        <v>55</v>
      </c>
      <c r="S1256" s="1" t="s">
        <v>34</v>
      </c>
      <c r="T1256" s="4">
        <f>Sales_Datas[[#This Row],[after_discount]]-(Sales_Datas[[#This Row],[qty_ordered]]*Sales_Datas[[#This Row],[cogs]])</f>
        <v>22970090</v>
      </c>
      <c r="U1256" s="3">
        <f>IFERROR(Sales_Datas[[#This Row],[Gross_Profit]]/Sales_Datas[[#This Row],[after_discount]],0)</f>
        <v>0.91685619743664459</v>
      </c>
      <c r="V1256" s="1" t="str">
        <f>IF(Sales_Datas[[#This Row],[base_price]] &lt;= 632200, "Low", (IF(Sales_Datas[[#This Row],[base_price]] &gt;= 10092000, "High", "Medium")))</f>
        <v>High</v>
      </c>
    </row>
    <row r="1257" spans="1:22" x14ac:dyDescent="0.25">
      <c r="A1257" s="1" t="s">
        <v>3327</v>
      </c>
      <c r="B1257" s="1" t="s">
        <v>52</v>
      </c>
      <c r="C1257" s="2">
        <v>44515</v>
      </c>
      <c r="D1257" s="1" t="s">
        <v>59</v>
      </c>
      <c r="E1257" s="4">
        <v>2505310</v>
      </c>
      <c r="F1257">
        <v>1</v>
      </c>
      <c r="G1257" s="4">
        <v>25053100</v>
      </c>
      <c r="H1257" s="4">
        <v>0</v>
      </c>
      <c r="I1257" s="4">
        <v>25053100</v>
      </c>
      <c r="J1257">
        <v>1</v>
      </c>
      <c r="K1257">
        <v>1</v>
      </c>
      <c r="L1257">
        <v>1</v>
      </c>
      <c r="M1257">
        <v>4</v>
      </c>
      <c r="N1257" s="2">
        <v>44452</v>
      </c>
      <c r="O1257" s="1" t="s">
        <v>60</v>
      </c>
      <c r="P1257" s="4">
        <v>24797900</v>
      </c>
      <c r="Q1257" s="4">
        <v>2083010</v>
      </c>
      <c r="R1257" s="1" t="s">
        <v>55</v>
      </c>
      <c r="S1257" s="1" t="s">
        <v>34</v>
      </c>
      <c r="T1257" s="4">
        <f>Sales_Datas[[#This Row],[after_discount]]-(Sales_Datas[[#This Row],[qty_ordered]]*Sales_Datas[[#This Row],[cogs]])</f>
        <v>22970090</v>
      </c>
      <c r="U1257" s="3">
        <f>IFERROR(Sales_Datas[[#This Row],[Gross_Profit]]/Sales_Datas[[#This Row],[after_discount]],0)</f>
        <v>0.91685619743664459</v>
      </c>
      <c r="V1257" s="1" t="str">
        <f>IF(Sales_Datas[[#This Row],[base_price]] &lt;= 632200, "Low", (IF(Sales_Datas[[#This Row],[base_price]] &gt;= 10092000, "High", "Medium")))</f>
        <v>High</v>
      </c>
    </row>
    <row r="1258" spans="1:22" x14ac:dyDescent="0.25">
      <c r="A1258" s="1" t="s">
        <v>3328</v>
      </c>
      <c r="B1258" s="1" t="s">
        <v>3329</v>
      </c>
      <c r="C1258" s="2">
        <v>44540</v>
      </c>
      <c r="D1258" s="1" t="s">
        <v>59</v>
      </c>
      <c r="E1258" s="4">
        <v>2505310</v>
      </c>
      <c r="F1258">
        <v>1</v>
      </c>
      <c r="G1258" s="4">
        <v>25053100</v>
      </c>
      <c r="H1258" s="4">
        <v>0</v>
      </c>
      <c r="I1258" s="4">
        <v>25053100</v>
      </c>
      <c r="J1258">
        <v>1</v>
      </c>
      <c r="K1258">
        <v>0</v>
      </c>
      <c r="L1258">
        <v>0</v>
      </c>
      <c r="M1258">
        <v>4</v>
      </c>
      <c r="N1258" s="2">
        <v>44491</v>
      </c>
      <c r="O1258" s="1" t="s">
        <v>60</v>
      </c>
      <c r="P1258" s="4">
        <v>24797900</v>
      </c>
      <c r="Q1258" s="4">
        <v>2083010</v>
      </c>
      <c r="R1258" s="1" t="s">
        <v>55</v>
      </c>
      <c r="S1258" s="1" t="s">
        <v>34</v>
      </c>
      <c r="T1258" s="4">
        <f>Sales_Datas[[#This Row],[after_discount]]-(Sales_Datas[[#This Row],[qty_ordered]]*Sales_Datas[[#This Row],[cogs]])</f>
        <v>22970090</v>
      </c>
      <c r="U1258" s="3">
        <f>IFERROR(Sales_Datas[[#This Row],[Gross_Profit]]/Sales_Datas[[#This Row],[after_discount]],0)</f>
        <v>0.91685619743664459</v>
      </c>
      <c r="V1258" s="1" t="str">
        <f>IF(Sales_Datas[[#This Row],[base_price]] &lt;= 632200, "Low", (IF(Sales_Datas[[#This Row],[base_price]] &gt;= 10092000, "High", "Medium")))</f>
        <v>High</v>
      </c>
    </row>
    <row r="1259" spans="1:22" x14ac:dyDescent="0.25">
      <c r="A1259" s="1" t="s">
        <v>3330</v>
      </c>
      <c r="B1259" s="1" t="s">
        <v>3331</v>
      </c>
      <c r="C1259" s="2">
        <v>44597</v>
      </c>
      <c r="D1259" s="1" t="s">
        <v>3332</v>
      </c>
      <c r="E1259" s="4">
        <v>2496900</v>
      </c>
      <c r="F1259">
        <v>1</v>
      </c>
      <c r="G1259" s="4">
        <v>24969000</v>
      </c>
      <c r="H1259" s="4">
        <v>0</v>
      </c>
      <c r="I1259" s="4">
        <v>24969000</v>
      </c>
      <c r="J1259">
        <v>1</v>
      </c>
      <c r="K1259">
        <v>0</v>
      </c>
      <c r="L1259">
        <v>0</v>
      </c>
      <c r="M1259">
        <v>1</v>
      </c>
      <c r="N1259" s="2">
        <v>44697</v>
      </c>
      <c r="O1259" s="1" t="s">
        <v>3333</v>
      </c>
      <c r="P1259" s="4">
        <v>24969000</v>
      </c>
      <c r="Q1259" s="4">
        <v>2122340</v>
      </c>
      <c r="R1259" s="1" t="s">
        <v>55</v>
      </c>
      <c r="S1259" s="1" t="s">
        <v>50</v>
      </c>
      <c r="T1259" s="4">
        <f>Sales_Datas[[#This Row],[after_discount]]-(Sales_Datas[[#This Row],[qty_ordered]]*Sales_Datas[[#This Row],[cogs]])</f>
        <v>22846660</v>
      </c>
      <c r="U1259" s="3">
        <f>IFERROR(Sales_Datas[[#This Row],[Gross_Profit]]/Sales_Datas[[#This Row],[after_discount]],0)</f>
        <v>0.91500100124153949</v>
      </c>
      <c r="V1259" s="1" t="str">
        <f>IF(Sales_Datas[[#This Row],[base_price]] &lt;= 632200, "Low", (IF(Sales_Datas[[#This Row],[base_price]] &gt;= 10092000, "High", "Medium")))</f>
        <v>High</v>
      </c>
    </row>
    <row r="1260" spans="1:22" x14ac:dyDescent="0.25">
      <c r="A1260" s="1" t="s">
        <v>3334</v>
      </c>
      <c r="B1260" s="1" t="s">
        <v>3335</v>
      </c>
      <c r="C1260" s="2">
        <v>44671</v>
      </c>
      <c r="D1260" s="1" t="s">
        <v>3332</v>
      </c>
      <c r="E1260" s="4">
        <v>2496900</v>
      </c>
      <c r="F1260">
        <v>1</v>
      </c>
      <c r="G1260" s="4">
        <v>24969000</v>
      </c>
      <c r="H1260" s="4">
        <v>0</v>
      </c>
      <c r="I1260" s="4">
        <v>24969000</v>
      </c>
      <c r="J1260">
        <v>1</v>
      </c>
      <c r="K1260">
        <v>0</v>
      </c>
      <c r="L1260">
        <v>0</v>
      </c>
      <c r="M1260">
        <v>7</v>
      </c>
      <c r="N1260" s="2">
        <v>44660</v>
      </c>
      <c r="O1260" s="1" t="s">
        <v>3333</v>
      </c>
      <c r="P1260" s="4">
        <v>24969000</v>
      </c>
      <c r="Q1260" s="4">
        <v>2122340</v>
      </c>
      <c r="R1260" s="1" t="s">
        <v>55</v>
      </c>
      <c r="S1260" s="1" t="s">
        <v>66</v>
      </c>
      <c r="T1260" s="4">
        <f>Sales_Datas[[#This Row],[after_discount]]-(Sales_Datas[[#This Row],[qty_ordered]]*Sales_Datas[[#This Row],[cogs]])</f>
        <v>22846660</v>
      </c>
      <c r="U1260" s="3">
        <f>IFERROR(Sales_Datas[[#This Row],[Gross_Profit]]/Sales_Datas[[#This Row],[after_discount]],0)</f>
        <v>0.91500100124153949</v>
      </c>
      <c r="V1260" s="1" t="str">
        <f>IF(Sales_Datas[[#This Row],[base_price]] &lt;= 632200, "Low", (IF(Sales_Datas[[#This Row],[base_price]] &gt;= 10092000, "High", "Medium")))</f>
        <v>High</v>
      </c>
    </row>
    <row r="1261" spans="1:22" x14ac:dyDescent="0.25">
      <c r="A1261" s="1" t="s">
        <v>3336</v>
      </c>
      <c r="B1261" s="1" t="s">
        <v>3337</v>
      </c>
      <c r="C1261" s="2">
        <v>44678</v>
      </c>
      <c r="D1261" s="1" t="s">
        <v>3332</v>
      </c>
      <c r="E1261" s="4">
        <v>2496900</v>
      </c>
      <c r="F1261">
        <v>1</v>
      </c>
      <c r="G1261" s="4">
        <v>24969000</v>
      </c>
      <c r="H1261" s="4">
        <v>0</v>
      </c>
      <c r="I1261" s="4">
        <v>24969000</v>
      </c>
      <c r="J1261">
        <v>1</v>
      </c>
      <c r="K1261">
        <v>1</v>
      </c>
      <c r="L1261">
        <v>0</v>
      </c>
      <c r="M1261">
        <v>1</v>
      </c>
      <c r="N1261" s="2">
        <v>44676</v>
      </c>
      <c r="O1261" s="1" t="s">
        <v>3333</v>
      </c>
      <c r="P1261" s="4">
        <v>24969000</v>
      </c>
      <c r="Q1261" s="4">
        <v>2122340</v>
      </c>
      <c r="R1261" s="1" t="s">
        <v>55</v>
      </c>
      <c r="S1261" s="1" t="s">
        <v>50</v>
      </c>
      <c r="T1261" s="4">
        <f>Sales_Datas[[#This Row],[after_discount]]-(Sales_Datas[[#This Row],[qty_ordered]]*Sales_Datas[[#This Row],[cogs]])</f>
        <v>22846660</v>
      </c>
      <c r="U1261" s="3">
        <f>IFERROR(Sales_Datas[[#This Row],[Gross_Profit]]/Sales_Datas[[#This Row],[after_discount]],0)</f>
        <v>0.91500100124153949</v>
      </c>
      <c r="V1261" s="1" t="str">
        <f>IF(Sales_Datas[[#This Row],[base_price]] &lt;= 632200, "Low", (IF(Sales_Datas[[#This Row],[base_price]] &gt;= 10092000, "High", "Medium")))</f>
        <v>High</v>
      </c>
    </row>
    <row r="1262" spans="1:22" x14ac:dyDescent="0.25">
      <c r="A1262" s="1" t="s">
        <v>3338</v>
      </c>
      <c r="B1262" s="1" t="s">
        <v>1057</v>
      </c>
      <c r="C1262" s="2">
        <v>44511</v>
      </c>
      <c r="D1262" s="1" t="s">
        <v>3339</v>
      </c>
      <c r="E1262" s="4">
        <v>2494000</v>
      </c>
      <c r="F1262">
        <v>1</v>
      </c>
      <c r="G1262" s="4">
        <v>24940000</v>
      </c>
      <c r="H1262" s="4">
        <v>0</v>
      </c>
      <c r="I1262" s="4">
        <v>24940000</v>
      </c>
      <c r="J1262">
        <v>1</v>
      </c>
      <c r="K1262">
        <v>1</v>
      </c>
      <c r="L1262">
        <v>0</v>
      </c>
      <c r="M1262">
        <v>1</v>
      </c>
      <c r="N1262" s="2">
        <v>44471</v>
      </c>
      <c r="O1262" s="1" t="s">
        <v>3340</v>
      </c>
      <c r="P1262" s="4">
        <v>24940000</v>
      </c>
      <c r="Q1262" s="4">
        <v>2045080</v>
      </c>
      <c r="R1262" s="1" t="s">
        <v>39</v>
      </c>
      <c r="S1262" s="1" t="s">
        <v>50</v>
      </c>
      <c r="T1262" s="4">
        <f>Sales_Datas[[#This Row],[after_discount]]-(Sales_Datas[[#This Row],[qty_ordered]]*Sales_Datas[[#This Row],[cogs]])</f>
        <v>22894920</v>
      </c>
      <c r="U1262" s="3">
        <f>IFERROR(Sales_Datas[[#This Row],[Gross_Profit]]/Sales_Datas[[#This Row],[after_discount]],0)</f>
        <v>0.91800000000000004</v>
      </c>
      <c r="V1262" s="1" t="str">
        <f>IF(Sales_Datas[[#This Row],[base_price]] &lt;= 632200, "Low", (IF(Sales_Datas[[#This Row],[base_price]] &gt;= 10092000, "High", "Medium")))</f>
        <v>High</v>
      </c>
    </row>
    <row r="1263" spans="1:22" x14ac:dyDescent="0.25">
      <c r="A1263" s="1" t="s">
        <v>3341</v>
      </c>
      <c r="B1263" s="1" t="s">
        <v>1774</v>
      </c>
      <c r="C1263" s="2">
        <v>44514</v>
      </c>
      <c r="D1263" s="1" t="s">
        <v>3342</v>
      </c>
      <c r="E1263" s="4">
        <v>2493942</v>
      </c>
      <c r="F1263">
        <v>1</v>
      </c>
      <c r="G1263" s="4">
        <v>24939400</v>
      </c>
      <c r="H1263" s="4">
        <v>0</v>
      </c>
      <c r="I1263" s="4">
        <v>24939400</v>
      </c>
      <c r="J1263">
        <v>1</v>
      </c>
      <c r="K1263">
        <v>0</v>
      </c>
      <c r="L1263">
        <v>0</v>
      </c>
      <c r="M1263">
        <v>4</v>
      </c>
      <c r="N1263" s="2">
        <v>44524</v>
      </c>
      <c r="O1263" s="1" t="s">
        <v>3343</v>
      </c>
      <c r="P1263" s="4">
        <v>24939400</v>
      </c>
      <c r="Q1263" s="4">
        <v>2194660</v>
      </c>
      <c r="R1263" s="1" t="s">
        <v>39</v>
      </c>
      <c r="S1263" s="1" t="s">
        <v>34</v>
      </c>
      <c r="T1263" s="4">
        <f>Sales_Datas[[#This Row],[after_discount]]-(Sales_Datas[[#This Row],[qty_ordered]]*Sales_Datas[[#This Row],[cogs]])</f>
        <v>22744740</v>
      </c>
      <c r="U1263" s="3">
        <f>IFERROR(Sales_Datas[[#This Row],[Gross_Profit]]/Sales_Datas[[#This Row],[after_discount]],0)</f>
        <v>0.91200028869980831</v>
      </c>
      <c r="V1263" s="1" t="str">
        <f>IF(Sales_Datas[[#This Row],[base_price]] &lt;= 632200, "Low", (IF(Sales_Datas[[#This Row],[base_price]] &gt;= 10092000, "High", "Medium")))</f>
        <v>High</v>
      </c>
    </row>
    <row r="1264" spans="1:22" x14ac:dyDescent="0.25">
      <c r="A1264" s="1" t="s">
        <v>3344</v>
      </c>
      <c r="B1264" s="1" t="s">
        <v>3345</v>
      </c>
      <c r="C1264" s="2">
        <v>44485</v>
      </c>
      <c r="D1264" s="1" t="s">
        <v>3346</v>
      </c>
      <c r="E1264" s="4">
        <v>2490984</v>
      </c>
      <c r="F1264">
        <v>1</v>
      </c>
      <c r="G1264" s="4">
        <v>24909800</v>
      </c>
      <c r="H1264" s="4">
        <v>0</v>
      </c>
      <c r="I1264" s="4">
        <v>24909800</v>
      </c>
      <c r="J1264">
        <v>1</v>
      </c>
      <c r="K1264">
        <v>1</v>
      </c>
      <c r="L1264">
        <v>0</v>
      </c>
      <c r="M1264">
        <v>12</v>
      </c>
      <c r="N1264" s="2">
        <v>44494</v>
      </c>
      <c r="O1264" s="1" t="s">
        <v>3347</v>
      </c>
      <c r="P1264" s="4">
        <v>24909800</v>
      </c>
      <c r="Q1264" s="4">
        <v>1494540</v>
      </c>
      <c r="R1264" s="1" t="s">
        <v>128</v>
      </c>
      <c r="S1264" s="1" t="s">
        <v>1137</v>
      </c>
      <c r="T1264" s="4">
        <f>Sales_Datas[[#This Row],[after_discount]]-(Sales_Datas[[#This Row],[qty_ordered]]*Sales_Datas[[#This Row],[cogs]])</f>
        <v>23415260</v>
      </c>
      <c r="U1264" s="3">
        <f>IFERROR(Sales_Datas[[#This Row],[Gross_Profit]]/Sales_Datas[[#This Row],[after_discount]],0)</f>
        <v>0.94000192695244444</v>
      </c>
      <c r="V1264" s="1" t="str">
        <f>IF(Sales_Datas[[#This Row],[base_price]] &lt;= 632200, "Low", (IF(Sales_Datas[[#This Row],[base_price]] &gt;= 10092000, "High", "Medium")))</f>
        <v>High</v>
      </c>
    </row>
    <row r="1265" spans="1:22" x14ac:dyDescent="0.25">
      <c r="A1265" s="1" t="s">
        <v>3348</v>
      </c>
      <c r="B1265" s="1" t="s">
        <v>3349</v>
      </c>
      <c r="C1265" s="2">
        <v>44592</v>
      </c>
      <c r="D1265" s="1" t="s">
        <v>3350</v>
      </c>
      <c r="E1265" s="4">
        <v>2485358</v>
      </c>
      <c r="F1265">
        <v>1</v>
      </c>
      <c r="G1265" s="4">
        <v>24853600</v>
      </c>
      <c r="H1265" s="4">
        <v>0</v>
      </c>
      <c r="I1265" s="4">
        <v>24853600</v>
      </c>
      <c r="J1265">
        <v>1</v>
      </c>
      <c r="K1265">
        <v>0</v>
      </c>
      <c r="L1265">
        <v>0</v>
      </c>
      <c r="M1265">
        <v>1</v>
      </c>
      <c r="N1265" s="2">
        <v>44563</v>
      </c>
      <c r="O1265" s="1" t="s">
        <v>3351</v>
      </c>
      <c r="P1265" s="4">
        <v>24853600</v>
      </c>
      <c r="Q1265" s="4">
        <v>2236770</v>
      </c>
      <c r="R1265" s="1" t="s">
        <v>55</v>
      </c>
      <c r="S1265" s="1" t="s">
        <v>50</v>
      </c>
      <c r="T1265" s="4">
        <f>Sales_Datas[[#This Row],[after_discount]]-(Sales_Datas[[#This Row],[qty_ordered]]*Sales_Datas[[#This Row],[cogs]])</f>
        <v>22616830</v>
      </c>
      <c r="U1265" s="3">
        <f>IFERROR(Sales_Datas[[#This Row],[Gross_Profit]]/Sales_Datas[[#This Row],[after_discount]],0)</f>
        <v>0.91000217272346862</v>
      </c>
      <c r="V1265" s="1" t="str">
        <f>IF(Sales_Datas[[#This Row],[base_price]] &lt;= 632200, "Low", (IF(Sales_Datas[[#This Row],[base_price]] &gt;= 10092000, "High", "Medium")))</f>
        <v>High</v>
      </c>
    </row>
    <row r="1266" spans="1:22" x14ac:dyDescent="0.25">
      <c r="A1266" s="1" t="s">
        <v>3352</v>
      </c>
      <c r="B1266" s="1" t="s">
        <v>3353</v>
      </c>
      <c r="C1266" s="2">
        <v>44613</v>
      </c>
      <c r="D1266" s="1" t="s">
        <v>3350</v>
      </c>
      <c r="E1266" s="4">
        <v>2485358</v>
      </c>
      <c r="F1266">
        <v>1</v>
      </c>
      <c r="G1266" s="4">
        <v>24853600</v>
      </c>
      <c r="H1266" s="4">
        <v>0</v>
      </c>
      <c r="I1266" s="4">
        <v>24853600</v>
      </c>
      <c r="J1266">
        <v>1</v>
      </c>
      <c r="K1266">
        <v>1</v>
      </c>
      <c r="L1266">
        <v>0</v>
      </c>
      <c r="M1266">
        <v>1</v>
      </c>
      <c r="N1266" s="2">
        <v>44608</v>
      </c>
      <c r="O1266" s="1" t="s">
        <v>3351</v>
      </c>
      <c r="P1266" s="4">
        <v>24853600</v>
      </c>
      <c r="Q1266" s="4">
        <v>2236770</v>
      </c>
      <c r="R1266" s="1" t="s">
        <v>55</v>
      </c>
      <c r="S1266" s="1" t="s">
        <v>50</v>
      </c>
      <c r="T1266" s="4">
        <f>Sales_Datas[[#This Row],[after_discount]]-(Sales_Datas[[#This Row],[qty_ordered]]*Sales_Datas[[#This Row],[cogs]])</f>
        <v>22616830</v>
      </c>
      <c r="U1266" s="3">
        <f>IFERROR(Sales_Datas[[#This Row],[Gross_Profit]]/Sales_Datas[[#This Row],[after_discount]],0)</f>
        <v>0.91000217272346862</v>
      </c>
      <c r="V1266" s="1" t="str">
        <f>IF(Sales_Datas[[#This Row],[base_price]] &lt;= 632200, "Low", (IF(Sales_Datas[[#This Row],[base_price]] &gt;= 10092000, "High", "Medium")))</f>
        <v>High</v>
      </c>
    </row>
    <row r="1267" spans="1:22" x14ac:dyDescent="0.25">
      <c r="A1267" s="1" t="s">
        <v>3354</v>
      </c>
      <c r="B1267" s="1" t="s">
        <v>3353</v>
      </c>
      <c r="C1267" s="2">
        <v>44614</v>
      </c>
      <c r="D1267" s="1" t="s">
        <v>3350</v>
      </c>
      <c r="E1267" s="4">
        <v>2485358</v>
      </c>
      <c r="F1267">
        <v>1</v>
      </c>
      <c r="G1267" s="4">
        <v>24853600</v>
      </c>
      <c r="H1267" s="4">
        <v>0</v>
      </c>
      <c r="I1267" s="4">
        <v>24853600</v>
      </c>
      <c r="J1267">
        <v>1</v>
      </c>
      <c r="K1267">
        <v>0</v>
      </c>
      <c r="L1267">
        <v>0</v>
      </c>
      <c r="M1267">
        <v>1</v>
      </c>
      <c r="N1267" s="2">
        <v>44608</v>
      </c>
      <c r="O1267" s="1" t="s">
        <v>3351</v>
      </c>
      <c r="P1267" s="4">
        <v>24853600</v>
      </c>
      <c r="Q1267" s="4">
        <v>2236770</v>
      </c>
      <c r="R1267" s="1" t="s">
        <v>55</v>
      </c>
      <c r="S1267" s="1" t="s">
        <v>50</v>
      </c>
      <c r="T1267" s="4">
        <f>Sales_Datas[[#This Row],[after_discount]]-(Sales_Datas[[#This Row],[qty_ordered]]*Sales_Datas[[#This Row],[cogs]])</f>
        <v>22616830</v>
      </c>
      <c r="U1267" s="3">
        <f>IFERROR(Sales_Datas[[#This Row],[Gross_Profit]]/Sales_Datas[[#This Row],[after_discount]],0)</f>
        <v>0.91000217272346862</v>
      </c>
      <c r="V1267" s="1" t="str">
        <f>IF(Sales_Datas[[#This Row],[base_price]] &lt;= 632200, "Low", (IF(Sales_Datas[[#This Row],[base_price]] &gt;= 10092000, "High", "Medium")))</f>
        <v>High</v>
      </c>
    </row>
    <row r="1268" spans="1:22" x14ac:dyDescent="0.25">
      <c r="A1268" s="1" t="s">
        <v>3355</v>
      </c>
      <c r="B1268" s="1" t="s">
        <v>1798</v>
      </c>
      <c r="C1268" s="2">
        <v>44617</v>
      </c>
      <c r="D1268" s="1" t="s">
        <v>3350</v>
      </c>
      <c r="E1268" s="4">
        <v>2485358</v>
      </c>
      <c r="F1268">
        <v>1</v>
      </c>
      <c r="G1268" s="4">
        <v>24853600</v>
      </c>
      <c r="H1268" s="4">
        <v>0</v>
      </c>
      <c r="I1268" s="4">
        <v>24853600</v>
      </c>
      <c r="J1268">
        <v>1</v>
      </c>
      <c r="K1268">
        <v>1</v>
      </c>
      <c r="L1268">
        <v>0</v>
      </c>
      <c r="M1268">
        <v>1</v>
      </c>
      <c r="N1268" s="2">
        <v>44394</v>
      </c>
      <c r="O1268" s="1" t="s">
        <v>3351</v>
      </c>
      <c r="P1268" s="4">
        <v>24853600</v>
      </c>
      <c r="Q1268" s="4">
        <v>2236770</v>
      </c>
      <c r="R1268" s="1" t="s">
        <v>55</v>
      </c>
      <c r="S1268" s="1" t="s">
        <v>50</v>
      </c>
      <c r="T1268" s="4">
        <f>Sales_Datas[[#This Row],[after_discount]]-(Sales_Datas[[#This Row],[qty_ordered]]*Sales_Datas[[#This Row],[cogs]])</f>
        <v>22616830</v>
      </c>
      <c r="U1268" s="3">
        <f>IFERROR(Sales_Datas[[#This Row],[Gross_Profit]]/Sales_Datas[[#This Row],[after_discount]],0)</f>
        <v>0.91000217272346862</v>
      </c>
      <c r="V1268" s="1" t="str">
        <f>IF(Sales_Datas[[#This Row],[base_price]] &lt;= 632200, "Low", (IF(Sales_Datas[[#This Row],[base_price]] &gt;= 10092000, "High", "Medium")))</f>
        <v>High</v>
      </c>
    </row>
    <row r="1269" spans="1:22" x14ac:dyDescent="0.25">
      <c r="A1269" s="1" t="s">
        <v>3356</v>
      </c>
      <c r="B1269" s="1" t="s">
        <v>3357</v>
      </c>
      <c r="C1269" s="2">
        <v>44744</v>
      </c>
      <c r="D1269" s="1" t="s">
        <v>3350</v>
      </c>
      <c r="E1269" s="4">
        <v>2485358</v>
      </c>
      <c r="F1269">
        <v>1</v>
      </c>
      <c r="G1269" s="4">
        <v>24853600</v>
      </c>
      <c r="H1269" s="4">
        <v>0</v>
      </c>
      <c r="I1269" s="4">
        <v>24853600</v>
      </c>
      <c r="J1269">
        <v>1</v>
      </c>
      <c r="K1269">
        <v>1</v>
      </c>
      <c r="L1269">
        <v>1</v>
      </c>
      <c r="M1269">
        <v>1</v>
      </c>
      <c r="N1269" s="2">
        <v>44380</v>
      </c>
      <c r="O1269" s="1" t="s">
        <v>3351</v>
      </c>
      <c r="P1269" s="4">
        <v>24853600</v>
      </c>
      <c r="Q1269" s="4">
        <v>2236770</v>
      </c>
      <c r="R1269" s="1" t="s">
        <v>55</v>
      </c>
      <c r="S1269" s="1" t="s">
        <v>50</v>
      </c>
      <c r="T1269" s="4">
        <f>Sales_Datas[[#This Row],[after_discount]]-(Sales_Datas[[#This Row],[qty_ordered]]*Sales_Datas[[#This Row],[cogs]])</f>
        <v>22616830</v>
      </c>
      <c r="U1269" s="3">
        <f>IFERROR(Sales_Datas[[#This Row],[Gross_Profit]]/Sales_Datas[[#This Row],[after_discount]],0)</f>
        <v>0.91000217272346862</v>
      </c>
      <c r="V1269" s="1" t="str">
        <f>IF(Sales_Datas[[#This Row],[base_price]] &lt;= 632200, "Low", (IF(Sales_Datas[[#This Row],[base_price]] &gt;= 10092000, "High", "Medium")))</f>
        <v>High</v>
      </c>
    </row>
    <row r="1270" spans="1:22" x14ac:dyDescent="0.25">
      <c r="A1270" s="1" t="s">
        <v>3358</v>
      </c>
      <c r="B1270" s="1" t="s">
        <v>3359</v>
      </c>
      <c r="C1270" s="2">
        <v>44551</v>
      </c>
      <c r="D1270" s="1" t="s">
        <v>59</v>
      </c>
      <c r="E1270" s="4">
        <v>2479790</v>
      </c>
      <c r="F1270">
        <v>1</v>
      </c>
      <c r="G1270" s="4">
        <v>24797900</v>
      </c>
      <c r="H1270" s="4">
        <v>0</v>
      </c>
      <c r="I1270" s="4">
        <v>24797900</v>
      </c>
      <c r="J1270">
        <v>1</v>
      </c>
      <c r="K1270">
        <v>0</v>
      </c>
      <c r="L1270">
        <v>0</v>
      </c>
      <c r="M1270">
        <v>4</v>
      </c>
      <c r="N1270" s="2">
        <v>44551</v>
      </c>
      <c r="O1270" s="1" t="s">
        <v>60</v>
      </c>
      <c r="P1270" s="4">
        <v>24797900</v>
      </c>
      <c r="Q1270" s="4">
        <v>2083010</v>
      </c>
      <c r="R1270" s="1" t="s">
        <v>55</v>
      </c>
      <c r="S1270" s="1" t="s">
        <v>34</v>
      </c>
      <c r="T1270" s="4">
        <f>Sales_Datas[[#This Row],[after_discount]]-(Sales_Datas[[#This Row],[qty_ordered]]*Sales_Datas[[#This Row],[cogs]])</f>
        <v>22714890</v>
      </c>
      <c r="U1270" s="3">
        <f>IFERROR(Sales_Datas[[#This Row],[Gross_Profit]]/Sales_Datas[[#This Row],[after_discount]],0)</f>
        <v>0.91600054843353673</v>
      </c>
      <c r="V1270" s="1" t="str">
        <f>IF(Sales_Datas[[#This Row],[base_price]] &lt;= 632200, "Low", (IF(Sales_Datas[[#This Row],[base_price]] &gt;= 10092000, "High", "Medium")))</f>
        <v>High</v>
      </c>
    </row>
    <row r="1271" spans="1:22" x14ac:dyDescent="0.25">
      <c r="A1271" s="1" t="s">
        <v>3360</v>
      </c>
      <c r="B1271" s="1" t="s">
        <v>2096</v>
      </c>
      <c r="C1271" s="2">
        <v>44555</v>
      </c>
      <c r="D1271" s="1" t="s">
        <v>59</v>
      </c>
      <c r="E1271" s="4">
        <v>2479790</v>
      </c>
      <c r="F1271">
        <v>1</v>
      </c>
      <c r="G1271" s="4">
        <v>24797900</v>
      </c>
      <c r="H1271" s="4">
        <v>0</v>
      </c>
      <c r="I1271" s="4">
        <v>24797900</v>
      </c>
      <c r="J1271">
        <v>1</v>
      </c>
      <c r="K1271">
        <v>0</v>
      </c>
      <c r="L1271">
        <v>0</v>
      </c>
      <c r="M1271">
        <v>4</v>
      </c>
      <c r="N1271" s="2">
        <v>44494</v>
      </c>
      <c r="O1271" s="1" t="s">
        <v>60</v>
      </c>
      <c r="P1271" s="4">
        <v>24797900</v>
      </c>
      <c r="Q1271" s="4">
        <v>2083010</v>
      </c>
      <c r="R1271" s="1" t="s">
        <v>55</v>
      </c>
      <c r="S1271" s="1" t="s">
        <v>34</v>
      </c>
      <c r="T1271" s="4">
        <f>Sales_Datas[[#This Row],[after_discount]]-(Sales_Datas[[#This Row],[qty_ordered]]*Sales_Datas[[#This Row],[cogs]])</f>
        <v>22714890</v>
      </c>
      <c r="U1271" s="3">
        <f>IFERROR(Sales_Datas[[#This Row],[Gross_Profit]]/Sales_Datas[[#This Row],[after_discount]],0)</f>
        <v>0.91600054843353673</v>
      </c>
      <c r="V1271" s="1" t="str">
        <f>IF(Sales_Datas[[#This Row],[base_price]] &lt;= 632200, "Low", (IF(Sales_Datas[[#This Row],[base_price]] &gt;= 10092000, "High", "Medium")))</f>
        <v>High</v>
      </c>
    </row>
    <row r="1272" spans="1:22" x14ac:dyDescent="0.25">
      <c r="A1272" s="1" t="s">
        <v>3361</v>
      </c>
      <c r="B1272" s="1" t="s">
        <v>2096</v>
      </c>
      <c r="C1272" s="2">
        <v>44556</v>
      </c>
      <c r="D1272" s="1" t="s">
        <v>59</v>
      </c>
      <c r="E1272" s="4">
        <v>2479790</v>
      </c>
      <c r="F1272">
        <v>1</v>
      </c>
      <c r="G1272" s="4">
        <v>24797900</v>
      </c>
      <c r="H1272" s="4">
        <v>0</v>
      </c>
      <c r="I1272" s="4">
        <v>24797900</v>
      </c>
      <c r="J1272">
        <v>1</v>
      </c>
      <c r="K1272">
        <v>0</v>
      </c>
      <c r="L1272">
        <v>0</v>
      </c>
      <c r="M1272">
        <v>4</v>
      </c>
      <c r="N1272" s="2">
        <v>44494</v>
      </c>
      <c r="O1272" s="1" t="s">
        <v>60</v>
      </c>
      <c r="P1272" s="4">
        <v>24797900</v>
      </c>
      <c r="Q1272" s="4">
        <v>2083010</v>
      </c>
      <c r="R1272" s="1" t="s">
        <v>55</v>
      </c>
      <c r="S1272" s="1" t="s">
        <v>34</v>
      </c>
      <c r="T1272" s="4">
        <f>Sales_Datas[[#This Row],[after_discount]]-(Sales_Datas[[#This Row],[qty_ordered]]*Sales_Datas[[#This Row],[cogs]])</f>
        <v>22714890</v>
      </c>
      <c r="U1272" s="3">
        <f>IFERROR(Sales_Datas[[#This Row],[Gross_Profit]]/Sales_Datas[[#This Row],[after_discount]],0)</f>
        <v>0.91600054843353673</v>
      </c>
      <c r="V1272" s="1" t="str">
        <f>IF(Sales_Datas[[#This Row],[base_price]] &lt;= 632200, "Low", (IF(Sales_Datas[[#This Row],[base_price]] &gt;= 10092000, "High", "Medium")))</f>
        <v>High</v>
      </c>
    </row>
    <row r="1273" spans="1:22" x14ac:dyDescent="0.25">
      <c r="A1273" s="1" t="s">
        <v>3362</v>
      </c>
      <c r="B1273" s="1" t="s">
        <v>3008</v>
      </c>
      <c r="C1273" s="2">
        <v>44564</v>
      </c>
      <c r="D1273" s="1" t="s">
        <v>3363</v>
      </c>
      <c r="E1273" s="4">
        <v>2465000</v>
      </c>
      <c r="F1273">
        <v>1</v>
      </c>
      <c r="G1273" s="4">
        <v>24650000</v>
      </c>
      <c r="H1273" s="4">
        <v>0</v>
      </c>
      <c r="I1273" s="4">
        <v>24650000</v>
      </c>
      <c r="J1273">
        <v>1</v>
      </c>
      <c r="K1273">
        <v>1</v>
      </c>
      <c r="L1273">
        <v>0</v>
      </c>
      <c r="M1273">
        <v>1</v>
      </c>
      <c r="N1273" s="2">
        <v>44382</v>
      </c>
      <c r="O1273" s="1" t="s">
        <v>3364</v>
      </c>
      <c r="P1273" s="4">
        <v>24650000</v>
      </c>
      <c r="Q1273" s="4">
        <v>2193850</v>
      </c>
      <c r="R1273" s="1" t="s">
        <v>39</v>
      </c>
      <c r="S1273" s="1" t="s">
        <v>50</v>
      </c>
      <c r="T1273" s="4">
        <f>Sales_Datas[[#This Row],[after_discount]]-(Sales_Datas[[#This Row],[qty_ordered]]*Sales_Datas[[#This Row],[cogs]])</f>
        <v>22456150</v>
      </c>
      <c r="U1273" s="3">
        <f>IFERROR(Sales_Datas[[#This Row],[Gross_Profit]]/Sales_Datas[[#This Row],[after_discount]],0)</f>
        <v>0.91100000000000003</v>
      </c>
      <c r="V1273" s="1" t="str">
        <f>IF(Sales_Datas[[#This Row],[base_price]] &lt;= 632200, "Low", (IF(Sales_Datas[[#This Row],[base_price]] &gt;= 10092000, "High", "Medium")))</f>
        <v>High</v>
      </c>
    </row>
    <row r="1274" spans="1:22" x14ac:dyDescent="0.25">
      <c r="A1274" s="1" t="s">
        <v>3365</v>
      </c>
      <c r="B1274" s="1" t="s">
        <v>2619</v>
      </c>
      <c r="C1274" s="2">
        <v>44328</v>
      </c>
      <c r="D1274" s="1" t="s">
        <v>53</v>
      </c>
      <c r="E1274" s="4">
        <v>2456010</v>
      </c>
      <c r="F1274">
        <v>1</v>
      </c>
      <c r="G1274" s="4">
        <v>24560100</v>
      </c>
      <c r="H1274" s="4">
        <v>0</v>
      </c>
      <c r="I1274" s="4">
        <v>24560100</v>
      </c>
      <c r="J1274">
        <v>1</v>
      </c>
      <c r="K1274">
        <v>0</v>
      </c>
      <c r="L1274">
        <v>0</v>
      </c>
      <c r="M1274">
        <v>4</v>
      </c>
      <c r="N1274" s="2">
        <v>44533</v>
      </c>
      <c r="O1274" s="1" t="s">
        <v>54</v>
      </c>
      <c r="P1274" s="4">
        <v>24560100</v>
      </c>
      <c r="Q1274" s="4">
        <v>2063000</v>
      </c>
      <c r="R1274" s="1" t="s">
        <v>55</v>
      </c>
      <c r="S1274" s="1" t="s">
        <v>34</v>
      </c>
      <c r="T1274" s="4">
        <f>Sales_Datas[[#This Row],[after_discount]]-(Sales_Datas[[#This Row],[qty_ordered]]*Sales_Datas[[#This Row],[cogs]])</f>
        <v>22497100</v>
      </c>
      <c r="U1274" s="3">
        <f>IFERROR(Sales_Datas[[#This Row],[Gross_Profit]]/Sales_Datas[[#This Row],[after_discount]],0)</f>
        <v>0.91600197067601519</v>
      </c>
      <c r="V1274" s="1" t="str">
        <f>IF(Sales_Datas[[#This Row],[base_price]] &lt;= 632200, "Low", (IF(Sales_Datas[[#This Row],[base_price]] &gt;= 10092000, "High", "Medium")))</f>
        <v>High</v>
      </c>
    </row>
    <row r="1275" spans="1:22" x14ac:dyDescent="0.25">
      <c r="A1275" s="1" t="s">
        <v>3366</v>
      </c>
      <c r="B1275" s="1" t="s">
        <v>2096</v>
      </c>
      <c r="C1275" s="2">
        <v>44529</v>
      </c>
      <c r="D1275" s="1" t="s">
        <v>53</v>
      </c>
      <c r="E1275" s="4">
        <v>2456010</v>
      </c>
      <c r="F1275">
        <v>1</v>
      </c>
      <c r="G1275" s="4">
        <v>24560100</v>
      </c>
      <c r="H1275" s="4">
        <v>0</v>
      </c>
      <c r="I1275" s="4">
        <v>24560100</v>
      </c>
      <c r="J1275">
        <v>1</v>
      </c>
      <c r="K1275">
        <v>0</v>
      </c>
      <c r="L1275">
        <v>0</v>
      </c>
      <c r="M1275">
        <v>4</v>
      </c>
      <c r="N1275" s="2">
        <v>44494</v>
      </c>
      <c r="O1275" s="1" t="s">
        <v>54</v>
      </c>
      <c r="P1275" s="4">
        <v>24560100</v>
      </c>
      <c r="Q1275" s="4">
        <v>2063000</v>
      </c>
      <c r="R1275" s="1" t="s">
        <v>55</v>
      </c>
      <c r="S1275" s="1" t="s">
        <v>34</v>
      </c>
      <c r="T1275" s="4">
        <f>Sales_Datas[[#This Row],[after_discount]]-(Sales_Datas[[#This Row],[qty_ordered]]*Sales_Datas[[#This Row],[cogs]])</f>
        <v>22497100</v>
      </c>
      <c r="U1275" s="3">
        <f>IFERROR(Sales_Datas[[#This Row],[Gross_Profit]]/Sales_Datas[[#This Row],[after_discount]],0)</f>
        <v>0.91600197067601519</v>
      </c>
      <c r="V1275" s="1" t="str">
        <f>IF(Sales_Datas[[#This Row],[base_price]] &lt;= 632200, "Low", (IF(Sales_Datas[[#This Row],[base_price]] &gt;= 10092000, "High", "Medium")))</f>
        <v>High</v>
      </c>
    </row>
    <row r="1276" spans="1:22" x14ac:dyDescent="0.25">
      <c r="A1276" s="1" t="s">
        <v>3367</v>
      </c>
      <c r="B1276" s="1" t="s">
        <v>3368</v>
      </c>
      <c r="C1276" s="2">
        <v>44539</v>
      </c>
      <c r="D1276" s="1" t="s">
        <v>3369</v>
      </c>
      <c r="E1276" s="4">
        <v>2455720</v>
      </c>
      <c r="F1276">
        <v>1</v>
      </c>
      <c r="G1276" s="4">
        <v>24557200</v>
      </c>
      <c r="H1276" s="4">
        <v>0</v>
      </c>
      <c r="I1276" s="4">
        <v>24557200</v>
      </c>
      <c r="J1276">
        <v>1</v>
      </c>
      <c r="K1276">
        <v>1</v>
      </c>
      <c r="L1276">
        <v>1</v>
      </c>
      <c r="M1276">
        <v>1</v>
      </c>
      <c r="N1276" s="2">
        <v>44447</v>
      </c>
      <c r="O1276" s="1" t="s">
        <v>3370</v>
      </c>
      <c r="P1276" s="4">
        <v>24557200</v>
      </c>
      <c r="Q1276" s="4">
        <v>1915450</v>
      </c>
      <c r="R1276" s="1" t="s">
        <v>39</v>
      </c>
      <c r="S1276" s="1" t="s">
        <v>50</v>
      </c>
      <c r="T1276" s="4">
        <f>Sales_Datas[[#This Row],[after_discount]]-(Sales_Datas[[#This Row],[qty_ordered]]*Sales_Datas[[#This Row],[cogs]])</f>
        <v>22641750</v>
      </c>
      <c r="U1276" s="3">
        <f>IFERROR(Sales_Datas[[#This Row],[Gross_Profit]]/Sales_Datas[[#This Row],[after_discount]],0)</f>
        <v>0.92200047236655647</v>
      </c>
      <c r="V1276" s="1" t="str">
        <f>IF(Sales_Datas[[#This Row],[base_price]] &lt;= 632200, "Low", (IF(Sales_Datas[[#This Row],[base_price]] &gt;= 10092000, "High", "Medium")))</f>
        <v>High</v>
      </c>
    </row>
    <row r="1277" spans="1:22" x14ac:dyDescent="0.25">
      <c r="A1277" s="1" t="s">
        <v>3371</v>
      </c>
      <c r="B1277" s="1" t="s">
        <v>2972</v>
      </c>
      <c r="C1277" s="2">
        <v>44465</v>
      </c>
      <c r="D1277" s="1" t="s">
        <v>3372</v>
      </c>
      <c r="E1277" s="4">
        <v>2436000</v>
      </c>
      <c r="F1277">
        <v>1</v>
      </c>
      <c r="G1277" s="4">
        <v>24360000</v>
      </c>
      <c r="H1277" s="4">
        <v>0</v>
      </c>
      <c r="I1277" s="4">
        <v>24360000</v>
      </c>
      <c r="J1277">
        <v>1</v>
      </c>
      <c r="K1277">
        <v>1</v>
      </c>
      <c r="L1277">
        <v>0</v>
      </c>
      <c r="M1277">
        <v>1</v>
      </c>
      <c r="N1277" s="2">
        <v>44458</v>
      </c>
      <c r="O1277" s="1" t="s">
        <v>3373</v>
      </c>
      <c r="P1277" s="4">
        <v>24360000</v>
      </c>
      <c r="Q1277" s="4">
        <v>2168040</v>
      </c>
      <c r="R1277" s="1" t="s">
        <v>123</v>
      </c>
      <c r="S1277" s="1" t="s">
        <v>50</v>
      </c>
      <c r="T1277" s="4">
        <f>Sales_Datas[[#This Row],[after_discount]]-(Sales_Datas[[#This Row],[qty_ordered]]*Sales_Datas[[#This Row],[cogs]])</f>
        <v>22191960</v>
      </c>
      <c r="U1277" s="3">
        <f>IFERROR(Sales_Datas[[#This Row],[Gross_Profit]]/Sales_Datas[[#This Row],[after_discount]],0)</f>
        <v>0.91100000000000003</v>
      </c>
      <c r="V1277" s="1" t="str">
        <f>IF(Sales_Datas[[#This Row],[base_price]] &lt;= 632200, "Low", (IF(Sales_Datas[[#This Row],[base_price]] &gt;= 10092000, "High", "Medium")))</f>
        <v>High</v>
      </c>
    </row>
    <row r="1278" spans="1:22" x14ac:dyDescent="0.25">
      <c r="A1278" s="1" t="s">
        <v>3374</v>
      </c>
      <c r="B1278" s="1" t="s">
        <v>3097</v>
      </c>
      <c r="C1278" s="2">
        <v>44484</v>
      </c>
      <c r="D1278" s="1" t="s">
        <v>3375</v>
      </c>
      <c r="E1278" s="4">
        <v>2436000</v>
      </c>
      <c r="F1278">
        <v>1</v>
      </c>
      <c r="G1278" s="4">
        <v>24360000</v>
      </c>
      <c r="H1278" s="4">
        <v>0</v>
      </c>
      <c r="I1278" s="4">
        <v>24360000</v>
      </c>
      <c r="J1278">
        <v>1</v>
      </c>
      <c r="K1278">
        <v>1</v>
      </c>
      <c r="L1278">
        <v>0</v>
      </c>
      <c r="M1278">
        <v>1</v>
      </c>
      <c r="N1278" s="2">
        <v>44384</v>
      </c>
      <c r="O1278" s="1" t="s">
        <v>3376</v>
      </c>
      <c r="P1278" s="4">
        <v>24360000</v>
      </c>
      <c r="Q1278" s="4">
        <v>1948800</v>
      </c>
      <c r="R1278" s="1" t="s">
        <v>123</v>
      </c>
      <c r="S1278" s="1" t="s">
        <v>50</v>
      </c>
      <c r="T1278" s="4">
        <f>Sales_Datas[[#This Row],[after_discount]]-(Sales_Datas[[#This Row],[qty_ordered]]*Sales_Datas[[#This Row],[cogs]])</f>
        <v>22411200</v>
      </c>
      <c r="U1278" s="3">
        <f>IFERROR(Sales_Datas[[#This Row],[Gross_Profit]]/Sales_Datas[[#This Row],[after_discount]],0)</f>
        <v>0.92</v>
      </c>
      <c r="V1278" s="1" t="str">
        <f>IF(Sales_Datas[[#This Row],[base_price]] &lt;= 632200, "Low", (IF(Sales_Datas[[#This Row],[base_price]] &gt;= 10092000, "High", "Medium")))</f>
        <v>High</v>
      </c>
    </row>
    <row r="1279" spans="1:22" x14ac:dyDescent="0.25">
      <c r="A1279" s="1" t="s">
        <v>3377</v>
      </c>
      <c r="B1279" s="1" t="s">
        <v>3378</v>
      </c>
      <c r="C1279" s="2">
        <v>44715</v>
      </c>
      <c r="D1279" s="1" t="s">
        <v>3379</v>
      </c>
      <c r="E1279" s="4">
        <v>403100</v>
      </c>
      <c r="F1279">
        <v>6</v>
      </c>
      <c r="G1279" s="4">
        <v>24186000</v>
      </c>
      <c r="H1279" s="4">
        <v>0</v>
      </c>
      <c r="I1279" s="4">
        <v>24186000</v>
      </c>
      <c r="J1279">
        <v>1</v>
      </c>
      <c r="K1279">
        <v>1</v>
      </c>
      <c r="L1279">
        <v>1</v>
      </c>
      <c r="M1279">
        <v>1</v>
      </c>
      <c r="N1279" s="2">
        <v>44393</v>
      </c>
      <c r="O1279" s="1" t="s">
        <v>3380</v>
      </c>
      <c r="P1279" s="4">
        <v>4031000</v>
      </c>
      <c r="Q1279" s="4">
        <v>286172</v>
      </c>
      <c r="R1279" s="1" t="s">
        <v>123</v>
      </c>
      <c r="S1279" s="1" t="s">
        <v>50</v>
      </c>
      <c r="T1279" s="4">
        <f>Sales_Datas[[#This Row],[after_discount]]-(Sales_Datas[[#This Row],[qty_ordered]]*Sales_Datas[[#This Row],[cogs]])</f>
        <v>22468968</v>
      </c>
      <c r="U1279" s="3">
        <f>IFERROR(Sales_Datas[[#This Row],[Gross_Profit]]/Sales_Datas[[#This Row],[after_discount]],0)</f>
        <v>0.92900719424460432</v>
      </c>
      <c r="V1279" s="1" t="str">
        <f>IF(Sales_Datas[[#This Row],[base_price]] &lt;= 632200, "Low", (IF(Sales_Datas[[#This Row],[base_price]] &gt;= 10092000, "High", "Medium")))</f>
        <v>Medium</v>
      </c>
    </row>
    <row r="1280" spans="1:22" x14ac:dyDescent="0.25">
      <c r="A1280" s="1" t="s">
        <v>3381</v>
      </c>
      <c r="B1280" s="1" t="s">
        <v>3382</v>
      </c>
      <c r="C1280" s="2">
        <v>44264</v>
      </c>
      <c r="D1280" s="1" t="s">
        <v>3383</v>
      </c>
      <c r="E1280" s="4">
        <v>2412800</v>
      </c>
      <c r="F1280">
        <v>1</v>
      </c>
      <c r="G1280" s="4">
        <v>24128000</v>
      </c>
      <c r="H1280" s="4">
        <v>0</v>
      </c>
      <c r="I1280" s="4">
        <v>24128000</v>
      </c>
      <c r="J1280">
        <v>1</v>
      </c>
      <c r="K1280">
        <v>1</v>
      </c>
      <c r="L1280">
        <v>1</v>
      </c>
      <c r="M1280">
        <v>1</v>
      </c>
      <c r="N1280" s="2">
        <v>44383</v>
      </c>
      <c r="O1280" s="1" t="s">
        <v>3384</v>
      </c>
      <c r="P1280" s="4">
        <v>24128000</v>
      </c>
      <c r="Q1280" s="4">
        <v>2123260</v>
      </c>
      <c r="R1280" s="1" t="s">
        <v>39</v>
      </c>
      <c r="S1280" s="1" t="s">
        <v>50</v>
      </c>
      <c r="T1280" s="4">
        <f>Sales_Datas[[#This Row],[after_discount]]-(Sales_Datas[[#This Row],[qty_ordered]]*Sales_Datas[[#This Row],[cogs]])</f>
        <v>22004740</v>
      </c>
      <c r="U1280" s="3">
        <f>IFERROR(Sales_Datas[[#This Row],[Gross_Profit]]/Sales_Datas[[#This Row],[after_discount]],0)</f>
        <v>0.91200016578249332</v>
      </c>
      <c r="V1280" s="1" t="str">
        <f>IF(Sales_Datas[[#This Row],[base_price]] &lt;= 632200, "Low", (IF(Sales_Datas[[#This Row],[base_price]] &gt;= 10092000, "High", "Medium")))</f>
        <v>High</v>
      </c>
    </row>
    <row r="1281" spans="1:22" x14ac:dyDescent="0.25">
      <c r="A1281" s="1" t="s">
        <v>3385</v>
      </c>
      <c r="B1281" s="1" t="s">
        <v>3386</v>
      </c>
      <c r="C1281" s="2">
        <v>44587</v>
      </c>
      <c r="D1281" s="1" t="s">
        <v>3387</v>
      </c>
      <c r="E1281" s="4">
        <v>109620</v>
      </c>
      <c r="F1281">
        <v>22</v>
      </c>
      <c r="G1281" s="4">
        <v>24116400</v>
      </c>
      <c r="H1281" s="4">
        <v>0</v>
      </c>
      <c r="I1281" s="4">
        <v>24116400</v>
      </c>
      <c r="J1281">
        <v>1</v>
      </c>
      <c r="K1281">
        <v>1</v>
      </c>
      <c r="L1281">
        <v>1</v>
      </c>
      <c r="M1281">
        <v>1</v>
      </c>
      <c r="N1281" s="2">
        <v>44567</v>
      </c>
      <c r="O1281" s="1" t="s">
        <v>3388</v>
      </c>
      <c r="P1281" s="4">
        <v>1252800</v>
      </c>
      <c r="Q1281" s="4">
        <v>97672</v>
      </c>
      <c r="R1281" s="1" t="s">
        <v>75</v>
      </c>
      <c r="S1281" s="1" t="s">
        <v>50</v>
      </c>
      <c r="T1281" s="4">
        <f>Sales_Datas[[#This Row],[after_discount]]-(Sales_Datas[[#This Row],[qty_ordered]]*Sales_Datas[[#This Row],[cogs]])</f>
        <v>21967616</v>
      </c>
      <c r="U1281" s="3">
        <f>IFERROR(Sales_Datas[[#This Row],[Gross_Profit]]/Sales_Datas[[#This Row],[after_discount]],0)</f>
        <v>0.91089947089947088</v>
      </c>
      <c r="V1281" s="1" t="str">
        <f>IF(Sales_Datas[[#This Row],[base_price]] &lt;= 632200, "Low", (IF(Sales_Datas[[#This Row],[base_price]] &gt;= 10092000, "High", "Medium")))</f>
        <v>Medium</v>
      </c>
    </row>
    <row r="1282" spans="1:22" x14ac:dyDescent="0.25">
      <c r="A1282" s="1" t="s">
        <v>3389</v>
      </c>
      <c r="B1282" s="1" t="s">
        <v>2791</v>
      </c>
      <c r="C1282" s="2">
        <v>44493</v>
      </c>
      <c r="D1282" s="1" t="s">
        <v>3390</v>
      </c>
      <c r="E1282" s="4">
        <v>2407000</v>
      </c>
      <c r="F1282">
        <v>1</v>
      </c>
      <c r="G1282" s="4">
        <v>24070000</v>
      </c>
      <c r="H1282" s="4">
        <v>0</v>
      </c>
      <c r="I1282" s="4">
        <v>24070000</v>
      </c>
      <c r="J1282">
        <v>1</v>
      </c>
      <c r="K1282">
        <v>1</v>
      </c>
      <c r="L1282">
        <v>0</v>
      </c>
      <c r="M1282">
        <v>1</v>
      </c>
      <c r="N1282" s="2">
        <v>44390</v>
      </c>
      <c r="O1282" s="1" t="s">
        <v>3391</v>
      </c>
      <c r="P1282" s="4">
        <v>19256000</v>
      </c>
      <c r="Q1282" s="4">
        <v>1540480</v>
      </c>
      <c r="R1282" s="1" t="s">
        <v>123</v>
      </c>
      <c r="S1282" s="1" t="s">
        <v>50</v>
      </c>
      <c r="T1282" s="4">
        <f>Sales_Datas[[#This Row],[after_discount]]-(Sales_Datas[[#This Row],[qty_ordered]]*Sales_Datas[[#This Row],[cogs]])</f>
        <v>22529520</v>
      </c>
      <c r="U1282" s="3">
        <f>IFERROR(Sales_Datas[[#This Row],[Gross_Profit]]/Sales_Datas[[#This Row],[after_discount]],0)</f>
        <v>0.93600000000000005</v>
      </c>
      <c r="V1282" s="1" t="str">
        <f>IF(Sales_Datas[[#This Row],[base_price]] &lt;= 632200, "Low", (IF(Sales_Datas[[#This Row],[base_price]] &gt;= 10092000, "High", "Medium")))</f>
        <v>High</v>
      </c>
    </row>
    <row r="1283" spans="1:22" x14ac:dyDescent="0.25">
      <c r="A1283" s="1" t="s">
        <v>3392</v>
      </c>
      <c r="B1283" s="1" t="s">
        <v>1725</v>
      </c>
      <c r="C1283" s="2">
        <v>44634</v>
      </c>
      <c r="D1283" s="1" t="s">
        <v>3393</v>
      </c>
      <c r="E1283" s="4">
        <v>2403520</v>
      </c>
      <c r="F1283">
        <v>1</v>
      </c>
      <c r="G1283" s="4">
        <v>24035200</v>
      </c>
      <c r="H1283" s="4">
        <v>0</v>
      </c>
      <c r="I1283" s="4">
        <v>24035200</v>
      </c>
      <c r="J1283">
        <v>1</v>
      </c>
      <c r="K1283">
        <v>1</v>
      </c>
      <c r="L1283">
        <v>1</v>
      </c>
      <c r="M1283">
        <v>1</v>
      </c>
      <c r="N1283" s="2">
        <v>44380</v>
      </c>
      <c r="O1283" s="1" t="s">
        <v>3394</v>
      </c>
      <c r="P1283" s="4">
        <v>24035200</v>
      </c>
      <c r="Q1283" s="4">
        <v>1490140</v>
      </c>
      <c r="R1283" s="1" t="s">
        <v>128</v>
      </c>
      <c r="S1283" s="1" t="s">
        <v>50</v>
      </c>
      <c r="T1283" s="4">
        <f>Sales_Datas[[#This Row],[after_discount]]-(Sales_Datas[[#This Row],[qty_ordered]]*Sales_Datas[[#This Row],[cogs]])</f>
        <v>22545060</v>
      </c>
      <c r="U1283" s="3">
        <f>IFERROR(Sales_Datas[[#This Row],[Gross_Profit]]/Sales_Datas[[#This Row],[after_discount]],0)</f>
        <v>0.93800176407935032</v>
      </c>
      <c r="V1283" s="1" t="str">
        <f>IF(Sales_Datas[[#This Row],[base_price]] &lt;= 632200, "Low", (IF(Sales_Datas[[#This Row],[base_price]] &gt;= 10092000, "High", "Medium")))</f>
        <v>High</v>
      </c>
    </row>
    <row r="1284" spans="1:22" x14ac:dyDescent="0.25">
      <c r="A1284" s="1" t="s">
        <v>3395</v>
      </c>
      <c r="B1284" s="1" t="s">
        <v>1725</v>
      </c>
      <c r="C1284" s="2">
        <v>44676</v>
      </c>
      <c r="D1284" s="1" t="s">
        <v>3396</v>
      </c>
      <c r="E1284" s="4">
        <v>2403520</v>
      </c>
      <c r="F1284">
        <v>1</v>
      </c>
      <c r="G1284" s="4">
        <v>24035200</v>
      </c>
      <c r="H1284" s="4">
        <v>0</v>
      </c>
      <c r="I1284" s="4">
        <v>24035200</v>
      </c>
      <c r="J1284">
        <v>1</v>
      </c>
      <c r="K1284">
        <v>0</v>
      </c>
      <c r="L1284">
        <v>0</v>
      </c>
      <c r="M1284">
        <v>1</v>
      </c>
      <c r="N1284" s="2">
        <v>44380</v>
      </c>
      <c r="O1284" s="1" t="s">
        <v>3397</v>
      </c>
      <c r="P1284" s="4">
        <v>24035200</v>
      </c>
      <c r="Q1284" s="4">
        <v>1922820</v>
      </c>
      <c r="R1284" s="1" t="s">
        <v>128</v>
      </c>
      <c r="S1284" s="1" t="s">
        <v>50</v>
      </c>
      <c r="T1284" s="4">
        <f>Sales_Datas[[#This Row],[after_discount]]-(Sales_Datas[[#This Row],[qty_ordered]]*Sales_Datas[[#This Row],[cogs]])</f>
        <v>22112380</v>
      </c>
      <c r="U1284" s="3">
        <f>IFERROR(Sales_Datas[[#This Row],[Gross_Profit]]/Sales_Datas[[#This Row],[after_discount]],0)</f>
        <v>0.91999983357741977</v>
      </c>
      <c r="V1284" s="1" t="str">
        <f>IF(Sales_Datas[[#This Row],[base_price]] &lt;= 632200, "Low", (IF(Sales_Datas[[#This Row],[base_price]] &gt;= 10092000, "High", "Medium")))</f>
        <v>High</v>
      </c>
    </row>
    <row r="1285" spans="1:22" x14ac:dyDescent="0.25">
      <c r="A1285" s="1" t="s">
        <v>3398</v>
      </c>
      <c r="B1285" s="1" t="s">
        <v>1725</v>
      </c>
      <c r="C1285" s="2">
        <v>44678</v>
      </c>
      <c r="D1285" s="1" t="s">
        <v>3396</v>
      </c>
      <c r="E1285" s="4">
        <v>2403520</v>
      </c>
      <c r="F1285">
        <v>1</v>
      </c>
      <c r="G1285" s="4">
        <v>24035200</v>
      </c>
      <c r="H1285" s="4">
        <v>0</v>
      </c>
      <c r="I1285" s="4">
        <v>24035200</v>
      </c>
      <c r="J1285">
        <v>1</v>
      </c>
      <c r="K1285">
        <v>1</v>
      </c>
      <c r="L1285">
        <v>1</v>
      </c>
      <c r="M1285">
        <v>1</v>
      </c>
      <c r="N1285" s="2">
        <v>44380</v>
      </c>
      <c r="O1285" s="1" t="s">
        <v>3397</v>
      </c>
      <c r="P1285" s="4">
        <v>24035200</v>
      </c>
      <c r="Q1285" s="4">
        <v>1922820</v>
      </c>
      <c r="R1285" s="1" t="s">
        <v>128</v>
      </c>
      <c r="S1285" s="1" t="s">
        <v>50</v>
      </c>
      <c r="T1285" s="4">
        <f>Sales_Datas[[#This Row],[after_discount]]-(Sales_Datas[[#This Row],[qty_ordered]]*Sales_Datas[[#This Row],[cogs]])</f>
        <v>22112380</v>
      </c>
      <c r="U1285" s="3">
        <f>IFERROR(Sales_Datas[[#This Row],[Gross_Profit]]/Sales_Datas[[#This Row],[after_discount]],0)</f>
        <v>0.91999983357741977</v>
      </c>
      <c r="V1285" s="1" t="str">
        <f>IF(Sales_Datas[[#This Row],[base_price]] &lt;= 632200, "Low", (IF(Sales_Datas[[#This Row],[base_price]] &gt;= 10092000, "High", "Medium")))</f>
        <v>High</v>
      </c>
    </row>
    <row r="1286" spans="1:22" x14ac:dyDescent="0.25">
      <c r="A1286" s="1" t="s">
        <v>3399</v>
      </c>
      <c r="B1286" s="1" t="s">
        <v>2201</v>
      </c>
      <c r="C1286" s="2">
        <v>44575</v>
      </c>
      <c r="D1286" s="1" t="s">
        <v>3400</v>
      </c>
      <c r="E1286" s="4">
        <v>2401200</v>
      </c>
      <c r="F1286">
        <v>1</v>
      </c>
      <c r="G1286" s="4">
        <v>24012000</v>
      </c>
      <c r="H1286" s="4">
        <v>0</v>
      </c>
      <c r="I1286" s="4">
        <v>24012000</v>
      </c>
      <c r="J1286">
        <v>1</v>
      </c>
      <c r="K1286">
        <v>1</v>
      </c>
      <c r="L1286">
        <v>1</v>
      </c>
      <c r="M1286">
        <v>1</v>
      </c>
      <c r="N1286" s="2">
        <v>44397</v>
      </c>
      <c r="O1286" s="1" t="s">
        <v>3401</v>
      </c>
      <c r="P1286" s="4">
        <v>24012000</v>
      </c>
      <c r="Q1286" s="4">
        <v>2041020</v>
      </c>
      <c r="R1286" s="1" t="s">
        <v>29</v>
      </c>
      <c r="S1286" s="1" t="s">
        <v>50</v>
      </c>
      <c r="T1286" s="4">
        <f>Sales_Datas[[#This Row],[after_discount]]-(Sales_Datas[[#This Row],[qty_ordered]]*Sales_Datas[[#This Row],[cogs]])</f>
        <v>21970980</v>
      </c>
      <c r="U1286" s="3">
        <f>IFERROR(Sales_Datas[[#This Row],[Gross_Profit]]/Sales_Datas[[#This Row],[after_discount]],0)</f>
        <v>0.91500000000000004</v>
      </c>
      <c r="V1286" s="1" t="str">
        <f>IF(Sales_Datas[[#This Row],[base_price]] &lt;= 632200, "Low", (IF(Sales_Datas[[#This Row],[base_price]] &gt;= 10092000, "High", "Medium")))</f>
        <v>High</v>
      </c>
    </row>
    <row r="1287" spans="1:22" x14ac:dyDescent="0.25">
      <c r="A1287" s="1" t="s">
        <v>3402</v>
      </c>
      <c r="B1287" s="1" t="s">
        <v>1989</v>
      </c>
      <c r="C1287" s="2">
        <v>44584</v>
      </c>
      <c r="D1287" s="1" t="s">
        <v>3400</v>
      </c>
      <c r="E1287" s="4">
        <v>2401200</v>
      </c>
      <c r="F1287">
        <v>1</v>
      </c>
      <c r="G1287" s="4">
        <v>24012000</v>
      </c>
      <c r="H1287" s="4">
        <v>0</v>
      </c>
      <c r="I1287" s="4">
        <v>24012000</v>
      </c>
      <c r="J1287">
        <v>1</v>
      </c>
      <c r="K1287">
        <v>1</v>
      </c>
      <c r="L1287">
        <v>1</v>
      </c>
      <c r="M1287">
        <v>1</v>
      </c>
      <c r="N1287" s="2">
        <v>44396</v>
      </c>
      <c r="O1287" s="1" t="s">
        <v>3401</v>
      </c>
      <c r="P1287" s="4">
        <v>24012000</v>
      </c>
      <c r="Q1287" s="4">
        <v>2041020</v>
      </c>
      <c r="R1287" s="1" t="s">
        <v>29</v>
      </c>
      <c r="S1287" s="1" t="s">
        <v>50</v>
      </c>
      <c r="T1287" s="4">
        <f>Sales_Datas[[#This Row],[after_discount]]-(Sales_Datas[[#This Row],[qty_ordered]]*Sales_Datas[[#This Row],[cogs]])</f>
        <v>21970980</v>
      </c>
      <c r="U1287" s="3">
        <f>IFERROR(Sales_Datas[[#This Row],[Gross_Profit]]/Sales_Datas[[#This Row],[after_discount]],0)</f>
        <v>0.91500000000000004</v>
      </c>
      <c r="V1287" s="1" t="str">
        <f>IF(Sales_Datas[[#This Row],[base_price]] &lt;= 632200, "Low", (IF(Sales_Datas[[#This Row],[base_price]] &gt;= 10092000, "High", "Medium")))</f>
        <v>High</v>
      </c>
    </row>
    <row r="1288" spans="1:22" x14ac:dyDescent="0.25">
      <c r="A1288" s="1" t="s">
        <v>3403</v>
      </c>
      <c r="B1288" s="1" t="s">
        <v>1725</v>
      </c>
      <c r="C1288" s="2">
        <v>44607</v>
      </c>
      <c r="D1288" s="1" t="s">
        <v>3400</v>
      </c>
      <c r="E1288" s="4">
        <v>2401200</v>
      </c>
      <c r="F1288">
        <v>1</v>
      </c>
      <c r="G1288" s="4">
        <v>24012000</v>
      </c>
      <c r="H1288" s="4">
        <v>0</v>
      </c>
      <c r="I1288" s="4">
        <v>24012000</v>
      </c>
      <c r="J1288">
        <v>1</v>
      </c>
      <c r="K1288">
        <v>1</v>
      </c>
      <c r="L1288">
        <v>0</v>
      </c>
      <c r="M1288">
        <v>1</v>
      </c>
      <c r="N1288" s="2">
        <v>44380</v>
      </c>
      <c r="O1288" s="1" t="s">
        <v>3401</v>
      </c>
      <c r="P1288" s="4">
        <v>24012000</v>
      </c>
      <c r="Q1288" s="4">
        <v>2041020</v>
      </c>
      <c r="R1288" s="1" t="s">
        <v>29</v>
      </c>
      <c r="S1288" s="1" t="s">
        <v>50</v>
      </c>
      <c r="T1288" s="4">
        <f>Sales_Datas[[#This Row],[after_discount]]-(Sales_Datas[[#This Row],[qty_ordered]]*Sales_Datas[[#This Row],[cogs]])</f>
        <v>21970980</v>
      </c>
      <c r="U1288" s="3">
        <f>IFERROR(Sales_Datas[[#This Row],[Gross_Profit]]/Sales_Datas[[#This Row],[after_discount]],0)</f>
        <v>0.91500000000000004</v>
      </c>
      <c r="V1288" s="1" t="str">
        <f>IF(Sales_Datas[[#This Row],[base_price]] &lt;= 632200, "Low", (IF(Sales_Datas[[#This Row],[base_price]] &gt;= 10092000, "High", "Medium")))</f>
        <v>High</v>
      </c>
    </row>
    <row r="1289" spans="1:22" x14ac:dyDescent="0.25">
      <c r="A1289" s="1" t="s">
        <v>3404</v>
      </c>
      <c r="B1289" s="1" t="s">
        <v>3405</v>
      </c>
      <c r="C1289" s="2">
        <v>44609</v>
      </c>
      <c r="D1289" s="1" t="s">
        <v>3400</v>
      </c>
      <c r="E1289" s="4">
        <v>2401200</v>
      </c>
      <c r="F1289">
        <v>1</v>
      </c>
      <c r="G1289" s="4">
        <v>24012000</v>
      </c>
      <c r="H1289" s="4">
        <v>0</v>
      </c>
      <c r="I1289" s="4">
        <v>24012000</v>
      </c>
      <c r="J1289">
        <v>1</v>
      </c>
      <c r="K1289">
        <v>0</v>
      </c>
      <c r="L1289">
        <v>0</v>
      </c>
      <c r="M1289">
        <v>1</v>
      </c>
      <c r="N1289" s="2">
        <v>44602</v>
      </c>
      <c r="O1289" s="1" t="s">
        <v>3401</v>
      </c>
      <c r="P1289" s="4">
        <v>24012000</v>
      </c>
      <c r="Q1289" s="4">
        <v>2041020</v>
      </c>
      <c r="R1289" s="1" t="s">
        <v>29</v>
      </c>
      <c r="S1289" s="1" t="s">
        <v>50</v>
      </c>
      <c r="T1289" s="4">
        <f>Sales_Datas[[#This Row],[after_discount]]-(Sales_Datas[[#This Row],[qty_ordered]]*Sales_Datas[[#This Row],[cogs]])</f>
        <v>21970980</v>
      </c>
      <c r="U1289" s="3">
        <f>IFERROR(Sales_Datas[[#This Row],[Gross_Profit]]/Sales_Datas[[#This Row],[after_discount]],0)</f>
        <v>0.91500000000000004</v>
      </c>
      <c r="V1289" s="1" t="str">
        <f>IF(Sales_Datas[[#This Row],[base_price]] &lt;= 632200, "Low", (IF(Sales_Datas[[#This Row],[base_price]] &gt;= 10092000, "High", "Medium")))</f>
        <v>High</v>
      </c>
    </row>
    <row r="1290" spans="1:22" x14ac:dyDescent="0.25">
      <c r="A1290" s="1" t="s">
        <v>3406</v>
      </c>
      <c r="B1290" s="1" t="s">
        <v>1755</v>
      </c>
      <c r="C1290" s="2">
        <v>44616</v>
      </c>
      <c r="D1290" s="1" t="s">
        <v>3400</v>
      </c>
      <c r="E1290" s="4">
        <v>2401200</v>
      </c>
      <c r="F1290">
        <v>1</v>
      </c>
      <c r="G1290" s="4">
        <v>24012000</v>
      </c>
      <c r="H1290" s="4">
        <v>0</v>
      </c>
      <c r="I1290" s="4">
        <v>24012000</v>
      </c>
      <c r="J1290">
        <v>1</v>
      </c>
      <c r="K1290">
        <v>1</v>
      </c>
      <c r="L1290">
        <v>0</v>
      </c>
      <c r="M1290">
        <v>1</v>
      </c>
      <c r="N1290" s="2">
        <v>44431</v>
      </c>
      <c r="O1290" s="1" t="s">
        <v>3401</v>
      </c>
      <c r="P1290" s="4">
        <v>24012000</v>
      </c>
      <c r="Q1290" s="4">
        <v>2041020</v>
      </c>
      <c r="R1290" s="1" t="s">
        <v>29</v>
      </c>
      <c r="S1290" s="1" t="s">
        <v>50</v>
      </c>
      <c r="T1290" s="4">
        <f>Sales_Datas[[#This Row],[after_discount]]-(Sales_Datas[[#This Row],[qty_ordered]]*Sales_Datas[[#This Row],[cogs]])</f>
        <v>21970980</v>
      </c>
      <c r="U1290" s="3">
        <f>IFERROR(Sales_Datas[[#This Row],[Gross_Profit]]/Sales_Datas[[#This Row],[after_discount]],0)</f>
        <v>0.91500000000000004</v>
      </c>
      <c r="V1290" s="1" t="str">
        <f>IF(Sales_Datas[[#This Row],[base_price]] &lt;= 632200, "Low", (IF(Sales_Datas[[#This Row],[base_price]] &gt;= 10092000, "High", "Medium")))</f>
        <v>High</v>
      </c>
    </row>
    <row r="1291" spans="1:22" x14ac:dyDescent="0.25">
      <c r="A1291" s="1" t="s">
        <v>3407</v>
      </c>
      <c r="B1291" s="1" t="s">
        <v>2907</v>
      </c>
      <c r="C1291" s="2">
        <v>44634</v>
      </c>
      <c r="D1291" s="1" t="s">
        <v>3400</v>
      </c>
      <c r="E1291" s="4">
        <v>2401200</v>
      </c>
      <c r="F1291">
        <v>1</v>
      </c>
      <c r="G1291" s="4">
        <v>24012000</v>
      </c>
      <c r="H1291" s="4">
        <v>0</v>
      </c>
      <c r="I1291" s="4">
        <v>24012000</v>
      </c>
      <c r="J1291">
        <v>1</v>
      </c>
      <c r="K1291">
        <v>1</v>
      </c>
      <c r="L1291">
        <v>0</v>
      </c>
      <c r="M1291">
        <v>1</v>
      </c>
      <c r="N1291" s="2">
        <v>44572</v>
      </c>
      <c r="O1291" s="1" t="s">
        <v>3401</v>
      </c>
      <c r="P1291" s="4">
        <v>24012000</v>
      </c>
      <c r="Q1291" s="4">
        <v>2041020</v>
      </c>
      <c r="R1291" s="1" t="s">
        <v>29</v>
      </c>
      <c r="S1291" s="1" t="s">
        <v>50</v>
      </c>
      <c r="T1291" s="4">
        <f>Sales_Datas[[#This Row],[after_discount]]-(Sales_Datas[[#This Row],[qty_ordered]]*Sales_Datas[[#This Row],[cogs]])</f>
        <v>21970980</v>
      </c>
      <c r="U1291" s="3">
        <f>IFERROR(Sales_Datas[[#This Row],[Gross_Profit]]/Sales_Datas[[#This Row],[after_discount]],0)</f>
        <v>0.91500000000000004</v>
      </c>
      <c r="V1291" s="1" t="str">
        <f>IF(Sales_Datas[[#This Row],[base_price]] &lt;= 632200, "Low", (IF(Sales_Datas[[#This Row],[base_price]] &gt;= 10092000, "High", "Medium")))</f>
        <v>High</v>
      </c>
    </row>
    <row r="1292" spans="1:22" x14ac:dyDescent="0.25">
      <c r="A1292" s="1" t="s">
        <v>3408</v>
      </c>
      <c r="B1292" s="1" t="s">
        <v>3409</v>
      </c>
      <c r="C1292" s="2">
        <v>44745</v>
      </c>
      <c r="D1292" s="1" t="s">
        <v>3400</v>
      </c>
      <c r="E1292" s="4">
        <v>2401200</v>
      </c>
      <c r="F1292">
        <v>1</v>
      </c>
      <c r="G1292" s="4">
        <v>24012000</v>
      </c>
      <c r="H1292" s="4">
        <v>0</v>
      </c>
      <c r="I1292" s="4">
        <v>24012000</v>
      </c>
      <c r="J1292">
        <v>1</v>
      </c>
      <c r="K1292">
        <v>1</v>
      </c>
      <c r="L1292">
        <v>0</v>
      </c>
      <c r="M1292">
        <v>1</v>
      </c>
      <c r="N1292" s="2">
        <v>44542</v>
      </c>
      <c r="O1292" s="1" t="s">
        <v>3401</v>
      </c>
      <c r="P1292" s="4">
        <v>24012000</v>
      </c>
      <c r="Q1292" s="4">
        <v>2041020</v>
      </c>
      <c r="R1292" s="1" t="s">
        <v>29</v>
      </c>
      <c r="S1292" s="1" t="s">
        <v>50</v>
      </c>
      <c r="T1292" s="4">
        <f>Sales_Datas[[#This Row],[after_discount]]-(Sales_Datas[[#This Row],[qty_ordered]]*Sales_Datas[[#This Row],[cogs]])</f>
        <v>21970980</v>
      </c>
      <c r="U1292" s="3">
        <f>IFERROR(Sales_Datas[[#This Row],[Gross_Profit]]/Sales_Datas[[#This Row],[after_discount]],0)</f>
        <v>0.91500000000000004</v>
      </c>
      <c r="V1292" s="1" t="str">
        <f>IF(Sales_Datas[[#This Row],[base_price]] &lt;= 632200, "Low", (IF(Sales_Datas[[#This Row],[base_price]] &gt;= 10092000, "High", "Medium")))</f>
        <v>High</v>
      </c>
    </row>
    <row r="1293" spans="1:22" x14ac:dyDescent="0.25">
      <c r="A1293" s="1" t="s">
        <v>3410</v>
      </c>
      <c r="B1293" s="1" t="s">
        <v>505</v>
      </c>
      <c r="C1293" s="2">
        <v>44656</v>
      </c>
      <c r="D1293" s="1" t="s">
        <v>154</v>
      </c>
      <c r="E1293" s="4">
        <v>1195902</v>
      </c>
      <c r="F1293">
        <v>2</v>
      </c>
      <c r="G1293" s="4">
        <v>23918000</v>
      </c>
      <c r="H1293" s="4">
        <v>0</v>
      </c>
      <c r="I1293" s="4">
        <v>23918000</v>
      </c>
      <c r="J1293">
        <v>1</v>
      </c>
      <c r="K1293">
        <v>1</v>
      </c>
      <c r="L1293">
        <v>0</v>
      </c>
      <c r="M1293">
        <v>1</v>
      </c>
      <c r="N1293" s="2">
        <v>44435</v>
      </c>
      <c r="O1293" s="1" t="s">
        <v>155</v>
      </c>
      <c r="P1293" s="4">
        <v>11959000</v>
      </c>
      <c r="Q1293" s="4">
        <v>1076310</v>
      </c>
      <c r="R1293" s="1" t="s">
        <v>29</v>
      </c>
      <c r="S1293" s="1" t="s">
        <v>50</v>
      </c>
      <c r="T1293" s="4">
        <f>Sales_Datas[[#This Row],[after_discount]]-(Sales_Datas[[#This Row],[qty_ordered]]*Sales_Datas[[#This Row],[cogs]])</f>
        <v>21765380</v>
      </c>
      <c r="U1293" s="3">
        <f>IFERROR(Sales_Datas[[#This Row],[Gross_Profit]]/Sales_Datas[[#This Row],[after_discount]],0)</f>
        <v>0.91</v>
      </c>
      <c r="V1293" s="1" t="str">
        <f>IF(Sales_Datas[[#This Row],[base_price]] &lt;= 632200, "Low", (IF(Sales_Datas[[#This Row],[base_price]] &gt;= 10092000, "High", "Medium")))</f>
        <v>High</v>
      </c>
    </row>
    <row r="1294" spans="1:22" x14ac:dyDescent="0.25">
      <c r="A1294" s="1" t="s">
        <v>3411</v>
      </c>
      <c r="B1294" s="1" t="s">
        <v>3412</v>
      </c>
      <c r="C1294" s="2">
        <v>44528</v>
      </c>
      <c r="D1294" s="1" t="s">
        <v>3413</v>
      </c>
      <c r="E1294" s="4">
        <v>2380900</v>
      </c>
      <c r="F1294">
        <v>1</v>
      </c>
      <c r="G1294" s="4">
        <v>23809000</v>
      </c>
      <c r="H1294" s="4">
        <v>0</v>
      </c>
      <c r="I1294" s="4">
        <v>23809000</v>
      </c>
      <c r="J1294">
        <v>1</v>
      </c>
      <c r="K1294">
        <v>1</v>
      </c>
      <c r="L1294">
        <v>1</v>
      </c>
      <c r="M1294">
        <v>1</v>
      </c>
      <c r="N1294" s="2">
        <v>44512</v>
      </c>
      <c r="O1294" s="1" t="s">
        <v>3414</v>
      </c>
      <c r="P1294" s="4">
        <v>23809000</v>
      </c>
      <c r="Q1294" s="4">
        <v>1547560</v>
      </c>
      <c r="R1294" s="1" t="s">
        <v>29</v>
      </c>
      <c r="S1294" s="1" t="s">
        <v>50</v>
      </c>
      <c r="T1294" s="4">
        <f>Sales_Datas[[#This Row],[after_discount]]-(Sales_Datas[[#This Row],[qty_ordered]]*Sales_Datas[[#This Row],[cogs]])</f>
        <v>22261440</v>
      </c>
      <c r="U1294" s="3">
        <f>IFERROR(Sales_Datas[[#This Row],[Gross_Profit]]/Sales_Datas[[#This Row],[after_discount]],0)</f>
        <v>0.93500105002310052</v>
      </c>
      <c r="V1294" s="1" t="str">
        <f>IF(Sales_Datas[[#This Row],[base_price]] &lt;= 632200, "Low", (IF(Sales_Datas[[#This Row],[base_price]] &gt;= 10092000, "High", "Medium")))</f>
        <v>High</v>
      </c>
    </row>
    <row r="1295" spans="1:22" x14ac:dyDescent="0.25">
      <c r="A1295" s="1" t="s">
        <v>3415</v>
      </c>
      <c r="B1295" s="1" t="s">
        <v>441</v>
      </c>
      <c r="C1295" s="2">
        <v>44577</v>
      </c>
      <c r="D1295" s="1" t="s">
        <v>3416</v>
      </c>
      <c r="E1295" s="4">
        <v>2349000</v>
      </c>
      <c r="F1295">
        <v>1</v>
      </c>
      <c r="G1295" s="4">
        <v>23490000</v>
      </c>
      <c r="H1295" s="4">
        <v>0</v>
      </c>
      <c r="I1295" s="4">
        <v>23490000</v>
      </c>
      <c r="J1295">
        <v>1</v>
      </c>
      <c r="K1295">
        <v>0</v>
      </c>
      <c r="L1295">
        <v>0</v>
      </c>
      <c r="M1295">
        <v>1</v>
      </c>
      <c r="N1295" s="2">
        <v>44522</v>
      </c>
      <c r="O1295" s="1" t="s">
        <v>3417</v>
      </c>
      <c r="P1295" s="4">
        <v>23490000</v>
      </c>
      <c r="Q1295" s="4">
        <v>1738260</v>
      </c>
      <c r="R1295" s="1" t="s">
        <v>39</v>
      </c>
      <c r="S1295" s="1" t="s">
        <v>50</v>
      </c>
      <c r="T1295" s="4">
        <f>Sales_Datas[[#This Row],[after_discount]]-(Sales_Datas[[#This Row],[qty_ordered]]*Sales_Datas[[#This Row],[cogs]])</f>
        <v>21751740</v>
      </c>
      <c r="U1295" s="3">
        <f>IFERROR(Sales_Datas[[#This Row],[Gross_Profit]]/Sales_Datas[[#This Row],[after_discount]],0)</f>
        <v>0.92600000000000005</v>
      </c>
      <c r="V1295" s="1" t="str">
        <f>IF(Sales_Datas[[#This Row],[base_price]] &lt;= 632200, "Low", (IF(Sales_Datas[[#This Row],[base_price]] &gt;= 10092000, "High", "Medium")))</f>
        <v>High</v>
      </c>
    </row>
    <row r="1296" spans="1:22" x14ac:dyDescent="0.25">
      <c r="A1296" s="1" t="s">
        <v>3418</v>
      </c>
      <c r="B1296" s="1" t="s">
        <v>2201</v>
      </c>
      <c r="C1296" s="2">
        <v>44585</v>
      </c>
      <c r="D1296" s="1" t="s">
        <v>3419</v>
      </c>
      <c r="E1296" s="4">
        <v>2323944</v>
      </c>
      <c r="F1296">
        <v>1</v>
      </c>
      <c r="G1296" s="4">
        <v>23239400</v>
      </c>
      <c r="H1296" s="4">
        <v>0</v>
      </c>
      <c r="I1296" s="4">
        <v>23239400</v>
      </c>
      <c r="J1296">
        <v>1</v>
      </c>
      <c r="K1296">
        <v>1</v>
      </c>
      <c r="L1296">
        <v>0</v>
      </c>
      <c r="M1296">
        <v>1</v>
      </c>
      <c r="N1296" s="2">
        <v>44397</v>
      </c>
      <c r="O1296" s="1" t="s">
        <v>3420</v>
      </c>
      <c r="P1296" s="4">
        <v>23239400</v>
      </c>
      <c r="Q1296" s="4">
        <v>1440840</v>
      </c>
      <c r="R1296" s="1" t="s">
        <v>55</v>
      </c>
      <c r="S1296" s="1" t="s">
        <v>50</v>
      </c>
      <c r="T1296" s="4">
        <f>Sales_Datas[[#This Row],[after_discount]]-(Sales_Datas[[#This Row],[qty_ordered]]*Sales_Datas[[#This Row],[cogs]])</f>
        <v>21798560</v>
      </c>
      <c r="U1296" s="3">
        <f>IFERROR(Sales_Datas[[#This Row],[Gross_Profit]]/Sales_Datas[[#This Row],[after_discount]],0)</f>
        <v>0.93800012048503834</v>
      </c>
      <c r="V1296" s="1" t="str">
        <f>IF(Sales_Datas[[#This Row],[base_price]] &lt;= 632200, "Low", (IF(Sales_Datas[[#This Row],[base_price]] &gt;= 10092000, "High", "Medium")))</f>
        <v>High</v>
      </c>
    </row>
    <row r="1297" spans="1:22" x14ac:dyDescent="0.25">
      <c r="A1297" s="1" t="s">
        <v>3421</v>
      </c>
      <c r="B1297" s="1" t="s">
        <v>3422</v>
      </c>
      <c r="C1297" s="2">
        <v>44648</v>
      </c>
      <c r="D1297" s="1" t="s">
        <v>3419</v>
      </c>
      <c r="E1297" s="4">
        <v>2323944</v>
      </c>
      <c r="F1297">
        <v>1</v>
      </c>
      <c r="G1297" s="4">
        <v>23239400</v>
      </c>
      <c r="H1297" s="4">
        <v>0</v>
      </c>
      <c r="I1297" s="4">
        <v>23239400</v>
      </c>
      <c r="J1297">
        <v>1</v>
      </c>
      <c r="K1297">
        <v>1</v>
      </c>
      <c r="L1297">
        <v>1</v>
      </c>
      <c r="M1297">
        <v>1</v>
      </c>
      <c r="N1297" s="2">
        <v>44639</v>
      </c>
      <c r="O1297" s="1" t="s">
        <v>3420</v>
      </c>
      <c r="P1297" s="4">
        <v>23239400</v>
      </c>
      <c r="Q1297" s="4">
        <v>1440840</v>
      </c>
      <c r="R1297" s="1" t="s">
        <v>55</v>
      </c>
      <c r="S1297" s="1" t="s">
        <v>50</v>
      </c>
      <c r="T1297" s="4">
        <f>Sales_Datas[[#This Row],[after_discount]]-(Sales_Datas[[#This Row],[qty_ordered]]*Sales_Datas[[#This Row],[cogs]])</f>
        <v>21798560</v>
      </c>
      <c r="U1297" s="3">
        <f>IFERROR(Sales_Datas[[#This Row],[Gross_Profit]]/Sales_Datas[[#This Row],[after_discount]],0)</f>
        <v>0.93800012048503834</v>
      </c>
      <c r="V1297" s="1" t="str">
        <f>IF(Sales_Datas[[#This Row],[base_price]] &lt;= 632200, "Low", (IF(Sales_Datas[[#This Row],[base_price]] &gt;= 10092000, "High", "Medium")))</f>
        <v>High</v>
      </c>
    </row>
    <row r="1298" spans="1:22" x14ac:dyDescent="0.25">
      <c r="A1298" s="1" t="s">
        <v>3423</v>
      </c>
      <c r="B1298" s="1" t="s">
        <v>1798</v>
      </c>
      <c r="C1298" s="2">
        <v>44680</v>
      </c>
      <c r="D1298" s="1" t="s">
        <v>3419</v>
      </c>
      <c r="E1298" s="4">
        <v>2323944</v>
      </c>
      <c r="F1298">
        <v>1</v>
      </c>
      <c r="G1298" s="4">
        <v>23239400</v>
      </c>
      <c r="H1298" s="4">
        <v>0</v>
      </c>
      <c r="I1298" s="4">
        <v>23239400</v>
      </c>
      <c r="J1298">
        <v>1</v>
      </c>
      <c r="K1298">
        <v>1</v>
      </c>
      <c r="L1298">
        <v>0</v>
      </c>
      <c r="M1298">
        <v>1</v>
      </c>
      <c r="N1298" s="2">
        <v>44394</v>
      </c>
      <c r="O1298" s="1" t="s">
        <v>3420</v>
      </c>
      <c r="P1298" s="4">
        <v>23239400</v>
      </c>
      <c r="Q1298" s="4">
        <v>1440840</v>
      </c>
      <c r="R1298" s="1" t="s">
        <v>55</v>
      </c>
      <c r="S1298" s="1" t="s">
        <v>50</v>
      </c>
      <c r="T1298" s="4">
        <f>Sales_Datas[[#This Row],[after_discount]]-(Sales_Datas[[#This Row],[qty_ordered]]*Sales_Datas[[#This Row],[cogs]])</f>
        <v>21798560</v>
      </c>
      <c r="U1298" s="3">
        <f>IFERROR(Sales_Datas[[#This Row],[Gross_Profit]]/Sales_Datas[[#This Row],[after_discount]],0)</f>
        <v>0.93800012048503834</v>
      </c>
      <c r="V1298" s="1" t="str">
        <f>IF(Sales_Datas[[#This Row],[base_price]] &lt;= 632200, "Low", (IF(Sales_Datas[[#This Row],[base_price]] &gt;= 10092000, "High", "Medium")))</f>
        <v>High</v>
      </c>
    </row>
    <row r="1299" spans="1:22" x14ac:dyDescent="0.25">
      <c r="A1299" s="1" t="s">
        <v>3424</v>
      </c>
      <c r="B1299" s="1" t="s">
        <v>2950</v>
      </c>
      <c r="C1299" s="2">
        <v>44806</v>
      </c>
      <c r="D1299" s="1" t="s">
        <v>3419</v>
      </c>
      <c r="E1299" s="4">
        <v>2323944</v>
      </c>
      <c r="F1299">
        <v>1</v>
      </c>
      <c r="G1299" s="4">
        <v>23239400</v>
      </c>
      <c r="H1299" s="4">
        <v>0</v>
      </c>
      <c r="I1299" s="4">
        <v>23239400</v>
      </c>
      <c r="J1299">
        <v>1</v>
      </c>
      <c r="K1299">
        <v>1</v>
      </c>
      <c r="L1299">
        <v>0</v>
      </c>
      <c r="M1299">
        <v>1</v>
      </c>
      <c r="N1299" s="2">
        <v>44390</v>
      </c>
      <c r="O1299" s="1" t="s">
        <v>3420</v>
      </c>
      <c r="P1299" s="4">
        <v>23239400</v>
      </c>
      <c r="Q1299" s="4">
        <v>1440840</v>
      </c>
      <c r="R1299" s="1" t="s">
        <v>55</v>
      </c>
      <c r="S1299" s="1" t="s">
        <v>50</v>
      </c>
      <c r="T1299" s="4">
        <f>Sales_Datas[[#This Row],[after_discount]]-(Sales_Datas[[#This Row],[qty_ordered]]*Sales_Datas[[#This Row],[cogs]])</f>
        <v>21798560</v>
      </c>
      <c r="U1299" s="3">
        <f>IFERROR(Sales_Datas[[#This Row],[Gross_Profit]]/Sales_Datas[[#This Row],[after_discount]],0)</f>
        <v>0.93800012048503834</v>
      </c>
      <c r="V1299" s="1" t="str">
        <f>IF(Sales_Datas[[#This Row],[base_price]] &lt;= 632200, "Low", (IF(Sales_Datas[[#This Row],[base_price]] &gt;= 10092000, "High", "Medium")))</f>
        <v>High</v>
      </c>
    </row>
    <row r="1300" spans="1:22" x14ac:dyDescent="0.25">
      <c r="A1300" s="1" t="s">
        <v>3425</v>
      </c>
      <c r="B1300" s="1" t="s">
        <v>52</v>
      </c>
      <c r="C1300" s="2">
        <v>44555</v>
      </c>
      <c r="D1300" s="1" t="s">
        <v>1257</v>
      </c>
      <c r="E1300" s="4">
        <v>1160000</v>
      </c>
      <c r="F1300">
        <v>2</v>
      </c>
      <c r="G1300" s="4">
        <v>23200000</v>
      </c>
      <c r="H1300" s="4">
        <v>0</v>
      </c>
      <c r="I1300" s="4">
        <v>23200000</v>
      </c>
      <c r="J1300">
        <v>1</v>
      </c>
      <c r="K1300">
        <v>1</v>
      </c>
      <c r="L1300">
        <v>0</v>
      </c>
      <c r="M1300">
        <v>4</v>
      </c>
      <c r="N1300" s="2">
        <v>44452</v>
      </c>
      <c r="O1300" s="1" t="s">
        <v>1258</v>
      </c>
      <c r="P1300" s="4">
        <v>11600000</v>
      </c>
      <c r="Q1300" s="4">
        <v>928000</v>
      </c>
      <c r="R1300" s="1" t="s">
        <v>29</v>
      </c>
      <c r="S1300" s="1" t="s">
        <v>34</v>
      </c>
      <c r="T1300" s="4">
        <f>Sales_Datas[[#This Row],[after_discount]]-(Sales_Datas[[#This Row],[qty_ordered]]*Sales_Datas[[#This Row],[cogs]])</f>
        <v>21344000</v>
      </c>
      <c r="U1300" s="3">
        <f>IFERROR(Sales_Datas[[#This Row],[Gross_Profit]]/Sales_Datas[[#This Row],[after_discount]],0)</f>
        <v>0.92</v>
      </c>
      <c r="V1300" s="1" t="str">
        <f>IF(Sales_Datas[[#This Row],[base_price]] &lt;= 632200, "Low", (IF(Sales_Datas[[#This Row],[base_price]] &gt;= 10092000, "High", "Medium")))</f>
        <v>High</v>
      </c>
    </row>
    <row r="1301" spans="1:22" x14ac:dyDescent="0.25">
      <c r="A1301" s="1" t="s">
        <v>3426</v>
      </c>
      <c r="B1301" s="1" t="s">
        <v>3427</v>
      </c>
      <c r="C1301" s="2">
        <v>44712</v>
      </c>
      <c r="D1301" s="1" t="s">
        <v>150</v>
      </c>
      <c r="E1301" s="4">
        <v>2320000</v>
      </c>
      <c r="F1301">
        <v>1</v>
      </c>
      <c r="G1301" s="4">
        <v>23200000</v>
      </c>
      <c r="H1301" s="4">
        <v>0</v>
      </c>
      <c r="I1301" s="4">
        <v>23200000</v>
      </c>
      <c r="J1301">
        <v>1</v>
      </c>
      <c r="K1301">
        <v>0</v>
      </c>
      <c r="L1301">
        <v>0</v>
      </c>
      <c r="M1301">
        <v>7</v>
      </c>
      <c r="N1301" s="2">
        <v>44706</v>
      </c>
      <c r="O1301" s="1" t="s">
        <v>151</v>
      </c>
      <c r="P1301" s="4">
        <v>13920000</v>
      </c>
      <c r="Q1301" s="4">
        <v>1197120</v>
      </c>
      <c r="R1301" s="1" t="s">
        <v>128</v>
      </c>
      <c r="S1301" s="1" t="s">
        <v>66</v>
      </c>
      <c r="T1301" s="4">
        <f>Sales_Datas[[#This Row],[after_discount]]-(Sales_Datas[[#This Row],[qty_ordered]]*Sales_Datas[[#This Row],[cogs]])</f>
        <v>22002880</v>
      </c>
      <c r="U1301" s="3">
        <f>IFERROR(Sales_Datas[[#This Row],[Gross_Profit]]/Sales_Datas[[#This Row],[after_discount]],0)</f>
        <v>0.94840000000000002</v>
      </c>
      <c r="V1301" s="1" t="str">
        <f>IF(Sales_Datas[[#This Row],[base_price]] &lt;= 632200, "Low", (IF(Sales_Datas[[#This Row],[base_price]] &gt;= 10092000, "High", "Medium")))</f>
        <v>High</v>
      </c>
    </row>
    <row r="1302" spans="1:22" x14ac:dyDescent="0.25">
      <c r="A1302" s="1" t="s">
        <v>3428</v>
      </c>
      <c r="B1302" s="1" t="s">
        <v>2985</v>
      </c>
      <c r="C1302" s="2">
        <v>44647</v>
      </c>
      <c r="D1302" s="1" t="s">
        <v>964</v>
      </c>
      <c r="E1302" s="4">
        <v>2319942</v>
      </c>
      <c r="F1302">
        <v>1</v>
      </c>
      <c r="G1302" s="4">
        <v>23199400</v>
      </c>
      <c r="H1302" s="4">
        <v>0</v>
      </c>
      <c r="I1302" s="4">
        <v>23199400</v>
      </c>
      <c r="J1302">
        <v>1</v>
      </c>
      <c r="K1302">
        <v>1</v>
      </c>
      <c r="L1302">
        <v>0</v>
      </c>
      <c r="M1302">
        <v>1</v>
      </c>
      <c r="N1302" s="2">
        <v>44403</v>
      </c>
      <c r="O1302" s="1" t="s">
        <v>965</v>
      </c>
      <c r="P1302" s="4">
        <v>23199400</v>
      </c>
      <c r="Q1302" s="4">
        <v>1879140</v>
      </c>
      <c r="R1302" s="1" t="s">
        <v>29</v>
      </c>
      <c r="S1302" s="1" t="s">
        <v>50</v>
      </c>
      <c r="T1302" s="4">
        <f>Sales_Datas[[#This Row],[after_discount]]-(Sales_Datas[[#This Row],[qty_ordered]]*Sales_Datas[[#This Row],[cogs]])</f>
        <v>21320260</v>
      </c>
      <c r="U1302" s="3">
        <f>IFERROR(Sales_Datas[[#This Row],[Gross_Profit]]/Sales_Datas[[#This Row],[after_discount]],0)</f>
        <v>0.91900049139201878</v>
      </c>
      <c r="V1302" s="1" t="str">
        <f>IF(Sales_Datas[[#This Row],[base_price]] &lt;= 632200, "Low", (IF(Sales_Datas[[#This Row],[base_price]] &gt;= 10092000, "High", "Medium")))</f>
        <v>High</v>
      </c>
    </row>
    <row r="1303" spans="1:22" x14ac:dyDescent="0.25">
      <c r="A1303" s="1" t="s">
        <v>3429</v>
      </c>
      <c r="B1303" s="1" t="s">
        <v>3430</v>
      </c>
      <c r="C1303" s="2">
        <v>44685</v>
      </c>
      <c r="D1303" s="1" t="s">
        <v>964</v>
      </c>
      <c r="E1303" s="4">
        <v>2319942</v>
      </c>
      <c r="F1303">
        <v>1</v>
      </c>
      <c r="G1303" s="4">
        <v>23199400</v>
      </c>
      <c r="H1303" s="4">
        <v>0</v>
      </c>
      <c r="I1303" s="4">
        <v>23199400</v>
      </c>
      <c r="J1303">
        <v>1</v>
      </c>
      <c r="K1303">
        <v>0</v>
      </c>
      <c r="L1303">
        <v>0</v>
      </c>
      <c r="M1303">
        <v>7</v>
      </c>
      <c r="N1303" s="2">
        <v>44582</v>
      </c>
      <c r="O1303" s="1" t="s">
        <v>965</v>
      </c>
      <c r="P1303" s="4">
        <v>23199400</v>
      </c>
      <c r="Q1303" s="4">
        <v>1879140</v>
      </c>
      <c r="R1303" s="1" t="s">
        <v>29</v>
      </c>
      <c r="S1303" s="1" t="s">
        <v>66</v>
      </c>
      <c r="T1303" s="4">
        <f>Sales_Datas[[#This Row],[after_discount]]-(Sales_Datas[[#This Row],[qty_ordered]]*Sales_Datas[[#This Row],[cogs]])</f>
        <v>21320260</v>
      </c>
      <c r="U1303" s="3">
        <f>IFERROR(Sales_Datas[[#This Row],[Gross_Profit]]/Sales_Datas[[#This Row],[after_discount]],0)</f>
        <v>0.91900049139201878</v>
      </c>
      <c r="V1303" s="1" t="str">
        <f>IF(Sales_Datas[[#This Row],[base_price]] &lt;= 632200, "Low", (IF(Sales_Datas[[#This Row],[base_price]] &gt;= 10092000, "High", "Medium")))</f>
        <v>High</v>
      </c>
    </row>
    <row r="1304" spans="1:22" x14ac:dyDescent="0.25">
      <c r="A1304" s="1" t="s">
        <v>3431</v>
      </c>
      <c r="B1304" s="1" t="s">
        <v>3432</v>
      </c>
      <c r="C1304" s="2">
        <v>44705</v>
      </c>
      <c r="D1304" s="1" t="s">
        <v>964</v>
      </c>
      <c r="E1304" s="4">
        <v>2319942</v>
      </c>
      <c r="F1304">
        <v>1</v>
      </c>
      <c r="G1304" s="4">
        <v>23199400</v>
      </c>
      <c r="H1304" s="4">
        <v>0</v>
      </c>
      <c r="I1304" s="4">
        <v>23199400</v>
      </c>
      <c r="J1304">
        <v>1</v>
      </c>
      <c r="K1304">
        <v>0</v>
      </c>
      <c r="L1304">
        <v>0</v>
      </c>
      <c r="M1304">
        <v>7</v>
      </c>
      <c r="N1304" s="2">
        <v>44685</v>
      </c>
      <c r="O1304" s="1" t="s">
        <v>965</v>
      </c>
      <c r="P1304" s="4">
        <v>23199400</v>
      </c>
      <c r="Q1304" s="4">
        <v>1879140</v>
      </c>
      <c r="R1304" s="1" t="s">
        <v>29</v>
      </c>
      <c r="S1304" s="1" t="s">
        <v>66</v>
      </c>
      <c r="T1304" s="4">
        <f>Sales_Datas[[#This Row],[after_discount]]-(Sales_Datas[[#This Row],[qty_ordered]]*Sales_Datas[[#This Row],[cogs]])</f>
        <v>21320260</v>
      </c>
      <c r="U1304" s="3">
        <f>IFERROR(Sales_Datas[[#This Row],[Gross_Profit]]/Sales_Datas[[#This Row],[after_discount]],0)</f>
        <v>0.91900049139201878</v>
      </c>
      <c r="V1304" s="1" t="str">
        <f>IF(Sales_Datas[[#This Row],[base_price]] &lt;= 632200, "Low", (IF(Sales_Datas[[#This Row],[base_price]] &gt;= 10092000, "High", "Medium")))</f>
        <v>High</v>
      </c>
    </row>
    <row r="1305" spans="1:22" x14ac:dyDescent="0.25">
      <c r="A1305" s="1" t="s">
        <v>3433</v>
      </c>
      <c r="B1305" s="1" t="s">
        <v>3434</v>
      </c>
      <c r="C1305" s="2">
        <v>44716</v>
      </c>
      <c r="D1305" s="1" t="s">
        <v>964</v>
      </c>
      <c r="E1305" s="4">
        <v>2319942</v>
      </c>
      <c r="F1305">
        <v>1</v>
      </c>
      <c r="G1305" s="4">
        <v>23199400</v>
      </c>
      <c r="H1305" s="4">
        <v>0</v>
      </c>
      <c r="I1305" s="4">
        <v>23199400</v>
      </c>
      <c r="J1305">
        <v>1</v>
      </c>
      <c r="K1305">
        <v>0</v>
      </c>
      <c r="L1305">
        <v>0</v>
      </c>
      <c r="M1305">
        <v>7</v>
      </c>
      <c r="N1305" s="2">
        <v>44674</v>
      </c>
      <c r="O1305" s="1" t="s">
        <v>965</v>
      </c>
      <c r="P1305" s="4">
        <v>23199400</v>
      </c>
      <c r="Q1305" s="4">
        <v>1879140</v>
      </c>
      <c r="R1305" s="1" t="s">
        <v>29</v>
      </c>
      <c r="S1305" s="1" t="s">
        <v>66</v>
      </c>
      <c r="T1305" s="4">
        <f>Sales_Datas[[#This Row],[after_discount]]-(Sales_Datas[[#This Row],[qty_ordered]]*Sales_Datas[[#This Row],[cogs]])</f>
        <v>21320260</v>
      </c>
      <c r="U1305" s="3">
        <f>IFERROR(Sales_Datas[[#This Row],[Gross_Profit]]/Sales_Datas[[#This Row],[after_discount]],0)</f>
        <v>0.91900049139201878</v>
      </c>
      <c r="V1305" s="1" t="str">
        <f>IF(Sales_Datas[[#This Row],[base_price]] &lt;= 632200, "Low", (IF(Sales_Datas[[#This Row],[base_price]] &gt;= 10092000, "High", "Medium")))</f>
        <v>High</v>
      </c>
    </row>
    <row r="1306" spans="1:22" x14ac:dyDescent="0.25">
      <c r="A1306" s="1" t="s">
        <v>3435</v>
      </c>
      <c r="B1306" s="1" t="s">
        <v>3436</v>
      </c>
      <c r="C1306" s="2">
        <v>44746</v>
      </c>
      <c r="D1306" s="1" t="s">
        <v>964</v>
      </c>
      <c r="E1306" s="4">
        <v>2319942</v>
      </c>
      <c r="F1306">
        <v>1</v>
      </c>
      <c r="G1306" s="4">
        <v>23199400</v>
      </c>
      <c r="H1306" s="4">
        <v>0</v>
      </c>
      <c r="I1306" s="4">
        <v>23199400</v>
      </c>
      <c r="J1306">
        <v>1</v>
      </c>
      <c r="K1306">
        <v>0</v>
      </c>
      <c r="L1306">
        <v>0</v>
      </c>
      <c r="M1306">
        <v>7</v>
      </c>
      <c r="N1306" s="2">
        <v>44670</v>
      </c>
      <c r="O1306" s="1" t="s">
        <v>965</v>
      </c>
      <c r="P1306" s="4">
        <v>23199400</v>
      </c>
      <c r="Q1306" s="4">
        <v>1879140</v>
      </c>
      <c r="R1306" s="1" t="s">
        <v>29</v>
      </c>
      <c r="S1306" s="1" t="s">
        <v>66</v>
      </c>
      <c r="T1306" s="4">
        <f>Sales_Datas[[#This Row],[after_discount]]-(Sales_Datas[[#This Row],[qty_ordered]]*Sales_Datas[[#This Row],[cogs]])</f>
        <v>21320260</v>
      </c>
      <c r="U1306" s="3">
        <f>IFERROR(Sales_Datas[[#This Row],[Gross_Profit]]/Sales_Datas[[#This Row],[after_discount]],0)</f>
        <v>0.91900049139201878</v>
      </c>
      <c r="V1306" s="1" t="str">
        <f>IF(Sales_Datas[[#This Row],[base_price]] &lt;= 632200, "Low", (IF(Sales_Datas[[#This Row],[base_price]] &gt;= 10092000, "High", "Medium")))</f>
        <v>High</v>
      </c>
    </row>
    <row r="1307" spans="1:22" x14ac:dyDescent="0.25">
      <c r="A1307" s="1" t="s">
        <v>3437</v>
      </c>
      <c r="B1307" s="1" t="s">
        <v>3438</v>
      </c>
      <c r="C1307" s="2">
        <v>44417</v>
      </c>
      <c r="D1307" s="1" t="s">
        <v>2161</v>
      </c>
      <c r="E1307" s="4">
        <v>2319942</v>
      </c>
      <c r="F1307">
        <v>1</v>
      </c>
      <c r="G1307" s="4">
        <v>23199400</v>
      </c>
      <c r="H1307" s="4">
        <v>0</v>
      </c>
      <c r="I1307" s="4">
        <v>23199400</v>
      </c>
      <c r="J1307">
        <v>1</v>
      </c>
      <c r="K1307">
        <v>0</v>
      </c>
      <c r="L1307">
        <v>0</v>
      </c>
      <c r="M1307">
        <v>8</v>
      </c>
      <c r="N1307" s="2">
        <v>44461</v>
      </c>
      <c r="O1307" s="1" t="s">
        <v>2162</v>
      </c>
      <c r="P1307" s="4">
        <v>23199400</v>
      </c>
      <c r="Q1307" s="4">
        <v>1391940</v>
      </c>
      <c r="R1307" s="1" t="s">
        <v>65</v>
      </c>
      <c r="S1307" s="1" t="s">
        <v>1115</v>
      </c>
      <c r="T1307" s="4">
        <f>Sales_Datas[[#This Row],[after_discount]]-(Sales_Datas[[#This Row],[qty_ordered]]*Sales_Datas[[#This Row],[cogs]])</f>
        <v>21807460</v>
      </c>
      <c r="U1307" s="3">
        <f>IFERROR(Sales_Datas[[#This Row],[Gross_Profit]]/Sales_Datas[[#This Row],[after_discount]],0)</f>
        <v>0.94000103450951322</v>
      </c>
      <c r="V1307" s="1" t="str">
        <f>IF(Sales_Datas[[#This Row],[base_price]] &lt;= 632200, "Low", (IF(Sales_Datas[[#This Row],[base_price]] &gt;= 10092000, "High", "Medium")))</f>
        <v>High</v>
      </c>
    </row>
    <row r="1308" spans="1:22" x14ac:dyDescent="0.25">
      <c r="A1308" s="1" t="s">
        <v>3439</v>
      </c>
      <c r="B1308" s="1" t="s">
        <v>3440</v>
      </c>
      <c r="C1308" s="2">
        <v>44452</v>
      </c>
      <c r="D1308" s="1" t="s">
        <v>2161</v>
      </c>
      <c r="E1308" s="4">
        <v>2319942</v>
      </c>
      <c r="F1308">
        <v>1</v>
      </c>
      <c r="G1308" s="4">
        <v>23199400</v>
      </c>
      <c r="H1308" s="4">
        <v>0</v>
      </c>
      <c r="I1308" s="4">
        <v>23199400</v>
      </c>
      <c r="J1308">
        <v>1</v>
      </c>
      <c r="K1308">
        <v>0</v>
      </c>
      <c r="L1308">
        <v>0</v>
      </c>
      <c r="M1308">
        <v>9</v>
      </c>
      <c r="N1308" s="2">
        <v>44442</v>
      </c>
      <c r="O1308" s="1" t="s">
        <v>2162</v>
      </c>
      <c r="P1308" s="4">
        <v>23199400</v>
      </c>
      <c r="Q1308" s="4">
        <v>1391940</v>
      </c>
      <c r="R1308" s="1" t="s">
        <v>65</v>
      </c>
      <c r="S1308" s="1" t="s">
        <v>1120</v>
      </c>
      <c r="T1308" s="4">
        <f>Sales_Datas[[#This Row],[after_discount]]-(Sales_Datas[[#This Row],[qty_ordered]]*Sales_Datas[[#This Row],[cogs]])</f>
        <v>21807460</v>
      </c>
      <c r="U1308" s="3">
        <f>IFERROR(Sales_Datas[[#This Row],[Gross_Profit]]/Sales_Datas[[#This Row],[after_discount]],0)</f>
        <v>0.94000103450951322</v>
      </c>
      <c r="V1308" s="1" t="str">
        <f>IF(Sales_Datas[[#This Row],[base_price]] &lt;= 632200, "Low", (IF(Sales_Datas[[#This Row],[base_price]] &gt;= 10092000, "High", "Medium")))</f>
        <v>High</v>
      </c>
    </row>
    <row r="1309" spans="1:22" x14ac:dyDescent="0.25">
      <c r="A1309" s="1" t="s">
        <v>3441</v>
      </c>
      <c r="B1309" s="1" t="s">
        <v>2399</v>
      </c>
      <c r="C1309" s="2">
        <v>44537</v>
      </c>
      <c r="D1309" s="1" t="s">
        <v>2161</v>
      </c>
      <c r="E1309" s="4">
        <v>2319942</v>
      </c>
      <c r="F1309">
        <v>1</v>
      </c>
      <c r="G1309" s="4">
        <v>23199400</v>
      </c>
      <c r="H1309" s="4">
        <v>0</v>
      </c>
      <c r="I1309" s="4">
        <v>23199400</v>
      </c>
      <c r="J1309">
        <v>1</v>
      </c>
      <c r="K1309">
        <v>1</v>
      </c>
      <c r="L1309">
        <v>0</v>
      </c>
      <c r="M1309">
        <v>1</v>
      </c>
      <c r="N1309" s="2">
        <v>44393</v>
      </c>
      <c r="O1309" s="1" t="s">
        <v>2162</v>
      </c>
      <c r="P1309" s="4">
        <v>23199400</v>
      </c>
      <c r="Q1309" s="4">
        <v>1391940</v>
      </c>
      <c r="R1309" s="1" t="s">
        <v>65</v>
      </c>
      <c r="S1309" s="1" t="s">
        <v>50</v>
      </c>
      <c r="T1309" s="4">
        <f>Sales_Datas[[#This Row],[after_discount]]-(Sales_Datas[[#This Row],[qty_ordered]]*Sales_Datas[[#This Row],[cogs]])</f>
        <v>21807460</v>
      </c>
      <c r="U1309" s="3">
        <f>IFERROR(Sales_Datas[[#This Row],[Gross_Profit]]/Sales_Datas[[#This Row],[after_discount]],0)</f>
        <v>0.94000103450951322</v>
      </c>
      <c r="V1309" s="1" t="str">
        <f>IF(Sales_Datas[[#This Row],[base_price]] &lt;= 632200, "Low", (IF(Sales_Datas[[#This Row],[base_price]] &gt;= 10092000, "High", "Medium")))</f>
        <v>High</v>
      </c>
    </row>
    <row r="1310" spans="1:22" x14ac:dyDescent="0.25">
      <c r="A1310" s="1" t="s">
        <v>3442</v>
      </c>
      <c r="B1310" s="1" t="s">
        <v>3357</v>
      </c>
      <c r="C1310" s="2">
        <v>44641</v>
      </c>
      <c r="D1310" s="1" t="s">
        <v>3443</v>
      </c>
      <c r="E1310" s="4">
        <v>1159942</v>
      </c>
      <c r="F1310">
        <v>2</v>
      </c>
      <c r="G1310" s="4">
        <v>23198800</v>
      </c>
      <c r="H1310" s="4">
        <v>0</v>
      </c>
      <c r="I1310" s="4">
        <v>23198800</v>
      </c>
      <c r="J1310">
        <v>1</v>
      </c>
      <c r="K1310">
        <v>0</v>
      </c>
      <c r="L1310">
        <v>0</v>
      </c>
      <c r="M1310">
        <v>1</v>
      </c>
      <c r="N1310" s="2">
        <v>44380</v>
      </c>
      <c r="O1310" s="1" t="s">
        <v>3444</v>
      </c>
      <c r="P1310" s="4">
        <v>10875000</v>
      </c>
      <c r="Q1310" s="4">
        <v>815596</v>
      </c>
      <c r="R1310" s="1" t="s">
        <v>29</v>
      </c>
      <c r="S1310" s="1" t="s">
        <v>50</v>
      </c>
      <c r="T1310" s="4">
        <f>Sales_Datas[[#This Row],[after_discount]]-(Sales_Datas[[#This Row],[qty_ordered]]*Sales_Datas[[#This Row],[cogs]])</f>
        <v>21567608</v>
      </c>
      <c r="U1310" s="3">
        <f>IFERROR(Sales_Datas[[#This Row],[Gross_Profit]]/Sales_Datas[[#This Row],[after_discount]],0)</f>
        <v>0.92968636308774588</v>
      </c>
      <c r="V1310" s="1" t="str">
        <f>IF(Sales_Datas[[#This Row],[base_price]] &lt;= 632200, "Low", (IF(Sales_Datas[[#This Row],[base_price]] &gt;= 10092000, "High", "Medium")))</f>
        <v>High</v>
      </c>
    </row>
    <row r="1311" spans="1:22" x14ac:dyDescent="0.25">
      <c r="A1311" s="1" t="s">
        <v>3445</v>
      </c>
      <c r="B1311" s="1" t="s">
        <v>270</v>
      </c>
      <c r="C1311" s="2">
        <v>44568</v>
      </c>
      <c r="D1311" s="1" t="s">
        <v>3446</v>
      </c>
      <c r="E1311" s="4">
        <v>2300860</v>
      </c>
      <c r="F1311">
        <v>1</v>
      </c>
      <c r="G1311" s="4">
        <v>23008600</v>
      </c>
      <c r="H1311" s="4">
        <v>0</v>
      </c>
      <c r="I1311" s="4">
        <v>23008600</v>
      </c>
      <c r="J1311">
        <v>1</v>
      </c>
      <c r="K1311">
        <v>1</v>
      </c>
      <c r="L1311">
        <v>0</v>
      </c>
      <c r="M1311">
        <v>1</v>
      </c>
      <c r="N1311" s="2">
        <v>44512</v>
      </c>
      <c r="O1311" s="1" t="s">
        <v>3447</v>
      </c>
      <c r="P1311" s="4">
        <v>23008600</v>
      </c>
      <c r="Q1311" s="4">
        <v>1679620</v>
      </c>
      <c r="R1311" s="1" t="s">
        <v>39</v>
      </c>
      <c r="S1311" s="1" t="s">
        <v>50</v>
      </c>
      <c r="T1311" s="4">
        <f>Sales_Datas[[#This Row],[after_discount]]-(Sales_Datas[[#This Row],[qty_ordered]]*Sales_Datas[[#This Row],[cogs]])</f>
        <v>21328980</v>
      </c>
      <c r="U1311" s="3">
        <f>IFERROR(Sales_Datas[[#This Row],[Gross_Profit]]/Sales_Datas[[#This Row],[after_discount]],0)</f>
        <v>0.92700033900367684</v>
      </c>
      <c r="V1311" s="1" t="str">
        <f>IF(Sales_Datas[[#This Row],[base_price]] &lt;= 632200, "Low", (IF(Sales_Datas[[#This Row],[base_price]] &gt;= 10092000, "High", "Medium")))</f>
        <v>High</v>
      </c>
    </row>
    <row r="1312" spans="1:22" x14ac:dyDescent="0.25">
      <c r="A1312" s="1" t="s">
        <v>3448</v>
      </c>
      <c r="B1312" s="1" t="s">
        <v>3449</v>
      </c>
      <c r="C1312" s="2">
        <v>44208</v>
      </c>
      <c r="D1312" s="1" t="s">
        <v>3450</v>
      </c>
      <c r="E1312" s="4">
        <v>2297380</v>
      </c>
      <c r="F1312">
        <v>1</v>
      </c>
      <c r="G1312" s="4">
        <v>22973800</v>
      </c>
      <c r="H1312" s="4">
        <v>0</v>
      </c>
      <c r="I1312" s="4">
        <v>22973800</v>
      </c>
      <c r="J1312">
        <v>1</v>
      </c>
      <c r="K1312">
        <v>0</v>
      </c>
      <c r="L1312">
        <v>0</v>
      </c>
      <c r="M1312">
        <v>4</v>
      </c>
      <c r="N1312" s="2">
        <v>44519</v>
      </c>
      <c r="O1312" s="1" t="s">
        <v>3451</v>
      </c>
      <c r="P1312" s="4">
        <v>22973800</v>
      </c>
      <c r="Q1312" s="4">
        <v>1401400</v>
      </c>
      <c r="R1312" s="1" t="s">
        <v>39</v>
      </c>
      <c r="S1312" s="1" t="s">
        <v>34</v>
      </c>
      <c r="T1312" s="4">
        <f>Sales_Datas[[#This Row],[after_discount]]-(Sales_Datas[[#This Row],[qty_ordered]]*Sales_Datas[[#This Row],[cogs]])</f>
        <v>21572400</v>
      </c>
      <c r="U1312" s="3">
        <f>IFERROR(Sales_Datas[[#This Row],[Gross_Profit]]/Sales_Datas[[#This Row],[after_discount]],0)</f>
        <v>0.93900007835012056</v>
      </c>
      <c r="V1312" s="1" t="str">
        <f>IF(Sales_Datas[[#This Row],[base_price]] &lt;= 632200, "Low", (IF(Sales_Datas[[#This Row],[base_price]] &gt;= 10092000, "High", "Medium")))</f>
        <v>High</v>
      </c>
    </row>
    <row r="1313" spans="1:22" x14ac:dyDescent="0.25">
      <c r="A1313" s="1" t="s">
        <v>3452</v>
      </c>
      <c r="B1313" s="1" t="s">
        <v>3453</v>
      </c>
      <c r="C1313" s="2">
        <v>44389</v>
      </c>
      <c r="D1313" s="1" t="s">
        <v>3450</v>
      </c>
      <c r="E1313" s="4">
        <v>2297380</v>
      </c>
      <c r="F1313">
        <v>1</v>
      </c>
      <c r="G1313" s="4">
        <v>22973800</v>
      </c>
      <c r="H1313" s="4">
        <v>0</v>
      </c>
      <c r="I1313" s="4">
        <v>22973800</v>
      </c>
      <c r="J1313">
        <v>1</v>
      </c>
      <c r="K1313">
        <v>0</v>
      </c>
      <c r="L1313">
        <v>0</v>
      </c>
      <c r="M1313">
        <v>4</v>
      </c>
      <c r="N1313" s="2">
        <v>44508</v>
      </c>
      <c r="O1313" s="1" t="s">
        <v>3451</v>
      </c>
      <c r="P1313" s="4">
        <v>22973800</v>
      </c>
      <c r="Q1313" s="4">
        <v>1401400</v>
      </c>
      <c r="R1313" s="1" t="s">
        <v>39</v>
      </c>
      <c r="S1313" s="1" t="s">
        <v>34</v>
      </c>
      <c r="T1313" s="4">
        <f>Sales_Datas[[#This Row],[after_discount]]-(Sales_Datas[[#This Row],[qty_ordered]]*Sales_Datas[[#This Row],[cogs]])</f>
        <v>21572400</v>
      </c>
      <c r="U1313" s="3">
        <f>IFERROR(Sales_Datas[[#This Row],[Gross_Profit]]/Sales_Datas[[#This Row],[after_discount]],0)</f>
        <v>0.93900007835012056</v>
      </c>
      <c r="V1313" s="1" t="str">
        <f>IF(Sales_Datas[[#This Row],[base_price]] &lt;= 632200, "Low", (IF(Sales_Datas[[#This Row],[base_price]] &gt;= 10092000, "High", "Medium")))</f>
        <v>High</v>
      </c>
    </row>
    <row r="1314" spans="1:22" x14ac:dyDescent="0.25">
      <c r="A1314" s="1" t="s">
        <v>3454</v>
      </c>
      <c r="B1314" s="1" t="s">
        <v>1785</v>
      </c>
      <c r="C1314" s="2">
        <v>44546</v>
      </c>
      <c r="D1314" s="1" t="s">
        <v>3450</v>
      </c>
      <c r="E1314" s="4">
        <v>2297380</v>
      </c>
      <c r="F1314">
        <v>1</v>
      </c>
      <c r="G1314" s="4">
        <v>22973800</v>
      </c>
      <c r="H1314" s="4">
        <v>0</v>
      </c>
      <c r="I1314" s="4">
        <v>22973800</v>
      </c>
      <c r="J1314">
        <v>1</v>
      </c>
      <c r="K1314">
        <v>0</v>
      </c>
      <c r="L1314">
        <v>0</v>
      </c>
      <c r="M1314">
        <v>4</v>
      </c>
      <c r="N1314" s="2">
        <v>44410</v>
      </c>
      <c r="O1314" s="1" t="s">
        <v>3451</v>
      </c>
      <c r="P1314" s="4">
        <v>22973800</v>
      </c>
      <c r="Q1314" s="4">
        <v>1401400</v>
      </c>
      <c r="R1314" s="1" t="s">
        <v>39</v>
      </c>
      <c r="S1314" s="1" t="s">
        <v>34</v>
      </c>
      <c r="T1314" s="4">
        <f>Sales_Datas[[#This Row],[after_discount]]-(Sales_Datas[[#This Row],[qty_ordered]]*Sales_Datas[[#This Row],[cogs]])</f>
        <v>21572400</v>
      </c>
      <c r="U1314" s="3">
        <f>IFERROR(Sales_Datas[[#This Row],[Gross_Profit]]/Sales_Datas[[#This Row],[after_discount]],0)</f>
        <v>0.93900007835012056</v>
      </c>
      <c r="V1314" s="1" t="str">
        <f>IF(Sales_Datas[[#This Row],[base_price]] &lt;= 632200, "Low", (IF(Sales_Datas[[#This Row],[base_price]] &gt;= 10092000, "High", "Medium")))</f>
        <v>High</v>
      </c>
    </row>
    <row r="1315" spans="1:22" x14ac:dyDescent="0.25">
      <c r="A1315" s="1" t="s">
        <v>3455</v>
      </c>
      <c r="B1315" s="1" t="s">
        <v>1798</v>
      </c>
      <c r="C1315" s="2">
        <v>44238</v>
      </c>
      <c r="D1315" s="1" t="s">
        <v>3456</v>
      </c>
      <c r="E1315" s="4">
        <v>2291000</v>
      </c>
      <c r="F1315">
        <v>1</v>
      </c>
      <c r="G1315" s="4">
        <v>22910000</v>
      </c>
      <c r="H1315" s="4">
        <v>0</v>
      </c>
      <c r="I1315" s="4">
        <v>22910000</v>
      </c>
      <c r="J1315">
        <v>1</v>
      </c>
      <c r="K1315">
        <v>1</v>
      </c>
      <c r="L1315">
        <v>1</v>
      </c>
      <c r="M1315">
        <v>1</v>
      </c>
      <c r="N1315" s="2">
        <v>44394</v>
      </c>
      <c r="O1315" s="1" t="s">
        <v>3457</v>
      </c>
      <c r="P1315" s="4">
        <v>22910000</v>
      </c>
      <c r="Q1315" s="4">
        <v>1855710</v>
      </c>
      <c r="R1315" s="1" t="s">
        <v>123</v>
      </c>
      <c r="S1315" s="1" t="s">
        <v>50</v>
      </c>
      <c r="T1315" s="4">
        <f>Sales_Datas[[#This Row],[after_discount]]-(Sales_Datas[[#This Row],[qty_ordered]]*Sales_Datas[[#This Row],[cogs]])</f>
        <v>21054290</v>
      </c>
      <c r="U1315" s="3">
        <f>IFERROR(Sales_Datas[[#This Row],[Gross_Profit]]/Sales_Datas[[#This Row],[after_discount]],0)</f>
        <v>0.91900000000000004</v>
      </c>
      <c r="V1315" s="1" t="str">
        <f>IF(Sales_Datas[[#This Row],[base_price]] &lt;= 632200, "Low", (IF(Sales_Datas[[#This Row],[base_price]] &gt;= 10092000, "High", "Medium")))</f>
        <v>High</v>
      </c>
    </row>
    <row r="1316" spans="1:22" x14ac:dyDescent="0.25">
      <c r="A1316" s="1" t="s">
        <v>3458</v>
      </c>
      <c r="B1316" s="1" t="s">
        <v>3091</v>
      </c>
      <c r="C1316" s="2">
        <v>44488</v>
      </c>
      <c r="D1316" s="1" t="s">
        <v>3456</v>
      </c>
      <c r="E1316" s="4">
        <v>2291000</v>
      </c>
      <c r="F1316">
        <v>1</v>
      </c>
      <c r="G1316" s="4">
        <v>22910000</v>
      </c>
      <c r="H1316" s="4">
        <v>0</v>
      </c>
      <c r="I1316" s="4">
        <v>22910000</v>
      </c>
      <c r="J1316">
        <v>1</v>
      </c>
      <c r="K1316">
        <v>1</v>
      </c>
      <c r="L1316">
        <v>0</v>
      </c>
      <c r="M1316">
        <v>1</v>
      </c>
      <c r="N1316" s="2">
        <v>44393</v>
      </c>
      <c r="O1316" s="1" t="s">
        <v>3457</v>
      </c>
      <c r="P1316" s="4">
        <v>22910000</v>
      </c>
      <c r="Q1316" s="4">
        <v>1855710</v>
      </c>
      <c r="R1316" s="1" t="s">
        <v>123</v>
      </c>
      <c r="S1316" s="1" t="s">
        <v>50</v>
      </c>
      <c r="T1316" s="4">
        <f>Sales_Datas[[#This Row],[after_discount]]-(Sales_Datas[[#This Row],[qty_ordered]]*Sales_Datas[[#This Row],[cogs]])</f>
        <v>21054290</v>
      </c>
      <c r="U1316" s="3">
        <f>IFERROR(Sales_Datas[[#This Row],[Gross_Profit]]/Sales_Datas[[#This Row],[after_discount]],0)</f>
        <v>0.91900000000000004</v>
      </c>
      <c r="V1316" s="1" t="str">
        <f>IF(Sales_Datas[[#This Row],[base_price]] &lt;= 632200, "Low", (IF(Sales_Datas[[#This Row],[base_price]] &gt;= 10092000, "High", "Medium")))</f>
        <v>High</v>
      </c>
    </row>
    <row r="1317" spans="1:22" x14ac:dyDescent="0.25">
      <c r="A1317" s="1" t="s">
        <v>3459</v>
      </c>
      <c r="B1317" s="1" t="s">
        <v>3460</v>
      </c>
      <c r="C1317" s="2">
        <v>44489</v>
      </c>
      <c r="D1317" s="1" t="s">
        <v>3456</v>
      </c>
      <c r="E1317" s="4">
        <v>2291000</v>
      </c>
      <c r="F1317">
        <v>1</v>
      </c>
      <c r="G1317" s="4">
        <v>22910000</v>
      </c>
      <c r="H1317" s="4">
        <v>0</v>
      </c>
      <c r="I1317" s="4">
        <v>22910000</v>
      </c>
      <c r="J1317">
        <v>1</v>
      </c>
      <c r="K1317">
        <v>0</v>
      </c>
      <c r="L1317">
        <v>0</v>
      </c>
      <c r="M1317">
        <v>1</v>
      </c>
      <c r="N1317" s="2">
        <v>44483</v>
      </c>
      <c r="O1317" s="1" t="s">
        <v>3457</v>
      </c>
      <c r="P1317" s="4">
        <v>22910000</v>
      </c>
      <c r="Q1317" s="4">
        <v>1855710</v>
      </c>
      <c r="R1317" s="1" t="s">
        <v>123</v>
      </c>
      <c r="S1317" s="1" t="s">
        <v>50</v>
      </c>
      <c r="T1317" s="4">
        <f>Sales_Datas[[#This Row],[after_discount]]-(Sales_Datas[[#This Row],[qty_ordered]]*Sales_Datas[[#This Row],[cogs]])</f>
        <v>21054290</v>
      </c>
      <c r="U1317" s="3">
        <f>IFERROR(Sales_Datas[[#This Row],[Gross_Profit]]/Sales_Datas[[#This Row],[after_discount]],0)</f>
        <v>0.91900000000000004</v>
      </c>
      <c r="V1317" s="1" t="str">
        <f>IF(Sales_Datas[[#This Row],[base_price]] &lt;= 632200, "Low", (IF(Sales_Datas[[#This Row],[base_price]] &gt;= 10092000, "High", "Medium")))</f>
        <v>High</v>
      </c>
    </row>
    <row r="1318" spans="1:22" x14ac:dyDescent="0.25">
      <c r="A1318" s="1" t="s">
        <v>3461</v>
      </c>
      <c r="B1318" s="1" t="s">
        <v>2515</v>
      </c>
      <c r="C1318" s="2">
        <v>44511</v>
      </c>
      <c r="D1318" s="1" t="s">
        <v>3456</v>
      </c>
      <c r="E1318" s="4">
        <v>2291000</v>
      </c>
      <c r="F1318">
        <v>1</v>
      </c>
      <c r="G1318" s="4">
        <v>22910000</v>
      </c>
      <c r="H1318" s="4">
        <v>0</v>
      </c>
      <c r="I1318" s="4">
        <v>22910000</v>
      </c>
      <c r="J1318">
        <v>1</v>
      </c>
      <c r="K1318">
        <v>1</v>
      </c>
      <c r="L1318">
        <v>0</v>
      </c>
      <c r="M1318">
        <v>1</v>
      </c>
      <c r="N1318" s="2">
        <v>44420</v>
      </c>
      <c r="O1318" s="1" t="s">
        <v>3457</v>
      </c>
      <c r="P1318" s="4">
        <v>22910000</v>
      </c>
      <c r="Q1318" s="4">
        <v>1855710</v>
      </c>
      <c r="R1318" s="1" t="s">
        <v>123</v>
      </c>
      <c r="S1318" s="1" t="s">
        <v>50</v>
      </c>
      <c r="T1318" s="4">
        <f>Sales_Datas[[#This Row],[after_discount]]-(Sales_Datas[[#This Row],[qty_ordered]]*Sales_Datas[[#This Row],[cogs]])</f>
        <v>21054290</v>
      </c>
      <c r="U1318" s="3">
        <f>IFERROR(Sales_Datas[[#This Row],[Gross_Profit]]/Sales_Datas[[#This Row],[after_discount]],0)</f>
        <v>0.91900000000000004</v>
      </c>
      <c r="V1318" s="1" t="str">
        <f>IF(Sales_Datas[[#This Row],[base_price]] &lt;= 632200, "Low", (IF(Sales_Datas[[#This Row],[base_price]] &gt;= 10092000, "High", "Medium")))</f>
        <v>High</v>
      </c>
    </row>
    <row r="1319" spans="1:22" x14ac:dyDescent="0.25">
      <c r="A1319" s="1" t="s">
        <v>3462</v>
      </c>
      <c r="B1319" s="1" t="s">
        <v>2185</v>
      </c>
      <c r="C1319" s="2">
        <v>44577</v>
      </c>
      <c r="D1319" s="1" t="s">
        <v>3463</v>
      </c>
      <c r="E1319" s="4">
        <v>2281140</v>
      </c>
      <c r="F1319">
        <v>1</v>
      </c>
      <c r="G1319" s="4">
        <v>22811400</v>
      </c>
      <c r="H1319" s="4">
        <v>0</v>
      </c>
      <c r="I1319" s="4">
        <v>22811400</v>
      </c>
      <c r="J1319">
        <v>1</v>
      </c>
      <c r="K1319">
        <v>1</v>
      </c>
      <c r="L1319">
        <v>1</v>
      </c>
      <c r="M1319">
        <v>1</v>
      </c>
      <c r="N1319" s="2">
        <v>44465</v>
      </c>
      <c r="O1319" s="1" t="s">
        <v>3464</v>
      </c>
      <c r="P1319" s="4">
        <v>22811400</v>
      </c>
      <c r="Q1319" s="4">
        <v>2053030</v>
      </c>
      <c r="R1319" s="1" t="s">
        <v>29</v>
      </c>
      <c r="S1319" s="1" t="s">
        <v>50</v>
      </c>
      <c r="T1319" s="4">
        <f>Sales_Datas[[#This Row],[after_discount]]-(Sales_Datas[[#This Row],[qty_ordered]]*Sales_Datas[[#This Row],[cogs]])</f>
        <v>20758370</v>
      </c>
      <c r="U1319" s="3">
        <f>IFERROR(Sales_Datas[[#This Row],[Gross_Profit]]/Sales_Datas[[#This Row],[after_discount]],0)</f>
        <v>0.90999982464907891</v>
      </c>
      <c r="V1319" s="1" t="str">
        <f>IF(Sales_Datas[[#This Row],[base_price]] &lt;= 632200, "Low", (IF(Sales_Datas[[#This Row],[base_price]] &gt;= 10092000, "High", "Medium")))</f>
        <v>High</v>
      </c>
    </row>
    <row r="1320" spans="1:22" x14ac:dyDescent="0.25">
      <c r="A1320" s="1" t="s">
        <v>3465</v>
      </c>
      <c r="B1320" s="1" t="s">
        <v>3466</v>
      </c>
      <c r="C1320" s="2">
        <v>44682</v>
      </c>
      <c r="D1320" s="1" t="s">
        <v>3463</v>
      </c>
      <c r="E1320" s="4">
        <v>2281140</v>
      </c>
      <c r="F1320">
        <v>1</v>
      </c>
      <c r="G1320" s="4">
        <v>22811400</v>
      </c>
      <c r="H1320" s="4">
        <v>0</v>
      </c>
      <c r="I1320" s="4">
        <v>22811400</v>
      </c>
      <c r="J1320">
        <v>1</v>
      </c>
      <c r="K1320">
        <v>0</v>
      </c>
      <c r="L1320">
        <v>0</v>
      </c>
      <c r="M1320">
        <v>4</v>
      </c>
      <c r="N1320" s="2">
        <v>44443</v>
      </c>
      <c r="O1320" s="1" t="s">
        <v>3464</v>
      </c>
      <c r="P1320" s="4">
        <v>22811400</v>
      </c>
      <c r="Q1320" s="4">
        <v>2053030</v>
      </c>
      <c r="R1320" s="1" t="s">
        <v>29</v>
      </c>
      <c r="S1320" s="1" t="s">
        <v>34</v>
      </c>
      <c r="T1320" s="4">
        <f>Sales_Datas[[#This Row],[after_discount]]-(Sales_Datas[[#This Row],[qty_ordered]]*Sales_Datas[[#This Row],[cogs]])</f>
        <v>20758370</v>
      </c>
      <c r="U1320" s="3">
        <f>IFERROR(Sales_Datas[[#This Row],[Gross_Profit]]/Sales_Datas[[#This Row],[after_discount]],0)</f>
        <v>0.90999982464907891</v>
      </c>
      <c r="V1320" s="1" t="str">
        <f>IF(Sales_Datas[[#This Row],[base_price]] &lt;= 632200, "Low", (IF(Sales_Datas[[#This Row],[base_price]] &gt;= 10092000, "High", "Medium")))</f>
        <v>High</v>
      </c>
    </row>
    <row r="1321" spans="1:22" x14ac:dyDescent="0.25">
      <c r="A1321" s="1" t="s">
        <v>3467</v>
      </c>
      <c r="B1321" s="1" t="s">
        <v>505</v>
      </c>
      <c r="C1321" s="2">
        <v>44896</v>
      </c>
      <c r="D1321" s="1" t="s">
        <v>3463</v>
      </c>
      <c r="E1321" s="4">
        <v>2281140</v>
      </c>
      <c r="F1321">
        <v>1</v>
      </c>
      <c r="G1321" s="4">
        <v>22811400</v>
      </c>
      <c r="H1321" s="4">
        <v>0</v>
      </c>
      <c r="I1321" s="4">
        <v>22811400</v>
      </c>
      <c r="J1321">
        <v>1</v>
      </c>
      <c r="K1321">
        <v>0</v>
      </c>
      <c r="L1321">
        <v>0</v>
      </c>
      <c r="M1321">
        <v>1</v>
      </c>
      <c r="N1321" s="2">
        <v>44435</v>
      </c>
      <c r="O1321" s="1" t="s">
        <v>3464</v>
      </c>
      <c r="P1321" s="4">
        <v>22811400</v>
      </c>
      <c r="Q1321" s="4">
        <v>2053030</v>
      </c>
      <c r="R1321" s="1" t="s">
        <v>29</v>
      </c>
      <c r="S1321" s="1" t="s">
        <v>50</v>
      </c>
      <c r="T1321" s="4">
        <f>Sales_Datas[[#This Row],[after_discount]]-(Sales_Datas[[#This Row],[qty_ordered]]*Sales_Datas[[#This Row],[cogs]])</f>
        <v>20758370</v>
      </c>
      <c r="U1321" s="3">
        <f>IFERROR(Sales_Datas[[#This Row],[Gross_Profit]]/Sales_Datas[[#This Row],[after_discount]],0)</f>
        <v>0.90999982464907891</v>
      </c>
      <c r="V1321" s="1" t="str">
        <f>IF(Sales_Datas[[#This Row],[base_price]] &lt;= 632200, "Low", (IF(Sales_Datas[[#This Row],[base_price]] &gt;= 10092000, "High", "Medium")))</f>
        <v>High</v>
      </c>
    </row>
    <row r="1322" spans="1:22" x14ac:dyDescent="0.25">
      <c r="A1322" s="1" t="s">
        <v>3468</v>
      </c>
      <c r="B1322" s="1" t="s">
        <v>3469</v>
      </c>
      <c r="C1322" s="2">
        <v>44204</v>
      </c>
      <c r="D1322" s="1" t="s">
        <v>3470</v>
      </c>
      <c r="E1322" s="4">
        <v>2269424</v>
      </c>
      <c r="F1322">
        <v>1</v>
      </c>
      <c r="G1322" s="4">
        <v>22694200</v>
      </c>
      <c r="H1322" s="4">
        <v>0</v>
      </c>
      <c r="I1322" s="4">
        <v>22694200</v>
      </c>
      <c r="J1322">
        <v>1</v>
      </c>
      <c r="K1322">
        <v>0</v>
      </c>
      <c r="L1322">
        <v>0</v>
      </c>
      <c r="M1322">
        <v>8</v>
      </c>
      <c r="N1322" s="2">
        <v>44390</v>
      </c>
      <c r="O1322" s="1" t="s">
        <v>3471</v>
      </c>
      <c r="P1322" s="4">
        <v>22694200</v>
      </c>
      <c r="Q1322" s="4">
        <v>1497790</v>
      </c>
      <c r="R1322" s="1" t="s">
        <v>39</v>
      </c>
      <c r="S1322" s="1" t="s">
        <v>1115</v>
      </c>
      <c r="T1322" s="4">
        <f>Sales_Datas[[#This Row],[after_discount]]-(Sales_Datas[[#This Row],[qty_ordered]]*Sales_Datas[[#This Row],[cogs]])</f>
        <v>21196410</v>
      </c>
      <c r="U1322" s="3">
        <f>IFERROR(Sales_Datas[[#This Row],[Gross_Profit]]/Sales_Datas[[#This Row],[after_discount]],0)</f>
        <v>0.93400119854412145</v>
      </c>
      <c r="V1322" s="1" t="str">
        <f>IF(Sales_Datas[[#This Row],[base_price]] &lt;= 632200, "Low", (IF(Sales_Datas[[#This Row],[base_price]] &gt;= 10092000, "High", "Medium")))</f>
        <v>High</v>
      </c>
    </row>
    <row r="1323" spans="1:22" x14ac:dyDescent="0.25">
      <c r="A1323" s="1" t="s">
        <v>3472</v>
      </c>
      <c r="B1323" s="1" t="s">
        <v>2985</v>
      </c>
      <c r="C1323" s="2">
        <v>44763</v>
      </c>
      <c r="D1323" s="1" t="s">
        <v>3473</v>
      </c>
      <c r="E1323" s="4">
        <v>2265625</v>
      </c>
      <c r="F1323">
        <v>1</v>
      </c>
      <c r="G1323" s="4">
        <v>22656200</v>
      </c>
      <c r="H1323" s="4">
        <v>0</v>
      </c>
      <c r="I1323" s="4">
        <v>22656200</v>
      </c>
      <c r="J1323">
        <v>1</v>
      </c>
      <c r="K1323">
        <v>1</v>
      </c>
      <c r="L1323">
        <v>0</v>
      </c>
      <c r="M1323">
        <v>1</v>
      </c>
      <c r="N1323" s="2">
        <v>44403</v>
      </c>
      <c r="O1323" s="1" t="s">
        <v>3474</v>
      </c>
      <c r="P1323" s="4">
        <v>22656200</v>
      </c>
      <c r="Q1323" s="4">
        <v>1631250</v>
      </c>
      <c r="R1323" s="1" t="s">
        <v>55</v>
      </c>
      <c r="S1323" s="1" t="s">
        <v>50</v>
      </c>
      <c r="T1323" s="4">
        <f>Sales_Datas[[#This Row],[after_discount]]-(Sales_Datas[[#This Row],[qty_ordered]]*Sales_Datas[[#This Row],[cogs]])</f>
        <v>21024950</v>
      </c>
      <c r="U1323" s="3">
        <f>IFERROR(Sales_Datas[[#This Row],[Gross_Profit]]/Sales_Datas[[#This Row],[after_discount]],0)</f>
        <v>0.92799984110309763</v>
      </c>
      <c r="V1323" s="1" t="str">
        <f>IF(Sales_Datas[[#This Row],[base_price]] &lt;= 632200, "Low", (IF(Sales_Datas[[#This Row],[base_price]] &gt;= 10092000, "High", "Medium")))</f>
        <v>High</v>
      </c>
    </row>
    <row r="1324" spans="1:22" x14ac:dyDescent="0.25">
      <c r="A1324" s="1" t="s">
        <v>3475</v>
      </c>
      <c r="B1324" s="1" t="s">
        <v>3476</v>
      </c>
      <c r="C1324" s="2">
        <v>44811</v>
      </c>
      <c r="D1324" s="1" t="s">
        <v>3473</v>
      </c>
      <c r="E1324" s="4">
        <v>2265625</v>
      </c>
      <c r="F1324">
        <v>1</v>
      </c>
      <c r="G1324" s="4">
        <v>22656200</v>
      </c>
      <c r="H1324" s="4">
        <v>0</v>
      </c>
      <c r="I1324" s="4">
        <v>22656200</v>
      </c>
      <c r="J1324">
        <v>1</v>
      </c>
      <c r="K1324">
        <v>0</v>
      </c>
      <c r="L1324">
        <v>0</v>
      </c>
      <c r="M1324">
        <v>7</v>
      </c>
      <c r="N1324" s="2">
        <v>44753</v>
      </c>
      <c r="O1324" s="1" t="s">
        <v>3474</v>
      </c>
      <c r="P1324" s="4">
        <v>22656200</v>
      </c>
      <c r="Q1324" s="4">
        <v>1631250</v>
      </c>
      <c r="R1324" s="1" t="s">
        <v>55</v>
      </c>
      <c r="S1324" s="1" t="s">
        <v>66</v>
      </c>
      <c r="T1324" s="4">
        <f>Sales_Datas[[#This Row],[after_discount]]-(Sales_Datas[[#This Row],[qty_ordered]]*Sales_Datas[[#This Row],[cogs]])</f>
        <v>21024950</v>
      </c>
      <c r="U1324" s="3">
        <f>IFERROR(Sales_Datas[[#This Row],[Gross_Profit]]/Sales_Datas[[#This Row],[after_discount]],0)</f>
        <v>0.92799984110309763</v>
      </c>
      <c r="V1324" s="1" t="str">
        <f>IF(Sales_Datas[[#This Row],[base_price]] &lt;= 632200, "Low", (IF(Sales_Datas[[#This Row],[base_price]] &gt;= 10092000, "High", "Medium")))</f>
        <v>High</v>
      </c>
    </row>
    <row r="1325" spans="1:22" x14ac:dyDescent="0.25">
      <c r="A1325" s="1" t="s">
        <v>3477</v>
      </c>
      <c r="B1325" s="1" t="s">
        <v>3478</v>
      </c>
      <c r="C1325" s="2">
        <v>44388</v>
      </c>
      <c r="D1325" s="1" t="s">
        <v>3479</v>
      </c>
      <c r="E1325" s="4">
        <v>1131000</v>
      </c>
      <c r="F1325">
        <v>2</v>
      </c>
      <c r="G1325" s="4">
        <v>22620000</v>
      </c>
      <c r="H1325" s="4">
        <v>0</v>
      </c>
      <c r="I1325" s="4">
        <v>22620000</v>
      </c>
      <c r="J1325">
        <v>1</v>
      </c>
      <c r="K1325">
        <v>0</v>
      </c>
      <c r="L1325">
        <v>0</v>
      </c>
      <c r="M1325">
        <v>1</v>
      </c>
      <c r="N1325" s="2">
        <v>44524</v>
      </c>
      <c r="O1325" s="1" t="s">
        <v>3480</v>
      </c>
      <c r="P1325" s="4">
        <v>9685420</v>
      </c>
      <c r="Q1325" s="4">
        <v>610160</v>
      </c>
      <c r="R1325" s="1" t="s">
        <v>29</v>
      </c>
      <c r="S1325" s="1" t="s">
        <v>50</v>
      </c>
      <c r="T1325" s="4">
        <f>Sales_Datas[[#This Row],[after_discount]]-(Sales_Datas[[#This Row],[qty_ordered]]*Sales_Datas[[#This Row],[cogs]])</f>
        <v>21399680</v>
      </c>
      <c r="U1325" s="3">
        <f>IFERROR(Sales_Datas[[#This Row],[Gross_Profit]]/Sales_Datas[[#This Row],[after_discount]],0)</f>
        <v>0.94605128205128208</v>
      </c>
      <c r="V1325" s="1" t="str">
        <f>IF(Sales_Datas[[#This Row],[base_price]] &lt;= 632200, "Low", (IF(Sales_Datas[[#This Row],[base_price]] &gt;= 10092000, "High", "Medium")))</f>
        <v>Medium</v>
      </c>
    </row>
    <row r="1326" spans="1:22" x14ac:dyDescent="0.25">
      <c r="A1326" s="1" t="s">
        <v>3481</v>
      </c>
      <c r="B1326" s="1" t="s">
        <v>3482</v>
      </c>
      <c r="C1326" s="2">
        <v>44238</v>
      </c>
      <c r="D1326" s="1" t="s">
        <v>1475</v>
      </c>
      <c r="E1326" s="4">
        <v>2261942</v>
      </c>
      <c r="F1326">
        <v>1</v>
      </c>
      <c r="G1326" s="4">
        <v>22619400</v>
      </c>
      <c r="H1326" s="4">
        <v>0</v>
      </c>
      <c r="I1326" s="4">
        <v>22619400</v>
      </c>
      <c r="J1326">
        <v>1</v>
      </c>
      <c r="K1326">
        <v>0</v>
      </c>
      <c r="L1326">
        <v>0</v>
      </c>
      <c r="M1326">
        <v>4</v>
      </c>
      <c r="N1326" s="2">
        <v>44490</v>
      </c>
      <c r="O1326" s="1" t="s">
        <v>1476</v>
      </c>
      <c r="P1326" s="4">
        <v>22619400</v>
      </c>
      <c r="Q1326" s="4">
        <v>1877400</v>
      </c>
      <c r="R1326" s="1" t="s">
        <v>55</v>
      </c>
      <c r="S1326" s="1" t="s">
        <v>34</v>
      </c>
      <c r="T1326" s="4">
        <f>Sales_Datas[[#This Row],[after_discount]]-(Sales_Datas[[#This Row],[qty_ordered]]*Sales_Datas[[#This Row],[cogs]])</f>
        <v>20742000</v>
      </c>
      <c r="U1326" s="3">
        <f>IFERROR(Sales_Datas[[#This Row],[Gross_Profit]]/Sales_Datas[[#This Row],[after_discount]],0)</f>
        <v>0.91700045094034321</v>
      </c>
      <c r="V1326" s="1" t="str">
        <f>IF(Sales_Datas[[#This Row],[base_price]] &lt;= 632200, "Low", (IF(Sales_Datas[[#This Row],[base_price]] &gt;= 10092000, "High", "Medium")))</f>
        <v>High</v>
      </c>
    </row>
    <row r="1327" spans="1:22" x14ac:dyDescent="0.25">
      <c r="A1327" s="1" t="s">
        <v>3483</v>
      </c>
      <c r="B1327" s="1" t="s">
        <v>3484</v>
      </c>
      <c r="C1327" s="2">
        <v>44430</v>
      </c>
      <c r="D1327" s="1" t="s">
        <v>1475</v>
      </c>
      <c r="E1327" s="4">
        <v>2261942</v>
      </c>
      <c r="F1327">
        <v>1</v>
      </c>
      <c r="G1327" s="4">
        <v>22619400</v>
      </c>
      <c r="H1327" s="4">
        <v>0</v>
      </c>
      <c r="I1327" s="4">
        <v>22619400</v>
      </c>
      <c r="J1327">
        <v>1</v>
      </c>
      <c r="K1327">
        <v>0</v>
      </c>
      <c r="L1327">
        <v>0</v>
      </c>
      <c r="M1327">
        <v>9</v>
      </c>
      <c r="N1327" s="2">
        <v>44412</v>
      </c>
      <c r="O1327" s="1" t="s">
        <v>1476</v>
      </c>
      <c r="P1327" s="4">
        <v>22619400</v>
      </c>
      <c r="Q1327" s="4">
        <v>1877400</v>
      </c>
      <c r="R1327" s="1" t="s">
        <v>55</v>
      </c>
      <c r="S1327" s="1" t="s">
        <v>1120</v>
      </c>
      <c r="T1327" s="4">
        <f>Sales_Datas[[#This Row],[after_discount]]-(Sales_Datas[[#This Row],[qty_ordered]]*Sales_Datas[[#This Row],[cogs]])</f>
        <v>20742000</v>
      </c>
      <c r="U1327" s="3">
        <f>IFERROR(Sales_Datas[[#This Row],[Gross_Profit]]/Sales_Datas[[#This Row],[after_discount]],0)</f>
        <v>0.91700045094034321</v>
      </c>
      <c r="V1327" s="1" t="str">
        <f>IF(Sales_Datas[[#This Row],[base_price]] &lt;= 632200, "Low", (IF(Sales_Datas[[#This Row],[base_price]] &gt;= 10092000, "High", "Medium")))</f>
        <v>High</v>
      </c>
    </row>
    <row r="1328" spans="1:22" x14ac:dyDescent="0.25">
      <c r="A1328" s="1" t="s">
        <v>3485</v>
      </c>
      <c r="B1328" s="1" t="s">
        <v>3486</v>
      </c>
      <c r="C1328" s="2">
        <v>44479</v>
      </c>
      <c r="D1328" s="1" t="s">
        <v>1475</v>
      </c>
      <c r="E1328" s="4">
        <v>2261942</v>
      </c>
      <c r="F1328">
        <v>1</v>
      </c>
      <c r="G1328" s="4">
        <v>22619400</v>
      </c>
      <c r="H1328" s="4">
        <v>0</v>
      </c>
      <c r="I1328" s="4">
        <v>22619400</v>
      </c>
      <c r="J1328">
        <v>1</v>
      </c>
      <c r="K1328">
        <v>0</v>
      </c>
      <c r="L1328">
        <v>0</v>
      </c>
      <c r="M1328">
        <v>4</v>
      </c>
      <c r="N1328" s="2">
        <v>44476</v>
      </c>
      <c r="O1328" s="1" t="s">
        <v>1476</v>
      </c>
      <c r="P1328" s="4">
        <v>22619400</v>
      </c>
      <c r="Q1328" s="4">
        <v>1877400</v>
      </c>
      <c r="R1328" s="1" t="s">
        <v>55</v>
      </c>
      <c r="S1328" s="1" t="s">
        <v>34</v>
      </c>
      <c r="T1328" s="4">
        <f>Sales_Datas[[#This Row],[after_discount]]-(Sales_Datas[[#This Row],[qty_ordered]]*Sales_Datas[[#This Row],[cogs]])</f>
        <v>20742000</v>
      </c>
      <c r="U1328" s="3">
        <f>IFERROR(Sales_Datas[[#This Row],[Gross_Profit]]/Sales_Datas[[#This Row],[after_discount]],0)</f>
        <v>0.91700045094034321</v>
      </c>
      <c r="V1328" s="1" t="str">
        <f>IF(Sales_Datas[[#This Row],[base_price]] &lt;= 632200, "Low", (IF(Sales_Datas[[#This Row],[base_price]] &gt;= 10092000, "High", "Medium")))</f>
        <v>High</v>
      </c>
    </row>
    <row r="1329" spans="1:22" x14ac:dyDescent="0.25">
      <c r="A1329" s="1" t="s">
        <v>3487</v>
      </c>
      <c r="B1329" s="1" t="s">
        <v>3482</v>
      </c>
      <c r="C1329" s="2">
        <v>44496</v>
      </c>
      <c r="D1329" s="1" t="s">
        <v>1475</v>
      </c>
      <c r="E1329" s="4">
        <v>2261942</v>
      </c>
      <c r="F1329">
        <v>1</v>
      </c>
      <c r="G1329" s="4">
        <v>22619400</v>
      </c>
      <c r="H1329" s="4">
        <v>0</v>
      </c>
      <c r="I1329" s="4">
        <v>22619400</v>
      </c>
      <c r="J1329">
        <v>1</v>
      </c>
      <c r="K1329">
        <v>0</v>
      </c>
      <c r="L1329">
        <v>0</v>
      </c>
      <c r="M1329">
        <v>1</v>
      </c>
      <c r="N1329" s="2">
        <v>44490</v>
      </c>
      <c r="O1329" s="1" t="s">
        <v>1476</v>
      </c>
      <c r="P1329" s="4">
        <v>22619400</v>
      </c>
      <c r="Q1329" s="4">
        <v>1877400</v>
      </c>
      <c r="R1329" s="1" t="s">
        <v>55</v>
      </c>
      <c r="S1329" s="1" t="s">
        <v>50</v>
      </c>
      <c r="T1329" s="4">
        <f>Sales_Datas[[#This Row],[after_discount]]-(Sales_Datas[[#This Row],[qty_ordered]]*Sales_Datas[[#This Row],[cogs]])</f>
        <v>20742000</v>
      </c>
      <c r="U1329" s="3">
        <f>IFERROR(Sales_Datas[[#This Row],[Gross_Profit]]/Sales_Datas[[#This Row],[after_discount]],0)</f>
        <v>0.91700045094034321</v>
      </c>
      <c r="V1329" s="1" t="str">
        <f>IF(Sales_Datas[[#This Row],[base_price]] &lt;= 632200, "Low", (IF(Sales_Datas[[#This Row],[base_price]] &gt;= 10092000, "High", "Medium")))</f>
        <v>High</v>
      </c>
    </row>
    <row r="1330" spans="1:22" x14ac:dyDescent="0.25">
      <c r="A1330" s="1" t="s">
        <v>3488</v>
      </c>
      <c r="B1330" s="1" t="s">
        <v>3489</v>
      </c>
      <c r="C1330" s="2">
        <v>44593</v>
      </c>
      <c r="D1330" s="1" t="s">
        <v>3490</v>
      </c>
      <c r="E1330" s="4">
        <v>2261420</v>
      </c>
      <c r="F1330">
        <v>1</v>
      </c>
      <c r="G1330" s="4">
        <v>22614200</v>
      </c>
      <c r="H1330" s="4">
        <v>0</v>
      </c>
      <c r="I1330" s="4">
        <v>22614200</v>
      </c>
      <c r="J1330">
        <v>1</v>
      </c>
      <c r="K1330">
        <v>0</v>
      </c>
      <c r="L1330">
        <v>0</v>
      </c>
      <c r="M1330">
        <v>4</v>
      </c>
      <c r="N1330" s="2">
        <v>44588</v>
      </c>
      <c r="O1330" s="1" t="s">
        <v>3491</v>
      </c>
      <c r="P1330" s="4">
        <v>22614200</v>
      </c>
      <c r="Q1330" s="4">
        <v>1605560</v>
      </c>
      <c r="R1330" s="1" t="s">
        <v>39</v>
      </c>
      <c r="S1330" s="1" t="s">
        <v>34</v>
      </c>
      <c r="T1330" s="4">
        <f>Sales_Datas[[#This Row],[after_discount]]-(Sales_Datas[[#This Row],[qty_ordered]]*Sales_Datas[[#This Row],[cogs]])</f>
        <v>21008640</v>
      </c>
      <c r="U1330" s="3">
        <f>IFERROR(Sales_Datas[[#This Row],[Gross_Profit]]/Sales_Datas[[#This Row],[after_discount]],0)</f>
        <v>0.92900213140416199</v>
      </c>
      <c r="V1330" s="1" t="str">
        <f>IF(Sales_Datas[[#This Row],[base_price]] &lt;= 632200, "Low", (IF(Sales_Datas[[#This Row],[base_price]] &gt;= 10092000, "High", "Medium")))</f>
        <v>High</v>
      </c>
    </row>
    <row r="1331" spans="1:22" x14ac:dyDescent="0.25">
      <c r="A1331" s="1" t="s">
        <v>3492</v>
      </c>
      <c r="B1331" s="1" t="s">
        <v>393</v>
      </c>
      <c r="C1331" s="2">
        <v>44835</v>
      </c>
      <c r="D1331" s="1" t="s">
        <v>3490</v>
      </c>
      <c r="E1331" s="4">
        <v>2261420</v>
      </c>
      <c r="F1331">
        <v>1</v>
      </c>
      <c r="G1331" s="4">
        <v>22614200</v>
      </c>
      <c r="H1331" s="4">
        <v>0</v>
      </c>
      <c r="I1331" s="4">
        <v>22614200</v>
      </c>
      <c r="J1331">
        <v>1</v>
      </c>
      <c r="K1331">
        <v>1</v>
      </c>
      <c r="L1331">
        <v>1</v>
      </c>
      <c r="M1331">
        <v>11</v>
      </c>
      <c r="N1331" s="2">
        <v>44380</v>
      </c>
      <c r="O1331" s="1" t="s">
        <v>3491</v>
      </c>
      <c r="P1331" s="4">
        <v>22614200</v>
      </c>
      <c r="Q1331" s="4">
        <v>1605560</v>
      </c>
      <c r="R1331" s="1" t="s">
        <v>39</v>
      </c>
      <c r="S1331" s="1" t="s">
        <v>1125</v>
      </c>
      <c r="T1331" s="4">
        <f>Sales_Datas[[#This Row],[after_discount]]-(Sales_Datas[[#This Row],[qty_ordered]]*Sales_Datas[[#This Row],[cogs]])</f>
        <v>21008640</v>
      </c>
      <c r="U1331" s="3">
        <f>IFERROR(Sales_Datas[[#This Row],[Gross_Profit]]/Sales_Datas[[#This Row],[after_discount]],0)</f>
        <v>0.92900213140416199</v>
      </c>
      <c r="V1331" s="1" t="str">
        <f>IF(Sales_Datas[[#This Row],[base_price]] &lt;= 632200, "Low", (IF(Sales_Datas[[#This Row],[base_price]] &gt;= 10092000, "High", "Medium")))</f>
        <v>High</v>
      </c>
    </row>
    <row r="1332" spans="1:22" x14ac:dyDescent="0.25">
      <c r="A1332" s="1" t="s">
        <v>3493</v>
      </c>
      <c r="B1332" s="1" t="s">
        <v>1798</v>
      </c>
      <c r="C1332" s="2">
        <v>44588</v>
      </c>
      <c r="D1332" s="1" t="s">
        <v>3494</v>
      </c>
      <c r="E1332" s="4">
        <v>2256200</v>
      </c>
      <c r="F1332">
        <v>1</v>
      </c>
      <c r="G1332" s="4">
        <v>22562000</v>
      </c>
      <c r="H1332" s="4">
        <v>0</v>
      </c>
      <c r="I1332" s="4">
        <v>22562000</v>
      </c>
      <c r="J1332">
        <v>1</v>
      </c>
      <c r="K1332">
        <v>1</v>
      </c>
      <c r="L1332">
        <v>0</v>
      </c>
      <c r="M1332">
        <v>1</v>
      </c>
      <c r="N1332" s="2">
        <v>44394</v>
      </c>
      <c r="O1332" s="1" t="s">
        <v>3495</v>
      </c>
      <c r="P1332" s="4">
        <v>22562000</v>
      </c>
      <c r="Q1332" s="4">
        <v>1872650</v>
      </c>
      <c r="R1332" s="1" t="s">
        <v>39</v>
      </c>
      <c r="S1332" s="1" t="s">
        <v>50</v>
      </c>
      <c r="T1332" s="4">
        <f>Sales_Datas[[#This Row],[after_discount]]-(Sales_Datas[[#This Row],[qty_ordered]]*Sales_Datas[[#This Row],[cogs]])</f>
        <v>20689350</v>
      </c>
      <c r="U1332" s="3">
        <f>IFERROR(Sales_Datas[[#This Row],[Gross_Profit]]/Sales_Datas[[#This Row],[after_discount]],0)</f>
        <v>0.91699982271075264</v>
      </c>
      <c r="V1332" s="1" t="str">
        <f>IF(Sales_Datas[[#This Row],[base_price]] &lt;= 632200, "Low", (IF(Sales_Datas[[#This Row],[base_price]] &gt;= 10092000, "High", "Medium")))</f>
        <v>High</v>
      </c>
    </row>
    <row r="1333" spans="1:22" x14ac:dyDescent="0.25">
      <c r="A1333" s="1" t="s">
        <v>3496</v>
      </c>
      <c r="B1333" s="1" t="s">
        <v>1971</v>
      </c>
      <c r="C1333" s="2">
        <v>44609</v>
      </c>
      <c r="D1333" s="1" t="s">
        <v>3494</v>
      </c>
      <c r="E1333" s="4">
        <v>2256200</v>
      </c>
      <c r="F1333">
        <v>1</v>
      </c>
      <c r="G1333" s="4">
        <v>22562000</v>
      </c>
      <c r="H1333" s="4">
        <v>0</v>
      </c>
      <c r="I1333" s="4">
        <v>22562000</v>
      </c>
      <c r="J1333">
        <v>1</v>
      </c>
      <c r="K1333">
        <v>1</v>
      </c>
      <c r="L1333">
        <v>0</v>
      </c>
      <c r="M1333">
        <v>1</v>
      </c>
      <c r="N1333" s="2">
        <v>44386</v>
      </c>
      <c r="O1333" s="1" t="s">
        <v>3495</v>
      </c>
      <c r="P1333" s="4">
        <v>22562000</v>
      </c>
      <c r="Q1333" s="4">
        <v>1872650</v>
      </c>
      <c r="R1333" s="1" t="s">
        <v>39</v>
      </c>
      <c r="S1333" s="1" t="s">
        <v>50</v>
      </c>
      <c r="T1333" s="4">
        <f>Sales_Datas[[#This Row],[after_discount]]-(Sales_Datas[[#This Row],[qty_ordered]]*Sales_Datas[[#This Row],[cogs]])</f>
        <v>20689350</v>
      </c>
      <c r="U1333" s="3">
        <f>IFERROR(Sales_Datas[[#This Row],[Gross_Profit]]/Sales_Datas[[#This Row],[after_discount]],0)</f>
        <v>0.91699982271075264</v>
      </c>
      <c r="V1333" s="1" t="str">
        <f>IF(Sales_Datas[[#This Row],[base_price]] &lt;= 632200, "Low", (IF(Sales_Datas[[#This Row],[base_price]] &gt;= 10092000, "High", "Medium")))</f>
        <v>High</v>
      </c>
    </row>
    <row r="1334" spans="1:22" x14ac:dyDescent="0.25">
      <c r="A1334" s="1" t="s">
        <v>3497</v>
      </c>
      <c r="B1334" s="1" t="s">
        <v>1787</v>
      </c>
      <c r="C1334" s="2">
        <v>44744</v>
      </c>
      <c r="D1334" s="1" t="s">
        <v>3494</v>
      </c>
      <c r="E1334" s="4">
        <v>2256200</v>
      </c>
      <c r="F1334">
        <v>1</v>
      </c>
      <c r="G1334" s="4">
        <v>22562000</v>
      </c>
      <c r="H1334" s="4">
        <v>0</v>
      </c>
      <c r="I1334" s="4">
        <v>22562000</v>
      </c>
      <c r="J1334">
        <v>1</v>
      </c>
      <c r="K1334">
        <v>1</v>
      </c>
      <c r="L1334">
        <v>0</v>
      </c>
      <c r="M1334">
        <v>4</v>
      </c>
      <c r="N1334" s="2">
        <v>44517</v>
      </c>
      <c r="O1334" s="1" t="s">
        <v>3495</v>
      </c>
      <c r="P1334" s="4">
        <v>22562000</v>
      </c>
      <c r="Q1334" s="4">
        <v>1872650</v>
      </c>
      <c r="R1334" s="1" t="s">
        <v>39</v>
      </c>
      <c r="S1334" s="1" t="s">
        <v>34</v>
      </c>
      <c r="T1334" s="4">
        <f>Sales_Datas[[#This Row],[after_discount]]-(Sales_Datas[[#This Row],[qty_ordered]]*Sales_Datas[[#This Row],[cogs]])</f>
        <v>20689350</v>
      </c>
      <c r="U1334" s="3">
        <f>IFERROR(Sales_Datas[[#This Row],[Gross_Profit]]/Sales_Datas[[#This Row],[after_discount]],0)</f>
        <v>0.91699982271075264</v>
      </c>
      <c r="V1334" s="1" t="str">
        <f>IF(Sales_Datas[[#This Row],[base_price]] &lt;= 632200, "Low", (IF(Sales_Datas[[#This Row],[base_price]] &gt;= 10092000, "High", "Medium")))</f>
        <v>High</v>
      </c>
    </row>
    <row r="1335" spans="1:22" x14ac:dyDescent="0.25">
      <c r="A1335" s="1" t="s">
        <v>3498</v>
      </c>
      <c r="B1335" s="1" t="s">
        <v>354</v>
      </c>
      <c r="C1335" s="2">
        <v>44717</v>
      </c>
      <c r="D1335" s="1" t="s">
        <v>3499</v>
      </c>
      <c r="E1335" s="4">
        <v>2250342</v>
      </c>
      <c r="F1335">
        <v>1</v>
      </c>
      <c r="G1335" s="4">
        <v>22503400</v>
      </c>
      <c r="H1335" s="4">
        <v>0</v>
      </c>
      <c r="I1335" s="4">
        <v>22503400</v>
      </c>
      <c r="J1335">
        <v>1</v>
      </c>
      <c r="K1335">
        <v>1</v>
      </c>
      <c r="L1335">
        <v>1</v>
      </c>
      <c r="M1335">
        <v>1</v>
      </c>
      <c r="N1335" s="2">
        <v>44436</v>
      </c>
      <c r="O1335" s="1" t="s">
        <v>3500</v>
      </c>
      <c r="P1335" s="4">
        <v>21705300</v>
      </c>
      <c r="Q1335" s="4">
        <v>1801540</v>
      </c>
      <c r="R1335" s="1" t="s">
        <v>65</v>
      </c>
      <c r="S1335" s="1" t="s">
        <v>50</v>
      </c>
      <c r="T1335" s="4">
        <f>Sales_Datas[[#This Row],[after_discount]]-(Sales_Datas[[#This Row],[qty_ordered]]*Sales_Datas[[#This Row],[cogs]])</f>
        <v>20701860</v>
      </c>
      <c r="U1335" s="3">
        <f>IFERROR(Sales_Datas[[#This Row],[Gross_Profit]]/Sales_Datas[[#This Row],[after_discount]],0)</f>
        <v>0.9199436529591084</v>
      </c>
      <c r="V1335" s="1" t="str">
        <f>IF(Sales_Datas[[#This Row],[base_price]] &lt;= 632200, "Low", (IF(Sales_Datas[[#This Row],[base_price]] &gt;= 10092000, "High", "Medium")))</f>
        <v>High</v>
      </c>
    </row>
    <row r="1336" spans="1:22" x14ac:dyDescent="0.25">
      <c r="A1336" s="1" t="s">
        <v>3501</v>
      </c>
      <c r="B1336" s="1" t="s">
        <v>2826</v>
      </c>
      <c r="C1336" s="2">
        <v>44421</v>
      </c>
      <c r="D1336" s="1" t="s">
        <v>1395</v>
      </c>
      <c r="E1336" s="4">
        <v>1123460</v>
      </c>
      <c r="F1336">
        <v>2</v>
      </c>
      <c r="G1336" s="4">
        <v>22469200</v>
      </c>
      <c r="H1336" s="4">
        <v>0</v>
      </c>
      <c r="I1336" s="4">
        <v>22469200</v>
      </c>
      <c r="J1336">
        <v>1</v>
      </c>
      <c r="K1336">
        <v>1</v>
      </c>
      <c r="L1336">
        <v>1</v>
      </c>
      <c r="M1336">
        <v>1</v>
      </c>
      <c r="N1336" s="2">
        <v>44388</v>
      </c>
      <c r="O1336" s="1" t="s">
        <v>1396</v>
      </c>
      <c r="P1336" s="4">
        <v>11234600</v>
      </c>
      <c r="Q1336" s="4">
        <v>707774</v>
      </c>
      <c r="R1336" s="1" t="s">
        <v>65</v>
      </c>
      <c r="S1336" s="1" t="s">
        <v>50</v>
      </c>
      <c r="T1336" s="4">
        <f>Sales_Datas[[#This Row],[after_discount]]-(Sales_Datas[[#This Row],[qty_ordered]]*Sales_Datas[[#This Row],[cogs]])</f>
        <v>21053652</v>
      </c>
      <c r="U1336" s="3">
        <f>IFERROR(Sales_Datas[[#This Row],[Gross_Profit]]/Sales_Datas[[#This Row],[after_discount]],0)</f>
        <v>0.93700051626226122</v>
      </c>
      <c r="V1336" s="1" t="str">
        <f>IF(Sales_Datas[[#This Row],[base_price]] &lt;= 632200, "Low", (IF(Sales_Datas[[#This Row],[base_price]] &gt;= 10092000, "High", "Medium")))</f>
        <v>High</v>
      </c>
    </row>
    <row r="1337" spans="1:22" x14ac:dyDescent="0.25">
      <c r="A1337" s="1" t="s">
        <v>3502</v>
      </c>
      <c r="B1337" s="1" t="s">
        <v>3503</v>
      </c>
      <c r="C1337" s="2">
        <v>44713</v>
      </c>
      <c r="D1337" s="1" t="s">
        <v>3494</v>
      </c>
      <c r="E1337" s="4">
        <v>2238800</v>
      </c>
      <c r="F1337">
        <v>1</v>
      </c>
      <c r="G1337" s="4">
        <v>22388000</v>
      </c>
      <c r="H1337" s="4">
        <v>0</v>
      </c>
      <c r="I1337" s="4">
        <v>22388000</v>
      </c>
      <c r="J1337">
        <v>1</v>
      </c>
      <c r="K1337">
        <v>0</v>
      </c>
      <c r="L1337">
        <v>0</v>
      </c>
      <c r="M1337">
        <v>4</v>
      </c>
      <c r="N1337" s="2">
        <v>44589</v>
      </c>
      <c r="O1337" s="1" t="s">
        <v>3495</v>
      </c>
      <c r="P1337" s="4">
        <v>22562000</v>
      </c>
      <c r="Q1337" s="4">
        <v>1872650</v>
      </c>
      <c r="R1337" s="1" t="s">
        <v>39</v>
      </c>
      <c r="S1337" s="1" t="s">
        <v>34</v>
      </c>
      <c r="T1337" s="4">
        <f>Sales_Datas[[#This Row],[after_discount]]-(Sales_Datas[[#This Row],[qty_ordered]]*Sales_Datas[[#This Row],[cogs]])</f>
        <v>20515350</v>
      </c>
      <c r="U1337" s="3">
        <f>IFERROR(Sales_Datas[[#This Row],[Gross_Profit]]/Sales_Datas[[#This Row],[after_discount]],0)</f>
        <v>0.91635474361264968</v>
      </c>
      <c r="V1337" s="1" t="str">
        <f>IF(Sales_Datas[[#This Row],[base_price]] &lt;= 632200, "Low", (IF(Sales_Datas[[#This Row],[base_price]] &gt;= 10092000, "High", "Medium")))</f>
        <v>High</v>
      </c>
    </row>
    <row r="1338" spans="1:22" x14ac:dyDescent="0.25">
      <c r="A1338" s="1" t="s">
        <v>3504</v>
      </c>
      <c r="B1338" s="1" t="s">
        <v>3503</v>
      </c>
      <c r="C1338" s="2">
        <v>44743</v>
      </c>
      <c r="D1338" s="1" t="s">
        <v>3494</v>
      </c>
      <c r="E1338" s="4">
        <v>2238800</v>
      </c>
      <c r="F1338">
        <v>1</v>
      </c>
      <c r="G1338" s="4">
        <v>22388000</v>
      </c>
      <c r="H1338" s="4">
        <v>0</v>
      </c>
      <c r="I1338" s="4">
        <v>22388000</v>
      </c>
      <c r="J1338">
        <v>1</v>
      </c>
      <c r="K1338">
        <v>1</v>
      </c>
      <c r="L1338">
        <v>1</v>
      </c>
      <c r="M1338">
        <v>4</v>
      </c>
      <c r="N1338" s="2">
        <v>44589</v>
      </c>
      <c r="O1338" s="1" t="s">
        <v>3495</v>
      </c>
      <c r="P1338" s="4">
        <v>22562000</v>
      </c>
      <c r="Q1338" s="4">
        <v>1872650</v>
      </c>
      <c r="R1338" s="1" t="s">
        <v>39</v>
      </c>
      <c r="S1338" s="1" t="s">
        <v>34</v>
      </c>
      <c r="T1338" s="4">
        <f>Sales_Datas[[#This Row],[after_discount]]-(Sales_Datas[[#This Row],[qty_ordered]]*Sales_Datas[[#This Row],[cogs]])</f>
        <v>20515350</v>
      </c>
      <c r="U1338" s="3">
        <f>IFERROR(Sales_Datas[[#This Row],[Gross_Profit]]/Sales_Datas[[#This Row],[after_discount]],0)</f>
        <v>0.91635474361264968</v>
      </c>
      <c r="V1338" s="1" t="str">
        <f>IF(Sales_Datas[[#This Row],[base_price]] &lt;= 632200, "Low", (IF(Sales_Datas[[#This Row],[base_price]] &gt;= 10092000, "High", "Medium")))</f>
        <v>High</v>
      </c>
    </row>
    <row r="1339" spans="1:22" x14ac:dyDescent="0.25">
      <c r="A1339" s="1" t="s">
        <v>3505</v>
      </c>
      <c r="B1339" s="1" t="s">
        <v>3506</v>
      </c>
      <c r="C1339" s="2">
        <v>44761</v>
      </c>
      <c r="D1339" s="1" t="s">
        <v>3473</v>
      </c>
      <c r="E1339" s="4">
        <v>2235320</v>
      </c>
      <c r="F1339">
        <v>1</v>
      </c>
      <c r="G1339" s="4">
        <v>22353200</v>
      </c>
      <c r="H1339" s="4">
        <v>0</v>
      </c>
      <c r="I1339" s="4">
        <v>22353200</v>
      </c>
      <c r="J1339">
        <v>1</v>
      </c>
      <c r="K1339">
        <v>0</v>
      </c>
      <c r="L1339">
        <v>0</v>
      </c>
      <c r="M1339">
        <v>1</v>
      </c>
      <c r="N1339" s="2">
        <v>44754</v>
      </c>
      <c r="O1339" s="1" t="s">
        <v>3474</v>
      </c>
      <c r="P1339" s="4">
        <v>22656200</v>
      </c>
      <c r="Q1339" s="4">
        <v>1631250</v>
      </c>
      <c r="R1339" s="1" t="s">
        <v>55</v>
      </c>
      <c r="S1339" s="1" t="s">
        <v>50</v>
      </c>
      <c r="T1339" s="4">
        <f>Sales_Datas[[#This Row],[after_discount]]-(Sales_Datas[[#This Row],[qty_ordered]]*Sales_Datas[[#This Row],[cogs]])</f>
        <v>20721950</v>
      </c>
      <c r="U1339" s="3">
        <f>IFERROR(Sales_Datas[[#This Row],[Gross_Profit]]/Sales_Datas[[#This Row],[after_discount]],0)</f>
        <v>0.92702387130254282</v>
      </c>
      <c r="V1339" s="1" t="str">
        <f>IF(Sales_Datas[[#This Row],[base_price]] &lt;= 632200, "Low", (IF(Sales_Datas[[#This Row],[base_price]] &gt;= 10092000, "High", "Medium")))</f>
        <v>High</v>
      </c>
    </row>
    <row r="1340" spans="1:22" x14ac:dyDescent="0.25">
      <c r="A1340" s="1" t="s">
        <v>3507</v>
      </c>
      <c r="B1340" s="1" t="s">
        <v>1993</v>
      </c>
      <c r="C1340" s="2">
        <v>44698</v>
      </c>
      <c r="D1340" s="1" t="s">
        <v>434</v>
      </c>
      <c r="E1340" s="4">
        <v>2233000</v>
      </c>
      <c r="F1340">
        <v>1</v>
      </c>
      <c r="G1340" s="4">
        <v>22330000</v>
      </c>
      <c r="H1340" s="4">
        <v>0</v>
      </c>
      <c r="I1340" s="4">
        <v>22330000</v>
      </c>
      <c r="J1340">
        <v>1</v>
      </c>
      <c r="K1340">
        <v>1</v>
      </c>
      <c r="L1340">
        <v>0</v>
      </c>
      <c r="M1340">
        <v>1</v>
      </c>
      <c r="N1340" s="2">
        <v>44398</v>
      </c>
      <c r="O1340" s="1" t="s">
        <v>435</v>
      </c>
      <c r="P1340" s="4">
        <v>22330000</v>
      </c>
      <c r="Q1340" s="4">
        <v>1496110</v>
      </c>
      <c r="R1340" s="1" t="s">
        <v>55</v>
      </c>
      <c r="S1340" s="1" t="s">
        <v>50</v>
      </c>
      <c r="T1340" s="4">
        <f>Sales_Datas[[#This Row],[after_discount]]-(Sales_Datas[[#This Row],[qty_ordered]]*Sales_Datas[[#This Row],[cogs]])</f>
        <v>20833890</v>
      </c>
      <c r="U1340" s="3">
        <f>IFERROR(Sales_Datas[[#This Row],[Gross_Profit]]/Sales_Datas[[#This Row],[after_discount]],0)</f>
        <v>0.93300000000000005</v>
      </c>
      <c r="V1340" s="1" t="str">
        <f>IF(Sales_Datas[[#This Row],[base_price]] &lt;= 632200, "Low", (IF(Sales_Datas[[#This Row],[base_price]] &gt;= 10092000, "High", "Medium")))</f>
        <v>High</v>
      </c>
    </row>
    <row r="1341" spans="1:22" x14ac:dyDescent="0.25">
      <c r="A1341" s="1" t="s">
        <v>3508</v>
      </c>
      <c r="B1341" s="1" t="s">
        <v>2965</v>
      </c>
      <c r="C1341" s="2">
        <v>44297</v>
      </c>
      <c r="D1341" s="1" t="s">
        <v>2230</v>
      </c>
      <c r="E1341" s="4">
        <v>2228360</v>
      </c>
      <c r="F1341">
        <v>1</v>
      </c>
      <c r="G1341" s="4">
        <v>22283600</v>
      </c>
      <c r="H1341" s="4">
        <v>0</v>
      </c>
      <c r="I1341" s="4">
        <v>22283600</v>
      </c>
      <c r="J1341">
        <v>1</v>
      </c>
      <c r="K1341">
        <v>0</v>
      </c>
      <c r="L1341">
        <v>0</v>
      </c>
      <c r="M1341">
        <v>4</v>
      </c>
      <c r="N1341" s="2">
        <v>44470</v>
      </c>
      <c r="O1341" s="1" t="s">
        <v>2231</v>
      </c>
      <c r="P1341" s="4">
        <v>20474000</v>
      </c>
      <c r="Q1341" s="4">
        <v>1842660</v>
      </c>
      <c r="R1341" s="1" t="s">
        <v>39</v>
      </c>
      <c r="S1341" s="1" t="s">
        <v>34</v>
      </c>
      <c r="T1341" s="4">
        <f>Sales_Datas[[#This Row],[after_discount]]-(Sales_Datas[[#This Row],[qty_ordered]]*Sales_Datas[[#This Row],[cogs]])</f>
        <v>20440940</v>
      </c>
      <c r="U1341" s="3">
        <f>IFERROR(Sales_Datas[[#This Row],[Gross_Profit]]/Sales_Datas[[#This Row],[after_discount]],0)</f>
        <v>0.91730869338886001</v>
      </c>
      <c r="V1341" s="1" t="str">
        <f>IF(Sales_Datas[[#This Row],[base_price]] &lt;= 632200, "Low", (IF(Sales_Datas[[#This Row],[base_price]] &gt;= 10092000, "High", "Medium")))</f>
        <v>High</v>
      </c>
    </row>
    <row r="1342" spans="1:22" x14ac:dyDescent="0.25">
      <c r="A1342" s="1" t="s">
        <v>3509</v>
      </c>
      <c r="B1342" s="1" t="s">
        <v>2965</v>
      </c>
      <c r="C1342" s="2">
        <v>44388</v>
      </c>
      <c r="D1342" s="1" t="s">
        <v>2230</v>
      </c>
      <c r="E1342" s="4">
        <v>2228360</v>
      </c>
      <c r="F1342">
        <v>1</v>
      </c>
      <c r="G1342" s="4">
        <v>22283600</v>
      </c>
      <c r="H1342" s="4">
        <v>0</v>
      </c>
      <c r="I1342" s="4">
        <v>22283600</v>
      </c>
      <c r="J1342">
        <v>1</v>
      </c>
      <c r="K1342">
        <v>0</v>
      </c>
      <c r="L1342">
        <v>0</v>
      </c>
      <c r="M1342">
        <v>4</v>
      </c>
      <c r="N1342" s="2">
        <v>44470</v>
      </c>
      <c r="O1342" s="1" t="s">
        <v>2231</v>
      </c>
      <c r="P1342" s="4">
        <v>20474000</v>
      </c>
      <c r="Q1342" s="4">
        <v>1842660</v>
      </c>
      <c r="R1342" s="1" t="s">
        <v>39</v>
      </c>
      <c r="S1342" s="1" t="s">
        <v>34</v>
      </c>
      <c r="T1342" s="4">
        <f>Sales_Datas[[#This Row],[after_discount]]-(Sales_Datas[[#This Row],[qty_ordered]]*Sales_Datas[[#This Row],[cogs]])</f>
        <v>20440940</v>
      </c>
      <c r="U1342" s="3">
        <f>IFERROR(Sales_Datas[[#This Row],[Gross_Profit]]/Sales_Datas[[#This Row],[after_discount]],0)</f>
        <v>0.91730869338886001</v>
      </c>
      <c r="V1342" s="1" t="str">
        <f>IF(Sales_Datas[[#This Row],[base_price]] &lt;= 632200, "Low", (IF(Sales_Datas[[#This Row],[base_price]] &gt;= 10092000, "High", "Medium")))</f>
        <v>High</v>
      </c>
    </row>
    <row r="1343" spans="1:22" x14ac:dyDescent="0.25">
      <c r="A1343" s="1" t="s">
        <v>3510</v>
      </c>
      <c r="B1343" s="1" t="s">
        <v>2965</v>
      </c>
      <c r="C1343" s="2">
        <v>44480</v>
      </c>
      <c r="D1343" s="1" t="s">
        <v>2230</v>
      </c>
      <c r="E1343" s="4">
        <v>2228360</v>
      </c>
      <c r="F1343">
        <v>1</v>
      </c>
      <c r="G1343" s="4">
        <v>22283600</v>
      </c>
      <c r="H1343" s="4">
        <v>0</v>
      </c>
      <c r="I1343" s="4">
        <v>22283600</v>
      </c>
      <c r="J1343">
        <v>1</v>
      </c>
      <c r="K1343">
        <v>0</v>
      </c>
      <c r="L1343">
        <v>0</v>
      </c>
      <c r="M1343">
        <v>4</v>
      </c>
      <c r="N1343" s="2">
        <v>44470</v>
      </c>
      <c r="O1343" s="1" t="s">
        <v>2231</v>
      </c>
      <c r="P1343" s="4">
        <v>20474000</v>
      </c>
      <c r="Q1343" s="4">
        <v>1842660</v>
      </c>
      <c r="R1343" s="1" t="s">
        <v>39</v>
      </c>
      <c r="S1343" s="1" t="s">
        <v>34</v>
      </c>
      <c r="T1343" s="4">
        <f>Sales_Datas[[#This Row],[after_discount]]-(Sales_Datas[[#This Row],[qty_ordered]]*Sales_Datas[[#This Row],[cogs]])</f>
        <v>20440940</v>
      </c>
      <c r="U1343" s="3">
        <f>IFERROR(Sales_Datas[[#This Row],[Gross_Profit]]/Sales_Datas[[#This Row],[after_discount]],0)</f>
        <v>0.91730869338886001</v>
      </c>
      <c r="V1343" s="1" t="str">
        <f>IF(Sales_Datas[[#This Row],[base_price]] &lt;= 632200, "Low", (IF(Sales_Datas[[#This Row],[base_price]] &gt;= 10092000, "High", "Medium")))</f>
        <v>High</v>
      </c>
    </row>
    <row r="1344" spans="1:22" x14ac:dyDescent="0.25">
      <c r="A1344" s="1" t="s">
        <v>3511</v>
      </c>
      <c r="B1344" s="1" t="s">
        <v>1725</v>
      </c>
      <c r="C1344" s="2">
        <v>44613</v>
      </c>
      <c r="D1344" s="1" t="s">
        <v>3512</v>
      </c>
      <c r="E1344" s="4">
        <v>2227200</v>
      </c>
      <c r="F1344">
        <v>1</v>
      </c>
      <c r="G1344" s="4">
        <v>22272000</v>
      </c>
      <c r="H1344" s="4">
        <v>0</v>
      </c>
      <c r="I1344" s="4">
        <v>22272000</v>
      </c>
      <c r="J1344">
        <v>1</v>
      </c>
      <c r="K1344">
        <v>0</v>
      </c>
      <c r="L1344">
        <v>0</v>
      </c>
      <c r="M1344">
        <v>1</v>
      </c>
      <c r="N1344" s="2">
        <v>44380</v>
      </c>
      <c r="O1344" s="1" t="s">
        <v>3513</v>
      </c>
      <c r="P1344" s="4">
        <v>22272000</v>
      </c>
      <c r="Q1344" s="4">
        <v>1692670</v>
      </c>
      <c r="R1344" s="1" t="s">
        <v>128</v>
      </c>
      <c r="S1344" s="1" t="s">
        <v>50</v>
      </c>
      <c r="T1344" s="4">
        <f>Sales_Datas[[#This Row],[after_discount]]-(Sales_Datas[[#This Row],[qty_ordered]]*Sales_Datas[[#This Row],[cogs]])</f>
        <v>20579330</v>
      </c>
      <c r="U1344" s="3">
        <f>IFERROR(Sales_Datas[[#This Row],[Gross_Profit]]/Sales_Datas[[#This Row],[after_discount]],0)</f>
        <v>0.92400008979885062</v>
      </c>
      <c r="V1344" s="1" t="str">
        <f>IF(Sales_Datas[[#This Row],[base_price]] &lt;= 632200, "Low", (IF(Sales_Datas[[#This Row],[base_price]] &gt;= 10092000, "High", "Medium")))</f>
        <v>High</v>
      </c>
    </row>
    <row r="1345" spans="1:22" x14ac:dyDescent="0.25">
      <c r="A1345" s="1" t="s">
        <v>3514</v>
      </c>
      <c r="B1345" s="1" t="s">
        <v>3515</v>
      </c>
      <c r="C1345" s="2">
        <v>44737</v>
      </c>
      <c r="D1345" s="1" t="s">
        <v>212</v>
      </c>
      <c r="E1345" s="4">
        <v>2212410</v>
      </c>
      <c r="F1345">
        <v>1</v>
      </c>
      <c r="G1345" s="4">
        <v>22124100</v>
      </c>
      <c r="H1345" s="4">
        <v>0</v>
      </c>
      <c r="I1345" s="4">
        <v>22124100</v>
      </c>
      <c r="J1345">
        <v>1</v>
      </c>
      <c r="K1345">
        <v>1</v>
      </c>
      <c r="L1345">
        <v>0</v>
      </c>
      <c r="M1345">
        <v>1</v>
      </c>
      <c r="N1345" s="2">
        <v>44726</v>
      </c>
      <c r="O1345" s="1" t="s">
        <v>213</v>
      </c>
      <c r="P1345" s="4">
        <v>22124100</v>
      </c>
      <c r="Q1345" s="4">
        <v>1880530</v>
      </c>
      <c r="R1345" s="1" t="s">
        <v>29</v>
      </c>
      <c r="S1345" s="1" t="s">
        <v>50</v>
      </c>
      <c r="T1345" s="4">
        <f>Sales_Datas[[#This Row],[after_discount]]-(Sales_Datas[[#This Row],[qty_ordered]]*Sales_Datas[[#This Row],[cogs]])</f>
        <v>20243570</v>
      </c>
      <c r="U1345" s="3">
        <f>IFERROR(Sales_Datas[[#This Row],[Gross_Profit]]/Sales_Datas[[#This Row],[after_discount]],0)</f>
        <v>0.91500083619220673</v>
      </c>
      <c r="V1345" s="1" t="str">
        <f>IF(Sales_Datas[[#This Row],[base_price]] &lt;= 632200, "Low", (IF(Sales_Datas[[#This Row],[base_price]] &gt;= 10092000, "High", "Medium")))</f>
        <v>High</v>
      </c>
    </row>
    <row r="1346" spans="1:22" x14ac:dyDescent="0.25">
      <c r="A1346" s="1" t="s">
        <v>3516</v>
      </c>
      <c r="B1346" s="1" t="s">
        <v>3517</v>
      </c>
      <c r="C1346" s="2">
        <v>44840</v>
      </c>
      <c r="D1346" s="1" t="s">
        <v>212</v>
      </c>
      <c r="E1346" s="4">
        <v>2212410</v>
      </c>
      <c r="F1346">
        <v>1</v>
      </c>
      <c r="G1346" s="4">
        <v>22124100</v>
      </c>
      <c r="H1346" s="4">
        <v>0</v>
      </c>
      <c r="I1346" s="4">
        <v>22124100</v>
      </c>
      <c r="J1346">
        <v>1</v>
      </c>
      <c r="K1346">
        <v>0</v>
      </c>
      <c r="L1346">
        <v>0</v>
      </c>
      <c r="M1346">
        <v>13</v>
      </c>
      <c r="N1346" s="2">
        <v>44724</v>
      </c>
      <c r="O1346" s="1" t="s">
        <v>213</v>
      </c>
      <c r="P1346" s="4">
        <v>22124100</v>
      </c>
      <c r="Q1346" s="4">
        <v>1880530</v>
      </c>
      <c r="R1346" s="1" t="s">
        <v>29</v>
      </c>
      <c r="S1346" s="1" t="s">
        <v>324</v>
      </c>
      <c r="T1346" s="4">
        <f>Sales_Datas[[#This Row],[after_discount]]-(Sales_Datas[[#This Row],[qty_ordered]]*Sales_Datas[[#This Row],[cogs]])</f>
        <v>20243570</v>
      </c>
      <c r="U1346" s="3">
        <f>IFERROR(Sales_Datas[[#This Row],[Gross_Profit]]/Sales_Datas[[#This Row],[after_discount]],0)</f>
        <v>0.91500083619220673</v>
      </c>
      <c r="V1346" s="1" t="str">
        <f>IF(Sales_Datas[[#This Row],[base_price]] &lt;= 632200, "Low", (IF(Sales_Datas[[#This Row],[base_price]] &gt;= 10092000, "High", "Medium")))</f>
        <v>High</v>
      </c>
    </row>
    <row r="1347" spans="1:22" x14ac:dyDescent="0.25">
      <c r="A1347" s="1" t="s">
        <v>3518</v>
      </c>
      <c r="B1347" s="1" t="s">
        <v>3519</v>
      </c>
      <c r="C1347" s="2">
        <v>44903</v>
      </c>
      <c r="D1347" s="1" t="s">
        <v>212</v>
      </c>
      <c r="E1347" s="4">
        <v>2212410</v>
      </c>
      <c r="F1347">
        <v>1</v>
      </c>
      <c r="G1347" s="4">
        <v>22124100</v>
      </c>
      <c r="H1347" s="4">
        <v>0</v>
      </c>
      <c r="I1347" s="4">
        <v>22124100</v>
      </c>
      <c r="J1347">
        <v>1</v>
      </c>
      <c r="K1347">
        <v>1</v>
      </c>
      <c r="L1347">
        <v>1</v>
      </c>
      <c r="M1347">
        <v>1</v>
      </c>
      <c r="N1347" s="2">
        <v>44507</v>
      </c>
      <c r="O1347" s="1" t="s">
        <v>213</v>
      </c>
      <c r="P1347" s="4">
        <v>22124100</v>
      </c>
      <c r="Q1347" s="4">
        <v>1880530</v>
      </c>
      <c r="R1347" s="1" t="s">
        <v>29</v>
      </c>
      <c r="S1347" s="1" t="s">
        <v>50</v>
      </c>
      <c r="T1347" s="4">
        <f>Sales_Datas[[#This Row],[after_discount]]-(Sales_Datas[[#This Row],[qty_ordered]]*Sales_Datas[[#This Row],[cogs]])</f>
        <v>20243570</v>
      </c>
      <c r="U1347" s="3">
        <f>IFERROR(Sales_Datas[[#This Row],[Gross_Profit]]/Sales_Datas[[#This Row],[after_discount]],0)</f>
        <v>0.91500083619220673</v>
      </c>
      <c r="V1347" s="1" t="str">
        <f>IF(Sales_Datas[[#This Row],[base_price]] &lt;= 632200, "Low", (IF(Sales_Datas[[#This Row],[base_price]] &gt;= 10092000, "High", "Medium")))</f>
        <v>High</v>
      </c>
    </row>
    <row r="1348" spans="1:22" x14ac:dyDescent="0.25">
      <c r="A1348" s="1" t="s">
        <v>3520</v>
      </c>
      <c r="B1348" s="1" t="s">
        <v>3521</v>
      </c>
      <c r="C1348" s="2">
        <v>44463</v>
      </c>
      <c r="D1348" s="1" t="s">
        <v>2407</v>
      </c>
      <c r="E1348" s="4">
        <v>2207190</v>
      </c>
      <c r="F1348">
        <v>1</v>
      </c>
      <c r="G1348" s="4">
        <v>22071900</v>
      </c>
      <c r="H1348" s="4">
        <v>0</v>
      </c>
      <c r="I1348" s="4">
        <v>22071900</v>
      </c>
      <c r="J1348">
        <v>1</v>
      </c>
      <c r="K1348">
        <v>0</v>
      </c>
      <c r="L1348">
        <v>0</v>
      </c>
      <c r="M1348">
        <v>4</v>
      </c>
      <c r="N1348" s="2">
        <v>44449</v>
      </c>
      <c r="O1348" s="1" t="s">
        <v>2408</v>
      </c>
      <c r="P1348" s="4">
        <v>20604500</v>
      </c>
      <c r="Q1348" s="4">
        <v>1256860</v>
      </c>
      <c r="R1348" s="1" t="s">
        <v>39</v>
      </c>
      <c r="S1348" s="1" t="s">
        <v>34</v>
      </c>
      <c r="T1348" s="4">
        <f>Sales_Datas[[#This Row],[after_discount]]-(Sales_Datas[[#This Row],[qty_ordered]]*Sales_Datas[[#This Row],[cogs]])</f>
        <v>20815040</v>
      </c>
      <c r="U1348" s="3">
        <f>IFERROR(Sales_Datas[[#This Row],[Gross_Profit]]/Sales_Datas[[#This Row],[after_discount]],0)</f>
        <v>0.94305610300880305</v>
      </c>
      <c r="V1348" s="1" t="str">
        <f>IF(Sales_Datas[[#This Row],[base_price]] &lt;= 632200, "Low", (IF(Sales_Datas[[#This Row],[base_price]] &gt;= 10092000, "High", "Medium")))</f>
        <v>High</v>
      </c>
    </row>
    <row r="1349" spans="1:22" x14ac:dyDescent="0.25">
      <c r="A1349" s="1" t="s">
        <v>3522</v>
      </c>
      <c r="B1349" s="1" t="s">
        <v>52</v>
      </c>
      <c r="C1349" s="2">
        <v>44866</v>
      </c>
      <c r="D1349" s="1" t="s">
        <v>3523</v>
      </c>
      <c r="E1349" s="4">
        <v>2204000</v>
      </c>
      <c r="F1349">
        <v>1</v>
      </c>
      <c r="G1349" s="4">
        <v>22040000</v>
      </c>
      <c r="H1349" s="4">
        <v>0</v>
      </c>
      <c r="I1349" s="4">
        <v>22040000</v>
      </c>
      <c r="J1349">
        <v>1</v>
      </c>
      <c r="K1349">
        <v>1</v>
      </c>
      <c r="L1349">
        <v>0</v>
      </c>
      <c r="M1349">
        <v>4</v>
      </c>
      <c r="N1349" s="2">
        <v>44452</v>
      </c>
      <c r="O1349" s="1" t="s">
        <v>3524</v>
      </c>
      <c r="P1349" s="4">
        <v>20427600</v>
      </c>
      <c r="Q1349" s="4">
        <v>1491180</v>
      </c>
      <c r="R1349" s="1" t="s">
        <v>39</v>
      </c>
      <c r="S1349" s="1" t="s">
        <v>34</v>
      </c>
      <c r="T1349" s="4">
        <f>Sales_Datas[[#This Row],[after_discount]]-(Sales_Datas[[#This Row],[qty_ordered]]*Sales_Datas[[#This Row],[cogs]])</f>
        <v>20548820</v>
      </c>
      <c r="U1349" s="3">
        <f>IFERROR(Sales_Datas[[#This Row],[Gross_Profit]]/Sales_Datas[[#This Row],[after_discount]],0)</f>
        <v>0.93234210526315786</v>
      </c>
      <c r="V1349" s="1" t="str">
        <f>IF(Sales_Datas[[#This Row],[base_price]] &lt;= 632200, "Low", (IF(Sales_Datas[[#This Row],[base_price]] &gt;= 10092000, "High", "Medium")))</f>
        <v>High</v>
      </c>
    </row>
    <row r="1350" spans="1:22" x14ac:dyDescent="0.25">
      <c r="A1350" s="1" t="s">
        <v>3525</v>
      </c>
      <c r="B1350" s="1" t="s">
        <v>2813</v>
      </c>
      <c r="C1350" s="2">
        <v>44840</v>
      </c>
      <c r="D1350" s="1" t="s">
        <v>3526</v>
      </c>
      <c r="E1350" s="4">
        <v>1102000</v>
      </c>
      <c r="F1350">
        <v>2</v>
      </c>
      <c r="G1350" s="4">
        <v>22040000</v>
      </c>
      <c r="H1350" s="4">
        <v>0</v>
      </c>
      <c r="I1350" s="4">
        <v>22040000</v>
      </c>
      <c r="J1350">
        <v>1</v>
      </c>
      <c r="K1350">
        <v>1</v>
      </c>
      <c r="L1350">
        <v>0</v>
      </c>
      <c r="M1350">
        <v>1</v>
      </c>
      <c r="N1350" s="2">
        <v>44717</v>
      </c>
      <c r="O1350" s="1" t="s">
        <v>3527</v>
      </c>
      <c r="P1350" s="4">
        <v>11020000</v>
      </c>
      <c r="Q1350" s="4">
        <v>848540</v>
      </c>
      <c r="R1350" s="1" t="s">
        <v>128</v>
      </c>
      <c r="S1350" s="1" t="s">
        <v>50</v>
      </c>
      <c r="T1350" s="4">
        <f>Sales_Datas[[#This Row],[after_discount]]-(Sales_Datas[[#This Row],[qty_ordered]]*Sales_Datas[[#This Row],[cogs]])</f>
        <v>20342920</v>
      </c>
      <c r="U1350" s="3">
        <f>IFERROR(Sales_Datas[[#This Row],[Gross_Profit]]/Sales_Datas[[#This Row],[after_discount]],0)</f>
        <v>0.92300000000000004</v>
      </c>
      <c r="V1350" s="1" t="str">
        <f>IF(Sales_Datas[[#This Row],[base_price]] &lt;= 632200, "Low", (IF(Sales_Datas[[#This Row],[base_price]] &gt;= 10092000, "High", "Medium")))</f>
        <v>High</v>
      </c>
    </row>
    <row r="1351" spans="1:22" x14ac:dyDescent="0.25">
      <c r="A1351" s="1" t="s">
        <v>3528</v>
      </c>
      <c r="B1351" s="1" t="s">
        <v>3529</v>
      </c>
      <c r="C1351" s="2">
        <v>44401</v>
      </c>
      <c r="D1351" s="1" t="s">
        <v>3530</v>
      </c>
      <c r="E1351" s="4">
        <v>2204000</v>
      </c>
      <c r="F1351">
        <v>1</v>
      </c>
      <c r="G1351" s="4">
        <v>22040000</v>
      </c>
      <c r="H1351" s="4">
        <v>0</v>
      </c>
      <c r="I1351" s="4">
        <v>22040000</v>
      </c>
      <c r="J1351">
        <v>1</v>
      </c>
      <c r="K1351">
        <v>0</v>
      </c>
      <c r="L1351">
        <v>0</v>
      </c>
      <c r="M1351">
        <v>1</v>
      </c>
      <c r="N1351" s="2">
        <v>44391</v>
      </c>
      <c r="O1351" s="1" t="s">
        <v>3531</v>
      </c>
      <c r="P1351" s="4">
        <v>22040000</v>
      </c>
      <c r="Q1351" s="4">
        <v>1917480</v>
      </c>
      <c r="R1351" s="1" t="s">
        <v>554</v>
      </c>
      <c r="S1351" s="1" t="s">
        <v>50</v>
      </c>
      <c r="T1351" s="4">
        <f>Sales_Datas[[#This Row],[after_discount]]-(Sales_Datas[[#This Row],[qty_ordered]]*Sales_Datas[[#This Row],[cogs]])</f>
        <v>20122520</v>
      </c>
      <c r="U1351" s="3">
        <f>IFERROR(Sales_Datas[[#This Row],[Gross_Profit]]/Sales_Datas[[#This Row],[after_discount]],0)</f>
        <v>0.91300000000000003</v>
      </c>
      <c r="V1351" s="1" t="str">
        <f>IF(Sales_Datas[[#This Row],[base_price]] &lt;= 632200, "Low", (IF(Sales_Datas[[#This Row],[base_price]] &gt;= 10092000, "High", "Medium")))</f>
        <v>High</v>
      </c>
    </row>
    <row r="1352" spans="1:22" x14ac:dyDescent="0.25">
      <c r="A1352" s="1" t="s">
        <v>3532</v>
      </c>
      <c r="B1352" s="1" t="s">
        <v>3008</v>
      </c>
      <c r="C1352" s="2">
        <v>44206</v>
      </c>
      <c r="D1352" s="1" t="s">
        <v>3533</v>
      </c>
      <c r="E1352" s="4">
        <v>2203710</v>
      </c>
      <c r="F1352">
        <v>1</v>
      </c>
      <c r="G1352" s="4">
        <v>22037100</v>
      </c>
      <c r="H1352" s="4">
        <v>0</v>
      </c>
      <c r="I1352" s="4">
        <v>22037100</v>
      </c>
      <c r="J1352">
        <v>1</v>
      </c>
      <c r="K1352">
        <v>1</v>
      </c>
      <c r="L1352">
        <v>0</v>
      </c>
      <c r="M1352">
        <v>1</v>
      </c>
      <c r="N1352" s="2">
        <v>44382</v>
      </c>
      <c r="O1352" s="1" t="s">
        <v>3534</v>
      </c>
      <c r="P1352" s="4">
        <v>22037100</v>
      </c>
      <c r="Q1352" s="4">
        <v>1652770</v>
      </c>
      <c r="R1352" s="1" t="s">
        <v>23</v>
      </c>
      <c r="S1352" s="1" t="s">
        <v>50</v>
      </c>
      <c r="T1352" s="4">
        <f>Sales_Datas[[#This Row],[after_discount]]-(Sales_Datas[[#This Row],[qty_ordered]]*Sales_Datas[[#This Row],[cogs]])</f>
        <v>20384330</v>
      </c>
      <c r="U1352" s="3">
        <f>IFERROR(Sales_Datas[[#This Row],[Gross_Profit]]/Sales_Datas[[#This Row],[after_discount]],0)</f>
        <v>0.92500056722527013</v>
      </c>
      <c r="V1352" s="1" t="str">
        <f>IF(Sales_Datas[[#This Row],[base_price]] &lt;= 632200, "Low", (IF(Sales_Datas[[#This Row],[base_price]] &gt;= 10092000, "High", "Medium")))</f>
        <v>High</v>
      </c>
    </row>
    <row r="1353" spans="1:22" x14ac:dyDescent="0.25">
      <c r="A1353" s="1" t="s">
        <v>3535</v>
      </c>
      <c r="B1353" s="1" t="s">
        <v>1573</v>
      </c>
      <c r="C1353" s="2">
        <v>44481</v>
      </c>
      <c r="D1353" s="1" t="s">
        <v>1185</v>
      </c>
      <c r="E1353" s="4">
        <v>730742</v>
      </c>
      <c r="F1353">
        <v>3</v>
      </c>
      <c r="G1353" s="4">
        <v>21922300</v>
      </c>
      <c r="H1353" s="4">
        <v>0</v>
      </c>
      <c r="I1353" s="4">
        <v>21922300</v>
      </c>
      <c r="J1353">
        <v>1</v>
      </c>
      <c r="K1353">
        <v>1</v>
      </c>
      <c r="L1353">
        <v>1</v>
      </c>
      <c r="M1353">
        <v>1</v>
      </c>
      <c r="N1353" s="2">
        <v>44400</v>
      </c>
      <c r="O1353" s="1" t="s">
        <v>1186</v>
      </c>
      <c r="P1353" s="4">
        <v>7307420</v>
      </c>
      <c r="Q1353" s="4">
        <v>482270</v>
      </c>
      <c r="R1353" s="1" t="s">
        <v>65</v>
      </c>
      <c r="S1353" s="1" t="s">
        <v>50</v>
      </c>
      <c r="T1353" s="4">
        <f>Sales_Datas[[#This Row],[after_discount]]-(Sales_Datas[[#This Row],[qty_ordered]]*Sales_Datas[[#This Row],[cogs]])</f>
        <v>20475490</v>
      </c>
      <c r="U1353" s="3">
        <f>IFERROR(Sales_Datas[[#This Row],[Gross_Profit]]/Sales_Datas[[#This Row],[after_discount]],0)</f>
        <v>0.93400281904727145</v>
      </c>
      <c r="V1353" s="1" t="str">
        <f>IF(Sales_Datas[[#This Row],[base_price]] &lt;= 632200, "Low", (IF(Sales_Datas[[#This Row],[base_price]] &gt;= 10092000, "High", "Medium")))</f>
        <v>Medium</v>
      </c>
    </row>
    <row r="1354" spans="1:22" x14ac:dyDescent="0.25">
      <c r="A1354" s="1" t="s">
        <v>3536</v>
      </c>
      <c r="B1354" s="1" t="s">
        <v>3537</v>
      </c>
      <c r="C1354" s="2">
        <v>44567</v>
      </c>
      <c r="D1354" s="1" t="s">
        <v>430</v>
      </c>
      <c r="E1354" s="4">
        <v>2181380</v>
      </c>
      <c r="F1354">
        <v>1</v>
      </c>
      <c r="G1354" s="4">
        <v>21813800</v>
      </c>
      <c r="H1354" s="4">
        <v>0</v>
      </c>
      <c r="I1354" s="4">
        <v>21813800</v>
      </c>
      <c r="J1354">
        <v>1</v>
      </c>
      <c r="K1354">
        <v>1</v>
      </c>
      <c r="L1354">
        <v>0</v>
      </c>
      <c r="M1354">
        <v>1</v>
      </c>
      <c r="N1354" s="2">
        <v>44726</v>
      </c>
      <c r="O1354" s="1" t="s">
        <v>431</v>
      </c>
      <c r="P1354" s="4">
        <v>24418000</v>
      </c>
      <c r="Q1354" s="4">
        <v>1684840</v>
      </c>
      <c r="R1354" s="1" t="s">
        <v>29</v>
      </c>
      <c r="S1354" s="1" t="s">
        <v>50</v>
      </c>
      <c r="T1354" s="4">
        <f>Sales_Datas[[#This Row],[after_discount]]-(Sales_Datas[[#This Row],[qty_ordered]]*Sales_Datas[[#This Row],[cogs]])</f>
        <v>20128960</v>
      </c>
      <c r="U1354" s="3">
        <f>IFERROR(Sales_Datas[[#This Row],[Gross_Profit]]/Sales_Datas[[#This Row],[after_discount]],0)</f>
        <v>0.92276265483317899</v>
      </c>
      <c r="V1354" s="1" t="str">
        <f>IF(Sales_Datas[[#This Row],[base_price]] &lt;= 632200, "Low", (IF(Sales_Datas[[#This Row],[base_price]] &gt;= 10092000, "High", "Medium")))</f>
        <v>High</v>
      </c>
    </row>
    <row r="1355" spans="1:22" x14ac:dyDescent="0.25">
      <c r="A1355" s="1" t="s">
        <v>3538</v>
      </c>
      <c r="B1355" s="1" t="s">
        <v>3539</v>
      </c>
      <c r="C1355" s="2">
        <v>44599</v>
      </c>
      <c r="D1355" s="1" t="s">
        <v>3499</v>
      </c>
      <c r="E1355" s="4">
        <v>2170534</v>
      </c>
      <c r="F1355">
        <v>1</v>
      </c>
      <c r="G1355" s="4">
        <v>21705300</v>
      </c>
      <c r="H1355" s="4">
        <v>0</v>
      </c>
      <c r="I1355" s="4">
        <v>21705300</v>
      </c>
      <c r="J1355">
        <v>1</v>
      </c>
      <c r="K1355">
        <v>0</v>
      </c>
      <c r="L1355">
        <v>0</v>
      </c>
      <c r="M1355">
        <v>7</v>
      </c>
      <c r="N1355" s="2">
        <v>44567</v>
      </c>
      <c r="O1355" s="1" t="s">
        <v>3500</v>
      </c>
      <c r="P1355" s="4">
        <v>21705300</v>
      </c>
      <c r="Q1355" s="4">
        <v>1801540</v>
      </c>
      <c r="R1355" s="1" t="s">
        <v>65</v>
      </c>
      <c r="S1355" s="1" t="s">
        <v>66</v>
      </c>
      <c r="T1355" s="4">
        <f>Sales_Datas[[#This Row],[after_discount]]-(Sales_Datas[[#This Row],[qty_ordered]]*Sales_Datas[[#This Row],[cogs]])</f>
        <v>19903760</v>
      </c>
      <c r="U1355" s="3">
        <f>IFERROR(Sales_Datas[[#This Row],[Gross_Profit]]/Sales_Datas[[#This Row],[after_discount]],0)</f>
        <v>0.91699999539283028</v>
      </c>
      <c r="V1355" s="1" t="str">
        <f>IF(Sales_Datas[[#This Row],[base_price]] &lt;= 632200, "Low", (IF(Sales_Datas[[#This Row],[base_price]] &gt;= 10092000, "High", "Medium")))</f>
        <v>High</v>
      </c>
    </row>
    <row r="1356" spans="1:22" x14ac:dyDescent="0.25">
      <c r="A1356" s="1" t="s">
        <v>3540</v>
      </c>
      <c r="B1356" s="1" t="s">
        <v>3541</v>
      </c>
      <c r="C1356" s="2">
        <v>44688</v>
      </c>
      <c r="D1356" s="1" t="s">
        <v>3542</v>
      </c>
      <c r="E1356" s="4">
        <v>2170534</v>
      </c>
      <c r="F1356">
        <v>1</v>
      </c>
      <c r="G1356" s="4">
        <v>21705300</v>
      </c>
      <c r="H1356" s="4">
        <v>0</v>
      </c>
      <c r="I1356" s="4">
        <v>21705300</v>
      </c>
      <c r="J1356">
        <v>1</v>
      </c>
      <c r="K1356">
        <v>0</v>
      </c>
      <c r="L1356">
        <v>0</v>
      </c>
      <c r="M1356">
        <v>7</v>
      </c>
      <c r="N1356" s="2">
        <v>44740</v>
      </c>
      <c r="O1356" s="1" t="s">
        <v>3543</v>
      </c>
      <c r="P1356" s="4">
        <v>21705300</v>
      </c>
      <c r="Q1356" s="4">
        <v>1367410</v>
      </c>
      <c r="R1356" s="1" t="s">
        <v>65</v>
      </c>
      <c r="S1356" s="1" t="s">
        <v>66</v>
      </c>
      <c r="T1356" s="4">
        <f>Sales_Datas[[#This Row],[after_discount]]-(Sales_Datas[[#This Row],[qty_ordered]]*Sales_Datas[[#This Row],[cogs]])</f>
        <v>20337890</v>
      </c>
      <c r="U1356" s="3">
        <f>IFERROR(Sales_Datas[[#This Row],[Gross_Profit]]/Sales_Datas[[#This Row],[after_discount]],0)</f>
        <v>0.93700110111355295</v>
      </c>
      <c r="V1356" s="1" t="str">
        <f>IF(Sales_Datas[[#This Row],[base_price]] &lt;= 632200, "Low", (IF(Sales_Datas[[#This Row],[base_price]] &gt;= 10092000, "High", "Medium")))</f>
        <v>High</v>
      </c>
    </row>
    <row r="1357" spans="1:22" x14ac:dyDescent="0.25">
      <c r="A1357" s="1" t="s">
        <v>3544</v>
      </c>
      <c r="B1357" s="1" t="s">
        <v>2053</v>
      </c>
      <c r="C1357" s="2">
        <v>44729</v>
      </c>
      <c r="D1357" s="1" t="s">
        <v>3499</v>
      </c>
      <c r="E1357" s="4">
        <v>2170534</v>
      </c>
      <c r="F1357">
        <v>1</v>
      </c>
      <c r="G1357" s="4">
        <v>21705300</v>
      </c>
      <c r="H1357" s="4">
        <v>0</v>
      </c>
      <c r="I1357" s="4">
        <v>21705300</v>
      </c>
      <c r="J1357">
        <v>1</v>
      </c>
      <c r="K1357">
        <v>0</v>
      </c>
      <c r="L1357">
        <v>0</v>
      </c>
      <c r="M1357">
        <v>7</v>
      </c>
      <c r="N1357" s="2">
        <v>44519</v>
      </c>
      <c r="O1357" s="1" t="s">
        <v>3500</v>
      </c>
      <c r="P1357" s="4">
        <v>21705300</v>
      </c>
      <c r="Q1357" s="4">
        <v>1801540</v>
      </c>
      <c r="R1357" s="1" t="s">
        <v>65</v>
      </c>
      <c r="S1357" s="1" t="s">
        <v>66</v>
      </c>
      <c r="T1357" s="4">
        <f>Sales_Datas[[#This Row],[after_discount]]-(Sales_Datas[[#This Row],[qty_ordered]]*Sales_Datas[[#This Row],[cogs]])</f>
        <v>19903760</v>
      </c>
      <c r="U1357" s="3">
        <f>IFERROR(Sales_Datas[[#This Row],[Gross_Profit]]/Sales_Datas[[#This Row],[after_discount]],0)</f>
        <v>0.91699999539283028</v>
      </c>
      <c r="V1357" s="1" t="str">
        <f>IF(Sales_Datas[[#This Row],[base_price]] &lt;= 632200, "Low", (IF(Sales_Datas[[#This Row],[base_price]] &gt;= 10092000, "High", "Medium")))</f>
        <v>High</v>
      </c>
    </row>
    <row r="1358" spans="1:22" x14ac:dyDescent="0.25">
      <c r="A1358" s="1" t="s">
        <v>3545</v>
      </c>
      <c r="B1358" s="1" t="s">
        <v>2744</v>
      </c>
      <c r="C1358" s="2">
        <v>44736</v>
      </c>
      <c r="D1358" s="1" t="s">
        <v>3546</v>
      </c>
      <c r="E1358" s="4">
        <v>2170534</v>
      </c>
      <c r="F1358">
        <v>1</v>
      </c>
      <c r="G1358" s="4">
        <v>21705300</v>
      </c>
      <c r="H1358" s="4">
        <v>0</v>
      </c>
      <c r="I1358" s="4">
        <v>21705300</v>
      </c>
      <c r="J1358">
        <v>1</v>
      </c>
      <c r="K1358">
        <v>0</v>
      </c>
      <c r="L1358">
        <v>0</v>
      </c>
      <c r="M1358">
        <v>4</v>
      </c>
      <c r="N1358" s="2">
        <v>44725</v>
      </c>
      <c r="O1358" s="1" t="s">
        <v>3547</v>
      </c>
      <c r="P1358" s="4">
        <v>21705300</v>
      </c>
      <c r="Q1358" s="4">
        <v>1345720</v>
      </c>
      <c r="R1358" s="1" t="s">
        <v>65</v>
      </c>
      <c r="S1358" s="1" t="s">
        <v>34</v>
      </c>
      <c r="T1358" s="4">
        <f>Sales_Datas[[#This Row],[after_discount]]-(Sales_Datas[[#This Row],[qty_ordered]]*Sales_Datas[[#This Row],[cogs]])</f>
        <v>20359580</v>
      </c>
      <c r="U1358" s="3">
        <f>IFERROR(Sales_Datas[[#This Row],[Gross_Profit]]/Sales_Datas[[#This Row],[after_discount]],0)</f>
        <v>0.93800039621659226</v>
      </c>
      <c r="V1358" s="1" t="str">
        <f>IF(Sales_Datas[[#This Row],[base_price]] &lt;= 632200, "Low", (IF(Sales_Datas[[#This Row],[base_price]] &gt;= 10092000, "High", "Medium")))</f>
        <v>High</v>
      </c>
    </row>
    <row r="1359" spans="1:22" x14ac:dyDescent="0.25">
      <c r="A1359" s="1" t="s">
        <v>3548</v>
      </c>
      <c r="B1359" s="1" t="s">
        <v>2744</v>
      </c>
      <c r="C1359" s="2">
        <v>44737</v>
      </c>
      <c r="D1359" s="1" t="s">
        <v>3546</v>
      </c>
      <c r="E1359" s="4">
        <v>2170534</v>
      </c>
      <c r="F1359">
        <v>1</v>
      </c>
      <c r="G1359" s="4">
        <v>21705300</v>
      </c>
      <c r="H1359" s="4">
        <v>0</v>
      </c>
      <c r="I1359" s="4">
        <v>21705300</v>
      </c>
      <c r="J1359">
        <v>1</v>
      </c>
      <c r="K1359">
        <v>0</v>
      </c>
      <c r="L1359">
        <v>0</v>
      </c>
      <c r="M1359">
        <v>4</v>
      </c>
      <c r="N1359" s="2">
        <v>44725</v>
      </c>
      <c r="O1359" s="1" t="s">
        <v>3547</v>
      </c>
      <c r="P1359" s="4">
        <v>21705300</v>
      </c>
      <c r="Q1359" s="4">
        <v>1345720</v>
      </c>
      <c r="R1359" s="1" t="s">
        <v>65</v>
      </c>
      <c r="S1359" s="1" t="s">
        <v>34</v>
      </c>
      <c r="T1359" s="4">
        <f>Sales_Datas[[#This Row],[after_discount]]-(Sales_Datas[[#This Row],[qty_ordered]]*Sales_Datas[[#This Row],[cogs]])</f>
        <v>20359580</v>
      </c>
      <c r="U1359" s="3">
        <f>IFERROR(Sales_Datas[[#This Row],[Gross_Profit]]/Sales_Datas[[#This Row],[after_discount]],0)</f>
        <v>0.93800039621659226</v>
      </c>
      <c r="V1359" s="1" t="str">
        <f>IF(Sales_Datas[[#This Row],[base_price]] &lt;= 632200, "Low", (IF(Sales_Datas[[#This Row],[base_price]] &gt;= 10092000, "High", "Medium")))</f>
        <v>High</v>
      </c>
    </row>
    <row r="1360" spans="1:22" x14ac:dyDescent="0.25">
      <c r="A1360" s="1" t="s">
        <v>3549</v>
      </c>
      <c r="B1360" s="1" t="s">
        <v>2884</v>
      </c>
      <c r="C1360" s="2">
        <v>44428</v>
      </c>
      <c r="D1360" s="1" t="s">
        <v>3550</v>
      </c>
      <c r="E1360" s="4">
        <v>2157600</v>
      </c>
      <c r="F1360">
        <v>1</v>
      </c>
      <c r="G1360" s="4">
        <v>21576000</v>
      </c>
      <c r="H1360" s="4">
        <v>0</v>
      </c>
      <c r="I1360" s="4">
        <v>21576000</v>
      </c>
      <c r="J1360">
        <v>1</v>
      </c>
      <c r="K1360">
        <v>1</v>
      </c>
      <c r="L1360">
        <v>1</v>
      </c>
      <c r="M1360">
        <v>1</v>
      </c>
      <c r="N1360" s="2">
        <v>44398</v>
      </c>
      <c r="O1360" s="1" t="s">
        <v>3551</v>
      </c>
      <c r="P1360" s="4">
        <v>21576000</v>
      </c>
      <c r="Q1360" s="4">
        <v>1553470</v>
      </c>
      <c r="R1360" s="1" t="s">
        <v>39</v>
      </c>
      <c r="S1360" s="1" t="s">
        <v>50</v>
      </c>
      <c r="T1360" s="4">
        <f>Sales_Datas[[#This Row],[after_discount]]-(Sales_Datas[[#This Row],[qty_ordered]]*Sales_Datas[[#This Row],[cogs]])</f>
        <v>20022530</v>
      </c>
      <c r="U1360" s="3">
        <f>IFERROR(Sales_Datas[[#This Row],[Gross_Profit]]/Sales_Datas[[#This Row],[after_discount]],0)</f>
        <v>0.9280000926955877</v>
      </c>
      <c r="V1360" s="1" t="str">
        <f>IF(Sales_Datas[[#This Row],[base_price]] &lt;= 632200, "Low", (IF(Sales_Datas[[#This Row],[base_price]] &gt;= 10092000, "High", "Medium")))</f>
        <v>High</v>
      </c>
    </row>
    <row r="1361" spans="1:22" x14ac:dyDescent="0.25">
      <c r="A1361" s="1" t="s">
        <v>3552</v>
      </c>
      <c r="B1361" s="1" t="s">
        <v>3553</v>
      </c>
      <c r="C1361" s="2">
        <v>44569</v>
      </c>
      <c r="D1361" s="1" t="s">
        <v>3554</v>
      </c>
      <c r="E1361" s="4">
        <v>1073000</v>
      </c>
      <c r="F1361">
        <v>2</v>
      </c>
      <c r="G1361" s="4">
        <v>21460000</v>
      </c>
      <c r="H1361" s="4">
        <v>0</v>
      </c>
      <c r="I1361" s="4">
        <v>21460000</v>
      </c>
      <c r="J1361">
        <v>1</v>
      </c>
      <c r="K1361">
        <v>1</v>
      </c>
      <c r="L1361">
        <v>0</v>
      </c>
      <c r="M1361">
        <v>7</v>
      </c>
      <c r="N1361" s="2">
        <v>44793</v>
      </c>
      <c r="O1361" s="1" t="s">
        <v>3555</v>
      </c>
      <c r="P1361" s="4">
        <v>10730000</v>
      </c>
      <c r="Q1361" s="4">
        <v>847670</v>
      </c>
      <c r="R1361" s="1" t="s">
        <v>554</v>
      </c>
      <c r="S1361" s="1" t="s">
        <v>66</v>
      </c>
      <c r="T1361" s="4">
        <f>Sales_Datas[[#This Row],[after_discount]]-(Sales_Datas[[#This Row],[qty_ordered]]*Sales_Datas[[#This Row],[cogs]])</f>
        <v>19764660</v>
      </c>
      <c r="U1361" s="3">
        <f>IFERROR(Sales_Datas[[#This Row],[Gross_Profit]]/Sales_Datas[[#This Row],[after_discount]],0)</f>
        <v>0.92100000000000004</v>
      </c>
      <c r="V1361" s="1" t="str">
        <f>IF(Sales_Datas[[#This Row],[base_price]] &lt;= 632200, "Low", (IF(Sales_Datas[[#This Row],[base_price]] &gt;= 10092000, "High", "Medium")))</f>
        <v>High</v>
      </c>
    </row>
    <row r="1362" spans="1:22" x14ac:dyDescent="0.25">
      <c r="A1362" s="1" t="s">
        <v>3556</v>
      </c>
      <c r="B1362" s="1" t="s">
        <v>3557</v>
      </c>
      <c r="C1362" s="2">
        <v>44627</v>
      </c>
      <c r="D1362" s="1" t="s">
        <v>3558</v>
      </c>
      <c r="E1362" s="4">
        <v>2144840</v>
      </c>
      <c r="F1362">
        <v>1</v>
      </c>
      <c r="G1362" s="4">
        <v>21448400</v>
      </c>
      <c r="H1362" s="4">
        <v>0</v>
      </c>
      <c r="I1362" s="4">
        <v>21448400</v>
      </c>
      <c r="J1362">
        <v>1</v>
      </c>
      <c r="K1362">
        <v>0</v>
      </c>
      <c r="L1362">
        <v>0</v>
      </c>
      <c r="M1362">
        <v>7</v>
      </c>
      <c r="N1362" s="2">
        <v>44743</v>
      </c>
      <c r="O1362" s="1" t="s">
        <v>3559</v>
      </c>
      <c r="P1362" s="4">
        <v>21448400</v>
      </c>
      <c r="Q1362" s="4">
        <v>1351230</v>
      </c>
      <c r="R1362" s="1" t="s">
        <v>55</v>
      </c>
      <c r="S1362" s="1" t="s">
        <v>66</v>
      </c>
      <c r="T1362" s="4">
        <f>Sales_Datas[[#This Row],[after_discount]]-(Sales_Datas[[#This Row],[qty_ordered]]*Sales_Datas[[#This Row],[cogs]])</f>
        <v>20097170</v>
      </c>
      <c r="U1362" s="3">
        <f>IFERROR(Sales_Datas[[#This Row],[Gross_Profit]]/Sales_Datas[[#This Row],[after_discount]],0)</f>
        <v>0.93700089517166785</v>
      </c>
      <c r="V1362" s="1" t="str">
        <f>IF(Sales_Datas[[#This Row],[base_price]] &lt;= 632200, "Low", (IF(Sales_Datas[[#This Row],[base_price]] &gt;= 10092000, "High", "Medium")))</f>
        <v>High</v>
      </c>
    </row>
    <row r="1363" spans="1:22" x14ac:dyDescent="0.25">
      <c r="A1363" s="1" t="s">
        <v>3560</v>
      </c>
      <c r="B1363" s="1" t="s">
        <v>3008</v>
      </c>
      <c r="C1363" s="2">
        <v>44391</v>
      </c>
      <c r="D1363" s="1" t="s">
        <v>3561</v>
      </c>
      <c r="E1363" s="4">
        <v>2140200</v>
      </c>
      <c r="F1363">
        <v>1</v>
      </c>
      <c r="G1363" s="4">
        <v>21402000</v>
      </c>
      <c r="H1363" s="4">
        <v>0</v>
      </c>
      <c r="I1363" s="4">
        <v>21402000</v>
      </c>
      <c r="J1363">
        <v>1</v>
      </c>
      <c r="K1363">
        <v>1</v>
      </c>
      <c r="L1363">
        <v>1</v>
      </c>
      <c r="M1363">
        <v>1</v>
      </c>
      <c r="N1363" s="2">
        <v>44382</v>
      </c>
      <c r="O1363" s="1" t="s">
        <v>3562</v>
      </c>
      <c r="P1363" s="4">
        <v>21402000</v>
      </c>
      <c r="Q1363" s="4">
        <v>1583750</v>
      </c>
      <c r="R1363" s="1" t="s">
        <v>39</v>
      </c>
      <c r="S1363" s="1" t="s">
        <v>50</v>
      </c>
      <c r="T1363" s="4">
        <f>Sales_Datas[[#This Row],[after_discount]]-(Sales_Datas[[#This Row],[qty_ordered]]*Sales_Datas[[#This Row],[cogs]])</f>
        <v>19818250</v>
      </c>
      <c r="U1363" s="3">
        <f>IFERROR(Sales_Datas[[#This Row],[Gross_Profit]]/Sales_Datas[[#This Row],[after_discount]],0)</f>
        <v>0.92599990655078968</v>
      </c>
      <c r="V1363" s="1" t="str">
        <f>IF(Sales_Datas[[#This Row],[base_price]] &lt;= 632200, "Low", (IF(Sales_Datas[[#This Row],[base_price]] &gt;= 10092000, "High", "Medium")))</f>
        <v>High</v>
      </c>
    </row>
    <row r="1364" spans="1:22" x14ac:dyDescent="0.25">
      <c r="A1364" s="1" t="s">
        <v>3563</v>
      </c>
      <c r="B1364" s="1" t="s">
        <v>2170</v>
      </c>
      <c r="C1364" s="2">
        <v>44438</v>
      </c>
      <c r="D1364" s="1" t="s">
        <v>3561</v>
      </c>
      <c r="E1364" s="4">
        <v>2140200</v>
      </c>
      <c r="F1364">
        <v>1</v>
      </c>
      <c r="G1364" s="4">
        <v>21402000</v>
      </c>
      <c r="H1364" s="4">
        <v>0</v>
      </c>
      <c r="I1364" s="4">
        <v>21402000</v>
      </c>
      <c r="J1364">
        <v>1</v>
      </c>
      <c r="K1364">
        <v>1</v>
      </c>
      <c r="L1364">
        <v>1</v>
      </c>
      <c r="M1364">
        <v>10</v>
      </c>
      <c r="N1364" s="2">
        <v>44401</v>
      </c>
      <c r="O1364" s="1" t="s">
        <v>3562</v>
      </c>
      <c r="P1364" s="4">
        <v>21402000</v>
      </c>
      <c r="Q1364" s="4">
        <v>1583750</v>
      </c>
      <c r="R1364" s="1" t="s">
        <v>39</v>
      </c>
      <c r="S1364" s="1" t="s">
        <v>1130</v>
      </c>
      <c r="T1364" s="4">
        <f>Sales_Datas[[#This Row],[after_discount]]-(Sales_Datas[[#This Row],[qty_ordered]]*Sales_Datas[[#This Row],[cogs]])</f>
        <v>19818250</v>
      </c>
      <c r="U1364" s="3">
        <f>IFERROR(Sales_Datas[[#This Row],[Gross_Profit]]/Sales_Datas[[#This Row],[after_discount]],0)</f>
        <v>0.92599990655078968</v>
      </c>
      <c r="V1364" s="1" t="str">
        <f>IF(Sales_Datas[[#This Row],[base_price]] &lt;= 632200, "Low", (IF(Sales_Datas[[#This Row],[base_price]] &gt;= 10092000, "High", "Medium")))</f>
        <v>High</v>
      </c>
    </row>
    <row r="1365" spans="1:22" x14ac:dyDescent="0.25">
      <c r="A1365" s="1" t="s">
        <v>3564</v>
      </c>
      <c r="B1365" s="1" t="s">
        <v>3565</v>
      </c>
      <c r="C1365" s="2">
        <v>44390</v>
      </c>
      <c r="D1365" s="1" t="s">
        <v>3566</v>
      </c>
      <c r="E1365" s="4">
        <v>2140200</v>
      </c>
      <c r="F1365">
        <v>1</v>
      </c>
      <c r="G1365" s="4">
        <v>21402000</v>
      </c>
      <c r="H1365" s="4">
        <v>0</v>
      </c>
      <c r="I1365" s="4">
        <v>21402000</v>
      </c>
      <c r="J1365">
        <v>1</v>
      </c>
      <c r="K1365">
        <v>0</v>
      </c>
      <c r="L1365">
        <v>0</v>
      </c>
      <c r="M1365">
        <v>12</v>
      </c>
      <c r="N1365" s="2">
        <v>44397</v>
      </c>
      <c r="O1365" s="1" t="s">
        <v>3567</v>
      </c>
      <c r="P1365" s="4">
        <v>21402000</v>
      </c>
      <c r="Q1365" s="4">
        <v>1455340</v>
      </c>
      <c r="R1365" s="1" t="s">
        <v>133</v>
      </c>
      <c r="S1365" s="1" t="s">
        <v>1137</v>
      </c>
      <c r="T1365" s="4">
        <f>Sales_Datas[[#This Row],[after_discount]]-(Sales_Datas[[#This Row],[qty_ordered]]*Sales_Datas[[#This Row],[cogs]])</f>
        <v>19946660</v>
      </c>
      <c r="U1365" s="3">
        <f>IFERROR(Sales_Datas[[#This Row],[Gross_Profit]]/Sales_Datas[[#This Row],[after_discount]],0)</f>
        <v>0.93199981310157931</v>
      </c>
      <c r="V1365" s="1" t="str">
        <f>IF(Sales_Datas[[#This Row],[base_price]] &lt;= 632200, "Low", (IF(Sales_Datas[[#This Row],[base_price]] &gt;= 10092000, "High", "Medium")))</f>
        <v>High</v>
      </c>
    </row>
    <row r="1366" spans="1:22" x14ac:dyDescent="0.25">
      <c r="A1366" s="1" t="s">
        <v>3568</v>
      </c>
      <c r="B1366" s="1" t="s">
        <v>3569</v>
      </c>
      <c r="C1366" s="2">
        <v>44466</v>
      </c>
      <c r="D1366" s="1" t="s">
        <v>1574</v>
      </c>
      <c r="E1366" s="4">
        <v>2138750</v>
      </c>
      <c r="F1366">
        <v>1</v>
      </c>
      <c r="G1366" s="4">
        <v>21387500</v>
      </c>
      <c r="H1366" s="4">
        <v>0</v>
      </c>
      <c r="I1366" s="4">
        <v>21387500</v>
      </c>
      <c r="J1366">
        <v>1</v>
      </c>
      <c r="K1366">
        <v>0</v>
      </c>
      <c r="L1366">
        <v>0</v>
      </c>
      <c r="M1366">
        <v>4</v>
      </c>
      <c r="N1366" s="2">
        <v>44440</v>
      </c>
      <c r="O1366" s="1" t="s">
        <v>1575</v>
      </c>
      <c r="P1366" s="4">
        <v>19139400</v>
      </c>
      <c r="Q1366" s="4">
        <v>1607700</v>
      </c>
      <c r="R1366" s="1" t="s">
        <v>29</v>
      </c>
      <c r="S1366" s="1" t="s">
        <v>34</v>
      </c>
      <c r="T1366" s="4">
        <f>Sales_Datas[[#This Row],[after_discount]]-(Sales_Datas[[#This Row],[qty_ordered]]*Sales_Datas[[#This Row],[cogs]])</f>
        <v>19779800</v>
      </c>
      <c r="U1366" s="3">
        <f>IFERROR(Sales_Datas[[#This Row],[Gross_Profit]]/Sales_Datas[[#This Row],[after_discount]],0)</f>
        <v>0.92482992402104036</v>
      </c>
      <c r="V1366" s="1" t="str">
        <f>IF(Sales_Datas[[#This Row],[base_price]] &lt;= 632200, "Low", (IF(Sales_Datas[[#This Row],[base_price]] &gt;= 10092000, "High", "Medium")))</f>
        <v>High</v>
      </c>
    </row>
    <row r="1367" spans="1:22" x14ac:dyDescent="0.25">
      <c r="A1367" s="1" t="s">
        <v>3570</v>
      </c>
      <c r="B1367" s="1" t="s">
        <v>3571</v>
      </c>
      <c r="C1367" s="2">
        <v>44450</v>
      </c>
      <c r="D1367" s="1" t="s">
        <v>3572</v>
      </c>
      <c r="E1367" s="4">
        <v>2137996</v>
      </c>
      <c r="F1367">
        <v>1</v>
      </c>
      <c r="G1367" s="4">
        <v>21380000</v>
      </c>
      <c r="H1367" s="4">
        <v>0</v>
      </c>
      <c r="I1367" s="4">
        <v>21380000</v>
      </c>
      <c r="J1367">
        <v>1</v>
      </c>
      <c r="K1367">
        <v>0</v>
      </c>
      <c r="L1367">
        <v>0</v>
      </c>
      <c r="M1367">
        <v>4</v>
      </c>
      <c r="N1367" s="2">
        <v>44472</v>
      </c>
      <c r="O1367" s="1" t="s">
        <v>3573</v>
      </c>
      <c r="P1367" s="4">
        <v>20061600</v>
      </c>
      <c r="Q1367" s="4">
        <v>1263880</v>
      </c>
      <c r="R1367" s="1" t="s">
        <v>29</v>
      </c>
      <c r="S1367" s="1" t="s">
        <v>34</v>
      </c>
      <c r="T1367" s="4">
        <f>Sales_Datas[[#This Row],[after_discount]]-(Sales_Datas[[#This Row],[qty_ordered]]*Sales_Datas[[#This Row],[cogs]])</f>
        <v>20116120</v>
      </c>
      <c r="U1367" s="3">
        <f>IFERROR(Sales_Datas[[#This Row],[Gross_Profit]]/Sales_Datas[[#This Row],[after_discount]],0)</f>
        <v>0.94088493919550986</v>
      </c>
      <c r="V1367" s="1" t="str">
        <f>IF(Sales_Datas[[#This Row],[base_price]] &lt;= 632200, "Low", (IF(Sales_Datas[[#This Row],[base_price]] &gt;= 10092000, "High", "Medium")))</f>
        <v>High</v>
      </c>
    </row>
    <row r="1368" spans="1:22" x14ac:dyDescent="0.25">
      <c r="A1368" s="1" t="s">
        <v>3574</v>
      </c>
      <c r="B1368" s="1" t="s">
        <v>3575</v>
      </c>
      <c r="C1368" s="2">
        <v>44359</v>
      </c>
      <c r="D1368" s="1" t="s">
        <v>3576</v>
      </c>
      <c r="E1368" s="4">
        <v>2130630</v>
      </c>
      <c r="F1368">
        <v>1</v>
      </c>
      <c r="G1368" s="4">
        <v>21306300</v>
      </c>
      <c r="H1368" s="4">
        <v>0</v>
      </c>
      <c r="I1368" s="4">
        <v>21306300</v>
      </c>
      <c r="J1368">
        <v>1</v>
      </c>
      <c r="K1368">
        <v>0</v>
      </c>
      <c r="L1368">
        <v>0</v>
      </c>
      <c r="M1368">
        <v>4</v>
      </c>
      <c r="N1368" s="2">
        <v>44552</v>
      </c>
      <c r="O1368" s="1" t="s">
        <v>3577</v>
      </c>
      <c r="P1368" s="4">
        <v>22329400</v>
      </c>
      <c r="Q1368" s="4">
        <v>1942650</v>
      </c>
      <c r="R1368" s="1" t="s">
        <v>29</v>
      </c>
      <c r="S1368" s="1" t="s">
        <v>34</v>
      </c>
      <c r="T1368" s="4">
        <f>Sales_Datas[[#This Row],[after_discount]]-(Sales_Datas[[#This Row],[qty_ordered]]*Sales_Datas[[#This Row],[cogs]])</f>
        <v>19363650</v>
      </c>
      <c r="U1368" s="3">
        <f>IFERROR(Sales_Datas[[#This Row],[Gross_Profit]]/Sales_Datas[[#This Row],[after_discount]],0)</f>
        <v>0.90882274256909923</v>
      </c>
      <c r="V1368" s="1" t="str">
        <f>IF(Sales_Datas[[#This Row],[base_price]] &lt;= 632200, "Low", (IF(Sales_Datas[[#This Row],[base_price]] &gt;= 10092000, "High", "Medium")))</f>
        <v>High</v>
      </c>
    </row>
    <row r="1369" spans="1:22" x14ac:dyDescent="0.25">
      <c r="A1369" s="1" t="s">
        <v>3578</v>
      </c>
      <c r="B1369" s="1" t="s">
        <v>3579</v>
      </c>
      <c r="C1369" s="2">
        <v>44512</v>
      </c>
      <c r="D1369" s="1" t="s">
        <v>3576</v>
      </c>
      <c r="E1369" s="4">
        <v>2130630</v>
      </c>
      <c r="F1369">
        <v>1</v>
      </c>
      <c r="G1369" s="4">
        <v>21306300</v>
      </c>
      <c r="H1369" s="4">
        <v>0</v>
      </c>
      <c r="I1369" s="4">
        <v>21306300</v>
      </c>
      <c r="J1369">
        <v>1</v>
      </c>
      <c r="K1369">
        <v>0</v>
      </c>
      <c r="L1369">
        <v>0</v>
      </c>
      <c r="M1369">
        <v>4</v>
      </c>
      <c r="N1369" s="2">
        <v>44475</v>
      </c>
      <c r="O1369" s="1" t="s">
        <v>3577</v>
      </c>
      <c r="P1369" s="4">
        <v>22329400</v>
      </c>
      <c r="Q1369" s="4">
        <v>1942650</v>
      </c>
      <c r="R1369" s="1" t="s">
        <v>29</v>
      </c>
      <c r="S1369" s="1" t="s">
        <v>34</v>
      </c>
      <c r="T1369" s="4">
        <f>Sales_Datas[[#This Row],[after_discount]]-(Sales_Datas[[#This Row],[qty_ordered]]*Sales_Datas[[#This Row],[cogs]])</f>
        <v>19363650</v>
      </c>
      <c r="U1369" s="3">
        <f>IFERROR(Sales_Datas[[#This Row],[Gross_Profit]]/Sales_Datas[[#This Row],[after_discount]],0)</f>
        <v>0.90882274256909923</v>
      </c>
      <c r="V1369" s="1" t="str">
        <f>IF(Sales_Datas[[#This Row],[base_price]] &lt;= 632200, "Low", (IF(Sales_Datas[[#This Row],[base_price]] &gt;= 10092000, "High", "Medium")))</f>
        <v>High</v>
      </c>
    </row>
    <row r="1370" spans="1:22" x14ac:dyDescent="0.25">
      <c r="A1370" s="1" t="s">
        <v>3580</v>
      </c>
      <c r="B1370" s="1" t="s">
        <v>3581</v>
      </c>
      <c r="C1370" s="2">
        <v>44562</v>
      </c>
      <c r="D1370" s="1" t="s">
        <v>3576</v>
      </c>
      <c r="E1370" s="4">
        <v>2130630</v>
      </c>
      <c r="F1370">
        <v>1</v>
      </c>
      <c r="G1370" s="4">
        <v>21306300</v>
      </c>
      <c r="H1370" s="4">
        <v>0</v>
      </c>
      <c r="I1370" s="4">
        <v>21306300</v>
      </c>
      <c r="J1370">
        <v>1</v>
      </c>
      <c r="K1370">
        <v>0</v>
      </c>
      <c r="L1370">
        <v>0</v>
      </c>
      <c r="M1370">
        <v>4</v>
      </c>
      <c r="N1370" s="2">
        <v>44552</v>
      </c>
      <c r="O1370" s="1" t="s">
        <v>3577</v>
      </c>
      <c r="P1370" s="4">
        <v>22329400</v>
      </c>
      <c r="Q1370" s="4">
        <v>1942650</v>
      </c>
      <c r="R1370" s="1" t="s">
        <v>29</v>
      </c>
      <c r="S1370" s="1" t="s">
        <v>34</v>
      </c>
      <c r="T1370" s="4">
        <f>Sales_Datas[[#This Row],[after_discount]]-(Sales_Datas[[#This Row],[qty_ordered]]*Sales_Datas[[#This Row],[cogs]])</f>
        <v>19363650</v>
      </c>
      <c r="U1370" s="3">
        <f>IFERROR(Sales_Datas[[#This Row],[Gross_Profit]]/Sales_Datas[[#This Row],[after_discount]],0)</f>
        <v>0.90882274256909923</v>
      </c>
      <c r="V1370" s="1" t="str">
        <f>IF(Sales_Datas[[#This Row],[base_price]] &lt;= 632200, "Low", (IF(Sales_Datas[[#This Row],[base_price]] &gt;= 10092000, "High", "Medium")))</f>
        <v>High</v>
      </c>
    </row>
    <row r="1371" spans="1:22" x14ac:dyDescent="0.25">
      <c r="A1371" s="1" t="s">
        <v>3582</v>
      </c>
      <c r="B1371" s="1" t="s">
        <v>3581</v>
      </c>
      <c r="C1371" s="2">
        <v>44593</v>
      </c>
      <c r="D1371" s="1" t="s">
        <v>3576</v>
      </c>
      <c r="E1371" s="4">
        <v>2130630</v>
      </c>
      <c r="F1371">
        <v>1</v>
      </c>
      <c r="G1371" s="4">
        <v>21306300</v>
      </c>
      <c r="H1371" s="4">
        <v>0</v>
      </c>
      <c r="I1371" s="4">
        <v>21306300</v>
      </c>
      <c r="J1371">
        <v>1</v>
      </c>
      <c r="K1371">
        <v>0</v>
      </c>
      <c r="L1371">
        <v>0</v>
      </c>
      <c r="M1371">
        <v>4</v>
      </c>
      <c r="N1371" s="2">
        <v>44552</v>
      </c>
      <c r="O1371" s="1" t="s">
        <v>3577</v>
      </c>
      <c r="P1371" s="4">
        <v>22329400</v>
      </c>
      <c r="Q1371" s="4">
        <v>1942650</v>
      </c>
      <c r="R1371" s="1" t="s">
        <v>29</v>
      </c>
      <c r="S1371" s="1" t="s">
        <v>34</v>
      </c>
      <c r="T1371" s="4">
        <f>Sales_Datas[[#This Row],[after_discount]]-(Sales_Datas[[#This Row],[qty_ordered]]*Sales_Datas[[#This Row],[cogs]])</f>
        <v>19363650</v>
      </c>
      <c r="U1371" s="3">
        <f>IFERROR(Sales_Datas[[#This Row],[Gross_Profit]]/Sales_Datas[[#This Row],[after_discount]],0)</f>
        <v>0.90882274256909923</v>
      </c>
      <c r="V1371" s="1" t="str">
        <f>IF(Sales_Datas[[#This Row],[base_price]] &lt;= 632200, "Low", (IF(Sales_Datas[[#This Row],[base_price]] &gt;= 10092000, "High", "Medium")))</f>
        <v>High</v>
      </c>
    </row>
    <row r="1372" spans="1:22" x14ac:dyDescent="0.25">
      <c r="A1372" s="1" t="s">
        <v>3583</v>
      </c>
      <c r="B1372" s="1" t="s">
        <v>3584</v>
      </c>
      <c r="C1372" s="2">
        <v>44747</v>
      </c>
      <c r="D1372" s="1" t="s">
        <v>3585</v>
      </c>
      <c r="E1372" s="4">
        <v>2117000</v>
      </c>
      <c r="F1372">
        <v>1</v>
      </c>
      <c r="G1372" s="4">
        <v>21170000</v>
      </c>
      <c r="H1372" s="4">
        <v>0</v>
      </c>
      <c r="I1372" s="4">
        <v>21170000</v>
      </c>
      <c r="J1372">
        <v>1</v>
      </c>
      <c r="K1372">
        <v>0</v>
      </c>
      <c r="L1372">
        <v>0</v>
      </c>
      <c r="M1372">
        <v>1</v>
      </c>
      <c r="N1372" s="2">
        <v>44684</v>
      </c>
      <c r="O1372" s="1" t="s">
        <v>3586</v>
      </c>
      <c r="P1372" s="4">
        <v>21170000</v>
      </c>
      <c r="Q1372" s="4">
        <v>1397220</v>
      </c>
      <c r="R1372" s="1" t="s">
        <v>39</v>
      </c>
      <c r="S1372" s="1" t="s">
        <v>50</v>
      </c>
      <c r="T1372" s="4">
        <f>Sales_Datas[[#This Row],[after_discount]]-(Sales_Datas[[#This Row],[qty_ordered]]*Sales_Datas[[#This Row],[cogs]])</f>
        <v>19772780</v>
      </c>
      <c r="U1372" s="3">
        <f>IFERROR(Sales_Datas[[#This Row],[Gross_Profit]]/Sales_Datas[[#This Row],[after_discount]],0)</f>
        <v>0.93400000000000005</v>
      </c>
      <c r="V1372" s="1" t="str">
        <f>IF(Sales_Datas[[#This Row],[base_price]] &lt;= 632200, "Low", (IF(Sales_Datas[[#This Row],[base_price]] &gt;= 10092000, "High", "Medium")))</f>
        <v>High</v>
      </c>
    </row>
    <row r="1373" spans="1:22" x14ac:dyDescent="0.25">
      <c r="A1373" s="1" t="s">
        <v>3587</v>
      </c>
      <c r="B1373" s="1" t="s">
        <v>3588</v>
      </c>
      <c r="C1373" s="2">
        <v>44766</v>
      </c>
      <c r="D1373" s="1" t="s">
        <v>3585</v>
      </c>
      <c r="E1373" s="4">
        <v>2117000</v>
      </c>
      <c r="F1373">
        <v>1</v>
      </c>
      <c r="G1373" s="4">
        <v>21170000</v>
      </c>
      <c r="H1373" s="4">
        <v>0</v>
      </c>
      <c r="I1373" s="4">
        <v>21170000</v>
      </c>
      <c r="J1373">
        <v>1</v>
      </c>
      <c r="K1373">
        <v>1</v>
      </c>
      <c r="L1373">
        <v>0</v>
      </c>
      <c r="M1373">
        <v>1</v>
      </c>
      <c r="N1373" s="2">
        <v>44403</v>
      </c>
      <c r="O1373" s="1" t="s">
        <v>3586</v>
      </c>
      <c r="P1373" s="4">
        <v>21170000</v>
      </c>
      <c r="Q1373" s="4">
        <v>1397220</v>
      </c>
      <c r="R1373" s="1" t="s">
        <v>39</v>
      </c>
      <c r="S1373" s="1" t="s">
        <v>50</v>
      </c>
      <c r="T1373" s="4">
        <f>Sales_Datas[[#This Row],[after_discount]]-(Sales_Datas[[#This Row],[qty_ordered]]*Sales_Datas[[#This Row],[cogs]])</f>
        <v>19772780</v>
      </c>
      <c r="U1373" s="3">
        <f>IFERROR(Sales_Datas[[#This Row],[Gross_Profit]]/Sales_Datas[[#This Row],[after_discount]],0)</f>
        <v>0.93400000000000005</v>
      </c>
      <c r="V1373" s="1" t="str">
        <f>IF(Sales_Datas[[#This Row],[base_price]] &lt;= 632200, "Low", (IF(Sales_Datas[[#This Row],[base_price]] &gt;= 10092000, "High", "Medium")))</f>
        <v>High</v>
      </c>
    </row>
    <row r="1374" spans="1:22" x14ac:dyDescent="0.25">
      <c r="A1374" s="1" t="s">
        <v>3589</v>
      </c>
      <c r="B1374" s="1" t="s">
        <v>3590</v>
      </c>
      <c r="C1374" s="2">
        <v>44749</v>
      </c>
      <c r="D1374" s="1" t="s">
        <v>3591</v>
      </c>
      <c r="E1374" s="4">
        <v>2114680</v>
      </c>
      <c r="F1374">
        <v>1</v>
      </c>
      <c r="G1374" s="4">
        <v>21146800</v>
      </c>
      <c r="H1374" s="4">
        <v>0</v>
      </c>
      <c r="I1374" s="4">
        <v>21146800</v>
      </c>
      <c r="J1374">
        <v>1</v>
      </c>
      <c r="K1374">
        <v>0</v>
      </c>
      <c r="L1374">
        <v>0</v>
      </c>
      <c r="M1374">
        <v>7</v>
      </c>
      <c r="N1374" s="2">
        <v>44718</v>
      </c>
      <c r="O1374" s="1" t="s">
        <v>3592</v>
      </c>
      <c r="P1374" s="4">
        <v>21146800</v>
      </c>
      <c r="Q1374" s="4">
        <v>1712860</v>
      </c>
      <c r="R1374" s="1" t="s">
        <v>55</v>
      </c>
      <c r="S1374" s="1" t="s">
        <v>66</v>
      </c>
      <c r="T1374" s="4">
        <f>Sales_Datas[[#This Row],[after_discount]]-(Sales_Datas[[#This Row],[qty_ordered]]*Sales_Datas[[#This Row],[cogs]])</f>
        <v>19433940</v>
      </c>
      <c r="U1374" s="3">
        <f>IFERROR(Sales_Datas[[#This Row],[Gross_Profit]]/Sales_Datas[[#This Row],[after_discount]],0)</f>
        <v>0.91900145648514198</v>
      </c>
      <c r="V1374" s="1" t="str">
        <f>IF(Sales_Datas[[#This Row],[base_price]] &lt;= 632200, "Low", (IF(Sales_Datas[[#This Row],[base_price]] &gt;= 10092000, "High", "Medium")))</f>
        <v>High</v>
      </c>
    </row>
    <row r="1375" spans="1:22" x14ac:dyDescent="0.25">
      <c r="A1375" s="1" t="s">
        <v>3593</v>
      </c>
      <c r="B1375" s="1" t="s">
        <v>3590</v>
      </c>
      <c r="C1375" s="2">
        <v>44780</v>
      </c>
      <c r="D1375" s="1" t="s">
        <v>3591</v>
      </c>
      <c r="E1375" s="4">
        <v>2114680</v>
      </c>
      <c r="F1375">
        <v>1</v>
      </c>
      <c r="G1375" s="4">
        <v>21146800</v>
      </c>
      <c r="H1375" s="4">
        <v>0</v>
      </c>
      <c r="I1375" s="4">
        <v>21146800</v>
      </c>
      <c r="J1375">
        <v>1</v>
      </c>
      <c r="K1375">
        <v>0</v>
      </c>
      <c r="L1375">
        <v>0</v>
      </c>
      <c r="M1375">
        <v>7</v>
      </c>
      <c r="N1375" s="2">
        <v>44718</v>
      </c>
      <c r="O1375" s="1" t="s">
        <v>3592</v>
      </c>
      <c r="P1375" s="4">
        <v>21146800</v>
      </c>
      <c r="Q1375" s="4">
        <v>1712860</v>
      </c>
      <c r="R1375" s="1" t="s">
        <v>55</v>
      </c>
      <c r="S1375" s="1" t="s">
        <v>66</v>
      </c>
      <c r="T1375" s="4">
        <f>Sales_Datas[[#This Row],[after_discount]]-(Sales_Datas[[#This Row],[qty_ordered]]*Sales_Datas[[#This Row],[cogs]])</f>
        <v>19433940</v>
      </c>
      <c r="U1375" s="3">
        <f>IFERROR(Sales_Datas[[#This Row],[Gross_Profit]]/Sales_Datas[[#This Row],[after_discount]],0)</f>
        <v>0.91900145648514198</v>
      </c>
      <c r="V1375" s="1" t="str">
        <f>IF(Sales_Datas[[#This Row],[base_price]] &lt;= 632200, "Low", (IF(Sales_Datas[[#This Row],[base_price]] &gt;= 10092000, "High", "Medium")))</f>
        <v>High</v>
      </c>
    </row>
    <row r="1376" spans="1:22" x14ac:dyDescent="0.25">
      <c r="A1376" s="1" t="s">
        <v>3594</v>
      </c>
      <c r="B1376" s="1" t="s">
        <v>3595</v>
      </c>
      <c r="C1376" s="2">
        <v>44652</v>
      </c>
      <c r="D1376" s="1" t="s">
        <v>3596</v>
      </c>
      <c r="E1376" s="4">
        <v>2094438</v>
      </c>
      <c r="F1376">
        <v>1</v>
      </c>
      <c r="G1376" s="4">
        <v>20944400</v>
      </c>
      <c r="H1376" s="4">
        <v>0</v>
      </c>
      <c r="I1376" s="4">
        <v>20944400</v>
      </c>
      <c r="J1376">
        <v>1</v>
      </c>
      <c r="K1376">
        <v>1</v>
      </c>
      <c r="L1376">
        <v>0</v>
      </c>
      <c r="M1376">
        <v>1</v>
      </c>
      <c r="N1376" s="2">
        <v>44567</v>
      </c>
      <c r="O1376" s="1" t="s">
        <v>3597</v>
      </c>
      <c r="P1376" s="4">
        <v>20944400</v>
      </c>
      <c r="Q1376" s="4">
        <v>1864000</v>
      </c>
      <c r="R1376" s="1" t="s">
        <v>39</v>
      </c>
      <c r="S1376" s="1" t="s">
        <v>50</v>
      </c>
      <c r="T1376" s="4">
        <f>Sales_Datas[[#This Row],[after_discount]]-(Sales_Datas[[#This Row],[qty_ordered]]*Sales_Datas[[#This Row],[cogs]])</f>
        <v>19080400</v>
      </c>
      <c r="U1376" s="3">
        <f>IFERROR(Sales_Datas[[#This Row],[Gross_Profit]]/Sales_Datas[[#This Row],[after_discount]],0)</f>
        <v>0.91100246366570536</v>
      </c>
      <c r="V1376" s="1" t="str">
        <f>IF(Sales_Datas[[#This Row],[base_price]] &lt;= 632200, "Low", (IF(Sales_Datas[[#This Row],[base_price]] &gt;= 10092000, "High", "Medium")))</f>
        <v>High</v>
      </c>
    </row>
    <row r="1377" spans="1:22" x14ac:dyDescent="0.25">
      <c r="A1377" s="1" t="s">
        <v>3598</v>
      </c>
      <c r="B1377" s="1" t="s">
        <v>1787</v>
      </c>
      <c r="C1377" s="2">
        <v>44562</v>
      </c>
      <c r="D1377" s="1" t="s">
        <v>3599</v>
      </c>
      <c r="E1377" s="4">
        <v>2088000</v>
      </c>
      <c r="F1377">
        <v>1</v>
      </c>
      <c r="G1377" s="4">
        <v>20880000</v>
      </c>
      <c r="H1377" s="4">
        <v>0</v>
      </c>
      <c r="I1377" s="4">
        <v>20880000</v>
      </c>
      <c r="J1377">
        <v>1</v>
      </c>
      <c r="K1377">
        <v>0</v>
      </c>
      <c r="L1377">
        <v>0</v>
      </c>
      <c r="M1377">
        <v>4</v>
      </c>
      <c r="N1377" s="2">
        <v>44517</v>
      </c>
      <c r="O1377" s="1" t="s">
        <v>3600</v>
      </c>
      <c r="P1377" s="4">
        <v>16141400</v>
      </c>
      <c r="Q1377" s="4">
        <v>1371990</v>
      </c>
      <c r="R1377" s="1" t="s">
        <v>39</v>
      </c>
      <c r="S1377" s="1" t="s">
        <v>34</v>
      </c>
      <c r="T1377" s="4">
        <f>Sales_Datas[[#This Row],[after_discount]]-(Sales_Datas[[#This Row],[qty_ordered]]*Sales_Datas[[#This Row],[cogs]])</f>
        <v>19508010</v>
      </c>
      <c r="U1377" s="3">
        <f>IFERROR(Sales_Datas[[#This Row],[Gross_Profit]]/Sales_Datas[[#This Row],[after_discount]],0)</f>
        <v>0.93429166666666663</v>
      </c>
      <c r="V1377" s="1" t="str">
        <f>IF(Sales_Datas[[#This Row],[base_price]] &lt;= 632200, "Low", (IF(Sales_Datas[[#This Row],[base_price]] &gt;= 10092000, "High", "Medium")))</f>
        <v>High</v>
      </c>
    </row>
    <row r="1378" spans="1:22" x14ac:dyDescent="0.25">
      <c r="A1378" s="1" t="s">
        <v>3601</v>
      </c>
      <c r="B1378" s="1" t="s">
        <v>3602</v>
      </c>
      <c r="C1378" s="2">
        <v>44621</v>
      </c>
      <c r="D1378" s="1" t="s">
        <v>3599</v>
      </c>
      <c r="E1378" s="4">
        <v>2088000</v>
      </c>
      <c r="F1378">
        <v>1</v>
      </c>
      <c r="G1378" s="4">
        <v>20880000</v>
      </c>
      <c r="H1378" s="4">
        <v>0</v>
      </c>
      <c r="I1378" s="4">
        <v>20880000</v>
      </c>
      <c r="J1378">
        <v>1</v>
      </c>
      <c r="K1378">
        <v>0</v>
      </c>
      <c r="L1378">
        <v>0</v>
      </c>
      <c r="M1378">
        <v>1</v>
      </c>
      <c r="N1378" s="2">
        <v>44584</v>
      </c>
      <c r="O1378" s="1" t="s">
        <v>3600</v>
      </c>
      <c r="P1378" s="4">
        <v>16141400</v>
      </c>
      <c r="Q1378" s="4">
        <v>1371990</v>
      </c>
      <c r="R1378" s="1" t="s">
        <v>39</v>
      </c>
      <c r="S1378" s="1" t="s">
        <v>50</v>
      </c>
      <c r="T1378" s="4">
        <f>Sales_Datas[[#This Row],[after_discount]]-(Sales_Datas[[#This Row],[qty_ordered]]*Sales_Datas[[#This Row],[cogs]])</f>
        <v>19508010</v>
      </c>
      <c r="U1378" s="3">
        <f>IFERROR(Sales_Datas[[#This Row],[Gross_Profit]]/Sales_Datas[[#This Row],[after_discount]],0)</f>
        <v>0.93429166666666663</v>
      </c>
      <c r="V1378" s="1" t="str">
        <f>IF(Sales_Datas[[#This Row],[base_price]] &lt;= 632200, "Low", (IF(Sales_Datas[[#This Row],[base_price]] &gt;= 10092000, "High", "Medium")))</f>
        <v>High</v>
      </c>
    </row>
    <row r="1379" spans="1:22" x14ac:dyDescent="0.25">
      <c r="A1379" s="1" t="s">
        <v>3603</v>
      </c>
      <c r="B1379" s="1" t="s">
        <v>1787</v>
      </c>
      <c r="C1379" s="2">
        <v>44622</v>
      </c>
      <c r="D1379" s="1" t="s">
        <v>3599</v>
      </c>
      <c r="E1379" s="4">
        <v>2088000</v>
      </c>
      <c r="F1379">
        <v>1</v>
      </c>
      <c r="G1379" s="4">
        <v>20880000</v>
      </c>
      <c r="H1379" s="4">
        <v>0</v>
      </c>
      <c r="I1379" s="4">
        <v>20880000</v>
      </c>
      <c r="J1379">
        <v>1</v>
      </c>
      <c r="K1379">
        <v>1</v>
      </c>
      <c r="L1379">
        <v>0</v>
      </c>
      <c r="M1379">
        <v>4</v>
      </c>
      <c r="N1379" s="2">
        <v>44517</v>
      </c>
      <c r="O1379" s="1" t="s">
        <v>3600</v>
      </c>
      <c r="P1379" s="4">
        <v>16141400</v>
      </c>
      <c r="Q1379" s="4">
        <v>1371990</v>
      </c>
      <c r="R1379" s="1" t="s">
        <v>39</v>
      </c>
      <c r="S1379" s="1" t="s">
        <v>34</v>
      </c>
      <c r="T1379" s="4">
        <f>Sales_Datas[[#This Row],[after_discount]]-(Sales_Datas[[#This Row],[qty_ordered]]*Sales_Datas[[#This Row],[cogs]])</f>
        <v>19508010</v>
      </c>
      <c r="U1379" s="3">
        <f>IFERROR(Sales_Datas[[#This Row],[Gross_Profit]]/Sales_Datas[[#This Row],[after_discount]],0)</f>
        <v>0.93429166666666663</v>
      </c>
      <c r="V1379" s="1" t="str">
        <f>IF(Sales_Datas[[#This Row],[base_price]] &lt;= 632200, "Low", (IF(Sales_Datas[[#This Row],[base_price]] &gt;= 10092000, "High", "Medium")))</f>
        <v>High</v>
      </c>
    </row>
    <row r="1380" spans="1:22" x14ac:dyDescent="0.25">
      <c r="A1380" s="1" t="s">
        <v>3604</v>
      </c>
      <c r="B1380" s="1" t="s">
        <v>1610</v>
      </c>
      <c r="C1380" s="2">
        <v>44625</v>
      </c>
      <c r="D1380" s="1" t="s">
        <v>3605</v>
      </c>
      <c r="E1380" s="4">
        <v>2088000</v>
      </c>
      <c r="F1380">
        <v>1</v>
      </c>
      <c r="G1380" s="4">
        <v>20880000</v>
      </c>
      <c r="H1380" s="4">
        <v>0</v>
      </c>
      <c r="I1380" s="4">
        <v>20880000</v>
      </c>
      <c r="J1380">
        <v>1</v>
      </c>
      <c r="K1380">
        <v>1</v>
      </c>
      <c r="L1380">
        <v>0</v>
      </c>
      <c r="M1380">
        <v>1</v>
      </c>
      <c r="N1380" s="2">
        <v>44392</v>
      </c>
      <c r="O1380" s="1" t="s">
        <v>3606</v>
      </c>
      <c r="P1380" s="4">
        <v>20880000</v>
      </c>
      <c r="Q1380" s="4">
        <v>1816560</v>
      </c>
      <c r="R1380" s="1" t="s">
        <v>39</v>
      </c>
      <c r="S1380" s="1" t="s">
        <v>50</v>
      </c>
      <c r="T1380" s="4">
        <f>Sales_Datas[[#This Row],[after_discount]]-(Sales_Datas[[#This Row],[qty_ordered]]*Sales_Datas[[#This Row],[cogs]])</f>
        <v>19063440</v>
      </c>
      <c r="U1380" s="3">
        <f>IFERROR(Sales_Datas[[#This Row],[Gross_Profit]]/Sales_Datas[[#This Row],[after_discount]],0)</f>
        <v>0.91300000000000003</v>
      </c>
      <c r="V1380" s="1" t="str">
        <f>IF(Sales_Datas[[#This Row],[base_price]] &lt;= 632200, "Low", (IF(Sales_Datas[[#This Row],[base_price]] &gt;= 10092000, "High", "Medium")))</f>
        <v>High</v>
      </c>
    </row>
    <row r="1381" spans="1:22" x14ac:dyDescent="0.25">
      <c r="A1381" s="1" t="s">
        <v>3607</v>
      </c>
      <c r="B1381" s="1" t="s">
        <v>1787</v>
      </c>
      <c r="C1381" s="2">
        <v>44774</v>
      </c>
      <c r="D1381" s="1" t="s">
        <v>3599</v>
      </c>
      <c r="E1381" s="4">
        <v>2088000</v>
      </c>
      <c r="F1381">
        <v>1</v>
      </c>
      <c r="G1381" s="4">
        <v>20880000</v>
      </c>
      <c r="H1381" s="4">
        <v>0</v>
      </c>
      <c r="I1381" s="4">
        <v>20880000</v>
      </c>
      <c r="J1381">
        <v>1</v>
      </c>
      <c r="K1381">
        <v>0</v>
      </c>
      <c r="L1381">
        <v>0</v>
      </c>
      <c r="M1381">
        <v>4</v>
      </c>
      <c r="N1381" s="2">
        <v>44517</v>
      </c>
      <c r="O1381" s="1" t="s">
        <v>3600</v>
      </c>
      <c r="P1381" s="4">
        <v>16141400</v>
      </c>
      <c r="Q1381" s="4">
        <v>1371990</v>
      </c>
      <c r="R1381" s="1" t="s">
        <v>39</v>
      </c>
      <c r="S1381" s="1" t="s">
        <v>34</v>
      </c>
      <c r="T1381" s="4">
        <f>Sales_Datas[[#This Row],[after_discount]]-(Sales_Datas[[#This Row],[qty_ordered]]*Sales_Datas[[#This Row],[cogs]])</f>
        <v>19508010</v>
      </c>
      <c r="U1381" s="3">
        <f>IFERROR(Sales_Datas[[#This Row],[Gross_Profit]]/Sales_Datas[[#This Row],[after_discount]],0)</f>
        <v>0.93429166666666663</v>
      </c>
      <c r="V1381" s="1" t="str">
        <f>IF(Sales_Datas[[#This Row],[base_price]] &lt;= 632200, "Low", (IF(Sales_Datas[[#This Row],[base_price]] &gt;= 10092000, "High", "Medium")))</f>
        <v>High</v>
      </c>
    </row>
    <row r="1382" spans="1:22" x14ac:dyDescent="0.25">
      <c r="A1382" s="1" t="s">
        <v>3608</v>
      </c>
      <c r="B1382" s="1" t="s">
        <v>3378</v>
      </c>
      <c r="C1382" s="2">
        <v>44775</v>
      </c>
      <c r="D1382" s="1" t="s">
        <v>3599</v>
      </c>
      <c r="E1382" s="4">
        <v>2088000</v>
      </c>
      <c r="F1382">
        <v>1</v>
      </c>
      <c r="G1382" s="4">
        <v>20880000</v>
      </c>
      <c r="H1382" s="4">
        <v>0</v>
      </c>
      <c r="I1382" s="4">
        <v>20880000</v>
      </c>
      <c r="J1382">
        <v>1</v>
      </c>
      <c r="K1382">
        <v>1</v>
      </c>
      <c r="L1382">
        <v>0</v>
      </c>
      <c r="M1382">
        <v>1</v>
      </c>
      <c r="N1382" s="2">
        <v>44393</v>
      </c>
      <c r="O1382" s="1" t="s">
        <v>3600</v>
      </c>
      <c r="P1382" s="4">
        <v>16141400</v>
      </c>
      <c r="Q1382" s="4">
        <v>1371990</v>
      </c>
      <c r="R1382" s="1" t="s">
        <v>39</v>
      </c>
      <c r="S1382" s="1" t="s">
        <v>50</v>
      </c>
      <c r="T1382" s="4">
        <f>Sales_Datas[[#This Row],[after_discount]]-(Sales_Datas[[#This Row],[qty_ordered]]*Sales_Datas[[#This Row],[cogs]])</f>
        <v>19508010</v>
      </c>
      <c r="U1382" s="3">
        <f>IFERROR(Sales_Datas[[#This Row],[Gross_Profit]]/Sales_Datas[[#This Row],[after_discount]],0)</f>
        <v>0.93429166666666663</v>
      </c>
      <c r="V1382" s="1" t="str">
        <f>IF(Sales_Datas[[#This Row],[base_price]] &lt;= 632200, "Low", (IF(Sales_Datas[[#This Row],[base_price]] &gt;= 10092000, "High", "Medium")))</f>
        <v>High</v>
      </c>
    </row>
    <row r="1383" spans="1:22" x14ac:dyDescent="0.25">
      <c r="A1383" s="1" t="s">
        <v>3609</v>
      </c>
      <c r="B1383" s="1" t="s">
        <v>3610</v>
      </c>
      <c r="C1383" s="2">
        <v>44672</v>
      </c>
      <c r="D1383" s="1" t="s">
        <v>3611</v>
      </c>
      <c r="E1383" s="4">
        <v>2086840</v>
      </c>
      <c r="F1383">
        <v>1</v>
      </c>
      <c r="G1383" s="4">
        <v>20868400</v>
      </c>
      <c r="H1383" s="4">
        <v>0</v>
      </c>
      <c r="I1383" s="4">
        <v>20868400</v>
      </c>
      <c r="J1383">
        <v>1</v>
      </c>
      <c r="K1383">
        <v>1</v>
      </c>
      <c r="L1383">
        <v>0</v>
      </c>
      <c r="M1383">
        <v>1</v>
      </c>
      <c r="N1383" s="2">
        <v>44671</v>
      </c>
      <c r="O1383" s="1" t="s">
        <v>3612</v>
      </c>
      <c r="P1383" s="4">
        <v>20868400</v>
      </c>
      <c r="Q1383" s="4">
        <v>1565130</v>
      </c>
      <c r="R1383" s="1" t="s">
        <v>29</v>
      </c>
      <c r="S1383" s="1" t="s">
        <v>50</v>
      </c>
      <c r="T1383" s="4">
        <f>Sales_Datas[[#This Row],[after_discount]]-(Sales_Datas[[#This Row],[qty_ordered]]*Sales_Datas[[#This Row],[cogs]])</f>
        <v>19303270</v>
      </c>
      <c r="U1383" s="3">
        <f>IFERROR(Sales_Datas[[#This Row],[Gross_Profit]]/Sales_Datas[[#This Row],[after_discount]],0)</f>
        <v>0.92500000000000004</v>
      </c>
      <c r="V1383" s="1" t="str">
        <f>IF(Sales_Datas[[#This Row],[base_price]] &lt;= 632200, "Low", (IF(Sales_Datas[[#This Row],[base_price]] &gt;= 10092000, "High", "Medium")))</f>
        <v>High</v>
      </c>
    </row>
    <row r="1384" spans="1:22" x14ac:dyDescent="0.25">
      <c r="A1384" s="1" t="s">
        <v>3613</v>
      </c>
      <c r="B1384" s="1" t="s">
        <v>3614</v>
      </c>
      <c r="C1384" s="2">
        <v>44494</v>
      </c>
      <c r="D1384" s="1" t="s">
        <v>3615</v>
      </c>
      <c r="E1384" s="4">
        <v>2076342</v>
      </c>
      <c r="F1384">
        <v>1</v>
      </c>
      <c r="G1384" s="4">
        <v>20763400</v>
      </c>
      <c r="H1384" s="4">
        <v>0</v>
      </c>
      <c r="I1384" s="4">
        <v>20763400</v>
      </c>
      <c r="J1384">
        <v>1</v>
      </c>
      <c r="K1384">
        <v>1</v>
      </c>
      <c r="L1384">
        <v>1</v>
      </c>
      <c r="M1384">
        <v>1</v>
      </c>
      <c r="N1384" s="2">
        <v>44494</v>
      </c>
      <c r="O1384" s="1" t="s">
        <v>3616</v>
      </c>
      <c r="P1384" s="4">
        <v>20763400</v>
      </c>
      <c r="Q1384" s="4">
        <v>1245780</v>
      </c>
      <c r="R1384" s="1" t="s">
        <v>133</v>
      </c>
      <c r="S1384" s="1" t="s">
        <v>50</v>
      </c>
      <c r="T1384" s="4">
        <f>Sales_Datas[[#This Row],[after_discount]]-(Sales_Datas[[#This Row],[qty_ordered]]*Sales_Datas[[#This Row],[cogs]])</f>
        <v>19517620</v>
      </c>
      <c r="U1384" s="3">
        <f>IFERROR(Sales_Datas[[#This Row],[Gross_Profit]]/Sales_Datas[[#This Row],[after_discount]],0)</f>
        <v>0.94000115588005817</v>
      </c>
      <c r="V1384" s="1" t="str">
        <f>IF(Sales_Datas[[#This Row],[base_price]] &lt;= 632200, "Low", (IF(Sales_Datas[[#This Row],[base_price]] &gt;= 10092000, "High", "Medium")))</f>
        <v>High</v>
      </c>
    </row>
    <row r="1385" spans="1:22" x14ac:dyDescent="0.25">
      <c r="A1385" s="1" t="s">
        <v>3617</v>
      </c>
      <c r="B1385" s="1" t="s">
        <v>3618</v>
      </c>
      <c r="C1385" s="2">
        <v>44544</v>
      </c>
      <c r="D1385" s="1" t="s">
        <v>3619</v>
      </c>
      <c r="E1385" s="4">
        <v>2075182</v>
      </c>
      <c r="F1385">
        <v>1</v>
      </c>
      <c r="G1385" s="4">
        <v>20751800</v>
      </c>
      <c r="H1385" s="4">
        <v>0</v>
      </c>
      <c r="I1385" s="4">
        <v>20751800</v>
      </c>
      <c r="J1385">
        <v>1</v>
      </c>
      <c r="K1385">
        <v>0</v>
      </c>
      <c r="L1385">
        <v>0</v>
      </c>
      <c r="M1385">
        <v>4</v>
      </c>
      <c r="N1385" s="2">
        <v>44553</v>
      </c>
      <c r="O1385" s="1" t="s">
        <v>3620</v>
      </c>
      <c r="P1385" s="4">
        <v>20751800</v>
      </c>
      <c r="Q1385" s="4">
        <v>1348850</v>
      </c>
      <c r="R1385" s="1" t="s">
        <v>39</v>
      </c>
      <c r="S1385" s="1" t="s">
        <v>34</v>
      </c>
      <c r="T1385" s="4">
        <f>Sales_Datas[[#This Row],[after_discount]]-(Sales_Datas[[#This Row],[qty_ordered]]*Sales_Datas[[#This Row],[cogs]])</f>
        <v>19402950</v>
      </c>
      <c r="U1385" s="3">
        <f>IFERROR(Sales_Datas[[#This Row],[Gross_Profit]]/Sales_Datas[[#This Row],[after_discount]],0)</f>
        <v>0.93500081920604483</v>
      </c>
      <c r="V1385" s="1" t="str">
        <f>IF(Sales_Datas[[#This Row],[base_price]] &lt;= 632200, "Low", (IF(Sales_Datas[[#This Row],[base_price]] &gt;= 10092000, "High", "Medium")))</f>
        <v>High</v>
      </c>
    </row>
    <row r="1386" spans="1:22" x14ac:dyDescent="0.25">
      <c r="A1386" s="1" t="s">
        <v>3621</v>
      </c>
      <c r="B1386" s="1" t="s">
        <v>3097</v>
      </c>
      <c r="C1386" s="2">
        <v>44748</v>
      </c>
      <c r="D1386" s="1" t="s">
        <v>3622</v>
      </c>
      <c r="E1386" s="4">
        <v>2072340</v>
      </c>
      <c r="F1386">
        <v>1</v>
      </c>
      <c r="G1386" s="4">
        <v>20723400</v>
      </c>
      <c r="H1386" s="4">
        <v>0</v>
      </c>
      <c r="I1386" s="4">
        <v>20723400</v>
      </c>
      <c r="J1386">
        <v>1</v>
      </c>
      <c r="K1386">
        <v>1</v>
      </c>
      <c r="L1386">
        <v>0</v>
      </c>
      <c r="M1386">
        <v>1</v>
      </c>
      <c r="N1386" s="2">
        <v>44384</v>
      </c>
      <c r="O1386" s="1" t="s">
        <v>3623</v>
      </c>
      <c r="P1386" s="4">
        <v>20723400</v>
      </c>
      <c r="Q1386" s="4">
        <v>1512760</v>
      </c>
      <c r="R1386" s="1" t="s">
        <v>383</v>
      </c>
      <c r="S1386" s="1" t="s">
        <v>50</v>
      </c>
      <c r="T1386" s="4">
        <f>Sales_Datas[[#This Row],[after_discount]]-(Sales_Datas[[#This Row],[qty_ordered]]*Sales_Datas[[#This Row],[cogs]])</f>
        <v>19210640</v>
      </c>
      <c r="U1386" s="3">
        <f>IFERROR(Sales_Datas[[#This Row],[Gross_Profit]]/Sales_Datas[[#This Row],[after_discount]],0)</f>
        <v>0.92700232587316755</v>
      </c>
      <c r="V1386" s="1" t="str">
        <f>IF(Sales_Datas[[#This Row],[base_price]] &lt;= 632200, "Low", (IF(Sales_Datas[[#This Row],[base_price]] &gt;= 10092000, "High", "Medium")))</f>
        <v>High</v>
      </c>
    </row>
    <row r="1387" spans="1:22" x14ac:dyDescent="0.25">
      <c r="A1387" s="1" t="s">
        <v>3624</v>
      </c>
      <c r="B1387" s="1" t="s">
        <v>2884</v>
      </c>
      <c r="C1387" s="2">
        <v>44293</v>
      </c>
      <c r="D1387" s="1" t="s">
        <v>3625</v>
      </c>
      <c r="E1387" s="4">
        <v>2067120</v>
      </c>
      <c r="F1387">
        <v>1</v>
      </c>
      <c r="G1387" s="4">
        <v>20671200</v>
      </c>
      <c r="H1387" s="4">
        <v>0</v>
      </c>
      <c r="I1387" s="4">
        <v>20671200</v>
      </c>
      <c r="J1387">
        <v>1</v>
      </c>
      <c r="K1387">
        <v>0</v>
      </c>
      <c r="L1387">
        <v>0</v>
      </c>
      <c r="M1387">
        <v>1</v>
      </c>
      <c r="N1387" s="2">
        <v>44398</v>
      </c>
      <c r="O1387" s="1" t="s">
        <v>3626</v>
      </c>
      <c r="P1387" s="4">
        <v>20671200</v>
      </c>
      <c r="Q1387" s="4">
        <v>1240270</v>
      </c>
      <c r="R1387" s="1" t="s">
        <v>39</v>
      </c>
      <c r="S1387" s="1" t="s">
        <v>50</v>
      </c>
      <c r="T1387" s="4">
        <f>Sales_Datas[[#This Row],[after_discount]]-(Sales_Datas[[#This Row],[qty_ordered]]*Sales_Datas[[#This Row],[cogs]])</f>
        <v>19430930</v>
      </c>
      <c r="U1387" s="3">
        <f>IFERROR(Sales_Datas[[#This Row],[Gross_Profit]]/Sales_Datas[[#This Row],[after_discount]],0)</f>
        <v>0.94000009675297036</v>
      </c>
      <c r="V1387" s="1" t="str">
        <f>IF(Sales_Datas[[#This Row],[base_price]] &lt;= 632200, "Low", (IF(Sales_Datas[[#This Row],[base_price]] &gt;= 10092000, "High", "Medium")))</f>
        <v>High</v>
      </c>
    </row>
    <row r="1388" spans="1:22" x14ac:dyDescent="0.25">
      <c r="A1388" s="1" t="s">
        <v>3627</v>
      </c>
      <c r="B1388" s="1" t="s">
        <v>3628</v>
      </c>
      <c r="C1388" s="2">
        <v>44709</v>
      </c>
      <c r="D1388" s="1" t="s">
        <v>3629</v>
      </c>
      <c r="E1388" s="4">
        <v>2059000</v>
      </c>
      <c r="F1388">
        <v>1</v>
      </c>
      <c r="G1388" s="4">
        <v>20590000</v>
      </c>
      <c r="H1388" s="4">
        <v>0</v>
      </c>
      <c r="I1388" s="4">
        <v>20590000</v>
      </c>
      <c r="J1388">
        <v>1</v>
      </c>
      <c r="K1388">
        <v>1</v>
      </c>
      <c r="L1388">
        <v>0</v>
      </c>
      <c r="M1388">
        <v>7</v>
      </c>
      <c r="N1388" s="2">
        <v>44528</v>
      </c>
      <c r="O1388" s="1" t="s">
        <v>3630</v>
      </c>
      <c r="P1388" s="4">
        <v>20590000</v>
      </c>
      <c r="Q1388" s="4">
        <v>1832510</v>
      </c>
      <c r="R1388" s="1" t="s">
        <v>39</v>
      </c>
      <c r="S1388" s="1" t="s">
        <v>66</v>
      </c>
      <c r="T1388" s="4">
        <f>Sales_Datas[[#This Row],[after_discount]]-(Sales_Datas[[#This Row],[qty_ordered]]*Sales_Datas[[#This Row],[cogs]])</f>
        <v>18757490</v>
      </c>
      <c r="U1388" s="3">
        <f>IFERROR(Sales_Datas[[#This Row],[Gross_Profit]]/Sales_Datas[[#This Row],[after_discount]],0)</f>
        <v>0.91100000000000003</v>
      </c>
      <c r="V1388" s="1" t="str">
        <f>IF(Sales_Datas[[#This Row],[base_price]] &lt;= 632200, "Low", (IF(Sales_Datas[[#This Row],[base_price]] &gt;= 10092000, "High", "Medium")))</f>
        <v>High</v>
      </c>
    </row>
    <row r="1389" spans="1:22" x14ac:dyDescent="0.25">
      <c r="A1389" s="1" t="s">
        <v>3631</v>
      </c>
      <c r="B1389" s="1" t="s">
        <v>3632</v>
      </c>
      <c r="C1389" s="2">
        <v>44731</v>
      </c>
      <c r="D1389" s="1" t="s">
        <v>3629</v>
      </c>
      <c r="E1389" s="4">
        <v>2059000</v>
      </c>
      <c r="F1389">
        <v>1</v>
      </c>
      <c r="G1389" s="4">
        <v>20590000</v>
      </c>
      <c r="H1389" s="4">
        <v>0</v>
      </c>
      <c r="I1389" s="4">
        <v>20590000</v>
      </c>
      <c r="J1389">
        <v>1</v>
      </c>
      <c r="K1389">
        <v>0</v>
      </c>
      <c r="L1389">
        <v>0</v>
      </c>
      <c r="M1389">
        <v>7</v>
      </c>
      <c r="N1389" s="2">
        <v>44730</v>
      </c>
      <c r="O1389" s="1" t="s">
        <v>3630</v>
      </c>
      <c r="P1389" s="4">
        <v>20590000</v>
      </c>
      <c r="Q1389" s="4">
        <v>1832510</v>
      </c>
      <c r="R1389" s="1" t="s">
        <v>39</v>
      </c>
      <c r="S1389" s="1" t="s">
        <v>66</v>
      </c>
      <c r="T1389" s="4">
        <f>Sales_Datas[[#This Row],[after_discount]]-(Sales_Datas[[#This Row],[qty_ordered]]*Sales_Datas[[#This Row],[cogs]])</f>
        <v>18757490</v>
      </c>
      <c r="U1389" s="3">
        <f>IFERROR(Sales_Datas[[#This Row],[Gross_Profit]]/Sales_Datas[[#This Row],[after_discount]],0)</f>
        <v>0.91100000000000003</v>
      </c>
      <c r="V1389" s="1" t="str">
        <f>IF(Sales_Datas[[#This Row],[base_price]] &lt;= 632200, "Low", (IF(Sales_Datas[[#This Row],[base_price]] &gt;= 10092000, "High", "Medium")))</f>
        <v>High</v>
      </c>
    </row>
    <row r="1390" spans="1:22" x14ac:dyDescent="0.25">
      <c r="A1390" s="1" t="s">
        <v>3633</v>
      </c>
      <c r="B1390" s="1" t="s">
        <v>3634</v>
      </c>
      <c r="C1390" s="2">
        <v>44734</v>
      </c>
      <c r="D1390" s="1" t="s">
        <v>3629</v>
      </c>
      <c r="E1390" s="4">
        <v>2059000</v>
      </c>
      <c r="F1390">
        <v>1</v>
      </c>
      <c r="G1390" s="4">
        <v>20590000</v>
      </c>
      <c r="H1390" s="4">
        <v>0</v>
      </c>
      <c r="I1390" s="4">
        <v>20590000</v>
      </c>
      <c r="J1390">
        <v>1</v>
      </c>
      <c r="K1390">
        <v>1</v>
      </c>
      <c r="L1390">
        <v>0</v>
      </c>
      <c r="M1390">
        <v>1</v>
      </c>
      <c r="N1390" s="2">
        <v>44732</v>
      </c>
      <c r="O1390" s="1" t="s">
        <v>3630</v>
      </c>
      <c r="P1390" s="4">
        <v>20590000</v>
      </c>
      <c r="Q1390" s="4">
        <v>1832510</v>
      </c>
      <c r="R1390" s="1" t="s">
        <v>39</v>
      </c>
      <c r="S1390" s="1" t="s">
        <v>50</v>
      </c>
      <c r="T1390" s="4">
        <f>Sales_Datas[[#This Row],[after_discount]]-(Sales_Datas[[#This Row],[qty_ordered]]*Sales_Datas[[#This Row],[cogs]])</f>
        <v>18757490</v>
      </c>
      <c r="U1390" s="3">
        <f>IFERROR(Sales_Datas[[#This Row],[Gross_Profit]]/Sales_Datas[[#This Row],[after_discount]],0)</f>
        <v>0.91100000000000003</v>
      </c>
      <c r="V1390" s="1" t="str">
        <f>IF(Sales_Datas[[#This Row],[base_price]] &lt;= 632200, "Low", (IF(Sales_Datas[[#This Row],[base_price]] &gt;= 10092000, "High", "Medium")))</f>
        <v>High</v>
      </c>
    </row>
    <row r="1391" spans="1:22" x14ac:dyDescent="0.25">
      <c r="A1391" s="1" t="s">
        <v>3635</v>
      </c>
      <c r="B1391" s="1" t="s">
        <v>3636</v>
      </c>
      <c r="C1391" s="2">
        <v>44726</v>
      </c>
      <c r="D1391" s="1" t="s">
        <v>3637</v>
      </c>
      <c r="E1391" s="4">
        <v>2051344</v>
      </c>
      <c r="F1391">
        <v>1</v>
      </c>
      <c r="G1391" s="4">
        <v>20513400</v>
      </c>
      <c r="H1391" s="4">
        <v>0</v>
      </c>
      <c r="I1391" s="4">
        <v>20513400</v>
      </c>
      <c r="J1391">
        <v>1</v>
      </c>
      <c r="K1391">
        <v>1</v>
      </c>
      <c r="L1391">
        <v>1</v>
      </c>
      <c r="M1391">
        <v>1</v>
      </c>
      <c r="N1391" s="2">
        <v>44721</v>
      </c>
      <c r="O1391" s="1" t="s">
        <v>3638</v>
      </c>
      <c r="P1391" s="4">
        <v>20513400</v>
      </c>
      <c r="Q1391" s="4">
        <v>1764130</v>
      </c>
      <c r="R1391" s="1" t="s">
        <v>29</v>
      </c>
      <c r="S1391" s="1" t="s">
        <v>50</v>
      </c>
      <c r="T1391" s="4">
        <f>Sales_Datas[[#This Row],[after_discount]]-(Sales_Datas[[#This Row],[qty_ordered]]*Sales_Datas[[#This Row],[cogs]])</f>
        <v>18749270</v>
      </c>
      <c r="U1391" s="3">
        <f>IFERROR(Sales_Datas[[#This Row],[Gross_Profit]]/Sales_Datas[[#This Row],[after_discount]],0)</f>
        <v>0.91400109196915191</v>
      </c>
      <c r="V1391" s="1" t="str">
        <f>IF(Sales_Datas[[#This Row],[base_price]] &lt;= 632200, "Low", (IF(Sales_Datas[[#This Row],[base_price]] &gt;= 10092000, "High", "Medium")))</f>
        <v>High</v>
      </c>
    </row>
    <row r="1392" spans="1:22" x14ac:dyDescent="0.25">
      <c r="A1392" s="1" t="s">
        <v>3639</v>
      </c>
      <c r="B1392" s="1" t="s">
        <v>3640</v>
      </c>
      <c r="C1392" s="2">
        <v>44742</v>
      </c>
      <c r="D1392" s="1" t="s">
        <v>3637</v>
      </c>
      <c r="E1392" s="4">
        <v>2051344</v>
      </c>
      <c r="F1392">
        <v>1</v>
      </c>
      <c r="G1392" s="4">
        <v>20513400</v>
      </c>
      <c r="H1392" s="4">
        <v>0</v>
      </c>
      <c r="I1392" s="4">
        <v>20513400</v>
      </c>
      <c r="J1392">
        <v>1</v>
      </c>
      <c r="K1392">
        <v>1</v>
      </c>
      <c r="L1392">
        <v>0</v>
      </c>
      <c r="M1392">
        <v>1</v>
      </c>
      <c r="N1392" s="2">
        <v>44672</v>
      </c>
      <c r="O1392" s="1" t="s">
        <v>3638</v>
      </c>
      <c r="P1392" s="4">
        <v>20513400</v>
      </c>
      <c r="Q1392" s="4">
        <v>1764130</v>
      </c>
      <c r="R1392" s="1" t="s">
        <v>29</v>
      </c>
      <c r="S1392" s="1" t="s">
        <v>50</v>
      </c>
      <c r="T1392" s="4">
        <f>Sales_Datas[[#This Row],[after_discount]]-(Sales_Datas[[#This Row],[qty_ordered]]*Sales_Datas[[#This Row],[cogs]])</f>
        <v>18749270</v>
      </c>
      <c r="U1392" s="3">
        <f>IFERROR(Sales_Datas[[#This Row],[Gross_Profit]]/Sales_Datas[[#This Row],[after_discount]],0)</f>
        <v>0.91400109196915191</v>
      </c>
      <c r="V1392" s="1" t="str">
        <f>IF(Sales_Datas[[#This Row],[base_price]] &lt;= 632200, "Low", (IF(Sales_Datas[[#This Row],[base_price]] &gt;= 10092000, "High", "Medium")))</f>
        <v>High</v>
      </c>
    </row>
    <row r="1393" spans="1:22" x14ac:dyDescent="0.25">
      <c r="A1393" s="1" t="s">
        <v>3641</v>
      </c>
      <c r="B1393" s="1" t="s">
        <v>2170</v>
      </c>
      <c r="C1393" s="2">
        <v>44447</v>
      </c>
      <c r="D1393" s="1" t="s">
        <v>3642</v>
      </c>
      <c r="E1393" s="4">
        <v>2047400</v>
      </c>
      <c r="F1393">
        <v>1</v>
      </c>
      <c r="G1393" s="4">
        <v>20474000</v>
      </c>
      <c r="H1393" s="4">
        <v>0</v>
      </c>
      <c r="I1393" s="4">
        <v>20474000</v>
      </c>
      <c r="J1393">
        <v>1</v>
      </c>
      <c r="K1393">
        <v>1</v>
      </c>
      <c r="L1393">
        <v>0</v>
      </c>
      <c r="M1393">
        <v>1</v>
      </c>
      <c r="N1393" s="2">
        <v>44401</v>
      </c>
      <c r="O1393" s="1" t="s">
        <v>3643</v>
      </c>
      <c r="P1393" s="4">
        <v>20474000</v>
      </c>
      <c r="Q1393" s="4">
        <v>1351280</v>
      </c>
      <c r="R1393" s="1" t="s">
        <v>39</v>
      </c>
      <c r="S1393" s="1" t="s">
        <v>50</v>
      </c>
      <c r="T1393" s="4">
        <f>Sales_Datas[[#This Row],[after_discount]]-(Sales_Datas[[#This Row],[qty_ordered]]*Sales_Datas[[#This Row],[cogs]])</f>
        <v>19122720</v>
      </c>
      <c r="U1393" s="3">
        <f>IFERROR(Sales_Datas[[#This Row],[Gross_Profit]]/Sales_Datas[[#This Row],[after_discount]],0)</f>
        <v>0.93400019536973722</v>
      </c>
      <c r="V1393" s="1" t="str">
        <f>IF(Sales_Datas[[#This Row],[base_price]] &lt;= 632200, "Low", (IF(Sales_Datas[[#This Row],[base_price]] &gt;= 10092000, "High", "Medium")))</f>
        <v>High</v>
      </c>
    </row>
    <row r="1394" spans="1:22" x14ac:dyDescent="0.25">
      <c r="A1394" s="1" t="s">
        <v>3644</v>
      </c>
      <c r="B1394" s="1" t="s">
        <v>3645</v>
      </c>
      <c r="C1394" s="2">
        <v>44529</v>
      </c>
      <c r="D1394" s="1" t="s">
        <v>3523</v>
      </c>
      <c r="E1394" s="4">
        <v>2042760</v>
      </c>
      <c r="F1394">
        <v>1</v>
      </c>
      <c r="G1394" s="4">
        <v>20427600</v>
      </c>
      <c r="H1394" s="4">
        <v>0</v>
      </c>
      <c r="I1394" s="4">
        <v>20427600</v>
      </c>
      <c r="J1394">
        <v>1</v>
      </c>
      <c r="K1394">
        <v>1</v>
      </c>
      <c r="L1394">
        <v>1</v>
      </c>
      <c r="M1394">
        <v>4</v>
      </c>
      <c r="N1394" s="2">
        <v>44517</v>
      </c>
      <c r="O1394" s="1" t="s">
        <v>3524</v>
      </c>
      <c r="P1394" s="4">
        <v>20427600</v>
      </c>
      <c r="Q1394" s="4">
        <v>1491180</v>
      </c>
      <c r="R1394" s="1" t="s">
        <v>39</v>
      </c>
      <c r="S1394" s="1" t="s">
        <v>34</v>
      </c>
      <c r="T1394" s="4">
        <f>Sales_Datas[[#This Row],[after_discount]]-(Sales_Datas[[#This Row],[qty_ordered]]*Sales_Datas[[#This Row],[cogs]])</f>
        <v>18936420</v>
      </c>
      <c r="U1394" s="3">
        <f>IFERROR(Sales_Datas[[#This Row],[Gross_Profit]]/Sales_Datas[[#This Row],[after_discount]],0)</f>
        <v>0.92700170357751277</v>
      </c>
      <c r="V1394" s="1" t="str">
        <f>IF(Sales_Datas[[#This Row],[base_price]] &lt;= 632200, "Low", (IF(Sales_Datas[[#This Row],[base_price]] &gt;= 10092000, "High", "Medium")))</f>
        <v>High</v>
      </c>
    </row>
    <row r="1395" spans="1:22" x14ac:dyDescent="0.25">
      <c r="A1395" s="1" t="s">
        <v>3646</v>
      </c>
      <c r="B1395" s="1" t="s">
        <v>505</v>
      </c>
      <c r="C1395" s="2">
        <v>44552</v>
      </c>
      <c r="D1395" s="1" t="s">
        <v>3647</v>
      </c>
      <c r="E1395" s="4">
        <v>2038642</v>
      </c>
      <c r="F1395">
        <v>1</v>
      </c>
      <c r="G1395" s="4">
        <v>20386400</v>
      </c>
      <c r="H1395" s="4">
        <v>0</v>
      </c>
      <c r="I1395" s="4">
        <v>20386400</v>
      </c>
      <c r="J1395">
        <v>1</v>
      </c>
      <c r="K1395">
        <v>1</v>
      </c>
      <c r="L1395">
        <v>0</v>
      </c>
      <c r="M1395">
        <v>1</v>
      </c>
      <c r="N1395" s="2">
        <v>44435</v>
      </c>
      <c r="O1395" s="1" t="s">
        <v>3648</v>
      </c>
      <c r="P1395" s="4">
        <v>20386400</v>
      </c>
      <c r="Q1395" s="4">
        <v>1345480</v>
      </c>
      <c r="R1395" s="1" t="s">
        <v>128</v>
      </c>
      <c r="S1395" s="1" t="s">
        <v>50</v>
      </c>
      <c r="T1395" s="4">
        <f>Sales_Datas[[#This Row],[after_discount]]-(Sales_Datas[[#This Row],[qty_ordered]]*Sales_Datas[[#This Row],[cogs]])</f>
        <v>19040920</v>
      </c>
      <c r="U1395" s="3">
        <f>IFERROR(Sales_Datas[[#This Row],[Gross_Profit]]/Sales_Datas[[#This Row],[after_discount]],0)</f>
        <v>0.93400109877173021</v>
      </c>
      <c r="V1395" s="1" t="str">
        <f>IF(Sales_Datas[[#This Row],[base_price]] &lt;= 632200, "Low", (IF(Sales_Datas[[#This Row],[base_price]] &gt;= 10092000, "High", "Medium")))</f>
        <v>High</v>
      </c>
    </row>
    <row r="1396" spans="1:22" x14ac:dyDescent="0.25">
      <c r="A1396" s="1" t="s">
        <v>3649</v>
      </c>
      <c r="B1396" s="1" t="s">
        <v>3650</v>
      </c>
      <c r="C1396" s="2">
        <v>44265</v>
      </c>
      <c r="D1396" s="1" t="s">
        <v>1210</v>
      </c>
      <c r="E1396" s="4">
        <v>2032900</v>
      </c>
      <c r="F1396">
        <v>1</v>
      </c>
      <c r="G1396" s="4">
        <v>20329000</v>
      </c>
      <c r="H1396" s="4">
        <v>0</v>
      </c>
      <c r="I1396" s="4">
        <v>20329000</v>
      </c>
      <c r="J1396">
        <v>1</v>
      </c>
      <c r="K1396">
        <v>0</v>
      </c>
      <c r="L1396">
        <v>0</v>
      </c>
      <c r="M1396">
        <v>1</v>
      </c>
      <c r="N1396" s="2">
        <v>44493</v>
      </c>
      <c r="O1396" s="1" t="s">
        <v>1211</v>
      </c>
      <c r="P1396" s="4">
        <v>20329000</v>
      </c>
      <c r="Q1396" s="4">
        <v>1423030</v>
      </c>
      <c r="R1396" s="1" t="s">
        <v>39</v>
      </c>
      <c r="S1396" s="1" t="s">
        <v>50</v>
      </c>
      <c r="T1396" s="4">
        <f>Sales_Datas[[#This Row],[after_discount]]-(Sales_Datas[[#This Row],[qty_ordered]]*Sales_Datas[[#This Row],[cogs]])</f>
        <v>18905970</v>
      </c>
      <c r="U1396" s="3">
        <f>IFERROR(Sales_Datas[[#This Row],[Gross_Profit]]/Sales_Datas[[#This Row],[after_discount]],0)</f>
        <v>0.93</v>
      </c>
      <c r="V1396" s="1" t="str">
        <f>IF(Sales_Datas[[#This Row],[base_price]] &lt;= 632200, "Low", (IF(Sales_Datas[[#This Row],[base_price]] &gt;= 10092000, "High", "Medium")))</f>
        <v>High</v>
      </c>
    </row>
    <row r="1397" spans="1:22" x14ac:dyDescent="0.25">
      <c r="A1397" s="1" t="s">
        <v>3651</v>
      </c>
      <c r="B1397" s="1" t="s">
        <v>1971</v>
      </c>
      <c r="C1397" s="2">
        <v>44326</v>
      </c>
      <c r="D1397" s="1" t="s">
        <v>1210</v>
      </c>
      <c r="E1397" s="4">
        <v>2032900</v>
      </c>
      <c r="F1397">
        <v>1</v>
      </c>
      <c r="G1397" s="4">
        <v>20329000</v>
      </c>
      <c r="H1397" s="4">
        <v>0</v>
      </c>
      <c r="I1397" s="4">
        <v>20329000</v>
      </c>
      <c r="J1397">
        <v>1</v>
      </c>
      <c r="K1397">
        <v>1</v>
      </c>
      <c r="L1397">
        <v>1</v>
      </c>
      <c r="M1397">
        <v>1</v>
      </c>
      <c r="N1397" s="2">
        <v>44386</v>
      </c>
      <c r="O1397" s="1" t="s">
        <v>1211</v>
      </c>
      <c r="P1397" s="4">
        <v>20329000</v>
      </c>
      <c r="Q1397" s="4">
        <v>1423030</v>
      </c>
      <c r="R1397" s="1" t="s">
        <v>39</v>
      </c>
      <c r="S1397" s="1" t="s">
        <v>50</v>
      </c>
      <c r="T1397" s="4">
        <f>Sales_Datas[[#This Row],[after_discount]]-(Sales_Datas[[#This Row],[qty_ordered]]*Sales_Datas[[#This Row],[cogs]])</f>
        <v>18905970</v>
      </c>
      <c r="U1397" s="3">
        <f>IFERROR(Sales_Datas[[#This Row],[Gross_Profit]]/Sales_Datas[[#This Row],[after_discount]],0)</f>
        <v>0.93</v>
      </c>
      <c r="V1397" s="1" t="str">
        <f>IF(Sales_Datas[[#This Row],[base_price]] &lt;= 632200, "Low", (IF(Sales_Datas[[#This Row],[base_price]] &gt;= 10092000, "High", "Medium")))</f>
        <v>High</v>
      </c>
    </row>
    <row r="1398" spans="1:22" x14ac:dyDescent="0.25">
      <c r="A1398" s="1" t="s">
        <v>3652</v>
      </c>
      <c r="B1398" s="1" t="s">
        <v>3653</v>
      </c>
      <c r="C1398" s="2">
        <v>44467</v>
      </c>
      <c r="D1398" s="1" t="s">
        <v>3654</v>
      </c>
      <c r="E1398" s="4">
        <v>2030000</v>
      </c>
      <c r="F1398">
        <v>1</v>
      </c>
      <c r="G1398" s="4">
        <v>20300000</v>
      </c>
      <c r="H1398" s="4">
        <v>0</v>
      </c>
      <c r="I1398" s="4">
        <v>20300000</v>
      </c>
      <c r="J1398">
        <v>1</v>
      </c>
      <c r="K1398">
        <v>0</v>
      </c>
      <c r="L1398">
        <v>0</v>
      </c>
      <c r="M1398">
        <v>4</v>
      </c>
      <c r="N1398" s="2">
        <v>44455</v>
      </c>
      <c r="O1398" s="1" t="s">
        <v>3655</v>
      </c>
      <c r="P1398" s="4">
        <v>20300000</v>
      </c>
      <c r="Q1398" s="4">
        <v>1502200</v>
      </c>
      <c r="R1398" s="1" t="s">
        <v>23</v>
      </c>
      <c r="S1398" s="1" t="s">
        <v>34</v>
      </c>
      <c r="T1398" s="4">
        <f>Sales_Datas[[#This Row],[after_discount]]-(Sales_Datas[[#This Row],[qty_ordered]]*Sales_Datas[[#This Row],[cogs]])</f>
        <v>18797800</v>
      </c>
      <c r="U1398" s="3">
        <f>IFERROR(Sales_Datas[[#This Row],[Gross_Profit]]/Sales_Datas[[#This Row],[after_discount]],0)</f>
        <v>0.92600000000000005</v>
      </c>
      <c r="V1398" s="1" t="str">
        <f>IF(Sales_Datas[[#This Row],[base_price]] &lt;= 632200, "Low", (IF(Sales_Datas[[#This Row],[base_price]] &gt;= 10092000, "High", "Medium")))</f>
        <v>High</v>
      </c>
    </row>
    <row r="1399" spans="1:22" x14ac:dyDescent="0.25">
      <c r="A1399" s="1" t="s">
        <v>3656</v>
      </c>
      <c r="B1399" s="1" t="s">
        <v>1171</v>
      </c>
      <c r="C1399" s="2">
        <v>44469</v>
      </c>
      <c r="D1399" s="1" t="s">
        <v>3654</v>
      </c>
      <c r="E1399" s="4">
        <v>2030000</v>
      </c>
      <c r="F1399">
        <v>1</v>
      </c>
      <c r="G1399" s="4">
        <v>20300000</v>
      </c>
      <c r="H1399" s="4">
        <v>0</v>
      </c>
      <c r="I1399" s="4">
        <v>20300000</v>
      </c>
      <c r="J1399">
        <v>1</v>
      </c>
      <c r="K1399">
        <v>1</v>
      </c>
      <c r="L1399">
        <v>1</v>
      </c>
      <c r="M1399">
        <v>4</v>
      </c>
      <c r="N1399" s="2">
        <v>44446</v>
      </c>
      <c r="O1399" s="1" t="s">
        <v>3655</v>
      </c>
      <c r="P1399" s="4">
        <v>20300000</v>
      </c>
      <c r="Q1399" s="4">
        <v>1502200</v>
      </c>
      <c r="R1399" s="1" t="s">
        <v>23</v>
      </c>
      <c r="S1399" s="1" t="s">
        <v>34</v>
      </c>
      <c r="T1399" s="4">
        <f>Sales_Datas[[#This Row],[after_discount]]-(Sales_Datas[[#This Row],[qty_ordered]]*Sales_Datas[[#This Row],[cogs]])</f>
        <v>18797800</v>
      </c>
      <c r="U1399" s="3">
        <f>IFERROR(Sales_Datas[[#This Row],[Gross_Profit]]/Sales_Datas[[#This Row],[after_discount]],0)</f>
        <v>0.92600000000000005</v>
      </c>
      <c r="V1399" s="1" t="str">
        <f>IF(Sales_Datas[[#This Row],[base_price]] &lt;= 632200, "Low", (IF(Sales_Datas[[#This Row],[base_price]] &gt;= 10092000, "High", "Medium")))</f>
        <v>High</v>
      </c>
    </row>
    <row r="1400" spans="1:22" x14ac:dyDescent="0.25">
      <c r="A1400" s="1" t="s">
        <v>3657</v>
      </c>
      <c r="B1400" s="1" t="s">
        <v>1971</v>
      </c>
      <c r="C1400" s="2">
        <v>44591</v>
      </c>
      <c r="D1400" s="1" t="s">
        <v>3658</v>
      </c>
      <c r="E1400" s="4">
        <v>2018400</v>
      </c>
      <c r="F1400">
        <v>1</v>
      </c>
      <c r="G1400" s="4">
        <v>20184000</v>
      </c>
      <c r="H1400" s="4">
        <v>0</v>
      </c>
      <c r="I1400" s="4">
        <v>20184000</v>
      </c>
      <c r="J1400">
        <v>1</v>
      </c>
      <c r="K1400">
        <v>1</v>
      </c>
      <c r="L1400">
        <v>0</v>
      </c>
      <c r="M1400">
        <v>1</v>
      </c>
      <c r="N1400" s="2">
        <v>44386</v>
      </c>
      <c r="O1400" s="1" t="s">
        <v>3659</v>
      </c>
      <c r="P1400" s="4">
        <v>20010000</v>
      </c>
      <c r="Q1400" s="4">
        <v>1240620</v>
      </c>
      <c r="R1400" s="1" t="s">
        <v>39</v>
      </c>
      <c r="S1400" s="1" t="s">
        <v>50</v>
      </c>
      <c r="T1400" s="4">
        <f>Sales_Datas[[#This Row],[after_discount]]-(Sales_Datas[[#This Row],[qty_ordered]]*Sales_Datas[[#This Row],[cogs]])</f>
        <v>18943380</v>
      </c>
      <c r="U1400" s="3">
        <f>IFERROR(Sales_Datas[[#This Row],[Gross_Profit]]/Sales_Datas[[#This Row],[after_discount]],0)</f>
        <v>0.93853448275862073</v>
      </c>
      <c r="V1400" s="1" t="str">
        <f>IF(Sales_Datas[[#This Row],[base_price]] &lt;= 632200, "Low", (IF(Sales_Datas[[#This Row],[base_price]] &gt;= 10092000, "High", "Medium")))</f>
        <v>High</v>
      </c>
    </row>
    <row r="1401" spans="1:22" x14ac:dyDescent="0.25">
      <c r="A1401" s="1" t="s">
        <v>3660</v>
      </c>
      <c r="B1401" s="1" t="s">
        <v>3661</v>
      </c>
      <c r="C1401" s="2">
        <v>44744</v>
      </c>
      <c r="D1401" s="1" t="s">
        <v>3662</v>
      </c>
      <c r="E1401" s="4">
        <v>1009200</v>
      </c>
      <c r="F1401">
        <v>2</v>
      </c>
      <c r="G1401" s="4">
        <v>20184000</v>
      </c>
      <c r="H1401" s="4">
        <v>0</v>
      </c>
      <c r="I1401" s="4">
        <v>20184000</v>
      </c>
      <c r="J1401">
        <v>1</v>
      </c>
      <c r="K1401">
        <v>1</v>
      </c>
      <c r="L1401">
        <v>0</v>
      </c>
      <c r="M1401">
        <v>1</v>
      </c>
      <c r="N1401" s="2">
        <v>44620</v>
      </c>
      <c r="O1401" s="1" t="s">
        <v>3663</v>
      </c>
      <c r="P1401" s="4">
        <v>10092000</v>
      </c>
      <c r="Q1401" s="4">
        <v>686256</v>
      </c>
      <c r="R1401" s="1" t="s">
        <v>128</v>
      </c>
      <c r="S1401" s="1" t="s">
        <v>50</v>
      </c>
      <c r="T1401" s="4">
        <f>Sales_Datas[[#This Row],[after_discount]]-(Sales_Datas[[#This Row],[qty_ordered]]*Sales_Datas[[#This Row],[cogs]])</f>
        <v>18811488</v>
      </c>
      <c r="U1401" s="3">
        <f>IFERROR(Sales_Datas[[#This Row],[Gross_Profit]]/Sales_Datas[[#This Row],[after_discount]],0)</f>
        <v>0.93200000000000005</v>
      </c>
      <c r="V1401" s="1" t="str">
        <f>IF(Sales_Datas[[#This Row],[base_price]] &lt;= 632200, "Low", (IF(Sales_Datas[[#This Row],[base_price]] &gt;= 10092000, "High", "Medium")))</f>
        <v>High</v>
      </c>
    </row>
    <row r="1402" spans="1:22" x14ac:dyDescent="0.25">
      <c r="A1402" s="1" t="s">
        <v>3664</v>
      </c>
      <c r="B1402" s="1" t="s">
        <v>3665</v>
      </c>
      <c r="C1402" s="2">
        <v>44633</v>
      </c>
      <c r="D1402" s="1" t="s">
        <v>3666</v>
      </c>
      <c r="E1402" s="4">
        <v>403100</v>
      </c>
      <c r="F1402">
        <v>5</v>
      </c>
      <c r="G1402" s="4">
        <v>20155000</v>
      </c>
      <c r="H1402" s="4">
        <v>0</v>
      </c>
      <c r="I1402" s="4">
        <v>20155000</v>
      </c>
      <c r="J1402">
        <v>1</v>
      </c>
      <c r="K1402">
        <v>1</v>
      </c>
      <c r="L1402">
        <v>0</v>
      </c>
      <c r="M1402">
        <v>1</v>
      </c>
      <c r="N1402" s="2">
        <v>44639</v>
      </c>
      <c r="O1402" s="1" t="s">
        <v>3667</v>
      </c>
      <c r="P1402" s="4">
        <v>4031000</v>
      </c>
      <c r="Q1402" s="4">
        <v>342606</v>
      </c>
      <c r="R1402" s="1" t="s">
        <v>123</v>
      </c>
      <c r="S1402" s="1" t="s">
        <v>50</v>
      </c>
      <c r="T1402" s="4">
        <f>Sales_Datas[[#This Row],[after_discount]]-(Sales_Datas[[#This Row],[qty_ordered]]*Sales_Datas[[#This Row],[cogs]])</f>
        <v>18441970</v>
      </c>
      <c r="U1402" s="3">
        <f>IFERROR(Sales_Datas[[#This Row],[Gross_Profit]]/Sales_Datas[[#This Row],[after_discount]],0)</f>
        <v>0.9150071942446043</v>
      </c>
      <c r="V1402" s="1" t="str">
        <f>IF(Sales_Datas[[#This Row],[base_price]] &lt;= 632200, "Low", (IF(Sales_Datas[[#This Row],[base_price]] &gt;= 10092000, "High", "Medium")))</f>
        <v>Medium</v>
      </c>
    </row>
    <row r="1403" spans="1:22" x14ac:dyDescent="0.25">
      <c r="A1403" s="1" t="s">
        <v>3668</v>
      </c>
      <c r="B1403" s="1" t="s">
        <v>3669</v>
      </c>
      <c r="C1403" s="2">
        <v>44684</v>
      </c>
      <c r="D1403" s="1" t="s">
        <v>3670</v>
      </c>
      <c r="E1403" s="4">
        <v>403100</v>
      </c>
      <c r="F1403">
        <v>5</v>
      </c>
      <c r="G1403" s="4">
        <v>20155000</v>
      </c>
      <c r="H1403" s="4">
        <v>0</v>
      </c>
      <c r="I1403" s="4">
        <v>20155000</v>
      </c>
      <c r="J1403">
        <v>1</v>
      </c>
      <c r="K1403">
        <v>1</v>
      </c>
      <c r="L1403">
        <v>1</v>
      </c>
      <c r="M1403">
        <v>1</v>
      </c>
      <c r="N1403" s="2">
        <v>44640</v>
      </c>
      <c r="O1403" s="1" t="s">
        <v>3671</v>
      </c>
      <c r="P1403" s="4">
        <v>4031000</v>
      </c>
      <c r="Q1403" s="4">
        <v>362790</v>
      </c>
      <c r="R1403" s="1" t="s">
        <v>123</v>
      </c>
      <c r="S1403" s="1" t="s">
        <v>50</v>
      </c>
      <c r="T1403" s="4">
        <f>Sales_Datas[[#This Row],[after_discount]]-(Sales_Datas[[#This Row],[qty_ordered]]*Sales_Datas[[#This Row],[cogs]])</f>
        <v>18341050</v>
      </c>
      <c r="U1403" s="3">
        <f>IFERROR(Sales_Datas[[#This Row],[Gross_Profit]]/Sales_Datas[[#This Row],[after_discount]],0)</f>
        <v>0.91</v>
      </c>
      <c r="V1403" s="1" t="str">
        <f>IF(Sales_Datas[[#This Row],[base_price]] &lt;= 632200, "Low", (IF(Sales_Datas[[#This Row],[base_price]] &gt;= 10092000, "High", "Medium")))</f>
        <v>Medium</v>
      </c>
    </row>
    <row r="1404" spans="1:22" x14ac:dyDescent="0.25">
      <c r="A1404" s="1" t="s">
        <v>3672</v>
      </c>
      <c r="B1404" s="1" t="s">
        <v>3673</v>
      </c>
      <c r="C1404" s="2">
        <v>44238</v>
      </c>
      <c r="D1404" s="1" t="s">
        <v>1835</v>
      </c>
      <c r="E1404" s="4">
        <v>2014920</v>
      </c>
      <c r="F1404">
        <v>1</v>
      </c>
      <c r="G1404" s="4">
        <v>20149200</v>
      </c>
      <c r="H1404" s="4">
        <v>0</v>
      </c>
      <c r="I1404" s="4">
        <v>20149200</v>
      </c>
      <c r="J1404">
        <v>1</v>
      </c>
      <c r="K1404">
        <v>0</v>
      </c>
      <c r="L1404">
        <v>0</v>
      </c>
      <c r="M1404">
        <v>4</v>
      </c>
      <c r="N1404" s="2">
        <v>44525</v>
      </c>
      <c r="O1404" s="1" t="s">
        <v>1836</v>
      </c>
      <c r="P1404" s="4">
        <v>18908000</v>
      </c>
      <c r="Q1404" s="4">
        <v>1304650</v>
      </c>
      <c r="R1404" s="1" t="s">
        <v>29</v>
      </c>
      <c r="S1404" s="1" t="s">
        <v>34</v>
      </c>
      <c r="T1404" s="4">
        <f>Sales_Datas[[#This Row],[after_discount]]-(Sales_Datas[[#This Row],[qty_ordered]]*Sales_Datas[[#This Row],[cogs]])</f>
        <v>18844550</v>
      </c>
      <c r="U1404" s="3">
        <f>IFERROR(Sales_Datas[[#This Row],[Gross_Profit]]/Sales_Datas[[#This Row],[after_discount]],0)</f>
        <v>0.93525053103845313</v>
      </c>
      <c r="V1404" s="1" t="str">
        <f>IF(Sales_Datas[[#This Row],[base_price]] &lt;= 632200, "Low", (IF(Sales_Datas[[#This Row],[base_price]] &gt;= 10092000, "High", "Medium")))</f>
        <v>High</v>
      </c>
    </row>
    <row r="1405" spans="1:22" x14ac:dyDescent="0.25">
      <c r="A1405" s="1" t="s">
        <v>3674</v>
      </c>
      <c r="B1405" s="1" t="s">
        <v>3675</v>
      </c>
      <c r="C1405" s="2">
        <v>44297</v>
      </c>
      <c r="D1405" s="1" t="s">
        <v>1835</v>
      </c>
      <c r="E1405" s="4">
        <v>2014920</v>
      </c>
      <c r="F1405">
        <v>1</v>
      </c>
      <c r="G1405" s="4">
        <v>20149200</v>
      </c>
      <c r="H1405" s="4">
        <v>0</v>
      </c>
      <c r="I1405" s="4">
        <v>20149200</v>
      </c>
      <c r="J1405">
        <v>1</v>
      </c>
      <c r="K1405">
        <v>0</v>
      </c>
      <c r="L1405">
        <v>0</v>
      </c>
      <c r="M1405">
        <v>4</v>
      </c>
      <c r="N1405" s="2">
        <v>44516</v>
      </c>
      <c r="O1405" s="1" t="s">
        <v>1836</v>
      </c>
      <c r="P1405" s="4">
        <v>18908000</v>
      </c>
      <c r="Q1405" s="4">
        <v>1304650</v>
      </c>
      <c r="R1405" s="1" t="s">
        <v>29</v>
      </c>
      <c r="S1405" s="1" t="s">
        <v>34</v>
      </c>
      <c r="T1405" s="4">
        <f>Sales_Datas[[#This Row],[after_discount]]-(Sales_Datas[[#This Row],[qty_ordered]]*Sales_Datas[[#This Row],[cogs]])</f>
        <v>18844550</v>
      </c>
      <c r="U1405" s="3">
        <f>IFERROR(Sales_Datas[[#This Row],[Gross_Profit]]/Sales_Datas[[#This Row],[after_discount]],0)</f>
        <v>0.93525053103845313</v>
      </c>
      <c r="V1405" s="1" t="str">
        <f>IF(Sales_Datas[[#This Row],[base_price]] &lt;= 632200, "Low", (IF(Sales_Datas[[#This Row],[base_price]] &gt;= 10092000, "High", "Medium")))</f>
        <v>High</v>
      </c>
    </row>
    <row r="1406" spans="1:22" x14ac:dyDescent="0.25">
      <c r="A1406" s="1" t="s">
        <v>3676</v>
      </c>
      <c r="B1406" s="1" t="s">
        <v>2185</v>
      </c>
      <c r="C1406" s="2">
        <v>44480</v>
      </c>
      <c r="D1406" s="1" t="s">
        <v>1835</v>
      </c>
      <c r="E1406" s="4">
        <v>2014920</v>
      </c>
      <c r="F1406">
        <v>1</v>
      </c>
      <c r="G1406" s="4">
        <v>20149200</v>
      </c>
      <c r="H1406" s="4">
        <v>0</v>
      </c>
      <c r="I1406" s="4">
        <v>20149200</v>
      </c>
      <c r="J1406">
        <v>1</v>
      </c>
      <c r="K1406">
        <v>1</v>
      </c>
      <c r="L1406">
        <v>0</v>
      </c>
      <c r="M1406">
        <v>1</v>
      </c>
      <c r="N1406" s="2">
        <v>44465</v>
      </c>
      <c r="O1406" s="1" t="s">
        <v>1836</v>
      </c>
      <c r="P1406" s="4">
        <v>18908000</v>
      </c>
      <c r="Q1406" s="4">
        <v>1304650</v>
      </c>
      <c r="R1406" s="1" t="s">
        <v>29</v>
      </c>
      <c r="S1406" s="1" t="s">
        <v>50</v>
      </c>
      <c r="T1406" s="4">
        <f>Sales_Datas[[#This Row],[after_discount]]-(Sales_Datas[[#This Row],[qty_ordered]]*Sales_Datas[[#This Row],[cogs]])</f>
        <v>18844550</v>
      </c>
      <c r="U1406" s="3">
        <f>IFERROR(Sales_Datas[[#This Row],[Gross_Profit]]/Sales_Datas[[#This Row],[after_discount]],0)</f>
        <v>0.93525053103845313</v>
      </c>
      <c r="V1406" s="1" t="str">
        <f>IF(Sales_Datas[[#This Row],[base_price]] &lt;= 632200, "Low", (IF(Sales_Datas[[#This Row],[base_price]] &gt;= 10092000, "High", "Medium")))</f>
        <v>High</v>
      </c>
    </row>
    <row r="1407" spans="1:22" x14ac:dyDescent="0.25">
      <c r="A1407" s="1" t="s">
        <v>3677</v>
      </c>
      <c r="B1407" s="1" t="s">
        <v>2454</v>
      </c>
      <c r="C1407" s="2">
        <v>44492</v>
      </c>
      <c r="D1407" s="1" t="s">
        <v>1835</v>
      </c>
      <c r="E1407" s="4">
        <v>2014920</v>
      </c>
      <c r="F1407">
        <v>1</v>
      </c>
      <c r="G1407" s="4">
        <v>20149200</v>
      </c>
      <c r="H1407" s="4">
        <v>0</v>
      </c>
      <c r="I1407" s="4">
        <v>20149200</v>
      </c>
      <c r="J1407">
        <v>1</v>
      </c>
      <c r="K1407">
        <v>0</v>
      </c>
      <c r="L1407">
        <v>0</v>
      </c>
      <c r="M1407">
        <v>4</v>
      </c>
      <c r="N1407" s="2">
        <v>44483</v>
      </c>
      <c r="O1407" s="1" t="s">
        <v>1836</v>
      </c>
      <c r="P1407" s="4">
        <v>18908000</v>
      </c>
      <c r="Q1407" s="4">
        <v>1304650</v>
      </c>
      <c r="R1407" s="1" t="s">
        <v>29</v>
      </c>
      <c r="S1407" s="1" t="s">
        <v>34</v>
      </c>
      <c r="T1407" s="4">
        <f>Sales_Datas[[#This Row],[after_discount]]-(Sales_Datas[[#This Row],[qty_ordered]]*Sales_Datas[[#This Row],[cogs]])</f>
        <v>18844550</v>
      </c>
      <c r="U1407" s="3">
        <f>IFERROR(Sales_Datas[[#This Row],[Gross_Profit]]/Sales_Datas[[#This Row],[after_discount]],0)</f>
        <v>0.93525053103845313</v>
      </c>
      <c r="V1407" s="1" t="str">
        <f>IF(Sales_Datas[[#This Row],[base_price]] &lt;= 632200, "Low", (IF(Sales_Datas[[#This Row],[base_price]] &gt;= 10092000, "High", "Medium")))</f>
        <v>High</v>
      </c>
    </row>
    <row r="1408" spans="1:22" x14ac:dyDescent="0.25">
      <c r="A1408" s="1" t="s">
        <v>3678</v>
      </c>
      <c r="B1408" s="1" t="s">
        <v>3679</v>
      </c>
      <c r="C1408" s="2">
        <v>44494</v>
      </c>
      <c r="D1408" s="1" t="s">
        <v>1835</v>
      </c>
      <c r="E1408" s="4">
        <v>2014920</v>
      </c>
      <c r="F1408">
        <v>1</v>
      </c>
      <c r="G1408" s="4">
        <v>20149200</v>
      </c>
      <c r="H1408" s="4">
        <v>0</v>
      </c>
      <c r="I1408" s="4">
        <v>20149200</v>
      </c>
      <c r="J1408">
        <v>1</v>
      </c>
      <c r="K1408">
        <v>0</v>
      </c>
      <c r="L1408">
        <v>0</v>
      </c>
      <c r="M1408">
        <v>1</v>
      </c>
      <c r="N1408" s="2">
        <v>44482</v>
      </c>
      <c r="O1408" s="1" t="s">
        <v>1836</v>
      </c>
      <c r="P1408" s="4">
        <v>18908000</v>
      </c>
      <c r="Q1408" s="4">
        <v>1304650</v>
      </c>
      <c r="R1408" s="1" t="s">
        <v>29</v>
      </c>
      <c r="S1408" s="1" t="s">
        <v>50</v>
      </c>
      <c r="T1408" s="4">
        <f>Sales_Datas[[#This Row],[after_discount]]-(Sales_Datas[[#This Row],[qty_ordered]]*Sales_Datas[[#This Row],[cogs]])</f>
        <v>18844550</v>
      </c>
      <c r="U1408" s="3">
        <f>IFERROR(Sales_Datas[[#This Row],[Gross_Profit]]/Sales_Datas[[#This Row],[after_discount]],0)</f>
        <v>0.93525053103845313</v>
      </c>
      <c r="V1408" s="1" t="str">
        <f>IF(Sales_Datas[[#This Row],[base_price]] &lt;= 632200, "Low", (IF(Sales_Datas[[#This Row],[base_price]] &gt;= 10092000, "High", "Medium")))</f>
        <v>High</v>
      </c>
    </row>
    <row r="1409" spans="1:22" x14ac:dyDescent="0.25">
      <c r="A1409" s="1" t="s">
        <v>3680</v>
      </c>
      <c r="B1409" s="1" t="s">
        <v>3681</v>
      </c>
      <c r="C1409" s="2">
        <v>44495</v>
      </c>
      <c r="D1409" s="1" t="s">
        <v>1835</v>
      </c>
      <c r="E1409" s="4">
        <v>2014920</v>
      </c>
      <c r="F1409">
        <v>1</v>
      </c>
      <c r="G1409" s="4">
        <v>20149200</v>
      </c>
      <c r="H1409" s="4">
        <v>0</v>
      </c>
      <c r="I1409" s="4">
        <v>20149200</v>
      </c>
      <c r="J1409">
        <v>1</v>
      </c>
      <c r="K1409">
        <v>0</v>
      </c>
      <c r="L1409">
        <v>0</v>
      </c>
      <c r="M1409">
        <v>1</v>
      </c>
      <c r="N1409" s="2">
        <v>44485</v>
      </c>
      <c r="O1409" s="1" t="s">
        <v>1836</v>
      </c>
      <c r="P1409" s="4">
        <v>18908000</v>
      </c>
      <c r="Q1409" s="4">
        <v>1304650</v>
      </c>
      <c r="R1409" s="1" t="s">
        <v>29</v>
      </c>
      <c r="S1409" s="1" t="s">
        <v>50</v>
      </c>
      <c r="T1409" s="4">
        <f>Sales_Datas[[#This Row],[after_discount]]-(Sales_Datas[[#This Row],[qty_ordered]]*Sales_Datas[[#This Row],[cogs]])</f>
        <v>18844550</v>
      </c>
      <c r="U1409" s="3">
        <f>IFERROR(Sales_Datas[[#This Row],[Gross_Profit]]/Sales_Datas[[#This Row],[after_discount]],0)</f>
        <v>0.93525053103845313</v>
      </c>
      <c r="V1409" s="1" t="str">
        <f>IF(Sales_Datas[[#This Row],[base_price]] &lt;= 632200, "Low", (IF(Sales_Datas[[#This Row],[base_price]] &gt;= 10092000, "High", "Medium")))</f>
        <v>High</v>
      </c>
    </row>
    <row r="1410" spans="1:22" x14ac:dyDescent="0.25">
      <c r="A1410" s="1" t="s">
        <v>3682</v>
      </c>
      <c r="B1410" s="1" t="s">
        <v>3679</v>
      </c>
      <c r="C1410" s="2">
        <v>44496</v>
      </c>
      <c r="D1410" s="1" t="s">
        <v>1835</v>
      </c>
      <c r="E1410" s="4">
        <v>2014920</v>
      </c>
      <c r="F1410">
        <v>1</v>
      </c>
      <c r="G1410" s="4">
        <v>20149200</v>
      </c>
      <c r="H1410" s="4">
        <v>0</v>
      </c>
      <c r="I1410" s="4">
        <v>20149200</v>
      </c>
      <c r="J1410">
        <v>1</v>
      </c>
      <c r="K1410">
        <v>0</v>
      </c>
      <c r="L1410">
        <v>0</v>
      </c>
      <c r="M1410">
        <v>1</v>
      </c>
      <c r="N1410" s="2">
        <v>44482</v>
      </c>
      <c r="O1410" s="1" t="s">
        <v>1836</v>
      </c>
      <c r="P1410" s="4">
        <v>18908000</v>
      </c>
      <c r="Q1410" s="4">
        <v>1304650</v>
      </c>
      <c r="R1410" s="1" t="s">
        <v>29</v>
      </c>
      <c r="S1410" s="1" t="s">
        <v>50</v>
      </c>
      <c r="T1410" s="4">
        <f>Sales_Datas[[#This Row],[after_discount]]-(Sales_Datas[[#This Row],[qty_ordered]]*Sales_Datas[[#This Row],[cogs]])</f>
        <v>18844550</v>
      </c>
      <c r="U1410" s="3">
        <f>IFERROR(Sales_Datas[[#This Row],[Gross_Profit]]/Sales_Datas[[#This Row],[after_discount]],0)</f>
        <v>0.93525053103845313</v>
      </c>
      <c r="V1410" s="1" t="str">
        <f>IF(Sales_Datas[[#This Row],[base_price]] &lt;= 632200, "Low", (IF(Sales_Datas[[#This Row],[base_price]] &gt;= 10092000, "High", "Medium")))</f>
        <v>High</v>
      </c>
    </row>
    <row r="1411" spans="1:22" x14ac:dyDescent="0.25">
      <c r="A1411" s="1" t="s">
        <v>3683</v>
      </c>
      <c r="B1411" s="1" t="s">
        <v>3684</v>
      </c>
      <c r="C1411" s="2">
        <v>44498</v>
      </c>
      <c r="D1411" s="1" t="s">
        <v>1835</v>
      </c>
      <c r="E1411" s="4">
        <v>2014920</v>
      </c>
      <c r="F1411">
        <v>1</v>
      </c>
      <c r="G1411" s="4">
        <v>20149200</v>
      </c>
      <c r="H1411" s="4">
        <v>0</v>
      </c>
      <c r="I1411" s="4">
        <v>20149200</v>
      </c>
      <c r="J1411">
        <v>1</v>
      </c>
      <c r="K1411">
        <v>1</v>
      </c>
      <c r="L1411">
        <v>1</v>
      </c>
      <c r="M1411">
        <v>1</v>
      </c>
      <c r="N1411" s="2">
        <v>44426</v>
      </c>
      <c r="O1411" s="1" t="s">
        <v>1836</v>
      </c>
      <c r="P1411" s="4">
        <v>18908000</v>
      </c>
      <c r="Q1411" s="4">
        <v>1304650</v>
      </c>
      <c r="R1411" s="1" t="s">
        <v>29</v>
      </c>
      <c r="S1411" s="1" t="s">
        <v>50</v>
      </c>
      <c r="T1411" s="4">
        <f>Sales_Datas[[#This Row],[after_discount]]-(Sales_Datas[[#This Row],[qty_ordered]]*Sales_Datas[[#This Row],[cogs]])</f>
        <v>18844550</v>
      </c>
      <c r="U1411" s="3">
        <f>IFERROR(Sales_Datas[[#This Row],[Gross_Profit]]/Sales_Datas[[#This Row],[after_discount]],0)</f>
        <v>0.93525053103845313</v>
      </c>
      <c r="V1411" s="1" t="str">
        <f>IF(Sales_Datas[[#This Row],[base_price]] &lt;= 632200, "Low", (IF(Sales_Datas[[#This Row],[base_price]] &gt;= 10092000, "High", "Medium")))</f>
        <v>High</v>
      </c>
    </row>
    <row r="1412" spans="1:22" x14ac:dyDescent="0.25">
      <c r="A1412" s="1" t="s">
        <v>3685</v>
      </c>
      <c r="B1412" s="1" t="s">
        <v>278</v>
      </c>
      <c r="C1412" s="2">
        <v>44541</v>
      </c>
      <c r="D1412" s="1" t="s">
        <v>1835</v>
      </c>
      <c r="E1412" s="4">
        <v>2014920</v>
      </c>
      <c r="F1412">
        <v>1</v>
      </c>
      <c r="G1412" s="4">
        <v>20149200</v>
      </c>
      <c r="H1412" s="4">
        <v>0</v>
      </c>
      <c r="I1412" s="4">
        <v>20149200</v>
      </c>
      <c r="J1412">
        <v>1</v>
      </c>
      <c r="K1412">
        <v>0</v>
      </c>
      <c r="L1412">
        <v>0</v>
      </c>
      <c r="M1412">
        <v>1</v>
      </c>
      <c r="N1412" s="2">
        <v>44404</v>
      </c>
      <c r="O1412" s="1" t="s">
        <v>1836</v>
      </c>
      <c r="P1412" s="4">
        <v>18908000</v>
      </c>
      <c r="Q1412" s="4">
        <v>1304650</v>
      </c>
      <c r="R1412" s="1" t="s">
        <v>29</v>
      </c>
      <c r="S1412" s="1" t="s">
        <v>50</v>
      </c>
      <c r="T1412" s="4">
        <f>Sales_Datas[[#This Row],[after_discount]]-(Sales_Datas[[#This Row],[qty_ordered]]*Sales_Datas[[#This Row],[cogs]])</f>
        <v>18844550</v>
      </c>
      <c r="U1412" s="3">
        <f>IFERROR(Sales_Datas[[#This Row],[Gross_Profit]]/Sales_Datas[[#This Row],[after_discount]],0)</f>
        <v>0.93525053103845313</v>
      </c>
      <c r="V1412" s="1" t="str">
        <f>IF(Sales_Datas[[#This Row],[base_price]] &lt;= 632200, "Low", (IF(Sales_Datas[[#This Row],[base_price]] &gt;= 10092000, "High", "Medium")))</f>
        <v>High</v>
      </c>
    </row>
    <row r="1413" spans="1:22" x14ac:dyDescent="0.25">
      <c r="A1413" s="1" t="s">
        <v>3686</v>
      </c>
      <c r="B1413" s="1" t="s">
        <v>2170</v>
      </c>
      <c r="C1413" s="2">
        <v>44619</v>
      </c>
      <c r="D1413" s="1" t="s">
        <v>3687</v>
      </c>
      <c r="E1413" s="4">
        <v>2009700</v>
      </c>
      <c r="F1413">
        <v>1</v>
      </c>
      <c r="G1413" s="4">
        <v>20097000</v>
      </c>
      <c r="H1413" s="4">
        <v>0</v>
      </c>
      <c r="I1413" s="4">
        <v>20097000</v>
      </c>
      <c r="J1413">
        <v>1</v>
      </c>
      <c r="K1413">
        <v>1</v>
      </c>
      <c r="L1413">
        <v>0</v>
      </c>
      <c r="M1413">
        <v>1</v>
      </c>
      <c r="N1413" s="2">
        <v>44401</v>
      </c>
      <c r="O1413" s="1" t="s">
        <v>3688</v>
      </c>
      <c r="P1413" s="4">
        <v>20097000</v>
      </c>
      <c r="Q1413" s="4">
        <v>1205820</v>
      </c>
      <c r="R1413" s="1" t="s">
        <v>29</v>
      </c>
      <c r="S1413" s="1" t="s">
        <v>50</v>
      </c>
      <c r="T1413" s="4">
        <f>Sales_Datas[[#This Row],[after_discount]]-(Sales_Datas[[#This Row],[qty_ordered]]*Sales_Datas[[#This Row],[cogs]])</f>
        <v>18891180</v>
      </c>
      <c r="U1413" s="3">
        <f>IFERROR(Sales_Datas[[#This Row],[Gross_Profit]]/Sales_Datas[[#This Row],[after_discount]],0)</f>
        <v>0.94</v>
      </c>
      <c r="V1413" s="1" t="str">
        <f>IF(Sales_Datas[[#This Row],[base_price]] &lt;= 632200, "Low", (IF(Sales_Datas[[#This Row],[base_price]] &gt;= 10092000, "High", "Medium")))</f>
        <v>High</v>
      </c>
    </row>
    <row r="1414" spans="1:22" x14ac:dyDescent="0.25">
      <c r="A1414" s="1" t="s">
        <v>3689</v>
      </c>
      <c r="B1414" s="1" t="s">
        <v>2985</v>
      </c>
      <c r="C1414" s="2">
        <v>44715</v>
      </c>
      <c r="D1414" s="1" t="s">
        <v>3687</v>
      </c>
      <c r="E1414" s="4">
        <v>2009700</v>
      </c>
      <c r="F1414">
        <v>1</v>
      </c>
      <c r="G1414" s="4">
        <v>20097000</v>
      </c>
      <c r="H1414" s="4">
        <v>0</v>
      </c>
      <c r="I1414" s="4">
        <v>20097000</v>
      </c>
      <c r="J1414">
        <v>1</v>
      </c>
      <c r="K1414">
        <v>1</v>
      </c>
      <c r="L1414">
        <v>0</v>
      </c>
      <c r="M1414">
        <v>1</v>
      </c>
      <c r="N1414" s="2">
        <v>44403</v>
      </c>
      <c r="O1414" s="1" t="s">
        <v>3688</v>
      </c>
      <c r="P1414" s="4">
        <v>20097000</v>
      </c>
      <c r="Q1414" s="4">
        <v>1205820</v>
      </c>
      <c r="R1414" s="1" t="s">
        <v>29</v>
      </c>
      <c r="S1414" s="1" t="s">
        <v>50</v>
      </c>
      <c r="T1414" s="4">
        <f>Sales_Datas[[#This Row],[after_discount]]-(Sales_Datas[[#This Row],[qty_ordered]]*Sales_Datas[[#This Row],[cogs]])</f>
        <v>18891180</v>
      </c>
      <c r="U1414" s="3">
        <f>IFERROR(Sales_Datas[[#This Row],[Gross_Profit]]/Sales_Datas[[#This Row],[after_discount]],0)</f>
        <v>0.94</v>
      </c>
      <c r="V1414" s="1" t="str">
        <f>IF(Sales_Datas[[#This Row],[base_price]] &lt;= 632200, "Low", (IF(Sales_Datas[[#This Row],[base_price]] &gt;= 10092000, "High", "Medium")))</f>
        <v>High</v>
      </c>
    </row>
    <row r="1415" spans="1:22" x14ac:dyDescent="0.25">
      <c r="A1415" s="1" t="s">
        <v>3690</v>
      </c>
      <c r="B1415" s="1" t="s">
        <v>2170</v>
      </c>
      <c r="C1415" s="2">
        <v>44775</v>
      </c>
      <c r="D1415" s="1" t="s">
        <v>3687</v>
      </c>
      <c r="E1415" s="4">
        <v>2009700</v>
      </c>
      <c r="F1415">
        <v>1</v>
      </c>
      <c r="G1415" s="4">
        <v>20097000</v>
      </c>
      <c r="H1415" s="4">
        <v>0</v>
      </c>
      <c r="I1415" s="4">
        <v>20097000</v>
      </c>
      <c r="J1415">
        <v>1</v>
      </c>
      <c r="K1415">
        <v>1</v>
      </c>
      <c r="L1415">
        <v>0</v>
      </c>
      <c r="M1415">
        <v>1</v>
      </c>
      <c r="N1415" s="2">
        <v>44401</v>
      </c>
      <c r="O1415" s="1" t="s">
        <v>3688</v>
      </c>
      <c r="P1415" s="4">
        <v>20097000</v>
      </c>
      <c r="Q1415" s="4">
        <v>1205820</v>
      </c>
      <c r="R1415" s="1" t="s">
        <v>29</v>
      </c>
      <c r="S1415" s="1" t="s">
        <v>50</v>
      </c>
      <c r="T1415" s="4">
        <f>Sales_Datas[[#This Row],[after_discount]]-(Sales_Datas[[#This Row],[qty_ordered]]*Sales_Datas[[#This Row],[cogs]])</f>
        <v>18891180</v>
      </c>
      <c r="U1415" s="3">
        <f>IFERROR(Sales_Datas[[#This Row],[Gross_Profit]]/Sales_Datas[[#This Row],[after_discount]],0)</f>
        <v>0.94</v>
      </c>
      <c r="V1415" s="1" t="str">
        <f>IF(Sales_Datas[[#This Row],[base_price]] &lt;= 632200, "Low", (IF(Sales_Datas[[#This Row],[base_price]] &gt;= 10092000, "High", "Medium")))</f>
        <v>High</v>
      </c>
    </row>
    <row r="1416" spans="1:22" x14ac:dyDescent="0.25">
      <c r="A1416" s="1" t="s">
        <v>3691</v>
      </c>
      <c r="B1416" s="1" t="s">
        <v>3571</v>
      </c>
      <c r="C1416" s="2">
        <v>44615</v>
      </c>
      <c r="D1416" s="1" t="s">
        <v>3572</v>
      </c>
      <c r="E1416" s="4">
        <v>2006162</v>
      </c>
      <c r="F1416">
        <v>1</v>
      </c>
      <c r="G1416" s="4">
        <v>20061600</v>
      </c>
      <c r="H1416" s="4">
        <v>0</v>
      </c>
      <c r="I1416" s="4">
        <v>20061600</v>
      </c>
      <c r="J1416">
        <v>1</v>
      </c>
      <c r="K1416">
        <v>0</v>
      </c>
      <c r="L1416">
        <v>0</v>
      </c>
      <c r="M1416">
        <v>4</v>
      </c>
      <c r="N1416" s="2">
        <v>44472</v>
      </c>
      <c r="O1416" s="1" t="s">
        <v>3573</v>
      </c>
      <c r="P1416" s="4">
        <v>20061600</v>
      </c>
      <c r="Q1416" s="4">
        <v>1263880</v>
      </c>
      <c r="R1416" s="1" t="s">
        <v>29</v>
      </c>
      <c r="S1416" s="1" t="s">
        <v>34</v>
      </c>
      <c r="T1416" s="4">
        <f>Sales_Datas[[#This Row],[after_discount]]-(Sales_Datas[[#This Row],[qty_ordered]]*Sales_Datas[[#This Row],[cogs]])</f>
        <v>18797720</v>
      </c>
      <c r="U1416" s="3">
        <f>IFERROR(Sales_Datas[[#This Row],[Gross_Profit]]/Sales_Datas[[#This Row],[after_discount]],0)</f>
        <v>0.93700003987717828</v>
      </c>
      <c r="V1416" s="1" t="str">
        <f>IF(Sales_Datas[[#This Row],[base_price]] &lt;= 632200, "Low", (IF(Sales_Datas[[#This Row],[base_price]] &gt;= 10092000, "High", "Medium")))</f>
        <v>High</v>
      </c>
    </row>
    <row r="1417" spans="1:22" x14ac:dyDescent="0.25">
      <c r="A1417" s="1" t="s">
        <v>3692</v>
      </c>
      <c r="B1417" s="1" t="s">
        <v>3693</v>
      </c>
      <c r="C1417" s="2">
        <v>44356</v>
      </c>
      <c r="D1417" s="1" t="s">
        <v>3694</v>
      </c>
      <c r="E1417" s="4">
        <v>2005350</v>
      </c>
      <c r="F1417">
        <v>1</v>
      </c>
      <c r="G1417" s="4">
        <v>20053500</v>
      </c>
      <c r="H1417" s="4">
        <v>0</v>
      </c>
      <c r="I1417" s="4">
        <v>20053500</v>
      </c>
      <c r="J1417">
        <v>1</v>
      </c>
      <c r="K1417">
        <v>1</v>
      </c>
      <c r="L1417">
        <v>1</v>
      </c>
      <c r="M1417">
        <v>3</v>
      </c>
      <c r="N1417" s="2">
        <v>44447</v>
      </c>
      <c r="O1417" s="1" t="s">
        <v>3695</v>
      </c>
      <c r="P1417" s="4">
        <v>20053500</v>
      </c>
      <c r="Q1417" s="4">
        <v>1483930</v>
      </c>
      <c r="R1417" s="1" t="s">
        <v>39</v>
      </c>
      <c r="S1417" s="1" t="s">
        <v>56</v>
      </c>
      <c r="T1417" s="4">
        <f>Sales_Datas[[#This Row],[after_discount]]-(Sales_Datas[[#This Row],[qty_ordered]]*Sales_Datas[[#This Row],[cogs]])</f>
        <v>18569570</v>
      </c>
      <c r="U1417" s="3">
        <f>IFERROR(Sales_Datas[[#This Row],[Gross_Profit]]/Sales_Datas[[#This Row],[after_discount]],0)</f>
        <v>0.92600144613159796</v>
      </c>
      <c r="V1417" s="1" t="str">
        <f>IF(Sales_Datas[[#This Row],[base_price]] &lt;= 632200, "Low", (IF(Sales_Datas[[#This Row],[base_price]] &gt;= 10092000, "High", "Medium")))</f>
        <v>High</v>
      </c>
    </row>
    <row r="1418" spans="1:22" x14ac:dyDescent="0.25">
      <c r="A1418" s="1" t="s">
        <v>3696</v>
      </c>
      <c r="B1418" s="1" t="s">
        <v>3693</v>
      </c>
      <c r="C1418" s="2">
        <v>44417</v>
      </c>
      <c r="D1418" s="1" t="s">
        <v>3694</v>
      </c>
      <c r="E1418" s="4">
        <v>2005350</v>
      </c>
      <c r="F1418">
        <v>1</v>
      </c>
      <c r="G1418" s="4">
        <v>20053500</v>
      </c>
      <c r="H1418" s="4">
        <v>0</v>
      </c>
      <c r="I1418" s="4">
        <v>20053500</v>
      </c>
      <c r="J1418">
        <v>1</v>
      </c>
      <c r="K1418">
        <v>0</v>
      </c>
      <c r="L1418">
        <v>0</v>
      </c>
      <c r="M1418">
        <v>8</v>
      </c>
      <c r="N1418" s="2">
        <v>44447</v>
      </c>
      <c r="O1418" s="1" t="s">
        <v>3695</v>
      </c>
      <c r="P1418" s="4">
        <v>20053500</v>
      </c>
      <c r="Q1418" s="4">
        <v>1483930</v>
      </c>
      <c r="R1418" s="1" t="s">
        <v>39</v>
      </c>
      <c r="S1418" s="1" t="s">
        <v>1115</v>
      </c>
      <c r="T1418" s="4">
        <f>Sales_Datas[[#This Row],[after_discount]]-(Sales_Datas[[#This Row],[qty_ordered]]*Sales_Datas[[#This Row],[cogs]])</f>
        <v>18569570</v>
      </c>
      <c r="U1418" s="3">
        <f>IFERROR(Sales_Datas[[#This Row],[Gross_Profit]]/Sales_Datas[[#This Row],[after_discount]],0)</f>
        <v>0.92600144613159796</v>
      </c>
      <c r="V1418" s="1" t="str">
        <f>IF(Sales_Datas[[#This Row],[base_price]] &lt;= 632200, "Low", (IF(Sales_Datas[[#This Row],[base_price]] &gt;= 10092000, "High", "Medium")))</f>
        <v>High</v>
      </c>
    </row>
    <row r="1419" spans="1:22" x14ac:dyDescent="0.25">
      <c r="A1419" s="1" t="s">
        <v>3697</v>
      </c>
      <c r="B1419" s="1" t="s">
        <v>3693</v>
      </c>
      <c r="C1419" s="2">
        <v>44454</v>
      </c>
      <c r="D1419" s="1" t="s">
        <v>3694</v>
      </c>
      <c r="E1419" s="4">
        <v>2005350</v>
      </c>
      <c r="F1419">
        <v>1</v>
      </c>
      <c r="G1419" s="4">
        <v>20053500</v>
      </c>
      <c r="H1419" s="4">
        <v>0</v>
      </c>
      <c r="I1419" s="4">
        <v>20053500</v>
      </c>
      <c r="J1419">
        <v>1</v>
      </c>
      <c r="K1419">
        <v>0</v>
      </c>
      <c r="L1419">
        <v>0</v>
      </c>
      <c r="M1419">
        <v>8</v>
      </c>
      <c r="N1419" s="2">
        <v>44447</v>
      </c>
      <c r="O1419" s="1" t="s">
        <v>3695</v>
      </c>
      <c r="P1419" s="4">
        <v>20053500</v>
      </c>
      <c r="Q1419" s="4">
        <v>1483930</v>
      </c>
      <c r="R1419" s="1" t="s">
        <v>39</v>
      </c>
      <c r="S1419" s="1" t="s">
        <v>1115</v>
      </c>
      <c r="T1419" s="4">
        <f>Sales_Datas[[#This Row],[after_discount]]-(Sales_Datas[[#This Row],[qty_ordered]]*Sales_Datas[[#This Row],[cogs]])</f>
        <v>18569570</v>
      </c>
      <c r="U1419" s="3">
        <f>IFERROR(Sales_Datas[[#This Row],[Gross_Profit]]/Sales_Datas[[#This Row],[after_discount]],0)</f>
        <v>0.92600144613159796</v>
      </c>
      <c r="V1419" s="1" t="str">
        <f>IF(Sales_Datas[[#This Row],[base_price]] &lt;= 632200, "Low", (IF(Sales_Datas[[#This Row],[base_price]] &gt;= 10092000, "High", "Medium")))</f>
        <v>High</v>
      </c>
    </row>
    <row r="1420" spans="1:22" x14ac:dyDescent="0.25">
      <c r="A1420" s="1" t="s">
        <v>3698</v>
      </c>
      <c r="B1420" s="1" t="s">
        <v>3699</v>
      </c>
      <c r="C1420" s="2">
        <v>44706</v>
      </c>
      <c r="D1420" s="1" t="s">
        <v>3700</v>
      </c>
      <c r="E1420" s="4">
        <v>2005350</v>
      </c>
      <c r="F1420">
        <v>1</v>
      </c>
      <c r="G1420" s="4">
        <v>20053500</v>
      </c>
      <c r="H1420" s="4">
        <v>0</v>
      </c>
      <c r="I1420" s="4">
        <v>20053500</v>
      </c>
      <c r="J1420">
        <v>1</v>
      </c>
      <c r="K1420">
        <v>1</v>
      </c>
      <c r="L1420">
        <v>1</v>
      </c>
      <c r="M1420">
        <v>1</v>
      </c>
      <c r="N1420" s="2">
        <v>44690</v>
      </c>
      <c r="O1420" s="1" t="s">
        <v>3701</v>
      </c>
      <c r="P1420" s="4">
        <v>20053500</v>
      </c>
      <c r="Q1420" s="4">
        <v>1624290</v>
      </c>
      <c r="R1420" s="1" t="s">
        <v>55</v>
      </c>
      <c r="S1420" s="1" t="s">
        <v>50</v>
      </c>
      <c r="T1420" s="4">
        <f>Sales_Datas[[#This Row],[after_discount]]-(Sales_Datas[[#This Row],[qty_ordered]]*Sales_Datas[[#This Row],[cogs]])</f>
        <v>18429210</v>
      </c>
      <c r="U1420" s="3">
        <f>IFERROR(Sales_Datas[[#This Row],[Gross_Profit]]/Sales_Datas[[#This Row],[after_discount]],0)</f>
        <v>0.91900216919739697</v>
      </c>
      <c r="V1420" s="1" t="str">
        <f>IF(Sales_Datas[[#This Row],[base_price]] &lt;= 632200, "Low", (IF(Sales_Datas[[#This Row],[base_price]] &gt;= 10092000, "High", "Medium")))</f>
        <v>High</v>
      </c>
    </row>
    <row r="1421" spans="1:22" x14ac:dyDescent="0.25">
      <c r="A1421" s="1" t="s">
        <v>3702</v>
      </c>
      <c r="B1421" s="1" t="s">
        <v>3703</v>
      </c>
      <c r="C1421" s="2">
        <v>44398</v>
      </c>
      <c r="D1421" s="1" t="s">
        <v>3704</v>
      </c>
      <c r="E1421" s="4">
        <v>2003900</v>
      </c>
      <c r="F1421">
        <v>1</v>
      </c>
      <c r="G1421" s="4">
        <v>20039000</v>
      </c>
      <c r="H1421" s="4">
        <v>0</v>
      </c>
      <c r="I1421" s="4">
        <v>20039000</v>
      </c>
      <c r="J1421">
        <v>1</v>
      </c>
      <c r="K1421">
        <v>1</v>
      </c>
      <c r="L1421">
        <v>1</v>
      </c>
      <c r="M1421">
        <v>8</v>
      </c>
      <c r="N1421" s="2">
        <v>44386</v>
      </c>
      <c r="O1421" s="1" t="s">
        <v>3705</v>
      </c>
      <c r="P1421" s="4">
        <v>20039000</v>
      </c>
      <c r="Q1421" s="4">
        <v>1202340</v>
      </c>
      <c r="R1421" s="1" t="s">
        <v>383</v>
      </c>
      <c r="S1421" s="1" t="s">
        <v>1115</v>
      </c>
      <c r="T1421" s="4">
        <f>Sales_Datas[[#This Row],[after_discount]]-(Sales_Datas[[#This Row],[qty_ordered]]*Sales_Datas[[#This Row],[cogs]])</f>
        <v>18836660</v>
      </c>
      <c r="U1421" s="3">
        <f>IFERROR(Sales_Datas[[#This Row],[Gross_Profit]]/Sales_Datas[[#This Row],[after_discount]],0)</f>
        <v>0.94</v>
      </c>
      <c r="V1421" s="1" t="str">
        <f>IF(Sales_Datas[[#This Row],[base_price]] &lt;= 632200, "Low", (IF(Sales_Datas[[#This Row],[base_price]] &gt;= 10092000, "High", "Medium")))</f>
        <v>High</v>
      </c>
    </row>
    <row r="1422" spans="1:22" x14ac:dyDescent="0.25">
      <c r="A1422" s="1" t="s">
        <v>3706</v>
      </c>
      <c r="B1422" s="1" t="s">
        <v>3707</v>
      </c>
      <c r="C1422" s="2">
        <v>44490</v>
      </c>
      <c r="D1422" s="1" t="s">
        <v>2494</v>
      </c>
      <c r="E1422" s="4">
        <v>1989400</v>
      </c>
      <c r="F1422">
        <v>1</v>
      </c>
      <c r="G1422" s="4">
        <v>19894000</v>
      </c>
      <c r="H1422" s="4">
        <v>0</v>
      </c>
      <c r="I1422" s="4">
        <v>19894000</v>
      </c>
      <c r="J1422">
        <v>1</v>
      </c>
      <c r="K1422">
        <v>0</v>
      </c>
      <c r="L1422">
        <v>0</v>
      </c>
      <c r="M1422">
        <v>4</v>
      </c>
      <c r="N1422" s="2">
        <v>44455</v>
      </c>
      <c r="O1422" s="1" t="s">
        <v>2495</v>
      </c>
      <c r="P1422" s="4">
        <v>19894000</v>
      </c>
      <c r="Q1422" s="4">
        <v>1412470</v>
      </c>
      <c r="R1422" s="1" t="s">
        <v>29</v>
      </c>
      <c r="S1422" s="1" t="s">
        <v>34</v>
      </c>
      <c r="T1422" s="4">
        <f>Sales_Datas[[#This Row],[after_discount]]-(Sales_Datas[[#This Row],[qty_ordered]]*Sales_Datas[[#This Row],[cogs]])</f>
        <v>18481530</v>
      </c>
      <c r="U1422" s="3">
        <f>IFERROR(Sales_Datas[[#This Row],[Gross_Profit]]/Sales_Datas[[#This Row],[after_discount]],0)</f>
        <v>0.92900020106564796</v>
      </c>
      <c r="V1422" s="1" t="str">
        <f>IF(Sales_Datas[[#This Row],[base_price]] &lt;= 632200, "Low", (IF(Sales_Datas[[#This Row],[base_price]] &gt;= 10092000, "High", "Medium")))</f>
        <v>High</v>
      </c>
    </row>
    <row r="1423" spans="1:22" x14ac:dyDescent="0.25">
      <c r="A1423" s="1" t="s">
        <v>3708</v>
      </c>
      <c r="B1423" s="1" t="s">
        <v>2273</v>
      </c>
      <c r="C1423" s="2">
        <v>44497</v>
      </c>
      <c r="D1423" s="1" t="s">
        <v>2494</v>
      </c>
      <c r="E1423" s="4">
        <v>1989400</v>
      </c>
      <c r="F1423">
        <v>1</v>
      </c>
      <c r="G1423" s="4">
        <v>19894000</v>
      </c>
      <c r="H1423" s="4">
        <v>0</v>
      </c>
      <c r="I1423" s="4">
        <v>19894000</v>
      </c>
      <c r="J1423">
        <v>1</v>
      </c>
      <c r="K1423">
        <v>0</v>
      </c>
      <c r="L1423">
        <v>0</v>
      </c>
      <c r="M1423">
        <v>4</v>
      </c>
      <c r="N1423" s="2">
        <v>44477</v>
      </c>
      <c r="O1423" s="1" t="s">
        <v>2495</v>
      </c>
      <c r="P1423" s="4">
        <v>19894000</v>
      </c>
      <c r="Q1423" s="4">
        <v>1412470</v>
      </c>
      <c r="R1423" s="1" t="s">
        <v>29</v>
      </c>
      <c r="S1423" s="1" t="s">
        <v>34</v>
      </c>
      <c r="T1423" s="4">
        <f>Sales_Datas[[#This Row],[after_discount]]-(Sales_Datas[[#This Row],[qty_ordered]]*Sales_Datas[[#This Row],[cogs]])</f>
        <v>18481530</v>
      </c>
      <c r="U1423" s="3">
        <f>IFERROR(Sales_Datas[[#This Row],[Gross_Profit]]/Sales_Datas[[#This Row],[after_discount]],0)</f>
        <v>0.92900020106564796</v>
      </c>
      <c r="V1423" s="1" t="str">
        <f>IF(Sales_Datas[[#This Row],[base_price]] &lt;= 632200, "Low", (IF(Sales_Datas[[#This Row],[base_price]] &gt;= 10092000, "High", "Medium")))</f>
        <v>High</v>
      </c>
    </row>
    <row r="1424" spans="1:22" x14ac:dyDescent="0.25">
      <c r="A1424" s="1" t="s">
        <v>3709</v>
      </c>
      <c r="B1424" s="1" t="s">
        <v>1366</v>
      </c>
      <c r="C1424" s="2">
        <v>44499</v>
      </c>
      <c r="D1424" s="1" t="s">
        <v>2494</v>
      </c>
      <c r="E1424" s="4">
        <v>1989400</v>
      </c>
      <c r="F1424">
        <v>1</v>
      </c>
      <c r="G1424" s="4">
        <v>19894000</v>
      </c>
      <c r="H1424" s="4">
        <v>0</v>
      </c>
      <c r="I1424" s="4">
        <v>19894000</v>
      </c>
      <c r="J1424">
        <v>1</v>
      </c>
      <c r="K1424">
        <v>0</v>
      </c>
      <c r="L1424">
        <v>0</v>
      </c>
      <c r="M1424">
        <v>4</v>
      </c>
      <c r="N1424" s="2">
        <v>44461</v>
      </c>
      <c r="O1424" s="1" t="s">
        <v>2495</v>
      </c>
      <c r="P1424" s="4">
        <v>19894000</v>
      </c>
      <c r="Q1424" s="4">
        <v>1412470</v>
      </c>
      <c r="R1424" s="1" t="s">
        <v>29</v>
      </c>
      <c r="S1424" s="1" t="s">
        <v>34</v>
      </c>
      <c r="T1424" s="4">
        <f>Sales_Datas[[#This Row],[after_discount]]-(Sales_Datas[[#This Row],[qty_ordered]]*Sales_Datas[[#This Row],[cogs]])</f>
        <v>18481530</v>
      </c>
      <c r="U1424" s="3">
        <f>IFERROR(Sales_Datas[[#This Row],[Gross_Profit]]/Sales_Datas[[#This Row],[after_discount]],0)</f>
        <v>0.92900020106564796</v>
      </c>
      <c r="V1424" s="1" t="str">
        <f>IF(Sales_Datas[[#This Row],[base_price]] &lt;= 632200, "Low", (IF(Sales_Datas[[#This Row],[base_price]] &gt;= 10092000, "High", "Medium")))</f>
        <v>High</v>
      </c>
    </row>
    <row r="1425" spans="1:22" x14ac:dyDescent="0.25">
      <c r="A1425" s="1" t="s">
        <v>3710</v>
      </c>
      <c r="B1425" s="1" t="s">
        <v>1845</v>
      </c>
      <c r="C1425" s="2">
        <v>44235</v>
      </c>
      <c r="D1425" s="1" t="s">
        <v>3711</v>
      </c>
      <c r="E1425" s="4">
        <v>1974610</v>
      </c>
      <c r="F1425">
        <v>1</v>
      </c>
      <c r="G1425" s="4">
        <v>19746100</v>
      </c>
      <c r="H1425" s="4">
        <v>0</v>
      </c>
      <c r="I1425" s="4">
        <v>19746100</v>
      </c>
      <c r="J1425">
        <v>1</v>
      </c>
      <c r="K1425">
        <v>1</v>
      </c>
      <c r="L1425">
        <v>0</v>
      </c>
      <c r="M1425">
        <v>1</v>
      </c>
      <c r="N1425" s="2">
        <v>44390</v>
      </c>
      <c r="O1425" s="1" t="s">
        <v>3712</v>
      </c>
      <c r="P1425" s="4">
        <v>19746100</v>
      </c>
      <c r="Q1425" s="4">
        <v>1638910</v>
      </c>
      <c r="R1425" s="1" t="s">
        <v>39</v>
      </c>
      <c r="S1425" s="1" t="s">
        <v>50</v>
      </c>
      <c r="T1425" s="4">
        <f>Sales_Datas[[#This Row],[after_discount]]-(Sales_Datas[[#This Row],[qty_ordered]]*Sales_Datas[[#This Row],[cogs]])</f>
        <v>18107190</v>
      </c>
      <c r="U1425" s="3">
        <f>IFERROR(Sales_Datas[[#This Row],[Gross_Profit]]/Sales_Datas[[#This Row],[after_discount]],0)</f>
        <v>0.91700082547946171</v>
      </c>
      <c r="V1425" s="1" t="str">
        <f>IF(Sales_Datas[[#This Row],[base_price]] &lt;= 632200, "Low", (IF(Sales_Datas[[#This Row],[base_price]] &gt;= 10092000, "High", "Medium")))</f>
        <v>High</v>
      </c>
    </row>
    <row r="1426" spans="1:22" x14ac:dyDescent="0.25">
      <c r="A1426" s="1" t="s">
        <v>3713</v>
      </c>
      <c r="B1426" s="1" t="s">
        <v>3714</v>
      </c>
      <c r="C1426" s="2">
        <v>44901</v>
      </c>
      <c r="D1426" s="1" t="s">
        <v>3715</v>
      </c>
      <c r="E1426" s="4">
        <v>1973160</v>
      </c>
      <c r="F1426">
        <v>1</v>
      </c>
      <c r="G1426" s="4">
        <v>19731600</v>
      </c>
      <c r="H1426" s="4">
        <v>0</v>
      </c>
      <c r="I1426" s="4">
        <v>19731600</v>
      </c>
      <c r="J1426">
        <v>1</v>
      </c>
      <c r="K1426">
        <v>1</v>
      </c>
      <c r="L1426">
        <v>0</v>
      </c>
      <c r="M1426">
        <v>3</v>
      </c>
      <c r="N1426" s="2">
        <v>44686</v>
      </c>
      <c r="O1426" s="1" t="s">
        <v>3716</v>
      </c>
      <c r="P1426" s="4">
        <v>19731600</v>
      </c>
      <c r="Q1426" s="4">
        <v>1736350</v>
      </c>
      <c r="R1426" s="1" t="s">
        <v>29</v>
      </c>
      <c r="S1426" s="1" t="s">
        <v>56</v>
      </c>
      <c r="T1426" s="4">
        <f>Sales_Datas[[#This Row],[after_discount]]-(Sales_Datas[[#This Row],[qty_ordered]]*Sales_Datas[[#This Row],[cogs]])</f>
        <v>17995250</v>
      </c>
      <c r="U1426" s="3">
        <f>IFERROR(Sales_Datas[[#This Row],[Gross_Profit]]/Sales_Datas[[#This Row],[after_discount]],0)</f>
        <v>0.91200156094792106</v>
      </c>
      <c r="V1426" s="1" t="str">
        <f>IF(Sales_Datas[[#This Row],[base_price]] &lt;= 632200, "Low", (IF(Sales_Datas[[#This Row],[base_price]] &gt;= 10092000, "High", "Medium")))</f>
        <v>High</v>
      </c>
    </row>
    <row r="1427" spans="1:22" x14ac:dyDescent="0.25">
      <c r="A1427" s="1" t="s">
        <v>3717</v>
      </c>
      <c r="B1427" s="1" t="s">
        <v>3718</v>
      </c>
      <c r="C1427" s="2">
        <v>44386</v>
      </c>
      <c r="D1427" s="1" t="s">
        <v>3719</v>
      </c>
      <c r="E1427" s="4">
        <v>1972000</v>
      </c>
      <c r="F1427">
        <v>1</v>
      </c>
      <c r="G1427" s="4">
        <v>19720000</v>
      </c>
      <c r="H1427" s="4">
        <v>0</v>
      </c>
      <c r="I1427" s="4">
        <v>19720000</v>
      </c>
      <c r="J1427">
        <v>1</v>
      </c>
      <c r="K1427">
        <v>1</v>
      </c>
      <c r="L1427">
        <v>1</v>
      </c>
      <c r="M1427">
        <v>1</v>
      </c>
      <c r="N1427" s="2">
        <v>44394</v>
      </c>
      <c r="O1427" s="1" t="s">
        <v>3720</v>
      </c>
      <c r="P1427" s="4">
        <v>19720000</v>
      </c>
      <c r="Q1427" s="4">
        <v>1695920</v>
      </c>
      <c r="R1427" s="1" t="s">
        <v>29</v>
      </c>
      <c r="S1427" s="1" t="s">
        <v>50</v>
      </c>
      <c r="T1427" s="4">
        <f>Sales_Datas[[#This Row],[after_discount]]-(Sales_Datas[[#This Row],[qty_ordered]]*Sales_Datas[[#This Row],[cogs]])</f>
        <v>18024080</v>
      </c>
      <c r="U1427" s="3">
        <f>IFERROR(Sales_Datas[[#This Row],[Gross_Profit]]/Sales_Datas[[#This Row],[after_discount]],0)</f>
        <v>0.91400000000000003</v>
      </c>
      <c r="V1427" s="1" t="str">
        <f>IF(Sales_Datas[[#This Row],[base_price]] &lt;= 632200, "Low", (IF(Sales_Datas[[#This Row],[base_price]] &gt;= 10092000, "High", "Medium")))</f>
        <v>High</v>
      </c>
    </row>
    <row r="1428" spans="1:22" x14ac:dyDescent="0.25">
      <c r="A1428" s="1" t="s">
        <v>3721</v>
      </c>
      <c r="B1428" s="1" t="s">
        <v>3722</v>
      </c>
      <c r="C1428" s="2">
        <v>44477</v>
      </c>
      <c r="D1428" s="1" t="s">
        <v>3719</v>
      </c>
      <c r="E1428" s="4">
        <v>1972000</v>
      </c>
      <c r="F1428">
        <v>1</v>
      </c>
      <c r="G1428" s="4">
        <v>19720000</v>
      </c>
      <c r="H1428" s="4">
        <v>0</v>
      </c>
      <c r="I1428" s="4">
        <v>19720000</v>
      </c>
      <c r="J1428">
        <v>1</v>
      </c>
      <c r="K1428">
        <v>0</v>
      </c>
      <c r="L1428">
        <v>0</v>
      </c>
      <c r="M1428">
        <v>1</v>
      </c>
      <c r="N1428" s="2">
        <v>44409</v>
      </c>
      <c r="O1428" s="1" t="s">
        <v>3720</v>
      </c>
      <c r="P1428" s="4">
        <v>19720000</v>
      </c>
      <c r="Q1428" s="4">
        <v>1695920</v>
      </c>
      <c r="R1428" s="1" t="s">
        <v>29</v>
      </c>
      <c r="S1428" s="1" t="s">
        <v>50</v>
      </c>
      <c r="T1428" s="4">
        <f>Sales_Datas[[#This Row],[after_discount]]-(Sales_Datas[[#This Row],[qty_ordered]]*Sales_Datas[[#This Row],[cogs]])</f>
        <v>18024080</v>
      </c>
      <c r="U1428" s="3">
        <f>IFERROR(Sales_Datas[[#This Row],[Gross_Profit]]/Sales_Datas[[#This Row],[after_discount]],0)</f>
        <v>0.91400000000000003</v>
      </c>
      <c r="V1428" s="1" t="str">
        <f>IF(Sales_Datas[[#This Row],[base_price]] &lt;= 632200, "Low", (IF(Sales_Datas[[#This Row],[base_price]] &gt;= 10092000, "High", "Medium")))</f>
        <v>High</v>
      </c>
    </row>
    <row r="1429" spans="1:22" x14ac:dyDescent="0.25">
      <c r="A1429" s="1" t="s">
        <v>3723</v>
      </c>
      <c r="B1429" s="1" t="s">
        <v>3724</v>
      </c>
      <c r="C1429" s="2">
        <v>44598</v>
      </c>
      <c r="D1429" s="1" t="s">
        <v>3725</v>
      </c>
      <c r="E1429" s="4">
        <v>1972000</v>
      </c>
      <c r="F1429">
        <v>1</v>
      </c>
      <c r="G1429" s="4">
        <v>19720000</v>
      </c>
      <c r="H1429" s="4">
        <v>0</v>
      </c>
      <c r="I1429" s="4">
        <v>19720000</v>
      </c>
      <c r="J1429">
        <v>1</v>
      </c>
      <c r="K1429">
        <v>0</v>
      </c>
      <c r="L1429">
        <v>0</v>
      </c>
      <c r="M1429">
        <v>7</v>
      </c>
      <c r="N1429" s="2">
        <v>44722</v>
      </c>
      <c r="O1429" s="1" t="s">
        <v>3726</v>
      </c>
      <c r="P1429" s="4">
        <v>19232200</v>
      </c>
      <c r="Q1429" s="4">
        <v>1711640</v>
      </c>
      <c r="R1429" s="1" t="s">
        <v>29</v>
      </c>
      <c r="S1429" s="1" t="s">
        <v>66</v>
      </c>
      <c r="T1429" s="4">
        <f>Sales_Datas[[#This Row],[after_discount]]-(Sales_Datas[[#This Row],[qty_ordered]]*Sales_Datas[[#This Row],[cogs]])</f>
        <v>18008360</v>
      </c>
      <c r="U1429" s="3">
        <f>IFERROR(Sales_Datas[[#This Row],[Gross_Profit]]/Sales_Datas[[#This Row],[after_discount]],0)</f>
        <v>0.91320283975659233</v>
      </c>
      <c r="V1429" s="1" t="str">
        <f>IF(Sales_Datas[[#This Row],[base_price]] &lt;= 632200, "Low", (IF(Sales_Datas[[#This Row],[base_price]] &gt;= 10092000, "High", "Medium")))</f>
        <v>High</v>
      </c>
    </row>
    <row r="1430" spans="1:22" x14ac:dyDescent="0.25">
      <c r="A1430" s="1" t="s">
        <v>3727</v>
      </c>
      <c r="B1430" s="1" t="s">
        <v>3728</v>
      </c>
      <c r="C1430" s="2">
        <v>44657</v>
      </c>
      <c r="D1430" s="1" t="s">
        <v>3725</v>
      </c>
      <c r="E1430" s="4">
        <v>1972000</v>
      </c>
      <c r="F1430">
        <v>1</v>
      </c>
      <c r="G1430" s="4">
        <v>19720000</v>
      </c>
      <c r="H1430" s="4">
        <v>0</v>
      </c>
      <c r="I1430" s="4">
        <v>19720000</v>
      </c>
      <c r="J1430">
        <v>1</v>
      </c>
      <c r="K1430">
        <v>1</v>
      </c>
      <c r="L1430">
        <v>0</v>
      </c>
      <c r="M1430">
        <v>1</v>
      </c>
      <c r="N1430" s="2">
        <v>44721</v>
      </c>
      <c r="O1430" s="1" t="s">
        <v>3726</v>
      </c>
      <c r="P1430" s="4">
        <v>19232200</v>
      </c>
      <c r="Q1430" s="4">
        <v>1711640</v>
      </c>
      <c r="R1430" s="1" t="s">
        <v>29</v>
      </c>
      <c r="S1430" s="1" t="s">
        <v>50</v>
      </c>
      <c r="T1430" s="4">
        <f>Sales_Datas[[#This Row],[after_discount]]-(Sales_Datas[[#This Row],[qty_ordered]]*Sales_Datas[[#This Row],[cogs]])</f>
        <v>18008360</v>
      </c>
      <c r="U1430" s="3">
        <f>IFERROR(Sales_Datas[[#This Row],[Gross_Profit]]/Sales_Datas[[#This Row],[after_discount]],0)</f>
        <v>0.91320283975659233</v>
      </c>
      <c r="V1430" s="1" t="str">
        <f>IF(Sales_Datas[[#This Row],[base_price]] &lt;= 632200, "Low", (IF(Sales_Datas[[#This Row],[base_price]] &gt;= 10092000, "High", "Medium")))</f>
        <v>High</v>
      </c>
    </row>
    <row r="1431" spans="1:22" x14ac:dyDescent="0.25">
      <c r="A1431" s="1" t="s">
        <v>3729</v>
      </c>
      <c r="B1431" s="1" t="s">
        <v>3730</v>
      </c>
      <c r="C1431" s="2">
        <v>44583</v>
      </c>
      <c r="D1431" s="1" t="s">
        <v>3731</v>
      </c>
      <c r="E1431" s="4">
        <v>1972000</v>
      </c>
      <c r="F1431">
        <v>1</v>
      </c>
      <c r="G1431" s="4">
        <v>19720000</v>
      </c>
      <c r="H1431" s="4">
        <v>0</v>
      </c>
      <c r="I1431" s="4">
        <v>19720000</v>
      </c>
      <c r="J1431">
        <v>1</v>
      </c>
      <c r="K1431">
        <v>1</v>
      </c>
      <c r="L1431">
        <v>0</v>
      </c>
      <c r="M1431">
        <v>1</v>
      </c>
      <c r="N1431" s="2">
        <v>44386</v>
      </c>
      <c r="O1431" s="1" t="s">
        <v>3732</v>
      </c>
      <c r="P1431" s="4">
        <v>19430000</v>
      </c>
      <c r="Q1431" s="4">
        <v>1515540</v>
      </c>
      <c r="R1431" s="1" t="s">
        <v>65</v>
      </c>
      <c r="S1431" s="1" t="s">
        <v>50</v>
      </c>
      <c r="T1431" s="4">
        <f>Sales_Datas[[#This Row],[after_discount]]-(Sales_Datas[[#This Row],[qty_ordered]]*Sales_Datas[[#This Row],[cogs]])</f>
        <v>18204460</v>
      </c>
      <c r="U1431" s="3">
        <f>IFERROR(Sales_Datas[[#This Row],[Gross_Profit]]/Sales_Datas[[#This Row],[after_discount]],0)</f>
        <v>0.92314705882352943</v>
      </c>
      <c r="V1431" s="1" t="str">
        <f>IF(Sales_Datas[[#This Row],[base_price]] &lt;= 632200, "Low", (IF(Sales_Datas[[#This Row],[base_price]] &gt;= 10092000, "High", "Medium")))</f>
        <v>High</v>
      </c>
    </row>
    <row r="1432" spans="1:22" x14ac:dyDescent="0.25">
      <c r="A1432" s="1" t="s">
        <v>3733</v>
      </c>
      <c r="B1432" s="1" t="s">
        <v>3734</v>
      </c>
      <c r="C1432" s="2">
        <v>44239</v>
      </c>
      <c r="D1432" s="1" t="s">
        <v>27</v>
      </c>
      <c r="E1432" s="4">
        <v>1971942</v>
      </c>
      <c r="F1432">
        <v>1</v>
      </c>
      <c r="G1432" s="4">
        <v>19719400</v>
      </c>
      <c r="H1432" s="4">
        <v>0</v>
      </c>
      <c r="I1432" s="4">
        <v>19719400</v>
      </c>
      <c r="J1432">
        <v>1</v>
      </c>
      <c r="K1432">
        <v>1</v>
      </c>
      <c r="L1432">
        <v>1</v>
      </c>
      <c r="M1432">
        <v>4</v>
      </c>
      <c r="N1432" s="2">
        <v>44522</v>
      </c>
      <c r="O1432" s="1" t="s">
        <v>28</v>
      </c>
      <c r="P1432" s="4">
        <v>19719400</v>
      </c>
      <c r="Q1432" s="4">
        <v>1321180</v>
      </c>
      <c r="R1432" s="1" t="s">
        <v>29</v>
      </c>
      <c r="S1432" s="1" t="s">
        <v>34</v>
      </c>
      <c r="T1432" s="4">
        <f>Sales_Datas[[#This Row],[after_discount]]-(Sales_Datas[[#This Row],[qty_ordered]]*Sales_Datas[[#This Row],[cogs]])</f>
        <v>18398220</v>
      </c>
      <c r="U1432" s="3">
        <f>IFERROR(Sales_Datas[[#This Row],[Gross_Profit]]/Sales_Datas[[#This Row],[after_discount]],0)</f>
        <v>0.93300100408734543</v>
      </c>
      <c r="V1432" s="1" t="str">
        <f>IF(Sales_Datas[[#This Row],[base_price]] &lt;= 632200, "Low", (IF(Sales_Datas[[#This Row],[base_price]] &gt;= 10092000, "High", "Medium")))</f>
        <v>High</v>
      </c>
    </row>
    <row r="1433" spans="1:22" x14ac:dyDescent="0.25">
      <c r="A1433" s="1" t="s">
        <v>3735</v>
      </c>
      <c r="B1433" s="1" t="s">
        <v>3579</v>
      </c>
      <c r="C1433" s="2">
        <v>44328</v>
      </c>
      <c r="D1433" s="1" t="s">
        <v>27</v>
      </c>
      <c r="E1433" s="4">
        <v>1971942</v>
      </c>
      <c r="F1433">
        <v>1</v>
      </c>
      <c r="G1433" s="4">
        <v>19719400</v>
      </c>
      <c r="H1433" s="4">
        <v>0</v>
      </c>
      <c r="I1433" s="4">
        <v>19719400</v>
      </c>
      <c r="J1433">
        <v>1</v>
      </c>
      <c r="K1433">
        <v>0</v>
      </c>
      <c r="L1433">
        <v>0</v>
      </c>
      <c r="M1433">
        <v>4</v>
      </c>
      <c r="N1433" s="2">
        <v>44475</v>
      </c>
      <c r="O1433" s="1" t="s">
        <v>28</v>
      </c>
      <c r="P1433" s="4">
        <v>19719400</v>
      </c>
      <c r="Q1433" s="4">
        <v>1321180</v>
      </c>
      <c r="R1433" s="1" t="s">
        <v>29</v>
      </c>
      <c r="S1433" s="1" t="s">
        <v>34</v>
      </c>
      <c r="T1433" s="4">
        <f>Sales_Datas[[#This Row],[after_discount]]-(Sales_Datas[[#This Row],[qty_ordered]]*Sales_Datas[[#This Row],[cogs]])</f>
        <v>18398220</v>
      </c>
      <c r="U1433" s="3">
        <f>IFERROR(Sales_Datas[[#This Row],[Gross_Profit]]/Sales_Datas[[#This Row],[after_discount]],0)</f>
        <v>0.93300100408734543</v>
      </c>
      <c r="V1433" s="1" t="str">
        <f>IF(Sales_Datas[[#This Row],[base_price]] &lt;= 632200, "Low", (IF(Sales_Datas[[#This Row],[base_price]] &gt;= 10092000, "High", "Medium")))</f>
        <v>High</v>
      </c>
    </row>
    <row r="1434" spans="1:22" x14ac:dyDescent="0.25">
      <c r="A1434" s="1" t="s">
        <v>3736</v>
      </c>
      <c r="B1434" s="1" t="s">
        <v>3737</v>
      </c>
      <c r="C1434" s="2">
        <v>44514</v>
      </c>
      <c r="D1434" s="1" t="s">
        <v>3738</v>
      </c>
      <c r="E1434" s="4">
        <v>1971942</v>
      </c>
      <c r="F1434">
        <v>1</v>
      </c>
      <c r="G1434" s="4">
        <v>19719400</v>
      </c>
      <c r="H1434" s="4">
        <v>0</v>
      </c>
      <c r="I1434" s="4">
        <v>19719400</v>
      </c>
      <c r="J1434">
        <v>1</v>
      </c>
      <c r="K1434">
        <v>0</v>
      </c>
      <c r="L1434">
        <v>0</v>
      </c>
      <c r="M1434">
        <v>1</v>
      </c>
      <c r="N1434" s="2">
        <v>44503</v>
      </c>
      <c r="O1434" s="1" t="s">
        <v>3739</v>
      </c>
      <c r="P1434" s="4">
        <v>19719400</v>
      </c>
      <c r="Q1434" s="4">
        <v>1498660</v>
      </c>
      <c r="R1434" s="1" t="s">
        <v>89</v>
      </c>
      <c r="S1434" s="1" t="s">
        <v>50</v>
      </c>
      <c r="T1434" s="4">
        <f>Sales_Datas[[#This Row],[after_discount]]-(Sales_Datas[[#This Row],[qty_ordered]]*Sales_Datas[[#This Row],[cogs]])</f>
        <v>18220740</v>
      </c>
      <c r="U1434" s="3">
        <f>IFERROR(Sales_Datas[[#This Row],[Gross_Profit]]/Sales_Datas[[#This Row],[after_discount]],0)</f>
        <v>0.92400073024534213</v>
      </c>
      <c r="V1434" s="1" t="str">
        <f>IF(Sales_Datas[[#This Row],[base_price]] &lt;= 632200, "Low", (IF(Sales_Datas[[#This Row],[base_price]] &gt;= 10092000, "High", "Medium")))</f>
        <v>High</v>
      </c>
    </row>
    <row r="1435" spans="1:22" x14ac:dyDescent="0.25">
      <c r="A1435" s="1" t="s">
        <v>3740</v>
      </c>
      <c r="B1435" s="1" t="s">
        <v>3741</v>
      </c>
      <c r="C1435" s="2">
        <v>44415</v>
      </c>
      <c r="D1435" s="1" t="s">
        <v>1118</v>
      </c>
      <c r="E1435" s="4">
        <v>1971942</v>
      </c>
      <c r="F1435">
        <v>1</v>
      </c>
      <c r="G1435" s="4">
        <v>19719400</v>
      </c>
      <c r="H1435" s="4">
        <v>0</v>
      </c>
      <c r="I1435" s="4">
        <v>19719400</v>
      </c>
      <c r="J1435">
        <v>1</v>
      </c>
      <c r="K1435">
        <v>0</v>
      </c>
      <c r="L1435">
        <v>0</v>
      </c>
      <c r="M1435">
        <v>10</v>
      </c>
      <c r="N1435" s="2">
        <v>44402</v>
      </c>
      <c r="O1435" s="1" t="s">
        <v>1119</v>
      </c>
      <c r="P1435" s="4">
        <v>19719400</v>
      </c>
      <c r="Q1435" s="4">
        <v>1281740</v>
      </c>
      <c r="R1435" s="1" t="s">
        <v>65</v>
      </c>
      <c r="S1435" s="1" t="s">
        <v>1130</v>
      </c>
      <c r="T1435" s="4">
        <f>Sales_Datas[[#This Row],[after_discount]]-(Sales_Datas[[#This Row],[qty_ordered]]*Sales_Datas[[#This Row],[cogs]])</f>
        <v>18437660</v>
      </c>
      <c r="U1435" s="3">
        <f>IFERROR(Sales_Datas[[#This Row],[Gross_Profit]]/Sales_Datas[[#This Row],[after_discount]],0)</f>
        <v>0.935001064941124</v>
      </c>
      <c r="V1435" s="1" t="str">
        <f>IF(Sales_Datas[[#This Row],[base_price]] &lt;= 632200, "Low", (IF(Sales_Datas[[#This Row],[base_price]] &gt;= 10092000, "High", "Medium")))</f>
        <v>High</v>
      </c>
    </row>
    <row r="1436" spans="1:22" x14ac:dyDescent="0.25">
      <c r="A1436" s="1" t="s">
        <v>3742</v>
      </c>
      <c r="B1436" s="1" t="s">
        <v>3743</v>
      </c>
      <c r="C1436" s="2">
        <v>44450</v>
      </c>
      <c r="D1436" s="1" t="s">
        <v>2524</v>
      </c>
      <c r="E1436" s="4">
        <v>1971768</v>
      </c>
      <c r="F1436">
        <v>1</v>
      </c>
      <c r="G1436" s="4">
        <v>19717700</v>
      </c>
      <c r="H1436" s="4">
        <v>0</v>
      </c>
      <c r="I1436" s="4">
        <v>19717700</v>
      </c>
      <c r="J1436">
        <v>1</v>
      </c>
      <c r="K1436">
        <v>0</v>
      </c>
      <c r="L1436">
        <v>0</v>
      </c>
      <c r="M1436">
        <v>4</v>
      </c>
      <c r="N1436" s="2">
        <v>44514</v>
      </c>
      <c r="O1436" s="1" t="s">
        <v>2525</v>
      </c>
      <c r="P1436" s="4">
        <v>19717700</v>
      </c>
      <c r="Q1436" s="4">
        <v>1360510</v>
      </c>
      <c r="R1436" s="1" t="s">
        <v>39</v>
      </c>
      <c r="S1436" s="1" t="s">
        <v>34</v>
      </c>
      <c r="T1436" s="4">
        <f>Sales_Datas[[#This Row],[after_discount]]-(Sales_Datas[[#This Row],[qty_ordered]]*Sales_Datas[[#This Row],[cogs]])</f>
        <v>18357190</v>
      </c>
      <c r="U1436" s="3">
        <f>IFERROR(Sales_Datas[[#This Row],[Gross_Profit]]/Sales_Datas[[#This Row],[after_discount]],0)</f>
        <v>0.9310005730891534</v>
      </c>
      <c r="V1436" s="1" t="str">
        <f>IF(Sales_Datas[[#This Row],[base_price]] &lt;= 632200, "Low", (IF(Sales_Datas[[#This Row],[base_price]] &gt;= 10092000, "High", "Medium")))</f>
        <v>High</v>
      </c>
    </row>
    <row r="1437" spans="1:22" x14ac:dyDescent="0.25">
      <c r="A1437" s="1" t="s">
        <v>3744</v>
      </c>
      <c r="B1437" s="1" t="s">
        <v>3151</v>
      </c>
      <c r="C1437" s="2">
        <v>44548</v>
      </c>
      <c r="D1437" s="1" t="s">
        <v>2524</v>
      </c>
      <c r="E1437" s="4">
        <v>1971768</v>
      </c>
      <c r="F1437">
        <v>1</v>
      </c>
      <c r="G1437" s="4">
        <v>19717700</v>
      </c>
      <c r="H1437" s="4">
        <v>0</v>
      </c>
      <c r="I1437" s="4">
        <v>19717700</v>
      </c>
      <c r="J1437">
        <v>1</v>
      </c>
      <c r="K1437">
        <v>0</v>
      </c>
      <c r="L1437">
        <v>0</v>
      </c>
      <c r="M1437">
        <v>1</v>
      </c>
      <c r="N1437" s="2">
        <v>44387</v>
      </c>
      <c r="O1437" s="1" t="s">
        <v>2525</v>
      </c>
      <c r="P1437" s="4">
        <v>19717700</v>
      </c>
      <c r="Q1437" s="4">
        <v>1360510</v>
      </c>
      <c r="R1437" s="1" t="s">
        <v>39</v>
      </c>
      <c r="S1437" s="1" t="s">
        <v>50</v>
      </c>
      <c r="T1437" s="4">
        <f>Sales_Datas[[#This Row],[after_discount]]-(Sales_Datas[[#This Row],[qty_ordered]]*Sales_Datas[[#This Row],[cogs]])</f>
        <v>18357190</v>
      </c>
      <c r="U1437" s="3">
        <f>IFERROR(Sales_Datas[[#This Row],[Gross_Profit]]/Sales_Datas[[#This Row],[after_discount]],0)</f>
        <v>0.9310005730891534</v>
      </c>
      <c r="V1437" s="1" t="str">
        <f>IF(Sales_Datas[[#This Row],[base_price]] &lt;= 632200, "Low", (IF(Sales_Datas[[#This Row],[base_price]] &gt;= 10092000, "High", "Medium")))</f>
        <v>High</v>
      </c>
    </row>
    <row r="1438" spans="1:22" x14ac:dyDescent="0.25">
      <c r="A1438" s="1" t="s">
        <v>3745</v>
      </c>
      <c r="B1438" s="1" t="s">
        <v>3746</v>
      </c>
      <c r="C1438" s="2">
        <v>44771</v>
      </c>
      <c r="D1438" s="1" t="s">
        <v>3747</v>
      </c>
      <c r="E1438" s="4">
        <v>1967360</v>
      </c>
      <c r="F1438">
        <v>1</v>
      </c>
      <c r="G1438" s="4">
        <v>19673600</v>
      </c>
      <c r="H1438" s="4">
        <v>0</v>
      </c>
      <c r="I1438" s="4">
        <v>19673600</v>
      </c>
      <c r="J1438">
        <v>1</v>
      </c>
      <c r="K1438">
        <v>1</v>
      </c>
      <c r="L1438">
        <v>0</v>
      </c>
      <c r="M1438">
        <v>1</v>
      </c>
      <c r="N1438" s="2">
        <v>44588</v>
      </c>
      <c r="O1438" s="1" t="s">
        <v>3748</v>
      </c>
      <c r="P1438" s="4">
        <v>19673600</v>
      </c>
      <c r="Q1438" s="4">
        <v>1770620</v>
      </c>
      <c r="R1438" s="1" t="s">
        <v>383</v>
      </c>
      <c r="S1438" s="1" t="s">
        <v>50</v>
      </c>
      <c r="T1438" s="4">
        <f>Sales_Datas[[#This Row],[after_discount]]-(Sales_Datas[[#This Row],[qty_ordered]]*Sales_Datas[[#This Row],[cogs]])</f>
        <v>17902980</v>
      </c>
      <c r="U1438" s="3">
        <f>IFERROR(Sales_Datas[[#This Row],[Gross_Profit]]/Sales_Datas[[#This Row],[after_discount]],0)</f>
        <v>0.91000020331815223</v>
      </c>
      <c r="V1438" s="1" t="str">
        <f>IF(Sales_Datas[[#This Row],[base_price]] &lt;= 632200, "Low", (IF(Sales_Datas[[#This Row],[base_price]] &gt;= 10092000, "High", "Medium")))</f>
        <v>High</v>
      </c>
    </row>
    <row r="1439" spans="1:22" x14ac:dyDescent="0.25">
      <c r="A1439" s="1" t="s">
        <v>3749</v>
      </c>
      <c r="B1439" s="1" t="s">
        <v>2884</v>
      </c>
      <c r="C1439" s="2">
        <v>44421</v>
      </c>
      <c r="D1439" s="1" t="s">
        <v>3619</v>
      </c>
      <c r="E1439" s="4">
        <v>1965330</v>
      </c>
      <c r="F1439">
        <v>1</v>
      </c>
      <c r="G1439" s="4">
        <v>19653300</v>
      </c>
      <c r="H1439" s="4">
        <v>0</v>
      </c>
      <c r="I1439" s="4">
        <v>19653300</v>
      </c>
      <c r="J1439">
        <v>1</v>
      </c>
      <c r="K1439">
        <v>0</v>
      </c>
      <c r="L1439">
        <v>0</v>
      </c>
      <c r="M1439">
        <v>1</v>
      </c>
      <c r="N1439" s="2">
        <v>44398</v>
      </c>
      <c r="O1439" s="1" t="s">
        <v>3620</v>
      </c>
      <c r="P1439" s="4">
        <v>20751800</v>
      </c>
      <c r="Q1439" s="4">
        <v>1348850</v>
      </c>
      <c r="R1439" s="1" t="s">
        <v>39</v>
      </c>
      <c r="S1439" s="1" t="s">
        <v>50</v>
      </c>
      <c r="T1439" s="4">
        <f>Sales_Datas[[#This Row],[after_discount]]-(Sales_Datas[[#This Row],[qty_ordered]]*Sales_Datas[[#This Row],[cogs]])</f>
        <v>18304450</v>
      </c>
      <c r="U1439" s="3">
        <f>IFERROR(Sales_Datas[[#This Row],[Gross_Profit]]/Sales_Datas[[#This Row],[after_discount]],0)</f>
        <v>0.93136776012170985</v>
      </c>
      <c r="V1439" s="1" t="str">
        <f>IF(Sales_Datas[[#This Row],[base_price]] &lt;= 632200, "Low", (IF(Sales_Datas[[#This Row],[base_price]] &gt;= 10092000, "High", "Medium")))</f>
        <v>High</v>
      </c>
    </row>
    <row r="1440" spans="1:22" x14ac:dyDescent="0.25">
      <c r="A1440" s="1" t="s">
        <v>3750</v>
      </c>
      <c r="B1440" s="1" t="s">
        <v>1573</v>
      </c>
      <c r="C1440" s="2">
        <v>44455</v>
      </c>
      <c r="D1440" s="1" t="s">
        <v>3619</v>
      </c>
      <c r="E1440" s="4">
        <v>1965330</v>
      </c>
      <c r="F1440">
        <v>1</v>
      </c>
      <c r="G1440" s="4">
        <v>19653300</v>
      </c>
      <c r="H1440" s="4">
        <v>0</v>
      </c>
      <c r="I1440" s="4">
        <v>19653300</v>
      </c>
      <c r="J1440">
        <v>1</v>
      </c>
      <c r="K1440">
        <v>1</v>
      </c>
      <c r="L1440">
        <v>0</v>
      </c>
      <c r="M1440">
        <v>1</v>
      </c>
      <c r="N1440" s="2">
        <v>44400</v>
      </c>
      <c r="O1440" s="1" t="s">
        <v>3620</v>
      </c>
      <c r="P1440" s="4">
        <v>20751800</v>
      </c>
      <c r="Q1440" s="4">
        <v>1348850</v>
      </c>
      <c r="R1440" s="1" t="s">
        <v>39</v>
      </c>
      <c r="S1440" s="1" t="s">
        <v>50</v>
      </c>
      <c r="T1440" s="4">
        <f>Sales_Datas[[#This Row],[after_discount]]-(Sales_Datas[[#This Row],[qty_ordered]]*Sales_Datas[[#This Row],[cogs]])</f>
        <v>18304450</v>
      </c>
      <c r="U1440" s="3">
        <f>IFERROR(Sales_Datas[[#This Row],[Gross_Profit]]/Sales_Datas[[#This Row],[after_discount]],0)</f>
        <v>0.93136776012170985</v>
      </c>
      <c r="V1440" s="1" t="str">
        <f>IF(Sales_Datas[[#This Row],[base_price]] &lt;= 632200, "Low", (IF(Sales_Datas[[#This Row],[base_price]] &gt;= 10092000, "High", "Medium")))</f>
        <v>High</v>
      </c>
    </row>
    <row r="1441" spans="1:22" x14ac:dyDescent="0.25">
      <c r="A1441" s="1" t="s">
        <v>3751</v>
      </c>
      <c r="B1441" s="1" t="s">
        <v>3752</v>
      </c>
      <c r="C1441" s="2">
        <v>44263</v>
      </c>
      <c r="D1441" s="1" t="s">
        <v>2068</v>
      </c>
      <c r="E1441" s="4">
        <v>980142</v>
      </c>
      <c r="F1441">
        <v>2</v>
      </c>
      <c r="G1441" s="4">
        <v>19602800</v>
      </c>
      <c r="H1441" s="4">
        <v>0</v>
      </c>
      <c r="I1441" s="4">
        <v>19602800</v>
      </c>
      <c r="J1441">
        <v>1</v>
      </c>
      <c r="K1441">
        <v>1</v>
      </c>
      <c r="L1441">
        <v>1</v>
      </c>
      <c r="M1441">
        <v>1</v>
      </c>
      <c r="N1441" s="2">
        <v>44428</v>
      </c>
      <c r="O1441" s="1" t="s">
        <v>2069</v>
      </c>
      <c r="P1441" s="4">
        <v>9801420</v>
      </c>
      <c r="Q1441" s="4">
        <v>627270</v>
      </c>
      <c r="R1441" s="1" t="s">
        <v>65</v>
      </c>
      <c r="S1441" s="1" t="s">
        <v>50</v>
      </c>
      <c r="T1441" s="4">
        <f>Sales_Datas[[#This Row],[after_discount]]-(Sales_Datas[[#This Row],[qty_ordered]]*Sales_Datas[[#This Row],[cogs]])</f>
        <v>18348260</v>
      </c>
      <c r="U1441" s="3">
        <f>IFERROR(Sales_Datas[[#This Row],[Gross_Profit]]/Sales_Datas[[#This Row],[after_discount]],0)</f>
        <v>0.93600199971432652</v>
      </c>
      <c r="V1441" s="1" t="str">
        <f>IF(Sales_Datas[[#This Row],[base_price]] &lt;= 632200, "Low", (IF(Sales_Datas[[#This Row],[base_price]] &gt;= 10092000, "High", "Medium")))</f>
        <v>Medium</v>
      </c>
    </row>
    <row r="1442" spans="1:22" x14ac:dyDescent="0.25">
      <c r="A1442" s="1" t="s">
        <v>3753</v>
      </c>
      <c r="B1442" s="1" t="s">
        <v>220</v>
      </c>
      <c r="C1442" s="2">
        <v>44208</v>
      </c>
      <c r="D1442" s="1" t="s">
        <v>2494</v>
      </c>
      <c r="E1442" s="4">
        <v>1947582</v>
      </c>
      <c r="F1442">
        <v>1</v>
      </c>
      <c r="G1442" s="4">
        <v>19475800</v>
      </c>
      <c r="H1442" s="4">
        <v>0</v>
      </c>
      <c r="I1442" s="4">
        <v>19475800</v>
      </c>
      <c r="J1442">
        <v>1</v>
      </c>
      <c r="K1442">
        <v>1</v>
      </c>
      <c r="L1442">
        <v>1</v>
      </c>
      <c r="M1442">
        <v>2</v>
      </c>
      <c r="N1442" s="2">
        <v>44409</v>
      </c>
      <c r="O1442" s="1" t="s">
        <v>2495</v>
      </c>
      <c r="P1442" s="4">
        <v>19894000</v>
      </c>
      <c r="Q1442" s="4">
        <v>1412470</v>
      </c>
      <c r="R1442" s="1" t="s">
        <v>29</v>
      </c>
      <c r="S1442" s="1" t="s">
        <v>76</v>
      </c>
      <c r="T1442" s="4">
        <f>Sales_Datas[[#This Row],[after_discount]]-(Sales_Datas[[#This Row],[qty_ordered]]*Sales_Datas[[#This Row],[cogs]])</f>
        <v>18063330</v>
      </c>
      <c r="U1442" s="3">
        <f>IFERROR(Sales_Datas[[#This Row],[Gross_Profit]]/Sales_Datas[[#This Row],[after_discount]],0)</f>
        <v>0.92747563643085262</v>
      </c>
      <c r="V1442" s="1" t="str">
        <f>IF(Sales_Datas[[#This Row],[base_price]] &lt;= 632200, "Low", (IF(Sales_Datas[[#This Row],[base_price]] &gt;= 10092000, "High", "Medium")))</f>
        <v>High</v>
      </c>
    </row>
    <row r="1443" spans="1:22" x14ac:dyDescent="0.25">
      <c r="A1443" s="1" t="s">
        <v>3754</v>
      </c>
      <c r="B1443" s="1" t="s">
        <v>82</v>
      </c>
      <c r="C1443" s="2">
        <v>44530</v>
      </c>
      <c r="D1443" s="1" t="s">
        <v>2494</v>
      </c>
      <c r="E1443" s="4">
        <v>1947582</v>
      </c>
      <c r="F1443">
        <v>1</v>
      </c>
      <c r="G1443" s="4">
        <v>19475800</v>
      </c>
      <c r="H1443" s="4">
        <v>0</v>
      </c>
      <c r="I1443" s="4">
        <v>19475800</v>
      </c>
      <c r="J1443">
        <v>1</v>
      </c>
      <c r="K1443">
        <v>0</v>
      </c>
      <c r="L1443">
        <v>0</v>
      </c>
      <c r="M1443">
        <v>4</v>
      </c>
      <c r="N1443" s="2">
        <v>44386</v>
      </c>
      <c r="O1443" s="1" t="s">
        <v>2495</v>
      </c>
      <c r="P1443" s="4">
        <v>19894000</v>
      </c>
      <c r="Q1443" s="4">
        <v>1412470</v>
      </c>
      <c r="R1443" s="1" t="s">
        <v>29</v>
      </c>
      <c r="S1443" s="1" t="s">
        <v>34</v>
      </c>
      <c r="T1443" s="4">
        <f>Sales_Datas[[#This Row],[after_discount]]-(Sales_Datas[[#This Row],[qty_ordered]]*Sales_Datas[[#This Row],[cogs]])</f>
        <v>18063330</v>
      </c>
      <c r="U1443" s="3">
        <f>IFERROR(Sales_Datas[[#This Row],[Gross_Profit]]/Sales_Datas[[#This Row],[after_discount]],0)</f>
        <v>0.92747563643085262</v>
      </c>
      <c r="V1443" s="1" t="str">
        <f>IF(Sales_Datas[[#This Row],[base_price]] &lt;= 632200, "Low", (IF(Sales_Datas[[#This Row],[base_price]] &gt;= 10092000, "High", "Medium")))</f>
        <v>High</v>
      </c>
    </row>
    <row r="1444" spans="1:22" x14ac:dyDescent="0.25">
      <c r="A1444" s="1" t="s">
        <v>3755</v>
      </c>
      <c r="B1444" s="1" t="s">
        <v>3756</v>
      </c>
      <c r="C1444" s="2">
        <v>44651</v>
      </c>
      <c r="D1444" s="1" t="s">
        <v>3757</v>
      </c>
      <c r="E1444" s="4">
        <v>1943580</v>
      </c>
      <c r="F1444">
        <v>1</v>
      </c>
      <c r="G1444" s="4">
        <v>19435800</v>
      </c>
      <c r="H1444" s="4">
        <v>0</v>
      </c>
      <c r="I1444" s="4">
        <v>19435800</v>
      </c>
      <c r="J1444">
        <v>1</v>
      </c>
      <c r="K1444">
        <v>0</v>
      </c>
      <c r="L1444">
        <v>0</v>
      </c>
      <c r="M1444">
        <v>6</v>
      </c>
      <c r="N1444" s="2">
        <v>44384</v>
      </c>
      <c r="O1444" s="1" t="s">
        <v>3758</v>
      </c>
      <c r="P1444" s="4">
        <v>19435800</v>
      </c>
      <c r="Q1444" s="4">
        <v>1438230</v>
      </c>
      <c r="R1444" s="1" t="s">
        <v>39</v>
      </c>
      <c r="S1444" s="1" t="s">
        <v>112</v>
      </c>
      <c r="T1444" s="4">
        <f>Sales_Datas[[#This Row],[after_discount]]-(Sales_Datas[[#This Row],[qty_ordered]]*Sales_Datas[[#This Row],[cogs]])</f>
        <v>17997570</v>
      </c>
      <c r="U1444" s="3">
        <f>IFERROR(Sales_Datas[[#This Row],[Gross_Profit]]/Sales_Datas[[#This Row],[after_discount]],0)</f>
        <v>0.9260009878677492</v>
      </c>
      <c r="V1444" s="1" t="str">
        <f>IF(Sales_Datas[[#This Row],[base_price]] &lt;= 632200, "Low", (IF(Sales_Datas[[#This Row],[base_price]] &gt;= 10092000, "High", "Medium")))</f>
        <v>High</v>
      </c>
    </row>
    <row r="1445" spans="1:22" x14ac:dyDescent="0.25">
      <c r="A1445" s="1" t="s">
        <v>3759</v>
      </c>
      <c r="B1445" s="1" t="s">
        <v>505</v>
      </c>
      <c r="C1445" s="2">
        <v>44707</v>
      </c>
      <c r="D1445" s="1" t="s">
        <v>3760</v>
      </c>
      <c r="E1445" s="4">
        <v>1943290</v>
      </c>
      <c r="F1445">
        <v>1</v>
      </c>
      <c r="G1445" s="4">
        <v>19432900</v>
      </c>
      <c r="H1445" s="4">
        <v>0</v>
      </c>
      <c r="I1445" s="4">
        <v>19432900</v>
      </c>
      <c r="J1445">
        <v>1</v>
      </c>
      <c r="K1445">
        <v>1</v>
      </c>
      <c r="L1445">
        <v>1</v>
      </c>
      <c r="M1445">
        <v>1</v>
      </c>
      <c r="N1445" s="2">
        <v>44435</v>
      </c>
      <c r="O1445" s="1" t="s">
        <v>3761</v>
      </c>
      <c r="P1445" s="4">
        <v>19139400</v>
      </c>
      <c r="Q1445" s="4">
        <v>1339740</v>
      </c>
      <c r="R1445" s="1" t="s">
        <v>29</v>
      </c>
      <c r="S1445" s="1" t="s">
        <v>50</v>
      </c>
      <c r="T1445" s="4">
        <f>Sales_Datas[[#This Row],[after_discount]]-(Sales_Datas[[#This Row],[qty_ordered]]*Sales_Datas[[#This Row],[cogs]])</f>
        <v>18093160</v>
      </c>
      <c r="U1445" s="3">
        <f>IFERROR(Sales_Datas[[#This Row],[Gross_Profit]]/Sales_Datas[[#This Row],[after_discount]],0)</f>
        <v>0.93105815395540548</v>
      </c>
      <c r="V1445" s="1" t="str">
        <f>IF(Sales_Datas[[#This Row],[base_price]] &lt;= 632200, "Low", (IF(Sales_Datas[[#This Row],[base_price]] &gt;= 10092000, "High", "Medium")))</f>
        <v>High</v>
      </c>
    </row>
    <row r="1446" spans="1:22" x14ac:dyDescent="0.25">
      <c r="A1446" s="1" t="s">
        <v>3762</v>
      </c>
      <c r="B1446" s="1" t="s">
        <v>2185</v>
      </c>
      <c r="C1446" s="2">
        <v>44636</v>
      </c>
      <c r="D1446" s="1" t="s">
        <v>2547</v>
      </c>
      <c r="E1446" s="4">
        <v>1943000</v>
      </c>
      <c r="F1446">
        <v>1</v>
      </c>
      <c r="G1446" s="4">
        <v>19430000</v>
      </c>
      <c r="H1446" s="4">
        <v>0</v>
      </c>
      <c r="I1446" s="4">
        <v>19430000</v>
      </c>
      <c r="J1446">
        <v>1</v>
      </c>
      <c r="K1446">
        <v>1</v>
      </c>
      <c r="L1446">
        <v>0</v>
      </c>
      <c r="M1446">
        <v>1</v>
      </c>
      <c r="N1446" s="2">
        <v>44465</v>
      </c>
      <c r="O1446" s="1" t="s">
        <v>2548</v>
      </c>
      <c r="P1446" s="4">
        <v>19430000</v>
      </c>
      <c r="Q1446" s="4">
        <v>1729270</v>
      </c>
      <c r="R1446" s="1" t="s">
        <v>29</v>
      </c>
      <c r="S1446" s="1" t="s">
        <v>50</v>
      </c>
      <c r="T1446" s="4">
        <f>Sales_Datas[[#This Row],[after_discount]]-(Sales_Datas[[#This Row],[qty_ordered]]*Sales_Datas[[#This Row],[cogs]])</f>
        <v>17700730</v>
      </c>
      <c r="U1446" s="3">
        <f>IFERROR(Sales_Datas[[#This Row],[Gross_Profit]]/Sales_Datas[[#This Row],[after_discount]],0)</f>
        <v>0.91100000000000003</v>
      </c>
      <c r="V1446" s="1" t="str">
        <f>IF(Sales_Datas[[#This Row],[base_price]] &lt;= 632200, "Low", (IF(Sales_Datas[[#This Row],[base_price]] &gt;= 10092000, "High", "Medium")))</f>
        <v>High</v>
      </c>
    </row>
    <row r="1447" spans="1:22" x14ac:dyDescent="0.25">
      <c r="A1447" s="1" t="s">
        <v>3763</v>
      </c>
      <c r="B1447" s="1" t="s">
        <v>3764</v>
      </c>
      <c r="C1447" s="2">
        <v>44786</v>
      </c>
      <c r="D1447" s="1" t="s">
        <v>3765</v>
      </c>
      <c r="E1447" s="4">
        <v>1937142</v>
      </c>
      <c r="F1447">
        <v>1</v>
      </c>
      <c r="G1447" s="4">
        <v>19371400</v>
      </c>
      <c r="H1447" s="4">
        <v>0</v>
      </c>
      <c r="I1447" s="4">
        <v>19371400</v>
      </c>
      <c r="J1447">
        <v>1</v>
      </c>
      <c r="K1447">
        <v>1</v>
      </c>
      <c r="L1447">
        <v>0</v>
      </c>
      <c r="M1447">
        <v>1</v>
      </c>
      <c r="N1447" s="2">
        <v>44736</v>
      </c>
      <c r="O1447" s="1" t="s">
        <v>3766</v>
      </c>
      <c r="P1447" s="4">
        <v>19371400</v>
      </c>
      <c r="Q1447" s="4">
        <v>1239750</v>
      </c>
      <c r="R1447" s="1" t="s">
        <v>133</v>
      </c>
      <c r="S1447" s="1" t="s">
        <v>50</v>
      </c>
      <c r="T1447" s="4">
        <f>Sales_Datas[[#This Row],[after_discount]]-(Sales_Datas[[#This Row],[qty_ordered]]*Sales_Datas[[#This Row],[cogs]])</f>
        <v>18131650</v>
      </c>
      <c r="U1447" s="3">
        <f>IFERROR(Sales_Datas[[#This Row],[Gross_Profit]]/Sales_Datas[[#This Row],[after_discount]],0)</f>
        <v>0.93600101180090234</v>
      </c>
      <c r="V1447" s="1" t="str">
        <f>IF(Sales_Datas[[#This Row],[base_price]] &lt;= 632200, "Low", (IF(Sales_Datas[[#This Row],[base_price]] &gt;= 10092000, "High", "Medium")))</f>
        <v>High</v>
      </c>
    </row>
    <row r="1448" spans="1:22" x14ac:dyDescent="0.25">
      <c r="A1448" s="1" t="s">
        <v>3767</v>
      </c>
      <c r="B1448" s="1" t="s">
        <v>3768</v>
      </c>
      <c r="C1448" s="2">
        <v>44684</v>
      </c>
      <c r="D1448" s="1" t="s">
        <v>3769</v>
      </c>
      <c r="E1448" s="4">
        <v>52200</v>
      </c>
      <c r="F1448">
        <v>37</v>
      </c>
      <c r="G1448" s="4">
        <v>19314000</v>
      </c>
      <c r="H1448" s="4">
        <v>0</v>
      </c>
      <c r="I1448" s="4">
        <v>19314000</v>
      </c>
      <c r="J1448">
        <v>1</v>
      </c>
      <c r="K1448">
        <v>0</v>
      </c>
      <c r="L1448">
        <v>0</v>
      </c>
      <c r="M1448">
        <v>1</v>
      </c>
      <c r="N1448" s="2">
        <v>44647</v>
      </c>
      <c r="O1448" s="1" t="s">
        <v>3770</v>
      </c>
      <c r="P1448" s="4">
        <v>522000</v>
      </c>
      <c r="Q1448" s="4">
        <v>43848</v>
      </c>
      <c r="R1448" s="1" t="s">
        <v>133</v>
      </c>
      <c r="S1448" s="1" t="s">
        <v>50</v>
      </c>
      <c r="T1448" s="4">
        <f>Sales_Datas[[#This Row],[after_discount]]-(Sales_Datas[[#This Row],[qty_ordered]]*Sales_Datas[[#This Row],[cogs]])</f>
        <v>17691624</v>
      </c>
      <c r="U1448" s="3">
        <f>IFERROR(Sales_Datas[[#This Row],[Gross_Profit]]/Sales_Datas[[#This Row],[after_discount]],0)</f>
        <v>0.91600000000000004</v>
      </c>
      <c r="V1448" s="1" t="str">
        <f>IF(Sales_Datas[[#This Row],[base_price]] &lt;= 632200, "Low", (IF(Sales_Datas[[#This Row],[base_price]] &gt;= 10092000, "High", "Medium")))</f>
        <v>Low</v>
      </c>
    </row>
    <row r="1449" spans="1:22" x14ac:dyDescent="0.25">
      <c r="A1449" s="1" t="s">
        <v>3771</v>
      </c>
      <c r="B1449" s="1" t="s">
        <v>3772</v>
      </c>
      <c r="C1449" s="2">
        <v>44523</v>
      </c>
      <c r="D1449" s="1" t="s">
        <v>3390</v>
      </c>
      <c r="E1449" s="4">
        <v>1925600</v>
      </c>
      <c r="F1449">
        <v>1</v>
      </c>
      <c r="G1449" s="4">
        <v>19256000</v>
      </c>
      <c r="H1449" s="4">
        <v>0</v>
      </c>
      <c r="I1449" s="4">
        <v>19256000</v>
      </c>
      <c r="J1449">
        <v>1</v>
      </c>
      <c r="K1449">
        <v>1</v>
      </c>
      <c r="L1449">
        <v>1</v>
      </c>
      <c r="M1449">
        <v>1</v>
      </c>
      <c r="N1449" s="2">
        <v>44516</v>
      </c>
      <c r="O1449" s="1" t="s">
        <v>3391</v>
      </c>
      <c r="P1449" s="4">
        <v>19256000</v>
      </c>
      <c r="Q1449" s="4">
        <v>1540480</v>
      </c>
      <c r="R1449" s="1" t="s">
        <v>123</v>
      </c>
      <c r="S1449" s="1" t="s">
        <v>50</v>
      </c>
      <c r="T1449" s="4">
        <f>Sales_Datas[[#This Row],[after_discount]]-(Sales_Datas[[#This Row],[qty_ordered]]*Sales_Datas[[#This Row],[cogs]])</f>
        <v>17715520</v>
      </c>
      <c r="U1449" s="3">
        <f>IFERROR(Sales_Datas[[#This Row],[Gross_Profit]]/Sales_Datas[[#This Row],[after_discount]],0)</f>
        <v>0.92</v>
      </c>
      <c r="V1449" s="1" t="str">
        <f>IF(Sales_Datas[[#This Row],[base_price]] &lt;= 632200, "Low", (IF(Sales_Datas[[#This Row],[base_price]] &gt;= 10092000, "High", "Medium")))</f>
        <v>High</v>
      </c>
    </row>
    <row r="1450" spans="1:22" x14ac:dyDescent="0.25">
      <c r="A1450" s="1" t="s">
        <v>3773</v>
      </c>
      <c r="B1450" s="1" t="s">
        <v>2399</v>
      </c>
      <c r="C1450" s="2">
        <v>44556</v>
      </c>
      <c r="D1450" s="1" t="s">
        <v>3390</v>
      </c>
      <c r="E1450" s="4">
        <v>1925600</v>
      </c>
      <c r="F1450">
        <v>1</v>
      </c>
      <c r="G1450" s="4">
        <v>19256000</v>
      </c>
      <c r="H1450" s="4">
        <v>0</v>
      </c>
      <c r="I1450" s="4">
        <v>19256000</v>
      </c>
      <c r="J1450">
        <v>1</v>
      </c>
      <c r="K1450">
        <v>1</v>
      </c>
      <c r="L1450">
        <v>0</v>
      </c>
      <c r="M1450">
        <v>1</v>
      </c>
      <c r="N1450" s="2">
        <v>44393</v>
      </c>
      <c r="O1450" s="1" t="s">
        <v>3391</v>
      </c>
      <c r="P1450" s="4">
        <v>19256000</v>
      </c>
      <c r="Q1450" s="4">
        <v>1540480</v>
      </c>
      <c r="R1450" s="1" t="s">
        <v>123</v>
      </c>
      <c r="S1450" s="1" t="s">
        <v>50</v>
      </c>
      <c r="T1450" s="4">
        <f>Sales_Datas[[#This Row],[after_discount]]-(Sales_Datas[[#This Row],[qty_ordered]]*Sales_Datas[[#This Row],[cogs]])</f>
        <v>17715520</v>
      </c>
      <c r="U1450" s="3">
        <f>IFERROR(Sales_Datas[[#This Row],[Gross_Profit]]/Sales_Datas[[#This Row],[after_discount]],0)</f>
        <v>0.92</v>
      </c>
      <c r="V1450" s="1" t="str">
        <f>IF(Sales_Datas[[#This Row],[base_price]] &lt;= 632200, "Low", (IF(Sales_Datas[[#This Row],[base_price]] &gt;= 10092000, "High", "Medium")))</f>
        <v>High</v>
      </c>
    </row>
    <row r="1451" spans="1:22" x14ac:dyDescent="0.25">
      <c r="A1451" s="1" t="s">
        <v>3774</v>
      </c>
      <c r="B1451" s="1" t="s">
        <v>647</v>
      </c>
      <c r="C1451" s="2">
        <v>44557</v>
      </c>
      <c r="D1451" s="1" t="s">
        <v>3390</v>
      </c>
      <c r="E1451" s="4">
        <v>1925600</v>
      </c>
      <c r="F1451">
        <v>1</v>
      </c>
      <c r="G1451" s="4">
        <v>19256000</v>
      </c>
      <c r="H1451" s="4">
        <v>0</v>
      </c>
      <c r="I1451" s="4">
        <v>19256000</v>
      </c>
      <c r="J1451">
        <v>1</v>
      </c>
      <c r="K1451">
        <v>1</v>
      </c>
      <c r="L1451">
        <v>1</v>
      </c>
      <c r="M1451">
        <v>1</v>
      </c>
      <c r="N1451" s="2">
        <v>44405</v>
      </c>
      <c r="O1451" s="1" t="s">
        <v>3391</v>
      </c>
      <c r="P1451" s="4">
        <v>19256000</v>
      </c>
      <c r="Q1451" s="4">
        <v>1540480</v>
      </c>
      <c r="R1451" s="1" t="s">
        <v>123</v>
      </c>
      <c r="S1451" s="1" t="s">
        <v>50</v>
      </c>
      <c r="T1451" s="4">
        <f>Sales_Datas[[#This Row],[after_discount]]-(Sales_Datas[[#This Row],[qty_ordered]]*Sales_Datas[[#This Row],[cogs]])</f>
        <v>17715520</v>
      </c>
      <c r="U1451" s="3">
        <f>IFERROR(Sales_Datas[[#This Row],[Gross_Profit]]/Sales_Datas[[#This Row],[after_discount]],0)</f>
        <v>0.92</v>
      </c>
      <c r="V1451" s="1" t="str">
        <f>IF(Sales_Datas[[#This Row],[base_price]] &lt;= 632200, "Low", (IF(Sales_Datas[[#This Row],[base_price]] &gt;= 10092000, "High", "Medium")))</f>
        <v>High</v>
      </c>
    </row>
    <row r="1452" spans="1:22" x14ac:dyDescent="0.25">
      <c r="A1452" s="1" t="s">
        <v>3775</v>
      </c>
      <c r="B1452" s="1" t="s">
        <v>3776</v>
      </c>
      <c r="C1452" s="2">
        <v>44558</v>
      </c>
      <c r="D1452" s="1" t="s">
        <v>3390</v>
      </c>
      <c r="E1452" s="4">
        <v>1925600</v>
      </c>
      <c r="F1452">
        <v>1</v>
      </c>
      <c r="G1452" s="4">
        <v>19256000</v>
      </c>
      <c r="H1452" s="4">
        <v>0</v>
      </c>
      <c r="I1452" s="4">
        <v>19256000</v>
      </c>
      <c r="J1452">
        <v>1</v>
      </c>
      <c r="K1452">
        <v>1</v>
      </c>
      <c r="L1452">
        <v>1</v>
      </c>
      <c r="M1452">
        <v>1</v>
      </c>
      <c r="N1452" s="2">
        <v>44557</v>
      </c>
      <c r="O1452" s="1" t="s">
        <v>3391</v>
      </c>
      <c r="P1452" s="4">
        <v>19256000</v>
      </c>
      <c r="Q1452" s="4">
        <v>1540480</v>
      </c>
      <c r="R1452" s="1" t="s">
        <v>123</v>
      </c>
      <c r="S1452" s="1" t="s">
        <v>50</v>
      </c>
      <c r="T1452" s="4">
        <f>Sales_Datas[[#This Row],[after_discount]]-(Sales_Datas[[#This Row],[qty_ordered]]*Sales_Datas[[#This Row],[cogs]])</f>
        <v>17715520</v>
      </c>
      <c r="U1452" s="3">
        <f>IFERROR(Sales_Datas[[#This Row],[Gross_Profit]]/Sales_Datas[[#This Row],[after_discount]],0)</f>
        <v>0.92</v>
      </c>
      <c r="V1452" s="1" t="str">
        <f>IF(Sales_Datas[[#This Row],[base_price]] &lt;= 632200, "Low", (IF(Sales_Datas[[#This Row],[base_price]] &gt;= 10092000, "High", "Medium")))</f>
        <v>High</v>
      </c>
    </row>
    <row r="1453" spans="1:22" x14ac:dyDescent="0.25">
      <c r="A1453" s="1" t="s">
        <v>3777</v>
      </c>
      <c r="B1453" s="1" t="s">
        <v>3778</v>
      </c>
      <c r="C1453" s="2">
        <v>44581</v>
      </c>
      <c r="D1453" s="1" t="s">
        <v>27</v>
      </c>
      <c r="E1453" s="4">
        <v>1923280</v>
      </c>
      <c r="F1453">
        <v>1</v>
      </c>
      <c r="G1453" s="4">
        <v>19232800</v>
      </c>
      <c r="H1453" s="4">
        <v>0</v>
      </c>
      <c r="I1453" s="4">
        <v>19232800</v>
      </c>
      <c r="J1453">
        <v>1</v>
      </c>
      <c r="K1453">
        <v>1</v>
      </c>
      <c r="L1453">
        <v>0</v>
      </c>
      <c r="M1453">
        <v>4</v>
      </c>
      <c r="N1453" s="2">
        <v>44573</v>
      </c>
      <c r="O1453" s="1" t="s">
        <v>28</v>
      </c>
      <c r="P1453" s="4">
        <v>19719400</v>
      </c>
      <c r="Q1453" s="4">
        <v>1321180</v>
      </c>
      <c r="R1453" s="1" t="s">
        <v>29</v>
      </c>
      <c r="S1453" s="1" t="s">
        <v>34</v>
      </c>
      <c r="T1453" s="4">
        <f>Sales_Datas[[#This Row],[after_discount]]-(Sales_Datas[[#This Row],[qty_ordered]]*Sales_Datas[[#This Row],[cogs]])</f>
        <v>17911620</v>
      </c>
      <c r="U1453" s="3">
        <f>IFERROR(Sales_Datas[[#This Row],[Gross_Profit]]/Sales_Datas[[#This Row],[after_discount]],0)</f>
        <v>0.93130589409758324</v>
      </c>
      <c r="V1453" s="1" t="str">
        <f>IF(Sales_Datas[[#This Row],[base_price]] &lt;= 632200, "Low", (IF(Sales_Datas[[#This Row],[base_price]] &gt;= 10092000, "High", "Medium")))</f>
        <v>High</v>
      </c>
    </row>
    <row r="1454" spans="1:22" x14ac:dyDescent="0.25">
      <c r="A1454" s="1" t="s">
        <v>3779</v>
      </c>
      <c r="B1454" s="1" t="s">
        <v>2212</v>
      </c>
      <c r="C1454" s="2">
        <v>44583</v>
      </c>
      <c r="D1454" s="1" t="s">
        <v>27</v>
      </c>
      <c r="E1454" s="4">
        <v>1923280</v>
      </c>
      <c r="F1454">
        <v>1</v>
      </c>
      <c r="G1454" s="4">
        <v>19232800</v>
      </c>
      <c r="H1454" s="4">
        <v>0</v>
      </c>
      <c r="I1454" s="4">
        <v>19232800</v>
      </c>
      <c r="J1454">
        <v>1</v>
      </c>
      <c r="K1454">
        <v>0</v>
      </c>
      <c r="L1454">
        <v>0</v>
      </c>
      <c r="M1454">
        <v>4</v>
      </c>
      <c r="N1454" s="2">
        <v>44542</v>
      </c>
      <c r="O1454" s="1" t="s">
        <v>28</v>
      </c>
      <c r="P1454" s="4">
        <v>19719400</v>
      </c>
      <c r="Q1454" s="4">
        <v>1321180</v>
      </c>
      <c r="R1454" s="1" t="s">
        <v>29</v>
      </c>
      <c r="S1454" s="1" t="s">
        <v>34</v>
      </c>
      <c r="T1454" s="4">
        <f>Sales_Datas[[#This Row],[after_discount]]-(Sales_Datas[[#This Row],[qty_ordered]]*Sales_Datas[[#This Row],[cogs]])</f>
        <v>17911620</v>
      </c>
      <c r="U1454" s="3">
        <f>IFERROR(Sales_Datas[[#This Row],[Gross_Profit]]/Sales_Datas[[#This Row],[after_discount]],0)</f>
        <v>0.93130589409758324</v>
      </c>
      <c r="V1454" s="1" t="str">
        <f>IF(Sales_Datas[[#This Row],[base_price]] &lt;= 632200, "Low", (IF(Sales_Datas[[#This Row],[base_price]] &gt;= 10092000, "High", "Medium")))</f>
        <v>High</v>
      </c>
    </row>
    <row r="1455" spans="1:22" x14ac:dyDescent="0.25">
      <c r="A1455" s="1" t="s">
        <v>3780</v>
      </c>
      <c r="B1455" s="1" t="s">
        <v>3260</v>
      </c>
      <c r="C1455" s="2">
        <v>44649</v>
      </c>
      <c r="D1455" s="1" t="s">
        <v>3725</v>
      </c>
      <c r="E1455" s="4">
        <v>1923222</v>
      </c>
      <c r="F1455">
        <v>1</v>
      </c>
      <c r="G1455" s="4">
        <v>19232200</v>
      </c>
      <c r="H1455" s="4">
        <v>0</v>
      </c>
      <c r="I1455" s="4">
        <v>19232200</v>
      </c>
      <c r="J1455">
        <v>1</v>
      </c>
      <c r="K1455">
        <v>1</v>
      </c>
      <c r="L1455">
        <v>1</v>
      </c>
      <c r="M1455">
        <v>1</v>
      </c>
      <c r="N1455" s="2">
        <v>44379</v>
      </c>
      <c r="O1455" s="1" t="s">
        <v>3726</v>
      </c>
      <c r="P1455" s="4">
        <v>19232200</v>
      </c>
      <c r="Q1455" s="4">
        <v>1711640</v>
      </c>
      <c r="R1455" s="1" t="s">
        <v>29</v>
      </c>
      <c r="S1455" s="1" t="s">
        <v>50</v>
      </c>
      <c r="T1455" s="4">
        <f>Sales_Datas[[#This Row],[after_discount]]-(Sales_Datas[[#This Row],[qty_ordered]]*Sales_Datas[[#This Row],[cogs]])</f>
        <v>17520560</v>
      </c>
      <c r="U1455" s="3">
        <f>IFERROR(Sales_Datas[[#This Row],[Gross_Profit]]/Sales_Datas[[#This Row],[after_discount]],0)</f>
        <v>0.91100134150019241</v>
      </c>
      <c r="V1455" s="1" t="str">
        <f>IF(Sales_Datas[[#This Row],[base_price]] &lt;= 632200, "Low", (IF(Sales_Datas[[#This Row],[base_price]] &gt;= 10092000, "High", "Medium")))</f>
        <v>High</v>
      </c>
    </row>
    <row r="1456" spans="1:22" x14ac:dyDescent="0.25">
      <c r="A1456" s="1" t="s">
        <v>3781</v>
      </c>
      <c r="B1456" s="1" t="s">
        <v>3382</v>
      </c>
      <c r="C1456" s="2">
        <v>44206</v>
      </c>
      <c r="D1456" s="1" t="s">
        <v>3760</v>
      </c>
      <c r="E1456" s="4">
        <v>1913942</v>
      </c>
      <c r="F1456">
        <v>1</v>
      </c>
      <c r="G1456" s="4">
        <v>19139400</v>
      </c>
      <c r="H1456" s="4">
        <v>0</v>
      </c>
      <c r="I1456" s="4">
        <v>19139400</v>
      </c>
      <c r="J1456">
        <v>1</v>
      </c>
      <c r="K1456">
        <v>0</v>
      </c>
      <c r="L1456">
        <v>0</v>
      </c>
      <c r="M1456">
        <v>1</v>
      </c>
      <c r="N1456" s="2">
        <v>44383</v>
      </c>
      <c r="O1456" s="1" t="s">
        <v>3761</v>
      </c>
      <c r="P1456" s="4">
        <v>19139400</v>
      </c>
      <c r="Q1456" s="4">
        <v>1339740</v>
      </c>
      <c r="R1456" s="1" t="s">
        <v>29</v>
      </c>
      <c r="S1456" s="1" t="s">
        <v>50</v>
      </c>
      <c r="T1456" s="4">
        <f>Sales_Datas[[#This Row],[after_discount]]-(Sales_Datas[[#This Row],[qty_ordered]]*Sales_Datas[[#This Row],[cogs]])</f>
        <v>17799660</v>
      </c>
      <c r="U1456" s="3">
        <f>IFERROR(Sales_Datas[[#This Row],[Gross_Profit]]/Sales_Datas[[#This Row],[after_discount]],0)</f>
        <v>0.93000094046835324</v>
      </c>
      <c r="V1456" s="1" t="str">
        <f>IF(Sales_Datas[[#This Row],[base_price]] &lt;= 632200, "Low", (IF(Sales_Datas[[#This Row],[base_price]] &gt;= 10092000, "High", "Medium")))</f>
        <v>High</v>
      </c>
    </row>
    <row r="1457" spans="1:22" x14ac:dyDescent="0.25">
      <c r="A1457" s="1" t="s">
        <v>3782</v>
      </c>
      <c r="B1457" s="1" t="s">
        <v>3783</v>
      </c>
      <c r="C1457" s="2">
        <v>44358</v>
      </c>
      <c r="D1457" s="1" t="s">
        <v>3784</v>
      </c>
      <c r="E1457" s="4">
        <v>1913942</v>
      </c>
      <c r="F1457">
        <v>1</v>
      </c>
      <c r="G1457" s="4">
        <v>19139400</v>
      </c>
      <c r="H1457" s="4">
        <v>0</v>
      </c>
      <c r="I1457" s="4">
        <v>19139400</v>
      </c>
      <c r="J1457">
        <v>1</v>
      </c>
      <c r="K1457">
        <v>0</v>
      </c>
      <c r="L1457">
        <v>0</v>
      </c>
      <c r="M1457">
        <v>4</v>
      </c>
      <c r="N1457" s="2">
        <v>44510</v>
      </c>
      <c r="O1457" s="1" t="s">
        <v>3785</v>
      </c>
      <c r="P1457" s="4">
        <v>19139400</v>
      </c>
      <c r="Q1457" s="4">
        <v>1512000</v>
      </c>
      <c r="R1457" s="1" t="s">
        <v>65</v>
      </c>
      <c r="S1457" s="1" t="s">
        <v>34</v>
      </c>
      <c r="T1457" s="4">
        <f>Sales_Datas[[#This Row],[after_discount]]-(Sales_Datas[[#This Row],[qty_ordered]]*Sales_Datas[[#This Row],[cogs]])</f>
        <v>17627400</v>
      </c>
      <c r="U1457" s="3">
        <f>IFERROR(Sales_Datas[[#This Row],[Gross_Profit]]/Sales_Datas[[#This Row],[after_discount]],0)</f>
        <v>0.92100065832784728</v>
      </c>
      <c r="V1457" s="1" t="str">
        <f>IF(Sales_Datas[[#This Row],[base_price]] &lt;= 632200, "Low", (IF(Sales_Datas[[#This Row],[base_price]] &gt;= 10092000, "High", "Medium")))</f>
        <v>High</v>
      </c>
    </row>
    <row r="1458" spans="1:22" x14ac:dyDescent="0.25">
      <c r="A1458" s="1" t="s">
        <v>3786</v>
      </c>
      <c r="B1458" s="1" t="s">
        <v>3787</v>
      </c>
      <c r="C1458" s="2">
        <v>44750</v>
      </c>
      <c r="D1458" s="1" t="s">
        <v>2655</v>
      </c>
      <c r="E1458" s="4">
        <v>1913942</v>
      </c>
      <c r="F1458">
        <v>1</v>
      </c>
      <c r="G1458" s="4">
        <v>19139400</v>
      </c>
      <c r="H1458" s="4">
        <v>0</v>
      </c>
      <c r="I1458" s="4">
        <v>19139400</v>
      </c>
      <c r="J1458">
        <v>1</v>
      </c>
      <c r="K1458">
        <v>1</v>
      </c>
      <c r="L1458">
        <v>0</v>
      </c>
      <c r="M1458">
        <v>4</v>
      </c>
      <c r="N1458" s="2">
        <v>44778</v>
      </c>
      <c r="O1458" s="1" t="s">
        <v>2656</v>
      </c>
      <c r="P1458" s="4">
        <v>18618000</v>
      </c>
      <c r="Q1458" s="4">
        <v>1414970</v>
      </c>
      <c r="R1458" s="1" t="s">
        <v>65</v>
      </c>
      <c r="S1458" s="1" t="s">
        <v>34</v>
      </c>
      <c r="T1458" s="4">
        <f>Sales_Datas[[#This Row],[after_discount]]-(Sales_Datas[[#This Row],[qty_ordered]]*Sales_Datas[[#This Row],[cogs]])</f>
        <v>17724430</v>
      </c>
      <c r="U1458" s="3">
        <f>IFERROR(Sales_Datas[[#This Row],[Gross_Profit]]/Sales_Datas[[#This Row],[after_discount]],0)</f>
        <v>0.92607030523422884</v>
      </c>
      <c r="V1458" s="1" t="str">
        <f>IF(Sales_Datas[[#This Row],[base_price]] &lt;= 632200, "Low", (IF(Sales_Datas[[#This Row],[base_price]] &gt;= 10092000, "High", "Medium")))</f>
        <v>High</v>
      </c>
    </row>
    <row r="1459" spans="1:22" x14ac:dyDescent="0.25">
      <c r="A1459" s="1" t="s">
        <v>3788</v>
      </c>
      <c r="B1459" s="1" t="s">
        <v>3789</v>
      </c>
      <c r="C1459" s="2">
        <v>44696</v>
      </c>
      <c r="D1459" s="1" t="s">
        <v>1835</v>
      </c>
      <c r="E1459" s="4">
        <v>1913420</v>
      </c>
      <c r="F1459">
        <v>1</v>
      </c>
      <c r="G1459" s="4">
        <v>19134200</v>
      </c>
      <c r="H1459" s="4">
        <v>0</v>
      </c>
      <c r="I1459" s="4">
        <v>19134200</v>
      </c>
      <c r="J1459">
        <v>1</v>
      </c>
      <c r="K1459">
        <v>0</v>
      </c>
      <c r="L1459">
        <v>0</v>
      </c>
      <c r="M1459">
        <v>5</v>
      </c>
      <c r="N1459" s="2">
        <v>44707</v>
      </c>
      <c r="O1459" s="1" t="s">
        <v>1836</v>
      </c>
      <c r="P1459" s="4">
        <v>18908000</v>
      </c>
      <c r="Q1459" s="4">
        <v>1304650</v>
      </c>
      <c r="R1459" s="1" t="s">
        <v>29</v>
      </c>
      <c r="S1459" s="1" t="s">
        <v>24</v>
      </c>
      <c r="T1459" s="4">
        <f>Sales_Datas[[#This Row],[after_discount]]-(Sales_Datas[[#This Row],[qty_ordered]]*Sales_Datas[[#This Row],[cogs]])</f>
        <v>17829550</v>
      </c>
      <c r="U1459" s="3">
        <f>IFERROR(Sales_Datas[[#This Row],[Gross_Profit]]/Sales_Datas[[#This Row],[after_discount]],0)</f>
        <v>0.93181580625267846</v>
      </c>
      <c r="V1459" s="1" t="str">
        <f>IF(Sales_Datas[[#This Row],[base_price]] &lt;= 632200, "Low", (IF(Sales_Datas[[#This Row],[base_price]] &gt;= 10092000, "High", "Medium")))</f>
        <v>High</v>
      </c>
    </row>
    <row r="1460" spans="1:22" x14ac:dyDescent="0.25">
      <c r="A1460" s="1" t="s">
        <v>3790</v>
      </c>
      <c r="B1460" s="1" t="s">
        <v>2985</v>
      </c>
      <c r="C1460" s="2">
        <v>44658</v>
      </c>
      <c r="D1460" s="1" t="s">
        <v>247</v>
      </c>
      <c r="E1460" s="4">
        <v>1911680</v>
      </c>
      <c r="F1460">
        <v>1</v>
      </c>
      <c r="G1460" s="4">
        <v>19116800</v>
      </c>
      <c r="H1460" s="4">
        <v>0</v>
      </c>
      <c r="I1460" s="4">
        <v>19116800</v>
      </c>
      <c r="J1460">
        <v>1</v>
      </c>
      <c r="K1460">
        <v>1</v>
      </c>
      <c r="L1460">
        <v>1</v>
      </c>
      <c r="M1460">
        <v>1</v>
      </c>
      <c r="N1460" s="2">
        <v>44403</v>
      </c>
      <c r="O1460" s="1" t="s">
        <v>248</v>
      </c>
      <c r="P1460" s="4">
        <v>19116800</v>
      </c>
      <c r="Q1460" s="4">
        <v>1624930</v>
      </c>
      <c r="R1460" s="1" t="s">
        <v>29</v>
      </c>
      <c r="S1460" s="1" t="s">
        <v>50</v>
      </c>
      <c r="T1460" s="4">
        <f>Sales_Datas[[#This Row],[after_discount]]-(Sales_Datas[[#This Row],[qty_ordered]]*Sales_Datas[[#This Row],[cogs]])</f>
        <v>17491870</v>
      </c>
      <c r="U1460" s="3">
        <f>IFERROR(Sales_Datas[[#This Row],[Gross_Profit]]/Sales_Datas[[#This Row],[after_discount]],0)</f>
        <v>0.91499989537997994</v>
      </c>
      <c r="V1460" s="1" t="str">
        <f>IF(Sales_Datas[[#This Row],[base_price]] &lt;= 632200, "Low", (IF(Sales_Datas[[#This Row],[base_price]] &gt;= 10092000, "High", "Medium")))</f>
        <v>High</v>
      </c>
    </row>
    <row r="1461" spans="1:22" x14ac:dyDescent="0.25">
      <c r="A1461" s="1" t="s">
        <v>3791</v>
      </c>
      <c r="B1461" s="1" t="s">
        <v>3792</v>
      </c>
      <c r="C1461" s="2">
        <v>44719</v>
      </c>
      <c r="D1461" s="1" t="s">
        <v>247</v>
      </c>
      <c r="E1461" s="4">
        <v>1911680</v>
      </c>
      <c r="F1461">
        <v>1</v>
      </c>
      <c r="G1461" s="4">
        <v>19116800</v>
      </c>
      <c r="H1461" s="4">
        <v>0</v>
      </c>
      <c r="I1461" s="4">
        <v>19116800</v>
      </c>
      <c r="J1461">
        <v>1</v>
      </c>
      <c r="K1461">
        <v>1</v>
      </c>
      <c r="L1461">
        <v>1</v>
      </c>
      <c r="M1461">
        <v>3</v>
      </c>
      <c r="N1461" s="2">
        <v>44702</v>
      </c>
      <c r="O1461" s="1" t="s">
        <v>248</v>
      </c>
      <c r="P1461" s="4">
        <v>19116800</v>
      </c>
      <c r="Q1461" s="4">
        <v>1624930</v>
      </c>
      <c r="R1461" s="1" t="s">
        <v>29</v>
      </c>
      <c r="S1461" s="1" t="s">
        <v>56</v>
      </c>
      <c r="T1461" s="4">
        <f>Sales_Datas[[#This Row],[after_discount]]-(Sales_Datas[[#This Row],[qty_ordered]]*Sales_Datas[[#This Row],[cogs]])</f>
        <v>17491870</v>
      </c>
      <c r="U1461" s="3">
        <f>IFERROR(Sales_Datas[[#This Row],[Gross_Profit]]/Sales_Datas[[#This Row],[after_discount]],0)</f>
        <v>0.91499989537997994</v>
      </c>
      <c r="V1461" s="1" t="str">
        <f>IF(Sales_Datas[[#This Row],[base_price]] &lt;= 632200, "Low", (IF(Sales_Datas[[#This Row],[base_price]] &gt;= 10092000, "High", "Medium")))</f>
        <v>High</v>
      </c>
    </row>
    <row r="1462" spans="1:22" x14ac:dyDescent="0.25">
      <c r="A1462" s="1" t="s">
        <v>3793</v>
      </c>
      <c r="B1462" s="1" t="s">
        <v>2103</v>
      </c>
      <c r="C1462" s="2">
        <v>44729</v>
      </c>
      <c r="D1462" s="1" t="s">
        <v>247</v>
      </c>
      <c r="E1462" s="4">
        <v>1911680</v>
      </c>
      <c r="F1462">
        <v>1</v>
      </c>
      <c r="G1462" s="4">
        <v>19116800</v>
      </c>
      <c r="H1462" s="4">
        <v>0</v>
      </c>
      <c r="I1462" s="4">
        <v>19116800</v>
      </c>
      <c r="J1462">
        <v>1</v>
      </c>
      <c r="K1462">
        <v>0</v>
      </c>
      <c r="L1462">
        <v>0</v>
      </c>
      <c r="M1462">
        <v>1</v>
      </c>
      <c r="N1462" s="2">
        <v>44669</v>
      </c>
      <c r="O1462" s="1" t="s">
        <v>248</v>
      </c>
      <c r="P1462" s="4">
        <v>19116800</v>
      </c>
      <c r="Q1462" s="4">
        <v>1624930</v>
      </c>
      <c r="R1462" s="1" t="s">
        <v>29</v>
      </c>
      <c r="S1462" s="1" t="s">
        <v>50</v>
      </c>
      <c r="T1462" s="4">
        <f>Sales_Datas[[#This Row],[after_discount]]-(Sales_Datas[[#This Row],[qty_ordered]]*Sales_Datas[[#This Row],[cogs]])</f>
        <v>17491870</v>
      </c>
      <c r="U1462" s="3">
        <f>IFERROR(Sales_Datas[[#This Row],[Gross_Profit]]/Sales_Datas[[#This Row],[after_discount]],0)</f>
        <v>0.91499989537997994</v>
      </c>
      <c r="V1462" s="1" t="str">
        <f>IF(Sales_Datas[[#This Row],[base_price]] &lt;= 632200, "Low", (IF(Sales_Datas[[#This Row],[base_price]] &gt;= 10092000, "High", "Medium")))</f>
        <v>High</v>
      </c>
    </row>
    <row r="1463" spans="1:22" x14ac:dyDescent="0.25">
      <c r="A1463" s="1" t="s">
        <v>3794</v>
      </c>
      <c r="B1463" s="1" t="s">
        <v>3795</v>
      </c>
      <c r="C1463" s="2">
        <v>44759</v>
      </c>
      <c r="D1463" s="1" t="s">
        <v>247</v>
      </c>
      <c r="E1463" s="4">
        <v>1911680</v>
      </c>
      <c r="F1463">
        <v>1</v>
      </c>
      <c r="G1463" s="4">
        <v>19116800</v>
      </c>
      <c r="H1463" s="4">
        <v>0</v>
      </c>
      <c r="I1463" s="4">
        <v>19116800</v>
      </c>
      <c r="J1463">
        <v>1</v>
      </c>
      <c r="K1463">
        <v>0</v>
      </c>
      <c r="L1463">
        <v>0</v>
      </c>
      <c r="M1463">
        <v>7</v>
      </c>
      <c r="N1463" s="2">
        <v>44697</v>
      </c>
      <c r="O1463" s="1" t="s">
        <v>248</v>
      </c>
      <c r="P1463" s="4">
        <v>19116800</v>
      </c>
      <c r="Q1463" s="4">
        <v>1624930</v>
      </c>
      <c r="R1463" s="1" t="s">
        <v>29</v>
      </c>
      <c r="S1463" s="1" t="s">
        <v>66</v>
      </c>
      <c r="T1463" s="4">
        <f>Sales_Datas[[#This Row],[after_discount]]-(Sales_Datas[[#This Row],[qty_ordered]]*Sales_Datas[[#This Row],[cogs]])</f>
        <v>17491870</v>
      </c>
      <c r="U1463" s="3">
        <f>IFERROR(Sales_Datas[[#This Row],[Gross_Profit]]/Sales_Datas[[#This Row],[after_discount]],0)</f>
        <v>0.91499989537997994</v>
      </c>
      <c r="V1463" s="1" t="str">
        <f>IF(Sales_Datas[[#This Row],[base_price]] &lt;= 632200, "Low", (IF(Sales_Datas[[#This Row],[base_price]] &gt;= 10092000, "High", "Medium")))</f>
        <v>High</v>
      </c>
    </row>
    <row r="1464" spans="1:22" x14ac:dyDescent="0.25">
      <c r="A1464" s="1" t="s">
        <v>3796</v>
      </c>
      <c r="B1464" s="1" t="s">
        <v>3357</v>
      </c>
      <c r="C1464" s="2">
        <v>44634</v>
      </c>
      <c r="D1464" s="1" t="s">
        <v>2575</v>
      </c>
      <c r="E1464" s="4">
        <v>1894686</v>
      </c>
      <c r="F1464">
        <v>1</v>
      </c>
      <c r="G1464" s="4">
        <v>18946900</v>
      </c>
      <c r="H1464" s="4">
        <v>0</v>
      </c>
      <c r="I1464" s="4">
        <v>18946900</v>
      </c>
      <c r="J1464">
        <v>1</v>
      </c>
      <c r="K1464">
        <v>1</v>
      </c>
      <c r="L1464">
        <v>0</v>
      </c>
      <c r="M1464">
        <v>1</v>
      </c>
      <c r="N1464" s="2">
        <v>44380</v>
      </c>
      <c r="O1464" s="1" t="s">
        <v>2576</v>
      </c>
      <c r="P1464" s="4">
        <v>18946900</v>
      </c>
      <c r="Q1464" s="4">
        <v>1458870</v>
      </c>
      <c r="R1464" s="1" t="s">
        <v>39</v>
      </c>
      <c r="S1464" s="1" t="s">
        <v>50</v>
      </c>
      <c r="T1464" s="4">
        <f>Sales_Datas[[#This Row],[after_discount]]-(Sales_Datas[[#This Row],[qty_ordered]]*Sales_Datas[[#This Row],[cogs]])</f>
        <v>17488030</v>
      </c>
      <c r="U1464" s="3">
        <f>IFERROR(Sales_Datas[[#This Row],[Gross_Profit]]/Sales_Datas[[#This Row],[after_discount]],0)</f>
        <v>0.9230021797761111</v>
      </c>
      <c r="V1464" s="1" t="str">
        <f>IF(Sales_Datas[[#This Row],[base_price]] &lt;= 632200, "Low", (IF(Sales_Datas[[#This Row],[base_price]] &gt;= 10092000, "High", "Medium")))</f>
        <v>High</v>
      </c>
    </row>
    <row r="1465" spans="1:22" x14ac:dyDescent="0.25">
      <c r="A1465" s="1" t="s">
        <v>3797</v>
      </c>
      <c r="B1465" s="1" t="s">
        <v>505</v>
      </c>
      <c r="C1465" s="2">
        <v>44654</v>
      </c>
      <c r="D1465" s="1" t="s">
        <v>2575</v>
      </c>
      <c r="E1465" s="4">
        <v>1894686</v>
      </c>
      <c r="F1465">
        <v>1</v>
      </c>
      <c r="G1465" s="4">
        <v>18946900</v>
      </c>
      <c r="H1465" s="4">
        <v>0</v>
      </c>
      <c r="I1465" s="4">
        <v>18946900</v>
      </c>
      <c r="J1465">
        <v>1</v>
      </c>
      <c r="K1465">
        <v>1</v>
      </c>
      <c r="L1465">
        <v>0</v>
      </c>
      <c r="M1465">
        <v>1</v>
      </c>
      <c r="N1465" s="2">
        <v>44435</v>
      </c>
      <c r="O1465" s="1" t="s">
        <v>2576</v>
      </c>
      <c r="P1465" s="4">
        <v>18946900</v>
      </c>
      <c r="Q1465" s="4">
        <v>1458870</v>
      </c>
      <c r="R1465" s="1" t="s">
        <v>39</v>
      </c>
      <c r="S1465" s="1" t="s">
        <v>50</v>
      </c>
      <c r="T1465" s="4">
        <f>Sales_Datas[[#This Row],[after_discount]]-(Sales_Datas[[#This Row],[qty_ordered]]*Sales_Datas[[#This Row],[cogs]])</f>
        <v>17488030</v>
      </c>
      <c r="U1465" s="3">
        <f>IFERROR(Sales_Datas[[#This Row],[Gross_Profit]]/Sales_Datas[[#This Row],[after_discount]],0)</f>
        <v>0.9230021797761111</v>
      </c>
      <c r="V1465" s="1" t="str">
        <f>IF(Sales_Datas[[#This Row],[base_price]] &lt;= 632200, "Low", (IF(Sales_Datas[[#This Row],[base_price]] &gt;= 10092000, "High", "Medium")))</f>
        <v>High</v>
      </c>
    </row>
    <row r="1466" spans="1:22" x14ac:dyDescent="0.25">
      <c r="A1466" s="1" t="s">
        <v>3798</v>
      </c>
      <c r="B1466" s="1" t="s">
        <v>3799</v>
      </c>
      <c r="C1466" s="2">
        <v>44807</v>
      </c>
      <c r="D1466" s="1" t="s">
        <v>2575</v>
      </c>
      <c r="E1466" s="4">
        <v>1894686</v>
      </c>
      <c r="F1466">
        <v>1</v>
      </c>
      <c r="G1466" s="4">
        <v>18946900</v>
      </c>
      <c r="H1466" s="4">
        <v>0</v>
      </c>
      <c r="I1466" s="4">
        <v>18946900</v>
      </c>
      <c r="J1466">
        <v>1</v>
      </c>
      <c r="K1466">
        <v>1</v>
      </c>
      <c r="L1466">
        <v>0</v>
      </c>
      <c r="M1466">
        <v>1</v>
      </c>
      <c r="N1466" s="2">
        <v>44628</v>
      </c>
      <c r="O1466" s="1" t="s">
        <v>2576</v>
      </c>
      <c r="P1466" s="4">
        <v>18946900</v>
      </c>
      <c r="Q1466" s="4">
        <v>1458870</v>
      </c>
      <c r="R1466" s="1" t="s">
        <v>39</v>
      </c>
      <c r="S1466" s="1" t="s">
        <v>50</v>
      </c>
      <c r="T1466" s="4">
        <f>Sales_Datas[[#This Row],[after_discount]]-(Sales_Datas[[#This Row],[qty_ordered]]*Sales_Datas[[#This Row],[cogs]])</f>
        <v>17488030</v>
      </c>
      <c r="U1466" s="3">
        <f>IFERROR(Sales_Datas[[#This Row],[Gross_Profit]]/Sales_Datas[[#This Row],[after_discount]],0)</f>
        <v>0.9230021797761111</v>
      </c>
      <c r="V1466" s="1" t="str">
        <f>IF(Sales_Datas[[#This Row],[base_price]] &lt;= 632200, "Low", (IF(Sales_Datas[[#This Row],[base_price]] &gt;= 10092000, "High", "Medium")))</f>
        <v>High</v>
      </c>
    </row>
    <row r="1467" spans="1:22" x14ac:dyDescent="0.25">
      <c r="A1467" s="1" t="s">
        <v>3800</v>
      </c>
      <c r="B1467" s="1" t="s">
        <v>1993</v>
      </c>
      <c r="C1467" s="2">
        <v>44837</v>
      </c>
      <c r="D1467" s="1" t="s">
        <v>3801</v>
      </c>
      <c r="E1467" s="4">
        <v>1894686</v>
      </c>
      <c r="F1467">
        <v>1</v>
      </c>
      <c r="G1467" s="4">
        <v>18946900</v>
      </c>
      <c r="H1467" s="4">
        <v>0</v>
      </c>
      <c r="I1467" s="4">
        <v>18946900</v>
      </c>
      <c r="J1467">
        <v>1</v>
      </c>
      <c r="K1467">
        <v>1</v>
      </c>
      <c r="L1467">
        <v>0</v>
      </c>
      <c r="M1467">
        <v>1</v>
      </c>
      <c r="N1467" s="2">
        <v>44398</v>
      </c>
      <c r="O1467" s="1" t="s">
        <v>3802</v>
      </c>
      <c r="P1467" s="4">
        <v>18946900</v>
      </c>
      <c r="Q1467" s="4">
        <v>1269390</v>
      </c>
      <c r="R1467" s="1" t="s">
        <v>39</v>
      </c>
      <c r="S1467" s="1" t="s">
        <v>50</v>
      </c>
      <c r="T1467" s="4">
        <f>Sales_Datas[[#This Row],[after_discount]]-(Sales_Datas[[#This Row],[qty_ordered]]*Sales_Datas[[#This Row],[cogs]])</f>
        <v>17677510</v>
      </c>
      <c r="U1467" s="3">
        <f>IFERROR(Sales_Datas[[#This Row],[Gross_Profit]]/Sales_Datas[[#This Row],[after_discount]],0)</f>
        <v>0.9330027603460197</v>
      </c>
      <c r="V1467" s="1" t="str">
        <f>IF(Sales_Datas[[#This Row],[base_price]] &lt;= 632200, "Low", (IF(Sales_Datas[[#This Row],[base_price]] &gt;= 10092000, "High", "Medium")))</f>
        <v>High</v>
      </c>
    </row>
    <row r="1468" spans="1:22" x14ac:dyDescent="0.25">
      <c r="A1468" s="1" t="s">
        <v>3803</v>
      </c>
      <c r="B1468" s="1" t="s">
        <v>3804</v>
      </c>
      <c r="C1468" s="2">
        <v>44868</v>
      </c>
      <c r="D1468" s="1" t="s">
        <v>3801</v>
      </c>
      <c r="E1468" s="4">
        <v>1894686</v>
      </c>
      <c r="F1468">
        <v>1</v>
      </c>
      <c r="G1468" s="4">
        <v>18946900</v>
      </c>
      <c r="H1468" s="4">
        <v>0</v>
      </c>
      <c r="I1468" s="4">
        <v>18946900</v>
      </c>
      <c r="J1468">
        <v>1</v>
      </c>
      <c r="K1468">
        <v>1</v>
      </c>
      <c r="L1468">
        <v>0</v>
      </c>
      <c r="M1468">
        <v>1</v>
      </c>
      <c r="N1468" s="2">
        <v>44632</v>
      </c>
      <c r="O1468" s="1" t="s">
        <v>3802</v>
      </c>
      <c r="P1468" s="4">
        <v>18946900</v>
      </c>
      <c r="Q1468" s="4">
        <v>1269390</v>
      </c>
      <c r="R1468" s="1" t="s">
        <v>39</v>
      </c>
      <c r="S1468" s="1" t="s">
        <v>50</v>
      </c>
      <c r="T1468" s="4">
        <f>Sales_Datas[[#This Row],[after_discount]]-(Sales_Datas[[#This Row],[qty_ordered]]*Sales_Datas[[#This Row],[cogs]])</f>
        <v>17677510</v>
      </c>
      <c r="U1468" s="3">
        <f>IFERROR(Sales_Datas[[#This Row],[Gross_Profit]]/Sales_Datas[[#This Row],[after_discount]],0)</f>
        <v>0.9330027603460197</v>
      </c>
      <c r="V1468" s="1" t="str">
        <f>IF(Sales_Datas[[#This Row],[base_price]] &lt;= 632200, "Low", (IF(Sales_Datas[[#This Row],[base_price]] &gt;= 10092000, "High", "Medium")))</f>
        <v>High</v>
      </c>
    </row>
    <row r="1469" spans="1:22" x14ac:dyDescent="0.25">
      <c r="A1469" s="1" t="s">
        <v>3805</v>
      </c>
      <c r="B1469" s="1" t="s">
        <v>3806</v>
      </c>
      <c r="C1469" s="2">
        <v>44434</v>
      </c>
      <c r="D1469" s="1" t="s">
        <v>3760</v>
      </c>
      <c r="E1469" s="4">
        <v>1893990</v>
      </c>
      <c r="F1469">
        <v>1</v>
      </c>
      <c r="G1469" s="4">
        <v>18939900</v>
      </c>
      <c r="H1469" s="4">
        <v>0</v>
      </c>
      <c r="I1469" s="4">
        <v>18939900</v>
      </c>
      <c r="J1469">
        <v>1</v>
      </c>
      <c r="K1469">
        <v>0</v>
      </c>
      <c r="L1469">
        <v>0</v>
      </c>
      <c r="M1469">
        <v>1</v>
      </c>
      <c r="N1469" s="2">
        <v>44424</v>
      </c>
      <c r="O1469" s="1" t="s">
        <v>3761</v>
      </c>
      <c r="P1469" s="4">
        <v>19139400</v>
      </c>
      <c r="Q1469" s="4">
        <v>1339740</v>
      </c>
      <c r="R1469" s="1" t="s">
        <v>29</v>
      </c>
      <c r="S1469" s="1" t="s">
        <v>50</v>
      </c>
      <c r="T1469" s="4">
        <f>Sales_Datas[[#This Row],[after_discount]]-(Sales_Datas[[#This Row],[qty_ordered]]*Sales_Datas[[#This Row],[cogs]])</f>
        <v>17600160</v>
      </c>
      <c r="U1469" s="3">
        <f>IFERROR(Sales_Datas[[#This Row],[Gross_Profit]]/Sales_Datas[[#This Row],[after_discount]],0)</f>
        <v>0.92926361807612501</v>
      </c>
      <c r="V1469" s="1" t="str">
        <f>IF(Sales_Datas[[#This Row],[base_price]] &lt;= 632200, "Low", (IF(Sales_Datas[[#This Row],[base_price]] &gt;= 10092000, "High", "Medium")))</f>
        <v>High</v>
      </c>
    </row>
    <row r="1470" spans="1:22" x14ac:dyDescent="0.25">
      <c r="A1470" s="1" t="s">
        <v>3807</v>
      </c>
      <c r="B1470" s="1" t="s">
        <v>3260</v>
      </c>
      <c r="C1470" s="2">
        <v>44456</v>
      </c>
      <c r="D1470" s="1" t="s">
        <v>3760</v>
      </c>
      <c r="E1470" s="4">
        <v>1893990</v>
      </c>
      <c r="F1470">
        <v>1</v>
      </c>
      <c r="G1470" s="4">
        <v>18939900</v>
      </c>
      <c r="H1470" s="4">
        <v>0</v>
      </c>
      <c r="I1470" s="4">
        <v>18939900</v>
      </c>
      <c r="J1470">
        <v>1</v>
      </c>
      <c r="K1470">
        <v>1</v>
      </c>
      <c r="L1470">
        <v>0</v>
      </c>
      <c r="M1470">
        <v>1</v>
      </c>
      <c r="N1470" s="2">
        <v>44379</v>
      </c>
      <c r="O1470" s="1" t="s">
        <v>3761</v>
      </c>
      <c r="P1470" s="4">
        <v>19139400</v>
      </c>
      <c r="Q1470" s="4">
        <v>1339740</v>
      </c>
      <c r="R1470" s="1" t="s">
        <v>29</v>
      </c>
      <c r="S1470" s="1" t="s">
        <v>50</v>
      </c>
      <c r="T1470" s="4">
        <f>Sales_Datas[[#This Row],[after_discount]]-(Sales_Datas[[#This Row],[qty_ordered]]*Sales_Datas[[#This Row],[cogs]])</f>
        <v>17600160</v>
      </c>
      <c r="U1470" s="3">
        <f>IFERROR(Sales_Datas[[#This Row],[Gross_Profit]]/Sales_Datas[[#This Row],[after_discount]],0)</f>
        <v>0.92926361807612501</v>
      </c>
      <c r="V1470" s="1" t="str">
        <f>IF(Sales_Datas[[#This Row],[base_price]] &lt;= 632200, "Low", (IF(Sales_Datas[[#This Row],[base_price]] &gt;= 10092000, "High", "Medium")))</f>
        <v>High</v>
      </c>
    </row>
    <row r="1471" spans="1:22" x14ac:dyDescent="0.25">
      <c r="A1471" s="1" t="s">
        <v>3808</v>
      </c>
      <c r="B1471" s="1" t="s">
        <v>2963</v>
      </c>
      <c r="C1471" s="2">
        <v>44458</v>
      </c>
      <c r="D1471" s="1" t="s">
        <v>3760</v>
      </c>
      <c r="E1471" s="4">
        <v>1893990</v>
      </c>
      <c r="F1471">
        <v>1</v>
      </c>
      <c r="G1471" s="4">
        <v>18939900</v>
      </c>
      <c r="H1471" s="4">
        <v>0</v>
      </c>
      <c r="I1471" s="4">
        <v>18939900</v>
      </c>
      <c r="J1471">
        <v>1</v>
      </c>
      <c r="K1471">
        <v>1</v>
      </c>
      <c r="L1471">
        <v>1</v>
      </c>
      <c r="M1471">
        <v>12</v>
      </c>
      <c r="N1471" s="2">
        <v>44442</v>
      </c>
      <c r="O1471" s="1" t="s">
        <v>3761</v>
      </c>
      <c r="P1471" s="4">
        <v>19139400</v>
      </c>
      <c r="Q1471" s="4">
        <v>1339740</v>
      </c>
      <c r="R1471" s="1" t="s">
        <v>29</v>
      </c>
      <c r="S1471" s="1" t="s">
        <v>1137</v>
      </c>
      <c r="T1471" s="4">
        <f>Sales_Datas[[#This Row],[after_discount]]-(Sales_Datas[[#This Row],[qty_ordered]]*Sales_Datas[[#This Row],[cogs]])</f>
        <v>17600160</v>
      </c>
      <c r="U1471" s="3">
        <f>IFERROR(Sales_Datas[[#This Row],[Gross_Profit]]/Sales_Datas[[#This Row],[after_discount]],0)</f>
        <v>0.92926361807612501</v>
      </c>
      <c r="V1471" s="1" t="str">
        <f>IF(Sales_Datas[[#This Row],[base_price]] &lt;= 632200, "Low", (IF(Sales_Datas[[#This Row],[base_price]] &gt;= 10092000, "High", "Medium")))</f>
        <v>High</v>
      </c>
    </row>
    <row r="1472" spans="1:22" x14ac:dyDescent="0.25">
      <c r="A1472" s="1" t="s">
        <v>3809</v>
      </c>
      <c r="B1472" s="1" t="s">
        <v>3810</v>
      </c>
      <c r="C1472" s="2">
        <v>44697</v>
      </c>
      <c r="D1472" s="1" t="s">
        <v>3811</v>
      </c>
      <c r="E1472" s="4">
        <v>1890800</v>
      </c>
      <c r="F1472">
        <v>1</v>
      </c>
      <c r="G1472" s="4">
        <v>18908000</v>
      </c>
      <c r="H1472" s="4">
        <v>0</v>
      </c>
      <c r="I1472" s="4">
        <v>18908000</v>
      </c>
      <c r="J1472">
        <v>1</v>
      </c>
      <c r="K1472">
        <v>0</v>
      </c>
      <c r="L1472">
        <v>0</v>
      </c>
      <c r="M1472">
        <v>7</v>
      </c>
      <c r="N1472" s="2">
        <v>44506</v>
      </c>
      <c r="O1472" s="1" t="s">
        <v>3812</v>
      </c>
      <c r="P1472" s="4">
        <v>17215000</v>
      </c>
      <c r="Q1472" s="4">
        <v>1205010</v>
      </c>
      <c r="R1472" s="1" t="s">
        <v>39</v>
      </c>
      <c r="S1472" s="1" t="s">
        <v>66</v>
      </c>
      <c r="T1472" s="4">
        <f>Sales_Datas[[#This Row],[after_discount]]-(Sales_Datas[[#This Row],[qty_ordered]]*Sales_Datas[[#This Row],[cogs]])</f>
        <v>17702990</v>
      </c>
      <c r="U1472" s="3">
        <f>IFERROR(Sales_Datas[[#This Row],[Gross_Profit]]/Sales_Datas[[#This Row],[after_discount]],0)</f>
        <v>0.93626983287497356</v>
      </c>
      <c r="V1472" s="1" t="str">
        <f>IF(Sales_Datas[[#This Row],[base_price]] &lt;= 632200, "Low", (IF(Sales_Datas[[#This Row],[base_price]] &gt;= 10092000, "High", "Medium")))</f>
        <v>High</v>
      </c>
    </row>
    <row r="1473" spans="1:22" x14ac:dyDescent="0.25">
      <c r="A1473" s="1" t="s">
        <v>3813</v>
      </c>
      <c r="B1473" s="1" t="s">
        <v>3814</v>
      </c>
      <c r="C1473" s="2">
        <v>44591</v>
      </c>
      <c r="D1473" s="1" t="s">
        <v>3815</v>
      </c>
      <c r="E1473" s="4">
        <v>1886450</v>
      </c>
      <c r="F1473">
        <v>1</v>
      </c>
      <c r="G1473" s="4">
        <v>18864500</v>
      </c>
      <c r="H1473" s="4">
        <v>0</v>
      </c>
      <c r="I1473" s="4">
        <v>18864500</v>
      </c>
      <c r="J1473">
        <v>1</v>
      </c>
      <c r="K1473">
        <v>1</v>
      </c>
      <c r="L1473">
        <v>0</v>
      </c>
      <c r="M1473">
        <v>1</v>
      </c>
      <c r="N1473" s="2">
        <v>44581</v>
      </c>
      <c r="O1473" s="1" t="s">
        <v>3816</v>
      </c>
      <c r="P1473" s="4">
        <v>18864500</v>
      </c>
      <c r="Q1473" s="4">
        <v>1622320</v>
      </c>
      <c r="R1473" s="1" t="s">
        <v>55</v>
      </c>
      <c r="S1473" s="1" t="s">
        <v>50</v>
      </c>
      <c r="T1473" s="4">
        <f>Sales_Datas[[#This Row],[after_discount]]-(Sales_Datas[[#This Row],[qty_ordered]]*Sales_Datas[[#This Row],[cogs]])</f>
        <v>17242180</v>
      </c>
      <c r="U1473" s="3">
        <f>IFERROR(Sales_Datas[[#This Row],[Gross_Profit]]/Sales_Datas[[#This Row],[after_discount]],0)</f>
        <v>0.91400143125977362</v>
      </c>
      <c r="V1473" s="1" t="str">
        <f>IF(Sales_Datas[[#This Row],[base_price]] &lt;= 632200, "Low", (IF(Sales_Datas[[#This Row],[base_price]] &gt;= 10092000, "High", "Medium")))</f>
        <v>High</v>
      </c>
    </row>
    <row r="1474" spans="1:22" x14ac:dyDescent="0.25">
      <c r="A1474" s="1" t="s">
        <v>3817</v>
      </c>
      <c r="B1474" s="1" t="s">
        <v>3818</v>
      </c>
      <c r="C1474" s="2">
        <v>44659</v>
      </c>
      <c r="D1474" s="1" t="s">
        <v>1835</v>
      </c>
      <c r="E1474" s="4">
        <v>1885000</v>
      </c>
      <c r="F1474">
        <v>1</v>
      </c>
      <c r="G1474" s="4">
        <v>18850000</v>
      </c>
      <c r="H1474" s="4">
        <v>0</v>
      </c>
      <c r="I1474" s="4">
        <v>18850000</v>
      </c>
      <c r="J1474">
        <v>1</v>
      </c>
      <c r="K1474">
        <v>0</v>
      </c>
      <c r="L1474">
        <v>0</v>
      </c>
      <c r="M1474">
        <v>1</v>
      </c>
      <c r="N1474" s="2">
        <v>44725</v>
      </c>
      <c r="O1474" s="1" t="s">
        <v>1836</v>
      </c>
      <c r="P1474" s="4">
        <v>18908000</v>
      </c>
      <c r="Q1474" s="4">
        <v>1304650</v>
      </c>
      <c r="R1474" s="1" t="s">
        <v>29</v>
      </c>
      <c r="S1474" s="1" t="s">
        <v>50</v>
      </c>
      <c r="T1474" s="4">
        <f>Sales_Datas[[#This Row],[after_discount]]-(Sales_Datas[[#This Row],[qty_ordered]]*Sales_Datas[[#This Row],[cogs]])</f>
        <v>17545350</v>
      </c>
      <c r="U1474" s="3">
        <f>IFERROR(Sales_Datas[[#This Row],[Gross_Profit]]/Sales_Datas[[#This Row],[after_discount]],0)</f>
        <v>0.93078779840848802</v>
      </c>
      <c r="V1474" s="1" t="str">
        <f>IF(Sales_Datas[[#This Row],[base_price]] &lt;= 632200, "Low", (IF(Sales_Datas[[#This Row],[base_price]] &gt;= 10092000, "High", "Medium")))</f>
        <v>High</v>
      </c>
    </row>
    <row r="1475" spans="1:22" x14ac:dyDescent="0.25">
      <c r="A1475" s="1" t="s">
        <v>3819</v>
      </c>
      <c r="B1475" s="1" t="s">
        <v>3820</v>
      </c>
      <c r="C1475" s="2">
        <v>44872</v>
      </c>
      <c r="D1475" s="1" t="s">
        <v>3821</v>
      </c>
      <c r="E1475" s="4">
        <v>1885000</v>
      </c>
      <c r="F1475">
        <v>1</v>
      </c>
      <c r="G1475" s="4">
        <v>18850000</v>
      </c>
      <c r="H1475" s="4">
        <v>0</v>
      </c>
      <c r="I1475" s="4">
        <v>18850000</v>
      </c>
      <c r="J1475">
        <v>1</v>
      </c>
      <c r="K1475">
        <v>1</v>
      </c>
      <c r="L1475">
        <v>0</v>
      </c>
      <c r="M1475">
        <v>3</v>
      </c>
      <c r="N1475" s="2">
        <v>44510</v>
      </c>
      <c r="O1475" s="1" t="s">
        <v>3822</v>
      </c>
      <c r="P1475" s="4">
        <v>16973700</v>
      </c>
      <c r="Q1475" s="4">
        <v>1222060</v>
      </c>
      <c r="R1475" s="1" t="s">
        <v>29</v>
      </c>
      <c r="S1475" s="1" t="s">
        <v>56</v>
      </c>
      <c r="T1475" s="4">
        <f>Sales_Datas[[#This Row],[after_discount]]-(Sales_Datas[[#This Row],[qty_ordered]]*Sales_Datas[[#This Row],[cogs]])</f>
        <v>17627940</v>
      </c>
      <c r="U1475" s="3">
        <f>IFERROR(Sales_Datas[[#This Row],[Gross_Profit]]/Sales_Datas[[#This Row],[after_discount]],0)</f>
        <v>0.93516923076923075</v>
      </c>
      <c r="V1475" s="1" t="str">
        <f>IF(Sales_Datas[[#This Row],[base_price]] &lt;= 632200, "Low", (IF(Sales_Datas[[#This Row],[base_price]] &gt;= 10092000, "High", "Medium")))</f>
        <v>High</v>
      </c>
    </row>
    <row r="1476" spans="1:22" x14ac:dyDescent="0.25">
      <c r="A1476" s="1" t="s">
        <v>3823</v>
      </c>
      <c r="B1476" s="1" t="s">
        <v>3097</v>
      </c>
      <c r="C1476" s="2">
        <v>44359</v>
      </c>
      <c r="D1476" s="1" t="s">
        <v>3824</v>
      </c>
      <c r="E1476" s="4">
        <v>1885000</v>
      </c>
      <c r="F1476">
        <v>1</v>
      </c>
      <c r="G1476" s="4">
        <v>18850000</v>
      </c>
      <c r="H1476" s="4">
        <v>0</v>
      </c>
      <c r="I1476" s="4">
        <v>18850000</v>
      </c>
      <c r="J1476">
        <v>1</v>
      </c>
      <c r="K1476">
        <v>1</v>
      </c>
      <c r="L1476">
        <v>0</v>
      </c>
      <c r="M1476">
        <v>1</v>
      </c>
      <c r="N1476" s="2">
        <v>44384</v>
      </c>
      <c r="O1476" s="1" t="s">
        <v>3825</v>
      </c>
      <c r="P1476" s="4">
        <v>18850000</v>
      </c>
      <c r="Q1476" s="4">
        <v>1376050</v>
      </c>
      <c r="R1476" s="1" t="s">
        <v>133</v>
      </c>
      <c r="S1476" s="1" t="s">
        <v>50</v>
      </c>
      <c r="T1476" s="4">
        <f>Sales_Datas[[#This Row],[after_discount]]-(Sales_Datas[[#This Row],[qty_ordered]]*Sales_Datas[[#This Row],[cogs]])</f>
        <v>17473950</v>
      </c>
      <c r="U1476" s="3">
        <f>IFERROR(Sales_Datas[[#This Row],[Gross_Profit]]/Sales_Datas[[#This Row],[after_discount]],0)</f>
        <v>0.92700000000000005</v>
      </c>
      <c r="V1476" s="1" t="str">
        <f>IF(Sales_Datas[[#This Row],[base_price]] &lt;= 632200, "Low", (IF(Sales_Datas[[#This Row],[base_price]] &gt;= 10092000, "High", "Medium")))</f>
        <v>High</v>
      </c>
    </row>
    <row r="1477" spans="1:22" x14ac:dyDescent="0.25">
      <c r="A1477" s="1" t="s">
        <v>3826</v>
      </c>
      <c r="B1477" s="1" t="s">
        <v>2515</v>
      </c>
      <c r="C1477" s="2">
        <v>44489</v>
      </c>
      <c r="D1477" s="1" t="s">
        <v>3827</v>
      </c>
      <c r="E1477" s="4">
        <v>1885000</v>
      </c>
      <c r="F1477">
        <v>1</v>
      </c>
      <c r="G1477" s="4">
        <v>18850000</v>
      </c>
      <c r="H1477" s="4">
        <v>0</v>
      </c>
      <c r="I1477" s="4">
        <v>18850000</v>
      </c>
      <c r="J1477">
        <v>1</v>
      </c>
      <c r="K1477">
        <v>1</v>
      </c>
      <c r="L1477">
        <v>0</v>
      </c>
      <c r="M1477">
        <v>1</v>
      </c>
      <c r="N1477" s="2">
        <v>44420</v>
      </c>
      <c r="O1477" s="1" t="s">
        <v>3828</v>
      </c>
      <c r="P1477" s="4">
        <v>18850000</v>
      </c>
      <c r="Q1477" s="4">
        <v>1621100</v>
      </c>
      <c r="R1477" s="1" t="s">
        <v>133</v>
      </c>
      <c r="S1477" s="1" t="s">
        <v>50</v>
      </c>
      <c r="T1477" s="4">
        <f>Sales_Datas[[#This Row],[after_discount]]-(Sales_Datas[[#This Row],[qty_ordered]]*Sales_Datas[[#This Row],[cogs]])</f>
        <v>17228900</v>
      </c>
      <c r="U1477" s="3">
        <f>IFERROR(Sales_Datas[[#This Row],[Gross_Profit]]/Sales_Datas[[#This Row],[after_discount]],0)</f>
        <v>0.91400000000000003</v>
      </c>
      <c r="V1477" s="1" t="str">
        <f>IF(Sales_Datas[[#This Row],[base_price]] &lt;= 632200, "Low", (IF(Sales_Datas[[#This Row],[base_price]] &gt;= 10092000, "High", "Medium")))</f>
        <v>High</v>
      </c>
    </row>
    <row r="1478" spans="1:22" x14ac:dyDescent="0.25">
      <c r="A1478" s="1" t="s">
        <v>3829</v>
      </c>
      <c r="B1478" s="1" t="s">
        <v>2791</v>
      </c>
      <c r="C1478" s="2">
        <v>44514</v>
      </c>
      <c r="D1478" s="1" t="s">
        <v>3830</v>
      </c>
      <c r="E1478" s="4">
        <v>1885000</v>
      </c>
      <c r="F1478">
        <v>1</v>
      </c>
      <c r="G1478" s="4">
        <v>18850000</v>
      </c>
      <c r="H1478" s="4">
        <v>0</v>
      </c>
      <c r="I1478" s="4">
        <v>18850000</v>
      </c>
      <c r="J1478">
        <v>1</v>
      </c>
      <c r="K1478">
        <v>1</v>
      </c>
      <c r="L1478">
        <v>0</v>
      </c>
      <c r="M1478">
        <v>1</v>
      </c>
      <c r="N1478" s="2">
        <v>44390</v>
      </c>
      <c r="O1478" s="1" t="s">
        <v>3831</v>
      </c>
      <c r="P1478" s="4">
        <v>18850000</v>
      </c>
      <c r="Q1478" s="4">
        <v>1319500</v>
      </c>
      <c r="R1478" s="1" t="s">
        <v>133</v>
      </c>
      <c r="S1478" s="1" t="s">
        <v>50</v>
      </c>
      <c r="T1478" s="4">
        <f>Sales_Datas[[#This Row],[after_discount]]-(Sales_Datas[[#This Row],[qty_ordered]]*Sales_Datas[[#This Row],[cogs]])</f>
        <v>17530500</v>
      </c>
      <c r="U1478" s="3">
        <f>IFERROR(Sales_Datas[[#This Row],[Gross_Profit]]/Sales_Datas[[#This Row],[after_discount]],0)</f>
        <v>0.93</v>
      </c>
      <c r="V1478" s="1" t="str">
        <f>IF(Sales_Datas[[#This Row],[base_price]] &lt;= 632200, "Low", (IF(Sales_Datas[[#This Row],[base_price]] &gt;= 10092000, "High", "Medium")))</f>
        <v>High</v>
      </c>
    </row>
    <row r="1479" spans="1:22" x14ac:dyDescent="0.25">
      <c r="A1479" s="1" t="s">
        <v>3832</v>
      </c>
      <c r="B1479" s="1" t="s">
        <v>2515</v>
      </c>
      <c r="C1479" s="2">
        <v>44549</v>
      </c>
      <c r="D1479" s="1" t="s">
        <v>3833</v>
      </c>
      <c r="E1479" s="4">
        <v>1885000</v>
      </c>
      <c r="F1479">
        <v>1</v>
      </c>
      <c r="G1479" s="4">
        <v>18850000</v>
      </c>
      <c r="H1479" s="4">
        <v>0</v>
      </c>
      <c r="I1479" s="4">
        <v>18850000</v>
      </c>
      <c r="J1479">
        <v>1</v>
      </c>
      <c r="K1479">
        <v>1</v>
      </c>
      <c r="L1479">
        <v>0</v>
      </c>
      <c r="M1479">
        <v>1</v>
      </c>
      <c r="N1479" s="2">
        <v>44420</v>
      </c>
      <c r="O1479" s="1" t="s">
        <v>3834</v>
      </c>
      <c r="P1479" s="4">
        <v>18850000</v>
      </c>
      <c r="Q1479" s="4">
        <v>1262950</v>
      </c>
      <c r="R1479" s="1" t="s">
        <v>133</v>
      </c>
      <c r="S1479" s="1" t="s">
        <v>50</v>
      </c>
      <c r="T1479" s="4">
        <f>Sales_Datas[[#This Row],[after_discount]]-(Sales_Datas[[#This Row],[qty_ordered]]*Sales_Datas[[#This Row],[cogs]])</f>
        <v>17587050</v>
      </c>
      <c r="U1479" s="3">
        <f>IFERROR(Sales_Datas[[#This Row],[Gross_Profit]]/Sales_Datas[[#This Row],[after_discount]],0)</f>
        <v>0.93300000000000005</v>
      </c>
      <c r="V1479" s="1" t="str">
        <f>IF(Sales_Datas[[#This Row],[base_price]] &lt;= 632200, "Low", (IF(Sales_Datas[[#This Row],[base_price]] &gt;= 10092000, "High", "Medium")))</f>
        <v>High</v>
      </c>
    </row>
    <row r="1480" spans="1:22" x14ac:dyDescent="0.25">
      <c r="A1480" s="1" t="s">
        <v>3835</v>
      </c>
      <c r="B1480" s="1" t="s">
        <v>1798</v>
      </c>
      <c r="C1480" s="2">
        <v>44561</v>
      </c>
      <c r="D1480" s="1" t="s">
        <v>3836</v>
      </c>
      <c r="E1480" s="4">
        <v>1885000</v>
      </c>
      <c r="F1480">
        <v>1</v>
      </c>
      <c r="G1480" s="4">
        <v>18850000</v>
      </c>
      <c r="H1480" s="4">
        <v>0</v>
      </c>
      <c r="I1480" s="4">
        <v>18850000</v>
      </c>
      <c r="J1480">
        <v>1</v>
      </c>
      <c r="K1480">
        <v>0</v>
      </c>
      <c r="L1480">
        <v>0</v>
      </c>
      <c r="M1480">
        <v>1</v>
      </c>
      <c r="N1480" s="2">
        <v>44394</v>
      </c>
      <c r="O1480" s="1" t="s">
        <v>3837</v>
      </c>
      <c r="P1480" s="4">
        <v>18850000</v>
      </c>
      <c r="Q1480" s="4">
        <v>1639950</v>
      </c>
      <c r="R1480" s="1" t="s">
        <v>133</v>
      </c>
      <c r="S1480" s="1" t="s">
        <v>50</v>
      </c>
      <c r="T1480" s="4">
        <f>Sales_Datas[[#This Row],[after_discount]]-(Sales_Datas[[#This Row],[qty_ordered]]*Sales_Datas[[#This Row],[cogs]])</f>
        <v>17210050</v>
      </c>
      <c r="U1480" s="3">
        <f>IFERROR(Sales_Datas[[#This Row],[Gross_Profit]]/Sales_Datas[[#This Row],[after_discount]],0)</f>
        <v>0.91300000000000003</v>
      </c>
      <c r="V1480" s="1" t="str">
        <f>IF(Sales_Datas[[#This Row],[base_price]] &lt;= 632200, "Low", (IF(Sales_Datas[[#This Row],[base_price]] &gt;= 10092000, "High", "Medium")))</f>
        <v>High</v>
      </c>
    </row>
    <row r="1481" spans="1:22" x14ac:dyDescent="0.25">
      <c r="A1481" s="1" t="s">
        <v>3838</v>
      </c>
      <c r="B1481" s="1" t="s">
        <v>1798</v>
      </c>
      <c r="C1481" s="2">
        <v>44565</v>
      </c>
      <c r="D1481" s="1" t="s">
        <v>3839</v>
      </c>
      <c r="E1481" s="4">
        <v>1885000</v>
      </c>
      <c r="F1481">
        <v>1</v>
      </c>
      <c r="G1481" s="4">
        <v>18850000</v>
      </c>
      <c r="H1481" s="4">
        <v>0</v>
      </c>
      <c r="I1481" s="4">
        <v>18850000</v>
      </c>
      <c r="J1481">
        <v>1</v>
      </c>
      <c r="K1481">
        <v>1</v>
      </c>
      <c r="L1481">
        <v>1</v>
      </c>
      <c r="M1481">
        <v>1</v>
      </c>
      <c r="N1481" s="2">
        <v>44394</v>
      </c>
      <c r="O1481" s="1" t="s">
        <v>3840</v>
      </c>
      <c r="P1481" s="4">
        <v>18850000</v>
      </c>
      <c r="Q1481" s="4">
        <v>1376050</v>
      </c>
      <c r="R1481" s="1" t="s">
        <v>133</v>
      </c>
      <c r="S1481" s="1" t="s">
        <v>50</v>
      </c>
      <c r="T1481" s="4">
        <f>Sales_Datas[[#This Row],[after_discount]]-(Sales_Datas[[#This Row],[qty_ordered]]*Sales_Datas[[#This Row],[cogs]])</f>
        <v>17473950</v>
      </c>
      <c r="U1481" s="3">
        <f>IFERROR(Sales_Datas[[#This Row],[Gross_Profit]]/Sales_Datas[[#This Row],[after_discount]],0)</f>
        <v>0.92700000000000005</v>
      </c>
      <c r="V1481" s="1" t="str">
        <f>IF(Sales_Datas[[#This Row],[base_price]] &lt;= 632200, "Low", (IF(Sales_Datas[[#This Row],[base_price]] &gt;= 10092000, "High", "Medium")))</f>
        <v>High</v>
      </c>
    </row>
    <row r="1482" spans="1:22" x14ac:dyDescent="0.25">
      <c r="A1482" s="1" t="s">
        <v>3841</v>
      </c>
      <c r="B1482" s="1" t="s">
        <v>2515</v>
      </c>
      <c r="C1482" s="2">
        <v>44574</v>
      </c>
      <c r="D1482" s="1" t="s">
        <v>3842</v>
      </c>
      <c r="E1482" s="4">
        <v>1885000</v>
      </c>
      <c r="F1482">
        <v>1</v>
      </c>
      <c r="G1482" s="4">
        <v>18850000</v>
      </c>
      <c r="H1482" s="4">
        <v>0</v>
      </c>
      <c r="I1482" s="4">
        <v>18850000</v>
      </c>
      <c r="J1482">
        <v>1</v>
      </c>
      <c r="K1482">
        <v>1</v>
      </c>
      <c r="L1482">
        <v>0</v>
      </c>
      <c r="M1482">
        <v>1</v>
      </c>
      <c r="N1482" s="2">
        <v>44420</v>
      </c>
      <c r="O1482" s="1" t="s">
        <v>3843</v>
      </c>
      <c r="P1482" s="4">
        <v>18850000</v>
      </c>
      <c r="Q1482" s="4">
        <v>1602250</v>
      </c>
      <c r="R1482" s="1" t="s">
        <v>133</v>
      </c>
      <c r="S1482" s="1" t="s">
        <v>50</v>
      </c>
      <c r="T1482" s="4">
        <f>Sales_Datas[[#This Row],[after_discount]]-(Sales_Datas[[#This Row],[qty_ordered]]*Sales_Datas[[#This Row],[cogs]])</f>
        <v>17247750</v>
      </c>
      <c r="U1482" s="3">
        <f>IFERROR(Sales_Datas[[#This Row],[Gross_Profit]]/Sales_Datas[[#This Row],[after_discount]],0)</f>
        <v>0.91500000000000004</v>
      </c>
      <c r="V1482" s="1" t="str">
        <f>IF(Sales_Datas[[#This Row],[base_price]] &lt;= 632200, "Low", (IF(Sales_Datas[[#This Row],[base_price]] &gt;= 10092000, "High", "Medium")))</f>
        <v>High</v>
      </c>
    </row>
    <row r="1483" spans="1:22" x14ac:dyDescent="0.25">
      <c r="A1483" s="1" t="s">
        <v>3844</v>
      </c>
      <c r="B1483" s="1" t="s">
        <v>2465</v>
      </c>
      <c r="C1483" s="2">
        <v>44605</v>
      </c>
      <c r="D1483" s="1" t="s">
        <v>3827</v>
      </c>
      <c r="E1483" s="4">
        <v>1885000</v>
      </c>
      <c r="F1483">
        <v>1</v>
      </c>
      <c r="G1483" s="4">
        <v>18850000</v>
      </c>
      <c r="H1483" s="4">
        <v>0</v>
      </c>
      <c r="I1483" s="4">
        <v>18850000</v>
      </c>
      <c r="J1483">
        <v>1</v>
      </c>
      <c r="K1483">
        <v>1</v>
      </c>
      <c r="L1483">
        <v>0</v>
      </c>
      <c r="M1483">
        <v>1</v>
      </c>
      <c r="N1483" s="2">
        <v>44538</v>
      </c>
      <c r="O1483" s="1" t="s">
        <v>3828</v>
      </c>
      <c r="P1483" s="4">
        <v>18850000</v>
      </c>
      <c r="Q1483" s="4">
        <v>1621100</v>
      </c>
      <c r="R1483" s="1" t="s">
        <v>133</v>
      </c>
      <c r="S1483" s="1" t="s">
        <v>50</v>
      </c>
      <c r="T1483" s="4">
        <f>Sales_Datas[[#This Row],[after_discount]]-(Sales_Datas[[#This Row],[qty_ordered]]*Sales_Datas[[#This Row],[cogs]])</f>
        <v>17228900</v>
      </c>
      <c r="U1483" s="3">
        <f>IFERROR(Sales_Datas[[#This Row],[Gross_Profit]]/Sales_Datas[[#This Row],[after_discount]],0)</f>
        <v>0.91400000000000003</v>
      </c>
      <c r="V1483" s="1" t="str">
        <f>IF(Sales_Datas[[#This Row],[base_price]] &lt;= 632200, "Low", (IF(Sales_Datas[[#This Row],[base_price]] &gt;= 10092000, "High", "Medium")))</f>
        <v>High</v>
      </c>
    </row>
    <row r="1484" spans="1:22" x14ac:dyDescent="0.25">
      <c r="A1484" s="1" t="s">
        <v>3845</v>
      </c>
      <c r="B1484" s="1" t="s">
        <v>1742</v>
      </c>
      <c r="C1484" s="2">
        <v>44607</v>
      </c>
      <c r="D1484" s="1" t="s">
        <v>3842</v>
      </c>
      <c r="E1484" s="4">
        <v>1885000</v>
      </c>
      <c r="F1484">
        <v>1</v>
      </c>
      <c r="G1484" s="4">
        <v>18850000</v>
      </c>
      <c r="H1484" s="4">
        <v>0</v>
      </c>
      <c r="I1484" s="4">
        <v>18850000</v>
      </c>
      <c r="J1484">
        <v>1</v>
      </c>
      <c r="K1484">
        <v>1</v>
      </c>
      <c r="L1484">
        <v>1</v>
      </c>
      <c r="M1484">
        <v>1</v>
      </c>
      <c r="N1484" s="2">
        <v>44389</v>
      </c>
      <c r="O1484" s="1" t="s">
        <v>3843</v>
      </c>
      <c r="P1484" s="4">
        <v>18850000</v>
      </c>
      <c r="Q1484" s="4">
        <v>1602250</v>
      </c>
      <c r="R1484" s="1" t="s">
        <v>133</v>
      </c>
      <c r="S1484" s="1" t="s">
        <v>50</v>
      </c>
      <c r="T1484" s="4">
        <f>Sales_Datas[[#This Row],[after_discount]]-(Sales_Datas[[#This Row],[qty_ordered]]*Sales_Datas[[#This Row],[cogs]])</f>
        <v>17247750</v>
      </c>
      <c r="U1484" s="3">
        <f>IFERROR(Sales_Datas[[#This Row],[Gross_Profit]]/Sales_Datas[[#This Row],[after_discount]],0)</f>
        <v>0.91500000000000004</v>
      </c>
      <c r="V1484" s="1" t="str">
        <f>IF(Sales_Datas[[#This Row],[base_price]] &lt;= 632200, "Low", (IF(Sales_Datas[[#This Row],[base_price]] &gt;= 10092000, "High", "Medium")))</f>
        <v>High</v>
      </c>
    </row>
    <row r="1485" spans="1:22" x14ac:dyDescent="0.25">
      <c r="A1485" s="1" t="s">
        <v>3846</v>
      </c>
      <c r="B1485" s="1" t="s">
        <v>1742</v>
      </c>
      <c r="C1485" s="2">
        <v>44608</v>
      </c>
      <c r="D1485" s="1" t="s">
        <v>3847</v>
      </c>
      <c r="E1485" s="4">
        <v>1885000</v>
      </c>
      <c r="F1485">
        <v>1</v>
      </c>
      <c r="G1485" s="4">
        <v>18850000</v>
      </c>
      <c r="H1485" s="4">
        <v>0</v>
      </c>
      <c r="I1485" s="4">
        <v>18850000</v>
      </c>
      <c r="J1485">
        <v>1</v>
      </c>
      <c r="K1485">
        <v>1</v>
      </c>
      <c r="L1485">
        <v>1</v>
      </c>
      <c r="M1485">
        <v>1</v>
      </c>
      <c r="N1485" s="2">
        <v>44389</v>
      </c>
      <c r="O1485" s="1" t="s">
        <v>3848</v>
      </c>
      <c r="P1485" s="4">
        <v>18850000</v>
      </c>
      <c r="Q1485" s="4">
        <v>1508000</v>
      </c>
      <c r="R1485" s="1" t="s">
        <v>133</v>
      </c>
      <c r="S1485" s="1" t="s">
        <v>50</v>
      </c>
      <c r="T1485" s="4">
        <f>Sales_Datas[[#This Row],[after_discount]]-(Sales_Datas[[#This Row],[qty_ordered]]*Sales_Datas[[#This Row],[cogs]])</f>
        <v>17342000</v>
      </c>
      <c r="U1485" s="3">
        <f>IFERROR(Sales_Datas[[#This Row],[Gross_Profit]]/Sales_Datas[[#This Row],[after_discount]],0)</f>
        <v>0.92</v>
      </c>
      <c r="V1485" s="1" t="str">
        <f>IF(Sales_Datas[[#This Row],[base_price]] &lt;= 632200, "Low", (IF(Sales_Datas[[#This Row],[base_price]] &gt;= 10092000, "High", "Medium")))</f>
        <v>High</v>
      </c>
    </row>
    <row r="1486" spans="1:22" x14ac:dyDescent="0.25">
      <c r="A1486" s="1" t="s">
        <v>3849</v>
      </c>
      <c r="B1486" s="1" t="s">
        <v>3850</v>
      </c>
      <c r="C1486" s="2">
        <v>44609</v>
      </c>
      <c r="D1486" s="1" t="s">
        <v>3824</v>
      </c>
      <c r="E1486" s="4">
        <v>1885000</v>
      </c>
      <c r="F1486">
        <v>1</v>
      </c>
      <c r="G1486" s="4">
        <v>18850000</v>
      </c>
      <c r="H1486" s="4">
        <v>0</v>
      </c>
      <c r="I1486" s="4">
        <v>18850000</v>
      </c>
      <c r="J1486">
        <v>1</v>
      </c>
      <c r="K1486">
        <v>1</v>
      </c>
      <c r="L1486">
        <v>0</v>
      </c>
      <c r="M1486">
        <v>1</v>
      </c>
      <c r="N1486" s="2">
        <v>44598</v>
      </c>
      <c r="O1486" s="1" t="s">
        <v>3825</v>
      </c>
      <c r="P1486" s="4">
        <v>18850000</v>
      </c>
      <c r="Q1486" s="4">
        <v>1376050</v>
      </c>
      <c r="R1486" s="1" t="s">
        <v>133</v>
      </c>
      <c r="S1486" s="1" t="s">
        <v>50</v>
      </c>
      <c r="T1486" s="4">
        <f>Sales_Datas[[#This Row],[after_discount]]-(Sales_Datas[[#This Row],[qty_ordered]]*Sales_Datas[[#This Row],[cogs]])</f>
        <v>17473950</v>
      </c>
      <c r="U1486" s="3">
        <f>IFERROR(Sales_Datas[[#This Row],[Gross_Profit]]/Sales_Datas[[#This Row],[after_discount]],0)</f>
        <v>0.92700000000000005</v>
      </c>
      <c r="V1486" s="1" t="str">
        <f>IF(Sales_Datas[[#This Row],[base_price]] &lt;= 632200, "Low", (IF(Sales_Datas[[#This Row],[base_price]] &gt;= 10092000, "High", "Medium")))</f>
        <v>High</v>
      </c>
    </row>
    <row r="1487" spans="1:22" x14ac:dyDescent="0.25">
      <c r="A1487" s="1" t="s">
        <v>3853</v>
      </c>
      <c r="B1487" s="1" t="s">
        <v>1798</v>
      </c>
      <c r="C1487" s="2">
        <v>44633</v>
      </c>
      <c r="D1487" s="1" t="s">
        <v>3851</v>
      </c>
      <c r="E1487" s="4">
        <v>1885000</v>
      </c>
      <c r="F1487">
        <v>1</v>
      </c>
      <c r="G1487" s="4">
        <v>18850000</v>
      </c>
      <c r="H1487" s="4">
        <v>0</v>
      </c>
      <c r="I1487" s="4">
        <v>18850000</v>
      </c>
      <c r="J1487">
        <v>1</v>
      </c>
      <c r="K1487">
        <v>1</v>
      </c>
      <c r="L1487">
        <v>0</v>
      </c>
      <c r="M1487">
        <v>1</v>
      </c>
      <c r="N1487" s="2">
        <v>44394</v>
      </c>
      <c r="O1487" s="1" t="s">
        <v>3852</v>
      </c>
      <c r="P1487" s="4">
        <v>18850000</v>
      </c>
      <c r="Q1487" s="4">
        <v>1583400</v>
      </c>
      <c r="R1487" s="1" t="s">
        <v>133</v>
      </c>
      <c r="S1487" s="1" t="s">
        <v>50</v>
      </c>
      <c r="T1487" s="4">
        <f>Sales_Datas[[#This Row],[after_discount]]-(Sales_Datas[[#This Row],[qty_ordered]]*Sales_Datas[[#This Row],[cogs]])</f>
        <v>17266600</v>
      </c>
      <c r="U1487" s="3">
        <f>IFERROR(Sales_Datas[[#This Row],[Gross_Profit]]/Sales_Datas[[#This Row],[after_discount]],0)</f>
        <v>0.91600000000000004</v>
      </c>
      <c r="V1487" s="1" t="str">
        <f>IF(Sales_Datas[[#This Row],[base_price]] &lt;= 632200, "Low", (IF(Sales_Datas[[#This Row],[base_price]] &gt;= 10092000, "High", "Medium")))</f>
        <v>High</v>
      </c>
    </row>
    <row r="1488" spans="1:22" x14ac:dyDescent="0.25">
      <c r="A1488" s="1" t="s">
        <v>3854</v>
      </c>
      <c r="B1488" s="1" t="s">
        <v>3091</v>
      </c>
      <c r="C1488" s="2">
        <v>44634</v>
      </c>
      <c r="D1488" s="1" t="s">
        <v>3855</v>
      </c>
      <c r="E1488" s="4">
        <v>1885000</v>
      </c>
      <c r="F1488">
        <v>1</v>
      </c>
      <c r="G1488" s="4">
        <v>18850000</v>
      </c>
      <c r="H1488" s="4">
        <v>0</v>
      </c>
      <c r="I1488" s="4">
        <v>18850000</v>
      </c>
      <c r="J1488">
        <v>1</v>
      </c>
      <c r="K1488">
        <v>1</v>
      </c>
      <c r="L1488">
        <v>0</v>
      </c>
      <c r="M1488">
        <v>1</v>
      </c>
      <c r="N1488" s="2">
        <v>44393</v>
      </c>
      <c r="O1488" s="1" t="s">
        <v>3856</v>
      </c>
      <c r="P1488" s="4">
        <v>18850000</v>
      </c>
      <c r="Q1488" s="4">
        <v>1508000</v>
      </c>
      <c r="R1488" s="1" t="s">
        <v>133</v>
      </c>
      <c r="S1488" s="1" t="s">
        <v>50</v>
      </c>
      <c r="T1488" s="4">
        <f>Sales_Datas[[#This Row],[after_discount]]-(Sales_Datas[[#This Row],[qty_ordered]]*Sales_Datas[[#This Row],[cogs]])</f>
        <v>17342000</v>
      </c>
      <c r="U1488" s="3">
        <f>IFERROR(Sales_Datas[[#This Row],[Gross_Profit]]/Sales_Datas[[#This Row],[after_discount]],0)</f>
        <v>0.92</v>
      </c>
      <c r="V1488" s="1" t="str">
        <f>IF(Sales_Datas[[#This Row],[base_price]] &lt;= 632200, "Low", (IF(Sales_Datas[[#This Row],[base_price]] &gt;= 10092000, "High", "Medium")))</f>
        <v>High</v>
      </c>
    </row>
    <row r="1489" spans="1:22" x14ac:dyDescent="0.25">
      <c r="A1489" s="1" t="s">
        <v>3857</v>
      </c>
      <c r="B1489" s="1" t="s">
        <v>1798</v>
      </c>
      <c r="C1489" s="2">
        <v>44641</v>
      </c>
      <c r="D1489" s="1" t="s">
        <v>3858</v>
      </c>
      <c r="E1489" s="4">
        <v>1885000</v>
      </c>
      <c r="F1489">
        <v>1</v>
      </c>
      <c r="G1489" s="4">
        <v>18850000</v>
      </c>
      <c r="H1489" s="4">
        <v>0</v>
      </c>
      <c r="I1489" s="4">
        <v>18850000</v>
      </c>
      <c r="J1489">
        <v>1</v>
      </c>
      <c r="K1489">
        <v>1</v>
      </c>
      <c r="L1489">
        <v>0</v>
      </c>
      <c r="M1489">
        <v>1</v>
      </c>
      <c r="N1489" s="2">
        <v>44394</v>
      </c>
      <c r="O1489" s="1" t="s">
        <v>3859</v>
      </c>
      <c r="P1489" s="4">
        <v>18850000</v>
      </c>
      <c r="Q1489" s="4">
        <v>1658800</v>
      </c>
      <c r="R1489" s="1" t="s">
        <v>133</v>
      </c>
      <c r="S1489" s="1" t="s">
        <v>50</v>
      </c>
      <c r="T1489" s="4">
        <f>Sales_Datas[[#This Row],[after_discount]]-(Sales_Datas[[#This Row],[qty_ordered]]*Sales_Datas[[#This Row],[cogs]])</f>
        <v>17191200</v>
      </c>
      <c r="U1489" s="3">
        <f>IFERROR(Sales_Datas[[#This Row],[Gross_Profit]]/Sales_Datas[[#This Row],[after_discount]],0)</f>
        <v>0.91200000000000003</v>
      </c>
      <c r="V1489" s="1" t="str">
        <f>IF(Sales_Datas[[#This Row],[base_price]] &lt;= 632200, "Low", (IF(Sales_Datas[[#This Row],[base_price]] &gt;= 10092000, "High", "Medium")))</f>
        <v>High</v>
      </c>
    </row>
    <row r="1490" spans="1:22" x14ac:dyDescent="0.25">
      <c r="A1490" s="1" t="s">
        <v>3860</v>
      </c>
      <c r="B1490" s="1" t="s">
        <v>2399</v>
      </c>
      <c r="C1490" s="2">
        <v>44647</v>
      </c>
      <c r="D1490" s="1" t="s">
        <v>3839</v>
      </c>
      <c r="E1490" s="4">
        <v>1885000</v>
      </c>
      <c r="F1490">
        <v>1</v>
      </c>
      <c r="G1490" s="4">
        <v>18850000</v>
      </c>
      <c r="H1490" s="4">
        <v>0</v>
      </c>
      <c r="I1490" s="4">
        <v>18850000</v>
      </c>
      <c r="J1490">
        <v>1</v>
      </c>
      <c r="K1490">
        <v>1</v>
      </c>
      <c r="L1490">
        <v>0</v>
      </c>
      <c r="M1490">
        <v>1</v>
      </c>
      <c r="N1490" s="2">
        <v>44393</v>
      </c>
      <c r="O1490" s="1" t="s">
        <v>3840</v>
      </c>
      <c r="P1490" s="4">
        <v>18850000</v>
      </c>
      <c r="Q1490" s="4">
        <v>1376050</v>
      </c>
      <c r="R1490" s="1" t="s">
        <v>133</v>
      </c>
      <c r="S1490" s="1" t="s">
        <v>50</v>
      </c>
      <c r="T1490" s="4">
        <f>Sales_Datas[[#This Row],[after_discount]]-(Sales_Datas[[#This Row],[qty_ordered]]*Sales_Datas[[#This Row],[cogs]])</f>
        <v>17473950</v>
      </c>
      <c r="U1490" s="3">
        <f>IFERROR(Sales_Datas[[#This Row],[Gross_Profit]]/Sales_Datas[[#This Row],[after_discount]],0)</f>
        <v>0.92700000000000005</v>
      </c>
      <c r="V1490" s="1" t="str">
        <f>IF(Sales_Datas[[#This Row],[base_price]] &lt;= 632200, "Low", (IF(Sales_Datas[[#This Row],[base_price]] &gt;= 10092000, "High", "Medium")))</f>
        <v>High</v>
      </c>
    </row>
    <row r="1491" spans="1:22" x14ac:dyDescent="0.25">
      <c r="A1491" s="1" t="s">
        <v>3861</v>
      </c>
      <c r="B1491" s="1" t="s">
        <v>1725</v>
      </c>
      <c r="C1491" s="2">
        <v>44651</v>
      </c>
      <c r="D1491" s="1" t="s">
        <v>3858</v>
      </c>
      <c r="E1491" s="4">
        <v>1885000</v>
      </c>
      <c r="F1491">
        <v>1</v>
      </c>
      <c r="G1491" s="4">
        <v>18850000</v>
      </c>
      <c r="H1491" s="4">
        <v>0</v>
      </c>
      <c r="I1491" s="4">
        <v>18850000</v>
      </c>
      <c r="J1491">
        <v>1</v>
      </c>
      <c r="K1491">
        <v>1</v>
      </c>
      <c r="L1491">
        <v>1</v>
      </c>
      <c r="M1491">
        <v>1</v>
      </c>
      <c r="N1491" s="2">
        <v>44380</v>
      </c>
      <c r="O1491" s="1" t="s">
        <v>3859</v>
      </c>
      <c r="P1491" s="4">
        <v>18850000</v>
      </c>
      <c r="Q1491" s="4">
        <v>1658800</v>
      </c>
      <c r="R1491" s="1" t="s">
        <v>133</v>
      </c>
      <c r="S1491" s="1" t="s">
        <v>50</v>
      </c>
      <c r="T1491" s="4">
        <f>Sales_Datas[[#This Row],[after_discount]]-(Sales_Datas[[#This Row],[qty_ordered]]*Sales_Datas[[#This Row],[cogs]])</f>
        <v>17191200</v>
      </c>
      <c r="U1491" s="3">
        <f>IFERROR(Sales_Datas[[#This Row],[Gross_Profit]]/Sales_Datas[[#This Row],[after_discount]],0)</f>
        <v>0.91200000000000003</v>
      </c>
      <c r="V1491" s="1" t="str">
        <f>IF(Sales_Datas[[#This Row],[base_price]] &lt;= 632200, "Low", (IF(Sales_Datas[[#This Row],[base_price]] &gt;= 10092000, "High", "Medium")))</f>
        <v>High</v>
      </c>
    </row>
    <row r="1492" spans="1:22" x14ac:dyDescent="0.25">
      <c r="A1492" s="1" t="s">
        <v>3862</v>
      </c>
      <c r="B1492" s="1" t="s">
        <v>1725</v>
      </c>
      <c r="C1492" s="2">
        <v>44669</v>
      </c>
      <c r="D1492" s="1" t="s">
        <v>3863</v>
      </c>
      <c r="E1492" s="4">
        <v>1885000</v>
      </c>
      <c r="F1492">
        <v>1</v>
      </c>
      <c r="G1492" s="4">
        <v>18850000</v>
      </c>
      <c r="H1492" s="4">
        <v>0</v>
      </c>
      <c r="I1492" s="4">
        <v>18850000</v>
      </c>
      <c r="J1492">
        <v>1</v>
      </c>
      <c r="K1492">
        <v>1</v>
      </c>
      <c r="L1492">
        <v>0</v>
      </c>
      <c r="M1492">
        <v>1</v>
      </c>
      <c r="N1492" s="2">
        <v>44380</v>
      </c>
      <c r="O1492" s="1" t="s">
        <v>3864</v>
      </c>
      <c r="P1492" s="4">
        <v>18850000</v>
      </c>
      <c r="Q1492" s="4">
        <v>1281800</v>
      </c>
      <c r="R1492" s="1" t="s">
        <v>133</v>
      </c>
      <c r="S1492" s="1" t="s">
        <v>50</v>
      </c>
      <c r="T1492" s="4">
        <f>Sales_Datas[[#This Row],[after_discount]]-(Sales_Datas[[#This Row],[qty_ordered]]*Sales_Datas[[#This Row],[cogs]])</f>
        <v>17568200</v>
      </c>
      <c r="U1492" s="3">
        <f>IFERROR(Sales_Datas[[#This Row],[Gross_Profit]]/Sales_Datas[[#This Row],[after_discount]],0)</f>
        <v>0.93200000000000005</v>
      </c>
      <c r="V1492" s="1" t="str">
        <f>IF(Sales_Datas[[#This Row],[base_price]] &lt;= 632200, "Low", (IF(Sales_Datas[[#This Row],[base_price]] &gt;= 10092000, "High", "Medium")))</f>
        <v>High</v>
      </c>
    </row>
    <row r="1493" spans="1:22" x14ac:dyDescent="0.25">
      <c r="A1493" s="1" t="s">
        <v>3865</v>
      </c>
      <c r="B1493" s="1" t="s">
        <v>3866</v>
      </c>
      <c r="C1493" s="2">
        <v>44672</v>
      </c>
      <c r="D1493" s="1" t="s">
        <v>3867</v>
      </c>
      <c r="E1493" s="4">
        <v>1885000</v>
      </c>
      <c r="F1493">
        <v>1</v>
      </c>
      <c r="G1493" s="4">
        <v>18850000</v>
      </c>
      <c r="H1493" s="4">
        <v>0</v>
      </c>
      <c r="I1493" s="4">
        <v>18850000</v>
      </c>
      <c r="J1493">
        <v>1</v>
      </c>
      <c r="K1493">
        <v>1</v>
      </c>
      <c r="L1493">
        <v>0</v>
      </c>
      <c r="M1493">
        <v>1</v>
      </c>
      <c r="N1493" s="2">
        <v>44516</v>
      </c>
      <c r="O1493" s="1" t="s">
        <v>3868</v>
      </c>
      <c r="P1493" s="4">
        <v>18850000</v>
      </c>
      <c r="Q1493" s="4">
        <v>1677650</v>
      </c>
      <c r="R1493" s="1" t="s">
        <v>133</v>
      </c>
      <c r="S1493" s="1" t="s">
        <v>50</v>
      </c>
      <c r="T1493" s="4">
        <f>Sales_Datas[[#This Row],[after_discount]]-(Sales_Datas[[#This Row],[qty_ordered]]*Sales_Datas[[#This Row],[cogs]])</f>
        <v>17172350</v>
      </c>
      <c r="U1493" s="3">
        <f>IFERROR(Sales_Datas[[#This Row],[Gross_Profit]]/Sales_Datas[[#This Row],[after_discount]],0)</f>
        <v>0.91100000000000003</v>
      </c>
      <c r="V1493" s="1" t="str">
        <f>IF(Sales_Datas[[#This Row],[base_price]] &lt;= 632200, "Low", (IF(Sales_Datas[[#This Row],[base_price]] &gt;= 10092000, "High", "Medium")))</f>
        <v>High</v>
      </c>
    </row>
    <row r="1494" spans="1:22" x14ac:dyDescent="0.25">
      <c r="A1494" s="1" t="s">
        <v>3869</v>
      </c>
      <c r="B1494" s="1" t="s">
        <v>2720</v>
      </c>
      <c r="C1494" s="2">
        <v>44705</v>
      </c>
      <c r="D1494" s="1" t="s">
        <v>3855</v>
      </c>
      <c r="E1494" s="4">
        <v>1885000</v>
      </c>
      <c r="F1494">
        <v>1</v>
      </c>
      <c r="G1494" s="4">
        <v>18850000</v>
      </c>
      <c r="H1494" s="4">
        <v>0</v>
      </c>
      <c r="I1494" s="4">
        <v>18850000</v>
      </c>
      <c r="J1494">
        <v>1</v>
      </c>
      <c r="K1494">
        <v>1</v>
      </c>
      <c r="L1494">
        <v>0</v>
      </c>
      <c r="M1494">
        <v>1</v>
      </c>
      <c r="N1494" s="2">
        <v>44695</v>
      </c>
      <c r="O1494" s="1" t="s">
        <v>3856</v>
      </c>
      <c r="P1494" s="4">
        <v>18850000</v>
      </c>
      <c r="Q1494" s="4">
        <v>1508000</v>
      </c>
      <c r="R1494" s="1" t="s">
        <v>133</v>
      </c>
      <c r="S1494" s="1" t="s">
        <v>50</v>
      </c>
      <c r="T1494" s="4">
        <f>Sales_Datas[[#This Row],[after_discount]]-(Sales_Datas[[#This Row],[qty_ordered]]*Sales_Datas[[#This Row],[cogs]])</f>
        <v>17342000</v>
      </c>
      <c r="U1494" s="3">
        <f>IFERROR(Sales_Datas[[#This Row],[Gross_Profit]]/Sales_Datas[[#This Row],[after_discount]],0)</f>
        <v>0.92</v>
      </c>
      <c r="V1494" s="1" t="str">
        <f>IF(Sales_Datas[[#This Row],[base_price]] &lt;= 632200, "Low", (IF(Sales_Datas[[#This Row],[base_price]] &gt;= 10092000, "High", "Medium")))</f>
        <v>High</v>
      </c>
    </row>
    <row r="1495" spans="1:22" x14ac:dyDescent="0.25">
      <c r="A1495" s="1" t="s">
        <v>3870</v>
      </c>
      <c r="B1495" s="1" t="s">
        <v>2236</v>
      </c>
      <c r="C1495" s="2">
        <v>44711</v>
      </c>
      <c r="D1495" s="1" t="s">
        <v>3836</v>
      </c>
      <c r="E1495" s="4">
        <v>1885000</v>
      </c>
      <c r="F1495">
        <v>1</v>
      </c>
      <c r="G1495" s="4">
        <v>18850000</v>
      </c>
      <c r="H1495" s="4">
        <v>0</v>
      </c>
      <c r="I1495" s="4">
        <v>18850000</v>
      </c>
      <c r="J1495">
        <v>1</v>
      </c>
      <c r="K1495">
        <v>1</v>
      </c>
      <c r="L1495">
        <v>0</v>
      </c>
      <c r="M1495">
        <v>1</v>
      </c>
      <c r="N1495" s="2">
        <v>44394</v>
      </c>
      <c r="O1495" s="1" t="s">
        <v>3837</v>
      </c>
      <c r="P1495" s="4">
        <v>18850000</v>
      </c>
      <c r="Q1495" s="4">
        <v>1639950</v>
      </c>
      <c r="R1495" s="1" t="s">
        <v>133</v>
      </c>
      <c r="S1495" s="1" t="s">
        <v>50</v>
      </c>
      <c r="T1495" s="4">
        <f>Sales_Datas[[#This Row],[after_discount]]-(Sales_Datas[[#This Row],[qty_ordered]]*Sales_Datas[[#This Row],[cogs]])</f>
        <v>17210050</v>
      </c>
      <c r="U1495" s="3">
        <f>IFERROR(Sales_Datas[[#This Row],[Gross_Profit]]/Sales_Datas[[#This Row],[after_discount]],0)</f>
        <v>0.91300000000000003</v>
      </c>
      <c r="V1495" s="1" t="str">
        <f>IF(Sales_Datas[[#This Row],[base_price]] &lt;= 632200, "Low", (IF(Sales_Datas[[#This Row],[base_price]] &gt;= 10092000, "High", "Medium")))</f>
        <v>High</v>
      </c>
    </row>
    <row r="1496" spans="1:22" x14ac:dyDescent="0.25">
      <c r="A1496" s="1" t="s">
        <v>3871</v>
      </c>
      <c r="B1496" s="1" t="s">
        <v>2539</v>
      </c>
      <c r="C1496" s="2">
        <v>44714</v>
      </c>
      <c r="D1496" s="1" t="s">
        <v>3833</v>
      </c>
      <c r="E1496" s="4">
        <v>1885000</v>
      </c>
      <c r="F1496">
        <v>1</v>
      </c>
      <c r="G1496" s="4">
        <v>18850000</v>
      </c>
      <c r="H1496" s="4">
        <v>0</v>
      </c>
      <c r="I1496" s="4">
        <v>18850000</v>
      </c>
      <c r="J1496">
        <v>1</v>
      </c>
      <c r="K1496">
        <v>1</v>
      </c>
      <c r="L1496">
        <v>0</v>
      </c>
      <c r="M1496">
        <v>1</v>
      </c>
      <c r="N1496" s="2">
        <v>44403</v>
      </c>
      <c r="O1496" s="1" t="s">
        <v>3834</v>
      </c>
      <c r="P1496" s="4">
        <v>18850000</v>
      </c>
      <c r="Q1496" s="4">
        <v>1262950</v>
      </c>
      <c r="R1496" s="1" t="s">
        <v>133</v>
      </c>
      <c r="S1496" s="1" t="s">
        <v>50</v>
      </c>
      <c r="T1496" s="4">
        <f>Sales_Datas[[#This Row],[after_discount]]-(Sales_Datas[[#This Row],[qty_ordered]]*Sales_Datas[[#This Row],[cogs]])</f>
        <v>17587050</v>
      </c>
      <c r="U1496" s="3">
        <f>IFERROR(Sales_Datas[[#This Row],[Gross_Profit]]/Sales_Datas[[#This Row],[after_discount]],0)</f>
        <v>0.93300000000000005</v>
      </c>
      <c r="V1496" s="1" t="str">
        <f>IF(Sales_Datas[[#This Row],[base_price]] &lt;= 632200, "Low", (IF(Sales_Datas[[#This Row],[base_price]] &gt;= 10092000, "High", "Medium")))</f>
        <v>High</v>
      </c>
    </row>
    <row r="1497" spans="1:22" x14ac:dyDescent="0.25">
      <c r="A1497" s="1" t="s">
        <v>3872</v>
      </c>
      <c r="B1497" s="1" t="s">
        <v>3873</v>
      </c>
      <c r="C1497" s="2">
        <v>44743</v>
      </c>
      <c r="D1497" s="1" t="s">
        <v>3836</v>
      </c>
      <c r="E1497" s="4">
        <v>1885000</v>
      </c>
      <c r="F1497">
        <v>1</v>
      </c>
      <c r="G1497" s="4">
        <v>18850000</v>
      </c>
      <c r="H1497" s="4">
        <v>0</v>
      </c>
      <c r="I1497" s="4">
        <v>18850000</v>
      </c>
      <c r="J1497">
        <v>1</v>
      </c>
      <c r="K1497">
        <v>1</v>
      </c>
      <c r="L1497">
        <v>1</v>
      </c>
      <c r="M1497">
        <v>1</v>
      </c>
      <c r="N1497" s="2">
        <v>44465</v>
      </c>
      <c r="O1497" s="1" t="s">
        <v>3837</v>
      </c>
      <c r="P1497" s="4">
        <v>18850000</v>
      </c>
      <c r="Q1497" s="4">
        <v>1639950</v>
      </c>
      <c r="R1497" s="1" t="s">
        <v>133</v>
      </c>
      <c r="S1497" s="1" t="s">
        <v>50</v>
      </c>
      <c r="T1497" s="4">
        <f>Sales_Datas[[#This Row],[after_discount]]-(Sales_Datas[[#This Row],[qty_ordered]]*Sales_Datas[[#This Row],[cogs]])</f>
        <v>17210050</v>
      </c>
      <c r="U1497" s="3">
        <f>IFERROR(Sales_Datas[[#This Row],[Gross_Profit]]/Sales_Datas[[#This Row],[after_discount]],0)</f>
        <v>0.91300000000000003</v>
      </c>
      <c r="V1497" s="1" t="str">
        <f>IF(Sales_Datas[[#This Row],[base_price]] &lt;= 632200, "Low", (IF(Sales_Datas[[#This Row],[base_price]] &gt;= 10092000, "High", "Medium")))</f>
        <v>High</v>
      </c>
    </row>
    <row r="1498" spans="1:22" x14ac:dyDescent="0.25">
      <c r="A1498" s="1" t="s">
        <v>3874</v>
      </c>
      <c r="B1498" s="1" t="s">
        <v>3097</v>
      </c>
      <c r="C1498" s="2">
        <v>44750</v>
      </c>
      <c r="D1498" s="1" t="s">
        <v>3875</v>
      </c>
      <c r="E1498" s="4">
        <v>1885000</v>
      </c>
      <c r="F1498">
        <v>1</v>
      </c>
      <c r="G1498" s="4">
        <v>18850000</v>
      </c>
      <c r="H1498" s="4">
        <v>0</v>
      </c>
      <c r="I1498" s="4">
        <v>18850000</v>
      </c>
      <c r="J1498">
        <v>1</v>
      </c>
      <c r="K1498">
        <v>1</v>
      </c>
      <c r="L1498">
        <v>0</v>
      </c>
      <c r="M1498">
        <v>1</v>
      </c>
      <c r="N1498" s="2">
        <v>44384</v>
      </c>
      <c r="O1498" s="1" t="s">
        <v>3876</v>
      </c>
      <c r="P1498" s="4">
        <v>18850000</v>
      </c>
      <c r="Q1498" s="4">
        <v>1677650</v>
      </c>
      <c r="R1498" s="1" t="s">
        <v>133</v>
      </c>
      <c r="S1498" s="1" t="s">
        <v>50</v>
      </c>
      <c r="T1498" s="4">
        <f>Sales_Datas[[#This Row],[after_discount]]-(Sales_Datas[[#This Row],[qty_ordered]]*Sales_Datas[[#This Row],[cogs]])</f>
        <v>17172350</v>
      </c>
      <c r="U1498" s="3">
        <f>IFERROR(Sales_Datas[[#This Row],[Gross_Profit]]/Sales_Datas[[#This Row],[after_discount]],0)</f>
        <v>0.91100000000000003</v>
      </c>
      <c r="V1498" s="1" t="str">
        <f>IF(Sales_Datas[[#This Row],[base_price]] &lt;= 632200, "Low", (IF(Sales_Datas[[#This Row],[base_price]] &gt;= 10092000, "High", "Medium")))</f>
        <v>High</v>
      </c>
    </row>
    <row r="1499" spans="1:22" x14ac:dyDescent="0.25">
      <c r="A1499" s="1" t="s">
        <v>3877</v>
      </c>
      <c r="B1499" s="1" t="s">
        <v>3097</v>
      </c>
      <c r="C1499" s="2">
        <v>44768</v>
      </c>
      <c r="D1499" s="1" t="s">
        <v>3875</v>
      </c>
      <c r="E1499" s="4">
        <v>1885000</v>
      </c>
      <c r="F1499">
        <v>1</v>
      </c>
      <c r="G1499" s="4">
        <v>18850000</v>
      </c>
      <c r="H1499" s="4">
        <v>0</v>
      </c>
      <c r="I1499" s="4">
        <v>18850000</v>
      </c>
      <c r="J1499">
        <v>1</v>
      </c>
      <c r="K1499">
        <v>1</v>
      </c>
      <c r="L1499">
        <v>0</v>
      </c>
      <c r="M1499">
        <v>1</v>
      </c>
      <c r="N1499" s="2">
        <v>44384</v>
      </c>
      <c r="O1499" s="1" t="s">
        <v>3876</v>
      </c>
      <c r="P1499" s="4">
        <v>18850000</v>
      </c>
      <c r="Q1499" s="4">
        <v>1677650</v>
      </c>
      <c r="R1499" s="1" t="s">
        <v>133</v>
      </c>
      <c r="S1499" s="1" t="s">
        <v>50</v>
      </c>
      <c r="T1499" s="4">
        <f>Sales_Datas[[#This Row],[after_discount]]-(Sales_Datas[[#This Row],[qty_ordered]]*Sales_Datas[[#This Row],[cogs]])</f>
        <v>17172350</v>
      </c>
      <c r="U1499" s="3">
        <f>IFERROR(Sales_Datas[[#This Row],[Gross_Profit]]/Sales_Datas[[#This Row],[after_discount]],0)</f>
        <v>0.91100000000000003</v>
      </c>
      <c r="V1499" s="1" t="str">
        <f>IF(Sales_Datas[[#This Row],[base_price]] &lt;= 632200, "Low", (IF(Sales_Datas[[#This Row],[base_price]] &gt;= 10092000, "High", "Medium")))</f>
        <v>High</v>
      </c>
    </row>
    <row r="1500" spans="1:22" x14ac:dyDescent="0.25">
      <c r="A1500" s="1" t="s">
        <v>3878</v>
      </c>
      <c r="B1500" s="1" t="s">
        <v>3097</v>
      </c>
      <c r="C1500" s="2">
        <v>44810</v>
      </c>
      <c r="D1500" s="1" t="s">
        <v>3867</v>
      </c>
      <c r="E1500" s="4">
        <v>1885000</v>
      </c>
      <c r="F1500">
        <v>1</v>
      </c>
      <c r="G1500" s="4">
        <v>18850000</v>
      </c>
      <c r="H1500" s="4">
        <v>0</v>
      </c>
      <c r="I1500" s="4">
        <v>18850000</v>
      </c>
      <c r="J1500">
        <v>1</v>
      </c>
      <c r="K1500">
        <v>1</v>
      </c>
      <c r="L1500">
        <v>0</v>
      </c>
      <c r="M1500">
        <v>1</v>
      </c>
      <c r="N1500" s="2">
        <v>44384</v>
      </c>
      <c r="O1500" s="1" t="s">
        <v>3868</v>
      </c>
      <c r="P1500" s="4">
        <v>18850000</v>
      </c>
      <c r="Q1500" s="4">
        <v>1677650</v>
      </c>
      <c r="R1500" s="1" t="s">
        <v>133</v>
      </c>
      <c r="S1500" s="1" t="s">
        <v>50</v>
      </c>
      <c r="T1500" s="4">
        <f>Sales_Datas[[#This Row],[after_discount]]-(Sales_Datas[[#This Row],[qty_ordered]]*Sales_Datas[[#This Row],[cogs]])</f>
        <v>17172350</v>
      </c>
      <c r="U1500" s="3">
        <f>IFERROR(Sales_Datas[[#This Row],[Gross_Profit]]/Sales_Datas[[#This Row],[after_discount]],0)</f>
        <v>0.91100000000000003</v>
      </c>
      <c r="V1500" s="1" t="str">
        <f>IF(Sales_Datas[[#This Row],[base_price]] &lt;= 632200, "Low", (IF(Sales_Datas[[#This Row],[base_price]] &gt;= 10092000, "High", "Medium")))</f>
        <v>High</v>
      </c>
    </row>
    <row r="1501" spans="1:22" x14ac:dyDescent="0.25">
      <c r="A1501" s="1" t="s">
        <v>3879</v>
      </c>
      <c r="B1501" s="1" t="s">
        <v>647</v>
      </c>
      <c r="C1501" s="2">
        <v>44896</v>
      </c>
      <c r="D1501" s="1" t="s">
        <v>3847</v>
      </c>
      <c r="E1501" s="4">
        <v>1885000</v>
      </c>
      <c r="F1501">
        <v>1</v>
      </c>
      <c r="G1501" s="4">
        <v>18850000</v>
      </c>
      <c r="H1501" s="4">
        <v>0</v>
      </c>
      <c r="I1501" s="4">
        <v>18850000</v>
      </c>
      <c r="J1501">
        <v>1</v>
      </c>
      <c r="K1501">
        <v>1</v>
      </c>
      <c r="L1501">
        <v>0</v>
      </c>
      <c r="M1501">
        <v>1</v>
      </c>
      <c r="N1501" s="2">
        <v>44405</v>
      </c>
      <c r="O1501" s="1" t="s">
        <v>3848</v>
      </c>
      <c r="P1501" s="4">
        <v>18850000</v>
      </c>
      <c r="Q1501" s="4">
        <v>1508000</v>
      </c>
      <c r="R1501" s="1" t="s">
        <v>133</v>
      </c>
      <c r="S1501" s="1" t="s">
        <v>50</v>
      </c>
      <c r="T1501" s="4">
        <f>Sales_Datas[[#This Row],[after_discount]]-(Sales_Datas[[#This Row],[qty_ordered]]*Sales_Datas[[#This Row],[cogs]])</f>
        <v>17342000</v>
      </c>
      <c r="U1501" s="3">
        <f>IFERROR(Sales_Datas[[#This Row],[Gross_Profit]]/Sales_Datas[[#This Row],[after_discount]],0)</f>
        <v>0.92</v>
      </c>
      <c r="V1501" s="1" t="str">
        <f>IF(Sales_Datas[[#This Row],[base_price]] &lt;= 632200, "Low", (IF(Sales_Datas[[#This Row],[base_price]] &gt;= 10092000, "High", "Medium")))</f>
        <v>High</v>
      </c>
    </row>
    <row r="1502" spans="1:22" x14ac:dyDescent="0.25">
      <c r="A1502" s="1" t="s">
        <v>3880</v>
      </c>
      <c r="B1502" s="1" t="s">
        <v>2972</v>
      </c>
      <c r="C1502" s="2">
        <v>44899</v>
      </c>
      <c r="D1502" s="1" t="s">
        <v>3863</v>
      </c>
      <c r="E1502" s="4">
        <v>1885000</v>
      </c>
      <c r="F1502">
        <v>1</v>
      </c>
      <c r="G1502" s="4">
        <v>18850000</v>
      </c>
      <c r="H1502" s="4">
        <v>0</v>
      </c>
      <c r="I1502" s="4">
        <v>18850000</v>
      </c>
      <c r="J1502">
        <v>1</v>
      </c>
      <c r="K1502">
        <v>1</v>
      </c>
      <c r="L1502">
        <v>1</v>
      </c>
      <c r="M1502">
        <v>1</v>
      </c>
      <c r="N1502" s="2">
        <v>44458</v>
      </c>
      <c r="O1502" s="1" t="s">
        <v>3864</v>
      </c>
      <c r="P1502" s="4">
        <v>18850000</v>
      </c>
      <c r="Q1502" s="4">
        <v>1281800</v>
      </c>
      <c r="R1502" s="1" t="s">
        <v>133</v>
      </c>
      <c r="S1502" s="1" t="s">
        <v>50</v>
      </c>
      <c r="T1502" s="4">
        <f>Sales_Datas[[#This Row],[after_discount]]-(Sales_Datas[[#This Row],[qty_ordered]]*Sales_Datas[[#This Row],[cogs]])</f>
        <v>17568200</v>
      </c>
      <c r="U1502" s="3">
        <f>IFERROR(Sales_Datas[[#This Row],[Gross_Profit]]/Sales_Datas[[#This Row],[after_discount]],0)</f>
        <v>0.93200000000000005</v>
      </c>
      <c r="V1502" s="1" t="str">
        <f>IF(Sales_Datas[[#This Row],[base_price]] &lt;= 632200, "Low", (IF(Sales_Datas[[#This Row],[base_price]] &gt;= 10092000, "High", "Medium")))</f>
        <v>High</v>
      </c>
    </row>
    <row r="1503" spans="1:22" x14ac:dyDescent="0.25">
      <c r="A1503" s="1" t="s">
        <v>3881</v>
      </c>
      <c r="B1503" s="1" t="s">
        <v>3882</v>
      </c>
      <c r="C1503" s="2">
        <v>44434</v>
      </c>
      <c r="D1503" s="1" t="s">
        <v>2623</v>
      </c>
      <c r="E1503" s="4">
        <v>1878678</v>
      </c>
      <c r="F1503">
        <v>1</v>
      </c>
      <c r="G1503" s="4">
        <v>18786800</v>
      </c>
      <c r="H1503" s="4">
        <v>0</v>
      </c>
      <c r="I1503" s="4">
        <v>18786800</v>
      </c>
      <c r="J1503">
        <v>1</v>
      </c>
      <c r="K1503">
        <v>0</v>
      </c>
      <c r="L1503">
        <v>0</v>
      </c>
      <c r="M1503">
        <v>12</v>
      </c>
      <c r="N1503" s="2">
        <v>44424</v>
      </c>
      <c r="O1503" s="1" t="s">
        <v>2624</v>
      </c>
      <c r="P1503" s="4">
        <v>16539300</v>
      </c>
      <c r="Q1503" s="4">
        <v>1075030</v>
      </c>
      <c r="R1503" s="1" t="s">
        <v>39</v>
      </c>
      <c r="S1503" s="1" t="s">
        <v>1137</v>
      </c>
      <c r="T1503" s="4">
        <f>Sales_Datas[[#This Row],[after_discount]]-(Sales_Datas[[#This Row],[qty_ordered]]*Sales_Datas[[#This Row],[cogs]])</f>
        <v>17711770</v>
      </c>
      <c r="U1503" s="3">
        <f>IFERROR(Sales_Datas[[#This Row],[Gross_Profit]]/Sales_Datas[[#This Row],[after_discount]],0)</f>
        <v>0.94277737560414754</v>
      </c>
      <c r="V1503" s="1" t="str">
        <f>IF(Sales_Datas[[#This Row],[base_price]] &lt;= 632200, "Low", (IF(Sales_Datas[[#This Row],[base_price]] &gt;= 10092000, "High", "Medium")))</f>
        <v>High</v>
      </c>
    </row>
    <row r="1504" spans="1:22" x14ac:dyDescent="0.25">
      <c r="A1504" s="1" t="s">
        <v>3883</v>
      </c>
      <c r="B1504" s="1" t="s">
        <v>3884</v>
      </c>
      <c r="C1504" s="2">
        <v>44324</v>
      </c>
      <c r="D1504" s="1" t="s">
        <v>3885</v>
      </c>
      <c r="E1504" s="4">
        <v>1872820</v>
      </c>
      <c r="F1504">
        <v>1</v>
      </c>
      <c r="G1504" s="4">
        <v>18728200</v>
      </c>
      <c r="H1504" s="4">
        <v>0</v>
      </c>
      <c r="I1504" s="4">
        <v>18728200</v>
      </c>
      <c r="J1504">
        <v>1</v>
      </c>
      <c r="K1504">
        <v>1</v>
      </c>
      <c r="L1504">
        <v>1</v>
      </c>
      <c r="M1504">
        <v>1</v>
      </c>
      <c r="N1504" s="2">
        <v>44379</v>
      </c>
      <c r="O1504" s="1" t="s">
        <v>3886</v>
      </c>
      <c r="P1504" s="4">
        <v>18728200</v>
      </c>
      <c r="Q1504" s="4">
        <v>1423320</v>
      </c>
      <c r="R1504" s="1" t="s">
        <v>29</v>
      </c>
      <c r="S1504" s="1" t="s">
        <v>50</v>
      </c>
      <c r="T1504" s="4">
        <f>Sales_Datas[[#This Row],[after_discount]]-(Sales_Datas[[#This Row],[qty_ordered]]*Sales_Datas[[#This Row],[cogs]])</f>
        <v>17304880</v>
      </c>
      <c r="U1504" s="3">
        <f>IFERROR(Sales_Datas[[#This Row],[Gross_Profit]]/Sales_Datas[[#This Row],[after_discount]],0)</f>
        <v>0.92400123877361418</v>
      </c>
      <c r="V1504" s="1" t="str">
        <f>IF(Sales_Datas[[#This Row],[base_price]] &lt;= 632200, "Low", (IF(Sales_Datas[[#This Row],[base_price]] &gt;= 10092000, "High", "Medium")))</f>
        <v>High</v>
      </c>
    </row>
    <row r="1505" spans="1:22" x14ac:dyDescent="0.25">
      <c r="A1505" s="1" t="s">
        <v>3887</v>
      </c>
      <c r="B1505" s="1" t="s">
        <v>3888</v>
      </c>
      <c r="C1505" s="2">
        <v>44421</v>
      </c>
      <c r="D1505" s="1" t="s">
        <v>3885</v>
      </c>
      <c r="E1505" s="4">
        <v>1872820</v>
      </c>
      <c r="F1505">
        <v>1</v>
      </c>
      <c r="G1505" s="4">
        <v>18728200</v>
      </c>
      <c r="H1505" s="4">
        <v>0</v>
      </c>
      <c r="I1505" s="4">
        <v>18728200</v>
      </c>
      <c r="J1505">
        <v>1</v>
      </c>
      <c r="K1505">
        <v>1</v>
      </c>
      <c r="L1505">
        <v>0</v>
      </c>
      <c r="M1505">
        <v>1</v>
      </c>
      <c r="N1505" s="2">
        <v>44396</v>
      </c>
      <c r="O1505" s="1" t="s">
        <v>3886</v>
      </c>
      <c r="P1505" s="4">
        <v>18728200</v>
      </c>
      <c r="Q1505" s="4">
        <v>1423320</v>
      </c>
      <c r="R1505" s="1" t="s">
        <v>29</v>
      </c>
      <c r="S1505" s="1" t="s">
        <v>50</v>
      </c>
      <c r="T1505" s="4">
        <f>Sales_Datas[[#This Row],[after_discount]]-(Sales_Datas[[#This Row],[qty_ordered]]*Sales_Datas[[#This Row],[cogs]])</f>
        <v>17304880</v>
      </c>
      <c r="U1505" s="3">
        <f>IFERROR(Sales_Datas[[#This Row],[Gross_Profit]]/Sales_Datas[[#This Row],[after_discount]],0)</f>
        <v>0.92400123877361418</v>
      </c>
      <c r="V1505" s="1" t="str">
        <f>IF(Sales_Datas[[#This Row],[base_price]] &lt;= 632200, "Low", (IF(Sales_Datas[[#This Row],[base_price]] &gt;= 10092000, "High", "Medium")))</f>
        <v>High</v>
      </c>
    </row>
    <row r="1506" spans="1:22" x14ac:dyDescent="0.25">
      <c r="A1506" s="1" t="s">
        <v>3889</v>
      </c>
      <c r="B1506" s="1" t="s">
        <v>3890</v>
      </c>
      <c r="C1506" s="2">
        <v>44424</v>
      </c>
      <c r="D1506" s="1" t="s">
        <v>3885</v>
      </c>
      <c r="E1506" s="4">
        <v>1872820</v>
      </c>
      <c r="F1506">
        <v>1</v>
      </c>
      <c r="G1506" s="4">
        <v>18728200</v>
      </c>
      <c r="H1506" s="4">
        <v>0</v>
      </c>
      <c r="I1506" s="4">
        <v>18728200</v>
      </c>
      <c r="J1506">
        <v>1</v>
      </c>
      <c r="K1506">
        <v>1</v>
      </c>
      <c r="L1506">
        <v>0</v>
      </c>
      <c r="M1506">
        <v>1</v>
      </c>
      <c r="N1506" s="2">
        <v>44393</v>
      </c>
      <c r="O1506" s="1" t="s">
        <v>3886</v>
      </c>
      <c r="P1506" s="4">
        <v>18728200</v>
      </c>
      <c r="Q1506" s="4">
        <v>1423320</v>
      </c>
      <c r="R1506" s="1" t="s">
        <v>29</v>
      </c>
      <c r="S1506" s="1" t="s">
        <v>50</v>
      </c>
      <c r="T1506" s="4">
        <f>Sales_Datas[[#This Row],[after_discount]]-(Sales_Datas[[#This Row],[qty_ordered]]*Sales_Datas[[#This Row],[cogs]])</f>
        <v>17304880</v>
      </c>
      <c r="U1506" s="3">
        <f>IFERROR(Sales_Datas[[#This Row],[Gross_Profit]]/Sales_Datas[[#This Row],[after_discount]],0)</f>
        <v>0.92400123877361418</v>
      </c>
      <c r="V1506" s="1" t="str">
        <f>IF(Sales_Datas[[#This Row],[base_price]] &lt;= 632200, "Low", (IF(Sales_Datas[[#This Row],[base_price]] &gt;= 10092000, "High", "Medium")))</f>
        <v>High</v>
      </c>
    </row>
    <row r="1507" spans="1:22" x14ac:dyDescent="0.25">
      <c r="A1507" s="1" t="s">
        <v>3891</v>
      </c>
      <c r="B1507" s="1" t="s">
        <v>3892</v>
      </c>
      <c r="C1507" s="2">
        <v>44706</v>
      </c>
      <c r="D1507" s="1" t="s">
        <v>2642</v>
      </c>
      <c r="E1507" s="4">
        <v>1870442</v>
      </c>
      <c r="F1507">
        <v>1</v>
      </c>
      <c r="G1507" s="4">
        <v>18704400</v>
      </c>
      <c r="H1507" s="4">
        <v>0</v>
      </c>
      <c r="I1507" s="4">
        <v>18704400</v>
      </c>
      <c r="J1507">
        <v>1</v>
      </c>
      <c r="K1507">
        <v>0</v>
      </c>
      <c r="L1507">
        <v>0</v>
      </c>
      <c r="M1507">
        <v>4</v>
      </c>
      <c r="N1507" s="2">
        <v>44693</v>
      </c>
      <c r="O1507" s="1" t="s">
        <v>2643</v>
      </c>
      <c r="P1507" s="4">
        <v>18704400</v>
      </c>
      <c r="Q1507" s="4">
        <v>1589840</v>
      </c>
      <c r="R1507" s="1" t="s">
        <v>65</v>
      </c>
      <c r="S1507" s="1" t="s">
        <v>34</v>
      </c>
      <c r="T1507" s="4">
        <f>Sales_Datas[[#This Row],[after_discount]]-(Sales_Datas[[#This Row],[qty_ordered]]*Sales_Datas[[#This Row],[cogs]])</f>
        <v>17114560</v>
      </c>
      <c r="U1507" s="3">
        <f>IFERROR(Sales_Datas[[#This Row],[Gross_Profit]]/Sales_Datas[[#This Row],[after_discount]],0)</f>
        <v>0.91500181775411138</v>
      </c>
      <c r="V1507" s="1" t="str">
        <f>IF(Sales_Datas[[#This Row],[base_price]] &lt;= 632200, "Low", (IF(Sales_Datas[[#This Row],[base_price]] &gt;= 10092000, "High", "Medium")))</f>
        <v>High</v>
      </c>
    </row>
    <row r="1508" spans="1:22" x14ac:dyDescent="0.25">
      <c r="A1508" s="1" t="s">
        <v>3893</v>
      </c>
      <c r="B1508" s="1" t="s">
        <v>3894</v>
      </c>
      <c r="C1508" s="2">
        <v>44497</v>
      </c>
      <c r="D1508" s="1" t="s">
        <v>2647</v>
      </c>
      <c r="E1508" s="4">
        <v>1865570</v>
      </c>
      <c r="F1508">
        <v>1</v>
      </c>
      <c r="G1508" s="4">
        <v>18655700</v>
      </c>
      <c r="H1508" s="4">
        <v>0</v>
      </c>
      <c r="I1508" s="4">
        <v>18655700</v>
      </c>
      <c r="J1508">
        <v>1</v>
      </c>
      <c r="K1508">
        <v>0</v>
      </c>
      <c r="L1508">
        <v>0</v>
      </c>
      <c r="M1508">
        <v>4</v>
      </c>
      <c r="N1508" s="2">
        <v>44415</v>
      </c>
      <c r="O1508" s="1" t="s">
        <v>2648</v>
      </c>
      <c r="P1508" s="4">
        <v>17310100</v>
      </c>
      <c r="Q1508" s="4">
        <v>1228960</v>
      </c>
      <c r="R1508" s="1" t="s">
        <v>39</v>
      </c>
      <c r="S1508" s="1" t="s">
        <v>34</v>
      </c>
      <c r="T1508" s="4">
        <f>Sales_Datas[[#This Row],[after_discount]]-(Sales_Datas[[#This Row],[qty_ordered]]*Sales_Datas[[#This Row],[cogs]])</f>
        <v>17426740</v>
      </c>
      <c r="U1508" s="3">
        <f>IFERROR(Sales_Datas[[#This Row],[Gross_Profit]]/Sales_Datas[[#This Row],[after_discount]],0)</f>
        <v>0.93412415508396895</v>
      </c>
      <c r="V1508" s="1" t="str">
        <f>IF(Sales_Datas[[#This Row],[base_price]] &lt;= 632200, "Low", (IF(Sales_Datas[[#This Row],[base_price]] &gt;= 10092000, "High", "Medium")))</f>
        <v>High</v>
      </c>
    </row>
    <row r="1509" spans="1:22" x14ac:dyDescent="0.25">
      <c r="A1509" s="1" t="s">
        <v>3895</v>
      </c>
      <c r="B1509" s="1" t="s">
        <v>3097</v>
      </c>
      <c r="C1509" s="2">
        <v>44755</v>
      </c>
      <c r="D1509" s="1" t="s">
        <v>3896</v>
      </c>
      <c r="E1509" s="4">
        <v>1856000</v>
      </c>
      <c r="F1509">
        <v>1</v>
      </c>
      <c r="G1509" s="4">
        <v>18560000</v>
      </c>
      <c r="H1509" s="4">
        <v>0</v>
      </c>
      <c r="I1509" s="4">
        <v>18560000</v>
      </c>
      <c r="J1509">
        <v>1</v>
      </c>
      <c r="K1509">
        <v>1</v>
      </c>
      <c r="L1509">
        <v>0</v>
      </c>
      <c r="M1509">
        <v>1</v>
      </c>
      <c r="N1509" s="2">
        <v>44384</v>
      </c>
      <c r="O1509" s="1" t="s">
        <v>3897</v>
      </c>
      <c r="P1509" s="4">
        <v>18560000</v>
      </c>
      <c r="Q1509" s="4">
        <v>1336320</v>
      </c>
      <c r="R1509" s="1" t="s">
        <v>123</v>
      </c>
      <c r="S1509" s="1" t="s">
        <v>50</v>
      </c>
      <c r="T1509" s="4">
        <f>Sales_Datas[[#This Row],[after_discount]]-(Sales_Datas[[#This Row],[qty_ordered]]*Sales_Datas[[#This Row],[cogs]])</f>
        <v>17223680</v>
      </c>
      <c r="U1509" s="3">
        <f>IFERROR(Sales_Datas[[#This Row],[Gross_Profit]]/Sales_Datas[[#This Row],[after_discount]],0)</f>
        <v>0.92800000000000005</v>
      </c>
      <c r="V1509" s="1" t="str">
        <f>IF(Sales_Datas[[#This Row],[base_price]] &lt;= 632200, "Low", (IF(Sales_Datas[[#This Row],[base_price]] &gt;= 10092000, "High", "Medium")))</f>
        <v>High</v>
      </c>
    </row>
    <row r="1510" spans="1:22" x14ac:dyDescent="0.25">
      <c r="A1510" s="1" t="s">
        <v>3898</v>
      </c>
      <c r="B1510" s="1" t="s">
        <v>3097</v>
      </c>
      <c r="C1510" s="2">
        <v>44841</v>
      </c>
      <c r="D1510" s="1" t="s">
        <v>3899</v>
      </c>
      <c r="E1510" s="4">
        <v>1856000</v>
      </c>
      <c r="F1510">
        <v>1</v>
      </c>
      <c r="G1510" s="4">
        <v>18560000</v>
      </c>
      <c r="H1510" s="4">
        <v>0</v>
      </c>
      <c r="I1510" s="4">
        <v>18560000</v>
      </c>
      <c r="J1510">
        <v>1</v>
      </c>
      <c r="K1510">
        <v>1</v>
      </c>
      <c r="L1510">
        <v>0</v>
      </c>
      <c r="M1510">
        <v>1</v>
      </c>
      <c r="N1510" s="2">
        <v>44384</v>
      </c>
      <c r="O1510" s="1" t="s">
        <v>3900</v>
      </c>
      <c r="P1510" s="4">
        <v>18560000</v>
      </c>
      <c r="Q1510" s="4">
        <v>1614720</v>
      </c>
      <c r="R1510" s="1" t="s">
        <v>123</v>
      </c>
      <c r="S1510" s="1" t="s">
        <v>50</v>
      </c>
      <c r="T1510" s="4">
        <f>Sales_Datas[[#This Row],[after_discount]]-(Sales_Datas[[#This Row],[qty_ordered]]*Sales_Datas[[#This Row],[cogs]])</f>
        <v>16945280</v>
      </c>
      <c r="U1510" s="3">
        <f>IFERROR(Sales_Datas[[#This Row],[Gross_Profit]]/Sales_Datas[[#This Row],[after_discount]],0)</f>
        <v>0.91300000000000003</v>
      </c>
      <c r="V1510" s="1" t="str">
        <f>IF(Sales_Datas[[#This Row],[base_price]] &lt;= 632200, "Low", (IF(Sales_Datas[[#This Row],[base_price]] &gt;= 10092000, "High", "Medium")))</f>
        <v>High</v>
      </c>
    </row>
    <row r="1511" spans="1:22" x14ac:dyDescent="0.25">
      <c r="A1511" s="1" t="s">
        <v>3901</v>
      </c>
      <c r="B1511" s="1" t="s">
        <v>3902</v>
      </c>
      <c r="C1511" s="2">
        <v>44425</v>
      </c>
      <c r="D1511" s="1" t="s">
        <v>3903</v>
      </c>
      <c r="E1511" s="4">
        <v>927942</v>
      </c>
      <c r="F1511">
        <v>2</v>
      </c>
      <c r="G1511" s="4">
        <v>18558800</v>
      </c>
      <c r="H1511" s="4">
        <v>0</v>
      </c>
      <c r="I1511" s="4">
        <v>18558800</v>
      </c>
      <c r="J1511">
        <v>1</v>
      </c>
      <c r="K1511">
        <v>0</v>
      </c>
      <c r="L1511">
        <v>0</v>
      </c>
      <c r="M1511">
        <v>1</v>
      </c>
      <c r="N1511" s="2">
        <v>44436</v>
      </c>
      <c r="O1511" s="1" t="s">
        <v>3904</v>
      </c>
      <c r="P1511" s="4">
        <v>9280000</v>
      </c>
      <c r="Q1511" s="4">
        <v>705280</v>
      </c>
      <c r="R1511" s="1" t="s">
        <v>65</v>
      </c>
      <c r="S1511" s="1" t="s">
        <v>50</v>
      </c>
      <c r="T1511" s="4">
        <f>Sales_Datas[[#This Row],[after_discount]]-(Sales_Datas[[#This Row],[qty_ordered]]*Sales_Datas[[#This Row],[cogs]])</f>
        <v>17148240</v>
      </c>
      <c r="U1511" s="3">
        <f>IFERROR(Sales_Datas[[#This Row],[Gross_Profit]]/Sales_Datas[[#This Row],[after_discount]],0)</f>
        <v>0.92399508588917389</v>
      </c>
      <c r="V1511" s="1" t="str">
        <f>IF(Sales_Datas[[#This Row],[base_price]] &lt;= 632200, "Low", (IF(Sales_Datas[[#This Row],[base_price]] &gt;= 10092000, "High", "Medium")))</f>
        <v>Medium</v>
      </c>
    </row>
    <row r="1512" spans="1:22" x14ac:dyDescent="0.25">
      <c r="A1512" s="1" t="s">
        <v>3905</v>
      </c>
      <c r="B1512" s="1" t="s">
        <v>2950</v>
      </c>
      <c r="C1512" s="2">
        <v>44516</v>
      </c>
      <c r="D1512" s="1" t="s">
        <v>3906</v>
      </c>
      <c r="E1512" s="4">
        <v>1840108</v>
      </c>
      <c r="F1512">
        <v>1</v>
      </c>
      <c r="G1512" s="4">
        <v>18401100</v>
      </c>
      <c r="H1512" s="4">
        <v>0</v>
      </c>
      <c r="I1512" s="4">
        <v>18401100</v>
      </c>
      <c r="J1512">
        <v>1</v>
      </c>
      <c r="K1512">
        <v>1</v>
      </c>
      <c r="L1512">
        <v>1</v>
      </c>
      <c r="M1512">
        <v>1</v>
      </c>
      <c r="N1512" s="2">
        <v>44390</v>
      </c>
      <c r="O1512" s="1" t="s">
        <v>3907</v>
      </c>
      <c r="P1512" s="4">
        <v>18401100</v>
      </c>
      <c r="Q1512" s="4">
        <v>1288060</v>
      </c>
      <c r="R1512" s="1" t="s">
        <v>55</v>
      </c>
      <c r="S1512" s="1" t="s">
        <v>50</v>
      </c>
      <c r="T1512" s="4">
        <f>Sales_Datas[[#This Row],[after_discount]]-(Sales_Datas[[#This Row],[qty_ordered]]*Sales_Datas[[#This Row],[cogs]])</f>
        <v>17113040</v>
      </c>
      <c r="U1512" s="3">
        <f>IFERROR(Sales_Datas[[#This Row],[Gross_Profit]]/Sales_Datas[[#This Row],[after_discount]],0)</f>
        <v>0.93000092385781286</v>
      </c>
      <c r="V1512" s="1" t="str">
        <f>IF(Sales_Datas[[#This Row],[base_price]] &lt;= 632200, "Low", (IF(Sales_Datas[[#This Row],[base_price]] &gt;= 10092000, "High", "Medium")))</f>
        <v>High</v>
      </c>
    </row>
    <row r="1513" spans="1:22" x14ac:dyDescent="0.25">
      <c r="A1513" s="1" t="s">
        <v>3908</v>
      </c>
      <c r="B1513" s="1" t="s">
        <v>3588</v>
      </c>
      <c r="C1513" s="2">
        <v>44267</v>
      </c>
      <c r="D1513" s="1" t="s">
        <v>2623</v>
      </c>
      <c r="E1513" s="4">
        <v>1837730</v>
      </c>
      <c r="F1513">
        <v>1</v>
      </c>
      <c r="G1513" s="4">
        <v>18377300</v>
      </c>
      <c r="H1513" s="4">
        <v>0</v>
      </c>
      <c r="I1513" s="4">
        <v>18377300</v>
      </c>
      <c r="J1513">
        <v>1</v>
      </c>
      <c r="K1513">
        <v>1</v>
      </c>
      <c r="L1513">
        <v>0</v>
      </c>
      <c r="M1513">
        <v>1</v>
      </c>
      <c r="N1513" s="2">
        <v>44403</v>
      </c>
      <c r="O1513" s="1" t="s">
        <v>2624</v>
      </c>
      <c r="P1513" s="4">
        <v>16539300</v>
      </c>
      <c r="Q1513" s="4">
        <v>1075030</v>
      </c>
      <c r="R1513" s="1" t="s">
        <v>39</v>
      </c>
      <c r="S1513" s="1" t="s">
        <v>50</v>
      </c>
      <c r="T1513" s="4">
        <f>Sales_Datas[[#This Row],[after_discount]]-(Sales_Datas[[#This Row],[qty_ordered]]*Sales_Datas[[#This Row],[cogs]])</f>
        <v>17302270</v>
      </c>
      <c r="U1513" s="3">
        <f>IFERROR(Sales_Datas[[#This Row],[Gross_Profit]]/Sales_Datas[[#This Row],[after_discount]],0)</f>
        <v>0.94150228814896642</v>
      </c>
      <c r="V1513" s="1" t="str">
        <f>IF(Sales_Datas[[#This Row],[base_price]] &lt;= 632200, "Low", (IF(Sales_Datas[[#This Row],[base_price]] &gt;= 10092000, "High", "Medium")))</f>
        <v>High</v>
      </c>
    </row>
    <row r="1514" spans="1:22" x14ac:dyDescent="0.25">
      <c r="A1514" s="1" t="s">
        <v>3909</v>
      </c>
      <c r="B1514" s="1" t="s">
        <v>3588</v>
      </c>
      <c r="C1514" s="2">
        <v>44543</v>
      </c>
      <c r="D1514" s="1" t="s">
        <v>2623</v>
      </c>
      <c r="E1514" s="4">
        <v>1837730</v>
      </c>
      <c r="F1514">
        <v>1</v>
      </c>
      <c r="G1514" s="4">
        <v>18377300</v>
      </c>
      <c r="H1514" s="4">
        <v>0</v>
      </c>
      <c r="I1514" s="4">
        <v>18377300</v>
      </c>
      <c r="J1514">
        <v>1</v>
      </c>
      <c r="K1514">
        <v>1</v>
      </c>
      <c r="L1514">
        <v>0</v>
      </c>
      <c r="M1514">
        <v>1</v>
      </c>
      <c r="N1514" s="2">
        <v>44403</v>
      </c>
      <c r="O1514" s="1" t="s">
        <v>2624</v>
      </c>
      <c r="P1514" s="4">
        <v>16539300</v>
      </c>
      <c r="Q1514" s="4">
        <v>1075030</v>
      </c>
      <c r="R1514" s="1" t="s">
        <v>39</v>
      </c>
      <c r="S1514" s="1" t="s">
        <v>50</v>
      </c>
      <c r="T1514" s="4">
        <f>Sales_Datas[[#This Row],[after_discount]]-(Sales_Datas[[#This Row],[qty_ordered]]*Sales_Datas[[#This Row],[cogs]])</f>
        <v>17302270</v>
      </c>
      <c r="U1514" s="3">
        <f>IFERROR(Sales_Datas[[#This Row],[Gross_Profit]]/Sales_Datas[[#This Row],[after_discount]],0)</f>
        <v>0.94150228814896642</v>
      </c>
      <c r="V1514" s="1" t="str">
        <f>IF(Sales_Datas[[#This Row],[base_price]] &lt;= 632200, "Low", (IF(Sales_Datas[[#This Row],[base_price]] &gt;= 10092000, "High", "Medium")))</f>
        <v>High</v>
      </c>
    </row>
    <row r="1515" spans="1:22" x14ac:dyDescent="0.25">
      <c r="A1515" s="1" t="s">
        <v>3910</v>
      </c>
      <c r="B1515" s="1" t="s">
        <v>2950</v>
      </c>
      <c r="C1515" s="2">
        <v>44585</v>
      </c>
      <c r="D1515" s="1" t="s">
        <v>3456</v>
      </c>
      <c r="E1515" s="4">
        <v>1832800</v>
      </c>
      <c r="F1515">
        <v>1</v>
      </c>
      <c r="G1515" s="4">
        <v>18328000</v>
      </c>
      <c r="H1515" s="4">
        <v>0</v>
      </c>
      <c r="I1515" s="4">
        <v>18328000</v>
      </c>
      <c r="J1515">
        <v>1</v>
      </c>
      <c r="K1515">
        <v>1</v>
      </c>
      <c r="L1515">
        <v>0</v>
      </c>
      <c r="M1515">
        <v>1</v>
      </c>
      <c r="N1515" s="2">
        <v>44390</v>
      </c>
      <c r="O1515" s="1" t="s">
        <v>3457</v>
      </c>
      <c r="P1515" s="4">
        <v>22910000</v>
      </c>
      <c r="Q1515" s="4">
        <v>1855710</v>
      </c>
      <c r="R1515" s="1" t="s">
        <v>123</v>
      </c>
      <c r="S1515" s="1" t="s">
        <v>50</v>
      </c>
      <c r="T1515" s="4">
        <f>Sales_Datas[[#This Row],[after_discount]]-(Sales_Datas[[#This Row],[qty_ordered]]*Sales_Datas[[#This Row],[cogs]])</f>
        <v>16472290</v>
      </c>
      <c r="U1515" s="3">
        <f>IFERROR(Sales_Datas[[#This Row],[Gross_Profit]]/Sales_Datas[[#This Row],[after_discount]],0)</f>
        <v>0.89875000000000005</v>
      </c>
      <c r="V1515" s="1" t="str">
        <f>IF(Sales_Datas[[#This Row],[base_price]] &lt;= 632200, "Low", (IF(Sales_Datas[[#This Row],[base_price]] &gt;= 10092000, "High", "Medium")))</f>
        <v>High</v>
      </c>
    </row>
    <row r="1516" spans="1:22" x14ac:dyDescent="0.25">
      <c r="A1516" s="1" t="s">
        <v>3911</v>
      </c>
      <c r="B1516" s="1" t="s">
        <v>3912</v>
      </c>
      <c r="C1516" s="2">
        <v>44237</v>
      </c>
      <c r="D1516" s="1" t="s">
        <v>1835</v>
      </c>
      <c r="E1516" s="4">
        <v>1832742</v>
      </c>
      <c r="F1516">
        <v>1</v>
      </c>
      <c r="G1516" s="4">
        <v>18327400</v>
      </c>
      <c r="H1516" s="4">
        <v>0</v>
      </c>
      <c r="I1516" s="4">
        <v>18327400</v>
      </c>
      <c r="J1516">
        <v>1</v>
      </c>
      <c r="K1516">
        <v>0</v>
      </c>
      <c r="L1516">
        <v>0</v>
      </c>
      <c r="M1516">
        <v>4</v>
      </c>
      <c r="N1516" s="2">
        <v>44475</v>
      </c>
      <c r="O1516" s="1" t="s">
        <v>1836</v>
      </c>
      <c r="P1516" s="4">
        <v>18908000</v>
      </c>
      <c r="Q1516" s="4">
        <v>1304650</v>
      </c>
      <c r="R1516" s="1" t="s">
        <v>29</v>
      </c>
      <c r="S1516" s="1" t="s">
        <v>34</v>
      </c>
      <c r="T1516" s="4">
        <f>Sales_Datas[[#This Row],[after_discount]]-(Sales_Datas[[#This Row],[qty_ordered]]*Sales_Datas[[#This Row],[cogs]])</f>
        <v>17022750</v>
      </c>
      <c r="U1516" s="3">
        <f>IFERROR(Sales_Datas[[#This Row],[Gross_Profit]]/Sales_Datas[[#This Row],[after_discount]],0)</f>
        <v>0.92881423442495936</v>
      </c>
      <c r="V1516" s="1" t="str">
        <f>IF(Sales_Datas[[#This Row],[base_price]] &lt;= 632200, "Low", (IF(Sales_Datas[[#This Row],[base_price]] &gt;= 10092000, "High", "Medium")))</f>
        <v>High</v>
      </c>
    </row>
    <row r="1517" spans="1:22" x14ac:dyDescent="0.25">
      <c r="A1517" s="1" t="s">
        <v>3913</v>
      </c>
      <c r="B1517" s="1" t="s">
        <v>3914</v>
      </c>
      <c r="C1517" s="2">
        <v>44842</v>
      </c>
      <c r="D1517" s="1" t="s">
        <v>3915</v>
      </c>
      <c r="E1517" s="4">
        <v>1826942</v>
      </c>
      <c r="F1517">
        <v>1</v>
      </c>
      <c r="G1517" s="4">
        <v>18269400</v>
      </c>
      <c r="H1517" s="4">
        <v>0</v>
      </c>
      <c r="I1517" s="4">
        <v>18269400</v>
      </c>
      <c r="J1517">
        <v>1</v>
      </c>
      <c r="K1517">
        <v>1</v>
      </c>
      <c r="L1517">
        <v>1</v>
      </c>
      <c r="M1517">
        <v>3</v>
      </c>
      <c r="N1517" s="2">
        <v>44797</v>
      </c>
      <c r="O1517" s="1" t="s">
        <v>3916</v>
      </c>
      <c r="P1517" s="4">
        <v>18269400</v>
      </c>
      <c r="Q1517" s="4">
        <v>1333650</v>
      </c>
      <c r="R1517" s="1" t="s">
        <v>29</v>
      </c>
      <c r="S1517" s="1" t="s">
        <v>56</v>
      </c>
      <c r="T1517" s="4">
        <f>Sales_Datas[[#This Row],[after_discount]]-(Sales_Datas[[#This Row],[qty_ordered]]*Sales_Datas[[#This Row],[cogs]])</f>
        <v>16935750</v>
      </c>
      <c r="U1517" s="3">
        <f>IFERROR(Sales_Datas[[#This Row],[Gross_Profit]]/Sales_Datas[[#This Row],[after_discount]],0)</f>
        <v>0.92700088672862824</v>
      </c>
      <c r="V1517" s="1" t="str">
        <f>IF(Sales_Datas[[#This Row],[base_price]] &lt;= 632200, "Low", (IF(Sales_Datas[[#This Row],[base_price]] &gt;= 10092000, "High", "Medium")))</f>
        <v>High</v>
      </c>
    </row>
    <row r="1518" spans="1:22" x14ac:dyDescent="0.25">
      <c r="A1518" s="1" t="s">
        <v>3917</v>
      </c>
      <c r="B1518" s="1" t="s">
        <v>3918</v>
      </c>
      <c r="C1518" s="2">
        <v>44559</v>
      </c>
      <c r="D1518" s="1" t="s">
        <v>3919</v>
      </c>
      <c r="E1518" s="4">
        <v>1820330</v>
      </c>
      <c r="F1518">
        <v>1</v>
      </c>
      <c r="G1518" s="4">
        <v>18203300</v>
      </c>
      <c r="H1518" s="4">
        <v>0</v>
      </c>
      <c r="I1518" s="4">
        <v>18203300</v>
      </c>
      <c r="J1518">
        <v>1</v>
      </c>
      <c r="K1518">
        <v>1</v>
      </c>
      <c r="L1518">
        <v>0</v>
      </c>
      <c r="M1518">
        <v>1</v>
      </c>
      <c r="N1518" s="2">
        <v>44454</v>
      </c>
      <c r="O1518" s="1" t="s">
        <v>3920</v>
      </c>
      <c r="P1518" s="4">
        <v>18203300</v>
      </c>
      <c r="Q1518" s="4">
        <v>1274200</v>
      </c>
      <c r="R1518" s="1" t="s">
        <v>39</v>
      </c>
      <c r="S1518" s="1" t="s">
        <v>50</v>
      </c>
      <c r="T1518" s="4">
        <f>Sales_Datas[[#This Row],[after_discount]]-(Sales_Datas[[#This Row],[qty_ordered]]*Sales_Datas[[#This Row],[cogs]])</f>
        <v>16929100</v>
      </c>
      <c r="U1518" s="3">
        <f>IFERROR(Sales_Datas[[#This Row],[Gross_Profit]]/Sales_Datas[[#This Row],[after_discount]],0)</f>
        <v>0.93000170298791973</v>
      </c>
      <c r="V1518" s="1" t="str">
        <f>IF(Sales_Datas[[#This Row],[base_price]] &lt;= 632200, "Low", (IF(Sales_Datas[[#This Row],[base_price]] &gt;= 10092000, "High", "Medium")))</f>
        <v>High</v>
      </c>
    </row>
    <row r="1519" spans="1:22" x14ac:dyDescent="0.25">
      <c r="A1519" s="1" t="s">
        <v>3921</v>
      </c>
      <c r="B1519" s="1" t="s">
        <v>2826</v>
      </c>
      <c r="C1519" s="2">
        <v>44356</v>
      </c>
      <c r="D1519" s="1" t="s">
        <v>1995</v>
      </c>
      <c r="E1519" s="4">
        <v>1820040</v>
      </c>
      <c r="F1519">
        <v>1</v>
      </c>
      <c r="G1519" s="4">
        <v>18200400</v>
      </c>
      <c r="H1519" s="4">
        <v>0</v>
      </c>
      <c r="I1519" s="4">
        <v>18200400</v>
      </c>
      <c r="J1519">
        <v>1</v>
      </c>
      <c r="K1519">
        <v>1</v>
      </c>
      <c r="L1519">
        <v>0</v>
      </c>
      <c r="M1519">
        <v>1</v>
      </c>
      <c r="N1519" s="2">
        <v>44388</v>
      </c>
      <c r="O1519" s="1" t="s">
        <v>1996</v>
      </c>
      <c r="P1519" s="4">
        <v>17162200</v>
      </c>
      <c r="Q1519" s="4">
        <v>1132680</v>
      </c>
      <c r="R1519" s="1" t="s">
        <v>29</v>
      </c>
      <c r="S1519" s="1" t="s">
        <v>50</v>
      </c>
      <c r="T1519" s="4">
        <f>Sales_Datas[[#This Row],[after_discount]]-(Sales_Datas[[#This Row],[qty_ordered]]*Sales_Datas[[#This Row],[cogs]])</f>
        <v>17067720</v>
      </c>
      <c r="U1519" s="3">
        <f>IFERROR(Sales_Datas[[#This Row],[Gross_Profit]]/Sales_Datas[[#This Row],[after_discount]],0)</f>
        <v>0.93776620294059476</v>
      </c>
      <c r="V1519" s="1" t="str">
        <f>IF(Sales_Datas[[#This Row],[base_price]] &lt;= 632200, "Low", (IF(Sales_Datas[[#This Row],[base_price]] &gt;= 10092000, "High", "Medium")))</f>
        <v>High</v>
      </c>
    </row>
    <row r="1520" spans="1:22" x14ac:dyDescent="0.25">
      <c r="A1520" s="1" t="s">
        <v>3922</v>
      </c>
      <c r="B1520" s="1" t="s">
        <v>2201</v>
      </c>
      <c r="C1520" s="2">
        <v>44483</v>
      </c>
      <c r="D1520" s="1" t="s">
        <v>3923</v>
      </c>
      <c r="E1520" s="4">
        <v>1800900</v>
      </c>
      <c r="F1520">
        <v>1</v>
      </c>
      <c r="G1520" s="4">
        <v>18009000</v>
      </c>
      <c r="H1520" s="4">
        <v>0</v>
      </c>
      <c r="I1520" s="4">
        <v>18009000</v>
      </c>
      <c r="J1520">
        <v>1</v>
      </c>
      <c r="K1520">
        <v>1</v>
      </c>
      <c r="L1520">
        <v>0</v>
      </c>
      <c r="M1520">
        <v>1</v>
      </c>
      <c r="N1520" s="2">
        <v>44397</v>
      </c>
      <c r="O1520" s="1" t="s">
        <v>3924</v>
      </c>
      <c r="P1520" s="4">
        <v>15717400</v>
      </c>
      <c r="Q1520" s="4">
        <v>1147360</v>
      </c>
      <c r="R1520" s="1" t="s">
        <v>29</v>
      </c>
      <c r="S1520" s="1" t="s">
        <v>50</v>
      </c>
      <c r="T1520" s="4">
        <f>Sales_Datas[[#This Row],[after_discount]]-(Sales_Datas[[#This Row],[qty_ordered]]*Sales_Datas[[#This Row],[cogs]])</f>
        <v>16861640</v>
      </c>
      <c r="U1520" s="3">
        <f>IFERROR(Sales_Datas[[#This Row],[Gross_Profit]]/Sales_Datas[[#This Row],[after_discount]],0)</f>
        <v>0.93628963296129708</v>
      </c>
      <c r="V1520" s="1" t="str">
        <f>IF(Sales_Datas[[#This Row],[base_price]] &lt;= 632200, "Low", (IF(Sales_Datas[[#This Row],[base_price]] &gt;= 10092000, "High", "Medium")))</f>
        <v>High</v>
      </c>
    </row>
    <row r="1521" spans="1:22" x14ac:dyDescent="0.25">
      <c r="A1521" s="1" t="s">
        <v>3925</v>
      </c>
      <c r="B1521" s="1" t="s">
        <v>1971</v>
      </c>
      <c r="C1521" s="2">
        <v>44806</v>
      </c>
      <c r="D1521" s="1" t="s">
        <v>3926</v>
      </c>
      <c r="E1521" s="4">
        <v>1792200</v>
      </c>
      <c r="F1521">
        <v>1</v>
      </c>
      <c r="G1521" s="4">
        <v>17922000</v>
      </c>
      <c r="H1521" s="4">
        <v>0</v>
      </c>
      <c r="I1521" s="4">
        <v>17922000</v>
      </c>
      <c r="J1521">
        <v>1</v>
      </c>
      <c r="K1521">
        <v>1</v>
      </c>
      <c r="L1521">
        <v>0</v>
      </c>
      <c r="M1521">
        <v>1</v>
      </c>
      <c r="N1521" s="2">
        <v>44386</v>
      </c>
      <c r="O1521" s="1" t="s">
        <v>3927</v>
      </c>
      <c r="P1521" s="4">
        <v>17922000</v>
      </c>
      <c r="Q1521" s="4">
        <v>1236620</v>
      </c>
      <c r="R1521" s="1" t="s">
        <v>39</v>
      </c>
      <c r="S1521" s="1" t="s">
        <v>50</v>
      </c>
      <c r="T1521" s="4">
        <f>Sales_Datas[[#This Row],[after_discount]]-(Sales_Datas[[#This Row],[qty_ordered]]*Sales_Datas[[#This Row],[cogs]])</f>
        <v>16685380</v>
      </c>
      <c r="U1521" s="3">
        <f>IFERROR(Sales_Datas[[#This Row],[Gross_Profit]]/Sales_Datas[[#This Row],[after_discount]],0)</f>
        <v>0.93099988840531189</v>
      </c>
      <c r="V1521" s="1" t="str">
        <f>IF(Sales_Datas[[#This Row],[base_price]] &lt;= 632200, "Low", (IF(Sales_Datas[[#This Row],[base_price]] &gt;= 10092000, "High", "Medium")))</f>
        <v>High</v>
      </c>
    </row>
    <row r="1522" spans="1:22" x14ac:dyDescent="0.25">
      <c r="A1522" s="1" t="s">
        <v>3928</v>
      </c>
      <c r="B1522" s="1" t="s">
        <v>3929</v>
      </c>
      <c r="C1522" s="2">
        <v>44355</v>
      </c>
      <c r="D1522" s="1" t="s">
        <v>3930</v>
      </c>
      <c r="E1522" s="4">
        <v>1783442</v>
      </c>
      <c r="F1522">
        <v>1</v>
      </c>
      <c r="G1522" s="4">
        <v>17834400</v>
      </c>
      <c r="H1522" s="4">
        <v>0</v>
      </c>
      <c r="I1522" s="4">
        <v>17834400</v>
      </c>
      <c r="J1522">
        <v>1</v>
      </c>
      <c r="K1522">
        <v>1</v>
      </c>
      <c r="L1522">
        <v>0</v>
      </c>
      <c r="M1522">
        <v>1</v>
      </c>
      <c r="N1522" s="2">
        <v>44434</v>
      </c>
      <c r="O1522" s="1" t="s">
        <v>3931</v>
      </c>
      <c r="P1522" s="4">
        <v>17834400</v>
      </c>
      <c r="Q1522" s="4">
        <v>1159190</v>
      </c>
      <c r="R1522" s="1" t="s">
        <v>65</v>
      </c>
      <c r="S1522" s="1" t="s">
        <v>50</v>
      </c>
      <c r="T1522" s="4">
        <f>Sales_Datas[[#This Row],[after_discount]]-(Sales_Datas[[#This Row],[qty_ordered]]*Sales_Datas[[#This Row],[cogs]])</f>
        <v>16675210</v>
      </c>
      <c r="U1522" s="3">
        <f>IFERROR(Sales_Datas[[#This Row],[Gross_Profit]]/Sales_Datas[[#This Row],[after_discount]],0)</f>
        <v>0.93500257928497732</v>
      </c>
      <c r="V1522" s="1" t="str">
        <f>IF(Sales_Datas[[#This Row],[base_price]] &lt;= 632200, "Low", (IF(Sales_Datas[[#This Row],[base_price]] &gt;= 10092000, "High", "Medium")))</f>
        <v>High</v>
      </c>
    </row>
    <row r="1523" spans="1:22" x14ac:dyDescent="0.25">
      <c r="A1523" s="1" t="s">
        <v>3932</v>
      </c>
      <c r="B1523" s="1" t="s">
        <v>3933</v>
      </c>
      <c r="C1523" s="2">
        <v>44557</v>
      </c>
      <c r="D1523" s="1" t="s">
        <v>3926</v>
      </c>
      <c r="E1523" s="4">
        <v>1780600</v>
      </c>
      <c r="F1523">
        <v>1</v>
      </c>
      <c r="G1523" s="4">
        <v>17806000</v>
      </c>
      <c r="H1523" s="4">
        <v>0</v>
      </c>
      <c r="I1523" s="4">
        <v>17806000</v>
      </c>
      <c r="J1523">
        <v>1</v>
      </c>
      <c r="K1523">
        <v>0</v>
      </c>
      <c r="L1523">
        <v>0</v>
      </c>
      <c r="M1523">
        <v>4</v>
      </c>
      <c r="N1523" s="2">
        <v>44549</v>
      </c>
      <c r="O1523" s="1" t="s">
        <v>3927</v>
      </c>
      <c r="P1523" s="4">
        <v>17922000</v>
      </c>
      <c r="Q1523" s="4">
        <v>1236620</v>
      </c>
      <c r="R1523" s="1" t="s">
        <v>39</v>
      </c>
      <c r="S1523" s="1" t="s">
        <v>34</v>
      </c>
      <c r="T1523" s="4">
        <f>Sales_Datas[[#This Row],[after_discount]]-(Sales_Datas[[#This Row],[qty_ordered]]*Sales_Datas[[#This Row],[cogs]])</f>
        <v>16569380</v>
      </c>
      <c r="U1523" s="3">
        <f>IFERROR(Sales_Datas[[#This Row],[Gross_Profit]]/Sales_Datas[[#This Row],[after_discount]],0)</f>
        <v>0.93055037627765924</v>
      </c>
      <c r="V1523" s="1" t="str">
        <f>IF(Sales_Datas[[#This Row],[base_price]] &lt;= 632200, "Low", (IF(Sales_Datas[[#This Row],[base_price]] &gt;= 10092000, "High", "Medium")))</f>
        <v>High</v>
      </c>
    </row>
    <row r="1524" spans="1:22" x14ac:dyDescent="0.25">
      <c r="A1524" s="1" t="s">
        <v>3934</v>
      </c>
      <c r="B1524" s="1" t="s">
        <v>3935</v>
      </c>
      <c r="C1524" s="2">
        <v>44560</v>
      </c>
      <c r="D1524" s="1" t="s">
        <v>3926</v>
      </c>
      <c r="E1524" s="4">
        <v>1780600</v>
      </c>
      <c r="F1524">
        <v>1</v>
      </c>
      <c r="G1524" s="4">
        <v>17806000</v>
      </c>
      <c r="H1524" s="4">
        <v>0</v>
      </c>
      <c r="I1524" s="4">
        <v>17806000</v>
      </c>
      <c r="J1524">
        <v>1</v>
      </c>
      <c r="K1524">
        <v>0</v>
      </c>
      <c r="L1524">
        <v>0</v>
      </c>
      <c r="M1524">
        <v>2</v>
      </c>
      <c r="N1524" s="2">
        <v>44456</v>
      </c>
      <c r="O1524" s="1" t="s">
        <v>3927</v>
      </c>
      <c r="P1524" s="4">
        <v>17922000</v>
      </c>
      <c r="Q1524" s="4">
        <v>1236620</v>
      </c>
      <c r="R1524" s="1" t="s">
        <v>39</v>
      </c>
      <c r="S1524" s="1" t="s">
        <v>76</v>
      </c>
      <c r="T1524" s="4">
        <f>Sales_Datas[[#This Row],[after_discount]]-(Sales_Datas[[#This Row],[qty_ordered]]*Sales_Datas[[#This Row],[cogs]])</f>
        <v>16569380</v>
      </c>
      <c r="U1524" s="3">
        <f>IFERROR(Sales_Datas[[#This Row],[Gross_Profit]]/Sales_Datas[[#This Row],[after_discount]],0)</f>
        <v>0.93055037627765924</v>
      </c>
      <c r="V1524" s="1" t="str">
        <f>IF(Sales_Datas[[#This Row],[base_price]] &lt;= 632200, "Low", (IF(Sales_Datas[[#This Row],[base_price]] &gt;= 10092000, "High", "Medium")))</f>
        <v>High</v>
      </c>
    </row>
    <row r="1525" spans="1:22" x14ac:dyDescent="0.25">
      <c r="A1525" s="1" t="s">
        <v>3936</v>
      </c>
      <c r="B1525" s="1" t="s">
        <v>364</v>
      </c>
      <c r="C1525" s="2">
        <v>44866</v>
      </c>
      <c r="D1525" s="1" t="s">
        <v>3937</v>
      </c>
      <c r="E1525" s="4">
        <v>1769000</v>
      </c>
      <c r="F1525">
        <v>1</v>
      </c>
      <c r="G1525" s="4">
        <v>17690000</v>
      </c>
      <c r="H1525" s="4">
        <v>0</v>
      </c>
      <c r="I1525" s="4">
        <v>17690000</v>
      </c>
      <c r="J1525">
        <v>1</v>
      </c>
      <c r="K1525">
        <v>1</v>
      </c>
      <c r="L1525">
        <v>1</v>
      </c>
      <c r="M1525">
        <v>3</v>
      </c>
      <c r="N1525" s="2">
        <v>44518</v>
      </c>
      <c r="O1525" s="1" t="s">
        <v>3938</v>
      </c>
      <c r="P1525" s="4">
        <v>12383000</v>
      </c>
      <c r="Q1525" s="4">
        <v>804866</v>
      </c>
      <c r="R1525" s="1" t="s">
        <v>128</v>
      </c>
      <c r="S1525" s="1" t="s">
        <v>56</v>
      </c>
      <c r="T1525" s="4">
        <f>Sales_Datas[[#This Row],[after_discount]]-(Sales_Datas[[#This Row],[qty_ordered]]*Sales_Datas[[#This Row],[cogs]])</f>
        <v>16885134</v>
      </c>
      <c r="U1525" s="3">
        <f>IFERROR(Sales_Datas[[#This Row],[Gross_Profit]]/Sales_Datas[[#This Row],[after_discount]],0)</f>
        <v>0.95450163934426224</v>
      </c>
      <c r="V1525" s="1" t="str">
        <f>IF(Sales_Datas[[#This Row],[base_price]] &lt;= 632200, "Low", (IF(Sales_Datas[[#This Row],[base_price]] &gt;= 10092000, "High", "Medium")))</f>
        <v>High</v>
      </c>
    </row>
    <row r="1526" spans="1:22" x14ac:dyDescent="0.25">
      <c r="A1526" s="1" t="s">
        <v>3939</v>
      </c>
      <c r="B1526" s="1" t="s">
        <v>3940</v>
      </c>
      <c r="C1526" s="2">
        <v>44762</v>
      </c>
      <c r="D1526" s="1" t="s">
        <v>3941</v>
      </c>
      <c r="E1526" s="4">
        <v>1766042</v>
      </c>
      <c r="F1526">
        <v>1</v>
      </c>
      <c r="G1526" s="4">
        <v>17660400</v>
      </c>
      <c r="H1526" s="4">
        <v>0</v>
      </c>
      <c r="I1526" s="4">
        <v>17660400</v>
      </c>
      <c r="J1526">
        <v>1</v>
      </c>
      <c r="K1526">
        <v>0</v>
      </c>
      <c r="L1526">
        <v>0</v>
      </c>
      <c r="M1526">
        <v>1</v>
      </c>
      <c r="N1526" s="2">
        <v>44386</v>
      </c>
      <c r="O1526" s="1" t="s">
        <v>3942</v>
      </c>
      <c r="P1526" s="4">
        <v>17660400</v>
      </c>
      <c r="Q1526" s="4">
        <v>1377500</v>
      </c>
      <c r="R1526" s="1" t="s">
        <v>39</v>
      </c>
      <c r="S1526" s="1" t="s">
        <v>50</v>
      </c>
      <c r="T1526" s="4">
        <f>Sales_Datas[[#This Row],[after_discount]]-(Sales_Datas[[#This Row],[qty_ordered]]*Sales_Datas[[#This Row],[cogs]])</f>
        <v>16282900</v>
      </c>
      <c r="U1526" s="3">
        <f>IFERROR(Sales_Datas[[#This Row],[Gross_Profit]]/Sales_Datas[[#This Row],[after_discount]],0)</f>
        <v>0.92200063418722111</v>
      </c>
      <c r="V1526" s="1" t="str">
        <f>IF(Sales_Datas[[#This Row],[base_price]] &lt;= 632200, "Low", (IF(Sales_Datas[[#This Row],[base_price]] &gt;= 10092000, "High", "Medium")))</f>
        <v>High</v>
      </c>
    </row>
    <row r="1527" spans="1:22" x14ac:dyDescent="0.25">
      <c r="A1527" s="1" t="s">
        <v>3943</v>
      </c>
      <c r="B1527" s="1" t="s">
        <v>3940</v>
      </c>
      <c r="C1527" s="2">
        <v>44763</v>
      </c>
      <c r="D1527" s="1" t="s">
        <v>3941</v>
      </c>
      <c r="E1527" s="4">
        <v>1766042</v>
      </c>
      <c r="F1527">
        <v>1</v>
      </c>
      <c r="G1527" s="4">
        <v>17660400</v>
      </c>
      <c r="H1527" s="4">
        <v>0</v>
      </c>
      <c r="I1527" s="4">
        <v>17660400</v>
      </c>
      <c r="J1527">
        <v>1</v>
      </c>
      <c r="K1527">
        <v>1</v>
      </c>
      <c r="L1527">
        <v>1</v>
      </c>
      <c r="M1527">
        <v>1</v>
      </c>
      <c r="N1527" s="2">
        <v>44386</v>
      </c>
      <c r="O1527" s="1" t="s">
        <v>3942</v>
      </c>
      <c r="P1527" s="4">
        <v>17660400</v>
      </c>
      <c r="Q1527" s="4">
        <v>1377500</v>
      </c>
      <c r="R1527" s="1" t="s">
        <v>39</v>
      </c>
      <c r="S1527" s="1" t="s">
        <v>50</v>
      </c>
      <c r="T1527" s="4">
        <f>Sales_Datas[[#This Row],[after_discount]]-(Sales_Datas[[#This Row],[qty_ordered]]*Sales_Datas[[#This Row],[cogs]])</f>
        <v>16282900</v>
      </c>
      <c r="U1527" s="3">
        <f>IFERROR(Sales_Datas[[#This Row],[Gross_Profit]]/Sales_Datas[[#This Row],[after_discount]],0)</f>
        <v>0.92200063418722111</v>
      </c>
      <c r="V1527" s="1" t="str">
        <f>IF(Sales_Datas[[#This Row],[base_price]] &lt;= 632200, "Low", (IF(Sales_Datas[[#This Row],[base_price]] &gt;= 10092000, "High", "Medium")))</f>
        <v>High</v>
      </c>
    </row>
    <row r="1528" spans="1:22" x14ac:dyDescent="0.25">
      <c r="A1528" s="1" t="s">
        <v>3944</v>
      </c>
      <c r="B1528" s="1" t="s">
        <v>2170</v>
      </c>
      <c r="C1528" s="2">
        <v>44203</v>
      </c>
      <c r="D1528" s="1" t="s">
        <v>3945</v>
      </c>
      <c r="E1528" s="4">
        <v>1764186</v>
      </c>
      <c r="F1528">
        <v>1</v>
      </c>
      <c r="G1528" s="4">
        <v>17641900</v>
      </c>
      <c r="H1528" s="4">
        <v>0</v>
      </c>
      <c r="I1528" s="4">
        <v>17641900</v>
      </c>
      <c r="J1528">
        <v>1</v>
      </c>
      <c r="K1528">
        <v>1</v>
      </c>
      <c r="L1528">
        <v>0</v>
      </c>
      <c r="M1528">
        <v>1</v>
      </c>
      <c r="N1528" s="2">
        <v>44401</v>
      </c>
      <c r="O1528" s="1" t="s">
        <v>3946</v>
      </c>
      <c r="P1528" s="4">
        <v>17641900</v>
      </c>
      <c r="Q1528" s="4">
        <v>1464270</v>
      </c>
      <c r="R1528" s="1" t="s">
        <v>29</v>
      </c>
      <c r="S1528" s="1" t="s">
        <v>50</v>
      </c>
      <c r="T1528" s="4">
        <f>Sales_Datas[[#This Row],[after_discount]]-(Sales_Datas[[#This Row],[qty_ordered]]*Sales_Datas[[#This Row],[cogs]])</f>
        <v>16177630</v>
      </c>
      <c r="U1528" s="3">
        <f>IFERROR(Sales_Datas[[#This Row],[Gross_Profit]]/Sales_Datas[[#This Row],[after_discount]],0)</f>
        <v>0.91700043646092544</v>
      </c>
      <c r="V1528" s="1" t="str">
        <f>IF(Sales_Datas[[#This Row],[base_price]] &lt;= 632200, "Low", (IF(Sales_Datas[[#This Row],[base_price]] &gt;= 10092000, "High", "Medium")))</f>
        <v>High</v>
      </c>
    </row>
    <row r="1529" spans="1:22" x14ac:dyDescent="0.25">
      <c r="A1529" s="1" t="s">
        <v>3947</v>
      </c>
      <c r="B1529" s="1" t="s">
        <v>2170</v>
      </c>
      <c r="C1529" s="2">
        <v>44355</v>
      </c>
      <c r="D1529" s="1" t="s">
        <v>3945</v>
      </c>
      <c r="E1529" s="4">
        <v>1764070</v>
      </c>
      <c r="F1529">
        <v>1</v>
      </c>
      <c r="G1529" s="4">
        <v>17640700</v>
      </c>
      <c r="H1529" s="4">
        <v>0</v>
      </c>
      <c r="I1529" s="4">
        <v>17640700</v>
      </c>
      <c r="J1529">
        <v>1</v>
      </c>
      <c r="K1529">
        <v>0</v>
      </c>
      <c r="L1529">
        <v>0</v>
      </c>
      <c r="M1529">
        <v>1</v>
      </c>
      <c r="N1529" s="2">
        <v>44401</v>
      </c>
      <c r="O1529" s="1" t="s">
        <v>3946</v>
      </c>
      <c r="P1529" s="4">
        <v>17641900</v>
      </c>
      <c r="Q1529" s="4">
        <v>1464270</v>
      </c>
      <c r="R1529" s="1" t="s">
        <v>29</v>
      </c>
      <c r="S1529" s="1" t="s">
        <v>50</v>
      </c>
      <c r="T1529" s="4">
        <f>Sales_Datas[[#This Row],[after_discount]]-(Sales_Datas[[#This Row],[qty_ordered]]*Sales_Datas[[#This Row],[cogs]])</f>
        <v>16176430</v>
      </c>
      <c r="U1529" s="3">
        <f>IFERROR(Sales_Datas[[#This Row],[Gross_Profit]]/Sales_Datas[[#This Row],[after_discount]],0)</f>
        <v>0.91699479045616106</v>
      </c>
      <c r="V1529" s="1" t="str">
        <f>IF(Sales_Datas[[#This Row],[base_price]] &lt;= 632200, "Low", (IF(Sales_Datas[[#This Row],[base_price]] &gt;= 10092000, "High", "Medium")))</f>
        <v>High</v>
      </c>
    </row>
    <row r="1530" spans="1:22" x14ac:dyDescent="0.25">
      <c r="A1530" s="1" t="s">
        <v>3948</v>
      </c>
      <c r="B1530" s="1" t="s">
        <v>3949</v>
      </c>
      <c r="C1530" s="2">
        <v>44385</v>
      </c>
      <c r="D1530" s="1" t="s">
        <v>3945</v>
      </c>
      <c r="E1530" s="4">
        <v>1764070</v>
      </c>
      <c r="F1530">
        <v>1</v>
      </c>
      <c r="G1530" s="4">
        <v>17640700</v>
      </c>
      <c r="H1530" s="4">
        <v>0</v>
      </c>
      <c r="I1530" s="4">
        <v>17640700</v>
      </c>
      <c r="J1530">
        <v>1</v>
      </c>
      <c r="K1530">
        <v>0</v>
      </c>
      <c r="L1530">
        <v>0</v>
      </c>
      <c r="M1530">
        <v>1</v>
      </c>
      <c r="N1530" s="2">
        <v>44412</v>
      </c>
      <c r="O1530" s="1" t="s">
        <v>3946</v>
      </c>
      <c r="P1530" s="4">
        <v>17641900</v>
      </c>
      <c r="Q1530" s="4">
        <v>1464270</v>
      </c>
      <c r="R1530" s="1" t="s">
        <v>29</v>
      </c>
      <c r="S1530" s="1" t="s">
        <v>50</v>
      </c>
      <c r="T1530" s="4">
        <f>Sales_Datas[[#This Row],[after_discount]]-(Sales_Datas[[#This Row],[qty_ordered]]*Sales_Datas[[#This Row],[cogs]])</f>
        <v>16176430</v>
      </c>
      <c r="U1530" s="3">
        <f>IFERROR(Sales_Datas[[#This Row],[Gross_Profit]]/Sales_Datas[[#This Row],[after_discount]],0)</f>
        <v>0.91699479045616106</v>
      </c>
      <c r="V1530" s="1" t="str">
        <f>IF(Sales_Datas[[#This Row],[base_price]] &lt;= 632200, "Low", (IF(Sales_Datas[[#This Row],[base_price]] &gt;= 10092000, "High", "Medium")))</f>
        <v>High</v>
      </c>
    </row>
    <row r="1531" spans="1:22" x14ac:dyDescent="0.25">
      <c r="A1531" s="1" t="s">
        <v>3950</v>
      </c>
      <c r="B1531" s="1" t="s">
        <v>1742</v>
      </c>
      <c r="C1531" s="2">
        <v>44459</v>
      </c>
      <c r="D1531" s="1" t="s">
        <v>3951</v>
      </c>
      <c r="E1531" s="4">
        <v>1754500</v>
      </c>
      <c r="F1531">
        <v>1</v>
      </c>
      <c r="G1531" s="4">
        <v>17545000</v>
      </c>
      <c r="H1531" s="4">
        <v>0</v>
      </c>
      <c r="I1531" s="4">
        <v>17545000</v>
      </c>
      <c r="J1531">
        <v>1</v>
      </c>
      <c r="K1531">
        <v>1</v>
      </c>
      <c r="L1531">
        <v>0</v>
      </c>
      <c r="M1531">
        <v>1</v>
      </c>
      <c r="N1531" s="2">
        <v>44389</v>
      </c>
      <c r="O1531" s="1" t="s">
        <v>3952</v>
      </c>
      <c r="P1531" s="4">
        <v>17753800</v>
      </c>
      <c r="Q1531" s="4">
        <v>1420300</v>
      </c>
      <c r="R1531" s="1" t="s">
        <v>29</v>
      </c>
      <c r="S1531" s="1" t="s">
        <v>50</v>
      </c>
      <c r="T1531" s="4">
        <f>Sales_Datas[[#This Row],[after_discount]]-(Sales_Datas[[#This Row],[qty_ordered]]*Sales_Datas[[#This Row],[cogs]])</f>
        <v>16124700</v>
      </c>
      <c r="U1531" s="3">
        <f>IFERROR(Sales_Datas[[#This Row],[Gross_Profit]]/Sales_Datas[[#This Row],[after_discount]],0)</f>
        <v>0.91904816186947846</v>
      </c>
      <c r="V1531" s="1" t="str">
        <f>IF(Sales_Datas[[#This Row],[base_price]] &lt;= 632200, "Low", (IF(Sales_Datas[[#This Row],[base_price]] &gt;= 10092000, "High", "Medium")))</f>
        <v>High</v>
      </c>
    </row>
    <row r="1532" spans="1:22" x14ac:dyDescent="0.25">
      <c r="A1532" s="1" t="s">
        <v>3953</v>
      </c>
      <c r="B1532" s="1" t="s">
        <v>3954</v>
      </c>
      <c r="C1532" s="2">
        <v>44759</v>
      </c>
      <c r="D1532" s="1" t="s">
        <v>3955</v>
      </c>
      <c r="E1532" s="4">
        <v>1752180</v>
      </c>
      <c r="F1532">
        <v>1</v>
      </c>
      <c r="G1532" s="4">
        <v>17521800</v>
      </c>
      <c r="H1532" s="4">
        <v>0</v>
      </c>
      <c r="I1532" s="4">
        <v>17521800</v>
      </c>
      <c r="J1532">
        <v>1</v>
      </c>
      <c r="K1532">
        <v>0</v>
      </c>
      <c r="L1532">
        <v>0</v>
      </c>
      <c r="M1532">
        <v>7</v>
      </c>
      <c r="N1532" s="2">
        <v>44752</v>
      </c>
      <c r="O1532" s="1" t="s">
        <v>3956</v>
      </c>
      <c r="P1532" s="4">
        <v>16819400</v>
      </c>
      <c r="Q1532" s="4">
        <v>1227800</v>
      </c>
      <c r="R1532" s="1" t="s">
        <v>39</v>
      </c>
      <c r="S1532" s="1" t="s">
        <v>66</v>
      </c>
      <c r="T1532" s="4">
        <f>Sales_Datas[[#This Row],[after_discount]]-(Sales_Datas[[#This Row],[qty_ordered]]*Sales_Datas[[#This Row],[cogs]])</f>
        <v>16294000</v>
      </c>
      <c r="U1532" s="3">
        <f>IFERROR(Sales_Datas[[#This Row],[Gross_Profit]]/Sales_Datas[[#This Row],[after_discount]],0)</f>
        <v>0.92992729057516921</v>
      </c>
      <c r="V1532" s="1" t="str">
        <f>IF(Sales_Datas[[#This Row],[base_price]] &lt;= 632200, "Low", (IF(Sales_Datas[[#This Row],[base_price]] &gt;= 10092000, "High", "Medium")))</f>
        <v>High</v>
      </c>
    </row>
    <row r="1533" spans="1:22" x14ac:dyDescent="0.25">
      <c r="A1533" s="1" t="s">
        <v>3957</v>
      </c>
      <c r="B1533" s="1" t="s">
        <v>3066</v>
      </c>
      <c r="C1533" s="2">
        <v>44765</v>
      </c>
      <c r="D1533" s="1" t="s">
        <v>3958</v>
      </c>
      <c r="E1533" s="4">
        <v>875800</v>
      </c>
      <c r="F1533">
        <v>2</v>
      </c>
      <c r="G1533" s="4">
        <v>17516000</v>
      </c>
      <c r="H1533" s="4">
        <v>0</v>
      </c>
      <c r="I1533" s="4">
        <v>17516000</v>
      </c>
      <c r="J1533">
        <v>1</v>
      </c>
      <c r="K1533">
        <v>1</v>
      </c>
      <c r="L1533">
        <v>0</v>
      </c>
      <c r="M1533">
        <v>3</v>
      </c>
      <c r="N1533" s="2">
        <v>44763</v>
      </c>
      <c r="O1533" s="1" t="s">
        <v>3959</v>
      </c>
      <c r="P1533" s="4">
        <v>9570000</v>
      </c>
      <c r="Q1533" s="4">
        <v>756030</v>
      </c>
      <c r="R1533" s="1" t="s">
        <v>39</v>
      </c>
      <c r="S1533" s="1" t="s">
        <v>56</v>
      </c>
      <c r="T1533" s="4">
        <f>Sales_Datas[[#This Row],[after_discount]]-(Sales_Datas[[#This Row],[qty_ordered]]*Sales_Datas[[#This Row],[cogs]])</f>
        <v>16003940</v>
      </c>
      <c r="U1533" s="3">
        <f>IFERROR(Sales_Datas[[#This Row],[Gross_Profit]]/Sales_Datas[[#This Row],[after_discount]],0)</f>
        <v>0.91367549668874171</v>
      </c>
      <c r="V1533" s="1" t="str">
        <f>IF(Sales_Datas[[#This Row],[base_price]] &lt;= 632200, "Low", (IF(Sales_Datas[[#This Row],[base_price]] &gt;= 10092000, "High", "Medium")))</f>
        <v>Medium</v>
      </c>
    </row>
    <row r="1534" spans="1:22" x14ac:dyDescent="0.25">
      <c r="A1534" s="1" t="s">
        <v>3960</v>
      </c>
      <c r="B1534" s="1" t="s">
        <v>3961</v>
      </c>
      <c r="C1534" s="2">
        <v>44750</v>
      </c>
      <c r="D1534" s="1" t="s">
        <v>3962</v>
      </c>
      <c r="E1534" s="4">
        <v>1747830</v>
      </c>
      <c r="F1534">
        <v>1</v>
      </c>
      <c r="G1534" s="4">
        <v>17478300</v>
      </c>
      <c r="H1534" s="4">
        <v>0</v>
      </c>
      <c r="I1534" s="4">
        <v>17478300</v>
      </c>
      <c r="J1534">
        <v>1</v>
      </c>
      <c r="K1534">
        <v>1</v>
      </c>
      <c r="L1534">
        <v>1</v>
      </c>
      <c r="M1534">
        <v>1</v>
      </c>
      <c r="N1534" s="2">
        <v>44768</v>
      </c>
      <c r="O1534" s="1" t="s">
        <v>3963</v>
      </c>
      <c r="P1534" s="4">
        <v>17478300</v>
      </c>
      <c r="Q1534" s="4">
        <v>1223450</v>
      </c>
      <c r="R1534" s="1" t="s">
        <v>39</v>
      </c>
      <c r="S1534" s="1" t="s">
        <v>50</v>
      </c>
      <c r="T1534" s="4">
        <f>Sales_Datas[[#This Row],[after_discount]]-(Sales_Datas[[#This Row],[qty_ordered]]*Sales_Datas[[#This Row],[cogs]])</f>
        <v>16254850</v>
      </c>
      <c r="U1534" s="3">
        <f>IFERROR(Sales_Datas[[#This Row],[Gross_Profit]]/Sales_Datas[[#This Row],[after_discount]],0)</f>
        <v>0.93000177362786995</v>
      </c>
      <c r="V1534" s="1" t="str">
        <f>IF(Sales_Datas[[#This Row],[base_price]] &lt;= 632200, "Low", (IF(Sales_Datas[[#This Row],[base_price]] &gt;= 10092000, "High", "Medium")))</f>
        <v>High</v>
      </c>
    </row>
    <row r="1535" spans="1:22" x14ac:dyDescent="0.25">
      <c r="A1535" s="1" t="s">
        <v>3964</v>
      </c>
      <c r="B1535" s="1" t="s">
        <v>1798</v>
      </c>
      <c r="C1535" s="2">
        <v>44635</v>
      </c>
      <c r="D1535" s="1" t="s">
        <v>3965</v>
      </c>
      <c r="E1535" s="4">
        <v>1740000</v>
      </c>
      <c r="F1535">
        <v>1</v>
      </c>
      <c r="G1535" s="4">
        <v>17400000</v>
      </c>
      <c r="H1535" s="4">
        <v>0</v>
      </c>
      <c r="I1535" s="4">
        <v>17400000</v>
      </c>
      <c r="J1535">
        <v>1</v>
      </c>
      <c r="K1535">
        <v>1</v>
      </c>
      <c r="L1535">
        <v>0</v>
      </c>
      <c r="M1535">
        <v>1</v>
      </c>
      <c r="N1535" s="2">
        <v>44394</v>
      </c>
      <c r="O1535" s="1" t="s">
        <v>3966</v>
      </c>
      <c r="P1535" s="4">
        <v>17400000</v>
      </c>
      <c r="Q1535" s="4">
        <v>1131000</v>
      </c>
      <c r="R1535" s="1" t="s">
        <v>128</v>
      </c>
      <c r="S1535" s="1" t="s">
        <v>50</v>
      </c>
      <c r="T1535" s="4">
        <f>Sales_Datas[[#This Row],[after_discount]]-(Sales_Datas[[#This Row],[qty_ordered]]*Sales_Datas[[#This Row],[cogs]])</f>
        <v>16269000</v>
      </c>
      <c r="U1535" s="3">
        <f>IFERROR(Sales_Datas[[#This Row],[Gross_Profit]]/Sales_Datas[[#This Row],[after_discount]],0)</f>
        <v>0.93500000000000005</v>
      </c>
      <c r="V1535" s="1" t="str">
        <f>IF(Sales_Datas[[#This Row],[base_price]] &lt;= 632200, "Low", (IF(Sales_Datas[[#This Row],[base_price]] &gt;= 10092000, "High", "Medium")))</f>
        <v>High</v>
      </c>
    </row>
    <row r="1536" spans="1:22" x14ac:dyDescent="0.25">
      <c r="A1536" s="1" t="s">
        <v>3967</v>
      </c>
      <c r="B1536" s="1" t="s">
        <v>3968</v>
      </c>
      <c r="C1536" s="2">
        <v>44687</v>
      </c>
      <c r="D1536" s="1" t="s">
        <v>3969</v>
      </c>
      <c r="E1536" s="4">
        <v>348000</v>
      </c>
      <c r="F1536">
        <v>5</v>
      </c>
      <c r="G1536" s="4">
        <v>17400000</v>
      </c>
      <c r="H1536" s="4">
        <v>0</v>
      </c>
      <c r="I1536" s="4">
        <v>17400000</v>
      </c>
      <c r="J1536">
        <v>1</v>
      </c>
      <c r="K1536">
        <v>0</v>
      </c>
      <c r="L1536">
        <v>0</v>
      </c>
      <c r="M1536">
        <v>7</v>
      </c>
      <c r="N1536" s="2">
        <v>44713</v>
      </c>
      <c r="O1536" s="1" t="s">
        <v>3970</v>
      </c>
      <c r="P1536" s="4">
        <v>3480000</v>
      </c>
      <c r="Q1536" s="4">
        <v>295800</v>
      </c>
      <c r="R1536" s="1" t="s">
        <v>23</v>
      </c>
      <c r="S1536" s="1" t="s">
        <v>66</v>
      </c>
      <c r="T1536" s="4">
        <f>Sales_Datas[[#This Row],[after_discount]]-(Sales_Datas[[#This Row],[qty_ordered]]*Sales_Datas[[#This Row],[cogs]])</f>
        <v>15921000</v>
      </c>
      <c r="U1536" s="3">
        <f>IFERROR(Sales_Datas[[#This Row],[Gross_Profit]]/Sales_Datas[[#This Row],[after_discount]],0)</f>
        <v>0.91500000000000004</v>
      </c>
      <c r="V1536" s="1" t="str">
        <f>IF(Sales_Datas[[#This Row],[base_price]] &lt;= 632200, "Low", (IF(Sales_Datas[[#This Row],[base_price]] &gt;= 10092000, "High", "Medium")))</f>
        <v>Medium</v>
      </c>
    </row>
    <row r="1537" spans="1:22" x14ac:dyDescent="0.25">
      <c r="A1537" s="1" t="s">
        <v>3971</v>
      </c>
      <c r="B1537" s="1" t="s">
        <v>3972</v>
      </c>
      <c r="C1537" s="2">
        <v>44566</v>
      </c>
      <c r="D1537" s="1" t="s">
        <v>3821</v>
      </c>
      <c r="E1537" s="4">
        <v>1727762</v>
      </c>
      <c r="F1537">
        <v>1</v>
      </c>
      <c r="G1537" s="4">
        <v>17277600</v>
      </c>
      <c r="H1537" s="4">
        <v>0</v>
      </c>
      <c r="I1537" s="4">
        <v>17277600</v>
      </c>
      <c r="J1537">
        <v>1</v>
      </c>
      <c r="K1537">
        <v>0</v>
      </c>
      <c r="L1537">
        <v>0</v>
      </c>
      <c r="M1537">
        <v>4</v>
      </c>
      <c r="N1537" s="2">
        <v>44630</v>
      </c>
      <c r="O1537" s="1" t="s">
        <v>3822</v>
      </c>
      <c r="P1537" s="4">
        <v>16973700</v>
      </c>
      <c r="Q1537" s="4">
        <v>1222060</v>
      </c>
      <c r="R1537" s="1" t="s">
        <v>29</v>
      </c>
      <c r="S1537" s="1" t="s">
        <v>34</v>
      </c>
      <c r="T1537" s="4">
        <f>Sales_Datas[[#This Row],[after_discount]]-(Sales_Datas[[#This Row],[qty_ordered]]*Sales_Datas[[#This Row],[cogs]])</f>
        <v>16055540</v>
      </c>
      <c r="U1537" s="3">
        <f>IFERROR(Sales_Datas[[#This Row],[Gross_Profit]]/Sales_Datas[[#This Row],[after_discount]],0)</f>
        <v>0.92926911145066449</v>
      </c>
      <c r="V1537" s="1" t="str">
        <f>IF(Sales_Datas[[#This Row],[base_price]] &lt;= 632200, "Low", (IF(Sales_Datas[[#This Row],[base_price]] &gt;= 10092000, "High", "Medium")))</f>
        <v>High</v>
      </c>
    </row>
    <row r="1538" spans="1:22" x14ac:dyDescent="0.25">
      <c r="A1538" s="1" t="s">
        <v>3973</v>
      </c>
      <c r="B1538" s="1" t="s">
        <v>3974</v>
      </c>
      <c r="C1538" s="2">
        <v>44717</v>
      </c>
      <c r="D1538" s="1" t="s">
        <v>3821</v>
      </c>
      <c r="E1538" s="4">
        <v>1727762</v>
      </c>
      <c r="F1538">
        <v>1</v>
      </c>
      <c r="G1538" s="4">
        <v>17277600</v>
      </c>
      <c r="H1538" s="4">
        <v>0</v>
      </c>
      <c r="I1538" s="4">
        <v>17277600</v>
      </c>
      <c r="J1538">
        <v>1</v>
      </c>
      <c r="K1538">
        <v>0</v>
      </c>
      <c r="L1538">
        <v>0</v>
      </c>
      <c r="M1538">
        <v>1</v>
      </c>
      <c r="N1538" s="2">
        <v>44414</v>
      </c>
      <c r="O1538" s="1" t="s">
        <v>3822</v>
      </c>
      <c r="P1538" s="4">
        <v>16973700</v>
      </c>
      <c r="Q1538" s="4">
        <v>1222060</v>
      </c>
      <c r="R1538" s="1" t="s">
        <v>29</v>
      </c>
      <c r="S1538" s="1" t="s">
        <v>50</v>
      </c>
      <c r="T1538" s="4">
        <f>Sales_Datas[[#This Row],[after_discount]]-(Sales_Datas[[#This Row],[qty_ordered]]*Sales_Datas[[#This Row],[cogs]])</f>
        <v>16055540</v>
      </c>
      <c r="U1538" s="3">
        <f>IFERROR(Sales_Datas[[#This Row],[Gross_Profit]]/Sales_Datas[[#This Row],[after_discount]],0)</f>
        <v>0.92926911145066449</v>
      </c>
      <c r="V1538" s="1" t="str">
        <f>IF(Sales_Datas[[#This Row],[base_price]] &lt;= 632200, "Low", (IF(Sales_Datas[[#This Row],[base_price]] &gt;= 10092000, "High", "Medium")))</f>
        <v>High</v>
      </c>
    </row>
    <row r="1539" spans="1:22" x14ac:dyDescent="0.25">
      <c r="A1539" s="1" t="s">
        <v>3975</v>
      </c>
      <c r="B1539" s="1" t="s">
        <v>3976</v>
      </c>
      <c r="C1539" s="2">
        <v>44807</v>
      </c>
      <c r="D1539" s="1" t="s">
        <v>3977</v>
      </c>
      <c r="E1539" s="4">
        <v>1721730</v>
      </c>
      <c r="F1539">
        <v>1</v>
      </c>
      <c r="G1539" s="4">
        <v>17217300</v>
      </c>
      <c r="H1539" s="4">
        <v>0</v>
      </c>
      <c r="I1539" s="4">
        <v>17217300</v>
      </c>
      <c r="J1539">
        <v>1</v>
      </c>
      <c r="K1539">
        <v>0</v>
      </c>
      <c r="L1539">
        <v>0</v>
      </c>
      <c r="M1539">
        <v>1</v>
      </c>
      <c r="N1539" s="2">
        <v>44646</v>
      </c>
      <c r="O1539" s="1" t="s">
        <v>3978</v>
      </c>
      <c r="P1539" s="4">
        <v>16877400</v>
      </c>
      <c r="Q1539" s="4">
        <v>1417690</v>
      </c>
      <c r="R1539" s="1" t="s">
        <v>29</v>
      </c>
      <c r="S1539" s="1" t="s">
        <v>50</v>
      </c>
      <c r="T1539" s="4">
        <f>Sales_Datas[[#This Row],[after_discount]]-(Sales_Datas[[#This Row],[qty_ordered]]*Sales_Datas[[#This Row],[cogs]])</f>
        <v>15799610</v>
      </c>
      <c r="U1539" s="3">
        <f>IFERROR(Sales_Datas[[#This Row],[Gross_Profit]]/Sales_Datas[[#This Row],[after_discount]],0)</f>
        <v>0.91765898253500844</v>
      </c>
      <c r="V1539" s="1" t="str">
        <f>IF(Sales_Datas[[#This Row],[base_price]] &lt;= 632200, "Low", (IF(Sales_Datas[[#This Row],[base_price]] &gt;= 10092000, "High", "Medium")))</f>
        <v>High</v>
      </c>
    </row>
    <row r="1540" spans="1:22" x14ac:dyDescent="0.25">
      <c r="A1540" s="1" t="s">
        <v>3979</v>
      </c>
      <c r="B1540" s="1" t="s">
        <v>3980</v>
      </c>
      <c r="C1540" s="2">
        <v>44236</v>
      </c>
      <c r="D1540" s="1" t="s">
        <v>2823</v>
      </c>
      <c r="E1540" s="4">
        <v>1719410</v>
      </c>
      <c r="F1540">
        <v>1</v>
      </c>
      <c r="G1540" s="4">
        <v>17194100</v>
      </c>
      <c r="H1540" s="4">
        <v>0</v>
      </c>
      <c r="I1540" s="4">
        <v>17194100</v>
      </c>
      <c r="J1540">
        <v>1</v>
      </c>
      <c r="K1540">
        <v>1</v>
      </c>
      <c r="L1540">
        <v>1</v>
      </c>
      <c r="M1540">
        <v>1</v>
      </c>
      <c r="N1540" s="2">
        <v>44467</v>
      </c>
      <c r="O1540" s="1" t="s">
        <v>2824</v>
      </c>
      <c r="P1540" s="4">
        <v>15654200</v>
      </c>
      <c r="Q1540" s="4">
        <v>1127060</v>
      </c>
      <c r="R1540" s="1" t="s">
        <v>39</v>
      </c>
      <c r="S1540" s="1" t="s">
        <v>50</v>
      </c>
      <c r="T1540" s="4">
        <f>Sales_Datas[[#This Row],[after_discount]]-(Sales_Datas[[#This Row],[qty_ordered]]*Sales_Datas[[#This Row],[cogs]])</f>
        <v>16067040</v>
      </c>
      <c r="U1540" s="3">
        <f>IFERROR(Sales_Datas[[#This Row],[Gross_Profit]]/Sales_Datas[[#This Row],[after_discount]],0)</f>
        <v>0.93445077090397288</v>
      </c>
      <c r="V1540" s="1" t="str">
        <f>IF(Sales_Datas[[#This Row],[base_price]] &lt;= 632200, "Low", (IF(Sales_Datas[[#This Row],[base_price]] &gt;= 10092000, "High", "Medium")))</f>
        <v>High</v>
      </c>
    </row>
    <row r="1541" spans="1:22" x14ac:dyDescent="0.25">
      <c r="A1541" s="1" t="s">
        <v>3981</v>
      </c>
      <c r="B1541" s="1" t="s">
        <v>3982</v>
      </c>
      <c r="C1541" s="2">
        <v>44386</v>
      </c>
      <c r="D1541" s="1" t="s">
        <v>2823</v>
      </c>
      <c r="E1541" s="4">
        <v>1719410</v>
      </c>
      <c r="F1541">
        <v>1</v>
      </c>
      <c r="G1541" s="4">
        <v>17194100</v>
      </c>
      <c r="H1541" s="4">
        <v>0</v>
      </c>
      <c r="I1541" s="4">
        <v>17194100</v>
      </c>
      <c r="J1541">
        <v>1</v>
      </c>
      <c r="K1541">
        <v>0</v>
      </c>
      <c r="L1541">
        <v>0</v>
      </c>
      <c r="M1541">
        <v>8</v>
      </c>
      <c r="N1541" s="2">
        <v>44457</v>
      </c>
      <c r="O1541" s="1" t="s">
        <v>2824</v>
      </c>
      <c r="P1541" s="4">
        <v>15654200</v>
      </c>
      <c r="Q1541" s="4">
        <v>1127060</v>
      </c>
      <c r="R1541" s="1" t="s">
        <v>39</v>
      </c>
      <c r="S1541" s="1" t="s">
        <v>1115</v>
      </c>
      <c r="T1541" s="4">
        <f>Sales_Datas[[#This Row],[after_discount]]-(Sales_Datas[[#This Row],[qty_ordered]]*Sales_Datas[[#This Row],[cogs]])</f>
        <v>16067040</v>
      </c>
      <c r="U1541" s="3">
        <f>IFERROR(Sales_Datas[[#This Row],[Gross_Profit]]/Sales_Datas[[#This Row],[after_discount]],0)</f>
        <v>0.93445077090397288</v>
      </c>
      <c r="V1541" s="1" t="str">
        <f>IF(Sales_Datas[[#This Row],[base_price]] &lt;= 632200, "Low", (IF(Sales_Datas[[#This Row],[base_price]] &gt;= 10092000, "High", "Medium")))</f>
        <v>High</v>
      </c>
    </row>
    <row r="1542" spans="1:22" x14ac:dyDescent="0.25">
      <c r="A1542" s="1" t="s">
        <v>3983</v>
      </c>
      <c r="B1542" s="1" t="s">
        <v>3984</v>
      </c>
      <c r="C1542" s="2">
        <v>44404</v>
      </c>
      <c r="D1542" s="1" t="s">
        <v>1995</v>
      </c>
      <c r="E1542" s="4">
        <v>1716220</v>
      </c>
      <c r="F1542">
        <v>1</v>
      </c>
      <c r="G1542" s="4">
        <v>17162200</v>
      </c>
      <c r="H1542" s="4">
        <v>0</v>
      </c>
      <c r="I1542" s="4">
        <v>17162200</v>
      </c>
      <c r="J1542">
        <v>1</v>
      </c>
      <c r="K1542">
        <v>0</v>
      </c>
      <c r="L1542">
        <v>0</v>
      </c>
      <c r="M1542">
        <v>1</v>
      </c>
      <c r="N1542" s="2">
        <v>44403</v>
      </c>
      <c r="O1542" s="1" t="s">
        <v>1996</v>
      </c>
      <c r="P1542" s="4">
        <v>17162200</v>
      </c>
      <c r="Q1542" s="4">
        <v>1132680</v>
      </c>
      <c r="R1542" s="1" t="s">
        <v>29</v>
      </c>
      <c r="S1542" s="1" t="s">
        <v>50</v>
      </c>
      <c r="T1542" s="4">
        <f>Sales_Datas[[#This Row],[after_discount]]-(Sales_Datas[[#This Row],[qty_ordered]]*Sales_Datas[[#This Row],[cogs]])</f>
        <v>16029520</v>
      </c>
      <c r="U1542" s="3">
        <f>IFERROR(Sales_Datas[[#This Row],[Gross_Profit]]/Sales_Datas[[#This Row],[after_discount]],0)</f>
        <v>0.9340014683432194</v>
      </c>
      <c r="V1542" s="1" t="str">
        <f>IF(Sales_Datas[[#This Row],[base_price]] &lt;= 632200, "Low", (IF(Sales_Datas[[#This Row],[base_price]] &gt;= 10092000, "High", "Medium")))</f>
        <v>High</v>
      </c>
    </row>
    <row r="1543" spans="1:22" x14ac:dyDescent="0.25">
      <c r="A1543" s="1" t="s">
        <v>3985</v>
      </c>
      <c r="B1543" s="1" t="s">
        <v>3986</v>
      </c>
      <c r="C1543" s="2">
        <v>44236</v>
      </c>
      <c r="D1543" s="1" t="s">
        <v>2936</v>
      </c>
      <c r="E1543" s="4">
        <v>1711000</v>
      </c>
      <c r="F1543">
        <v>1</v>
      </c>
      <c r="G1543" s="4">
        <v>17110000</v>
      </c>
      <c r="H1543" s="4">
        <v>0</v>
      </c>
      <c r="I1543" s="4">
        <v>17110000</v>
      </c>
      <c r="J1543">
        <v>1</v>
      </c>
      <c r="K1543">
        <v>0</v>
      </c>
      <c r="L1543">
        <v>0</v>
      </c>
      <c r="M1543">
        <v>9</v>
      </c>
      <c r="N1543" s="2">
        <v>44463</v>
      </c>
      <c r="O1543" s="1" t="s">
        <v>2937</v>
      </c>
      <c r="P1543" s="4">
        <v>17110000</v>
      </c>
      <c r="Q1543" s="4">
        <v>1095040</v>
      </c>
      <c r="R1543" s="1" t="s">
        <v>29</v>
      </c>
      <c r="S1543" s="1" t="s">
        <v>1120</v>
      </c>
      <c r="T1543" s="4">
        <f>Sales_Datas[[#This Row],[after_discount]]-(Sales_Datas[[#This Row],[qty_ordered]]*Sales_Datas[[#This Row],[cogs]])</f>
        <v>16014960</v>
      </c>
      <c r="U1543" s="3">
        <f>IFERROR(Sales_Datas[[#This Row],[Gross_Profit]]/Sales_Datas[[#This Row],[after_discount]],0)</f>
        <v>0.93600000000000005</v>
      </c>
      <c r="V1543" s="1" t="str">
        <f>IF(Sales_Datas[[#This Row],[base_price]] &lt;= 632200, "Low", (IF(Sales_Datas[[#This Row],[base_price]] &gt;= 10092000, "High", "Medium")))</f>
        <v>High</v>
      </c>
    </row>
    <row r="1544" spans="1:22" x14ac:dyDescent="0.25">
      <c r="A1544" s="1" t="s">
        <v>3987</v>
      </c>
      <c r="B1544" s="1" t="s">
        <v>3884</v>
      </c>
      <c r="C1544" s="2">
        <v>44427</v>
      </c>
      <c r="D1544" s="1" t="s">
        <v>2936</v>
      </c>
      <c r="E1544" s="4">
        <v>1711000</v>
      </c>
      <c r="F1544">
        <v>1</v>
      </c>
      <c r="G1544" s="4">
        <v>17110000</v>
      </c>
      <c r="H1544" s="4">
        <v>0</v>
      </c>
      <c r="I1544" s="4">
        <v>17110000</v>
      </c>
      <c r="J1544">
        <v>1</v>
      </c>
      <c r="K1544">
        <v>1</v>
      </c>
      <c r="L1544">
        <v>1</v>
      </c>
      <c r="M1544">
        <v>1</v>
      </c>
      <c r="N1544" s="2">
        <v>44379</v>
      </c>
      <c r="O1544" s="1" t="s">
        <v>2937</v>
      </c>
      <c r="P1544" s="4">
        <v>17110000</v>
      </c>
      <c r="Q1544" s="4">
        <v>1095040</v>
      </c>
      <c r="R1544" s="1" t="s">
        <v>29</v>
      </c>
      <c r="S1544" s="1" t="s">
        <v>50</v>
      </c>
      <c r="T1544" s="4">
        <f>Sales_Datas[[#This Row],[after_discount]]-(Sales_Datas[[#This Row],[qty_ordered]]*Sales_Datas[[#This Row],[cogs]])</f>
        <v>16014960</v>
      </c>
      <c r="U1544" s="3">
        <f>IFERROR(Sales_Datas[[#This Row],[Gross_Profit]]/Sales_Datas[[#This Row],[after_discount]],0)</f>
        <v>0.93600000000000005</v>
      </c>
      <c r="V1544" s="1" t="str">
        <f>IF(Sales_Datas[[#This Row],[base_price]] &lt;= 632200, "Low", (IF(Sales_Datas[[#This Row],[base_price]] &gt;= 10092000, "High", "Medium")))</f>
        <v>High</v>
      </c>
    </row>
    <row r="1545" spans="1:22" x14ac:dyDescent="0.25">
      <c r="A1545" s="1" t="s">
        <v>3988</v>
      </c>
      <c r="B1545" s="1" t="s">
        <v>3989</v>
      </c>
      <c r="C1545" s="2">
        <v>44433</v>
      </c>
      <c r="D1545" s="1" t="s">
        <v>2936</v>
      </c>
      <c r="E1545" s="4">
        <v>1711000</v>
      </c>
      <c r="F1545">
        <v>1</v>
      </c>
      <c r="G1545" s="4">
        <v>17110000</v>
      </c>
      <c r="H1545" s="4">
        <v>0</v>
      </c>
      <c r="I1545" s="4">
        <v>17110000</v>
      </c>
      <c r="J1545">
        <v>1</v>
      </c>
      <c r="K1545">
        <v>0</v>
      </c>
      <c r="L1545">
        <v>0</v>
      </c>
      <c r="M1545">
        <v>9</v>
      </c>
      <c r="N1545" s="2">
        <v>44413</v>
      </c>
      <c r="O1545" s="1" t="s">
        <v>2937</v>
      </c>
      <c r="P1545" s="4">
        <v>17110000</v>
      </c>
      <c r="Q1545" s="4">
        <v>1095040</v>
      </c>
      <c r="R1545" s="1" t="s">
        <v>29</v>
      </c>
      <c r="S1545" s="1" t="s">
        <v>1120</v>
      </c>
      <c r="T1545" s="4">
        <f>Sales_Datas[[#This Row],[after_discount]]-(Sales_Datas[[#This Row],[qty_ordered]]*Sales_Datas[[#This Row],[cogs]])</f>
        <v>16014960</v>
      </c>
      <c r="U1545" s="3">
        <f>IFERROR(Sales_Datas[[#This Row],[Gross_Profit]]/Sales_Datas[[#This Row],[after_discount]],0)</f>
        <v>0.93600000000000005</v>
      </c>
      <c r="V1545" s="1" t="str">
        <f>IF(Sales_Datas[[#This Row],[base_price]] &lt;= 632200, "Low", (IF(Sales_Datas[[#This Row],[base_price]] &gt;= 10092000, "High", "Medium")))</f>
        <v>High</v>
      </c>
    </row>
    <row r="1546" spans="1:22" x14ac:dyDescent="0.25">
      <c r="A1546" s="1" t="s">
        <v>3990</v>
      </c>
      <c r="B1546" s="1" t="s">
        <v>3991</v>
      </c>
      <c r="C1546" s="2">
        <v>44436</v>
      </c>
      <c r="D1546" s="1" t="s">
        <v>2936</v>
      </c>
      <c r="E1546" s="4">
        <v>1711000</v>
      </c>
      <c r="F1546">
        <v>1</v>
      </c>
      <c r="G1546" s="4">
        <v>17110000</v>
      </c>
      <c r="H1546" s="4">
        <v>0</v>
      </c>
      <c r="I1546" s="4">
        <v>17110000</v>
      </c>
      <c r="J1546">
        <v>1</v>
      </c>
      <c r="K1546">
        <v>0</v>
      </c>
      <c r="L1546">
        <v>0</v>
      </c>
      <c r="M1546">
        <v>8</v>
      </c>
      <c r="N1546" s="2">
        <v>44419</v>
      </c>
      <c r="O1546" s="1" t="s">
        <v>2937</v>
      </c>
      <c r="P1546" s="4">
        <v>17110000</v>
      </c>
      <c r="Q1546" s="4">
        <v>1095040</v>
      </c>
      <c r="R1546" s="1" t="s">
        <v>29</v>
      </c>
      <c r="S1546" s="1" t="s">
        <v>1115</v>
      </c>
      <c r="T1546" s="4">
        <f>Sales_Datas[[#This Row],[after_discount]]-(Sales_Datas[[#This Row],[qty_ordered]]*Sales_Datas[[#This Row],[cogs]])</f>
        <v>16014960</v>
      </c>
      <c r="U1546" s="3">
        <f>IFERROR(Sales_Datas[[#This Row],[Gross_Profit]]/Sales_Datas[[#This Row],[after_discount]],0)</f>
        <v>0.93600000000000005</v>
      </c>
      <c r="V1546" s="1" t="str">
        <f>IF(Sales_Datas[[#This Row],[base_price]] &lt;= 632200, "Low", (IF(Sales_Datas[[#This Row],[base_price]] &gt;= 10092000, "High", "Medium")))</f>
        <v>High</v>
      </c>
    </row>
    <row r="1547" spans="1:22" x14ac:dyDescent="0.25">
      <c r="A1547" s="1" t="s">
        <v>3992</v>
      </c>
      <c r="B1547" s="1" t="s">
        <v>2539</v>
      </c>
      <c r="C1547" s="2">
        <v>44437</v>
      </c>
      <c r="D1547" s="1" t="s">
        <v>2936</v>
      </c>
      <c r="E1547" s="4">
        <v>1711000</v>
      </c>
      <c r="F1547">
        <v>1</v>
      </c>
      <c r="G1547" s="4">
        <v>17110000</v>
      </c>
      <c r="H1547" s="4">
        <v>0</v>
      </c>
      <c r="I1547" s="4">
        <v>17110000</v>
      </c>
      <c r="J1547">
        <v>1</v>
      </c>
      <c r="K1547">
        <v>1</v>
      </c>
      <c r="L1547">
        <v>0</v>
      </c>
      <c r="M1547">
        <v>1</v>
      </c>
      <c r="N1547" s="2">
        <v>44403</v>
      </c>
      <c r="O1547" s="1" t="s">
        <v>2937</v>
      </c>
      <c r="P1547" s="4">
        <v>17110000</v>
      </c>
      <c r="Q1547" s="4">
        <v>1095040</v>
      </c>
      <c r="R1547" s="1" t="s">
        <v>29</v>
      </c>
      <c r="S1547" s="1" t="s">
        <v>50</v>
      </c>
      <c r="T1547" s="4">
        <f>Sales_Datas[[#This Row],[after_discount]]-(Sales_Datas[[#This Row],[qty_ordered]]*Sales_Datas[[#This Row],[cogs]])</f>
        <v>16014960</v>
      </c>
      <c r="U1547" s="3">
        <f>IFERROR(Sales_Datas[[#This Row],[Gross_Profit]]/Sales_Datas[[#This Row],[after_discount]],0)</f>
        <v>0.93600000000000005</v>
      </c>
      <c r="V1547" s="1" t="str">
        <f>IF(Sales_Datas[[#This Row],[base_price]] &lt;= 632200, "Low", (IF(Sales_Datas[[#This Row],[base_price]] &gt;= 10092000, "High", "Medium")))</f>
        <v>High</v>
      </c>
    </row>
    <row r="1548" spans="1:22" x14ac:dyDescent="0.25">
      <c r="A1548" s="1" t="s">
        <v>3993</v>
      </c>
      <c r="B1548" s="1" t="s">
        <v>2965</v>
      </c>
      <c r="C1548" s="2">
        <v>44266</v>
      </c>
      <c r="D1548" s="1" t="s">
        <v>3923</v>
      </c>
      <c r="E1548" s="4">
        <v>1709840</v>
      </c>
      <c r="F1548">
        <v>1</v>
      </c>
      <c r="G1548" s="4">
        <v>17098400</v>
      </c>
      <c r="H1548" s="4">
        <v>0</v>
      </c>
      <c r="I1548" s="4">
        <v>17098400</v>
      </c>
      <c r="J1548">
        <v>1</v>
      </c>
      <c r="K1548">
        <v>1</v>
      </c>
      <c r="L1548">
        <v>1</v>
      </c>
      <c r="M1548">
        <v>1</v>
      </c>
      <c r="N1548" s="2">
        <v>44470</v>
      </c>
      <c r="O1548" s="1" t="s">
        <v>3924</v>
      </c>
      <c r="P1548" s="4">
        <v>15717400</v>
      </c>
      <c r="Q1548" s="4">
        <v>1147360</v>
      </c>
      <c r="R1548" s="1" t="s">
        <v>29</v>
      </c>
      <c r="S1548" s="1" t="s">
        <v>50</v>
      </c>
      <c r="T1548" s="4">
        <f>Sales_Datas[[#This Row],[after_discount]]-(Sales_Datas[[#This Row],[qty_ordered]]*Sales_Datas[[#This Row],[cogs]])</f>
        <v>15951040</v>
      </c>
      <c r="U1548" s="3">
        <f>IFERROR(Sales_Datas[[#This Row],[Gross_Profit]]/Sales_Datas[[#This Row],[after_discount]],0)</f>
        <v>0.93289664530014504</v>
      </c>
      <c r="V1548" s="1" t="str">
        <f>IF(Sales_Datas[[#This Row],[base_price]] &lt;= 632200, "Low", (IF(Sales_Datas[[#This Row],[base_price]] &gt;= 10092000, "High", "Medium")))</f>
        <v>High</v>
      </c>
    </row>
    <row r="1549" spans="1:22" x14ac:dyDescent="0.25">
      <c r="A1549" s="1" t="s">
        <v>3994</v>
      </c>
      <c r="B1549" s="1" t="s">
        <v>3995</v>
      </c>
      <c r="C1549" s="2">
        <v>44327</v>
      </c>
      <c r="D1549" s="1" t="s">
        <v>3923</v>
      </c>
      <c r="E1549" s="4">
        <v>1709840</v>
      </c>
      <c r="F1549">
        <v>1</v>
      </c>
      <c r="G1549" s="4">
        <v>17098400</v>
      </c>
      <c r="H1549" s="4">
        <v>0</v>
      </c>
      <c r="I1549" s="4">
        <v>17098400</v>
      </c>
      <c r="J1549">
        <v>1</v>
      </c>
      <c r="K1549">
        <v>1</v>
      </c>
      <c r="L1549">
        <v>1</v>
      </c>
      <c r="M1549">
        <v>1</v>
      </c>
      <c r="N1549" s="2">
        <v>44515</v>
      </c>
      <c r="O1549" s="1" t="s">
        <v>3924</v>
      </c>
      <c r="P1549" s="4">
        <v>15717400</v>
      </c>
      <c r="Q1549" s="4">
        <v>1147360</v>
      </c>
      <c r="R1549" s="1" t="s">
        <v>29</v>
      </c>
      <c r="S1549" s="1" t="s">
        <v>50</v>
      </c>
      <c r="T1549" s="4">
        <f>Sales_Datas[[#This Row],[after_discount]]-(Sales_Datas[[#This Row],[qty_ordered]]*Sales_Datas[[#This Row],[cogs]])</f>
        <v>15951040</v>
      </c>
      <c r="U1549" s="3">
        <f>IFERROR(Sales_Datas[[#This Row],[Gross_Profit]]/Sales_Datas[[#This Row],[after_discount]],0)</f>
        <v>0.93289664530014504</v>
      </c>
      <c r="V1549" s="1" t="str">
        <f>IF(Sales_Datas[[#This Row],[base_price]] &lt;= 632200, "Low", (IF(Sales_Datas[[#This Row],[base_price]] &gt;= 10092000, "High", "Medium")))</f>
        <v>High</v>
      </c>
    </row>
    <row r="1550" spans="1:22" x14ac:dyDescent="0.25">
      <c r="A1550" s="1" t="s">
        <v>3996</v>
      </c>
      <c r="B1550" s="1" t="s">
        <v>3997</v>
      </c>
      <c r="C1550" s="2">
        <v>44704</v>
      </c>
      <c r="D1550" s="1" t="s">
        <v>3998</v>
      </c>
      <c r="E1550" s="4">
        <v>1709550</v>
      </c>
      <c r="F1550">
        <v>1</v>
      </c>
      <c r="G1550" s="4">
        <v>17095500</v>
      </c>
      <c r="H1550" s="4">
        <v>0</v>
      </c>
      <c r="I1550" s="4">
        <v>17095500</v>
      </c>
      <c r="J1550">
        <v>1</v>
      </c>
      <c r="K1550">
        <v>0</v>
      </c>
      <c r="L1550">
        <v>0</v>
      </c>
      <c r="M1550">
        <v>7</v>
      </c>
      <c r="N1550" s="2">
        <v>44683</v>
      </c>
      <c r="O1550" s="1" t="s">
        <v>3999</v>
      </c>
      <c r="P1550" s="4">
        <v>17095500</v>
      </c>
      <c r="Q1550" s="4">
        <v>1282150</v>
      </c>
      <c r="R1550" s="1" t="s">
        <v>29</v>
      </c>
      <c r="S1550" s="1" t="s">
        <v>66</v>
      </c>
      <c r="T1550" s="4">
        <f>Sales_Datas[[#This Row],[after_discount]]-(Sales_Datas[[#This Row],[qty_ordered]]*Sales_Datas[[#This Row],[cogs]])</f>
        <v>15813350</v>
      </c>
      <c r="U1550" s="3">
        <f>IFERROR(Sales_Datas[[#This Row],[Gross_Profit]]/Sales_Datas[[#This Row],[after_discount]],0)</f>
        <v>0.92500073118656956</v>
      </c>
      <c r="V1550" s="1" t="str">
        <f>IF(Sales_Datas[[#This Row],[base_price]] &lt;= 632200, "Low", (IF(Sales_Datas[[#This Row],[base_price]] &gt;= 10092000, "High", "Medium")))</f>
        <v>High</v>
      </c>
    </row>
    <row r="1551" spans="1:22" x14ac:dyDescent="0.25">
      <c r="A1551" s="1" t="s">
        <v>4000</v>
      </c>
      <c r="B1551" s="1" t="s">
        <v>4001</v>
      </c>
      <c r="C1551" s="2">
        <v>44666</v>
      </c>
      <c r="D1551" s="1" t="s">
        <v>694</v>
      </c>
      <c r="E1551" s="4">
        <v>568400</v>
      </c>
      <c r="F1551">
        <v>3</v>
      </c>
      <c r="G1551" s="4">
        <v>17052000</v>
      </c>
      <c r="H1551" s="4">
        <v>0</v>
      </c>
      <c r="I1551" s="4">
        <v>17052000</v>
      </c>
      <c r="J1551">
        <v>1</v>
      </c>
      <c r="K1551">
        <v>1</v>
      </c>
      <c r="L1551">
        <v>1</v>
      </c>
      <c r="M1551">
        <v>1</v>
      </c>
      <c r="N1551" s="2">
        <v>44667</v>
      </c>
      <c r="O1551" s="1" t="s">
        <v>695</v>
      </c>
      <c r="P1551" s="4">
        <v>5684000</v>
      </c>
      <c r="Q1551" s="4">
        <v>409248</v>
      </c>
      <c r="R1551" s="1" t="s">
        <v>55</v>
      </c>
      <c r="S1551" s="1" t="s">
        <v>50</v>
      </c>
      <c r="T1551" s="4">
        <f>Sales_Datas[[#This Row],[after_discount]]-(Sales_Datas[[#This Row],[qty_ordered]]*Sales_Datas[[#This Row],[cogs]])</f>
        <v>15824256</v>
      </c>
      <c r="U1551" s="3">
        <f>IFERROR(Sales_Datas[[#This Row],[Gross_Profit]]/Sales_Datas[[#This Row],[after_discount]],0)</f>
        <v>0.92800000000000005</v>
      </c>
      <c r="V1551" s="1" t="str">
        <f>IF(Sales_Datas[[#This Row],[base_price]] &lt;= 632200, "Low", (IF(Sales_Datas[[#This Row],[base_price]] &gt;= 10092000, "High", "Medium")))</f>
        <v>Medium</v>
      </c>
    </row>
    <row r="1552" spans="1:22" x14ac:dyDescent="0.25">
      <c r="A1552" s="1" t="s">
        <v>4002</v>
      </c>
      <c r="B1552" s="1" t="s">
        <v>4003</v>
      </c>
      <c r="C1552" s="2">
        <v>44579</v>
      </c>
      <c r="D1552" s="1" t="s">
        <v>4004</v>
      </c>
      <c r="E1552" s="4">
        <v>1701720</v>
      </c>
      <c r="F1552">
        <v>1</v>
      </c>
      <c r="G1552" s="4">
        <v>17017200</v>
      </c>
      <c r="H1552" s="4">
        <v>0</v>
      </c>
      <c r="I1552" s="4">
        <v>17017200</v>
      </c>
      <c r="J1552">
        <v>1</v>
      </c>
      <c r="K1552">
        <v>1</v>
      </c>
      <c r="L1552">
        <v>1</v>
      </c>
      <c r="M1552">
        <v>1</v>
      </c>
      <c r="N1552" s="2">
        <v>44588</v>
      </c>
      <c r="O1552" s="1" t="s">
        <v>4005</v>
      </c>
      <c r="P1552" s="4">
        <v>17017200</v>
      </c>
      <c r="Q1552" s="4">
        <v>1327330</v>
      </c>
      <c r="R1552" s="1" t="s">
        <v>29</v>
      </c>
      <c r="S1552" s="1" t="s">
        <v>50</v>
      </c>
      <c r="T1552" s="4">
        <f>Sales_Datas[[#This Row],[after_discount]]-(Sales_Datas[[#This Row],[qty_ordered]]*Sales_Datas[[#This Row],[cogs]])</f>
        <v>15689870</v>
      </c>
      <c r="U1552" s="3">
        <f>IFERROR(Sales_Datas[[#This Row],[Gross_Profit]]/Sales_Datas[[#This Row],[after_discount]],0)</f>
        <v>0.92200068166325833</v>
      </c>
      <c r="V1552" s="1" t="str">
        <f>IF(Sales_Datas[[#This Row],[base_price]] &lt;= 632200, "Low", (IF(Sales_Datas[[#This Row],[base_price]] &gt;= 10092000, "High", "Medium")))</f>
        <v>High</v>
      </c>
    </row>
    <row r="1553" spans="1:22" x14ac:dyDescent="0.25">
      <c r="A1553" s="1" t="s">
        <v>4006</v>
      </c>
      <c r="B1553" s="1" t="s">
        <v>4007</v>
      </c>
      <c r="C1553" s="2">
        <v>44622</v>
      </c>
      <c r="D1553" s="1" t="s">
        <v>4004</v>
      </c>
      <c r="E1553" s="4">
        <v>1701720</v>
      </c>
      <c r="F1553">
        <v>1</v>
      </c>
      <c r="G1553" s="4">
        <v>17017200</v>
      </c>
      <c r="H1553" s="4">
        <v>0</v>
      </c>
      <c r="I1553" s="4">
        <v>17017200</v>
      </c>
      <c r="J1553">
        <v>1</v>
      </c>
      <c r="K1553">
        <v>1</v>
      </c>
      <c r="L1553">
        <v>0</v>
      </c>
      <c r="M1553">
        <v>1</v>
      </c>
      <c r="N1553" s="2">
        <v>44461</v>
      </c>
      <c r="O1553" s="1" t="s">
        <v>4005</v>
      </c>
      <c r="P1553" s="4">
        <v>17017200</v>
      </c>
      <c r="Q1553" s="4">
        <v>1327330</v>
      </c>
      <c r="R1553" s="1" t="s">
        <v>29</v>
      </c>
      <c r="S1553" s="1" t="s">
        <v>50</v>
      </c>
      <c r="T1553" s="4">
        <f>Sales_Datas[[#This Row],[after_discount]]-(Sales_Datas[[#This Row],[qty_ordered]]*Sales_Datas[[#This Row],[cogs]])</f>
        <v>15689870</v>
      </c>
      <c r="U1553" s="3">
        <f>IFERROR(Sales_Datas[[#This Row],[Gross_Profit]]/Sales_Datas[[#This Row],[after_discount]],0)</f>
        <v>0.92200068166325833</v>
      </c>
      <c r="V1553" s="1" t="str">
        <f>IF(Sales_Datas[[#This Row],[base_price]] &lt;= 632200, "Low", (IF(Sales_Datas[[#This Row],[base_price]] &gt;= 10092000, "High", "Medium")))</f>
        <v>High</v>
      </c>
    </row>
    <row r="1554" spans="1:22" x14ac:dyDescent="0.25">
      <c r="A1554" s="1" t="s">
        <v>4008</v>
      </c>
      <c r="B1554" s="1" t="s">
        <v>1845</v>
      </c>
      <c r="C1554" s="2">
        <v>44837</v>
      </c>
      <c r="D1554" s="1" t="s">
        <v>4004</v>
      </c>
      <c r="E1554" s="4">
        <v>1701720</v>
      </c>
      <c r="F1554">
        <v>1</v>
      </c>
      <c r="G1554" s="4">
        <v>17017200</v>
      </c>
      <c r="H1554" s="4">
        <v>0</v>
      </c>
      <c r="I1554" s="4">
        <v>17017200</v>
      </c>
      <c r="J1554">
        <v>1</v>
      </c>
      <c r="K1554">
        <v>1</v>
      </c>
      <c r="L1554">
        <v>0</v>
      </c>
      <c r="M1554">
        <v>1</v>
      </c>
      <c r="N1554" s="2">
        <v>44390</v>
      </c>
      <c r="O1554" s="1" t="s">
        <v>4005</v>
      </c>
      <c r="P1554" s="4">
        <v>17017200</v>
      </c>
      <c r="Q1554" s="4">
        <v>1327330</v>
      </c>
      <c r="R1554" s="1" t="s">
        <v>29</v>
      </c>
      <c r="S1554" s="1" t="s">
        <v>50</v>
      </c>
      <c r="T1554" s="4">
        <f>Sales_Datas[[#This Row],[after_discount]]-(Sales_Datas[[#This Row],[qty_ordered]]*Sales_Datas[[#This Row],[cogs]])</f>
        <v>15689870</v>
      </c>
      <c r="U1554" s="3">
        <f>IFERROR(Sales_Datas[[#This Row],[Gross_Profit]]/Sales_Datas[[#This Row],[after_discount]],0)</f>
        <v>0.92200068166325833</v>
      </c>
      <c r="V1554" s="1" t="str">
        <f>IF(Sales_Datas[[#This Row],[base_price]] &lt;= 632200, "Low", (IF(Sales_Datas[[#This Row],[base_price]] &gt;= 10092000, "High", "Medium")))</f>
        <v>High</v>
      </c>
    </row>
    <row r="1555" spans="1:22" x14ac:dyDescent="0.25">
      <c r="A1555" s="1" t="s">
        <v>4009</v>
      </c>
      <c r="B1555" s="1" t="s">
        <v>4010</v>
      </c>
      <c r="C1555" s="2">
        <v>44262</v>
      </c>
      <c r="D1555" s="1" t="s">
        <v>1479</v>
      </c>
      <c r="E1555" s="4">
        <v>1682000</v>
      </c>
      <c r="F1555">
        <v>1</v>
      </c>
      <c r="G1555" s="4">
        <v>16820000</v>
      </c>
      <c r="H1555" s="4">
        <v>0</v>
      </c>
      <c r="I1555" s="4">
        <v>16820000</v>
      </c>
      <c r="J1555">
        <v>1</v>
      </c>
      <c r="K1555">
        <v>1</v>
      </c>
      <c r="L1555">
        <v>1</v>
      </c>
      <c r="M1555">
        <v>1</v>
      </c>
      <c r="N1555" s="2">
        <v>44378</v>
      </c>
      <c r="O1555" s="1" t="s">
        <v>1480</v>
      </c>
      <c r="P1555" s="4">
        <v>16820000</v>
      </c>
      <c r="Q1555" s="4">
        <v>1227860</v>
      </c>
      <c r="R1555" s="1" t="s">
        <v>39</v>
      </c>
      <c r="S1555" s="1" t="s">
        <v>50</v>
      </c>
      <c r="T1555" s="4">
        <f>Sales_Datas[[#This Row],[after_discount]]-(Sales_Datas[[#This Row],[qty_ordered]]*Sales_Datas[[#This Row],[cogs]])</f>
        <v>15592140</v>
      </c>
      <c r="U1555" s="3">
        <f>IFERROR(Sales_Datas[[#This Row],[Gross_Profit]]/Sales_Datas[[#This Row],[after_discount]],0)</f>
        <v>0.92700000000000005</v>
      </c>
      <c r="V1555" s="1" t="str">
        <f>IF(Sales_Datas[[#This Row],[base_price]] &lt;= 632200, "Low", (IF(Sales_Datas[[#This Row],[base_price]] &gt;= 10092000, "High", "Medium")))</f>
        <v>High</v>
      </c>
    </row>
    <row r="1556" spans="1:22" x14ac:dyDescent="0.25">
      <c r="A1556" s="1" t="s">
        <v>4011</v>
      </c>
      <c r="B1556" s="1" t="s">
        <v>4012</v>
      </c>
      <c r="C1556" s="2">
        <v>44393</v>
      </c>
      <c r="D1556" s="1" t="s">
        <v>1479</v>
      </c>
      <c r="E1556" s="4">
        <v>1682000</v>
      </c>
      <c r="F1556">
        <v>1</v>
      </c>
      <c r="G1556" s="4">
        <v>16820000</v>
      </c>
      <c r="H1556" s="4">
        <v>0</v>
      </c>
      <c r="I1556" s="4">
        <v>16820000</v>
      </c>
      <c r="J1556">
        <v>1</v>
      </c>
      <c r="K1556">
        <v>0</v>
      </c>
      <c r="L1556">
        <v>0</v>
      </c>
      <c r="M1556">
        <v>1</v>
      </c>
      <c r="N1556" s="2">
        <v>44393</v>
      </c>
      <c r="O1556" s="1" t="s">
        <v>1480</v>
      </c>
      <c r="P1556" s="4">
        <v>16820000</v>
      </c>
      <c r="Q1556" s="4">
        <v>1227860</v>
      </c>
      <c r="R1556" s="1" t="s">
        <v>39</v>
      </c>
      <c r="S1556" s="1" t="s">
        <v>50</v>
      </c>
      <c r="T1556" s="4">
        <f>Sales_Datas[[#This Row],[after_discount]]-(Sales_Datas[[#This Row],[qty_ordered]]*Sales_Datas[[#This Row],[cogs]])</f>
        <v>15592140</v>
      </c>
      <c r="U1556" s="3">
        <f>IFERROR(Sales_Datas[[#This Row],[Gross_Profit]]/Sales_Datas[[#This Row],[after_discount]],0)</f>
        <v>0.92700000000000005</v>
      </c>
      <c r="V1556" s="1" t="str">
        <f>IF(Sales_Datas[[#This Row],[base_price]] &lt;= 632200, "Low", (IF(Sales_Datas[[#This Row],[base_price]] &gt;= 10092000, "High", "Medium")))</f>
        <v>High</v>
      </c>
    </row>
    <row r="1557" spans="1:22" x14ac:dyDescent="0.25">
      <c r="A1557" s="1" t="s">
        <v>4013</v>
      </c>
      <c r="B1557" s="1" t="s">
        <v>4014</v>
      </c>
      <c r="C1557" s="2">
        <v>44398</v>
      </c>
      <c r="D1557" s="1" t="s">
        <v>1479</v>
      </c>
      <c r="E1557" s="4">
        <v>1682000</v>
      </c>
      <c r="F1557">
        <v>1</v>
      </c>
      <c r="G1557" s="4">
        <v>16820000</v>
      </c>
      <c r="H1557" s="4">
        <v>0</v>
      </c>
      <c r="I1557" s="4">
        <v>16820000</v>
      </c>
      <c r="J1557">
        <v>1</v>
      </c>
      <c r="K1557">
        <v>1</v>
      </c>
      <c r="L1557">
        <v>1</v>
      </c>
      <c r="M1557">
        <v>1</v>
      </c>
      <c r="N1557" s="2">
        <v>44404</v>
      </c>
      <c r="O1557" s="1" t="s">
        <v>1480</v>
      </c>
      <c r="P1557" s="4">
        <v>16820000</v>
      </c>
      <c r="Q1557" s="4">
        <v>1227860</v>
      </c>
      <c r="R1557" s="1" t="s">
        <v>39</v>
      </c>
      <c r="S1557" s="1" t="s">
        <v>50</v>
      </c>
      <c r="T1557" s="4">
        <f>Sales_Datas[[#This Row],[after_discount]]-(Sales_Datas[[#This Row],[qty_ordered]]*Sales_Datas[[#This Row],[cogs]])</f>
        <v>15592140</v>
      </c>
      <c r="U1557" s="3">
        <f>IFERROR(Sales_Datas[[#This Row],[Gross_Profit]]/Sales_Datas[[#This Row],[after_discount]],0)</f>
        <v>0.92700000000000005</v>
      </c>
      <c r="V1557" s="1" t="str">
        <f>IF(Sales_Datas[[#This Row],[base_price]] &lt;= 632200, "Low", (IF(Sales_Datas[[#This Row],[base_price]] &gt;= 10092000, "High", "Medium")))</f>
        <v>High</v>
      </c>
    </row>
    <row r="1558" spans="1:22" x14ac:dyDescent="0.25">
      <c r="A1558" s="1" t="s">
        <v>4015</v>
      </c>
      <c r="B1558" s="1" t="s">
        <v>1366</v>
      </c>
      <c r="C1558" s="2">
        <v>44635</v>
      </c>
      <c r="D1558" s="1" t="s">
        <v>1479</v>
      </c>
      <c r="E1558" s="4">
        <v>1682000</v>
      </c>
      <c r="F1558">
        <v>1</v>
      </c>
      <c r="G1558" s="4">
        <v>16820000</v>
      </c>
      <c r="H1558" s="4">
        <v>0</v>
      </c>
      <c r="I1558" s="4">
        <v>16820000</v>
      </c>
      <c r="J1558">
        <v>1</v>
      </c>
      <c r="K1558">
        <v>0</v>
      </c>
      <c r="L1558">
        <v>0</v>
      </c>
      <c r="M1558">
        <v>4</v>
      </c>
      <c r="N1558" s="2">
        <v>44461</v>
      </c>
      <c r="O1558" s="1" t="s">
        <v>1480</v>
      </c>
      <c r="P1558" s="4">
        <v>16820000</v>
      </c>
      <c r="Q1558" s="4">
        <v>1227860</v>
      </c>
      <c r="R1558" s="1" t="s">
        <v>39</v>
      </c>
      <c r="S1558" s="1" t="s">
        <v>34</v>
      </c>
      <c r="T1558" s="4">
        <f>Sales_Datas[[#This Row],[after_discount]]-(Sales_Datas[[#This Row],[qty_ordered]]*Sales_Datas[[#This Row],[cogs]])</f>
        <v>15592140</v>
      </c>
      <c r="U1558" s="3">
        <f>IFERROR(Sales_Datas[[#This Row],[Gross_Profit]]/Sales_Datas[[#This Row],[after_discount]],0)</f>
        <v>0.92700000000000005</v>
      </c>
      <c r="V1558" s="1" t="str">
        <f>IF(Sales_Datas[[#This Row],[base_price]] &lt;= 632200, "Low", (IF(Sales_Datas[[#This Row],[base_price]] &gt;= 10092000, "High", "Medium")))</f>
        <v>High</v>
      </c>
    </row>
    <row r="1559" spans="1:22" x14ac:dyDescent="0.25">
      <c r="A1559" s="1" t="s">
        <v>4016</v>
      </c>
      <c r="B1559" s="1" t="s">
        <v>4017</v>
      </c>
      <c r="C1559" s="2">
        <v>44655</v>
      </c>
      <c r="D1559" s="1" t="s">
        <v>1479</v>
      </c>
      <c r="E1559" s="4">
        <v>1682000</v>
      </c>
      <c r="F1559">
        <v>1</v>
      </c>
      <c r="G1559" s="4">
        <v>16820000</v>
      </c>
      <c r="H1559" s="4">
        <v>0</v>
      </c>
      <c r="I1559" s="4">
        <v>16820000</v>
      </c>
      <c r="J1559">
        <v>1</v>
      </c>
      <c r="K1559">
        <v>1</v>
      </c>
      <c r="L1559">
        <v>1</v>
      </c>
      <c r="M1559">
        <v>1</v>
      </c>
      <c r="N1559" s="2">
        <v>44659</v>
      </c>
      <c r="O1559" s="1" t="s">
        <v>1480</v>
      </c>
      <c r="P1559" s="4">
        <v>16820000</v>
      </c>
      <c r="Q1559" s="4">
        <v>1227860</v>
      </c>
      <c r="R1559" s="1" t="s">
        <v>39</v>
      </c>
      <c r="S1559" s="1" t="s">
        <v>50</v>
      </c>
      <c r="T1559" s="4">
        <f>Sales_Datas[[#This Row],[after_discount]]-(Sales_Datas[[#This Row],[qty_ordered]]*Sales_Datas[[#This Row],[cogs]])</f>
        <v>15592140</v>
      </c>
      <c r="U1559" s="3">
        <f>IFERROR(Sales_Datas[[#This Row],[Gross_Profit]]/Sales_Datas[[#This Row],[after_discount]],0)</f>
        <v>0.92700000000000005</v>
      </c>
      <c r="V1559" s="1" t="str">
        <f>IF(Sales_Datas[[#This Row],[base_price]] &lt;= 632200, "Low", (IF(Sales_Datas[[#This Row],[base_price]] &gt;= 10092000, "High", "Medium")))</f>
        <v>High</v>
      </c>
    </row>
    <row r="1560" spans="1:22" x14ac:dyDescent="0.25">
      <c r="A1560" s="1" t="s">
        <v>4018</v>
      </c>
      <c r="B1560" s="1" t="s">
        <v>4019</v>
      </c>
      <c r="C1560" s="2">
        <v>44671</v>
      </c>
      <c r="D1560" s="1" t="s">
        <v>1479</v>
      </c>
      <c r="E1560" s="4">
        <v>1682000</v>
      </c>
      <c r="F1560">
        <v>1</v>
      </c>
      <c r="G1560" s="4">
        <v>16820000</v>
      </c>
      <c r="H1560" s="4">
        <v>0</v>
      </c>
      <c r="I1560" s="4">
        <v>16820000</v>
      </c>
      <c r="J1560">
        <v>1</v>
      </c>
      <c r="K1560">
        <v>0</v>
      </c>
      <c r="L1560">
        <v>0</v>
      </c>
      <c r="M1560">
        <v>7</v>
      </c>
      <c r="N1560" s="2">
        <v>44632</v>
      </c>
      <c r="O1560" s="1" t="s">
        <v>1480</v>
      </c>
      <c r="P1560" s="4">
        <v>16820000</v>
      </c>
      <c r="Q1560" s="4">
        <v>1227860</v>
      </c>
      <c r="R1560" s="1" t="s">
        <v>39</v>
      </c>
      <c r="S1560" s="1" t="s">
        <v>66</v>
      </c>
      <c r="T1560" s="4">
        <f>Sales_Datas[[#This Row],[after_discount]]-(Sales_Datas[[#This Row],[qty_ordered]]*Sales_Datas[[#This Row],[cogs]])</f>
        <v>15592140</v>
      </c>
      <c r="U1560" s="3">
        <f>IFERROR(Sales_Datas[[#This Row],[Gross_Profit]]/Sales_Datas[[#This Row],[after_discount]],0)</f>
        <v>0.92700000000000005</v>
      </c>
      <c r="V1560" s="1" t="str">
        <f>IF(Sales_Datas[[#This Row],[base_price]] &lt;= 632200, "Low", (IF(Sales_Datas[[#This Row],[base_price]] &gt;= 10092000, "High", "Medium")))</f>
        <v>High</v>
      </c>
    </row>
    <row r="1561" spans="1:22" x14ac:dyDescent="0.25">
      <c r="A1561" s="1" t="s">
        <v>4020</v>
      </c>
      <c r="B1561" s="1" t="s">
        <v>4021</v>
      </c>
      <c r="C1561" s="2">
        <v>44686</v>
      </c>
      <c r="D1561" s="1" t="s">
        <v>1479</v>
      </c>
      <c r="E1561" s="4">
        <v>1682000</v>
      </c>
      <c r="F1561">
        <v>1</v>
      </c>
      <c r="G1561" s="4">
        <v>16820000</v>
      </c>
      <c r="H1561" s="4">
        <v>0</v>
      </c>
      <c r="I1561" s="4">
        <v>16820000</v>
      </c>
      <c r="J1561">
        <v>1</v>
      </c>
      <c r="K1561">
        <v>0</v>
      </c>
      <c r="L1561">
        <v>0</v>
      </c>
      <c r="M1561">
        <v>1</v>
      </c>
      <c r="N1561" s="2">
        <v>44440</v>
      </c>
      <c r="O1561" s="1" t="s">
        <v>1480</v>
      </c>
      <c r="P1561" s="4">
        <v>16820000</v>
      </c>
      <c r="Q1561" s="4">
        <v>1227860</v>
      </c>
      <c r="R1561" s="1" t="s">
        <v>39</v>
      </c>
      <c r="S1561" s="1" t="s">
        <v>50</v>
      </c>
      <c r="T1561" s="4">
        <f>Sales_Datas[[#This Row],[after_discount]]-(Sales_Datas[[#This Row],[qty_ordered]]*Sales_Datas[[#This Row],[cogs]])</f>
        <v>15592140</v>
      </c>
      <c r="U1561" s="3">
        <f>IFERROR(Sales_Datas[[#This Row],[Gross_Profit]]/Sales_Datas[[#This Row],[after_discount]],0)</f>
        <v>0.92700000000000005</v>
      </c>
      <c r="V1561" s="1" t="str">
        <f>IF(Sales_Datas[[#This Row],[base_price]] &lt;= 632200, "Low", (IF(Sales_Datas[[#This Row],[base_price]] &gt;= 10092000, "High", "Medium")))</f>
        <v>High</v>
      </c>
    </row>
    <row r="1562" spans="1:22" x14ac:dyDescent="0.25">
      <c r="A1562" s="1" t="s">
        <v>4022</v>
      </c>
      <c r="B1562" s="1" t="s">
        <v>4023</v>
      </c>
      <c r="C1562" s="2">
        <v>44809</v>
      </c>
      <c r="D1562" s="1" t="s">
        <v>1479</v>
      </c>
      <c r="E1562" s="4">
        <v>1682000</v>
      </c>
      <c r="F1562">
        <v>1</v>
      </c>
      <c r="G1562" s="4">
        <v>16820000</v>
      </c>
      <c r="H1562" s="4">
        <v>0</v>
      </c>
      <c r="I1562" s="4">
        <v>16820000</v>
      </c>
      <c r="J1562">
        <v>1</v>
      </c>
      <c r="K1562">
        <v>1</v>
      </c>
      <c r="L1562">
        <v>1</v>
      </c>
      <c r="M1562">
        <v>1</v>
      </c>
      <c r="N1562" s="2">
        <v>44702</v>
      </c>
      <c r="O1562" s="1" t="s">
        <v>1480</v>
      </c>
      <c r="P1562" s="4">
        <v>16820000</v>
      </c>
      <c r="Q1562" s="4">
        <v>1227860</v>
      </c>
      <c r="R1562" s="1" t="s">
        <v>39</v>
      </c>
      <c r="S1562" s="1" t="s">
        <v>50</v>
      </c>
      <c r="T1562" s="4">
        <f>Sales_Datas[[#This Row],[after_discount]]-(Sales_Datas[[#This Row],[qty_ordered]]*Sales_Datas[[#This Row],[cogs]])</f>
        <v>15592140</v>
      </c>
      <c r="U1562" s="3">
        <f>IFERROR(Sales_Datas[[#This Row],[Gross_Profit]]/Sales_Datas[[#This Row],[after_discount]],0)</f>
        <v>0.92700000000000005</v>
      </c>
      <c r="V1562" s="1" t="str">
        <f>IF(Sales_Datas[[#This Row],[base_price]] &lt;= 632200, "Low", (IF(Sales_Datas[[#This Row],[base_price]] &gt;= 10092000, "High", "Medium")))</f>
        <v>High</v>
      </c>
    </row>
    <row r="1563" spans="1:22" x14ac:dyDescent="0.25">
      <c r="A1563" s="1" t="s">
        <v>4024</v>
      </c>
      <c r="B1563" s="1" t="s">
        <v>4025</v>
      </c>
      <c r="C1563" s="2">
        <v>44561</v>
      </c>
      <c r="D1563" s="1" t="s">
        <v>469</v>
      </c>
      <c r="E1563" s="4">
        <v>1682000</v>
      </c>
      <c r="F1563">
        <v>1</v>
      </c>
      <c r="G1563" s="4">
        <v>16820000</v>
      </c>
      <c r="H1563" s="4">
        <v>0</v>
      </c>
      <c r="I1563" s="4">
        <v>16820000</v>
      </c>
      <c r="J1563">
        <v>1</v>
      </c>
      <c r="K1563">
        <v>1</v>
      </c>
      <c r="L1563">
        <v>1</v>
      </c>
      <c r="M1563">
        <v>1</v>
      </c>
      <c r="N1563" s="2">
        <v>44533</v>
      </c>
      <c r="O1563" s="1" t="s">
        <v>470</v>
      </c>
      <c r="P1563" s="4">
        <v>10933000</v>
      </c>
      <c r="Q1563" s="4">
        <v>809042</v>
      </c>
      <c r="R1563" s="1" t="s">
        <v>128</v>
      </c>
      <c r="S1563" s="1" t="s">
        <v>50</v>
      </c>
      <c r="T1563" s="4">
        <f>Sales_Datas[[#This Row],[after_discount]]-(Sales_Datas[[#This Row],[qty_ordered]]*Sales_Datas[[#This Row],[cogs]])</f>
        <v>16010958</v>
      </c>
      <c r="U1563" s="3">
        <f>IFERROR(Sales_Datas[[#This Row],[Gross_Profit]]/Sales_Datas[[#This Row],[after_discount]],0)</f>
        <v>0.95189999999999997</v>
      </c>
      <c r="V1563" s="1" t="str">
        <f>IF(Sales_Datas[[#This Row],[base_price]] &lt;= 632200, "Low", (IF(Sales_Datas[[#This Row],[base_price]] &gt;= 10092000, "High", "Medium")))</f>
        <v>High</v>
      </c>
    </row>
    <row r="1564" spans="1:22" x14ac:dyDescent="0.25">
      <c r="A1564" s="1" t="s">
        <v>4026</v>
      </c>
      <c r="B1564" s="1" t="s">
        <v>4027</v>
      </c>
      <c r="C1564" s="2">
        <v>44600</v>
      </c>
      <c r="D1564" s="1" t="s">
        <v>469</v>
      </c>
      <c r="E1564" s="4">
        <v>1682000</v>
      </c>
      <c r="F1564">
        <v>1</v>
      </c>
      <c r="G1564" s="4">
        <v>16820000</v>
      </c>
      <c r="H1564" s="4">
        <v>0</v>
      </c>
      <c r="I1564" s="4">
        <v>16820000</v>
      </c>
      <c r="J1564">
        <v>1</v>
      </c>
      <c r="K1564">
        <v>1</v>
      </c>
      <c r="L1564">
        <v>0</v>
      </c>
      <c r="M1564">
        <v>4</v>
      </c>
      <c r="N1564" s="2">
        <v>44763</v>
      </c>
      <c r="O1564" s="1" t="s">
        <v>470</v>
      </c>
      <c r="P1564" s="4">
        <v>10933000</v>
      </c>
      <c r="Q1564" s="4">
        <v>809042</v>
      </c>
      <c r="R1564" s="1" t="s">
        <v>128</v>
      </c>
      <c r="S1564" s="1" t="s">
        <v>34</v>
      </c>
      <c r="T1564" s="4">
        <f>Sales_Datas[[#This Row],[after_discount]]-(Sales_Datas[[#This Row],[qty_ordered]]*Sales_Datas[[#This Row],[cogs]])</f>
        <v>16010958</v>
      </c>
      <c r="U1564" s="3">
        <f>IFERROR(Sales_Datas[[#This Row],[Gross_Profit]]/Sales_Datas[[#This Row],[after_discount]],0)</f>
        <v>0.95189999999999997</v>
      </c>
      <c r="V1564" s="1" t="str">
        <f>IF(Sales_Datas[[#This Row],[base_price]] &lt;= 632200, "Low", (IF(Sales_Datas[[#This Row],[base_price]] &gt;= 10092000, "High", "Medium")))</f>
        <v>High</v>
      </c>
    </row>
    <row r="1565" spans="1:22" x14ac:dyDescent="0.25">
      <c r="A1565" s="1" t="s">
        <v>4028</v>
      </c>
      <c r="B1565" s="1" t="s">
        <v>4027</v>
      </c>
      <c r="C1565" s="2">
        <v>44770</v>
      </c>
      <c r="D1565" s="1" t="s">
        <v>469</v>
      </c>
      <c r="E1565" s="4">
        <v>1682000</v>
      </c>
      <c r="F1565">
        <v>1</v>
      </c>
      <c r="G1565" s="4">
        <v>16820000</v>
      </c>
      <c r="H1565" s="4">
        <v>0</v>
      </c>
      <c r="I1565" s="4">
        <v>16820000</v>
      </c>
      <c r="J1565">
        <v>1</v>
      </c>
      <c r="K1565">
        <v>0</v>
      </c>
      <c r="L1565">
        <v>0</v>
      </c>
      <c r="M1565">
        <v>4</v>
      </c>
      <c r="N1565" s="2">
        <v>44763</v>
      </c>
      <c r="O1565" s="1" t="s">
        <v>470</v>
      </c>
      <c r="P1565" s="4">
        <v>10933000</v>
      </c>
      <c r="Q1565" s="4">
        <v>809042</v>
      </c>
      <c r="R1565" s="1" t="s">
        <v>128</v>
      </c>
      <c r="S1565" s="1" t="s">
        <v>34</v>
      </c>
      <c r="T1565" s="4">
        <f>Sales_Datas[[#This Row],[after_discount]]-(Sales_Datas[[#This Row],[qty_ordered]]*Sales_Datas[[#This Row],[cogs]])</f>
        <v>16010958</v>
      </c>
      <c r="U1565" s="3">
        <f>IFERROR(Sales_Datas[[#This Row],[Gross_Profit]]/Sales_Datas[[#This Row],[after_discount]],0)</f>
        <v>0.95189999999999997</v>
      </c>
      <c r="V1565" s="1" t="str">
        <f>IF(Sales_Datas[[#This Row],[base_price]] &lt;= 632200, "Low", (IF(Sales_Datas[[#This Row],[base_price]] &gt;= 10092000, "High", "Medium")))</f>
        <v>High</v>
      </c>
    </row>
    <row r="1566" spans="1:22" x14ac:dyDescent="0.25">
      <c r="A1566" s="1" t="s">
        <v>4029</v>
      </c>
      <c r="B1566" s="1" t="s">
        <v>2399</v>
      </c>
      <c r="C1566" s="2">
        <v>44649</v>
      </c>
      <c r="D1566" s="1" t="s">
        <v>4030</v>
      </c>
      <c r="E1566" s="4">
        <v>841000</v>
      </c>
      <c r="F1566">
        <v>2</v>
      </c>
      <c r="G1566" s="4">
        <v>16820000</v>
      </c>
      <c r="H1566" s="4">
        <v>0</v>
      </c>
      <c r="I1566" s="4">
        <v>16820000</v>
      </c>
      <c r="J1566">
        <v>1</v>
      </c>
      <c r="K1566">
        <v>1</v>
      </c>
      <c r="L1566">
        <v>0</v>
      </c>
      <c r="M1566">
        <v>1</v>
      </c>
      <c r="N1566" s="2">
        <v>44393</v>
      </c>
      <c r="O1566" s="1" t="s">
        <v>4031</v>
      </c>
      <c r="P1566" s="4">
        <v>8410000</v>
      </c>
      <c r="Q1566" s="4">
        <v>529830</v>
      </c>
      <c r="R1566" s="1" t="s">
        <v>123</v>
      </c>
      <c r="S1566" s="1" t="s">
        <v>50</v>
      </c>
      <c r="T1566" s="4">
        <f>Sales_Datas[[#This Row],[after_discount]]-(Sales_Datas[[#This Row],[qty_ordered]]*Sales_Datas[[#This Row],[cogs]])</f>
        <v>15760340</v>
      </c>
      <c r="U1566" s="3">
        <f>IFERROR(Sales_Datas[[#This Row],[Gross_Profit]]/Sales_Datas[[#This Row],[after_discount]],0)</f>
        <v>0.93700000000000006</v>
      </c>
      <c r="V1566" s="1" t="str">
        <f>IF(Sales_Datas[[#This Row],[base_price]] &lt;= 632200, "Low", (IF(Sales_Datas[[#This Row],[base_price]] &gt;= 10092000, "High", "Medium")))</f>
        <v>Medium</v>
      </c>
    </row>
    <row r="1567" spans="1:22" x14ac:dyDescent="0.25">
      <c r="A1567" s="1" t="s">
        <v>4032</v>
      </c>
      <c r="B1567" s="1" t="s">
        <v>3866</v>
      </c>
      <c r="C1567" s="2">
        <v>44651</v>
      </c>
      <c r="D1567" s="1" t="s">
        <v>121</v>
      </c>
      <c r="E1567" s="4">
        <v>841000</v>
      </c>
      <c r="F1567">
        <v>2</v>
      </c>
      <c r="G1567" s="4">
        <v>16820000</v>
      </c>
      <c r="H1567" s="4">
        <v>0</v>
      </c>
      <c r="I1567" s="4">
        <v>16820000</v>
      </c>
      <c r="J1567">
        <v>1</v>
      </c>
      <c r="K1567">
        <v>1</v>
      </c>
      <c r="L1567">
        <v>1</v>
      </c>
      <c r="M1567">
        <v>1</v>
      </c>
      <c r="N1567" s="2">
        <v>44516</v>
      </c>
      <c r="O1567" s="1" t="s">
        <v>122</v>
      </c>
      <c r="P1567" s="4">
        <v>8410000</v>
      </c>
      <c r="Q1567" s="4">
        <v>529830</v>
      </c>
      <c r="R1567" s="1" t="s">
        <v>123</v>
      </c>
      <c r="S1567" s="1" t="s">
        <v>50</v>
      </c>
      <c r="T1567" s="4">
        <f>Sales_Datas[[#This Row],[after_discount]]-(Sales_Datas[[#This Row],[qty_ordered]]*Sales_Datas[[#This Row],[cogs]])</f>
        <v>15760340</v>
      </c>
      <c r="U1567" s="3">
        <f>IFERROR(Sales_Datas[[#This Row],[Gross_Profit]]/Sales_Datas[[#This Row],[after_discount]],0)</f>
        <v>0.93700000000000006</v>
      </c>
      <c r="V1567" s="1" t="str">
        <f>IF(Sales_Datas[[#This Row],[base_price]] &lt;= 632200, "Low", (IF(Sales_Datas[[#This Row],[base_price]] &gt;= 10092000, "High", "Medium")))</f>
        <v>Medium</v>
      </c>
    </row>
    <row r="1568" spans="1:22" x14ac:dyDescent="0.25">
      <c r="A1568" s="1" t="s">
        <v>4033</v>
      </c>
      <c r="B1568" s="1" t="s">
        <v>3097</v>
      </c>
      <c r="C1568" s="2">
        <v>44658</v>
      </c>
      <c r="D1568" s="1" t="s">
        <v>4034</v>
      </c>
      <c r="E1568" s="4">
        <v>841000</v>
      </c>
      <c r="F1568">
        <v>2</v>
      </c>
      <c r="G1568" s="4">
        <v>16820000</v>
      </c>
      <c r="H1568" s="4">
        <v>0</v>
      </c>
      <c r="I1568" s="4">
        <v>16820000</v>
      </c>
      <c r="J1568">
        <v>1</v>
      </c>
      <c r="K1568">
        <v>1</v>
      </c>
      <c r="L1568">
        <v>0</v>
      </c>
      <c r="M1568">
        <v>1</v>
      </c>
      <c r="N1568" s="2">
        <v>44384</v>
      </c>
      <c r="O1568" s="1" t="s">
        <v>4035</v>
      </c>
      <c r="P1568" s="4">
        <v>8410000</v>
      </c>
      <c r="Q1568" s="4">
        <v>580290</v>
      </c>
      <c r="R1568" s="1" t="s">
        <v>123</v>
      </c>
      <c r="S1568" s="1" t="s">
        <v>50</v>
      </c>
      <c r="T1568" s="4">
        <f>Sales_Datas[[#This Row],[after_discount]]-(Sales_Datas[[#This Row],[qty_ordered]]*Sales_Datas[[#This Row],[cogs]])</f>
        <v>15659420</v>
      </c>
      <c r="U1568" s="3">
        <f>IFERROR(Sales_Datas[[#This Row],[Gross_Profit]]/Sales_Datas[[#This Row],[after_discount]],0)</f>
        <v>0.93100000000000005</v>
      </c>
      <c r="V1568" s="1" t="str">
        <f>IF(Sales_Datas[[#This Row],[base_price]] &lt;= 632200, "Low", (IF(Sales_Datas[[#This Row],[base_price]] &gt;= 10092000, "High", "Medium")))</f>
        <v>Medium</v>
      </c>
    </row>
    <row r="1569" spans="1:22" x14ac:dyDescent="0.25">
      <c r="A1569" s="1" t="s">
        <v>4036</v>
      </c>
      <c r="B1569" s="1" t="s">
        <v>2399</v>
      </c>
      <c r="C1569" s="2">
        <v>44676</v>
      </c>
      <c r="D1569" s="1" t="s">
        <v>4037</v>
      </c>
      <c r="E1569" s="4">
        <v>841000</v>
      </c>
      <c r="F1569">
        <v>2</v>
      </c>
      <c r="G1569" s="4">
        <v>16820000</v>
      </c>
      <c r="H1569" s="4">
        <v>0</v>
      </c>
      <c r="I1569" s="4">
        <v>16820000</v>
      </c>
      <c r="J1569">
        <v>1</v>
      </c>
      <c r="K1569">
        <v>1</v>
      </c>
      <c r="L1569">
        <v>0</v>
      </c>
      <c r="M1569">
        <v>1</v>
      </c>
      <c r="N1569" s="2">
        <v>44393</v>
      </c>
      <c r="O1569" s="1" t="s">
        <v>4038</v>
      </c>
      <c r="P1569" s="4">
        <v>8410000</v>
      </c>
      <c r="Q1569" s="4">
        <v>756900</v>
      </c>
      <c r="R1569" s="1" t="s">
        <v>123</v>
      </c>
      <c r="S1569" s="1" t="s">
        <v>50</v>
      </c>
      <c r="T1569" s="4">
        <f>Sales_Datas[[#This Row],[after_discount]]-(Sales_Datas[[#This Row],[qty_ordered]]*Sales_Datas[[#This Row],[cogs]])</f>
        <v>15306200</v>
      </c>
      <c r="U1569" s="3">
        <f>IFERROR(Sales_Datas[[#This Row],[Gross_Profit]]/Sales_Datas[[#This Row],[after_discount]],0)</f>
        <v>0.91</v>
      </c>
      <c r="V1569" s="1" t="str">
        <f>IF(Sales_Datas[[#This Row],[base_price]] &lt;= 632200, "Low", (IF(Sales_Datas[[#This Row],[base_price]] &gt;= 10092000, "High", "Medium")))</f>
        <v>Medium</v>
      </c>
    </row>
    <row r="1570" spans="1:22" x14ac:dyDescent="0.25">
      <c r="A1570" s="1" t="s">
        <v>4039</v>
      </c>
      <c r="B1570" s="1" t="s">
        <v>3097</v>
      </c>
      <c r="C1570" s="2">
        <v>44732</v>
      </c>
      <c r="D1570" s="1" t="s">
        <v>4040</v>
      </c>
      <c r="E1570" s="4">
        <v>841000</v>
      </c>
      <c r="F1570">
        <v>2</v>
      </c>
      <c r="G1570" s="4">
        <v>16820000</v>
      </c>
      <c r="H1570" s="4">
        <v>0</v>
      </c>
      <c r="I1570" s="4">
        <v>16820000</v>
      </c>
      <c r="J1570">
        <v>1</v>
      </c>
      <c r="K1570">
        <v>0</v>
      </c>
      <c r="L1570">
        <v>0</v>
      </c>
      <c r="M1570">
        <v>1</v>
      </c>
      <c r="N1570" s="2">
        <v>44384</v>
      </c>
      <c r="O1570" s="1" t="s">
        <v>4041</v>
      </c>
      <c r="P1570" s="4">
        <v>8410000</v>
      </c>
      <c r="Q1570" s="4">
        <v>681210</v>
      </c>
      <c r="R1570" s="1" t="s">
        <v>123</v>
      </c>
      <c r="S1570" s="1" t="s">
        <v>50</v>
      </c>
      <c r="T1570" s="4">
        <f>Sales_Datas[[#This Row],[after_discount]]-(Sales_Datas[[#This Row],[qty_ordered]]*Sales_Datas[[#This Row],[cogs]])</f>
        <v>15457580</v>
      </c>
      <c r="U1570" s="3">
        <f>IFERROR(Sales_Datas[[#This Row],[Gross_Profit]]/Sales_Datas[[#This Row],[after_discount]],0)</f>
        <v>0.91900000000000004</v>
      </c>
      <c r="V1570" s="1" t="str">
        <f>IF(Sales_Datas[[#This Row],[base_price]] &lt;= 632200, "Low", (IF(Sales_Datas[[#This Row],[base_price]] &gt;= 10092000, "High", "Medium")))</f>
        <v>Medium</v>
      </c>
    </row>
    <row r="1571" spans="1:22" x14ac:dyDescent="0.25">
      <c r="A1571" s="1" t="s">
        <v>4042</v>
      </c>
      <c r="B1571" s="1" t="s">
        <v>2539</v>
      </c>
      <c r="C1571" s="2">
        <v>44746</v>
      </c>
      <c r="D1571" s="1" t="s">
        <v>4043</v>
      </c>
      <c r="E1571" s="4">
        <v>841000</v>
      </c>
      <c r="F1571">
        <v>2</v>
      </c>
      <c r="G1571" s="4">
        <v>16820000</v>
      </c>
      <c r="H1571" s="4">
        <v>0</v>
      </c>
      <c r="I1571" s="4">
        <v>16820000</v>
      </c>
      <c r="J1571">
        <v>1</v>
      </c>
      <c r="K1571">
        <v>1</v>
      </c>
      <c r="L1571">
        <v>1</v>
      </c>
      <c r="M1571">
        <v>1</v>
      </c>
      <c r="N1571" s="2">
        <v>44403</v>
      </c>
      <c r="O1571" s="1" t="s">
        <v>4044</v>
      </c>
      <c r="P1571" s="4">
        <v>8410000</v>
      </c>
      <c r="Q1571" s="4">
        <v>571880</v>
      </c>
      <c r="R1571" s="1" t="s">
        <v>123</v>
      </c>
      <c r="S1571" s="1" t="s">
        <v>50</v>
      </c>
      <c r="T1571" s="4">
        <f>Sales_Datas[[#This Row],[after_discount]]-(Sales_Datas[[#This Row],[qty_ordered]]*Sales_Datas[[#This Row],[cogs]])</f>
        <v>15676240</v>
      </c>
      <c r="U1571" s="3">
        <f>IFERROR(Sales_Datas[[#This Row],[Gross_Profit]]/Sales_Datas[[#This Row],[after_discount]],0)</f>
        <v>0.93200000000000005</v>
      </c>
      <c r="V1571" s="1" t="str">
        <f>IF(Sales_Datas[[#This Row],[base_price]] &lt;= 632200, "Low", (IF(Sales_Datas[[#This Row],[base_price]] &gt;= 10092000, "High", "Medium")))</f>
        <v>Medium</v>
      </c>
    </row>
    <row r="1572" spans="1:22" x14ac:dyDescent="0.25">
      <c r="A1572" s="1" t="s">
        <v>4045</v>
      </c>
      <c r="B1572" s="1" t="s">
        <v>4046</v>
      </c>
      <c r="C1572" s="2">
        <v>44786</v>
      </c>
      <c r="D1572" s="1" t="s">
        <v>4047</v>
      </c>
      <c r="E1572" s="4">
        <v>841000</v>
      </c>
      <c r="F1572">
        <v>2</v>
      </c>
      <c r="G1572" s="4">
        <v>16820000</v>
      </c>
      <c r="H1572" s="4">
        <v>0</v>
      </c>
      <c r="I1572" s="4">
        <v>16820000</v>
      </c>
      <c r="J1572">
        <v>1</v>
      </c>
      <c r="K1572">
        <v>0</v>
      </c>
      <c r="L1572">
        <v>0</v>
      </c>
      <c r="M1572">
        <v>7</v>
      </c>
      <c r="N1572" s="2">
        <v>44785</v>
      </c>
      <c r="O1572" s="1" t="s">
        <v>4048</v>
      </c>
      <c r="P1572" s="4">
        <v>8410000</v>
      </c>
      <c r="Q1572" s="4">
        <v>571880</v>
      </c>
      <c r="R1572" s="1" t="s">
        <v>123</v>
      </c>
      <c r="S1572" s="1" t="s">
        <v>66</v>
      </c>
      <c r="T1572" s="4">
        <f>Sales_Datas[[#This Row],[after_discount]]-(Sales_Datas[[#This Row],[qty_ordered]]*Sales_Datas[[#This Row],[cogs]])</f>
        <v>15676240</v>
      </c>
      <c r="U1572" s="3">
        <f>IFERROR(Sales_Datas[[#This Row],[Gross_Profit]]/Sales_Datas[[#This Row],[after_discount]],0)</f>
        <v>0.93200000000000005</v>
      </c>
      <c r="V1572" s="1" t="str">
        <f>IF(Sales_Datas[[#This Row],[base_price]] &lt;= 632200, "Low", (IF(Sales_Datas[[#This Row],[base_price]] &gt;= 10092000, "High", "Medium")))</f>
        <v>Medium</v>
      </c>
    </row>
    <row r="1573" spans="1:22" x14ac:dyDescent="0.25">
      <c r="A1573" s="1" t="s">
        <v>4049</v>
      </c>
      <c r="B1573" s="1" t="s">
        <v>4050</v>
      </c>
      <c r="C1573" s="2">
        <v>44871</v>
      </c>
      <c r="D1573" s="1" t="s">
        <v>3955</v>
      </c>
      <c r="E1573" s="4">
        <v>1681942</v>
      </c>
      <c r="F1573">
        <v>1</v>
      </c>
      <c r="G1573" s="4">
        <v>16819400</v>
      </c>
      <c r="H1573" s="4">
        <v>0</v>
      </c>
      <c r="I1573" s="4">
        <v>16819400</v>
      </c>
      <c r="J1573">
        <v>1</v>
      </c>
      <c r="K1573">
        <v>0</v>
      </c>
      <c r="L1573">
        <v>0</v>
      </c>
      <c r="M1573">
        <v>4</v>
      </c>
      <c r="N1573" s="2">
        <v>44723</v>
      </c>
      <c r="O1573" s="1" t="s">
        <v>3956</v>
      </c>
      <c r="P1573" s="4">
        <v>16819400</v>
      </c>
      <c r="Q1573" s="4">
        <v>1227800</v>
      </c>
      <c r="R1573" s="1" t="s">
        <v>39</v>
      </c>
      <c r="S1573" s="1" t="s">
        <v>34</v>
      </c>
      <c r="T1573" s="4">
        <f>Sales_Datas[[#This Row],[after_discount]]-(Sales_Datas[[#This Row],[qty_ordered]]*Sales_Datas[[#This Row],[cogs]])</f>
        <v>15591600</v>
      </c>
      <c r="U1573" s="3">
        <f>IFERROR(Sales_Datas[[#This Row],[Gross_Profit]]/Sales_Datas[[#This Row],[after_discount]],0)</f>
        <v>0.92700096317347824</v>
      </c>
      <c r="V1573" s="1" t="str">
        <f>IF(Sales_Datas[[#This Row],[base_price]] &lt;= 632200, "Low", (IF(Sales_Datas[[#This Row],[base_price]] &gt;= 10092000, "High", "Medium")))</f>
        <v>High</v>
      </c>
    </row>
    <row r="1574" spans="1:22" x14ac:dyDescent="0.25">
      <c r="A1574" s="1" t="s">
        <v>4051</v>
      </c>
      <c r="B1574" s="1" t="s">
        <v>4052</v>
      </c>
      <c r="C1574" s="2">
        <v>44545</v>
      </c>
      <c r="D1574" s="1" t="s">
        <v>4053</v>
      </c>
      <c r="E1574" s="4">
        <v>1670400</v>
      </c>
      <c r="F1574">
        <v>1</v>
      </c>
      <c r="G1574" s="4">
        <v>16704000</v>
      </c>
      <c r="H1574" s="4">
        <v>0</v>
      </c>
      <c r="I1574" s="4">
        <v>16704000</v>
      </c>
      <c r="J1574">
        <v>1</v>
      </c>
      <c r="K1574">
        <v>0</v>
      </c>
      <c r="L1574">
        <v>0</v>
      </c>
      <c r="M1574">
        <v>4</v>
      </c>
      <c r="N1574" s="2">
        <v>44422</v>
      </c>
      <c r="O1574" s="1" t="s">
        <v>4054</v>
      </c>
      <c r="P1574" s="4">
        <v>16704000</v>
      </c>
      <c r="Q1574" s="4">
        <v>1269500</v>
      </c>
      <c r="R1574" s="1" t="s">
        <v>128</v>
      </c>
      <c r="S1574" s="1" t="s">
        <v>34</v>
      </c>
      <c r="T1574" s="4">
        <f>Sales_Datas[[#This Row],[after_discount]]-(Sales_Datas[[#This Row],[qty_ordered]]*Sales_Datas[[#This Row],[cogs]])</f>
        <v>15434500</v>
      </c>
      <c r="U1574" s="3">
        <f>IFERROR(Sales_Datas[[#This Row],[Gross_Profit]]/Sales_Datas[[#This Row],[after_discount]],0)</f>
        <v>0.92400023946360155</v>
      </c>
      <c r="V1574" s="1" t="str">
        <f>IF(Sales_Datas[[#This Row],[base_price]] &lt;= 632200, "Low", (IF(Sales_Datas[[#This Row],[base_price]] &gt;= 10092000, "High", "Medium")))</f>
        <v>High</v>
      </c>
    </row>
    <row r="1575" spans="1:22" x14ac:dyDescent="0.25">
      <c r="A1575" s="1" t="s">
        <v>4055</v>
      </c>
      <c r="B1575" s="1" t="s">
        <v>4056</v>
      </c>
      <c r="C1575" s="2">
        <v>44590</v>
      </c>
      <c r="D1575" s="1" t="s">
        <v>4057</v>
      </c>
      <c r="E1575" s="4">
        <v>1664600</v>
      </c>
      <c r="F1575">
        <v>1</v>
      </c>
      <c r="G1575" s="4">
        <v>16646000</v>
      </c>
      <c r="H1575" s="4">
        <v>0</v>
      </c>
      <c r="I1575" s="4">
        <v>16646000</v>
      </c>
      <c r="J1575">
        <v>1</v>
      </c>
      <c r="K1575">
        <v>0</v>
      </c>
      <c r="L1575">
        <v>0</v>
      </c>
      <c r="M1575">
        <v>1</v>
      </c>
      <c r="N1575" s="2">
        <v>44580</v>
      </c>
      <c r="O1575" s="1" t="s">
        <v>4058</v>
      </c>
      <c r="P1575" s="4">
        <v>14375300</v>
      </c>
      <c r="Q1575" s="4">
        <v>1121260</v>
      </c>
      <c r="R1575" s="1" t="s">
        <v>39</v>
      </c>
      <c r="S1575" s="1" t="s">
        <v>50</v>
      </c>
      <c r="T1575" s="4">
        <f>Sales_Datas[[#This Row],[after_discount]]-(Sales_Datas[[#This Row],[qty_ordered]]*Sales_Datas[[#This Row],[cogs]])</f>
        <v>15524740</v>
      </c>
      <c r="U1575" s="3">
        <f>IFERROR(Sales_Datas[[#This Row],[Gross_Profit]]/Sales_Datas[[#This Row],[after_discount]],0)</f>
        <v>0.93264087468460888</v>
      </c>
      <c r="V1575" s="1" t="str">
        <f>IF(Sales_Datas[[#This Row],[base_price]] &lt;= 632200, "Low", (IF(Sales_Datas[[#This Row],[base_price]] &gt;= 10092000, "High", "Medium")))</f>
        <v>High</v>
      </c>
    </row>
    <row r="1576" spans="1:22" x14ac:dyDescent="0.25">
      <c r="A1576" s="1" t="s">
        <v>4059</v>
      </c>
      <c r="B1576" s="1" t="s">
        <v>4060</v>
      </c>
      <c r="C1576" s="2">
        <v>44555</v>
      </c>
      <c r="D1576" s="1" t="s">
        <v>2623</v>
      </c>
      <c r="E1576" s="4">
        <v>1653928</v>
      </c>
      <c r="F1576">
        <v>1</v>
      </c>
      <c r="G1576" s="4">
        <v>16539300</v>
      </c>
      <c r="H1576" s="4">
        <v>0</v>
      </c>
      <c r="I1576" s="4">
        <v>16539300</v>
      </c>
      <c r="J1576">
        <v>1</v>
      </c>
      <c r="K1576">
        <v>1</v>
      </c>
      <c r="L1576">
        <v>0</v>
      </c>
      <c r="M1576">
        <v>1</v>
      </c>
      <c r="N1576" s="2">
        <v>44555</v>
      </c>
      <c r="O1576" s="1" t="s">
        <v>2624</v>
      </c>
      <c r="P1576" s="4">
        <v>16539300</v>
      </c>
      <c r="Q1576" s="4">
        <v>1075030</v>
      </c>
      <c r="R1576" s="1" t="s">
        <v>39</v>
      </c>
      <c r="S1576" s="1" t="s">
        <v>50</v>
      </c>
      <c r="T1576" s="4">
        <f>Sales_Datas[[#This Row],[after_discount]]-(Sales_Datas[[#This Row],[qty_ordered]]*Sales_Datas[[#This Row],[cogs]])</f>
        <v>15464270</v>
      </c>
      <c r="U1576" s="3">
        <f>IFERROR(Sales_Datas[[#This Row],[Gross_Profit]]/Sales_Datas[[#This Row],[after_discount]],0)</f>
        <v>0.93500148132024929</v>
      </c>
      <c r="V1576" s="1" t="str">
        <f>IF(Sales_Datas[[#This Row],[base_price]] &lt;= 632200, "Low", (IF(Sales_Datas[[#This Row],[base_price]] &gt;= 10092000, "High", "Medium")))</f>
        <v>High</v>
      </c>
    </row>
    <row r="1577" spans="1:22" x14ac:dyDescent="0.25">
      <c r="A1577" s="1" t="s">
        <v>4061</v>
      </c>
      <c r="B1577" s="1" t="s">
        <v>4062</v>
      </c>
      <c r="C1577" s="2">
        <v>44439</v>
      </c>
      <c r="D1577" s="1" t="s">
        <v>4063</v>
      </c>
      <c r="E1577" s="4">
        <v>110200</v>
      </c>
      <c r="F1577">
        <v>15</v>
      </c>
      <c r="G1577" s="4">
        <v>16530000</v>
      </c>
      <c r="H1577" s="4">
        <v>0</v>
      </c>
      <c r="I1577" s="4">
        <v>16530000</v>
      </c>
      <c r="J1577">
        <v>1</v>
      </c>
      <c r="K1577">
        <v>1</v>
      </c>
      <c r="L1577">
        <v>0</v>
      </c>
      <c r="M1577">
        <v>1</v>
      </c>
      <c r="N1577" s="2">
        <v>44433</v>
      </c>
      <c r="O1577" s="1" t="s">
        <v>4064</v>
      </c>
      <c r="P1577" s="4">
        <v>1102000</v>
      </c>
      <c r="Q1577" s="4">
        <v>79344</v>
      </c>
      <c r="R1577" s="1" t="s">
        <v>475</v>
      </c>
      <c r="S1577" s="1" t="s">
        <v>50</v>
      </c>
      <c r="T1577" s="4">
        <f>Sales_Datas[[#This Row],[after_discount]]-(Sales_Datas[[#This Row],[qty_ordered]]*Sales_Datas[[#This Row],[cogs]])</f>
        <v>15339840</v>
      </c>
      <c r="U1577" s="3">
        <f>IFERROR(Sales_Datas[[#This Row],[Gross_Profit]]/Sales_Datas[[#This Row],[after_discount]],0)</f>
        <v>0.92800000000000005</v>
      </c>
      <c r="V1577" s="1" t="str">
        <f>IF(Sales_Datas[[#This Row],[base_price]] &lt;= 632200, "Low", (IF(Sales_Datas[[#This Row],[base_price]] &gt;= 10092000, "High", "Medium")))</f>
        <v>Medium</v>
      </c>
    </row>
    <row r="1578" spans="1:22" x14ac:dyDescent="0.25">
      <c r="A1578" s="1" t="s">
        <v>4065</v>
      </c>
      <c r="B1578" s="1" t="s">
        <v>4066</v>
      </c>
      <c r="C1578" s="2">
        <v>44899</v>
      </c>
      <c r="D1578" s="1" t="s">
        <v>4067</v>
      </c>
      <c r="E1578" s="4">
        <v>1653000</v>
      </c>
      <c r="F1578">
        <v>1</v>
      </c>
      <c r="G1578" s="4">
        <v>16530000</v>
      </c>
      <c r="H1578" s="4">
        <v>0</v>
      </c>
      <c r="I1578" s="4">
        <v>16530000</v>
      </c>
      <c r="J1578">
        <v>1</v>
      </c>
      <c r="K1578">
        <v>0</v>
      </c>
      <c r="L1578">
        <v>0</v>
      </c>
      <c r="M1578">
        <v>1</v>
      </c>
      <c r="N1578" s="2">
        <v>44525</v>
      </c>
      <c r="O1578" s="1" t="s">
        <v>4068</v>
      </c>
      <c r="P1578" s="4">
        <v>16530000</v>
      </c>
      <c r="Q1578" s="4">
        <v>1272810</v>
      </c>
      <c r="R1578" s="1" t="s">
        <v>55</v>
      </c>
      <c r="S1578" s="1" t="s">
        <v>50</v>
      </c>
      <c r="T1578" s="4">
        <f>Sales_Datas[[#This Row],[after_discount]]-(Sales_Datas[[#This Row],[qty_ordered]]*Sales_Datas[[#This Row],[cogs]])</f>
        <v>15257190</v>
      </c>
      <c r="U1578" s="3">
        <f>IFERROR(Sales_Datas[[#This Row],[Gross_Profit]]/Sales_Datas[[#This Row],[after_discount]],0)</f>
        <v>0.92300000000000004</v>
      </c>
      <c r="V1578" s="1" t="str">
        <f>IF(Sales_Datas[[#This Row],[base_price]] &lt;= 632200, "Low", (IF(Sales_Datas[[#This Row],[base_price]] &gt;= 10092000, "High", "Medium")))</f>
        <v>High</v>
      </c>
    </row>
    <row r="1579" spans="1:22" x14ac:dyDescent="0.25">
      <c r="A1579" s="1" t="s">
        <v>4069</v>
      </c>
      <c r="B1579" s="1" t="s">
        <v>4070</v>
      </c>
      <c r="C1579" s="2">
        <v>44579</v>
      </c>
      <c r="D1579" s="1" t="s">
        <v>4071</v>
      </c>
      <c r="E1579" s="4">
        <v>1639718</v>
      </c>
      <c r="F1579">
        <v>1</v>
      </c>
      <c r="G1579" s="4">
        <v>16397200</v>
      </c>
      <c r="H1579" s="4">
        <v>0</v>
      </c>
      <c r="I1579" s="4">
        <v>16397200</v>
      </c>
      <c r="J1579">
        <v>1</v>
      </c>
      <c r="K1579">
        <v>1</v>
      </c>
      <c r="L1579">
        <v>0</v>
      </c>
      <c r="M1579">
        <v>3</v>
      </c>
      <c r="N1579" s="2">
        <v>44527</v>
      </c>
      <c r="O1579" s="1" t="s">
        <v>4072</v>
      </c>
      <c r="P1579" s="4">
        <v>19290800</v>
      </c>
      <c r="Q1579" s="4">
        <v>1176700</v>
      </c>
      <c r="R1579" s="1" t="s">
        <v>39</v>
      </c>
      <c r="S1579" s="1" t="s">
        <v>56</v>
      </c>
      <c r="T1579" s="4">
        <f>Sales_Datas[[#This Row],[after_discount]]-(Sales_Datas[[#This Row],[qty_ordered]]*Sales_Datas[[#This Row],[cogs]])</f>
        <v>15220500</v>
      </c>
      <c r="U1579" s="3">
        <f>IFERROR(Sales_Datas[[#This Row],[Gross_Profit]]/Sales_Datas[[#This Row],[after_discount]],0)</f>
        <v>0.92823774790817948</v>
      </c>
      <c r="V1579" s="1" t="str">
        <f>IF(Sales_Datas[[#This Row],[base_price]] &lt;= 632200, "Low", (IF(Sales_Datas[[#This Row],[base_price]] &gt;= 10092000, "High", "Medium")))</f>
        <v>High</v>
      </c>
    </row>
    <row r="1580" spans="1:22" x14ac:dyDescent="0.25">
      <c r="A1580" s="1" t="s">
        <v>4073</v>
      </c>
      <c r="B1580" s="1" t="s">
        <v>1984</v>
      </c>
      <c r="C1580" s="2">
        <v>44530</v>
      </c>
      <c r="D1580" s="1" t="s">
        <v>4074</v>
      </c>
      <c r="E1580" s="4">
        <v>1633280</v>
      </c>
      <c r="F1580">
        <v>1</v>
      </c>
      <c r="G1580" s="4">
        <v>16332800</v>
      </c>
      <c r="H1580" s="4">
        <v>0</v>
      </c>
      <c r="I1580" s="4">
        <v>16332800</v>
      </c>
      <c r="J1580">
        <v>1</v>
      </c>
      <c r="K1580">
        <v>0</v>
      </c>
      <c r="L1580">
        <v>0</v>
      </c>
      <c r="M1580">
        <v>4</v>
      </c>
      <c r="N1580" s="2">
        <v>44507</v>
      </c>
      <c r="O1580" s="1" t="s">
        <v>4075</v>
      </c>
      <c r="P1580" s="4">
        <v>16332800</v>
      </c>
      <c r="Q1580" s="4">
        <v>1322920</v>
      </c>
      <c r="R1580" s="1" t="s">
        <v>39</v>
      </c>
      <c r="S1580" s="1" t="s">
        <v>34</v>
      </c>
      <c r="T1580" s="4">
        <f>Sales_Datas[[#This Row],[after_discount]]-(Sales_Datas[[#This Row],[qty_ordered]]*Sales_Datas[[#This Row],[cogs]])</f>
        <v>15009880</v>
      </c>
      <c r="U1580" s="3">
        <f>IFERROR(Sales_Datas[[#This Row],[Gross_Profit]]/Sales_Datas[[#This Row],[after_discount]],0)</f>
        <v>0.91900225313479622</v>
      </c>
      <c r="V1580" s="1" t="str">
        <f>IF(Sales_Datas[[#This Row],[base_price]] &lt;= 632200, "Low", (IF(Sales_Datas[[#This Row],[base_price]] &gt;= 10092000, "High", "Medium")))</f>
        <v>High</v>
      </c>
    </row>
    <row r="1581" spans="1:22" x14ac:dyDescent="0.25">
      <c r="A1581" s="1" t="s">
        <v>4076</v>
      </c>
      <c r="B1581" s="1" t="s">
        <v>4077</v>
      </c>
      <c r="C1581" s="2">
        <v>44545</v>
      </c>
      <c r="D1581" s="1" t="s">
        <v>4074</v>
      </c>
      <c r="E1581" s="4">
        <v>1633280</v>
      </c>
      <c r="F1581">
        <v>1</v>
      </c>
      <c r="G1581" s="4">
        <v>16332800</v>
      </c>
      <c r="H1581" s="4">
        <v>0</v>
      </c>
      <c r="I1581" s="4">
        <v>16332800</v>
      </c>
      <c r="J1581">
        <v>1</v>
      </c>
      <c r="K1581">
        <v>0</v>
      </c>
      <c r="L1581">
        <v>0</v>
      </c>
      <c r="M1581">
        <v>4</v>
      </c>
      <c r="N1581" s="2">
        <v>44555</v>
      </c>
      <c r="O1581" s="1" t="s">
        <v>4075</v>
      </c>
      <c r="P1581" s="4">
        <v>16332800</v>
      </c>
      <c r="Q1581" s="4">
        <v>1322920</v>
      </c>
      <c r="R1581" s="1" t="s">
        <v>39</v>
      </c>
      <c r="S1581" s="1" t="s">
        <v>34</v>
      </c>
      <c r="T1581" s="4">
        <f>Sales_Datas[[#This Row],[after_discount]]-(Sales_Datas[[#This Row],[qty_ordered]]*Sales_Datas[[#This Row],[cogs]])</f>
        <v>15009880</v>
      </c>
      <c r="U1581" s="3">
        <f>IFERROR(Sales_Datas[[#This Row],[Gross_Profit]]/Sales_Datas[[#This Row],[after_discount]],0)</f>
        <v>0.91900225313479622</v>
      </c>
      <c r="V1581" s="1" t="str">
        <f>IF(Sales_Datas[[#This Row],[base_price]] &lt;= 632200, "Low", (IF(Sales_Datas[[#This Row],[base_price]] &gt;= 10092000, "High", "Medium")))</f>
        <v>High</v>
      </c>
    </row>
    <row r="1582" spans="1:22" x14ac:dyDescent="0.25">
      <c r="A1582" s="1" t="s">
        <v>4078</v>
      </c>
      <c r="B1582" s="1" t="s">
        <v>1374</v>
      </c>
      <c r="C1582" s="2">
        <v>44515</v>
      </c>
      <c r="D1582" s="1" t="s">
        <v>4079</v>
      </c>
      <c r="E1582" s="4">
        <v>1624000</v>
      </c>
      <c r="F1582">
        <v>1</v>
      </c>
      <c r="G1582" s="4">
        <v>16240000</v>
      </c>
      <c r="H1582" s="4">
        <v>0</v>
      </c>
      <c r="I1582" s="4">
        <v>16240000</v>
      </c>
      <c r="J1582">
        <v>1</v>
      </c>
      <c r="K1582">
        <v>0</v>
      </c>
      <c r="L1582">
        <v>0</v>
      </c>
      <c r="M1582">
        <v>4</v>
      </c>
      <c r="N1582" s="2">
        <v>44496</v>
      </c>
      <c r="O1582" s="1" t="s">
        <v>4080</v>
      </c>
      <c r="P1582" s="4">
        <v>16240000</v>
      </c>
      <c r="Q1582" s="4">
        <v>1234240</v>
      </c>
      <c r="R1582" s="1" t="s">
        <v>39</v>
      </c>
      <c r="S1582" s="1" t="s">
        <v>34</v>
      </c>
      <c r="T1582" s="4">
        <f>Sales_Datas[[#This Row],[after_discount]]-(Sales_Datas[[#This Row],[qty_ordered]]*Sales_Datas[[#This Row],[cogs]])</f>
        <v>15005760</v>
      </c>
      <c r="U1582" s="3">
        <f>IFERROR(Sales_Datas[[#This Row],[Gross_Profit]]/Sales_Datas[[#This Row],[after_discount]],0)</f>
        <v>0.92400000000000004</v>
      </c>
      <c r="V1582" s="1" t="str">
        <f>IF(Sales_Datas[[#This Row],[base_price]] &lt;= 632200, "Low", (IF(Sales_Datas[[#This Row],[base_price]] &gt;= 10092000, "High", "Medium")))</f>
        <v>High</v>
      </c>
    </row>
    <row r="1583" spans="1:22" x14ac:dyDescent="0.25">
      <c r="A1583" s="1" t="s">
        <v>4081</v>
      </c>
      <c r="B1583" s="1" t="s">
        <v>4082</v>
      </c>
      <c r="C1583" s="2">
        <v>44678</v>
      </c>
      <c r="D1583" s="1" t="s">
        <v>4083</v>
      </c>
      <c r="E1583" s="4">
        <v>406000</v>
      </c>
      <c r="F1583">
        <v>4</v>
      </c>
      <c r="G1583" s="4">
        <v>16240000</v>
      </c>
      <c r="H1583" s="4">
        <v>0</v>
      </c>
      <c r="I1583" s="4">
        <v>16240000</v>
      </c>
      <c r="J1583">
        <v>1</v>
      </c>
      <c r="K1583">
        <v>0</v>
      </c>
      <c r="L1583">
        <v>0</v>
      </c>
      <c r="M1583">
        <v>1</v>
      </c>
      <c r="N1583" s="2">
        <v>44678</v>
      </c>
      <c r="O1583" s="1" t="s">
        <v>4084</v>
      </c>
      <c r="P1583" s="4">
        <v>4060000</v>
      </c>
      <c r="Q1583" s="4">
        <v>243600</v>
      </c>
      <c r="R1583" s="1" t="s">
        <v>191</v>
      </c>
      <c r="S1583" s="1" t="s">
        <v>50</v>
      </c>
      <c r="T1583" s="4">
        <f>Sales_Datas[[#This Row],[after_discount]]-(Sales_Datas[[#This Row],[qty_ordered]]*Sales_Datas[[#This Row],[cogs]])</f>
        <v>15265600</v>
      </c>
      <c r="U1583" s="3">
        <f>IFERROR(Sales_Datas[[#This Row],[Gross_Profit]]/Sales_Datas[[#This Row],[after_discount]],0)</f>
        <v>0.94</v>
      </c>
      <c r="V1583" s="1" t="str">
        <f>IF(Sales_Datas[[#This Row],[base_price]] &lt;= 632200, "Low", (IF(Sales_Datas[[#This Row],[base_price]] &gt;= 10092000, "High", "Medium")))</f>
        <v>Medium</v>
      </c>
    </row>
    <row r="1584" spans="1:22" x14ac:dyDescent="0.25">
      <c r="A1584" s="1" t="s">
        <v>4085</v>
      </c>
      <c r="B1584" s="1" t="s">
        <v>4086</v>
      </c>
      <c r="C1584" s="2">
        <v>44697</v>
      </c>
      <c r="D1584" s="1" t="s">
        <v>4087</v>
      </c>
      <c r="E1584" s="4">
        <v>1613850</v>
      </c>
      <c r="F1584">
        <v>1</v>
      </c>
      <c r="G1584" s="4">
        <v>16138500</v>
      </c>
      <c r="H1584" s="4">
        <v>0</v>
      </c>
      <c r="I1584" s="4">
        <v>16138500</v>
      </c>
      <c r="J1584">
        <v>1</v>
      </c>
      <c r="K1584">
        <v>1</v>
      </c>
      <c r="L1584">
        <v>0</v>
      </c>
      <c r="M1584">
        <v>1</v>
      </c>
      <c r="N1584" s="2">
        <v>44514</v>
      </c>
      <c r="O1584" s="1" t="s">
        <v>4088</v>
      </c>
      <c r="P1584" s="4">
        <v>16138500</v>
      </c>
      <c r="Q1584" s="4">
        <v>1032860</v>
      </c>
      <c r="R1584" s="1" t="s">
        <v>55</v>
      </c>
      <c r="S1584" s="1" t="s">
        <v>50</v>
      </c>
      <c r="T1584" s="4">
        <f>Sales_Datas[[#This Row],[after_discount]]-(Sales_Datas[[#This Row],[qty_ordered]]*Sales_Datas[[#This Row],[cogs]])</f>
        <v>15105640</v>
      </c>
      <c r="U1584" s="3">
        <f>IFERROR(Sales_Datas[[#This Row],[Gross_Profit]]/Sales_Datas[[#This Row],[after_discount]],0)</f>
        <v>0.93600024785450942</v>
      </c>
      <c r="V1584" s="1" t="str">
        <f>IF(Sales_Datas[[#This Row],[base_price]] &lt;= 632200, "Low", (IF(Sales_Datas[[#This Row],[base_price]] &gt;= 10092000, "High", "Medium")))</f>
        <v>High</v>
      </c>
    </row>
    <row r="1585" spans="1:22" x14ac:dyDescent="0.25">
      <c r="A1585" s="1" t="s">
        <v>4089</v>
      </c>
      <c r="B1585" s="1" t="s">
        <v>4090</v>
      </c>
      <c r="C1585" s="2">
        <v>44542</v>
      </c>
      <c r="D1585" s="1" t="s">
        <v>4091</v>
      </c>
      <c r="E1585" s="4">
        <v>1591520</v>
      </c>
      <c r="F1585">
        <v>1</v>
      </c>
      <c r="G1585" s="4">
        <v>15915200</v>
      </c>
      <c r="H1585" s="4">
        <v>0</v>
      </c>
      <c r="I1585" s="4">
        <v>15915200</v>
      </c>
      <c r="J1585">
        <v>1</v>
      </c>
      <c r="K1585">
        <v>0</v>
      </c>
      <c r="L1585">
        <v>0</v>
      </c>
      <c r="M1585">
        <v>1</v>
      </c>
      <c r="N1585" s="2">
        <v>44501</v>
      </c>
      <c r="O1585" s="1" t="s">
        <v>4092</v>
      </c>
      <c r="P1585" s="4">
        <v>15915200</v>
      </c>
      <c r="Q1585" s="4">
        <v>1098110</v>
      </c>
      <c r="R1585" s="1" t="s">
        <v>133</v>
      </c>
      <c r="S1585" s="1" t="s">
        <v>50</v>
      </c>
      <c r="T1585" s="4">
        <f>Sales_Datas[[#This Row],[after_discount]]-(Sales_Datas[[#This Row],[qty_ordered]]*Sales_Datas[[#This Row],[cogs]])</f>
        <v>14817090</v>
      </c>
      <c r="U1585" s="3">
        <f>IFERROR(Sales_Datas[[#This Row],[Gross_Profit]]/Sales_Datas[[#This Row],[after_discount]],0)</f>
        <v>0.93100243792098125</v>
      </c>
      <c r="V1585" s="1" t="str">
        <f>IF(Sales_Datas[[#This Row],[base_price]] &lt;= 632200, "Low", (IF(Sales_Datas[[#This Row],[base_price]] &gt;= 10092000, "High", "Medium")))</f>
        <v>High</v>
      </c>
    </row>
    <row r="1586" spans="1:22" x14ac:dyDescent="0.25">
      <c r="A1586" s="1" t="s">
        <v>4093</v>
      </c>
      <c r="B1586" s="1" t="s">
        <v>4094</v>
      </c>
      <c r="C1586" s="2">
        <v>44239</v>
      </c>
      <c r="D1586" s="1" t="s">
        <v>300</v>
      </c>
      <c r="E1586" s="4">
        <v>1588620</v>
      </c>
      <c r="F1586">
        <v>1</v>
      </c>
      <c r="G1586" s="4">
        <v>15886200</v>
      </c>
      <c r="H1586" s="4">
        <v>0</v>
      </c>
      <c r="I1586" s="4">
        <v>15886200</v>
      </c>
      <c r="J1586">
        <v>1</v>
      </c>
      <c r="K1586">
        <v>0</v>
      </c>
      <c r="L1586">
        <v>0</v>
      </c>
      <c r="M1586">
        <v>1</v>
      </c>
      <c r="N1586" s="2">
        <v>44546</v>
      </c>
      <c r="O1586" s="1" t="s">
        <v>301</v>
      </c>
      <c r="P1586" s="4">
        <v>15886200</v>
      </c>
      <c r="Q1586" s="4">
        <v>1064360</v>
      </c>
      <c r="R1586" s="1" t="s">
        <v>39</v>
      </c>
      <c r="S1586" s="1" t="s">
        <v>50</v>
      </c>
      <c r="T1586" s="4">
        <f>Sales_Datas[[#This Row],[after_discount]]-(Sales_Datas[[#This Row],[qty_ordered]]*Sales_Datas[[#This Row],[cogs]])</f>
        <v>14821840</v>
      </c>
      <c r="U1586" s="3">
        <f>IFERROR(Sales_Datas[[#This Row],[Gross_Profit]]/Sales_Datas[[#This Row],[after_discount]],0)</f>
        <v>0.93300096939482069</v>
      </c>
      <c r="V1586" s="1" t="str">
        <f>IF(Sales_Datas[[#This Row],[base_price]] &lt;= 632200, "Low", (IF(Sales_Datas[[#This Row],[base_price]] &gt;= 10092000, "High", "Medium")))</f>
        <v>High</v>
      </c>
    </row>
    <row r="1587" spans="1:22" x14ac:dyDescent="0.25">
      <c r="A1587" s="1" t="s">
        <v>4095</v>
      </c>
      <c r="B1587" s="1" t="s">
        <v>1386</v>
      </c>
      <c r="C1587" s="2">
        <v>44387</v>
      </c>
      <c r="D1587" s="1" t="s">
        <v>2936</v>
      </c>
      <c r="E1587" s="4">
        <v>1566000</v>
      </c>
      <c r="F1587">
        <v>1</v>
      </c>
      <c r="G1587" s="4">
        <v>15660000</v>
      </c>
      <c r="H1587" s="4">
        <v>0</v>
      </c>
      <c r="I1587" s="4">
        <v>15660000</v>
      </c>
      <c r="J1587">
        <v>1</v>
      </c>
      <c r="K1587">
        <v>0</v>
      </c>
      <c r="L1587">
        <v>0</v>
      </c>
      <c r="M1587">
        <v>4</v>
      </c>
      <c r="N1587" s="2">
        <v>44467</v>
      </c>
      <c r="O1587" s="1" t="s">
        <v>2937</v>
      </c>
      <c r="P1587" s="4">
        <v>17110000</v>
      </c>
      <c r="Q1587" s="4">
        <v>1095040</v>
      </c>
      <c r="R1587" s="1" t="s">
        <v>29</v>
      </c>
      <c r="S1587" s="1" t="s">
        <v>34</v>
      </c>
      <c r="T1587" s="4">
        <f>Sales_Datas[[#This Row],[after_discount]]-(Sales_Datas[[#This Row],[qty_ordered]]*Sales_Datas[[#This Row],[cogs]])</f>
        <v>14564960</v>
      </c>
      <c r="U1587" s="3">
        <f>IFERROR(Sales_Datas[[#This Row],[Gross_Profit]]/Sales_Datas[[#This Row],[after_discount]],0)</f>
        <v>0.93007407407407405</v>
      </c>
      <c r="V1587" s="1" t="str">
        <f>IF(Sales_Datas[[#This Row],[base_price]] &lt;= 632200, "Low", (IF(Sales_Datas[[#This Row],[base_price]] &gt;= 10092000, "High", "Medium")))</f>
        <v>High</v>
      </c>
    </row>
    <row r="1588" spans="1:22" x14ac:dyDescent="0.25">
      <c r="A1588" s="1" t="s">
        <v>4096</v>
      </c>
      <c r="B1588" s="1" t="s">
        <v>1798</v>
      </c>
      <c r="C1588" s="2">
        <v>44449</v>
      </c>
      <c r="D1588" s="1" t="s">
        <v>2936</v>
      </c>
      <c r="E1588" s="4">
        <v>1566000</v>
      </c>
      <c r="F1588">
        <v>1</v>
      </c>
      <c r="G1588" s="4">
        <v>15660000</v>
      </c>
      <c r="H1588" s="4">
        <v>0</v>
      </c>
      <c r="I1588" s="4">
        <v>15660000</v>
      </c>
      <c r="J1588">
        <v>1</v>
      </c>
      <c r="K1588">
        <v>1</v>
      </c>
      <c r="L1588">
        <v>0</v>
      </c>
      <c r="M1588">
        <v>1</v>
      </c>
      <c r="N1588" s="2">
        <v>44394</v>
      </c>
      <c r="O1588" s="1" t="s">
        <v>2937</v>
      </c>
      <c r="P1588" s="4">
        <v>17110000</v>
      </c>
      <c r="Q1588" s="4">
        <v>1095040</v>
      </c>
      <c r="R1588" s="1" t="s">
        <v>29</v>
      </c>
      <c r="S1588" s="1" t="s">
        <v>50</v>
      </c>
      <c r="T1588" s="4">
        <f>Sales_Datas[[#This Row],[after_discount]]-(Sales_Datas[[#This Row],[qty_ordered]]*Sales_Datas[[#This Row],[cogs]])</f>
        <v>14564960</v>
      </c>
      <c r="U1588" s="3">
        <f>IFERROR(Sales_Datas[[#This Row],[Gross_Profit]]/Sales_Datas[[#This Row],[after_discount]],0)</f>
        <v>0.93007407407407405</v>
      </c>
      <c r="V1588" s="1" t="str">
        <f>IF(Sales_Datas[[#This Row],[base_price]] &lt;= 632200, "Low", (IF(Sales_Datas[[#This Row],[base_price]] &gt;= 10092000, "High", "Medium")))</f>
        <v>High</v>
      </c>
    </row>
    <row r="1589" spans="1:22" x14ac:dyDescent="0.25">
      <c r="A1589" s="1" t="s">
        <v>4097</v>
      </c>
      <c r="B1589" s="1" t="s">
        <v>2360</v>
      </c>
      <c r="C1589" s="2">
        <v>44463</v>
      </c>
      <c r="D1589" s="1" t="s">
        <v>2936</v>
      </c>
      <c r="E1589" s="4">
        <v>1566000</v>
      </c>
      <c r="F1589">
        <v>1</v>
      </c>
      <c r="G1589" s="4">
        <v>15660000</v>
      </c>
      <c r="H1589" s="4">
        <v>0</v>
      </c>
      <c r="I1589" s="4">
        <v>15660000</v>
      </c>
      <c r="J1589">
        <v>1</v>
      </c>
      <c r="K1589">
        <v>0</v>
      </c>
      <c r="L1589">
        <v>0</v>
      </c>
      <c r="M1589">
        <v>4</v>
      </c>
      <c r="N1589" s="2">
        <v>44467</v>
      </c>
      <c r="O1589" s="1" t="s">
        <v>2937</v>
      </c>
      <c r="P1589" s="4">
        <v>17110000</v>
      </c>
      <c r="Q1589" s="4">
        <v>1095040</v>
      </c>
      <c r="R1589" s="1" t="s">
        <v>29</v>
      </c>
      <c r="S1589" s="1" t="s">
        <v>34</v>
      </c>
      <c r="T1589" s="4">
        <f>Sales_Datas[[#This Row],[after_discount]]-(Sales_Datas[[#This Row],[qty_ordered]]*Sales_Datas[[#This Row],[cogs]])</f>
        <v>14564960</v>
      </c>
      <c r="U1589" s="3">
        <f>IFERROR(Sales_Datas[[#This Row],[Gross_Profit]]/Sales_Datas[[#This Row],[after_discount]],0)</f>
        <v>0.93007407407407405</v>
      </c>
      <c r="V1589" s="1" t="str">
        <f>IF(Sales_Datas[[#This Row],[base_price]] &lt;= 632200, "Low", (IF(Sales_Datas[[#This Row],[base_price]] &gt;= 10092000, "High", "Medium")))</f>
        <v>High</v>
      </c>
    </row>
    <row r="1590" spans="1:22" x14ac:dyDescent="0.25">
      <c r="A1590" s="1" t="s">
        <v>4098</v>
      </c>
      <c r="B1590" s="1" t="s">
        <v>4099</v>
      </c>
      <c r="C1590" s="2">
        <v>44540</v>
      </c>
      <c r="D1590" s="1" t="s">
        <v>2936</v>
      </c>
      <c r="E1590" s="4">
        <v>1566000</v>
      </c>
      <c r="F1590">
        <v>1</v>
      </c>
      <c r="G1590" s="4">
        <v>15660000</v>
      </c>
      <c r="H1590" s="4">
        <v>0</v>
      </c>
      <c r="I1590" s="4">
        <v>15660000</v>
      </c>
      <c r="J1590">
        <v>1</v>
      </c>
      <c r="K1590">
        <v>0</v>
      </c>
      <c r="L1590">
        <v>0</v>
      </c>
      <c r="M1590">
        <v>4</v>
      </c>
      <c r="N1590" s="2">
        <v>44475</v>
      </c>
      <c r="O1590" s="1" t="s">
        <v>2937</v>
      </c>
      <c r="P1590" s="4">
        <v>17110000</v>
      </c>
      <c r="Q1590" s="4">
        <v>1095040</v>
      </c>
      <c r="R1590" s="1" t="s">
        <v>29</v>
      </c>
      <c r="S1590" s="1" t="s">
        <v>34</v>
      </c>
      <c r="T1590" s="4">
        <f>Sales_Datas[[#This Row],[after_discount]]-(Sales_Datas[[#This Row],[qty_ordered]]*Sales_Datas[[#This Row],[cogs]])</f>
        <v>14564960</v>
      </c>
      <c r="U1590" s="3">
        <f>IFERROR(Sales_Datas[[#This Row],[Gross_Profit]]/Sales_Datas[[#This Row],[after_discount]],0)</f>
        <v>0.93007407407407405</v>
      </c>
      <c r="V1590" s="1" t="str">
        <f>IF(Sales_Datas[[#This Row],[base_price]] &lt;= 632200, "Low", (IF(Sales_Datas[[#This Row],[base_price]] &gt;= 10092000, "High", "Medium")))</f>
        <v>High</v>
      </c>
    </row>
    <row r="1591" spans="1:22" x14ac:dyDescent="0.25">
      <c r="A1591" s="1" t="s">
        <v>4100</v>
      </c>
      <c r="B1591" s="1" t="s">
        <v>4101</v>
      </c>
      <c r="C1591" s="2">
        <v>44627</v>
      </c>
      <c r="D1591" s="1" t="s">
        <v>4102</v>
      </c>
      <c r="E1591" s="4">
        <v>783000</v>
      </c>
      <c r="F1591">
        <v>2</v>
      </c>
      <c r="G1591" s="4">
        <v>15660000</v>
      </c>
      <c r="H1591" s="4">
        <v>0</v>
      </c>
      <c r="I1591" s="4">
        <v>15660000</v>
      </c>
      <c r="J1591">
        <v>1</v>
      </c>
      <c r="K1591">
        <v>1</v>
      </c>
      <c r="L1591">
        <v>0</v>
      </c>
      <c r="M1591">
        <v>1</v>
      </c>
      <c r="N1591" s="2">
        <v>44745</v>
      </c>
      <c r="O1591" s="1" t="s">
        <v>4103</v>
      </c>
      <c r="P1591" s="4">
        <v>7830000</v>
      </c>
      <c r="Q1591" s="4">
        <v>696870</v>
      </c>
      <c r="R1591" s="1" t="s">
        <v>128</v>
      </c>
      <c r="S1591" s="1" t="s">
        <v>50</v>
      </c>
      <c r="T1591" s="4">
        <f>Sales_Datas[[#This Row],[after_discount]]-(Sales_Datas[[#This Row],[qty_ordered]]*Sales_Datas[[#This Row],[cogs]])</f>
        <v>14266260</v>
      </c>
      <c r="U1591" s="3">
        <f>IFERROR(Sales_Datas[[#This Row],[Gross_Profit]]/Sales_Datas[[#This Row],[after_discount]],0)</f>
        <v>0.91100000000000003</v>
      </c>
      <c r="V1591" s="1" t="str">
        <f>IF(Sales_Datas[[#This Row],[base_price]] &lt;= 632200, "Low", (IF(Sales_Datas[[#This Row],[base_price]] &gt;= 10092000, "High", "Medium")))</f>
        <v>Medium</v>
      </c>
    </row>
    <row r="1592" spans="1:22" x14ac:dyDescent="0.25">
      <c r="A1592" s="1" t="s">
        <v>4104</v>
      </c>
      <c r="B1592" s="1" t="s">
        <v>4105</v>
      </c>
      <c r="C1592" s="2">
        <v>44418</v>
      </c>
      <c r="D1592" s="1" t="s">
        <v>4106</v>
      </c>
      <c r="E1592" s="4">
        <v>1566000</v>
      </c>
      <c r="F1592">
        <v>1</v>
      </c>
      <c r="G1592" s="4">
        <v>15660000</v>
      </c>
      <c r="H1592" s="4">
        <v>0</v>
      </c>
      <c r="I1592" s="4">
        <v>15660000</v>
      </c>
      <c r="J1592">
        <v>1</v>
      </c>
      <c r="K1592">
        <v>0</v>
      </c>
      <c r="L1592">
        <v>0</v>
      </c>
      <c r="M1592">
        <v>4</v>
      </c>
      <c r="N1592" s="2">
        <v>44459</v>
      </c>
      <c r="O1592" s="1" t="s">
        <v>4107</v>
      </c>
      <c r="P1592" s="4">
        <v>15660000</v>
      </c>
      <c r="Q1592" s="4">
        <v>1205820</v>
      </c>
      <c r="R1592" s="1" t="s">
        <v>133</v>
      </c>
      <c r="S1592" s="1" t="s">
        <v>34</v>
      </c>
      <c r="T1592" s="4">
        <f>Sales_Datas[[#This Row],[after_discount]]-(Sales_Datas[[#This Row],[qty_ordered]]*Sales_Datas[[#This Row],[cogs]])</f>
        <v>14454180</v>
      </c>
      <c r="U1592" s="3">
        <f>IFERROR(Sales_Datas[[#This Row],[Gross_Profit]]/Sales_Datas[[#This Row],[after_discount]],0)</f>
        <v>0.92300000000000004</v>
      </c>
      <c r="V1592" s="1" t="str">
        <f>IF(Sales_Datas[[#This Row],[base_price]] &lt;= 632200, "Low", (IF(Sales_Datas[[#This Row],[base_price]] &gt;= 10092000, "High", "Medium")))</f>
        <v>High</v>
      </c>
    </row>
    <row r="1593" spans="1:22" x14ac:dyDescent="0.25">
      <c r="A1593" s="1" t="s">
        <v>4108</v>
      </c>
      <c r="B1593" s="1" t="s">
        <v>4105</v>
      </c>
      <c r="C1593" s="2">
        <v>44510</v>
      </c>
      <c r="D1593" s="1" t="s">
        <v>4106</v>
      </c>
      <c r="E1593" s="4">
        <v>1566000</v>
      </c>
      <c r="F1593">
        <v>1</v>
      </c>
      <c r="G1593" s="4">
        <v>15660000</v>
      </c>
      <c r="H1593" s="4">
        <v>0</v>
      </c>
      <c r="I1593" s="4">
        <v>15660000</v>
      </c>
      <c r="J1593">
        <v>1</v>
      </c>
      <c r="K1593">
        <v>0</v>
      </c>
      <c r="L1593">
        <v>0</v>
      </c>
      <c r="M1593">
        <v>4</v>
      </c>
      <c r="N1593" s="2">
        <v>44459</v>
      </c>
      <c r="O1593" s="1" t="s">
        <v>4107</v>
      </c>
      <c r="P1593" s="4">
        <v>15660000</v>
      </c>
      <c r="Q1593" s="4">
        <v>1205820</v>
      </c>
      <c r="R1593" s="1" t="s">
        <v>133</v>
      </c>
      <c r="S1593" s="1" t="s">
        <v>34</v>
      </c>
      <c r="T1593" s="4">
        <f>Sales_Datas[[#This Row],[after_discount]]-(Sales_Datas[[#This Row],[qty_ordered]]*Sales_Datas[[#This Row],[cogs]])</f>
        <v>14454180</v>
      </c>
      <c r="U1593" s="3">
        <f>IFERROR(Sales_Datas[[#This Row],[Gross_Profit]]/Sales_Datas[[#This Row],[after_discount]],0)</f>
        <v>0.92300000000000004</v>
      </c>
      <c r="V1593" s="1" t="str">
        <f>IF(Sales_Datas[[#This Row],[base_price]] &lt;= 632200, "Low", (IF(Sales_Datas[[#This Row],[base_price]] &gt;= 10092000, "High", "Medium")))</f>
        <v>High</v>
      </c>
    </row>
    <row r="1594" spans="1:22" x14ac:dyDescent="0.25">
      <c r="A1594" s="1" t="s">
        <v>4109</v>
      </c>
      <c r="B1594" s="1" t="s">
        <v>4110</v>
      </c>
      <c r="C1594" s="2">
        <v>44498</v>
      </c>
      <c r="D1594" s="1" t="s">
        <v>4111</v>
      </c>
      <c r="E1594" s="4">
        <v>104400</v>
      </c>
      <c r="F1594">
        <v>15</v>
      </c>
      <c r="G1594" s="4">
        <v>15660000</v>
      </c>
      <c r="H1594" s="4">
        <v>0</v>
      </c>
      <c r="I1594" s="4">
        <v>15660000</v>
      </c>
      <c r="J1594">
        <v>1</v>
      </c>
      <c r="K1594">
        <v>1</v>
      </c>
      <c r="L1594">
        <v>1</v>
      </c>
      <c r="M1594">
        <v>1</v>
      </c>
      <c r="N1594" s="2">
        <v>44488</v>
      </c>
      <c r="O1594" s="1" t="s">
        <v>4112</v>
      </c>
      <c r="P1594" s="4">
        <v>580</v>
      </c>
      <c r="Q1594" s="4">
        <v>0</v>
      </c>
      <c r="R1594" s="1" t="s">
        <v>75</v>
      </c>
      <c r="S1594" s="1" t="s">
        <v>50</v>
      </c>
      <c r="T1594" s="4">
        <f>Sales_Datas[[#This Row],[after_discount]]-(Sales_Datas[[#This Row],[qty_ordered]]*Sales_Datas[[#This Row],[cogs]])</f>
        <v>15660000</v>
      </c>
      <c r="U1594" s="3">
        <f>IFERROR(Sales_Datas[[#This Row],[Gross_Profit]]/Sales_Datas[[#This Row],[after_discount]],0)</f>
        <v>1</v>
      </c>
      <c r="V1594" s="1" t="str">
        <f>IF(Sales_Datas[[#This Row],[base_price]] &lt;= 632200, "Low", (IF(Sales_Datas[[#This Row],[base_price]] &gt;= 10092000, "High", "Medium")))</f>
        <v>Low</v>
      </c>
    </row>
    <row r="1595" spans="1:22" x14ac:dyDescent="0.25">
      <c r="A1595" s="1" t="s">
        <v>4113</v>
      </c>
      <c r="B1595" s="1" t="s">
        <v>4114</v>
      </c>
      <c r="C1595" s="2">
        <v>44420</v>
      </c>
      <c r="D1595" s="1" t="s">
        <v>4115</v>
      </c>
      <c r="E1595" s="4">
        <v>1565420</v>
      </c>
      <c r="F1595">
        <v>1</v>
      </c>
      <c r="G1595" s="4">
        <v>15654200</v>
      </c>
      <c r="H1595" s="4">
        <v>0</v>
      </c>
      <c r="I1595" s="4">
        <v>15654200</v>
      </c>
      <c r="J1595">
        <v>1</v>
      </c>
      <c r="K1595">
        <v>1</v>
      </c>
      <c r="L1595">
        <v>0</v>
      </c>
      <c r="M1595">
        <v>1</v>
      </c>
      <c r="N1595" s="2">
        <v>44464</v>
      </c>
      <c r="O1595" s="1" t="s">
        <v>4116</v>
      </c>
      <c r="P1595" s="4">
        <v>15654200</v>
      </c>
      <c r="Q1595" s="4">
        <v>1017490</v>
      </c>
      <c r="R1595" s="1" t="s">
        <v>39</v>
      </c>
      <c r="S1595" s="1" t="s">
        <v>50</v>
      </c>
      <c r="T1595" s="4">
        <f>Sales_Datas[[#This Row],[after_discount]]-(Sales_Datas[[#This Row],[qty_ordered]]*Sales_Datas[[#This Row],[cogs]])</f>
        <v>14636710</v>
      </c>
      <c r="U1595" s="3">
        <f>IFERROR(Sales_Datas[[#This Row],[Gross_Profit]]/Sales_Datas[[#This Row],[after_discount]],0)</f>
        <v>0.93500210806045658</v>
      </c>
      <c r="V1595" s="1" t="str">
        <f>IF(Sales_Datas[[#This Row],[base_price]] &lt;= 632200, "Low", (IF(Sales_Datas[[#This Row],[base_price]] &gt;= 10092000, "High", "Medium")))</f>
        <v>High</v>
      </c>
    </row>
    <row r="1596" spans="1:22" x14ac:dyDescent="0.25">
      <c r="A1596" s="1" t="s">
        <v>4117</v>
      </c>
      <c r="B1596" s="1" t="s">
        <v>4118</v>
      </c>
      <c r="C1596" s="2">
        <v>44640</v>
      </c>
      <c r="D1596" s="1" t="s">
        <v>4119</v>
      </c>
      <c r="E1596" s="4">
        <v>142216</v>
      </c>
      <c r="F1596">
        <v>11</v>
      </c>
      <c r="G1596" s="4">
        <v>15643800</v>
      </c>
      <c r="H1596" s="4">
        <v>0</v>
      </c>
      <c r="I1596" s="4">
        <v>15643800</v>
      </c>
      <c r="J1596">
        <v>1</v>
      </c>
      <c r="K1596">
        <v>0</v>
      </c>
      <c r="L1596">
        <v>0</v>
      </c>
      <c r="M1596">
        <v>1</v>
      </c>
      <c r="N1596" s="2">
        <v>44422</v>
      </c>
      <c r="O1596" s="1" t="s">
        <v>4120</v>
      </c>
      <c r="P1596" s="4">
        <v>1422160</v>
      </c>
      <c r="Q1596" s="4">
        <v>93844</v>
      </c>
      <c r="R1596" s="1" t="s">
        <v>123</v>
      </c>
      <c r="S1596" s="1" t="s">
        <v>50</v>
      </c>
      <c r="T1596" s="4">
        <f>Sales_Datas[[#This Row],[after_discount]]-(Sales_Datas[[#This Row],[qty_ordered]]*Sales_Datas[[#This Row],[cogs]])</f>
        <v>14611516</v>
      </c>
      <c r="U1596" s="3">
        <f>IFERROR(Sales_Datas[[#This Row],[Gross_Profit]]/Sales_Datas[[#This Row],[after_discount]],0)</f>
        <v>0.93401321929454484</v>
      </c>
      <c r="V1596" s="1" t="str">
        <f>IF(Sales_Datas[[#This Row],[base_price]] &lt;= 632200, "Low", (IF(Sales_Datas[[#This Row],[base_price]] &gt;= 10092000, "High", "Medium")))</f>
        <v>Medium</v>
      </c>
    </row>
    <row r="1597" spans="1:22" x14ac:dyDescent="0.25">
      <c r="A1597" s="1" t="s">
        <v>4121</v>
      </c>
      <c r="B1597" s="1" t="s">
        <v>4122</v>
      </c>
      <c r="C1597" s="2">
        <v>44295</v>
      </c>
      <c r="D1597" s="1" t="s">
        <v>4123</v>
      </c>
      <c r="E1597" s="4">
        <v>1537000</v>
      </c>
      <c r="F1597">
        <v>1</v>
      </c>
      <c r="G1597" s="4">
        <v>15370000</v>
      </c>
      <c r="H1597" s="4">
        <v>0</v>
      </c>
      <c r="I1597" s="4">
        <v>15370000</v>
      </c>
      <c r="J1597">
        <v>1</v>
      </c>
      <c r="K1597">
        <v>0</v>
      </c>
      <c r="L1597">
        <v>0</v>
      </c>
      <c r="M1597">
        <v>9</v>
      </c>
      <c r="N1597" s="2">
        <v>44422</v>
      </c>
      <c r="O1597" s="1" t="s">
        <v>4124</v>
      </c>
      <c r="P1597" s="4">
        <v>15370000</v>
      </c>
      <c r="Q1597" s="4">
        <v>1229600</v>
      </c>
      <c r="R1597" s="1" t="s">
        <v>55</v>
      </c>
      <c r="S1597" s="1" t="s">
        <v>1120</v>
      </c>
      <c r="T1597" s="4">
        <f>Sales_Datas[[#This Row],[after_discount]]-(Sales_Datas[[#This Row],[qty_ordered]]*Sales_Datas[[#This Row],[cogs]])</f>
        <v>14140400</v>
      </c>
      <c r="U1597" s="3">
        <f>IFERROR(Sales_Datas[[#This Row],[Gross_Profit]]/Sales_Datas[[#This Row],[after_discount]],0)</f>
        <v>0.92</v>
      </c>
      <c r="V1597" s="1" t="str">
        <f>IF(Sales_Datas[[#This Row],[base_price]] &lt;= 632200, "Low", (IF(Sales_Datas[[#This Row],[base_price]] &gt;= 10092000, "High", "Medium")))</f>
        <v>High</v>
      </c>
    </row>
    <row r="1598" spans="1:22" x14ac:dyDescent="0.25">
      <c r="A1598" s="1" t="s">
        <v>4125</v>
      </c>
      <c r="B1598" s="1" t="s">
        <v>1798</v>
      </c>
      <c r="C1598" s="2">
        <v>44477</v>
      </c>
      <c r="D1598" s="1" t="s">
        <v>4126</v>
      </c>
      <c r="E1598" s="4">
        <v>1508000</v>
      </c>
      <c r="F1598">
        <v>1</v>
      </c>
      <c r="G1598" s="4">
        <v>15080000</v>
      </c>
      <c r="H1598" s="4">
        <v>0</v>
      </c>
      <c r="I1598" s="4">
        <v>15080000</v>
      </c>
      <c r="J1598">
        <v>1</v>
      </c>
      <c r="K1598">
        <v>0</v>
      </c>
      <c r="L1598">
        <v>0</v>
      </c>
      <c r="M1598">
        <v>1</v>
      </c>
      <c r="N1598" s="2">
        <v>44394</v>
      </c>
      <c r="O1598" s="1" t="s">
        <v>4127</v>
      </c>
      <c r="P1598" s="4">
        <v>15080000</v>
      </c>
      <c r="Q1598" s="4">
        <v>965120</v>
      </c>
      <c r="R1598" s="1" t="s">
        <v>39</v>
      </c>
      <c r="S1598" s="1" t="s">
        <v>50</v>
      </c>
      <c r="T1598" s="4">
        <f>Sales_Datas[[#This Row],[after_discount]]-(Sales_Datas[[#This Row],[qty_ordered]]*Sales_Datas[[#This Row],[cogs]])</f>
        <v>14114880</v>
      </c>
      <c r="U1598" s="3">
        <f>IFERROR(Sales_Datas[[#This Row],[Gross_Profit]]/Sales_Datas[[#This Row],[after_discount]],0)</f>
        <v>0.93600000000000005</v>
      </c>
      <c r="V1598" s="1" t="str">
        <f>IF(Sales_Datas[[#This Row],[base_price]] &lt;= 632200, "Low", (IF(Sales_Datas[[#This Row],[base_price]] &gt;= 10092000, "High", "Medium")))</f>
        <v>High</v>
      </c>
    </row>
    <row r="1599" spans="1:22" x14ac:dyDescent="0.25">
      <c r="A1599" s="1" t="s">
        <v>4128</v>
      </c>
      <c r="B1599" s="1" t="s">
        <v>4129</v>
      </c>
      <c r="C1599" s="2">
        <v>44901</v>
      </c>
      <c r="D1599" s="1" t="s">
        <v>4130</v>
      </c>
      <c r="E1599" s="4">
        <v>754000</v>
      </c>
      <c r="F1599">
        <v>2</v>
      </c>
      <c r="G1599" s="4">
        <v>15080000</v>
      </c>
      <c r="H1599" s="4">
        <v>0</v>
      </c>
      <c r="I1599" s="4">
        <v>15080000</v>
      </c>
      <c r="J1599">
        <v>1</v>
      </c>
      <c r="K1599">
        <v>1</v>
      </c>
      <c r="L1599">
        <v>0</v>
      </c>
      <c r="M1599">
        <v>1</v>
      </c>
      <c r="N1599" s="2">
        <v>44714</v>
      </c>
      <c r="O1599" s="1" t="s">
        <v>4131</v>
      </c>
      <c r="P1599" s="4">
        <v>7540000</v>
      </c>
      <c r="Q1599" s="4">
        <v>535340</v>
      </c>
      <c r="R1599" s="1" t="s">
        <v>128</v>
      </c>
      <c r="S1599" s="1" t="s">
        <v>50</v>
      </c>
      <c r="T1599" s="4">
        <f>Sales_Datas[[#This Row],[after_discount]]-(Sales_Datas[[#This Row],[qty_ordered]]*Sales_Datas[[#This Row],[cogs]])</f>
        <v>14009320</v>
      </c>
      <c r="U1599" s="3">
        <f>IFERROR(Sales_Datas[[#This Row],[Gross_Profit]]/Sales_Datas[[#This Row],[after_discount]],0)</f>
        <v>0.92900000000000005</v>
      </c>
      <c r="V1599" s="1" t="str">
        <f>IF(Sales_Datas[[#This Row],[base_price]] &lt;= 632200, "Low", (IF(Sales_Datas[[#This Row],[base_price]] &gt;= 10092000, "High", "Medium")))</f>
        <v>Medium</v>
      </c>
    </row>
    <row r="1600" spans="1:22" x14ac:dyDescent="0.25">
      <c r="A1600" s="1" t="s">
        <v>4132</v>
      </c>
      <c r="B1600" s="1" t="s">
        <v>4133</v>
      </c>
      <c r="C1600" s="2">
        <v>44764</v>
      </c>
      <c r="D1600" s="1" t="s">
        <v>4134</v>
      </c>
      <c r="E1600" s="4">
        <v>754000</v>
      </c>
      <c r="F1600">
        <v>2</v>
      </c>
      <c r="G1600" s="4">
        <v>15080000</v>
      </c>
      <c r="H1600" s="4">
        <v>0</v>
      </c>
      <c r="I1600" s="4">
        <v>15080000</v>
      </c>
      <c r="J1600">
        <v>1</v>
      </c>
      <c r="K1600">
        <v>0</v>
      </c>
      <c r="L1600">
        <v>0</v>
      </c>
      <c r="M1600">
        <v>7</v>
      </c>
      <c r="N1600" s="2">
        <v>44754</v>
      </c>
      <c r="O1600" s="1" t="s">
        <v>4135</v>
      </c>
      <c r="P1600" s="4">
        <v>7540000</v>
      </c>
      <c r="Q1600" s="4">
        <v>505180</v>
      </c>
      <c r="R1600" s="1" t="s">
        <v>123</v>
      </c>
      <c r="S1600" s="1" t="s">
        <v>66</v>
      </c>
      <c r="T1600" s="4">
        <f>Sales_Datas[[#This Row],[after_discount]]-(Sales_Datas[[#This Row],[qty_ordered]]*Sales_Datas[[#This Row],[cogs]])</f>
        <v>14069640</v>
      </c>
      <c r="U1600" s="3">
        <f>IFERROR(Sales_Datas[[#This Row],[Gross_Profit]]/Sales_Datas[[#This Row],[after_discount]],0)</f>
        <v>0.93300000000000005</v>
      </c>
      <c r="V1600" s="1" t="str">
        <f>IF(Sales_Datas[[#This Row],[base_price]] &lt;= 632200, "Low", (IF(Sales_Datas[[#This Row],[base_price]] &gt;= 10092000, "High", "Medium")))</f>
        <v>Medium</v>
      </c>
    </row>
    <row r="1601" spans="1:22" x14ac:dyDescent="0.25">
      <c r="A1601" s="1" t="s">
        <v>4136</v>
      </c>
      <c r="B1601" s="1" t="s">
        <v>3734</v>
      </c>
      <c r="C1601" s="2">
        <v>44358</v>
      </c>
      <c r="D1601" s="1" t="s">
        <v>2936</v>
      </c>
      <c r="E1601" s="4">
        <v>1507942</v>
      </c>
      <c r="F1601">
        <v>1</v>
      </c>
      <c r="G1601" s="4">
        <v>15079400</v>
      </c>
      <c r="H1601" s="4">
        <v>0</v>
      </c>
      <c r="I1601" s="4">
        <v>15079400</v>
      </c>
      <c r="J1601">
        <v>1</v>
      </c>
      <c r="K1601">
        <v>0</v>
      </c>
      <c r="L1601">
        <v>0</v>
      </c>
      <c r="M1601">
        <v>4</v>
      </c>
      <c r="N1601" s="2">
        <v>44522</v>
      </c>
      <c r="O1601" s="1" t="s">
        <v>2937</v>
      </c>
      <c r="P1601" s="4">
        <v>17110000</v>
      </c>
      <c r="Q1601" s="4">
        <v>1095040</v>
      </c>
      <c r="R1601" s="1" t="s">
        <v>29</v>
      </c>
      <c r="S1601" s="1" t="s">
        <v>34</v>
      </c>
      <c r="T1601" s="4">
        <f>Sales_Datas[[#This Row],[after_discount]]-(Sales_Datas[[#This Row],[qty_ordered]]*Sales_Datas[[#This Row],[cogs]])</f>
        <v>13984360</v>
      </c>
      <c r="U1601" s="3">
        <f>IFERROR(Sales_Datas[[#This Row],[Gross_Profit]]/Sales_Datas[[#This Row],[after_discount]],0)</f>
        <v>0.92738172606337121</v>
      </c>
      <c r="V1601" s="1" t="str">
        <f>IF(Sales_Datas[[#This Row],[base_price]] &lt;= 632200, "Low", (IF(Sales_Datas[[#This Row],[base_price]] &gt;= 10092000, "High", "Medium")))</f>
        <v>High</v>
      </c>
    </row>
    <row r="1602" spans="1:22" x14ac:dyDescent="0.25">
      <c r="A1602" s="1" t="s">
        <v>4137</v>
      </c>
      <c r="B1602" s="1" t="s">
        <v>4138</v>
      </c>
      <c r="C1602" s="2">
        <v>44488</v>
      </c>
      <c r="D1602" s="1" t="s">
        <v>2936</v>
      </c>
      <c r="E1602" s="4">
        <v>1507942</v>
      </c>
      <c r="F1602">
        <v>1</v>
      </c>
      <c r="G1602" s="4">
        <v>15079400</v>
      </c>
      <c r="H1602" s="4">
        <v>0</v>
      </c>
      <c r="I1602" s="4">
        <v>15079400</v>
      </c>
      <c r="J1602">
        <v>1</v>
      </c>
      <c r="K1602">
        <v>1</v>
      </c>
      <c r="L1602">
        <v>0</v>
      </c>
      <c r="M1602">
        <v>1</v>
      </c>
      <c r="N1602" s="2">
        <v>44479</v>
      </c>
      <c r="O1602" s="1" t="s">
        <v>2937</v>
      </c>
      <c r="P1602" s="4">
        <v>17110000</v>
      </c>
      <c r="Q1602" s="4">
        <v>1095040</v>
      </c>
      <c r="R1602" s="1" t="s">
        <v>29</v>
      </c>
      <c r="S1602" s="1" t="s">
        <v>50</v>
      </c>
      <c r="T1602" s="4">
        <f>Sales_Datas[[#This Row],[after_discount]]-(Sales_Datas[[#This Row],[qty_ordered]]*Sales_Datas[[#This Row],[cogs]])</f>
        <v>13984360</v>
      </c>
      <c r="U1602" s="3">
        <f>IFERROR(Sales_Datas[[#This Row],[Gross_Profit]]/Sales_Datas[[#This Row],[after_discount]],0)</f>
        <v>0.92738172606337121</v>
      </c>
      <c r="V1602" s="1" t="str">
        <f>IF(Sales_Datas[[#This Row],[base_price]] &lt;= 632200, "Low", (IF(Sales_Datas[[#This Row],[base_price]] &gt;= 10092000, "High", "Medium")))</f>
        <v>High</v>
      </c>
    </row>
    <row r="1603" spans="1:22" x14ac:dyDescent="0.25">
      <c r="A1603" s="1" t="s">
        <v>4139</v>
      </c>
      <c r="B1603" s="1" t="s">
        <v>1993</v>
      </c>
      <c r="C1603" s="2">
        <v>44434</v>
      </c>
      <c r="D1603" s="1" t="s">
        <v>4140</v>
      </c>
      <c r="E1603" s="4">
        <v>1502142</v>
      </c>
      <c r="F1603">
        <v>1</v>
      </c>
      <c r="G1603" s="4">
        <v>15021400</v>
      </c>
      <c r="H1603" s="4">
        <v>0</v>
      </c>
      <c r="I1603" s="4">
        <v>15021400</v>
      </c>
      <c r="J1603">
        <v>1</v>
      </c>
      <c r="K1603">
        <v>0</v>
      </c>
      <c r="L1603">
        <v>0</v>
      </c>
      <c r="M1603">
        <v>1</v>
      </c>
      <c r="N1603" s="2">
        <v>44398</v>
      </c>
      <c r="O1603" s="1" t="s">
        <v>4141</v>
      </c>
      <c r="P1603" s="4">
        <v>15021400</v>
      </c>
      <c r="Q1603" s="4">
        <v>946328</v>
      </c>
      <c r="R1603" s="1" t="s">
        <v>133</v>
      </c>
      <c r="S1603" s="1" t="s">
        <v>50</v>
      </c>
      <c r="T1603" s="4">
        <f>Sales_Datas[[#This Row],[after_discount]]-(Sales_Datas[[#This Row],[qty_ordered]]*Sales_Datas[[#This Row],[cogs]])</f>
        <v>14075072</v>
      </c>
      <c r="U1603" s="3">
        <f>IFERROR(Sales_Datas[[#This Row],[Gross_Profit]]/Sales_Datas[[#This Row],[after_discount]],0)</f>
        <v>0.93700134474815933</v>
      </c>
      <c r="V1603" s="1" t="str">
        <f>IF(Sales_Datas[[#This Row],[base_price]] &lt;= 632200, "Low", (IF(Sales_Datas[[#This Row],[base_price]] &gt;= 10092000, "High", "Medium")))</f>
        <v>High</v>
      </c>
    </row>
    <row r="1604" spans="1:22" x14ac:dyDescent="0.25">
      <c r="A1604" s="1" t="s">
        <v>4142</v>
      </c>
      <c r="B1604" s="1" t="s">
        <v>2950</v>
      </c>
      <c r="C1604" s="2">
        <v>44489</v>
      </c>
      <c r="D1604" s="1" t="s">
        <v>4143</v>
      </c>
      <c r="E1604" s="4">
        <v>747620</v>
      </c>
      <c r="F1604">
        <v>2</v>
      </c>
      <c r="G1604" s="4">
        <v>14952400</v>
      </c>
      <c r="H1604" s="4">
        <v>0</v>
      </c>
      <c r="I1604" s="4">
        <v>14952400</v>
      </c>
      <c r="J1604">
        <v>1</v>
      </c>
      <c r="K1604">
        <v>1</v>
      </c>
      <c r="L1604">
        <v>0</v>
      </c>
      <c r="M1604">
        <v>1</v>
      </c>
      <c r="N1604" s="2">
        <v>44390</v>
      </c>
      <c r="O1604" s="1" t="s">
        <v>4144</v>
      </c>
      <c r="P1604" s="4">
        <v>7476200</v>
      </c>
      <c r="Q1604" s="4">
        <v>657894</v>
      </c>
      <c r="R1604" s="1" t="s">
        <v>39</v>
      </c>
      <c r="S1604" s="1" t="s">
        <v>50</v>
      </c>
      <c r="T1604" s="4">
        <f>Sales_Datas[[#This Row],[after_discount]]-(Sales_Datas[[#This Row],[qty_ordered]]*Sales_Datas[[#This Row],[cogs]])</f>
        <v>13636612</v>
      </c>
      <c r="U1604" s="3">
        <f>IFERROR(Sales_Datas[[#This Row],[Gross_Profit]]/Sales_Datas[[#This Row],[after_discount]],0)</f>
        <v>0.9120015515903801</v>
      </c>
      <c r="V1604" s="1" t="str">
        <f>IF(Sales_Datas[[#This Row],[base_price]] &lt;= 632200, "Low", (IF(Sales_Datas[[#This Row],[base_price]] &gt;= 10092000, "High", "Medium")))</f>
        <v>Medium</v>
      </c>
    </row>
    <row r="1605" spans="1:22" x14ac:dyDescent="0.25">
      <c r="A1605" s="1" t="s">
        <v>4145</v>
      </c>
      <c r="B1605" s="1" t="s">
        <v>3151</v>
      </c>
      <c r="C1605" s="2">
        <v>44439</v>
      </c>
      <c r="D1605" s="1" t="s">
        <v>4146</v>
      </c>
      <c r="E1605" s="4">
        <v>1480160</v>
      </c>
      <c r="F1605">
        <v>1</v>
      </c>
      <c r="G1605" s="4">
        <v>14801600</v>
      </c>
      <c r="H1605" s="4">
        <v>0</v>
      </c>
      <c r="I1605" s="4">
        <v>14801600</v>
      </c>
      <c r="J1605">
        <v>1</v>
      </c>
      <c r="K1605">
        <v>0</v>
      </c>
      <c r="L1605">
        <v>0</v>
      </c>
      <c r="M1605">
        <v>1</v>
      </c>
      <c r="N1605" s="2">
        <v>44387</v>
      </c>
      <c r="O1605" s="1" t="s">
        <v>4147</v>
      </c>
      <c r="P1605" s="4">
        <v>14801600</v>
      </c>
      <c r="Q1605" s="4">
        <v>1302510</v>
      </c>
      <c r="R1605" s="1" t="s">
        <v>29</v>
      </c>
      <c r="S1605" s="1" t="s">
        <v>50</v>
      </c>
      <c r="T1605" s="4">
        <f>Sales_Datas[[#This Row],[after_discount]]-(Sales_Datas[[#This Row],[qty_ordered]]*Sales_Datas[[#This Row],[cogs]])</f>
        <v>13499090</v>
      </c>
      <c r="U1605" s="3">
        <f>IFERROR(Sales_Datas[[#This Row],[Gross_Profit]]/Sales_Datas[[#This Row],[after_discount]],0)</f>
        <v>0.91200208085612366</v>
      </c>
      <c r="V1605" s="1" t="str">
        <f>IF(Sales_Datas[[#This Row],[base_price]] &lt;= 632200, "Low", (IF(Sales_Datas[[#This Row],[base_price]] &gt;= 10092000, "High", "Medium")))</f>
        <v>High</v>
      </c>
    </row>
    <row r="1606" spans="1:22" x14ac:dyDescent="0.25">
      <c r="A1606" s="1" t="s">
        <v>4148</v>
      </c>
      <c r="B1606" s="1" t="s">
        <v>2617</v>
      </c>
      <c r="C1606" s="2">
        <v>44867</v>
      </c>
      <c r="D1606" s="1" t="s">
        <v>4149</v>
      </c>
      <c r="E1606" s="4">
        <v>1473200</v>
      </c>
      <c r="F1606">
        <v>1</v>
      </c>
      <c r="G1606" s="4">
        <v>14732000</v>
      </c>
      <c r="H1606" s="4">
        <v>0</v>
      </c>
      <c r="I1606" s="4">
        <v>14732000</v>
      </c>
      <c r="J1606">
        <v>1</v>
      </c>
      <c r="K1606">
        <v>0</v>
      </c>
      <c r="L1606">
        <v>0</v>
      </c>
      <c r="M1606">
        <v>4</v>
      </c>
      <c r="N1606" s="2">
        <v>44490</v>
      </c>
      <c r="O1606" s="1" t="s">
        <v>4150</v>
      </c>
      <c r="P1606" s="4">
        <v>14732000</v>
      </c>
      <c r="Q1606" s="4">
        <v>1134360</v>
      </c>
      <c r="R1606" s="1" t="s">
        <v>133</v>
      </c>
      <c r="S1606" s="1" t="s">
        <v>34</v>
      </c>
      <c r="T1606" s="4">
        <f>Sales_Datas[[#This Row],[after_discount]]-(Sales_Datas[[#This Row],[qty_ordered]]*Sales_Datas[[#This Row],[cogs]])</f>
        <v>13597640</v>
      </c>
      <c r="U1606" s="3">
        <f>IFERROR(Sales_Datas[[#This Row],[Gross_Profit]]/Sales_Datas[[#This Row],[after_discount]],0)</f>
        <v>0.92300027151778441</v>
      </c>
      <c r="V1606" s="1" t="str">
        <f>IF(Sales_Datas[[#This Row],[base_price]] &lt;= 632200, "Low", (IF(Sales_Datas[[#This Row],[base_price]] &gt;= 10092000, "High", "Medium")))</f>
        <v>High</v>
      </c>
    </row>
    <row r="1607" spans="1:22" x14ac:dyDescent="0.25">
      <c r="A1607" s="1" t="s">
        <v>4151</v>
      </c>
      <c r="B1607" s="1" t="s">
        <v>4152</v>
      </c>
      <c r="C1607" s="2">
        <v>44418</v>
      </c>
      <c r="D1607" s="1" t="s">
        <v>4153</v>
      </c>
      <c r="E1607" s="4">
        <v>730742</v>
      </c>
      <c r="F1607">
        <v>2</v>
      </c>
      <c r="G1607" s="4">
        <v>14614800</v>
      </c>
      <c r="H1607" s="4">
        <v>0</v>
      </c>
      <c r="I1607" s="4">
        <v>14614800</v>
      </c>
      <c r="J1607">
        <v>1</v>
      </c>
      <c r="K1607">
        <v>1</v>
      </c>
      <c r="L1607">
        <v>0</v>
      </c>
      <c r="M1607">
        <v>1</v>
      </c>
      <c r="N1607" s="2">
        <v>44480</v>
      </c>
      <c r="O1607" s="1" t="s">
        <v>4154</v>
      </c>
      <c r="P1607" s="4">
        <v>7307420</v>
      </c>
      <c r="Q1607" s="4">
        <v>628430</v>
      </c>
      <c r="R1607" s="1" t="s">
        <v>65</v>
      </c>
      <c r="S1607" s="1" t="s">
        <v>50</v>
      </c>
      <c r="T1607" s="4">
        <f>Sales_Datas[[#This Row],[after_discount]]-(Sales_Datas[[#This Row],[qty_ordered]]*Sales_Datas[[#This Row],[cogs]])</f>
        <v>13357940</v>
      </c>
      <c r="U1607" s="3">
        <f>IFERROR(Sales_Datas[[#This Row],[Gross_Profit]]/Sales_Datas[[#This Row],[after_discount]],0)</f>
        <v>0.91400087582450662</v>
      </c>
      <c r="V1607" s="1" t="str">
        <f>IF(Sales_Datas[[#This Row],[base_price]] &lt;= 632200, "Low", (IF(Sales_Datas[[#This Row],[base_price]] &gt;= 10092000, "High", "Medium")))</f>
        <v>Medium</v>
      </c>
    </row>
    <row r="1608" spans="1:22" x14ac:dyDescent="0.25">
      <c r="A1608" s="1" t="s">
        <v>4155</v>
      </c>
      <c r="B1608" s="1" t="s">
        <v>4156</v>
      </c>
      <c r="C1608" s="2">
        <v>44539</v>
      </c>
      <c r="D1608" s="1" t="s">
        <v>4157</v>
      </c>
      <c r="E1608" s="4">
        <v>730742</v>
      </c>
      <c r="F1608">
        <v>2</v>
      </c>
      <c r="G1608" s="4">
        <v>14614800</v>
      </c>
      <c r="H1608" s="4">
        <v>0</v>
      </c>
      <c r="I1608" s="4">
        <v>14614800</v>
      </c>
      <c r="J1608">
        <v>1</v>
      </c>
      <c r="K1608">
        <v>1</v>
      </c>
      <c r="L1608">
        <v>1</v>
      </c>
      <c r="M1608">
        <v>1</v>
      </c>
      <c r="N1608" s="2">
        <v>44441</v>
      </c>
      <c r="O1608" s="1" t="s">
        <v>4158</v>
      </c>
      <c r="P1608" s="4">
        <v>7307420</v>
      </c>
      <c r="Q1608" s="4">
        <v>643046</v>
      </c>
      <c r="R1608" s="1" t="s">
        <v>65</v>
      </c>
      <c r="S1608" s="1" t="s">
        <v>50</v>
      </c>
      <c r="T1608" s="4">
        <f>Sales_Datas[[#This Row],[after_discount]]-(Sales_Datas[[#This Row],[qty_ordered]]*Sales_Datas[[#This Row],[cogs]])</f>
        <v>13328708</v>
      </c>
      <c r="U1608" s="3">
        <f>IFERROR(Sales_Datas[[#This Row],[Gross_Profit]]/Sales_Datas[[#This Row],[after_discount]],0)</f>
        <v>0.9120007116074117</v>
      </c>
      <c r="V1608" s="1" t="str">
        <f>IF(Sales_Datas[[#This Row],[base_price]] &lt;= 632200, "Low", (IF(Sales_Datas[[#This Row],[base_price]] &gt;= 10092000, "High", "Medium")))</f>
        <v>Medium</v>
      </c>
    </row>
    <row r="1609" spans="1:22" x14ac:dyDescent="0.25">
      <c r="A1609" s="1" t="s">
        <v>4159</v>
      </c>
      <c r="B1609" s="1" t="s">
        <v>4160</v>
      </c>
      <c r="C1609" s="2">
        <v>44558</v>
      </c>
      <c r="D1609" s="1" t="s">
        <v>4161</v>
      </c>
      <c r="E1609" s="4">
        <v>1450000</v>
      </c>
      <c r="F1609">
        <v>1</v>
      </c>
      <c r="G1609" s="4">
        <v>14500000</v>
      </c>
      <c r="H1609" s="4">
        <v>0</v>
      </c>
      <c r="I1609" s="4">
        <v>14500000</v>
      </c>
      <c r="J1609">
        <v>1</v>
      </c>
      <c r="K1609">
        <v>1</v>
      </c>
      <c r="L1609">
        <v>0</v>
      </c>
      <c r="M1609">
        <v>1</v>
      </c>
      <c r="N1609" s="2">
        <v>44546</v>
      </c>
      <c r="O1609" s="1" t="s">
        <v>4162</v>
      </c>
      <c r="P1609" s="4">
        <v>14500000</v>
      </c>
      <c r="Q1609" s="4">
        <v>942500</v>
      </c>
      <c r="R1609" s="1" t="s">
        <v>89</v>
      </c>
      <c r="S1609" s="1" t="s">
        <v>50</v>
      </c>
      <c r="T1609" s="4">
        <f>Sales_Datas[[#This Row],[after_discount]]-(Sales_Datas[[#This Row],[qty_ordered]]*Sales_Datas[[#This Row],[cogs]])</f>
        <v>13557500</v>
      </c>
      <c r="U1609" s="3">
        <f>IFERROR(Sales_Datas[[#This Row],[Gross_Profit]]/Sales_Datas[[#This Row],[after_discount]],0)</f>
        <v>0.93500000000000005</v>
      </c>
      <c r="V1609" s="1" t="str">
        <f>IF(Sales_Datas[[#This Row],[base_price]] &lt;= 632200, "Low", (IF(Sales_Datas[[#This Row],[base_price]] &gt;= 10092000, "High", "Medium")))</f>
        <v>High</v>
      </c>
    </row>
    <row r="1610" spans="1:22" x14ac:dyDescent="0.25">
      <c r="A1610" s="1" t="s">
        <v>4163</v>
      </c>
      <c r="B1610" s="1" t="s">
        <v>1725</v>
      </c>
      <c r="C1610" s="2">
        <v>44592</v>
      </c>
      <c r="D1610" s="1" t="s">
        <v>3063</v>
      </c>
      <c r="E1610" s="4">
        <v>1450000</v>
      </c>
      <c r="F1610">
        <v>1</v>
      </c>
      <c r="G1610" s="4">
        <v>14500000</v>
      </c>
      <c r="H1610" s="4">
        <v>0</v>
      </c>
      <c r="I1610" s="4">
        <v>14500000</v>
      </c>
      <c r="J1610">
        <v>1</v>
      </c>
      <c r="K1610">
        <v>1</v>
      </c>
      <c r="L1610">
        <v>1</v>
      </c>
      <c r="M1610">
        <v>1</v>
      </c>
      <c r="N1610" s="2">
        <v>44380</v>
      </c>
      <c r="O1610" s="1" t="s">
        <v>3064</v>
      </c>
      <c r="P1610" s="4">
        <v>14500000</v>
      </c>
      <c r="Q1610" s="4">
        <v>1261500</v>
      </c>
      <c r="R1610" s="1" t="s">
        <v>128</v>
      </c>
      <c r="S1610" s="1" t="s">
        <v>50</v>
      </c>
      <c r="T1610" s="4">
        <f>Sales_Datas[[#This Row],[after_discount]]-(Sales_Datas[[#This Row],[qty_ordered]]*Sales_Datas[[#This Row],[cogs]])</f>
        <v>13238500</v>
      </c>
      <c r="U1610" s="3">
        <f>IFERROR(Sales_Datas[[#This Row],[Gross_Profit]]/Sales_Datas[[#This Row],[after_discount]],0)</f>
        <v>0.91300000000000003</v>
      </c>
      <c r="V1610" s="1" t="str">
        <f>IF(Sales_Datas[[#This Row],[base_price]] &lt;= 632200, "Low", (IF(Sales_Datas[[#This Row],[base_price]] &gt;= 10092000, "High", "Medium")))</f>
        <v>High</v>
      </c>
    </row>
    <row r="1611" spans="1:22" x14ac:dyDescent="0.25">
      <c r="A1611" s="1" t="s">
        <v>4164</v>
      </c>
      <c r="B1611" s="1" t="s">
        <v>4165</v>
      </c>
      <c r="C1611" s="2">
        <v>44324</v>
      </c>
      <c r="D1611" s="1" t="s">
        <v>4166</v>
      </c>
      <c r="E1611" s="4">
        <v>1449942</v>
      </c>
      <c r="F1611">
        <v>1</v>
      </c>
      <c r="G1611" s="4">
        <v>14499400</v>
      </c>
      <c r="H1611" s="4">
        <v>0</v>
      </c>
      <c r="I1611" s="4">
        <v>14499400</v>
      </c>
      <c r="J1611">
        <v>1</v>
      </c>
      <c r="K1611">
        <v>0</v>
      </c>
      <c r="L1611">
        <v>0</v>
      </c>
      <c r="M1611">
        <v>1</v>
      </c>
      <c r="N1611" s="2">
        <v>44383</v>
      </c>
      <c r="O1611" s="1" t="s">
        <v>4167</v>
      </c>
      <c r="P1611" s="4">
        <v>580</v>
      </c>
      <c r="Q1611" s="4">
        <v>0</v>
      </c>
      <c r="R1611" s="1" t="s">
        <v>65</v>
      </c>
      <c r="S1611" s="1" t="s">
        <v>50</v>
      </c>
      <c r="T1611" s="4">
        <f>Sales_Datas[[#This Row],[after_discount]]-(Sales_Datas[[#This Row],[qty_ordered]]*Sales_Datas[[#This Row],[cogs]])</f>
        <v>14499400</v>
      </c>
      <c r="U1611" s="3">
        <f>IFERROR(Sales_Datas[[#This Row],[Gross_Profit]]/Sales_Datas[[#This Row],[after_discount]],0)</f>
        <v>1</v>
      </c>
      <c r="V1611" s="1" t="str">
        <f>IF(Sales_Datas[[#This Row],[base_price]] &lt;= 632200, "Low", (IF(Sales_Datas[[#This Row],[base_price]] &gt;= 10092000, "High", "Medium")))</f>
        <v>Low</v>
      </c>
    </row>
    <row r="1612" spans="1:22" x14ac:dyDescent="0.25">
      <c r="A1612" s="1" t="s">
        <v>4168</v>
      </c>
      <c r="B1612" s="1" t="s">
        <v>4169</v>
      </c>
      <c r="C1612" s="2">
        <v>44903</v>
      </c>
      <c r="D1612" s="1" t="s">
        <v>4170</v>
      </c>
      <c r="E1612" s="4">
        <v>1421000</v>
      </c>
      <c r="F1612">
        <v>1</v>
      </c>
      <c r="G1612" s="4">
        <v>14210000</v>
      </c>
      <c r="H1612" s="4">
        <v>0</v>
      </c>
      <c r="I1612" s="4">
        <v>14210000</v>
      </c>
      <c r="J1612">
        <v>1</v>
      </c>
      <c r="K1612">
        <v>1</v>
      </c>
      <c r="L1612">
        <v>0</v>
      </c>
      <c r="M1612">
        <v>1</v>
      </c>
      <c r="N1612" s="2">
        <v>44505</v>
      </c>
      <c r="O1612" s="1" t="s">
        <v>4171</v>
      </c>
      <c r="P1612" s="4">
        <v>14210000</v>
      </c>
      <c r="Q1612" s="4">
        <v>852600</v>
      </c>
      <c r="R1612" s="1" t="s">
        <v>55</v>
      </c>
      <c r="S1612" s="1" t="s">
        <v>50</v>
      </c>
      <c r="T1612" s="4">
        <f>Sales_Datas[[#This Row],[after_discount]]-(Sales_Datas[[#This Row],[qty_ordered]]*Sales_Datas[[#This Row],[cogs]])</f>
        <v>13357400</v>
      </c>
      <c r="U1612" s="3">
        <f>IFERROR(Sales_Datas[[#This Row],[Gross_Profit]]/Sales_Datas[[#This Row],[after_discount]],0)</f>
        <v>0.94</v>
      </c>
      <c r="V1612" s="1" t="str">
        <f>IF(Sales_Datas[[#This Row],[base_price]] &lt;= 632200, "Low", (IF(Sales_Datas[[#This Row],[base_price]] &gt;= 10092000, "High", "Medium")))</f>
        <v>High</v>
      </c>
    </row>
    <row r="1613" spans="1:22" x14ac:dyDescent="0.25">
      <c r="A1613" s="1" t="s">
        <v>4172</v>
      </c>
      <c r="B1613" s="1" t="s">
        <v>4173</v>
      </c>
      <c r="C1613" s="2">
        <v>44687</v>
      </c>
      <c r="D1613" s="1" t="s">
        <v>4174</v>
      </c>
      <c r="E1613" s="4">
        <v>1421000</v>
      </c>
      <c r="F1613">
        <v>1</v>
      </c>
      <c r="G1613" s="4">
        <v>14210000</v>
      </c>
      <c r="H1613" s="4">
        <v>0</v>
      </c>
      <c r="I1613" s="4">
        <v>14210000</v>
      </c>
      <c r="J1613">
        <v>1</v>
      </c>
      <c r="K1613">
        <v>1</v>
      </c>
      <c r="L1613">
        <v>0</v>
      </c>
      <c r="M1613">
        <v>1</v>
      </c>
      <c r="N1613" s="2">
        <v>44714</v>
      </c>
      <c r="O1613" s="1" t="s">
        <v>4175</v>
      </c>
      <c r="P1613" s="4">
        <v>14210000</v>
      </c>
      <c r="Q1613" s="4">
        <v>895230</v>
      </c>
      <c r="R1613" s="1" t="s">
        <v>29</v>
      </c>
      <c r="S1613" s="1" t="s">
        <v>50</v>
      </c>
      <c r="T1613" s="4">
        <f>Sales_Datas[[#This Row],[after_discount]]-(Sales_Datas[[#This Row],[qty_ordered]]*Sales_Datas[[#This Row],[cogs]])</f>
        <v>13314770</v>
      </c>
      <c r="U1613" s="3">
        <f>IFERROR(Sales_Datas[[#This Row],[Gross_Profit]]/Sales_Datas[[#This Row],[after_discount]],0)</f>
        <v>0.93700000000000006</v>
      </c>
      <c r="V1613" s="1" t="str">
        <f>IF(Sales_Datas[[#This Row],[base_price]] &lt;= 632200, "Low", (IF(Sales_Datas[[#This Row],[base_price]] &gt;= 10092000, "High", "Medium")))</f>
        <v>High</v>
      </c>
    </row>
    <row r="1614" spans="1:22" x14ac:dyDescent="0.25">
      <c r="A1614" s="1" t="s">
        <v>4176</v>
      </c>
      <c r="B1614" s="1" t="s">
        <v>86</v>
      </c>
      <c r="C1614" s="2">
        <v>44900</v>
      </c>
      <c r="D1614" s="1" t="s">
        <v>4177</v>
      </c>
      <c r="E1614" s="4">
        <v>1420942</v>
      </c>
      <c r="F1614">
        <v>1</v>
      </c>
      <c r="G1614" s="4">
        <v>14209400</v>
      </c>
      <c r="H1614" s="4">
        <v>0</v>
      </c>
      <c r="I1614" s="4">
        <v>14209400</v>
      </c>
      <c r="J1614">
        <v>1</v>
      </c>
      <c r="K1614">
        <v>1</v>
      </c>
      <c r="L1614">
        <v>0</v>
      </c>
      <c r="M1614">
        <v>3</v>
      </c>
      <c r="N1614" s="2">
        <v>44664</v>
      </c>
      <c r="O1614" s="1" t="s">
        <v>4178</v>
      </c>
      <c r="P1614" s="4">
        <v>14209400</v>
      </c>
      <c r="Q1614" s="4">
        <v>994642</v>
      </c>
      <c r="R1614" s="1" t="s">
        <v>133</v>
      </c>
      <c r="S1614" s="1" t="s">
        <v>56</v>
      </c>
      <c r="T1614" s="4">
        <f>Sales_Datas[[#This Row],[after_discount]]-(Sales_Datas[[#This Row],[qty_ordered]]*Sales_Datas[[#This Row],[cogs]])</f>
        <v>13214758</v>
      </c>
      <c r="U1614" s="3">
        <f>IFERROR(Sales_Datas[[#This Row],[Gross_Profit]]/Sales_Datas[[#This Row],[after_discount]],0)</f>
        <v>0.93000112601517304</v>
      </c>
      <c r="V1614" s="1" t="str">
        <f>IF(Sales_Datas[[#This Row],[base_price]] &lt;= 632200, "Low", (IF(Sales_Datas[[#This Row],[base_price]] &gt;= 10092000, "High", "Medium")))</f>
        <v>High</v>
      </c>
    </row>
    <row r="1615" spans="1:22" x14ac:dyDescent="0.25">
      <c r="A1615" s="1" t="s">
        <v>4179</v>
      </c>
      <c r="B1615" s="1" t="s">
        <v>4180</v>
      </c>
      <c r="C1615" s="2">
        <v>44203</v>
      </c>
      <c r="D1615" s="1" t="s">
        <v>4181</v>
      </c>
      <c r="E1615" s="4">
        <v>469800</v>
      </c>
      <c r="F1615">
        <v>3</v>
      </c>
      <c r="G1615" s="4">
        <v>14094000</v>
      </c>
      <c r="H1615" s="4">
        <v>0</v>
      </c>
      <c r="I1615" s="4">
        <v>14094000</v>
      </c>
      <c r="J1615">
        <v>1</v>
      </c>
      <c r="K1615">
        <v>0</v>
      </c>
      <c r="L1615">
        <v>0</v>
      </c>
      <c r="M1615">
        <v>1</v>
      </c>
      <c r="N1615" s="2">
        <v>44400</v>
      </c>
      <c r="O1615" s="1" t="s">
        <v>4182</v>
      </c>
      <c r="P1615" s="4">
        <v>4698000</v>
      </c>
      <c r="Q1615" s="4">
        <v>413424</v>
      </c>
      <c r="R1615" s="1" t="s">
        <v>191</v>
      </c>
      <c r="S1615" s="1" t="s">
        <v>50</v>
      </c>
      <c r="T1615" s="4">
        <f>Sales_Datas[[#This Row],[after_discount]]-(Sales_Datas[[#This Row],[qty_ordered]]*Sales_Datas[[#This Row],[cogs]])</f>
        <v>12853728</v>
      </c>
      <c r="U1615" s="3">
        <f>IFERROR(Sales_Datas[[#This Row],[Gross_Profit]]/Sales_Datas[[#This Row],[after_discount]],0)</f>
        <v>0.91200000000000003</v>
      </c>
      <c r="V1615" s="1" t="str">
        <f>IF(Sales_Datas[[#This Row],[base_price]] &lt;= 632200, "Low", (IF(Sales_Datas[[#This Row],[base_price]] &gt;= 10092000, "High", "Medium")))</f>
        <v>Medium</v>
      </c>
    </row>
    <row r="1616" spans="1:22" x14ac:dyDescent="0.25">
      <c r="A1616" s="1" t="s">
        <v>4183</v>
      </c>
      <c r="B1616" s="1" t="s">
        <v>4184</v>
      </c>
      <c r="C1616" s="2">
        <v>44448</v>
      </c>
      <c r="D1616" s="1" t="s">
        <v>4185</v>
      </c>
      <c r="E1616" s="4">
        <v>701800</v>
      </c>
      <c r="F1616">
        <v>2</v>
      </c>
      <c r="G1616" s="4">
        <v>14036000</v>
      </c>
      <c r="H1616" s="4">
        <v>0</v>
      </c>
      <c r="I1616" s="4">
        <v>14036000</v>
      </c>
      <c r="J1616">
        <v>1</v>
      </c>
      <c r="K1616">
        <v>1</v>
      </c>
      <c r="L1616">
        <v>1</v>
      </c>
      <c r="M1616">
        <v>10</v>
      </c>
      <c r="N1616" s="2">
        <v>44440</v>
      </c>
      <c r="O1616" s="1" t="s">
        <v>4186</v>
      </c>
      <c r="P1616" s="4">
        <v>7018000</v>
      </c>
      <c r="Q1616" s="4">
        <v>617584</v>
      </c>
      <c r="R1616" s="1" t="s">
        <v>128</v>
      </c>
      <c r="S1616" s="1" t="s">
        <v>1130</v>
      </c>
      <c r="T1616" s="4">
        <f>Sales_Datas[[#This Row],[after_discount]]-(Sales_Datas[[#This Row],[qty_ordered]]*Sales_Datas[[#This Row],[cogs]])</f>
        <v>12800832</v>
      </c>
      <c r="U1616" s="3">
        <f>IFERROR(Sales_Datas[[#This Row],[Gross_Profit]]/Sales_Datas[[#This Row],[after_discount]],0)</f>
        <v>0.91200000000000003</v>
      </c>
      <c r="V1616" s="1" t="str">
        <f>IF(Sales_Datas[[#This Row],[base_price]] &lt;= 632200, "Low", (IF(Sales_Datas[[#This Row],[base_price]] &gt;= 10092000, "High", "Medium")))</f>
        <v>Medium</v>
      </c>
    </row>
    <row r="1617" spans="1:22" x14ac:dyDescent="0.25">
      <c r="A1617" s="1" t="s">
        <v>4187</v>
      </c>
      <c r="B1617" s="1" t="s">
        <v>4188</v>
      </c>
      <c r="C1617" s="2">
        <v>44328</v>
      </c>
      <c r="D1617" s="1" t="s">
        <v>4189</v>
      </c>
      <c r="E1617" s="4">
        <v>58000</v>
      </c>
      <c r="F1617">
        <v>24</v>
      </c>
      <c r="G1617" s="4">
        <v>13920000</v>
      </c>
      <c r="H1617" s="4">
        <v>0</v>
      </c>
      <c r="I1617" s="4">
        <v>13920000</v>
      </c>
      <c r="J1617">
        <v>1</v>
      </c>
      <c r="K1617">
        <v>0</v>
      </c>
      <c r="L1617">
        <v>0</v>
      </c>
      <c r="M1617">
        <v>1</v>
      </c>
      <c r="N1617" s="2">
        <v>44550</v>
      </c>
      <c r="O1617" s="1" t="s">
        <v>4190</v>
      </c>
      <c r="P1617" s="4">
        <v>493000</v>
      </c>
      <c r="Q1617" s="4">
        <v>35496</v>
      </c>
      <c r="R1617" s="1" t="s">
        <v>89</v>
      </c>
      <c r="S1617" s="1" t="s">
        <v>50</v>
      </c>
      <c r="T1617" s="4">
        <f>Sales_Datas[[#This Row],[after_discount]]-(Sales_Datas[[#This Row],[qty_ordered]]*Sales_Datas[[#This Row],[cogs]])</f>
        <v>13068096</v>
      </c>
      <c r="U1617" s="3">
        <f>IFERROR(Sales_Datas[[#This Row],[Gross_Profit]]/Sales_Datas[[#This Row],[after_discount]],0)</f>
        <v>0.93879999999999997</v>
      </c>
      <c r="V1617" s="1" t="str">
        <f>IF(Sales_Datas[[#This Row],[base_price]] &lt;= 632200, "Low", (IF(Sales_Datas[[#This Row],[base_price]] &gt;= 10092000, "High", "Medium")))</f>
        <v>Low</v>
      </c>
    </row>
    <row r="1618" spans="1:22" x14ac:dyDescent="0.25">
      <c r="A1618" s="1" t="s">
        <v>4191</v>
      </c>
      <c r="B1618" s="1" t="s">
        <v>4192</v>
      </c>
      <c r="C1618" s="2">
        <v>44467</v>
      </c>
      <c r="D1618" s="1" t="s">
        <v>150</v>
      </c>
      <c r="E1618" s="4">
        <v>1392000</v>
      </c>
      <c r="F1618">
        <v>1</v>
      </c>
      <c r="G1618" s="4">
        <v>13920000</v>
      </c>
      <c r="H1618" s="4">
        <v>0</v>
      </c>
      <c r="I1618" s="4">
        <v>13920000</v>
      </c>
      <c r="J1618">
        <v>1</v>
      </c>
      <c r="K1618">
        <v>1</v>
      </c>
      <c r="L1618">
        <v>1</v>
      </c>
      <c r="M1618">
        <v>1</v>
      </c>
      <c r="N1618" s="2">
        <v>44456</v>
      </c>
      <c r="O1618" s="1" t="s">
        <v>151</v>
      </c>
      <c r="P1618" s="4">
        <v>13920000</v>
      </c>
      <c r="Q1618" s="4">
        <v>1197120</v>
      </c>
      <c r="R1618" s="1" t="s">
        <v>128</v>
      </c>
      <c r="S1618" s="1" t="s">
        <v>50</v>
      </c>
      <c r="T1618" s="4">
        <f>Sales_Datas[[#This Row],[after_discount]]-(Sales_Datas[[#This Row],[qty_ordered]]*Sales_Datas[[#This Row],[cogs]])</f>
        <v>12722880</v>
      </c>
      <c r="U1618" s="3">
        <f>IFERROR(Sales_Datas[[#This Row],[Gross_Profit]]/Sales_Datas[[#This Row],[after_discount]],0)</f>
        <v>0.91400000000000003</v>
      </c>
      <c r="V1618" s="1" t="str">
        <f>IF(Sales_Datas[[#This Row],[base_price]] &lt;= 632200, "Low", (IF(Sales_Datas[[#This Row],[base_price]] &gt;= 10092000, "High", "Medium")))</f>
        <v>High</v>
      </c>
    </row>
    <row r="1619" spans="1:22" x14ac:dyDescent="0.25">
      <c r="A1619" s="1" t="s">
        <v>4193</v>
      </c>
      <c r="B1619" s="1" t="s">
        <v>4194</v>
      </c>
      <c r="C1619" s="2">
        <v>44589</v>
      </c>
      <c r="D1619" s="1" t="s">
        <v>4195</v>
      </c>
      <c r="E1619" s="4">
        <v>1392000</v>
      </c>
      <c r="F1619">
        <v>1</v>
      </c>
      <c r="G1619" s="4">
        <v>13920000</v>
      </c>
      <c r="H1619" s="4">
        <v>0</v>
      </c>
      <c r="I1619" s="4">
        <v>13920000</v>
      </c>
      <c r="J1619">
        <v>1</v>
      </c>
      <c r="K1619">
        <v>0</v>
      </c>
      <c r="L1619">
        <v>0</v>
      </c>
      <c r="M1619">
        <v>1</v>
      </c>
      <c r="N1619" s="2">
        <v>44575</v>
      </c>
      <c r="O1619" s="1" t="s">
        <v>4196</v>
      </c>
      <c r="P1619" s="4">
        <v>13920000</v>
      </c>
      <c r="Q1619" s="4">
        <v>1127520</v>
      </c>
      <c r="R1619" s="1" t="s">
        <v>133</v>
      </c>
      <c r="S1619" s="1" t="s">
        <v>50</v>
      </c>
      <c r="T1619" s="4">
        <f>Sales_Datas[[#This Row],[after_discount]]-(Sales_Datas[[#This Row],[qty_ordered]]*Sales_Datas[[#This Row],[cogs]])</f>
        <v>12792480</v>
      </c>
      <c r="U1619" s="3">
        <f>IFERROR(Sales_Datas[[#This Row],[Gross_Profit]]/Sales_Datas[[#This Row],[after_discount]],0)</f>
        <v>0.91900000000000004</v>
      </c>
      <c r="V1619" s="1" t="str">
        <f>IF(Sales_Datas[[#This Row],[base_price]] &lt;= 632200, "Low", (IF(Sales_Datas[[#This Row],[base_price]] &gt;= 10092000, "High", "Medium")))</f>
        <v>High</v>
      </c>
    </row>
    <row r="1620" spans="1:22" x14ac:dyDescent="0.25">
      <c r="A1620" s="1" t="s">
        <v>4197</v>
      </c>
      <c r="B1620" s="1" t="s">
        <v>2950</v>
      </c>
      <c r="C1620" s="2">
        <v>44652</v>
      </c>
      <c r="D1620" s="1" t="s">
        <v>4198</v>
      </c>
      <c r="E1620" s="4">
        <v>1392000</v>
      </c>
      <c r="F1620">
        <v>1</v>
      </c>
      <c r="G1620" s="4">
        <v>13920000</v>
      </c>
      <c r="H1620" s="4">
        <v>0</v>
      </c>
      <c r="I1620" s="4">
        <v>13920000</v>
      </c>
      <c r="J1620">
        <v>1</v>
      </c>
      <c r="K1620">
        <v>1</v>
      </c>
      <c r="L1620">
        <v>1</v>
      </c>
      <c r="M1620">
        <v>1</v>
      </c>
      <c r="N1620" s="2">
        <v>44390</v>
      </c>
      <c r="O1620" s="1" t="s">
        <v>4199</v>
      </c>
      <c r="P1620" s="4">
        <v>13920000</v>
      </c>
      <c r="Q1620" s="4">
        <v>1044000</v>
      </c>
      <c r="R1620" s="1" t="s">
        <v>123</v>
      </c>
      <c r="S1620" s="1" t="s">
        <v>50</v>
      </c>
      <c r="T1620" s="4">
        <f>Sales_Datas[[#This Row],[after_discount]]-(Sales_Datas[[#This Row],[qty_ordered]]*Sales_Datas[[#This Row],[cogs]])</f>
        <v>12876000</v>
      </c>
      <c r="U1620" s="3">
        <f>IFERROR(Sales_Datas[[#This Row],[Gross_Profit]]/Sales_Datas[[#This Row],[after_discount]],0)</f>
        <v>0.92500000000000004</v>
      </c>
      <c r="V1620" s="1" t="str">
        <f>IF(Sales_Datas[[#This Row],[base_price]] &lt;= 632200, "Low", (IF(Sales_Datas[[#This Row],[base_price]] &gt;= 10092000, "High", "Medium")))</f>
        <v>High</v>
      </c>
    </row>
    <row r="1621" spans="1:22" x14ac:dyDescent="0.25">
      <c r="A1621" s="1" t="s">
        <v>4200</v>
      </c>
      <c r="B1621" s="1" t="s">
        <v>4201</v>
      </c>
      <c r="C1621" s="2">
        <v>44206</v>
      </c>
      <c r="D1621" s="1" t="s">
        <v>4202</v>
      </c>
      <c r="E1621" s="4">
        <v>1391942</v>
      </c>
      <c r="F1621">
        <v>1</v>
      </c>
      <c r="G1621" s="4">
        <v>13919400</v>
      </c>
      <c r="H1621" s="4">
        <v>0</v>
      </c>
      <c r="I1621" s="4">
        <v>13919400</v>
      </c>
      <c r="J1621">
        <v>1</v>
      </c>
      <c r="K1621">
        <v>0</v>
      </c>
      <c r="L1621">
        <v>0</v>
      </c>
      <c r="M1621">
        <v>4</v>
      </c>
      <c r="N1621" s="2">
        <v>44487</v>
      </c>
      <c r="O1621" s="1" t="s">
        <v>4203</v>
      </c>
      <c r="P1621" s="4">
        <v>13919400</v>
      </c>
      <c r="Q1621" s="4">
        <v>890822</v>
      </c>
      <c r="R1621" s="1" t="s">
        <v>554</v>
      </c>
      <c r="S1621" s="1" t="s">
        <v>34</v>
      </c>
      <c r="T1621" s="4">
        <f>Sales_Datas[[#This Row],[after_discount]]-(Sales_Datas[[#This Row],[qty_ordered]]*Sales_Datas[[#This Row],[cogs]])</f>
        <v>13028578</v>
      </c>
      <c r="U1621" s="3">
        <f>IFERROR(Sales_Datas[[#This Row],[Gross_Profit]]/Sales_Datas[[#This Row],[after_discount]],0)</f>
        <v>0.93600140810667132</v>
      </c>
      <c r="V1621" s="1" t="str">
        <f>IF(Sales_Datas[[#This Row],[base_price]] &lt;= 632200, "Low", (IF(Sales_Datas[[#This Row],[base_price]] &gt;= 10092000, "High", "Medium")))</f>
        <v>High</v>
      </c>
    </row>
    <row r="1622" spans="1:22" x14ac:dyDescent="0.25">
      <c r="A1622" s="1" t="s">
        <v>4204</v>
      </c>
      <c r="B1622" s="1" t="s">
        <v>4205</v>
      </c>
      <c r="C1622" s="2">
        <v>44537</v>
      </c>
      <c r="D1622" s="1" t="s">
        <v>4206</v>
      </c>
      <c r="E1622" s="4">
        <v>1391942</v>
      </c>
      <c r="F1622">
        <v>1</v>
      </c>
      <c r="G1622" s="4">
        <v>13919400</v>
      </c>
      <c r="H1622" s="4">
        <v>0</v>
      </c>
      <c r="I1622" s="4">
        <v>13919400</v>
      </c>
      <c r="J1622">
        <v>1</v>
      </c>
      <c r="K1622">
        <v>1</v>
      </c>
      <c r="L1622">
        <v>0</v>
      </c>
      <c r="M1622">
        <v>1</v>
      </c>
      <c r="N1622" s="2">
        <v>44405</v>
      </c>
      <c r="O1622" s="1" t="s">
        <v>4207</v>
      </c>
      <c r="P1622" s="4">
        <v>13919400</v>
      </c>
      <c r="Q1622" s="4">
        <v>1252740</v>
      </c>
      <c r="R1622" s="1" t="s">
        <v>554</v>
      </c>
      <c r="S1622" s="1" t="s">
        <v>50</v>
      </c>
      <c r="T1622" s="4">
        <f>Sales_Datas[[#This Row],[after_discount]]-(Sales_Datas[[#This Row],[qty_ordered]]*Sales_Datas[[#This Row],[cogs]])</f>
        <v>12666660</v>
      </c>
      <c r="U1622" s="3">
        <f>IFERROR(Sales_Datas[[#This Row],[Gross_Profit]]/Sales_Datas[[#This Row],[after_discount]],0)</f>
        <v>0.91000043105306261</v>
      </c>
      <c r="V1622" s="1" t="str">
        <f>IF(Sales_Datas[[#This Row],[base_price]] &lt;= 632200, "Low", (IF(Sales_Datas[[#This Row],[base_price]] &gt;= 10092000, "High", "Medium")))</f>
        <v>High</v>
      </c>
    </row>
    <row r="1623" spans="1:22" x14ac:dyDescent="0.25">
      <c r="A1623" s="1" t="s">
        <v>4208</v>
      </c>
      <c r="B1623" s="1" t="s">
        <v>1755</v>
      </c>
      <c r="C1623" s="2">
        <v>44543</v>
      </c>
      <c r="D1623" s="1" t="s">
        <v>4209</v>
      </c>
      <c r="E1623" s="4">
        <v>1391942</v>
      </c>
      <c r="F1623">
        <v>1</v>
      </c>
      <c r="G1623" s="4">
        <v>13919400</v>
      </c>
      <c r="H1623" s="4">
        <v>0</v>
      </c>
      <c r="I1623" s="4">
        <v>13919400</v>
      </c>
      <c r="J1623">
        <v>1</v>
      </c>
      <c r="K1623">
        <v>1</v>
      </c>
      <c r="L1623">
        <v>0</v>
      </c>
      <c r="M1623">
        <v>1</v>
      </c>
      <c r="N1623" s="2">
        <v>44431</v>
      </c>
      <c r="O1623" s="1" t="s">
        <v>4210</v>
      </c>
      <c r="P1623" s="4">
        <v>13919400</v>
      </c>
      <c r="Q1623" s="4">
        <v>1113540</v>
      </c>
      <c r="R1623" s="1" t="s">
        <v>554</v>
      </c>
      <c r="S1623" s="1" t="s">
        <v>50</v>
      </c>
      <c r="T1623" s="4">
        <f>Sales_Datas[[#This Row],[after_discount]]-(Sales_Datas[[#This Row],[qty_ordered]]*Sales_Datas[[#This Row],[cogs]])</f>
        <v>12805860</v>
      </c>
      <c r="U1623" s="3">
        <f>IFERROR(Sales_Datas[[#This Row],[Gross_Profit]]/Sales_Datas[[#This Row],[after_discount]],0)</f>
        <v>0.92000086210612531</v>
      </c>
      <c r="V1623" s="1" t="str">
        <f>IF(Sales_Datas[[#This Row],[base_price]] &lt;= 632200, "Low", (IF(Sales_Datas[[#This Row],[base_price]] &gt;= 10092000, "High", "Medium")))</f>
        <v>High</v>
      </c>
    </row>
    <row r="1624" spans="1:22" x14ac:dyDescent="0.25">
      <c r="A1624" s="1" t="s">
        <v>4211</v>
      </c>
      <c r="B1624" s="1" t="s">
        <v>4212</v>
      </c>
      <c r="C1624" s="2">
        <v>44867</v>
      </c>
      <c r="D1624" s="1" t="s">
        <v>4213</v>
      </c>
      <c r="E1624" s="4">
        <v>347710</v>
      </c>
      <c r="F1624">
        <v>4</v>
      </c>
      <c r="G1624" s="4">
        <v>13908400</v>
      </c>
      <c r="H1624" s="4">
        <v>0</v>
      </c>
      <c r="I1624" s="4">
        <v>13908400</v>
      </c>
      <c r="J1624">
        <v>1</v>
      </c>
      <c r="K1624">
        <v>0</v>
      </c>
      <c r="L1624">
        <v>0</v>
      </c>
      <c r="M1624">
        <v>4</v>
      </c>
      <c r="N1624" s="2">
        <v>44603</v>
      </c>
      <c r="O1624" s="1" t="s">
        <v>4214</v>
      </c>
      <c r="P1624" s="4">
        <v>3477100</v>
      </c>
      <c r="Q1624" s="4">
        <v>302470</v>
      </c>
      <c r="R1624" s="1" t="s">
        <v>123</v>
      </c>
      <c r="S1624" s="1" t="s">
        <v>34</v>
      </c>
      <c r="T1624" s="4">
        <f>Sales_Datas[[#This Row],[after_discount]]-(Sales_Datas[[#This Row],[qty_ordered]]*Sales_Datas[[#This Row],[cogs]])</f>
        <v>12698520</v>
      </c>
      <c r="U1624" s="3">
        <f>IFERROR(Sales_Datas[[#This Row],[Gross_Profit]]/Sales_Datas[[#This Row],[after_discount]],0)</f>
        <v>0.9130108423686405</v>
      </c>
      <c r="V1624" s="1" t="str">
        <f>IF(Sales_Datas[[#This Row],[base_price]] &lt;= 632200, "Low", (IF(Sales_Datas[[#This Row],[base_price]] &gt;= 10092000, "High", "Medium")))</f>
        <v>Medium</v>
      </c>
    </row>
    <row r="1625" spans="1:22" x14ac:dyDescent="0.25">
      <c r="A1625" s="1" t="s">
        <v>4215</v>
      </c>
      <c r="B1625" s="1" t="s">
        <v>4216</v>
      </c>
      <c r="C1625" s="2">
        <v>44592</v>
      </c>
      <c r="D1625" s="1" t="s">
        <v>4217</v>
      </c>
      <c r="E1625" s="4">
        <v>46342</v>
      </c>
      <c r="F1625">
        <v>30</v>
      </c>
      <c r="G1625" s="4">
        <v>13902600</v>
      </c>
      <c r="H1625" s="4">
        <v>0</v>
      </c>
      <c r="I1625" s="4">
        <v>13902600</v>
      </c>
      <c r="J1625">
        <v>1</v>
      </c>
      <c r="K1625">
        <v>0</v>
      </c>
      <c r="L1625">
        <v>0</v>
      </c>
      <c r="M1625">
        <v>1</v>
      </c>
      <c r="N1625" s="2">
        <v>44571</v>
      </c>
      <c r="O1625" s="1" t="s">
        <v>4218</v>
      </c>
      <c r="P1625" s="4">
        <v>463420</v>
      </c>
      <c r="Q1625" s="4">
        <v>27782</v>
      </c>
      <c r="R1625" s="1" t="s">
        <v>133</v>
      </c>
      <c r="S1625" s="1" t="s">
        <v>50</v>
      </c>
      <c r="T1625" s="4">
        <f>Sales_Datas[[#This Row],[after_discount]]-(Sales_Datas[[#This Row],[qty_ordered]]*Sales_Datas[[#This Row],[cogs]])</f>
        <v>13069140</v>
      </c>
      <c r="U1625" s="3">
        <f>IFERROR(Sales_Datas[[#This Row],[Gross_Profit]]/Sales_Datas[[#This Row],[after_discount]],0)</f>
        <v>0.94005006257822277</v>
      </c>
      <c r="V1625" s="1" t="str">
        <f>IF(Sales_Datas[[#This Row],[base_price]] &lt;= 632200, "Low", (IF(Sales_Datas[[#This Row],[base_price]] &gt;= 10092000, "High", "Medium")))</f>
        <v>Low</v>
      </c>
    </row>
    <row r="1626" spans="1:22" x14ac:dyDescent="0.25">
      <c r="A1626" s="1" t="s">
        <v>4219</v>
      </c>
      <c r="B1626" s="1" t="s">
        <v>4220</v>
      </c>
      <c r="C1626" s="2">
        <v>44750</v>
      </c>
      <c r="D1626" s="1" t="s">
        <v>4221</v>
      </c>
      <c r="E1626" s="4">
        <v>463420</v>
      </c>
      <c r="F1626">
        <v>3</v>
      </c>
      <c r="G1626" s="4">
        <v>13902600</v>
      </c>
      <c r="H1626" s="4">
        <v>0</v>
      </c>
      <c r="I1626" s="4">
        <v>13902600</v>
      </c>
      <c r="J1626">
        <v>1</v>
      </c>
      <c r="K1626">
        <v>1</v>
      </c>
      <c r="L1626">
        <v>1</v>
      </c>
      <c r="M1626">
        <v>1</v>
      </c>
      <c r="N1626" s="2">
        <v>44786</v>
      </c>
      <c r="O1626" s="1" t="s">
        <v>4222</v>
      </c>
      <c r="P1626" s="4">
        <v>4634200</v>
      </c>
      <c r="Q1626" s="4">
        <v>393878</v>
      </c>
      <c r="R1626" s="1" t="s">
        <v>123</v>
      </c>
      <c r="S1626" s="1" t="s">
        <v>50</v>
      </c>
      <c r="T1626" s="4">
        <f>Sales_Datas[[#This Row],[after_discount]]-(Sales_Datas[[#This Row],[qty_ordered]]*Sales_Datas[[#This Row],[cogs]])</f>
        <v>12720966</v>
      </c>
      <c r="U1626" s="3">
        <f>IFERROR(Sales_Datas[[#This Row],[Gross_Profit]]/Sales_Datas[[#This Row],[after_discount]],0)</f>
        <v>0.91500625782227785</v>
      </c>
      <c r="V1626" s="1" t="str">
        <f>IF(Sales_Datas[[#This Row],[base_price]] &lt;= 632200, "Low", (IF(Sales_Datas[[#This Row],[base_price]] &gt;= 10092000, "High", "Medium")))</f>
        <v>Medium</v>
      </c>
    </row>
    <row r="1627" spans="1:22" x14ac:dyDescent="0.25">
      <c r="A1627" s="1" t="s">
        <v>4223</v>
      </c>
      <c r="B1627" s="1" t="s">
        <v>4224</v>
      </c>
      <c r="C1627" s="2">
        <v>44708</v>
      </c>
      <c r="D1627" s="1" t="s">
        <v>4225</v>
      </c>
      <c r="E1627" s="4">
        <v>1387940</v>
      </c>
      <c r="F1627">
        <v>1</v>
      </c>
      <c r="G1627" s="4">
        <v>13879400</v>
      </c>
      <c r="H1627" s="4">
        <v>0</v>
      </c>
      <c r="I1627" s="4">
        <v>13879400</v>
      </c>
      <c r="J1627">
        <v>1</v>
      </c>
      <c r="K1627">
        <v>1</v>
      </c>
      <c r="L1627">
        <v>1</v>
      </c>
      <c r="M1627">
        <v>1</v>
      </c>
      <c r="N1627" s="2">
        <v>44686</v>
      </c>
      <c r="O1627" s="1" t="s">
        <v>4226</v>
      </c>
      <c r="P1627" s="4">
        <v>13879400</v>
      </c>
      <c r="Q1627" s="4">
        <v>985420</v>
      </c>
      <c r="R1627" s="1" t="s">
        <v>55</v>
      </c>
      <c r="S1627" s="1" t="s">
        <v>50</v>
      </c>
      <c r="T1627" s="4">
        <f>Sales_Datas[[#This Row],[after_discount]]-(Sales_Datas[[#This Row],[qty_ordered]]*Sales_Datas[[#This Row],[cogs]])</f>
        <v>12893980</v>
      </c>
      <c r="U1627" s="3">
        <f>IFERROR(Sales_Datas[[#This Row],[Gross_Profit]]/Sales_Datas[[#This Row],[after_discount]],0)</f>
        <v>0.9290012536564981</v>
      </c>
      <c r="V1627" s="1" t="str">
        <f>IF(Sales_Datas[[#This Row],[base_price]] &lt;= 632200, "Low", (IF(Sales_Datas[[#This Row],[base_price]] &gt;= 10092000, "High", "Medium")))</f>
        <v>High</v>
      </c>
    </row>
    <row r="1628" spans="1:22" x14ac:dyDescent="0.25">
      <c r="A1628" s="1" t="s">
        <v>4227</v>
      </c>
      <c r="B1628" s="1" t="s">
        <v>4228</v>
      </c>
      <c r="C1628" s="2">
        <v>44592</v>
      </c>
      <c r="D1628" s="1" t="s">
        <v>4229</v>
      </c>
      <c r="E1628" s="4">
        <v>49242</v>
      </c>
      <c r="F1628">
        <v>28</v>
      </c>
      <c r="G1628" s="4">
        <v>13787800</v>
      </c>
      <c r="H1628" s="4">
        <v>0</v>
      </c>
      <c r="I1628" s="4">
        <v>13787800</v>
      </c>
      <c r="J1628">
        <v>1</v>
      </c>
      <c r="K1628">
        <v>0</v>
      </c>
      <c r="L1628">
        <v>0</v>
      </c>
      <c r="M1628">
        <v>1</v>
      </c>
      <c r="N1628" s="2">
        <v>44589</v>
      </c>
      <c r="O1628" s="1" t="s">
        <v>4230</v>
      </c>
      <c r="P1628" s="4">
        <v>492420</v>
      </c>
      <c r="Q1628" s="4">
        <v>42804</v>
      </c>
      <c r="R1628" s="1" t="s">
        <v>191</v>
      </c>
      <c r="S1628" s="1" t="s">
        <v>50</v>
      </c>
      <c r="T1628" s="4">
        <f>Sales_Datas[[#This Row],[after_discount]]-(Sales_Datas[[#This Row],[qty_ordered]]*Sales_Datas[[#This Row],[cogs]])</f>
        <v>12589288</v>
      </c>
      <c r="U1628" s="3">
        <f>IFERROR(Sales_Datas[[#This Row],[Gross_Profit]]/Sales_Datas[[#This Row],[after_discount]],0)</f>
        <v>0.913074457128766</v>
      </c>
      <c r="V1628" s="1" t="str">
        <f>IF(Sales_Datas[[#This Row],[base_price]] &lt;= 632200, "Low", (IF(Sales_Datas[[#This Row],[base_price]] &gt;= 10092000, "High", "Medium")))</f>
        <v>Low</v>
      </c>
    </row>
    <row r="1629" spans="1:22" x14ac:dyDescent="0.25">
      <c r="A1629" s="1" t="s">
        <v>4231</v>
      </c>
      <c r="B1629" s="1" t="s">
        <v>4232</v>
      </c>
      <c r="C1629" s="2">
        <v>44599</v>
      </c>
      <c r="D1629" s="1" t="s">
        <v>4233</v>
      </c>
      <c r="E1629" s="4">
        <v>1363000</v>
      </c>
      <c r="F1629">
        <v>1</v>
      </c>
      <c r="G1629" s="4">
        <v>13630000</v>
      </c>
      <c r="H1629" s="4">
        <v>0</v>
      </c>
      <c r="I1629" s="4">
        <v>13630000</v>
      </c>
      <c r="J1629">
        <v>1</v>
      </c>
      <c r="K1629">
        <v>0</v>
      </c>
      <c r="L1629">
        <v>0</v>
      </c>
      <c r="M1629">
        <v>7</v>
      </c>
      <c r="N1629" s="2">
        <v>44750</v>
      </c>
      <c r="O1629" s="1" t="s">
        <v>4234</v>
      </c>
      <c r="P1629" s="4">
        <v>13630000</v>
      </c>
      <c r="Q1629" s="4">
        <v>1090400</v>
      </c>
      <c r="R1629" s="1" t="s">
        <v>89</v>
      </c>
      <c r="S1629" s="1" t="s">
        <v>66</v>
      </c>
      <c r="T1629" s="4">
        <f>Sales_Datas[[#This Row],[after_discount]]-(Sales_Datas[[#This Row],[qty_ordered]]*Sales_Datas[[#This Row],[cogs]])</f>
        <v>12539600</v>
      </c>
      <c r="U1629" s="3">
        <f>IFERROR(Sales_Datas[[#This Row],[Gross_Profit]]/Sales_Datas[[#This Row],[after_discount]],0)</f>
        <v>0.92</v>
      </c>
      <c r="V1629" s="1" t="str">
        <f>IF(Sales_Datas[[#This Row],[base_price]] &lt;= 632200, "Low", (IF(Sales_Datas[[#This Row],[base_price]] &gt;= 10092000, "High", "Medium")))</f>
        <v>High</v>
      </c>
    </row>
    <row r="1630" spans="1:22" x14ac:dyDescent="0.25">
      <c r="A1630" s="1" t="s">
        <v>4235</v>
      </c>
      <c r="B1630" s="1" t="s">
        <v>4236</v>
      </c>
      <c r="C1630" s="2">
        <v>44763</v>
      </c>
      <c r="D1630" s="1" t="s">
        <v>4233</v>
      </c>
      <c r="E1630" s="4">
        <v>1363000</v>
      </c>
      <c r="F1630">
        <v>1</v>
      </c>
      <c r="G1630" s="4">
        <v>13630000</v>
      </c>
      <c r="H1630" s="4">
        <v>0</v>
      </c>
      <c r="I1630" s="4">
        <v>13630000</v>
      </c>
      <c r="J1630">
        <v>1</v>
      </c>
      <c r="K1630">
        <v>1</v>
      </c>
      <c r="L1630">
        <v>0</v>
      </c>
      <c r="M1630">
        <v>1</v>
      </c>
      <c r="N1630" s="2">
        <v>44745</v>
      </c>
      <c r="O1630" s="1" t="s">
        <v>4234</v>
      </c>
      <c r="P1630" s="4">
        <v>13630000</v>
      </c>
      <c r="Q1630" s="4">
        <v>1090400</v>
      </c>
      <c r="R1630" s="1" t="s">
        <v>89</v>
      </c>
      <c r="S1630" s="1" t="s">
        <v>50</v>
      </c>
      <c r="T1630" s="4">
        <f>Sales_Datas[[#This Row],[after_discount]]-(Sales_Datas[[#This Row],[qty_ordered]]*Sales_Datas[[#This Row],[cogs]])</f>
        <v>12539600</v>
      </c>
      <c r="U1630" s="3">
        <f>IFERROR(Sales_Datas[[#This Row],[Gross_Profit]]/Sales_Datas[[#This Row],[after_discount]],0)</f>
        <v>0.92</v>
      </c>
      <c r="V1630" s="1" t="str">
        <f>IF(Sales_Datas[[#This Row],[base_price]] &lt;= 632200, "Low", (IF(Sales_Datas[[#This Row],[base_price]] &gt;= 10092000, "High", "Medium")))</f>
        <v>High</v>
      </c>
    </row>
    <row r="1631" spans="1:22" x14ac:dyDescent="0.25">
      <c r="A1631" s="1" t="s">
        <v>4237</v>
      </c>
      <c r="B1631" s="1" t="s">
        <v>4238</v>
      </c>
      <c r="C1631" s="2">
        <v>44416</v>
      </c>
      <c r="D1631" s="1" t="s">
        <v>4239</v>
      </c>
      <c r="E1631" s="4">
        <v>1355402</v>
      </c>
      <c r="F1631">
        <v>1</v>
      </c>
      <c r="G1631" s="4">
        <v>13554000</v>
      </c>
      <c r="H1631" s="4">
        <v>0</v>
      </c>
      <c r="I1631" s="4">
        <v>13554000</v>
      </c>
      <c r="J1631">
        <v>1</v>
      </c>
      <c r="K1631">
        <v>1</v>
      </c>
      <c r="L1631">
        <v>1</v>
      </c>
      <c r="M1631">
        <v>1</v>
      </c>
      <c r="N1631" s="2">
        <v>44422</v>
      </c>
      <c r="O1631" s="1" t="s">
        <v>4240</v>
      </c>
      <c r="P1631" s="4">
        <v>13554000</v>
      </c>
      <c r="Q1631" s="4">
        <v>1179200</v>
      </c>
      <c r="R1631" s="1" t="s">
        <v>39</v>
      </c>
      <c r="S1631" s="1" t="s">
        <v>50</v>
      </c>
      <c r="T1631" s="4">
        <f>Sales_Datas[[#This Row],[after_discount]]-(Sales_Datas[[#This Row],[qty_ordered]]*Sales_Datas[[#This Row],[cogs]])</f>
        <v>12374800</v>
      </c>
      <c r="U1631" s="3">
        <f>IFERROR(Sales_Datas[[#This Row],[Gross_Profit]]/Sales_Datas[[#This Row],[after_discount]],0)</f>
        <v>0.91299985244208348</v>
      </c>
      <c r="V1631" s="1" t="str">
        <f>IF(Sales_Datas[[#This Row],[base_price]] &lt;= 632200, "Low", (IF(Sales_Datas[[#This Row],[base_price]] &gt;= 10092000, "High", "Medium")))</f>
        <v>High</v>
      </c>
    </row>
    <row r="1632" spans="1:22" x14ac:dyDescent="0.25">
      <c r="A1632" s="1" t="s">
        <v>4241</v>
      </c>
      <c r="B1632" s="1" t="s">
        <v>4242</v>
      </c>
      <c r="C1632" s="2">
        <v>44422</v>
      </c>
      <c r="D1632" s="1" t="s">
        <v>4239</v>
      </c>
      <c r="E1632" s="4">
        <v>1355402</v>
      </c>
      <c r="F1632">
        <v>1</v>
      </c>
      <c r="G1632" s="4">
        <v>13554000</v>
      </c>
      <c r="H1632" s="4">
        <v>0</v>
      </c>
      <c r="I1632" s="4">
        <v>13554000</v>
      </c>
      <c r="J1632">
        <v>1</v>
      </c>
      <c r="K1632">
        <v>1</v>
      </c>
      <c r="L1632">
        <v>0</v>
      </c>
      <c r="M1632">
        <v>1</v>
      </c>
      <c r="N1632" s="2">
        <v>44428</v>
      </c>
      <c r="O1632" s="1" t="s">
        <v>4240</v>
      </c>
      <c r="P1632" s="4">
        <v>13554000</v>
      </c>
      <c r="Q1632" s="4">
        <v>1179200</v>
      </c>
      <c r="R1632" s="1" t="s">
        <v>39</v>
      </c>
      <c r="S1632" s="1" t="s">
        <v>50</v>
      </c>
      <c r="T1632" s="4">
        <f>Sales_Datas[[#This Row],[after_discount]]-(Sales_Datas[[#This Row],[qty_ordered]]*Sales_Datas[[#This Row],[cogs]])</f>
        <v>12374800</v>
      </c>
      <c r="U1632" s="3">
        <f>IFERROR(Sales_Datas[[#This Row],[Gross_Profit]]/Sales_Datas[[#This Row],[after_discount]],0)</f>
        <v>0.91299985244208348</v>
      </c>
      <c r="V1632" s="1" t="str">
        <f>IF(Sales_Datas[[#This Row],[base_price]] &lt;= 632200, "Low", (IF(Sales_Datas[[#This Row],[base_price]] &gt;= 10092000, "High", "Medium")))</f>
        <v>High</v>
      </c>
    </row>
    <row r="1633" spans="1:22" x14ac:dyDescent="0.25">
      <c r="A1633" s="1" t="s">
        <v>4243</v>
      </c>
      <c r="B1633" s="1" t="s">
        <v>4244</v>
      </c>
      <c r="C1633" s="2">
        <v>44423</v>
      </c>
      <c r="D1633" s="1" t="s">
        <v>4239</v>
      </c>
      <c r="E1633" s="4">
        <v>1355402</v>
      </c>
      <c r="F1633">
        <v>1</v>
      </c>
      <c r="G1633" s="4">
        <v>13554000</v>
      </c>
      <c r="H1633" s="4">
        <v>0</v>
      </c>
      <c r="I1633" s="4">
        <v>13554000</v>
      </c>
      <c r="J1633">
        <v>1</v>
      </c>
      <c r="K1633">
        <v>1</v>
      </c>
      <c r="L1633">
        <v>1</v>
      </c>
      <c r="M1633">
        <v>1</v>
      </c>
      <c r="N1633" s="2">
        <v>44394</v>
      </c>
      <c r="O1633" s="1" t="s">
        <v>4240</v>
      </c>
      <c r="P1633" s="4">
        <v>13554000</v>
      </c>
      <c r="Q1633" s="4">
        <v>1179200</v>
      </c>
      <c r="R1633" s="1" t="s">
        <v>39</v>
      </c>
      <c r="S1633" s="1" t="s">
        <v>50</v>
      </c>
      <c r="T1633" s="4">
        <f>Sales_Datas[[#This Row],[after_discount]]-(Sales_Datas[[#This Row],[qty_ordered]]*Sales_Datas[[#This Row],[cogs]])</f>
        <v>12374800</v>
      </c>
      <c r="U1633" s="3">
        <f>IFERROR(Sales_Datas[[#This Row],[Gross_Profit]]/Sales_Datas[[#This Row],[after_discount]],0)</f>
        <v>0.91299985244208348</v>
      </c>
      <c r="V1633" s="1" t="str">
        <f>IF(Sales_Datas[[#This Row],[base_price]] &lt;= 632200, "Low", (IF(Sales_Datas[[#This Row],[base_price]] &gt;= 10092000, "High", "Medium")))</f>
        <v>High</v>
      </c>
    </row>
    <row r="1634" spans="1:22" x14ac:dyDescent="0.25">
      <c r="A1634" s="1" t="s">
        <v>4245</v>
      </c>
      <c r="B1634" s="1" t="s">
        <v>4246</v>
      </c>
      <c r="C1634" s="2">
        <v>44560</v>
      </c>
      <c r="D1634" s="1" t="s">
        <v>4247</v>
      </c>
      <c r="E1634" s="4">
        <v>1343280</v>
      </c>
      <c r="F1634">
        <v>1</v>
      </c>
      <c r="G1634" s="4">
        <v>13432800</v>
      </c>
      <c r="H1634" s="4">
        <v>0</v>
      </c>
      <c r="I1634" s="4">
        <v>13432800</v>
      </c>
      <c r="J1634">
        <v>1</v>
      </c>
      <c r="K1634">
        <v>1</v>
      </c>
      <c r="L1634">
        <v>1</v>
      </c>
      <c r="M1634">
        <v>3</v>
      </c>
      <c r="N1634" s="2">
        <v>44511</v>
      </c>
      <c r="O1634" s="1" t="s">
        <v>4248</v>
      </c>
      <c r="P1634" s="4">
        <v>10746200</v>
      </c>
      <c r="Q1634" s="4">
        <v>881136</v>
      </c>
      <c r="R1634" s="1" t="s">
        <v>128</v>
      </c>
      <c r="S1634" s="1" t="s">
        <v>56</v>
      </c>
      <c r="T1634" s="4">
        <f>Sales_Datas[[#This Row],[after_discount]]-(Sales_Datas[[#This Row],[qty_ordered]]*Sales_Datas[[#This Row],[cogs]])</f>
        <v>12551664</v>
      </c>
      <c r="U1634" s="3">
        <f>IFERROR(Sales_Datas[[#This Row],[Gross_Profit]]/Sales_Datas[[#This Row],[after_discount]],0)</f>
        <v>0.93440414507772018</v>
      </c>
      <c r="V1634" s="1" t="str">
        <f>IF(Sales_Datas[[#This Row],[base_price]] &lt;= 632200, "Low", (IF(Sales_Datas[[#This Row],[base_price]] &gt;= 10092000, "High", "Medium")))</f>
        <v>High</v>
      </c>
    </row>
    <row r="1635" spans="1:22" x14ac:dyDescent="0.25">
      <c r="A1635" s="1" t="s">
        <v>4249</v>
      </c>
      <c r="B1635" s="1" t="s">
        <v>4250</v>
      </c>
      <c r="C1635" s="2">
        <v>44838</v>
      </c>
      <c r="D1635" s="1" t="s">
        <v>4247</v>
      </c>
      <c r="E1635" s="4">
        <v>1343280</v>
      </c>
      <c r="F1635">
        <v>1</v>
      </c>
      <c r="G1635" s="4">
        <v>13432800</v>
      </c>
      <c r="H1635" s="4">
        <v>0</v>
      </c>
      <c r="I1635" s="4">
        <v>13432800</v>
      </c>
      <c r="J1635">
        <v>1</v>
      </c>
      <c r="K1635">
        <v>0</v>
      </c>
      <c r="L1635">
        <v>0</v>
      </c>
      <c r="M1635">
        <v>7</v>
      </c>
      <c r="N1635" s="2">
        <v>44673</v>
      </c>
      <c r="O1635" s="1" t="s">
        <v>4248</v>
      </c>
      <c r="P1635" s="4">
        <v>10746200</v>
      </c>
      <c r="Q1635" s="4">
        <v>881136</v>
      </c>
      <c r="R1635" s="1" t="s">
        <v>128</v>
      </c>
      <c r="S1635" s="1" t="s">
        <v>66</v>
      </c>
      <c r="T1635" s="4">
        <f>Sales_Datas[[#This Row],[after_discount]]-(Sales_Datas[[#This Row],[qty_ordered]]*Sales_Datas[[#This Row],[cogs]])</f>
        <v>12551664</v>
      </c>
      <c r="U1635" s="3">
        <f>IFERROR(Sales_Datas[[#This Row],[Gross_Profit]]/Sales_Datas[[#This Row],[after_discount]],0)</f>
        <v>0.93440414507772018</v>
      </c>
      <c r="V1635" s="1" t="str">
        <f>IF(Sales_Datas[[#This Row],[base_price]] &lt;= 632200, "Low", (IF(Sales_Datas[[#This Row],[base_price]] &gt;= 10092000, "High", "Medium")))</f>
        <v>High</v>
      </c>
    </row>
    <row r="1636" spans="1:22" x14ac:dyDescent="0.25">
      <c r="A1636" s="1" t="s">
        <v>4251</v>
      </c>
      <c r="B1636" s="1" t="s">
        <v>1374</v>
      </c>
      <c r="C1636" s="2">
        <v>44520</v>
      </c>
      <c r="D1636" s="1" t="s">
        <v>4252</v>
      </c>
      <c r="E1636" s="4">
        <v>667000</v>
      </c>
      <c r="F1636">
        <v>2</v>
      </c>
      <c r="G1636" s="4">
        <v>13340000</v>
      </c>
      <c r="H1636" s="4">
        <v>0</v>
      </c>
      <c r="I1636" s="4">
        <v>13340000</v>
      </c>
      <c r="J1636">
        <v>1</v>
      </c>
      <c r="K1636">
        <v>0</v>
      </c>
      <c r="L1636">
        <v>0</v>
      </c>
      <c r="M1636">
        <v>4</v>
      </c>
      <c r="N1636" s="2">
        <v>44496</v>
      </c>
      <c r="O1636" s="1" t="s">
        <v>4253</v>
      </c>
      <c r="P1636" s="4">
        <v>6670000</v>
      </c>
      <c r="Q1636" s="4">
        <v>466900</v>
      </c>
      <c r="R1636" s="1" t="s">
        <v>39</v>
      </c>
      <c r="S1636" s="1" t="s">
        <v>34</v>
      </c>
      <c r="T1636" s="4">
        <f>Sales_Datas[[#This Row],[after_discount]]-(Sales_Datas[[#This Row],[qty_ordered]]*Sales_Datas[[#This Row],[cogs]])</f>
        <v>12406200</v>
      </c>
      <c r="U1636" s="3">
        <f>IFERROR(Sales_Datas[[#This Row],[Gross_Profit]]/Sales_Datas[[#This Row],[after_discount]],0)</f>
        <v>0.93</v>
      </c>
      <c r="V1636" s="1" t="str">
        <f>IF(Sales_Datas[[#This Row],[base_price]] &lt;= 632200, "Low", (IF(Sales_Datas[[#This Row],[base_price]] &gt;= 10092000, "High", "Medium")))</f>
        <v>Medium</v>
      </c>
    </row>
    <row r="1637" spans="1:22" x14ac:dyDescent="0.25">
      <c r="A1637" s="1" t="s">
        <v>4254</v>
      </c>
      <c r="B1637" s="1" t="s">
        <v>4255</v>
      </c>
      <c r="C1637" s="2">
        <v>44569</v>
      </c>
      <c r="D1637" s="1" t="s">
        <v>4256</v>
      </c>
      <c r="E1637" s="4">
        <v>666420</v>
      </c>
      <c r="F1637">
        <v>2</v>
      </c>
      <c r="G1637" s="4">
        <v>13328400</v>
      </c>
      <c r="H1637" s="4">
        <v>0</v>
      </c>
      <c r="I1637" s="4">
        <v>13328400</v>
      </c>
      <c r="J1637">
        <v>1</v>
      </c>
      <c r="K1637">
        <v>0</v>
      </c>
      <c r="L1637">
        <v>0</v>
      </c>
      <c r="M1637">
        <v>7</v>
      </c>
      <c r="N1637" s="2">
        <v>44744</v>
      </c>
      <c r="O1637" s="1" t="s">
        <v>4257</v>
      </c>
      <c r="P1637" s="4">
        <v>6664200</v>
      </c>
      <c r="Q1637" s="4">
        <v>559758</v>
      </c>
      <c r="R1637" s="1" t="s">
        <v>123</v>
      </c>
      <c r="S1637" s="1" t="s">
        <v>66</v>
      </c>
      <c r="T1637" s="4">
        <f>Sales_Datas[[#This Row],[after_discount]]-(Sales_Datas[[#This Row],[qty_ordered]]*Sales_Datas[[#This Row],[cogs]])</f>
        <v>12208884</v>
      </c>
      <c r="U1637" s="3">
        <f>IFERROR(Sales_Datas[[#This Row],[Gross_Profit]]/Sales_Datas[[#This Row],[after_discount]],0)</f>
        <v>0.91600522193211487</v>
      </c>
      <c r="V1637" s="1" t="str">
        <f>IF(Sales_Datas[[#This Row],[base_price]] &lt;= 632200, "Low", (IF(Sales_Datas[[#This Row],[base_price]] &gt;= 10092000, "High", "Medium")))</f>
        <v>Medium</v>
      </c>
    </row>
    <row r="1638" spans="1:22" x14ac:dyDescent="0.25">
      <c r="A1638" s="1" t="s">
        <v>4258</v>
      </c>
      <c r="B1638" s="1" t="s">
        <v>4255</v>
      </c>
      <c r="C1638" s="2">
        <v>44600</v>
      </c>
      <c r="D1638" s="1" t="s">
        <v>4256</v>
      </c>
      <c r="E1638" s="4">
        <v>666420</v>
      </c>
      <c r="F1638">
        <v>2</v>
      </c>
      <c r="G1638" s="4">
        <v>13328400</v>
      </c>
      <c r="H1638" s="4">
        <v>0</v>
      </c>
      <c r="I1638" s="4">
        <v>13328400</v>
      </c>
      <c r="J1638">
        <v>1</v>
      </c>
      <c r="K1638">
        <v>0</v>
      </c>
      <c r="L1638">
        <v>0</v>
      </c>
      <c r="M1638">
        <v>7</v>
      </c>
      <c r="N1638" s="2">
        <v>44744</v>
      </c>
      <c r="O1638" s="1" t="s">
        <v>4257</v>
      </c>
      <c r="P1638" s="4">
        <v>6664200</v>
      </c>
      <c r="Q1638" s="4">
        <v>559758</v>
      </c>
      <c r="R1638" s="1" t="s">
        <v>123</v>
      </c>
      <c r="S1638" s="1" t="s">
        <v>66</v>
      </c>
      <c r="T1638" s="4">
        <f>Sales_Datas[[#This Row],[after_discount]]-(Sales_Datas[[#This Row],[qty_ordered]]*Sales_Datas[[#This Row],[cogs]])</f>
        <v>12208884</v>
      </c>
      <c r="U1638" s="3">
        <f>IFERROR(Sales_Datas[[#This Row],[Gross_Profit]]/Sales_Datas[[#This Row],[after_discount]],0)</f>
        <v>0.91600522193211487</v>
      </c>
      <c r="V1638" s="1" t="str">
        <f>IF(Sales_Datas[[#This Row],[base_price]] &lt;= 632200, "Low", (IF(Sales_Datas[[#This Row],[base_price]] &gt;= 10092000, "High", "Medium")))</f>
        <v>Medium</v>
      </c>
    </row>
    <row r="1639" spans="1:22" x14ac:dyDescent="0.25">
      <c r="A1639" s="1" t="s">
        <v>4259</v>
      </c>
      <c r="B1639" s="1" t="s">
        <v>4255</v>
      </c>
      <c r="C1639" s="2">
        <v>44720</v>
      </c>
      <c r="D1639" s="1" t="s">
        <v>4256</v>
      </c>
      <c r="E1639" s="4">
        <v>666420</v>
      </c>
      <c r="F1639">
        <v>2</v>
      </c>
      <c r="G1639" s="4">
        <v>13328400</v>
      </c>
      <c r="H1639" s="4">
        <v>0</v>
      </c>
      <c r="I1639" s="4">
        <v>13328400</v>
      </c>
      <c r="J1639">
        <v>1</v>
      </c>
      <c r="K1639">
        <v>0</v>
      </c>
      <c r="L1639">
        <v>0</v>
      </c>
      <c r="M1639">
        <v>7</v>
      </c>
      <c r="N1639" s="2">
        <v>44744</v>
      </c>
      <c r="O1639" s="1" t="s">
        <v>4257</v>
      </c>
      <c r="P1639" s="4">
        <v>6664200</v>
      </c>
      <c r="Q1639" s="4">
        <v>559758</v>
      </c>
      <c r="R1639" s="1" t="s">
        <v>123</v>
      </c>
      <c r="S1639" s="1" t="s">
        <v>66</v>
      </c>
      <c r="T1639" s="4">
        <f>Sales_Datas[[#This Row],[after_discount]]-(Sales_Datas[[#This Row],[qty_ordered]]*Sales_Datas[[#This Row],[cogs]])</f>
        <v>12208884</v>
      </c>
      <c r="U1639" s="3">
        <f>IFERROR(Sales_Datas[[#This Row],[Gross_Profit]]/Sales_Datas[[#This Row],[after_discount]],0)</f>
        <v>0.91600522193211487</v>
      </c>
      <c r="V1639" s="1" t="str">
        <f>IF(Sales_Datas[[#This Row],[base_price]] &lt;= 632200, "Low", (IF(Sales_Datas[[#This Row],[base_price]] &gt;= 10092000, "High", "Medium")))</f>
        <v>Medium</v>
      </c>
    </row>
    <row r="1640" spans="1:22" x14ac:dyDescent="0.25">
      <c r="A1640" s="1" t="s">
        <v>4260</v>
      </c>
      <c r="B1640" s="1" t="s">
        <v>4255</v>
      </c>
      <c r="C1640" s="2">
        <v>44772</v>
      </c>
      <c r="D1640" s="1" t="s">
        <v>4256</v>
      </c>
      <c r="E1640" s="4">
        <v>666420</v>
      </c>
      <c r="F1640">
        <v>2</v>
      </c>
      <c r="G1640" s="4">
        <v>13328400</v>
      </c>
      <c r="H1640" s="4">
        <v>0</v>
      </c>
      <c r="I1640" s="4">
        <v>13328400</v>
      </c>
      <c r="J1640">
        <v>1</v>
      </c>
      <c r="K1640">
        <v>0</v>
      </c>
      <c r="L1640">
        <v>0</v>
      </c>
      <c r="M1640">
        <v>7</v>
      </c>
      <c r="N1640" s="2">
        <v>44744</v>
      </c>
      <c r="O1640" s="1" t="s">
        <v>4257</v>
      </c>
      <c r="P1640" s="4">
        <v>6664200</v>
      </c>
      <c r="Q1640" s="4">
        <v>559758</v>
      </c>
      <c r="R1640" s="1" t="s">
        <v>123</v>
      </c>
      <c r="S1640" s="1" t="s">
        <v>66</v>
      </c>
      <c r="T1640" s="4">
        <f>Sales_Datas[[#This Row],[after_discount]]-(Sales_Datas[[#This Row],[qty_ordered]]*Sales_Datas[[#This Row],[cogs]])</f>
        <v>12208884</v>
      </c>
      <c r="U1640" s="3">
        <f>IFERROR(Sales_Datas[[#This Row],[Gross_Profit]]/Sales_Datas[[#This Row],[after_discount]],0)</f>
        <v>0.91600522193211487</v>
      </c>
      <c r="V1640" s="1" t="str">
        <f>IF(Sales_Datas[[#This Row],[base_price]] &lt;= 632200, "Low", (IF(Sales_Datas[[#This Row],[base_price]] &gt;= 10092000, "High", "Medium")))</f>
        <v>Medium</v>
      </c>
    </row>
    <row r="1641" spans="1:22" x14ac:dyDescent="0.25">
      <c r="A1641" s="1" t="s">
        <v>4261</v>
      </c>
      <c r="B1641" s="1" t="s">
        <v>4255</v>
      </c>
      <c r="C1641" s="2">
        <v>44773</v>
      </c>
      <c r="D1641" s="1" t="s">
        <v>4256</v>
      </c>
      <c r="E1641" s="4">
        <v>666420</v>
      </c>
      <c r="F1641">
        <v>2</v>
      </c>
      <c r="G1641" s="4">
        <v>13328400</v>
      </c>
      <c r="H1641" s="4">
        <v>0</v>
      </c>
      <c r="I1641" s="4">
        <v>13328400</v>
      </c>
      <c r="J1641">
        <v>1</v>
      </c>
      <c r="K1641">
        <v>0</v>
      </c>
      <c r="L1641">
        <v>0</v>
      </c>
      <c r="M1641">
        <v>7</v>
      </c>
      <c r="N1641" s="2">
        <v>44744</v>
      </c>
      <c r="O1641" s="1" t="s">
        <v>4257</v>
      </c>
      <c r="P1641" s="4">
        <v>6664200</v>
      </c>
      <c r="Q1641" s="4">
        <v>559758</v>
      </c>
      <c r="R1641" s="1" t="s">
        <v>123</v>
      </c>
      <c r="S1641" s="1" t="s">
        <v>66</v>
      </c>
      <c r="T1641" s="4">
        <f>Sales_Datas[[#This Row],[after_discount]]-(Sales_Datas[[#This Row],[qty_ordered]]*Sales_Datas[[#This Row],[cogs]])</f>
        <v>12208884</v>
      </c>
      <c r="U1641" s="3">
        <f>IFERROR(Sales_Datas[[#This Row],[Gross_Profit]]/Sales_Datas[[#This Row],[after_discount]],0)</f>
        <v>0.91600522193211487</v>
      </c>
      <c r="V1641" s="1" t="str">
        <f>IF(Sales_Datas[[#This Row],[base_price]] &lt;= 632200, "Low", (IF(Sales_Datas[[#This Row],[base_price]] &gt;= 10092000, "High", "Medium")))</f>
        <v>Medium</v>
      </c>
    </row>
    <row r="1642" spans="1:22" x14ac:dyDescent="0.25">
      <c r="A1642" s="1" t="s">
        <v>4262</v>
      </c>
      <c r="B1642" s="1" t="s">
        <v>4263</v>
      </c>
      <c r="C1642" s="2">
        <v>44355</v>
      </c>
      <c r="D1642" s="1" t="s">
        <v>4264</v>
      </c>
      <c r="E1642" s="4">
        <v>1322400</v>
      </c>
      <c r="F1642">
        <v>1</v>
      </c>
      <c r="G1642" s="4">
        <v>13224000</v>
      </c>
      <c r="H1642" s="4">
        <v>0</v>
      </c>
      <c r="I1642" s="4">
        <v>13224000</v>
      </c>
      <c r="J1642">
        <v>1</v>
      </c>
      <c r="K1642">
        <v>1</v>
      </c>
      <c r="L1642">
        <v>0</v>
      </c>
      <c r="M1642">
        <v>1</v>
      </c>
      <c r="N1642" s="2">
        <v>44418</v>
      </c>
      <c r="O1642" s="1" t="s">
        <v>4265</v>
      </c>
      <c r="P1642" s="4">
        <v>13224000</v>
      </c>
      <c r="Q1642" s="4">
        <v>1071140</v>
      </c>
      <c r="R1642" s="1" t="s">
        <v>39</v>
      </c>
      <c r="S1642" s="1" t="s">
        <v>50</v>
      </c>
      <c r="T1642" s="4">
        <f>Sales_Datas[[#This Row],[after_discount]]-(Sales_Datas[[#This Row],[qty_ordered]]*Sales_Datas[[#This Row],[cogs]])</f>
        <v>12152860</v>
      </c>
      <c r="U1642" s="3">
        <f>IFERROR(Sales_Datas[[#This Row],[Gross_Profit]]/Sales_Datas[[#This Row],[after_discount]],0)</f>
        <v>0.91900030248033882</v>
      </c>
      <c r="V1642" s="1" t="str">
        <f>IF(Sales_Datas[[#This Row],[base_price]] &lt;= 632200, "Low", (IF(Sales_Datas[[#This Row],[base_price]] &gt;= 10092000, "High", "Medium")))</f>
        <v>High</v>
      </c>
    </row>
    <row r="1643" spans="1:22" x14ac:dyDescent="0.25">
      <c r="A1643" s="1" t="s">
        <v>4266</v>
      </c>
      <c r="B1643" s="1" t="s">
        <v>4263</v>
      </c>
      <c r="C1643" s="2">
        <v>44462</v>
      </c>
      <c r="D1643" s="1" t="s">
        <v>4264</v>
      </c>
      <c r="E1643" s="4">
        <v>1322400</v>
      </c>
      <c r="F1643">
        <v>1</v>
      </c>
      <c r="G1643" s="4">
        <v>13224000</v>
      </c>
      <c r="H1643" s="4">
        <v>0</v>
      </c>
      <c r="I1643" s="4">
        <v>13224000</v>
      </c>
      <c r="J1643">
        <v>1</v>
      </c>
      <c r="K1643">
        <v>1</v>
      </c>
      <c r="L1643">
        <v>0</v>
      </c>
      <c r="M1643">
        <v>3</v>
      </c>
      <c r="N1643" s="2">
        <v>44418</v>
      </c>
      <c r="O1643" s="1" t="s">
        <v>4265</v>
      </c>
      <c r="P1643" s="4">
        <v>13224000</v>
      </c>
      <c r="Q1643" s="4">
        <v>1071140</v>
      </c>
      <c r="R1643" s="1" t="s">
        <v>39</v>
      </c>
      <c r="S1643" s="1" t="s">
        <v>56</v>
      </c>
      <c r="T1643" s="4">
        <f>Sales_Datas[[#This Row],[after_discount]]-(Sales_Datas[[#This Row],[qty_ordered]]*Sales_Datas[[#This Row],[cogs]])</f>
        <v>12152860</v>
      </c>
      <c r="U1643" s="3">
        <f>IFERROR(Sales_Datas[[#This Row],[Gross_Profit]]/Sales_Datas[[#This Row],[after_discount]],0)</f>
        <v>0.91900030248033882</v>
      </c>
      <c r="V1643" s="1" t="str">
        <f>IF(Sales_Datas[[#This Row],[base_price]] &lt;= 632200, "Low", (IF(Sales_Datas[[#This Row],[base_price]] &gt;= 10092000, "High", "Medium")))</f>
        <v>High</v>
      </c>
    </row>
    <row r="1644" spans="1:22" x14ac:dyDescent="0.25">
      <c r="A1644" s="1" t="s">
        <v>4267</v>
      </c>
      <c r="B1644" s="1" t="s">
        <v>4268</v>
      </c>
      <c r="C1644" s="2">
        <v>44561</v>
      </c>
      <c r="D1644" s="1" t="s">
        <v>3212</v>
      </c>
      <c r="E1644" s="4">
        <v>1314686</v>
      </c>
      <c r="F1644">
        <v>1</v>
      </c>
      <c r="G1644" s="4">
        <v>13146900</v>
      </c>
      <c r="H1644" s="4">
        <v>0</v>
      </c>
      <c r="I1644" s="4">
        <v>13146900</v>
      </c>
      <c r="J1644">
        <v>1</v>
      </c>
      <c r="K1644">
        <v>1</v>
      </c>
      <c r="L1644">
        <v>0</v>
      </c>
      <c r="M1644">
        <v>1</v>
      </c>
      <c r="N1644" s="2">
        <v>44458</v>
      </c>
      <c r="O1644" s="1" t="s">
        <v>3213</v>
      </c>
      <c r="P1644" s="4">
        <v>13146900</v>
      </c>
      <c r="Q1644" s="4">
        <v>1064880</v>
      </c>
      <c r="R1644" s="1" t="s">
        <v>39</v>
      </c>
      <c r="S1644" s="1" t="s">
        <v>50</v>
      </c>
      <c r="T1644" s="4">
        <f>Sales_Datas[[#This Row],[after_discount]]-(Sales_Datas[[#This Row],[qty_ordered]]*Sales_Datas[[#This Row],[cogs]])</f>
        <v>12082020</v>
      </c>
      <c r="U1644" s="3">
        <f>IFERROR(Sales_Datas[[#This Row],[Gross_Profit]]/Sales_Datas[[#This Row],[after_discount]],0)</f>
        <v>0.91900143760125963</v>
      </c>
      <c r="V1644" s="1" t="str">
        <f>IF(Sales_Datas[[#This Row],[base_price]] &lt;= 632200, "Low", (IF(Sales_Datas[[#This Row],[base_price]] &gt;= 10092000, "High", "Medium")))</f>
        <v>High</v>
      </c>
    </row>
    <row r="1645" spans="1:22" x14ac:dyDescent="0.25">
      <c r="A1645" s="1" t="s">
        <v>4269</v>
      </c>
      <c r="B1645" s="1" t="s">
        <v>220</v>
      </c>
      <c r="C1645" s="2">
        <v>44605</v>
      </c>
      <c r="D1645" s="1" t="s">
        <v>3212</v>
      </c>
      <c r="E1645" s="4">
        <v>1314686</v>
      </c>
      <c r="F1645">
        <v>1</v>
      </c>
      <c r="G1645" s="4">
        <v>13146900</v>
      </c>
      <c r="H1645" s="4">
        <v>0</v>
      </c>
      <c r="I1645" s="4">
        <v>13146900</v>
      </c>
      <c r="J1645">
        <v>1</v>
      </c>
      <c r="K1645">
        <v>1</v>
      </c>
      <c r="L1645">
        <v>0</v>
      </c>
      <c r="M1645">
        <v>1</v>
      </c>
      <c r="N1645" s="2">
        <v>44409</v>
      </c>
      <c r="O1645" s="1" t="s">
        <v>3213</v>
      </c>
      <c r="P1645" s="4">
        <v>13146900</v>
      </c>
      <c r="Q1645" s="4">
        <v>1064880</v>
      </c>
      <c r="R1645" s="1" t="s">
        <v>39</v>
      </c>
      <c r="S1645" s="1" t="s">
        <v>50</v>
      </c>
      <c r="T1645" s="4">
        <f>Sales_Datas[[#This Row],[after_discount]]-(Sales_Datas[[#This Row],[qty_ordered]]*Sales_Datas[[#This Row],[cogs]])</f>
        <v>12082020</v>
      </c>
      <c r="U1645" s="3">
        <f>IFERROR(Sales_Datas[[#This Row],[Gross_Profit]]/Sales_Datas[[#This Row],[after_discount]],0)</f>
        <v>0.91900143760125963</v>
      </c>
      <c r="V1645" s="1" t="str">
        <f>IF(Sales_Datas[[#This Row],[base_price]] &lt;= 632200, "Low", (IF(Sales_Datas[[#This Row],[base_price]] &gt;= 10092000, "High", "Medium")))</f>
        <v>High</v>
      </c>
    </row>
    <row r="1646" spans="1:22" x14ac:dyDescent="0.25">
      <c r="A1646" s="1" t="s">
        <v>4270</v>
      </c>
      <c r="B1646" s="1" t="s">
        <v>4268</v>
      </c>
      <c r="C1646" s="2">
        <v>44619</v>
      </c>
      <c r="D1646" s="1" t="s">
        <v>3212</v>
      </c>
      <c r="E1646" s="4">
        <v>1314686</v>
      </c>
      <c r="F1646">
        <v>1</v>
      </c>
      <c r="G1646" s="4">
        <v>13146900</v>
      </c>
      <c r="H1646" s="4">
        <v>0</v>
      </c>
      <c r="I1646" s="4">
        <v>13146900</v>
      </c>
      <c r="J1646">
        <v>1</v>
      </c>
      <c r="K1646">
        <v>1</v>
      </c>
      <c r="L1646">
        <v>0</v>
      </c>
      <c r="M1646">
        <v>1</v>
      </c>
      <c r="N1646" s="2">
        <v>44458</v>
      </c>
      <c r="O1646" s="1" t="s">
        <v>3213</v>
      </c>
      <c r="P1646" s="4">
        <v>13146900</v>
      </c>
      <c r="Q1646" s="4">
        <v>1064880</v>
      </c>
      <c r="R1646" s="1" t="s">
        <v>39</v>
      </c>
      <c r="S1646" s="1" t="s">
        <v>50</v>
      </c>
      <c r="T1646" s="4">
        <f>Sales_Datas[[#This Row],[after_discount]]-(Sales_Datas[[#This Row],[qty_ordered]]*Sales_Datas[[#This Row],[cogs]])</f>
        <v>12082020</v>
      </c>
      <c r="U1646" s="3">
        <f>IFERROR(Sales_Datas[[#This Row],[Gross_Profit]]/Sales_Datas[[#This Row],[after_discount]],0)</f>
        <v>0.91900143760125963</v>
      </c>
      <c r="V1646" s="1" t="str">
        <f>IF(Sales_Datas[[#This Row],[base_price]] &lt;= 632200, "Low", (IF(Sales_Datas[[#This Row],[base_price]] &gt;= 10092000, "High", "Medium")))</f>
        <v>High</v>
      </c>
    </row>
    <row r="1647" spans="1:22" x14ac:dyDescent="0.25">
      <c r="A1647" s="1" t="s">
        <v>4271</v>
      </c>
      <c r="B1647" s="1" t="s">
        <v>4272</v>
      </c>
      <c r="C1647" s="2">
        <v>44464</v>
      </c>
      <c r="D1647" s="1" t="s">
        <v>4273</v>
      </c>
      <c r="E1647" s="4">
        <v>1305000</v>
      </c>
      <c r="F1647">
        <v>1</v>
      </c>
      <c r="G1647" s="4">
        <v>13050000</v>
      </c>
      <c r="H1647" s="4">
        <v>0</v>
      </c>
      <c r="I1647" s="4">
        <v>13050000</v>
      </c>
      <c r="J1647">
        <v>1</v>
      </c>
      <c r="K1647">
        <v>0</v>
      </c>
      <c r="L1647">
        <v>0</v>
      </c>
      <c r="M1647">
        <v>1</v>
      </c>
      <c r="N1647" s="2">
        <v>44440</v>
      </c>
      <c r="O1647" s="1" t="s">
        <v>4274</v>
      </c>
      <c r="P1647" s="4">
        <v>13050000</v>
      </c>
      <c r="Q1647" s="4">
        <v>978750</v>
      </c>
      <c r="R1647" s="1" t="s">
        <v>133</v>
      </c>
      <c r="S1647" s="1" t="s">
        <v>50</v>
      </c>
      <c r="T1647" s="4">
        <f>Sales_Datas[[#This Row],[after_discount]]-(Sales_Datas[[#This Row],[qty_ordered]]*Sales_Datas[[#This Row],[cogs]])</f>
        <v>12071250</v>
      </c>
      <c r="U1647" s="3">
        <f>IFERROR(Sales_Datas[[#This Row],[Gross_Profit]]/Sales_Datas[[#This Row],[after_discount]],0)</f>
        <v>0.92500000000000004</v>
      </c>
      <c r="V1647" s="1" t="str">
        <f>IF(Sales_Datas[[#This Row],[base_price]] &lt;= 632200, "Low", (IF(Sales_Datas[[#This Row],[base_price]] &gt;= 10092000, "High", "Medium")))</f>
        <v>High</v>
      </c>
    </row>
    <row r="1648" spans="1:22" x14ac:dyDescent="0.25">
      <c r="A1648" s="1" t="s">
        <v>4275</v>
      </c>
      <c r="B1648" s="1" t="s">
        <v>4276</v>
      </c>
      <c r="C1648" s="2">
        <v>44487</v>
      </c>
      <c r="D1648" s="1" t="s">
        <v>1835</v>
      </c>
      <c r="E1648" s="4">
        <v>1282919</v>
      </c>
      <c r="F1648">
        <v>1</v>
      </c>
      <c r="G1648" s="4">
        <v>12829200</v>
      </c>
      <c r="H1648" s="4">
        <v>0</v>
      </c>
      <c r="I1648" s="4">
        <v>12829200</v>
      </c>
      <c r="J1648">
        <v>1</v>
      </c>
      <c r="K1648">
        <v>1</v>
      </c>
      <c r="L1648">
        <v>1</v>
      </c>
      <c r="M1648">
        <v>1</v>
      </c>
      <c r="N1648" s="2">
        <v>44466</v>
      </c>
      <c r="O1648" s="1" t="s">
        <v>1836</v>
      </c>
      <c r="P1648" s="4">
        <v>18908000</v>
      </c>
      <c r="Q1648" s="4">
        <v>1304650</v>
      </c>
      <c r="R1648" s="1" t="s">
        <v>29</v>
      </c>
      <c r="S1648" s="1" t="s">
        <v>50</v>
      </c>
      <c r="T1648" s="4">
        <f>Sales_Datas[[#This Row],[after_discount]]-(Sales_Datas[[#This Row],[qty_ordered]]*Sales_Datas[[#This Row],[cogs]])</f>
        <v>11524550</v>
      </c>
      <c r="U1648" s="3">
        <f>IFERROR(Sales_Datas[[#This Row],[Gross_Profit]]/Sales_Datas[[#This Row],[after_discount]],0)</f>
        <v>0.89830620771365322</v>
      </c>
      <c r="V1648" s="1" t="str">
        <f>IF(Sales_Datas[[#This Row],[base_price]] &lt;= 632200, "Low", (IF(Sales_Datas[[#This Row],[base_price]] &gt;= 10092000, "High", "Medium")))</f>
        <v>High</v>
      </c>
    </row>
    <row r="1649" spans="1:22" x14ac:dyDescent="0.25">
      <c r="A1649" s="1" t="s">
        <v>4277</v>
      </c>
      <c r="B1649" s="1" t="s">
        <v>3091</v>
      </c>
      <c r="C1649" s="2">
        <v>44551</v>
      </c>
      <c r="D1649" s="1" t="s">
        <v>4278</v>
      </c>
      <c r="E1649" s="4">
        <v>1281800</v>
      </c>
      <c r="F1649">
        <v>1</v>
      </c>
      <c r="G1649" s="4">
        <v>12818000</v>
      </c>
      <c r="H1649" s="4">
        <v>0</v>
      </c>
      <c r="I1649" s="4">
        <v>12818000</v>
      </c>
      <c r="J1649">
        <v>1</v>
      </c>
      <c r="K1649">
        <v>1</v>
      </c>
      <c r="L1649">
        <v>0</v>
      </c>
      <c r="M1649">
        <v>1</v>
      </c>
      <c r="N1649" s="2">
        <v>44393</v>
      </c>
      <c r="O1649" s="1" t="s">
        <v>4279</v>
      </c>
      <c r="P1649" s="4">
        <v>11023500</v>
      </c>
      <c r="Q1649" s="4">
        <v>925970</v>
      </c>
      <c r="R1649" s="1" t="s">
        <v>191</v>
      </c>
      <c r="S1649" s="1" t="s">
        <v>50</v>
      </c>
      <c r="T1649" s="4">
        <f>Sales_Datas[[#This Row],[after_discount]]-(Sales_Datas[[#This Row],[qty_ordered]]*Sales_Datas[[#This Row],[cogs]])</f>
        <v>11892030</v>
      </c>
      <c r="U1649" s="3">
        <f>IFERROR(Sales_Datas[[#This Row],[Gross_Profit]]/Sales_Datas[[#This Row],[after_discount]],0)</f>
        <v>0.92776018099547508</v>
      </c>
      <c r="V1649" s="1" t="str">
        <f>IF(Sales_Datas[[#This Row],[base_price]] &lt;= 632200, "Low", (IF(Sales_Datas[[#This Row],[base_price]] &gt;= 10092000, "High", "Medium")))</f>
        <v>High</v>
      </c>
    </row>
    <row r="1650" spans="1:22" x14ac:dyDescent="0.25">
      <c r="A1650" s="1" t="s">
        <v>4280</v>
      </c>
      <c r="B1650" s="1" t="s">
        <v>4281</v>
      </c>
      <c r="C1650" s="2">
        <v>44295</v>
      </c>
      <c r="D1650" s="1" t="s">
        <v>4282</v>
      </c>
      <c r="E1650" s="4">
        <v>1276000</v>
      </c>
      <c r="F1650">
        <v>1</v>
      </c>
      <c r="G1650" s="4">
        <v>12760000</v>
      </c>
      <c r="H1650" s="4">
        <v>0</v>
      </c>
      <c r="I1650" s="4">
        <v>12760000</v>
      </c>
      <c r="J1650">
        <v>1</v>
      </c>
      <c r="K1650">
        <v>0</v>
      </c>
      <c r="L1650">
        <v>0</v>
      </c>
      <c r="M1650">
        <v>1</v>
      </c>
      <c r="N1650" s="2">
        <v>44465</v>
      </c>
      <c r="O1650" s="1" t="s">
        <v>4283</v>
      </c>
      <c r="P1650" s="4">
        <v>12760000</v>
      </c>
      <c r="Q1650" s="4">
        <v>1110120</v>
      </c>
      <c r="R1650" s="1" t="s">
        <v>39</v>
      </c>
      <c r="S1650" s="1" t="s">
        <v>50</v>
      </c>
      <c r="T1650" s="4">
        <f>Sales_Datas[[#This Row],[after_discount]]-(Sales_Datas[[#This Row],[qty_ordered]]*Sales_Datas[[#This Row],[cogs]])</f>
        <v>11649880</v>
      </c>
      <c r="U1650" s="3">
        <f>IFERROR(Sales_Datas[[#This Row],[Gross_Profit]]/Sales_Datas[[#This Row],[after_discount]],0)</f>
        <v>0.91300000000000003</v>
      </c>
      <c r="V1650" s="1" t="str">
        <f>IF(Sales_Datas[[#This Row],[base_price]] &lt;= 632200, "Low", (IF(Sales_Datas[[#This Row],[base_price]] &gt;= 10092000, "High", "Medium")))</f>
        <v>High</v>
      </c>
    </row>
    <row r="1651" spans="1:22" x14ac:dyDescent="0.25">
      <c r="A1651" s="1" t="s">
        <v>4284</v>
      </c>
      <c r="B1651" s="1" t="s">
        <v>1725</v>
      </c>
      <c r="C1651" s="2">
        <v>44553</v>
      </c>
      <c r="D1651" s="1" t="s">
        <v>4285</v>
      </c>
      <c r="E1651" s="4">
        <v>1276000</v>
      </c>
      <c r="F1651">
        <v>1</v>
      </c>
      <c r="G1651" s="4">
        <v>12760000</v>
      </c>
      <c r="H1651" s="4">
        <v>0</v>
      </c>
      <c r="I1651" s="4">
        <v>12760000</v>
      </c>
      <c r="J1651">
        <v>1</v>
      </c>
      <c r="K1651">
        <v>0</v>
      </c>
      <c r="L1651">
        <v>0</v>
      </c>
      <c r="M1651">
        <v>4</v>
      </c>
      <c r="N1651" s="2">
        <v>44380</v>
      </c>
      <c r="O1651" s="1" t="s">
        <v>4286</v>
      </c>
      <c r="P1651" s="4">
        <v>12760000</v>
      </c>
      <c r="Q1651" s="4">
        <v>791120</v>
      </c>
      <c r="R1651" s="1" t="s">
        <v>123</v>
      </c>
      <c r="S1651" s="1" t="s">
        <v>34</v>
      </c>
      <c r="T1651" s="4">
        <f>Sales_Datas[[#This Row],[after_discount]]-(Sales_Datas[[#This Row],[qty_ordered]]*Sales_Datas[[#This Row],[cogs]])</f>
        <v>11968880</v>
      </c>
      <c r="U1651" s="3">
        <f>IFERROR(Sales_Datas[[#This Row],[Gross_Profit]]/Sales_Datas[[#This Row],[after_discount]],0)</f>
        <v>0.93799999999999994</v>
      </c>
      <c r="V1651" s="1" t="str">
        <f>IF(Sales_Datas[[#This Row],[base_price]] &lt;= 632200, "Low", (IF(Sales_Datas[[#This Row],[base_price]] &gt;= 10092000, "High", "Medium")))</f>
        <v>High</v>
      </c>
    </row>
    <row r="1652" spans="1:22" x14ac:dyDescent="0.25">
      <c r="A1652" s="1" t="s">
        <v>4287</v>
      </c>
      <c r="B1652" s="1" t="s">
        <v>2826</v>
      </c>
      <c r="C1652" s="2">
        <v>44509</v>
      </c>
      <c r="D1652" s="1" t="s">
        <v>1395</v>
      </c>
      <c r="E1652" s="4">
        <v>1275942</v>
      </c>
      <c r="F1652">
        <v>1</v>
      </c>
      <c r="G1652" s="4">
        <v>12759400</v>
      </c>
      <c r="H1652" s="4">
        <v>0</v>
      </c>
      <c r="I1652" s="4">
        <v>12759400</v>
      </c>
      <c r="J1652">
        <v>1</v>
      </c>
      <c r="K1652">
        <v>1</v>
      </c>
      <c r="L1652">
        <v>0</v>
      </c>
      <c r="M1652">
        <v>1</v>
      </c>
      <c r="N1652" s="2">
        <v>44388</v>
      </c>
      <c r="O1652" s="1" t="s">
        <v>1396</v>
      </c>
      <c r="P1652" s="4">
        <v>11234600</v>
      </c>
      <c r="Q1652" s="4">
        <v>707774</v>
      </c>
      <c r="R1652" s="1" t="s">
        <v>65</v>
      </c>
      <c r="S1652" s="1" t="s">
        <v>50</v>
      </c>
      <c r="T1652" s="4">
        <f>Sales_Datas[[#This Row],[after_discount]]-(Sales_Datas[[#This Row],[qty_ordered]]*Sales_Datas[[#This Row],[cogs]])</f>
        <v>12051626</v>
      </c>
      <c r="U1652" s="3">
        <f>IFERROR(Sales_Datas[[#This Row],[Gross_Profit]]/Sales_Datas[[#This Row],[after_discount]],0)</f>
        <v>0.94452920983745314</v>
      </c>
      <c r="V1652" s="1" t="str">
        <f>IF(Sales_Datas[[#This Row],[base_price]] &lt;= 632200, "Low", (IF(Sales_Datas[[#This Row],[base_price]] &gt;= 10092000, "High", "Medium")))</f>
        <v>High</v>
      </c>
    </row>
    <row r="1653" spans="1:22" x14ac:dyDescent="0.25">
      <c r="A1653" s="1" t="s">
        <v>4288</v>
      </c>
      <c r="B1653" s="1" t="s">
        <v>4289</v>
      </c>
      <c r="C1653" s="2">
        <v>44709</v>
      </c>
      <c r="D1653" s="1" t="s">
        <v>4290</v>
      </c>
      <c r="E1653" s="4">
        <v>1275420</v>
      </c>
      <c r="F1653">
        <v>1</v>
      </c>
      <c r="G1653" s="4">
        <v>12754200</v>
      </c>
      <c r="H1653" s="4">
        <v>0</v>
      </c>
      <c r="I1653" s="4">
        <v>12754200</v>
      </c>
      <c r="J1653">
        <v>1</v>
      </c>
      <c r="K1653">
        <v>0</v>
      </c>
      <c r="L1653">
        <v>0</v>
      </c>
      <c r="M1653">
        <v>13</v>
      </c>
      <c r="N1653" s="2">
        <v>44683</v>
      </c>
      <c r="O1653" s="1" t="s">
        <v>4291</v>
      </c>
      <c r="P1653" s="4">
        <v>12754200</v>
      </c>
      <c r="Q1653" s="4">
        <v>1084080</v>
      </c>
      <c r="R1653" s="1" t="s">
        <v>29</v>
      </c>
      <c r="S1653" s="1" t="s">
        <v>324</v>
      </c>
      <c r="T1653" s="4">
        <f>Sales_Datas[[#This Row],[after_discount]]-(Sales_Datas[[#This Row],[qty_ordered]]*Sales_Datas[[#This Row],[cogs]])</f>
        <v>11670120</v>
      </c>
      <c r="U1653" s="3">
        <f>IFERROR(Sales_Datas[[#This Row],[Gross_Profit]]/Sales_Datas[[#This Row],[after_discount]],0)</f>
        <v>0.91500211694971068</v>
      </c>
      <c r="V1653" s="1" t="str">
        <f>IF(Sales_Datas[[#This Row],[base_price]] &lt;= 632200, "Low", (IF(Sales_Datas[[#This Row],[base_price]] &gt;= 10092000, "High", "Medium")))</f>
        <v>High</v>
      </c>
    </row>
    <row r="1654" spans="1:22" x14ac:dyDescent="0.25">
      <c r="A1654" s="1" t="s">
        <v>4292</v>
      </c>
      <c r="B1654" s="1" t="s">
        <v>4293</v>
      </c>
      <c r="C1654" s="2">
        <v>44323</v>
      </c>
      <c r="D1654" s="1" t="s">
        <v>1621</v>
      </c>
      <c r="E1654" s="4">
        <v>635100</v>
      </c>
      <c r="F1654">
        <v>2</v>
      </c>
      <c r="G1654" s="4">
        <v>12702000</v>
      </c>
      <c r="H1654" s="4">
        <v>0</v>
      </c>
      <c r="I1654" s="4">
        <v>12702000</v>
      </c>
      <c r="J1654">
        <v>1</v>
      </c>
      <c r="K1654">
        <v>1</v>
      </c>
      <c r="L1654">
        <v>0</v>
      </c>
      <c r="M1654">
        <v>1</v>
      </c>
      <c r="N1654" s="2">
        <v>44401</v>
      </c>
      <c r="O1654" s="1" t="s">
        <v>1622</v>
      </c>
      <c r="P1654" s="4">
        <v>6351000</v>
      </c>
      <c r="Q1654" s="4">
        <v>482676</v>
      </c>
      <c r="R1654" s="1" t="s">
        <v>55</v>
      </c>
      <c r="S1654" s="1" t="s">
        <v>50</v>
      </c>
      <c r="T1654" s="4">
        <f>Sales_Datas[[#This Row],[after_discount]]-(Sales_Datas[[#This Row],[qty_ordered]]*Sales_Datas[[#This Row],[cogs]])</f>
        <v>11736648</v>
      </c>
      <c r="U1654" s="3">
        <f>IFERROR(Sales_Datas[[#This Row],[Gross_Profit]]/Sales_Datas[[#This Row],[after_discount]],0)</f>
        <v>0.92400000000000004</v>
      </c>
      <c r="V1654" s="1" t="str">
        <f>IF(Sales_Datas[[#This Row],[base_price]] &lt;= 632200, "Low", (IF(Sales_Datas[[#This Row],[base_price]] &gt;= 10092000, "High", "Medium")))</f>
        <v>Medium</v>
      </c>
    </row>
    <row r="1655" spans="1:22" x14ac:dyDescent="0.25">
      <c r="A1655" s="1" t="s">
        <v>4294</v>
      </c>
      <c r="B1655" s="1" t="s">
        <v>4295</v>
      </c>
      <c r="C1655" s="2">
        <v>44585</v>
      </c>
      <c r="D1655" s="1" t="s">
        <v>4296</v>
      </c>
      <c r="E1655" s="4">
        <v>1266720</v>
      </c>
      <c r="F1655">
        <v>1</v>
      </c>
      <c r="G1655" s="4">
        <v>12667200</v>
      </c>
      <c r="H1655" s="4">
        <v>0</v>
      </c>
      <c r="I1655" s="4">
        <v>12667200</v>
      </c>
      <c r="J1655">
        <v>1</v>
      </c>
      <c r="K1655">
        <v>1</v>
      </c>
      <c r="L1655">
        <v>0</v>
      </c>
      <c r="M1655">
        <v>1</v>
      </c>
      <c r="N1655" s="2">
        <v>44571</v>
      </c>
      <c r="O1655" s="1" t="s">
        <v>4297</v>
      </c>
      <c r="P1655" s="4">
        <v>12667200</v>
      </c>
      <c r="Q1655" s="4">
        <v>810666</v>
      </c>
      <c r="R1655" s="1" t="s">
        <v>133</v>
      </c>
      <c r="S1655" s="1" t="s">
        <v>50</v>
      </c>
      <c r="T1655" s="4">
        <f>Sales_Datas[[#This Row],[after_discount]]-(Sales_Datas[[#This Row],[qty_ordered]]*Sales_Datas[[#This Row],[cogs]])</f>
        <v>11856534</v>
      </c>
      <c r="U1655" s="3">
        <f>IFERROR(Sales_Datas[[#This Row],[Gross_Profit]]/Sales_Datas[[#This Row],[after_discount]],0)</f>
        <v>0.93600274725274724</v>
      </c>
      <c r="V1655" s="1" t="str">
        <f>IF(Sales_Datas[[#This Row],[base_price]] &lt;= 632200, "Low", (IF(Sales_Datas[[#This Row],[base_price]] &gt;= 10092000, "High", "Medium")))</f>
        <v>High</v>
      </c>
    </row>
    <row r="1656" spans="1:22" x14ac:dyDescent="0.25">
      <c r="A1656" s="1" t="s">
        <v>4298</v>
      </c>
      <c r="B1656" s="1" t="s">
        <v>4299</v>
      </c>
      <c r="C1656" s="2">
        <v>44868</v>
      </c>
      <c r="D1656" s="1" t="s">
        <v>4300</v>
      </c>
      <c r="E1656" s="4">
        <v>1256570</v>
      </c>
      <c r="F1656">
        <v>1</v>
      </c>
      <c r="G1656" s="4">
        <v>12565700</v>
      </c>
      <c r="H1656" s="4">
        <v>0</v>
      </c>
      <c r="I1656" s="4">
        <v>12565700</v>
      </c>
      <c r="J1656">
        <v>1</v>
      </c>
      <c r="K1656">
        <v>0</v>
      </c>
      <c r="L1656">
        <v>0</v>
      </c>
      <c r="M1656">
        <v>4</v>
      </c>
      <c r="N1656" s="2">
        <v>44632</v>
      </c>
      <c r="O1656" s="1" t="s">
        <v>4301</v>
      </c>
      <c r="P1656" s="4">
        <v>12565700</v>
      </c>
      <c r="Q1656" s="4">
        <v>1068070</v>
      </c>
      <c r="R1656" s="1" t="s">
        <v>29</v>
      </c>
      <c r="S1656" s="1" t="s">
        <v>34</v>
      </c>
      <c r="T1656" s="4">
        <f>Sales_Datas[[#This Row],[after_discount]]-(Sales_Datas[[#This Row],[qty_ordered]]*Sales_Datas[[#This Row],[cogs]])</f>
        <v>11497630</v>
      </c>
      <c r="U1656" s="3">
        <f>IFERROR(Sales_Datas[[#This Row],[Gross_Profit]]/Sales_Datas[[#This Row],[after_discount]],0)</f>
        <v>0.9150011539349181</v>
      </c>
      <c r="V1656" s="1" t="str">
        <f>IF(Sales_Datas[[#This Row],[base_price]] &lt;= 632200, "Low", (IF(Sales_Datas[[#This Row],[base_price]] &gt;= 10092000, "High", "Medium")))</f>
        <v>High</v>
      </c>
    </row>
    <row r="1657" spans="1:22" x14ac:dyDescent="0.25">
      <c r="A1657" s="1" t="s">
        <v>4302</v>
      </c>
      <c r="B1657" s="1" t="s">
        <v>4303</v>
      </c>
      <c r="C1657" s="2">
        <v>44749</v>
      </c>
      <c r="D1657" s="1" t="s">
        <v>4304</v>
      </c>
      <c r="E1657" s="4">
        <v>1249900</v>
      </c>
      <c r="F1657">
        <v>1</v>
      </c>
      <c r="G1657" s="4">
        <v>12499000</v>
      </c>
      <c r="H1657" s="4">
        <v>0</v>
      </c>
      <c r="I1657" s="4">
        <v>12499000</v>
      </c>
      <c r="J1657">
        <v>1</v>
      </c>
      <c r="K1657">
        <v>0</v>
      </c>
      <c r="L1657">
        <v>0</v>
      </c>
      <c r="M1657">
        <v>7</v>
      </c>
      <c r="N1657" s="2">
        <v>44767</v>
      </c>
      <c r="O1657" s="1" t="s">
        <v>4305</v>
      </c>
      <c r="P1657" s="4">
        <v>12499000</v>
      </c>
      <c r="Q1657" s="4">
        <v>1037390</v>
      </c>
      <c r="R1657" s="1" t="s">
        <v>29</v>
      </c>
      <c r="S1657" s="1" t="s">
        <v>66</v>
      </c>
      <c r="T1657" s="4">
        <f>Sales_Datas[[#This Row],[after_discount]]-(Sales_Datas[[#This Row],[qty_ordered]]*Sales_Datas[[#This Row],[cogs]])</f>
        <v>11461610</v>
      </c>
      <c r="U1657" s="3">
        <f>IFERROR(Sales_Datas[[#This Row],[Gross_Profit]]/Sales_Datas[[#This Row],[after_discount]],0)</f>
        <v>0.91700216017281377</v>
      </c>
      <c r="V1657" s="1" t="str">
        <f>IF(Sales_Datas[[#This Row],[base_price]] &lt;= 632200, "Low", (IF(Sales_Datas[[#This Row],[base_price]] &gt;= 10092000, "High", "Medium")))</f>
        <v>High</v>
      </c>
    </row>
    <row r="1658" spans="1:22" x14ac:dyDescent="0.25">
      <c r="A1658" s="1" t="s">
        <v>4306</v>
      </c>
      <c r="B1658" s="1" t="s">
        <v>705</v>
      </c>
      <c r="C1658" s="2">
        <v>44359</v>
      </c>
      <c r="D1658" s="1" t="s">
        <v>4307</v>
      </c>
      <c r="E1658" s="4">
        <v>1247000</v>
      </c>
      <c r="F1658">
        <v>1</v>
      </c>
      <c r="G1658" s="4">
        <v>12470000</v>
      </c>
      <c r="H1658" s="4">
        <v>0</v>
      </c>
      <c r="I1658" s="4">
        <v>12470000</v>
      </c>
      <c r="J1658">
        <v>1</v>
      </c>
      <c r="K1658">
        <v>0</v>
      </c>
      <c r="L1658">
        <v>0</v>
      </c>
      <c r="M1658">
        <v>1</v>
      </c>
      <c r="N1658" s="2">
        <v>44515</v>
      </c>
      <c r="O1658" s="1" t="s">
        <v>4308</v>
      </c>
      <c r="P1658" s="4">
        <v>12470000</v>
      </c>
      <c r="Q1658" s="4">
        <v>997600</v>
      </c>
      <c r="R1658" s="1" t="s">
        <v>89</v>
      </c>
      <c r="S1658" s="1" t="s">
        <v>50</v>
      </c>
      <c r="T1658" s="4">
        <f>Sales_Datas[[#This Row],[after_discount]]-(Sales_Datas[[#This Row],[qty_ordered]]*Sales_Datas[[#This Row],[cogs]])</f>
        <v>11472400</v>
      </c>
      <c r="U1658" s="3">
        <f>IFERROR(Sales_Datas[[#This Row],[Gross_Profit]]/Sales_Datas[[#This Row],[after_discount]],0)</f>
        <v>0.92</v>
      </c>
      <c r="V1658" s="1" t="str">
        <f>IF(Sales_Datas[[#This Row],[base_price]] &lt;= 632200, "Low", (IF(Sales_Datas[[#This Row],[base_price]] &gt;= 10092000, "High", "Medium")))</f>
        <v>High</v>
      </c>
    </row>
    <row r="1659" spans="1:22" x14ac:dyDescent="0.25">
      <c r="A1659" s="1" t="s">
        <v>4309</v>
      </c>
      <c r="B1659" s="1" t="s">
        <v>705</v>
      </c>
      <c r="C1659" s="2">
        <v>44529</v>
      </c>
      <c r="D1659" s="1" t="s">
        <v>4307</v>
      </c>
      <c r="E1659" s="4">
        <v>1247000</v>
      </c>
      <c r="F1659">
        <v>1</v>
      </c>
      <c r="G1659" s="4">
        <v>12470000</v>
      </c>
      <c r="H1659" s="4">
        <v>0</v>
      </c>
      <c r="I1659" s="4">
        <v>12470000</v>
      </c>
      <c r="J1659">
        <v>1</v>
      </c>
      <c r="K1659">
        <v>0</v>
      </c>
      <c r="L1659">
        <v>0</v>
      </c>
      <c r="M1659">
        <v>2</v>
      </c>
      <c r="N1659" s="2">
        <v>44515</v>
      </c>
      <c r="O1659" s="1" t="s">
        <v>4308</v>
      </c>
      <c r="P1659" s="4">
        <v>12470000</v>
      </c>
      <c r="Q1659" s="4">
        <v>997600</v>
      </c>
      <c r="R1659" s="1" t="s">
        <v>89</v>
      </c>
      <c r="S1659" s="1" t="s">
        <v>76</v>
      </c>
      <c r="T1659" s="4">
        <f>Sales_Datas[[#This Row],[after_discount]]-(Sales_Datas[[#This Row],[qty_ordered]]*Sales_Datas[[#This Row],[cogs]])</f>
        <v>11472400</v>
      </c>
      <c r="U1659" s="3">
        <f>IFERROR(Sales_Datas[[#This Row],[Gross_Profit]]/Sales_Datas[[#This Row],[after_discount]],0)</f>
        <v>0.92</v>
      </c>
      <c r="V1659" s="1" t="str">
        <f>IF(Sales_Datas[[#This Row],[base_price]] &lt;= 632200, "Low", (IF(Sales_Datas[[#This Row],[base_price]] &gt;= 10092000, "High", "Medium")))</f>
        <v>High</v>
      </c>
    </row>
    <row r="1660" spans="1:22" x14ac:dyDescent="0.25">
      <c r="A1660" s="1" t="s">
        <v>4310</v>
      </c>
      <c r="B1660" s="1" t="s">
        <v>4311</v>
      </c>
      <c r="C1660" s="2">
        <v>44588</v>
      </c>
      <c r="D1660" s="1" t="s">
        <v>4307</v>
      </c>
      <c r="E1660" s="4">
        <v>1247000</v>
      </c>
      <c r="F1660">
        <v>1</v>
      </c>
      <c r="G1660" s="4">
        <v>12470000</v>
      </c>
      <c r="H1660" s="4">
        <v>0</v>
      </c>
      <c r="I1660" s="4">
        <v>12470000</v>
      </c>
      <c r="J1660">
        <v>1</v>
      </c>
      <c r="K1660">
        <v>1</v>
      </c>
      <c r="L1660">
        <v>0</v>
      </c>
      <c r="M1660">
        <v>1</v>
      </c>
      <c r="N1660" s="2">
        <v>44571</v>
      </c>
      <c r="O1660" s="1" t="s">
        <v>4308</v>
      </c>
      <c r="P1660" s="4">
        <v>12470000</v>
      </c>
      <c r="Q1660" s="4">
        <v>997600</v>
      </c>
      <c r="R1660" s="1" t="s">
        <v>89</v>
      </c>
      <c r="S1660" s="1" t="s">
        <v>50</v>
      </c>
      <c r="T1660" s="4">
        <f>Sales_Datas[[#This Row],[after_discount]]-(Sales_Datas[[#This Row],[qty_ordered]]*Sales_Datas[[#This Row],[cogs]])</f>
        <v>11472400</v>
      </c>
      <c r="U1660" s="3">
        <f>IFERROR(Sales_Datas[[#This Row],[Gross_Profit]]/Sales_Datas[[#This Row],[after_discount]],0)</f>
        <v>0.92</v>
      </c>
      <c r="V1660" s="1" t="str">
        <f>IF(Sales_Datas[[#This Row],[base_price]] &lt;= 632200, "Low", (IF(Sales_Datas[[#This Row],[base_price]] &gt;= 10092000, "High", "Medium")))</f>
        <v>High</v>
      </c>
    </row>
    <row r="1661" spans="1:22" x14ac:dyDescent="0.25">
      <c r="A1661" s="1" t="s">
        <v>4312</v>
      </c>
      <c r="B1661" s="1" t="s">
        <v>1971</v>
      </c>
      <c r="C1661" s="2">
        <v>44460</v>
      </c>
      <c r="D1661" s="1" t="s">
        <v>4313</v>
      </c>
      <c r="E1661" s="4">
        <v>1237140</v>
      </c>
      <c r="F1661">
        <v>1</v>
      </c>
      <c r="G1661" s="4">
        <v>12371400</v>
      </c>
      <c r="H1661" s="4">
        <v>0</v>
      </c>
      <c r="I1661" s="4">
        <v>12371400</v>
      </c>
      <c r="J1661">
        <v>1</v>
      </c>
      <c r="K1661">
        <v>1</v>
      </c>
      <c r="L1661">
        <v>1</v>
      </c>
      <c r="M1661">
        <v>1</v>
      </c>
      <c r="N1661" s="2">
        <v>44386</v>
      </c>
      <c r="O1661" s="1" t="s">
        <v>4314</v>
      </c>
      <c r="P1661" s="4">
        <v>11974100</v>
      </c>
      <c r="Q1661" s="4">
        <v>1029730</v>
      </c>
      <c r="R1661" s="1" t="s">
        <v>29</v>
      </c>
      <c r="S1661" s="1" t="s">
        <v>50</v>
      </c>
      <c r="T1661" s="4">
        <f>Sales_Datas[[#This Row],[after_discount]]-(Sales_Datas[[#This Row],[qty_ordered]]*Sales_Datas[[#This Row],[cogs]])</f>
        <v>11341670</v>
      </c>
      <c r="U1661" s="3">
        <f>IFERROR(Sales_Datas[[#This Row],[Gross_Profit]]/Sales_Datas[[#This Row],[after_discount]],0)</f>
        <v>0.91676528121312062</v>
      </c>
      <c r="V1661" s="1" t="str">
        <f>IF(Sales_Datas[[#This Row],[base_price]] &lt;= 632200, "Low", (IF(Sales_Datas[[#This Row],[base_price]] &gt;= 10092000, "High", "Medium")))</f>
        <v>High</v>
      </c>
    </row>
    <row r="1662" spans="1:22" x14ac:dyDescent="0.25">
      <c r="A1662" s="1" t="s">
        <v>4315</v>
      </c>
      <c r="B1662" s="1" t="s">
        <v>4316</v>
      </c>
      <c r="C1662" s="2">
        <v>44776</v>
      </c>
      <c r="D1662" s="1" t="s">
        <v>4317</v>
      </c>
      <c r="E1662" s="4">
        <v>1218000</v>
      </c>
      <c r="F1662">
        <v>1</v>
      </c>
      <c r="G1662" s="4">
        <v>12180000</v>
      </c>
      <c r="H1662" s="4">
        <v>0</v>
      </c>
      <c r="I1662" s="4">
        <v>12180000</v>
      </c>
      <c r="J1662">
        <v>1</v>
      </c>
      <c r="K1662">
        <v>0</v>
      </c>
      <c r="L1662">
        <v>0</v>
      </c>
      <c r="M1662">
        <v>4</v>
      </c>
      <c r="N1662" s="2">
        <v>44453</v>
      </c>
      <c r="O1662" s="1" t="s">
        <v>4318</v>
      </c>
      <c r="P1662" s="4">
        <v>12180000</v>
      </c>
      <c r="Q1662" s="4">
        <v>864780</v>
      </c>
      <c r="R1662" s="1" t="s">
        <v>29</v>
      </c>
      <c r="S1662" s="1" t="s">
        <v>34</v>
      </c>
      <c r="T1662" s="4">
        <f>Sales_Datas[[#This Row],[after_discount]]-(Sales_Datas[[#This Row],[qty_ordered]]*Sales_Datas[[#This Row],[cogs]])</f>
        <v>11315220</v>
      </c>
      <c r="U1662" s="3">
        <f>IFERROR(Sales_Datas[[#This Row],[Gross_Profit]]/Sales_Datas[[#This Row],[after_discount]],0)</f>
        <v>0.92900000000000005</v>
      </c>
      <c r="V1662" s="1" t="str">
        <f>IF(Sales_Datas[[#This Row],[base_price]] &lt;= 632200, "Low", (IF(Sales_Datas[[#This Row],[base_price]] &gt;= 10092000, "High", "Medium")))</f>
        <v>High</v>
      </c>
    </row>
    <row r="1663" spans="1:22" x14ac:dyDescent="0.25">
      <c r="A1663" s="1" t="s">
        <v>4319</v>
      </c>
      <c r="B1663" s="1" t="s">
        <v>4320</v>
      </c>
      <c r="C1663" s="2">
        <v>44519</v>
      </c>
      <c r="D1663" s="1" t="s">
        <v>4321</v>
      </c>
      <c r="E1663" s="4">
        <v>1218000</v>
      </c>
      <c r="F1663">
        <v>1</v>
      </c>
      <c r="G1663" s="4">
        <v>12180000</v>
      </c>
      <c r="H1663" s="4">
        <v>0</v>
      </c>
      <c r="I1663" s="4">
        <v>12180000</v>
      </c>
      <c r="J1663">
        <v>1</v>
      </c>
      <c r="K1663">
        <v>1</v>
      </c>
      <c r="L1663">
        <v>0</v>
      </c>
      <c r="M1663">
        <v>1</v>
      </c>
      <c r="N1663" s="2">
        <v>44526</v>
      </c>
      <c r="O1663" s="1" t="s">
        <v>4322</v>
      </c>
      <c r="P1663" s="4">
        <v>12180000</v>
      </c>
      <c r="Q1663" s="4">
        <v>913500</v>
      </c>
      <c r="R1663" s="1" t="s">
        <v>128</v>
      </c>
      <c r="S1663" s="1" t="s">
        <v>50</v>
      </c>
      <c r="T1663" s="4">
        <f>Sales_Datas[[#This Row],[after_discount]]-(Sales_Datas[[#This Row],[qty_ordered]]*Sales_Datas[[#This Row],[cogs]])</f>
        <v>11266500</v>
      </c>
      <c r="U1663" s="3">
        <f>IFERROR(Sales_Datas[[#This Row],[Gross_Profit]]/Sales_Datas[[#This Row],[after_discount]],0)</f>
        <v>0.92500000000000004</v>
      </c>
      <c r="V1663" s="1" t="str">
        <f>IF(Sales_Datas[[#This Row],[base_price]] &lt;= 632200, "Low", (IF(Sales_Datas[[#This Row],[base_price]] &gt;= 10092000, "High", "Medium")))</f>
        <v>High</v>
      </c>
    </row>
    <row r="1664" spans="1:22" x14ac:dyDescent="0.25">
      <c r="A1664" s="1" t="s">
        <v>4323</v>
      </c>
      <c r="B1664" s="1" t="s">
        <v>4324</v>
      </c>
      <c r="C1664" s="2">
        <v>44523</v>
      </c>
      <c r="D1664" s="1" t="s">
        <v>4321</v>
      </c>
      <c r="E1664" s="4">
        <v>1218000</v>
      </c>
      <c r="F1664">
        <v>1</v>
      </c>
      <c r="G1664" s="4">
        <v>12180000</v>
      </c>
      <c r="H1664" s="4">
        <v>0</v>
      </c>
      <c r="I1664" s="4">
        <v>12180000</v>
      </c>
      <c r="J1664">
        <v>1</v>
      </c>
      <c r="K1664">
        <v>1</v>
      </c>
      <c r="L1664">
        <v>1</v>
      </c>
      <c r="M1664">
        <v>1</v>
      </c>
      <c r="N1664" s="2">
        <v>44521</v>
      </c>
      <c r="O1664" s="1" t="s">
        <v>4322</v>
      </c>
      <c r="P1664" s="4">
        <v>12180000</v>
      </c>
      <c r="Q1664" s="4">
        <v>913500</v>
      </c>
      <c r="R1664" s="1" t="s">
        <v>128</v>
      </c>
      <c r="S1664" s="1" t="s">
        <v>50</v>
      </c>
      <c r="T1664" s="4">
        <f>Sales_Datas[[#This Row],[after_discount]]-(Sales_Datas[[#This Row],[qty_ordered]]*Sales_Datas[[#This Row],[cogs]])</f>
        <v>11266500</v>
      </c>
      <c r="U1664" s="3">
        <f>IFERROR(Sales_Datas[[#This Row],[Gross_Profit]]/Sales_Datas[[#This Row],[after_discount]],0)</f>
        <v>0.92500000000000004</v>
      </c>
      <c r="V1664" s="1" t="str">
        <f>IF(Sales_Datas[[#This Row],[base_price]] &lt;= 632200, "Low", (IF(Sales_Datas[[#This Row],[base_price]] &gt;= 10092000, "High", "Medium")))</f>
        <v>High</v>
      </c>
    </row>
    <row r="1665" spans="1:22" x14ac:dyDescent="0.25">
      <c r="A1665" s="1" t="s">
        <v>4325</v>
      </c>
      <c r="B1665" s="1" t="s">
        <v>4326</v>
      </c>
      <c r="C1665" s="2">
        <v>44527</v>
      </c>
      <c r="D1665" s="1" t="s">
        <v>4321</v>
      </c>
      <c r="E1665" s="4">
        <v>1218000</v>
      </c>
      <c r="F1665">
        <v>1</v>
      </c>
      <c r="G1665" s="4">
        <v>12180000</v>
      </c>
      <c r="H1665" s="4">
        <v>0</v>
      </c>
      <c r="I1665" s="4">
        <v>12180000</v>
      </c>
      <c r="J1665">
        <v>1</v>
      </c>
      <c r="K1665">
        <v>0</v>
      </c>
      <c r="L1665">
        <v>0</v>
      </c>
      <c r="M1665">
        <v>4</v>
      </c>
      <c r="N1665" s="2">
        <v>44506</v>
      </c>
      <c r="O1665" s="1" t="s">
        <v>4322</v>
      </c>
      <c r="P1665" s="4">
        <v>12180000</v>
      </c>
      <c r="Q1665" s="4">
        <v>913500</v>
      </c>
      <c r="R1665" s="1" t="s">
        <v>128</v>
      </c>
      <c r="S1665" s="1" t="s">
        <v>34</v>
      </c>
      <c r="T1665" s="4">
        <f>Sales_Datas[[#This Row],[after_discount]]-(Sales_Datas[[#This Row],[qty_ordered]]*Sales_Datas[[#This Row],[cogs]])</f>
        <v>11266500</v>
      </c>
      <c r="U1665" s="3">
        <f>IFERROR(Sales_Datas[[#This Row],[Gross_Profit]]/Sales_Datas[[#This Row],[after_discount]],0)</f>
        <v>0.92500000000000004</v>
      </c>
      <c r="V1665" s="1" t="str">
        <f>IF(Sales_Datas[[#This Row],[base_price]] &lt;= 632200, "Low", (IF(Sales_Datas[[#This Row],[base_price]] &gt;= 10092000, "High", "Medium")))</f>
        <v>High</v>
      </c>
    </row>
    <row r="1666" spans="1:22" x14ac:dyDescent="0.25">
      <c r="A1666" s="1" t="s">
        <v>4327</v>
      </c>
      <c r="B1666" s="1" t="s">
        <v>4328</v>
      </c>
      <c r="C1666" s="2">
        <v>44528</v>
      </c>
      <c r="D1666" s="1" t="s">
        <v>4321</v>
      </c>
      <c r="E1666" s="4">
        <v>1218000</v>
      </c>
      <c r="F1666">
        <v>1</v>
      </c>
      <c r="G1666" s="4">
        <v>12180000</v>
      </c>
      <c r="H1666" s="4">
        <v>0</v>
      </c>
      <c r="I1666" s="4">
        <v>12180000</v>
      </c>
      <c r="J1666">
        <v>1</v>
      </c>
      <c r="K1666">
        <v>0</v>
      </c>
      <c r="L1666">
        <v>0</v>
      </c>
      <c r="M1666">
        <v>4</v>
      </c>
      <c r="N1666" s="2">
        <v>44520</v>
      </c>
      <c r="O1666" s="1" t="s">
        <v>4322</v>
      </c>
      <c r="P1666" s="4">
        <v>12180000</v>
      </c>
      <c r="Q1666" s="4">
        <v>913500</v>
      </c>
      <c r="R1666" s="1" t="s">
        <v>128</v>
      </c>
      <c r="S1666" s="1" t="s">
        <v>34</v>
      </c>
      <c r="T1666" s="4">
        <f>Sales_Datas[[#This Row],[after_discount]]-(Sales_Datas[[#This Row],[qty_ordered]]*Sales_Datas[[#This Row],[cogs]])</f>
        <v>11266500</v>
      </c>
      <c r="U1666" s="3">
        <f>IFERROR(Sales_Datas[[#This Row],[Gross_Profit]]/Sales_Datas[[#This Row],[after_discount]],0)</f>
        <v>0.92500000000000004</v>
      </c>
      <c r="V1666" s="1" t="str">
        <f>IF(Sales_Datas[[#This Row],[base_price]] &lt;= 632200, "Low", (IF(Sales_Datas[[#This Row],[base_price]] &gt;= 10092000, "High", "Medium")))</f>
        <v>High</v>
      </c>
    </row>
    <row r="1667" spans="1:22" x14ac:dyDescent="0.25">
      <c r="A1667" s="1" t="s">
        <v>4329</v>
      </c>
      <c r="B1667" s="1" t="s">
        <v>3357</v>
      </c>
      <c r="C1667" s="2">
        <v>44448</v>
      </c>
      <c r="D1667" s="1" t="s">
        <v>4330</v>
      </c>
      <c r="E1667" s="4">
        <v>1218000</v>
      </c>
      <c r="F1667">
        <v>1</v>
      </c>
      <c r="G1667" s="4">
        <v>12180000</v>
      </c>
      <c r="H1667" s="4">
        <v>0</v>
      </c>
      <c r="I1667" s="4">
        <v>12180000</v>
      </c>
      <c r="J1667">
        <v>1</v>
      </c>
      <c r="K1667">
        <v>1</v>
      </c>
      <c r="L1667">
        <v>0</v>
      </c>
      <c r="M1667">
        <v>1</v>
      </c>
      <c r="N1667" s="2">
        <v>44380</v>
      </c>
      <c r="O1667" s="1" t="s">
        <v>4331</v>
      </c>
      <c r="P1667" s="4">
        <v>11019400</v>
      </c>
      <c r="Q1667" s="4">
        <v>958682</v>
      </c>
      <c r="R1667" s="1" t="s">
        <v>65</v>
      </c>
      <c r="S1667" s="1" t="s">
        <v>50</v>
      </c>
      <c r="T1667" s="4">
        <f>Sales_Datas[[#This Row],[after_discount]]-(Sales_Datas[[#This Row],[qty_ordered]]*Sales_Datas[[#This Row],[cogs]])</f>
        <v>11221318</v>
      </c>
      <c r="U1667" s="3">
        <f>IFERROR(Sales_Datas[[#This Row],[Gross_Profit]]/Sales_Datas[[#This Row],[after_discount]],0)</f>
        <v>0.92129047619047622</v>
      </c>
      <c r="V1667" s="1" t="str">
        <f>IF(Sales_Datas[[#This Row],[base_price]] &lt;= 632200, "Low", (IF(Sales_Datas[[#This Row],[base_price]] &gt;= 10092000, "High", "Medium")))</f>
        <v>High</v>
      </c>
    </row>
    <row r="1668" spans="1:22" x14ac:dyDescent="0.25">
      <c r="A1668" s="1" t="s">
        <v>4332</v>
      </c>
      <c r="B1668" s="1" t="s">
        <v>3935</v>
      </c>
      <c r="C1668" s="2">
        <v>44640</v>
      </c>
      <c r="D1668" s="1" t="s">
        <v>279</v>
      </c>
      <c r="E1668" s="4">
        <v>1218000</v>
      </c>
      <c r="F1668">
        <v>1</v>
      </c>
      <c r="G1668" s="4">
        <v>12180000</v>
      </c>
      <c r="H1668" s="4">
        <v>0</v>
      </c>
      <c r="I1668" s="4">
        <v>12180000</v>
      </c>
      <c r="J1668">
        <v>1</v>
      </c>
      <c r="K1668">
        <v>0</v>
      </c>
      <c r="L1668">
        <v>0</v>
      </c>
      <c r="M1668">
        <v>2</v>
      </c>
      <c r="N1668" s="2">
        <v>44456</v>
      </c>
      <c r="O1668" s="1" t="s">
        <v>280</v>
      </c>
      <c r="P1668" s="4">
        <v>1160</v>
      </c>
      <c r="Q1668" s="4">
        <v>58</v>
      </c>
      <c r="R1668" s="1" t="s">
        <v>23</v>
      </c>
      <c r="S1668" s="1" t="s">
        <v>76</v>
      </c>
      <c r="T1668" s="4">
        <f>Sales_Datas[[#This Row],[after_discount]]-(Sales_Datas[[#This Row],[qty_ordered]]*Sales_Datas[[#This Row],[cogs]])</f>
        <v>12179942</v>
      </c>
      <c r="U1668" s="3">
        <f>IFERROR(Sales_Datas[[#This Row],[Gross_Profit]]/Sales_Datas[[#This Row],[after_discount]],0)</f>
        <v>0.99999523809523805</v>
      </c>
      <c r="V1668" s="1" t="str">
        <f>IF(Sales_Datas[[#This Row],[base_price]] &lt;= 632200, "Low", (IF(Sales_Datas[[#This Row],[base_price]] &gt;= 10092000, "High", "Medium")))</f>
        <v>Low</v>
      </c>
    </row>
    <row r="1669" spans="1:22" x14ac:dyDescent="0.25">
      <c r="A1669" s="1" t="s">
        <v>4333</v>
      </c>
      <c r="B1669" s="1" t="s">
        <v>3357</v>
      </c>
      <c r="C1669" s="2">
        <v>44635</v>
      </c>
      <c r="D1669" s="1" t="s">
        <v>4334</v>
      </c>
      <c r="E1669" s="4">
        <v>403100</v>
      </c>
      <c r="F1669">
        <v>3</v>
      </c>
      <c r="G1669" s="4">
        <v>12093000</v>
      </c>
      <c r="H1669" s="4">
        <v>0</v>
      </c>
      <c r="I1669" s="4">
        <v>12093000</v>
      </c>
      <c r="J1669">
        <v>1</v>
      </c>
      <c r="K1669">
        <v>1</v>
      </c>
      <c r="L1669">
        <v>0</v>
      </c>
      <c r="M1669">
        <v>1</v>
      </c>
      <c r="N1669" s="2">
        <v>44380</v>
      </c>
      <c r="O1669" s="1" t="s">
        <v>4335</v>
      </c>
      <c r="P1669" s="4">
        <v>4031000</v>
      </c>
      <c r="Q1669" s="4">
        <v>310358</v>
      </c>
      <c r="R1669" s="1" t="s">
        <v>123</v>
      </c>
      <c r="S1669" s="1" t="s">
        <v>50</v>
      </c>
      <c r="T1669" s="4">
        <f>Sales_Datas[[#This Row],[after_discount]]-(Sales_Datas[[#This Row],[qty_ordered]]*Sales_Datas[[#This Row],[cogs]])</f>
        <v>11161926</v>
      </c>
      <c r="U1669" s="3">
        <f>IFERROR(Sales_Datas[[#This Row],[Gross_Profit]]/Sales_Datas[[#This Row],[after_discount]],0)</f>
        <v>0.92300719424460431</v>
      </c>
      <c r="V1669" s="1" t="str">
        <f>IF(Sales_Datas[[#This Row],[base_price]] &lt;= 632200, "Low", (IF(Sales_Datas[[#This Row],[base_price]] &gt;= 10092000, "High", "Medium")))</f>
        <v>Medium</v>
      </c>
    </row>
    <row r="1670" spans="1:22" x14ac:dyDescent="0.25">
      <c r="A1670" s="1" t="s">
        <v>4336</v>
      </c>
      <c r="B1670" s="1" t="s">
        <v>4337</v>
      </c>
      <c r="C1670" s="2">
        <v>44515</v>
      </c>
      <c r="D1670" s="1" t="s">
        <v>4338</v>
      </c>
      <c r="E1670" s="4">
        <v>120350</v>
      </c>
      <c r="F1670">
        <v>10</v>
      </c>
      <c r="G1670" s="4">
        <v>12035000</v>
      </c>
      <c r="H1670" s="4">
        <v>0</v>
      </c>
      <c r="I1670" s="4">
        <v>12035000</v>
      </c>
      <c r="J1670">
        <v>1</v>
      </c>
      <c r="K1670">
        <v>1</v>
      </c>
      <c r="L1670">
        <v>1</v>
      </c>
      <c r="M1670">
        <v>1</v>
      </c>
      <c r="N1670" s="2">
        <v>44509</v>
      </c>
      <c r="O1670" s="1" t="s">
        <v>4339</v>
      </c>
      <c r="P1670" s="4">
        <v>1203500</v>
      </c>
      <c r="Q1670" s="4">
        <v>80620</v>
      </c>
      <c r="R1670" s="1" t="s">
        <v>23</v>
      </c>
      <c r="S1670" s="1" t="s">
        <v>50</v>
      </c>
      <c r="T1670" s="4">
        <f>Sales_Datas[[#This Row],[after_discount]]-(Sales_Datas[[#This Row],[qty_ordered]]*Sales_Datas[[#This Row],[cogs]])</f>
        <v>11228800</v>
      </c>
      <c r="U1670" s="3">
        <f>IFERROR(Sales_Datas[[#This Row],[Gross_Profit]]/Sales_Datas[[#This Row],[after_discount]],0)</f>
        <v>0.93301204819277106</v>
      </c>
      <c r="V1670" s="1" t="str">
        <f>IF(Sales_Datas[[#This Row],[base_price]] &lt;= 632200, "Low", (IF(Sales_Datas[[#This Row],[base_price]] &gt;= 10092000, "High", "Medium")))</f>
        <v>Medium</v>
      </c>
    </row>
    <row r="1671" spans="1:22" x14ac:dyDescent="0.25">
      <c r="A1671" s="1" t="s">
        <v>4340</v>
      </c>
      <c r="B1671" s="1" t="s">
        <v>4341</v>
      </c>
      <c r="C1671" s="2">
        <v>44675</v>
      </c>
      <c r="D1671" s="1" t="s">
        <v>4342</v>
      </c>
      <c r="E1671" s="4">
        <v>400200</v>
      </c>
      <c r="F1671">
        <v>3</v>
      </c>
      <c r="G1671" s="4">
        <v>12006000</v>
      </c>
      <c r="H1671" s="4">
        <v>0</v>
      </c>
      <c r="I1671" s="4">
        <v>12006000</v>
      </c>
      <c r="J1671">
        <v>1</v>
      </c>
      <c r="K1671">
        <v>0</v>
      </c>
      <c r="L1671">
        <v>0</v>
      </c>
      <c r="M1671">
        <v>1</v>
      </c>
      <c r="N1671" s="2">
        <v>44673</v>
      </c>
      <c r="O1671" s="1" t="s">
        <v>4343</v>
      </c>
      <c r="P1671" s="4">
        <v>2610000</v>
      </c>
      <c r="Q1671" s="4">
        <v>227070</v>
      </c>
      <c r="R1671" s="1" t="s">
        <v>191</v>
      </c>
      <c r="S1671" s="1" t="s">
        <v>50</v>
      </c>
      <c r="T1671" s="4">
        <f>Sales_Datas[[#This Row],[after_discount]]-(Sales_Datas[[#This Row],[qty_ordered]]*Sales_Datas[[#This Row],[cogs]])</f>
        <v>11324790</v>
      </c>
      <c r="U1671" s="3">
        <f>IFERROR(Sales_Datas[[#This Row],[Gross_Profit]]/Sales_Datas[[#This Row],[after_discount]],0)</f>
        <v>0.94326086956521737</v>
      </c>
      <c r="V1671" s="1" t="str">
        <f>IF(Sales_Datas[[#This Row],[base_price]] &lt;= 632200, "Low", (IF(Sales_Datas[[#This Row],[base_price]] &gt;= 10092000, "High", "Medium")))</f>
        <v>Medium</v>
      </c>
    </row>
    <row r="1672" spans="1:22" x14ac:dyDescent="0.25">
      <c r="A1672" s="1" t="s">
        <v>4344</v>
      </c>
      <c r="B1672" s="1" t="s">
        <v>4345</v>
      </c>
      <c r="C1672" s="2">
        <v>44710</v>
      </c>
      <c r="D1672" s="1" t="s">
        <v>4346</v>
      </c>
      <c r="E1672" s="4">
        <v>400200</v>
      </c>
      <c r="F1672">
        <v>3</v>
      </c>
      <c r="G1672" s="4">
        <v>12006000</v>
      </c>
      <c r="H1672" s="4">
        <v>0</v>
      </c>
      <c r="I1672" s="4">
        <v>12006000</v>
      </c>
      <c r="J1672">
        <v>1</v>
      </c>
      <c r="K1672">
        <v>0</v>
      </c>
      <c r="L1672">
        <v>0</v>
      </c>
      <c r="M1672">
        <v>4</v>
      </c>
      <c r="N1672" s="2">
        <v>44700</v>
      </c>
      <c r="O1672" s="1" t="s">
        <v>4347</v>
      </c>
      <c r="P1672" s="4">
        <v>4002000</v>
      </c>
      <c r="Q1672" s="4">
        <v>272136</v>
      </c>
      <c r="R1672" s="1" t="s">
        <v>191</v>
      </c>
      <c r="S1672" s="1" t="s">
        <v>34</v>
      </c>
      <c r="T1672" s="4">
        <f>Sales_Datas[[#This Row],[after_discount]]-(Sales_Datas[[#This Row],[qty_ordered]]*Sales_Datas[[#This Row],[cogs]])</f>
        <v>11189592</v>
      </c>
      <c r="U1672" s="3">
        <f>IFERROR(Sales_Datas[[#This Row],[Gross_Profit]]/Sales_Datas[[#This Row],[after_discount]],0)</f>
        <v>0.93200000000000005</v>
      </c>
      <c r="V1672" s="1" t="str">
        <f>IF(Sales_Datas[[#This Row],[base_price]] &lt;= 632200, "Low", (IF(Sales_Datas[[#This Row],[base_price]] &gt;= 10092000, "High", "Medium")))</f>
        <v>Medium</v>
      </c>
    </row>
    <row r="1673" spans="1:22" x14ac:dyDescent="0.25">
      <c r="A1673" s="1" t="s">
        <v>4348</v>
      </c>
      <c r="B1673" s="1" t="s">
        <v>4349</v>
      </c>
      <c r="C1673" s="2">
        <v>44511</v>
      </c>
      <c r="D1673" s="1" t="s">
        <v>4313</v>
      </c>
      <c r="E1673" s="4">
        <v>1197410</v>
      </c>
      <c r="F1673">
        <v>1</v>
      </c>
      <c r="G1673" s="4">
        <v>11974100</v>
      </c>
      <c r="H1673" s="4">
        <v>0</v>
      </c>
      <c r="I1673" s="4">
        <v>11974100</v>
      </c>
      <c r="J1673">
        <v>1</v>
      </c>
      <c r="K1673">
        <v>1</v>
      </c>
      <c r="L1673">
        <v>1</v>
      </c>
      <c r="M1673">
        <v>1</v>
      </c>
      <c r="N1673" s="2">
        <v>44524</v>
      </c>
      <c r="O1673" s="1" t="s">
        <v>4314</v>
      </c>
      <c r="P1673" s="4">
        <v>11974100</v>
      </c>
      <c r="Q1673" s="4">
        <v>1029730</v>
      </c>
      <c r="R1673" s="1" t="s">
        <v>29</v>
      </c>
      <c r="S1673" s="1" t="s">
        <v>50</v>
      </c>
      <c r="T1673" s="4">
        <f>Sales_Datas[[#This Row],[after_discount]]-(Sales_Datas[[#This Row],[qty_ordered]]*Sales_Datas[[#This Row],[cogs]])</f>
        <v>10944370</v>
      </c>
      <c r="U1673" s="3">
        <f>IFERROR(Sales_Datas[[#This Row],[Gross_Profit]]/Sales_Datas[[#This Row],[after_discount]],0)</f>
        <v>0.91400355767865649</v>
      </c>
      <c r="V1673" s="1" t="str">
        <f>IF(Sales_Datas[[#This Row],[base_price]] &lt;= 632200, "Low", (IF(Sales_Datas[[#This Row],[base_price]] &gt;= 10092000, "High", "Medium")))</f>
        <v>High</v>
      </c>
    </row>
    <row r="1674" spans="1:22" x14ac:dyDescent="0.25">
      <c r="A1674" s="1" t="s">
        <v>4350</v>
      </c>
      <c r="B1674" s="1" t="s">
        <v>1453</v>
      </c>
      <c r="C1674" s="2">
        <v>44669</v>
      </c>
      <c r="D1674" s="1" t="s">
        <v>154</v>
      </c>
      <c r="E1674" s="4">
        <v>1195902</v>
      </c>
      <c r="F1674">
        <v>1</v>
      </c>
      <c r="G1674" s="4">
        <v>11959000</v>
      </c>
      <c r="H1674" s="4">
        <v>0</v>
      </c>
      <c r="I1674" s="4">
        <v>11959000</v>
      </c>
      <c r="J1674">
        <v>1</v>
      </c>
      <c r="K1674">
        <v>1</v>
      </c>
      <c r="L1674">
        <v>1</v>
      </c>
      <c r="M1674">
        <v>7</v>
      </c>
      <c r="N1674" s="2">
        <v>44635</v>
      </c>
      <c r="O1674" s="1" t="s">
        <v>155</v>
      </c>
      <c r="P1674" s="4">
        <v>11959000</v>
      </c>
      <c r="Q1674" s="4">
        <v>1076310</v>
      </c>
      <c r="R1674" s="1" t="s">
        <v>29</v>
      </c>
      <c r="S1674" s="1" t="s">
        <v>66</v>
      </c>
      <c r="T1674" s="4">
        <f>Sales_Datas[[#This Row],[after_discount]]-(Sales_Datas[[#This Row],[qty_ordered]]*Sales_Datas[[#This Row],[cogs]])</f>
        <v>10882690</v>
      </c>
      <c r="U1674" s="3">
        <f>IFERROR(Sales_Datas[[#This Row],[Gross_Profit]]/Sales_Datas[[#This Row],[after_discount]],0)</f>
        <v>0.91</v>
      </c>
      <c r="V1674" s="1" t="str">
        <f>IF(Sales_Datas[[#This Row],[base_price]] &lt;= 632200, "Low", (IF(Sales_Datas[[#This Row],[base_price]] &gt;= 10092000, "High", "Medium")))</f>
        <v>High</v>
      </c>
    </row>
    <row r="1675" spans="1:22" x14ac:dyDescent="0.25">
      <c r="A1675" s="1" t="s">
        <v>4351</v>
      </c>
      <c r="B1675" s="1" t="s">
        <v>4352</v>
      </c>
      <c r="C1675" s="2">
        <v>44900</v>
      </c>
      <c r="D1675" s="1" t="s">
        <v>154</v>
      </c>
      <c r="E1675" s="4">
        <v>1195902</v>
      </c>
      <c r="F1675">
        <v>1</v>
      </c>
      <c r="G1675" s="4">
        <v>11959000</v>
      </c>
      <c r="H1675" s="4">
        <v>0</v>
      </c>
      <c r="I1675" s="4">
        <v>11959000</v>
      </c>
      <c r="J1675">
        <v>1</v>
      </c>
      <c r="K1675">
        <v>0</v>
      </c>
      <c r="L1675">
        <v>0</v>
      </c>
      <c r="M1675">
        <v>4</v>
      </c>
      <c r="N1675" s="2">
        <v>44699</v>
      </c>
      <c r="O1675" s="1" t="s">
        <v>155</v>
      </c>
      <c r="P1675" s="4">
        <v>11959000</v>
      </c>
      <c r="Q1675" s="4">
        <v>1076310</v>
      </c>
      <c r="R1675" s="1" t="s">
        <v>29</v>
      </c>
      <c r="S1675" s="1" t="s">
        <v>34</v>
      </c>
      <c r="T1675" s="4">
        <f>Sales_Datas[[#This Row],[after_discount]]-(Sales_Datas[[#This Row],[qty_ordered]]*Sales_Datas[[#This Row],[cogs]])</f>
        <v>10882690</v>
      </c>
      <c r="U1675" s="3">
        <f>IFERROR(Sales_Datas[[#This Row],[Gross_Profit]]/Sales_Datas[[#This Row],[after_discount]],0)</f>
        <v>0.91</v>
      </c>
      <c r="V1675" s="1" t="str">
        <f>IF(Sales_Datas[[#This Row],[base_price]] &lt;= 632200, "Low", (IF(Sales_Datas[[#This Row],[base_price]] &gt;= 10092000, "High", "Medium")))</f>
        <v>High</v>
      </c>
    </row>
    <row r="1676" spans="1:22" x14ac:dyDescent="0.25">
      <c r="A1676" s="1" t="s">
        <v>4353</v>
      </c>
      <c r="B1676" s="1" t="s">
        <v>4354</v>
      </c>
      <c r="C1676" s="2">
        <v>44539</v>
      </c>
      <c r="D1676" s="1" t="s">
        <v>4313</v>
      </c>
      <c r="E1676" s="4">
        <v>1191204</v>
      </c>
      <c r="F1676">
        <v>1</v>
      </c>
      <c r="G1676" s="4">
        <v>11912000</v>
      </c>
      <c r="H1676" s="4">
        <v>0</v>
      </c>
      <c r="I1676" s="4">
        <v>11912000</v>
      </c>
      <c r="J1676">
        <v>1</v>
      </c>
      <c r="K1676">
        <v>1</v>
      </c>
      <c r="L1676">
        <v>1</v>
      </c>
      <c r="M1676">
        <v>1</v>
      </c>
      <c r="N1676" s="2">
        <v>44389</v>
      </c>
      <c r="O1676" s="1" t="s">
        <v>4314</v>
      </c>
      <c r="P1676" s="4">
        <v>11974100</v>
      </c>
      <c r="Q1676" s="4">
        <v>1029730</v>
      </c>
      <c r="R1676" s="1" t="s">
        <v>29</v>
      </c>
      <c r="S1676" s="1" t="s">
        <v>50</v>
      </c>
      <c r="T1676" s="4">
        <f>Sales_Datas[[#This Row],[after_discount]]-(Sales_Datas[[#This Row],[qty_ordered]]*Sales_Datas[[#This Row],[cogs]])</f>
        <v>10882270</v>
      </c>
      <c r="U1676" s="3">
        <f>IFERROR(Sales_Datas[[#This Row],[Gross_Profit]]/Sales_Datas[[#This Row],[after_discount]],0)</f>
        <v>0.9135552384150436</v>
      </c>
      <c r="V1676" s="1" t="str">
        <f>IF(Sales_Datas[[#This Row],[base_price]] &lt;= 632200, "Low", (IF(Sales_Datas[[#This Row],[base_price]] &gt;= 10092000, "High", "Medium")))</f>
        <v>High</v>
      </c>
    </row>
    <row r="1677" spans="1:22" x14ac:dyDescent="0.25">
      <c r="A1677" s="1" t="s">
        <v>4355</v>
      </c>
      <c r="B1677" s="1" t="s">
        <v>4356</v>
      </c>
      <c r="C1677" s="2">
        <v>44234</v>
      </c>
      <c r="D1677" s="1" t="s">
        <v>4357</v>
      </c>
      <c r="E1677" s="4">
        <v>118900</v>
      </c>
      <c r="F1677">
        <v>10</v>
      </c>
      <c r="G1677" s="4">
        <v>11890000</v>
      </c>
      <c r="H1677" s="4">
        <v>0</v>
      </c>
      <c r="I1677" s="4">
        <v>11890000</v>
      </c>
      <c r="J1677">
        <v>1</v>
      </c>
      <c r="K1677">
        <v>0</v>
      </c>
      <c r="L1677">
        <v>0</v>
      </c>
      <c r="M1677">
        <v>1</v>
      </c>
      <c r="N1677" s="2">
        <v>44389</v>
      </c>
      <c r="O1677" s="1" t="s">
        <v>4358</v>
      </c>
      <c r="P1677" s="4">
        <v>1189000</v>
      </c>
      <c r="Q1677" s="4">
        <v>105792</v>
      </c>
      <c r="R1677" s="1" t="s">
        <v>55</v>
      </c>
      <c r="S1677" s="1" t="s">
        <v>50</v>
      </c>
      <c r="T1677" s="4">
        <f>Sales_Datas[[#This Row],[after_discount]]-(Sales_Datas[[#This Row],[qty_ordered]]*Sales_Datas[[#This Row],[cogs]])</f>
        <v>10832080</v>
      </c>
      <c r="U1677" s="3">
        <f>IFERROR(Sales_Datas[[#This Row],[Gross_Profit]]/Sales_Datas[[#This Row],[after_discount]],0)</f>
        <v>0.91102439024390247</v>
      </c>
      <c r="V1677" s="1" t="str">
        <f>IF(Sales_Datas[[#This Row],[base_price]] &lt;= 632200, "Low", (IF(Sales_Datas[[#This Row],[base_price]] &gt;= 10092000, "High", "Medium")))</f>
        <v>Medium</v>
      </c>
    </row>
    <row r="1678" spans="1:22" x14ac:dyDescent="0.25">
      <c r="A1678" s="1" t="s">
        <v>4359</v>
      </c>
      <c r="B1678" s="1" t="s">
        <v>4360</v>
      </c>
      <c r="C1678" s="2">
        <v>44670</v>
      </c>
      <c r="D1678" s="1" t="s">
        <v>4361</v>
      </c>
      <c r="E1678" s="4">
        <v>1187550</v>
      </c>
      <c r="F1678">
        <v>1</v>
      </c>
      <c r="G1678" s="4">
        <v>11875500</v>
      </c>
      <c r="H1678" s="4">
        <v>0</v>
      </c>
      <c r="I1678" s="4">
        <v>11875500</v>
      </c>
      <c r="J1678">
        <v>1</v>
      </c>
      <c r="K1678">
        <v>1</v>
      </c>
      <c r="L1678">
        <v>1</v>
      </c>
      <c r="M1678">
        <v>1</v>
      </c>
      <c r="N1678" s="2">
        <v>44658</v>
      </c>
      <c r="O1678" s="1" t="s">
        <v>4362</v>
      </c>
      <c r="P1678" s="4">
        <v>11875500</v>
      </c>
      <c r="Q1678" s="4">
        <v>914370</v>
      </c>
      <c r="R1678" s="1" t="s">
        <v>133</v>
      </c>
      <c r="S1678" s="1" t="s">
        <v>50</v>
      </c>
      <c r="T1678" s="4">
        <f>Sales_Datas[[#This Row],[after_discount]]-(Sales_Datas[[#This Row],[qty_ordered]]*Sales_Datas[[#This Row],[cogs]])</f>
        <v>10961130</v>
      </c>
      <c r="U1678" s="3">
        <f>IFERROR(Sales_Datas[[#This Row],[Gross_Profit]]/Sales_Datas[[#This Row],[after_discount]],0)</f>
        <v>0.92300366300366299</v>
      </c>
      <c r="V1678" s="1" t="str">
        <f>IF(Sales_Datas[[#This Row],[base_price]] &lt;= 632200, "Low", (IF(Sales_Datas[[#This Row],[base_price]] &gt;= 10092000, "High", "Medium")))</f>
        <v>High</v>
      </c>
    </row>
    <row r="1679" spans="1:22" x14ac:dyDescent="0.25">
      <c r="A1679" s="1" t="s">
        <v>4363</v>
      </c>
      <c r="B1679" s="1" t="s">
        <v>4364</v>
      </c>
      <c r="C1679" s="2">
        <v>44676</v>
      </c>
      <c r="D1679" s="1" t="s">
        <v>291</v>
      </c>
      <c r="E1679" s="4">
        <v>118320</v>
      </c>
      <c r="F1679">
        <v>10</v>
      </c>
      <c r="G1679" s="4">
        <v>11832000</v>
      </c>
      <c r="H1679" s="4">
        <v>0</v>
      </c>
      <c r="I1679" s="4">
        <v>11832000</v>
      </c>
      <c r="J1679">
        <v>1</v>
      </c>
      <c r="K1679">
        <v>0</v>
      </c>
      <c r="L1679">
        <v>0</v>
      </c>
      <c r="M1679">
        <v>1</v>
      </c>
      <c r="N1679" s="2">
        <v>44675</v>
      </c>
      <c r="O1679" s="1" t="s">
        <v>292</v>
      </c>
      <c r="P1679" s="4">
        <v>1183200</v>
      </c>
      <c r="Q1679" s="4">
        <v>86362</v>
      </c>
      <c r="R1679" s="1" t="s">
        <v>75</v>
      </c>
      <c r="S1679" s="1" t="s">
        <v>50</v>
      </c>
      <c r="T1679" s="4">
        <f>Sales_Datas[[#This Row],[after_discount]]-(Sales_Datas[[#This Row],[qty_ordered]]*Sales_Datas[[#This Row],[cogs]])</f>
        <v>10968380</v>
      </c>
      <c r="U1679" s="3">
        <f>IFERROR(Sales_Datas[[#This Row],[Gross_Profit]]/Sales_Datas[[#This Row],[after_discount]],0)</f>
        <v>0.92700980392156862</v>
      </c>
      <c r="V1679" s="1" t="str">
        <f>IF(Sales_Datas[[#This Row],[base_price]] &lt;= 632200, "Low", (IF(Sales_Datas[[#This Row],[base_price]] &gt;= 10092000, "High", "Medium")))</f>
        <v>Medium</v>
      </c>
    </row>
    <row r="1680" spans="1:22" x14ac:dyDescent="0.25">
      <c r="A1680" s="1" t="s">
        <v>4365</v>
      </c>
      <c r="B1680" s="1" t="s">
        <v>4366</v>
      </c>
      <c r="C1680" s="2">
        <v>44735</v>
      </c>
      <c r="D1680" s="1" t="s">
        <v>4367</v>
      </c>
      <c r="E1680" s="4">
        <v>1176878</v>
      </c>
      <c r="F1680">
        <v>1</v>
      </c>
      <c r="G1680" s="4">
        <v>11768800</v>
      </c>
      <c r="H1680" s="4">
        <v>0</v>
      </c>
      <c r="I1680" s="4">
        <v>11768800</v>
      </c>
      <c r="J1680">
        <v>1</v>
      </c>
      <c r="K1680">
        <v>0</v>
      </c>
      <c r="L1680">
        <v>0</v>
      </c>
      <c r="M1680">
        <v>1</v>
      </c>
      <c r="N1680" s="2">
        <v>44705</v>
      </c>
      <c r="O1680" s="1" t="s">
        <v>4368</v>
      </c>
      <c r="P1680" s="4">
        <v>11768800</v>
      </c>
      <c r="Q1680" s="4">
        <v>800226</v>
      </c>
      <c r="R1680" s="1" t="s">
        <v>29</v>
      </c>
      <c r="S1680" s="1" t="s">
        <v>50</v>
      </c>
      <c r="T1680" s="4">
        <f>Sales_Datas[[#This Row],[after_discount]]-(Sales_Datas[[#This Row],[qty_ordered]]*Sales_Datas[[#This Row],[cogs]])</f>
        <v>10968574</v>
      </c>
      <c r="U1680" s="3">
        <f>IFERROR(Sales_Datas[[#This Row],[Gross_Profit]]/Sales_Datas[[#This Row],[after_discount]],0)</f>
        <v>0.93200445245054719</v>
      </c>
      <c r="V1680" s="1" t="str">
        <f>IF(Sales_Datas[[#This Row],[base_price]] &lt;= 632200, "Low", (IF(Sales_Datas[[#This Row],[base_price]] &gt;= 10092000, "High", "Medium")))</f>
        <v>High</v>
      </c>
    </row>
    <row r="1681" spans="1:22" x14ac:dyDescent="0.25">
      <c r="A1681" s="1" t="s">
        <v>4369</v>
      </c>
      <c r="B1681" s="1" t="s">
        <v>1798</v>
      </c>
      <c r="C1681" s="2">
        <v>44689</v>
      </c>
      <c r="D1681" s="1" t="s">
        <v>4370</v>
      </c>
      <c r="E1681" s="4">
        <v>1174500</v>
      </c>
      <c r="F1681">
        <v>1</v>
      </c>
      <c r="G1681" s="4">
        <v>11745000</v>
      </c>
      <c r="H1681" s="4">
        <v>0</v>
      </c>
      <c r="I1681" s="4">
        <v>11745000</v>
      </c>
      <c r="J1681">
        <v>1</v>
      </c>
      <c r="K1681">
        <v>1</v>
      </c>
      <c r="L1681">
        <v>0</v>
      </c>
      <c r="M1681">
        <v>1</v>
      </c>
      <c r="N1681" s="2">
        <v>44394</v>
      </c>
      <c r="O1681" s="1" t="s">
        <v>4371</v>
      </c>
      <c r="P1681" s="4">
        <v>11745000</v>
      </c>
      <c r="Q1681" s="4">
        <v>716416</v>
      </c>
      <c r="R1681" s="1" t="s">
        <v>123</v>
      </c>
      <c r="S1681" s="1" t="s">
        <v>50</v>
      </c>
      <c r="T1681" s="4">
        <f>Sales_Datas[[#This Row],[after_discount]]-(Sales_Datas[[#This Row],[qty_ordered]]*Sales_Datas[[#This Row],[cogs]])</f>
        <v>11028584</v>
      </c>
      <c r="U1681" s="3">
        <f>IFERROR(Sales_Datas[[#This Row],[Gross_Profit]]/Sales_Datas[[#This Row],[after_discount]],0)</f>
        <v>0.93900246913580243</v>
      </c>
      <c r="V1681" s="1" t="str">
        <f>IF(Sales_Datas[[#This Row],[base_price]] &lt;= 632200, "Low", (IF(Sales_Datas[[#This Row],[base_price]] &gt;= 10092000, "High", "Medium")))</f>
        <v>High</v>
      </c>
    </row>
    <row r="1682" spans="1:22" x14ac:dyDescent="0.25">
      <c r="A1682" s="1" t="s">
        <v>4372</v>
      </c>
      <c r="B1682" s="1" t="s">
        <v>2212</v>
      </c>
      <c r="C1682" s="2">
        <v>44553</v>
      </c>
      <c r="D1682" s="1" t="s">
        <v>4313</v>
      </c>
      <c r="E1682" s="4">
        <v>1172180</v>
      </c>
      <c r="F1682">
        <v>1</v>
      </c>
      <c r="G1682" s="4">
        <v>11721800</v>
      </c>
      <c r="H1682" s="4">
        <v>0</v>
      </c>
      <c r="I1682" s="4">
        <v>11721800</v>
      </c>
      <c r="J1682">
        <v>1</v>
      </c>
      <c r="K1682">
        <v>0</v>
      </c>
      <c r="L1682">
        <v>0</v>
      </c>
      <c r="M1682">
        <v>4</v>
      </c>
      <c r="N1682" s="2">
        <v>44542</v>
      </c>
      <c r="O1682" s="1" t="s">
        <v>4314</v>
      </c>
      <c r="P1682" s="4">
        <v>11974100</v>
      </c>
      <c r="Q1682" s="4">
        <v>1029730</v>
      </c>
      <c r="R1682" s="1" t="s">
        <v>29</v>
      </c>
      <c r="S1682" s="1" t="s">
        <v>34</v>
      </c>
      <c r="T1682" s="4">
        <f>Sales_Datas[[#This Row],[after_discount]]-(Sales_Datas[[#This Row],[qty_ordered]]*Sales_Datas[[#This Row],[cogs]])</f>
        <v>10692070</v>
      </c>
      <c r="U1682" s="3">
        <f>IFERROR(Sales_Datas[[#This Row],[Gross_Profit]]/Sales_Datas[[#This Row],[after_discount]],0)</f>
        <v>0.91215257042433751</v>
      </c>
      <c r="V1682" s="1" t="str">
        <f>IF(Sales_Datas[[#This Row],[base_price]] &lt;= 632200, "Low", (IF(Sales_Datas[[#This Row],[base_price]] &gt;= 10092000, "High", "Medium")))</f>
        <v>High</v>
      </c>
    </row>
    <row r="1683" spans="1:22" x14ac:dyDescent="0.25">
      <c r="A1683" s="1" t="s">
        <v>4373</v>
      </c>
      <c r="B1683" s="1" t="s">
        <v>4374</v>
      </c>
      <c r="C1683" s="2">
        <v>44234</v>
      </c>
      <c r="D1683" s="1" t="s">
        <v>2842</v>
      </c>
      <c r="E1683" s="4">
        <v>1166032</v>
      </c>
      <c r="F1683">
        <v>1</v>
      </c>
      <c r="G1683" s="4">
        <v>11660300</v>
      </c>
      <c r="H1683" s="4">
        <v>0</v>
      </c>
      <c r="I1683" s="4">
        <v>11660300</v>
      </c>
      <c r="J1683">
        <v>1</v>
      </c>
      <c r="K1683">
        <v>0</v>
      </c>
      <c r="L1683">
        <v>0</v>
      </c>
      <c r="M1683">
        <v>12</v>
      </c>
      <c r="N1683" s="2">
        <v>44402</v>
      </c>
      <c r="O1683" s="1" t="s">
        <v>2843</v>
      </c>
      <c r="P1683" s="4">
        <v>11362200</v>
      </c>
      <c r="Q1683" s="4">
        <v>965758</v>
      </c>
      <c r="R1683" s="1" t="s">
        <v>29</v>
      </c>
      <c r="S1683" s="1" t="s">
        <v>1137</v>
      </c>
      <c r="T1683" s="4">
        <f>Sales_Datas[[#This Row],[after_discount]]-(Sales_Datas[[#This Row],[qty_ordered]]*Sales_Datas[[#This Row],[cogs]])</f>
        <v>10694542</v>
      </c>
      <c r="U1683" s="3">
        <f>IFERROR(Sales_Datas[[#This Row],[Gross_Profit]]/Sales_Datas[[#This Row],[after_discount]],0)</f>
        <v>0.91717554436849824</v>
      </c>
      <c r="V1683" s="1" t="str">
        <f>IF(Sales_Datas[[#This Row],[base_price]] &lt;= 632200, "Low", (IF(Sales_Datas[[#This Row],[base_price]] &gt;= 10092000, "High", "Medium")))</f>
        <v>High</v>
      </c>
    </row>
    <row r="1684" spans="1:22" x14ac:dyDescent="0.25">
      <c r="A1684" s="1" t="s">
        <v>4375</v>
      </c>
      <c r="B1684" s="1" t="s">
        <v>4376</v>
      </c>
      <c r="C1684" s="2">
        <v>44323</v>
      </c>
      <c r="D1684" s="1" t="s">
        <v>2842</v>
      </c>
      <c r="E1684" s="4">
        <v>1166032</v>
      </c>
      <c r="F1684">
        <v>1</v>
      </c>
      <c r="G1684" s="4">
        <v>11660300</v>
      </c>
      <c r="H1684" s="4">
        <v>0</v>
      </c>
      <c r="I1684" s="4">
        <v>11660300</v>
      </c>
      <c r="J1684">
        <v>1</v>
      </c>
      <c r="K1684">
        <v>0</v>
      </c>
      <c r="L1684">
        <v>0</v>
      </c>
      <c r="M1684">
        <v>8</v>
      </c>
      <c r="N1684" s="2">
        <v>44383</v>
      </c>
      <c r="O1684" s="1" t="s">
        <v>2843</v>
      </c>
      <c r="P1684" s="4">
        <v>11362200</v>
      </c>
      <c r="Q1684" s="4">
        <v>965758</v>
      </c>
      <c r="R1684" s="1" t="s">
        <v>29</v>
      </c>
      <c r="S1684" s="1" t="s">
        <v>1115</v>
      </c>
      <c r="T1684" s="4">
        <f>Sales_Datas[[#This Row],[after_discount]]-(Sales_Datas[[#This Row],[qty_ordered]]*Sales_Datas[[#This Row],[cogs]])</f>
        <v>10694542</v>
      </c>
      <c r="U1684" s="3">
        <f>IFERROR(Sales_Datas[[#This Row],[Gross_Profit]]/Sales_Datas[[#This Row],[after_discount]],0)</f>
        <v>0.91717554436849824</v>
      </c>
      <c r="V1684" s="1" t="str">
        <f>IF(Sales_Datas[[#This Row],[base_price]] &lt;= 632200, "Low", (IF(Sales_Datas[[#This Row],[base_price]] &gt;= 10092000, "High", "Medium")))</f>
        <v>High</v>
      </c>
    </row>
    <row r="1685" spans="1:22" x14ac:dyDescent="0.25">
      <c r="A1685" s="1" t="s">
        <v>4377</v>
      </c>
      <c r="B1685" s="1" t="s">
        <v>4378</v>
      </c>
      <c r="C1685" s="2">
        <v>44605</v>
      </c>
      <c r="D1685" s="1" t="s">
        <v>442</v>
      </c>
      <c r="E1685" s="4">
        <v>1160000</v>
      </c>
      <c r="F1685">
        <v>1</v>
      </c>
      <c r="G1685" s="4">
        <v>11600000</v>
      </c>
      <c r="H1685" s="4">
        <v>0</v>
      </c>
      <c r="I1685" s="4">
        <v>11600000</v>
      </c>
      <c r="J1685">
        <v>1</v>
      </c>
      <c r="K1685">
        <v>1</v>
      </c>
      <c r="L1685">
        <v>1</v>
      </c>
      <c r="M1685">
        <v>3</v>
      </c>
      <c r="N1685" s="2">
        <v>44497</v>
      </c>
      <c r="O1685" s="1" t="s">
        <v>443</v>
      </c>
      <c r="P1685" s="4">
        <v>11837800</v>
      </c>
      <c r="Q1685" s="4">
        <v>875974</v>
      </c>
      <c r="R1685" s="1" t="s">
        <v>29</v>
      </c>
      <c r="S1685" s="1" t="s">
        <v>56</v>
      </c>
      <c r="T1685" s="4">
        <f>Sales_Datas[[#This Row],[after_discount]]-(Sales_Datas[[#This Row],[qty_ordered]]*Sales_Datas[[#This Row],[cogs]])</f>
        <v>10724026</v>
      </c>
      <c r="U1685" s="3">
        <f>IFERROR(Sales_Datas[[#This Row],[Gross_Profit]]/Sales_Datas[[#This Row],[after_discount]],0)</f>
        <v>0.924485</v>
      </c>
      <c r="V1685" s="1" t="str">
        <f>IF(Sales_Datas[[#This Row],[base_price]] &lt;= 632200, "Low", (IF(Sales_Datas[[#This Row],[base_price]] &gt;= 10092000, "High", "Medium")))</f>
        <v>High</v>
      </c>
    </row>
    <row r="1686" spans="1:22" x14ac:dyDescent="0.25">
      <c r="A1686" s="1" t="s">
        <v>4379</v>
      </c>
      <c r="B1686" s="1" t="s">
        <v>3357</v>
      </c>
      <c r="C1686" s="2">
        <v>44608</v>
      </c>
      <c r="D1686" s="1" t="s">
        <v>442</v>
      </c>
      <c r="E1686" s="4">
        <v>1160000</v>
      </c>
      <c r="F1686">
        <v>1</v>
      </c>
      <c r="G1686" s="4">
        <v>11600000</v>
      </c>
      <c r="H1686" s="4">
        <v>0</v>
      </c>
      <c r="I1686" s="4">
        <v>11600000</v>
      </c>
      <c r="J1686">
        <v>1</v>
      </c>
      <c r="K1686">
        <v>1</v>
      </c>
      <c r="L1686">
        <v>1</v>
      </c>
      <c r="M1686">
        <v>1</v>
      </c>
      <c r="N1686" s="2">
        <v>44380</v>
      </c>
      <c r="O1686" s="1" t="s">
        <v>443</v>
      </c>
      <c r="P1686" s="4">
        <v>11837800</v>
      </c>
      <c r="Q1686" s="4">
        <v>875974</v>
      </c>
      <c r="R1686" s="1" t="s">
        <v>29</v>
      </c>
      <c r="S1686" s="1" t="s">
        <v>50</v>
      </c>
      <c r="T1686" s="4">
        <f>Sales_Datas[[#This Row],[after_discount]]-(Sales_Datas[[#This Row],[qty_ordered]]*Sales_Datas[[#This Row],[cogs]])</f>
        <v>10724026</v>
      </c>
      <c r="U1686" s="3">
        <f>IFERROR(Sales_Datas[[#This Row],[Gross_Profit]]/Sales_Datas[[#This Row],[after_discount]],0)</f>
        <v>0.924485</v>
      </c>
      <c r="V1686" s="1" t="str">
        <f>IF(Sales_Datas[[#This Row],[base_price]] &lt;= 632200, "Low", (IF(Sales_Datas[[#This Row],[base_price]] &gt;= 10092000, "High", "Medium")))</f>
        <v>High</v>
      </c>
    </row>
    <row r="1687" spans="1:22" x14ac:dyDescent="0.25">
      <c r="A1687" s="1" t="s">
        <v>4380</v>
      </c>
      <c r="B1687" s="1" t="s">
        <v>4381</v>
      </c>
      <c r="C1687" s="2">
        <v>44806</v>
      </c>
      <c r="D1687" s="1" t="s">
        <v>442</v>
      </c>
      <c r="E1687" s="4">
        <v>1160000</v>
      </c>
      <c r="F1687">
        <v>1</v>
      </c>
      <c r="G1687" s="4">
        <v>11600000</v>
      </c>
      <c r="H1687" s="4">
        <v>0</v>
      </c>
      <c r="I1687" s="4">
        <v>11600000</v>
      </c>
      <c r="J1687">
        <v>1</v>
      </c>
      <c r="K1687">
        <v>1</v>
      </c>
      <c r="L1687">
        <v>0</v>
      </c>
      <c r="M1687">
        <v>2</v>
      </c>
      <c r="N1687" s="2">
        <v>44613</v>
      </c>
      <c r="O1687" s="1" t="s">
        <v>443</v>
      </c>
      <c r="P1687" s="4">
        <v>11837800</v>
      </c>
      <c r="Q1687" s="4">
        <v>875974</v>
      </c>
      <c r="R1687" s="1" t="s">
        <v>29</v>
      </c>
      <c r="S1687" s="1" t="s">
        <v>76</v>
      </c>
      <c r="T1687" s="4">
        <f>Sales_Datas[[#This Row],[after_discount]]-(Sales_Datas[[#This Row],[qty_ordered]]*Sales_Datas[[#This Row],[cogs]])</f>
        <v>10724026</v>
      </c>
      <c r="U1687" s="3">
        <f>IFERROR(Sales_Datas[[#This Row],[Gross_Profit]]/Sales_Datas[[#This Row],[after_discount]],0)</f>
        <v>0.924485</v>
      </c>
      <c r="V1687" s="1" t="str">
        <f>IF(Sales_Datas[[#This Row],[base_price]] &lt;= 632200, "Low", (IF(Sales_Datas[[#This Row],[base_price]] &gt;= 10092000, "High", "Medium")))</f>
        <v>High</v>
      </c>
    </row>
    <row r="1688" spans="1:22" x14ac:dyDescent="0.25">
      <c r="A1688" s="1" t="s">
        <v>4382</v>
      </c>
      <c r="B1688" s="1" t="s">
        <v>4383</v>
      </c>
      <c r="C1688" s="2">
        <v>44897</v>
      </c>
      <c r="D1688" s="1" t="s">
        <v>442</v>
      </c>
      <c r="E1688" s="4">
        <v>1160000</v>
      </c>
      <c r="F1688">
        <v>1</v>
      </c>
      <c r="G1688" s="4">
        <v>11600000</v>
      </c>
      <c r="H1688" s="4">
        <v>0</v>
      </c>
      <c r="I1688" s="4">
        <v>11600000</v>
      </c>
      <c r="J1688">
        <v>1</v>
      </c>
      <c r="K1688">
        <v>1</v>
      </c>
      <c r="L1688">
        <v>1</v>
      </c>
      <c r="M1688">
        <v>4</v>
      </c>
      <c r="N1688" s="2">
        <v>44594</v>
      </c>
      <c r="O1688" s="1" t="s">
        <v>443</v>
      </c>
      <c r="P1688" s="4">
        <v>11837800</v>
      </c>
      <c r="Q1688" s="4">
        <v>875974</v>
      </c>
      <c r="R1688" s="1" t="s">
        <v>29</v>
      </c>
      <c r="S1688" s="1" t="s">
        <v>34</v>
      </c>
      <c r="T1688" s="4">
        <f>Sales_Datas[[#This Row],[after_discount]]-(Sales_Datas[[#This Row],[qty_ordered]]*Sales_Datas[[#This Row],[cogs]])</f>
        <v>10724026</v>
      </c>
      <c r="U1688" s="3">
        <f>IFERROR(Sales_Datas[[#This Row],[Gross_Profit]]/Sales_Datas[[#This Row],[after_discount]],0)</f>
        <v>0.924485</v>
      </c>
      <c r="V1688" s="1" t="str">
        <f>IF(Sales_Datas[[#This Row],[base_price]] &lt;= 632200, "Low", (IF(Sales_Datas[[#This Row],[base_price]] &gt;= 10092000, "High", "Medium")))</f>
        <v>High</v>
      </c>
    </row>
    <row r="1689" spans="1:22" x14ac:dyDescent="0.25">
      <c r="A1689" s="1" t="s">
        <v>4384</v>
      </c>
      <c r="B1689" s="1" t="s">
        <v>4385</v>
      </c>
      <c r="C1689" s="2">
        <v>44516</v>
      </c>
      <c r="D1689" s="1" t="s">
        <v>4386</v>
      </c>
      <c r="E1689" s="4">
        <v>580000</v>
      </c>
      <c r="F1689">
        <v>2</v>
      </c>
      <c r="G1689" s="4">
        <v>11600000</v>
      </c>
      <c r="H1689" s="4">
        <v>0</v>
      </c>
      <c r="I1689" s="4">
        <v>11600000</v>
      </c>
      <c r="J1689">
        <v>1</v>
      </c>
      <c r="K1689">
        <v>0</v>
      </c>
      <c r="L1689">
        <v>0</v>
      </c>
      <c r="M1689">
        <v>1</v>
      </c>
      <c r="N1689" s="2">
        <v>44390</v>
      </c>
      <c r="O1689" s="1" t="s">
        <v>4387</v>
      </c>
      <c r="P1689" s="4">
        <v>2900</v>
      </c>
      <c r="Q1689" s="4">
        <v>174</v>
      </c>
      <c r="R1689" s="1" t="s">
        <v>23</v>
      </c>
      <c r="S1689" s="1" t="s">
        <v>50</v>
      </c>
      <c r="T1689" s="4">
        <f>Sales_Datas[[#This Row],[after_discount]]-(Sales_Datas[[#This Row],[qty_ordered]]*Sales_Datas[[#This Row],[cogs]])</f>
        <v>11599652</v>
      </c>
      <c r="U1689" s="3">
        <f>IFERROR(Sales_Datas[[#This Row],[Gross_Profit]]/Sales_Datas[[#This Row],[after_discount]],0)</f>
        <v>0.99997000000000003</v>
      </c>
      <c r="V1689" s="1" t="str">
        <f>IF(Sales_Datas[[#This Row],[base_price]] &lt;= 632200, "Low", (IF(Sales_Datas[[#This Row],[base_price]] &gt;= 10092000, "High", "Medium")))</f>
        <v>Low</v>
      </c>
    </row>
    <row r="1690" spans="1:22" x14ac:dyDescent="0.25">
      <c r="A1690" s="1" t="s">
        <v>4388</v>
      </c>
      <c r="B1690" s="1" t="s">
        <v>4389</v>
      </c>
      <c r="C1690" s="2">
        <v>44518</v>
      </c>
      <c r="D1690" s="1" t="s">
        <v>279</v>
      </c>
      <c r="E1690" s="4">
        <v>580000</v>
      </c>
      <c r="F1690">
        <v>2</v>
      </c>
      <c r="G1690" s="4">
        <v>11600000</v>
      </c>
      <c r="H1690" s="4">
        <v>0</v>
      </c>
      <c r="I1690" s="4">
        <v>11600000</v>
      </c>
      <c r="J1690">
        <v>1</v>
      </c>
      <c r="K1690">
        <v>0</v>
      </c>
      <c r="L1690">
        <v>0</v>
      </c>
      <c r="M1690">
        <v>1</v>
      </c>
      <c r="N1690" s="2">
        <v>44390</v>
      </c>
      <c r="O1690" s="1" t="s">
        <v>280</v>
      </c>
      <c r="P1690" s="4">
        <v>1160</v>
      </c>
      <c r="Q1690" s="4">
        <v>58</v>
      </c>
      <c r="R1690" s="1" t="s">
        <v>23</v>
      </c>
      <c r="S1690" s="1" t="s">
        <v>50</v>
      </c>
      <c r="T1690" s="4">
        <f>Sales_Datas[[#This Row],[after_discount]]-(Sales_Datas[[#This Row],[qty_ordered]]*Sales_Datas[[#This Row],[cogs]])</f>
        <v>11599884</v>
      </c>
      <c r="U1690" s="3">
        <f>IFERROR(Sales_Datas[[#This Row],[Gross_Profit]]/Sales_Datas[[#This Row],[after_discount]],0)</f>
        <v>0.99999000000000005</v>
      </c>
      <c r="V1690" s="1" t="str">
        <f>IF(Sales_Datas[[#This Row],[base_price]] &lt;= 632200, "Low", (IF(Sales_Datas[[#This Row],[base_price]] &gt;= 10092000, "High", "Medium")))</f>
        <v>Low</v>
      </c>
    </row>
    <row r="1691" spans="1:22" x14ac:dyDescent="0.25">
      <c r="A1691" s="1" t="s">
        <v>4390</v>
      </c>
      <c r="B1691" s="1" t="s">
        <v>4391</v>
      </c>
      <c r="C1691" s="2">
        <v>44541</v>
      </c>
      <c r="D1691" s="1" t="s">
        <v>4386</v>
      </c>
      <c r="E1691" s="4">
        <v>580000</v>
      </c>
      <c r="F1691">
        <v>2</v>
      </c>
      <c r="G1691" s="4">
        <v>11600000</v>
      </c>
      <c r="H1691" s="4">
        <v>0</v>
      </c>
      <c r="I1691" s="4">
        <v>11600000</v>
      </c>
      <c r="J1691">
        <v>1</v>
      </c>
      <c r="K1691">
        <v>0</v>
      </c>
      <c r="L1691">
        <v>0</v>
      </c>
      <c r="M1691">
        <v>1</v>
      </c>
      <c r="N1691" s="2">
        <v>44446</v>
      </c>
      <c r="O1691" s="1" t="s">
        <v>4387</v>
      </c>
      <c r="P1691" s="4">
        <v>2900</v>
      </c>
      <c r="Q1691" s="4">
        <v>174</v>
      </c>
      <c r="R1691" s="1" t="s">
        <v>23</v>
      </c>
      <c r="S1691" s="1" t="s">
        <v>50</v>
      </c>
      <c r="T1691" s="4">
        <f>Sales_Datas[[#This Row],[after_discount]]-(Sales_Datas[[#This Row],[qty_ordered]]*Sales_Datas[[#This Row],[cogs]])</f>
        <v>11599652</v>
      </c>
      <c r="U1691" s="3">
        <f>IFERROR(Sales_Datas[[#This Row],[Gross_Profit]]/Sales_Datas[[#This Row],[after_discount]],0)</f>
        <v>0.99997000000000003</v>
      </c>
      <c r="V1691" s="1" t="str">
        <f>IF(Sales_Datas[[#This Row],[base_price]] &lt;= 632200, "Low", (IF(Sales_Datas[[#This Row],[base_price]] &gt;= 10092000, "High", "Medium")))</f>
        <v>Low</v>
      </c>
    </row>
    <row r="1692" spans="1:22" x14ac:dyDescent="0.25">
      <c r="A1692" s="1" t="s">
        <v>4392</v>
      </c>
      <c r="B1692" s="1" t="s">
        <v>4393</v>
      </c>
      <c r="C1692" s="2">
        <v>44519</v>
      </c>
      <c r="D1692" s="1" t="s">
        <v>267</v>
      </c>
      <c r="E1692" s="4">
        <v>290000</v>
      </c>
      <c r="F1692">
        <v>4</v>
      </c>
      <c r="G1692" s="4">
        <v>11600000</v>
      </c>
      <c r="H1692" s="4">
        <v>0</v>
      </c>
      <c r="I1692" s="4">
        <v>11600000</v>
      </c>
      <c r="J1692">
        <v>1</v>
      </c>
      <c r="K1692">
        <v>0</v>
      </c>
      <c r="L1692">
        <v>0</v>
      </c>
      <c r="M1692">
        <v>4</v>
      </c>
      <c r="N1692" s="2">
        <v>44523</v>
      </c>
      <c r="O1692" s="1" t="s">
        <v>268</v>
      </c>
      <c r="P1692" s="4">
        <v>2900000</v>
      </c>
      <c r="Q1692" s="4">
        <v>217500</v>
      </c>
      <c r="R1692" s="1" t="s">
        <v>123</v>
      </c>
      <c r="S1692" s="1" t="s">
        <v>34</v>
      </c>
      <c r="T1692" s="4">
        <f>Sales_Datas[[#This Row],[after_discount]]-(Sales_Datas[[#This Row],[qty_ordered]]*Sales_Datas[[#This Row],[cogs]])</f>
        <v>10730000</v>
      </c>
      <c r="U1692" s="3">
        <f>IFERROR(Sales_Datas[[#This Row],[Gross_Profit]]/Sales_Datas[[#This Row],[after_discount]],0)</f>
        <v>0.92500000000000004</v>
      </c>
      <c r="V1692" s="1" t="str">
        <f>IF(Sales_Datas[[#This Row],[base_price]] &lt;= 632200, "Low", (IF(Sales_Datas[[#This Row],[base_price]] &gt;= 10092000, "High", "Medium")))</f>
        <v>Medium</v>
      </c>
    </row>
    <row r="1693" spans="1:22" x14ac:dyDescent="0.25">
      <c r="A1693" s="1" t="s">
        <v>4394</v>
      </c>
      <c r="B1693" s="1" t="s">
        <v>4395</v>
      </c>
      <c r="C1693" s="2">
        <v>44422</v>
      </c>
      <c r="D1693" s="1" t="s">
        <v>4396</v>
      </c>
      <c r="E1693" s="4">
        <v>1154200</v>
      </c>
      <c r="F1693">
        <v>1</v>
      </c>
      <c r="G1693" s="4">
        <v>11542000</v>
      </c>
      <c r="H1693" s="4">
        <v>0</v>
      </c>
      <c r="I1693" s="4">
        <v>11542000</v>
      </c>
      <c r="J1693">
        <v>1</v>
      </c>
      <c r="K1693">
        <v>1</v>
      </c>
      <c r="L1693">
        <v>0</v>
      </c>
      <c r="M1693">
        <v>1</v>
      </c>
      <c r="N1693" s="2">
        <v>44401</v>
      </c>
      <c r="O1693" s="1" t="s">
        <v>4397</v>
      </c>
      <c r="P1693" s="4">
        <v>11542000</v>
      </c>
      <c r="Q1693" s="4">
        <v>819482</v>
      </c>
      <c r="R1693" s="1" t="s">
        <v>554</v>
      </c>
      <c r="S1693" s="1" t="s">
        <v>50</v>
      </c>
      <c r="T1693" s="4">
        <f>Sales_Datas[[#This Row],[after_discount]]-(Sales_Datas[[#This Row],[qty_ordered]]*Sales_Datas[[#This Row],[cogs]])</f>
        <v>10722518</v>
      </c>
      <c r="U1693" s="3">
        <f>IFERROR(Sales_Datas[[#This Row],[Gross_Profit]]/Sales_Datas[[#This Row],[after_discount]],0)</f>
        <v>0.92900000000000005</v>
      </c>
      <c r="V1693" s="1" t="str">
        <f>IF(Sales_Datas[[#This Row],[base_price]] &lt;= 632200, "Low", (IF(Sales_Datas[[#This Row],[base_price]] &gt;= 10092000, "High", "Medium")))</f>
        <v>High</v>
      </c>
    </row>
    <row r="1694" spans="1:22" x14ac:dyDescent="0.25">
      <c r="A1694" s="1" t="s">
        <v>4398</v>
      </c>
      <c r="B1694" s="1" t="s">
        <v>4399</v>
      </c>
      <c r="C1694" s="2">
        <v>44423</v>
      </c>
      <c r="D1694" s="1" t="s">
        <v>4396</v>
      </c>
      <c r="E1694" s="4">
        <v>1154200</v>
      </c>
      <c r="F1694">
        <v>1</v>
      </c>
      <c r="G1694" s="4">
        <v>11542000</v>
      </c>
      <c r="H1694" s="4">
        <v>0</v>
      </c>
      <c r="I1694" s="4">
        <v>11542000</v>
      </c>
      <c r="J1694">
        <v>1</v>
      </c>
      <c r="K1694">
        <v>1</v>
      </c>
      <c r="L1694">
        <v>0</v>
      </c>
      <c r="M1694">
        <v>1</v>
      </c>
      <c r="N1694" s="2">
        <v>44434</v>
      </c>
      <c r="O1694" s="1" t="s">
        <v>4397</v>
      </c>
      <c r="P1694" s="4">
        <v>11542000</v>
      </c>
      <c r="Q1694" s="4">
        <v>819482</v>
      </c>
      <c r="R1694" s="1" t="s">
        <v>554</v>
      </c>
      <c r="S1694" s="1" t="s">
        <v>50</v>
      </c>
      <c r="T1694" s="4">
        <f>Sales_Datas[[#This Row],[after_discount]]-(Sales_Datas[[#This Row],[qty_ordered]]*Sales_Datas[[#This Row],[cogs]])</f>
        <v>10722518</v>
      </c>
      <c r="U1694" s="3">
        <f>IFERROR(Sales_Datas[[#This Row],[Gross_Profit]]/Sales_Datas[[#This Row],[after_discount]],0)</f>
        <v>0.92900000000000005</v>
      </c>
      <c r="V1694" s="1" t="str">
        <f>IF(Sales_Datas[[#This Row],[base_price]] &lt;= 632200, "Low", (IF(Sales_Datas[[#This Row],[base_price]] &gt;= 10092000, "High", "Medium")))</f>
        <v>High</v>
      </c>
    </row>
    <row r="1695" spans="1:22" x14ac:dyDescent="0.25">
      <c r="A1695" s="1" t="s">
        <v>4400</v>
      </c>
      <c r="B1695" s="1" t="s">
        <v>4401</v>
      </c>
      <c r="C1695" s="2">
        <v>44424</v>
      </c>
      <c r="D1695" s="1" t="s">
        <v>4396</v>
      </c>
      <c r="E1695" s="4">
        <v>1154200</v>
      </c>
      <c r="F1695">
        <v>1</v>
      </c>
      <c r="G1695" s="4">
        <v>11542000</v>
      </c>
      <c r="H1695" s="4">
        <v>0</v>
      </c>
      <c r="I1695" s="4">
        <v>11542000</v>
      </c>
      <c r="J1695">
        <v>1</v>
      </c>
      <c r="K1695">
        <v>0</v>
      </c>
      <c r="L1695">
        <v>0</v>
      </c>
      <c r="M1695">
        <v>1</v>
      </c>
      <c r="N1695" s="2">
        <v>44428</v>
      </c>
      <c r="O1695" s="1" t="s">
        <v>4397</v>
      </c>
      <c r="P1695" s="4">
        <v>11542000</v>
      </c>
      <c r="Q1695" s="4">
        <v>819482</v>
      </c>
      <c r="R1695" s="1" t="s">
        <v>554</v>
      </c>
      <c r="S1695" s="1" t="s">
        <v>50</v>
      </c>
      <c r="T1695" s="4">
        <f>Sales_Datas[[#This Row],[after_discount]]-(Sales_Datas[[#This Row],[qty_ordered]]*Sales_Datas[[#This Row],[cogs]])</f>
        <v>10722518</v>
      </c>
      <c r="U1695" s="3">
        <f>IFERROR(Sales_Datas[[#This Row],[Gross_Profit]]/Sales_Datas[[#This Row],[after_discount]],0)</f>
        <v>0.92900000000000005</v>
      </c>
      <c r="V1695" s="1" t="str">
        <f>IF(Sales_Datas[[#This Row],[base_price]] &lt;= 632200, "Low", (IF(Sales_Datas[[#This Row],[base_price]] &gt;= 10092000, "High", "Medium")))</f>
        <v>High</v>
      </c>
    </row>
    <row r="1696" spans="1:22" x14ac:dyDescent="0.25">
      <c r="A1696" s="1" t="s">
        <v>4402</v>
      </c>
      <c r="B1696" s="1" t="s">
        <v>4403</v>
      </c>
      <c r="C1696" s="2">
        <v>44427</v>
      </c>
      <c r="D1696" s="1" t="s">
        <v>4396</v>
      </c>
      <c r="E1696" s="4">
        <v>1154200</v>
      </c>
      <c r="F1696">
        <v>1</v>
      </c>
      <c r="G1696" s="4">
        <v>11542000</v>
      </c>
      <c r="H1696" s="4">
        <v>0</v>
      </c>
      <c r="I1696" s="4">
        <v>11542000</v>
      </c>
      <c r="J1696">
        <v>1</v>
      </c>
      <c r="K1696">
        <v>1</v>
      </c>
      <c r="L1696">
        <v>0</v>
      </c>
      <c r="M1696">
        <v>1</v>
      </c>
      <c r="N1696" s="2">
        <v>44431</v>
      </c>
      <c r="O1696" s="1" t="s">
        <v>4397</v>
      </c>
      <c r="P1696" s="4">
        <v>11542000</v>
      </c>
      <c r="Q1696" s="4">
        <v>819482</v>
      </c>
      <c r="R1696" s="1" t="s">
        <v>554</v>
      </c>
      <c r="S1696" s="1" t="s">
        <v>50</v>
      </c>
      <c r="T1696" s="4">
        <f>Sales_Datas[[#This Row],[after_discount]]-(Sales_Datas[[#This Row],[qty_ordered]]*Sales_Datas[[#This Row],[cogs]])</f>
        <v>10722518</v>
      </c>
      <c r="U1696" s="3">
        <f>IFERROR(Sales_Datas[[#This Row],[Gross_Profit]]/Sales_Datas[[#This Row],[after_discount]],0)</f>
        <v>0.92900000000000005</v>
      </c>
      <c r="V1696" s="1" t="str">
        <f>IF(Sales_Datas[[#This Row],[base_price]] &lt;= 632200, "Low", (IF(Sales_Datas[[#This Row],[base_price]] &gt;= 10092000, "High", "Medium")))</f>
        <v>High</v>
      </c>
    </row>
    <row r="1697" spans="1:22" x14ac:dyDescent="0.25">
      <c r="A1697" s="1" t="s">
        <v>4404</v>
      </c>
      <c r="B1697" s="1" t="s">
        <v>2191</v>
      </c>
      <c r="C1697" s="2">
        <v>44659</v>
      </c>
      <c r="D1697" s="1" t="s">
        <v>4405</v>
      </c>
      <c r="E1697" s="4">
        <v>1154200</v>
      </c>
      <c r="F1697">
        <v>1</v>
      </c>
      <c r="G1697" s="4">
        <v>11542000</v>
      </c>
      <c r="H1697" s="4">
        <v>0</v>
      </c>
      <c r="I1697" s="4">
        <v>11542000</v>
      </c>
      <c r="J1697">
        <v>1</v>
      </c>
      <c r="K1697">
        <v>1</v>
      </c>
      <c r="L1697">
        <v>0</v>
      </c>
      <c r="M1697">
        <v>4</v>
      </c>
      <c r="N1697" s="2">
        <v>44775</v>
      </c>
      <c r="O1697" s="1" t="s">
        <v>4406</v>
      </c>
      <c r="P1697" s="4">
        <v>11542000</v>
      </c>
      <c r="Q1697" s="4">
        <v>957986</v>
      </c>
      <c r="R1697" s="1" t="s">
        <v>554</v>
      </c>
      <c r="S1697" s="1" t="s">
        <v>34</v>
      </c>
      <c r="T1697" s="4">
        <f>Sales_Datas[[#This Row],[after_discount]]-(Sales_Datas[[#This Row],[qty_ordered]]*Sales_Datas[[#This Row],[cogs]])</f>
        <v>10584014</v>
      </c>
      <c r="U1697" s="3">
        <f>IFERROR(Sales_Datas[[#This Row],[Gross_Profit]]/Sales_Datas[[#This Row],[after_discount]],0)</f>
        <v>0.91700000000000004</v>
      </c>
      <c r="V1697" s="1" t="str">
        <f>IF(Sales_Datas[[#This Row],[base_price]] &lt;= 632200, "Low", (IF(Sales_Datas[[#This Row],[base_price]] &gt;= 10092000, "High", "Medium")))</f>
        <v>High</v>
      </c>
    </row>
    <row r="1698" spans="1:22" x14ac:dyDescent="0.25">
      <c r="A1698" s="1" t="s">
        <v>4407</v>
      </c>
      <c r="B1698" s="1" t="s">
        <v>4408</v>
      </c>
      <c r="C1698" s="2">
        <v>44740</v>
      </c>
      <c r="D1698" s="1" t="s">
        <v>271</v>
      </c>
      <c r="E1698" s="4">
        <v>1154142</v>
      </c>
      <c r="F1698">
        <v>1</v>
      </c>
      <c r="G1698" s="4">
        <v>11541400</v>
      </c>
      <c r="H1698" s="4">
        <v>0</v>
      </c>
      <c r="I1698" s="4">
        <v>11541400</v>
      </c>
      <c r="J1698">
        <v>1</v>
      </c>
      <c r="K1698">
        <v>1</v>
      </c>
      <c r="L1698">
        <v>0</v>
      </c>
      <c r="M1698">
        <v>1</v>
      </c>
      <c r="N1698" s="2">
        <v>44728</v>
      </c>
      <c r="O1698" s="1" t="s">
        <v>272</v>
      </c>
      <c r="P1698" s="4">
        <v>11541400</v>
      </c>
      <c r="Q1698" s="4">
        <v>888676</v>
      </c>
      <c r="R1698" s="1" t="s">
        <v>29</v>
      </c>
      <c r="S1698" s="1" t="s">
        <v>50</v>
      </c>
      <c r="T1698" s="4">
        <f>Sales_Datas[[#This Row],[after_discount]]-(Sales_Datas[[#This Row],[qty_ordered]]*Sales_Datas[[#This Row],[cogs]])</f>
        <v>10652724</v>
      </c>
      <c r="U1698" s="3">
        <f>IFERROR(Sales_Datas[[#This Row],[Gross_Profit]]/Sales_Datas[[#This Row],[after_discount]],0)</f>
        <v>0.92300102240629389</v>
      </c>
      <c r="V1698" s="1" t="str">
        <f>IF(Sales_Datas[[#This Row],[base_price]] &lt;= 632200, "Low", (IF(Sales_Datas[[#This Row],[base_price]] &gt;= 10092000, "High", "Medium")))</f>
        <v>High</v>
      </c>
    </row>
    <row r="1699" spans="1:22" x14ac:dyDescent="0.25">
      <c r="A1699" s="1" t="s">
        <v>4409</v>
      </c>
      <c r="B1699" s="1" t="s">
        <v>4410</v>
      </c>
      <c r="C1699" s="2">
        <v>44781</v>
      </c>
      <c r="D1699" s="1" t="s">
        <v>271</v>
      </c>
      <c r="E1699" s="4">
        <v>1153620</v>
      </c>
      <c r="F1699">
        <v>1</v>
      </c>
      <c r="G1699" s="4">
        <v>11536200</v>
      </c>
      <c r="H1699" s="4">
        <v>0</v>
      </c>
      <c r="I1699" s="4">
        <v>11536200</v>
      </c>
      <c r="J1699">
        <v>1</v>
      </c>
      <c r="K1699">
        <v>0</v>
      </c>
      <c r="L1699">
        <v>0</v>
      </c>
      <c r="M1699">
        <v>4</v>
      </c>
      <c r="N1699" s="2">
        <v>44783</v>
      </c>
      <c r="O1699" s="1" t="s">
        <v>272</v>
      </c>
      <c r="P1699" s="4">
        <v>11541400</v>
      </c>
      <c r="Q1699" s="4">
        <v>888676</v>
      </c>
      <c r="R1699" s="1" t="s">
        <v>29</v>
      </c>
      <c r="S1699" s="1" t="s">
        <v>34</v>
      </c>
      <c r="T1699" s="4">
        <f>Sales_Datas[[#This Row],[after_discount]]-(Sales_Datas[[#This Row],[qty_ordered]]*Sales_Datas[[#This Row],[cogs]])</f>
        <v>10647524</v>
      </c>
      <c r="U1699" s="3">
        <f>IFERROR(Sales_Datas[[#This Row],[Gross_Profit]]/Sales_Datas[[#This Row],[after_discount]],0)</f>
        <v>0.92296631473102064</v>
      </c>
      <c r="V1699" s="1" t="str">
        <f>IF(Sales_Datas[[#This Row],[base_price]] &lt;= 632200, "Low", (IF(Sales_Datas[[#This Row],[base_price]] &gt;= 10092000, "High", "Medium")))</f>
        <v>High</v>
      </c>
    </row>
    <row r="1700" spans="1:22" x14ac:dyDescent="0.25">
      <c r="A1700" s="1" t="s">
        <v>4411</v>
      </c>
      <c r="B1700" s="1" t="s">
        <v>4412</v>
      </c>
      <c r="C1700" s="2">
        <v>44812</v>
      </c>
      <c r="D1700" s="1" t="s">
        <v>271</v>
      </c>
      <c r="E1700" s="4">
        <v>1153620</v>
      </c>
      <c r="F1700">
        <v>1</v>
      </c>
      <c r="G1700" s="4">
        <v>11536200</v>
      </c>
      <c r="H1700" s="4">
        <v>0</v>
      </c>
      <c r="I1700" s="4">
        <v>11536200</v>
      </c>
      <c r="J1700">
        <v>1</v>
      </c>
      <c r="K1700">
        <v>1</v>
      </c>
      <c r="L1700">
        <v>0</v>
      </c>
      <c r="M1700">
        <v>1</v>
      </c>
      <c r="N1700" s="2">
        <v>44797</v>
      </c>
      <c r="O1700" s="1" t="s">
        <v>272</v>
      </c>
      <c r="P1700" s="4">
        <v>11541400</v>
      </c>
      <c r="Q1700" s="4">
        <v>888676</v>
      </c>
      <c r="R1700" s="1" t="s">
        <v>29</v>
      </c>
      <c r="S1700" s="1" t="s">
        <v>50</v>
      </c>
      <c r="T1700" s="4">
        <f>Sales_Datas[[#This Row],[after_discount]]-(Sales_Datas[[#This Row],[qty_ordered]]*Sales_Datas[[#This Row],[cogs]])</f>
        <v>10647524</v>
      </c>
      <c r="U1700" s="3">
        <f>IFERROR(Sales_Datas[[#This Row],[Gross_Profit]]/Sales_Datas[[#This Row],[after_discount]],0)</f>
        <v>0.92296631473102064</v>
      </c>
      <c r="V1700" s="1" t="str">
        <f>IF(Sales_Datas[[#This Row],[base_price]] &lt;= 632200, "Low", (IF(Sales_Datas[[#This Row],[base_price]] &gt;= 10092000, "High", "Medium")))</f>
        <v>High</v>
      </c>
    </row>
    <row r="1701" spans="1:22" x14ac:dyDescent="0.25">
      <c r="A1701" s="1" t="s">
        <v>4413</v>
      </c>
      <c r="B1701" s="1" t="s">
        <v>4414</v>
      </c>
      <c r="C1701" s="2">
        <v>44486</v>
      </c>
      <c r="D1701" s="1" t="s">
        <v>4415</v>
      </c>
      <c r="E1701" s="4">
        <v>576230</v>
      </c>
      <c r="F1701">
        <v>2</v>
      </c>
      <c r="G1701" s="4">
        <v>11524600</v>
      </c>
      <c r="H1701" s="4">
        <v>0</v>
      </c>
      <c r="I1701" s="4">
        <v>11524600</v>
      </c>
      <c r="J1701">
        <v>1</v>
      </c>
      <c r="K1701">
        <v>1</v>
      </c>
      <c r="L1701">
        <v>0</v>
      </c>
      <c r="M1701">
        <v>1</v>
      </c>
      <c r="N1701" s="2">
        <v>44496</v>
      </c>
      <c r="O1701" s="1" t="s">
        <v>4416</v>
      </c>
      <c r="P1701" s="4">
        <v>5762300</v>
      </c>
      <c r="Q1701" s="4">
        <v>432158</v>
      </c>
      <c r="R1701" s="1" t="s">
        <v>23</v>
      </c>
      <c r="S1701" s="1" t="s">
        <v>50</v>
      </c>
      <c r="T1701" s="4">
        <f>Sales_Datas[[#This Row],[after_discount]]-(Sales_Datas[[#This Row],[qty_ordered]]*Sales_Datas[[#This Row],[cogs]])</f>
        <v>10660284</v>
      </c>
      <c r="U1701" s="3">
        <f>IFERROR(Sales_Datas[[#This Row],[Gross_Profit]]/Sales_Datas[[#This Row],[after_discount]],0)</f>
        <v>0.92500251635631603</v>
      </c>
      <c r="V1701" s="1" t="str">
        <f>IF(Sales_Datas[[#This Row],[base_price]] &lt;= 632200, "Low", (IF(Sales_Datas[[#This Row],[base_price]] &gt;= 10092000, "High", "Medium")))</f>
        <v>Medium</v>
      </c>
    </row>
    <row r="1702" spans="1:22" x14ac:dyDescent="0.25">
      <c r="A1702" s="1" t="s">
        <v>4417</v>
      </c>
      <c r="B1702" s="1" t="s">
        <v>4418</v>
      </c>
      <c r="C1702" s="2">
        <v>44538</v>
      </c>
      <c r="D1702" s="1" t="s">
        <v>4419</v>
      </c>
      <c r="E1702" s="4">
        <v>1148400</v>
      </c>
      <c r="F1702">
        <v>1</v>
      </c>
      <c r="G1702" s="4">
        <v>11484000</v>
      </c>
      <c r="H1702" s="4">
        <v>0</v>
      </c>
      <c r="I1702" s="4">
        <v>11484000</v>
      </c>
      <c r="J1702">
        <v>1</v>
      </c>
      <c r="K1702">
        <v>0</v>
      </c>
      <c r="L1702">
        <v>0</v>
      </c>
      <c r="M1702">
        <v>1</v>
      </c>
      <c r="N1702" s="2">
        <v>44385</v>
      </c>
      <c r="O1702" s="1" t="s">
        <v>4420</v>
      </c>
      <c r="P1702" s="4">
        <v>11837800</v>
      </c>
      <c r="Q1702" s="4">
        <v>1006180</v>
      </c>
      <c r="R1702" s="1" t="s">
        <v>29</v>
      </c>
      <c r="S1702" s="1" t="s">
        <v>50</v>
      </c>
      <c r="T1702" s="4">
        <f>Sales_Datas[[#This Row],[after_discount]]-(Sales_Datas[[#This Row],[qty_ordered]]*Sales_Datas[[#This Row],[cogs]])</f>
        <v>10477820</v>
      </c>
      <c r="U1702" s="3">
        <f>IFERROR(Sales_Datas[[#This Row],[Gross_Profit]]/Sales_Datas[[#This Row],[after_discount]],0)</f>
        <v>0.91238418669453147</v>
      </c>
      <c r="V1702" s="1" t="str">
        <f>IF(Sales_Datas[[#This Row],[base_price]] &lt;= 632200, "Low", (IF(Sales_Datas[[#This Row],[base_price]] &gt;= 10092000, "High", "Medium")))</f>
        <v>High</v>
      </c>
    </row>
    <row r="1703" spans="1:22" x14ac:dyDescent="0.25">
      <c r="A1703" s="1" t="s">
        <v>4421</v>
      </c>
      <c r="B1703" s="1" t="s">
        <v>4422</v>
      </c>
      <c r="C1703" s="2">
        <v>44568</v>
      </c>
      <c r="D1703" s="1" t="s">
        <v>4247</v>
      </c>
      <c r="E1703" s="4">
        <v>1141788</v>
      </c>
      <c r="F1703">
        <v>1</v>
      </c>
      <c r="G1703" s="4">
        <v>11417900</v>
      </c>
      <c r="H1703" s="4">
        <v>0</v>
      </c>
      <c r="I1703" s="4">
        <v>11417900</v>
      </c>
      <c r="J1703">
        <v>1</v>
      </c>
      <c r="K1703">
        <v>0</v>
      </c>
      <c r="L1703">
        <v>0</v>
      </c>
      <c r="M1703">
        <v>6</v>
      </c>
      <c r="N1703" s="2">
        <v>44761</v>
      </c>
      <c r="O1703" s="1" t="s">
        <v>4248</v>
      </c>
      <c r="P1703" s="4">
        <v>10746200</v>
      </c>
      <c r="Q1703" s="4">
        <v>881136</v>
      </c>
      <c r="R1703" s="1" t="s">
        <v>128</v>
      </c>
      <c r="S1703" s="1" t="s">
        <v>112</v>
      </c>
      <c r="T1703" s="4">
        <f>Sales_Datas[[#This Row],[after_discount]]-(Sales_Datas[[#This Row],[qty_ordered]]*Sales_Datas[[#This Row],[cogs]])</f>
        <v>10536764</v>
      </c>
      <c r="U1703" s="3">
        <f>IFERROR(Sales_Datas[[#This Row],[Gross_Profit]]/Sales_Datas[[#This Row],[after_discount]],0)</f>
        <v>0.92282854115029911</v>
      </c>
      <c r="V1703" s="1" t="str">
        <f>IF(Sales_Datas[[#This Row],[base_price]] &lt;= 632200, "Low", (IF(Sales_Datas[[#This Row],[base_price]] &gt;= 10092000, "High", "Medium")))</f>
        <v>High</v>
      </c>
    </row>
    <row r="1704" spans="1:22" x14ac:dyDescent="0.25">
      <c r="A1704" s="1" t="s">
        <v>4423</v>
      </c>
      <c r="B1704" s="1" t="s">
        <v>4268</v>
      </c>
      <c r="C1704" s="2">
        <v>44585</v>
      </c>
      <c r="D1704" s="1" t="s">
        <v>4424</v>
      </c>
      <c r="E1704" s="4">
        <v>1140686</v>
      </c>
      <c r="F1704">
        <v>1</v>
      </c>
      <c r="G1704" s="4">
        <v>11406900</v>
      </c>
      <c r="H1704" s="4">
        <v>0</v>
      </c>
      <c r="I1704" s="4">
        <v>11406900</v>
      </c>
      <c r="J1704">
        <v>1</v>
      </c>
      <c r="K1704">
        <v>1</v>
      </c>
      <c r="L1704">
        <v>0</v>
      </c>
      <c r="M1704">
        <v>1</v>
      </c>
      <c r="N1704" s="2">
        <v>44458</v>
      </c>
      <c r="O1704" s="1" t="s">
        <v>4425</v>
      </c>
      <c r="P1704" s="4">
        <v>11406900</v>
      </c>
      <c r="Q1704" s="4">
        <v>707194</v>
      </c>
      <c r="R1704" s="1" t="s">
        <v>39</v>
      </c>
      <c r="S1704" s="1" t="s">
        <v>50</v>
      </c>
      <c r="T1704" s="4">
        <f>Sales_Datas[[#This Row],[after_discount]]-(Sales_Datas[[#This Row],[qty_ordered]]*Sales_Datas[[#This Row],[cogs]])</f>
        <v>10699706</v>
      </c>
      <c r="U1704" s="3">
        <f>IFERROR(Sales_Datas[[#This Row],[Gross_Profit]]/Sales_Datas[[#This Row],[after_discount]],0)</f>
        <v>0.93800296311881404</v>
      </c>
      <c r="V1704" s="1" t="str">
        <f>IF(Sales_Datas[[#This Row],[base_price]] &lt;= 632200, "Low", (IF(Sales_Datas[[#This Row],[base_price]] &gt;= 10092000, "High", "Medium")))</f>
        <v>High</v>
      </c>
    </row>
    <row r="1705" spans="1:22" x14ac:dyDescent="0.25">
      <c r="A1705" s="1" t="s">
        <v>4426</v>
      </c>
      <c r="B1705" s="1" t="s">
        <v>4427</v>
      </c>
      <c r="C1705" s="2">
        <v>44527</v>
      </c>
      <c r="D1705" s="1" t="s">
        <v>4428</v>
      </c>
      <c r="E1705" s="4">
        <v>1139700</v>
      </c>
      <c r="F1705">
        <v>1</v>
      </c>
      <c r="G1705" s="4">
        <v>11397000</v>
      </c>
      <c r="H1705" s="4">
        <v>0</v>
      </c>
      <c r="I1705" s="4">
        <v>11397000</v>
      </c>
      <c r="J1705">
        <v>1</v>
      </c>
      <c r="K1705">
        <v>1</v>
      </c>
      <c r="L1705">
        <v>1</v>
      </c>
      <c r="M1705">
        <v>1</v>
      </c>
      <c r="N1705" s="2">
        <v>44526</v>
      </c>
      <c r="O1705" s="1" t="s">
        <v>4429</v>
      </c>
      <c r="P1705" s="4">
        <v>11397000</v>
      </c>
      <c r="Q1705" s="4">
        <v>1002940</v>
      </c>
      <c r="R1705" s="1" t="s">
        <v>133</v>
      </c>
      <c r="S1705" s="1" t="s">
        <v>50</v>
      </c>
      <c r="T1705" s="4">
        <f>Sales_Datas[[#This Row],[after_discount]]-(Sales_Datas[[#This Row],[qty_ordered]]*Sales_Datas[[#This Row],[cogs]])</f>
        <v>10394060</v>
      </c>
      <c r="U1705" s="3">
        <f>IFERROR(Sales_Datas[[#This Row],[Gross_Profit]]/Sales_Datas[[#This Row],[after_discount]],0)</f>
        <v>0.91199964903044661</v>
      </c>
      <c r="V1705" s="1" t="str">
        <f>IF(Sales_Datas[[#This Row],[base_price]] &lt;= 632200, "Low", (IF(Sales_Datas[[#This Row],[base_price]] &gt;= 10092000, "High", "Medium")))</f>
        <v>High</v>
      </c>
    </row>
    <row r="1706" spans="1:22" x14ac:dyDescent="0.25">
      <c r="A1706" s="1" t="s">
        <v>4430</v>
      </c>
      <c r="B1706" s="1" t="s">
        <v>4431</v>
      </c>
      <c r="C1706" s="2">
        <v>44705</v>
      </c>
      <c r="D1706" s="1" t="s">
        <v>4432</v>
      </c>
      <c r="E1706" s="4">
        <v>1136800</v>
      </c>
      <c r="F1706">
        <v>1</v>
      </c>
      <c r="G1706" s="4">
        <v>11368000</v>
      </c>
      <c r="H1706" s="4">
        <v>0</v>
      </c>
      <c r="I1706" s="4">
        <v>11368000</v>
      </c>
      <c r="J1706">
        <v>1</v>
      </c>
      <c r="K1706">
        <v>0</v>
      </c>
      <c r="L1706">
        <v>0</v>
      </c>
      <c r="M1706">
        <v>7</v>
      </c>
      <c r="N1706" s="2">
        <v>44697</v>
      </c>
      <c r="O1706" s="1" t="s">
        <v>4433</v>
      </c>
      <c r="P1706" s="4">
        <v>11368000</v>
      </c>
      <c r="Q1706" s="4">
        <v>761656</v>
      </c>
      <c r="R1706" s="1" t="s">
        <v>128</v>
      </c>
      <c r="S1706" s="1" t="s">
        <v>66</v>
      </c>
      <c r="T1706" s="4">
        <f>Sales_Datas[[#This Row],[after_discount]]-(Sales_Datas[[#This Row],[qty_ordered]]*Sales_Datas[[#This Row],[cogs]])</f>
        <v>10606344</v>
      </c>
      <c r="U1706" s="3">
        <f>IFERROR(Sales_Datas[[#This Row],[Gross_Profit]]/Sales_Datas[[#This Row],[after_discount]],0)</f>
        <v>0.93300000000000005</v>
      </c>
      <c r="V1706" s="1" t="str">
        <f>IF(Sales_Datas[[#This Row],[base_price]] &lt;= 632200, "Low", (IF(Sales_Datas[[#This Row],[base_price]] &gt;= 10092000, "High", "Medium")))</f>
        <v>High</v>
      </c>
    </row>
    <row r="1707" spans="1:22" x14ac:dyDescent="0.25">
      <c r="A1707" s="1" t="s">
        <v>4434</v>
      </c>
      <c r="B1707" s="1" t="s">
        <v>3151</v>
      </c>
      <c r="C1707" s="2">
        <v>44405</v>
      </c>
      <c r="D1707" s="1" t="s">
        <v>2842</v>
      </c>
      <c r="E1707" s="4">
        <v>1136220</v>
      </c>
      <c r="F1707">
        <v>1</v>
      </c>
      <c r="G1707" s="4">
        <v>11362200</v>
      </c>
      <c r="H1707" s="4">
        <v>0</v>
      </c>
      <c r="I1707" s="4">
        <v>11362200</v>
      </c>
      <c r="J1707">
        <v>1</v>
      </c>
      <c r="K1707">
        <v>1</v>
      </c>
      <c r="L1707">
        <v>1</v>
      </c>
      <c r="M1707">
        <v>1</v>
      </c>
      <c r="N1707" s="2">
        <v>44387</v>
      </c>
      <c r="O1707" s="1" t="s">
        <v>2843</v>
      </c>
      <c r="P1707" s="4">
        <v>11362200</v>
      </c>
      <c r="Q1707" s="4">
        <v>965758</v>
      </c>
      <c r="R1707" s="1" t="s">
        <v>29</v>
      </c>
      <c r="S1707" s="1" t="s">
        <v>50</v>
      </c>
      <c r="T1707" s="4">
        <f>Sales_Datas[[#This Row],[after_discount]]-(Sales_Datas[[#This Row],[qty_ordered]]*Sales_Datas[[#This Row],[cogs]])</f>
        <v>10396442</v>
      </c>
      <c r="U1707" s="3">
        <f>IFERROR(Sales_Datas[[#This Row],[Gross_Profit]]/Sales_Datas[[#This Row],[after_discount]],0)</f>
        <v>0.91500255232261363</v>
      </c>
      <c r="V1707" s="1" t="str">
        <f>IF(Sales_Datas[[#This Row],[base_price]] &lt;= 632200, "Low", (IF(Sales_Datas[[#This Row],[base_price]] &gt;= 10092000, "High", "Medium")))</f>
        <v>High</v>
      </c>
    </row>
    <row r="1708" spans="1:22" x14ac:dyDescent="0.25">
      <c r="A1708" s="1" t="s">
        <v>4435</v>
      </c>
      <c r="B1708" s="1" t="s">
        <v>3151</v>
      </c>
      <c r="C1708" s="2">
        <v>44416</v>
      </c>
      <c r="D1708" s="1" t="s">
        <v>2842</v>
      </c>
      <c r="E1708" s="4">
        <v>1136220</v>
      </c>
      <c r="F1708">
        <v>1</v>
      </c>
      <c r="G1708" s="4">
        <v>11362200</v>
      </c>
      <c r="H1708" s="4">
        <v>0</v>
      </c>
      <c r="I1708" s="4">
        <v>11362200</v>
      </c>
      <c r="J1708">
        <v>1</v>
      </c>
      <c r="K1708">
        <v>1</v>
      </c>
      <c r="L1708">
        <v>0</v>
      </c>
      <c r="M1708">
        <v>1</v>
      </c>
      <c r="N1708" s="2">
        <v>44387</v>
      </c>
      <c r="O1708" s="1" t="s">
        <v>2843</v>
      </c>
      <c r="P1708" s="4">
        <v>11362200</v>
      </c>
      <c r="Q1708" s="4">
        <v>965758</v>
      </c>
      <c r="R1708" s="1" t="s">
        <v>29</v>
      </c>
      <c r="S1708" s="1" t="s">
        <v>50</v>
      </c>
      <c r="T1708" s="4">
        <f>Sales_Datas[[#This Row],[after_discount]]-(Sales_Datas[[#This Row],[qty_ordered]]*Sales_Datas[[#This Row],[cogs]])</f>
        <v>10396442</v>
      </c>
      <c r="U1708" s="3">
        <f>IFERROR(Sales_Datas[[#This Row],[Gross_Profit]]/Sales_Datas[[#This Row],[after_discount]],0)</f>
        <v>0.91500255232261363</v>
      </c>
      <c r="V1708" s="1" t="str">
        <f>IF(Sales_Datas[[#This Row],[base_price]] &lt;= 632200, "Low", (IF(Sales_Datas[[#This Row],[base_price]] &gt;= 10092000, "High", "Medium")))</f>
        <v>High</v>
      </c>
    </row>
    <row r="1709" spans="1:22" x14ac:dyDescent="0.25">
      <c r="A1709" s="1" t="s">
        <v>4436</v>
      </c>
      <c r="B1709" s="1" t="s">
        <v>1971</v>
      </c>
      <c r="C1709" s="2">
        <v>44428</v>
      </c>
      <c r="D1709" s="1" t="s">
        <v>2842</v>
      </c>
      <c r="E1709" s="4">
        <v>1136220</v>
      </c>
      <c r="F1709">
        <v>1</v>
      </c>
      <c r="G1709" s="4">
        <v>11362200</v>
      </c>
      <c r="H1709" s="4">
        <v>0</v>
      </c>
      <c r="I1709" s="4">
        <v>11362200</v>
      </c>
      <c r="J1709">
        <v>1</v>
      </c>
      <c r="K1709">
        <v>1</v>
      </c>
      <c r="L1709">
        <v>0</v>
      </c>
      <c r="M1709">
        <v>1</v>
      </c>
      <c r="N1709" s="2">
        <v>44386</v>
      </c>
      <c r="O1709" s="1" t="s">
        <v>2843</v>
      </c>
      <c r="P1709" s="4">
        <v>11362200</v>
      </c>
      <c r="Q1709" s="4">
        <v>965758</v>
      </c>
      <c r="R1709" s="1" t="s">
        <v>29</v>
      </c>
      <c r="S1709" s="1" t="s">
        <v>50</v>
      </c>
      <c r="T1709" s="4">
        <f>Sales_Datas[[#This Row],[after_discount]]-(Sales_Datas[[#This Row],[qty_ordered]]*Sales_Datas[[#This Row],[cogs]])</f>
        <v>10396442</v>
      </c>
      <c r="U1709" s="3">
        <f>IFERROR(Sales_Datas[[#This Row],[Gross_Profit]]/Sales_Datas[[#This Row],[after_discount]],0)</f>
        <v>0.91500255232261363</v>
      </c>
      <c r="V1709" s="1" t="str">
        <f>IF(Sales_Datas[[#This Row],[base_price]] &lt;= 632200, "Low", (IF(Sales_Datas[[#This Row],[base_price]] &gt;= 10092000, "High", "Medium")))</f>
        <v>High</v>
      </c>
    </row>
    <row r="1710" spans="1:22" x14ac:dyDescent="0.25">
      <c r="A1710" s="1" t="s">
        <v>4437</v>
      </c>
      <c r="B1710" s="1" t="s">
        <v>4438</v>
      </c>
      <c r="C1710" s="2">
        <v>44476</v>
      </c>
      <c r="D1710" s="1" t="s">
        <v>3031</v>
      </c>
      <c r="E1710" s="4">
        <v>226200</v>
      </c>
      <c r="F1710">
        <v>5</v>
      </c>
      <c r="G1710" s="4">
        <v>11310000</v>
      </c>
      <c r="H1710" s="4">
        <v>0</v>
      </c>
      <c r="I1710" s="4">
        <v>11310000</v>
      </c>
      <c r="J1710">
        <v>1</v>
      </c>
      <c r="K1710">
        <v>1</v>
      </c>
      <c r="L1710">
        <v>1</v>
      </c>
      <c r="M1710">
        <v>1</v>
      </c>
      <c r="N1710" s="2">
        <v>44388</v>
      </c>
      <c r="O1710" s="1" t="s">
        <v>3032</v>
      </c>
      <c r="P1710" s="4">
        <v>2262000</v>
      </c>
      <c r="Q1710" s="4">
        <v>162864</v>
      </c>
      <c r="R1710" s="1" t="s">
        <v>39</v>
      </c>
      <c r="S1710" s="1" t="s">
        <v>50</v>
      </c>
      <c r="T1710" s="4">
        <f>Sales_Datas[[#This Row],[after_discount]]-(Sales_Datas[[#This Row],[qty_ordered]]*Sales_Datas[[#This Row],[cogs]])</f>
        <v>10495680</v>
      </c>
      <c r="U1710" s="3">
        <f>IFERROR(Sales_Datas[[#This Row],[Gross_Profit]]/Sales_Datas[[#This Row],[after_discount]],0)</f>
        <v>0.92800000000000005</v>
      </c>
      <c r="V1710" s="1" t="str">
        <f>IF(Sales_Datas[[#This Row],[base_price]] &lt;= 632200, "Low", (IF(Sales_Datas[[#This Row],[base_price]] &gt;= 10092000, "High", "Medium")))</f>
        <v>Medium</v>
      </c>
    </row>
    <row r="1711" spans="1:22" x14ac:dyDescent="0.25">
      <c r="A1711" s="1" t="s">
        <v>4439</v>
      </c>
      <c r="B1711" s="1" t="s">
        <v>4440</v>
      </c>
      <c r="C1711" s="2">
        <v>44618</v>
      </c>
      <c r="D1711" s="1" t="s">
        <v>4441</v>
      </c>
      <c r="E1711" s="4">
        <v>1130942</v>
      </c>
      <c r="F1711">
        <v>1</v>
      </c>
      <c r="G1711" s="4">
        <v>11309400</v>
      </c>
      <c r="H1711" s="4">
        <v>0</v>
      </c>
      <c r="I1711" s="4">
        <v>11309400</v>
      </c>
      <c r="J1711">
        <v>1</v>
      </c>
      <c r="K1711">
        <v>1</v>
      </c>
      <c r="L1711">
        <v>0</v>
      </c>
      <c r="M1711">
        <v>1</v>
      </c>
      <c r="N1711" s="2">
        <v>44508</v>
      </c>
      <c r="O1711" s="1" t="s">
        <v>4442</v>
      </c>
      <c r="P1711" s="4">
        <v>11309400</v>
      </c>
      <c r="Q1711" s="4">
        <v>678542</v>
      </c>
      <c r="R1711" s="1" t="s">
        <v>39</v>
      </c>
      <c r="S1711" s="1" t="s">
        <v>50</v>
      </c>
      <c r="T1711" s="4">
        <f>Sales_Datas[[#This Row],[after_discount]]-(Sales_Datas[[#This Row],[qty_ordered]]*Sales_Datas[[#This Row],[cogs]])</f>
        <v>10630858</v>
      </c>
      <c r="U1711" s="3">
        <f>IFERROR(Sales_Datas[[#This Row],[Gross_Profit]]/Sales_Datas[[#This Row],[after_discount]],0)</f>
        <v>0.94000194528445369</v>
      </c>
      <c r="V1711" s="1" t="str">
        <f>IF(Sales_Datas[[#This Row],[base_price]] &lt;= 632200, "Low", (IF(Sales_Datas[[#This Row],[base_price]] &gt;= 10092000, "High", "Medium")))</f>
        <v>High</v>
      </c>
    </row>
    <row r="1712" spans="1:22" x14ac:dyDescent="0.25">
      <c r="A1712" s="1" t="s">
        <v>4443</v>
      </c>
      <c r="B1712" s="1" t="s">
        <v>4444</v>
      </c>
      <c r="C1712" s="2">
        <v>44600</v>
      </c>
      <c r="D1712" s="1" t="s">
        <v>4445</v>
      </c>
      <c r="E1712" s="4">
        <v>1130130</v>
      </c>
      <c r="F1712">
        <v>1</v>
      </c>
      <c r="G1712" s="4">
        <v>11301300</v>
      </c>
      <c r="H1712" s="4">
        <v>0</v>
      </c>
      <c r="I1712" s="4">
        <v>11301300</v>
      </c>
      <c r="J1712">
        <v>1</v>
      </c>
      <c r="K1712">
        <v>0</v>
      </c>
      <c r="L1712">
        <v>0</v>
      </c>
      <c r="M1712">
        <v>4</v>
      </c>
      <c r="N1712" s="2">
        <v>44794</v>
      </c>
      <c r="O1712" s="1" t="s">
        <v>4446</v>
      </c>
      <c r="P1712" s="4">
        <v>11301300</v>
      </c>
      <c r="Q1712" s="4">
        <v>949286</v>
      </c>
      <c r="R1712" s="1" t="s">
        <v>29</v>
      </c>
      <c r="S1712" s="1" t="s">
        <v>34</v>
      </c>
      <c r="T1712" s="4">
        <f>Sales_Datas[[#This Row],[after_discount]]-(Sales_Datas[[#This Row],[qty_ordered]]*Sales_Datas[[#This Row],[cogs]])</f>
        <v>10352014</v>
      </c>
      <c r="U1712" s="3">
        <f>IFERROR(Sales_Datas[[#This Row],[Gross_Profit]]/Sales_Datas[[#This Row],[after_discount]],0)</f>
        <v>0.91600205286117531</v>
      </c>
      <c r="V1712" s="1" t="str">
        <f>IF(Sales_Datas[[#This Row],[base_price]] &lt;= 632200, "Low", (IF(Sales_Datas[[#This Row],[base_price]] &gt;= 10092000, "High", "Medium")))</f>
        <v>High</v>
      </c>
    </row>
    <row r="1713" spans="1:22" x14ac:dyDescent="0.25">
      <c r="A1713" s="1" t="s">
        <v>4447</v>
      </c>
      <c r="B1713" s="1" t="s">
        <v>4448</v>
      </c>
      <c r="C1713" s="2">
        <v>44488</v>
      </c>
      <c r="D1713" s="1" t="s">
        <v>4449</v>
      </c>
      <c r="E1713" s="4">
        <v>111360</v>
      </c>
      <c r="F1713">
        <v>10</v>
      </c>
      <c r="G1713" s="4">
        <v>11136000</v>
      </c>
      <c r="H1713" s="4">
        <v>0</v>
      </c>
      <c r="I1713" s="4">
        <v>11136000</v>
      </c>
      <c r="J1713">
        <v>1</v>
      </c>
      <c r="K1713">
        <v>1</v>
      </c>
      <c r="L1713">
        <v>0</v>
      </c>
      <c r="M1713">
        <v>11</v>
      </c>
      <c r="N1713" s="2">
        <v>44453</v>
      </c>
      <c r="O1713" s="1" t="s">
        <v>4450</v>
      </c>
      <c r="P1713" s="4">
        <v>1113600</v>
      </c>
      <c r="Q1713" s="4">
        <v>89088</v>
      </c>
      <c r="R1713" s="1" t="s">
        <v>191</v>
      </c>
      <c r="S1713" s="1" t="s">
        <v>1125</v>
      </c>
      <c r="T1713" s="4">
        <f>Sales_Datas[[#This Row],[after_discount]]-(Sales_Datas[[#This Row],[qty_ordered]]*Sales_Datas[[#This Row],[cogs]])</f>
        <v>10245120</v>
      </c>
      <c r="U1713" s="3">
        <f>IFERROR(Sales_Datas[[#This Row],[Gross_Profit]]/Sales_Datas[[#This Row],[after_discount]],0)</f>
        <v>0.92</v>
      </c>
      <c r="V1713" s="1" t="str">
        <f>IF(Sales_Datas[[#This Row],[base_price]] &lt;= 632200, "Low", (IF(Sales_Datas[[#This Row],[base_price]] &gt;= 10092000, "High", "Medium")))</f>
        <v>Medium</v>
      </c>
    </row>
    <row r="1714" spans="1:22" x14ac:dyDescent="0.25">
      <c r="A1714" s="1" t="s">
        <v>4451</v>
      </c>
      <c r="B1714" s="1" t="s">
        <v>1817</v>
      </c>
      <c r="C1714" s="2">
        <v>44425</v>
      </c>
      <c r="D1714" s="1" t="s">
        <v>4278</v>
      </c>
      <c r="E1714" s="4">
        <v>1102348</v>
      </c>
      <c r="F1714">
        <v>1</v>
      </c>
      <c r="G1714" s="4">
        <v>11023500</v>
      </c>
      <c r="H1714" s="4">
        <v>0</v>
      </c>
      <c r="I1714" s="4">
        <v>11023500</v>
      </c>
      <c r="J1714">
        <v>1</v>
      </c>
      <c r="K1714">
        <v>1</v>
      </c>
      <c r="L1714">
        <v>0</v>
      </c>
      <c r="M1714">
        <v>1</v>
      </c>
      <c r="N1714" s="2">
        <v>44390</v>
      </c>
      <c r="O1714" s="1" t="s">
        <v>4279</v>
      </c>
      <c r="P1714" s="4">
        <v>11023500</v>
      </c>
      <c r="Q1714" s="4">
        <v>925970</v>
      </c>
      <c r="R1714" s="1" t="s">
        <v>191</v>
      </c>
      <c r="S1714" s="1" t="s">
        <v>50</v>
      </c>
      <c r="T1714" s="4">
        <f>Sales_Datas[[#This Row],[after_discount]]-(Sales_Datas[[#This Row],[qty_ordered]]*Sales_Datas[[#This Row],[cogs]])</f>
        <v>10097530</v>
      </c>
      <c r="U1714" s="3">
        <f>IFERROR(Sales_Datas[[#This Row],[Gross_Profit]]/Sales_Datas[[#This Row],[after_discount]],0)</f>
        <v>0.91600036286116027</v>
      </c>
      <c r="V1714" s="1" t="str">
        <f>IF(Sales_Datas[[#This Row],[base_price]] &lt;= 632200, "Low", (IF(Sales_Datas[[#This Row],[base_price]] &gt;= 10092000, "High", "Medium")))</f>
        <v>High</v>
      </c>
    </row>
    <row r="1715" spans="1:22" x14ac:dyDescent="0.25">
      <c r="A1715" s="1" t="s">
        <v>4452</v>
      </c>
      <c r="B1715" s="1" t="s">
        <v>2112</v>
      </c>
      <c r="C1715" s="2">
        <v>44712</v>
      </c>
      <c r="D1715" s="1" t="s">
        <v>4453</v>
      </c>
      <c r="E1715" s="4">
        <v>551000</v>
      </c>
      <c r="F1715">
        <v>2</v>
      </c>
      <c r="G1715" s="4">
        <v>11020000</v>
      </c>
      <c r="H1715" s="4">
        <v>0</v>
      </c>
      <c r="I1715" s="4">
        <v>11020000</v>
      </c>
      <c r="J1715">
        <v>1</v>
      </c>
      <c r="K1715">
        <v>1</v>
      </c>
      <c r="L1715">
        <v>0</v>
      </c>
      <c r="M1715">
        <v>1</v>
      </c>
      <c r="N1715" s="2">
        <v>44693</v>
      </c>
      <c r="O1715" s="1" t="s">
        <v>4454</v>
      </c>
      <c r="P1715" s="4">
        <v>5510000</v>
      </c>
      <c r="Q1715" s="4">
        <v>352640</v>
      </c>
      <c r="R1715" s="1" t="s">
        <v>123</v>
      </c>
      <c r="S1715" s="1" t="s">
        <v>50</v>
      </c>
      <c r="T1715" s="4">
        <f>Sales_Datas[[#This Row],[after_discount]]-(Sales_Datas[[#This Row],[qty_ordered]]*Sales_Datas[[#This Row],[cogs]])</f>
        <v>10314720</v>
      </c>
      <c r="U1715" s="3">
        <f>IFERROR(Sales_Datas[[#This Row],[Gross_Profit]]/Sales_Datas[[#This Row],[after_discount]],0)</f>
        <v>0.93600000000000005</v>
      </c>
      <c r="V1715" s="1" t="str">
        <f>IF(Sales_Datas[[#This Row],[base_price]] &lt;= 632200, "Low", (IF(Sales_Datas[[#This Row],[base_price]] &gt;= 10092000, "High", "Medium")))</f>
        <v>Medium</v>
      </c>
    </row>
    <row r="1716" spans="1:22" x14ac:dyDescent="0.25">
      <c r="A1716" s="1" t="s">
        <v>4455</v>
      </c>
      <c r="B1716" s="1" t="s">
        <v>4456</v>
      </c>
      <c r="C1716" s="2">
        <v>44618</v>
      </c>
      <c r="D1716" s="1" t="s">
        <v>4457</v>
      </c>
      <c r="E1716" s="4">
        <v>1099100</v>
      </c>
      <c r="F1716">
        <v>1</v>
      </c>
      <c r="G1716" s="4">
        <v>10991000</v>
      </c>
      <c r="H1716" s="4">
        <v>0</v>
      </c>
      <c r="I1716" s="4">
        <v>10991000</v>
      </c>
      <c r="J1716">
        <v>1</v>
      </c>
      <c r="K1716">
        <v>1</v>
      </c>
      <c r="L1716">
        <v>0</v>
      </c>
      <c r="M1716">
        <v>1</v>
      </c>
      <c r="N1716" s="2">
        <v>44601</v>
      </c>
      <c r="O1716" s="1" t="s">
        <v>4458</v>
      </c>
      <c r="P1716" s="4">
        <v>10991000</v>
      </c>
      <c r="Q1716" s="4">
        <v>879280</v>
      </c>
      <c r="R1716" s="1" t="s">
        <v>123</v>
      </c>
      <c r="S1716" s="1" t="s">
        <v>50</v>
      </c>
      <c r="T1716" s="4">
        <f>Sales_Datas[[#This Row],[after_discount]]-(Sales_Datas[[#This Row],[qty_ordered]]*Sales_Datas[[#This Row],[cogs]])</f>
        <v>10111720</v>
      </c>
      <c r="U1716" s="3">
        <f>IFERROR(Sales_Datas[[#This Row],[Gross_Profit]]/Sales_Datas[[#This Row],[after_discount]],0)</f>
        <v>0.92</v>
      </c>
      <c r="V1716" s="1" t="str">
        <f>IF(Sales_Datas[[#This Row],[base_price]] &lt;= 632200, "Low", (IF(Sales_Datas[[#This Row],[base_price]] &gt;= 10092000, "High", "Medium")))</f>
        <v>High</v>
      </c>
    </row>
    <row r="1717" spans="1:22" x14ac:dyDescent="0.25">
      <c r="A1717" s="1" t="s">
        <v>4459</v>
      </c>
      <c r="B1717" s="1" t="s">
        <v>3866</v>
      </c>
      <c r="C1717" s="2">
        <v>44634</v>
      </c>
      <c r="D1717" s="1" t="s">
        <v>4460</v>
      </c>
      <c r="E1717" s="4">
        <v>1099100</v>
      </c>
      <c r="F1717">
        <v>1</v>
      </c>
      <c r="G1717" s="4">
        <v>10991000</v>
      </c>
      <c r="H1717" s="4">
        <v>0</v>
      </c>
      <c r="I1717" s="4">
        <v>10991000</v>
      </c>
      <c r="J1717">
        <v>1</v>
      </c>
      <c r="K1717">
        <v>1</v>
      </c>
      <c r="L1717">
        <v>0</v>
      </c>
      <c r="M1717">
        <v>1</v>
      </c>
      <c r="N1717" s="2">
        <v>44516</v>
      </c>
      <c r="O1717" s="1" t="s">
        <v>4461</v>
      </c>
      <c r="P1717" s="4">
        <v>10991000</v>
      </c>
      <c r="Q1717" s="4">
        <v>857298</v>
      </c>
      <c r="R1717" s="1" t="s">
        <v>123</v>
      </c>
      <c r="S1717" s="1" t="s">
        <v>50</v>
      </c>
      <c r="T1717" s="4">
        <f>Sales_Datas[[#This Row],[after_discount]]-(Sales_Datas[[#This Row],[qty_ordered]]*Sales_Datas[[#This Row],[cogs]])</f>
        <v>10133702</v>
      </c>
      <c r="U1717" s="3">
        <f>IFERROR(Sales_Datas[[#This Row],[Gross_Profit]]/Sales_Datas[[#This Row],[after_discount]],0)</f>
        <v>0.92200000000000004</v>
      </c>
      <c r="V1717" s="1" t="str">
        <f>IF(Sales_Datas[[#This Row],[base_price]] &lt;= 632200, "Low", (IF(Sales_Datas[[#This Row],[base_price]] &gt;= 10092000, "High", "Medium")))</f>
        <v>High</v>
      </c>
    </row>
    <row r="1718" spans="1:22" x14ac:dyDescent="0.25">
      <c r="A1718" s="1" t="s">
        <v>4462</v>
      </c>
      <c r="B1718" s="1" t="s">
        <v>4463</v>
      </c>
      <c r="C1718" s="2">
        <v>44758</v>
      </c>
      <c r="D1718" s="1" t="s">
        <v>4464</v>
      </c>
      <c r="E1718" s="4">
        <v>1096200</v>
      </c>
      <c r="F1718">
        <v>1</v>
      </c>
      <c r="G1718" s="4">
        <v>10962000</v>
      </c>
      <c r="H1718" s="4">
        <v>0</v>
      </c>
      <c r="I1718" s="4">
        <v>10962000</v>
      </c>
      <c r="J1718">
        <v>1</v>
      </c>
      <c r="K1718">
        <v>0</v>
      </c>
      <c r="L1718">
        <v>0</v>
      </c>
      <c r="M1718">
        <v>7</v>
      </c>
      <c r="N1718" s="2">
        <v>44732</v>
      </c>
      <c r="O1718" s="1" t="s">
        <v>4465</v>
      </c>
      <c r="P1718" s="4">
        <v>10962000</v>
      </c>
      <c r="Q1718" s="4">
        <v>745416</v>
      </c>
      <c r="R1718" s="1" t="s">
        <v>65</v>
      </c>
      <c r="S1718" s="1" t="s">
        <v>66</v>
      </c>
      <c r="T1718" s="4">
        <f>Sales_Datas[[#This Row],[after_discount]]-(Sales_Datas[[#This Row],[qty_ordered]]*Sales_Datas[[#This Row],[cogs]])</f>
        <v>10216584</v>
      </c>
      <c r="U1718" s="3">
        <f>IFERROR(Sales_Datas[[#This Row],[Gross_Profit]]/Sales_Datas[[#This Row],[after_discount]],0)</f>
        <v>0.93200000000000005</v>
      </c>
      <c r="V1718" s="1" t="str">
        <f>IF(Sales_Datas[[#This Row],[base_price]] &lt;= 632200, "Low", (IF(Sales_Datas[[#This Row],[base_price]] &gt;= 10092000, "High", "Medium")))</f>
        <v>High</v>
      </c>
    </row>
    <row r="1719" spans="1:22" x14ac:dyDescent="0.25">
      <c r="A1719" s="1" t="s">
        <v>4466</v>
      </c>
      <c r="B1719" s="1" t="s">
        <v>4467</v>
      </c>
      <c r="C1719" s="2">
        <v>44517</v>
      </c>
      <c r="D1719" s="1" t="s">
        <v>4468</v>
      </c>
      <c r="E1719" s="4">
        <v>109620</v>
      </c>
      <c r="F1719">
        <v>10</v>
      </c>
      <c r="G1719" s="4">
        <v>10962000</v>
      </c>
      <c r="H1719" s="4">
        <v>0</v>
      </c>
      <c r="I1719" s="4">
        <v>10962000</v>
      </c>
      <c r="J1719">
        <v>1</v>
      </c>
      <c r="K1719">
        <v>0</v>
      </c>
      <c r="L1719">
        <v>0</v>
      </c>
      <c r="M1719">
        <v>1</v>
      </c>
      <c r="N1719" s="2">
        <v>44501</v>
      </c>
      <c r="O1719" s="1" t="s">
        <v>4469</v>
      </c>
      <c r="P1719" s="4">
        <v>1096200</v>
      </c>
      <c r="Q1719" s="4">
        <v>92046</v>
      </c>
      <c r="R1719" s="1" t="s">
        <v>123</v>
      </c>
      <c r="S1719" s="1" t="s">
        <v>50</v>
      </c>
      <c r="T1719" s="4">
        <f>Sales_Datas[[#This Row],[after_discount]]-(Sales_Datas[[#This Row],[qty_ordered]]*Sales_Datas[[#This Row],[cogs]])</f>
        <v>10041540</v>
      </c>
      <c r="U1719" s="3">
        <f>IFERROR(Sales_Datas[[#This Row],[Gross_Profit]]/Sales_Datas[[#This Row],[after_discount]],0)</f>
        <v>0.91603174603174609</v>
      </c>
      <c r="V1719" s="1" t="str">
        <f>IF(Sales_Datas[[#This Row],[base_price]] &lt;= 632200, "Low", (IF(Sales_Datas[[#This Row],[base_price]] &gt;= 10092000, "High", "Medium")))</f>
        <v>Medium</v>
      </c>
    </row>
    <row r="1720" spans="1:22" x14ac:dyDescent="0.25">
      <c r="A1720" s="1" t="s">
        <v>4470</v>
      </c>
      <c r="B1720" s="1" t="s">
        <v>4471</v>
      </c>
      <c r="C1720" s="2">
        <v>44587</v>
      </c>
      <c r="D1720" s="1" t="s">
        <v>4472</v>
      </c>
      <c r="E1720" s="4">
        <v>1096142</v>
      </c>
      <c r="F1720">
        <v>1</v>
      </c>
      <c r="G1720" s="4">
        <v>10961400</v>
      </c>
      <c r="H1720" s="4">
        <v>0</v>
      </c>
      <c r="I1720" s="4">
        <v>10961400</v>
      </c>
      <c r="J1720">
        <v>1</v>
      </c>
      <c r="K1720">
        <v>1</v>
      </c>
      <c r="L1720">
        <v>1</v>
      </c>
      <c r="M1720">
        <v>1</v>
      </c>
      <c r="N1720" s="2">
        <v>44562</v>
      </c>
      <c r="O1720" s="1" t="s">
        <v>4473</v>
      </c>
      <c r="P1720" s="4">
        <v>10961400</v>
      </c>
      <c r="Q1720" s="4">
        <v>953636</v>
      </c>
      <c r="R1720" s="1" t="s">
        <v>133</v>
      </c>
      <c r="S1720" s="1" t="s">
        <v>50</v>
      </c>
      <c r="T1720" s="4">
        <f>Sales_Datas[[#This Row],[after_discount]]-(Sales_Datas[[#This Row],[qty_ordered]]*Sales_Datas[[#This Row],[cogs]])</f>
        <v>10007764</v>
      </c>
      <c r="U1720" s="3">
        <f>IFERROR(Sales_Datas[[#This Row],[Gross_Profit]]/Sales_Datas[[#This Row],[after_discount]],0)</f>
        <v>0.91300052912949081</v>
      </c>
      <c r="V1720" s="1" t="str">
        <f>IF(Sales_Datas[[#This Row],[base_price]] &lt;= 632200, "Low", (IF(Sales_Datas[[#This Row],[base_price]] &gt;= 10092000, "High", "Medium")))</f>
        <v>High</v>
      </c>
    </row>
    <row r="1721" spans="1:22" x14ac:dyDescent="0.25">
      <c r="A1721" s="1" t="s">
        <v>4474</v>
      </c>
      <c r="B1721" s="1" t="s">
        <v>4475</v>
      </c>
      <c r="C1721" s="2">
        <v>44697</v>
      </c>
      <c r="D1721" s="1" t="s">
        <v>4476</v>
      </c>
      <c r="E1721" s="4">
        <v>1096142</v>
      </c>
      <c r="F1721">
        <v>1</v>
      </c>
      <c r="G1721" s="4">
        <v>10961400</v>
      </c>
      <c r="H1721" s="4">
        <v>0</v>
      </c>
      <c r="I1721" s="4">
        <v>10961400</v>
      </c>
      <c r="J1721">
        <v>1</v>
      </c>
      <c r="K1721">
        <v>0</v>
      </c>
      <c r="L1721">
        <v>0</v>
      </c>
      <c r="M1721">
        <v>7</v>
      </c>
      <c r="N1721" s="2">
        <v>44664</v>
      </c>
      <c r="O1721" s="1" t="s">
        <v>4477</v>
      </c>
      <c r="P1721" s="4">
        <v>10961400</v>
      </c>
      <c r="Q1721" s="4">
        <v>701510</v>
      </c>
      <c r="R1721" s="1" t="s">
        <v>133</v>
      </c>
      <c r="S1721" s="1" t="s">
        <v>66</v>
      </c>
      <c r="T1721" s="4">
        <f>Sales_Datas[[#This Row],[after_discount]]-(Sales_Datas[[#This Row],[qty_ordered]]*Sales_Datas[[#This Row],[cogs]])</f>
        <v>10259890</v>
      </c>
      <c r="U1721" s="3">
        <f>IFERROR(Sales_Datas[[#This Row],[Gross_Profit]]/Sales_Datas[[#This Row],[after_discount]],0)</f>
        <v>0.93600178809276191</v>
      </c>
      <c r="V1721" s="1" t="str">
        <f>IF(Sales_Datas[[#This Row],[base_price]] &lt;= 632200, "Low", (IF(Sales_Datas[[#This Row],[base_price]] &gt;= 10092000, "High", "Medium")))</f>
        <v>High</v>
      </c>
    </row>
    <row r="1722" spans="1:22" x14ac:dyDescent="0.25">
      <c r="A1722" s="1" t="s">
        <v>4478</v>
      </c>
      <c r="B1722" s="1" t="s">
        <v>4479</v>
      </c>
      <c r="C1722" s="2">
        <v>44597</v>
      </c>
      <c r="D1722" s="1" t="s">
        <v>3443</v>
      </c>
      <c r="E1722" s="4">
        <v>1087500</v>
      </c>
      <c r="F1722">
        <v>1</v>
      </c>
      <c r="G1722" s="4">
        <v>10875000</v>
      </c>
      <c r="H1722" s="4">
        <v>0</v>
      </c>
      <c r="I1722" s="4">
        <v>10875000</v>
      </c>
      <c r="J1722">
        <v>1</v>
      </c>
      <c r="K1722">
        <v>1</v>
      </c>
      <c r="L1722">
        <v>1</v>
      </c>
      <c r="M1722">
        <v>1</v>
      </c>
      <c r="N1722" s="2">
        <v>44700</v>
      </c>
      <c r="O1722" s="1" t="s">
        <v>3444</v>
      </c>
      <c r="P1722" s="4">
        <v>10875000</v>
      </c>
      <c r="Q1722" s="4">
        <v>815596</v>
      </c>
      <c r="R1722" s="1" t="s">
        <v>29</v>
      </c>
      <c r="S1722" s="1" t="s">
        <v>50</v>
      </c>
      <c r="T1722" s="4">
        <f>Sales_Datas[[#This Row],[after_discount]]-(Sales_Datas[[#This Row],[qty_ordered]]*Sales_Datas[[#This Row],[cogs]])</f>
        <v>10059404</v>
      </c>
      <c r="U1722" s="3">
        <f>IFERROR(Sales_Datas[[#This Row],[Gross_Profit]]/Sales_Datas[[#This Row],[after_discount]],0)</f>
        <v>0.92500266666666664</v>
      </c>
      <c r="V1722" s="1" t="str">
        <f>IF(Sales_Datas[[#This Row],[base_price]] &lt;= 632200, "Low", (IF(Sales_Datas[[#This Row],[base_price]] &gt;= 10092000, "High", "Medium")))</f>
        <v>High</v>
      </c>
    </row>
    <row r="1723" spans="1:22" x14ac:dyDescent="0.25">
      <c r="A1723" s="1" t="s">
        <v>4480</v>
      </c>
      <c r="B1723" s="1" t="s">
        <v>4481</v>
      </c>
      <c r="C1723" s="2">
        <v>44625</v>
      </c>
      <c r="D1723" s="1" t="s">
        <v>3443</v>
      </c>
      <c r="E1723" s="4">
        <v>1087500</v>
      </c>
      <c r="F1723">
        <v>1</v>
      </c>
      <c r="G1723" s="4">
        <v>10875000</v>
      </c>
      <c r="H1723" s="4">
        <v>0</v>
      </c>
      <c r="I1723" s="4">
        <v>10875000</v>
      </c>
      <c r="J1723">
        <v>1</v>
      </c>
      <c r="K1723">
        <v>0</v>
      </c>
      <c r="L1723">
        <v>0</v>
      </c>
      <c r="M1723">
        <v>1</v>
      </c>
      <c r="N1723" s="2">
        <v>44599</v>
      </c>
      <c r="O1723" s="1" t="s">
        <v>3444</v>
      </c>
      <c r="P1723" s="4">
        <v>10875000</v>
      </c>
      <c r="Q1723" s="4">
        <v>815596</v>
      </c>
      <c r="R1723" s="1" t="s">
        <v>29</v>
      </c>
      <c r="S1723" s="1" t="s">
        <v>50</v>
      </c>
      <c r="T1723" s="4">
        <f>Sales_Datas[[#This Row],[after_discount]]-(Sales_Datas[[#This Row],[qty_ordered]]*Sales_Datas[[#This Row],[cogs]])</f>
        <v>10059404</v>
      </c>
      <c r="U1723" s="3">
        <f>IFERROR(Sales_Datas[[#This Row],[Gross_Profit]]/Sales_Datas[[#This Row],[after_discount]],0)</f>
        <v>0.92500266666666664</v>
      </c>
      <c r="V1723" s="1" t="str">
        <f>IF(Sales_Datas[[#This Row],[base_price]] &lt;= 632200, "Low", (IF(Sales_Datas[[#This Row],[base_price]] &gt;= 10092000, "High", "Medium")))</f>
        <v>High</v>
      </c>
    </row>
    <row r="1724" spans="1:22" x14ac:dyDescent="0.25">
      <c r="A1724" s="1" t="s">
        <v>4482</v>
      </c>
      <c r="B1724" s="1" t="s">
        <v>4483</v>
      </c>
      <c r="C1724" s="2">
        <v>44507</v>
      </c>
      <c r="D1724" s="1" t="s">
        <v>4484</v>
      </c>
      <c r="E1724" s="4">
        <v>1078742</v>
      </c>
      <c r="F1724">
        <v>1</v>
      </c>
      <c r="G1724" s="4">
        <v>10787400</v>
      </c>
      <c r="H1724" s="4">
        <v>0</v>
      </c>
      <c r="I1724" s="4">
        <v>10787400</v>
      </c>
      <c r="J1724">
        <v>1</v>
      </c>
      <c r="K1724">
        <v>1</v>
      </c>
      <c r="L1724">
        <v>1</v>
      </c>
      <c r="M1724">
        <v>1</v>
      </c>
      <c r="N1724" s="2">
        <v>44400</v>
      </c>
      <c r="O1724" s="1" t="s">
        <v>4485</v>
      </c>
      <c r="P1724" s="4">
        <v>10787400</v>
      </c>
      <c r="Q1724" s="4">
        <v>711950</v>
      </c>
      <c r="R1724" s="1" t="s">
        <v>133</v>
      </c>
      <c r="S1724" s="1" t="s">
        <v>50</v>
      </c>
      <c r="T1724" s="4">
        <f>Sales_Datas[[#This Row],[after_discount]]-(Sales_Datas[[#This Row],[qty_ordered]]*Sales_Datas[[#This Row],[cogs]])</f>
        <v>10075450</v>
      </c>
      <c r="U1724" s="3">
        <f>IFERROR(Sales_Datas[[#This Row],[Gross_Profit]]/Sales_Datas[[#This Row],[after_discount]],0)</f>
        <v>0.93400170569367968</v>
      </c>
      <c r="V1724" s="1" t="str">
        <f>IF(Sales_Datas[[#This Row],[base_price]] &lt;= 632200, "Low", (IF(Sales_Datas[[#This Row],[base_price]] &gt;= 10092000, "High", "Medium")))</f>
        <v>High</v>
      </c>
    </row>
    <row r="1725" spans="1:22" x14ac:dyDescent="0.25">
      <c r="A1725" s="1" t="s">
        <v>4486</v>
      </c>
      <c r="B1725" s="1" t="s">
        <v>2355</v>
      </c>
      <c r="C1725" s="2">
        <v>44555</v>
      </c>
      <c r="D1725" s="1" t="s">
        <v>1337</v>
      </c>
      <c r="E1725" s="4">
        <v>1078742</v>
      </c>
      <c r="F1725">
        <v>1</v>
      </c>
      <c r="G1725" s="4">
        <v>10787400</v>
      </c>
      <c r="H1725" s="4">
        <v>0</v>
      </c>
      <c r="I1725" s="4">
        <v>10787400</v>
      </c>
      <c r="J1725">
        <v>1</v>
      </c>
      <c r="K1725">
        <v>0</v>
      </c>
      <c r="L1725">
        <v>0</v>
      </c>
      <c r="M1725">
        <v>4</v>
      </c>
      <c r="N1725" s="2">
        <v>44534</v>
      </c>
      <c r="O1725" s="1" t="s">
        <v>1338</v>
      </c>
      <c r="P1725" s="4">
        <v>10787400</v>
      </c>
      <c r="Q1725" s="4">
        <v>927710</v>
      </c>
      <c r="R1725" s="1" t="s">
        <v>65</v>
      </c>
      <c r="S1725" s="1" t="s">
        <v>34</v>
      </c>
      <c r="T1725" s="4">
        <f>Sales_Datas[[#This Row],[after_discount]]-(Sales_Datas[[#This Row],[qty_ordered]]*Sales_Datas[[#This Row],[cogs]])</f>
        <v>9859690</v>
      </c>
      <c r="U1725" s="3">
        <f>IFERROR(Sales_Datas[[#This Row],[Gross_Profit]]/Sales_Datas[[#This Row],[after_discount]],0)</f>
        <v>0.91400059328475813</v>
      </c>
      <c r="V1725" s="1" t="str">
        <f>IF(Sales_Datas[[#This Row],[base_price]] &lt;= 632200, "Low", (IF(Sales_Datas[[#This Row],[base_price]] &gt;= 10092000, "High", "Medium")))</f>
        <v>High</v>
      </c>
    </row>
    <row r="1726" spans="1:22" x14ac:dyDescent="0.25">
      <c r="A1726" s="1" t="s">
        <v>4487</v>
      </c>
      <c r="B1726" s="1" t="s">
        <v>4488</v>
      </c>
      <c r="C1726" s="2">
        <v>44694</v>
      </c>
      <c r="D1726" s="1" t="s">
        <v>4489</v>
      </c>
      <c r="E1726" s="4">
        <v>1075900</v>
      </c>
      <c r="F1726">
        <v>1</v>
      </c>
      <c r="G1726" s="4">
        <v>10759000</v>
      </c>
      <c r="H1726" s="4">
        <v>0</v>
      </c>
      <c r="I1726" s="4">
        <v>10759000</v>
      </c>
      <c r="J1726">
        <v>1</v>
      </c>
      <c r="K1726">
        <v>1</v>
      </c>
      <c r="L1726">
        <v>0</v>
      </c>
      <c r="M1726">
        <v>1</v>
      </c>
      <c r="N1726" s="2">
        <v>44462</v>
      </c>
      <c r="O1726" s="1" t="s">
        <v>4490</v>
      </c>
      <c r="P1726" s="4">
        <v>10764800</v>
      </c>
      <c r="Q1726" s="4">
        <v>904220</v>
      </c>
      <c r="R1726" s="1" t="s">
        <v>29</v>
      </c>
      <c r="S1726" s="1" t="s">
        <v>50</v>
      </c>
      <c r="T1726" s="4">
        <f>Sales_Datas[[#This Row],[after_discount]]-(Sales_Datas[[#This Row],[qty_ordered]]*Sales_Datas[[#This Row],[cogs]])</f>
        <v>9854780</v>
      </c>
      <c r="U1726" s="3">
        <f>IFERROR(Sales_Datas[[#This Row],[Gross_Profit]]/Sales_Datas[[#This Row],[after_discount]],0)</f>
        <v>0.91595687331536391</v>
      </c>
      <c r="V1726" s="1" t="str">
        <f>IF(Sales_Datas[[#This Row],[base_price]] &lt;= 632200, "Low", (IF(Sales_Datas[[#This Row],[base_price]] &gt;= 10092000, "High", "Medium")))</f>
        <v>High</v>
      </c>
    </row>
    <row r="1727" spans="1:22" x14ac:dyDescent="0.25">
      <c r="A1727" s="1" t="s">
        <v>4491</v>
      </c>
      <c r="B1727" s="1" t="s">
        <v>2539</v>
      </c>
      <c r="C1727" s="2">
        <v>44477</v>
      </c>
      <c r="D1727" s="1" t="s">
        <v>864</v>
      </c>
      <c r="E1727" s="4">
        <v>1061400</v>
      </c>
      <c r="F1727">
        <v>1</v>
      </c>
      <c r="G1727" s="4">
        <v>10614000</v>
      </c>
      <c r="H1727" s="4">
        <v>0</v>
      </c>
      <c r="I1727" s="4">
        <v>10614000</v>
      </c>
      <c r="J1727">
        <v>1</v>
      </c>
      <c r="K1727">
        <v>0</v>
      </c>
      <c r="L1727">
        <v>0</v>
      </c>
      <c r="M1727">
        <v>1</v>
      </c>
      <c r="N1727" s="2">
        <v>44403</v>
      </c>
      <c r="O1727" s="1" t="s">
        <v>865</v>
      </c>
      <c r="P1727" s="4">
        <v>10614000</v>
      </c>
      <c r="Q1727" s="4">
        <v>934032</v>
      </c>
      <c r="R1727" s="1" t="s">
        <v>191</v>
      </c>
      <c r="S1727" s="1" t="s">
        <v>50</v>
      </c>
      <c r="T1727" s="4">
        <f>Sales_Datas[[#This Row],[after_discount]]-(Sales_Datas[[#This Row],[qty_ordered]]*Sales_Datas[[#This Row],[cogs]])</f>
        <v>9679968</v>
      </c>
      <c r="U1727" s="3">
        <f>IFERROR(Sales_Datas[[#This Row],[Gross_Profit]]/Sales_Datas[[#This Row],[after_discount]],0)</f>
        <v>0.91200000000000003</v>
      </c>
      <c r="V1727" s="1" t="str">
        <f>IF(Sales_Datas[[#This Row],[base_price]] &lt;= 632200, "Low", (IF(Sales_Datas[[#This Row],[base_price]] &gt;= 10092000, "High", "Medium")))</f>
        <v>High</v>
      </c>
    </row>
    <row r="1728" spans="1:22" x14ac:dyDescent="0.25">
      <c r="A1728" s="1" t="s">
        <v>4492</v>
      </c>
      <c r="B1728" s="1" t="s">
        <v>4493</v>
      </c>
      <c r="C1728" s="2">
        <v>44650</v>
      </c>
      <c r="D1728" s="1" t="s">
        <v>4494</v>
      </c>
      <c r="E1728" s="4">
        <v>1061400</v>
      </c>
      <c r="F1728">
        <v>1</v>
      </c>
      <c r="G1728" s="4">
        <v>10614000</v>
      </c>
      <c r="H1728" s="4">
        <v>0</v>
      </c>
      <c r="I1728" s="4">
        <v>10614000</v>
      </c>
      <c r="J1728">
        <v>1</v>
      </c>
      <c r="K1728">
        <v>0</v>
      </c>
      <c r="L1728">
        <v>0</v>
      </c>
      <c r="M1728">
        <v>4</v>
      </c>
      <c r="N1728" s="2">
        <v>44643</v>
      </c>
      <c r="O1728" s="1" t="s">
        <v>4495</v>
      </c>
      <c r="P1728" s="4">
        <v>10614000</v>
      </c>
      <c r="Q1728" s="4">
        <v>636840</v>
      </c>
      <c r="R1728" s="1" t="s">
        <v>191</v>
      </c>
      <c r="S1728" s="1" t="s">
        <v>34</v>
      </c>
      <c r="T1728" s="4">
        <f>Sales_Datas[[#This Row],[after_discount]]-(Sales_Datas[[#This Row],[qty_ordered]]*Sales_Datas[[#This Row],[cogs]])</f>
        <v>9977160</v>
      </c>
      <c r="U1728" s="3">
        <f>IFERROR(Sales_Datas[[#This Row],[Gross_Profit]]/Sales_Datas[[#This Row],[after_discount]],0)</f>
        <v>0.94</v>
      </c>
      <c r="V1728" s="1" t="str">
        <f>IF(Sales_Datas[[#This Row],[base_price]] &lt;= 632200, "Low", (IF(Sales_Datas[[#This Row],[base_price]] &gt;= 10092000, "High", "Medium")))</f>
        <v>High</v>
      </c>
    </row>
    <row r="1729" spans="1:22" x14ac:dyDescent="0.25">
      <c r="A1729" s="1" t="s">
        <v>4496</v>
      </c>
      <c r="B1729" s="1" t="s">
        <v>4497</v>
      </c>
      <c r="C1729" s="2">
        <v>44563</v>
      </c>
      <c r="D1729" s="1" t="s">
        <v>4498</v>
      </c>
      <c r="E1729" s="4">
        <v>1059776</v>
      </c>
      <c r="F1729">
        <v>1</v>
      </c>
      <c r="G1729" s="4">
        <v>10597800</v>
      </c>
      <c r="H1729" s="4">
        <v>0</v>
      </c>
      <c r="I1729" s="4">
        <v>10597800</v>
      </c>
      <c r="J1729">
        <v>1</v>
      </c>
      <c r="K1729">
        <v>1</v>
      </c>
      <c r="L1729">
        <v>0</v>
      </c>
      <c r="M1729">
        <v>3</v>
      </c>
      <c r="N1729" s="2">
        <v>44579</v>
      </c>
      <c r="O1729" s="1" t="s">
        <v>4499</v>
      </c>
      <c r="P1729" s="4">
        <v>10597800</v>
      </c>
      <c r="Q1729" s="4">
        <v>678252</v>
      </c>
      <c r="R1729" s="1" t="s">
        <v>39</v>
      </c>
      <c r="S1729" s="1" t="s">
        <v>56</v>
      </c>
      <c r="T1729" s="4">
        <f>Sales_Datas[[#This Row],[after_discount]]-(Sales_Datas[[#This Row],[qty_ordered]]*Sales_Datas[[#This Row],[cogs]])</f>
        <v>9919548</v>
      </c>
      <c r="U1729" s="3">
        <f>IFERROR(Sales_Datas[[#This Row],[Gross_Profit]]/Sales_Datas[[#This Row],[after_discount]],0)</f>
        <v>0.93600067938628773</v>
      </c>
      <c r="V1729" s="1" t="str">
        <f>IF(Sales_Datas[[#This Row],[base_price]] &lt;= 632200, "Low", (IF(Sales_Datas[[#This Row],[base_price]] &gt;= 10092000, "High", "Medium")))</f>
        <v>High</v>
      </c>
    </row>
    <row r="1730" spans="1:22" x14ac:dyDescent="0.25">
      <c r="A1730" s="1" t="s">
        <v>4500</v>
      </c>
      <c r="B1730" s="1" t="s">
        <v>1755</v>
      </c>
      <c r="C1730" s="2">
        <v>44653</v>
      </c>
      <c r="D1730" s="1" t="s">
        <v>4501</v>
      </c>
      <c r="E1730" s="4">
        <v>522000</v>
      </c>
      <c r="F1730">
        <v>2</v>
      </c>
      <c r="G1730" s="4">
        <v>10440000</v>
      </c>
      <c r="H1730" s="4">
        <v>0</v>
      </c>
      <c r="I1730" s="4">
        <v>10440000</v>
      </c>
      <c r="J1730">
        <v>1</v>
      </c>
      <c r="K1730">
        <v>1</v>
      </c>
      <c r="L1730">
        <v>0</v>
      </c>
      <c r="M1730">
        <v>1</v>
      </c>
      <c r="N1730" s="2">
        <v>44431</v>
      </c>
      <c r="O1730" s="1" t="s">
        <v>4502</v>
      </c>
      <c r="P1730" s="4">
        <v>5220000</v>
      </c>
      <c r="Q1730" s="4">
        <v>433260</v>
      </c>
      <c r="R1730" s="1" t="s">
        <v>191</v>
      </c>
      <c r="S1730" s="1" t="s">
        <v>50</v>
      </c>
      <c r="T1730" s="4">
        <f>Sales_Datas[[#This Row],[after_discount]]-(Sales_Datas[[#This Row],[qty_ordered]]*Sales_Datas[[#This Row],[cogs]])</f>
        <v>9573480</v>
      </c>
      <c r="U1730" s="3">
        <f>IFERROR(Sales_Datas[[#This Row],[Gross_Profit]]/Sales_Datas[[#This Row],[after_discount]],0)</f>
        <v>0.91700000000000004</v>
      </c>
      <c r="V1730" s="1" t="str">
        <f>IF(Sales_Datas[[#This Row],[base_price]] &lt;= 632200, "Low", (IF(Sales_Datas[[#This Row],[base_price]] &gt;= 10092000, "High", "Medium")))</f>
        <v>Medium</v>
      </c>
    </row>
    <row r="1731" spans="1:22" x14ac:dyDescent="0.25">
      <c r="A1731" s="1" t="s">
        <v>4503</v>
      </c>
      <c r="B1731" s="1" t="s">
        <v>1708</v>
      </c>
      <c r="C1731" s="2">
        <v>44651</v>
      </c>
      <c r="D1731" s="1" t="s">
        <v>275</v>
      </c>
      <c r="E1731" s="4">
        <v>1044000</v>
      </c>
      <c r="F1731">
        <v>1</v>
      </c>
      <c r="G1731" s="4">
        <v>10440000</v>
      </c>
      <c r="H1731" s="4">
        <v>0</v>
      </c>
      <c r="I1731" s="4">
        <v>10440000</v>
      </c>
      <c r="J1731">
        <v>1</v>
      </c>
      <c r="K1731">
        <v>1</v>
      </c>
      <c r="L1731">
        <v>0</v>
      </c>
      <c r="M1731">
        <v>1</v>
      </c>
      <c r="N1731" s="2">
        <v>44392</v>
      </c>
      <c r="O1731" s="1" t="s">
        <v>276</v>
      </c>
      <c r="P1731" s="4">
        <v>10440000</v>
      </c>
      <c r="Q1731" s="4">
        <v>699480</v>
      </c>
      <c r="R1731" s="1" t="s">
        <v>55</v>
      </c>
      <c r="S1731" s="1" t="s">
        <v>50</v>
      </c>
      <c r="T1731" s="4">
        <f>Sales_Datas[[#This Row],[after_discount]]-(Sales_Datas[[#This Row],[qty_ordered]]*Sales_Datas[[#This Row],[cogs]])</f>
        <v>9740520</v>
      </c>
      <c r="U1731" s="3">
        <f>IFERROR(Sales_Datas[[#This Row],[Gross_Profit]]/Sales_Datas[[#This Row],[after_discount]],0)</f>
        <v>0.93300000000000005</v>
      </c>
      <c r="V1731" s="1" t="str">
        <f>IF(Sales_Datas[[#This Row],[base_price]] &lt;= 632200, "Low", (IF(Sales_Datas[[#This Row],[base_price]] &gt;= 10092000, "High", "Medium")))</f>
        <v>High</v>
      </c>
    </row>
    <row r="1732" spans="1:22" x14ac:dyDescent="0.25">
      <c r="A1732" s="1" t="s">
        <v>4504</v>
      </c>
      <c r="B1732" s="1" t="s">
        <v>4505</v>
      </c>
      <c r="C1732" s="2">
        <v>44265</v>
      </c>
      <c r="D1732" s="1" t="s">
        <v>4506</v>
      </c>
      <c r="E1732" s="4">
        <v>1044000</v>
      </c>
      <c r="F1732">
        <v>1</v>
      </c>
      <c r="G1732" s="4">
        <v>10440000</v>
      </c>
      <c r="H1732" s="4">
        <v>0</v>
      </c>
      <c r="I1732" s="4">
        <v>10440000</v>
      </c>
      <c r="J1732">
        <v>1</v>
      </c>
      <c r="K1732">
        <v>1</v>
      </c>
      <c r="L1732">
        <v>1</v>
      </c>
      <c r="M1732">
        <v>4</v>
      </c>
      <c r="N1732" s="2">
        <v>44454</v>
      </c>
      <c r="O1732" s="1" t="s">
        <v>4507</v>
      </c>
      <c r="P1732" s="4">
        <v>10440000</v>
      </c>
      <c r="Q1732" s="4">
        <v>762120</v>
      </c>
      <c r="R1732" s="1" t="s">
        <v>23</v>
      </c>
      <c r="S1732" s="1" t="s">
        <v>34</v>
      </c>
      <c r="T1732" s="4">
        <f>Sales_Datas[[#This Row],[after_discount]]-(Sales_Datas[[#This Row],[qty_ordered]]*Sales_Datas[[#This Row],[cogs]])</f>
        <v>9677880</v>
      </c>
      <c r="U1732" s="3">
        <f>IFERROR(Sales_Datas[[#This Row],[Gross_Profit]]/Sales_Datas[[#This Row],[after_discount]],0)</f>
        <v>0.92700000000000005</v>
      </c>
      <c r="V1732" s="1" t="str">
        <f>IF(Sales_Datas[[#This Row],[base_price]] &lt;= 632200, "Low", (IF(Sales_Datas[[#This Row],[base_price]] &gt;= 10092000, "High", "Medium")))</f>
        <v>High</v>
      </c>
    </row>
    <row r="1733" spans="1:22" x14ac:dyDescent="0.25">
      <c r="A1733" s="1" t="s">
        <v>4508</v>
      </c>
      <c r="B1733" s="1" t="s">
        <v>4509</v>
      </c>
      <c r="C1733" s="2">
        <v>44468</v>
      </c>
      <c r="D1733" s="1" t="s">
        <v>4506</v>
      </c>
      <c r="E1733" s="4">
        <v>1044000</v>
      </c>
      <c r="F1733">
        <v>1</v>
      </c>
      <c r="G1733" s="4">
        <v>10440000</v>
      </c>
      <c r="H1733" s="4">
        <v>0</v>
      </c>
      <c r="I1733" s="4">
        <v>10440000</v>
      </c>
      <c r="J1733">
        <v>1</v>
      </c>
      <c r="K1733">
        <v>0</v>
      </c>
      <c r="L1733">
        <v>0</v>
      </c>
      <c r="M1733">
        <v>4</v>
      </c>
      <c r="N1733" s="2">
        <v>44451</v>
      </c>
      <c r="O1733" s="1" t="s">
        <v>4507</v>
      </c>
      <c r="P1733" s="4">
        <v>10440000</v>
      </c>
      <c r="Q1733" s="4">
        <v>762120</v>
      </c>
      <c r="R1733" s="1" t="s">
        <v>23</v>
      </c>
      <c r="S1733" s="1" t="s">
        <v>34</v>
      </c>
      <c r="T1733" s="4">
        <f>Sales_Datas[[#This Row],[after_discount]]-(Sales_Datas[[#This Row],[qty_ordered]]*Sales_Datas[[#This Row],[cogs]])</f>
        <v>9677880</v>
      </c>
      <c r="U1733" s="3">
        <f>IFERROR(Sales_Datas[[#This Row],[Gross_Profit]]/Sales_Datas[[#This Row],[after_discount]],0)</f>
        <v>0.92700000000000005</v>
      </c>
      <c r="V1733" s="1" t="str">
        <f>IF(Sales_Datas[[#This Row],[base_price]] &lt;= 632200, "Low", (IF(Sales_Datas[[#This Row],[base_price]] &gt;= 10092000, "High", "Medium")))</f>
        <v>High</v>
      </c>
    </row>
    <row r="1734" spans="1:22" x14ac:dyDescent="0.25">
      <c r="A1734" s="1" t="s">
        <v>4510</v>
      </c>
      <c r="B1734" s="1" t="s">
        <v>2950</v>
      </c>
      <c r="C1734" s="2">
        <v>44554</v>
      </c>
      <c r="D1734" s="1" t="s">
        <v>4511</v>
      </c>
      <c r="E1734" s="4">
        <v>1044000</v>
      </c>
      <c r="F1734">
        <v>1</v>
      </c>
      <c r="G1734" s="4">
        <v>10440000</v>
      </c>
      <c r="H1734" s="4">
        <v>0</v>
      </c>
      <c r="I1734" s="4">
        <v>10440000</v>
      </c>
      <c r="J1734">
        <v>1</v>
      </c>
      <c r="K1734">
        <v>1</v>
      </c>
      <c r="L1734">
        <v>0</v>
      </c>
      <c r="M1734">
        <v>1</v>
      </c>
      <c r="N1734" s="2">
        <v>44390</v>
      </c>
      <c r="O1734" s="1" t="s">
        <v>4512</v>
      </c>
      <c r="P1734" s="4">
        <v>10440000</v>
      </c>
      <c r="Q1734" s="4">
        <v>762120</v>
      </c>
      <c r="R1734" s="1" t="s">
        <v>123</v>
      </c>
      <c r="S1734" s="1" t="s">
        <v>50</v>
      </c>
      <c r="T1734" s="4">
        <f>Sales_Datas[[#This Row],[after_discount]]-(Sales_Datas[[#This Row],[qty_ordered]]*Sales_Datas[[#This Row],[cogs]])</f>
        <v>9677880</v>
      </c>
      <c r="U1734" s="3">
        <f>IFERROR(Sales_Datas[[#This Row],[Gross_Profit]]/Sales_Datas[[#This Row],[after_discount]],0)</f>
        <v>0.92700000000000005</v>
      </c>
      <c r="V1734" s="1" t="str">
        <f>IF(Sales_Datas[[#This Row],[base_price]] &lt;= 632200, "Low", (IF(Sales_Datas[[#This Row],[base_price]] &gt;= 10092000, "High", "Medium")))</f>
        <v>High</v>
      </c>
    </row>
    <row r="1735" spans="1:22" x14ac:dyDescent="0.25">
      <c r="A1735" s="1" t="s">
        <v>4513</v>
      </c>
      <c r="B1735" s="1" t="s">
        <v>2112</v>
      </c>
      <c r="C1735" s="2">
        <v>44704</v>
      </c>
      <c r="D1735" s="1" t="s">
        <v>4514</v>
      </c>
      <c r="E1735" s="4">
        <v>522000</v>
      </c>
      <c r="F1735">
        <v>2</v>
      </c>
      <c r="G1735" s="4">
        <v>10440000</v>
      </c>
      <c r="H1735" s="4">
        <v>0</v>
      </c>
      <c r="I1735" s="4">
        <v>10440000</v>
      </c>
      <c r="J1735">
        <v>1</v>
      </c>
      <c r="K1735">
        <v>1</v>
      </c>
      <c r="L1735">
        <v>0</v>
      </c>
      <c r="M1735">
        <v>1</v>
      </c>
      <c r="N1735" s="2">
        <v>44693</v>
      </c>
      <c r="O1735" s="1" t="s">
        <v>4515</v>
      </c>
      <c r="P1735" s="4">
        <v>5220000</v>
      </c>
      <c r="Q1735" s="4">
        <v>412380</v>
      </c>
      <c r="R1735" s="1" t="s">
        <v>123</v>
      </c>
      <c r="S1735" s="1" t="s">
        <v>50</v>
      </c>
      <c r="T1735" s="4">
        <f>Sales_Datas[[#This Row],[after_discount]]-(Sales_Datas[[#This Row],[qty_ordered]]*Sales_Datas[[#This Row],[cogs]])</f>
        <v>9615240</v>
      </c>
      <c r="U1735" s="3">
        <f>IFERROR(Sales_Datas[[#This Row],[Gross_Profit]]/Sales_Datas[[#This Row],[after_discount]],0)</f>
        <v>0.92100000000000004</v>
      </c>
      <c r="V1735" s="1" t="str">
        <f>IF(Sales_Datas[[#This Row],[base_price]] &lt;= 632200, "Low", (IF(Sales_Datas[[#This Row],[base_price]] &gt;= 10092000, "High", "Medium")))</f>
        <v>Medium</v>
      </c>
    </row>
    <row r="1736" spans="1:22" x14ac:dyDescent="0.25">
      <c r="A1736" s="1" t="s">
        <v>4516</v>
      </c>
      <c r="B1736" s="1" t="s">
        <v>2950</v>
      </c>
      <c r="C1736" s="2">
        <v>44744</v>
      </c>
      <c r="D1736" s="1" t="s">
        <v>4517</v>
      </c>
      <c r="E1736" s="4">
        <v>1044000</v>
      </c>
      <c r="F1736">
        <v>1</v>
      </c>
      <c r="G1736" s="4">
        <v>10440000</v>
      </c>
      <c r="H1736" s="4">
        <v>0</v>
      </c>
      <c r="I1736" s="4">
        <v>10440000</v>
      </c>
      <c r="J1736">
        <v>1</v>
      </c>
      <c r="K1736">
        <v>1</v>
      </c>
      <c r="L1736">
        <v>0</v>
      </c>
      <c r="M1736">
        <v>1</v>
      </c>
      <c r="N1736" s="2">
        <v>44390</v>
      </c>
      <c r="O1736" s="1" t="s">
        <v>4518</v>
      </c>
      <c r="P1736" s="4">
        <v>10440000</v>
      </c>
      <c r="Q1736" s="4">
        <v>856080</v>
      </c>
      <c r="R1736" s="1" t="s">
        <v>123</v>
      </c>
      <c r="S1736" s="1" t="s">
        <v>50</v>
      </c>
      <c r="T1736" s="4">
        <f>Sales_Datas[[#This Row],[after_discount]]-(Sales_Datas[[#This Row],[qty_ordered]]*Sales_Datas[[#This Row],[cogs]])</f>
        <v>9583920</v>
      </c>
      <c r="U1736" s="3">
        <f>IFERROR(Sales_Datas[[#This Row],[Gross_Profit]]/Sales_Datas[[#This Row],[after_discount]],0)</f>
        <v>0.91800000000000004</v>
      </c>
      <c r="V1736" s="1" t="str">
        <f>IF(Sales_Datas[[#This Row],[base_price]] &lt;= 632200, "Low", (IF(Sales_Datas[[#This Row],[base_price]] &gt;= 10092000, "High", "Medium")))</f>
        <v>High</v>
      </c>
    </row>
    <row r="1737" spans="1:22" x14ac:dyDescent="0.25">
      <c r="A1737" s="1" t="s">
        <v>4519</v>
      </c>
      <c r="B1737" s="1" t="s">
        <v>4520</v>
      </c>
      <c r="C1737" s="2">
        <v>44747</v>
      </c>
      <c r="D1737" s="1" t="s">
        <v>4521</v>
      </c>
      <c r="E1737" s="4">
        <v>348000</v>
      </c>
      <c r="F1737">
        <v>3</v>
      </c>
      <c r="G1737" s="4">
        <v>10440000</v>
      </c>
      <c r="H1737" s="4">
        <v>0</v>
      </c>
      <c r="I1737" s="4">
        <v>10440000</v>
      </c>
      <c r="J1737">
        <v>1</v>
      </c>
      <c r="K1737">
        <v>1</v>
      </c>
      <c r="L1737">
        <v>0</v>
      </c>
      <c r="M1737">
        <v>1</v>
      </c>
      <c r="N1737" s="2">
        <v>44673</v>
      </c>
      <c r="O1737" s="1" t="s">
        <v>4522</v>
      </c>
      <c r="P1737" s="4">
        <v>2634940</v>
      </c>
      <c r="Q1737" s="4">
        <v>221328</v>
      </c>
      <c r="R1737" s="1" t="s">
        <v>123</v>
      </c>
      <c r="S1737" s="1" t="s">
        <v>50</v>
      </c>
      <c r="T1737" s="4">
        <f>Sales_Datas[[#This Row],[after_discount]]-(Sales_Datas[[#This Row],[qty_ordered]]*Sales_Datas[[#This Row],[cogs]])</f>
        <v>9776016</v>
      </c>
      <c r="U1737" s="3">
        <f>IFERROR(Sales_Datas[[#This Row],[Gross_Profit]]/Sales_Datas[[#This Row],[after_discount]],0)</f>
        <v>0.93640000000000001</v>
      </c>
      <c r="V1737" s="1" t="str">
        <f>IF(Sales_Datas[[#This Row],[base_price]] &lt;= 632200, "Low", (IF(Sales_Datas[[#This Row],[base_price]] &gt;= 10092000, "High", "Medium")))</f>
        <v>Medium</v>
      </c>
    </row>
    <row r="1738" spans="1:22" x14ac:dyDescent="0.25">
      <c r="A1738" s="1" t="s">
        <v>4523</v>
      </c>
      <c r="B1738" s="1" t="s">
        <v>2752</v>
      </c>
      <c r="C1738" s="2">
        <v>44835</v>
      </c>
      <c r="D1738" s="1" t="s">
        <v>4524</v>
      </c>
      <c r="E1738" s="4">
        <v>345100</v>
      </c>
      <c r="F1738">
        <v>3</v>
      </c>
      <c r="G1738" s="4">
        <v>10353000</v>
      </c>
      <c r="H1738" s="4">
        <v>0</v>
      </c>
      <c r="I1738" s="4">
        <v>10353000</v>
      </c>
      <c r="J1738">
        <v>1</v>
      </c>
      <c r="K1738">
        <v>1</v>
      </c>
      <c r="L1738">
        <v>0</v>
      </c>
      <c r="M1738">
        <v>1</v>
      </c>
      <c r="N1738" s="2">
        <v>44391</v>
      </c>
      <c r="O1738" s="1" t="s">
        <v>4525</v>
      </c>
      <c r="P1738" s="4">
        <v>3393000</v>
      </c>
      <c r="Q1738" s="4">
        <v>298584</v>
      </c>
      <c r="R1738" s="1" t="s">
        <v>128</v>
      </c>
      <c r="S1738" s="1" t="s">
        <v>50</v>
      </c>
      <c r="T1738" s="4">
        <f>Sales_Datas[[#This Row],[after_discount]]-(Sales_Datas[[#This Row],[qty_ordered]]*Sales_Datas[[#This Row],[cogs]])</f>
        <v>9457248</v>
      </c>
      <c r="U1738" s="3">
        <f>IFERROR(Sales_Datas[[#This Row],[Gross_Profit]]/Sales_Datas[[#This Row],[after_discount]],0)</f>
        <v>0.9134789915966387</v>
      </c>
      <c r="V1738" s="1" t="str">
        <f>IF(Sales_Datas[[#This Row],[base_price]] &lt;= 632200, "Low", (IF(Sales_Datas[[#This Row],[base_price]] &gt;= 10092000, "High", "Medium")))</f>
        <v>Medium</v>
      </c>
    </row>
    <row r="1739" spans="1:22" x14ac:dyDescent="0.25">
      <c r="A1739" s="1" t="s">
        <v>4526</v>
      </c>
      <c r="B1739" s="1" t="s">
        <v>4527</v>
      </c>
      <c r="C1739" s="2">
        <v>44327</v>
      </c>
      <c r="D1739" s="1" t="s">
        <v>4528</v>
      </c>
      <c r="E1739" s="4">
        <v>342200</v>
      </c>
      <c r="F1739">
        <v>3</v>
      </c>
      <c r="G1739" s="4">
        <v>10266000</v>
      </c>
      <c r="H1739" s="4">
        <v>0</v>
      </c>
      <c r="I1739" s="4">
        <v>10266000</v>
      </c>
      <c r="J1739">
        <v>1</v>
      </c>
      <c r="K1739">
        <v>1</v>
      </c>
      <c r="L1739">
        <v>1</v>
      </c>
      <c r="M1739">
        <v>1</v>
      </c>
      <c r="N1739" s="2">
        <v>44476</v>
      </c>
      <c r="O1739" s="1" t="s">
        <v>4529</v>
      </c>
      <c r="P1739" s="4">
        <v>3422000</v>
      </c>
      <c r="Q1739" s="4">
        <v>253228</v>
      </c>
      <c r="R1739" s="1" t="s">
        <v>123</v>
      </c>
      <c r="S1739" s="1" t="s">
        <v>50</v>
      </c>
      <c r="T1739" s="4">
        <f>Sales_Datas[[#This Row],[after_discount]]-(Sales_Datas[[#This Row],[qty_ordered]]*Sales_Datas[[#This Row],[cogs]])</f>
        <v>9506316</v>
      </c>
      <c r="U1739" s="3">
        <f>IFERROR(Sales_Datas[[#This Row],[Gross_Profit]]/Sales_Datas[[#This Row],[after_discount]],0)</f>
        <v>0.92600000000000005</v>
      </c>
      <c r="V1739" s="1" t="str">
        <f>IF(Sales_Datas[[#This Row],[base_price]] &lt;= 632200, "Low", (IF(Sales_Datas[[#This Row],[base_price]] &gt;= 10092000, "High", "Medium")))</f>
        <v>Medium</v>
      </c>
    </row>
    <row r="1740" spans="1:22" x14ac:dyDescent="0.25">
      <c r="A1740" s="1" t="s">
        <v>4530</v>
      </c>
      <c r="B1740" s="1" t="s">
        <v>4531</v>
      </c>
      <c r="C1740" s="2">
        <v>44500</v>
      </c>
      <c r="D1740" s="1" t="s">
        <v>4532</v>
      </c>
      <c r="E1740" s="4">
        <v>1026542</v>
      </c>
      <c r="F1740">
        <v>1</v>
      </c>
      <c r="G1740" s="4">
        <v>10265400</v>
      </c>
      <c r="H1740" s="4">
        <v>0</v>
      </c>
      <c r="I1740" s="4">
        <v>10265400</v>
      </c>
      <c r="J1740">
        <v>1</v>
      </c>
      <c r="K1740">
        <v>1</v>
      </c>
      <c r="L1740">
        <v>0</v>
      </c>
      <c r="M1740">
        <v>1</v>
      </c>
      <c r="N1740" s="2">
        <v>44486</v>
      </c>
      <c r="O1740" s="1" t="s">
        <v>4533</v>
      </c>
      <c r="P1740" s="4">
        <v>10265400</v>
      </c>
      <c r="Q1740" s="4">
        <v>810956</v>
      </c>
      <c r="R1740" s="1" t="s">
        <v>133</v>
      </c>
      <c r="S1740" s="1" t="s">
        <v>50</v>
      </c>
      <c r="T1740" s="4">
        <f>Sales_Datas[[#This Row],[after_discount]]-(Sales_Datas[[#This Row],[qty_ordered]]*Sales_Datas[[#This Row],[cogs]])</f>
        <v>9454444</v>
      </c>
      <c r="U1740" s="3">
        <f>IFERROR(Sales_Datas[[#This Row],[Gross_Profit]]/Sales_Datas[[#This Row],[after_discount]],0)</f>
        <v>0.92100103259493049</v>
      </c>
      <c r="V1740" s="1" t="str">
        <f>IF(Sales_Datas[[#This Row],[base_price]] &lt;= 632200, "Low", (IF(Sales_Datas[[#This Row],[base_price]] &gt;= 10092000, "High", "Medium")))</f>
        <v>High</v>
      </c>
    </row>
    <row r="1741" spans="1:22" x14ac:dyDescent="0.25">
      <c r="A1741" s="1" t="s">
        <v>4534</v>
      </c>
      <c r="B1741" s="1" t="s">
        <v>1971</v>
      </c>
      <c r="C1741" s="2">
        <v>44451</v>
      </c>
      <c r="D1741" s="1" t="s">
        <v>4535</v>
      </c>
      <c r="E1741" s="4">
        <v>1024686</v>
      </c>
      <c r="F1741">
        <v>1</v>
      </c>
      <c r="G1741" s="4">
        <v>10246900</v>
      </c>
      <c r="H1741" s="4">
        <v>0</v>
      </c>
      <c r="I1741" s="4">
        <v>10246900</v>
      </c>
      <c r="J1741">
        <v>1</v>
      </c>
      <c r="K1741">
        <v>1</v>
      </c>
      <c r="L1741">
        <v>0</v>
      </c>
      <c r="M1741">
        <v>1</v>
      </c>
      <c r="N1741" s="2">
        <v>44386</v>
      </c>
      <c r="O1741" s="1" t="s">
        <v>4536</v>
      </c>
      <c r="P1741" s="4">
        <v>10246900</v>
      </c>
      <c r="Q1741" s="4">
        <v>809448</v>
      </c>
      <c r="R1741" s="1" t="s">
        <v>39</v>
      </c>
      <c r="S1741" s="1" t="s">
        <v>50</v>
      </c>
      <c r="T1741" s="4">
        <f>Sales_Datas[[#This Row],[after_discount]]-(Sales_Datas[[#This Row],[qty_ordered]]*Sales_Datas[[#This Row],[cogs]])</f>
        <v>9437452</v>
      </c>
      <c r="U1741" s="3">
        <f>IFERROR(Sales_Datas[[#This Row],[Gross_Profit]]/Sales_Datas[[#This Row],[after_discount]],0)</f>
        <v>0.92100557241702363</v>
      </c>
      <c r="V1741" s="1" t="str">
        <f>IF(Sales_Datas[[#This Row],[base_price]] &lt;= 632200, "Low", (IF(Sales_Datas[[#This Row],[base_price]] &gt;= 10092000, "High", "Medium")))</f>
        <v>High</v>
      </c>
    </row>
    <row r="1742" spans="1:22" x14ac:dyDescent="0.25">
      <c r="A1742" s="1" t="s">
        <v>4537</v>
      </c>
      <c r="B1742" s="1" t="s">
        <v>4538</v>
      </c>
      <c r="C1742" s="2">
        <v>44460</v>
      </c>
      <c r="D1742" s="1" t="s">
        <v>4539</v>
      </c>
      <c r="E1742" s="4">
        <v>1017900</v>
      </c>
      <c r="F1742">
        <v>1</v>
      </c>
      <c r="G1742" s="4">
        <v>10179000</v>
      </c>
      <c r="H1742" s="4">
        <v>0</v>
      </c>
      <c r="I1742" s="4">
        <v>10179000</v>
      </c>
      <c r="J1742">
        <v>1</v>
      </c>
      <c r="K1742">
        <v>1</v>
      </c>
      <c r="L1742">
        <v>0</v>
      </c>
      <c r="M1742">
        <v>1</v>
      </c>
      <c r="N1742" s="2">
        <v>44463</v>
      </c>
      <c r="O1742" s="1" t="s">
        <v>4540</v>
      </c>
      <c r="P1742" s="4">
        <v>10179000</v>
      </c>
      <c r="Q1742" s="4">
        <v>681964</v>
      </c>
      <c r="R1742" s="1" t="s">
        <v>133</v>
      </c>
      <c r="S1742" s="1" t="s">
        <v>50</v>
      </c>
      <c r="T1742" s="4">
        <f>Sales_Datas[[#This Row],[after_discount]]-(Sales_Datas[[#This Row],[qty_ordered]]*Sales_Datas[[#This Row],[cogs]])</f>
        <v>9497036</v>
      </c>
      <c r="U1742" s="3">
        <f>IFERROR(Sales_Datas[[#This Row],[Gross_Profit]]/Sales_Datas[[#This Row],[after_discount]],0)</f>
        <v>0.93300284900284902</v>
      </c>
      <c r="V1742" s="1" t="str">
        <f>IF(Sales_Datas[[#This Row],[base_price]] &lt;= 632200, "Low", (IF(Sales_Datas[[#This Row],[base_price]] &gt;= 10092000, "High", "Medium")))</f>
        <v>High</v>
      </c>
    </row>
    <row r="1743" spans="1:22" x14ac:dyDescent="0.25">
      <c r="A1743" s="1" t="s">
        <v>4541</v>
      </c>
      <c r="B1743" s="1" t="s">
        <v>4483</v>
      </c>
      <c r="C1743" s="2">
        <v>44525</v>
      </c>
      <c r="D1743" s="1" t="s">
        <v>4542</v>
      </c>
      <c r="E1743" s="4">
        <v>1017900</v>
      </c>
      <c r="F1743">
        <v>1</v>
      </c>
      <c r="G1743" s="4">
        <v>10179000</v>
      </c>
      <c r="H1743" s="4">
        <v>0</v>
      </c>
      <c r="I1743" s="4">
        <v>10179000</v>
      </c>
      <c r="J1743">
        <v>1</v>
      </c>
      <c r="K1743">
        <v>1</v>
      </c>
      <c r="L1743">
        <v>1</v>
      </c>
      <c r="M1743">
        <v>1</v>
      </c>
      <c r="N1743" s="2">
        <v>44400</v>
      </c>
      <c r="O1743" s="1" t="s">
        <v>4543</v>
      </c>
      <c r="P1743" s="4">
        <v>10179000</v>
      </c>
      <c r="Q1743" s="4">
        <v>814320</v>
      </c>
      <c r="R1743" s="1" t="s">
        <v>133</v>
      </c>
      <c r="S1743" s="1" t="s">
        <v>50</v>
      </c>
      <c r="T1743" s="4">
        <f>Sales_Datas[[#This Row],[after_discount]]-(Sales_Datas[[#This Row],[qty_ordered]]*Sales_Datas[[#This Row],[cogs]])</f>
        <v>9364680</v>
      </c>
      <c r="U1743" s="3">
        <f>IFERROR(Sales_Datas[[#This Row],[Gross_Profit]]/Sales_Datas[[#This Row],[after_discount]],0)</f>
        <v>0.92</v>
      </c>
      <c r="V1743" s="1" t="str">
        <f>IF(Sales_Datas[[#This Row],[base_price]] &lt;= 632200, "Low", (IF(Sales_Datas[[#This Row],[base_price]] &gt;= 10092000, "High", "Medium")))</f>
        <v>High</v>
      </c>
    </row>
    <row r="1744" spans="1:22" x14ac:dyDescent="0.25">
      <c r="A1744" s="1" t="s">
        <v>4544</v>
      </c>
      <c r="B1744" s="1" t="s">
        <v>4545</v>
      </c>
      <c r="C1744" s="2">
        <v>44569</v>
      </c>
      <c r="D1744" s="1" t="s">
        <v>4546</v>
      </c>
      <c r="E1744" s="4">
        <v>1015000</v>
      </c>
      <c r="F1744">
        <v>1</v>
      </c>
      <c r="G1744" s="4">
        <v>10150000</v>
      </c>
      <c r="H1744" s="4">
        <v>0</v>
      </c>
      <c r="I1744" s="4">
        <v>10150000</v>
      </c>
      <c r="J1744">
        <v>1</v>
      </c>
      <c r="K1744">
        <v>1</v>
      </c>
      <c r="L1744">
        <v>0</v>
      </c>
      <c r="M1744">
        <v>7</v>
      </c>
      <c r="N1744" s="2">
        <v>44655</v>
      </c>
      <c r="O1744" s="1" t="s">
        <v>4547</v>
      </c>
      <c r="P1744" s="4">
        <v>10150000</v>
      </c>
      <c r="Q1744" s="4">
        <v>852600</v>
      </c>
      <c r="R1744" s="1" t="s">
        <v>128</v>
      </c>
      <c r="S1744" s="1" t="s">
        <v>66</v>
      </c>
      <c r="T1744" s="4">
        <f>Sales_Datas[[#This Row],[after_discount]]-(Sales_Datas[[#This Row],[qty_ordered]]*Sales_Datas[[#This Row],[cogs]])</f>
        <v>9297400</v>
      </c>
      <c r="U1744" s="3">
        <f>IFERROR(Sales_Datas[[#This Row],[Gross_Profit]]/Sales_Datas[[#This Row],[after_discount]],0)</f>
        <v>0.91600000000000004</v>
      </c>
      <c r="V1744" s="1" t="str">
        <f>IF(Sales_Datas[[#This Row],[base_price]] &lt;= 632200, "Low", (IF(Sales_Datas[[#This Row],[base_price]] &gt;= 10092000, "High", "Medium")))</f>
        <v>High</v>
      </c>
    </row>
    <row r="1745" spans="1:22" x14ac:dyDescent="0.25">
      <c r="A1745" s="1" t="s">
        <v>4548</v>
      </c>
      <c r="B1745" s="1" t="s">
        <v>4549</v>
      </c>
      <c r="C1745" s="2">
        <v>44267</v>
      </c>
      <c r="D1745" s="1" t="s">
        <v>3662</v>
      </c>
      <c r="E1745" s="4">
        <v>1009200</v>
      </c>
      <c r="F1745">
        <v>1</v>
      </c>
      <c r="G1745" s="4">
        <v>10092000</v>
      </c>
      <c r="H1745" s="4">
        <v>0</v>
      </c>
      <c r="I1745" s="4">
        <v>10092000</v>
      </c>
      <c r="J1745">
        <v>1</v>
      </c>
      <c r="K1745">
        <v>1</v>
      </c>
      <c r="L1745">
        <v>0</v>
      </c>
      <c r="M1745">
        <v>1</v>
      </c>
      <c r="N1745" s="2">
        <v>44550</v>
      </c>
      <c r="O1745" s="1" t="s">
        <v>3663</v>
      </c>
      <c r="P1745" s="4">
        <v>10092000</v>
      </c>
      <c r="Q1745" s="4">
        <v>686256</v>
      </c>
      <c r="R1745" s="1" t="s">
        <v>128</v>
      </c>
      <c r="S1745" s="1" t="s">
        <v>50</v>
      </c>
      <c r="T1745" s="4">
        <f>Sales_Datas[[#This Row],[after_discount]]-(Sales_Datas[[#This Row],[qty_ordered]]*Sales_Datas[[#This Row],[cogs]])</f>
        <v>9405744</v>
      </c>
      <c r="U1745" s="3">
        <f>IFERROR(Sales_Datas[[#This Row],[Gross_Profit]]/Sales_Datas[[#This Row],[after_discount]],0)</f>
        <v>0.93200000000000005</v>
      </c>
      <c r="V1745" s="1" t="str">
        <f>IF(Sales_Datas[[#This Row],[base_price]] &lt;= 632200, "Low", (IF(Sales_Datas[[#This Row],[base_price]] &gt;= 10092000, "High", "Medium")))</f>
        <v>High</v>
      </c>
    </row>
    <row r="1746" spans="1:22" x14ac:dyDescent="0.25">
      <c r="A1746" s="1" t="s">
        <v>4550</v>
      </c>
      <c r="B1746" s="1" t="s">
        <v>4551</v>
      </c>
      <c r="C1746" s="2">
        <v>44594</v>
      </c>
      <c r="D1746" s="1" t="s">
        <v>3662</v>
      </c>
      <c r="E1746" s="4">
        <v>1009200</v>
      </c>
      <c r="F1746">
        <v>1</v>
      </c>
      <c r="G1746" s="4">
        <v>10092000</v>
      </c>
      <c r="H1746" s="4">
        <v>0</v>
      </c>
      <c r="I1746" s="4">
        <v>10092000</v>
      </c>
      <c r="J1746">
        <v>1</v>
      </c>
      <c r="K1746">
        <v>0</v>
      </c>
      <c r="L1746">
        <v>0</v>
      </c>
      <c r="M1746">
        <v>1</v>
      </c>
      <c r="N1746" s="2">
        <v>44593</v>
      </c>
      <c r="O1746" s="1" t="s">
        <v>3663</v>
      </c>
      <c r="P1746" s="4">
        <v>10092000</v>
      </c>
      <c r="Q1746" s="4">
        <v>686256</v>
      </c>
      <c r="R1746" s="1" t="s">
        <v>128</v>
      </c>
      <c r="S1746" s="1" t="s">
        <v>50</v>
      </c>
      <c r="T1746" s="4">
        <f>Sales_Datas[[#This Row],[after_discount]]-(Sales_Datas[[#This Row],[qty_ordered]]*Sales_Datas[[#This Row],[cogs]])</f>
        <v>9405744</v>
      </c>
      <c r="U1746" s="3">
        <f>IFERROR(Sales_Datas[[#This Row],[Gross_Profit]]/Sales_Datas[[#This Row],[after_discount]],0)</f>
        <v>0.93200000000000005</v>
      </c>
      <c r="V1746" s="1" t="str">
        <f>IF(Sales_Datas[[#This Row],[base_price]] &lt;= 632200, "Low", (IF(Sales_Datas[[#This Row],[base_price]] &gt;= 10092000, "High", "Medium")))</f>
        <v>High</v>
      </c>
    </row>
    <row r="1747" spans="1:22" x14ac:dyDescent="0.25">
      <c r="A1747" s="1" t="s">
        <v>4552</v>
      </c>
      <c r="B1747" s="1" t="s">
        <v>4553</v>
      </c>
      <c r="C1747" s="2">
        <v>44683</v>
      </c>
      <c r="D1747" s="1" t="s">
        <v>3662</v>
      </c>
      <c r="E1747" s="4">
        <v>1009200</v>
      </c>
      <c r="F1747">
        <v>1</v>
      </c>
      <c r="G1747" s="4">
        <v>10092000</v>
      </c>
      <c r="H1747" s="4">
        <v>0</v>
      </c>
      <c r="I1747" s="4">
        <v>10092000</v>
      </c>
      <c r="J1747">
        <v>1</v>
      </c>
      <c r="K1747">
        <v>0</v>
      </c>
      <c r="L1747">
        <v>0</v>
      </c>
      <c r="M1747">
        <v>1</v>
      </c>
      <c r="N1747" s="2">
        <v>44597</v>
      </c>
      <c r="O1747" s="1" t="s">
        <v>3663</v>
      </c>
      <c r="P1747" s="4">
        <v>10092000</v>
      </c>
      <c r="Q1747" s="4">
        <v>686256</v>
      </c>
      <c r="R1747" s="1" t="s">
        <v>128</v>
      </c>
      <c r="S1747" s="1" t="s">
        <v>50</v>
      </c>
      <c r="T1747" s="4">
        <f>Sales_Datas[[#This Row],[after_discount]]-(Sales_Datas[[#This Row],[qty_ordered]]*Sales_Datas[[#This Row],[cogs]])</f>
        <v>9405744</v>
      </c>
      <c r="U1747" s="3">
        <f>IFERROR(Sales_Datas[[#This Row],[Gross_Profit]]/Sales_Datas[[#This Row],[after_discount]],0)</f>
        <v>0.93200000000000005</v>
      </c>
      <c r="V1747" s="1" t="str">
        <f>IF(Sales_Datas[[#This Row],[base_price]] &lt;= 632200, "Low", (IF(Sales_Datas[[#This Row],[base_price]] &gt;= 10092000, "High", "Medium")))</f>
        <v>High</v>
      </c>
    </row>
    <row r="1748" spans="1:22" x14ac:dyDescent="0.25">
      <c r="A1748" s="1" t="s">
        <v>4554</v>
      </c>
      <c r="B1748" s="1" t="s">
        <v>4555</v>
      </c>
      <c r="C1748" s="2">
        <v>44714</v>
      </c>
      <c r="D1748" s="1" t="s">
        <v>3662</v>
      </c>
      <c r="E1748" s="4">
        <v>1009200</v>
      </c>
      <c r="F1748">
        <v>1</v>
      </c>
      <c r="G1748" s="4">
        <v>10092000</v>
      </c>
      <c r="H1748" s="4">
        <v>0</v>
      </c>
      <c r="I1748" s="4">
        <v>10092000</v>
      </c>
      <c r="J1748">
        <v>1</v>
      </c>
      <c r="K1748">
        <v>1</v>
      </c>
      <c r="L1748">
        <v>0</v>
      </c>
      <c r="M1748">
        <v>1</v>
      </c>
      <c r="N1748" s="2">
        <v>44607</v>
      </c>
      <c r="O1748" s="1" t="s">
        <v>3663</v>
      </c>
      <c r="P1748" s="4">
        <v>10092000</v>
      </c>
      <c r="Q1748" s="4">
        <v>686256</v>
      </c>
      <c r="R1748" s="1" t="s">
        <v>128</v>
      </c>
      <c r="S1748" s="1" t="s">
        <v>50</v>
      </c>
      <c r="T1748" s="4">
        <f>Sales_Datas[[#This Row],[after_discount]]-(Sales_Datas[[#This Row],[qty_ordered]]*Sales_Datas[[#This Row],[cogs]])</f>
        <v>9405744</v>
      </c>
      <c r="U1748" s="3">
        <f>IFERROR(Sales_Datas[[#This Row],[Gross_Profit]]/Sales_Datas[[#This Row],[after_discount]],0)</f>
        <v>0.93200000000000005</v>
      </c>
      <c r="V1748" s="1" t="str">
        <f>IF(Sales_Datas[[#This Row],[base_price]] &lt;= 632200, "Low", (IF(Sales_Datas[[#This Row],[base_price]] &gt;= 10092000, "High", "Medium")))</f>
        <v>High</v>
      </c>
    </row>
    <row r="1749" spans="1:22" x14ac:dyDescent="0.25">
      <c r="A1749" s="1" t="s">
        <v>4556</v>
      </c>
      <c r="B1749" s="1" t="s">
        <v>3469</v>
      </c>
      <c r="C1749" s="2">
        <v>44403</v>
      </c>
      <c r="D1749" s="1" t="s">
        <v>4557</v>
      </c>
      <c r="E1749" s="4">
        <v>997600</v>
      </c>
      <c r="F1749">
        <v>1</v>
      </c>
      <c r="G1749" s="4">
        <v>9976000</v>
      </c>
      <c r="H1749" s="4">
        <v>0</v>
      </c>
      <c r="I1749" s="4">
        <v>9976000</v>
      </c>
      <c r="J1749">
        <v>1</v>
      </c>
      <c r="K1749">
        <v>1</v>
      </c>
      <c r="L1749">
        <v>1</v>
      </c>
      <c r="M1749">
        <v>8</v>
      </c>
      <c r="N1749" s="2">
        <v>44390</v>
      </c>
      <c r="O1749" s="1" t="s">
        <v>4558</v>
      </c>
      <c r="P1749" s="4">
        <v>9976000</v>
      </c>
      <c r="Q1749" s="4">
        <v>847960</v>
      </c>
      <c r="R1749" s="1" t="s">
        <v>39</v>
      </c>
      <c r="S1749" s="1" t="s">
        <v>1115</v>
      </c>
      <c r="T1749" s="4">
        <f>Sales_Datas[[#This Row],[after_discount]]-(Sales_Datas[[#This Row],[qty_ordered]]*Sales_Datas[[#This Row],[cogs]])</f>
        <v>9128040</v>
      </c>
      <c r="U1749" s="3">
        <f>IFERROR(Sales_Datas[[#This Row],[Gross_Profit]]/Sales_Datas[[#This Row],[after_discount]],0)</f>
        <v>0.91500000000000004</v>
      </c>
      <c r="V1749" s="1" t="str">
        <f>IF(Sales_Datas[[#This Row],[base_price]] &lt;= 632200, "Low", (IF(Sales_Datas[[#This Row],[base_price]] &gt;= 10092000, "High", "Medium")))</f>
        <v>Medium</v>
      </c>
    </row>
    <row r="1750" spans="1:22" x14ac:dyDescent="0.25">
      <c r="A1750" s="1" t="s">
        <v>4559</v>
      </c>
      <c r="B1750" s="1" t="s">
        <v>4560</v>
      </c>
      <c r="C1750" s="2">
        <v>44435</v>
      </c>
      <c r="D1750" s="1" t="s">
        <v>4557</v>
      </c>
      <c r="E1750" s="4">
        <v>997600</v>
      </c>
      <c r="F1750">
        <v>1</v>
      </c>
      <c r="G1750" s="4">
        <v>9976000</v>
      </c>
      <c r="H1750" s="4">
        <v>0</v>
      </c>
      <c r="I1750" s="4">
        <v>9976000</v>
      </c>
      <c r="J1750">
        <v>1</v>
      </c>
      <c r="K1750">
        <v>1</v>
      </c>
      <c r="L1750">
        <v>1</v>
      </c>
      <c r="M1750">
        <v>1</v>
      </c>
      <c r="N1750" s="2">
        <v>44386</v>
      </c>
      <c r="O1750" s="1" t="s">
        <v>4558</v>
      </c>
      <c r="P1750" s="4">
        <v>9976000</v>
      </c>
      <c r="Q1750" s="4">
        <v>847960</v>
      </c>
      <c r="R1750" s="1" t="s">
        <v>39</v>
      </c>
      <c r="S1750" s="1" t="s">
        <v>50</v>
      </c>
      <c r="T1750" s="4">
        <f>Sales_Datas[[#This Row],[after_discount]]-(Sales_Datas[[#This Row],[qty_ordered]]*Sales_Datas[[#This Row],[cogs]])</f>
        <v>9128040</v>
      </c>
      <c r="U1750" s="3">
        <f>IFERROR(Sales_Datas[[#This Row],[Gross_Profit]]/Sales_Datas[[#This Row],[after_discount]],0)</f>
        <v>0.91500000000000004</v>
      </c>
      <c r="V1750" s="1" t="str">
        <f>IF(Sales_Datas[[#This Row],[base_price]] &lt;= 632200, "Low", (IF(Sales_Datas[[#This Row],[base_price]] &gt;= 10092000, "High", "Medium")))</f>
        <v>Medium</v>
      </c>
    </row>
    <row r="1751" spans="1:22" x14ac:dyDescent="0.25">
      <c r="A1751" s="1" t="s">
        <v>4561</v>
      </c>
      <c r="B1751" s="1" t="s">
        <v>4562</v>
      </c>
      <c r="C1751" s="2">
        <v>44465</v>
      </c>
      <c r="D1751" s="1" t="s">
        <v>4557</v>
      </c>
      <c r="E1751" s="4">
        <v>997600</v>
      </c>
      <c r="F1751">
        <v>1</v>
      </c>
      <c r="G1751" s="4">
        <v>9976000</v>
      </c>
      <c r="H1751" s="4">
        <v>0</v>
      </c>
      <c r="I1751" s="4">
        <v>9976000</v>
      </c>
      <c r="J1751">
        <v>1</v>
      </c>
      <c r="K1751">
        <v>0</v>
      </c>
      <c r="L1751">
        <v>0</v>
      </c>
      <c r="M1751">
        <v>8</v>
      </c>
      <c r="N1751" s="2">
        <v>44453</v>
      </c>
      <c r="O1751" s="1" t="s">
        <v>4558</v>
      </c>
      <c r="P1751" s="4">
        <v>9976000</v>
      </c>
      <c r="Q1751" s="4">
        <v>847960</v>
      </c>
      <c r="R1751" s="1" t="s">
        <v>39</v>
      </c>
      <c r="S1751" s="1" t="s">
        <v>1115</v>
      </c>
      <c r="T1751" s="4">
        <f>Sales_Datas[[#This Row],[after_discount]]-(Sales_Datas[[#This Row],[qty_ordered]]*Sales_Datas[[#This Row],[cogs]])</f>
        <v>9128040</v>
      </c>
      <c r="U1751" s="3">
        <f>IFERROR(Sales_Datas[[#This Row],[Gross_Profit]]/Sales_Datas[[#This Row],[after_discount]],0)</f>
        <v>0.91500000000000004</v>
      </c>
      <c r="V1751" s="1" t="str">
        <f>IF(Sales_Datas[[#This Row],[base_price]] &lt;= 632200, "Low", (IF(Sales_Datas[[#This Row],[base_price]] &gt;= 10092000, "High", "Medium")))</f>
        <v>Medium</v>
      </c>
    </row>
    <row r="1752" spans="1:22" x14ac:dyDescent="0.25">
      <c r="A1752" s="1" t="s">
        <v>4563</v>
      </c>
      <c r="B1752" s="1" t="s">
        <v>4564</v>
      </c>
      <c r="C1752" s="2">
        <v>44389</v>
      </c>
      <c r="D1752" s="1" t="s">
        <v>4565</v>
      </c>
      <c r="E1752" s="4">
        <v>142100</v>
      </c>
      <c r="F1752">
        <v>7</v>
      </c>
      <c r="G1752" s="4">
        <v>9947000</v>
      </c>
      <c r="H1752" s="4">
        <v>0</v>
      </c>
      <c r="I1752" s="4">
        <v>9947000</v>
      </c>
      <c r="J1752">
        <v>1</v>
      </c>
      <c r="K1752">
        <v>1</v>
      </c>
      <c r="L1752">
        <v>0</v>
      </c>
      <c r="M1752">
        <v>1</v>
      </c>
      <c r="N1752" s="2">
        <v>44542</v>
      </c>
      <c r="O1752" s="1" t="s">
        <v>4566</v>
      </c>
      <c r="P1752" s="4">
        <v>1421000</v>
      </c>
      <c r="Q1752" s="4">
        <v>109388</v>
      </c>
      <c r="R1752" s="1" t="s">
        <v>128</v>
      </c>
      <c r="S1752" s="1" t="s">
        <v>50</v>
      </c>
      <c r="T1752" s="4">
        <f>Sales_Datas[[#This Row],[after_discount]]-(Sales_Datas[[#This Row],[qty_ordered]]*Sales_Datas[[#This Row],[cogs]])</f>
        <v>9181284</v>
      </c>
      <c r="U1752" s="3">
        <f>IFERROR(Sales_Datas[[#This Row],[Gross_Profit]]/Sales_Datas[[#This Row],[after_discount]],0)</f>
        <v>0.92302040816326536</v>
      </c>
      <c r="V1752" s="1" t="str">
        <f>IF(Sales_Datas[[#This Row],[base_price]] &lt;= 632200, "Low", (IF(Sales_Datas[[#This Row],[base_price]] &gt;= 10092000, "High", "Medium")))</f>
        <v>Medium</v>
      </c>
    </row>
    <row r="1753" spans="1:22" x14ac:dyDescent="0.25">
      <c r="A1753" s="1" t="s">
        <v>4567</v>
      </c>
      <c r="B1753" s="1" t="s">
        <v>4568</v>
      </c>
      <c r="C1753" s="2">
        <v>44778</v>
      </c>
      <c r="D1753" s="1" t="s">
        <v>4569</v>
      </c>
      <c r="E1753" s="4">
        <v>986000</v>
      </c>
      <c r="F1753">
        <v>1</v>
      </c>
      <c r="G1753" s="4">
        <v>9860000</v>
      </c>
      <c r="H1753" s="4">
        <v>0</v>
      </c>
      <c r="I1753" s="4">
        <v>9860000</v>
      </c>
      <c r="J1753">
        <v>1</v>
      </c>
      <c r="K1753">
        <v>1</v>
      </c>
      <c r="L1753">
        <v>0</v>
      </c>
      <c r="M1753">
        <v>1</v>
      </c>
      <c r="N1753" s="2">
        <v>44689</v>
      </c>
      <c r="O1753" s="1" t="s">
        <v>4570</v>
      </c>
      <c r="P1753" s="4">
        <v>9860000</v>
      </c>
      <c r="Q1753" s="4">
        <v>759220</v>
      </c>
      <c r="R1753" s="1" t="s">
        <v>128</v>
      </c>
      <c r="S1753" s="1" t="s">
        <v>50</v>
      </c>
      <c r="T1753" s="4">
        <f>Sales_Datas[[#This Row],[after_discount]]-(Sales_Datas[[#This Row],[qty_ordered]]*Sales_Datas[[#This Row],[cogs]])</f>
        <v>9100780</v>
      </c>
      <c r="U1753" s="3">
        <f>IFERROR(Sales_Datas[[#This Row],[Gross_Profit]]/Sales_Datas[[#This Row],[after_discount]],0)</f>
        <v>0.92300000000000004</v>
      </c>
      <c r="V1753" s="1" t="str">
        <f>IF(Sales_Datas[[#This Row],[base_price]] &lt;= 632200, "Low", (IF(Sales_Datas[[#This Row],[base_price]] &gt;= 10092000, "High", "Medium")))</f>
        <v>Medium</v>
      </c>
    </row>
    <row r="1754" spans="1:22" x14ac:dyDescent="0.25">
      <c r="A1754" s="1" t="s">
        <v>4571</v>
      </c>
      <c r="B1754" s="1" t="s">
        <v>4572</v>
      </c>
      <c r="C1754" s="2">
        <v>44677</v>
      </c>
      <c r="D1754" s="1" t="s">
        <v>4573</v>
      </c>
      <c r="E1754" s="4">
        <v>986000</v>
      </c>
      <c r="F1754">
        <v>1</v>
      </c>
      <c r="G1754" s="4">
        <v>9860000</v>
      </c>
      <c r="H1754" s="4">
        <v>0</v>
      </c>
      <c r="I1754" s="4">
        <v>9860000</v>
      </c>
      <c r="J1754">
        <v>1</v>
      </c>
      <c r="K1754">
        <v>1</v>
      </c>
      <c r="L1754">
        <v>0</v>
      </c>
      <c r="M1754">
        <v>1</v>
      </c>
      <c r="N1754" s="2">
        <v>44645</v>
      </c>
      <c r="O1754" s="1" t="s">
        <v>4574</v>
      </c>
      <c r="P1754" s="4">
        <v>9860000</v>
      </c>
      <c r="Q1754" s="4">
        <v>670480</v>
      </c>
      <c r="R1754" s="1" t="s">
        <v>344</v>
      </c>
      <c r="S1754" s="1" t="s">
        <v>50</v>
      </c>
      <c r="T1754" s="4">
        <f>Sales_Datas[[#This Row],[after_discount]]-(Sales_Datas[[#This Row],[qty_ordered]]*Sales_Datas[[#This Row],[cogs]])</f>
        <v>9189520</v>
      </c>
      <c r="U1754" s="3">
        <f>IFERROR(Sales_Datas[[#This Row],[Gross_Profit]]/Sales_Datas[[#This Row],[after_discount]],0)</f>
        <v>0.93200000000000005</v>
      </c>
      <c r="V1754" s="1" t="str">
        <f>IF(Sales_Datas[[#This Row],[base_price]] &lt;= 632200, "Low", (IF(Sales_Datas[[#This Row],[base_price]] &gt;= 10092000, "High", "Medium")))</f>
        <v>Medium</v>
      </c>
    </row>
    <row r="1755" spans="1:22" x14ac:dyDescent="0.25">
      <c r="A1755" s="1" t="s">
        <v>4575</v>
      </c>
      <c r="B1755" s="1" t="s">
        <v>4576</v>
      </c>
      <c r="C1755" s="2">
        <v>44234</v>
      </c>
      <c r="D1755" s="1" t="s">
        <v>4577</v>
      </c>
      <c r="E1755" s="4">
        <v>985942</v>
      </c>
      <c r="F1755">
        <v>1</v>
      </c>
      <c r="G1755" s="4">
        <v>9859420</v>
      </c>
      <c r="H1755" s="4">
        <v>0</v>
      </c>
      <c r="I1755" s="4">
        <v>9859420</v>
      </c>
      <c r="J1755">
        <v>1</v>
      </c>
      <c r="K1755">
        <v>0</v>
      </c>
      <c r="L1755">
        <v>0</v>
      </c>
      <c r="M1755">
        <v>9</v>
      </c>
      <c r="N1755" s="2">
        <v>44381</v>
      </c>
      <c r="O1755" s="1" t="s">
        <v>4578</v>
      </c>
      <c r="P1755" s="4">
        <v>9859420</v>
      </c>
      <c r="Q1755" s="4">
        <v>640842</v>
      </c>
      <c r="R1755" s="1" t="s">
        <v>554</v>
      </c>
      <c r="S1755" s="1" t="s">
        <v>1120</v>
      </c>
      <c r="T1755" s="4">
        <f>Sales_Datas[[#This Row],[after_discount]]-(Sales_Datas[[#This Row],[qty_ordered]]*Sales_Datas[[#This Row],[cogs]])</f>
        <v>9218578</v>
      </c>
      <c r="U1755" s="3">
        <f>IFERROR(Sales_Datas[[#This Row],[Gross_Profit]]/Sales_Datas[[#This Row],[after_discount]],0)</f>
        <v>0.93500205894464383</v>
      </c>
      <c r="V1755" s="1" t="str">
        <f>IF(Sales_Datas[[#This Row],[base_price]] &lt;= 632200, "Low", (IF(Sales_Datas[[#This Row],[base_price]] &gt;= 10092000, "High", "Medium")))</f>
        <v>Medium</v>
      </c>
    </row>
    <row r="1756" spans="1:22" x14ac:dyDescent="0.25">
      <c r="A1756" s="1" t="s">
        <v>4579</v>
      </c>
      <c r="B1756" s="1" t="s">
        <v>4580</v>
      </c>
      <c r="C1756" s="2">
        <v>44393</v>
      </c>
      <c r="D1756" s="1" t="s">
        <v>4581</v>
      </c>
      <c r="E1756" s="4">
        <v>985942</v>
      </c>
      <c r="F1756">
        <v>1</v>
      </c>
      <c r="G1756" s="4">
        <v>9859420</v>
      </c>
      <c r="H1756" s="4">
        <v>0</v>
      </c>
      <c r="I1756" s="4">
        <v>9859420</v>
      </c>
      <c r="J1756">
        <v>1</v>
      </c>
      <c r="K1756">
        <v>1</v>
      </c>
      <c r="L1756">
        <v>1</v>
      </c>
      <c r="M1756">
        <v>1</v>
      </c>
      <c r="N1756" s="2">
        <v>44392</v>
      </c>
      <c r="O1756" s="1" t="s">
        <v>4582</v>
      </c>
      <c r="P1756" s="4">
        <v>9859420</v>
      </c>
      <c r="Q1756" s="4">
        <v>828182</v>
      </c>
      <c r="R1756" s="1" t="s">
        <v>554</v>
      </c>
      <c r="S1756" s="1" t="s">
        <v>50</v>
      </c>
      <c r="T1756" s="4">
        <f>Sales_Datas[[#This Row],[after_discount]]-(Sales_Datas[[#This Row],[qty_ordered]]*Sales_Datas[[#This Row],[cogs]])</f>
        <v>9031238</v>
      </c>
      <c r="U1756" s="3">
        <f>IFERROR(Sales_Datas[[#This Row],[Gross_Profit]]/Sales_Datas[[#This Row],[after_discount]],0)</f>
        <v>0.91600094123183717</v>
      </c>
      <c r="V1756" s="1" t="str">
        <f>IF(Sales_Datas[[#This Row],[base_price]] &lt;= 632200, "Low", (IF(Sales_Datas[[#This Row],[base_price]] &gt;= 10092000, "High", "Medium")))</f>
        <v>Medium</v>
      </c>
    </row>
    <row r="1757" spans="1:22" x14ac:dyDescent="0.25">
      <c r="A1757" s="1" t="s">
        <v>4583</v>
      </c>
      <c r="B1757" s="1" t="s">
        <v>4584</v>
      </c>
      <c r="C1757" s="2">
        <v>44405</v>
      </c>
      <c r="D1757" s="1" t="s">
        <v>4585</v>
      </c>
      <c r="E1757" s="4">
        <v>985942</v>
      </c>
      <c r="F1757">
        <v>1</v>
      </c>
      <c r="G1757" s="4">
        <v>9859420</v>
      </c>
      <c r="H1757" s="4">
        <v>0</v>
      </c>
      <c r="I1757" s="4">
        <v>9859420</v>
      </c>
      <c r="J1757">
        <v>1</v>
      </c>
      <c r="K1757">
        <v>1</v>
      </c>
      <c r="L1757">
        <v>0</v>
      </c>
      <c r="M1757">
        <v>1</v>
      </c>
      <c r="N1757" s="2">
        <v>44405</v>
      </c>
      <c r="O1757" s="1" t="s">
        <v>4586</v>
      </c>
      <c r="P1757" s="4">
        <v>9859420</v>
      </c>
      <c r="Q1757" s="4">
        <v>778882</v>
      </c>
      <c r="R1757" s="1" t="s">
        <v>554</v>
      </c>
      <c r="S1757" s="1" t="s">
        <v>50</v>
      </c>
      <c r="T1757" s="4">
        <f>Sales_Datas[[#This Row],[after_discount]]-(Sales_Datas[[#This Row],[qty_ordered]]*Sales_Datas[[#This Row],[cogs]])</f>
        <v>9080538</v>
      </c>
      <c r="U1757" s="3">
        <f>IFERROR(Sales_Datas[[#This Row],[Gross_Profit]]/Sales_Datas[[#This Row],[after_discount]],0)</f>
        <v>0.92100123536678624</v>
      </c>
      <c r="V1757" s="1" t="str">
        <f>IF(Sales_Datas[[#This Row],[base_price]] &lt;= 632200, "Low", (IF(Sales_Datas[[#This Row],[base_price]] &gt;= 10092000, "High", "Medium")))</f>
        <v>Medium</v>
      </c>
    </row>
    <row r="1758" spans="1:22" x14ac:dyDescent="0.25">
      <c r="A1758" s="1" t="s">
        <v>4587</v>
      </c>
      <c r="B1758" s="1" t="s">
        <v>2133</v>
      </c>
      <c r="C1758" s="2">
        <v>44389</v>
      </c>
      <c r="D1758" s="1" t="s">
        <v>4588</v>
      </c>
      <c r="E1758" s="4">
        <v>982520</v>
      </c>
      <c r="F1758">
        <v>1</v>
      </c>
      <c r="G1758" s="4">
        <v>9825200</v>
      </c>
      <c r="H1758" s="4">
        <v>0</v>
      </c>
      <c r="I1758" s="4">
        <v>9825200</v>
      </c>
      <c r="J1758">
        <v>1</v>
      </c>
      <c r="K1758">
        <v>0</v>
      </c>
      <c r="L1758">
        <v>0</v>
      </c>
      <c r="M1758">
        <v>1</v>
      </c>
      <c r="N1758" s="2">
        <v>44535</v>
      </c>
      <c r="O1758" s="1" t="s">
        <v>4589</v>
      </c>
      <c r="P1758" s="4">
        <v>9825200</v>
      </c>
      <c r="Q1758" s="4">
        <v>648440</v>
      </c>
      <c r="R1758" s="1" t="s">
        <v>123</v>
      </c>
      <c r="S1758" s="1" t="s">
        <v>50</v>
      </c>
      <c r="T1758" s="4">
        <f>Sales_Datas[[#This Row],[after_discount]]-(Sales_Datas[[#This Row],[qty_ordered]]*Sales_Datas[[#This Row],[cogs]])</f>
        <v>9176760</v>
      </c>
      <c r="U1758" s="3">
        <f>IFERROR(Sales_Datas[[#This Row],[Gross_Profit]]/Sales_Datas[[#This Row],[after_discount]],0)</f>
        <v>0.93400236127508851</v>
      </c>
      <c r="V1758" s="1" t="str">
        <f>IF(Sales_Datas[[#This Row],[base_price]] &lt;= 632200, "Low", (IF(Sales_Datas[[#This Row],[base_price]] &gt;= 10092000, "High", "Medium")))</f>
        <v>Medium</v>
      </c>
    </row>
    <row r="1759" spans="1:22" x14ac:dyDescent="0.25">
      <c r="A1759" s="1" t="s">
        <v>4590</v>
      </c>
      <c r="B1759" s="1" t="s">
        <v>1725</v>
      </c>
      <c r="C1759" s="2">
        <v>44592</v>
      </c>
      <c r="D1759" s="1" t="s">
        <v>4588</v>
      </c>
      <c r="E1759" s="4">
        <v>982520</v>
      </c>
      <c r="F1759">
        <v>1</v>
      </c>
      <c r="G1759" s="4">
        <v>9825200</v>
      </c>
      <c r="H1759" s="4">
        <v>0</v>
      </c>
      <c r="I1759" s="4">
        <v>9825200</v>
      </c>
      <c r="J1759">
        <v>1</v>
      </c>
      <c r="K1759">
        <v>1</v>
      </c>
      <c r="L1759">
        <v>0</v>
      </c>
      <c r="M1759">
        <v>1</v>
      </c>
      <c r="N1759" s="2">
        <v>44380</v>
      </c>
      <c r="O1759" s="1" t="s">
        <v>4589</v>
      </c>
      <c r="P1759" s="4">
        <v>9825200</v>
      </c>
      <c r="Q1759" s="4">
        <v>648440</v>
      </c>
      <c r="R1759" s="1" t="s">
        <v>123</v>
      </c>
      <c r="S1759" s="1" t="s">
        <v>50</v>
      </c>
      <c r="T1759" s="4">
        <f>Sales_Datas[[#This Row],[after_discount]]-(Sales_Datas[[#This Row],[qty_ordered]]*Sales_Datas[[#This Row],[cogs]])</f>
        <v>9176760</v>
      </c>
      <c r="U1759" s="3">
        <f>IFERROR(Sales_Datas[[#This Row],[Gross_Profit]]/Sales_Datas[[#This Row],[after_discount]],0)</f>
        <v>0.93400236127508851</v>
      </c>
      <c r="V1759" s="1" t="str">
        <f>IF(Sales_Datas[[#This Row],[base_price]] &lt;= 632200, "Low", (IF(Sales_Datas[[#This Row],[base_price]] &gt;= 10092000, "High", "Medium")))</f>
        <v>Medium</v>
      </c>
    </row>
    <row r="1760" spans="1:22" x14ac:dyDescent="0.25">
      <c r="A1760" s="1" t="s">
        <v>4591</v>
      </c>
      <c r="B1760" s="1" t="s">
        <v>705</v>
      </c>
      <c r="C1760" s="2">
        <v>44267</v>
      </c>
      <c r="D1760" s="1" t="s">
        <v>4592</v>
      </c>
      <c r="E1760" s="4">
        <v>980200</v>
      </c>
      <c r="F1760">
        <v>1</v>
      </c>
      <c r="G1760" s="4">
        <v>9802000</v>
      </c>
      <c r="H1760" s="4">
        <v>0</v>
      </c>
      <c r="I1760" s="4">
        <v>9802000</v>
      </c>
      <c r="J1760">
        <v>1</v>
      </c>
      <c r="K1760">
        <v>1</v>
      </c>
      <c r="L1760">
        <v>0</v>
      </c>
      <c r="M1760">
        <v>1</v>
      </c>
      <c r="N1760" s="2">
        <v>44515</v>
      </c>
      <c r="O1760" s="1" t="s">
        <v>4593</v>
      </c>
      <c r="P1760" s="4">
        <v>8821800</v>
      </c>
      <c r="Q1760" s="4">
        <v>758640</v>
      </c>
      <c r="R1760" s="1" t="s">
        <v>89</v>
      </c>
      <c r="S1760" s="1" t="s">
        <v>50</v>
      </c>
      <c r="T1760" s="4">
        <f>Sales_Datas[[#This Row],[after_discount]]-(Sales_Datas[[#This Row],[qty_ordered]]*Sales_Datas[[#This Row],[cogs]])</f>
        <v>9043360</v>
      </c>
      <c r="U1760" s="3">
        <f>IFERROR(Sales_Datas[[#This Row],[Gross_Profit]]/Sales_Datas[[#This Row],[after_discount]],0)</f>
        <v>0.92260355029585794</v>
      </c>
      <c r="V1760" s="1" t="str">
        <f>IF(Sales_Datas[[#This Row],[base_price]] &lt;= 632200, "Low", (IF(Sales_Datas[[#This Row],[base_price]] &gt;= 10092000, "High", "Medium")))</f>
        <v>Medium</v>
      </c>
    </row>
    <row r="1761" spans="1:22" x14ac:dyDescent="0.25">
      <c r="A1761" s="1" t="s">
        <v>4594</v>
      </c>
      <c r="B1761" s="1" t="s">
        <v>2191</v>
      </c>
      <c r="C1761" s="2">
        <v>44781</v>
      </c>
      <c r="D1761" s="1" t="s">
        <v>4595</v>
      </c>
      <c r="E1761" s="4">
        <v>980200</v>
      </c>
      <c r="F1761">
        <v>1</v>
      </c>
      <c r="G1761" s="4">
        <v>9802000</v>
      </c>
      <c r="H1761" s="4">
        <v>0</v>
      </c>
      <c r="I1761" s="4">
        <v>9802000</v>
      </c>
      <c r="J1761">
        <v>1</v>
      </c>
      <c r="K1761">
        <v>1</v>
      </c>
      <c r="L1761">
        <v>0</v>
      </c>
      <c r="M1761">
        <v>4</v>
      </c>
      <c r="N1761" s="2">
        <v>44775</v>
      </c>
      <c r="O1761" s="1" t="s">
        <v>4596</v>
      </c>
      <c r="P1761" s="4">
        <v>9802000</v>
      </c>
      <c r="Q1761" s="4">
        <v>803764</v>
      </c>
      <c r="R1761" s="1" t="s">
        <v>554</v>
      </c>
      <c r="S1761" s="1" t="s">
        <v>34</v>
      </c>
      <c r="T1761" s="4">
        <f>Sales_Datas[[#This Row],[after_discount]]-(Sales_Datas[[#This Row],[qty_ordered]]*Sales_Datas[[#This Row],[cogs]])</f>
        <v>8998236</v>
      </c>
      <c r="U1761" s="3">
        <f>IFERROR(Sales_Datas[[#This Row],[Gross_Profit]]/Sales_Datas[[#This Row],[after_discount]],0)</f>
        <v>0.91800000000000004</v>
      </c>
      <c r="V1761" s="1" t="str">
        <f>IF(Sales_Datas[[#This Row],[base_price]] &lt;= 632200, "Low", (IF(Sales_Datas[[#This Row],[base_price]] &gt;= 10092000, "High", "Medium")))</f>
        <v>Medium</v>
      </c>
    </row>
    <row r="1762" spans="1:22" x14ac:dyDescent="0.25">
      <c r="A1762" s="1" t="s">
        <v>4597</v>
      </c>
      <c r="B1762" s="1" t="s">
        <v>4598</v>
      </c>
      <c r="C1762" s="2">
        <v>44408</v>
      </c>
      <c r="D1762" s="1" t="s">
        <v>4599</v>
      </c>
      <c r="E1762" s="4">
        <v>980142</v>
      </c>
      <c r="F1762">
        <v>1</v>
      </c>
      <c r="G1762" s="4">
        <v>9801420</v>
      </c>
      <c r="H1762" s="4">
        <v>0</v>
      </c>
      <c r="I1762" s="4">
        <v>9801420</v>
      </c>
      <c r="J1762">
        <v>1</v>
      </c>
      <c r="K1762">
        <v>1</v>
      </c>
      <c r="L1762">
        <v>1</v>
      </c>
      <c r="M1762">
        <v>1</v>
      </c>
      <c r="N1762" s="2">
        <v>44385</v>
      </c>
      <c r="O1762" s="1" t="s">
        <v>4600</v>
      </c>
      <c r="P1762" s="4">
        <v>9801420</v>
      </c>
      <c r="Q1762" s="4">
        <v>617468</v>
      </c>
      <c r="R1762" s="1" t="s">
        <v>65</v>
      </c>
      <c r="S1762" s="1" t="s">
        <v>50</v>
      </c>
      <c r="T1762" s="4">
        <f>Sales_Datas[[#This Row],[after_discount]]-(Sales_Datas[[#This Row],[qty_ordered]]*Sales_Datas[[#This Row],[cogs]])</f>
        <v>9183952</v>
      </c>
      <c r="U1762" s="3">
        <f>IFERROR(Sales_Datas[[#This Row],[Gross_Profit]]/Sales_Datas[[#This Row],[after_discount]],0)</f>
        <v>0.93700218947866742</v>
      </c>
      <c r="V1762" s="1" t="str">
        <f>IF(Sales_Datas[[#This Row],[base_price]] &lt;= 632200, "Low", (IF(Sales_Datas[[#This Row],[base_price]] &gt;= 10092000, "High", "Medium")))</f>
        <v>Medium</v>
      </c>
    </row>
    <row r="1763" spans="1:22" x14ac:dyDescent="0.25">
      <c r="A1763" s="1" t="s">
        <v>4601</v>
      </c>
      <c r="B1763" s="1" t="s">
        <v>3579</v>
      </c>
      <c r="C1763" s="2">
        <v>44688</v>
      </c>
      <c r="D1763" s="1" t="s">
        <v>4602</v>
      </c>
      <c r="E1763" s="4">
        <v>979620</v>
      </c>
      <c r="F1763">
        <v>1</v>
      </c>
      <c r="G1763" s="4">
        <v>9796200</v>
      </c>
      <c r="H1763" s="4">
        <v>0</v>
      </c>
      <c r="I1763" s="4">
        <v>9796200</v>
      </c>
      <c r="J1763">
        <v>1</v>
      </c>
      <c r="K1763">
        <v>1</v>
      </c>
      <c r="L1763">
        <v>0</v>
      </c>
      <c r="M1763">
        <v>4</v>
      </c>
      <c r="N1763" s="2">
        <v>44475</v>
      </c>
      <c r="O1763" s="1" t="s">
        <v>4603</v>
      </c>
      <c r="P1763" s="4">
        <v>9796200</v>
      </c>
      <c r="Q1763" s="4">
        <v>695478</v>
      </c>
      <c r="R1763" s="1" t="s">
        <v>29</v>
      </c>
      <c r="S1763" s="1" t="s">
        <v>34</v>
      </c>
      <c r="T1763" s="4">
        <f>Sales_Datas[[#This Row],[after_discount]]-(Sales_Datas[[#This Row],[qty_ordered]]*Sales_Datas[[#This Row],[cogs]])</f>
        <v>9100722</v>
      </c>
      <c r="U1763" s="3">
        <f>IFERROR(Sales_Datas[[#This Row],[Gross_Profit]]/Sales_Datas[[#This Row],[after_discount]],0)</f>
        <v>0.92900532859680285</v>
      </c>
      <c r="V1763" s="1" t="str">
        <f>IF(Sales_Datas[[#This Row],[base_price]] &lt;= 632200, "Low", (IF(Sales_Datas[[#This Row],[base_price]] &gt;= 10092000, "High", "Medium")))</f>
        <v>Medium</v>
      </c>
    </row>
    <row r="1764" spans="1:22" x14ac:dyDescent="0.25">
      <c r="A1764" s="1" t="s">
        <v>4604</v>
      </c>
      <c r="B1764" s="1" t="s">
        <v>4605</v>
      </c>
      <c r="C1764" s="2">
        <v>44711</v>
      </c>
      <c r="D1764" s="1" t="s">
        <v>4602</v>
      </c>
      <c r="E1764" s="4">
        <v>979620</v>
      </c>
      <c r="F1764">
        <v>1</v>
      </c>
      <c r="G1764" s="4">
        <v>9796200</v>
      </c>
      <c r="H1764" s="4">
        <v>0</v>
      </c>
      <c r="I1764" s="4">
        <v>9796200</v>
      </c>
      <c r="J1764">
        <v>1</v>
      </c>
      <c r="K1764">
        <v>0</v>
      </c>
      <c r="L1764">
        <v>0</v>
      </c>
      <c r="M1764">
        <v>4</v>
      </c>
      <c r="N1764" s="2">
        <v>44685</v>
      </c>
      <c r="O1764" s="1" t="s">
        <v>4603</v>
      </c>
      <c r="P1764" s="4">
        <v>9796200</v>
      </c>
      <c r="Q1764" s="4">
        <v>695478</v>
      </c>
      <c r="R1764" s="1" t="s">
        <v>29</v>
      </c>
      <c r="S1764" s="1" t="s">
        <v>34</v>
      </c>
      <c r="T1764" s="4">
        <f>Sales_Datas[[#This Row],[after_discount]]-(Sales_Datas[[#This Row],[qty_ordered]]*Sales_Datas[[#This Row],[cogs]])</f>
        <v>9100722</v>
      </c>
      <c r="U1764" s="3">
        <f>IFERROR(Sales_Datas[[#This Row],[Gross_Profit]]/Sales_Datas[[#This Row],[after_discount]],0)</f>
        <v>0.92900532859680285</v>
      </c>
      <c r="V1764" s="1" t="str">
        <f>IF(Sales_Datas[[#This Row],[base_price]] &lt;= 632200, "Low", (IF(Sales_Datas[[#This Row],[base_price]] &gt;= 10092000, "High", "Medium")))</f>
        <v>Medium</v>
      </c>
    </row>
    <row r="1765" spans="1:22" x14ac:dyDescent="0.25">
      <c r="A1765" s="1" t="s">
        <v>4606</v>
      </c>
      <c r="B1765" s="1" t="s">
        <v>4607</v>
      </c>
      <c r="C1765" s="2">
        <v>44612</v>
      </c>
      <c r="D1765" s="1" t="s">
        <v>4608</v>
      </c>
      <c r="E1765" s="4">
        <v>976720</v>
      </c>
      <c r="F1765">
        <v>1</v>
      </c>
      <c r="G1765" s="4">
        <v>9767200</v>
      </c>
      <c r="H1765" s="4">
        <v>0</v>
      </c>
      <c r="I1765" s="4">
        <v>9767200</v>
      </c>
      <c r="J1765">
        <v>1</v>
      </c>
      <c r="K1765">
        <v>1</v>
      </c>
      <c r="L1765">
        <v>0</v>
      </c>
      <c r="M1765">
        <v>3</v>
      </c>
      <c r="N1765" s="2">
        <v>44610</v>
      </c>
      <c r="O1765" s="1" t="s">
        <v>4609</v>
      </c>
      <c r="P1765" s="4">
        <v>9767200</v>
      </c>
      <c r="Q1765" s="4">
        <v>771574</v>
      </c>
      <c r="R1765" s="1" t="s">
        <v>133</v>
      </c>
      <c r="S1765" s="1" t="s">
        <v>56</v>
      </c>
      <c r="T1765" s="4">
        <f>Sales_Datas[[#This Row],[after_discount]]-(Sales_Datas[[#This Row],[qty_ordered]]*Sales_Datas[[#This Row],[cogs]])</f>
        <v>8995626</v>
      </c>
      <c r="U1765" s="3">
        <f>IFERROR(Sales_Datas[[#This Row],[Gross_Profit]]/Sales_Datas[[#This Row],[after_discount]],0)</f>
        <v>0.92100356294536823</v>
      </c>
      <c r="V1765" s="1" t="str">
        <f>IF(Sales_Datas[[#This Row],[base_price]] &lt;= 632200, "Low", (IF(Sales_Datas[[#This Row],[base_price]] &gt;= 10092000, "High", "Medium")))</f>
        <v>Medium</v>
      </c>
    </row>
    <row r="1766" spans="1:22" x14ac:dyDescent="0.25">
      <c r="A1766" s="1" t="s">
        <v>4610</v>
      </c>
      <c r="B1766" s="1" t="s">
        <v>72</v>
      </c>
      <c r="C1766" s="2">
        <v>44404</v>
      </c>
      <c r="D1766" s="1" t="s">
        <v>4611</v>
      </c>
      <c r="E1766" s="4">
        <v>488360</v>
      </c>
      <c r="F1766">
        <v>2</v>
      </c>
      <c r="G1766" s="4">
        <v>9767200</v>
      </c>
      <c r="H1766" s="4">
        <v>0</v>
      </c>
      <c r="I1766" s="4">
        <v>9767200</v>
      </c>
      <c r="J1766">
        <v>1</v>
      </c>
      <c r="K1766">
        <v>1</v>
      </c>
      <c r="L1766">
        <v>1</v>
      </c>
      <c r="M1766">
        <v>1</v>
      </c>
      <c r="N1766" s="2">
        <v>44403</v>
      </c>
      <c r="O1766" s="1" t="s">
        <v>4612</v>
      </c>
      <c r="P1766" s="4">
        <v>4883600</v>
      </c>
      <c r="Q1766" s="4">
        <v>410176</v>
      </c>
      <c r="R1766" s="1" t="s">
        <v>23</v>
      </c>
      <c r="S1766" s="1" t="s">
        <v>50</v>
      </c>
      <c r="T1766" s="4">
        <f>Sales_Datas[[#This Row],[after_discount]]-(Sales_Datas[[#This Row],[qty_ordered]]*Sales_Datas[[#This Row],[cogs]])</f>
        <v>8946848</v>
      </c>
      <c r="U1766" s="3">
        <f>IFERROR(Sales_Datas[[#This Row],[Gross_Profit]]/Sales_Datas[[#This Row],[after_discount]],0)</f>
        <v>0.91600950118764846</v>
      </c>
      <c r="V1766" s="1" t="str">
        <f>IF(Sales_Datas[[#This Row],[base_price]] &lt;= 632200, "Low", (IF(Sales_Datas[[#This Row],[base_price]] &gt;= 10092000, "High", "Medium")))</f>
        <v>Medium</v>
      </c>
    </row>
    <row r="1767" spans="1:22" x14ac:dyDescent="0.25">
      <c r="A1767" s="1" t="s">
        <v>4613</v>
      </c>
      <c r="B1767" s="1" t="s">
        <v>2884</v>
      </c>
      <c r="C1767" s="2">
        <v>44477</v>
      </c>
      <c r="D1767" s="1" t="s">
        <v>4611</v>
      </c>
      <c r="E1767" s="4">
        <v>488360</v>
      </c>
      <c r="F1767">
        <v>2</v>
      </c>
      <c r="G1767" s="4">
        <v>9767200</v>
      </c>
      <c r="H1767" s="4">
        <v>0</v>
      </c>
      <c r="I1767" s="4">
        <v>9767200</v>
      </c>
      <c r="J1767">
        <v>1</v>
      </c>
      <c r="K1767">
        <v>1</v>
      </c>
      <c r="L1767">
        <v>1</v>
      </c>
      <c r="M1767">
        <v>1</v>
      </c>
      <c r="N1767" s="2">
        <v>44398</v>
      </c>
      <c r="O1767" s="1" t="s">
        <v>4612</v>
      </c>
      <c r="P1767" s="4">
        <v>4883600</v>
      </c>
      <c r="Q1767" s="4">
        <v>410176</v>
      </c>
      <c r="R1767" s="1" t="s">
        <v>23</v>
      </c>
      <c r="S1767" s="1" t="s">
        <v>50</v>
      </c>
      <c r="T1767" s="4">
        <f>Sales_Datas[[#This Row],[after_discount]]-(Sales_Datas[[#This Row],[qty_ordered]]*Sales_Datas[[#This Row],[cogs]])</f>
        <v>8946848</v>
      </c>
      <c r="U1767" s="3">
        <f>IFERROR(Sales_Datas[[#This Row],[Gross_Profit]]/Sales_Datas[[#This Row],[after_discount]],0)</f>
        <v>0.91600950118764846</v>
      </c>
      <c r="V1767" s="1" t="str">
        <f>IF(Sales_Datas[[#This Row],[base_price]] &lt;= 632200, "Low", (IF(Sales_Datas[[#This Row],[base_price]] &gt;= 10092000, "High", "Medium")))</f>
        <v>Medium</v>
      </c>
    </row>
    <row r="1768" spans="1:22" x14ac:dyDescent="0.25">
      <c r="A1768" s="1" t="s">
        <v>4614</v>
      </c>
      <c r="B1768" s="1" t="s">
        <v>1993</v>
      </c>
      <c r="C1768" s="2">
        <v>44263</v>
      </c>
      <c r="D1768" s="1" t="s">
        <v>4615</v>
      </c>
      <c r="E1768" s="4">
        <v>974400</v>
      </c>
      <c r="F1768">
        <v>1</v>
      </c>
      <c r="G1768" s="4">
        <v>9744000</v>
      </c>
      <c r="H1768" s="4">
        <v>0</v>
      </c>
      <c r="I1768" s="4">
        <v>9744000</v>
      </c>
      <c r="J1768">
        <v>1</v>
      </c>
      <c r="K1768">
        <v>1</v>
      </c>
      <c r="L1768">
        <v>1</v>
      </c>
      <c r="M1768">
        <v>1</v>
      </c>
      <c r="N1768" s="2">
        <v>44398</v>
      </c>
      <c r="O1768" s="1" t="s">
        <v>4616</v>
      </c>
      <c r="P1768" s="4">
        <v>9744000</v>
      </c>
      <c r="Q1768" s="4">
        <v>633360</v>
      </c>
      <c r="R1768" s="1" t="s">
        <v>133</v>
      </c>
      <c r="S1768" s="1" t="s">
        <v>50</v>
      </c>
      <c r="T1768" s="4">
        <f>Sales_Datas[[#This Row],[after_discount]]-(Sales_Datas[[#This Row],[qty_ordered]]*Sales_Datas[[#This Row],[cogs]])</f>
        <v>9110640</v>
      </c>
      <c r="U1768" s="3">
        <f>IFERROR(Sales_Datas[[#This Row],[Gross_Profit]]/Sales_Datas[[#This Row],[after_discount]],0)</f>
        <v>0.93500000000000005</v>
      </c>
      <c r="V1768" s="1" t="str">
        <f>IF(Sales_Datas[[#This Row],[base_price]] &lt;= 632200, "Low", (IF(Sales_Datas[[#This Row],[base_price]] &gt;= 10092000, "High", "Medium")))</f>
        <v>Medium</v>
      </c>
    </row>
    <row r="1769" spans="1:22" x14ac:dyDescent="0.25">
      <c r="A1769" s="1" t="s">
        <v>4617</v>
      </c>
      <c r="B1769" s="1" t="s">
        <v>3918</v>
      </c>
      <c r="C1769" s="2">
        <v>44389</v>
      </c>
      <c r="D1769" s="1" t="s">
        <v>4618</v>
      </c>
      <c r="E1769" s="4">
        <v>974400</v>
      </c>
      <c r="F1769">
        <v>1</v>
      </c>
      <c r="G1769" s="4">
        <v>9744000</v>
      </c>
      <c r="H1769" s="4">
        <v>0</v>
      </c>
      <c r="I1769" s="4">
        <v>9744000</v>
      </c>
      <c r="J1769">
        <v>1</v>
      </c>
      <c r="K1769">
        <v>1</v>
      </c>
      <c r="L1769">
        <v>1</v>
      </c>
      <c r="M1769">
        <v>1</v>
      </c>
      <c r="N1769" s="2">
        <v>44454</v>
      </c>
      <c r="O1769" s="1" t="s">
        <v>4619</v>
      </c>
      <c r="P1769" s="4">
        <v>9744000</v>
      </c>
      <c r="Q1769" s="4">
        <v>584640</v>
      </c>
      <c r="R1769" s="1" t="s">
        <v>133</v>
      </c>
      <c r="S1769" s="1" t="s">
        <v>50</v>
      </c>
      <c r="T1769" s="4">
        <f>Sales_Datas[[#This Row],[after_discount]]-(Sales_Datas[[#This Row],[qty_ordered]]*Sales_Datas[[#This Row],[cogs]])</f>
        <v>9159360</v>
      </c>
      <c r="U1769" s="3">
        <f>IFERROR(Sales_Datas[[#This Row],[Gross_Profit]]/Sales_Datas[[#This Row],[after_discount]],0)</f>
        <v>0.94</v>
      </c>
      <c r="V1769" s="1" t="str">
        <f>IF(Sales_Datas[[#This Row],[base_price]] &lt;= 632200, "Low", (IF(Sales_Datas[[#This Row],[base_price]] &gt;= 10092000, "High", "Medium")))</f>
        <v>Medium</v>
      </c>
    </row>
    <row r="1770" spans="1:22" x14ac:dyDescent="0.25">
      <c r="A1770" s="1" t="s">
        <v>4620</v>
      </c>
      <c r="B1770" s="1" t="s">
        <v>1993</v>
      </c>
      <c r="C1770" s="2">
        <v>44406</v>
      </c>
      <c r="D1770" s="1" t="s">
        <v>4615</v>
      </c>
      <c r="E1770" s="4">
        <v>974400</v>
      </c>
      <c r="F1770">
        <v>1</v>
      </c>
      <c r="G1770" s="4">
        <v>9744000</v>
      </c>
      <c r="H1770" s="4">
        <v>0</v>
      </c>
      <c r="I1770" s="4">
        <v>9744000</v>
      </c>
      <c r="J1770">
        <v>1</v>
      </c>
      <c r="K1770">
        <v>1</v>
      </c>
      <c r="L1770">
        <v>0</v>
      </c>
      <c r="M1770">
        <v>1</v>
      </c>
      <c r="N1770" s="2">
        <v>44398</v>
      </c>
      <c r="O1770" s="1" t="s">
        <v>4616</v>
      </c>
      <c r="P1770" s="4">
        <v>9744000</v>
      </c>
      <c r="Q1770" s="4">
        <v>633360</v>
      </c>
      <c r="R1770" s="1" t="s">
        <v>133</v>
      </c>
      <c r="S1770" s="1" t="s">
        <v>50</v>
      </c>
      <c r="T1770" s="4">
        <f>Sales_Datas[[#This Row],[after_discount]]-(Sales_Datas[[#This Row],[qty_ordered]]*Sales_Datas[[#This Row],[cogs]])</f>
        <v>9110640</v>
      </c>
      <c r="U1770" s="3">
        <f>IFERROR(Sales_Datas[[#This Row],[Gross_Profit]]/Sales_Datas[[#This Row],[after_discount]],0)</f>
        <v>0.93500000000000005</v>
      </c>
      <c r="V1770" s="1" t="str">
        <f>IF(Sales_Datas[[#This Row],[base_price]] &lt;= 632200, "Low", (IF(Sales_Datas[[#This Row],[base_price]] &gt;= 10092000, "High", "Medium")))</f>
        <v>Medium</v>
      </c>
    </row>
    <row r="1771" spans="1:22" x14ac:dyDescent="0.25">
      <c r="A1771" s="1" t="s">
        <v>4621</v>
      </c>
      <c r="B1771" s="1" t="s">
        <v>4427</v>
      </c>
      <c r="C1771" s="2">
        <v>44526</v>
      </c>
      <c r="D1771" s="1" t="s">
        <v>4622</v>
      </c>
      <c r="E1771" s="4">
        <v>970050</v>
      </c>
      <c r="F1771">
        <v>1</v>
      </c>
      <c r="G1771" s="4">
        <v>9700500</v>
      </c>
      <c r="H1771" s="4">
        <v>0</v>
      </c>
      <c r="I1771" s="4">
        <v>9700500</v>
      </c>
      <c r="J1771">
        <v>1</v>
      </c>
      <c r="K1771">
        <v>0</v>
      </c>
      <c r="L1771">
        <v>0</v>
      </c>
      <c r="M1771">
        <v>4</v>
      </c>
      <c r="N1771" s="2">
        <v>44526</v>
      </c>
      <c r="O1771" s="1" t="s">
        <v>4623</v>
      </c>
      <c r="P1771" s="4">
        <v>9700500</v>
      </c>
      <c r="Q1771" s="4">
        <v>708122</v>
      </c>
      <c r="R1771" s="1" t="s">
        <v>133</v>
      </c>
      <c r="S1771" s="1" t="s">
        <v>34</v>
      </c>
      <c r="T1771" s="4">
        <f>Sales_Datas[[#This Row],[after_discount]]-(Sales_Datas[[#This Row],[qty_ordered]]*Sales_Datas[[#This Row],[cogs]])</f>
        <v>8992378</v>
      </c>
      <c r="U1771" s="3">
        <f>IFERROR(Sales_Datas[[#This Row],[Gross_Profit]]/Sales_Datas[[#This Row],[after_discount]],0)</f>
        <v>0.92700149476831095</v>
      </c>
      <c r="V1771" s="1" t="str">
        <f>IF(Sales_Datas[[#This Row],[base_price]] &lt;= 632200, "Low", (IF(Sales_Datas[[#This Row],[base_price]] &gt;= 10092000, "High", "Medium")))</f>
        <v>Medium</v>
      </c>
    </row>
    <row r="1772" spans="1:22" x14ac:dyDescent="0.25">
      <c r="A1772" s="1" t="s">
        <v>4624</v>
      </c>
      <c r="B1772" s="1" t="s">
        <v>4625</v>
      </c>
      <c r="C1772" s="2">
        <v>44395</v>
      </c>
      <c r="D1772" s="1" t="s">
        <v>4626</v>
      </c>
      <c r="E1772" s="4">
        <v>966860</v>
      </c>
      <c r="F1772">
        <v>1</v>
      </c>
      <c r="G1772" s="4">
        <v>9668600</v>
      </c>
      <c r="H1772" s="4">
        <v>0</v>
      </c>
      <c r="I1772" s="4">
        <v>9668600</v>
      </c>
      <c r="J1772">
        <v>1</v>
      </c>
      <c r="K1772">
        <v>0</v>
      </c>
      <c r="L1772">
        <v>0</v>
      </c>
      <c r="M1772">
        <v>1</v>
      </c>
      <c r="N1772" s="2">
        <v>44405</v>
      </c>
      <c r="O1772" s="1" t="s">
        <v>4627</v>
      </c>
      <c r="P1772" s="4">
        <v>9668600</v>
      </c>
      <c r="Q1772" s="4">
        <v>802488</v>
      </c>
      <c r="R1772" s="1" t="s">
        <v>29</v>
      </c>
      <c r="S1772" s="1" t="s">
        <v>50</v>
      </c>
      <c r="T1772" s="4">
        <f>Sales_Datas[[#This Row],[after_discount]]-(Sales_Datas[[#This Row],[qty_ordered]]*Sales_Datas[[#This Row],[cogs]])</f>
        <v>8866112</v>
      </c>
      <c r="U1772" s="3">
        <f>IFERROR(Sales_Datas[[#This Row],[Gross_Profit]]/Sales_Datas[[#This Row],[after_discount]],0)</f>
        <v>0.91700059988002403</v>
      </c>
      <c r="V1772" s="1" t="str">
        <f>IF(Sales_Datas[[#This Row],[base_price]] &lt;= 632200, "Low", (IF(Sales_Datas[[#This Row],[base_price]] &gt;= 10092000, "High", "Medium")))</f>
        <v>Medium</v>
      </c>
    </row>
    <row r="1773" spans="1:22" x14ac:dyDescent="0.25">
      <c r="A1773" s="1" t="s">
        <v>4628</v>
      </c>
      <c r="B1773" s="1" t="s">
        <v>4629</v>
      </c>
      <c r="C1773" s="2">
        <v>44902</v>
      </c>
      <c r="D1773" s="1" t="s">
        <v>4630</v>
      </c>
      <c r="E1773" s="4">
        <v>962800</v>
      </c>
      <c r="F1773">
        <v>1</v>
      </c>
      <c r="G1773" s="4">
        <v>9628000</v>
      </c>
      <c r="H1773" s="4">
        <v>0</v>
      </c>
      <c r="I1773" s="4">
        <v>9628000</v>
      </c>
      <c r="J1773">
        <v>1</v>
      </c>
      <c r="K1773">
        <v>0</v>
      </c>
      <c r="L1773">
        <v>0</v>
      </c>
      <c r="M1773">
        <v>4</v>
      </c>
      <c r="N1773" s="2">
        <v>44705</v>
      </c>
      <c r="O1773" s="1" t="s">
        <v>4631</v>
      </c>
      <c r="P1773" s="4">
        <v>9628000</v>
      </c>
      <c r="Q1773" s="4">
        <v>856892</v>
      </c>
      <c r="R1773" s="1" t="s">
        <v>39</v>
      </c>
      <c r="S1773" s="1" t="s">
        <v>34</v>
      </c>
      <c r="T1773" s="4">
        <f>Sales_Datas[[#This Row],[after_discount]]-(Sales_Datas[[#This Row],[qty_ordered]]*Sales_Datas[[#This Row],[cogs]])</f>
        <v>8771108</v>
      </c>
      <c r="U1773" s="3">
        <f>IFERROR(Sales_Datas[[#This Row],[Gross_Profit]]/Sales_Datas[[#This Row],[after_discount]],0)</f>
        <v>0.91100000000000003</v>
      </c>
      <c r="V1773" s="1" t="str">
        <f>IF(Sales_Datas[[#This Row],[base_price]] &lt;= 632200, "Low", (IF(Sales_Datas[[#This Row],[base_price]] &gt;= 10092000, "High", "Medium")))</f>
        <v>Medium</v>
      </c>
    </row>
    <row r="1774" spans="1:22" x14ac:dyDescent="0.25">
      <c r="A1774" s="1" t="s">
        <v>4632</v>
      </c>
      <c r="B1774" s="1" t="s">
        <v>4633</v>
      </c>
      <c r="C1774" s="2">
        <v>44575</v>
      </c>
      <c r="D1774" s="1" t="s">
        <v>4634</v>
      </c>
      <c r="E1774" s="4">
        <v>478500</v>
      </c>
      <c r="F1774">
        <v>2</v>
      </c>
      <c r="G1774" s="4">
        <v>9570000</v>
      </c>
      <c r="H1774" s="4">
        <v>0</v>
      </c>
      <c r="I1774" s="4">
        <v>9570000</v>
      </c>
      <c r="J1774">
        <v>1</v>
      </c>
      <c r="K1774">
        <v>0</v>
      </c>
      <c r="L1774">
        <v>0</v>
      </c>
      <c r="M1774">
        <v>4</v>
      </c>
      <c r="N1774" s="2">
        <v>44565</v>
      </c>
      <c r="O1774" s="1" t="s">
        <v>4635</v>
      </c>
      <c r="P1774" s="4">
        <v>4785000</v>
      </c>
      <c r="Q1774" s="4">
        <v>358846</v>
      </c>
      <c r="R1774" s="1" t="s">
        <v>39</v>
      </c>
      <c r="S1774" s="1" t="s">
        <v>34</v>
      </c>
      <c r="T1774" s="4">
        <f>Sales_Datas[[#This Row],[after_discount]]-(Sales_Datas[[#This Row],[qty_ordered]]*Sales_Datas[[#This Row],[cogs]])</f>
        <v>8852308</v>
      </c>
      <c r="U1774" s="3">
        <f>IFERROR(Sales_Datas[[#This Row],[Gross_Profit]]/Sales_Datas[[#This Row],[after_discount]],0)</f>
        <v>0.92500606060606061</v>
      </c>
      <c r="V1774" s="1" t="str">
        <f>IF(Sales_Datas[[#This Row],[base_price]] &lt;= 632200, "Low", (IF(Sales_Datas[[#This Row],[base_price]] &gt;= 10092000, "High", "Medium")))</f>
        <v>Medium</v>
      </c>
    </row>
    <row r="1775" spans="1:22" x14ac:dyDescent="0.25">
      <c r="A1775" s="1" t="s">
        <v>4636</v>
      </c>
      <c r="B1775" s="1" t="s">
        <v>4637</v>
      </c>
      <c r="C1775" s="2">
        <v>44451</v>
      </c>
      <c r="D1775" s="1" t="s">
        <v>4638</v>
      </c>
      <c r="E1775" s="4">
        <v>957000</v>
      </c>
      <c r="F1775">
        <v>1</v>
      </c>
      <c r="G1775" s="4">
        <v>9570000</v>
      </c>
      <c r="H1775" s="4">
        <v>0</v>
      </c>
      <c r="I1775" s="4">
        <v>9570000</v>
      </c>
      <c r="J1775">
        <v>1</v>
      </c>
      <c r="K1775">
        <v>0</v>
      </c>
      <c r="L1775">
        <v>0</v>
      </c>
      <c r="M1775">
        <v>4</v>
      </c>
      <c r="N1775" s="2">
        <v>44558</v>
      </c>
      <c r="O1775" s="1" t="s">
        <v>4639</v>
      </c>
      <c r="P1775" s="4">
        <v>9570000</v>
      </c>
      <c r="Q1775" s="4">
        <v>717750</v>
      </c>
      <c r="R1775" s="1" t="s">
        <v>55</v>
      </c>
      <c r="S1775" s="1" t="s">
        <v>34</v>
      </c>
      <c r="T1775" s="4">
        <f>Sales_Datas[[#This Row],[after_discount]]-(Sales_Datas[[#This Row],[qty_ordered]]*Sales_Datas[[#This Row],[cogs]])</f>
        <v>8852250</v>
      </c>
      <c r="U1775" s="3">
        <f>IFERROR(Sales_Datas[[#This Row],[Gross_Profit]]/Sales_Datas[[#This Row],[after_discount]],0)</f>
        <v>0.92500000000000004</v>
      </c>
      <c r="V1775" s="1" t="str">
        <f>IF(Sales_Datas[[#This Row],[base_price]] &lt;= 632200, "Low", (IF(Sales_Datas[[#This Row],[base_price]] &gt;= 10092000, "High", "Medium")))</f>
        <v>Medium</v>
      </c>
    </row>
    <row r="1776" spans="1:22" x14ac:dyDescent="0.25">
      <c r="A1776" s="1" t="s">
        <v>4640</v>
      </c>
      <c r="B1776" s="1" t="s">
        <v>4641</v>
      </c>
      <c r="C1776" s="2">
        <v>44582</v>
      </c>
      <c r="D1776" s="1" t="s">
        <v>4642</v>
      </c>
      <c r="E1776" s="4">
        <v>957000</v>
      </c>
      <c r="F1776">
        <v>1</v>
      </c>
      <c r="G1776" s="4">
        <v>9570000</v>
      </c>
      <c r="H1776" s="4">
        <v>0</v>
      </c>
      <c r="I1776" s="4">
        <v>9570000</v>
      </c>
      <c r="J1776">
        <v>1</v>
      </c>
      <c r="K1776">
        <v>0</v>
      </c>
      <c r="L1776">
        <v>0</v>
      </c>
      <c r="M1776">
        <v>1</v>
      </c>
      <c r="N1776" s="2">
        <v>44567</v>
      </c>
      <c r="O1776" s="1" t="s">
        <v>4643</v>
      </c>
      <c r="P1776" s="4">
        <v>9570000</v>
      </c>
      <c r="Q1776" s="4">
        <v>698610</v>
      </c>
      <c r="R1776" s="1" t="s">
        <v>133</v>
      </c>
      <c r="S1776" s="1" t="s">
        <v>50</v>
      </c>
      <c r="T1776" s="4">
        <f>Sales_Datas[[#This Row],[after_discount]]-(Sales_Datas[[#This Row],[qty_ordered]]*Sales_Datas[[#This Row],[cogs]])</f>
        <v>8871390</v>
      </c>
      <c r="U1776" s="3">
        <f>IFERROR(Sales_Datas[[#This Row],[Gross_Profit]]/Sales_Datas[[#This Row],[after_discount]],0)</f>
        <v>0.92700000000000005</v>
      </c>
      <c r="V1776" s="1" t="str">
        <f>IF(Sales_Datas[[#This Row],[base_price]] &lt;= 632200, "Low", (IF(Sales_Datas[[#This Row],[base_price]] &gt;= 10092000, "High", "Medium")))</f>
        <v>Medium</v>
      </c>
    </row>
    <row r="1777" spans="1:22" x14ac:dyDescent="0.25">
      <c r="A1777" s="1" t="s">
        <v>4644</v>
      </c>
      <c r="B1777" s="1" t="s">
        <v>4645</v>
      </c>
      <c r="C1777" s="2">
        <v>44384</v>
      </c>
      <c r="D1777" s="1" t="s">
        <v>4646</v>
      </c>
      <c r="E1777" s="4">
        <v>957000</v>
      </c>
      <c r="F1777">
        <v>1</v>
      </c>
      <c r="G1777" s="4">
        <v>9570000</v>
      </c>
      <c r="H1777" s="4">
        <v>0</v>
      </c>
      <c r="I1777" s="4">
        <v>9570000</v>
      </c>
      <c r="J1777">
        <v>1</v>
      </c>
      <c r="K1777">
        <v>0</v>
      </c>
      <c r="L1777">
        <v>0</v>
      </c>
      <c r="M1777">
        <v>1</v>
      </c>
      <c r="N1777" s="2">
        <v>44386</v>
      </c>
      <c r="O1777" s="1" t="s">
        <v>4647</v>
      </c>
      <c r="P1777" s="4">
        <v>9570000</v>
      </c>
      <c r="Q1777" s="4">
        <v>612480</v>
      </c>
      <c r="R1777" s="1" t="s">
        <v>65</v>
      </c>
      <c r="S1777" s="1" t="s">
        <v>50</v>
      </c>
      <c r="T1777" s="4">
        <f>Sales_Datas[[#This Row],[after_discount]]-(Sales_Datas[[#This Row],[qty_ordered]]*Sales_Datas[[#This Row],[cogs]])</f>
        <v>8957520</v>
      </c>
      <c r="U1777" s="3">
        <f>IFERROR(Sales_Datas[[#This Row],[Gross_Profit]]/Sales_Datas[[#This Row],[after_discount]],0)</f>
        <v>0.93600000000000005</v>
      </c>
      <c r="V1777" s="1" t="str">
        <f>IF(Sales_Datas[[#This Row],[base_price]] &lt;= 632200, "Low", (IF(Sales_Datas[[#This Row],[base_price]] &gt;= 10092000, "High", "Medium")))</f>
        <v>Medium</v>
      </c>
    </row>
    <row r="1778" spans="1:22" x14ac:dyDescent="0.25">
      <c r="A1778" s="1" t="s">
        <v>4648</v>
      </c>
      <c r="B1778" s="1" t="s">
        <v>4649</v>
      </c>
      <c r="C1778" s="2">
        <v>44485</v>
      </c>
      <c r="D1778" s="1" t="s">
        <v>4650</v>
      </c>
      <c r="E1778" s="4">
        <v>19140</v>
      </c>
      <c r="F1778">
        <v>50</v>
      </c>
      <c r="G1778" s="4">
        <v>9570000</v>
      </c>
      <c r="H1778" s="4">
        <v>0</v>
      </c>
      <c r="I1778" s="4">
        <v>9570000</v>
      </c>
      <c r="J1778">
        <v>1</v>
      </c>
      <c r="K1778">
        <v>1</v>
      </c>
      <c r="L1778">
        <v>1</v>
      </c>
      <c r="M1778">
        <v>1</v>
      </c>
      <c r="N1778" s="2">
        <v>44433</v>
      </c>
      <c r="O1778" s="1" t="s">
        <v>4651</v>
      </c>
      <c r="P1778" s="4">
        <v>191400</v>
      </c>
      <c r="Q1778" s="4">
        <v>17226</v>
      </c>
      <c r="R1778" s="1" t="s">
        <v>344</v>
      </c>
      <c r="S1778" s="1" t="s">
        <v>50</v>
      </c>
      <c r="T1778" s="4">
        <f>Sales_Datas[[#This Row],[after_discount]]-(Sales_Datas[[#This Row],[qty_ordered]]*Sales_Datas[[#This Row],[cogs]])</f>
        <v>8708700</v>
      </c>
      <c r="U1778" s="3">
        <f>IFERROR(Sales_Datas[[#This Row],[Gross_Profit]]/Sales_Datas[[#This Row],[after_discount]],0)</f>
        <v>0.91</v>
      </c>
      <c r="V1778" s="1" t="str">
        <f>IF(Sales_Datas[[#This Row],[base_price]] &lt;= 632200, "Low", (IF(Sales_Datas[[#This Row],[base_price]] &gt;= 10092000, "High", "Medium")))</f>
        <v>Low</v>
      </c>
    </row>
    <row r="1779" spans="1:22" x14ac:dyDescent="0.25">
      <c r="A1779" s="1" t="s">
        <v>4652</v>
      </c>
      <c r="B1779" s="1" t="s">
        <v>4649</v>
      </c>
      <c r="C1779" s="2">
        <v>44492</v>
      </c>
      <c r="D1779" s="1" t="s">
        <v>4650</v>
      </c>
      <c r="E1779" s="4">
        <v>19140</v>
      </c>
      <c r="F1779">
        <v>50</v>
      </c>
      <c r="G1779" s="4">
        <v>9570000</v>
      </c>
      <c r="H1779" s="4">
        <v>0</v>
      </c>
      <c r="I1779" s="4">
        <v>9570000</v>
      </c>
      <c r="J1779">
        <v>1</v>
      </c>
      <c r="K1779">
        <v>1</v>
      </c>
      <c r="L1779">
        <v>1</v>
      </c>
      <c r="M1779">
        <v>1</v>
      </c>
      <c r="N1779" s="2">
        <v>44433</v>
      </c>
      <c r="O1779" s="1" t="s">
        <v>4651</v>
      </c>
      <c r="P1779" s="4">
        <v>191400</v>
      </c>
      <c r="Q1779" s="4">
        <v>17226</v>
      </c>
      <c r="R1779" s="1" t="s">
        <v>344</v>
      </c>
      <c r="S1779" s="1" t="s">
        <v>50</v>
      </c>
      <c r="T1779" s="4">
        <f>Sales_Datas[[#This Row],[after_discount]]-(Sales_Datas[[#This Row],[qty_ordered]]*Sales_Datas[[#This Row],[cogs]])</f>
        <v>8708700</v>
      </c>
      <c r="U1779" s="3">
        <f>IFERROR(Sales_Datas[[#This Row],[Gross_Profit]]/Sales_Datas[[#This Row],[after_discount]],0)</f>
        <v>0.91</v>
      </c>
      <c r="V1779" s="1" t="str">
        <f>IF(Sales_Datas[[#This Row],[base_price]] &lt;= 632200, "Low", (IF(Sales_Datas[[#This Row],[base_price]] &gt;= 10092000, "High", "Medium")))</f>
        <v>Low</v>
      </c>
    </row>
    <row r="1780" spans="1:22" x14ac:dyDescent="0.25">
      <c r="A1780" s="1" t="s">
        <v>4653</v>
      </c>
      <c r="B1780" s="1" t="s">
        <v>4654</v>
      </c>
      <c r="C1780" s="2">
        <v>44577</v>
      </c>
      <c r="D1780" s="1" t="s">
        <v>4655</v>
      </c>
      <c r="E1780" s="4">
        <v>955840</v>
      </c>
      <c r="F1780">
        <v>1</v>
      </c>
      <c r="G1780" s="4">
        <v>9558400</v>
      </c>
      <c r="H1780" s="4">
        <v>0</v>
      </c>
      <c r="I1780" s="4">
        <v>9558400</v>
      </c>
      <c r="J1780">
        <v>1</v>
      </c>
      <c r="K1780">
        <v>1</v>
      </c>
      <c r="L1780">
        <v>1</v>
      </c>
      <c r="M1780">
        <v>3</v>
      </c>
      <c r="N1780" s="2">
        <v>44573</v>
      </c>
      <c r="O1780" s="1" t="s">
        <v>4656</v>
      </c>
      <c r="P1780" s="4">
        <v>9558400</v>
      </c>
      <c r="Q1780" s="4">
        <v>735962</v>
      </c>
      <c r="R1780" s="1" t="s">
        <v>133</v>
      </c>
      <c r="S1780" s="1" t="s">
        <v>56</v>
      </c>
      <c r="T1780" s="4">
        <f>Sales_Datas[[#This Row],[after_discount]]-(Sales_Datas[[#This Row],[qty_ordered]]*Sales_Datas[[#This Row],[cogs]])</f>
        <v>8822438</v>
      </c>
      <c r="U1780" s="3">
        <f>IFERROR(Sales_Datas[[#This Row],[Gross_Profit]]/Sales_Datas[[#This Row],[after_discount]],0)</f>
        <v>0.92300364077669905</v>
      </c>
      <c r="V1780" s="1" t="str">
        <f>IF(Sales_Datas[[#This Row],[base_price]] &lt;= 632200, "Low", (IF(Sales_Datas[[#This Row],[base_price]] &gt;= 10092000, "High", "Medium")))</f>
        <v>Medium</v>
      </c>
    </row>
    <row r="1781" spans="1:22" x14ac:dyDescent="0.25">
      <c r="A1781" s="1" t="s">
        <v>4657</v>
      </c>
      <c r="B1781" s="1" t="s">
        <v>4649</v>
      </c>
      <c r="C1781" s="2">
        <v>44486</v>
      </c>
      <c r="D1781" s="1" t="s">
        <v>4658</v>
      </c>
      <c r="E1781" s="4">
        <v>18850</v>
      </c>
      <c r="F1781">
        <v>50</v>
      </c>
      <c r="G1781" s="4">
        <v>9425000</v>
      </c>
      <c r="H1781" s="4">
        <v>0</v>
      </c>
      <c r="I1781" s="4">
        <v>9425000</v>
      </c>
      <c r="J1781">
        <v>1</v>
      </c>
      <c r="K1781">
        <v>1</v>
      </c>
      <c r="L1781">
        <v>1</v>
      </c>
      <c r="M1781">
        <v>1</v>
      </c>
      <c r="N1781" s="2">
        <v>44433</v>
      </c>
      <c r="O1781" s="1" t="s">
        <v>4659</v>
      </c>
      <c r="P1781" s="4">
        <v>188500</v>
      </c>
      <c r="Q1781" s="4">
        <v>12818</v>
      </c>
      <c r="R1781" s="1" t="s">
        <v>344</v>
      </c>
      <c r="S1781" s="1" t="s">
        <v>50</v>
      </c>
      <c r="T1781" s="4">
        <f>Sales_Datas[[#This Row],[after_discount]]-(Sales_Datas[[#This Row],[qty_ordered]]*Sales_Datas[[#This Row],[cogs]])</f>
        <v>8784100</v>
      </c>
      <c r="U1781" s="3">
        <f>IFERROR(Sales_Datas[[#This Row],[Gross_Profit]]/Sales_Datas[[#This Row],[after_discount]],0)</f>
        <v>0.93200000000000005</v>
      </c>
      <c r="V1781" s="1" t="str">
        <f>IF(Sales_Datas[[#This Row],[base_price]] &lt;= 632200, "Low", (IF(Sales_Datas[[#This Row],[base_price]] &gt;= 10092000, "High", "Medium")))</f>
        <v>Low</v>
      </c>
    </row>
    <row r="1782" spans="1:22" x14ac:dyDescent="0.25">
      <c r="A1782" s="1" t="s">
        <v>4660</v>
      </c>
      <c r="B1782" s="1" t="s">
        <v>4661</v>
      </c>
      <c r="C1782" s="2">
        <v>44402</v>
      </c>
      <c r="D1782" s="1" t="s">
        <v>4662</v>
      </c>
      <c r="E1782" s="4">
        <v>939600</v>
      </c>
      <c r="F1782">
        <v>1</v>
      </c>
      <c r="G1782" s="4">
        <v>9396000</v>
      </c>
      <c r="H1782" s="4">
        <v>0</v>
      </c>
      <c r="I1782" s="4">
        <v>9396000</v>
      </c>
      <c r="J1782">
        <v>1</v>
      </c>
      <c r="K1782">
        <v>1</v>
      </c>
      <c r="L1782">
        <v>0</v>
      </c>
      <c r="M1782">
        <v>1</v>
      </c>
      <c r="N1782" s="2">
        <v>44386</v>
      </c>
      <c r="O1782" s="1" t="s">
        <v>4663</v>
      </c>
      <c r="P1782" s="4">
        <v>9396000</v>
      </c>
      <c r="Q1782" s="4">
        <v>676512</v>
      </c>
      <c r="R1782" s="1" t="s">
        <v>123</v>
      </c>
      <c r="S1782" s="1" t="s">
        <v>50</v>
      </c>
      <c r="T1782" s="4">
        <f>Sales_Datas[[#This Row],[after_discount]]-(Sales_Datas[[#This Row],[qty_ordered]]*Sales_Datas[[#This Row],[cogs]])</f>
        <v>8719488</v>
      </c>
      <c r="U1782" s="3">
        <f>IFERROR(Sales_Datas[[#This Row],[Gross_Profit]]/Sales_Datas[[#This Row],[after_discount]],0)</f>
        <v>0.92800000000000005</v>
      </c>
      <c r="V1782" s="1" t="str">
        <f>IF(Sales_Datas[[#This Row],[base_price]] &lt;= 632200, "Low", (IF(Sales_Datas[[#This Row],[base_price]] &gt;= 10092000, "High", "Medium")))</f>
        <v>Medium</v>
      </c>
    </row>
    <row r="1783" spans="1:22" x14ac:dyDescent="0.25">
      <c r="A1783" s="1" t="s">
        <v>4664</v>
      </c>
      <c r="B1783" s="1" t="s">
        <v>4661</v>
      </c>
      <c r="C1783" s="2">
        <v>44405</v>
      </c>
      <c r="D1783" s="1" t="s">
        <v>4662</v>
      </c>
      <c r="E1783" s="4">
        <v>939600</v>
      </c>
      <c r="F1783">
        <v>1</v>
      </c>
      <c r="G1783" s="4">
        <v>9396000</v>
      </c>
      <c r="H1783" s="4">
        <v>0</v>
      </c>
      <c r="I1783" s="4">
        <v>9396000</v>
      </c>
      <c r="J1783">
        <v>1</v>
      </c>
      <c r="K1783">
        <v>1</v>
      </c>
      <c r="L1783">
        <v>1</v>
      </c>
      <c r="M1783">
        <v>1</v>
      </c>
      <c r="N1783" s="2">
        <v>44386</v>
      </c>
      <c r="O1783" s="1" t="s">
        <v>4663</v>
      </c>
      <c r="P1783" s="4">
        <v>9396000</v>
      </c>
      <c r="Q1783" s="4">
        <v>676512</v>
      </c>
      <c r="R1783" s="1" t="s">
        <v>123</v>
      </c>
      <c r="S1783" s="1" t="s">
        <v>50</v>
      </c>
      <c r="T1783" s="4">
        <f>Sales_Datas[[#This Row],[after_discount]]-(Sales_Datas[[#This Row],[qty_ordered]]*Sales_Datas[[#This Row],[cogs]])</f>
        <v>8719488</v>
      </c>
      <c r="U1783" s="3">
        <f>IFERROR(Sales_Datas[[#This Row],[Gross_Profit]]/Sales_Datas[[#This Row],[after_discount]],0)</f>
        <v>0.92800000000000005</v>
      </c>
      <c r="V1783" s="1" t="str">
        <f>IF(Sales_Datas[[#This Row],[base_price]] &lt;= 632200, "Low", (IF(Sales_Datas[[#This Row],[base_price]] &gt;= 10092000, "High", "Medium")))</f>
        <v>Medium</v>
      </c>
    </row>
    <row r="1784" spans="1:22" x14ac:dyDescent="0.25">
      <c r="A1784" s="1" t="s">
        <v>4665</v>
      </c>
      <c r="B1784" s="1" t="s">
        <v>1798</v>
      </c>
      <c r="C1784" s="2">
        <v>44608</v>
      </c>
      <c r="D1784" s="1" t="s">
        <v>4666</v>
      </c>
      <c r="E1784" s="4">
        <v>939600</v>
      </c>
      <c r="F1784">
        <v>1</v>
      </c>
      <c r="G1784" s="4">
        <v>9396000</v>
      </c>
      <c r="H1784" s="4">
        <v>0</v>
      </c>
      <c r="I1784" s="4">
        <v>9396000</v>
      </c>
      <c r="J1784">
        <v>1</v>
      </c>
      <c r="K1784">
        <v>1</v>
      </c>
      <c r="L1784">
        <v>0</v>
      </c>
      <c r="M1784">
        <v>1</v>
      </c>
      <c r="N1784" s="2">
        <v>44394</v>
      </c>
      <c r="O1784" s="1" t="s">
        <v>4667</v>
      </c>
      <c r="P1784" s="4">
        <v>9396000</v>
      </c>
      <c r="Q1784" s="4">
        <v>620136</v>
      </c>
      <c r="R1784" s="1" t="s">
        <v>123</v>
      </c>
      <c r="S1784" s="1" t="s">
        <v>50</v>
      </c>
      <c r="T1784" s="4">
        <f>Sales_Datas[[#This Row],[after_discount]]-(Sales_Datas[[#This Row],[qty_ordered]]*Sales_Datas[[#This Row],[cogs]])</f>
        <v>8775864</v>
      </c>
      <c r="U1784" s="3">
        <f>IFERROR(Sales_Datas[[#This Row],[Gross_Profit]]/Sales_Datas[[#This Row],[after_discount]],0)</f>
        <v>0.93400000000000005</v>
      </c>
      <c r="V1784" s="1" t="str">
        <f>IF(Sales_Datas[[#This Row],[base_price]] &lt;= 632200, "Low", (IF(Sales_Datas[[#This Row],[base_price]] &gt;= 10092000, "High", "Medium")))</f>
        <v>Medium</v>
      </c>
    </row>
    <row r="1785" spans="1:22" x14ac:dyDescent="0.25">
      <c r="A1785" s="1" t="s">
        <v>4668</v>
      </c>
      <c r="B1785" s="1" t="s">
        <v>4440</v>
      </c>
      <c r="C1785" s="2">
        <v>44579</v>
      </c>
      <c r="D1785" s="1" t="s">
        <v>4669</v>
      </c>
      <c r="E1785" s="4">
        <v>939542</v>
      </c>
      <c r="F1785">
        <v>1</v>
      </c>
      <c r="G1785" s="4">
        <v>9395420</v>
      </c>
      <c r="H1785" s="4">
        <v>0</v>
      </c>
      <c r="I1785" s="4">
        <v>9395420</v>
      </c>
      <c r="J1785">
        <v>1</v>
      </c>
      <c r="K1785">
        <v>0</v>
      </c>
      <c r="L1785">
        <v>0</v>
      </c>
      <c r="M1785">
        <v>1</v>
      </c>
      <c r="N1785" s="2">
        <v>44508</v>
      </c>
      <c r="O1785" s="1" t="s">
        <v>4670</v>
      </c>
      <c r="P1785" s="4">
        <v>9395420</v>
      </c>
      <c r="Q1785" s="4">
        <v>742226</v>
      </c>
      <c r="R1785" s="1" t="s">
        <v>133</v>
      </c>
      <c r="S1785" s="1" t="s">
        <v>50</v>
      </c>
      <c r="T1785" s="4">
        <f>Sales_Datas[[#This Row],[after_discount]]-(Sales_Datas[[#This Row],[qty_ordered]]*Sales_Datas[[#This Row],[cogs]])</f>
        <v>8653194</v>
      </c>
      <c r="U1785" s="3">
        <f>IFERROR(Sales_Datas[[#This Row],[Gross_Profit]]/Sales_Datas[[#This Row],[after_discount]],0)</f>
        <v>0.92100129637631956</v>
      </c>
      <c r="V1785" s="1" t="str">
        <f>IF(Sales_Datas[[#This Row],[base_price]] &lt;= 632200, "Low", (IF(Sales_Datas[[#This Row],[base_price]] &gt;= 10092000, "High", "Medium")))</f>
        <v>Medium</v>
      </c>
    </row>
    <row r="1786" spans="1:22" x14ac:dyDescent="0.25">
      <c r="A1786" s="1" t="s">
        <v>4671</v>
      </c>
      <c r="B1786" s="1" t="s">
        <v>4672</v>
      </c>
      <c r="C1786" s="2">
        <v>44649</v>
      </c>
      <c r="D1786" s="1" t="s">
        <v>4673</v>
      </c>
      <c r="E1786" s="4">
        <v>936062</v>
      </c>
      <c r="F1786">
        <v>1</v>
      </c>
      <c r="G1786" s="4">
        <v>9360620</v>
      </c>
      <c r="H1786" s="4">
        <v>0</v>
      </c>
      <c r="I1786" s="4">
        <v>9360620</v>
      </c>
      <c r="J1786">
        <v>1</v>
      </c>
      <c r="K1786">
        <v>1</v>
      </c>
      <c r="L1786">
        <v>1</v>
      </c>
      <c r="M1786">
        <v>1</v>
      </c>
      <c r="N1786" s="2">
        <v>44633</v>
      </c>
      <c r="O1786" s="1" t="s">
        <v>4674</v>
      </c>
      <c r="P1786" s="4">
        <v>9360620</v>
      </c>
      <c r="Q1786" s="4">
        <v>795644</v>
      </c>
      <c r="R1786" s="1" t="s">
        <v>55</v>
      </c>
      <c r="S1786" s="1" t="s">
        <v>50</v>
      </c>
      <c r="T1786" s="4">
        <f>Sales_Datas[[#This Row],[after_discount]]-(Sales_Datas[[#This Row],[qty_ordered]]*Sales_Datas[[#This Row],[cogs]])</f>
        <v>8564976</v>
      </c>
      <c r="U1786" s="3">
        <f>IFERROR(Sales_Datas[[#This Row],[Gross_Profit]]/Sales_Datas[[#This Row],[after_discount]],0)</f>
        <v>0.91500092942561495</v>
      </c>
      <c r="V1786" s="1" t="str">
        <f>IF(Sales_Datas[[#This Row],[base_price]] &lt;= 632200, "Low", (IF(Sales_Datas[[#This Row],[base_price]] &gt;= 10092000, "High", "Medium")))</f>
        <v>Medium</v>
      </c>
    </row>
    <row r="1787" spans="1:22" x14ac:dyDescent="0.25">
      <c r="A1787" s="1" t="s">
        <v>4675</v>
      </c>
      <c r="B1787" s="1" t="s">
        <v>4676</v>
      </c>
      <c r="C1787" s="2">
        <v>44539</v>
      </c>
      <c r="D1787" s="1" t="s">
        <v>4677</v>
      </c>
      <c r="E1787" s="4">
        <v>464000</v>
      </c>
      <c r="F1787">
        <v>2</v>
      </c>
      <c r="G1787" s="4">
        <v>9280000</v>
      </c>
      <c r="H1787" s="4">
        <v>0</v>
      </c>
      <c r="I1787" s="4">
        <v>9280000</v>
      </c>
      <c r="J1787">
        <v>1</v>
      </c>
      <c r="K1787">
        <v>0</v>
      </c>
      <c r="L1787">
        <v>0</v>
      </c>
      <c r="M1787">
        <v>8</v>
      </c>
      <c r="N1787" s="2">
        <v>44450</v>
      </c>
      <c r="O1787" s="1" t="s">
        <v>4678</v>
      </c>
      <c r="P1787" s="4">
        <v>4640000</v>
      </c>
      <c r="Q1787" s="4">
        <v>315520</v>
      </c>
      <c r="R1787" s="1" t="s">
        <v>123</v>
      </c>
      <c r="S1787" s="1" t="s">
        <v>1115</v>
      </c>
      <c r="T1787" s="4">
        <f>Sales_Datas[[#This Row],[after_discount]]-(Sales_Datas[[#This Row],[qty_ordered]]*Sales_Datas[[#This Row],[cogs]])</f>
        <v>8648960</v>
      </c>
      <c r="U1787" s="3">
        <f>IFERROR(Sales_Datas[[#This Row],[Gross_Profit]]/Sales_Datas[[#This Row],[after_discount]],0)</f>
        <v>0.93200000000000005</v>
      </c>
      <c r="V1787" s="1" t="str">
        <f>IF(Sales_Datas[[#This Row],[base_price]] &lt;= 632200, "Low", (IF(Sales_Datas[[#This Row],[base_price]] &gt;= 10092000, "High", "Medium")))</f>
        <v>Medium</v>
      </c>
    </row>
    <row r="1788" spans="1:22" x14ac:dyDescent="0.25">
      <c r="A1788" s="1" t="s">
        <v>4679</v>
      </c>
      <c r="B1788" s="1" t="s">
        <v>1897</v>
      </c>
      <c r="C1788" s="2">
        <v>44771</v>
      </c>
      <c r="D1788" s="1" t="s">
        <v>4680</v>
      </c>
      <c r="E1788" s="4">
        <v>927942</v>
      </c>
      <c r="F1788">
        <v>1</v>
      </c>
      <c r="G1788" s="4">
        <v>9279420</v>
      </c>
      <c r="H1788" s="4">
        <v>0</v>
      </c>
      <c r="I1788" s="4">
        <v>9279420</v>
      </c>
      <c r="J1788">
        <v>1</v>
      </c>
      <c r="K1788">
        <v>1</v>
      </c>
      <c r="L1788">
        <v>0</v>
      </c>
      <c r="M1788">
        <v>1</v>
      </c>
      <c r="N1788" s="2">
        <v>44704</v>
      </c>
      <c r="O1788" s="1" t="s">
        <v>4681</v>
      </c>
      <c r="P1788" s="4">
        <v>9047420</v>
      </c>
      <c r="Q1788" s="4">
        <v>778070</v>
      </c>
      <c r="R1788" s="1" t="s">
        <v>65</v>
      </c>
      <c r="S1788" s="1" t="s">
        <v>50</v>
      </c>
      <c r="T1788" s="4">
        <f>Sales_Datas[[#This Row],[after_discount]]-(Sales_Datas[[#This Row],[qty_ordered]]*Sales_Datas[[#This Row],[cogs]])</f>
        <v>8501350</v>
      </c>
      <c r="U1788" s="3">
        <f>IFERROR(Sales_Datas[[#This Row],[Gross_Profit]]/Sales_Datas[[#This Row],[after_discount]],0)</f>
        <v>0.91615100943808991</v>
      </c>
      <c r="V1788" s="1" t="str">
        <f>IF(Sales_Datas[[#This Row],[base_price]] &lt;= 632200, "Low", (IF(Sales_Datas[[#This Row],[base_price]] &gt;= 10092000, "High", "Medium")))</f>
        <v>Medium</v>
      </c>
    </row>
    <row r="1789" spans="1:22" x14ac:dyDescent="0.25">
      <c r="A1789" s="1" t="s">
        <v>4682</v>
      </c>
      <c r="B1789" s="1" t="s">
        <v>393</v>
      </c>
      <c r="C1789" s="2">
        <v>44578</v>
      </c>
      <c r="D1789" s="1" t="s">
        <v>4683</v>
      </c>
      <c r="E1789" s="4">
        <v>463942</v>
      </c>
      <c r="F1789">
        <v>2</v>
      </c>
      <c r="G1789" s="4">
        <v>9278840</v>
      </c>
      <c r="H1789" s="4">
        <v>0</v>
      </c>
      <c r="I1789" s="4">
        <v>9278840</v>
      </c>
      <c r="J1789">
        <v>1</v>
      </c>
      <c r="K1789">
        <v>1</v>
      </c>
      <c r="L1789">
        <v>1</v>
      </c>
      <c r="M1789">
        <v>11</v>
      </c>
      <c r="N1789" s="2">
        <v>44380</v>
      </c>
      <c r="O1789" s="1" t="s">
        <v>4684</v>
      </c>
      <c r="P1789" s="4">
        <v>4579100</v>
      </c>
      <c r="Q1789" s="4">
        <v>343418</v>
      </c>
      <c r="R1789" s="1" t="s">
        <v>55</v>
      </c>
      <c r="S1789" s="1" t="s">
        <v>1125</v>
      </c>
      <c r="T1789" s="4">
        <f>Sales_Datas[[#This Row],[after_discount]]-(Sales_Datas[[#This Row],[qty_ordered]]*Sales_Datas[[#This Row],[cogs]])</f>
        <v>8592004</v>
      </c>
      <c r="U1789" s="3">
        <f>IFERROR(Sales_Datas[[#This Row],[Gross_Profit]]/Sales_Datas[[#This Row],[after_discount]],0)</f>
        <v>0.92597824728091016</v>
      </c>
      <c r="V1789" s="1" t="str">
        <f>IF(Sales_Datas[[#This Row],[base_price]] &lt;= 632200, "Low", (IF(Sales_Datas[[#This Row],[base_price]] &gt;= 10092000, "High", "Medium")))</f>
        <v>Medium</v>
      </c>
    </row>
    <row r="1790" spans="1:22" x14ac:dyDescent="0.25">
      <c r="A1790" s="1" t="s">
        <v>4685</v>
      </c>
      <c r="B1790" s="1" t="s">
        <v>4686</v>
      </c>
      <c r="C1790" s="2">
        <v>44481</v>
      </c>
      <c r="D1790" s="1" t="s">
        <v>4687</v>
      </c>
      <c r="E1790" s="4">
        <v>921330</v>
      </c>
      <c r="F1790">
        <v>1</v>
      </c>
      <c r="G1790" s="4">
        <v>9213300</v>
      </c>
      <c r="H1790" s="4">
        <v>0</v>
      </c>
      <c r="I1790" s="4">
        <v>9213300</v>
      </c>
      <c r="J1790">
        <v>1</v>
      </c>
      <c r="K1790">
        <v>1</v>
      </c>
      <c r="L1790">
        <v>1</v>
      </c>
      <c r="M1790">
        <v>1</v>
      </c>
      <c r="N1790" s="2">
        <v>44548</v>
      </c>
      <c r="O1790" s="1" t="s">
        <v>4688</v>
      </c>
      <c r="P1790" s="4">
        <v>9213300</v>
      </c>
      <c r="Q1790" s="4">
        <v>718620</v>
      </c>
      <c r="R1790" s="1" t="s">
        <v>55</v>
      </c>
      <c r="S1790" s="1" t="s">
        <v>50</v>
      </c>
      <c r="T1790" s="4">
        <f>Sales_Datas[[#This Row],[after_discount]]-(Sales_Datas[[#This Row],[qty_ordered]]*Sales_Datas[[#This Row],[cogs]])</f>
        <v>8494680</v>
      </c>
      <c r="U1790" s="3">
        <f>IFERROR(Sales_Datas[[#This Row],[Gross_Profit]]/Sales_Datas[[#This Row],[after_discount]],0)</f>
        <v>0.92200188857412657</v>
      </c>
      <c r="V1790" s="1" t="str">
        <f>IF(Sales_Datas[[#This Row],[base_price]] &lt;= 632200, "Low", (IF(Sales_Datas[[#This Row],[base_price]] &gt;= 10092000, "High", "Medium")))</f>
        <v>Medium</v>
      </c>
    </row>
    <row r="1791" spans="1:22" x14ac:dyDescent="0.25">
      <c r="A1791" s="1" t="s">
        <v>4689</v>
      </c>
      <c r="B1791" s="1" t="s">
        <v>4690</v>
      </c>
      <c r="C1791" s="2">
        <v>44415</v>
      </c>
      <c r="D1791" s="1" t="s">
        <v>4691</v>
      </c>
      <c r="E1791" s="4">
        <v>919300</v>
      </c>
      <c r="F1791">
        <v>1</v>
      </c>
      <c r="G1791" s="4">
        <v>9193000</v>
      </c>
      <c r="H1791" s="4">
        <v>0</v>
      </c>
      <c r="I1791" s="4">
        <v>9193000</v>
      </c>
      <c r="J1791">
        <v>1</v>
      </c>
      <c r="K1791">
        <v>0</v>
      </c>
      <c r="L1791">
        <v>0</v>
      </c>
      <c r="M1791">
        <v>8</v>
      </c>
      <c r="N1791" s="2">
        <v>44404</v>
      </c>
      <c r="O1791" s="1" t="s">
        <v>4692</v>
      </c>
      <c r="P1791" s="4">
        <v>9193000</v>
      </c>
      <c r="Q1791" s="4">
        <v>671060</v>
      </c>
      <c r="R1791" s="1" t="s">
        <v>29</v>
      </c>
      <c r="S1791" s="1" t="s">
        <v>1115</v>
      </c>
      <c r="T1791" s="4">
        <f>Sales_Datas[[#This Row],[after_discount]]-(Sales_Datas[[#This Row],[qty_ordered]]*Sales_Datas[[#This Row],[cogs]])</f>
        <v>8521940</v>
      </c>
      <c r="U1791" s="3">
        <f>IFERROR(Sales_Datas[[#This Row],[Gross_Profit]]/Sales_Datas[[#This Row],[after_discount]],0)</f>
        <v>0.92700315457413252</v>
      </c>
      <c r="V1791" s="1" t="str">
        <f>IF(Sales_Datas[[#This Row],[base_price]] &lt;= 632200, "Low", (IF(Sales_Datas[[#This Row],[base_price]] &gt;= 10092000, "High", "Medium")))</f>
        <v>Medium</v>
      </c>
    </row>
    <row r="1792" spans="1:22" x14ac:dyDescent="0.25">
      <c r="A1792" s="1" t="s">
        <v>4693</v>
      </c>
      <c r="B1792" s="1" t="s">
        <v>4694</v>
      </c>
      <c r="C1792" s="2">
        <v>44297</v>
      </c>
      <c r="D1792" s="1" t="s">
        <v>4695</v>
      </c>
      <c r="E1792" s="4">
        <v>904800</v>
      </c>
      <c r="F1792">
        <v>1</v>
      </c>
      <c r="G1792" s="4">
        <v>9048000</v>
      </c>
      <c r="H1792" s="4">
        <v>0</v>
      </c>
      <c r="I1792" s="4">
        <v>9048000</v>
      </c>
      <c r="J1792">
        <v>1</v>
      </c>
      <c r="K1792">
        <v>1</v>
      </c>
      <c r="L1792">
        <v>1</v>
      </c>
      <c r="M1792">
        <v>1</v>
      </c>
      <c r="N1792" s="2">
        <v>44505</v>
      </c>
      <c r="O1792" s="1" t="s">
        <v>4696</v>
      </c>
      <c r="P1792" s="4">
        <v>9048000</v>
      </c>
      <c r="Q1792" s="4">
        <v>787176</v>
      </c>
      <c r="R1792" s="1" t="s">
        <v>191</v>
      </c>
      <c r="S1792" s="1" t="s">
        <v>50</v>
      </c>
      <c r="T1792" s="4">
        <f>Sales_Datas[[#This Row],[after_discount]]-(Sales_Datas[[#This Row],[qty_ordered]]*Sales_Datas[[#This Row],[cogs]])</f>
        <v>8260824</v>
      </c>
      <c r="U1792" s="3">
        <f>IFERROR(Sales_Datas[[#This Row],[Gross_Profit]]/Sales_Datas[[#This Row],[after_discount]],0)</f>
        <v>0.91300000000000003</v>
      </c>
      <c r="V1792" s="1" t="str">
        <f>IF(Sales_Datas[[#This Row],[base_price]] &lt;= 632200, "Low", (IF(Sales_Datas[[#This Row],[base_price]] &gt;= 10092000, "High", "Medium")))</f>
        <v>Medium</v>
      </c>
    </row>
    <row r="1793" spans="1:22" x14ac:dyDescent="0.25">
      <c r="A1793" s="1" t="s">
        <v>4697</v>
      </c>
      <c r="B1793" s="1" t="s">
        <v>2615</v>
      </c>
      <c r="C1793" s="2">
        <v>44403</v>
      </c>
      <c r="D1793" s="1" t="s">
        <v>4695</v>
      </c>
      <c r="E1793" s="4">
        <v>904800</v>
      </c>
      <c r="F1793">
        <v>1</v>
      </c>
      <c r="G1793" s="4">
        <v>9048000</v>
      </c>
      <c r="H1793" s="4">
        <v>0</v>
      </c>
      <c r="I1793" s="4">
        <v>9048000</v>
      </c>
      <c r="J1793">
        <v>1</v>
      </c>
      <c r="K1793">
        <v>0</v>
      </c>
      <c r="L1793">
        <v>0</v>
      </c>
      <c r="M1793">
        <v>8</v>
      </c>
      <c r="N1793" s="2">
        <v>44396</v>
      </c>
      <c r="O1793" s="1" t="s">
        <v>4696</v>
      </c>
      <c r="P1793" s="4">
        <v>9048000</v>
      </c>
      <c r="Q1793" s="4">
        <v>787176</v>
      </c>
      <c r="R1793" s="1" t="s">
        <v>191</v>
      </c>
      <c r="S1793" s="1" t="s">
        <v>1115</v>
      </c>
      <c r="T1793" s="4">
        <f>Sales_Datas[[#This Row],[after_discount]]-(Sales_Datas[[#This Row],[qty_ordered]]*Sales_Datas[[#This Row],[cogs]])</f>
        <v>8260824</v>
      </c>
      <c r="U1793" s="3">
        <f>IFERROR(Sales_Datas[[#This Row],[Gross_Profit]]/Sales_Datas[[#This Row],[after_discount]],0)</f>
        <v>0.91300000000000003</v>
      </c>
      <c r="V1793" s="1" t="str">
        <f>IF(Sales_Datas[[#This Row],[base_price]] &lt;= 632200, "Low", (IF(Sales_Datas[[#This Row],[base_price]] &gt;= 10092000, "High", "Medium")))</f>
        <v>Medium</v>
      </c>
    </row>
    <row r="1794" spans="1:22" x14ac:dyDescent="0.25">
      <c r="A1794" s="1" t="s">
        <v>4698</v>
      </c>
      <c r="B1794" s="1" t="s">
        <v>4699</v>
      </c>
      <c r="C1794" s="2">
        <v>44406</v>
      </c>
      <c r="D1794" s="1" t="s">
        <v>4700</v>
      </c>
      <c r="E1794" s="4">
        <v>899000</v>
      </c>
      <c r="F1794">
        <v>1</v>
      </c>
      <c r="G1794" s="4">
        <v>8990000</v>
      </c>
      <c r="H1794" s="4">
        <v>0</v>
      </c>
      <c r="I1794" s="4">
        <v>8990000</v>
      </c>
      <c r="J1794">
        <v>1</v>
      </c>
      <c r="K1794">
        <v>1</v>
      </c>
      <c r="L1794">
        <v>1</v>
      </c>
      <c r="M1794">
        <v>1</v>
      </c>
      <c r="N1794" s="2">
        <v>44382</v>
      </c>
      <c r="O1794" s="1" t="s">
        <v>4701</v>
      </c>
      <c r="P1794" s="4">
        <v>8990000</v>
      </c>
      <c r="Q1794" s="4">
        <v>611320</v>
      </c>
      <c r="R1794" s="1" t="s">
        <v>55</v>
      </c>
      <c r="S1794" s="1" t="s">
        <v>50</v>
      </c>
      <c r="T1794" s="4">
        <f>Sales_Datas[[#This Row],[after_discount]]-(Sales_Datas[[#This Row],[qty_ordered]]*Sales_Datas[[#This Row],[cogs]])</f>
        <v>8378680</v>
      </c>
      <c r="U1794" s="3">
        <f>IFERROR(Sales_Datas[[#This Row],[Gross_Profit]]/Sales_Datas[[#This Row],[after_discount]],0)</f>
        <v>0.93200000000000005</v>
      </c>
      <c r="V1794" s="1" t="str">
        <f>IF(Sales_Datas[[#This Row],[base_price]] &lt;= 632200, "Low", (IF(Sales_Datas[[#This Row],[base_price]] &gt;= 10092000, "High", "Medium")))</f>
        <v>Medium</v>
      </c>
    </row>
    <row r="1795" spans="1:22" x14ac:dyDescent="0.25">
      <c r="A1795" s="1" t="s">
        <v>4702</v>
      </c>
      <c r="B1795" s="1" t="s">
        <v>2950</v>
      </c>
      <c r="C1795" s="2">
        <v>44873</v>
      </c>
      <c r="D1795" s="1" t="s">
        <v>4703</v>
      </c>
      <c r="E1795" s="4">
        <v>899000</v>
      </c>
      <c r="F1795">
        <v>1</v>
      </c>
      <c r="G1795" s="4">
        <v>8990000</v>
      </c>
      <c r="H1795" s="4">
        <v>0</v>
      </c>
      <c r="I1795" s="4">
        <v>8990000</v>
      </c>
      <c r="J1795">
        <v>1</v>
      </c>
      <c r="K1795">
        <v>1</v>
      </c>
      <c r="L1795">
        <v>0</v>
      </c>
      <c r="M1795">
        <v>1</v>
      </c>
      <c r="N1795" s="2">
        <v>44390</v>
      </c>
      <c r="O1795" s="1" t="s">
        <v>4704</v>
      </c>
      <c r="P1795" s="4">
        <v>8990000</v>
      </c>
      <c r="Q1795" s="4">
        <v>800110</v>
      </c>
      <c r="R1795" s="1" t="s">
        <v>55</v>
      </c>
      <c r="S1795" s="1" t="s">
        <v>50</v>
      </c>
      <c r="T1795" s="4">
        <f>Sales_Datas[[#This Row],[after_discount]]-(Sales_Datas[[#This Row],[qty_ordered]]*Sales_Datas[[#This Row],[cogs]])</f>
        <v>8189890</v>
      </c>
      <c r="U1795" s="3">
        <f>IFERROR(Sales_Datas[[#This Row],[Gross_Profit]]/Sales_Datas[[#This Row],[after_discount]],0)</f>
        <v>0.91100000000000003</v>
      </c>
      <c r="V1795" s="1" t="str">
        <f>IF(Sales_Datas[[#This Row],[base_price]] &lt;= 632200, "Low", (IF(Sales_Datas[[#This Row],[base_price]] &gt;= 10092000, "High", "Medium")))</f>
        <v>Medium</v>
      </c>
    </row>
    <row r="1796" spans="1:22" x14ac:dyDescent="0.25">
      <c r="A1796" s="1" t="s">
        <v>4705</v>
      </c>
      <c r="B1796" s="1" t="s">
        <v>4706</v>
      </c>
      <c r="C1796" s="2">
        <v>44479</v>
      </c>
      <c r="D1796" s="1" t="s">
        <v>518</v>
      </c>
      <c r="E1796" s="4">
        <v>899000</v>
      </c>
      <c r="F1796">
        <v>1</v>
      </c>
      <c r="G1796" s="4">
        <v>8990000</v>
      </c>
      <c r="H1796" s="4">
        <v>0</v>
      </c>
      <c r="I1796" s="4">
        <v>8990000</v>
      </c>
      <c r="J1796">
        <v>1</v>
      </c>
      <c r="K1796">
        <v>1</v>
      </c>
      <c r="L1796">
        <v>0</v>
      </c>
      <c r="M1796">
        <v>1</v>
      </c>
      <c r="N1796" s="2">
        <v>44446</v>
      </c>
      <c r="O1796" s="1" t="s">
        <v>519</v>
      </c>
      <c r="P1796" s="4">
        <v>8091000</v>
      </c>
      <c r="Q1796" s="4">
        <v>606796</v>
      </c>
      <c r="R1796" s="1" t="s">
        <v>89</v>
      </c>
      <c r="S1796" s="1" t="s">
        <v>50</v>
      </c>
      <c r="T1796" s="4">
        <f>Sales_Datas[[#This Row],[after_discount]]-(Sales_Datas[[#This Row],[qty_ordered]]*Sales_Datas[[#This Row],[cogs]])</f>
        <v>8383204</v>
      </c>
      <c r="U1796" s="3">
        <f>IFERROR(Sales_Datas[[#This Row],[Gross_Profit]]/Sales_Datas[[#This Row],[after_discount]],0)</f>
        <v>0.93250322580645162</v>
      </c>
      <c r="V1796" s="1" t="str">
        <f>IF(Sales_Datas[[#This Row],[base_price]] &lt;= 632200, "Low", (IF(Sales_Datas[[#This Row],[base_price]] &gt;= 10092000, "High", "Medium")))</f>
        <v>Medium</v>
      </c>
    </row>
    <row r="1797" spans="1:22" x14ac:dyDescent="0.25">
      <c r="A1797" s="1" t="s">
        <v>4707</v>
      </c>
      <c r="B1797" s="1" t="s">
        <v>3260</v>
      </c>
      <c r="C1797" s="2">
        <v>44616</v>
      </c>
      <c r="D1797" s="1" t="s">
        <v>4708</v>
      </c>
      <c r="E1797" s="4">
        <v>896680</v>
      </c>
      <c r="F1797">
        <v>1</v>
      </c>
      <c r="G1797" s="4">
        <v>8966800</v>
      </c>
      <c r="H1797" s="4">
        <v>0</v>
      </c>
      <c r="I1797" s="4">
        <v>8966800</v>
      </c>
      <c r="J1797">
        <v>1</v>
      </c>
      <c r="K1797">
        <v>1</v>
      </c>
      <c r="L1797">
        <v>0</v>
      </c>
      <c r="M1797">
        <v>1</v>
      </c>
      <c r="N1797" s="2">
        <v>44379</v>
      </c>
      <c r="O1797" s="1" t="s">
        <v>4709</v>
      </c>
      <c r="P1797" s="4">
        <v>8966800</v>
      </c>
      <c r="Q1797" s="4">
        <v>708354</v>
      </c>
      <c r="R1797" s="1" t="s">
        <v>39</v>
      </c>
      <c r="S1797" s="1" t="s">
        <v>50</v>
      </c>
      <c r="T1797" s="4">
        <f>Sales_Datas[[#This Row],[after_discount]]-(Sales_Datas[[#This Row],[qty_ordered]]*Sales_Datas[[#This Row],[cogs]])</f>
        <v>8258446</v>
      </c>
      <c r="U1797" s="3">
        <f>IFERROR(Sales_Datas[[#This Row],[Gross_Profit]]/Sales_Datas[[#This Row],[after_discount]],0)</f>
        <v>0.92100258732212159</v>
      </c>
      <c r="V1797" s="1" t="str">
        <f>IF(Sales_Datas[[#This Row],[base_price]] &lt;= 632200, "Low", (IF(Sales_Datas[[#This Row],[base_price]] &gt;= 10092000, "High", "Medium")))</f>
        <v>Medium</v>
      </c>
    </row>
    <row r="1798" spans="1:22" x14ac:dyDescent="0.25">
      <c r="A1798" s="1" t="s">
        <v>4710</v>
      </c>
      <c r="B1798" s="1" t="s">
        <v>4711</v>
      </c>
      <c r="C1798" s="2">
        <v>44731</v>
      </c>
      <c r="D1798" s="1" t="s">
        <v>592</v>
      </c>
      <c r="E1798" s="4">
        <v>446600</v>
      </c>
      <c r="F1798">
        <v>2</v>
      </c>
      <c r="G1798" s="4">
        <v>8932000</v>
      </c>
      <c r="H1798" s="4">
        <v>0</v>
      </c>
      <c r="I1798" s="4">
        <v>8932000</v>
      </c>
      <c r="J1798">
        <v>1</v>
      </c>
      <c r="K1798">
        <v>0</v>
      </c>
      <c r="L1798">
        <v>0</v>
      </c>
      <c r="M1798">
        <v>1</v>
      </c>
      <c r="N1798" s="2">
        <v>44713</v>
      </c>
      <c r="O1798" s="1" t="s">
        <v>593</v>
      </c>
      <c r="P1798" s="4">
        <v>4321000</v>
      </c>
      <c r="Q1798" s="4">
        <v>345680</v>
      </c>
      <c r="R1798" s="1" t="s">
        <v>55</v>
      </c>
      <c r="S1798" s="1" t="s">
        <v>50</v>
      </c>
      <c r="T1798" s="4">
        <f>Sales_Datas[[#This Row],[after_discount]]-(Sales_Datas[[#This Row],[qty_ordered]]*Sales_Datas[[#This Row],[cogs]])</f>
        <v>8240640</v>
      </c>
      <c r="U1798" s="3">
        <f>IFERROR(Sales_Datas[[#This Row],[Gross_Profit]]/Sales_Datas[[#This Row],[after_discount]],0)</f>
        <v>0.92259740259740264</v>
      </c>
      <c r="V1798" s="1" t="str">
        <f>IF(Sales_Datas[[#This Row],[base_price]] &lt;= 632200, "Low", (IF(Sales_Datas[[#This Row],[base_price]] &gt;= 10092000, "High", "Medium")))</f>
        <v>Medium</v>
      </c>
    </row>
    <row r="1799" spans="1:22" x14ac:dyDescent="0.25">
      <c r="A1799" s="1" t="s">
        <v>4712</v>
      </c>
      <c r="B1799" s="1" t="s">
        <v>4713</v>
      </c>
      <c r="C1799" s="2">
        <v>44494</v>
      </c>
      <c r="D1799" s="1" t="s">
        <v>4714</v>
      </c>
      <c r="E1799" s="4">
        <v>35380</v>
      </c>
      <c r="F1799">
        <v>25</v>
      </c>
      <c r="G1799" s="4">
        <v>8845000</v>
      </c>
      <c r="H1799" s="4">
        <v>0</v>
      </c>
      <c r="I1799" s="4">
        <v>8845000</v>
      </c>
      <c r="J1799">
        <v>1</v>
      </c>
      <c r="K1799">
        <v>0</v>
      </c>
      <c r="L1799">
        <v>0</v>
      </c>
      <c r="M1799">
        <v>1</v>
      </c>
      <c r="N1799" s="2">
        <v>44475</v>
      </c>
      <c r="O1799" s="1" t="s">
        <v>4715</v>
      </c>
      <c r="P1799" s="4">
        <v>353800</v>
      </c>
      <c r="Q1799" s="4">
        <v>25462</v>
      </c>
      <c r="R1799" s="1" t="s">
        <v>75</v>
      </c>
      <c r="S1799" s="1" t="s">
        <v>50</v>
      </c>
      <c r="T1799" s="4">
        <f>Sales_Datas[[#This Row],[after_discount]]-(Sales_Datas[[#This Row],[qty_ordered]]*Sales_Datas[[#This Row],[cogs]])</f>
        <v>8208450</v>
      </c>
      <c r="U1799" s="3">
        <f>IFERROR(Sales_Datas[[#This Row],[Gross_Profit]]/Sales_Datas[[#This Row],[after_discount]],0)</f>
        <v>0.92803278688524593</v>
      </c>
      <c r="V1799" s="1" t="str">
        <f>IF(Sales_Datas[[#This Row],[base_price]] &lt;= 632200, "Low", (IF(Sales_Datas[[#This Row],[base_price]] &gt;= 10092000, "High", "Medium")))</f>
        <v>Low</v>
      </c>
    </row>
    <row r="1800" spans="1:22" x14ac:dyDescent="0.25">
      <c r="A1800" s="1" t="s">
        <v>4716</v>
      </c>
      <c r="B1800" s="1" t="s">
        <v>4717</v>
      </c>
      <c r="C1800" s="2">
        <v>44525</v>
      </c>
      <c r="D1800" s="1" t="s">
        <v>4592</v>
      </c>
      <c r="E1800" s="4">
        <v>882180</v>
      </c>
      <c r="F1800">
        <v>1</v>
      </c>
      <c r="G1800" s="4">
        <v>8821800</v>
      </c>
      <c r="H1800" s="4">
        <v>0</v>
      </c>
      <c r="I1800" s="4">
        <v>8821800</v>
      </c>
      <c r="J1800">
        <v>1</v>
      </c>
      <c r="K1800">
        <v>0</v>
      </c>
      <c r="L1800">
        <v>0</v>
      </c>
      <c r="M1800">
        <v>2</v>
      </c>
      <c r="N1800" s="2">
        <v>44510</v>
      </c>
      <c r="O1800" s="1" t="s">
        <v>4593</v>
      </c>
      <c r="P1800" s="4">
        <v>8821800</v>
      </c>
      <c r="Q1800" s="4">
        <v>758640</v>
      </c>
      <c r="R1800" s="1" t="s">
        <v>89</v>
      </c>
      <c r="S1800" s="1" t="s">
        <v>76</v>
      </c>
      <c r="T1800" s="4">
        <f>Sales_Datas[[#This Row],[after_discount]]-(Sales_Datas[[#This Row],[qty_ordered]]*Sales_Datas[[#This Row],[cogs]])</f>
        <v>8063160</v>
      </c>
      <c r="U1800" s="3">
        <f>IFERROR(Sales_Datas[[#This Row],[Gross_Profit]]/Sales_Datas[[#This Row],[after_discount]],0)</f>
        <v>0.91400394477317559</v>
      </c>
      <c r="V1800" s="1" t="str">
        <f>IF(Sales_Datas[[#This Row],[base_price]] &lt;= 632200, "Low", (IF(Sales_Datas[[#This Row],[base_price]] &gt;= 10092000, "High", "Medium")))</f>
        <v>Medium</v>
      </c>
    </row>
    <row r="1801" spans="1:22" x14ac:dyDescent="0.25">
      <c r="A1801" s="1" t="s">
        <v>4718</v>
      </c>
      <c r="B1801" s="1" t="s">
        <v>3260</v>
      </c>
      <c r="C1801" s="2">
        <v>44574</v>
      </c>
      <c r="D1801" s="1" t="s">
        <v>4719</v>
      </c>
      <c r="E1801" s="4">
        <v>881600</v>
      </c>
      <c r="F1801">
        <v>1</v>
      </c>
      <c r="G1801" s="4">
        <v>8816000</v>
      </c>
      <c r="H1801" s="4">
        <v>0</v>
      </c>
      <c r="I1801" s="4">
        <v>8816000</v>
      </c>
      <c r="J1801">
        <v>1</v>
      </c>
      <c r="K1801">
        <v>1</v>
      </c>
      <c r="L1801">
        <v>0</v>
      </c>
      <c r="M1801">
        <v>1</v>
      </c>
      <c r="N1801" s="2">
        <v>44379</v>
      </c>
      <c r="O1801" s="1" t="s">
        <v>4720</v>
      </c>
      <c r="P1801" s="4">
        <v>8816000</v>
      </c>
      <c r="Q1801" s="4">
        <v>599488</v>
      </c>
      <c r="R1801" s="1" t="s">
        <v>39</v>
      </c>
      <c r="S1801" s="1" t="s">
        <v>50</v>
      </c>
      <c r="T1801" s="4">
        <f>Sales_Datas[[#This Row],[after_discount]]-(Sales_Datas[[#This Row],[qty_ordered]]*Sales_Datas[[#This Row],[cogs]])</f>
        <v>8216512</v>
      </c>
      <c r="U1801" s="3">
        <f>IFERROR(Sales_Datas[[#This Row],[Gross_Profit]]/Sales_Datas[[#This Row],[after_discount]],0)</f>
        <v>0.93200000000000005</v>
      </c>
      <c r="V1801" s="1" t="str">
        <f>IF(Sales_Datas[[#This Row],[base_price]] &lt;= 632200, "Low", (IF(Sales_Datas[[#This Row],[base_price]] &gt;= 10092000, "High", "Medium")))</f>
        <v>Medium</v>
      </c>
    </row>
    <row r="1802" spans="1:22" x14ac:dyDescent="0.25">
      <c r="A1802" s="1" t="s">
        <v>4721</v>
      </c>
      <c r="B1802" s="1" t="s">
        <v>1378</v>
      </c>
      <c r="C1802" s="2">
        <v>44465</v>
      </c>
      <c r="D1802" s="1" t="s">
        <v>4722</v>
      </c>
      <c r="E1802" s="4">
        <v>440800</v>
      </c>
      <c r="F1802">
        <v>2</v>
      </c>
      <c r="G1802" s="4">
        <v>8816000</v>
      </c>
      <c r="H1802" s="4">
        <v>0</v>
      </c>
      <c r="I1802" s="4">
        <v>8816000</v>
      </c>
      <c r="J1802">
        <v>1</v>
      </c>
      <c r="K1802">
        <v>1</v>
      </c>
      <c r="L1802">
        <v>0</v>
      </c>
      <c r="M1802">
        <v>4</v>
      </c>
      <c r="N1802" s="2">
        <v>44395</v>
      </c>
      <c r="O1802" s="1" t="s">
        <v>4723</v>
      </c>
      <c r="P1802" s="4">
        <v>4408000</v>
      </c>
      <c r="Q1802" s="4">
        <v>317376</v>
      </c>
      <c r="R1802" s="1" t="s">
        <v>128</v>
      </c>
      <c r="S1802" s="1" t="s">
        <v>34</v>
      </c>
      <c r="T1802" s="4">
        <f>Sales_Datas[[#This Row],[after_discount]]-(Sales_Datas[[#This Row],[qty_ordered]]*Sales_Datas[[#This Row],[cogs]])</f>
        <v>8181248</v>
      </c>
      <c r="U1802" s="3">
        <f>IFERROR(Sales_Datas[[#This Row],[Gross_Profit]]/Sales_Datas[[#This Row],[after_discount]],0)</f>
        <v>0.92800000000000005</v>
      </c>
      <c r="V1802" s="1" t="str">
        <f>IF(Sales_Datas[[#This Row],[base_price]] &lt;= 632200, "Low", (IF(Sales_Datas[[#This Row],[base_price]] &gt;= 10092000, "High", "Medium")))</f>
        <v>Medium</v>
      </c>
    </row>
    <row r="1803" spans="1:22" x14ac:dyDescent="0.25">
      <c r="A1803" s="1" t="s">
        <v>4724</v>
      </c>
      <c r="B1803" s="1" t="s">
        <v>4725</v>
      </c>
      <c r="C1803" s="2">
        <v>44327</v>
      </c>
      <c r="D1803" s="1" t="s">
        <v>4726</v>
      </c>
      <c r="E1803" s="4">
        <v>870000</v>
      </c>
      <c r="F1803">
        <v>1</v>
      </c>
      <c r="G1803" s="4">
        <v>8700000</v>
      </c>
      <c r="H1803" s="4">
        <v>0</v>
      </c>
      <c r="I1803" s="4">
        <v>8700000</v>
      </c>
      <c r="J1803">
        <v>1</v>
      </c>
      <c r="K1803">
        <v>1</v>
      </c>
      <c r="L1803">
        <v>0</v>
      </c>
      <c r="M1803">
        <v>1</v>
      </c>
      <c r="N1803" s="2">
        <v>44513</v>
      </c>
      <c r="O1803" s="1" t="s">
        <v>4727</v>
      </c>
      <c r="P1803" s="4">
        <v>8700000</v>
      </c>
      <c r="Q1803" s="4">
        <v>600300</v>
      </c>
      <c r="R1803" s="1" t="s">
        <v>39</v>
      </c>
      <c r="S1803" s="1" t="s">
        <v>50</v>
      </c>
      <c r="T1803" s="4">
        <f>Sales_Datas[[#This Row],[after_discount]]-(Sales_Datas[[#This Row],[qty_ordered]]*Sales_Datas[[#This Row],[cogs]])</f>
        <v>8099700</v>
      </c>
      <c r="U1803" s="3">
        <f>IFERROR(Sales_Datas[[#This Row],[Gross_Profit]]/Sales_Datas[[#This Row],[after_discount]],0)</f>
        <v>0.93100000000000005</v>
      </c>
      <c r="V1803" s="1" t="str">
        <f>IF(Sales_Datas[[#This Row],[base_price]] &lt;= 632200, "Low", (IF(Sales_Datas[[#This Row],[base_price]] &gt;= 10092000, "High", "Medium")))</f>
        <v>Medium</v>
      </c>
    </row>
    <row r="1804" spans="1:22" x14ac:dyDescent="0.25">
      <c r="A1804" s="1" t="s">
        <v>4728</v>
      </c>
      <c r="B1804" s="1" t="s">
        <v>4729</v>
      </c>
      <c r="C1804" s="2">
        <v>44568</v>
      </c>
      <c r="D1804" s="1" t="s">
        <v>4730</v>
      </c>
      <c r="E1804" s="4">
        <v>435000</v>
      </c>
      <c r="F1804">
        <v>2</v>
      </c>
      <c r="G1804" s="4">
        <v>8700000</v>
      </c>
      <c r="H1804" s="4">
        <v>0</v>
      </c>
      <c r="I1804" s="4">
        <v>8700000</v>
      </c>
      <c r="J1804">
        <v>1</v>
      </c>
      <c r="K1804">
        <v>1</v>
      </c>
      <c r="L1804">
        <v>0</v>
      </c>
      <c r="M1804">
        <v>1</v>
      </c>
      <c r="N1804" s="2">
        <v>44766</v>
      </c>
      <c r="O1804" s="1" t="s">
        <v>4731</v>
      </c>
      <c r="P1804" s="4">
        <v>4350000</v>
      </c>
      <c r="Q1804" s="4">
        <v>374100</v>
      </c>
      <c r="R1804" s="1" t="s">
        <v>191</v>
      </c>
      <c r="S1804" s="1" t="s">
        <v>50</v>
      </c>
      <c r="T1804" s="4">
        <f>Sales_Datas[[#This Row],[after_discount]]-(Sales_Datas[[#This Row],[qty_ordered]]*Sales_Datas[[#This Row],[cogs]])</f>
        <v>7951800</v>
      </c>
      <c r="U1804" s="3">
        <f>IFERROR(Sales_Datas[[#This Row],[Gross_Profit]]/Sales_Datas[[#This Row],[after_discount]],0)</f>
        <v>0.91400000000000003</v>
      </c>
      <c r="V1804" s="1" t="str">
        <f>IF(Sales_Datas[[#This Row],[base_price]] &lt;= 632200, "Low", (IF(Sales_Datas[[#This Row],[base_price]] &gt;= 10092000, "High", "Medium")))</f>
        <v>Medium</v>
      </c>
    </row>
    <row r="1805" spans="1:22" x14ac:dyDescent="0.25">
      <c r="A1805" s="1" t="s">
        <v>4732</v>
      </c>
      <c r="B1805" s="1" t="s">
        <v>4378</v>
      </c>
      <c r="C1805" s="2">
        <v>44498</v>
      </c>
      <c r="D1805" s="1" t="s">
        <v>4733</v>
      </c>
      <c r="E1805" s="4">
        <v>435000</v>
      </c>
      <c r="F1805">
        <v>2</v>
      </c>
      <c r="G1805" s="4">
        <v>8700000</v>
      </c>
      <c r="H1805" s="4">
        <v>0</v>
      </c>
      <c r="I1805" s="4">
        <v>8700000</v>
      </c>
      <c r="J1805">
        <v>1</v>
      </c>
      <c r="K1805">
        <v>1</v>
      </c>
      <c r="L1805">
        <v>1</v>
      </c>
      <c r="M1805">
        <v>10</v>
      </c>
      <c r="N1805" s="2">
        <v>44497</v>
      </c>
      <c r="O1805" s="1" t="s">
        <v>4734</v>
      </c>
      <c r="P1805" s="4">
        <v>4350000</v>
      </c>
      <c r="Q1805" s="4">
        <v>278400</v>
      </c>
      <c r="R1805" s="1" t="s">
        <v>123</v>
      </c>
      <c r="S1805" s="1" t="s">
        <v>1130</v>
      </c>
      <c r="T1805" s="4">
        <f>Sales_Datas[[#This Row],[after_discount]]-(Sales_Datas[[#This Row],[qty_ordered]]*Sales_Datas[[#This Row],[cogs]])</f>
        <v>8143200</v>
      </c>
      <c r="U1805" s="3">
        <f>IFERROR(Sales_Datas[[#This Row],[Gross_Profit]]/Sales_Datas[[#This Row],[after_discount]],0)</f>
        <v>0.93600000000000005</v>
      </c>
      <c r="V1805" s="1" t="str">
        <f>IF(Sales_Datas[[#This Row],[base_price]] &lt;= 632200, "Low", (IF(Sales_Datas[[#This Row],[base_price]] &gt;= 10092000, "High", "Medium")))</f>
        <v>Medium</v>
      </c>
    </row>
    <row r="1806" spans="1:22" x14ac:dyDescent="0.25">
      <c r="A1806" s="1" t="s">
        <v>4735</v>
      </c>
      <c r="B1806" s="1" t="s">
        <v>4393</v>
      </c>
      <c r="C1806" s="2">
        <v>44521</v>
      </c>
      <c r="D1806" s="1" t="s">
        <v>267</v>
      </c>
      <c r="E1806" s="4">
        <v>290000</v>
      </c>
      <c r="F1806">
        <v>3</v>
      </c>
      <c r="G1806" s="4">
        <v>8700000</v>
      </c>
      <c r="H1806" s="4">
        <v>0</v>
      </c>
      <c r="I1806" s="4">
        <v>8700000</v>
      </c>
      <c r="J1806">
        <v>1</v>
      </c>
      <c r="K1806">
        <v>0</v>
      </c>
      <c r="L1806">
        <v>0</v>
      </c>
      <c r="M1806">
        <v>4</v>
      </c>
      <c r="N1806" s="2">
        <v>44523</v>
      </c>
      <c r="O1806" s="1" t="s">
        <v>268</v>
      </c>
      <c r="P1806" s="4">
        <v>2900000</v>
      </c>
      <c r="Q1806" s="4">
        <v>217500</v>
      </c>
      <c r="R1806" s="1" t="s">
        <v>123</v>
      </c>
      <c r="S1806" s="1" t="s">
        <v>34</v>
      </c>
      <c r="T1806" s="4">
        <f>Sales_Datas[[#This Row],[after_discount]]-(Sales_Datas[[#This Row],[qty_ordered]]*Sales_Datas[[#This Row],[cogs]])</f>
        <v>8047500</v>
      </c>
      <c r="U1806" s="3">
        <f>IFERROR(Sales_Datas[[#This Row],[Gross_Profit]]/Sales_Datas[[#This Row],[after_discount]],0)</f>
        <v>0.92500000000000004</v>
      </c>
      <c r="V1806" s="1" t="str">
        <f>IF(Sales_Datas[[#This Row],[base_price]] &lt;= 632200, "Low", (IF(Sales_Datas[[#This Row],[base_price]] &gt;= 10092000, "High", "Medium")))</f>
        <v>Medium</v>
      </c>
    </row>
    <row r="1807" spans="1:22" x14ac:dyDescent="0.25">
      <c r="A1807" s="1" t="s">
        <v>4736</v>
      </c>
      <c r="B1807" s="1" t="s">
        <v>3764</v>
      </c>
      <c r="C1807" s="2">
        <v>44731</v>
      </c>
      <c r="D1807" s="1" t="s">
        <v>4737</v>
      </c>
      <c r="E1807" s="4">
        <v>869942</v>
      </c>
      <c r="F1807">
        <v>1</v>
      </c>
      <c r="G1807" s="4">
        <v>8699420</v>
      </c>
      <c r="H1807" s="4">
        <v>0</v>
      </c>
      <c r="I1807" s="4">
        <v>8699420</v>
      </c>
      <c r="J1807">
        <v>1</v>
      </c>
      <c r="K1807">
        <v>1</v>
      </c>
      <c r="L1807">
        <v>0</v>
      </c>
      <c r="M1807">
        <v>1</v>
      </c>
      <c r="N1807" s="2">
        <v>44736</v>
      </c>
      <c r="O1807" s="1" t="s">
        <v>4738</v>
      </c>
      <c r="P1807" s="4">
        <v>8699420</v>
      </c>
      <c r="Q1807" s="4">
        <v>782942</v>
      </c>
      <c r="R1807" s="1" t="s">
        <v>133</v>
      </c>
      <c r="S1807" s="1" t="s">
        <v>50</v>
      </c>
      <c r="T1807" s="4">
        <f>Sales_Datas[[#This Row],[after_discount]]-(Sales_Datas[[#This Row],[qty_ordered]]*Sales_Datas[[#This Row],[cogs]])</f>
        <v>7916478</v>
      </c>
      <c r="U1807" s="3">
        <f>IFERROR(Sales_Datas[[#This Row],[Gross_Profit]]/Sales_Datas[[#This Row],[after_discount]],0)</f>
        <v>0.91000066671111413</v>
      </c>
      <c r="V1807" s="1" t="str">
        <f>IF(Sales_Datas[[#This Row],[base_price]] &lt;= 632200, "Low", (IF(Sales_Datas[[#This Row],[base_price]] &gt;= 10092000, "High", "Medium")))</f>
        <v>Medium</v>
      </c>
    </row>
    <row r="1808" spans="1:22" x14ac:dyDescent="0.25">
      <c r="A1808" s="1" t="s">
        <v>4739</v>
      </c>
      <c r="B1808" s="1" t="s">
        <v>1624</v>
      </c>
      <c r="C1808" s="2">
        <v>44621</v>
      </c>
      <c r="D1808" s="1" t="s">
        <v>4740</v>
      </c>
      <c r="E1808" s="4">
        <v>869942</v>
      </c>
      <c r="F1808">
        <v>1</v>
      </c>
      <c r="G1808" s="4">
        <v>8699420</v>
      </c>
      <c r="H1808" s="4">
        <v>0</v>
      </c>
      <c r="I1808" s="4">
        <v>8699420</v>
      </c>
      <c r="J1808">
        <v>1</v>
      </c>
      <c r="K1808">
        <v>0</v>
      </c>
      <c r="L1808">
        <v>0</v>
      </c>
      <c r="M1808">
        <v>4</v>
      </c>
      <c r="N1808" s="2">
        <v>44523</v>
      </c>
      <c r="O1808" s="1" t="s">
        <v>4741</v>
      </c>
      <c r="P1808" s="4">
        <v>8699420</v>
      </c>
      <c r="Q1808" s="4">
        <v>765542</v>
      </c>
      <c r="R1808" s="1" t="s">
        <v>123</v>
      </c>
      <c r="S1808" s="1" t="s">
        <v>34</v>
      </c>
      <c r="T1808" s="4">
        <f>Sales_Datas[[#This Row],[after_discount]]-(Sales_Datas[[#This Row],[qty_ordered]]*Sales_Datas[[#This Row],[cogs]])</f>
        <v>7933878</v>
      </c>
      <c r="U1808" s="3">
        <f>IFERROR(Sales_Datas[[#This Row],[Gross_Profit]]/Sales_Datas[[#This Row],[after_discount]],0)</f>
        <v>0.91200080005333684</v>
      </c>
      <c r="V1808" s="1" t="str">
        <f>IF(Sales_Datas[[#This Row],[base_price]] &lt;= 632200, "Low", (IF(Sales_Datas[[#This Row],[base_price]] &gt;= 10092000, "High", "Medium")))</f>
        <v>Medium</v>
      </c>
    </row>
    <row r="1809" spans="1:22" x14ac:dyDescent="0.25">
      <c r="A1809" s="1" t="s">
        <v>4742</v>
      </c>
      <c r="B1809" s="1" t="s">
        <v>4743</v>
      </c>
      <c r="C1809" s="2">
        <v>44770</v>
      </c>
      <c r="D1809" s="1" t="s">
        <v>4744</v>
      </c>
      <c r="E1809" s="4">
        <v>434420</v>
      </c>
      <c r="F1809">
        <v>2</v>
      </c>
      <c r="G1809" s="4">
        <v>8688400</v>
      </c>
      <c r="H1809" s="4">
        <v>0</v>
      </c>
      <c r="I1809" s="4">
        <v>8688400</v>
      </c>
      <c r="J1809">
        <v>1</v>
      </c>
      <c r="K1809">
        <v>0</v>
      </c>
      <c r="L1809">
        <v>0</v>
      </c>
      <c r="M1809">
        <v>4</v>
      </c>
      <c r="N1809" s="2">
        <v>44755</v>
      </c>
      <c r="O1809" s="1" t="s">
        <v>4745</v>
      </c>
      <c r="P1809" s="4">
        <v>4344200</v>
      </c>
      <c r="Q1809" s="4">
        <v>317086</v>
      </c>
      <c r="R1809" s="1" t="s">
        <v>123</v>
      </c>
      <c r="S1809" s="1" t="s">
        <v>34</v>
      </c>
      <c r="T1809" s="4">
        <f>Sales_Datas[[#This Row],[after_discount]]-(Sales_Datas[[#This Row],[qty_ordered]]*Sales_Datas[[#This Row],[cogs]])</f>
        <v>8054228</v>
      </c>
      <c r="U1809" s="3">
        <f>IFERROR(Sales_Datas[[#This Row],[Gross_Profit]]/Sales_Datas[[#This Row],[after_discount]],0)</f>
        <v>0.92700934579439254</v>
      </c>
      <c r="V1809" s="1" t="str">
        <f>IF(Sales_Datas[[#This Row],[base_price]] &lt;= 632200, "Low", (IF(Sales_Datas[[#This Row],[base_price]] &gt;= 10092000, "High", "Medium")))</f>
        <v>Medium</v>
      </c>
    </row>
    <row r="1810" spans="1:22" x14ac:dyDescent="0.25">
      <c r="A1810" s="1" t="s">
        <v>4746</v>
      </c>
      <c r="B1810" s="1" t="s">
        <v>4747</v>
      </c>
      <c r="C1810" s="2">
        <v>44901</v>
      </c>
      <c r="D1810" s="1" t="s">
        <v>4748</v>
      </c>
      <c r="E1810" s="4">
        <v>434420</v>
      </c>
      <c r="F1810">
        <v>2</v>
      </c>
      <c r="G1810" s="4">
        <v>8688400</v>
      </c>
      <c r="H1810" s="4">
        <v>0</v>
      </c>
      <c r="I1810" s="4">
        <v>8688400</v>
      </c>
      <c r="J1810">
        <v>1</v>
      </c>
      <c r="K1810">
        <v>0</v>
      </c>
      <c r="L1810">
        <v>0</v>
      </c>
      <c r="M1810">
        <v>4</v>
      </c>
      <c r="N1810" s="2">
        <v>44733</v>
      </c>
      <c r="O1810" s="1" t="s">
        <v>4749</v>
      </c>
      <c r="P1810" s="4">
        <v>4344200</v>
      </c>
      <c r="Q1810" s="4">
        <v>338836</v>
      </c>
      <c r="R1810" s="1" t="s">
        <v>123</v>
      </c>
      <c r="S1810" s="1" t="s">
        <v>34</v>
      </c>
      <c r="T1810" s="4">
        <f>Sales_Datas[[#This Row],[after_discount]]-(Sales_Datas[[#This Row],[qty_ordered]]*Sales_Datas[[#This Row],[cogs]])</f>
        <v>8010728</v>
      </c>
      <c r="U1810" s="3">
        <f>IFERROR(Sales_Datas[[#This Row],[Gross_Profit]]/Sales_Datas[[#This Row],[after_discount]],0)</f>
        <v>0.92200267022696925</v>
      </c>
      <c r="V1810" s="1" t="str">
        <f>IF(Sales_Datas[[#This Row],[base_price]] &lt;= 632200, "Low", (IF(Sales_Datas[[#This Row],[base_price]] &gt;= 10092000, "High", "Medium")))</f>
        <v>Medium</v>
      </c>
    </row>
    <row r="1811" spans="1:22" x14ac:dyDescent="0.25">
      <c r="A1811" s="1" t="s">
        <v>4750</v>
      </c>
      <c r="B1811" s="1" t="s">
        <v>4751</v>
      </c>
      <c r="C1811" s="2">
        <v>44587</v>
      </c>
      <c r="D1811" s="1" t="s">
        <v>4752</v>
      </c>
      <c r="E1811" s="4">
        <v>57710</v>
      </c>
      <c r="F1811">
        <v>15</v>
      </c>
      <c r="G1811" s="4">
        <v>8656500</v>
      </c>
      <c r="H1811" s="4">
        <v>0</v>
      </c>
      <c r="I1811" s="4">
        <v>8656500</v>
      </c>
      <c r="J1811">
        <v>1</v>
      </c>
      <c r="K1811">
        <v>1</v>
      </c>
      <c r="L1811">
        <v>1</v>
      </c>
      <c r="M1811">
        <v>1</v>
      </c>
      <c r="N1811" s="2">
        <v>44431</v>
      </c>
      <c r="O1811" s="1" t="s">
        <v>4753</v>
      </c>
      <c r="P1811" s="4">
        <v>577100</v>
      </c>
      <c r="Q1811" s="4">
        <v>42688</v>
      </c>
      <c r="R1811" s="1" t="s">
        <v>475</v>
      </c>
      <c r="S1811" s="1" t="s">
        <v>50</v>
      </c>
      <c r="T1811" s="4">
        <f>Sales_Datas[[#This Row],[after_discount]]-(Sales_Datas[[#This Row],[qty_ordered]]*Sales_Datas[[#This Row],[cogs]])</f>
        <v>8016180</v>
      </c>
      <c r="U1811" s="3">
        <f>IFERROR(Sales_Datas[[#This Row],[Gross_Profit]]/Sales_Datas[[#This Row],[after_discount]],0)</f>
        <v>0.92603015075376882</v>
      </c>
      <c r="V1811" s="1" t="str">
        <f>IF(Sales_Datas[[#This Row],[base_price]] &lt;= 632200, "Low", (IF(Sales_Datas[[#This Row],[base_price]] &gt;= 10092000, "High", "Medium")))</f>
        <v>Low</v>
      </c>
    </row>
    <row r="1812" spans="1:22" x14ac:dyDescent="0.25">
      <c r="A1812" s="1" t="s">
        <v>4754</v>
      </c>
      <c r="B1812" s="1" t="s">
        <v>4755</v>
      </c>
      <c r="C1812" s="2">
        <v>44641</v>
      </c>
      <c r="D1812" s="1" t="s">
        <v>4756</v>
      </c>
      <c r="E1812" s="4">
        <v>864200</v>
      </c>
      <c r="F1812">
        <v>1</v>
      </c>
      <c r="G1812" s="4">
        <v>8642000</v>
      </c>
      <c r="H1812" s="4">
        <v>0</v>
      </c>
      <c r="I1812" s="4">
        <v>8642000</v>
      </c>
      <c r="J1812">
        <v>1</v>
      </c>
      <c r="K1812">
        <v>1</v>
      </c>
      <c r="L1812">
        <v>1</v>
      </c>
      <c r="M1812">
        <v>7</v>
      </c>
      <c r="N1812" s="2">
        <v>44608</v>
      </c>
      <c r="O1812" s="1" t="s">
        <v>4757</v>
      </c>
      <c r="P1812" s="4">
        <v>8642000</v>
      </c>
      <c r="Q1812" s="4">
        <v>622224</v>
      </c>
      <c r="R1812" s="1" t="s">
        <v>39</v>
      </c>
      <c r="S1812" s="1" t="s">
        <v>66</v>
      </c>
      <c r="T1812" s="4">
        <f>Sales_Datas[[#This Row],[after_discount]]-(Sales_Datas[[#This Row],[qty_ordered]]*Sales_Datas[[#This Row],[cogs]])</f>
        <v>8019776</v>
      </c>
      <c r="U1812" s="3">
        <f>IFERROR(Sales_Datas[[#This Row],[Gross_Profit]]/Sales_Datas[[#This Row],[after_discount]],0)</f>
        <v>0.92800000000000005</v>
      </c>
      <c r="V1812" s="1" t="str">
        <f>IF(Sales_Datas[[#This Row],[base_price]] &lt;= 632200, "Low", (IF(Sales_Datas[[#This Row],[base_price]] &gt;= 10092000, "High", "Medium")))</f>
        <v>Medium</v>
      </c>
    </row>
    <row r="1813" spans="1:22" x14ac:dyDescent="0.25">
      <c r="A1813" s="1" t="s">
        <v>4758</v>
      </c>
      <c r="B1813" s="1" t="s">
        <v>4759</v>
      </c>
      <c r="C1813" s="2">
        <v>44776</v>
      </c>
      <c r="D1813" s="1" t="s">
        <v>4760</v>
      </c>
      <c r="E1813" s="4">
        <v>432100</v>
      </c>
      <c r="F1813">
        <v>2</v>
      </c>
      <c r="G1813" s="4">
        <v>8642000</v>
      </c>
      <c r="H1813" s="4">
        <v>0</v>
      </c>
      <c r="I1813" s="4">
        <v>8642000</v>
      </c>
      <c r="J1813">
        <v>1</v>
      </c>
      <c r="K1813">
        <v>1</v>
      </c>
      <c r="L1813">
        <v>1</v>
      </c>
      <c r="M1813">
        <v>1</v>
      </c>
      <c r="N1813" s="2">
        <v>44642</v>
      </c>
      <c r="O1813" s="1" t="s">
        <v>4761</v>
      </c>
      <c r="P1813" s="4">
        <v>4321000</v>
      </c>
      <c r="Q1813" s="4">
        <v>263552</v>
      </c>
      <c r="R1813" s="1" t="s">
        <v>123</v>
      </c>
      <c r="S1813" s="1" t="s">
        <v>50</v>
      </c>
      <c r="T1813" s="4">
        <f>Sales_Datas[[#This Row],[after_discount]]-(Sales_Datas[[#This Row],[qty_ordered]]*Sales_Datas[[#This Row],[cogs]])</f>
        <v>8114896</v>
      </c>
      <c r="U1813" s="3">
        <f>IFERROR(Sales_Datas[[#This Row],[Gross_Profit]]/Sales_Datas[[#This Row],[after_discount]],0)</f>
        <v>0.93900671140939596</v>
      </c>
      <c r="V1813" s="1" t="str">
        <f>IF(Sales_Datas[[#This Row],[base_price]] &lt;= 632200, "Low", (IF(Sales_Datas[[#This Row],[base_price]] &gt;= 10092000, "High", "Medium")))</f>
        <v>Medium</v>
      </c>
    </row>
    <row r="1814" spans="1:22" x14ac:dyDescent="0.25">
      <c r="A1814" s="1" t="s">
        <v>4762</v>
      </c>
      <c r="B1814" s="1" t="s">
        <v>4763</v>
      </c>
      <c r="C1814" s="2">
        <v>44530</v>
      </c>
      <c r="D1814" s="1" t="s">
        <v>4764</v>
      </c>
      <c r="E1814" s="4">
        <v>863040</v>
      </c>
      <c r="F1814">
        <v>1</v>
      </c>
      <c r="G1814" s="4">
        <v>8630400</v>
      </c>
      <c r="H1814" s="4">
        <v>0</v>
      </c>
      <c r="I1814" s="4">
        <v>8630400</v>
      </c>
      <c r="J1814">
        <v>1</v>
      </c>
      <c r="K1814">
        <v>1</v>
      </c>
      <c r="L1814">
        <v>0</v>
      </c>
      <c r="M1814">
        <v>1</v>
      </c>
      <c r="N1814" s="2">
        <v>44520</v>
      </c>
      <c r="O1814" s="1" t="s">
        <v>4765</v>
      </c>
      <c r="P1814" s="4">
        <v>8630400</v>
      </c>
      <c r="Q1814" s="4">
        <v>621354</v>
      </c>
      <c r="R1814" s="1" t="s">
        <v>133</v>
      </c>
      <c r="S1814" s="1" t="s">
        <v>50</v>
      </c>
      <c r="T1814" s="4">
        <f>Sales_Datas[[#This Row],[after_discount]]-(Sales_Datas[[#This Row],[qty_ordered]]*Sales_Datas[[#This Row],[cogs]])</f>
        <v>8009046</v>
      </c>
      <c r="U1814" s="3">
        <f>IFERROR(Sales_Datas[[#This Row],[Gross_Profit]]/Sales_Datas[[#This Row],[after_discount]],0)</f>
        <v>0.92800403225806449</v>
      </c>
      <c r="V1814" s="1" t="str">
        <f>IF(Sales_Datas[[#This Row],[base_price]] &lt;= 632200, "Low", (IF(Sales_Datas[[#This Row],[base_price]] &gt;= 10092000, "High", "Medium")))</f>
        <v>Medium</v>
      </c>
    </row>
    <row r="1815" spans="1:22" x14ac:dyDescent="0.25">
      <c r="A1815" s="1" t="s">
        <v>4766</v>
      </c>
      <c r="B1815" s="1" t="s">
        <v>4767</v>
      </c>
      <c r="C1815" s="2">
        <v>44397</v>
      </c>
      <c r="D1815" s="1" t="s">
        <v>4768</v>
      </c>
      <c r="E1815" s="4">
        <v>858400</v>
      </c>
      <c r="F1815">
        <v>1</v>
      </c>
      <c r="G1815" s="4">
        <v>8584000</v>
      </c>
      <c r="H1815" s="4">
        <v>0</v>
      </c>
      <c r="I1815" s="4">
        <v>8584000</v>
      </c>
      <c r="J1815">
        <v>1</v>
      </c>
      <c r="K1815">
        <v>0</v>
      </c>
      <c r="L1815">
        <v>0</v>
      </c>
      <c r="M1815">
        <v>9</v>
      </c>
      <c r="N1815" s="2">
        <v>44380</v>
      </c>
      <c r="O1815" s="1" t="s">
        <v>4769</v>
      </c>
      <c r="P1815" s="4">
        <v>8584000</v>
      </c>
      <c r="Q1815" s="4">
        <v>695304</v>
      </c>
      <c r="R1815" s="1" t="s">
        <v>123</v>
      </c>
      <c r="S1815" s="1" t="s">
        <v>1120</v>
      </c>
      <c r="T1815" s="4">
        <f>Sales_Datas[[#This Row],[after_discount]]-(Sales_Datas[[#This Row],[qty_ordered]]*Sales_Datas[[#This Row],[cogs]])</f>
        <v>7888696</v>
      </c>
      <c r="U1815" s="3">
        <f>IFERROR(Sales_Datas[[#This Row],[Gross_Profit]]/Sales_Datas[[#This Row],[after_discount]],0)</f>
        <v>0.91900000000000004</v>
      </c>
      <c r="V1815" s="1" t="str">
        <f>IF(Sales_Datas[[#This Row],[base_price]] &lt;= 632200, "Low", (IF(Sales_Datas[[#This Row],[base_price]] &gt;= 10092000, "High", "Medium")))</f>
        <v>Medium</v>
      </c>
    </row>
    <row r="1816" spans="1:22" x14ac:dyDescent="0.25">
      <c r="A1816" s="1" t="s">
        <v>4770</v>
      </c>
      <c r="B1816" s="1" t="s">
        <v>4771</v>
      </c>
      <c r="C1816" s="2">
        <v>44623</v>
      </c>
      <c r="D1816" s="1" t="s">
        <v>4772</v>
      </c>
      <c r="E1816" s="4">
        <v>214020</v>
      </c>
      <c r="F1816">
        <v>4</v>
      </c>
      <c r="G1816" s="4">
        <v>8560800</v>
      </c>
      <c r="H1816" s="4">
        <v>0</v>
      </c>
      <c r="I1816" s="4">
        <v>8560800</v>
      </c>
      <c r="J1816">
        <v>1</v>
      </c>
      <c r="K1816">
        <v>1</v>
      </c>
      <c r="L1816">
        <v>1</v>
      </c>
      <c r="M1816">
        <v>1</v>
      </c>
      <c r="N1816" s="2">
        <v>44621</v>
      </c>
      <c r="O1816" s="1" t="s">
        <v>4773</v>
      </c>
      <c r="P1816" s="4">
        <v>2140200</v>
      </c>
      <c r="Q1816" s="4">
        <v>162632</v>
      </c>
      <c r="R1816" s="1" t="s">
        <v>123</v>
      </c>
      <c r="S1816" s="1" t="s">
        <v>50</v>
      </c>
      <c r="T1816" s="4">
        <f>Sales_Datas[[#This Row],[after_discount]]-(Sales_Datas[[#This Row],[qty_ordered]]*Sales_Datas[[#This Row],[cogs]])</f>
        <v>7910272</v>
      </c>
      <c r="U1816" s="3">
        <f>IFERROR(Sales_Datas[[#This Row],[Gross_Profit]]/Sales_Datas[[#This Row],[after_discount]],0)</f>
        <v>0.92401084010840107</v>
      </c>
      <c r="V1816" s="1" t="str">
        <f>IF(Sales_Datas[[#This Row],[base_price]] &lt;= 632200, "Low", (IF(Sales_Datas[[#This Row],[base_price]] &gt;= 10092000, "High", "Medium")))</f>
        <v>Medium</v>
      </c>
    </row>
    <row r="1817" spans="1:22" x14ac:dyDescent="0.25">
      <c r="A1817" s="1" t="s">
        <v>4774</v>
      </c>
      <c r="B1817" s="1" t="s">
        <v>4775</v>
      </c>
      <c r="C1817" s="2">
        <v>44634</v>
      </c>
      <c r="D1817" s="1" t="s">
        <v>4776</v>
      </c>
      <c r="E1817" s="4">
        <v>855326</v>
      </c>
      <c r="F1817">
        <v>1</v>
      </c>
      <c r="G1817" s="4">
        <v>8553260</v>
      </c>
      <c r="H1817" s="4">
        <v>0</v>
      </c>
      <c r="I1817" s="4">
        <v>8553260</v>
      </c>
      <c r="J1817">
        <v>1</v>
      </c>
      <c r="K1817">
        <v>0</v>
      </c>
      <c r="L1817">
        <v>0</v>
      </c>
      <c r="M1817">
        <v>4</v>
      </c>
      <c r="N1817" s="2">
        <v>44642</v>
      </c>
      <c r="O1817" s="1" t="s">
        <v>4777</v>
      </c>
      <c r="P1817" s="4">
        <v>8552100</v>
      </c>
      <c r="Q1817" s="4">
        <v>590092</v>
      </c>
      <c r="R1817" s="1" t="s">
        <v>55</v>
      </c>
      <c r="S1817" s="1" t="s">
        <v>34</v>
      </c>
      <c r="T1817" s="4">
        <f>Sales_Datas[[#This Row],[after_discount]]-(Sales_Datas[[#This Row],[qty_ordered]]*Sales_Datas[[#This Row],[cogs]])</f>
        <v>7963168</v>
      </c>
      <c r="U1817" s="3">
        <f>IFERROR(Sales_Datas[[#This Row],[Gross_Profit]]/Sales_Datas[[#This Row],[after_discount]],0)</f>
        <v>0.93100969688750257</v>
      </c>
      <c r="V1817" s="1" t="str">
        <f>IF(Sales_Datas[[#This Row],[base_price]] &lt;= 632200, "Low", (IF(Sales_Datas[[#This Row],[base_price]] &gt;= 10092000, "High", "Medium")))</f>
        <v>Medium</v>
      </c>
    </row>
    <row r="1818" spans="1:22" x14ac:dyDescent="0.25">
      <c r="A1818" s="1" t="s">
        <v>4778</v>
      </c>
      <c r="B1818" s="1" t="s">
        <v>2331</v>
      </c>
      <c r="C1818" s="2">
        <v>44450</v>
      </c>
      <c r="D1818" s="1" t="s">
        <v>4776</v>
      </c>
      <c r="E1818" s="4">
        <v>855210</v>
      </c>
      <c r="F1818">
        <v>1</v>
      </c>
      <c r="G1818" s="4">
        <v>8552100</v>
      </c>
      <c r="H1818" s="4">
        <v>0</v>
      </c>
      <c r="I1818" s="4">
        <v>8552100</v>
      </c>
      <c r="J1818">
        <v>1</v>
      </c>
      <c r="K1818">
        <v>1</v>
      </c>
      <c r="L1818">
        <v>1</v>
      </c>
      <c r="M1818">
        <v>3</v>
      </c>
      <c r="N1818" s="2">
        <v>44479</v>
      </c>
      <c r="O1818" s="1" t="s">
        <v>4777</v>
      </c>
      <c r="P1818" s="4">
        <v>8552100</v>
      </c>
      <c r="Q1818" s="4">
        <v>590092</v>
      </c>
      <c r="R1818" s="1" t="s">
        <v>55</v>
      </c>
      <c r="S1818" s="1" t="s">
        <v>56</v>
      </c>
      <c r="T1818" s="4">
        <f>Sales_Datas[[#This Row],[after_discount]]-(Sales_Datas[[#This Row],[qty_ordered]]*Sales_Datas[[#This Row],[cogs]])</f>
        <v>7962008</v>
      </c>
      <c r="U1818" s="3">
        <f>IFERROR(Sales_Datas[[#This Row],[Gross_Profit]]/Sales_Datas[[#This Row],[after_discount]],0)</f>
        <v>0.93100033909799929</v>
      </c>
      <c r="V1818" s="1" t="str">
        <f>IF(Sales_Datas[[#This Row],[base_price]] &lt;= 632200, "Low", (IF(Sales_Datas[[#This Row],[base_price]] &gt;= 10092000, "High", "Medium")))</f>
        <v>Medium</v>
      </c>
    </row>
    <row r="1819" spans="1:22" x14ac:dyDescent="0.25">
      <c r="A1819" s="1" t="s">
        <v>4779</v>
      </c>
      <c r="B1819" s="1" t="s">
        <v>576</v>
      </c>
      <c r="C1819" s="2">
        <v>44781</v>
      </c>
      <c r="D1819" s="1" t="s">
        <v>577</v>
      </c>
      <c r="E1819" s="4">
        <v>284200</v>
      </c>
      <c r="F1819">
        <v>3</v>
      </c>
      <c r="G1819" s="4">
        <v>8526000</v>
      </c>
      <c r="H1819" s="4">
        <v>0</v>
      </c>
      <c r="I1819" s="4">
        <v>8526000</v>
      </c>
      <c r="J1819">
        <v>1</v>
      </c>
      <c r="K1819">
        <v>0</v>
      </c>
      <c r="L1819">
        <v>0</v>
      </c>
      <c r="M1819">
        <v>1</v>
      </c>
      <c r="N1819" s="2">
        <v>44789</v>
      </c>
      <c r="O1819" s="1" t="s">
        <v>578</v>
      </c>
      <c r="P1819" s="4">
        <v>2842000</v>
      </c>
      <c r="Q1819" s="4">
        <v>204624</v>
      </c>
      <c r="R1819" s="1" t="s">
        <v>191</v>
      </c>
      <c r="S1819" s="1" t="s">
        <v>50</v>
      </c>
      <c r="T1819" s="4">
        <f>Sales_Datas[[#This Row],[after_discount]]-(Sales_Datas[[#This Row],[qty_ordered]]*Sales_Datas[[#This Row],[cogs]])</f>
        <v>7912128</v>
      </c>
      <c r="U1819" s="3">
        <f>IFERROR(Sales_Datas[[#This Row],[Gross_Profit]]/Sales_Datas[[#This Row],[after_discount]],0)</f>
        <v>0.92800000000000005</v>
      </c>
      <c r="V1819" s="1" t="str">
        <f>IF(Sales_Datas[[#This Row],[base_price]] &lt;= 632200, "Low", (IF(Sales_Datas[[#This Row],[base_price]] &gt;= 10092000, "High", "Medium")))</f>
        <v>Medium</v>
      </c>
    </row>
    <row r="1820" spans="1:22" x14ac:dyDescent="0.25">
      <c r="A1820" s="1" t="s">
        <v>4780</v>
      </c>
      <c r="B1820" s="1" t="s">
        <v>4781</v>
      </c>
      <c r="C1820" s="2">
        <v>44560</v>
      </c>
      <c r="D1820" s="1" t="s">
        <v>4782</v>
      </c>
      <c r="E1820" s="4">
        <v>852600</v>
      </c>
      <c r="F1820">
        <v>1</v>
      </c>
      <c r="G1820" s="4">
        <v>8526000</v>
      </c>
      <c r="H1820" s="4">
        <v>0</v>
      </c>
      <c r="I1820" s="4">
        <v>8526000</v>
      </c>
      <c r="J1820">
        <v>1</v>
      </c>
      <c r="K1820">
        <v>0</v>
      </c>
      <c r="L1820">
        <v>0</v>
      </c>
      <c r="M1820">
        <v>1</v>
      </c>
      <c r="N1820" s="2">
        <v>44557</v>
      </c>
      <c r="O1820" s="1" t="s">
        <v>4783</v>
      </c>
      <c r="P1820" s="4">
        <v>8526000</v>
      </c>
      <c r="Q1820" s="4">
        <v>528612</v>
      </c>
      <c r="R1820" s="1" t="s">
        <v>89</v>
      </c>
      <c r="S1820" s="1" t="s">
        <v>50</v>
      </c>
      <c r="T1820" s="4">
        <f>Sales_Datas[[#This Row],[after_discount]]-(Sales_Datas[[#This Row],[qty_ordered]]*Sales_Datas[[#This Row],[cogs]])</f>
        <v>7997388</v>
      </c>
      <c r="U1820" s="3">
        <f>IFERROR(Sales_Datas[[#This Row],[Gross_Profit]]/Sales_Datas[[#This Row],[after_discount]],0)</f>
        <v>0.93799999999999994</v>
      </c>
      <c r="V1820" s="1" t="str">
        <f>IF(Sales_Datas[[#This Row],[base_price]] &lt;= 632200, "Low", (IF(Sales_Datas[[#This Row],[base_price]] &gt;= 10092000, "High", "Medium")))</f>
        <v>Medium</v>
      </c>
    </row>
    <row r="1821" spans="1:22" x14ac:dyDescent="0.25">
      <c r="A1821" s="1" t="s">
        <v>4784</v>
      </c>
      <c r="B1821" s="1" t="s">
        <v>1993</v>
      </c>
      <c r="C1821" s="2">
        <v>44666</v>
      </c>
      <c r="D1821" s="1" t="s">
        <v>4782</v>
      </c>
      <c r="E1821" s="4">
        <v>852600</v>
      </c>
      <c r="F1821">
        <v>1</v>
      </c>
      <c r="G1821" s="4">
        <v>8526000</v>
      </c>
      <c r="H1821" s="4">
        <v>0</v>
      </c>
      <c r="I1821" s="4">
        <v>8526000</v>
      </c>
      <c r="J1821">
        <v>1</v>
      </c>
      <c r="K1821">
        <v>1</v>
      </c>
      <c r="L1821">
        <v>1</v>
      </c>
      <c r="M1821">
        <v>1</v>
      </c>
      <c r="N1821" s="2">
        <v>44398</v>
      </c>
      <c r="O1821" s="1" t="s">
        <v>4783</v>
      </c>
      <c r="P1821" s="4">
        <v>8526000</v>
      </c>
      <c r="Q1821" s="4">
        <v>528612</v>
      </c>
      <c r="R1821" s="1" t="s">
        <v>89</v>
      </c>
      <c r="S1821" s="1" t="s">
        <v>50</v>
      </c>
      <c r="T1821" s="4">
        <f>Sales_Datas[[#This Row],[after_discount]]-(Sales_Datas[[#This Row],[qty_ordered]]*Sales_Datas[[#This Row],[cogs]])</f>
        <v>7997388</v>
      </c>
      <c r="U1821" s="3">
        <f>IFERROR(Sales_Datas[[#This Row],[Gross_Profit]]/Sales_Datas[[#This Row],[after_discount]],0)</f>
        <v>0.93799999999999994</v>
      </c>
      <c r="V1821" s="1" t="str">
        <f>IF(Sales_Datas[[#This Row],[base_price]] &lt;= 632200, "Low", (IF(Sales_Datas[[#This Row],[base_price]] &gt;= 10092000, "High", "Medium")))</f>
        <v>Medium</v>
      </c>
    </row>
    <row r="1822" spans="1:22" x14ac:dyDescent="0.25">
      <c r="A1822" s="1" t="s">
        <v>4785</v>
      </c>
      <c r="B1822" s="1" t="s">
        <v>3890</v>
      </c>
      <c r="C1822" s="2">
        <v>44495</v>
      </c>
      <c r="D1822" s="1" t="s">
        <v>4786</v>
      </c>
      <c r="E1822" s="4">
        <v>845640</v>
      </c>
      <c r="F1822">
        <v>1</v>
      </c>
      <c r="G1822" s="4">
        <v>8456400</v>
      </c>
      <c r="H1822" s="4">
        <v>0</v>
      </c>
      <c r="I1822" s="4">
        <v>8456400</v>
      </c>
      <c r="J1822">
        <v>1</v>
      </c>
      <c r="K1822">
        <v>1</v>
      </c>
      <c r="L1822">
        <v>0</v>
      </c>
      <c r="M1822">
        <v>1</v>
      </c>
      <c r="N1822" s="2">
        <v>44393</v>
      </c>
      <c r="O1822" s="1" t="s">
        <v>4787</v>
      </c>
      <c r="P1822" s="4">
        <v>8456400</v>
      </c>
      <c r="Q1822" s="4">
        <v>693390</v>
      </c>
      <c r="R1822" s="1" t="s">
        <v>123</v>
      </c>
      <c r="S1822" s="1" t="s">
        <v>50</v>
      </c>
      <c r="T1822" s="4">
        <f>Sales_Datas[[#This Row],[after_discount]]-(Sales_Datas[[#This Row],[qty_ordered]]*Sales_Datas[[#This Row],[cogs]])</f>
        <v>7763010</v>
      </c>
      <c r="U1822" s="3">
        <f>IFERROR(Sales_Datas[[#This Row],[Gross_Profit]]/Sales_Datas[[#This Row],[after_discount]],0)</f>
        <v>0.9180041152263374</v>
      </c>
      <c r="V1822" s="1" t="str">
        <f>IF(Sales_Datas[[#This Row],[base_price]] &lt;= 632200, "Low", (IF(Sales_Datas[[#This Row],[base_price]] &gt;= 10092000, "High", "Medium")))</f>
        <v>Medium</v>
      </c>
    </row>
    <row r="1823" spans="1:22" x14ac:dyDescent="0.25">
      <c r="A1823" s="1" t="s">
        <v>4788</v>
      </c>
      <c r="B1823" s="1" t="s">
        <v>4789</v>
      </c>
      <c r="C1823" s="2">
        <v>44748</v>
      </c>
      <c r="D1823" s="1" t="s">
        <v>4790</v>
      </c>
      <c r="E1823" s="4">
        <v>843900</v>
      </c>
      <c r="F1823">
        <v>1</v>
      </c>
      <c r="G1823" s="4">
        <v>8439000</v>
      </c>
      <c r="H1823" s="4">
        <v>0</v>
      </c>
      <c r="I1823" s="4">
        <v>8439000</v>
      </c>
      <c r="J1823">
        <v>1</v>
      </c>
      <c r="K1823">
        <v>0</v>
      </c>
      <c r="L1823">
        <v>0</v>
      </c>
      <c r="M1823">
        <v>7</v>
      </c>
      <c r="N1823" s="2">
        <v>44724</v>
      </c>
      <c r="O1823" s="1" t="s">
        <v>4791</v>
      </c>
      <c r="P1823" s="4">
        <v>8439000</v>
      </c>
      <c r="Q1823" s="4">
        <v>531628</v>
      </c>
      <c r="R1823" s="1" t="s">
        <v>475</v>
      </c>
      <c r="S1823" s="1" t="s">
        <v>66</v>
      </c>
      <c r="T1823" s="4">
        <f>Sales_Datas[[#This Row],[after_discount]]-(Sales_Datas[[#This Row],[qty_ordered]]*Sales_Datas[[#This Row],[cogs]])</f>
        <v>7907372</v>
      </c>
      <c r="U1823" s="3">
        <f>IFERROR(Sales_Datas[[#This Row],[Gross_Profit]]/Sales_Datas[[#This Row],[after_discount]],0)</f>
        <v>0.93700343642611683</v>
      </c>
      <c r="V1823" s="1" t="str">
        <f>IF(Sales_Datas[[#This Row],[base_price]] &lt;= 632200, "Low", (IF(Sales_Datas[[#This Row],[base_price]] &gt;= 10092000, "High", "Medium")))</f>
        <v>Medium</v>
      </c>
    </row>
    <row r="1824" spans="1:22" x14ac:dyDescent="0.25">
      <c r="A1824" s="1" t="s">
        <v>4792</v>
      </c>
      <c r="B1824" s="1" t="s">
        <v>4793</v>
      </c>
      <c r="C1824" s="2">
        <v>44749</v>
      </c>
      <c r="D1824" s="1" t="s">
        <v>4794</v>
      </c>
      <c r="E1824" s="4">
        <v>842160</v>
      </c>
      <c r="F1824">
        <v>1</v>
      </c>
      <c r="G1824" s="4">
        <v>8421600</v>
      </c>
      <c r="H1824" s="4">
        <v>0</v>
      </c>
      <c r="I1824" s="4">
        <v>8421600</v>
      </c>
      <c r="J1824">
        <v>1</v>
      </c>
      <c r="K1824">
        <v>1</v>
      </c>
      <c r="L1824">
        <v>0</v>
      </c>
      <c r="M1824">
        <v>1</v>
      </c>
      <c r="N1824" s="2">
        <v>44415</v>
      </c>
      <c r="O1824" s="1" t="s">
        <v>4795</v>
      </c>
      <c r="P1824" s="4">
        <v>7771420</v>
      </c>
      <c r="Q1824" s="4">
        <v>528438</v>
      </c>
      <c r="R1824" s="1" t="s">
        <v>39</v>
      </c>
      <c r="S1824" s="1" t="s">
        <v>50</v>
      </c>
      <c r="T1824" s="4">
        <f>Sales_Datas[[#This Row],[after_discount]]-(Sales_Datas[[#This Row],[qty_ordered]]*Sales_Datas[[#This Row],[cogs]])</f>
        <v>7893162</v>
      </c>
      <c r="U1824" s="3">
        <f>IFERROR(Sales_Datas[[#This Row],[Gross_Profit]]/Sales_Datas[[#This Row],[after_discount]],0)</f>
        <v>0.93725206611570244</v>
      </c>
      <c r="V1824" s="1" t="str">
        <f>IF(Sales_Datas[[#This Row],[base_price]] &lt;= 632200, "Low", (IF(Sales_Datas[[#This Row],[base_price]] &gt;= 10092000, "High", "Medium")))</f>
        <v>Medium</v>
      </c>
    </row>
    <row r="1825" spans="1:22" x14ac:dyDescent="0.25">
      <c r="A1825" s="1" t="s">
        <v>4796</v>
      </c>
      <c r="B1825" s="1" t="s">
        <v>4797</v>
      </c>
      <c r="C1825" s="2">
        <v>44576</v>
      </c>
      <c r="D1825" s="1" t="s">
        <v>4798</v>
      </c>
      <c r="E1825" s="4">
        <v>841000</v>
      </c>
      <c r="F1825">
        <v>1</v>
      </c>
      <c r="G1825" s="4">
        <v>8410000</v>
      </c>
      <c r="H1825" s="4">
        <v>0</v>
      </c>
      <c r="I1825" s="4">
        <v>8410000</v>
      </c>
      <c r="J1825">
        <v>1</v>
      </c>
      <c r="K1825">
        <v>0</v>
      </c>
      <c r="L1825">
        <v>0</v>
      </c>
      <c r="M1825">
        <v>4</v>
      </c>
      <c r="N1825" s="2">
        <v>44588</v>
      </c>
      <c r="O1825" s="1" t="s">
        <v>4799</v>
      </c>
      <c r="P1825" s="4">
        <v>8410000</v>
      </c>
      <c r="Q1825" s="4">
        <v>630750</v>
      </c>
      <c r="R1825" s="1" t="s">
        <v>89</v>
      </c>
      <c r="S1825" s="1" t="s">
        <v>34</v>
      </c>
      <c r="T1825" s="4">
        <f>Sales_Datas[[#This Row],[after_discount]]-(Sales_Datas[[#This Row],[qty_ordered]]*Sales_Datas[[#This Row],[cogs]])</f>
        <v>7779250</v>
      </c>
      <c r="U1825" s="3">
        <f>IFERROR(Sales_Datas[[#This Row],[Gross_Profit]]/Sales_Datas[[#This Row],[after_discount]],0)</f>
        <v>0.92500000000000004</v>
      </c>
      <c r="V1825" s="1" t="str">
        <f>IF(Sales_Datas[[#This Row],[base_price]] &lt;= 632200, "Low", (IF(Sales_Datas[[#This Row],[base_price]] &gt;= 10092000, "High", "Medium")))</f>
        <v>Medium</v>
      </c>
    </row>
    <row r="1826" spans="1:22" x14ac:dyDescent="0.25">
      <c r="A1826" s="1" t="s">
        <v>4800</v>
      </c>
      <c r="B1826" s="1" t="s">
        <v>4311</v>
      </c>
      <c r="C1826" s="2">
        <v>44592</v>
      </c>
      <c r="D1826" s="1" t="s">
        <v>4798</v>
      </c>
      <c r="E1826" s="4">
        <v>841000</v>
      </c>
      <c r="F1826">
        <v>1</v>
      </c>
      <c r="G1826" s="4">
        <v>8410000</v>
      </c>
      <c r="H1826" s="4">
        <v>0</v>
      </c>
      <c r="I1826" s="4">
        <v>8410000</v>
      </c>
      <c r="J1826">
        <v>1</v>
      </c>
      <c r="K1826">
        <v>1</v>
      </c>
      <c r="L1826">
        <v>0</v>
      </c>
      <c r="M1826">
        <v>1</v>
      </c>
      <c r="N1826" s="2">
        <v>44571</v>
      </c>
      <c r="O1826" s="1" t="s">
        <v>4799</v>
      </c>
      <c r="P1826" s="4">
        <v>8410000</v>
      </c>
      <c r="Q1826" s="4">
        <v>630750</v>
      </c>
      <c r="R1826" s="1" t="s">
        <v>89</v>
      </c>
      <c r="S1826" s="1" t="s">
        <v>50</v>
      </c>
      <c r="T1826" s="4">
        <f>Sales_Datas[[#This Row],[after_discount]]-(Sales_Datas[[#This Row],[qty_ordered]]*Sales_Datas[[#This Row],[cogs]])</f>
        <v>7779250</v>
      </c>
      <c r="U1826" s="3">
        <f>IFERROR(Sales_Datas[[#This Row],[Gross_Profit]]/Sales_Datas[[#This Row],[after_discount]],0)</f>
        <v>0.92500000000000004</v>
      </c>
      <c r="V1826" s="1" t="str">
        <f>IF(Sales_Datas[[#This Row],[base_price]] &lt;= 632200, "Low", (IF(Sales_Datas[[#This Row],[base_price]] &gt;= 10092000, "High", "Medium")))</f>
        <v>Medium</v>
      </c>
    </row>
    <row r="1827" spans="1:22" x14ac:dyDescent="0.25">
      <c r="A1827" s="1" t="s">
        <v>4801</v>
      </c>
      <c r="B1827" s="1" t="s">
        <v>52</v>
      </c>
      <c r="C1827" s="2">
        <v>44621</v>
      </c>
      <c r="D1827" s="1" t="s">
        <v>4798</v>
      </c>
      <c r="E1827" s="4">
        <v>841000</v>
      </c>
      <c r="F1827">
        <v>1</v>
      </c>
      <c r="G1827" s="4">
        <v>8410000</v>
      </c>
      <c r="H1827" s="4">
        <v>0</v>
      </c>
      <c r="I1827" s="4">
        <v>8410000</v>
      </c>
      <c r="J1827">
        <v>1</v>
      </c>
      <c r="K1827">
        <v>0</v>
      </c>
      <c r="L1827">
        <v>0</v>
      </c>
      <c r="M1827">
        <v>4</v>
      </c>
      <c r="N1827" s="2">
        <v>44452</v>
      </c>
      <c r="O1827" s="1" t="s">
        <v>4799</v>
      </c>
      <c r="P1827" s="4">
        <v>8410000</v>
      </c>
      <c r="Q1827" s="4">
        <v>630750</v>
      </c>
      <c r="R1827" s="1" t="s">
        <v>89</v>
      </c>
      <c r="S1827" s="1" t="s">
        <v>34</v>
      </c>
      <c r="T1827" s="4">
        <f>Sales_Datas[[#This Row],[after_discount]]-(Sales_Datas[[#This Row],[qty_ordered]]*Sales_Datas[[#This Row],[cogs]])</f>
        <v>7779250</v>
      </c>
      <c r="U1827" s="3">
        <f>IFERROR(Sales_Datas[[#This Row],[Gross_Profit]]/Sales_Datas[[#This Row],[after_discount]],0)</f>
        <v>0.92500000000000004</v>
      </c>
      <c r="V1827" s="1" t="str">
        <f>IF(Sales_Datas[[#This Row],[base_price]] &lt;= 632200, "Low", (IF(Sales_Datas[[#This Row],[base_price]] &gt;= 10092000, "High", "Medium")))</f>
        <v>Medium</v>
      </c>
    </row>
    <row r="1828" spans="1:22" x14ac:dyDescent="0.25">
      <c r="A1828" s="1" t="s">
        <v>4802</v>
      </c>
      <c r="B1828" s="1" t="s">
        <v>3486</v>
      </c>
      <c r="C1828" s="2">
        <v>44652</v>
      </c>
      <c r="D1828" s="1" t="s">
        <v>4798</v>
      </c>
      <c r="E1828" s="4">
        <v>841000</v>
      </c>
      <c r="F1828">
        <v>1</v>
      </c>
      <c r="G1828" s="4">
        <v>8410000</v>
      </c>
      <c r="H1828" s="4">
        <v>0</v>
      </c>
      <c r="I1828" s="4">
        <v>8410000</v>
      </c>
      <c r="J1828">
        <v>1</v>
      </c>
      <c r="K1828">
        <v>1</v>
      </c>
      <c r="L1828">
        <v>1</v>
      </c>
      <c r="M1828">
        <v>4</v>
      </c>
      <c r="N1828" s="2">
        <v>44476</v>
      </c>
      <c r="O1828" s="1" t="s">
        <v>4799</v>
      </c>
      <c r="P1828" s="4">
        <v>8410000</v>
      </c>
      <c r="Q1828" s="4">
        <v>630750</v>
      </c>
      <c r="R1828" s="1" t="s">
        <v>89</v>
      </c>
      <c r="S1828" s="1" t="s">
        <v>34</v>
      </c>
      <c r="T1828" s="4">
        <f>Sales_Datas[[#This Row],[after_discount]]-(Sales_Datas[[#This Row],[qty_ordered]]*Sales_Datas[[#This Row],[cogs]])</f>
        <v>7779250</v>
      </c>
      <c r="U1828" s="3">
        <f>IFERROR(Sales_Datas[[#This Row],[Gross_Profit]]/Sales_Datas[[#This Row],[after_discount]],0)</f>
        <v>0.92500000000000004</v>
      </c>
      <c r="V1828" s="1" t="str">
        <f>IF(Sales_Datas[[#This Row],[base_price]] &lt;= 632200, "Low", (IF(Sales_Datas[[#This Row],[base_price]] &gt;= 10092000, "High", "Medium")))</f>
        <v>Medium</v>
      </c>
    </row>
    <row r="1829" spans="1:22" x14ac:dyDescent="0.25">
      <c r="A1829" s="1" t="s">
        <v>4803</v>
      </c>
      <c r="B1829" s="1" t="s">
        <v>4804</v>
      </c>
      <c r="C1829" s="2">
        <v>44653</v>
      </c>
      <c r="D1829" s="1" t="s">
        <v>581</v>
      </c>
      <c r="E1829" s="4">
        <v>841000</v>
      </c>
      <c r="F1829">
        <v>1</v>
      </c>
      <c r="G1829" s="4">
        <v>8410000</v>
      </c>
      <c r="H1829" s="4">
        <v>0</v>
      </c>
      <c r="I1829" s="4">
        <v>8410000</v>
      </c>
      <c r="J1829">
        <v>1</v>
      </c>
      <c r="K1829">
        <v>1</v>
      </c>
      <c r="L1829">
        <v>0</v>
      </c>
      <c r="M1829">
        <v>1</v>
      </c>
      <c r="N1829" s="2">
        <v>44602</v>
      </c>
      <c r="O1829" s="1" t="s">
        <v>582</v>
      </c>
      <c r="P1829" s="4">
        <v>7569000</v>
      </c>
      <c r="Q1829" s="4">
        <v>454140</v>
      </c>
      <c r="R1829" s="1" t="s">
        <v>89</v>
      </c>
      <c r="S1829" s="1" t="s">
        <v>50</v>
      </c>
      <c r="T1829" s="4">
        <f>Sales_Datas[[#This Row],[after_discount]]-(Sales_Datas[[#This Row],[qty_ordered]]*Sales_Datas[[#This Row],[cogs]])</f>
        <v>7955860</v>
      </c>
      <c r="U1829" s="3">
        <f>IFERROR(Sales_Datas[[#This Row],[Gross_Profit]]/Sales_Datas[[#This Row],[after_discount]],0)</f>
        <v>0.94599999999999995</v>
      </c>
      <c r="V1829" s="1" t="str">
        <f>IF(Sales_Datas[[#This Row],[base_price]] &lt;= 632200, "Low", (IF(Sales_Datas[[#This Row],[base_price]] &gt;= 10092000, "High", "Medium")))</f>
        <v>Medium</v>
      </c>
    </row>
    <row r="1830" spans="1:22" x14ac:dyDescent="0.25">
      <c r="A1830" s="1" t="s">
        <v>4805</v>
      </c>
      <c r="B1830" s="1" t="s">
        <v>4806</v>
      </c>
      <c r="C1830" s="2">
        <v>44866</v>
      </c>
      <c r="D1830" s="1" t="s">
        <v>4798</v>
      </c>
      <c r="E1830" s="4">
        <v>841000</v>
      </c>
      <c r="F1830">
        <v>1</v>
      </c>
      <c r="G1830" s="4">
        <v>8410000</v>
      </c>
      <c r="H1830" s="4">
        <v>0</v>
      </c>
      <c r="I1830" s="4">
        <v>8410000</v>
      </c>
      <c r="J1830">
        <v>1</v>
      </c>
      <c r="K1830">
        <v>1</v>
      </c>
      <c r="L1830">
        <v>0</v>
      </c>
      <c r="M1830">
        <v>4</v>
      </c>
      <c r="N1830" s="2">
        <v>44553</v>
      </c>
      <c r="O1830" s="1" t="s">
        <v>4799</v>
      </c>
      <c r="P1830" s="4">
        <v>8410000</v>
      </c>
      <c r="Q1830" s="4">
        <v>630750</v>
      </c>
      <c r="R1830" s="1" t="s">
        <v>89</v>
      </c>
      <c r="S1830" s="1" t="s">
        <v>34</v>
      </c>
      <c r="T1830" s="4">
        <f>Sales_Datas[[#This Row],[after_discount]]-(Sales_Datas[[#This Row],[qty_ordered]]*Sales_Datas[[#This Row],[cogs]])</f>
        <v>7779250</v>
      </c>
      <c r="U1830" s="3">
        <f>IFERROR(Sales_Datas[[#This Row],[Gross_Profit]]/Sales_Datas[[#This Row],[after_discount]],0)</f>
        <v>0.92500000000000004</v>
      </c>
      <c r="V1830" s="1" t="str">
        <f>IF(Sales_Datas[[#This Row],[base_price]] &lt;= 632200, "Low", (IF(Sales_Datas[[#This Row],[base_price]] &gt;= 10092000, "High", "Medium")))</f>
        <v>Medium</v>
      </c>
    </row>
    <row r="1831" spans="1:22" x14ac:dyDescent="0.25">
      <c r="A1831" s="1" t="s">
        <v>4807</v>
      </c>
      <c r="B1831" s="1" t="s">
        <v>4808</v>
      </c>
      <c r="C1831" s="2">
        <v>44293</v>
      </c>
      <c r="D1831" s="1" t="s">
        <v>4809</v>
      </c>
      <c r="E1831" s="4">
        <v>841000</v>
      </c>
      <c r="F1831">
        <v>1</v>
      </c>
      <c r="G1831" s="4">
        <v>8410000</v>
      </c>
      <c r="H1831" s="4">
        <v>0</v>
      </c>
      <c r="I1831" s="4">
        <v>8410000</v>
      </c>
      <c r="J1831">
        <v>1</v>
      </c>
      <c r="K1831">
        <v>1</v>
      </c>
      <c r="L1831">
        <v>1</v>
      </c>
      <c r="M1831">
        <v>1</v>
      </c>
      <c r="N1831" s="2">
        <v>44389</v>
      </c>
      <c r="O1831" s="1" t="s">
        <v>4810</v>
      </c>
      <c r="P1831" s="4">
        <v>8410000</v>
      </c>
      <c r="Q1831" s="4">
        <v>580290</v>
      </c>
      <c r="R1831" s="1" t="s">
        <v>133</v>
      </c>
      <c r="S1831" s="1" t="s">
        <v>50</v>
      </c>
      <c r="T1831" s="4">
        <f>Sales_Datas[[#This Row],[after_discount]]-(Sales_Datas[[#This Row],[qty_ordered]]*Sales_Datas[[#This Row],[cogs]])</f>
        <v>7829710</v>
      </c>
      <c r="U1831" s="3">
        <f>IFERROR(Sales_Datas[[#This Row],[Gross_Profit]]/Sales_Datas[[#This Row],[after_discount]],0)</f>
        <v>0.93100000000000005</v>
      </c>
      <c r="V1831" s="1" t="str">
        <f>IF(Sales_Datas[[#This Row],[base_price]] &lt;= 632200, "Low", (IF(Sales_Datas[[#This Row],[base_price]] &gt;= 10092000, "High", "Medium")))</f>
        <v>Medium</v>
      </c>
    </row>
    <row r="1832" spans="1:22" x14ac:dyDescent="0.25">
      <c r="A1832" s="1" t="s">
        <v>4811</v>
      </c>
      <c r="B1832" s="1" t="s">
        <v>4812</v>
      </c>
      <c r="C1832" s="2">
        <v>44556</v>
      </c>
      <c r="D1832" s="1" t="s">
        <v>4813</v>
      </c>
      <c r="E1832" s="4">
        <v>841000</v>
      </c>
      <c r="F1832">
        <v>1</v>
      </c>
      <c r="G1832" s="4">
        <v>8410000</v>
      </c>
      <c r="H1832" s="4">
        <v>0</v>
      </c>
      <c r="I1832" s="4">
        <v>8410000</v>
      </c>
      <c r="J1832">
        <v>1</v>
      </c>
      <c r="K1832">
        <v>0</v>
      </c>
      <c r="L1832">
        <v>0</v>
      </c>
      <c r="M1832">
        <v>1</v>
      </c>
      <c r="N1832" s="2">
        <v>44552</v>
      </c>
      <c r="O1832" s="1" t="s">
        <v>4814</v>
      </c>
      <c r="P1832" s="4">
        <v>8410000</v>
      </c>
      <c r="Q1832" s="4">
        <v>689620</v>
      </c>
      <c r="R1832" s="1" t="s">
        <v>133</v>
      </c>
      <c r="S1832" s="1" t="s">
        <v>50</v>
      </c>
      <c r="T1832" s="4">
        <f>Sales_Datas[[#This Row],[after_discount]]-(Sales_Datas[[#This Row],[qty_ordered]]*Sales_Datas[[#This Row],[cogs]])</f>
        <v>7720380</v>
      </c>
      <c r="U1832" s="3">
        <f>IFERROR(Sales_Datas[[#This Row],[Gross_Profit]]/Sales_Datas[[#This Row],[after_discount]],0)</f>
        <v>0.91800000000000004</v>
      </c>
      <c r="V1832" s="1" t="str">
        <f>IF(Sales_Datas[[#This Row],[base_price]] &lt;= 632200, "Low", (IF(Sales_Datas[[#This Row],[base_price]] &gt;= 10092000, "High", "Medium")))</f>
        <v>Medium</v>
      </c>
    </row>
    <row r="1833" spans="1:22" x14ac:dyDescent="0.25">
      <c r="A1833" s="1" t="s">
        <v>4815</v>
      </c>
      <c r="B1833" s="1" t="s">
        <v>4812</v>
      </c>
      <c r="C1833" s="2">
        <v>44557</v>
      </c>
      <c r="D1833" s="1" t="s">
        <v>4816</v>
      </c>
      <c r="E1833" s="4">
        <v>841000</v>
      </c>
      <c r="F1833">
        <v>1</v>
      </c>
      <c r="G1833" s="4">
        <v>8410000</v>
      </c>
      <c r="H1833" s="4">
        <v>0</v>
      </c>
      <c r="I1833" s="4">
        <v>8410000</v>
      </c>
      <c r="J1833">
        <v>1</v>
      </c>
      <c r="K1833">
        <v>1</v>
      </c>
      <c r="L1833">
        <v>1</v>
      </c>
      <c r="M1833">
        <v>1</v>
      </c>
      <c r="N1833" s="2">
        <v>44552</v>
      </c>
      <c r="O1833" s="1" t="s">
        <v>4817</v>
      </c>
      <c r="P1833" s="4">
        <v>8410000</v>
      </c>
      <c r="Q1833" s="4">
        <v>647570</v>
      </c>
      <c r="R1833" s="1" t="s">
        <v>133</v>
      </c>
      <c r="S1833" s="1" t="s">
        <v>50</v>
      </c>
      <c r="T1833" s="4">
        <f>Sales_Datas[[#This Row],[after_discount]]-(Sales_Datas[[#This Row],[qty_ordered]]*Sales_Datas[[#This Row],[cogs]])</f>
        <v>7762430</v>
      </c>
      <c r="U1833" s="3">
        <f>IFERROR(Sales_Datas[[#This Row],[Gross_Profit]]/Sales_Datas[[#This Row],[after_discount]],0)</f>
        <v>0.92300000000000004</v>
      </c>
      <c r="V1833" s="1" t="str">
        <f>IF(Sales_Datas[[#This Row],[base_price]] &lt;= 632200, "Low", (IF(Sales_Datas[[#This Row],[base_price]] &gt;= 10092000, "High", "Medium")))</f>
        <v>Medium</v>
      </c>
    </row>
    <row r="1834" spans="1:22" x14ac:dyDescent="0.25">
      <c r="A1834" s="1" t="s">
        <v>4818</v>
      </c>
      <c r="B1834" s="1" t="s">
        <v>4819</v>
      </c>
      <c r="C1834" s="2">
        <v>44486</v>
      </c>
      <c r="D1834" s="1" t="s">
        <v>4820</v>
      </c>
      <c r="E1834" s="4">
        <v>841000</v>
      </c>
      <c r="F1834">
        <v>1</v>
      </c>
      <c r="G1834" s="4">
        <v>8410000</v>
      </c>
      <c r="H1834" s="4">
        <v>0</v>
      </c>
      <c r="I1834" s="4">
        <v>8410000</v>
      </c>
      <c r="J1834">
        <v>1</v>
      </c>
      <c r="K1834">
        <v>1</v>
      </c>
      <c r="L1834">
        <v>0</v>
      </c>
      <c r="M1834">
        <v>1</v>
      </c>
      <c r="N1834" s="2">
        <v>44472</v>
      </c>
      <c r="O1834" s="1" t="s">
        <v>4821</v>
      </c>
      <c r="P1834" s="4">
        <v>8410000</v>
      </c>
      <c r="Q1834" s="4">
        <v>571880</v>
      </c>
      <c r="R1834" s="1" t="s">
        <v>123</v>
      </c>
      <c r="S1834" s="1" t="s">
        <v>50</v>
      </c>
      <c r="T1834" s="4">
        <f>Sales_Datas[[#This Row],[after_discount]]-(Sales_Datas[[#This Row],[qty_ordered]]*Sales_Datas[[#This Row],[cogs]])</f>
        <v>7838120</v>
      </c>
      <c r="U1834" s="3">
        <f>IFERROR(Sales_Datas[[#This Row],[Gross_Profit]]/Sales_Datas[[#This Row],[after_discount]],0)</f>
        <v>0.93200000000000005</v>
      </c>
      <c r="V1834" s="1" t="str">
        <f>IF(Sales_Datas[[#This Row],[base_price]] &lt;= 632200, "Low", (IF(Sales_Datas[[#This Row],[base_price]] &gt;= 10092000, "High", "Medium")))</f>
        <v>Medium</v>
      </c>
    </row>
    <row r="1835" spans="1:22" x14ac:dyDescent="0.25">
      <c r="A1835" s="1" t="s">
        <v>4822</v>
      </c>
      <c r="B1835" s="1" t="s">
        <v>4823</v>
      </c>
      <c r="C1835" s="2">
        <v>44491</v>
      </c>
      <c r="D1835" s="1" t="s">
        <v>4820</v>
      </c>
      <c r="E1835" s="4">
        <v>841000</v>
      </c>
      <c r="F1835">
        <v>1</v>
      </c>
      <c r="G1835" s="4">
        <v>8410000</v>
      </c>
      <c r="H1835" s="4">
        <v>0</v>
      </c>
      <c r="I1835" s="4">
        <v>8410000</v>
      </c>
      <c r="J1835">
        <v>1</v>
      </c>
      <c r="K1835">
        <v>0</v>
      </c>
      <c r="L1835">
        <v>0</v>
      </c>
      <c r="M1835">
        <v>1</v>
      </c>
      <c r="N1835" s="2">
        <v>44383</v>
      </c>
      <c r="O1835" s="1" t="s">
        <v>4821</v>
      </c>
      <c r="P1835" s="4">
        <v>8410000</v>
      </c>
      <c r="Q1835" s="4">
        <v>571880</v>
      </c>
      <c r="R1835" s="1" t="s">
        <v>123</v>
      </c>
      <c r="S1835" s="1" t="s">
        <v>50</v>
      </c>
      <c r="T1835" s="4">
        <f>Sales_Datas[[#This Row],[after_discount]]-(Sales_Datas[[#This Row],[qty_ordered]]*Sales_Datas[[#This Row],[cogs]])</f>
        <v>7838120</v>
      </c>
      <c r="U1835" s="3">
        <f>IFERROR(Sales_Datas[[#This Row],[Gross_Profit]]/Sales_Datas[[#This Row],[after_discount]],0)</f>
        <v>0.93200000000000005</v>
      </c>
      <c r="V1835" s="1" t="str">
        <f>IF(Sales_Datas[[#This Row],[base_price]] &lt;= 632200, "Low", (IF(Sales_Datas[[#This Row],[base_price]] &gt;= 10092000, "High", "Medium")))</f>
        <v>Medium</v>
      </c>
    </row>
    <row r="1836" spans="1:22" x14ac:dyDescent="0.25">
      <c r="A1836" s="1" t="s">
        <v>4824</v>
      </c>
      <c r="B1836" s="1" t="s">
        <v>3097</v>
      </c>
      <c r="C1836" s="2">
        <v>44543</v>
      </c>
      <c r="D1836" s="1" t="s">
        <v>4030</v>
      </c>
      <c r="E1836" s="4">
        <v>841000</v>
      </c>
      <c r="F1836">
        <v>1</v>
      </c>
      <c r="G1836" s="4">
        <v>8410000</v>
      </c>
      <c r="H1836" s="4">
        <v>0</v>
      </c>
      <c r="I1836" s="4">
        <v>8410000</v>
      </c>
      <c r="J1836">
        <v>1</v>
      </c>
      <c r="K1836">
        <v>1</v>
      </c>
      <c r="L1836">
        <v>1</v>
      </c>
      <c r="M1836">
        <v>1</v>
      </c>
      <c r="N1836" s="2">
        <v>44384</v>
      </c>
      <c r="O1836" s="1" t="s">
        <v>4031</v>
      </c>
      <c r="P1836" s="4">
        <v>8410000</v>
      </c>
      <c r="Q1836" s="4">
        <v>529830</v>
      </c>
      <c r="R1836" s="1" t="s">
        <v>123</v>
      </c>
      <c r="S1836" s="1" t="s">
        <v>50</v>
      </c>
      <c r="T1836" s="4">
        <f>Sales_Datas[[#This Row],[after_discount]]-(Sales_Datas[[#This Row],[qty_ordered]]*Sales_Datas[[#This Row],[cogs]])</f>
        <v>7880170</v>
      </c>
      <c r="U1836" s="3">
        <f>IFERROR(Sales_Datas[[#This Row],[Gross_Profit]]/Sales_Datas[[#This Row],[after_discount]],0)</f>
        <v>0.93700000000000006</v>
      </c>
      <c r="V1836" s="1" t="str">
        <f>IF(Sales_Datas[[#This Row],[base_price]] &lt;= 632200, "Low", (IF(Sales_Datas[[#This Row],[base_price]] &gt;= 10092000, "High", "Medium")))</f>
        <v>Medium</v>
      </c>
    </row>
    <row r="1837" spans="1:22" x14ac:dyDescent="0.25">
      <c r="A1837" s="1" t="s">
        <v>4825</v>
      </c>
      <c r="B1837" s="1" t="s">
        <v>4826</v>
      </c>
      <c r="C1837" s="2">
        <v>44561</v>
      </c>
      <c r="D1837" s="1" t="s">
        <v>4820</v>
      </c>
      <c r="E1837" s="4">
        <v>841000</v>
      </c>
      <c r="F1837">
        <v>1</v>
      </c>
      <c r="G1837" s="4">
        <v>8410000</v>
      </c>
      <c r="H1837" s="4">
        <v>0</v>
      </c>
      <c r="I1837" s="4">
        <v>8410000</v>
      </c>
      <c r="J1837">
        <v>1</v>
      </c>
      <c r="K1837">
        <v>1</v>
      </c>
      <c r="L1837">
        <v>1</v>
      </c>
      <c r="M1837">
        <v>4</v>
      </c>
      <c r="N1837" s="2">
        <v>44550</v>
      </c>
      <c r="O1837" s="1" t="s">
        <v>4821</v>
      </c>
      <c r="P1837" s="4">
        <v>8410000</v>
      </c>
      <c r="Q1837" s="4">
        <v>571880</v>
      </c>
      <c r="R1837" s="1" t="s">
        <v>123</v>
      </c>
      <c r="S1837" s="1" t="s">
        <v>34</v>
      </c>
      <c r="T1837" s="4">
        <f>Sales_Datas[[#This Row],[after_discount]]-(Sales_Datas[[#This Row],[qty_ordered]]*Sales_Datas[[#This Row],[cogs]])</f>
        <v>7838120</v>
      </c>
      <c r="U1837" s="3">
        <f>IFERROR(Sales_Datas[[#This Row],[Gross_Profit]]/Sales_Datas[[#This Row],[after_discount]],0)</f>
        <v>0.93200000000000005</v>
      </c>
      <c r="V1837" s="1" t="str">
        <f>IF(Sales_Datas[[#This Row],[base_price]] &lt;= 632200, "Low", (IF(Sales_Datas[[#This Row],[base_price]] &gt;= 10092000, "High", "Medium")))</f>
        <v>Medium</v>
      </c>
    </row>
    <row r="1838" spans="1:22" x14ac:dyDescent="0.25">
      <c r="A1838" s="1" t="s">
        <v>4827</v>
      </c>
      <c r="B1838" s="1" t="s">
        <v>1798</v>
      </c>
      <c r="C1838" s="2">
        <v>44664</v>
      </c>
      <c r="D1838" s="1" t="s">
        <v>4037</v>
      </c>
      <c r="E1838" s="4">
        <v>841000</v>
      </c>
      <c r="F1838">
        <v>1</v>
      </c>
      <c r="G1838" s="4">
        <v>8410000</v>
      </c>
      <c r="H1838" s="4">
        <v>0</v>
      </c>
      <c r="I1838" s="4">
        <v>8410000</v>
      </c>
      <c r="J1838">
        <v>1</v>
      </c>
      <c r="K1838">
        <v>1</v>
      </c>
      <c r="L1838">
        <v>1</v>
      </c>
      <c r="M1838">
        <v>1</v>
      </c>
      <c r="N1838" s="2">
        <v>44394</v>
      </c>
      <c r="O1838" s="1" t="s">
        <v>4038</v>
      </c>
      <c r="P1838" s="4">
        <v>8410000</v>
      </c>
      <c r="Q1838" s="4">
        <v>756900</v>
      </c>
      <c r="R1838" s="1" t="s">
        <v>123</v>
      </c>
      <c r="S1838" s="1" t="s">
        <v>50</v>
      </c>
      <c r="T1838" s="4">
        <f>Sales_Datas[[#This Row],[after_discount]]-(Sales_Datas[[#This Row],[qty_ordered]]*Sales_Datas[[#This Row],[cogs]])</f>
        <v>7653100</v>
      </c>
      <c r="U1838" s="3">
        <f>IFERROR(Sales_Datas[[#This Row],[Gross_Profit]]/Sales_Datas[[#This Row],[after_discount]],0)</f>
        <v>0.91</v>
      </c>
      <c r="V1838" s="1" t="str">
        <f>IF(Sales_Datas[[#This Row],[base_price]] &lt;= 632200, "Low", (IF(Sales_Datas[[#This Row],[base_price]] &gt;= 10092000, "High", "Medium")))</f>
        <v>Medium</v>
      </c>
    </row>
    <row r="1839" spans="1:22" x14ac:dyDescent="0.25">
      <c r="A1839" s="1" t="s">
        <v>4828</v>
      </c>
      <c r="B1839" s="1" t="s">
        <v>1774</v>
      </c>
      <c r="C1839" s="2">
        <v>44513</v>
      </c>
      <c r="D1839" s="1" t="s">
        <v>4829</v>
      </c>
      <c r="E1839" s="4">
        <v>836128</v>
      </c>
      <c r="F1839">
        <v>1</v>
      </c>
      <c r="G1839" s="4">
        <v>8361280</v>
      </c>
      <c r="H1839" s="4">
        <v>0</v>
      </c>
      <c r="I1839" s="4">
        <v>8361280</v>
      </c>
      <c r="J1839">
        <v>1</v>
      </c>
      <c r="K1839">
        <v>0</v>
      </c>
      <c r="L1839">
        <v>0</v>
      </c>
      <c r="M1839">
        <v>4</v>
      </c>
      <c r="N1839" s="2">
        <v>44524</v>
      </c>
      <c r="O1839" s="1" t="s">
        <v>4830</v>
      </c>
      <c r="P1839" s="4">
        <v>8361280</v>
      </c>
      <c r="Q1839" s="4">
        <v>710674</v>
      </c>
      <c r="R1839" s="1" t="s">
        <v>39</v>
      </c>
      <c r="S1839" s="1" t="s">
        <v>34</v>
      </c>
      <c r="T1839" s="4">
        <f>Sales_Datas[[#This Row],[after_discount]]-(Sales_Datas[[#This Row],[qty_ordered]]*Sales_Datas[[#This Row],[cogs]])</f>
        <v>7650606</v>
      </c>
      <c r="U1839" s="3">
        <f>IFERROR(Sales_Datas[[#This Row],[Gross_Profit]]/Sales_Datas[[#This Row],[after_discount]],0)</f>
        <v>0.91500416204217538</v>
      </c>
      <c r="V1839" s="1" t="str">
        <f>IF(Sales_Datas[[#This Row],[base_price]] &lt;= 632200, "Low", (IF(Sales_Datas[[#This Row],[base_price]] &gt;= 10092000, "High", "Medium")))</f>
        <v>Medium</v>
      </c>
    </row>
    <row r="1840" spans="1:22" x14ac:dyDescent="0.25">
      <c r="A1840" s="1" t="s">
        <v>4833</v>
      </c>
      <c r="B1840" s="1" t="s">
        <v>4834</v>
      </c>
      <c r="C1840" s="2">
        <v>44720</v>
      </c>
      <c r="D1840" s="1" t="s">
        <v>4835</v>
      </c>
      <c r="E1840" s="4">
        <v>822150</v>
      </c>
      <c r="F1840">
        <v>1</v>
      </c>
      <c r="G1840" s="4">
        <v>8221500</v>
      </c>
      <c r="H1840" s="4">
        <v>0</v>
      </c>
      <c r="I1840" s="4">
        <v>8221500</v>
      </c>
      <c r="J1840">
        <v>1</v>
      </c>
      <c r="K1840">
        <v>1</v>
      </c>
      <c r="L1840">
        <v>1</v>
      </c>
      <c r="M1840">
        <v>1</v>
      </c>
      <c r="N1840" s="2">
        <v>44786</v>
      </c>
      <c r="O1840" s="1" t="s">
        <v>4836</v>
      </c>
      <c r="P1840" s="4">
        <v>8221500</v>
      </c>
      <c r="Q1840" s="4">
        <v>715256</v>
      </c>
      <c r="R1840" s="1" t="s">
        <v>554</v>
      </c>
      <c r="S1840" s="1" t="s">
        <v>50</v>
      </c>
      <c r="T1840" s="4">
        <f>Sales_Datas[[#This Row],[after_discount]]-(Sales_Datas[[#This Row],[qty_ordered]]*Sales_Datas[[#This Row],[cogs]])</f>
        <v>7506244</v>
      </c>
      <c r="U1840" s="3">
        <f>IFERROR(Sales_Datas[[#This Row],[Gross_Profit]]/Sales_Datas[[#This Row],[after_discount]],0)</f>
        <v>0.91300176366843033</v>
      </c>
      <c r="V1840" s="1" t="str">
        <f>IF(Sales_Datas[[#This Row],[base_price]] &lt;= 632200, "Low", (IF(Sales_Datas[[#This Row],[base_price]] &gt;= 10092000, "High", "Medium")))</f>
        <v>Medium</v>
      </c>
    </row>
    <row r="1841" spans="1:22" x14ac:dyDescent="0.25">
      <c r="A1841" s="1" t="s">
        <v>4837</v>
      </c>
      <c r="B1841" s="1" t="s">
        <v>4838</v>
      </c>
      <c r="C1841" s="2">
        <v>44510</v>
      </c>
      <c r="D1841" s="1" t="s">
        <v>4839</v>
      </c>
      <c r="E1841" s="4">
        <v>51040</v>
      </c>
      <c r="F1841">
        <v>16</v>
      </c>
      <c r="G1841" s="4">
        <v>8166400</v>
      </c>
      <c r="H1841" s="4">
        <v>0</v>
      </c>
      <c r="I1841" s="4">
        <v>8166400</v>
      </c>
      <c r="J1841">
        <v>1</v>
      </c>
      <c r="K1841">
        <v>0</v>
      </c>
      <c r="L1841">
        <v>0</v>
      </c>
      <c r="M1841">
        <v>4</v>
      </c>
      <c r="N1841" s="2">
        <v>44476</v>
      </c>
      <c r="O1841" s="1" t="s">
        <v>4840</v>
      </c>
      <c r="P1841" s="4">
        <v>649020</v>
      </c>
      <c r="Q1841" s="4">
        <v>47328</v>
      </c>
      <c r="R1841" s="1" t="s">
        <v>344</v>
      </c>
      <c r="S1841" s="1" t="s">
        <v>34</v>
      </c>
      <c r="T1841" s="4">
        <f>Sales_Datas[[#This Row],[after_discount]]-(Sales_Datas[[#This Row],[qty_ordered]]*Sales_Datas[[#This Row],[cogs]])</f>
        <v>7409152</v>
      </c>
      <c r="U1841" s="3">
        <f>IFERROR(Sales_Datas[[#This Row],[Gross_Profit]]/Sales_Datas[[#This Row],[after_discount]],0)</f>
        <v>0.90727272727272723</v>
      </c>
      <c r="V1841" s="1" t="str">
        <f>IF(Sales_Datas[[#This Row],[base_price]] &lt;= 632200, "Low", (IF(Sales_Datas[[#This Row],[base_price]] &gt;= 10092000, "High", "Medium")))</f>
        <v>Medium</v>
      </c>
    </row>
    <row r="1842" spans="1:22" x14ac:dyDescent="0.25">
      <c r="A1842" s="1" t="s">
        <v>4841</v>
      </c>
      <c r="B1842" s="1" t="s">
        <v>4842</v>
      </c>
      <c r="C1842" s="2">
        <v>44708</v>
      </c>
      <c r="D1842" s="1" t="s">
        <v>4695</v>
      </c>
      <c r="E1842" s="4">
        <v>814320</v>
      </c>
      <c r="F1842">
        <v>1</v>
      </c>
      <c r="G1842" s="4">
        <v>8143200</v>
      </c>
      <c r="H1842" s="4">
        <v>0</v>
      </c>
      <c r="I1842" s="4">
        <v>8143200</v>
      </c>
      <c r="J1842">
        <v>1</v>
      </c>
      <c r="K1842">
        <v>0</v>
      </c>
      <c r="L1842">
        <v>0</v>
      </c>
      <c r="M1842">
        <v>7</v>
      </c>
      <c r="N1842" s="2">
        <v>44707</v>
      </c>
      <c r="O1842" s="1" t="s">
        <v>4696</v>
      </c>
      <c r="P1842" s="4">
        <v>9048000</v>
      </c>
      <c r="Q1842" s="4">
        <v>787176</v>
      </c>
      <c r="R1842" s="1" t="s">
        <v>191</v>
      </c>
      <c r="S1842" s="1" t="s">
        <v>66</v>
      </c>
      <c r="T1842" s="4">
        <f>Sales_Datas[[#This Row],[after_discount]]-(Sales_Datas[[#This Row],[qty_ordered]]*Sales_Datas[[#This Row],[cogs]])</f>
        <v>7356024</v>
      </c>
      <c r="U1842" s="3">
        <f>IFERROR(Sales_Datas[[#This Row],[Gross_Profit]]/Sales_Datas[[#This Row],[after_discount]],0)</f>
        <v>0.90333333333333332</v>
      </c>
      <c r="V1842" s="1" t="str">
        <f>IF(Sales_Datas[[#This Row],[base_price]] &lt;= 632200, "Low", (IF(Sales_Datas[[#This Row],[base_price]] &gt;= 10092000, "High", "Medium")))</f>
        <v>Medium</v>
      </c>
    </row>
    <row r="1843" spans="1:22" x14ac:dyDescent="0.25">
      <c r="A1843" s="1" t="s">
        <v>4843</v>
      </c>
      <c r="B1843" s="1" t="s">
        <v>2170</v>
      </c>
      <c r="C1843" s="2">
        <v>44453</v>
      </c>
      <c r="D1843" s="1" t="s">
        <v>4844</v>
      </c>
      <c r="E1843" s="4">
        <v>406000</v>
      </c>
      <c r="F1843">
        <v>2</v>
      </c>
      <c r="G1843" s="4">
        <v>8120000</v>
      </c>
      <c r="H1843" s="4">
        <v>0</v>
      </c>
      <c r="I1843" s="4">
        <v>8120000</v>
      </c>
      <c r="J1843">
        <v>1</v>
      </c>
      <c r="K1843">
        <v>1</v>
      </c>
      <c r="L1843">
        <v>1</v>
      </c>
      <c r="M1843">
        <v>1</v>
      </c>
      <c r="N1843" s="2">
        <v>44401</v>
      </c>
      <c r="O1843" s="1" t="s">
        <v>4845</v>
      </c>
      <c r="P1843" s="4">
        <v>4060000</v>
      </c>
      <c r="Q1843" s="4">
        <v>263900</v>
      </c>
      <c r="R1843" s="1" t="s">
        <v>89</v>
      </c>
      <c r="S1843" s="1" t="s">
        <v>50</v>
      </c>
      <c r="T1843" s="4">
        <f>Sales_Datas[[#This Row],[after_discount]]-(Sales_Datas[[#This Row],[qty_ordered]]*Sales_Datas[[#This Row],[cogs]])</f>
        <v>7592200</v>
      </c>
      <c r="U1843" s="3">
        <f>IFERROR(Sales_Datas[[#This Row],[Gross_Profit]]/Sales_Datas[[#This Row],[after_discount]],0)</f>
        <v>0.93500000000000005</v>
      </c>
      <c r="V1843" s="1" t="str">
        <f>IF(Sales_Datas[[#This Row],[base_price]] &lt;= 632200, "Low", (IF(Sales_Datas[[#This Row],[base_price]] &gt;= 10092000, "High", "Medium")))</f>
        <v>Medium</v>
      </c>
    </row>
    <row r="1844" spans="1:22" x14ac:dyDescent="0.25">
      <c r="A1844" s="1" t="s">
        <v>4846</v>
      </c>
      <c r="B1844" s="1" t="s">
        <v>1374</v>
      </c>
      <c r="C1844" s="2">
        <v>44266</v>
      </c>
      <c r="D1844" s="1" t="s">
        <v>4847</v>
      </c>
      <c r="E1844" s="4">
        <v>812000</v>
      </c>
      <c r="F1844">
        <v>1</v>
      </c>
      <c r="G1844" s="4">
        <v>8120000</v>
      </c>
      <c r="H1844" s="4">
        <v>0</v>
      </c>
      <c r="I1844" s="4">
        <v>8120000</v>
      </c>
      <c r="J1844">
        <v>1</v>
      </c>
      <c r="K1844">
        <v>0</v>
      </c>
      <c r="L1844">
        <v>0</v>
      </c>
      <c r="M1844">
        <v>4</v>
      </c>
      <c r="N1844" s="2">
        <v>44496</v>
      </c>
      <c r="O1844" s="1" t="s">
        <v>4848</v>
      </c>
      <c r="P1844" s="4">
        <v>8120000</v>
      </c>
      <c r="Q1844" s="4">
        <v>600880</v>
      </c>
      <c r="R1844" s="1" t="s">
        <v>133</v>
      </c>
      <c r="S1844" s="1" t="s">
        <v>34</v>
      </c>
      <c r="T1844" s="4">
        <f>Sales_Datas[[#This Row],[after_discount]]-(Sales_Datas[[#This Row],[qty_ordered]]*Sales_Datas[[#This Row],[cogs]])</f>
        <v>7519120</v>
      </c>
      <c r="U1844" s="3">
        <f>IFERROR(Sales_Datas[[#This Row],[Gross_Profit]]/Sales_Datas[[#This Row],[after_discount]],0)</f>
        <v>0.92600000000000005</v>
      </c>
      <c r="V1844" s="1" t="str">
        <f>IF(Sales_Datas[[#This Row],[base_price]] &lt;= 632200, "Low", (IF(Sales_Datas[[#This Row],[base_price]] &gt;= 10092000, "High", "Medium")))</f>
        <v>Medium</v>
      </c>
    </row>
    <row r="1845" spans="1:22" x14ac:dyDescent="0.25">
      <c r="A1845" s="1" t="s">
        <v>4849</v>
      </c>
      <c r="B1845" s="1" t="s">
        <v>4850</v>
      </c>
      <c r="C1845" s="2">
        <v>44520</v>
      </c>
      <c r="D1845" s="1" t="s">
        <v>518</v>
      </c>
      <c r="E1845" s="4">
        <v>809100</v>
      </c>
      <c r="F1845">
        <v>1</v>
      </c>
      <c r="G1845" s="4">
        <v>8091000</v>
      </c>
      <c r="H1845" s="4">
        <v>0</v>
      </c>
      <c r="I1845" s="4">
        <v>8091000</v>
      </c>
      <c r="J1845">
        <v>1</v>
      </c>
      <c r="K1845">
        <v>0</v>
      </c>
      <c r="L1845">
        <v>0</v>
      </c>
      <c r="M1845">
        <v>1</v>
      </c>
      <c r="N1845" s="2">
        <v>44513</v>
      </c>
      <c r="O1845" s="1" t="s">
        <v>519</v>
      </c>
      <c r="P1845" s="4">
        <v>8091000</v>
      </c>
      <c r="Q1845" s="4">
        <v>606796</v>
      </c>
      <c r="R1845" s="1" t="s">
        <v>89</v>
      </c>
      <c r="S1845" s="1" t="s">
        <v>50</v>
      </c>
      <c r="T1845" s="4">
        <f>Sales_Datas[[#This Row],[after_discount]]-(Sales_Datas[[#This Row],[qty_ordered]]*Sales_Datas[[#This Row],[cogs]])</f>
        <v>7484204</v>
      </c>
      <c r="U1845" s="3">
        <f>IFERROR(Sales_Datas[[#This Row],[Gross_Profit]]/Sales_Datas[[#This Row],[after_discount]],0)</f>
        <v>0.92500358422939066</v>
      </c>
      <c r="V1845" s="1" t="str">
        <f>IF(Sales_Datas[[#This Row],[base_price]] &lt;= 632200, "Low", (IF(Sales_Datas[[#This Row],[base_price]] &gt;= 10092000, "High", "Medium")))</f>
        <v>Medium</v>
      </c>
    </row>
    <row r="1846" spans="1:22" x14ac:dyDescent="0.25">
      <c r="A1846" s="1" t="s">
        <v>4851</v>
      </c>
      <c r="B1846" s="1" t="s">
        <v>4852</v>
      </c>
      <c r="C1846" s="2">
        <v>44523</v>
      </c>
      <c r="D1846" s="1" t="s">
        <v>518</v>
      </c>
      <c r="E1846" s="4">
        <v>809100</v>
      </c>
      <c r="F1846">
        <v>1</v>
      </c>
      <c r="G1846" s="4">
        <v>8091000</v>
      </c>
      <c r="H1846" s="4">
        <v>0</v>
      </c>
      <c r="I1846" s="4">
        <v>8091000</v>
      </c>
      <c r="J1846">
        <v>1</v>
      </c>
      <c r="K1846">
        <v>0</v>
      </c>
      <c r="L1846">
        <v>0</v>
      </c>
      <c r="M1846">
        <v>1</v>
      </c>
      <c r="N1846" s="2">
        <v>44464</v>
      </c>
      <c r="O1846" s="1" t="s">
        <v>519</v>
      </c>
      <c r="P1846" s="4">
        <v>8091000</v>
      </c>
      <c r="Q1846" s="4">
        <v>606796</v>
      </c>
      <c r="R1846" s="1" t="s">
        <v>89</v>
      </c>
      <c r="S1846" s="1" t="s">
        <v>50</v>
      </c>
      <c r="T1846" s="4">
        <f>Sales_Datas[[#This Row],[after_discount]]-(Sales_Datas[[#This Row],[qty_ordered]]*Sales_Datas[[#This Row],[cogs]])</f>
        <v>7484204</v>
      </c>
      <c r="U1846" s="3">
        <f>IFERROR(Sales_Datas[[#This Row],[Gross_Profit]]/Sales_Datas[[#This Row],[after_discount]],0)</f>
        <v>0.92500358422939066</v>
      </c>
      <c r="V1846" s="1" t="str">
        <f>IF(Sales_Datas[[#This Row],[base_price]] &lt;= 632200, "Low", (IF(Sales_Datas[[#This Row],[base_price]] &gt;= 10092000, "High", "Medium")))</f>
        <v>Medium</v>
      </c>
    </row>
    <row r="1847" spans="1:22" x14ac:dyDescent="0.25">
      <c r="A1847" s="1" t="s">
        <v>4853</v>
      </c>
      <c r="B1847" s="1" t="s">
        <v>4854</v>
      </c>
      <c r="C1847" s="2">
        <v>44745</v>
      </c>
      <c r="D1847" s="1" t="s">
        <v>4334</v>
      </c>
      <c r="E1847" s="4">
        <v>403100</v>
      </c>
      <c r="F1847">
        <v>2</v>
      </c>
      <c r="G1847" s="4">
        <v>8062000</v>
      </c>
      <c r="H1847" s="4">
        <v>0</v>
      </c>
      <c r="I1847" s="4">
        <v>8062000</v>
      </c>
      <c r="J1847">
        <v>1</v>
      </c>
      <c r="K1847">
        <v>1</v>
      </c>
      <c r="L1847">
        <v>1</v>
      </c>
      <c r="M1847">
        <v>1</v>
      </c>
      <c r="N1847" s="2">
        <v>44645</v>
      </c>
      <c r="O1847" s="1" t="s">
        <v>4335</v>
      </c>
      <c r="P1847" s="4">
        <v>4031000</v>
      </c>
      <c r="Q1847" s="4">
        <v>310358</v>
      </c>
      <c r="R1847" s="1" t="s">
        <v>123</v>
      </c>
      <c r="S1847" s="1" t="s">
        <v>50</v>
      </c>
      <c r="T1847" s="4">
        <f>Sales_Datas[[#This Row],[after_discount]]-(Sales_Datas[[#This Row],[qty_ordered]]*Sales_Datas[[#This Row],[cogs]])</f>
        <v>7441284</v>
      </c>
      <c r="U1847" s="3">
        <f>IFERROR(Sales_Datas[[#This Row],[Gross_Profit]]/Sales_Datas[[#This Row],[after_discount]],0)</f>
        <v>0.92300719424460431</v>
      </c>
      <c r="V1847" s="1" t="str">
        <f>IF(Sales_Datas[[#This Row],[base_price]] &lt;= 632200, "Low", (IF(Sales_Datas[[#This Row],[base_price]] &gt;= 10092000, "High", "Medium")))</f>
        <v>Medium</v>
      </c>
    </row>
    <row r="1848" spans="1:22" x14ac:dyDescent="0.25">
      <c r="A1848" s="1" t="s">
        <v>4855</v>
      </c>
      <c r="B1848" s="1" t="s">
        <v>4001</v>
      </c>
      <c r="C1848" s="2">
        <v>44769</v>
      </c>
      <c r="D1848" s="1" t="s">
        <v>4856</v>
      </c>
      <c r="E1848" s="4">
        <v>403100</v>
      </c>
      <c r="F1848">
        <v>2</v>
      </c>
      <c r="G1848" s="4">
        <v>8062000</v>
      </c>
      <c r="H1848" s="4">
        <v>0</v>
      </c>
      <c r="I1848" s="4">
        <v>8062000</v>
      </c>
      <c r="J1848">
        <v>1</v>
      </c>
      <c r="K1848">
        <v>1</v>
      </c>
      <c r="L1848">
        <v>0</v>
      </c>
      <c r="M1848">
        <v>1</v>
      </c>
      <c r="N1848" s="2">
        <v>44667</v>
      </c>
      <c r="O1848" s="1" t="s">
        <v>4857</v>
      </c>
      <c r="P1848" s="4">
        <v>4031000</v>
      </c>
      <c r="Q1848" s="4">
        <v>314418</v>
      </c>
      <c r="R1848" s="1" t="s">
        <v>123</v>
      </c>
      <c r="S1848" s="1" t="s">
        <v>50</v>
      </c>
      <c r="T1848" s="4">
        <f>Sales_Datas[[#This Row],[after_discount]]-(Sales_Datas[[#This Row],[qty_ordered]]*Sales_Datas[[#This Row],[cogs]])</f>
        <v>7433164</v>
      </c>
      <c r="U1848" s="3">
        <f>IFERROR(Sales_Datas[[#This Row],[Gross_Profit]]/Sales_Datas[[#This Row],[after_discount]],0)</f>
        <v>0.92200000000000004</v>
      </c>
      <c r="V1848" s="1" t="str">
        <f>IF(Sales_Datas[[#This Row],[base_price]] &lt;= 632200, "Low", (IF(Sales_Datas[[#This Row],[base_price]] &gt;= 10092000, "High", "Medium")))</f>
        <v>Medium</v>
      </c>
    </row>
    <row r="1849" spans="1:22" x14ac:dyDescent="0.25">
      <c r="A1849" s="1" t="s">
        <v>4858</v>
      </c>
      <c r="B1849" s="1" t="s">
        <v>3008</v>
      </c>
      <c r="C1849" s="2">
        <v>44633</v>
      </c>
      <c r="D1849" s="1" t="s">
        <v>4859</v>
      </c>
      <c r="E1849" s="4">
        <v>801618</v>
      </c>
      <c r="F1849">
        <v>1</v>
      </c>
      <c r="G1849" s="4">
        <v>8016180</v>
      </c>
      <c r="H1849" s="4">
        <v>0</v>
      </c>
      <c r="I1849" s="4">
        <v>8016180</v>
      </c>
      <c r="J1849">
        <v>1</v>
      </c>
      <c r="K1849">
        <v>1</v>
      </c>
      <c r="L1849">
        <v>0</v>
      </c>
      <c r="M1849">
        <v>1</v>
      </c>
      <c r="N1849" s="2">
        <v>44382</v>
      </c>
      <c r="O1849" s="1" t="s">
        <v>4860</v>
      </c>
      <c r="P1849" s="4">
        <v>7957600</v>
      </c>
      <c r="Q1849" s="4">
        <v>557032</v>
      </c>
      <c r="R1849" s="1" t="s">
        <v>39</v>
      </c>
      <c r="S1849" s="1" t="s">
        <v>50</v>
      </c>
      <c r="T1849" s="4">
        <f>Sales_Datas[[#This Row],[after_discount]]-(Sales_Datas[[#This Row],[qty_ordered]]*Sales_Datas[[#This Row],[cogs]])</f>
        <v>7459148</v>
      </c>
      <c r="U1849" s="3">
        <f>IFERROR(Sales_Datas[[#This Row],[Gross_Profit]]/Sales_Datas[[#This Row],[after_discount]],0)</f>
        <v>0.93051154040952178</v>
      </c>
      <c r="V1849" s="1" t="str">
        <f>IF(Sales_Datas[[#This Row],[base_price]] &lt;= 632200, "Low", (IF(Sales_Datas[[#This Row],[base_price]] &gt;= 10092000, "High", "Medium")))</f>
        <v>Medium</v>
      </c>
    </row>
    <row r="1850" spans="1:22" x14ac:dyDescent="0.25">
      <c r="A1850" s="1" t="s">
        <v>4861</v>
      </c>
      <c r="B1850" s="1" t="s">
        <v>4862</v>
      </c>
      <c r="C1850" s="2">
        <v>44489</v>
      </c>
      <c r="D1850" s="1" t="s">
        <v>528</v>
      </c>
      <c r="E1850" s="4">
        <v>400200</v>
      </c>
      <c r="F1850">
        <v>2</v>
      </c>
      <c r="G1850" s="4">
        <v>8004000</v>
      </c>
      <c r="H1850" s="4">
        <v>0</v>
      </c>
      <c r="I1850" s="4">
        <v>8004000</v>
      </c>
      <c r="J1850">
        <v>1</v>
      </c>
      <c r="K1850">
        <v>1</v>
      </c>
      <c r="L1850">
        <v>1</v>
      </c>
      <c r="M1850">
        <v>1</v>
      </c>
      <c r="N1850" s="2">
        <v>44476</v>
      </c>
      <c r="O1850" s="1" t="s">
        <v>529</v>
      </c>
      <c r="P1850" s="4">
        <v>2610000</v>
      </c>
      <c r="Q1850" s="4">
        <v>161820</v>
      </c>
      <c r="R1850" s="1" t="s">
        <v>191</v>
      </c>
      <c r="S1850" s="1" t="s">
        <v>50</v>
      </c>
      <c r="T1850" s="4">
        <f>Sales_Datas[[#This Row],[after_discount]]-(Sales_Datas[[#This Row],[qty_ordered]]*Sales_Datas[[#This Row],[cogs]])</f>
        <v>7680360</v>
      </c>
      <c r="U1850" s="3">
        <f>IFERROR(Sales_Datas[[#This Row],[Gross_Profit]]/Sales_Datas[[#This Row],[after_discount]],0)</f>
        <v>0.95956521739130429</v>
      </c>
      <c r="V1850" s="1" t="str">
        <f>IF(Sales_Datas[[#This Row],[base_price]] &lt;= 632200, "Low", (IF(Sales_Datas[[#This Row],[base_price]] &gt;= 10092000, "High", "Medium")))</f>
        <v>Medium</v>
      </c>
    </row>
    <row r="1851" spans="1:22" x14ac:dyDescent="0.25">
      <c r="A1851" s="1" t="s">
        <v>4863</v>
      </c>
      <c r="B1851" s="1" t="s">
        <v>4864</v>
      </c>
      <c r="C1851" s="2">
        <v>44516</v>
      </c>
      <c r="D1851" s="1" t="s">
        <v>719</v>
      </c>
      <c r="E1851" s="4">
        <v>400200</v>
      </c>
      <c r="F1851">
        <v>2</v>
      </c>
      <c r="G1851" s="4">
        <v>8004000</v>
      </c>
      <c r="H1851" s="4">
        <v>0</v>
      </c>
      <c r="I1851" s="4">
        <v>8004000</v>
      </c>
      <c r="J1851">
        <v>1</v>
      </c>
      <c r="K1851">
        <v>0</v>
      </c>
      <c r="L1851">
        <v>0</v>
      </c>
      <c r="M1851">
        <v>4</v>
      </c>
      <c r="N1851" s="2">
        <v>44385</v>
      </c>
      <c r="O1851" s="1" t="s">
        <v>720</v>
      </c>
      <c r="P1851" s="4">
        <v>3190000</v>
      </c>
      <c r="Q1851" s="4">
        <v>277530</v>
      </c>
      <c r="R1851" s="1" t="s">
        <v>191</v>
      </c>
      <c r="S1851" s="1" t="s">
        <v>34</v>
      </c>
      <c r="T1851" s="4">
        <f>Sales_Datas[[#This Row],[after_discount]]-(Sales_Datas[[#This Row],[qty_ordered]]*Sales_Datas[[#This Row],[cogs]])</f>
        <v>7448940</v>
      </c>
      <c r="U1851" s="3">
        <f>IFERROR(Sales_Datas[[#This Row],[Gross_Profit]]/Sales_Datas[[#This Row],[after_discount]],0)</f>
        <v>0.93065217391304345</v>
      </c>
      <c r="V1851" s="1" t="str">
        <f>IF(Sales_Datas[[#This Row],[base_price]] &lt;= 632200, "Low", (IF(Sales_Datas[[#This Row],[base_price]] &gt;= 10092000, "High", "Medium")))</f>
        <v>Medium</v>
      </c>
    </row>
    <row r="1852" spans="1:22" x14ac:dyDescent="0.25">
      <c r="A1852" s="1" t="s">
        <v>4867</v>
      </c>
      <c r="B1852" s="1" t="s">
        <v>4868</v>
      </c>
      <c r="C1852" s="2">
        <v>44597</v>
      </c>
      <c r="D1852" s="1" t="s">
        <v>4346</v>
      </c>
      <c r="E1852" s="4">
        <v>400200</v>
      </c>
      <c r="F1852">
        <v>2</v>
      </c>
      <c r="G1852" s="4">
        <v>8004000</v>
      </c>
      <c r="H1852" s="4">
        <v>0</v>
      </c>
      <c r="I1852" s="4">
        <v>8004000</v>
      </c>
      <c r="J1852">
        <v>1</v>
      </c>
      <c r="K1852">
        <v>0</v>
      </c>
      <c r="L1852">
        <v>0</v>
      </c>
      <c r="M1852">
        <v>1</v>
      </c>
      <c r="N1852" s="2">
        <v>44702</v>
      </c>
      <c r="O1852" s="1" t="s">
        <v>4347</v>
      </c>
      <c r="P1852" s="4">
        <v>4002000</v>
      </c>
      <c r="Q1852" s="4">
        <v>272136</v>
      </c>
      <c r="R1852" s="1" t="s">
        <v>191</v>
      </c>
      <c r="S1852" s="1" t="s">
        <v>50</v>
      </c>
      <c r="T1852" s="4">
        <f>Sales_Datas[[#This Row],[after_discount]]-(Sales_Datas[[#This Row],[qty_ordered]]*Sales_Datas[[#This Row],[cogs]])</f>
        <v>7459728</v>
      </c>
      <c r="U1852" s="3">
        <f>IFERROR(Sales_Datas[[#This Row],[Gross_Profit]]/Sales_Datas[[#This Row],[after_discount]],0)</f>
        <v>0.93200000000000005</v>
      </c>
      <c r="V1852" s="1" t="str">
        <f>IF(Sales_Datas[[#This Row],[base_price]] &lt;= 632200, "Low", (IF(Sales_Datas[[#This Row],[base_price]] &gt;= 10092000, "High", "Medium")))</f>
        <v>Medium</v>
      </c>
    </row>
    <row r="1853" spans="1:22" x14ac:dyDescent="0.25">
      <c r="A1853" s="1" t="s">
        <v>4869</v>
      </c>
      <c r="B1853" s="1" t="s">
        <v>4870</v>
      </c>
      <c r="C1853" s="2">
        <v>44775</v>
      </c>
      <c r="D1853" s="1" t="s">
        <v>868</v>
      </c>
      <c r="E1853" s="4">
        <v>400200</v>
      </c>
      <c r="F1853">
        <v>2</v>
      </c>
      <c r="G1853" s="4">
        <v>8004000</v>
      </c>
      <c r="H1853" s="4">
        <v>0</v>
      </c>
      <c r="I1853" s="4">
        <v>8004000</v>
      </c>
      <c r="J1853">
        <v>1</v>
      </c>
      <c r="K1853">
        <v>1</v>
      </c>
      <c r="L1853">
        <v>1</v>
      </c>
      <c r="M1853">
        <v>1</v>
      </c>
      <c r="N1853" s="2">
        <v>44598</v>
      </c>
      <c r="O1853" s="1" t="s">
        <v>869</v>
      </c>
      <c r="P1853" s="4">
        <v>4002000</v>
      </c>
      <c r="Q1853" s="4">
        <v>288144</v>
      </c>
      <c r="R1853" s="1" t="s">
        <v>191</v>
      </c>
      <c r="S1853" s="1" t="s">
        <v>50</v>
      </c>
      <c r="T1853" s="4">
        <f>Sales_Datas[[#This Row],[after_discount]]-(Sales_Datas[[#This Row],[qty_ordered]]*Sales_Datas[[#This Row],[cogs]])</f>
        <v>7427712</v>
      </c>
      <c r="U1853" s="3">
        <f>IFERROR(Sales_Datas[[#This Row],[Gross_Profit]]/Sales_Datas[[#This Row],[after_discount]],0)</f>
        <v>0.92800000000000005</v>
      </c>
      <c r="V1853" s="1" t="str">
        <f>IF(Sales_Datas[[#This Row],[base_price]] &lt;= 632200, "Low", (IF(Sales_Datas[[#This Row],[base_price]] &gt;= 10092000, "High", "Medium")))</f>
        <v>Medium</v>
      </c>
    </row>
    <row r="1854" spans="1:22" x14ac:dyDescent="0.25">
      <c r="A1854" s="1" t="s">
        <v>4871</v>
      </c>
      <c r="B1854" s="1" t="s">
        <v>4872</v>
      </c>
      <c r="C1854" s="2">
        <v>44808</v>
      </c>
      <c r="D1854" s="1" t="s">
        <v>868</v>
      </c>
      <c r="E1854" s="4">
        <v>400200</v>
      </c>
      <c r="F1854">
        <v>2</v>
      </c>
      <c r="G1854" s="4">
        <v>8004000</v>
      </c>
      <c r="H1854" s="4">
        <v>0</v>
      </c>
      <c r="I1854" s="4">
        <v>8004000</v>
      </c>
      <c r="J1854">
        <v>1</v>
      </c>
      <c r="K1854">
        <v>1</v>
      </c>
      <c r="L1854">
        <v>1</v>
      </c>
      <c r="M1854">
        <v>1</v>
      </c>
      <c r="N1854" s="2">
        <v>44662</v>
      </c>
      <c r="O1854" s="1" t="s">
        <v>869</v>
      </c>
      <c r="P1854" s="4">
        <v>4002000</v>
      </c>
      <c r="Q1854" s="4">
        <v>288144</v>
      </c>
      <c r="R1854" s="1" t="s">
        <v>191</v>
      </c>
      <c r="S1854" s="1" t="s">
        <v>50</v>
      </c>
      <c r="T1854" s="4">
        <f>Sales_Datas[[#This Row],[after_discount]]-(Sales_Datas[[#This Row],[qty_ordered]]*Sales_Datas[[#This Row],[cogs]])</f>
        <v>7427712</v>
      </c>
      <c r="U1854" s="3">
        <f>IFERROR(Sales_Datas[[#This Row],[Gross_Profit]]/Sales_Datas[[#This Row],[after_discount]],0)</f>
        <v>0.92800000000000005</v>
      </c>
      <c r="V1854" s="1" t="str">
        <f>IF(Sales_Datas[[#This Row],[base_price]] &lt;= 632200, "Low", (IF(Sales_Datas[[#This Row],[base_price]] &gt;= 10092000, "High", "Medium")))</f>
        <v>Medium</v>
      </c>
    </row>
    <row r="1855" spans="1:22" x14ac:dyDescent="0.25">
      <c r="A1855" s="1" t="s">
        <v>4873</v>
      </c>
      <c r="B1855" s="1" t="s">
        <v>4345</v>
      </c>
      <c r="C1855" s="2">
        <v>44839</v>
      </c>
      <c r="D1855" s="1" t="s">
        <v>868</v>
      </c>
      <c r="E1855" s="4">
        <v>400200</v>
      </c>
      <c r="F1855">
        <v>2</v>
      </c>
      <c r="G1855" s="4">
        <v>8004000</v>
      </c>
      <c r="H1855" s="4">
        <v>0</v>
      </c>
      <c r="I1855" s="4">
        <v>8004000</v>
      </c>
      <c r="J1855">
        <v>1</v>
      </c>
      <c r="K1855">
        <v>0</v>
      </c>
      <c r="L1855">
        <v>0</v>
      </c>
      <c r="M1855">
        <v>7</v>
      </c>
      <c r="N1855" s="2">
        <v>44700</v>
      </c>
      <c r="O1855" s="1" t="s">
        <v>869</v>
      </c>
      <c r="P1855" s="4">
        <v>4002000</v>
      </c>
      <c r="Q1855" s="4">
        <v>288144</v>
      </c>
      <c r="R1855" s="1" t="s">
        <v>191</v>
      </c>
      <c r="S1855" s="1" t="s">
        <v>66</v>
      </c>
      <c r="T1855" s="4">
        <f>Sales_Datas[[#This Row],[after_discount]]-(Sales_Datas[[#This Row],[qty_ordered]]*Sales_Datas[[#This Row],[cogs]])</f>
        <v>7427712</v>
      </c>
      <c r="U1855" s="3">
        <f>IFERROR(Sales_Datas[[#This Row],[Gross_Profit]]/Sales_Datas[[#This Row],[after_discount]],0)</f>
        <v>0.92800000000000005</v>
      </c>
      <c r="V1855" s="1" t="str">
        <f>IF(Sales_Datas[[#This Row],[base_price]] &lt;= 632200, "Low", (IF(Sales_Datas[[#This Row],[base_price]] &gt;= 10092000, "High", "Medium")))</f>
        <v>Medium</v>
      </c>
    </row>
    <row r="1856" spans="1:22" x14ac:dyDescent="0.25">
      <c r="A1856" s="1" t="s">
        <v>4874</v>
      </c>
      <c r="B1856" s="1" t="s">
        <v>4767</v>
      </c>
      <c r="C1856" s="2">
        <v>44398</v>
      </c>
      <c r="D1856" s="1" t="s">
        <v>4875</v>
      </c>
      <c r="E1856" s="4">
        <v>800400</v>
      </c>
      <c r="F1856">
        <v>1</v>
      </c>
      <c r="G1856" s="4">
        <v>8004000</v>
      </c>
      <c r="H1856" s="4">
        <v>0</v>
      </c>
      <c r="I1856" s="4">
        <v>8004000</v>
      </c>
      <c r="J1856">
        <v>1</v>
      </c>
      <c r="K1856">
        <v>1</v>
      </c>
      <c r="L1856">
        <v>1</v>
      </c>
      <c r="M1856">
        <v>8</v>
      </c>
      <c r="N1856" s="2">
        <v>44380</v>
      </c>
      <c r="O1856" s="1" t="s">
        <v>4876</v>
      </c>
      <c r="P1856" s="4">
        <v>8004000</v>
      </c>
      <c r="Q1856" s="4">
        <v>672336</v>
      </c>
      <c r="R1856" s="1" t="s">
        <v>123</v>
      </c>
      <c r="S1856" s="1" t="s">
        <v>1115</v>
      </c>
      <c r="T1856" s="4">
        <f>Sales_Datas[[#This Row],[after_discount]]-(Sales_Datas[[#This Row],[qty_ordered]]*Sales_Datas[[#This Row],[cogs]])</f>
        <v>7331664</v>
      </c>
      <c r="U1856" s="3">
        <f>IFERROR(Sales_Datas[[#This Row],[Gross_Profit]]/Sales_Datas[[#This Row],[after_discount]],0)</f>
        <v>0.91600000000000004</v>
      </c>
      <c r="V1856" s="1" t="str">
        <f>IF(Sales_Datas[[#This Row],[base_price]] &lt;= 632200, "Low", (IF(Sales_Datas[[#This Row],[base_price]] &gt;= 10092000, "High", "Medium")))</f>
        <v>Medium</v>
      </c>
    </row>
    <row r="1857" spans="1:22" x14ac:dyDescent="0.25">
      <c r="A1857" s="1" t="s">
        <v>4877</v>
      </c>
      <c r="B1857" s="1" t="s">
        <v>4878</v>
      </c>
      <c r="C1857" s="2">
        <v>44674</v>
      </c>
      <c r="D1857" s="1" t="s">
        <v>4879</v>
      </c>
      <c r="E1857" s="4">
        <v>800342</v>
      </c>
      <c r="F1857">
        <v>1</v>
      </c>
      <c r="G1857" s="4">
        <v>8003420</v>
      </c>
      <c r="H1857" s="4">
        <v>0</v>
      </c>
      <c r="I1857" s="4">
        <v>8003420</v>
      </c>
      <c r="J1857">
        <v>1</v>
      </c>
      <c r="K1857">
        <v>1</v>
      </c>
      <c r="L1857">
        <v>1</v>
      </c>
      <c r="M1857">
        <v>1</v>
      </c>
      <c r="N1857" s="2">
        <v>44672</v>
      </c>
      <c r="O1857" s="1" t="s">
        <v>4880</v>
      </c>
      <c r="P1857" s="4">
        <v>8003420</v>
      </c>
      <c r="Q1857" s="4">
        <v>480182</v>
      </c>
      <c r="R1857" s="1" t="s">
        <v>133</v>
      </c>
      <c r="S1857" s="1" t="s">
        <v>50</v>
      </c>
      <c r="T1857" s="4">
        <f>Sales_Datas[[#This Row],[after_discount]]-(Sales_Datas[[#This Row],[qty_ordered]]*Sales_Datas[[#This Row],[cogs]])</f>
        <v>7523238</v>
      </c>
      <c r="U1857" s="3">
        <f>IFERROR(Sales_Datas[[#This Row],[Gross_Profit]]/Sales_Datas[[#This Row],[after_discount]],0)</f>
        <v>0.9400028987607798</v>
      </c>
      <c r="V1857" s="1" t="str">
        <f>IF(Sales_Datas[[#This Row],[base_price]] &lt;= 632200, "Low", (IF(Sales_Datas[[#This Row],[base_price]] &gt;= 10092000, "High", "Medium")))</f>
        <v>Medium</v>
      </c>
    </row>
    <row r="1858" spans="1:22" x14ac:dyDescent="0.25">
      <c r="A1858" s="1" t="s">
        <v>4881</v>
      </c>
      <c r="B1858" s="1" t="s">
        <v>4882</v>
      </c>
      <c r="C1858" s="2">
        <v>44483</v>
      </c>
      <c r="D1858" s="1" t="s">
        <v>4883</v>
      </c>
      <c r="E1858" s="4">
        <v>800110</v>
      </c>
      <c r="F1858">
        <v>1</v>
      </c>
      <c r="G1858" s="4">
        <v>8001100</v>
      </c>
      <c r="H1858" s="4">
        <v>0</v>
      </c>
      <c r="I1858" s="4">
        <v>8001100</v>
      </c>
      <c r="J1858">
        <v>1</v>
      </c>
      <c r="K1858">
        <v>0</v>
      </c>
      <c r="L1858">
        <v>0</v>
      </c>
      <c r="M1858">
        <v>1</v>
      </c>
      <c r="N1858" s="2">
        <v>44478</v>
      </c>
      <c r="O1858" s="1" t="s">
        <v>4884</v>
      </c>
      <c r="P1858" s="4">
        <v>8001100</v>
      </c>
      <c r="Q1858" s="4">
        <v>672046</v>
      </c>
      <c r="R1858" s="1" t="s">
        <v>39</v>
      </c>
      <c r="S1858" s="1" t="s">
        <v>50</v>
      </c>
      <c r="T1858" s="4">
        <f>Sales_Datas[[#This Row],[after_discount]]-(Sales_Datas[[#This Row],[qty_ordered]]*Sales_Datas[[#This Row],[cogs]])</f>
        <v>7329054</v>
      </c>
      <c r="U1858" s="3">
        <f>IFERROR(Sales_Datas[[#This Row],[Gross_Profit]]/Sales_Datas[[#This Row],[after_discount]],0)</f>
        <v>0.91600579920260961</v>
      </c>
      <c r="V1858" s="1" t="str">
        <f>IF(Sales_Datas[[#This Row],[base_price]] &lt;= 632200, "Low", (IF(Sales_Datas[[#This Row],[base_price]] &gt;= 10092000, "High", "Medium")))</f>
        <v>Medium</v>
      </c>
    </row>
    <row r="1859" spans="1:22" x14ac:dyDescent="0.25">
      <c r="A1859" s="1" t="s">
        <v>4885</v>
      </c>
      <c r="B1859" s="1" t="s">
        <v>3466</v>
      </c>
      <c r="C1859" s="2">
        <v>44495</v>
      </c>
      <c r="D1859" s="1" t="s">
        <v>4883</v>
      </c>
      <c r="E1859" s="4">
        <v>800110</v>
      </c>
      <c r="F1859">
        <v>1</v>
      </c>
      <c r="G1859" s="4">
        <v>8001100</v>
      </c>
      <c r="H1859" s="4">
        <v>0</v>
      </c>
      <c r="I1859" s="4">
        <v>8001100</v>
      </c>
      <c r="J1859">
        <v>1</v>
      </c>
      <c r="K1859">
        <v>1</v>
      </c>
      <c r="L1859">
        <v>1</v>
      </c>
      <c r="M1859">
        <v>1</v>
      </c>
      <c r="N1859" s="2">
        <v>44443</v>
      </c>
      <c r="O1859" s="1" t="s">
        <v>4884</v>
      </c>
      <c r="P1859" s="4">
        <v>8001100</v>
      </c>
      <c r="Q1859" s="4">
        <v>672046</v>
      </c>
      <c r="R1859" s="1" t="s">
        <v>39</v>
      </c>
      <c r="S1859" s="1" t="s">
        <v>50</v>
      </c>
      <c r="T1859" s="4">
        <f>Sales_Datas[[#This Row],[after_discount]]-(Sales_Datas[[#This Row],[qty_ordered]]*Sales_Datas[[#This Row],[cogs]])</f>
        <v>7329054</v>
      </c>
      <c r="U1859" s="3">
        <f>IFERROR(Sales_Datas[[#This Row],[Gross_Profit]]/Sales_Datas[[#This Row],[after_discount]],0)</f>
        <v>0.91600579920260961</v>
      </c>
      <c r="V1859" s="1" t="str">
        <f>IF(Sales_Datas[[#This Row],[base_price]] &lt;= 632200, "Low", (IF(Sales_Datas[[#This Row],[base_price]] &gt;= 10092000, "High", "Medium")))</f>
        <v>Medium</v>
      </c>
    </row>
    <row r="1860" spans="1:22" x14ac:dyDescent="0.25">
      <c r="A1860" s="1" t="s">
        <v>4886</v>
      </c>
      <c r="B1860" s="1" t="s">
        <v>3382</v>
      </c>
      <c r="C1860" s="2">
        <v>44448</v>
      </c>
      <c r="D1860" s="1" t="s">
        <v>4887</v>
      </c>
      <c r="E1860" s="4">
        <v>799240</v>
      </c>
      <c r="F1860">
        <v>1</v>
      </c>
      <c r="G1860" s="4">
        <v>7992400</v>
      </c>
      <c r="H1860" s="4">
        <v>0</v>
      </c>
      <c r="I1860" s="4">
        <v>7992400</v>
      </c>
      <c r="J1860">
        <v>1</v>
      </c>
      <c r="K1860">
        <v>1</v>
      </c>
      <c r="L1860">
        <v>1</v>
      </c>
      <c r="M1860">
        <v>1</v>
      </c>
      <c r="N1860" s="2">
        <v>44383</v>
      </c>
      <c r="O1860" s="1" t="s">
        <v>4888</v>
      </c>
      <c r="P1860" s="4">
        <v>7992400</v>
      </c>
      <c r="Q1860" s="4">
        <v>639392</v>
      </c>
      <c r="R1860" s="1" t="s">
        <v>39</v>
      </c>
      <c r="S1860" s="1" t="s">
        <v>50</v>
      </c>
      <c r="T1860" s="4">
        <f>Sales_Datas[[#This Row],[after_discount]]-(Sales_Datas[[#This Row],[qty_ordered]]*Sales_Datas[[#This Row],[cogs]])</f>
        <v>7353008</v>
      </c>
      <c r="U1860" s="3">
        <f>IFERROR(Sales_Datas[[#This Row],[Gross_Profit]]/Sales_Datas[[#This Row],[after_discount]],0)</f>
        <v>0.92</v>
      </c>
      <c r="V1860" s="1" t="str">
        <f>IF(Sales_Datas[[#This Row],[base_price]] &lt;= 632200, "Low", (IF(Sales_Datas[[#This Row],[base_price]] &gt;= 10092000, "High", "Medium")))</f>
        <v>Medium</v>
      </c>
    </row>
    <row r="1861" spans="1:22" x14ac:dyDescent="0.25">
      <c r="A1861" s="1" t="s">
        <v>4889</v>
      </c>
      <c r="B1861" s="1" t="s">
        <v>4890</v>
      </c>
      <c r="C1861" s="2">
        <v>44398</v>
      </c>
      <c r="D1861" s="1" t="s">
        <v>4891</v>
      </c>
      <c r="E1861" s="4">
        <v>797500</v>
      </c>
      <c r="F1861">
        <v>1</v>
      </c>
      <c r="G1861" s="4">
        <v>7975000</v>
      </c>
      <c r="H1861" s="4">
        <v>0</v>
      </c>
      <c r="I1861" s="4">
        <v>7975000</v>
      </c>
      <c r="J1861">
        <v>1</v>
      </c>
      <c r="K1861">
        <v>1</v>
      </c>
      <c r="L1861">
        <v>1</v>
      </c>
      <c r="M1861">
        <v>1</v>
      </c>
      <c r="N1861" s="2">
        <v>44403</v>
      </c>
      <c r="O1861" s="1" t="s">
        <v>4892</v>
      </c>
      <c r="P1861" s="4">
        <v>7975000</v>
      </c>
      <c r="Q1861" s="4">
        <v>645946</v>
      </c>
      <c r="R1861" s="1" t="s">
        <v>128</v>
      </c>
      <c r="S1861" s="1" t="s">
        <v>50</v>
      </c>
      <c r="T1861" s="4">
        <f>Sales_Datas[[#This Row],[after_discount]]-(Sales_Datas[[#This Row],[qty_ordered]]*Sales_Datas[[#This Row],[cogs]])</f>
        <v>7329054</v>
      </c>
      <c r="U1861" s="3">
        <f>IFERROR(Sales_Datas[[#This Row],[Gross_Profit]]/Sales_Datas[[#This Row],[after_discount]],0)</f>
        <v>0.91900363636363636</v>
      </c>
      <c r="V1861" s="1" t="str">
        <f>IF(Sales_Datas[[#This Row],[base_price]] &lt;= 632200, "Low", (IF(Sales_Datas[[#This Row],[base_price]] &gt;= 10092000, "High", "Medium")))</f>
        <v>Medium</v>
      </c>
    </row>
    <row r="1862" spans="1:22" x14ac:dyDescent="0.25">
      <c r="A1862" s="1" t="s">
        <v>4893</v>
      </c>
      <c r="B1862" s="1" t="s">
        <v>4894</v>
      </c>
      <c r="C1862" s="2">
        <v>44625</v>
      </c>
      <c r="D1862" s="1" t="s">
        <v>4895</v>
      </c>
      <c r="E1862" s="4">
        <v>797500</v>
      </c>
      <c r="F1862">
        <v>1</v>
      </c>
      <c r="G1862" s="4">
        <v>7975000</v>
      </c>
      <c r="H1862" s="4">
        <v>0</v>
      </c>
      <c r="I1862" s="4">
        <v>7975000</v>
      </c>
      <c r="J1862">
        <v>1</v>
      </c>
      <c r="K1862">
        <v>1</v>
      </c>
      <c r="L1862">
        <v>0</v>
      </c>
      <c r="M1862">
        <v>3</v>
      </c>
      <c r="N1862" s="2">
        <v>44702</v>
      </c>
      <c r="O1862" s="1" t="s">
        <v>4896</v>
      </c>
      <c r="P1862" s="4">
        <v>7975000</v>
      </c>
      <c r="Q1862" s="4">
        <v>542300</v>
      </c>
      <c r="R1862" s="1" t="s">
        <v>133</v>
      </c>
      <c r="S1862" s="1" t="s">
        <v>56</v>
      </c>
      <c r="T1862" s="4">
        <f>Sales_Datas[[#This Row],[after_discount]]-(Sales_Datas[[#This Row],[qty_ordered]]*Sales_Datas[[#This Row],[cogs]])</f>
        <v>7432700</v>
      </c>
      <c r="U1862" s="3">
        <f>IFERROR(Sales_Datas[[#This Row],[Gross_Profit]]/Sales_Datas[[#This Row],[after_discount]],0)</f>
        <v>0.93200000000000005</v>
      </c>
      <c r="V1862" s="1" t="str">
        <f>IF(Sales_Datas[[#This Row],[base_price]] &lt;= 632200, "Low", (IF(Sales_Datas[[#This Row],[base_price]] &gt;= 10092000, "High", "Medium")))</f>
        <v>Medium</v>
      </c>
    </row>
    <row r="1863" spans="1:22" x14ac:dyDescent="0.25">
      <c r="A1863" s="1" t="s">
        <v>4897</v>
      </c>
      <c r="B1863" s="1" t="s">
        <v>4898</v>
      </c>
      <c r="C1863" s="2">
        <v>44512</v>
      </c>
      <c r="D1863" s="1" t="s">
        <v>4859</v>
      </c>
      <c r="E1863" s="4">
        <v>795760</v>
      </c>
      <c r="F1863">
        <v>1</v>
      </c>
      <c r="G1863" s="4">
        <v>7957600</v>
      </c>
      <c r="H1863" s="4">
        <v>0</v>
      </c>
      <c r="I1863" s="4">
        <v>7957600</v>
      </c>
      <c r="J1863">
        <v>1</v>
      </c>
      <c r="K1863">
        <v>1</v>
      </c>
      <c r="L1863">
        <v>1</v>
      </c>
      <c r="M1863">
        <v>1</v>
      </c>
      <c r="N1863" s="2">
        <v>44526</v>
      </c>
      <c r="O1863" s="1" t="s">
        <v>4860</v>
      </c>
      <c r="P1863" s="4">
        <v>7957600</v>
      </c>
      <c r="Q1863" s="4">
        <v>557032</v>
      </c>
      <c r="R1863" s="1" t="s">
        <v>39</v>
      </c>
      <c r="S1863" s="1" t="s">
        <v>50</v>
      </c>
      <c r="T1863" s="4">
        <f>Sales_Datas[[#This Row],[after_discount]]-(Sales_Datas[[#This Row],[qty_ordered]]*Sales_Datas[[#This Row],[cogs]])</f>
        <v>7400568</v>
      </c>
      <c r="U1863" s="3">
        <f>IFERROR(Sales_Datas[[#This Row],[Gross_Profit]]/Sales_Datas[[#This Row],[after_discount]],0)</f>
        <v>0.93</v>
      </c>
      <c r="V1863" s="1" t="str">
        <f>IF(Sales_Datas[[#This Row],[base_price]] &lt;= 632200, "Low", (IF(Sales_Datas[[#This Row],[base_price]] &gt;= 10092000, "High", "Medium")))</f>
        <v>Medium</v>
      </c>
    </row>
    <row r="1864" spans="1:22" x14ac:dyDescent="0.25">
      <c r="A1864" s="1" t="s">
        <v>4899</v>
      </c>
      <c r="B1864" s="1" t="s">
        <v>4900</v>
      </c>
      <c r="C1864" s="2">
        <v>44598</v>
      </c>
      <c r="D1864" s="1" t="s">
        <v>4901</v>
      </c>
      <c r="E1864" s="4">
        <v>791700</v>
      </c>
      <c r="F1864">
        <v>1</v>
      </c>
      <c r="G1864" s="4">
        <v>7917000</v>
      </c>
      <c r="H1864" s="4">
        <v>0</v>
      </c>
      <c r="I1864" s="4">
        <v>7917000</v>
      </c>
      <c r="J1864">
        <v>1</v>
      </c>
      <c r="K1864">
        <v>0</v>
      </c>
      <c r="L1864">
        <v>0</v>
      </c>
      <c r="M1864">
        <v>4</v>
      </c>
      <c r="N1864" s="2">
        <v>44723</v>
      </c>
      <c r="O1864" s="1" t="s">
        <v>4902</v>
      </c>
      <c r="P1864" s="4">
        <v>7917000</v>
      </c>
      <c r="Q1864" s="4">
        <v>609580</v>
      </c>
      <c r="R1864" s="1" t="s">
        <v>191</v>
      </c>
      <c r="S1864" s="1" t="s">
        <v>34</v>
      </c>
      <c r="T1864" s="4">
        <f>Sales_Datas[[#This Row],[after_discount]]-(Sales_Datas[[#This Row],[qty_ordered]]*Sales_Datas[[#This Row],[cogs]])</f>
        <v>7307420</v>
      </c>
      <c r="U1864" s="3">
        <f>IFERROR(Sales_Datas[[#This Row],[Gross_Profit]]/Sales_Datas[[#This Row],[after_discount]],0)</f>
        <v>0.92300366300366299</v>
      </c>
      <c r="V1864" s="1" t="str">
        <f>IF(Sales_Datas[[#This Row],[base_price]] &lt;= 632200, "Low", (IF(Sales_Datas[[#This Row],[base_price]] &gt;= 10092000, "High", "Medium")))</f>
        <v>Medium</v>
      </c>
    </row>
    <row r="1865" spans="1:22" x14ac:dyDescent="0.25">
      <c r="A1865" s="1" t="s">
        <v>4903</v>
      </c>
      <c r="B1865" s="1" t="s">
        <v>4904</v>
      </c>
      <c r="C1865" s="2">
        <v>44687</v>
      </c>
      <c r="D1865" s="1" t="s">
        <v>4901</v>
      </c>
      <c r="E1865" s="4">
        <v>791700</v>
      </c>
      <c r="F1865">
        <v>1</v>
      </c>
      <c r="G1865" s="4">
        <v>7917000</v>
      </c>
      <c r="H1865" s="4">
        <v>0</v>
      </c>
      <c r="I1865" s="4">
        <v>7917000</v>
      </c>
      <c r="J1865">
        <v>1</v>
      </c>
      <c r="K1865">
        <v>0</v>
      </c>
      <c r="L1865">
        <v>0</v>
      </c>
      <c r="M1865">
        <v>4</v>
      </c>
      <c r="N1865" s="2">
        <v>44713</v>
      </c>
      <c r="O1865" s="1" t="s">
        <v>4902</v>
      </c>
      <c r="P1865" s="4">
        <v>7917000</v>
      </c>
      <c r="Q1865" s="4">
        <v>609580</v>
      </c>
      <c r="R1865" s="1" t="s">
        <v>191</v>
      </c>
      <c r="S1865" s="1" t="s">
        <v>34</v>
      </c>
      <c r="T1865" s="4">
        <f>Sales_Datas[[#This Row],[after_discount]]-(Sales_Datas[[#This Row],[qty_ordered]]*Sales_Datas[[#This Row],[cogs]])</f>
        <v>7307420</v>
      </c>
      <c r="U1865" s="3">
        <f>IFERROR(Sales_Datas[[#This Row],[Gross_Profit]]/Sales_Datas[[#This Row],[after_discount]],0)</f>
        <v>0.92300366300366299</v>
      </c>
      <c r="V1865" s="1" t="str">
        <f>IF(Sales_Datas[[#This Row],[base_price]] &lt;= 632200, "Low", (IF(Sales_Datas[[#This Row],[base_price]] &gt;= 10092000, "High", "Medium")))</f>
        <v>Medium</v>
      </c>
    </row>
    <row r="1866" spans="1:22" x14ac:dyDescent="0.25">
      <c r="A1866" s="1" t="s">
        <v>4905</v>
      </c>
      <c r="B1866" s="1" t="s">
        <v>4906</v>
      </c>
      <c r="C1866" s="2">
        <v>44746</v>
      </c>
      <c r="D1866" s="1" t="s">
        <v>4901</v>
      </c>
      <c r="E1866" s="4">
        <v>791700</v>
      </c>
      <c r="F1866">
        <v>1</v>
      </c>
      <c r="G1866" s="4">
        <v>7917000</v>
      </c>
      <c r="H1866" s="4">
        <v>0</v>
      </c>
      <c r="I1866" s="4">
        <v>7917000</v>
      </c>
      <c r="J1866">
        <v>1</v>
      </c>
      <c r="K1866">
        <v>0</v>
      </c>
      <c r="L1866">
        <v>0</v>
      </c>
      <c r="M1866">
        <v>7</v>
      </c>
      <c r="N1866" s="2">
        <v>44660</v>
      </c>
      <c r="O1866" s="1" t="s">
        <v>4902</v>
      </c>
      <c r="P1866" s="4">
        <v>7917000</v>
      </c>
      <c r="Q1866" s="4">
        <v>609580</v>
      </c>
      <c r="R1866" s="1" t="s">
        <v>191</v>
      </c>
      <c r="S1866" s="1" t="s">
        <v>66</v>
      </c>
      <c r="T1866" s="4">
        <f>Sales_Datas[[#This Row],[after_discount]]-(Sales_Datas[[#This Row],[qty_ordered]]*Sales_Datas[[#This Row],[cogs]])</f>
        <v>7307420</v>
      </c>
      <c r="U1866" s="3">
        <f>IFERROR(Sales_Datas[[#This Row],[Gross_Profit]]/Sales_Datas[[#This Row],[after_discount]],0)</f>
        <v>0.92300366300366299</v>
      </c>
      <c r="V1866" s="1" t="str">
        <f>IF(Sales_Datas[[#This Row],[base_price]] &lt;= 632200, "Low", (IF(Sales_Datas[[#This Row],[base_price]] &gt;= 10092000, "High", "Medium")))</f>
        <v>Medium</v>
      </c>
    </row>
    <row r="1867" spans="1:22" x14ac:dyDescent="0.25">
      <c r="A1867" s="1" t="s">
        <v>4907</v>
      </c>
      <c r="B1867" s="1" t="s">
        <v>4908</v>
      </c>
      <c r="C1867" s="2">
        <v>44777</v>
      </c>
      <c r="D1867" s="1" t="s">
        <v>4901</v>
      </c>
      <c r="E1867" s="4">
        <v>791700</v>
      </c>
      <c r="F1867">
        <v>1</v>
      </c>
      <c r="G1867" s="4">
        <v>7917000</v>
      </c>
      <c r="H1867" s="4">
        <v>0</v>
      </c>
      <c r="I1867" s="4">
        <v>7917000</v>
      </c>
      <c r="J1867">
        <v>1</v>
      </c>
      <c r="K1867">
        <v>0</v>
      </c>
      <c r="L1867">
        <v>0</v>
      </c>
      <c r="M1867">
        <v>7</v>
      </c>
      <c r="N1867" s="2">
        <v>44670</v>
      </c>
      <c r="O1867" s="1" t="s">
        <v>4902</v>
      </c>
      <c r="P1867" s="4">
        <v>7917000</v>
      </c>
      <c r="Q1867" s="4">
        <v>609580</v>
      </c>
      <c r="R1867" s="1" t="s">
        <v>191</v>
      </c>
      <c r="S1867" s="1" t="s">
        <v>66</v>
      </c>
      <c r="T1867" s="4">
        <f>Sales_Datas[[#This Row],[after_discount]]-(Sales_Datas[[#This Row],[qty_ordered]]*Sales_Datas[[#This Row],[cogs]])</f>
        <v>7307420</v>
      </c>
      <c r="U1867" s="3">
        <f>IFERROR(Sales_Datas[[#This Row],[Gross_Profit]]/Sales_Datas[[#This Row],[after_discount]],0)</f>
        <v>0.92300366300366299</v>
      </c>
      <c r="V1867" s="1" t="str">
        <f>IF(Sales_Datas[[#This Row],[base_price]] &lt;= 632200, "Low", (IF(Sales_Datas[[#This Row],[base_price]] &gt;= 10092000, "High", "Medium")))</f>
        <v>Medium</v>
      </c>
    </row>
    <row r="1868" spans="1:22" x14ac:dyDescent="0.25">
      <c r="A1868" s="1" t="s">
        <v>4909</v>
      </c>
      <c r="B1868" s="1" t="s">
        <v>270</v>
      </c>
      <c r="C1868" s="2">
        <v>44841</v>
      </c>
      <c r="D1868" s="1" t="s">
        <v>4910</v>
      </c>
      <c r="E1868" s="4">
        <v>788800</v>
      </c>
      <c r="F1868">
        <v>1</v>
      </c>
      <c r="G1868" s="4">
        <v>7888000</v>
      </c>
      <c r="H1868" s="4">
        <v>0</v>
      </c>
      <c r="I1868" s="4">
        <v>7888000</v>
      </c>
      <c r="J1868">
        <v>1</v>
      </c>
      <c r="K1868">
        <v>0</v>
      </c>
      <c r="L1868">
        <v>0</v>
      </c>
      <c r="M1868">
        <v>1</v>
      </c>
      <c r="N1868" s="2">
        <v>44512</v>
      </c>
      <c r="O1868" s="1" t="s">
        <v>4911</v>
      </c>
      <c r="P1868" s="4">
        <v>7888000</v>
      </c>
      <c r="Q1868" s="4">
        <v>599488</v>
      </c>
      <c r="R1868" s="1" t="s">
        <v>39</v>
      </c>
      <c r="S1868" s="1" t="s">
        <v>50</v>
      </c>
      <c r="T1868" s="4">
        <f>Sales_Datas[[#This Row],[after_discount]]-(Sales_Datas[[#This Row],[qty_ordered]]*Sales_Datas[[#This Row],[cogs]])</f>
        <v>7288512</v>
      </c>
      <c r="U1868" s="3">
        <f>IFERROR(Sales_Datas[[#This Row],[Gross_Profit]]/Sales_Datas[[#This Row],[after_discount]],0)</f>
        <v>0.92400000000000004</v>
      </c>
      <c r="V1868" s="1" t="str">
        <f>IF(Sales_Datas[[#This Row],[base_price]] &lt;= 632200, "Low", (IF(Sales_Datas[[#This Row],[base_price]] &gt;= 10092000, "High", "Medium")))</f>
        <v>Medium</v>
      </c>
    </row>
    <row r="1869" spans="1:22" x14ac:dyDescent="0.25">
      <c r="A1869" s="1" t="s">
        <v>4912</v>
      </c>
      <c r="B1869" s="1" t="s">
        <v>82</v>
      </c>
      <c r="C1869" s="2">
        <v>44418</v>
      </c>
      <c r="D1869" s="1" t="s">
        <v>4913</v>
      </c>
      <c r="E1869" s="4">
        <v>394400</v>
      </c>
      <c r="F1869">
        <v>2</v>
      </c>
      <c r="G1869" s="4">
        <v>7888000</v>
      </c>
      <c r="H1869" s="4">
        <v>0</v>
      </c>
      <c r="I1869" s="4">
        <v>7888000</v>
      </c>
      <c r="J1869">
        <v>1</v>
      </c>
      <c r="K1869">
        <v>1</v>
      </c>
      <c r="L1869">
        <v>1</v>
      </c>
      <c r="M1869">
        <v>4</v>
      </c>
      <c r="N1869" s="2">
        <v>44386</v>
      </c>
      <c r="O1869" s="1" t="s">
        <v>4914</v>
      </c>
      <c r="P1869" s="4">
        <v>3944000</v>
      </c>
      <c r="Q1869" s="4">
        <v>287912</v>
      </c>
      <c r="R1869" s="1" t="s">
        <v>89</v>
      </c>
      <c r="S1869" s="1" t="s">
        <v>34</v>
      </c>
      <c r="T1869" s="4">
        <f>Sales_Datas[[#This Row],[after_discount]]-(Sales_Datas[[#This Row],[qty_ordered]]*Sales_Datas[[#This Row],[cogs]])</f>
        <v>7312176</v>
      </c>
      <c r="U1869" s="3">
        <f>IFERROR(Sales_Datas[[#This Row],[Gross_Profit]]/Sales_Datas[[#This Row],[after_discount]],0)</f>
        <v>0.92700000000000005</v>
      </c>
      <c r="V1869" s="1" t="str">
        <f>IF(Sales_Datas[[#This Row],[base_price]] &lt;= 632200, "Low", (IF(Sales_Datas[[#This Row],[base_price]] &gt;= 10092000, "High", "Medium")))</f>
        <v>Medium</v>
      </c>
    </row>
    <row r="1870" spans="1:22" x14ac:dyDescent="0.25">
      <c r="A1870" s="1" t="s">
        <v>4915</v>
      </c>
      <c r="B1870" s="1" t="s">
        <v>4916</v>
      </c>
      <c r="C1870" s="2">
        <v>44599</v>
      </c>
      <c r="D1870" s="1" t="s">
        <v>4917</v>
      </c>
      <c r="E1870" s="4">
        <v>787350</v>
      </c>
      <c r="F1870">
        <v>1</v>
      </c>
      <c r="G1870" s="4">
        <v>7873500</v>
      </c>
      <c r="H1870" s="4">
        <v>0</v>
      </c>
      <c r="I1870" s="4">
        <v>7873500</v>
      </c>
      <c r="J1870">
        <v>1</v>
      </c>
      <c r="K1870">
        <v>1</v>
      </c>
      <c r="L1870">
        <v>0</v>
      </c>
      <c r="M1870">
        <v>1</v>
      </c>
      <c r="N1870" s="2">
        <v>44744</v>
      </c>
      <c r="O1870" s="1" t="s">
        <v>4918</v>
      </c>
      <c r="P1870" s="4">
        <v>7873500</v>
      </c>
      <c r="Q1870" s="4">
        <v>708586</v>
      </c>
      <c r="R1870" s="1" t="s">
        <v>133</v>
      </c>
      <c r="S1870" s="1" t="s">
        <v>50</v>
      </c>
      <c r="T1870" s="4">
        <f>Sales_Datas[[#This Row],[after_discount]]-(Sales_Datas[[#This Row],[qty_ordered]]*Sales_Datas[[#This Row],[cogs]])</f>
        <v>7164914</v>
      </c>
      <c r="U1870" s="3">
        <f>IFERROR(Sales_Datas[[#This Row],[Gross_Profit]]/Sales_Datas[[#This Row],[after_discount]],0)</f>
        <v>0.91000368324125225</v>
      </c>
      <c r="V1870" s="1" t="str">
        <f>IF(Sales_Datas[[#This Row],[base_price]] &lt;= 632200, "Low", (IF(Sales_Datas[[#This Row],[base_price]] &gt;= 10092000, "High", "Medium")))</f>
        <v>Medium</v>
      </c>
    </row>
    <row r="1871" spans="1:22" x14ac:dyDescent="0.25">
      <c r="A1871" s="1" t="s">
        <v>4919</v>
      </c>
      <c r="B1871" s="1" t="s">
        <v>4920</v>
      </c>
      <c r="C1871" s="2">
        <v>44567</v>
      </c>
      <c r="D1871" s="1" t="s">
        <v>719</v>
      </c>
      <c r="E1871" s="4">
        <v>261000</v>
      </c>
      <c r="F1871">
        <v>3</v>
      </c>
      <c r="G1871" s="4">
        <v>7830000</v>
      </c>
      <c r="H1871" s="4">
        <v>0</v>
      </c>
      <c r="I1871" s="4">
        <v>7830000</v>
      </c>
      <c r="J1871">
        <v>1</v>
      </c>
      <c r="K1871">
        <v>1</v>
      </c>
      <c r="L1871">
        <v>1</v>
      </c>
      <c r="M1871">
        <v>1</v>
      </c>
      <c r="N1871" s="2">
        <v>44717</v>
      </c>
      <c r="O1871" s="1" t="s">
        <v>720</v>
      </c>
      <c r="P1871" s="4">
        <v>3190000</v>
      </c>
      <c r="Q1871" s="4">
        <v>277530</v>
      </c>
      <c r="R1871" s="1" t="s">
        <v>191</v>
      </c>
      <c r="S1871" s="1" t="s">
        <v>50</v>
      </c>
      <c r="T1871" s="4">
        <f>Sales_Datas[[#This Row],[after_discount]]-(Sales_Datas[[#This Row],[qty_ordered]]*Sales_Datas[[#This Row],[cogs]])</f>
        <v>6997410</v>
      </c>
      <c r="U1871" s="3">
        <f>IFERROR(Sales_Datas[[#This Row],[Gross_Profit]]/Sales_Datas[[#This Row],[after_discount]],0)</f>
        <v>0.89366666666666672</v>
      </c>
      <c r="V1871" s="1" t="str">
        <f>IF(Sales_Datas[[#This Row],[base_price]] &lt;= 632200, "Low", (IF(Sales_Datas[[#This Row],[base_price]] &gt;= 10092000, "High", "Medium")))</f>
        <v>Medium</v>
      </c>
    </row>
    <row r="1872" spans="1:22" x14ac:dyDescent="0.25">
      <c r="A1872" s="1" t="s">
        <v>4921</v>
      </c>
      <c r="B1872" s="1" t="s">
        <v>527</v>
      </c>
      <c r="C1872" s="2">
        <v>44734</v>
      </c>
      <c r="D1872" s="1" t="s">
        <v>719</v>
      </c>
      <c r="E1872" s="4">
        <v>261000</v>
      </c>
      <c r="F1872">
        <v>3</v>
      </c>
      <c r="G1872" s="4">
        <v>7830000</v>
      </c>
      <c r="H1872" s="4">
        <v>0</v>
      </c>
      <c r="I1872" s="4">
        <v>7830000</v>
      </c>
      <c r="J1872">
        <v>1</v>
      </c>
      <c r="K1872">
        <v>0</v>
      </c>
      <c r="L1872">
        <v>0</v>
      </c>
      <c r="M1872">
        <v>7</v>
      </c>
      <c r="N1872" s="2">
        <v>44737</v>
      </c>
      <c r="O1872" s="1" t="s">
        <v>720</v>
      </c>
      <c r="P1872" s="4">
        <v>3190000</v>
      </c>
      <c r="Q1872" s="4">
        <v>277530</v>
      </c>
      <c r="R1872" s="1" t="s">
        <v>191</v>
      </c>
      <c r="S1872" s="1" t="s">
        <v>66</v>
      </c>
      <c r="T1872" s="4">
        <f>Sales_Datas[[#This Row],[after_discount]]-(Sales_Datas[[#This Row],[qty_ordered]]*Sales_Datas[[#This Row],[cogs]])</f>
        <v>6997410</v>
      </c>
      <c r="U1872" s="3">
        <f>IFERROR(Sales_Datas[[#This Row],[Gross_Profit]]/Sales_Datas[[#This Row],[after_discount]],0)</f>
        <v>0.89366666666666672</v>
      </c>
      <c r="V1872" s="1" t="str">
        <f>IF(Sales_Datas[[#This Row],[base_price]] &lt;= 632200, "Low", (IF(Sales_Datas[[#This Row],[base_price]] &gt;= 10092000, "High", "Medium")))</f>
        <v>Medium</v>
      </c>
    </row>
    <row r="1873" spans="1:22" x14ac:dyDescent="0.25">
      <c r="A1873" s="1" t="s">
        <v>4922</v>
      </c>
      <c r="B1873" s="1" t="s">
        <v>4923</v>
      </c>
      <c r="C1873" s="2">
        <v>44902</v>
      </c>
      <c r="D1873" s="1" t="s">
        <v>4924</v>
      </c>
      <c r="E1873" s="4">
        <v>783000</v>
      </c>
      <c r="F1873">
        <v>1</v>
      </c>
      <c r="G1873" s="4">
        <v>7830000</v>
      </c>
      <c r="H1873" s="4">
        <v>0</v>
      </c>
      <c r="I1873" s="4">
        <v>7830000</v>
      </c>
      <c r="J1873">
        <v>1</v>
      </c>
      <c r="K1873">
        <v>1</v>
      </c>
      <c r="L1873">
        <v>1</v>
      </c>
      <c r="M1873">
        <v>1</v>
      </c>
      <c r="N1873" s="2">
        <v>44746</v>
      </c>
      <c r="O1873" s="1" t="s">
        <v>4925</v>
      </c>
      <c r="P1873" s="4">
        <v>7830000</v>
      </c>
      <c r="Q1873" s="4">
        <v>469800</v>
      </c>
      <c r="R1873" s="1" t="s">
        <v>29</v>
      </c>
      <c r="S1873" s="1" t="s">
        <v>50</v>
      </c>
      <c r="T1873" s="4">
        <f>Sales_Datas[[#This Row],[after_discount]]-(Sales_Datas[[#This Row],[qty_ordered]]*Sales_Datas[[#This Row],[cogs]])</f>
        <v>7360200</v>
      </c>
      <c r="U1873" s="3">
        <f>IFERROR(Sales_Datas[[#This Row],[Gross_Profit]]/Sales_Datas[[#This Row],[after_discount]],0)</f>
        <v>0.94</v>
      </c>
      <c r="V1873" s="1" t="str">
        <f>IF(Sales_Datas[[#This Row],[base_price]] &lt;= 632200, "Low", (IF(Sales_Datas[[#This Row],[base_price]] &gt;= 10092000, "High", "Medium")))</f>
        <v>Medium</v>
      </c>
    </row>
    <row r="1874" spans="1:22" x14ac:dyDescent="0.25">
      <c r="A1874" s="1" t="s">
        <v>4926</v>
      </c>
      <c r="B1874" s="1" t="s">
        <v>1102</v>
      </c>
      <c r="C1874" s="2">
        <v>44265</v>
      </c>
      <c r="D1874" s="1" t="s">
        <v>4927</v>
      </c>
      <c r="E1874" s="4">
        <v>156600</v>
      </c>
      <c r="F1874">
        <v>5</v>
      </c>
      <c r="G1874" s="4">
        <v>7830000</v>
      </c>
      <c r="H1874" s="4">
        <v>0</v>
      </c>
      <c r="I1874" s="4">
        <v>7830000</v>
      </c>
      <c r="J1874">
        <v>1</v>
      </c>
      <c r="K1874">
        <v>0</v>
      </c>
      <c r="L1874">
        <v>0</v>
      </c>
      <c r="M1874">
        <v>1</v>
      </c>
      <c r="N1874" s="2">
        <v>44427</v>
      </c>
      <c r="O1874" s="1" t="s">
        <v>4928</v>
      </c>
      <c r="P1874" s="4">
        <v>1174500</v>
      </c>
      <c r="Q1874" s="4">
        <v>77488</v>
      </c>
      <c r="R1874" s="1" t="s">
        <v>128</v>
      </c>
      <c r="S1874" s="1" t="s">
        <v>50</v>
      </c>
      <c r="T1874" s="4">
        <f>Sales_Datas[[#This Row],[after_discount]]-(Sales_Datas[[#This Row],[qty_ordered]]*Sales_Datas[[#This Row],[cogs]])</f>
        <v>7442560</v>
      </c>
      <c r="U1874" s="3">
        <f>IFERROR(Sales_Datas[[#This Row],[Gross_Profit]]/Sales_Datas[[#This Row],[after_discount]],0)</f>
        <v>0.95051851851851854</v>
      </c>
      <c r="V1874" s="1" t="str">
        <f>IF(Sales_Datas[[#This Row],[base_price]] &lt;= 632200, "Low", (IF(Sales_Datas[[#This Row],[base_price]] &gt;= 10092000, "High", "Medium")))</f>
        <v>Medium</v>
      </c>
    </row>
    <row r="1875" spans="1:22" x14ac:dyDescent="0.25">
      <c r="A1875" s="1" t="s">
        <v>4929</v>
      </c>
      <c r="B1875" s="1" t="s">
        <v>4930</v>
      </c>
      <c r="C1875" s="2">
        <v>44435</v>
      </c>
      <c r="D1875" s="1" t="s">
        <v>4931</v>
      </c>
      <c r="E1875" s="4">
        <v>783000</v>
      </c>
      <c r="F1875">
        <v>1</v>
      </c>
      <c r="G1875" s="4">
        <v>7830000</v>
      </c>
      <c r="H1875" s="4">
        <v>0</v>
      </c>
      <c r="I1875" s="4">
        <v>7830000</v>
      </c>
      <c r="J1875">
        <v>1</v>
      </c>
      <c r="K1875">
        <v>1</v>
      </c>
      <c r="L1875">
        <v>1</v>
      </c>
      <c r="M1875">
        <v>1</v>
      </c>
      <c r="N1875" s="2">
        <v>44412</v>
      </c>
      <c r="O1875" s="1" t="s">
        <v>4932</v>
      </c>
      <c r="P1875" s="4">
        <v>7830000</v>
      </c>
      <c r="Q1875" s="4">
        <v>532440</v>
      </c>
      <c r="R1875" s="1" t="s">
        <v>128</v>
      </c>
      <c r="S1875" s="1" t="s">
        <v>50</v>
      </c>
      <c r="T1875" s="4">
        <f>Sales_Datas[[#This Row],[after_discount]]-(Sales_Datas[[#This Row],[qty_ordered]]*Sales_Datas[[#This Row],[cogs]])</f>
        <v>7297560</v>
      </c>
      <c r="U1875" s="3">
        <f>IFERROR(Sales_Datas[[#This Row],[Gross_Profit]]/Sales_Datas[[#This Row],[after_discount]],0)</f>
        <v>0.93200000000000005</v>
      </c>
      <c r="V1875" s="1" t="str">
        <f>IF(Sales_Datas[[#This Row],[base_price]] &lt;= 632200, "Low", (IF(Sales_Datas[[#This Row],[base_price]] &gt;= 10092000, "High", "Medium")))</f>
        <v>Medium</v>
      </c>
    </row>
    <row r="1876" spans="1:22" x14ac:dyDescent="0.25">
      <c r="A1876" s="1" t="s">
        <v>4933</v>
      </c>
      <c r="B1876" s="1" t="s">
        <v>4934</v>
      </c>
      <c r="C1876" s="2">
        <v>44762</v>
      </c>
      <c r="D1876" s="1" t="s">
        <v>4935</v>
      </c>
      <c r="E1876" s="4">
        <v>783000</v>
      </c>
      <c r="F1876">
        <v>1</v>
      </c>
      <c r="G1876" s="4">
        <v>7830000</v>
      </c>
      <c r="H1876" s="4">
        <v>0</v>
      </c>
      <c r="I1876" s="4">
        <v>7830000</v>
      </c>
      <c r="J1876">
        <v>1</v>
      </c>
      <c r="K1876">
        <v>0</v>
      </c>
      <c r="L1876">
        <v>0</v>
      </c>
      <c r="M1876">
        <v>4</v>
      </c>
      <c r="N1876" s="2">
        <v>44685</v>
      </c>
      <c r="O1876" s="1" t="s">
        <v>4936</v>
      </c>
      <c r="P1876" s="4">
        <v>7830000</v>
      </c>
      <c r="Q1876" s="4">
        <v>642060</v>
      </c>
      <c r="R1876" s="1" t="s">
        <v>128</v>
      </c>
      <c r="S1876" s="1" t="s">
        <v>34</v>
      </c>
      <c r="T1876" s="4">
        <f>Sales_Datas[[#This Row],[after_discount]]-(Sales_Datas[[#This Row],[qty_ordered]]*Sales_Datas[[#This Row],[cogs]])</f>
        <v>7187940</v>
      </c>
      <c r="U1876" s="3">
        <f>IFERROR(Sales_Datas[[#This Row],[Gross_Profit]]/Sales_Datas[[#This Row],[after_discount]],0)</f>
        <v>0.91800000000000004</v>
      </c>
      <c r="V1876" s="1" t="str">
        <f>IF(Sales_Datas[[#This Row],[base_price]] &lt;= 632200, "Low", (IF(Sales_Datas[[#This Row],[base_price]] &gt;= 10092000, "High", "Medium")))</f>
        <v>Medium</v>
      </c>
    </row>
    <row r="1877" spans="1:22" x14ac:dyDescent="0.25">
      <c r="A1877" s="1" t="s">
        <v>4937</v>
      </c>
      <c r="B1877" s="1" t="s">
        <v>4938</v>
      </c>
      <c r="C1877" s="2">
        <v>44620</v>
      </c>
      <c r="D1877" s="1" t="s">
        <v>4939</v>
      </c>
      <c r="E1877" s="4">
        <v>261000</v>
      </c>
      <c r="F1877">
        <v>3</v>
      </c>
      <c r="G1877" s="4">
        <v>7830000</v>
      </c>
      <c r="H1877" s="4">
        <v>0</v>
      </c>
      <c r="I1877" s="4">
        <v>7830000</v>
      </c>
      <c r="J1877">
        <v>1</v>
      </c>
      <c r="K1877">
        <v>0</v>
      </c>
      <c r="L1877">
        <v>0</v>
      </c>
      <c r="M1877">
        <v>5</v>
      </c>
      <c r="N1877" s="2">
        <v>44595</v>
      </c>
      <c r="O1877" s="1" t="s">
        <v>4940</v>
      </c>
      <c r="P1877" s="4">
        <v>2610000</v>
      </c>
      <c r="Q1877" s="4">
        <v>221850</v>
      </c>
      <c r="R1877" s="1" t="s">
        <v>123</v>
      </c>
      <c r="S1877" s="1" t="s">
        <v>24</v>
      </c>
      <c r="T1877" s="4">
        <f>Sales_Datas[[#This Row],[after_discount]]-(Sales_Datas[[#This Row],[qty_ordered]]*Sales_Datas[[#This Row],[cogs]])</f>
        <v>7164450</v>
      </c>
      <c r="U1877" s="3">
        <f>IFERROR(Sales_Datas[[#This Row],[Gross_Profit]]/Sales_Datas[[#This Row],[after_discount]],0)</f>
        <v>0.91500000000000004</v>
      </c>
      <c r="V1877" s="1" t="str">
        <f>IF(Sales_Datas[[#This Row],[base_price]] &lt;= 632200, "Low", (IF(Sales_Datas[[#This Row],[base_price]] &gt;= 10092000, "High", "Medium")))</f>
        <v>Medium</v>
      </c>
    </row>
    <row r="1878" spans="1:22" x14ac:dyDescent="0.25">
      <c r="A1878" s="1" t="s">
        <v>4941</v>
      </c>
      <c r="B1878" s="1" t="s">
        <v>4942</v>
      </c>
      <c r="C1878" s="2">
        <v>44653</v>
      </c>
      <c r="D1878" s="1" t="s">
        <v>4943</v>
      </c>
      <c r="E1878" s="4">
        <v>782942</v>
      </c>
      <c r="F1878">
        <v>1</v>
      </c>
      <c r="G1878" s="4">
        <v>7829420</v>
      </c>
      <c r="H1878" s="4">
        <v>0</v>
      </c>
      <c r="I1878" s="4">
        <v>7829420</v>
      </c>
      <c r="J1878">
        <v>1</v>
      </c>
      <c r="K1878">
        <v>0</v>
      </c>
      <c r="L1878">
        <v>0</v>
      </c>
      <c r="M1878">
        <v>4</v>
      </c>
      <c r="N1878" s="2">
        <v>44494</v>
      </c>
      <c r="O1878" s="1" t="s">
        <v>4944</v>
      </c>
      <c r="P1878" s="4">
        <v>7829420</v>
      </c>
      <c r="Q1878" s="4">
        <v>618512</v>
      </c>
      <c r="R1878" s="1" t="s">
        <v>39</v>
      </c>
      <c r="S1878" s="1" t="s">
        <v>34</v>
      </c>
      <c r="T1878" s="4">
        <f>Sales_Datas[[#This Row],[after_discount]]-(Sales_Datas[[#This Row],[qty_ordered]]*Sales_Datas[[#This Row],[cogs]])</f>
        <v>7210908</v>
      </c>
      <c r="U1878" s="3">
        <f>IFERROR(Sales_Datas[[#This Row],[Gross_Profit]]/Sales_Datas[[#This Row],[after_discount]],0)</f>
        <v>0.92100155567079045</v>
      </c>
      <c r="V1878" s="1" t="str">
        <f>IF(Sales_Datas[[#This Row],[base_price]] &lt;= 632200, "Low", (IF(Sales_Datas[[#This Row],[base_price]] &gt;= 10092000, "High", "Medium")))</f>
        <v>Medium</v>
      </c>
    </row>
    <row r="1879" spans="1:22" x14ac:dyDescent="0.25">
      <c r="A1879" s="1" t="s">
        <v>4945</v>
      </c>
      <c r="B1879" s="1" t="s">
        <v>4946</v>
      </c>
      <c r="C1879" s="2">
        <v>44647</v>
      </c>
      <c r="D1879" s="1" t="s">
        <v>4947</v>
      </c>
      <c r="E1879" s="4">
        <v>777142</v>
      </c>
      <c r="F1879">
        <v>1</v>
      </c>
      <c r="G1879" s="4">
        <v>7771420</v>
      </c>
      <c r="H1879" s="4">
        <v>0</v>
      </c>
      <c r="I1879" s="4">
        <v>7771420</v>
      </c>
      <c r="J1879">
        <v>1</v>
      </c>
      <c r="K1879">
        <v>1</v>
      </c>
      <c r="L1879">
        <v>0</v>
      </c>
      <c r="M1879">
        <v>7</v>
      </c>
      <c r="N1879" s="2">
        <v>44480</v>
      </c>
      <c r="O1879" s="1" t="s">
        <v>4948</v>
      </c>
      <c r="P1879" s="4">
        <v>4663200</v>
      </c>
      <c r="Q1879" s="4">
        <v>401012</v>
      </c>
      <c r="R1879" s="1" t="s">
        <v>123</v>
      </c>
      <c r="S1879" s="1" t="s">
        <v>66</v>
      </c>
      <c r="T1879" s="4">
        <f>Sales_Datas[[#This Row],[after_discount]]-(Sales_Datas[[#This Row],[qty_ordered]]*Sales_Datas[[#This Row],[cogs]])</f>
        <v>7370408</v>
      </c>
      <c r="U1879" s="3">
        <f>IFERROR(Sales_Datas[[#This Row],[Gross_Profit]]/Sales_Datas[[#This Row],[after_discount]],0)</f>
        <v>0.948399134263751</v>
      </c>
      <c r="V1879" s="1" t="str">
        <f>IF(Sales_Datas[[#This Row],[base_price]] &lt;= 632200, "Low", (IF(Sales_Datas[[#This Row],[base_price]] &gt;= 10092000, "High", "Medium")))</f>
        <v>Medium</v>
      </c>
    </row>
    <row r="1880" spans="1:22" x14ac:dyDescent="0.25">
      <c r="A1880" s="1" t="s">
        <v>4949</v>
      </c>
      <c r="B1880" s="1" t="s">
        <v>4001</v>
      </c>
      <c r="C1880" s="2">
        <v>44673</v>
      </c>
      <c r="D1880" s="1" t="s">
        <v>4950</v>
      </c>
      <c r="E1880" s="4">
        <v>775344</v>
      </c>
      <c r="F1880">
        <v>1</v>
      </c>
      <c r="G1880" s="4">
        <v>7753440</v>
      </c>
      <c r="H1880" s="4">
        <v>0</v>
      </c>
      <c r="I1880" s="4">
        <v>7753440</v>
      </c>
      <c r="J1880">
        <v>1</v>
      </c>
      <c r="K1880">
        <v>1</v>
      </c>
      <c r="L1880">
        <v>0</v>
      </c>
      <c r="M1880">
        <v>1</v>
      </c>
      <c r="N1880" s="2">
        <v>44667</v>
      </c>
      <c r="O1880" s="1" t="s">
        <v>4951</v>
      </c>
      <c r="P1880" s="4">
        <v>7847400</v>
      </c>
      <c r="Q1880" s="4">
        <v>478674</v>
      </c>
      <c r="R1880" s="1" t="s">
        <v>55</v>
      </c>
      <c r="S1880" s="1" t="s">
        <v>50</v>
      </c>
      <c r="T1880" s="4">
        <f>Sales_Datas[[#This Row],[after_discount]]-(Sales_Datas[[#This Row],[qty_ordered]]*Sales_Datas[[#This Row],[cogs]])</f>
        <v>7274766</v>
      </c>
      <c r="U1880" s="3">
        <f>IFERROR(Sales_Datas[[#This Row],[Gross_Profit]]/Sales_Datas[[#This Row],[after_discount]],0)</f>
        <v>0.93826301615798924</v>
      </c>
      <c r="V1880" s="1" t="str">
        <f>IF(Sales_Datas[[#This Row],[base_price]] &lt;= 632200, "Low", (IF(Sales_Datas[[#This Row],[base_price]] &gt;= 10092000, "High", "Medium")))</f>
        <v>Medium</v>
      </c>
    </row>
    <row r="1881" spans="1:22" x14ac:dyDescent="0.25">
      <c r="A1881" s="1" t="s">
        <v>4952</v>
      </c>
      <c r="B1881" s="1" t="s">
        <v>4953</v>
      </c>
      <c r="C1881" s="2">
        <v>44696</v>
      </c>
      <c r="D1881" s="1" t="s">
        <v>4950</v>
      </c>
      <c r="E1881" s="4">
        <v>775344</v>
      </c>
      <c r="F1881">
        <v>1</v>
      </c>
      <c r="G1881" s="4">
        <v>7753440</v>
      </c>
      <c r="H1881" s="4">
        <v>0</v>
      </c>
      <c r="I1881" s="4">
        <v>7753440</v>
      </c>
      <c r="J1881">
        <v>1</v>
      </c>
      <c r="K1881">
        <v>1</v>
      </c>
      <c r="L1881">
        <v>0</v>
      </c>
      <c r="M1881">
        <v>1</v>
      </c>
      <c r="N1881" s="2">
        <v>44686</v>
      </c>
      <c r="O1881" s="1" t="s">
        <v>4951</v>
      </c>
      <c r="P1881" s="4">
        <v>7847400</v>
      </c>
      <c r="Q1881" s="4">
        <v>478674</v>
      </c>
      <c r="R1881" s="1" t="s">
        <v>55</v>
      </c>
      <c r="S1881" s="1" t="s">
        <v>50</v>
      </c>
      <c r="T1881" s="4">
        <f>Sales_Datas[[#This Row],[after_discount]]-(Sales_Datas[[#This Row],[qty_ordered]]*Sales_Datas[[#This Row],[cogs]])</f>
        <v>7274766</v>
      </c>
      <c r="U1881" s="3">
        <f>IFERROR(Sales_Datas[[#This Row],[Gross_Profit]]/Sales_Datas[[#This Row],[after_discount]],0)</f>
        <v>0.93826301615798924</v>
      </c>
      <c r="V1881" s="1" t="str">
        <f>IF(Sales_Datas[[#This Row],[base_price]] &lt;= 632200, "Low", (IF(Sales_Datas[[#This Row],[base_price]] &gt;= 10092000, "High", "Medium")))</f>
        <v>Medium</v>
      </c>
    </row>
    <row r="1882" spans="1:22" x14ac:dyDescent="0.25">
      <c r="A1882" s="1" t="s">
        <v>4954</v>
      </c>
      <c r="B1882" s="1" t="s">
        <v>4090</v>
      </c>
      <c r="C1882" s="2">
        <v>44529</v>
      </c>
      <c r="D1882" s="1" t="s">
        <v>4955</v>
      </c>
      <c r="E1882" s="4">
        <v>768500</v>
      </c>
      <c r="F1882">
        <v>1</v>
      </c>
      <c r="G1882" s="4">
        <v>7685000</v>
      </c>
      <c r="H1882" s="4">
        <v>0</v>
      </c>
      <c r="I1882" s="4">
        <v>7685000</v>
      </c>
      <c r="J1882">
        <v>1</v>
      </c>
      <c r="K1882">
        <v>1</v>
      </c>
      <c r="L1882">
        <v>1</v>
      </c>
      <c r="M1882">
        <v>1</v>
      </c>
      <c r="N1882" s="2">
        <v>44501</v>
      </c>
      <c r="O1882" s="1" t="s">
        <v>4956</v>
      </c>
      <c r="P1882" s="4">
        <v>7685000</v>
      </c>
      <c r="Q1882" s="4">
        <v>622456</v>
      </c>
      <c r="R1882" s="1" t="s">
        <v>133</v>
      </c>
      <c r="S1882" s="1" t="s">
        <v>50</v>
      </c>
      <c r="T1882" s="4">
        <f>Sales_Datas[[#This Row],[after_discount]]-(Sales_Datas[[#This Row],[qty_ordered]]*Sales_Datas[[#This Row],[cogs]])</f>
        <v>7062544</v>
      </c>
      <c r="U1882" s="3">
        <f>IFERROR(Sales_Datas[[#This Row],[Gross_Profit]]/Sales_Datas[[#This Row],[after_discount]],0)</f>
        <v>0.9190037735849057</v>
      </c>
      <c r="V1882" s="1" t="str">
        <f>IF(Sales_Datas[[#This Row],[base_price]] &lt;= 632200, "Low", (IF(Sales_Datas[[#This Row],[base_price]] &gt;= 10092000, "High", "Medium")))</f>
        <v>Medium</v>
      </c>
    </row>
    <row r="1883" spans="1:22" x14ac:dyDescent="0.25">
      <c r="A1883" s="1" t="s">
        <v>4957</v>
      </c>
      <c r="B1883" s="1" t="s">
        <v>4958</v>
      </c>
      <c r="C1883" s="2">
        <v>44868</v>
      </c>
      <c r="D1883" s="1" t="s">
        <v>4959</v>
      </c>
      <c r="E1883" s="4">
        <v>379900</v>
      </c>
      <c r="F1883">
        <v>2</v>
      </c>
      <c r="G1883" s="4">
        <v>7598000</v>
      </c>
      <c r="H1883" s="4">
        <v>0</v>
      </c>
      <c r="I1883" s="4">
        <v>7598000</v>
      </c>
      <c r="J1883">
        <v>1</v>
      </c>
      <c r="K1883">
        <v>1</v>
      </c>
      <c r="L1883">
        <v>1</v>
      </c>
      <c r="M1883">
        <v>1</v>
      </c>
      <c r="N1883" s="2">
        <v>44639</v>
      </c>
      <c r="O1883" s="1" t="s">
        <v>4960</v>
      </c>
      <c r="P1883" s="4">
        <v>3799000</v>
      </c>
      <c r="Q1883" s="4">
        <v>319116</v>
      </c>
      <c r="R1883" s="1" t="s">
        <v>123</v>
      </c>
      <c r="S1883" s="1" t="s">
        <v>50</v>
      </c>
      <c r="T1883" s="4">
        <f>Sales_Datas[[#This Row],[after_discount]]-(Sales_Datas[[#This Row],[qty_ordered]]*Sales_Datas[[#This Row],[cogs]])</f>
        <v>6959768</v>
      </c>
      <c r="U1883" s="3">
        <f>IFERROR(Sales_Datas[[#This Row],[Gross_Profit]]/Sales_Datas[[#This Row],[after_discount]],0)</f>
        <v>0.91600000000000004</v>
      </c>
      <c r="V1883" s="1" t="str">
        <f>IF(Sales_Datas[[#This Row],[base_price]] &lt;= 632200, "Low", (IF(Sales_Datas[[#This Row],[base_price]] &gt;= 10092000, "High", "Medium")))</f>
        <v>Medium</v>
      </c>
    </row>
    <row r="1884" spans="1:22" x14ac:dyDescent="0.25">
      <c r="A1884" s="1" t="s">
        <v>4961</v>
      </c>
      <c r="B1884" s="1" t="s">
        <v>4962</v>
      </c>
      <c r="C1884" s="2">
        <v>44449</v>
      </c>
      <c r="D1884" s="1" t="s">
        <v>4963</v>
      </c>
      <c r="E1884" s="4">
        <v>756900</v>
      </c>
      <c r="F1884">
        <v>1</v>
      </c>
      <c r="G1884" s="4">
        <v>7569000</v>
      </c>
      <c r="H1884" s="4">
        <v>0</v>
      </c>
      <c r="I1884" s="4">
        <v>7569000</v>
      </c>
      <c r="J1884">
        <v>1</v>
      </c>
      <c r="K1884">
        <v>0</v>
      </c>
      <c r="L1884">
        <v>0</v>
      </c>
      <c r="M1884">
        <v>4</v>
      </c>
      <c r="N1884" s="2">
        <v>44489</v>
      </c>
      <c r="O1884" s="1" t="s">
        <v>4964</v>
      </c>
      <c r="P1884" s="4">
        <v>7569000</v>
      </c>
      <c r="Q1884" s="4">
        <v>597922</v>
      </c>
      <c r="R1884" s="1" t="s">
        <v>133</v>
      </c>
      <c r="S1884" s="1" t="s">
        <v>34</v>
      </c>
      <c r="T1884" s="4">
        <f>Sales_Datas[[#This Row],[after_discount]]-(Sales_Datas[[#This Row],[qty_ordered]]*Sales_Datas[[#This Row],[cogs]])</f>
        <v>6971078</v>
      </c>
      <c r="U1884" s="3">
        <f>IFERROR(Sales_Datas[[#This Row],[Gross_Profit]]/Sales_Datas[[#This Row],[after_discount]],0)</f>
        <v>0.92100383141762454</v>
      </c>
      <c r="V1884" s="1" t="str">
        <f>IF(Sales_Datas[[#This Row],[base_price]] &lt;= 632200, "Low", (IF(Sales_Datas[[#This Row],[base_price]] &gt;= 10092000, "High", "Medium")))</f>
        <v>Medium</v>
      </c>
    </row>
    <row r="1885" spans="1:22" x14ac:dyDescent="0.25">
      <c r="A1885" s="1" t="s">
        <v>4965</v>
      </c>
      <c r="B1885" s="1" t="s">
        <v>4966</v>
      </c>
      <c r="C1885" s="2">
        <v>44838</v>
      </c>
      <c r="D1885" s="1" t="s">
        <v>4967</v>
      </c>
      <c r="E1885" s="4">
        <v>377638</v>
      </c>
      <c r="F1885">
        <v>2</v>
      </c>
      <c r="G1885" s="4">
        <v>7552760</v>
      </c>
      <c r="H1885" s="4">
        <v>0</v>
      </c>
      <c r="I1885" s="4">
        <v>7552760</v>
      </c>
      <c r="J1885">
        <v>1</v>
      </c>
      <c r="K1885">
        <v>1</v>
      </c>
      <c r="L1885">
        <v>0</v>
      </c>
      <c r="M1885">
        <v>1</v>
      </c>
      <c r="N1885" s="2">
        <v>44572</v>
      </c>
      <c r="O1885" s="1" t="s">
        <v>4968</v>
      </c>
      <c r="P1885" s="4">
        <v>3776380</v>
      </c>
      <c r="Q1885" s="4">
        <v>332282</v>
      </c>
      <c r="R1885" s="1" t="s">
        <v>55</v>
      </c>
      <c r="S1885" s="1" t="s">
        <v>50</v>
      </c>
      <c r="T1885" s="4">
        <f>Sales_Datas[[#This Row],[after_discount]]-(Sales_Datas[[#This Row],[qty_ordered]]*Sales_Datas[[#This Row],[cogs]])</f>
        <v>6888196</v>
      </c>
      <c r="U1885" s="3">
        <f>IFERROR(Sales_Datas[[#This Row],[Gross_Profit]]/Sales_Datas[[#This Row],[after_discount]],0)</f>
        <v>0.9120104438642298</v>
      </c>
      <c r="V1885" s="1" t="str">
        <f>IF(Sales_Datas[[#This Row],[base_price]] &lt;= 632200, "Low", (IF(Sales_Datas[[#This Row],[base_price]] &gt;= 10092000, "High", "Medium")))</f>
        <v>Medium</v>
      </c>
    </row>
    <row r="1886" spans="1:22" x14ac:dyDescent="0.25">
      <c r="A1886" s="1" t="s">
        <v>4969</v>
      </c>
      <c r="B1886" s="1" t="s">
        <v>4560</v>
      </c>
      <c r="C1886" s="2">
        <v>44462</v>
      </c>
      <c r="D1886" s="1" t="s">
        <v>4970</v>
      </c>
      <c r="E1886" s="4">
        <v>754000</v>
      </c>
      <c r="F1886">
        <v>1</v>
      </c>
      <c r="G1886" s="4">
        <v>7540000</v>
      </c>
      <c r="H1886" s="4">
        <v>0</v>
      </c>
      <c r="I1886" s="4">
        <v>7540000</v>
      </c>
      <c r="J1886">
        <v>1</v>
      </c>
      <c r="K1886">
        <v>1</v>
      </c>
      <c r="L1886">
        <v>0</v>
      </c>
      <c r="M1886">
        <v>1</v>
      </c>
      <c r="N1886" s="2">
        <v>44386</v>
      </c>
      <c r="O1886" s="1" t="s">
        <v>4971</v>
      </c>
      <c r="P1886" s="4">
        <v>7250000</v>
      </c>
      <c r="Q1886" s="4">
        <v>500250</v>
      </c>
      <c r="R1886" s="1" t="s">
        <v>29</v>
      </c>
      <c r="S1886" s="1" t="s">
        <v>50</v>
      </c>
      <c r="T1886" s="4">
        <f>Sales_Datas[[#This Row],[after_discount]]-(Sales_Datas[[#This Row],[qty_ordered]]*Sales_Datas[[#This Row],[cogs]])</f>
        <v>7039750</v>
      </c>
      <c r="U1886" s="3">
        <f>IFERROR(Sales_Datas[[#This Row],[Gross_Profit]]/Sales_Datas[[#This Row],[after_discount]],0)</f>
        <v>0.93365384615384617</v>
      </c>
      <c r="V1886" s="1" t="str">
        <f>IF(Sales_Datas[[#This Row],[base_price]] &lt;= 632200, "Low", (IF(Sales_Datas[[#This Row],[base_price]] &gt;= 10092000, "High", "Medium")))</f>
        <v>Medium</v>
      </c>
    </row>
    <row r="1887" spans="1:22" x14ac:dyDescent="0.25">
      <c r="A1887" s="1" t="s">
        <v>4972</v>
      </c>
      <c r="B1887" s="1" t="s">
        <v>1993</v>
      </c>
      <c r="C1887" s="2">
        <v>44578</v>
      </c>
      <c r="D1887" s="1" t="s">
        <v>4973</v>
      </c>
      <c r="E1887" s="4">
        <v>751100</v>
      </c>
      <c r="F1887">
        <v>1</v>
      </c>
      <c r="G1887" s="4">
        <v>7511000</v>
      </c>
      <c r="H1887" s="4">
        <v>0</v>
      </c>
      <c r="I1887" s="4">
        <v>7511000</v>
      </c>
      <c r="J1887">
        <v>1</v>
      </c>
      <c r="K1887">
        <v>1</v>
      </c>
      <c r="L1887">
        <v>0</v>
      </c>
      <c r="M1887">
        <v>1</v>
      </c>
      <c r="N1887" s="2">
        <v>44398</v>
      </c>
      <c r="O1887" s="1" t="s">
        <v>4974</v>
      </c>
      <c r="P1887" s="4">
        <v>7511000</v>
      </c>
      <c r="Q1887" s="4">
        <v>473164</v>
      </c>
      <c r="R1887" s="1" t="s">
        <v>39</v>
      </c>
      <c r="S1887" s="1" t="s">
        <v>50</v>
      </c>
      <c r="T1887" s="4">
        <f>Sales_Datas[[#This Row],[after_discount]]-(Sales_Datas[[#This Row],[qty_ordered]]*Sales_Datas[[#This Row],[cogs]])</f>
        <v>7037836</v>
      </c>
      <c r="U1887" s="3">
        <f>IFERROR(Sales_Datas[[#This Row],[Gross_Profit]]/Sales_Datas[[#This Row],[after_discount]],0)</f>
        <v>0.93700386100386102</v>
      </c>
      <c r="V1887" s="1" t="str">
        <f>IF(Sales_Datas[[#This Row],[base_price]] &lt;= 632200, "Low", (IF(Sales_Datas[[#This Row],[base_price]] &gt;= 10092000, "High", "Medium")))</f>
        <v>Medium</v>
      </c>
    </row>
    <row r="1888" spans="1:22" x14ac:dyDescent="0.25">
      <c r="A1888" s="1" t="s">
        <v>4975</v>
      </c>
      <c r="B1888" s="1" t="s">
        <v>1993</v>
      </c>
      <c r="C1888" s="2">
        <v>44580</v>
      </c>
      <c r="D1888" s="1" t="s">
        <v>4973</v>
      </c>
      <c r="E1888" s="4">
        <v>751100</v>
      </c>
      <c r="F1888">
        <v>1</v>
      </c>
      <c r="G1888" s="4">
        <v>7511000</v>
      </c>
      <c r="H1888" s="4">
        <v>0</v>
      </c>
      <c r="I1888" s="4">
        <v>7511000</v>
      </c>
      <c r="J1888">
        <v>1</v>
      </c>
      <c r="K1888">
        <v>1</v>
      </c>
      <c r="L1888">
        <v>0</v>
      </c>
      <c r="M1888">
        <v>1</v>
      </c>
      <c r="N1888" s="2">
        <v>44398</v>
      </c>
      <c r="O1888" s="1" t="s">
        <v>4974</v>
      </c>
      <c r="P1888" s="4">
        <v>7511000</v>
      </c>
      <c r="Q1888" s="4">
        <v>473164</v>
      </c>
      <c r="R1888" s="1" t="s">
        <v>39</v>
      </c>
      <c r="S1888" s="1" t="s">
        <v>50</v>
      </c>
      <c r="T1888" s="4">
        <f>Sales_Datas[[#This Row],[after_discount]]-(Sales_Datas[[#This Row],[qty_ordered]]*Sales_Datas[[#This Row],[cogs]])</f>
        <v>7037836</v>
      </c>
      <c r="U1888" s="3">
        <f>IFERROR(Sales_Datas[[#This Row],[Gross_Profit]]/Sales_Datas[[#This Row],[after_discount]],0)</f>
        <v>0.93700386100386102</v>
      </c>
      <c r="V1888" s="1" t="str">
        <f>IF(Sales_Datas[[#This Row],[base_price]] &lt;= 632200, "Low", (IF(Sales_Datas[[#This Row],[base_price]] &gt;= 10092000, "High", "Medium")))</f>
        <v>Medium</v>
      </c>
    </row>
    <row r="1889" spans="1:22" x14ac:dyDescent="0.25">
      <c r="A1889" s="1" t="s">
        <v>4976</v>
      </c>
      <c r="B1889" s="1" t="s">
        <v>1458</v>
      </c>
      <c r="C1889" s="2">
        <v>44715</v>
      </c>
      <c r="D1889" s="1" t="s">
        <v>4973</v>
      </c>
      <c r="E1889" s="4">
        <v>751100</v>
      </c>
      <c r="F1889">
        <v>1</v>
      </c>
      <c r="G1889" s="4">
        <v>7511000</v>
      </c>
      <c r="H1889" s="4">
        <v>0</v>
      </c>
      <c r="I1889" s="4">
        <v>7511000</v>
      </c>
      <c r="J1889">
        <v>1</v>
      </c>
      <c r="K1889">
        <v>1</v>
      </c>
      <c r="L1889">
        <v>1</v>
      </c>
      <c r="M1889">
        <v>1</v>
      </c>
      <c r="N1889" s="2">
        <v>44461</v>
      </c>
      <c r="O1889" s="1" t="s">
        <v>4974</v>
      </c>
      <c r="P1889" s="4">
        <v>7511000</v>
      </c>
      <c r="Q1889" s="4">
        <v>473164</v>
      </c>
      <c r="R1889" s="1" t="s">
        <v>39</v>
      </c>
      <c r="S1889" s="1" t="s">
        <v>50</v>
      </c>
      <c r="T1889" s="4">
        <f>Sales_Datas[[#This Row],[after_discount]]-(Sales_Datas[[#This Row],[qty_ordered]]*Sales_Datas[[#This Row],[cogs]])</f>
        <v>7037836</v>
      </c>
      <c r="U1889" s="3">
        <f>IFERROR(Sales_Datas[[#This Row],[Gross_Profit]]/Sales_Datas[[#This Row],[after_discount]],0)</f>
        <v>0.93700386100386102</v>
      </c>
      <c r="V1889" s="1" t="str">
        <f>IF(Sales_Datas[[#This Row],[base_price]] &lt;= 632200, "Low", (IF(Sales_Datas[[#This Row],[base_price]] &gt;= 10092000, "High", "Medium")))</f>
        <v>Medium</v>
      </c>
    </row>
    <row r="1890" spans="1:22" x14ac:dyDescent="0.25">
      <c r="A1890" s="1" t="s">
        <v>4977</v>
      </c>
      <c r="B1890" s="1" t="s">
        <v>4978</v>
      </c>
      <c r="C1890" s="2">
        <v>44684</v>
      </c>
      <c r="D1890" s="1" t="s">
        <v>4979</v>
      </c>
      <c r="E1890" s="4">
        <v>748200</v>
      </c>
      <c r="F1890">
        <v>1</v>
      </c>
      <c r="G1890" s="4">
        <v>7482000</v>
      </c>
      <c r="H1890" s="4">
        <v>0</v>
      </c>
      <c r="I1890" s="4">
        <v>7482000</v>
      </c>
      <c r="J1890">
        <v>1</v>
      </c>
      <c r="K1890">
        <v>0</v>
      </c>
      <c r="L1890">
        <v>0</v>
      </c>
      <c r="M1890">
        <v>4</v>
      </c>
      <c r="N1890" s="2">
        <v>44644</v>
      </c>
      <c r="O1890" s="1" t="s">
        <v>4980</v>
      </c>
      <c r="P1890" s="4">
        <v>7482000</v>
      </c>
      <c r="Q1890" s="4">
        <v>613524</v>
      </c>
      <c r="R1890" s="1" t="s">
        <v>191</v>
      </c>
      <c r="S1890" s="1" t="s">
        <v>34</v>
      </c>
      <c r="T1890" s="4">
        <f>Sales_Datas[[#This Row],[after_discount]]-(Sales_Datas[[#This Row],[qty_ordered]]*Sales_Datas[[#This Row],[cogs]])</f>
        <v>6868476</v>
      </c>
      <c r="U1890" s="3">
        <f>IFERROR(Sales_Datas[[#This Row],[Gross_Profit]]/Sales_Datas[[#This Row],[after_discount]],0)</f>
        <v>0.91800000000000004</v>
      </c>
      <c r="V1890" s="1" t="str">
        <f>IF(Sales_Datas[[#This Row],[base_price]] &lt;= 632200, "Low", (IF(Sales_Datas[[#This Row],[base_price]] &gt;= 10092000, "High", "Medium")))</f>
        <v>Medium</v>
      </c>
    </row>
    <row r="1891" spans="1:22" x14ac:dyDescent="0.25">
      <c r="A1891" s="1" t="s">
        <v>4981</v>
      </c>
      <c r="B1891" s="1" t="s">
        <v>4982</v>
      </c>
      <c r="C1891" s="2">
        <v>44206</v>
      </c>
      <c r="D1891" s="1" t="s">
        <v>4983</v>
      </c>
      <c r="E1891" s="4">
        <v>748200</v>
      </c>
      <c r="F1891">
        <v>1</v>
      </c>
      <c r="G1891" s="4">
        <v>7482000</v>
      </c>
      <c r="H1891" s="4">
        <v>0</v>
      </c>
      <c r="I1891" s="4">
        <v>7482000</v>
      </c>
      <c r="J1891">
        <v>1</v>
      </c>
      <c r="K1891">
        <v>0</v>
      </c>
      <c r="L1891">
        <v>0</v>
      </c>
      <c r="M1891">
        <v>4</v>
      </c>
      <c r="N1891" s="2">
        <v>44489</v>
      </c>
      <c r="O1891" s="1" t="s">
        <v>4984</v>
      </c>
      <c r="P1891" s="4">
        <v>7482000</v>
      </c>
      <c r="Q1891" s="4">
        <v>650934</v>
      </c>
      <c r="R1891" s="1" t="s">
        <v>89</v>
      </c>
      <c r="S1891" s="1" t="s">
        <v>34</v>
      </c>
      <c r="T1891" s="4">
        <f>Sales_Datas[[#This Row],[after_discount]]-(Sales_Datas[[#This Row],[qty_ordered]]*Sales_Datas[[#This Row],[cogs]])</f>
        <v>6831066</v>
      </c>
      <c r="U1891" s="3">
        <f>IFERROR(Sales_Datas[[#This Row],[Gross_Profit]]/Sales_Datas[[#This Row],[after_discount]],0)</f>
        <v>0.91300000000000003</v>
      </c>
      <c r="V1891" s="1" t="str">
        <f>IF(Sales_Datas[[#This Row],[base_price]] &lt;= 632200, "Low", (IF(Sales_Datas[[#This Row],[base_price]] &gt;= 10092000, "High", "Medium")))</f>
        <v>Medium</v>
      </c>
    </row>
    <row r="1892" spans="1:22" x14ac:dyDescent="0.25">
      <c r="A1892" s="1" t="s">
        <v>4985</v>
      </c>
      <c r="B1892" s="1" t="s">
        <v>4986</v>
      </c>
      <c r="C1892" s="2">
        <v>44467</v>
      </c>
      <c r="D1892" s="1" t="s">
        <v>4983</v>
      </c>
      <c r="E1892" s="4">
        <v>748200</v>
      </c>
      <c r="F1892">
        <v>1</v>
      </c>
      <c r="G1892" s="4">
        <v>7482000</v>
      </c>
      <c r="H1892" s="4">
        <v>0</v>
      </c>
      <c r="I1892" s="4">
        <v>7482000</v>
      </c>
      <c r="J1892">
        <v>1</v>
      </c>
      <c r="K1892">
        <v>0</v>
      </c>
      <c r="L1892">
        <v>0</v>
      </c>
      <c r="M1892">
        <v>4</v>
      </c>
      <c r="N1892" s="2">
        <v>44446</v>
      </c>
      <c r="O1892" s="1" t="s">
        <v>4984</v>
      </c>
      <c r="P1892" s="4">
        <v>7482000</v>
      </c>
      <c r="Q1892" s="4">
        <v>650934</v>
      </c>
      <c r="R1892" s="1" t="s">
        <v>89</v>
      </c>
      <c r="S1892" s="1" t="s">
        <v>34</v>
      </c>
      <c r="T1892" s="4">
        <f>Sales_Datas[[#This Row],[after_discount]]-(Sales_Datas[[#This Row],[qty_ordered]]*Sales_Datas[[#This Row],[cogs]])</f>
        <v>6831066</v>
      </c>
      <c r="U1892" s="3">
        <f>IFERROR(Sales_Datas[[#This Row],[Gross_Profit]]/Sales_Datas[[#This Row],[after_discount]],0)</f>
        <v>0.91300000000000003</v>
      </c>
      <c r="V1892" s="1" t="str">
        <f>IF(Sales_Datas[[#This Row],[base_price]] &lt;= 632200, "Low", (IF(Sales_Datas[[#This Row],[base_price]] &gt;= 10092000, "High", "Medium")))</f>
        <v>Medium</v>
      </c>
    </row>
    <row r="1893" spans="1:22" x14ac:dyDescent="0.25">
      <c r="A1893" s="1" t="s">
        <v>4987</v>
      </c>
      <c r="B1893" s="1" t="s">
        <v>2826</v>
      </c>
      <c r="C1893" s="2">
        <v>44541</v>
      </c>
      <c r="D1893" s="1" t="s">
        <v>4143</v>
      </c>
      <c r="E1893" s="4">
        <v>747620</v>
      </c>
      <c r="F1893">
        <v>1</v>
      </c>
      <c r="G1893" s="4">
        <v>7476200</v>
      </c>
      <c r="H1893" s="4">
        <v>0</v>
      </c>
      <c r="I1893" s="4">
        <v>7476200</v>
      </c>
      <c r="J1893">
        <v>1</v>
      </c>
      <c r="K1893">
        <v>1</v>
      </c>
      <c r="L1893">
        <v>1</v>
      </c>
      <c r="M1893">
        <v>1</v>
      </c>
      <c r="N1893" s="2">
        <v>44388</v>
      </c>
      <c r="O1893" s="1" t="s">
        <v>4144</v>
      </c>
      <c r="P1893" s="4">
        <v>7476200</v>
      </c>
      <c r="Q1893" s="4">
        <v>657894</v>
      </c>
      <c r="R1893" s="1" t="s">
        <v>39</v>
      </c>
      <c r="S1893" s="1" t="s">
        <v>50</v>
      </c>
      <c r="T1893" s="4">
        <f>Sales_Datas[[#This Row],[after_discount]]-(Sales_Datas[[#This Row],[qty_ordered]]*Sales_Datas[[#This Row],[cogs]])</f>
        <v>6818306</v>
      </c>
      <c r="U1893" s="3">
        <f>IFERROR(Sales_Datas[[#This Row],[Gross_Profit]]/Sales_Datas[[#This Row],[after_discount]],0)</f>
        <v>0.9120015515903801</v>
      </c>
      <c r="V1893" s="1" t="str">
        <f>IF(Sales_Datas[[#This Row],[base_price]] &lt;= 632200, "Low", (IF(Sales_Datas[[#This Row],[base_price]] &gt;= 10092000, "High", "Medium")))</f>
        <v>Medium</v>
      </c>
    </row>
    <row r="1894" spans="1:22" x14ac:dyDescent="0.25">
      <c r="A1894" s="1" t="s">
        <v>4988</v>
      </c>
      <c r="B1894" s="1" t="s">
        <v>4989</v>
      </c>
      <c r="C1894" s="2">
        <v>44500</v>
      </c>
      <c r="D1894" s="1" t="s">
        <v>4990</v>
      </c>
      <c r="E1894" s="4">
        <v>742400</v>
      </c>
      <c r="F1894">
        <v>1</v>
      </c>
      <c r="G1894" s="4">
        <v>7424000</v>
      </c>
      <c r="H1894" s="4">
        <v>0</v>
      </c>
      <c r="I1894" s="4">
        <v>7424000</v>
      </c>
      <c r="J1894">
        <v>1</v>
      </c>
      <c r="K1894">
        <v>1</v>
      </c>
      <c r="L1894">
        <v>1</v>
      </c>
      <c r="M1894">
        <v>1</v>
      </c>
      <c r="N1894" s="2">
        <v>44389</v>
      </c>
      <c r="O1894" s="1" t="s">
        <v>4991</v>
      </c>
      <c r="P1894" s="4">
        <v>7308000</v>
      </c>
      <c r="Q1894" s="4">
        <v>657720</v>
      </c>
      <c r="R1894" s="1" t="s">
        <v>39</v>
      </c>
      <c r="S1894" s="1" t="s">
        <v>50</v>
      </c>
      <c r="T1894" s="4">
        <f>Sales_Datas[[#This Row],[after_discount]]-(Sales_Datas[[#This Row],[qty_ordered]]*Sales_Datas[[#This Row],[cogs]])</f>
        <v>6766280</v>
      </c>
      <c r="U1894" s="3">
        <f>IFERROR(Sales_Datas[[#This Row],[Gross_Profit]]/Sales_Datas[[#This Row],[after_discount]],0)</f>
        <v>0.91140624999999997</v>
      </c>
      <c r="V1894" s="1" t="str">
        <f>IF(Sales_Datas[[#This Row],[base_price]] &lt;= 632200, "Low", (IF(Sales_Datas[[#This Row],[base_price]] &gt;= 10092000, "High", "Medium")))</f>
        <v>Medium</v>
      </c>
    </row>
    <row r="1895" spans="1:22" x14ac:dyDescent="0.25">
      <c r="A1895" s="1" t="s">
        <v>4992</v>
      </c>
      <c r="B1895" s="1" t="s">
        <v>4993</v>
      </c>
      <c r="C1895" s="2">
        <v>44294</v>
      </c>
      <c r="D1895" s="1" t="s">
        <v>4994</v>
      </c>
      <c r="E1895" s="4">
        <v>742400</v>
      </c>
      <c r="F1895">
        <v>1</v>
      </c>
      <c r="G1895" s="4">
        <v>7424000</v>
      </c>
      <c r="H1895" s="4">
        <v>0</v>
      </c>
      <c r="I1895" s="4">
        <v>7424000</v>
      </c>
      <c r="J1895">
        <v>1</v>
      </c>
      <c r="K1895">
        <v>1</v>
      </c>
      <c r="L1895">
        <v>1</v>
      </c>
      <c r="M1895">
        <v>8</v>
      </c>
      <c r="N1895" s="2">
        <v>44426</v>
      </c>
      <c r="O1895" s="1" t="s">
        <v>4995</v>
      </c>
      <c r="P1895" s="4">
        <v>7424000</v>
      </c>
      <c r="Q1895" s="4">
        <v>460288</v>
      </c>
      <c r="R1895" s="1" t="s">
        <v>191</v>
      </c>
      <c r="S1895" s="1" t="s">
        <v>1115</v>
      </c>
      <c r="T1895" s="4">
        <f>Sales_Datas[[#This Row],[after_discount]]-(Sales_Datas[[#This Row],[qty_ordered]]*Sales_Datas[[#This Row],[cogs]])</f>
        <v>6963712</v>
      </c>
      <c r="U1895" s="3">
        <f>IFERROR(Sales_Datas[[#This Row],[Gross_Profit]]/Sales_Datas[[#This Row],[after_discount]],0)</f>
        <v>0.93799999999999994</v>
      </c>
      <c r="V1895" s="1" t="str">
        <f>IF(Sales_Datas[[#This Row],[base_price]] &lt;= 632200, "Low", (IF(Sales_Datas[[#This Row],[base_price]] &gt;= 10092000, "High", "Medium")))</f>
        <v>Medium</v>
      </c>
    </row>
    <row r="1896" spans="1:22" x14ac:dyDescent="0.25">
      <c r="A1896" s="1" t="s">
        <v>4996</v>
      </c>
      <c r="B1896" s="1" t="s">
        <v>4997</v>
      </c>
      <c r="C1896" s="2">
        <v>44398</v>
      </c>
      <c r="D1896" s="1" t="s">
        <v>4998</v>
      </c>
      <c r="E1896" s="4">
        <v>742400</v>
      </c>
      <c r="F1896">
        <v>1</v>
      </c>
      <c r="G1896" s="4">
        <v>7424000</v>
      </c>
      <c r="H1896" s="4">
        <v>0</v>
      </c>
      <c r="I1896" s="4">
        <v>7424000</v>
      </c>
      <c r="J1896">
        <v>1</v>
      </c>
      <c r="K1896">
        <v>0</v>
      </c>
      <c r="L1896">
        <v>0</v>
      </c>
      <c r="M1896">
        <v>1</v>
      </c>
      <c r="N1896" s="2">
        <v>44405</v>
      </c>
      <c r="O1896" s="1" t="s">
        <v>4999</v>
      </c>
      <c r="P1896" s="4">
        <v>7424000</v>
      </c>
      <c r="Q1896" s="4">
        <v>549376</v>
      </c>
      <c r="R1896" s="1" t="s">
        <v>133</v>
      </c>
      <c r="S1896" s="1" t="s">
        <v>50</v>
      </c>
      <c r="T1896" s="4">
        <f>Sales_Datas[[#This Row],[after_discount]]-(Sales_Datas[[#This Row],[qty_ordered]]*Sales_Datas[[#This Row],[cogs]])</f>
        <v>6874624</v>
      </c>
      <c r="U1896" s="3">
        <f>IFERROR(Sales_Datas[[#This Row],[Gross_Profit]]/Sales_Datas[[#This Row],[after_discount]],0)</f>
        <v>0.92600000000000005</v>
      </c>
      <c r="V1896" s="1" t="str">
        <f>IF(Sales_Datas[[#This Row],[base_price]] &lt;= 632200, "Low", (IF(Sales_Datas[[#This Row],[base_price]] &gt;= 10092000, "High", "Medium")))</f>
        <v>Medium</v>
      </c>
    </row>
    <row r="1897" spans="1:22" x14ac:dyDescent="0.25">
      <c r="A1897" s="1" t="s">
        <v>5000</v>
      </c>
      <c r="B1897" s="1" t="s">
        <v>5001</v>
      </c>
      <c r="C1897" s="2">
        <v>44638</v>
      </c>
      <c r="D1897" s="1" t="s">
        <v>4970</v>
      </c>
      <c r="E1897" s="4">
        <v>741124</v>
      </c>
      <c r="F1897">
        <v>1</v>
      </c>
      <c r="G1897" s="4">
        <v>7411240</v>
      </c>
      <c r="H1897" s="4">
        <v>0</v>
      </c>
      <c r="I1897" s="4">
        <v>7411240</v>
      </c>
      <c r="J1897">
        <v>1</v>
      </c>
      <c r="K1897">
        <v>1</v>
      </c>
      <c r="L1897">
        <v>0</v>
      </c>
      <c r="M1897">
        <v>1</v>
      </c>
      <c r="N1897" s="2">
        <v>44625</v>
      </c>
      <c r="O1897" s="1" t="s">
        <v>4971</v>
      </c>
      <c r="P1897" s="4">
        <v>7250000</v>
      </c>
      <c r="Q1897" s="4">
        <v>500250</v>
      </c>
      <c r="R1897" s="1" t="s">
        <v>29</v>
      </c>
      <c r="S1897" s="1" t="s">
        <v>50</v>
      </c>
      <c r="T1897" s="4">
        <f>Sales_Datas[[#This Row],[after_discount]]-(Sales_Datas[[#This Row],[qty_ordered]]*Sales_Datas[[#This Row],[cogs]])</f>
        <v>6910990</v>
      </c>
      <c r="U1897" s="3">
        <f>IFERROR(Sales_Datas[[#This Row],[Gross_Profit]]/Sales_Datas[[#This Row],[after_discount]],0)</f>
        <v>0.93250117389262799</v>
      </c>
      <c r="V1897" s="1" t="str">
        <f>IF(Sales_Datas[[#This Row],[base_price]] &lt;= 632200, "Low", (IF(Sales_Datas[[#This Row],[base_price]] &gt;= 10092000, "High", "Medium")))</f>
        <v>Medium</v>
      </c>
    </row>
    <row r="1898" spans="1:22" x14ac:dyDescent="0.25">
      <c r="A1898" s="1" t="s">
        <v>5002</v>
      </c>
      <c r="B1898" s="1" t="s">
        <v>72</v>
      </c>
      <c r="C1898" s="2">
        <v>44574</v>
      </c>
      <c r="D1898" s="1" t="s">
        <v>5003</v>
      </c>
      <c r="E1898" s="4">
        <v>732656</v>
      </c>
      <c r="F1898">
        <v>1</v>
      </c>
      <c r="G1898" s="4">
        <v>7326560</v>
      </c>
      <c r="H1898" s="4">
        <v>0</v>
      </c>
      <c r="I1898" s="4">
        <v>7326560</v>
      </c>
      <c r="J1898">
        <v>1</v>
      </c>
      <c r="K1898">
        <v>1</v>
      </c>
      <c r="L1898">
        <v>0</v>
      </c>
      <c r="M1898">
        <v>1</v>
      </c>
      <c r="N1898" s="2">
        <v>44403</v>
      </c>
      <c r="O1898" s="1" t="s">
        <v>5004</v>
      </c>
      <c r="P1898" s="4">
        <v>7326560</v>
      </c>
      <c r="Q1898" s="4">
        <v>542126</v>
      </c>
      <c r="R1898" s="1" t="s">
        <v>29</v>
      </c>
      <c r="S1898" s="1" t="s">
        <v>50</v>
      </c>
      <c r="T1898" s="4">
        <f>Sales_Datas[[#This Row],[after_discount]]-(Sales_Datas[[#This Row],[qty_ordered]]*Sales_Datas[[#This Row],[cogs]])</f>
        <v>6784434</v>
      </c>
      <c r="U1898" s="3">
        <f>IFERROR(Sales_Datas[[#This Row],[Gross_Profit]]/Sales_Datas[[#This Row],[after_discount]],0)</f>
        <v>0.92600538315389491</v>
      </c>
      <c r="V1898" s="1" t="str">
        <f>IF(Sales_Datas[[#This Row],[base_price]] &lt;= 632200, "Low", (IF(Sales_Datas[[#This Row],[base_price]] &gt;= 10092000, "High", "Medium")))</f>
        <v>Medium</v>
      </c>
    </row>
    <row r="1899" spans="1:22" x14ac:dyDescent="0.25">
      <c r="A1899" s="1" t="s">
        <v>5005</v>
      </c>
      <c r="B1899" s="1" t="s">
        <v>2539</v>
      </c>
      <c r="C1899" s="2">
        <v>44469</v>
      </c>
      <c r="D1899" s="1" t="s">
        <v>5006</v>
      </c>
      <c r="E1899" s="4">
        <v>730800</v>
      </c>
      <c r="F1899">
        <v>1</v>
      </c>
      <c r="G1899" s="4">
        <v>7308000</v>
      </c>
      <c r="H1899" s="4">
        <v>0</v>
      </c>
      <c r="I1899" s="4">
        <v>7308000</v>
      </c>
      <c r="J1899">
        <v>1</v>
      </c>
      <c r="K1899">
        <v>1</v>
      </c>
      <c r="L1899">
        <v>1</v>
      </c>
      <c r="M1899">
        <v>1</v>
      </c>
      <c r="N1899" s="2">
        <v>44403</v>
      </c>
      <c r="O1899" s="1" t="s">
        <v>5007</v>
      </c>
      <c r="P1899" s="4">
        <v>7308000</v>
      </c>
      <c r="Q1899" s="4">
        <v>504252</v>
      </c>
      <c r="R1899" s="1" t="s">
        <v>191</v>
      </c>
      <c r="S1899" s="1" t="s">
        <v>50</v>
      </c>
      <c r="T1899" s="4">
        <f>Sales_Datas[[#This Row],[after_discount]]-(Sales_Datas[[#This Row],[qty_ordered]]*Sales_Datas[[#This Row],[cogs]])</f>
        <v>6803748</v>
      </c>
      <c r="U1899" s="3">
        <f>IFERROR(Sales_Datas[[#This Row],[Gross_Profit]]/Sales_Datas[[#This Row],[after_discount]],0)</f>
        <v>0.93100000000000005</v>
      </c>
      <c r="V1899" s="1" t="str">
        <f>IF(Sales_Datas[[#This Row],[base_price]] &lt;= 632200, "Low", (IF(Sales_Datas[[#This Row],[base_price]] &gt;= 10092000, "High", "Medium")))</f>
        <v>Medium</v>
      </c>
    </row>
    <row r="1900" spans="1:22" x14ac:dyDescent="0.25">
      <c r="A1900" s="1" t="s">
        <v>5008</v>
      </c>
      <c r="B1900" s="1" t="s">
        <v>5009</v>
      </c>
      <c r="C1900" s="2">
        <v>44609</v>
      </c>
      <c r="D1900" s="1" t="s">
        <v>5010</v>
      </c>
      <c r="E1900" s="4">
        <v>728480</v>
      </c>
      <c r="F1900">
        <v>1</v>
      </c>
      <c r="G1900" s="4">
        <v>7284800</v>
      </c>
      <c r="H1900" s="4">
        <v>0</v>
      </c>
      <c r="I1900" s="4">
        <v>7284800</v>
      </c>
      <c r="J1900">
        <v>1</v>
      </c>
      <c r="K1900">
        <v>1</v>
      </c>
      <c r="L1900">
        <v>0</v>
      </c>
      <c r="M1900">
        <v>1</v>
      </c>
      <c r="N1900" s="2">
        <v>44607</v>
      </c>
      <c r="O1900" s="1" t="s">
        <v>5011</v>
      </c>
      <c r="P1900" s="4">
        <v>7112540</v>
      </c>
      <c r="Q1900" s="4">
        <v>433840</v>
      </c>
      <c r="R1900" s="1" t="s">
        <v>55</v>
      </c>
      <c r="S1900" s="1" t="s">
        <v>50</v>
      </c>
      <c r="T1900" s="4">
        <f>Sales_Datas[[#This Row],[after_discount]]-(Sales_Datas[[#This Row],[qty_ordered]]*Sales_Datas[[#This Row],[cogs]])</f>
        <v>6850960</v>
      </c>
      <c r="U1900" s="3">
        <f>IFERROR(Sales_Datas[[#This Row],[Gross_Profit]]/Sales_Datas[[#This Row],[after_discount]],0)</f>
        <v>0.94044585987261142</v>
      </c>
      <c r="V1900" s="1" t="str">
        <f>IF(Sales_Datas[[#This Row],[base_price]] &lt;= 632200, "Low", (IF(Sales_Datas[[#This Row],[base_price]] &gt;= 10092000, "High", "Medium")))</f>
        <v>Medium</v>
      </c>
    </row>
    <row r="1901" spans="1:22" x14ac:dyDescent="0.25">
      <c r="A1901" s="1" t="s">
        <v>5012</v>
      </c>
      <c r="B1901" s="1" t="s">
        <v>5013</v>
      </c>
      <c r="C1901" s="2">
        <v>44524</v>
      </c>
      <c r="D1901" s="1" t="s">
        <v>5014</v>
      </c>
      <c r="E1901" s="4">
        <v>728248</v>
      </c>
      <c r="F1901">
        <v>1</v>
      </c>
      <c r="G1901" s="4">
        <v>7282480</v>
      </c>
      <c r="H1901" s="4">
        <v>0</v>
      </c>
      <c r="I1901" s="4">
        <v>7282480</v>
      </c>
      <c r="J1901">
        <v>1</v>
      </c>
      <c r="K1901">
        <v>0</v>
      </c>
      <c r="L1901">
        <v>0</v>
      </c>
      <c r="M1901">
        <v>4</v>
      </c>
      <c r="N1901" s="2">
        <v>44507</v>
      </c>
      <c r="O1901" s="1" t="s">
        <v>5015</v>
      </c>
      <c r="P1901" s="4">
        <v>7282480</v>
      </c>
      <c r="Q1901" s="4">
        <v>502454</v>
      </c>
      <c r="R1901" s="1" t="s">
        <v>191</v>
      </c>
      <c r="S1901" s="1" t="s">
        <v>34</v>
      </c>
      <c r="T1901" s="4">
        <f>Sales_Datas[[#This Row],[after_discount]]-(Sales_Datas[[#This Row],[qty_ordered]]*Sales_Datas[[#This Row],[cogs]])</f>
        <v>6780026</v>
      </c>
      <c r="U1901" s="3">
        <f>IFERROR(Sales_Datas[[#This Row],[Gross_Profit]]/Sales_Datas[[#This Row],[after_discount]],0)</f>
        <v>0.93100509716470214</v>
      </c>
      <c r="V1901" s="1" t="str">
        <f>IF(Sales_Datas[[#This Row],[base_price]] &lt;= 632200, "Low", (IF(Sales_Datas[[#This Row],[base_price]] &gt;= 10092000, "High", "Medium")))</f>
        <v>Medium</v>
      </c>
    </row>
    <row r="1902" spans="1:22" x14ac:dyDescent="0.25">
      <c r="A1902" s="1" t="s">
        <v>5016</v>
      </c>
      <c r="B1902" s="1" t="s">
        <v>1993</v>
      </c>
      <c r="C1902" s="2">
        <v>44586</v>
      </c>
      <c r="D1902" s="1" t="s">
        <v>5017</v>
      </c>
      <c r="E1902" s="4">
        <v>725000</v>
      </c>
      <c r="F1902">
        <v>1</v>
      </c>
      <c r="G1902" s="4">
        <v>7250000</v>
      </c>
      <c r="H1902" s="4">
        <v>0</v>
      </c>
      <c r="I1902" s="4">
        <v>7250000</v>
      </c>
      <c r="J1902">
        <v>1</v>
      </c>
      <c r="K1902">
        <v>1</v>
      </c>
      <c r="L1902">
        <v>0</v>
      </c>
      <c r="M1902">
        <v>1</v>
      </c>
      <c r="N1902" s="2">
        <v>44398</v>
      </c>
      <c r="O1902" s="1" t="s">
        <v>5018</v>
      </c>
      <c r="P1902" s="4">
        <v>7250000</v>
      </c>
      <c r="Q1902" s="4">
        <v>442250</v>
      </c>
      <c r="R1902" s="1" t="s">
        <v>39</v>
      </c>
      <c r="S1902" s="1" t="s">
        <v>50</v>
      </c>
      <c r="T1902" s="4">
        <f>Sales_Datas[[#This Row],[after_discount]]-(Sales_Datas[[#This Row],[qty_ordered]]*Sales_Datas[[#This Row],[cogs]])</f>
        <v>6807750</v>
      </c>
      <c r="U1902" s="3">
        <f>IFERROR(Sales_Datas[[#This Row],[Gross_Profit]]/Sales_Datas[[#This Row],[after_discount]],0)</f>
        <v>0.93899999999999995</v>
      </c>
      <c r="V1902" s="1" t="str">
        <f>IF(Sales_Datas[[#This Row],[base_price]] &lt;= 632200, "Low", (IF(Sales_Datas[[#This Row],[base_price]] &gt;= 10092000, "High", "Medium")))</f>
        <v>Medium</v>
      </c>
    </row>
    <row r="1903" spans="1:22" x14ac:dyDescent="0.25">
      <c r="A1903" s="1" t="s">
        <v>5019</v>
      </c>
      <c r="B1903" s="1" t="s">
        <v>2360</v>
      </c>
      <c r="C1903" s="2">
        <v>44606</v>
      </c>
      <c r="D1903" s="1" t="s">
        <v>5020</v>
      </c>
      <c r="E1903" s="4">
        <v>362500</v>
      </c>
      <c r="F1903">
        <v>2</v>
      </c>
      <c r="G1903" s="4">
        <v>7250000</v>
      </c>
      <c r="H1903" s="4">
        <v>0</v>
      </c>
      <c r="I1903" s="4">
        <v>7250000</v>
      </c>
      <c r="J1903">
        <v>1</v>
      </c>
      <c r="K1903">
        <v>1</v>
      </c>
      <c r="L1903">
        <v>0</v>
      </c>
      <c r="M1903">
        <v>4</v>
      </c>
      <c r="N1903" s="2">
        <v>44467</v>
      </c>
      <c r="O1903" s="1" t="s">
        <v>5021</v>
      </c>
      <c r="P1903" s="4">
        <v>3625000</v>
      </c>
      <c r="Q1903" s="4">
        <v>315346</v>
      </c>
      <c r="R1903" s="1" t="s">
        <v>39</v>
      </c>
      <c r="S1903" s="1" t="s">
        <v>34</v>
      </c>
      <c r="T1903" s="4">
        <f>Sales_Datas[[#This Row],[after_discount]]-(Sales_Datas[[#This Row],[qty_ordered]]*Sales_Datas[[#This Row],[cogs]])</f>
        <v>6619308</v>
      </c>
      <c r="U1903" s="3">
        <f>IFERROR(Sales_Datas[[#This Row],[Gross_Profit]]/Sales_Datas[[#This Row],[after_discount]],0)</f>
        <v>0.91300800000000004</v>
      </c>
      <c r="V1903" s="1" t="str">
        <f>IF(Sales_Datas[[#This Row],[base_price]] &lt;= 632200, "Low", (IF(Sales_Datas[[#This Row],[base_price]] &gt;= 10092000, "High", "Medium")))</f>
        <v>Medium</v>
      </c>
    </row>
    <row r="1904" spans="1:22" x14ac:dyDescent="0.25">
      <c r="A1904" s="1" t="s">
        <v>5022</v>
      </c>
      <c r="B1904" s="1" t="s">
        <v>2360</v>
      </c>
      <c r="C1904" s="2">
        <v>44867</v>
      </c>
      <c r="D1904" s="1" t="s">
        <v>5020</v>
      </c>
      <c r="E1904" s="4">
        <v>362500</v>
      </c>
      <c r="F1904">
        <v>2</v>
      </c>
      <c r="G1904" s="4">
        <v>7250000</v>
      </c>
      <c r="H1904" s="4">
        <v>0</v>
      </c>
      <c r="I1904" s="4">
        <v>7250000</v>
      </c>
      <c r="J1904">
        <v>1</v>
      </c>
      <c r="K1904">
        <v>0</v>
      </c>
      <c r="L1904">
        <v>0</v>
      </c>
      <c r="M1904">
        <v>4</v>
      </c>
      <c r="N1904" s="2">
        <v>44467</v>
      </c>
      <c r="O1904" s="1" t="s">
        <v>5021</v>
      </c>
      <c r="P1904" s="4">
        <v>3625000</v>
      </c>
      <c r="Q1904" s="4">
        <v>315346</v>
      </c>
      <c r="R1904" s="1" t="s">
        <v>39</v>
      </c>
      <c r="S1904" s="1" t="s">
        <v>34</v>
      </c>
      <c r="T1904" s="4">
        <f>Sales_Datas[[#This Row],[after_discount]]-(Sales_Datas[[#This Row],[qty_ordered]]*Sales_Datas[[#This Row],[cogs]])</f>
        <v>6619308</v>
      </c>
      <c r="U1904" s="3">
        <f>IFERROR(Sales_Datas[[#This Row],[Gross_Profit]]/Sales_Datas[[#This Row],[after_discount]],0)</f>
        <v>0.91300800000000004</v>
      </c>
      <c r="V1904" s="1" t="str">
        <f>IF(Sales_Datas[[#This Row],[base_price]] &lt;= 632200, "Low", (IF(Sales_Datas[[#This Row],[base_price]] &gt;= 10092000, "High", "Medium")))</f>
        <v>Medium</v>
      </c>
    </row>
    <row r="1905" spans="1:22" x14ac:dyDescent="0.25">
      <c r="A1905" s="1" t="s">
        <v>5023</v>
      </c>
      <c r="B1905" s="1" t="s">
        <v>2360</v>
      </c>
      <c r="C1905" s="2">
        <v>44897</v>
      </c>
      <c r="D1905" s="1" t="s">
        <v>5020</v>
      </c>
      <c r="E1905" s="4">
        <v>362500</v>
      </c>
      <c r="F1905">
        <v>2</v>
      </c>
      <c r="G1905" s="4">
        <v>7250000</v>
      </c>
      <c r="H1905" s="4">
        <v>0</v>
      </c>
      <c r="I1905" s="4">
        <v>7250000</v>
      </c>
      <c r="J1905">
        <v>1</v>
      </c>
      <c r="K1905">
        <v>0</v>
      </c>
      <c r="L1905">
        <v>0</v>
      </c>
      <c r="M1905">
        <v>4</v>
      </c>
      <c r="N1905" s="2">
        <v>44467</v>
      </c>
      <c r="O1905" s="1" t="s">
        <v>5021</v>
      </c>
      <c r="P1905" s="4">
        <v>3625000</v>
      </c>
      <c r="Q1905" s="4">
        <v>315346</v>
      </c>
      <c r="R1905" s="1" t="s">
        <v>39</v>
      </c>
      <c r="S1905" s="1" t="s">
        <v>34</v>
      </c>
      <c r="T1905" s="4">
        <f>Sales_Datas[[#This Row],[after_discount]]-(Sales_Datas[[#This Row],[qty_ordered]]*Sales_Datas[[#This Row],[cogs]])</f>
        <v>6619308</v>
      </c>
      <c r="U1905" s="3">
        <f>IFERROR(Sales_Datas[[#This Row],[Gross_Profit]]/Sales_Datas[[#This Row],[after_discount]],0)</f>
        <v>0.91300800000000004</v>
      </c>
      <c r="V1905" s="1" t="str">
        <f>IF(Sales_Datas[[#This Row],[base_price]] &lt;= 632200, "Low", (IF(Sales_Datas[[#This Row],[base_price]] &gt;= 10092000, "High", "Medium")))</f>
        <v>Medium</v>
      </c>
    </row>
    <row r="1906" spans="1:22" x14ac:dyDescent="0.25">
      <c r="A1906" s="1" t="s">
        <v>5024</v>
      </c>
      <c r="B1906" s="1" t="s">
        <v>5025</v>
      </c>
      <c r="C1906" s="2">
        <v>44421</v>
      </c>
      <c r="D1906" s="1" t="s">
        <v>5026</v>
      </c>
      <c r="E1906" s="4">
        <v>725000</v>
      </c>
      <c r="F1906">
        <v>1</v>
      </c>
      <c r="G1906" s="4">
        <v>7250000</v>
      </c>
      <c r="H1906" s="4">
        <v>0</v>
      </c>
      <c r="I1906" s="4">
        <v>7250000</v>
      </c>
      <c r="J1906">
        <v>1</v>
      </c>
      <c r="K1906">
        <v>1</v>
      </c>
      <c r="L1906">
        <v>1</v>
      </c>
      <c r="M1906">
        <v>1</v>
      </c>
      <c r="N1906" s="2">
        <v>44411</v>
      </c>
      <c r="O1906" s="1" t="s">
        <v>5027</v>
      </c>
      <c r="P1906" s="4">
        <v>7250000</v>
      </c>
      <c r="Q1906" s="4">
        <v>493000</v>
      </c>
      <c r="R1906" s="1" t="s">
        <v>191</v>
      </c>
      <c r="S1906" s="1" t="s">
        <v>50</v>
      </c>
      <c r="T1906" s="4">
        <f>Sales_Datas[[#This Row],[after_discount]]-(Sales_Datas[[#This Row],[qty_ordered]]*Sales_Datas[[#This Row],[cogs]])</f>
        <v>6757000</v>
      </c>
      <c r="U1906" s="3">
        <f>IFERROR(Sales_Datas[[#This Row],[Gross_Profit]]/Sales_Datas[[#This Row],[after_discount]],0)</f>
        <v>0.93200000000000005</v>
      </c>
      <c r="V1906" s="1" t="str">
        <f>IF(Sales_Datas[[#This Row],[base_price]] &lt;= 632200, "Low", (IF(Sales_Datas[[#This Row],[base_price]] &gt;= 10092000, "High", "Medium")))</f>
        <v>Medium</v>
      </c>
    </row>
    <row r="1907" spans="1:22" x14ac:dyDescent="0.25">
      <c r="A1907" s="1" t="s">
        <v>5028</v>
      </c>
      <c r="B1907" s="1" t="s">
        <v>3588</v>
      </c>
      <c r="C1907" s="2">
        <v>44594</v>
      </c>
      <c r="D1907" s="1" t="s">
        <v>4970</v>
      </c>
      <c r="E1907" s="4">
        <v>725000</v>
      </c>
      <c r="F1907">
        <v>1</v>
      </c>
      <c r="G1907" s="4">
        <v>7250000</v>
      </c>
      <c r="H1907" s="4">
        <v>0</v>
      </c>
      <c r="I1907" s="4">
        <v>7250000</v>
      </c>
      <c r="J1907">
        <v>1</v>
      </c>
      <c r="K1907">
        <v>1</v>
      </c>
      <c r="L1907">
        <v>0</v>
      </c>
      <c r="M1907">
        <v>1</v>
      </c>
      <c r="N1907" s="2">
        <v>44403</v>
      </c>
      <c r="O1907" s="1" t="s">
        <v>4971</v>
      </c>
      <c r="P1907" s="4">
        <v>7250000</v>
      </c>
      <c r="Q1907" s="4">
        <v>500250</v>
      </c>
      <c r="R1907" s="1" t="s">
        <v>29</v>
      </c>
      <c r="S1907" s="1" t="s">
        <v>50</v>
      </c>
      <c r="T1907" s="4">
        <f>Sales_Datas[[#This Row],[after_discount]]-(Sales_Datas[[#This Row],[qty_ordered]]*Sales_Datas[[#This Row],[cogs]])</f>
        <v>6749750</v>
      </c>
      <c r="U1907" s="3">
        <f>IFERROR(Sales_Datas[[#This Row],[Gross_Profit]]/Sales_Datas[[#This Row],[after_discount]],0)</f>
        <v>0.93100000000000005</v>
      </c>
      <c r="V1907" s="1" t="str">
        <f>IF(Sales_Datas[[#This Row],[base_price]] &lt;= 632200, "Low", (IF(Sales_Datas[[#This Row],[base_price]] &gt;= 10092000, "High", "Medium")))</f>
        <v>Medium</v>
      </c>
    </row>
    <row r="1908" spans="1:22" x14ac:dyDescent="0.25">
      <c r="A1908" s="1" t="s">
        <v>5029</v>
      </c>
      <c r="B1908" s="1" t="s">
        <v>5030</v>
      </c>
      <c r="C1908" s="2">
        <v>44606</v>
      </c>
      <c r="D1908" s="1" t="s">
        <v>4970</v>
      </c>
      <c r="E1908" s="4">
        <v>725000</v>
      </c>
      <c r="F1908">
        <v>1</v>
      </c>
      <c r="G1908" s="4">
        <v>7250000</v>
      </c>
      <c r="H1908" s="4">
        <v>0</v>
      </c>
      <c r="I1908" s="4">
        <v>7250000</v>
      </c>
      <c r="J1908">
        <v>1</v>
      </c>
      <c r="K1908">
        <v>1</v>
      </c>
      <c r="L1908">
        <v>1</v>
      </c>
      <c r="M1908">
        <v>1</v>
      </c>
      <c r="N1908" s="2">
        <v>44593</v>
      </c>
      <c r="O1908" s="1" t="s">
        <v>4971</v>
      </c>
      <c r="P1908" s="4">
        <v>7250000</v>
      </c>
      <c r="Q1908" s="4">
        <v>500250</v>
      </c>
      <c r="R1908" s="1" t="s">
        <v>29</v>
      </c>
      <c r="S1908" s="1" t="s">
        <v>50</v>
      </c>
      <c r="T1908" s="4">
        <f>Sales_Datas[[#This Row],[after_discount]]-(Sales_Datas[[#This Row],[qty_ordered]]*Sales_Datas[[#This Row],[cogs]])</f>
        <v>6749750</v>
      </c>
      <c r="U1908" s="3">
        <f>IFERROR(Sales_Datas[[#This Row],[Gross_Profit]]/Sales_Datas[[#This Row],[after_discount]],0)</f>
        <v>0.93100000000000005</v>
      </c>
      <c r="V1908" s="1" t="str">
        <f>IF(Sales_Datas[[#This Row],[base_price]] &lt;= 632200, "Low", (IF(Sales_Datas[[#This Row],[base_price]] &gt;= 10092000, "High", "Medium")))</f>
        <v>Medium</v>
      </c>
    </row>
    <row r="1909" spans="1:22" x14ac:dyDescent="0.25">
      <c r="A1909" s="1" t="s">
        <v>5031</v>
      </c>
      <c r="B1909" s="1" t="s">
        <v>3588</v>
      </c>
      <c r="C1909" s="2">
        <v>44714</v>
      </c>
      <c r="D1909" s="1" t="s">
        <v>4970</v>
      </c>
      <c r="E1909" s="4">
        <v>725000</v>
      </c>
      <c r="F1909">
        <v>1</v>
      </c>
      <c r="G1909" s="4">
        <v>7250000</v>
      </c>
      <c r="H1909" s="4">
        <v>0</v>
      </c>
      <c r="I1909" s="4">
        <v>7250000</v>
      </c>
      <c r="J1909">
        <v>1</v>
      </c>
      <c r="K1909">
        <v>1</v>
      </c>
      <c r="L1909">
        <v>1</v>
      </c>
      <c r="M1909">
        <v>1</v>
      </c>
      <c r="N1909" s="2">
        <v>44403</v>
      </c>
      <c r="O1909" s="1" t="s">
        <v>4971</v>
      </c>
      <c r="P1909" s="4">
        <v>7250000</v>
      </c>
      <c r="Q1909" s="4">
        <v>500250</v>
      </c>
      <c r="R1909" s="1" t="s">
        <v>29</v>
      </c>
      <c r="S1909" s="1" t="s">
        <v>50</v>
      </c>
      <c r="T1909" s="4">
        <f>Sales_Datas[[#This Row],[after_discount]]-(Sales_Datas[[#This Row],[qty_ordered]]*Sales_Datas[[#This Row],[cogs]])</f>
        <v>6749750</v>
      </c>
      <c r="U1909" s="3">
        <f>IFERROR(Sales_Datas[[#This Row],[Gross_Profit]]/Sales_Datas[[#This Row],[after_discount]],0)</f>
        <v>0.93100000000000005</v>
      </c>
      <c r="V1909" s="1" t="str">
        <f>IF(Sales_Datas[[#This Row],[base_price]] &lt;= 632200, "Low", (IF(Sales_Datas[[#This Row],[base_price]] &gt;= 10092000, "High", "Medium")))</f>
        <v>Medium</v>
      </c>
    </row>
    <row r="1910" spans="1:22" x14ac:dyDescent="0.25">
      <c r="A1910" s="1" t="s">
        <v>5032</v>
      </c>
      <c r="B1910" s="1" t="s">
        <v>5033</v>
      </c>
      <c r="C1910" s="2">
        <v>44870</v>
      </c>
      <c r="D1910" s="1" t="s">
        <v>5034</v>
      </c>
      <c r="E1910" s="4">
        <v>725000</v>
      </c>
      <c r="F1910">
        <v>1</v>
      </c>
      <c r="G1910" s="4">
        <v>7250000</v>
      </c>
      <c r="H1910" s="4">
        <v>0</v>
      </c>
      <c r="I1910" s="4">
        <v>7250000</v>
      </c>
      <c r="J1910">
        <v>1</v>
      </c>
      <c r="K1910">
        <v>0</v>
      </c>
      <c r="L1910">
        <v>0</v>
      </c>
      <c r="M1910">
        <v>1</v>
      </c>
      <c r="N1910" s="2">
        <v>44701</v>
      </c>
      <c r="O1910" s="1" t="s">
        <v>5035</v>
      </c>
      <c r="P1910" s="4">
        <v>7250000</v>
      </c>
      <c r="Q1910" s="4">
        <v>493000</v>
      </c>
      <c r="R1910" s="1" t="s">
        <v>128</v>
      </c>
      <c r="S1910" s="1" t="s">
        <v>50</v>
      </c>
      <c r="T1910" s="4">
        <f>Sales_Datas[[#This Row],[after_discount]]-(Sales_Datas[[#This Row],[qty_ordered]]*Sales_Datas[[#This Row],[cogs]])</f>
        <v>6757000</v>
      </c>
      <c r="U1910" s="3">
        <f>IFERROR(Sales_Datas[[#This Row],[Gross_Profit]]/Sales_Datas[[#This Row],[after_discount]],0)</f>
        <v>0.93200000000000005</v>
      </c>
      <c r="V1910" s="1" t="str">
        <f>IF(Sales_Datas[[#This Row],[base_price]] &lt;= 632200, "Low", (IF(Sales_Datas[[#This Row],[base_price]] &gt;= 10092000, "High", "Medium")))</f>
        <v>Medium</v>
      </c>
    </row>
    <row r="1911" spans="1:22" x14ac:dyDescent="0.25">
      <c r="A1911" s="1" t="s">
        <v>5036</v>
      </c>
      <c r="B1911" s="1" t="s">
        <v>52</v>
      </c>
      <c r="C1911" s="2">
        <v>44481</v>
      </c>
      <c r="D1911" s="1" t="s">
        <v>1058</v>
      </c>
      <c r="E1911" s="4">
        <v>145000</v>
      </c>
      <c r="F1911">
        <v>5</v>
      </c>
      <c r="G1911" s="4">
        <v>7250000</v>
      </c>
      <c r="H1911" s="4">
        <v>0</v>
      </c>
      <c r="I1911" s="4">
        <v>7250000</v>
      </c>
      <c r="J1911">
        <v>1</v>
      </c>
      <c r="K1911">
        <v>1</v>
      </c>
      <c r="L1911">
        <v>1</v>
      </c>
      <c r="M1911">
        <v>4</v>
      </c>
      <c r="N1911" s="2">
        <v>44452</v>
      </c>
      <c r="O1911" s="1" t="s">
        <v>1059</v>
      </c>
      <c r="P1911" s="4">
        <v>1450000</v>
      </c>
      <c r="Q1911" s="4">
        <v>118900</v>
      </c>
      <c r="R1911" s="1" t="s">
        <v>23</v>
      </c>
      <c r="S1911" s="1" t="s">
        <v>34</v>
      </c>
      <c r="T1911" s="4">
        <f>Sales_Datas[[#This Row],[after_discount]]-(Sales_Datas[[#This Row],[qty_ordered]]*Sales_Datas[[#This Row],[cogs]])</f>
        <v>6655500</v>
      </c>
      <c r="U1911" s="3">
        <f>IFERROR(Sales_Datas[[#This Row],[Gross_Profit]]/Sales_Datas[[#This Row],[after_discount]],0)</f>
        <v>0.91800000000000004</v>
      </c>
      <c r="V1911" s="1" t="str">
        <f>IF(Sales_Datas[[#This Row],[base_price]] &lt;= 632200, "Low", (IF(Sales_Datas[[#This Row],[base_price]] &gt;= 10092000, "High", "Medium")))</f>
        <v>Medium</v>
      </c>
    </row>
    <row r="1912" spans="1:22" x14ac:dyDescent="0.25">
      <c r="A1912" s="1" t="s">
        <v>5037</v>
      </c>
      <c r="B1912" s="1" t="s">
        <v>3665</v>
      </c>
      <c r="C1912" s="2">
        <v>44567</v>
      </c>
      <c r="D1912" s="1" t="s">
        <v>5038</v>
      </c>
      <c r="E1912" s="4">
        <v>362500</v>
      </c>
      <c r="F1912">
        <v>2</v>
      </c>
      <c r="G1912" s="4">
        <v>7250000</v>
      </c>
      <c r="H1912" s="4">
        <v>0</v>
      </c>
      <c r="I1912" s="4">
        <v>7250000</v>
      </c>
      <c r="J1912">
        <v>1</v>
      </c>
      <c r="K1912">
        <v>1</v>
      </c>
      <c r="L1912">
        <v>0</v>
      </c>
      <c r="M1912">
        <v>1</v>
      </c>
      <c r="N1912" s="2">
        <v>44639</v>
      </c>
      <c r="O1912" s="1" t="s">
        <v>5039</v>
      </c>
      <c r="P1912" s="4">
        <v>3625000</v>
      </c>
      <c r="Q1912" s="4">
        <v>257346</v>
      </c>
      <c r="R1912" s="1" t="s">
        <v>123</v>
      </c>
      <c r="S1912" s="1" t="s">
        <v>50</v>
      </c>
      <c r="T1912" s="4">
        <f>Sales_Datas[[#This Row],[after_discount]]-(Sales_Datas[[#This Row],[qty_ordered]]*Sales_Datas[[#This Row],[cogs]])</f>
        <v>6735308</v>
      </c>
      <c r="U1912" s="3">
        <f>IFERROR(Sales_Datas[[#This Row],[Gross_Profit]]/Sales_Datas[[#This Row],[after_discount]],0)</f>
        <v>0.92900799999999994</v>
      </c>
      <c r="V1912" s="1" t="str">
        <f>IF(Sales_Datas[[#This Row],[base_price]] &lt;= 632200, "Low", (IF(Sales_Datas[[#This Row],[base_price]] &gt;= 10092000, "High", "Medium")))</f>
        <v>Medium</v>
      </c>
    </row>
    <row r="1913" spans="1:22" x14ac:dyDescent="0.25">
      <c r="A1913" s="1" t="s">
        <v>5040</v>
      </c>
      <c r="B1913" s="1" t="s">
        <v>3258</v>
      </c>
      <c r="C1913" s="2">
        <v>44670</v>
      </c>
      <c r="D1913" s="1" t="s">
        <v>5041</v>
      </c>
      <c r="E1913" s="4">
        <v>725000</v>
      </c>
      <c r="F1913">
        <v>1</v>
      </c>
      <c r="G1913" s="4">
        <v>7250000</v>
      </c>
      <c r="H1913" s="4">
        <v>0</v>
      </c>
      <c r="I1913" s="4">
        <v>7250000</v>
      </c>
      <c r="J1913">
        <v>1</v>
      </c>
      <c r="K1913">
        <v>0</v>
      </c>
      <c r="L1913">
        <v>0</v>
      </c>
      <c r="M1913">
        <v>7</v>
      </c>
      <c r="N1913" s="2">
        <v>44449</v>
      </c>
      <c r="O1913" s="1" t="s">
        <v>5042</v>
      </c>
      <c r="P1913" s="4">
        <v>7250000</v>
      </c>
      <c r="Q1913" s="4">
        <v>442250</v>
      </c>
      <c r="R1913" s="1" t="s">
        <v>123</v>
      </c>
      <c r="S1913" s="1" t="s">
        <v>66</v>
      </c>
      <c r="T1913" s="4">
        <f>Sales_Datas[[#This Row],[after_discount]]-(Sales_Datas[[#This Row],[qty_ordered]]*Sales_Datas[[#This Row],[cogs]])</f>
        <v>6807750</v>
      </c>
      <c r="U1913" s="3">
        <f>IFERROR(Sales_Datas[[#This Row],[Gross_Profit]]/Sales_Datas[[#This Row],[after_discount]],0)</f>
        <v>0.93899999999999995</v>
      </c>
      <c r="V1913" s="1" t="str">
        <f>IF(Sales_Datas[[#This Row],[base_price]] &lt;= 632200, "Low", (IF(Sales_Datas[[#This Row],[base_price]] &gt;= 10092000, "High", "Medium")))</f>
        <v>Medium</v>
      </c>
    </row>
    <row r="1914" spans="1:22" x14ac:dyDescent="0.25">
      <c r="A1914" s="1" t="s">
        <v>5043</v>
      </c>
      <c r="B1914" s="1" t="s">
        <v>5044</v>
      </c>
      <c r="C1914" s="2">
        <v>44464</v>
      </c>
      <c r="D1914" s="1" t="s">
        <v>5045</v>
      </c>
      <c r="E1914" s="4">
        <v>718620</v>
      </c>
      <c r="F1914">
        <v>1</v>
      </c>
      <c r="G1914" s="4">
        <v>7186200</v>
      </c>
      <c r="H1914" s="4">
        <v>0</v>
      </c>
      <c r="I1914" s="4">
        <v>7186200</v>
      </c>
      <c r="J1914">
        <v>1</v>
      </c>
      <c r="K1914">
        <v>1</v>
      </c>
      <c r="L1914">
        <v>1</v>
      </c>
      <c r="M1914">
        <v>1</v>
      </c>
      <c r="N1914" s="2">
        <v>44383</v>
      </c>
      <c r="O1914" s="1" t="s">
        <v>5046</v>
      </c>
      <c r="P1914" s="4">
        <v>5750700</v>
      </c>
      <c r="Q1914" s="4">
        <v>488766</v>
      </c>
      <c r="R1914" s="1" t="s">
        <v>39</v>
      </c>
      <c r="S1914" s="1" t="s">
        <v>50</v>
      </c>
      <c r="T1914" s="4">
        <f>Sales_Datas[[#This Row],[after_discount]]-(Sales_Datas[[#This Row],[qty_ordered]]*Sales_Datas[[#This Row],[cogs]])</f>
        <v>6697434</v>
      </c>
      <c r="U1914" s="3">
        <f>IFERROR(Sales_Datas[[#This Row],[Gross_Profit]]/Sales_Datas[[#This Row],[after_discount]],0)</f>
        <v>0.93198547215496363</v>
      </c>
      <c r="V1914" s="1" t="str">
        <f>IF(Sales_Datas[[#This Row],[base_price]] &lt;= 632200, "Low", (IF(Sales_Datas[[#This Row],[base_price]] &gt;= 10092000, "High", "Medium")))</f>
        <v>Medium</v>
      </c>
    </row>
    <row r="1915" spans="1:22" x14ac:dyDescent="0.25">
      <c r="A1915" s="1" t="s">
        <v>5047</v>
      </c>
      <c r="B1915" s="1" t="s">
        <v>80</v>
      </c>
      <c r="C1915" s="2">
        <v>44395</v>
      </c>
      <c r="D1915" s="1" t="s">
        <v>5048</v>
      </c>
      <c r="E1915" s="4">
        <v>55100</v>
      </c>
      <c r="F1915">
        <v>13</v>
      </c>
      <c r="G1915" s="4">
        <v>7163000</v>
      </c>
      <c r="H1915" s="4">
        <v>0</v>
      </c>
      <c r="I1915" s="4">
        <v>7163000</v>
      </c>
      <c r="J1915">
        <v>1</v>
      </c>
      <c r="K1915">
        <v>1</v>
      </c>
      <c r="L1915">
        <v>1</v>
      </c>
      <c r="M1915">
        <v>11</v>
      </c>
      <c r="N1915" s="2">
        <v>44403</v>
      </c>
      <c r="O1915" s="1" t="s">
        <v>5049</v>
      </c>
      <c r="P1915" s="4">
        <v>551000</v>
      </c>
      <c r="Q1915" s="4">
        <v>33060</v>
      </c>
      <c r="R1915" s="1" t="s">
        <v>23</v>
      </c>
      <c r="S1915" s="1" t="s">
        <v>1125</v>
      </c>
      <c r="T1915" s="4">
        <f>Sales_Datas[[#This Row],[after_discount]]-(Sales_Datas[[#This Row],[qty_ordered]]*Sales_Datas[[#This Row],[cogs]])</f>
        <v>6733220</v>
      </c>
      <c r="U1915" s="3">
        <f>IFERROR(Sales_Datas[[#This Row],[Gross_Profit]]/Sales_Datas[[#This Row],[after_discount]],0)</f>
        <v>0.94</v>
      </c>
      <c r="V1915" s="1" t="str">
        <f>IF(Sales_Datas[[#This Row],[base_price]] &lt;= 632200, "Low", (IF(Sales_Datas[[#This Row],[base_price]] &gt;= 10092000, "High", "Medium")))</f>
        <v>Low</v>
      </c>
    </row>
    <row r="1916" spans="1:22" x14ac:dyDescent="0.25">
      <c r="A1916" s="1" t="s">
        <v>5050</v>
      </c>
      <c r="B1916" s="1" t="s">
        <v>5051</v>
      </c>
      <c r="C1916" s="2">
        <v>44486</v>
      </c>
      <c r="D1916" s="1" t="s">
        <v>5052</v>
      </c>
      <c r="E1916" s="4">
        <v>356700</v>
      </c>
      <c r="F1916">
        <v>2</v>
      </c>
      <c r="G1916" s="4">
        <v>7134000</v>
      </c>
      <c r="H1916" s="4">
        <v>0</v>
      </c>
      <c r="I1916" s="4">
        <v>7134000</v>
      </c>
      <c r="J1916">
        <v>1</v>
      </c>
      <c r="K1916">
        <v>0</v>
      </c>
      <c r="L1916">
        <v>0</v>
      </c>
      <c r="M1916">
        <v>4</v>
      </c>
      <c r="N1916" s="2">
        <v>44477</v>
      </c>
      <c r="O1916" s="1" t="s">
        <v>5053</v>
      </c>
      <c r="P1916" s="4">
        <v>3567000</v>
      </c>
      <c r="Q1916" s="4">
        <v>281764</v>
      </c>
      <c r="R1916" s="1" t="s">
        <v>554</v>
      </c>
      <c r="S1916" s="1" t="s">
        <v>34</v>
      </c>
      <c r="T1916" s="4">
        <f>Sales_Datas[[#This Row],[after_discount]]-(Sales_Datas[[#This Row],[qty_ordered]]*Sales_Datas[[#This Row],[cogs]])</f>
        <v>6570472</v>
      </c>
      <c r="U1916" s="3">
        <f>IFERROR(Sales_Datas[[#This Row],[Gross_Profit]]/Sales_Datas[[#This Row],[after_discount]],0)</f>
        <v>0.92100813008130078</v>
      </c>
      <c r="V1916" s="1" t="str">
        <f>IF(Sales_Datas[[#This Row],[base_price]] &lt;= 632200, "Low", (IF(Sales_Datas[[#This Row],[base_price]] &gt;= 10092000, "High", "Medium")))</f>
        <v>Medium</v>
      </c>
    </row>
    <row r="1917" spans="1:22" x14ac:dyDescent="0.25">
      <c r="A1917" s="1" t="s">
        <v>5054</v>
      </c>
      <c r="B1917" s="1" t="s">
        <v>5055</v>
      </c>
      <c r="C1917" s="2">
        <v>44566</v>
      </c>
      <c r="D1917" s="1" t="s">
        <v>5010</v>
      </c>
      <c r="E1917" s="4">
        <v>711254</v>
      </c>
      <c r="F1917">
        <v>1</v>
      </c>
      <c r="G1917" s="4">
        <v>7112540</v>
      </c>
      <c r="H1917" s="4">
        <v>0</v>
      </c>
      <c r="I1917" s="4">
        <v>7112540</v>
      </c>
      <c r="J1917">
        <v>1</v>
      </c>
      <c r="K1917">
        <v>1</v>
      </c>
      <c r="L1917">
        <v>1</v>
      </c>
      <c r="M1917">
        <v>1</v>
      </c>
      <c r="N1917" s="2">
        <v>44692</v>
      </c>
      <c r="O1917" s="1" t="s">
        <v>5011</v>
      </c>
      <c r="P1917" s="4">
        <v>7112540</v>
      </c>
      <c r="Q1917" s="4">
        <v>433840</v>
      </c>
      <c r="R1917" s="1" t="s">
        <v>55</v>
      </c>
      <c r="S1917" s="1" t="s">
        <v>50</v>
      </c>
      <c r="T1917" s="4">
        <f>Sales_Datas[[#This Row],[after_discount]]-(Sales_Datas[[#This Row],[qty_ordered]]*Sales_Datas[[#This Row],[cogs]])</f>
        <v>6678700</v>
      </c>
      <c r="U1917" s="3">
        <f>IFERROR(Sales_Datas[[#This Row],[Gross_Profit]]/Sales_Datas[[#This Row],[after_discount]],0)</f>
        <v>0.93900350648291608</v>
      </c>
      <c r="V1917" s="1" t="str">
        <f>IF(Sales_Datas[[#This Row],[base_price]] &lt;= 632200, "Low", (IF(Sales_Datas[[#This Row],[base_price]] &gt;= 10092000, "High", "Medium")))</f>
        <v>Medium</v>
      </c>
    </row>
    <row r="1918" spans="1:22" x14ac:dyDescent="0.25">
      <c r="A1918" s="1" t="s">
        <v>5056</v>
      </c>
      <c r="B1918" s="1" t="s">
        <v>5057</v>
      </c>
      <c r="C1918" s="2">
        <v>44655</v>
      </c>
      <c r="D1918" s="1" t="s">
        <v>5010</v>
      </c>
      <c r="E1918" s="4">
        <v>711254</v>
      </c>
      <c r="F1918">
        <v>1</v>
      </c>
      <c r="G1918" s="4">
        <v>7112540</v>
      </c>
      <c r="H1918" s="4">
        <v>0</v>
      </c>
      <c r="I1918" s="4">
        <v>7112540</v>
      </c>
      <c r="J1918">
        <v>1</v>
      </c>
      <c r="K1918">
        <v>1</v>
      </c>
      <c r="L1918">
        <v>0</v>
      </c>
      <c r="M1918">
        <v>1</v>
      </c>
      <c r="N1918" s="2">
        <v>44449</v>
      </c>
      <c r="O1918" s="1" t="s">
        <v>5011</v>
      </c>
      <c r="P1918" s="4">
        <v>7112540</v>
      </c>
      <c r="Q1918" s="4">
        <v>433840</v>
      </c>
      <c r="R1918" s="1" t="s">
        <v>55</v>
      </c>
      <c r="S1918" s="1" t="s">
        <v>50</v>
      </c>
      <c r="T1918" s="4">
        <f>Sales_Datas[[#This Row],[after_discount]]-(Sales_Datas[[#This Row],[qty_ordered]]*Sales_Datas[[#This Row],[cogs]])</f>
        <v>6678700</v>
      </c>
      <c r="U1918" s="3">
        <f>IFERROR(Sales_Datas[[#This Row],[Gross_Profit]]/Sales_Datas[[#This Row],[after_discount]],0)</f>
        <v>0.93900350648291608</v>
      </c>
      <c r="V1918" s="1" t="str">
        <f>IF(Sales_Datas[[#This Row],[base_price]] &lt;= 632200, "Low", (IF(Sales_Datas[[#This Row],[base_price]] &gt;= 10092000, "High", "Medium")))</f>
        <v>Medium</v>
      </c>
    </row>
    <row r="1919" spans="1:22" x14ac:dyDescent="0.25">
      <c r="A1919" s="1" t="s">
        <v>5058</v>
      </c>
      <c r="B1919" s="1" t="s">
        <v>5059</v>
      </c>
      <c r="C1919" s="2">
        <v>44810</v>
      </c>
      <c r="D1919" s="1" t="s">
        <v>5010</v>
      </c>
      <c r="E1919" s="4">
        <v>711254</v>
      </c>
      <c r="F1919">
        <v>1</v>
      </c>
      <c r="G1919" s="4">
        <v>7112540</v>
      </c>
      <c r="H1919" s="4">
        <v>0</v>
      </c>
      <c r="I1919" s="4">
        <v>7112540</v>
      </c>
      <c r="J1919">
        <v>1</v>
      </c>
      <c r="K1919">
        <v>0</v>
      </c>
      <c r="L1919">
        <v>0</v>
      </c>
      <c r="M1919">
        <v>7</v>
      </c>
      <c r="N1919" s="2">
        <v>44517</v>
      </c>
      <c r="O1919" s="1" t="s">
        <v>5011</v>
      </c>
      <c r="P1919" s="4">
        <v>7112540</v>
      </c>
      <c r="Q1919" s="4">
        <v>433840</v>
      </c>
      <c r="R1919" s="1" t="s">
        <v>55</v>
      </c>
      <c r="S1919" s="1" t="s">
        <v>66</v>
      </c>
      <c r="T1919" s="4">
        <f>Sales_Datas[[#This Row],[after_discount]]-(Sales_Datas[[#This Row],[qty_ordered]]*Sales_Datas[[#This Row],[cogs]])</f>
        <v>6678700</v>
      </c>
      <c r="U1919" s="3">
        <f>IFERROR(Sales_Datas[[#This Row],[Gross_Profit]]/Sales_Datas[[#This Row],[after_discount]],0)</f>
        <v>0.93900350648291608</v>
      </c>
      <c r="V1919" s="1" t="str">
        <f>IF(Sales_Datas[[#This Row],[base_price]] &lt;= 632200, "Low", (IF(Sales_Datas[[#This Row],[base_price]] &gt;= 10092000, "High", "Medium")))</f>
        <v>Medium</v>
      </c>
    </row>
    <row r="1920" spans="1:22" x14ac:dyDescent="0.25">
      <c r="A1920" s="1" t="s">
        <v>5060</v>
      </c>
      <c r="B1920" s="1" t="s">
        <v>5061</v>
      </c>
      <c r="C1920" s="2">
        <v>44566</v>
      </c>
      <c r="D1920" s="1" t="s">
        <v>5062</v>
      </c>
      <c r="E1920" s="4">
        <v>707600</v>
      </c>
      <c r="F1920">
        <v>1</v>
      </c>
      <c r="G1920" s="4">
        <v>7076000</v>
      </c>
      <c r="H1920" s="4">
        <v>0</v>
      </c>
      <c r="I1920" s="4">
        <v>7076000</v>
      </c>
      <c r="J1920">
        <v>1</v>
      </c>
      <c r="K1920">
        <v>1</v>
      </c>
      <c r="L1920">
        <v>0</v>
      </c>
      <c r="M1920">
        <v>1</v>
      </c>
      <c r="N1920" s="2">
        <v>44427</v>
      </c>
      <c r="O1920" s="1" t="s">
        <v>5063</v>
      </c>
      <c r="P1920" s="4">
        <v>7917000</v>
      </c>
      <c r="Q1920" s="4">
        <v>585858</v>
      </c>
      <c r="R1920" s="1" t="s">
        <v>39</v>
      </c>
      <c r="S1920" s="1" t="s">
        <v>50</v>
      </c>
      <c r="T1920" s="4">
        <f>Sales_Datas[[#This Row],[after_discount]]-(Sales_Datas[[#This Row],[qty_ordered]]*Sales_Datas[[#This Row],[cogs]])</f>
        <v>6490142</v>
      </c>
      <c r="U1920" s="3">
        <f>IFERROR(Sales_Datas[[#This Row],[Gross_Profit]]/Sales_Datas[[#This Row],[after_discount]],0)</f>
        <v>0.91720491803278692</v>
      </c>
      <c r="V1920" s="1" t="str">
        <f>IF(Sales_Datas[[#This Row],[base_price]] &lt;= 632200, "Low", (IF(Sales_Datas[[#This Row],[base_price]] &gt;= 10092000, "High", "Medium")))</f>
        <v>Medium</v>
      </c>
    </row>
    <row r="1921" spans="1:22" x14ac:dyDescent="0.25">
      <c r="A1921" s="1" t="s">
        <v>5064</v>
      </c>
      <c r="B1921" s="1" t="s">
        <v>5065</v>
      </c>
      <c r="C1921" s="2">
        <v>44812</v>
      </c>
      <c r="D1921" s="1" t="s">
        <v>5066</v>
      </c>
      <c r="E1921" s="4">
        <v>351306</v>
      </c>
      <c r="F1921">
        <v>2</v>
      </c>
      <c r="G1921" s="4">
        <v>7026120</v>
      </c>
      <c r="H1921" s="4">
        <v>0</v>
      </c>
      <c r="I1921" s="4">
        <v>7026120</v>
      </c>
      <c r="J1921">
        <v>1</v>
      </c>
      <c r="K1921">
        <v>0</v>
      </c>
      <c r="L1921">
        <v>0</v>
      </c>
      <c r="M1921">
        <v>1</v>
      </c>
      <c r="N1921" s="2">
        <v>44646</v>
      </c>
      <c r="O1921" s="1" t="s">
        <v>5067</v>
      </c>
      <c r="P1921" s="4">
        <v>3513060</v>
      </c>
      <c r="Q1921" s="4">
        <v>238844</v>
      </c>
      <c r="R1921" s="1" t="s">
        <v>123</v>
      </c>
      <c r="S1921" s="1" t="s">
        <v>50</v>
      </c>
      <c r="T1921" s="4">
        <f>Sales_Datas[[#This Row],[after_discount]]-(Sales_Datas[[#This Row],[qty_ordered]]*Sales_Datas[[#This Row],[cogs]])</f>
        <v>6548432</v>
      </c>
      <c r="U1921" s="3">
        <f>IFERROR(Sales_Datas[[#This Row],[Gross_Profit]]/Sales_Datas[[#This Row],[after_discount]],0)</f>
        <v>0.93201254746574214</v>
      </c>
      <c r="V1921" s="1" t="str">
        <f>IF(Sales_Datas[[#This Row],[base_price]] &lt;= 632200, "Low", (IF(Sales_Datas[[#This Row],[base_price]] &gt;= 10092000, "High", "Medium")))</f>
        <v>Medium</v>
      </c>
    </row>
    <row r="1922" spans="1:22" x14ac:dyDescent="0.25">
      <c r="A1922" s="1" t="s">
        <v>5068</v>
      </c>
      <c r="B1922" s="1" t="s">
        <v>1787</v>
      </c>
      <c r="C1922" s="2">
        <v>44683</v>
      </c>
      <c r="D1922" s="1" t="s">
        <v>5069</v>
      </c>
      <c r="E1922" s="4">
        <v>701800</v>
      </c>
      <c r="F1922">
        <v>1</v>
      </c>
      <c r="G1922" s="4">
        <v>7018000</v>
      </c>
      <c r="H1922" s="4">
        <v>0</v>
      </c>
      <c r="I1922" s="4">
        <v>7018000</v>
      </c>
      <c r="J1922">
        <v>1</v>
      </c>
      <c r="K1922">
        <v>1</v>
      </c>
      <c r="L1922">
        <v>0</v>
      </c>
      <c r="M1922">
        <v>4</v>
      </c>
      <c r="N1922" s="2">
        <v>44517</v>
      </c>
      <c r="O1922" s="1" t="s">
        <v>5070</v>
      </c>
      <c r="P1922" s="4">
        <v>7018000</v>
      </c>
      <c r="Q1922" s="4">
        <v>610566</v>
      </c>
      <c r="R1922" s="1" t="s">
        <v>39</v>
      </c>
      <c r="S1922" s="1" t="s">
        <v>34</v>
      </c>
      <c r="T1922" s="4">
        <f>Sales_Datas[[#This Row],[after_discount]]-(Sales_Datas[[#This Row],[qty_ordered]]*Sales_Datas[[#This Row],[cogs]])</f>
        <v>6407434</v>
      </c>
      <c r="U1922" s="3">
        <f>IFERROR(Sales_Datas[[#This Row],[Gross_Profit]]/Sales_Datas[[#This Row],[after_discount]],0)</f>
        <v>0.91300000000000003</v>
      </c>
      <c r="V1922" s="1" t="str">
        <f>IF(Sales_Datas[[#This Row],[base_price]] &lt;= 632200, "Low", (IF(Sales_Datas[[#This Row],[base_price]] &gt;= 10092000, "High", "Medium")))</f>
        <v>Medium</v>
      </c>
    </row>
    <row r="1923" spans="1:22" x14ac:dyDescent="0.25">
      <c r="A1923" s="1" t="s">
        <v>5071</v>
      </c>
      <c r="B1923" s="1" t="s">
        <v>5072</v>
      </c>
      <c r="C1923" s="2">
        <v>44433</v>
      </c>
      <c r="D1923" s="1" t="s">
        <v>4185</v>
      </c>
      <c r="E1923" s="4">
        <v>701800</v>
      </c>
      <c r="F1923">
        <v>1</v>
      </c>
      <c r="G1923" s="4">
        <v>7018000</v>
      </c>
      <c r="H1923" s="4">
        <v>0</v>
      </c>
      <c r="I1923" s="4">
        <v>7018000</v>
      </c>
      <c r="J1923">
        <v>1</v>
      </c>
      <c r="K1923">
        <v>1</v>
      </c>
      <c r="L1923">
        <v>1</v>
      </c>
      <c r="M1923">
        <v>11</v>
      </c>
      <c r="N1923" s="2">
        <v>44389</v>
      </c>
      <c r="O1923" s="1" t="s">
        <v>4186</v>
      </c>
      <c r="P1923" s="4">
        <v>7018000</v>
      </c>
      <c r="Q1923" s="4">
        <v>617584</v>
      </c>
      <c r="R1923" s="1" t="s">
        <v>128</v>
      </c>
      <c r="S1923" s="1" t="s">
        <v>1125</v>
      </c>
      <c r="T1923" s="4">
        <f>Sales_Datas[[#This Row],[after_discount]]-(Sales_Datas[[#This Row],[qty_ordered]]*Sales_Datas[[#This Row],[cogs]])</f>
        <v>6400416</v>
      </c>
      <c r="U1923" s="3">
        <f>IFERROR(Sales_Datas[[#This Row],[Gross_Profit]]/Sales_Datas[[#This Row],[after_discount]],0)</f>
        <v>0.91200000000000003</v>
      </c>
      <c r="V1923" s="1" t="str">
        <f>IF(Sales_Datas[[#This Row],[base_price]] &lt;= 632200, "Low", (IF(Sales_Datas[[#This Row],[base_price]] &gt;= 10092000, "High", "Medium")))</f>
        <v>Medium</v>
      </c>
    </row>
    <row r="1924" spans="1:22" x14ac:dyDescent="0.25">
      <c r="A1924" s="1" t="s">
        <v>5073</v>
      </c>
      <c r="B1924" s="1" t="s">
        <v>5072</v>
      </c>
      <c r="C1924" s="2">
        <v>44538</v>
      </c>
      <c r="D1924" s="1" t="s">
        <v>4185</v>
      </c>
      <c r="E1924" s="4">
        <v>701800</v>
      </c>
      <c r="F1924">
        <v>1</v>
      </c>
      <c r="G1924" s="4">
        <v>7018000</v>
      </c>
      <c r="H1924" s="4">
        <v>0</v>
      </c>
      <c r="I1924" s="4">
        <v>7018000</v>
      </c>
      <c r="J1924">
        <v>1</v>
      </c>
      <c r="K1924">
        <v>1</v>
      </c>
      <c r="L1924">
        <v>0</v>
      </c>
      <c r="M1924">
        <v>10</v>
      </c>
      <c r="N1924" s="2">
        <v>44389</v>
      </c>
      <c r="O1924" s="1" t="s">
        <v>4186</v>
      </c>
      <c r="P1924" s="4">
        <v>7018000</v>
      </c>
      <c r="Q1924" s="4">
        <v>617584</v>
      </c>
      <c r="R1924" s="1" t="s">
        <v>128</v>
      </c>
      <c r="S1924" s="1" t="s">
        <v>1130</v>
      </c>
      <c r="T1924" s="4">
        <f>Sales_Datas[[#This Row],[after_discount]]-(Sales_Datas[[#This Row],[qty_ordered]]*Sales_Datas[[#This Row],[cogs]])</f>
        <v>6400416</v>
      </c>
      <c r="U1924" s="3">
        <f>IFERROR(Sales_Datas[[#This Row],[Gross_Profit]]/Sales_Datas[[#This Row],[after_discount]],0)</f>
        <v>0.91200000000000003</v>
      </c>
      <c r="V1924" s="1" t="str">
        <f>IF(Sales_Datas[[#This Row],[base_price]] &lt;= 632200, "Low", (IF(Sales_Datas[[#This Row],[base_price]] &gt;= 10092000, "High", "Medium")))</f>
        <v>Medium</v>
      </c>
    </row>
    <row r="1925" spans="1:22" x14ac:dyDescent="0.25">
      <c r="A1925" s="1" t="s">
        <v>5074</v>
      </c>
      <c r="B1925" s="1" t="s">
        <v>4946</v>
      </c>
      <c r="C1925" s="2">
        <v>44647</v>
      </c>
      <c r="D1925" s="1" t="s">
        <v>5075</v>
      </c>
      <c r="E1925" s="4">
        <v>348000</v>
      </c>
      <c r="F1925">
        <v>2</v>
      </c>
      <c r="G1925" s="4">
        <v>6960000</v>
      </c>
      <c r="H1925" s="4">
        <v>0</v>
      </c>
      <c r="I1925" s="4">
        <v>6960000</v>
      </c>
      <c r="J1925">
        <v>1</v>
      </c>
      <c r="K1925">
        <v>0</v>
      </c>
      <c r="L1925">
        <v>0</v>
      </c>
      <c r="M1925">
        <v>7</v>
      </c>
      <c r="N1925" s="2">
        <v>44480</v>
      </c>
      <c r="O1925" s="1" t="s">
        <v>5076</v>
      </c>
      <c r="P1925" s="4">
        <v>3480000</v>
      </c>
      <c r="Q1925" s="4">
        <v>229680</v>
      </c>
      <c r="R1925" s="1" t="s">
        <v>89</v>
      </c>
      <c r="S1925" s="1" t="s">
        <v>66</v>
      </c>
      <c r="T1925" s="4">
        <f>Sales_Datas[[#This Row],[after_discount]]-(Sales_Datas[[#This Row],[qty_ordered]]*Sales_Datas[[#This Row],[cogs]])</f>
        <v>6500640</v>
      </c>
      <c r="U1925" s="3">
        <f>IFERROR(Sales_Datas[[#This Row],[Gross_Profit]]/Sales_Datas[[#This Row],[after_discount]],0)</f>
        <v>0.93400000000000005</v>
      </c>
      <c r="V1925" s="1" t="str">
        <f>IF(Sales_Datas[[#This Row],[base_price]] &lt;= 632200, "Low", (IF(Sales_Datas[[#This Row],[base_price]] &gt;= 10092000, "High", "Medium")))</f>
        <v>Medium</v>
      </c>
    </row>
    <row r="1926" spans="1:22" x14ac:dyDescent="0.25">
      <c r="A1926" s="1" t="s">
        <v>5077</v>
      </c>
      <c r="B1926" s="1" t="s">
        <v>5078</v>
      </c>
      <c r="C1926" s="2">
        <v>44447</v>
      </c>
      <c r="D1926" s="1" t="s">
        <v>5079</v>
      </c>
      <c r="E1926" s="4">
        <v>348000</v>
      </c>
      <c r="F1926">
        <v>2</v>
      </c>
      <c r="G1926" s="4">
        <v>6960000</v>
      </c>
      <c r="H1926" s="4">
        <v>0</v>
      </c>
      <c r="I1926" s="4">
        <v>6960000</v>
      </c>
      <c r="J1926">
        <v>1</v>
      </c>
      <c r="K1926">
        <v>1</v>
      </c>
      <c r="L1926">
        <v>1</v>
      </c>
      <c r="M1926">
        <v>1</v>
      </c>
      <c r="N1926" s="2">
        <v>44420</v>
      </c>
      <c r="O1926" s="1" t="s">
        <v>5080</v>
      </c>
      <c r="P1926" s="4">
        <v>3480000</v>
      </c>
      <c r="Q1926" s="4">
        <v>254040</v>
      </c>
      <c r="R1926" s="1" t="s">
        <v>128</v>
      </c>
      <c r="S1926" s="1" t="s">
        <v>50</v>
      </c>
      <c r="T1926" s="4">
        <f>Sales_Datas[[#This Row],[after_discount]]-(Sales_Datas[[#This Row],[qty_ordered]]*Sales_Datas[[#This Row],[cogs]])</f>
        <v>6451920</v>
      </c>
      <c r="U1926" s="3">
        <f>IFERROR(Sales_Datas[[#This Row],[Gross_Profit]]/Sales_Datas[[#This Row],[after_discount]],0)</f>
        <v>0.92700000000000005</v>
      </c>
      <c r="V1926" s="1" t="str">
        <f>IF(Sales_Datas[[#This Row],[base_price]] &lt;= 632200, "Low", (IF(Sales_Datas[[#This Row],[base_price]] &gt;= 10092000, "High", "Medium")))</f>
        <v>Medium</v>
      </c>
    </row>
    <row r="1927" spans="1:22" x14ac:dyDescent="0.25">
      <c r="A1927" s="1" t="s">
        <v>5081</v>
      </c>
      <c r="B1927" s="1" t="s">
        <v>5082</v>
      </c>
      <c r="C1927" s="2">
        <v>44648</v>
      </c>
      <c r="D1927" s="1" t="s">
        <v>5083</v>
      </c>
      <c r="E1927" s="4">
        <v>348000</v>
      </c>
      <c r="F1927">
        <v>2</v>
      </c>
      <c r="G1927" s="4">
        <v>6960000</v>
      </c>
      <c r="H1927" s="4">
        <v>0</v>
      </c>
      <c r="I1927" s="4">
        <v>6960000</v>
      </c>
      <c r="J1927">
        <v>1</v>
      </c>
      <c r="K1927">
        <v>1</v>
      </c>
      <c r="L1927">
        <v>1</v>
      </c>
      <c r="M1927">
        <v>7</v>
      </c>
      <c r="N1927" s="2">
        <v>44627</v>
      </c>
      <c r="O1927" s="1" t="s">
        <v>5084</v>
      </c>
      <c r="P1927" s="4">
        <v>3480000</v>
      </c>
      <c r="Q1927" s="4">
        <v>295800</v>
      </c>
      <c r="R1927" s="1" t="s">
        <v>128</v>
      </c>
      <c r="S1927" s="1" t="s">
        <v>66</v>
      </c>
      <c r="T1927" s="4">
        <f>Sales_Datas[[#This Row],[after_discount]]-(Sales_Datas[[#This Row],[qty_ordered]]*Sales_Datas[[#This Row],[cogs]])</f>
        <v>6368400</v>
      </c>
      <c r="U1927" s="3">
        <f>IFERROR(Sales_Datas[[#This Row],[Gross_Profit]]/Sales_Datas[[#This Row],[after_discount]],0)</f>
        <v>0.91500000000000004</v>
      </c>
      <c r="V1927" s="1" t="str">
        <f>IF(Sales_Datas[[#This Row],[base_price]] &lt;= 632200, "Low", (IF(Sales_Datas[[#This Row],[base_price]] &gt;= 10092000, "High", "Medium")))</f>
        <v>Medium</v>
      </c>
    </row>
    <row r="1928" spans="1:22" x14ac:dyDescent="0.25">
      <c r="A1928" s="1" t="s">
        <v>5085</v>
      </c>
      <c r="B1928" s="1" t="s">
        <v>3008</v>
      </c>
      <c r="C1928" s="2">
        <v>44551</v>
      </c>
      <c r="D1928" s="1" t="s">
        <v>5086</v>
      </c>
      <c r="E1928" s="4">
        <v>696000</v>
      </c>
      <c r="F1928">
        <v>1</v>
      </c>
      <c r="G1928" s="4">
        <v>6960000</v>
      </c>
      <c r="H1928" s="4">
        <v>0</v>
      </c>
      <c r="I1928" s="4">
        <v>6960000</v>
      </c>
      <c r="J1928">
        <v>1</v>
      </c>
      <c r="K1928">
        <v>1</v>
      </c>
      <c r="L1928">
        <v>0</v>
      </c>
      <c r="M1928">
        <v>1</v>
      </c>
      <c r="N1928" s="2">
        <v>44382</v>
      </c>
      <c r="O1928" s="1" t="s">
        <v>5087</v>
      </c>
      <c r="P1928" s="4">
        <v>6960000</v>
      </c>
      <c r="Q1928" s="4">
        <v>501120</v>
      </c>
      <c r="R1928" s="1" t="s">
        <v>123</v>
      </c>
      <c r="S1928" s="1" t="s">
        <v>50</v>
      </c>
      <c r="T1928" s="4">
        <f>Sales_Datas[[#This Row],[after_discount]]-(Sales_Datas[[#This Row],[qty_ordered]]*Sales_Datas[[#This Row],[cogs]])</f>
        <v>6458880</v>
      </c>
      <c r="U1928" s="3">
        <f>IFERROR(Sales_Datas[[#This Row],[Gross_Profit]]/Sales_Datas[[#This Row],[after_discount]],0)</f>
        <v>0.92800000000000005</v>
      </c>
      <c r="V1928" s="1" t="str">
        <f>IF(Sales_Datas[[#This Row],[base_price]] &lt;= 632200, "Low", (IF(Sales_Datas[[#This Row],[base_price]] &gt;= 10092000, "High", "Medium")))</f>
        <v>Medium</v>
      </c>
    </row>
    <row r="1929" spans="1:22" x14ac:dyDescent="0.25">
      <c r="A1929" s="1" t="s">
        <v>5088</v>
      </c>
      <c r="B1929" s="1" t="s">
        <v>4471</v>
      </c>
      <c r="C1929" s="2">
        <v>44586</v>
      </c>
      <c r="D1929" s="1" t="s">
        <v>5089</v>
      </c>
      <c r="E1929" s="4">
        <v>696000</v>
      </c>
      <c r="F1929">
        <v>1</v>
      </c>
      <c r="G1929" s="4">
        <v>6960000</v>
      </c>
      <c r="H1929" s="4">
        <v>0</v>
      </c>
      <c r="I1929" s="4">
        <v>6960000</v>
      </c>
      <c r="J1929">
        <v>1</v>
      </c>
      <c r="K1929">
        <v>1</v>
      </c>
      <c r="L1929">
        <v>0</v>
      </c>
      <c r="M1929">
        <v>1</v>
      </c>
      <c r="N1929" s="2">
        <v>44562</v>
      </c>
      <c r="O1929" s="1" t="s">
        <v>5090</v>
      </c>
      <c r="P1929" s="4">
        <v>6960000</v>
      </c>
      <c r="Q1929" s="4">
        <v>501120</v>
      </c>
      <c r="R1929" s="1" t="s">
        <v>123</v>
      </c>
      <c r="S1929" s="1" t="s">
        <v>50</v>
      </c>
      <c r="T1929" s="4">
        <f>Sales_Datas[[#This Row],[after_discount]]-(Sales_Datas[[#This Row],[qty_ordered]]*Sales_Datas[[#This Row],[cogs]])</f>
        <v>6458880</v>
      </c>
      <c r="U1929" s="3">
        <f>IFERROR(Sales_Datas[[#This Row],[Gross_Profit]]/Sales_Datas[[#This Row],[after_discount]],0)</f>
        <v>0.92800000000000005</v>
      </c>
      <c r="V1929" s="1" t="str">
        <f>IF(Sales_Datas[[#This Row],[base_price]] &lt;= 632200, "Low", (IF(Sales_Datas[[#This Row],[base_price]] &gt;= 10092000, "High", "Medium")))</f>
        <v>Medium</v>
      </c>
    </row>
    <row r="1930" spans="1:22" x14ac:dyDescent="0.25">
      <c r="A1930" s="1" t="s">
        <v>5091</v>
      </c>
      <c r="B1930" s="1" t="s">
        <v>5092</v>
      </c>
      <c r="C1930" s="2">
        <v>44596</v>
      </c>
      <c r="D1930" s="1" t="s">
        <v>5093</v>
      </c>
      <c r="E1930" s="4">
        <v>348000</v>
      </c>
      <c r="F1930">
        <v>2</v>
      </c>
      <c r="G1930" s="4">
        <v>6960000</v>
      </c>
      <c r="H1930" s="4">
        <v>0</v>
      </c>
      <c r="I1930" s="4">
        <v>6960000</v>
      </c>
      <c r="J1930">
        <v>1</v>
      </c>
      <c r="K1930">
        <v>0</v>
      </c>
      <c r="L1930">
        <v>0</v>
      </c>
      <c r="M1930">
        <v>1</v>
      </c>
      <c r="N1930" s="2">
        <v>44647</v>
      </c>
      <c r="O1930" s="1" t="s">
        <v>5094</v>
      </c>
      <c r="P1930" s="4">
        <v>3480000</v>
      </c>
      <c r="Q1930" s="4">
        <v>267960</v>
      </c>
      <c r="R1930" s="1" t="s">
        <v>123</v>
      </c>
      <c r="S1930" s="1" t="s">
        <v>50</v>
      </c>
      <c r="T1930" s="4">
        <f>Sales_Datas[[#This Row],[after_discount]]-(Sales_Datas[[#This Row],[qty_ordered]]*Sales_Datas[[#This Row],[cogs]])</f>
        <v>6424080</v>
      </c>
      <c r="U1930" s="3">
        <f>IFERROR(Sales_Datas[[#This Row],[Gross_Profit]]/Sales_Datas[[#This Row],[after_discount]],0)</f>
        <v>0.92300000000000004</v>
      </c>
      <c r="V1930" s="1" t="str">
        <f>IF(Sales_Datas[[#This Row],[base_price]] &lt;= 632200, "Low", (IF(Sales_Datas[[#This Row],[base_price]] &gt;= 10092000, "High", "Medium")))</f>
        <v>Medium</v>
      </c>
    </row>
    <row r="1931" spans="1:22" x14ac:dyDescent="0.25">
      <c r="A1931" s="1" t="s">
        <v>5095</v>
      </c>
      <c r="B1931" s="1" t="s">
        <v>3929</v>
      </c>
      <c r="C1931" s="2">
        <v>44607</v>
      </c>
      <c r="D1931" s="1" t="s">
        <v>5096</v>
      </c>
      <c r="E1931" s="4">
        <v>696000</v>
      </c>
      <c r="F1931">
        <v>1</v>
      </c>
      <c r="G1931" s="4">
        <v>6960000</v>
      </c>
      <c r="H1931" s="4">
        <v>0</v>
      </c>
      <c r="I1931" s="4">
        <v>6960000</v>
      </c>
      <c r="J1931">
        <v>1</v>
      </c>
      <c r="K1931">
        <v>1</v>
      </c>
      <c r="L1931">
        <v>1</v>
      </c>
      <c r="M1931">
        <v>1</v>
      </c>
      <c r="N1931" s="2">
        <v>44434</v>
      </c>
      <c r="O1931" s="1" t="s">
        <v>5097</v>
      </c>
      <c r="P1931" s="4">
        <v>6960000</v>
      </c>
      <c r="Q1931" s="4">
        <v>445440</v>
      </c>
      <c r="R1931" s="1" t="s">
        <v>123</v>
      </c>
      <c r="S1931" s="1" t="s">
        <v>50</v>
      </c>
      <c r="T1931" s="4">
        <f>Sales_Datas[[#This Row],[after_discount]]-(Sales_Datas[[#This Row],[qty_ordered]]*Sales_Datas[[#This Row],[cogs]])</f>
        <v>6514560</v>
      </c>
      <c r="U1931" s="3">
        <f>IFERROR(Sales_Datas[[#This Row],[Gross_Profit]]/Sales_Datas[[#This Row],[after_discount]],0)</f>
        <v>0.93600000000000005</v>
      </c>
      <c r="V1931" s="1" t="str">
        <f>IF(Sales_Datas[[#This Row],[base_price]] &lt;= 632200, "Low", (IF(Sales_Datas[[#This Row],[base_price]] &gt;= 10092000, "High", "Medium")))</f>
        <v>Medium</v>
      </c>
    </row>
    <row r="1932" spans="1:22" x14ac:dyDescent="0.25">
      <c r="A1932" s="1" t="s">
        <v>5098</v>
      </c>
      <c r="B1932" s="1" t="s">
        <v>5099</v>
      </c>
      <c r="C1932" s="2">
        <v>44557</v>
      </c>
      <c r="D1932" s="1" t="s">
        <v>5100</v>
      </c>
      <c r="E1932" s="4">
        <v>695942</v>
      </c>
      <c r="F1932">
        <v>1</v>
      </c>
      <c r="G1932" s="4">
        <v>6959420</v>
      </c>
      <c r="H1932" s="4">
        <v>0</v>
      </c>
      <c r="I1932" s="4">
        <v>6959420</v>
      </c>
      <c r="J1932">
        <v>1</v>
      </c>
      <c r="K1932">
        <v>0</v>
      </c>
      <c r="L1932">
        <v>0</v>
      </c>
      <c r="M1932">
        <v>4</v>
      </c>
      <c r="N1932" s="2">
        <v>44539</v>
      </c>
      <c r="O1932" s="1" t="s">
        <v>5101</v>
      </c>
      <c r="P1932" s="4">
        <v>4906800</v>
      </c>
      <c r="Q1932" s="4">
        <v>299280</v>
      </c>
      <c r="R1932" s="1" t="s">
        <v>55</v>
      </c>
      <c r="S1932" s="1" t="s">
        <v>34</v>
      </c>
      <c r="T1932" s="4">
        <f>Sales_Datas[[#This Row],[after_discount]]-(Sales_Datas[[#This Row],[qty_ordered]]*Sales_Datas[[#This Row],[cogs]])</f>
        <v>6660140</v>
      </c>
      <c r="U1932" s="3">
        <f>IFERROR(Sales_Datas[[#This Row],[Gross_Profit]]/Sales_Datas[[#This Row],[after_discount]],0)</f>
        <v>0.95699641636803068</v>
      </c>
      <c r="V1932" s="1" t="str">
        <f>IF(Sales_Datas[[#This Row],[base_price]] &lt;= 632200, "Low", (IF(Sales_Datas[[#This Row],[base_price]] &gt;= 10092000, "High", "Medium")))</f>
        <v>Medium</v>
      </c>
    </row>
    <row r="1933" spans="1:22" x14ac:dyDescent="0.25">
      <c r="A1933" s="1" t="s">
        <v>5102</v>
      </c>
      <c r="B1933" s="1" t="s">
        <v>5103</v>
      </c>
      <c r="C1933" s="2">
        <v>44628</v>
      </c>
      <c r="D1933" s="1" t="s">
        <v>5104</v>
      </c>
      <c r="E1933" s="4">
        <v>690200</v>
      </c>
      <c r="F1933">
        <v>1</v>
      </c>
      <c r="G1933" s="4">
        <v>6902000</v>
      </c>
      <c r="H1933" s="4">
        <v>0</v>
      </c>
      <c r="I1933" s="4">
        <v>6902000</v>
      </c>
      <c r="J1933">
        <v>1</v>
      </c>
      <c r="K1933">
        <v>1</v>
      </c>
      <c r="L1933">
        <v>1</v>
      </c>
      <c r="M1933">
        <v>4</v>
      </c>
      <c r="N1933" s="2">
        <v>44423</v>
      </c>
      <c r="O1933" s="1" t="s">
        <v>5105</v>
      </c>
      <c r="P1933" s="4">
        <v>6902000</v>
      </c>
      <c r="Q1933" s="4">
        <v>510748</v>
      </c>
      <c r="R1933" s="1" t="s">
        <v>191</v>
      </c>
      <c r="S1933" s="1" t="s">
        <v>34</v>
      </c>
      <c r="T1933" s="4">
        <f>Sales_Datas[[#This Row],[after_discount]]-(Sales_Datas[[#This Row],[qty_ordered]]*Sales_Datas[[#This Row],[cogs]])</f>
        <v>6391252</v>
      </c>
      <c r="U1933" s="3">
        <f>IFERROR(Sales_Datas[[#This Row],[Gross_Profit]]/Sales_Datas[[#This Row],[after_discount]],0)</f>
        <v>0.92600000000000005</v>
      </c>
      <c r="V1933" s="1" t="str">
        <f>IF(Sales_Datas[[#This Row],[base_price]] &lt;= 632200, "Low", (IF(Sales_Datas[[#This Row],[base_price]] &gt;= 10092000, "High", "Medium")))</f>
        <v>Medium</v>
      </c>
    </row>
    <row r="1934" spans="1:22" x14ac:dyDescent="0.25">
      <c r="A1934" s="1" t="s">
        <v>5106</v>
      </c>
      <c r="B1934" s="1" t="s">
        <v>5107</v>
      </c>
      <c r="C1934" s="2">
        <v>44491</v>
      </c>
      <c r="D1934" s="1" t="s">
        <v>5108</v>
      </c>
      <c r="E1934" s="4">
        <v>690200</v>
      </c>
      <c r="F1934">
        <v>1</v>
      </c>
      <c r="G1934" s="4">
        <v>6902000</v>
      </c>
      <c r="H1934" s="4">
        <v>0</v>
      </c>
      <c r="I1934" s="4">
        <v>6902000</v>
      </c>
      <c r="J1934">
        <v>1</v>
      </c>
      <c r="K1934">
        <v>1</v>
      </c>
      <c r="L1934">
        <v>1</v>
      </c>
      <c r="M1934">
        <v>4</v>
      </c>
      <c r="N1934" s="2">
        <v>44491</v>
      </c>
      <c r="O1934" s="1" t="s">
        <v>5109</v>
      </c>
      <c r="P1934" s="4">
        <v>6902000</v>
      </c>
      <c r="Q1934" s="4">
        <v>455532</v>
      </c>
      <c r="R1934" s="1" t="s">
        <v>128</v>
      </c>
      <c r="S1934" s="1" t="s">
        <v>34</v>
      </c>
      <c r="T1934" s="4">
        <f>Sales_Datas[[#This Row],[after_discount]]-(Sales_Datas[[#This Row],[qty_ordered]]*Sales_Datas[[#This Row],[cogs]])</f>
        <v>6446468</v>
      </c>
      <c r="U1934" s="3">
        <f>IFERROR(Sales_Datas[[#This Row],[Gross_Profit]]/Sales_Datas[[#This Row],[after_discount]],0)</f>
        <v>0.93400000000000005</v>
      </c>
      <c r="V1934" s="1" t="str">
        <f>IF(Sales_Datas[[#This Row],[base_price]] &lt;= 632200, "Low", (IF(Sales_Datas[[#This Row],[base_price]] &gt;= 10092000, "High", "Medium")))</f>
        <v>Medium</v>
      </c>
    </row>
    <row r="1935" spans="1:22" x14ac:dyDescent="0.25">
      <c r="A1935" s="1" t="s">
        <v>5110</v>
      </c>
      <c r="B1935" s="1" t="s">
        <v>5111</v>
      </c>
      <c r="C1935" s="2">
        <v>44423</v>
      </c>
      <c r="D1935" s="1" t="s">
        <v>5112</v>
      </c>
      <c r="E1935" s="4">
        <v>690200</v>
      </c>
      <c r="F1935">
        <v>1</v>
      </c>
      <c r="G1935" s="4">
        <v>6902000</v>
      </c>
      <c r="H1935" s="4">
        <v>0</v>
      </c>
      <c r="I1935" s="4">
        <v>6902000</v>
      </c>
      <c r="J1935">
        <v>1</v>
      </c>
      <c r="K1935">
        <v>0</v>
      </c>
      <c r="L1935">
        <v>0</v>
      </c>
      <c r="M1935">
        <v>9</v>
      </c>
      <c r="N1935" s="2">
        <v>44422</v>
      </c>
      <c r="O1935" s="1" t="s">
        <v>5113</v>
      </c>
      <c r="P1935" s="4">
        <v>6902000</v>
      </c>
      <c r="Q1935" s="4">
        <v>579768</v>
      </c>
      <c r="R1935" s="1" t="s">
        <v>133</v>
      </c>
      <c r="S1935" s="1" t="s">
        <v>1120</v>
      </c>
      <c r="T1935" s="4">
        <f>Sales_Datas[[#This Row],[after_discount]]-(Sales_Datas[[#This Row],[qty_ordered]]*Sales_Datas[[#This Row],[cogs]])</f>
        <v>6322232</v>
      </c>
      <c r="U1935" s="3">
        <f>IFERROR(Sales_Datas[[#This Row],[Gross_Profit]]/Sales_Datas[[#This Row],[after_discount]],0)</f>
        <v>0.91600000000000004</v>
      </c>
      <c r="V1935" s="1" t="str">
        <f>IF(Sales_Datas[[#This Row],[base_price]] &lt;= 632200, "Low", (IF(Sales_Datas[[#This Row],[base_price]] &gt;= 10092000, "High", "Medium")))</f>
        <v>Medium</v>
      </c>
    </row>
    <row r="1936" spans="1:22" x14ac:dyDescent="0.25">
      <c r="A1936" s="1" t="s">
        <v>5114</v>
      </c>
      <c r="B1936" s="1" t="s">
        <v>5115</v>
      </c>
      <c r="C1936" s="2">
        <v>44537</v>
      </c>
      <c r="D1936" s="1" t="s">
        <v>5116</v>
      </c>
      <c r="E1936" s="4">
        <v>345100</v>
      </c>
      <c r="F1936">
        <v>2</v>
      </c>
      <c r="G1936" s="4">
        <v>6902000</v>
      </c>
      <c r="H1936" s="4">
        <v>0</v>
      </c>
      <c r="I1936" s="4">
        <v>6902000</v>
      </c>
      <c r="J1936">
        <v>1</v>
      </c>
      <c r="K1936">
        <v>1</v>
      </c>
      <c r="L1936">
        <v>1</v>
      </c>
      <c r="M1936">
        <v>1</v>
      </c>
      <c r="N1936" s="2">
        <v>44391</v>
      </c>
      <c r="O1936" s="1" t="s">
        <v>5117</v>
      </c>
      <c r="P1936" s="4">
        <v>2716140</v>
      </c>
      <c r="Q1936" s="4">
        <v>162922</v>
      </c>
      <c r="R1936" s="1" t="s">
        <v>123</v>
      </c>
      <c r="S1936" s="1" t="s">
        <v>50</v>
      </c>
      <c r="T1936" s="4">
        <f>Sales_Datas[[#This Row],[after_discount]]-(Sales_Datas[[#This Row],[qty_ordered]]*Sales_Datas[[#This Row],[cogs]])</f>
        <v>6576156</v>
      </c>
      <c r="U1936" s="3">
        <f>IFERROR(Sales_Datas[[#This Row],[Gross_Profit]]/Sales_Datas[[#This Row],[after_discount]],0)</f>
        <v>0.95278991596638651</v>
      </c>
      <c r="V1936" s="1" t="str">
        <f>IF(Sales_Datas[[#This Row],[base_price]] &lt;= 632200, "Low", (IF(Sales_Datas[[#This Row],[base_price]] &gt;= 10092000, "High", "Medium")))</f>
        <v>Medium</v>
      </c>
    </row>
    <row r="1937" spans="1:22" x14ac:dyDescent="0.25">
      <c r="A1937" s="1" t="s">
        <v>5118</v>
      </c>
      <c r="B1937" s="1" t="s">
        <v>5119</v>
      </c>
      <c r="C1937" s="2">
        <v>44552</v>
      </c>
      <c r="D1937" s="1" t="s">
        <v>5120</v>
      </c>
      <c r="E1937" s="4">
        <v>690200</v>
      </c>
      <c r="F1937">
        <v>1</v>
      </c>
      <c r="G1937" s="4">
        <v>6902000</v>
      </c>
      <c r="H1937" s="4">
        <v>0</v>
      </c>
      <c r="I1937" s="4">
        <v>6902000</v>
      </c>
      <c r="J1937">
        <v>1</v>
      </c>
      <c r="K1937">
        <v>1</v>
      </c>
      <c r="L1937">
        <v>1</v>
      </c>
      <c r="M1937">
        <v>1</v>
      </c>
      <c r="N1937" s="2">
        <v>44460</v>
      </c>
      <c r="O1937" s="1" t="s">
        <v>5121</v>
      </c>
      <c r="P1937" s="4">
        <v>6902000</v>
      </c>
      <c r="Q1937" s="4">
        <v>545258</v>
      </c>
      <c r="R1937" s="1" t="s">
        <v>123</v>
      </c>
      <c r="S1937" s="1" t="s">
        <v>50</v>
      </c>
      <c r="T1937" s="4">
        <f>Sales_Datas[[#This Row],[after_discount]]-(Sales_Datas[[#This Row],[qty_ordered]]*Sales_Datas[[#This Row],[cogs]])</f>
        <v>6356742</v>
      </c>
      <c r="U1937" s="3">
        <f>IFERROR(Sales_Datas[[#This Row],[Gross_Profit]]/Sales_Datas[[#This Row],[after_discount]],0)</f>
        <v>0.92100000000000004</v>
      </c>
      <c r="V1937" s="1" t="str">
        <f>IF(Sales_Datas[[#This Row],[base_price]] &lt;= 632200, "Low", (IF(Sales_Datas[[#This Row],[base_price]] &gt;= 10092000, "High", "Medium")))</f>
        <v>Medium</v>
      </c>
    </row>
    <row r="1938" spans="1:22" x14ac:dyDescent="0.25">
      <c r="A1938" s="1" t="s">
        <v>5122</v>
      </c>
      <c r="B1938" s="1" t="s">
        <v>5123</v>
      </c>
      <c r="C1938" s="2">
        <v>44673</v>
      </c>
      <c r="D1938" s="1" t="s">
        <v>166</v>
      </c>
      <c r="E1938" s="4">
        <v>689330</v>
      </c>
      <c r="F1938">
        <v>1</v>
      </c>
      <c r="G1938" s="4">
        <v>6893300</v>
      </c>
      <c r="H1938" s="4">
        <v>0</v>
      </c>
      <c r="I1938" s="4">
        <v>6893300</v>
      </c>
      <c r="J1938">
        <v>1</v>
      </c>
      <c r="K1938">
        <v>1</v>
      </c>
      <c r="L1938">
        <v>1</v>
      </c>
      <c r="M1938">
        <v>4</v>
      </c>
      <c r="N1938" s="2">
        <v>44674</v>
      </c>
      <c r="O1938" s="1" t="s">
        <v>167</v>
      </c>
      <c r="P1938" s="4">
        <v>6893300</v>
      </c>
      <c r="Q1938" s="4">
        <v>544562</v>
      </c>
      <c r="R1938" s="1" t="s">
        <v>133</v>
      </c>
      <c r="S1938" s="1" t="s">
        <v>34</v>
      </c>
      <c r="T1938" s="4">
        <f>Sales_Datas[[#This Row],[after_discount]]-(Sales_Datas[[#This Row],[qty_ordered]]*Sales_Datas[[#This Row],[cogs]])</f>
        <v>6348738</v>
      </c>
      <c r="U1938" s="3">
        <f>IFERROR(Sales_Datas[[#This Row],[Gross_Profit]]/Sales_Datas[[#This Row],[after_discount]],0)</f>
        <v>0.92100126209507782</v>
      </c>
      <c r="V1938" s="1" t="str">
        <f>IF(Sales_Datas[[#This Row],[base_price]] &lt;= 632200, "Low", (IF(Sales_Datas[[#This Row],[base_price]] &gt;= 10092000, "High", "Medium")))</f>
        <v>Medium</v>
      </c>
    </row>
    <row r="1939" spans="1:22" x14ac:dyDescent="0.25">
      <c r="A1939" s="1" t="s">
        <v>5124</v>
      </c>
      <c r="B1939" s="1" t="s">
        <v>5125</v>
      </c>
      <c r="C1939" s="2">
        <v>44652</v>
      </c>
      <c r="D1939" s="1" t="s">
        <v>5126</v>
      </c>
      <c r="E1939" s="4">
        <v>26390</v>
      </c>
      <c r="F1939">
        <v>26</v>
      </c>
      <c r="G1939" s="4">
        <v>6861400</v>
      </c>
      <c r="H1939" s="4">
        <v>0</v>
      </c>
      <c r="I1939" s="4">
        <v>6861400</v>
      </c>
      <c r="J1939">
        <v>1</v>
      </c>
      <c r="K1939">
        <v>0</v>
      </c>
      <c r="L1939">
        <v>0</v>
      </c>
      <c r="M1939">
        <v>1</v>
      </c>
      <c r="N1939" s="2">
        <v>44570</v>
      </c>
      <c r="O1939" s="1" t="s">
        <v>5127</v>
      </c>
      <c r="P1939" s="4">
        <v>252300</v>
      </c>
      <c r="Q1939" s="4">
        <v>22678</v>
      </c>
      <c r="R1939" s="1" t="s">
        <v>344</v>
      </c>
      <c r="S1939" s="1" t="s">
        <v>50</v>
      </c>
      <c r="T1939" s="4">
        <f>Sales_Datas[[#This Row],[after_discount]]-(Sales_Datas[[#This Row],[qty_ordered]]*Sales_Datas[[#This Row],[cogs]])</f>
        <v>6271772</v>
      </c>
      <c r="U1939" s="3">
        <f>IFERROR(Sales_Datas[[#This Row],[Gross_Profit]]/Sales_Datas[[#This Row],[after_discount]],0)</f>
        <v>0.91406593406593406</v>
      </c>
      <c r="V1939" s="1" t="str">
        <f>IF(Sales_Datas[[#This Row],[base_price]] &lt;= 632200, "Low", (IF(Sales_Datas[[#This Row],[base_price]] &gt;= 10092000, "High", "Medium")))</f>
        <v>Low</v>
      </c>
    </row>
    <row r="1940" spans="1:22" x14ac:dyDescent="0.25">
      <c r="A1940" s="1" t="s">
        <v>5128</v>
      </c>
      <c r="B1940" s="1" t="s">
        <v>5129</v>
      </c>
      <c r="C1940" s="2">
        <v>44267</v>
      </c>
      <c r="D1940" s="1" t="s">
        <v>5130</v>
      </c>
      <c r="E1940" s="4">
        <v>684980</v>
      </c>
      <c r="F1940">
        <v>1</v>
      </c>
      <c r="G1940" s="4">
        <v>6849800</v>
      </c>
      <c r="H1940" s="4">
        <v>0</v>
      </c>
      <c r="I1940" s="4">
        <v>6849800</v>
      </c>
      <c r="J1940">
        <v>1</v>
      </c>
      <c r="K1940">
        <v>0</v>
      </c>
      <c r="L1940">
        <v>0</v>
      </c>
      <c r="M1940">
        <v>1</v>
      </c>
      <c r="N1940" s="2">
        <v>44545</v>
      </c>
      <c r="O1940" s="1" t="s">
        <v>5131</v>
      </c>
      <c r="P1940" s="4">
        <v>6849800</v>
      </c>
      <c r="Q1940" s="4">
        <v>417832</v>
      </c>
      <c r="R1940" s="1" t="s">
        <v>554</v>
      </c>
      <c r="S1940" s="1" t="s">
        <v>50</v>
      </c>
      <c r="T1940" s="4">
        <f>Sales_Datas[[#This Row],[after_discount]]-(Sales_Datas[[#This Row],[qty_ordered]]*Sales_Datas[[#This Row],[cogs]])</f>
        <v>6431968</v>
      </c>
      <c r="U1940" s="3">
        <f>IFERROR(Sales_Datas[[#This Row],[Gross_Profit]]/Sales_Datas[[#This Row],[after_discount]],0)</f>
        <v>0.9390008467400508</v>
      </c>
      <c r="V1940" s="1" t="str">
        <f>IF(Sales_Datas[[#This Row],[base_price]] &lt;= 632200, "Low", (IF(Sales_Datas[[#This Row],[base_price]] &gt;= 10092000, "High", "Medium")))</f>
        <v>Medium</v>
      </c>
    </row>
    <row r="1941" spans="1:22" x14ac:dyDescent="0.25">
      <c r="A1941" s="1" t="s">
        <v>5132</v>
      </c>
      <c r="B1941" s="1" t="s">
        <v>1790</v>
      </c>
      <c r="C1941" s="2">
        <v>44560</v>
      </c>
      <c r="D1941" s="1" t="s">
        <v>5130</v>
      </c>
      <c r="E1941" s="4">
        <v>684980</v>
      </c>
      <c r="F1941">
        <v>1</v>
      </c>
      <c r="G1941" s="4">
        <v>6849800</v>
      </c>
      <c r="H1941" s="4">
        <v>0</v>
      </c>
      <c r="I1941" s="4">
        <v>6849800</v>
      </c>
      <c r="J1941">
        <v>1</v>
      </c>
      <c r="K1941">
        <v>1</v>
      </c>
      <c r="L1941">
        <v>0</v>
      </c>
      <c r="M1941">
        <v>4</v>
      </c>
      <c r="N1941" s="2">
        <v>44470</v>
      </c>
      <c r="O1941" s="1" t="s">
        <v>5131</v>
      </c>
      <c r="P1941" s="4">
        <v>6849800</v>
      </c>
      <c r="Q1941" s="4">
        <v>417832</v>
      </c>
      <c r="R1941" s="1" t="s">
        <v>554</v>
      </c>
      <c r="S1941" s="1" t="s">
        <v>34</v>
      </c>
      <c r="T1941" s="4">
        <f>Sales_Datas[[#This Row],[after_discount]]-(Sales_Datas[[#This Row],[qty_ordered]]*Sales_Datas[[#This Row],[cogs]])</f>
        <v>6431968</v>
      </c>
      <c r="U1941" s="3">
        <f>IFERROR(Sales_Datas[[#This Row],[Gross_Profit]]/Sales_Datas[[#This Row],[after_discount]],0)</f>
        <v>0.9390008467400508</v>
      </c>
      <c r="V1941" s="1" t="str">
        <f>IF(Sales_Datas[[#This Row],[base_price]] &lt;= 632200, "Low", (IF(Sales_Datas[[#This Row],[base_price]] &gt;= 10092000, "High", "Medium")))</f>
        <v>Medium</v>
      </c>
    </row>
    <row r="1942" spans="1:22" x14ac:dyDescent="0.25">
      <c r="A1942" s="1" t="s">
        <v>5133</v>
      </c>
      <c r="B1942" s="1" t="s">
        <v>5134</v>
      </c>
      <c r="C1942" s="2">
        <v>44767</v>
      </c>
      <c r="D1942" s="1" t="s">
        <v>5135</v>
      </c>
      <c r="E1942" s="4">
        <v>228230</v>
      </c>
      <c r="F1942">
        <v>3</v>
      </c>
      <c r="G1942" s="4">
        <v>6846900</v>
      </c>
      <c r="H1942" s="4">
        <v>0</v>
      </c>
      <c r="I1942" s="4">
        <v>6846900</v>
      </c>
      <c r="J1942">
        <v>1</v>
      </c>
      <c r="K1942">
        <v>0</v>
      </c>
      <c r="L1942">
        <v>0</v>
      </c>
      <c r="M1942">
        <v>1</v>
      </c>
      <c r="N1942" s="2">
        <v>44753</v>
      </c>
      <c r="O1942" s="1" t="s">
        <v>5136</v>
      </c>
      <c r="P1942" s="4">
        <v>2282300</v>
      </c>
      <c r="Q1942" s="4">
        <v>143782</v>
      </c>
      <c r="R1942" s="1" t="s">
        <v>39</v>
      </c>
      <c r="S1942" s="1" t="s">
        <v>50</v>
      </c>
      <c r="T1942" s="4">
        <f>Sales_Datas[[#This Row],[after_discount]]-(Sales_Datas[[#This Row],[qty_ordered]]*Sales_Datas[[#This Row],[cogs]])</f>
        <v>6415554</v>
      </c>
      <c r="U1942" s="3">
        <f>IFERROR(Sales_Datas[[#This Row],[Gross_Profit]]/Sales_Datas[[#This Row],[after_discount]],0)</f>
        <v>0.93700127064803052</v>
      </c>
      <c r="V1942" s="1" t="str">
        <f>IF(Sales_Datas[[#This Row],[base_price]] &lt;= 632200, "Low", (IF(Sales_Datas[[#This Row],[base_price]] &gt;= 10092000, "High", "Medium")))</f>
        <v>Medium</v>
      </c>
    </row>
    <row r="1943" spans="1:22" x14ac:dyDescent="0.25">
      <c r="A1943" s="1" t="s">
        <v>5137</v>
      </c>
      <c r="B1943" s="1" t="s">
        <v>5138</v>
      </c>
      <c r="C1943" s="2">
        <v>44395</v>
      </c>
      <c r="D1943" s="1" t="s">
        <v>5139</v>
      </c>
      <c r="E1943" s="4">
        <v>684400</v>
      </c>
      <c r="F1943">
        <v>1</v>
      </c>
      <c r="G1943" s="4">
        <v>6844000</v>
      </c>
      <c r="H1943" s="4">
        <v>0</v>
      </c>
      <c r="I1943" s="4">
        <v>6844000</v>
      </c>
      <c r="J1943">
        <v>1</v>
      </c>
      <c r="K1943">
        <v>0</v>
      </c>
      <c r="L1943">
        <v>0</v>
      </c>
      <c r="M1943">
        <v>9</v>
      </c>
      <c r="N1943" s="2">
        <v>44399</v>
      </c>
      <c r="O1943" s="1" t="s">
        <v>5140</v>
      </c>
      <c r="P1943" s="4">
        <v>6844000</v>
      </c>
      <c r="Q1943" s="4">
        <v>602272</v>
      </c>
      <c r="R1943" s="1" t="s">
        <v>133</v>
      </c>
      <c r="S1943" s="1" t="s">
        <v>1120</v>
      </c>
      <c r="T1943" s="4">
        <f>Sales_Datas[[#This Row],[after_discount]]-(Sales_Datas[[#This Row],[qty_ordered]]*Sales_Datas[[#This Row],[cogs]])</f>
        <v>6241728</v>
      </c>
      <c r="U1943" s="3">
        <f>IFERROR(Sales_Datas[[#This Row],[Gross_Profit]]/Sales_Datas[[#This Row],[after_discount]],0)</f>
        <v>0.91200000000000003</v>
      </c>
      <c r="V1943" s="1" t="str">
        <f>IF(Sales_Datas[[#This Row],[base_price]] &lt;= 632200, "Low", (IF(Sales_Datas[[#This Row],[base_price]] &gt;= 10092000, "High", "Medium")))</f>
        <v>Medium</v>
      </c>
    </row>
    <row r="1944" spans="1:22" x14ac:dyDescent="0.25">
      <c r="A1944" s="1" t="s">
        <v>5141</v>
      </c>
      <c r="B1944" s="1" t="s">
        <v>5142</v>
      </c>
      <c r="C1944" s="2">
        <v>44644</v>
      </c>
      <c r="D1944" s="1" t="s">
        <v>4185</v>
      </c>
      <c r="E1944" s="4">
        <v>680920</v>
      </c>
      <c r="F1944">
        <v>1</v>
      </c>
      <c r="G1944" s="4">
        <v>6809200</v>
      </c>
      <c r="H1944" s="4">
        <v>0</v>
      </c>
      <c r="I1944" s="4">
        <v>6809200</v>
      </c>
      <c r="J1944">
        <v>1</v>
      </c>
      <c r="K1944">
        <v>1</v>
      </c>
      <c r="L1944">
        <v>1</v>
      </c>
      <c r="M1944">
        <v>1</v>
      </c>
      <c r="N1944" s="2">
        <v>44490</v>
      </c>
      <c r="O1944" s="1" t="s">
        <v>4186</v>
      </c>
      <c r="P1944" s="4">
        <v>7018000</v>
      </c>
      <c r="Q1944" s="4">
        <v>617584</v>
      </c>
      <c r="R1944" s="1" t="s">
        <v>128</v>
      </c>
      <c r="S1944" s="1" t="s">
        <v>50</v>
      </c>
      <c r="T1944" s="4">
        <f>Sales_Datas[[#This Row],[after_discount]]-(Sales_Datas[[#This Row],[qty_ordered]]*Sales_Datas[[#This Row],[cogs]])</f>
        <v>6191616</v>
      </c>
      <c r="U1944" s="3">
        <f>IFERROR(Sales_Datas[[#This Row],[Gross_Profit]]/Sales_Datas[[#This Row],[after_discount]],0)</f>
        <v>0.90930153321976148</v>
      </c>
      <c r="V1944" s="1" t="str">
        <f>IF(Sales_Datas[[#This Row],[base_price]] &lt;= 632200, "Low", (IF(Sales_Datas[[#This Row],[base_price]] &gt;= 10092000, "High", "Medium")))</f>
        <v>Medium</v>
      </c>
    </row>
    <row r="1945" spans="1:22" x14ac:dyDescent="0.25">
      <c r="A1945" s="1" t="s">
        <v>5143</v>
      </c>
      <c r="B1945" s="1" t="s">
        <v>2191</v>
      </c>
      <c r="C1945" s="2">
        <v>44689</v>
      </c>
      <c r="D1945" s="1" t="s">
        <v>5144</v>
      </c>
      <c r="E1945" s="4">
        <v>675990</v>
      </c>
      <c r="F1945">
        <v>1</v>
      </c>
      <c r="G1945" s="4">
        <v>6759900</v>
      </c>
      <c r="H1945" s="4">
        <v>0</v>
      </c>
      <c r="I1945" s="4">
        <v>6759900</v>
      </c>
      <c r="J1945">
        <v>1</v>
      </c>
      <c r="K1945">
        <v>1</v>
      </c>
      <c r="L1945">
        <v>0</v>
      </c>
      <c r="M1945">
        <v>4</v>
      </c>
      <c r="N1945" s="2">
        <v>44775</v>
      </c>
      <c r="O1945" s="1" t="s">
        <v>5145</v>
      </c>
      <c r="P1945" s="4">
        <v>6759900</v>
      </c>
      <c r="Q1945" s="4">
        <v>473164</v>
      </c>
      <c r="R1945" s="1" t="s">
        <v>39</v>
      </c>
      <c r="S1945" s="1" t="s">
        <v>34</v>
      </c>
      <c r="T1945" s="4">
        <f>Sales_Datas[[#This Row],[after_discount]]-(Sales_Datas[[#This Row],[qty_ordered]]*Sales_Datas[[#This Row],[cogs]])</f>
        <v>6286736</v>
      </c>
      <c r="U1945" s="3">
        <f>IFERROR(Sales_Datas[[#This Row],[Gross_Profit]]/Sales_Datas[[#This Row],[after_discount]],0)</f>
        <v>0.93000429000428997</v>
      </c>
      <c r="V1945" s="1" t="str">
        <f>IF(Sales_Datas[[#This Row],[base_price]] &lt;= 632200, "Low", (IF(Sales_Datas[[#This Row],[base_price]] &gt;= 10092000, "High", "Medium")))</f>
        <v>Medium</v>
      </c>
    </row>
    <row r="1946" spans="1:22" x14ac:dyDescent="0.25">
      <c r="A1946" s="1" t="s">
        <v>5146</v>
      </c>
      <c r="B1946" s="1" t="s">
        <v>5147</v>
      </c>
      <c r="C1946" s="2">
        <v>44392</v>
      </c>
      <c r="D1946" s="1" t="s">
        <v>5148</v>
      </c>
      <c r="E1946" s="4">
        <v>675700</v>
      </c>
      <c r="F1946">
        <v>1</v>
      </c>
      <c r="G1946" s="4">
        <v>6757000</v>
      </c>
      <c r="H1946" s="4">
        <v>0</v>
      </c>
      <c r="I1946" s="4">
        <v>6757000</v>
      </c>
      <c r="J1946">
        <v>1</v>
      </c>
      <c r="K1946">
        <v>0</v>
      </c>
      <c r="L1946">
        <v>0</v>
      </c>
      <c r="M1946">
        <v>8</v>
      </c>
      <c r="N1946" s="2">
        <v>44381</v>
      </c>
      <c r="O1946" s="1" t="s">
        <v>5149</v>
      </c>
      <c r="P1946" s="4">
        <v>6757000</v>
      </c>
      <c r="Q1946" s="4">
        <v>466204</v>
      </c>
      <c r="R1946" s="1" t="s">
        <v>133</v>
      </c>
      <c r="S1946" s="1" t="s">
        <v>1115</v>
      </c>
      <c r="T1946" s="4">
        <f>Sales_Datas[[#This Row],[after_discount]]-(Sales_Datas[[#This Row],[qty_ordered]]*Sales_Datas[[#This Row],[cogs]])</f>
        <v>6290796</v>
      </c>
      <c r="U1946" s="3">
        <f>IFERROR(Sales_Datas[[#This Row],[Gross_Profit]]/Sales_Datas[[#This Row],[after_discount]],0)</f>
        <v>0.9310042918454936</v>
      </c>
      <c r="V1946" s="1" t="str">
        <f>IF(Sales_Datas[[#This Row],[base_price]] &lt;= 632200, "Low", (IF(Sales_Datas[[#This Row],[base_price]] &gt;= 10092000, "High", "Medium")))</f>
        <v>Medium</v>
      </c>
    </row>
    <row r="1947" spans="1:22" x14ac:dyDescent="0.25">
      <c r="A1947" s="1" t="s">
        <v>5150</v>
      </c>
      <c r="B1947" s="1" t="s">
        <v>2212</v>
      </c>
      <c r="C1947" s="2">
        <v>44583</v>
      </c>
      <c r="D1947" s="1" t="s">
        <v>5151</v>
      </c>
      <c r="E1947" s="4">
        <v>670248</v>
      </c>
      <c r="F1947">
        <v>1</v>
      </c>
      <c r="G1947" s="4">
        <v>6702480</v>
      </c>
      <c r="H1947" s="4">
        <v>0</v>
      </c>
      <c r="I1947" s="4">
        <v>6702480</v>
      </c>
      <c r="J1947">
        <v>1</v>
      </c>
      <c r="K1947">
        <v>1</v>
      </c>
      <c r="L1947">
        <v>0</v>
      </c>
      <c r="M1947">
        <v>4</v>
      </c>
      <c r="N1947" s="2">
        <v>44542</v>
      </c>
      <c r="O1947" s="1" t="s">
        <v>5152</v>
      </c>
      <c r="P1947" s="4">
        <v>6702480</v>
      </c>
      <c r="Q1947" s="4">
        <v>489230</v>
      </c>
      <c r="R1947" s="1" t="s">
        <v>39</v>
      </c>
      <c r="S1947" s="1" t="s">
        <v>34</v>
      </c>
      <c r="T1947" s="4">
        <f>Sales_Datas[[#This Row],[after_discount]]-(Sales_Datas[[#This Row],[qty_ordered]]*Sales_Datas[[#This Row],[cogs]])</f>
        <v>6213250</v>
      </c>
      <c r="U1947" s="3">
        <f>IFERROR(Sales_Datas[[#This Row],[Gross_Profit]]/Sales_Datas[[#This Row],[after_discount]],0)</f>
        <v>0.92700761509172724</v>
      </c>
      <c r="V1947" s="1" t="str">
        <f>IF(Sales_Datas[[#This Row],[base_price]] &lt;= 632200, "Low", (IF(Sales_Datas[[#This Row],[base_price]] &gt;= 10092000, "High", "Medium")))</f>
        <v>Medium</v>
      </c>
    </row>
    <row r="1948" spans="1:22" x14ac:dyDescent="0.25">
      <c r="A1948" s="1" t="s">
        <v>5153</v>
      </c>
      <c r="B1948" s="1" t="s">
        <v>5154</v>
      </c>
      <c r="C1948" s="2">
        <v>44479</v>
      </c>
      <c r="D1948" s="1" t="s">
        <v>5155</v>
      </c>
      <c r="E1948" s="4">
        <v>667000</v>
      </c>
      <c r="F1948">
        <v>1</v>
      </c>
      <c r="G1948" s="4">
        <v>6670000</v>
      </c>
      <c r="H1948" s="4">
        <v>0</v>
      </c>
      <c r="I1948" s="4">
        <v>6670000</v>
      </c>
      <c r="J1948">
        <v>1</v>
      </c>
      <c r="K1948">
        <v>1</v>
      </c>
      <c r="L1948">
        <v>0</v>
      </c>
      <c r="M1948">
        <v>1</v>
      </c>
      <c r="N1948" s="2">
        <v>44463</v>
      </c>
      <c r="O1948" s="1" t="s">
        <v>5156</v>
      </c>
      <c r="P1948" s="4">
        <v>6670000</v>
      </c>
      <c r="Q1948" s="4">
        <v>506920</v>
      </c>
      <c r="R1948" s="1" t="s">
        <v>39</v>
      </c>
      <c r="S1948" s="1" t="s">
        <v>50</v>
      </c>
      <c r="T1948" s="4">
        <f>Sales_Datas[[#This Row],[after_discount]]-(Sales_Datas[[#This Row],[qty_ordered]]*Sales_Datas[[#This Row],[cogs]])</f>
        <v>6163080</v>
      </c>
      <c r="U1948" s="3">
        <f>IFERROR(Sales_Datas[[#This Row],[Gross_Profit]]/Sales_Datas[[#This Row],[after_discount]],0)</f>
        <v>0.92400000000000004</v>
      </c>
      <c r="V1948" s="1" t="str">
        <f>IF(Sales_Datas[[#This Row],[base_price]] &lt;= 632200, "Low", (IF(Sales_Datas[[#This Row],[base_price]] &gt;= 10092000, "High", "Medium")))</f>
        <v>Medium</v>
      </c>
    </row>
    <row r="1949" spans="1:22" x14ac:dyDescent="0.25">
      <c r="A1949" s="1" t="s">
        <v>5157</v>
      </c>
      <c r="B1949" s="1" t="s">
        <v>341</v>
      </c>
      <c r="C1949" s="2">
        <v>44675</v>
      </c>
      <c r="D1949" s="1" t="s">
        <v>5158</v>
      </c>
      <c r="E1949" s="4">
        <v>82940</v>
      </c>
      <c r="F1949">
        <v>8</v>
      </c>
      <c r="G1949" s="4">
        <v>6635200</v>
      </c>
      <c r="H1949" s="4">
        <v>0</v>
      </c>
      <c r="I1949" s="4">
        <v>6635200</v>
      </c>
      <c r="J1949">
        <v>1</v>
      </c>
      <c r="K1949">
        <v>0</v>
      </c>
      <c r="L1949">
        <v>0</v>
      </c>
      <c r="M1949">
        <v>5</v>
      </c>
      <c r="N1949" s="2">
        <v>44381</v>
      </c>
      <c r="O1949" s="1" t="s">
        <v>5159</v>
      </c>
      <c r="P1949" s="4">
        <v>829400</v>
      </c>
      <c r="Q1949" s="4">
        <v>62176</v>
      </c>
      <c r="R1949" s="1" t="s">
        <v>75</v>
      </c>
      <c r="S1949" s="1" t="s">
        <v>24</v>
      </c>
      <c r="T1949" s="4">
        <f>Sales_Datas[[#This Row],[after_discount]]-(Sales_Datas[[#This Row],[qty_ordered]]*Sales_Datas[[#This Row],[cogs]])</f>
        <v>6137792</v>
      </c>
      <c r="U1949" s="3">
        <f>IFERROR(Sales_Datas[[#This Row],[Gross_Profit]]/Sales_Datas[[#This Row],[after_discount]],0)</f>
        <v>0.92503496503496507</v>
      </c>
      <c r="V1949" s="1" t="str">
        <f>IF(Sales_Datas[[#This Row],[base_price]] &lt;= 632200, "Low", (IF(Sales_Datas[[#This Row],[base_price]] &gt;= 10092000, "High", "Medium")))</f>
        <v>Medium</v>
      </c>
    </row>
    <row r="1950" spans="1:22" x14ac:dyDescent="0.25">
      <c r="A1950" s="1" t="s">
        <v>5160</v>
      </c>
      <c r="B1950" s="1" t="s">
        <v>2096</v>
      </c>
      <c r="C1950" s="2">
        <v>44328</v>
      </c>
      <c r="D1950" s="1" t="s">
        <v>5161</v>
      </c>
      <c r="E1950" s="4">
        <v>661200</v>
      </c>
      <c r="F1950">
        <v>1</v>
      </c>
      <c r="G1950" s="4">
        <v>6612000</v>
      </c>
      <c r="H1950" s="4">
        <v>0</v>
      </c>
      <c r="I1950" s="4">
        <v>6612000</v>
      </c>
      <c r="J1950">
        <v>1</v>
      </c>
      <c r="K1950">
        <v>0</v>
      </c>
      <c r="L1950">
        <v>0</v>
      </c>
      <c r="M1950">
        <v>4</v>
      </c>
      <c r="N1950" s="2">
        <v>44494</v>
      </c>
      <c r="O1950" s="1" t="s">
        <v>5162</v>
      </c>
      <c r="P1950" s="4">
        <v>6612000</v>
      </c>
      <c r="Q1950" s="4">
        <v>416556</v>
      </c>
      <c r="R1950" s="1" t="s">
        <v>123</v>
      </c>
      <c r="S1950" s="1" t="s">
        <v>34</v>
      </c>
      <c r="T1950" s="4">
        <f>Sales_Datas[[#This Row],[after_discount]]-(Sales_Datas[[#This Row],[qty_ordered]]*Sales_Datas[[#This Row],[cogs]])</f>
        <v>6195444</v>
      </c>
      <c r="U1950" s="3">
        <f>IFERROR(Sales_Datas[[#This Row],[Gross_Profit]]/Sales_Datas[[#This Row],[after_discount]],0)</f>
        <v>0.93700000000000006</v>
      </c>
      <c r="V1950" s="1" t="str">
        <f>IF(Sales_Datas[[#This Row],[base_price]] &lt;= 632200, "Low", (IF(Sales_Datas[[#This Row],[base_price]] &gt;= 10092000, "High", "Medium")))</f>
        <v>Medium</v>
      </c>
    </row>
    <row r="1951" spans="1:22" x14ac:dyDescent="0.25">
      <c r="A1951" s="1" t="s">
        <v>5163</v>
      </c>
      <c r="B1951" s="1" t="s">
        <v>1378</v>
      </c>
      <c r="C1951" s="2">
        <v>44485</v>
      </c>
      <c r="D1951" s="1" t="s">
        <v>5164</v>
      </c>
      <c r="E1951" s="4">
        <v>219820</v>
      </c>
      <c r="F1951">
        <v>3</v>
      </c>
      <c r="G1951" s="4">
        <v>6594600</v>
      </c>
      <c r="H1951" s="4">
        <v>0</v>
      </c>
      <c r="I1951" s="4">
        <v>6594600</v>
      </c>
      <c r="J1951">
        <v>1</v>
      </c>
      <c r="K1951">
        <v>0</v>
      </c>
      <c r="L1951">
        <v>0</v>
      </c>
      <c r="M1951">
        <v>4</v>
      </c>
      <c r="N1951" s="2">
        <v>44395</v>
      </c>
      <c r="O1951" s="1" t="s">
        <v>5165</v>
      </c>
      <c r="P1951" s="4">
        <v>2198200</v>
      </c>
      <c r="Q1951" s="4">
        <v>175856</v>
      </c>
      <c r="R1951" s="1" t="s">
        <v>554</v>
      </c>
      <c r="S1951" s="1" t="s">
        <v>34</v>
      </c>
      <c r="T1951" s="4">
        <f>Sales_Datas[[#This Row],[after_discount]]-(Sales_Datas[[#This Row],[qty_ordered]]*Sales_Datas[[#This Row],[cogs]])</f>
        <v>6067032</v>
      </c>
      <c r="U1951" s="3">
        <f>IFERROR(Sales_Datas[[#This Row],[Gross_Profit]]/Sales_Datas[[#This Row],[after_discount]],0)</f>
        <v>0.92</v>
      </c>
      <c r="V1951" s="1" t="str">
        <f>IF(Sales_Datas[[#This Row],[base_price]] &lt;= 632200, "Low", (IF(Sales_Datas[[#This Row],[base_price]] &gt;= 10092000, "High", "Medium")))</f>
        <v>Medium</v>
      </c>
    </row>
    <row r="1952" spans="1:22" x14ac:dyDescent="0.25">
      <c r="A1952" s="1" t="s">
        <v>5166</v>
      </c>
      <c r="B1952" s="1" t="s">
        <v>1378</v>
      </c>
      <c r="C1952" s="2">
        <v>44487</v>
      </c>
      <c r="D1952" s="1" t="s">
        <v>5164</v>
      </c>
      <c r="E1952" s="4">
        <v>219820</v>
      </c>
      <c r="F1952">
        <v>3</v>
      </c>
      <c r="G1952" s="4">
        <v>6594600</v>
      </c>
      <c r="H1952" s="4">
        <v>0</v>
      </c>
      <c r="I1952" s="4">
        <v>6594600</v>
      </c>
      <c r="J1952">
        <v>1</v>
      </c>
      <c r="K1952">
        <v>1</v>
      </c>
      <c r="L1952">
        <v>0</v>
      </c>
      <c r="M1952">
        <v>4</v>
      </c>
      <c r="N1952" s="2">
        <v>44395</v>
      </c>
      <c r="O1952" s="1" t="s">
        <v>5165</v>
      </c>
      <c r="P1952" s="4">
        <v>2198200</v>
      </c>
      <c r="Q1952" s="4">
        <v>175856</v>
      </c>
      <c r="R1952" s="1" t="s">
        <v>554</v>
      </c>
      <c r="S1952" s="1" t="s">
        <v>34</v>
      </c>
      <c r="T1952" s="4">
        <f>Sales_Datas[[#This Row],[after_discount]]-(Sales_Datas[[#This Row],[qty_ordered]]*Sales_Datas[[#This Row],[cogs]])</f>
        <v>6067032</v>
      </c>
      <c r="U1952" s="3">
        <f>IFERROR(Sales_Datas[[#This Row],[Gross_Profit]]/Sales_Datas[[#This Row],[after_discount]],0)</f>
        <v>0.92</v>
      </c>
      <c r="V1952" s="1" t="str">
        <f>IF(Sales_Datas[[#This Row],[base_price]] &lt;= 632200, "Low", (IF(Sales_Datas[[#This Row],[base_price]] &gt;= 10092000, "High", "Medium")))</f>
        <v>Medium</v>
      </c>
    </row>
    <row r="1953" spans="1:22" x14ac:dyDescent="0.25">
      <c r="A1953" s="1" t="s">
        <v>5167</v>
      </c>
      <c r="B1953" s="1" t="s">
        <v>2096</v>
      </c>
      <c r="C1953" s="2">
        <v>44560</v>
      </c>
      <c r="D1953" s="1" t="s">
        <v>5168</v>
      </c>
      <c r="E1953" s="4">
        <v>658300</v>
      </c>
      <c r="F1953">
        <v>1</v>
      </c>
      <c r="G1953" s="4">
        <v>6583000</v>
      </c>
      <c r="H1953" s="4">
        <v>0</v>
      </c>
      <c r="I1953" s="4">
        <v>6583000</v>
      </c>
      <c r="J1953">
        <v>1</v>
      </c>
      <c r="K1953">
        <v>0</v>
      </c>
      <c r="L1953">
        <v>0</v>
      </c>
      <c r="M1953">
        <v>4</v>
      </c>
      <c r="N1953" s="2">
        <v>44494</v>
      </c>
      <c r="O1953" s="1" t="s">
        <v>5169</v>
      </c>
      <c r="P1953" s="4">
        <v>6583000</v>
      </c>
      <c r="Q1953" s="4">
        <v>460810</v>
      </c>
      <c r="R1953" s="1" t="s">
        <v>123</v>
      </c>
      <c r="S1953" s="1" t="s">
        <v>34</v>
      </c>
      <c r="T1953" s="4">
        <f>Sales_Datas[[#This Row],[after_discount]]-(Sales_Datas[[#This Row],[qty_ordered]]*Sales_Datas[[#This Row],[cogs]])</f>
        <v>6122190</v>
      </c>
      <c r="U1953" s="3">
        <f>IFERROR(Sales_Datas[[#This Row],[Gross_Profit]]/Sales_Datas[[#This Row],[after_discount]],0)</f>
        <v>0.93</v>
      </c>
      <c r="V1953" s="1" t="str">
        <f>IF(Sales_Datas[[#This Row],[base_price]] &lt;= 632200, "Low", (IF(Sales_Datas[[#This Row],[base_price]] &gt;= 10092000, "High", "Medium")))</f>
        <v>Medium</v>
      </c>
    </row>
    <row r="1954" spans="1:22" x14ac:dyDescent="0.25">
      <c r="A1954" s="1" t="s">
        <v>5170</v>
      </c>
      <c r="B1954" s="1" t="s">
        <v>5171</v>
      </c>
      <c r="C1954" s="2">
        <v>44522</v>
      </c>
      <c r="D1954" s="1" t="s">
        <v>5172</v>
      </c>
      <c r="E1954" s="4">
        <v>43500</v>
      </c>
      <c r="F1954">
        <v>15</v>
      </c>
      <c r="G1954" s="4">
        <v>6525000</v>
      </c>
      <c r="H1954" s="4">
        <v>0</v>
      </c>
      <c r="I1954" s="4">
        <v>6525000</v>
      </c>
      <c r="J1954">
        <v>1</v>
      </c>
      <c r="K1954">
        <v>1</v>
      </c>
      <c r="L1954">
        <v>1</v>
      </c>
      <c r="M1954">
        <v>1</v>
      </c>
      <c r="N1954" s="2">
        <v>44403</v>
      </c>
      <c r="O1954" s="1" t="s">
        <v>5173</v>
      </c>
      <c r="P1954" s="4">
        <v>435000</v>
      </c>
      <c r="Q1954" s="4">
        <v>29986</v>
      </c>
      <c r="R1954" s="1" t="s">
        <v>75</v>
      </c>
      <c r="S1954" s="1" t="s">
        <v>50</v>
      </c>
      <c r="T1954" s="4">
        <f>Sales_Datas[[#This Row],[after_discount]]-(Sales_Datas[[#This Row],[qty_ordered]]*Sales_Datas[[#This Row],[cogs]])</f>
        <v>6075210</v>
      </c>
      <c r="U1954" s="3">
        <f>IFERROR(Sales_Datas[[#This Row],[Gross_Profit]]/Sales_Datas[[#This Row],[after_discount]],0)</f>
        <v>0.93106666666666671</v>
      </c>
      <c r="V1954" s="1" t="str">
        <f>IF(Sales_Datas[[#This Row],[base_price]] &lt;= 632200, "Low", (IF(Sales_Datas[[#This Row],[base_price]] &gt;= 10092000, "High", "Medium")))</f>
        <v>Low</v>
      </c>
    </row>
    <row r="1955" spans="1:22" x14ac:dyDescent="0.25">
      <c r="A1955" s="1" t="s">
        <v>5174</v>
      </c>
      <c r="B1955" s="1" t="s">
        <v>5175</v>
      </c>
      <c r="C1955" s="2">
        <v>44538</v>
      </c>
      <c r="D1955" s="1" t="s">
        <v>5176</v>
      </c>
      <c r="E1955" s="4">
        <v>217500</v>
      </c>
      <c r="F1955">
        <v>3</v>
      </c>
      <c r="G1955" s="4">
        <v>6525000</v>
      </c>
      <c r="H1955" s="4">
        <v>0</v>
      </c>
      <c r="I1955" s="4">
        <v>6525000</v>
      </c>
      <c r="J1955">
        <v>1</v>
      </c>
      <c r="K1955">
        <v>0</v>
      </c>
      <c r="L1955">
        <v>0</v>
      </c>
      <c r="M1955">
        <v>1</v>
      </c>
      <c r="N1955" s="2">
        <v>44427</v>
      </c>
      <c r="O1955" s="1" t="s">
        <v>5177</v>
      </c>
      <c r="P1955" s="4">
        <v>2175000</v>
      </c>
      <c r="Q1955" s="4">
        <v>184846</v>
      </c>
      <c r="R1955" s="1" t="s">
        <v>123</v>
      </c>
      <c r="S1955" s="1" t="s">
        <v>50</v>
      </c>
      <c r="T1955" s="4">
        <f>Sales_Datas[[#This Row],[after_discount]]-(Sales_Datas[[#This Row],[qty_ordered]]*Sales_Datas[[#This Row],[cogs]])</f>
        <v>5970462</v>
      </c>
      <c r="U1955" s="3">
        <f>IFERROR(Sales_Datas[[#This Row],[Gross_Profit]]/Sales_Datas[[#This Row],[after_discount]],0)</f>
        <v>0.91501333333333335</v>
      </c>
      <c r="V1955" s="1" t="str">
        <f>IF(Sales_Datas[[#This Row],[base_price]] &lt;= 632200, "Low", (IF(Sales_Datas[[#This Row],[base_price]] &gt;= 10092000, "High", "Medium")))</f>
        <v>Medium</v>
      </c>
    </row>
    <row r="1956" spans="1:22" x14ac:dyDescent="0.25">
      <c r="A1956" s="1" t="s">
        <v>5178</v>
      </c>
      <c r="B1956" s="1" t="s">
        <v>5179</v>
      </c>
      <c r="C1956" s="2">
        <v>44455</v>
      </c>
      <c r="D1956" s="1" t="s">
        <v>5180</v>
      </c>
      <c r="E1956" s="4">
        <v>217442</v>
      </c>
      <c r="F1956">
        <v>3</v>
      </c>
      <c r="G1956" s="4">
        <v>6523260</v>
      </c>
      <c r="H1956" s="4">
        <v>0</v>
      </c>
      <c r="I1956" s="4">
        <v>6523260</v>
      </c>
      <c r="J1956">
        <v>1</v>
      </c>
      <c r="K1956">
        <v>0</v>
      </c>
      <c r="L1956">
        <v>0</v>
      </c>
      <c r="M1956">
        <v>9</v>
      </c>
      <c r="N1956" s="2">
        <v>44458</v>
      </c>
      <c r="O1956" s="1" t="s">
        <v>5181</v>
      </c>
      <c r="P1956" s="4">
        <v>2174420</v>
      </c>
      <c r="Q1956" s="4">
        <v>147842</v>
      </c>
      <c r="R1956" s="1" t="s">
        <v>128</v>
      </c>
      <c r="S1956" s="1" t="s">
        <v>1120</v>
      </c>
      <c r="T1956" s="4">
        <f>Sales_Datas[[#This Row],[after_discount]]-(Sales_Datas[[#This Row],[qty_ordered]]*Sales_Datas[[#This Row],[cogs]])</f>
        <v>6079734</v>
      </c>
      <c r="U1956" s="3">
        <f>IFERROR(Sales_Datas[[#This Row],[Gross_Profit]]/Sales_Datas[[#This Row],[after_discount]],0)</f>
        <v>0.93200853560949581</v>
      </c>
      <c r="V1956" s="1" t="str">
        <f>IF(Sales_Datas[[#This Row],[base_price]] &lt;= 632200, "Low", (IF(Sales_Datas[[#This Row],[base_price]] &gt;= 10092000, "High", "Medium")))</f>
        <v>Medium</v>
      </c>
    </row>
    <row r="1957" spans="1:22" x14ac:dyDescent="0.25">
      <c r="A1957" s="1" t="s">
        <v>5182</v>
      </c>
      <c r="B1957" s="1" t="s">
        <v>5183</v>
      </c>
      <c r="C1957" s="2">
        <v>44519</v>
      </c>
      <c r="D1957" s="1" t="s">
        <v>5184</v>
      </c>
      <c r="E1957" s="4">
        <v>19140</v>
      </c>
      <c r="F1957">
        <v>34</v>
      </c>
      <c r="G1957" s="4">
        <v>6507600</v>
      </c>
      <c r="H1957" s="4">
        <v>0</v>
      </c>
      <c r="I1957" s="4">
        <v>6507600</v>
      </c>
      <c r="J1957">
        <v>1</v>
      </c>
      <c r="K1957">
        <v>1</v>
      </c>
      <c r="L1957">
        <v>0</v>
      </c>
      <c r="M1957">
        <v>1</v>
      </c>
      <c r="N1957" s="2">
        <v>44515</v>
      </c>
      <c r="O1957" s="1" t="s">
        <v>5185</v>
      </c>
      <c r="P1957" s="4">
        <v>191400</v>
      </c>
      <c r="Q1957" s="4">
        <v>12006</v>
      </c>
      <c r="R1957" s="1" t="s">
        <v>133</v>
      </c>
      <c r="S1957" s="1" t="s">
        <v>50</v>
      </c>
      <c r="T1957" s="4">
        <f>Sales_Datas[[#This Row],[after_discount]]-(Sales_Datas[[#This Row],[qty_ordered]]*Sales_Datas[[#This Row],[cogs]])</f>
        <v>6099396</v>
      </c>
      <c r="U1957" s="3">
        <f>IFERROR(Sales_Datas[[#This Row],[Gross_Profit]]/Sales_Datas[[#This Row],[after_discount]],0)</f>
        <v>0.93727272727272726</v>
      </c>
      <c r="V1957" s="1" t="str">
        <f>IF(Sales_Datas[[#This Row],[base_price]] &lt;= 632200, "Low", (IF(Sales_Datas[[#This Row],[base_price]] &gt;= 10092000, "High", "Medium")))</f>
        <v>Low</v>
      </c>
    </row>
    <row r="1958" spans="1:22" x14ac:dyDescent="0.25">
      <c r="A1958" s="1" t="s">
        <v>5186</v>
      </c>
      <c r="B1958" s="1" t="s">
        <v>5187</v>
      </c>
      <c r="C1958" s="2">
        <v>44294</v>
      </c>
      <c r="D1958" s="1" t="s">
        <v>5188</v>
      </c>
      <c r="E1958" s="4">
        <v>649600</v>
      </c>
      <c r="F1958">
        <v>1</v>
      </c>
      <c r="G1958" s="4">
        <v>6496000</v>
      </c>
      <c r="H1958" s="4">
        <v>0</v>
      </c>
      <c r="I1958" s="4">
        <v>6496000</v>
      </c>
      <c r="J1958">
        <v>1</v>
      </c>
      <c r="K1958">
        <v>1</v>
      </c>
      <c r="L1958">
        <v>1</v>
      </c>
      <c r="M1958">
        <v>1</v>
      </c>
      <c r="N1958" s="2">
        <v>44435</v>
      </c>
      <c r="O1958" s="1" t="s">
        <v>5189</v>
      </c>
      <c r="P1958" s="4">
        <v>6496000</v>
      </c>
      <c r="Q1958" s="4">
        <v>396256</v>
      </c>
      <c r="R1958" s="1" t="s">
        <v>55</v>
      </c>
      <c r="S1958" s="1" t="s">
        <v>50</v>
      </c>
      <c r="T1958" s="4">
        <f>Sales_Datas[[#This Row],[after_discount]]-(Sales_Datas[[#This Row],[qty_ordered]]*Sales_Datas[[#This Row],[cogs]])</f>
        <v>6099744</v>
      </c>
      <c r="U1958" s="3">
        <f>IFERROR(Sales_Datas[[#This Row],[Gross_Profit]]/Sales_Datas[[#This Row],[after_discount]],0)</f>
        <v>0.93899999999999995</v>
      </c>
      <c r="V1958" s="1" t="str">
        <f>IF(Sales_Datas[[#This Row],[base_price]] &lt;= 632200, "Low", (IF(Sales_Datas[[#This Row],[base_price]] &gt;= 10092000, "High", "Medium")))</f>
        <v>Medium</v>
      </c>
    </row>
    <row r="1959" spans="1:22" x14ac:dyDescent="0.25">
      <c r="A1959" s="1" t="s">
        <v>5190</v>
      </c>
      <c r="B1959" s="1" t="s">
        <v>5191</v>
      </c>
      <c r="C1959" s="2">
        <v>44384</v>
      </c>
      <c r="D1959" s="1" t="s">
        <v>5188</v>
      </c>
      <c r="E1959" s="4">
        <v>649600</v>
      </c>
      <c r="F1959">
        <v>1</v>
      </c>
      <c r="G1959" s="4">
        <v>6496000</v>
      </c>
      <c r="H1959" s="4">
        <v>0</v>
      </c>
      <c r="I1959" s="4">
        <v>6496000</v>
      </c>
      <c r="J1959">
        <v>1</v>
      </c>
      <c r="K1959">
        <v>1</v>
      </c>
      <c r="L1959">
        <v>0</v>
      </c>
      <c r="M1959">
        <v>1</v>
      </c>
      <c r="N1959" s="2">
        <v>44387</v>
      </c>
      <c r="O1959" s="1" t="s">
        <v>5189</v>
      </c>
      <c r="P1959" s="4">
        <v>6496000</v>
      </c>
      <c r="Q1959" s="4">
        <v>396256</v>
      </c>
      <c r="R1959" s="1" t="s">
        <v>55</v>
      </c>
      <c r="S1959" s="1" t="s">
        <v>50</v>
      </c>
      <c r="T1959" s="4">
        <f>Sales_Datas[[#This Row],[after_discount]]-(Sales_Datas[[#This Row],[qty_ordered]]*Sales_Datas[[#This Row],[cogs]])</f>
        <v>6099744</v>
      </c>
      <c r="U1959" s="3">
        <f>IFERROR(Sales_Datas[[#This Row],[Gross_Profit]]/Sales_Datas[[#This Row],[after_discount]],0)</f>
        <v>0.93899999999999995</v>
      </c>
      <c r="V1959" s="1" t="str">
        <f>IF(Sales_Datas[[#This Row],[base_price]] &lt;= 632200, "Low", (IF(Sales_Datas[[#This Row],[base_price]] &gt;= 10092000, "High", "Medium")))</f>
        <v>Medium</v>
      </c>
    </row>
    <row r="1960" spans="1:22" x14ac:dyDescent="0.25">
      <c r="A1960" s="1" t="s">
        <v>5192</v>
      </c>
      <c r="B1960" s="1" t="s">
        <v>5193</v>
      </c>
      <c r="C1960" s="2">
        <v>44756</v>
      </c>
      <c r="D1960" s="1" t="s">
        <v>298</v>
      </c>
      <c r="E1960" s="4">
        <v>649600</v>
      </c>
      <c r="F1960">
        <v>1</v>
      </c>
      <c r="G1960" s="4">
        <v>6496000</v>
      </c>
      <c r="H1960" s="4">
        <v>0</v>
      </c>
      <c r="I1960" s="4">
        <v>6496000</v>
      </c>
      <c r="J1960">
        <v>1</v>
      </c>
      <c r="K1960">
        <v>1</v>
      </c>
      <c r="L1960">
        <v>1</v>
      </c>
      <c r="M1960">
        <v>1</v>
      </c>
      <c r="N1960" s="2">
        <v>44701</v>
      </c>
      <c r="O1960" s="1" t="s">
        <v>299</v>
      </c>
      <c r="P1960" s="4">
        <v>6496000</v>
      </c>
      <c r="Q1960" s="4">
        <v>480704</v>
      </c>
      <c r="R1960" s="1" t="s">
        <v>55</v>
      </c>
      <c r="S1960" s="1" t="s">
        <v>50</v>
      </c>
      <c r="T1960" s="4">
        <f>Sales_Datas[[#This Row],[after_discount]]-(Sales_Datas[[#This Row],[qty_ordered]]*Sales_Datas[[#This Row],[cogs]])</f>
        <v>6015296</v>
      </c>
      <c r="U1960" s="3">
        <f>IFERROR(Sales_Datas[[#This Row],[Gross_Profit]]/Sales_Datas[[#This Row],[after_discount]],0)</f>
        <v>0.92600000000000005</v>
      </c>
      <c r="V1960" s="1" t="str">
        <f>IF(Sales_Datas[[#This Row],[base_price]] &lt;= 632200, "Low", (IF(Sales_Datas[[#This Row],[base_price]] &gt;= 10092000, "High", "Medium")))</f>
        <v>Medium</v>
      </c>
    </row>
    <row r="1961" spans="1:22" x14ac:dyDescent="0.25">
      <c r="A1961" s="1" t="s">
        <v>5194</v>
      </c>
      <c r="B1961" s="1" t="s">
        <v>5195</v>
      </c>
      <c r="C1961" s="2">
        <v>44455</v>
      </c>
      <c r="D1961" s="1" t="s">
        <v>5196</v>
      </c>
      <c r="E1961" s="4">
        <v>324626</v>
      </c>
      <c r="F1961">
        <v>2</v>
      </c>
      <c r="G1961" s="4">
        <v>6492520</v>
      </c>
      <c r="H1961" s="4">
        <v>0</v>
      </c>
      <c r="I1961" s="4">
        <v>6492520</v>
      </c>
      <c r="J1961">
        <v>1</v>
      </c>
      <c r="K1961">
        <v>1</v>
      </c>
      <c r="L1961">
        <v>1</v>
      </c>
      <c r="M1961">
        <v>1</v>
      </c>
      <c r="N1961" s="2">
        <v>44450</v>
      </c>
      <c r="O1961" s="1" t="s">
        <v>5197</v>
      </c>
      <c r="P1961" s="4">
        <v>1159420</v>
      </c>
      <c r="Q1961" s="4">
        <v>103182</v>
      </c>
      <c r="R1961" s="1" t="s">
        <v>123</v>
      </c>
      <c r="S1961" s="1" t="s">
        <v>50</v>
      </c>
      <c r="T1961" s="4">
        <f>Sales_Datas[[#This Row],[after_discount]]-(Sales_Datas[[#This Row],[qty_ordered]]*Sales_Datas[[#This Row],[cogs]])</f>
        <v>6286156</v>
      </c>
      <c r="U1961" s="3">
        <f>IFERROR(Sales_Datas[[#This Row],[Gross_Profit]]/Sales_Datas[[#This Row],[after_discount]],0)</f>
        <v>0.96821511524030734</v>
      </c>
      <c r="V1961" s="1" t="str">
        <f>IF(Sales_Datas[[#This Row],[base_price]] &lt;= 632200, "Low", (IF(Sales_Datas[[#This Row],[base_price]] &gt;= 10092000, "High", "Medium")))</f>
        <v>Medium</v>
      </c>
    </row>
    <row r="1962" spans="1:22" x14ac:dyDescent="0.25">
      <c r="A1962" s="1" t="s">
        <v>5198</v>
      </c>
      <c r="B1962" s="1" t="s">
        <v>5199</v>
      </c>
      <c r="C1962" s="2">
        <v>44756</v>
      </c>
      <c r="D1962" s="1" t="s">
        <v>5200</v>
      </c>
      <c r="E1962" s="4">
        <v>322016</v>
      </c>
      <c r="F1962">
        <v>2</v>
      </c>
      <c r="G1962" s="4">
        <v>6440320</v>
      </c>
      <c r="H1962" s="4">
        <v>0</v>
      </c>
      <c r="I1962" s="4">
        <v>6440320</v>
      </c>
      <c r="J1962">
        <v>1</v>
      </c>
      <c r="K1962">
        <v>0</v>
      </c>
      <c r="L1962">
        <v>0</v>
      </c>
      <c r="M1962">
        <v>1</v>
      </c>
      <c r="N1962" s="2">
        <v>44761</v>
      </c>
      <c r="O1962" s="1" t="s">
        <v>5201</v>
      </c>
      <c r="P1962" s="4">
        <v>3220160</v>
      </c>
      <c r="Q1962" s="4">
        <v>244702</v>
      </c>
      <c r="R1962" s="1" t="s">
        <v>123</v>
      </c>
      <c r="S1962" s="1" t="s">
        <v>50</v>
      </c>
      <c r="T1962" s="4">
        <f>Sales_Datas[[#This Row],[after_discount]]-(Sales_Datas[[#This Row],[qty_ordered]]*Sales_Datas[[#This Row],[cogs]])</f>
        <v>5950916</v>
      </c>
      <c r="U1962" s="3">
        <f>IFERROR(Sales_Datas[[#This Row],[Gross_Profit]]/Sales_Datas[[#This Row],[after_discount]],0)</f>
        <v>0.92400936599423633</v>
      </c>
      <c r="V1962" s="1" t="str">
        <f>IF(Sales_Datas[[#This Row],[base_price]] &lt;= 632200, "Low", (IF(Sales_Datas[[#This Row],[base_price]] &gt;= 10092000, "High", "Medium")))</f>
        <v>Medium</v>
      </c>
    </row>
    <row r="1963" spans="1:22" x14ac:dyDescent="0.25">
      <c r="A1963" s="1" t="s">
        <v>5202</v>
      </c>
      <c r="B1963" s="1" t="s">
        <v>5203</v>
      </c>
      <c r="C1963" s="2">
        <v>44628</v>
      </c>
      <c r="D1963" s="1" t="s">
        <v>5204</v>
      </c>
      <c r="E1963" s="4">
        <v>641132</v>
      </c>
      <c r="F1963">
        <v>1</v>
      </c>
      <c r="G1963" s="4">
        <v>6411320</v>
      </c>
      <c r="H1963" s="4">
        <v>0</v>
      </c>
      <c r="I1963" s="4">
        <v>6411320</v>
      </c>
      <c r="J1963">
        <v>1</v>
      </c>
      <c r="K1963">
        <v>0</v>
      </c>
      <c r="L1963">
        <v>0</v>
      </c>
      <c r="M1963">
        <v>4</v>
      </c>
      <c r="N1963" s="2">
        <v>44792</v>
      </c>
      <c r="O1963" s="1" t="s">
        <v>5205</v>
      </c>
      <c r="P1963" s="4">
        <v>6351000</v>
      </c>
      <c r="Q1963" s="4">
        <v>425488</v>
      </c>
      <c r="R1963" s="1" t="s">
        <v>123</v>
      </c>
      <c r="S1963" s="1" t="s">
        <v>34</v>
      </c>
      <c r="T1963" s="4">
        <f>Sales_Datas[[#This Row],[after_discount]]-(Sales_Datas[[#This Row],[qty_ordered]]*Sales_Datas[[#This Row],[cogs]])</f>
        <v>5985832</v>
      </c>
      <c r="U1963" s="3">
        <f>IFERROR(Sales_Datas[[#This Row],[Gross_Profit]]/Sales_Datas[[#This Row],[after_discount]],0)</f>
        <v>0.93363488330016287</v>
      </c>
      <c r="V1963" s="1" t="str">
        <f>IF(Sales_Datas[[#This Row],[base_price]] &lt;= 632200, "Low", (IF(Sales_Datas[[#This Row],[base_price]] &gt;= 10092000, "High", "Medium")))</f>
        <v>Medium</v>
      </c>
    </row>
    <row r="1964" spans="1:22" x14ac:dyDescent="0.25">
      <c r="A1964" s="1" t="s">
        <v>5206</v>
      </c>
      <c r="B1964" s="1" t="s">
        <v>5207</v>
      </c>
      <c r="C1964" s="2">
        <v>44759</v>
      </c>
      <c r="D1964" s="1" t="s">
        <v>5208</v>
      </c>
      <c r="E1964" s="4">
        <v>641132</v>
      </c>
      <c r="F1964">
        <v>1</v>
      </c>
      <c r="G1964" s="4">
        <v>6411320</v>
      </c>
      <c r="H1964" s="4">
        <v>0</v>
      </c>
      <c r="I1964" s="4">
        <v>6411320</v>
      </c>
      <c r="J1964">
        <v>1</v>
      </c>
      <c r="K1964">
        <v>0</v>
      </c>
      <c r="L1964">
        <v>0</v>
      </c>
      <c r="M1964">
        <v>1</v>
      </c>
      <c r="N1964" s="2">
        <v>44709</v>
      </c>
      <c r="O1964" s="1" t="s">
        <v>5209</v>
      </c>
      <c r="P1964" s="4">
        <v>6351000</v>
      </c>
      <c r="Q1964" s="4">
        <v>438190</v>
      </c>
      <c r="R1964" s="1" t="s">
        <v>123</v>
      </c>
      <c r="S1964" s="1" t="s">
        <v>50</v>
      </c>
      <c r="T1964" s="4">
        <f>Sales_Datas[[#This Row],[after_discount]]-(Sales_Datas[[#This Row],[qty_ordered]]*Sales_Datas[[#This Row],[cogs]])</f>
        <v>5973130</v>
      </c>
      <c r="U1964" s="3">
        <f>IFERROR(Sales_Datas[[#This Row],[Gross_Profit]]/Sales_Datas[[#This Row],[after_discount]],0)</f>
        <v>0.931653700018093</v>
      </c>
      <c r="V1964" s="1" t="str">
        <f>IF(Sales_Datas[[#This Row],[base_price]] &lt;= 632200, "Low", (IF(Sales_Datas[[#This Row],[base_price]] &gt;= 10092000, "High", "Medium")))</f>
        <v>Medium</v>
      </c>
    </row>
    <row r="1965" spans="1:22" x14ac:dyDescent="0.25">
      <c r="A1965" s="1" t="s">
        <v>5210</v>
      </c>
      <c r="B1965" s="1" t="s">
        <v>5211</v>
      </c>
      <c r="C1965" s="2">
        <v>44768</v>
      </c>
      <c r="D1965" s="1" t="s">
        <v>5204</v>
      </c>
      <c r="E1965" s="4">
        <v>641132</v>
      </c>
      <c r="F1965">
        <v>1</v>
      </c>
      <c r="G1965" s="4">
        <v>6411320</v>
      </c>
      <c r="H1965" s="4">
        <v>0</v>
      </c>
      <c r="I1965" s="4">
        <v>6411320</v>
      </c>
      <c r="J1965">
        <v>1</v>
      </c>
      <c r="K1965">
        <v>0</v>
      </c>
      <c r="L1965">
        <v>0</v>
      </c>
      <c r="M1965">
        <v>4</v>
      </c>
      <c r="N1965" s="2">
        <v>44767</v>
      </c>
      <c r="O1965" s="1" t="s">
        <v>5205</v>
      </c>
      <c r="P1965" s="4">
        <v>6351000</v>
      </c>
      <c r="Q1965" s="4">
        <v>425488</v>
      </c>
      <c r="R1965" s="1" t="s">
        <v>123</v>
      </c>
      <c r="S1965" s="1" t="s">
        <v>34</v>
      </c>
      <c r="T1965" s="4">
        <f>Sales_Datas[[#This Row],[after_discount]]-(Sales_Datas[[#This Row],[qty_ordered]]*Sales_Datas[[#This Row],[cogs]])</f>
        <v>5985832</v>
      </c>
      <c r="U1965" s="3">
        <f>IFERROR(Sales_Datas[[#This Row],[Gross_Profit]]/Sales_Datas[[#This Row],[after_discount]],0)</f>
        <v>0.93363488330016287</v>
      </c>
      <c r="V1965" s="1" t="str">
        <f>IF(Sales_Datas[[#This Row],[base_price]] &lt;= 632200, "Low", (IF(Sales_Datas[[#This Row],[base_price]] &gt;= 10092000, "High", "Medium")))</f>
        <v>Medium</v>
      </c>
    </row>
    <row r="1966" spans="1:22" x14ac:dyDescent="0.25">
      <c r="A1966" s="1" t="s">
        <v>5212</v>
      </c>
      <c r="B1966" s="1" t="s">
        <v>5213</v>
      </c>
      <c r="C1966" s="2">
        <v>44805</v>
      </c>
      <c r="D1966" s="1" t="s">
        <v>5214</v>
      </c>
      <c r="E1966" s="4">
        <v>640900</v>
      </c>
      <c r="F1966">
        <v>1</v>
      </c>
      <c r="G1966" s="4">
        <v>6409000</v>
      </c>
      <c r="H1966" s="4">
        <v>0</v>
      </c>
      <c r="I1966" s="4">
        <v>6409000</v>
      </c>
      <c r="J1966">
        <v>1</v>
      </c>
      <c r="K1966">
        <v>0</v>
      </c>
      <c r="L1966">
        <v>0</v>
      </c>
      <c r="M1966">
        <v>4</v>
      </c>
      <c r="N1966" s="2">
        <v>44579</v>
      </c>
      <c r="O1966" s="1" t="s">
        <v>5215</v>
      </c>
      <c r="P1966" s="4">
        <v>6409000</v>
      </c>
      <c r="Q1966" s="4">
        <v>551174</v>
      </c>
      <c r="R1966" s="1" t="s">
        <v>133</v>
      </c>
      <c r="S1966" s="1" t="s">
        <v>34</v>
      </c>
      <c r="T1966" s="4">
        <f>Sales_Datas[[#This Row],[after_discount]]-(Sales_Datas[[#This Row],[qty_ordered]]*Sales_Datas[[#This Row],[cogs]])</f>
        <v>5857826</v>
      </c>
      <c r="U1966" s="3">
        <f>IFERROR(Sales_Datas[[#This Row],[Gross_Profit]]/Sales_Datas[[#This Row],[after_discount]],0)</f>
        <v>0.91400000000000003</v>
      </c>
      <c r="V1966" s="1" t="str">
        <f>IF(Sales_Datas[[#This Row],[base_price]] &lt;= 632200, "Low", (IF(Sales_Datas[[#This Row],[base_price]] &gt;= 10092000, "High", "Medium")))</f>
        <v>Medium</v>
      </c>
    </row>
    <row r="1967" spans="1:22" x14ac:dyDescent="0.25">
      <c r="A1967" s="1" t="s">
        <v>5216</v>
      </c>
      <c r="B1967" s="1" t="s">
        <v>5217</v>
      </c>
      <c r="C1967" s="2">
        <v>44552</v>
      </c>
      <c r="D1967" s="1" t="s">
        <v>5218</v>
      </c>
      <c r="E1967" s="4">
        <v>638000</v>
      </c>
      <c r="F1967">
        <v>1</v>
      </c>
      <c r="G1967" s="4">
        <v>6380000</v>
      </c>
      <c r="H1967" s="4">
        <v>0</v>
      </c>
      <c r="I1967" s="4">
        <v>6380000</v>
      </c>
      <c r="J1967">
        <v>1</v>
      </c>
      <c r="K1967">
        <v>1</v>
      </c>
      <c r="L1967">
        <v>0</v>
      </c>
      <c r="M1967">
        <v>1</v>
      </c>
      <c r="N1967" s="2">
        <v>44547</v>
      </c>
      <c r="O1967" s="1" t="s">
        <v>5219</v>
      </c>
      <c r="P1967" s="4">
        <v>6380000</v>
      </c>
      <c r="Q1967" s="4">
        <v>574200</v>
      </c>
      <c r="R1967" s="1" t="s">
        <v>191</v>
      </c>
      <c r="S1967" s="1" t="s">
        <v>50</v>
      </c>
      <c r="T1967" s="4">
        <f>Sales_Datas[[#This Row],[after_discount]]-(Sales_Datas[[#This Row],[qty_ordered]]*Sales_Datas[[#This Row],[cogs]])</f>
        <v>5805800</v>
      </c>
      <c r="U1967" s="3">
        <f>IFERROR(Sales_Datas[[#This Row],[Gross_Profit]]/Sales_Datas[[#This Row],[after_discount]],0)</f>
        <v>0.91</v>
      </c>
      <c r="V1967" s="1" t="str">
        <f>IF(Sales_Datas[[#This Row],[base_price]] &lt;= 632200, "Low", (IF(Sales_Datas[[#This Row],[base_price]] &gt;= 10092000, "High", "Medium")))</f>
        <v>Medium</v>
      </c>
    </row>
    <row r="1968" spans="1:22" x14ac:dyDescent="0.25">
      <c r="A1968" s="1" t="s">
        <v>5220</v>
      </c>
      <c r="B1968" s="1" t="s">
        <v>5217</v>
      </c>
      <c r="C1968" s="2">
        <v>44556</v>
      </c>
      <c r="D1968" s="1" t="s">
        <v>5218</v>
      </c>
      <c r="E1968" s="4">
        <v>638000</v>
      </c>
      <c r="F1968">
        <v>1</v>
      </c>
      <c r="G1968" s="4">
        <v>6380000</v>
      </c>
      <c r="H1968" s="4">
        <v>0</v>
      </c>
      <c r="I1968" s="4">
        <v>6380000</v>
      </c>
      <c r="J1968">
        <v>1</v>
      </c>
      <c r="K1968">
        <v>0</v>
      </c>
      <c r="L1968">
        <v>0</v>
      </c>
      <c r="M1968">
        <v>1</v>
      </c>
      <c r="N1968" s="2">
        <v>44547</v>
      </c>
      <c r="O1968" s="1" t="s">
        <v>5219</v>
      </c>
      <c r="P1968" s="4">
        <v>6380000</v>
      </c>
      <c r="Q1968" s="4">
        <v>574200</v>
      </c>
      <c r="R1968" s="1" t="s">
        <v>191</v>
      </c>
      <c r="S1968" s="1" t="s">
        <v>50</v>
      </c>
      <c r="T1968" s="4">
        <f>Sales_Datas[[#This Row],[after_discount]]-(Sales_Datas[[#This Row],[qty_ordered]]*Sales_Datas[[#This Row],[cogs]])</f>
        <v>5805800</v>
      </c>
      <c r="U1968" s="3">
        <f>IFERROR(Sales_Datas[[#This Row],[Gross_Profit]]/Sales_Datas[[#This Row],[after_discount]],0)</f>
        <v>0.91</v>
      </c>
      <c r="V1968" s="1" t="str">
        <f>IF(Sales_Datas[[#This Row],[base_price]] &lt;= 632200, "Low", (IF(Sales_Datas[[#This Row],[base_price]] &gt;= 10092000, "High", "Medium")))</f>
        <v>Medium</v>
      </c>
    </row>
    <row r="1969" spans="1:22" x14ac:dyDescent="0.25">
      <c r="A1969" s="1" t="s">
        <v>5221</v>
      </c>
      <c r="B1969" s="1" t="s">
        <v>5222</v>
      </c>
      <c r="C1969" s="2">
        <v>44454</v>
      </c>
      <c r="D1969" s="1" t="s">
        <v>5223</v>
      </c>
      <c r="E1969" s="4">
        <v>638000</v>
      </c>
      <c r="F1969">
        <v>1</v>
      </c>
      <c r="G1969" s="4">
        <v>6380000</v>
      </c>
      <c r="H1969" s="4">
        <v>0</v>
      </c>
      <c r="I1969" s="4">
        <v>6380000</v>
      </c>
      <c r="J1969">
        <v>1</v>
      </c>
      <c r="K1969">
        <v>1</v>
      </c>
      <c r="L1969">
        <v>0</v>
      </c>
      <c r="M1969">
        <v>1</v>
      </c>
      <c r="N1969" s="2">
        <v>44380</v>
      </c>
      <c r="O1969" s="1" t="s">
        <v>5224</v>
      </c>
      <c r="P1969" s="4">
        <v>6380000</v>
      </c>
      <c r="Q1969" s="4">
        <v>427460</v>
      </c>
      <c r="R1969" s="1" t="s">
        <v>133</v>
      </c>
      <c r="S1969" s="1" t="s">
        <v>50</v>
      </c>
      <c r="T1969" s="4">
        <f>Sales_Datas[[#This Row],[after_discount]]-(Sales_Datas[[#This Row],[qty_ordered]]*Sales_Datas[[#This Row],[cogs]])</f>
        <v>5952540</v>
      </c>
      <c r="U1969" s="3">
        <f>IFERROR(Sales_Datas[[#This Row],[Gross_Profit]]/Sales_Datas[[#This Row],[after_discount]],0)</f>
        <v>0.93300000000000005</v>
      </c>
      <c r="V1969" s="1" t="str">
        <f>IF(Sales_Datas[[#This Row],[base_price]] &lt;= 632200, "Low", (IF(Sales_Datas[[#This Row],[base_price]] &gt;= 10092000, "High", "Medium")))</f>
        <v>Medium</v>
      </c>
    </row>
    <row r="1970" spans="1:22" x14ac:dyDescent="0.25">
      <c r="A1970" s="1" t="s">
        <v>5225</v>
      </c>
      <c r="B1970" s="1" t="s">
        <v>5226</v>
      </c>
      <c r="C1970" s="2">
        <v>44775</v>
      </c>
      <c r="D1970" s="1" t="s">
        <v>5227</v>
      </c>
      <c r="E1970" s="4">
        <v>319000</v>
      </c>
      <c r="F1970">
        <v>2</v>
      </c>
      <c r="G1970" s="4">
        <v>6380000</v>
      </c>
      <c r="H1970" s="4">
        <v>0</v>
      </c>
      <c r="I1970" s="4">
        <v>6380000</v>
      </c>
      <c r="J1970">
        <v>1</v>
      </c>
      <c r="K1970">
        <v>0</v>
      </c>
      <c r="L1970">
        <v>0</v>
      </c>
      <c r="M1970">
        <v>1</v>
      </c>
      <c r="N1970" s="2">
        <v>44429</v>
      </c>
      <c r="O1970" s="1" t="s">
        <v>5228</v>
      </c>
      <c r="P1970" s="4">
        <v>3190000</v>
      </c>
      <c r="Q1970" s="4">
        <v>200970</v>
      </c>
      <c r="R1970" s="1" t="s">
        <v>133</v>
      </c>
      <c r="S1970" s="1" t="s">
        <v>50</v>
      </c>
      <c r="T1970" s="4">
        <f>Sales_Datas[[#This Row],[after_discount]]-(Sales_Datas[[#This Row],[qty_ordered]]*Sales_Datas[[#This Row],[cogs]])</f>
        <v>5978060</v>
      </c>
      <c r="U1970" s="3">
        <f>IFERROR(Sales_Datas[[#This Row],[Gross_Profit]]/Sales_Datas[[#This Row],[after_discount]],0)</f>
        <v>0.93700000000000006</v>
      </c>
      <c r="V1970" s="1" t="str">
        <f>IF(Sales_Datas[[#This Row],[base_price]] &lt;= 632200, "Low", (IF(Sales_Datas[[#This Row],[base_price]] &gt;= 10092000, "High", "Medium")))</f>
        <v>Medium</v>
      </c>
    </row>
    <row r="1971" spans="1:22" x14ac:dyDescent="0.25">
      <c r="A1971" s="1" t="s">
        <v>5229</v>
      </c>
      <c r="B1971" s="1" t="s">
        <v>278</v>
      </c>
      <c r="C1971" s="2">
        <v>44563</v>
      </c>
      <c r="D1971" s="1" t="s">
        <v>953</v>
      </c>
      <c r="E1971" s="4">
        <v>638000</v>
      </c>
      <c r="F1971">
        <v>1</v>
      </c>
      <c r="G1971" s="4">
        <v>6380000</v>
      </c>
      <c r="H1971" s="4">
        <v>0</v>
      </c>
      <c r="I1971" s="4">
        <v>6380000</v>
      </c>
      <c r="J1971">
        <v>1</v>
      </c>
      <c r="K1971">
        <v>0</v>
      </c>
      <c r="L1971">
        <v>0</v>
      </c>
      <c r="M1971">
        <v>4</v>
      </c>
      <c r="N1971" s="2">
        <v>44404</v>
      </c>
      <c r="O1971" s="1" t="s">
        <v>954</v>
      </c>
      <c r="P1971" s="4">
        <v>580</v>
      </c>
      <c r="Q1971" s="4">
        <v>0</v>
      </c>
      <c r="R1971" s="1" t="s">
        <v>23</v>
      </c>
      <c r="S1971" s="1" t="s">
        <v>34</v>
      </c>
      <c r="T1971" s="4">
        <f>Sales_Datas[[#This Row],[after_discount]]-(Sales_Datas[[#This Row],[qty_ordered]]*Sales_Datas[[#This Row],[cogs]])</f>
        <v>6380000</v>
      </c>
      <c r="U1971" s="3">
        <f>IFERROR(Sales_Datas[[#This Row],[Gross_Profit]]/Sales_Datas[[#This Row],[after_discount]],0)</f>
        <v>1</v>
      </c>
      <c r="V1971" s="1" t="str">
        <f>IF(Sales_Datas[[#This Row],[base_price]] &lt;= 632200, "Low", (IF(Sales_Datas[[#This Row],[base_price]] &gt;= 10092000, "High", "Medium")))</f>
        <v>Low</v>
      </c>
    </row>
    <row r="1972" spans="1:22" x14ac:dyDescent="0.25">
      <c r="A1972" s="1" t="s">
        <v>5230</v>
      </c>
      <c r="B1972" s="1" t="s">
        <v>5231</v>
      </c>
      <c r="C1972" s="2">
        <v>44462</v>
      </c>
      <c r="D1972" s="1" t="s">
        <v>5232</v>
      </c>
      <c r="E1972" s="4">
        <v>635100</v>
      </c>
      <c r="F1972">
        <v>1</v>
      </c>
      <c r="G1972" s="4">
        <v>6351000</v>
      </c>
      <c r="H1972" s="4">
        <v>0</v>
      </c>
      <c r="I1972" s="4">
        <v>6351000</v>
      </c>
      <c r="J1972">
        <v>1</v>
      </c>
      <c r="K1972">
        <v>0</v>
      </c>
      <c r="L1972">
        <v>0</v>
      </c>
      <c r="M1972">
        <v>4</v>
      </c>
      <c r="N1972" s="2">
        <v>44448</v>
      </c>
      <c r="O1972" s="1" t="s">
        <v>5233</v>
      </c>
      <c r="P1972" s="4">
        <v>6351000</v>
      </c>
      <c r="Q1972" s="4">
        <v>419166</v>
      </c>
      <c r="R1972" s="1" t="s">
        <v>123</v>
      </c>
      <c r="S1972" s="1" t="s">
        <v>34</v>
      </c>
      <c r="T1972" s="4">
        <f>Sales_Datas[[#This Row],[after_discount]]-(Sales_Datas[[#This Row],[qty_ordered]]*Sales_Datas[[#This Row],[cogs]])</f>
        <v>5931834</v>
      </c>
      <c r="U1972" s="3">
        <f>IFERROR(Sales_Datas[[#This Row],[Gross_Profit]]/Sales_Datas[[#This Row],[after_discount]],0)</f>
        <v>0.93400000000000005</v>
      </c>
      <c r="V1972" s="1" t="str">
        <f>IF(Sales_Datas[[#This Row],[base_price]] &lt;= 632200, "Low", (IF(Sales_Datas[[#This Row],[base_price]] &gt;= 10092000, "High", "Medium")))</f>
        <v>Medium</v>
      </c>
    </row>
    <row r="1973" spans="1:22" x14ac:dyDescent="0.25">
      <c r="A1973" s="1" t="s">
        <v>5234</v>
      </c>
      <c r="B1973" s="1" t="s">
        <v>5235</v>
      </c>
      <c r="C1973" s="2">
        <v>44463</v>
      </c>
      <c r="D1973" s="1" t="s">
        <v>5232</v>
      </c>
      <c r="E1973" s="4">
        <v>635100</v>
      </c>
      <c r="F1973">
        <v>1</v>
      </c>
      <c r="G1973" s="4">
        <v>6351000</v>
      </c>
      <c r="H1973" s="4">
        <v>0</v>
      </c>
      <c r="I1973" s="4">
        <v>6351000</v>
      </c>
      <c r="J1973">
        <v>1</v>
      </c>
      <c r="K1973">
        <v>0</v>
      </c>
      <c r="L1973">
        <v>0</v>
      </c>
      <c r="M1973">
        <v>4</v>
      </c>
      <c r="N1973" s="2">
        <v>44446</v>
      </c>
      <c r="O1973" s="1" t="s">
        <v>5233</v>
      </c>
      <c r="P1973" s="4">
        <v>6351000</v>
      </c>
      <c r="Q1973" s="4">
        <v>419166</v>
      </c>
      <c r="R1973" s="1" t="s">
        <v>123</v>
      </c>
      <c r="S1973" s="1" t="s">
        <v>34</v>
      </c>
      <c r="T1973" s="4">
        <f>Sales_Datas[[#This Row],[after_discount]]-(Sales_Datas[[#This Row],[qty_ordered]]*Sales_Datas[[#This Row],[cogs]])</f>
        <v>5931834</v>
      </c>
      <c r="U1973" s="3">
        <f>IFERROR(Sales_Datas[[#This Row],[Gross_Profit]]/Sales_Datas[[#This Row],[after_discount]],0)</f>
        <v>0.93400000000000005</v>
      </c>
      <c r="V1973" s="1" t="str">
        <f>IF(Sales_Datas[[#This Row],[base_price]] &lt;= 632200, "Low", (IF(Sales_Datas[[#This Row],[base_price]] &gt;= 10092000, "High", "Medium")))</f>
        <v>Medium</v>
      </c>
    </row>
    <row r="1974" spans="1:22" x14ac:dyDescent="0.25">
      <c r="A1974" s="1" t="s">
        <v>5236</v>
      </c>
      <c r="B1974" s="1" t="s">
        <v>5237</v>
      </c>
      <c r="C1974" s="2">
        <v>44497</v>
      </c>
      <c r="D1974" s="1" t="s">
        <v>5238</v>
      </c>
      <c r="E1974" s="4">
        <v>635100</v>
      </c>
      <c r="F1974">
        <v>1</v>
      </c>
      <c r="G1974" s="4">
        <v>6351000</v>
      </c>
      <c r="H1974" s="4">
        <v>0</v>
      </c>
      <c r="I1974" s="4">
        <v>6351000</v>
      </c>
      <c r="J1974">
        <v>1</v>
      </c>
      <c r="K1974">
        <v>0</v>
      </c>
      <c r="L1974">
        <v>0</v>
      </c>
      <c r="M1974">
        <v>4</v>
      </c>
      <c r="N1974" s="2">
        <v>44390</v>
      </c>
      <c r="O1974" s="1" t="s">
        <v>5239</v>
      </c>
      <c r="P1974" s="4">
        <v>6351000</v>
      </c>
      <c r="Q1974" s="4">
        <v>552508</v>
      </c>
      <c r="R1974" s="1" t="s">
        <v>123</v>
      </c>
      <c r="S1974" s="1" t="s">
        <v>34</v>
      </c>
      <c r="T1974" s="4">
        <f>Sales_Datas[[#This Row],[after_discount]]-(Sales_Datas[[#This Row],[qty_ordered]]*Sales_Datas[[#This Row],[cogs]])</f>
        <v>5798492</v>
      </c>
      <c r="U1974" s="3">
        <f>IFERROR(Sales_Datas[[#This Row],[Gross_Profit]]/Sales_Datas[[#This Row],[after_discount]],0)</f>
        <v>0.91300456621004566</v>
      </c>
      <c r="V1974" s="1" t="str">
        <f>IF(Sales_Datas[[#This Row],[base_price]] &lt;= 632200, "Low", (IF(Sales_Datas[[#This Row],[base_price]] &gt;= 10092000, "High", "Medium")))</f>
        <v>Medium</v>
      </c>
    </row>
    <row r="1975" spans="1:22" x14ac:dyDescent="0.25">
      <c r="A1975" s="1" t="s">
        <v>5240</v>
      </c>
      <c r="B1975" s="1" t="s">
        <v>1755</v>
      </c>
      <c r="C1975" s="2">
        <v>44589</v>
      </c>
      <c r="D1975" s="1" t="s">
        <v>5238</v>
      </c>
      <c r="E1975" s="4">
        <v>635100</v>
      </c>
      <c r="F1975">
        <v>1</v>
      </c>
      <c r="G1975" s="4">
        <v>6351000</v>
      </c>
      <c r="H1975" s="4">
        <v>0</v>
      </c>
      <c r="I1975" s="4">
        <v>6351000</v>
      </c>
      <c r="J1975">
        <v>1</v>
      </c>
      <c r="K1975">
        <v>1</v>
      </c>
      <c r="L1975">
        <v>0</v>
      </c>
      <c r="M1975">
        <v>1</v>
      </c>
      <c r="N1975" s="2">
        <v>44431</v>
      </c>
      <c r="O1975" s="1" t="s">
        <v>5239</v>
      </c>
      <c r="P1975" s="4">
        <v>6351000</v>
      </c>
      <c r="Q1975" s="4">
        <v>552508</v>
      </c>
      <c r="R1975" s="1" t="s">
        <v>123</v>
      </c>
      <c r="S1975" s="1" t="s">
        <v>50</v>
      </c>
      <c r="T1975" s="4">
        <f>Sales_Datas[[#This Row],[after_discount]]-(Sales_Datas[[#This Row],[qty_ordered]]*Sales_Datas[[#This Row],[cogs]])</f>
        <v>5798492</v>
      </c>
      <c r="U1975" s="3">
        <f>IFERROR(Sales_Datas[[#This Row],[Gross_Profit]]/Sales_Datas[[#This Row],[after_discount]],0)</f>
        <v>0.91300456621004566</v>
      </c>
      <c r="V1975" s="1" t="str">
        <f>IF(Sales_Datas[[#This Row],[base_price]] &lt;= 632200, "Low", (IF(Sales_Datas[[#This Row],[base_price]] &gt;= 10092000, "High", "Medium")))</f>
        <v>Medium</v>
      </c>
    </row>
    <row r="1976" spans="1:22" x14ac:dyDescent="0.25">
      <c r="A1976" s="1" t="s">
        <v>5241</v>
      </c>
      <c r="B1976" s="1" t="s">
        <v>5242</v>
      </c>
      <c r="C1976" s="2">
        <v>44701</v>
      </c>
      <c r="D1976" s="1" t="s">
        <v>5208</v>
      </c>
      <c r="E1976" s="4">
        <v>635100</v>
      </c>
      <c r="F1976">
        <v>1</v>
      </c>
      <c r="G1976" s="4">
        <v>6351000</v>
      </c>
      <c r="H1976" s="4">
        <v>0</v>
      </c>
      <c r="I1976" s="4">
        <v>6351000</v>
      </c>
      <c r="J1976">
        <v>1</v>
      </c>
      <c r="K1976">
        <v>0</v>
      </c>
      <c r="L1976">
        <v>0</v>
      </c>
      <c r="M1976">
        <v>4</v>
      </c>
      <c r="N1976" s="2">
        <v>44688</v>
      </c>
      <c r="O1976" s="1" t="s">
        <v>5209</v>
      </c>
      <c r="P1976" s="4">
        <v>6351000</v>
      </c>
      <c r="Q1976" s="4">
        <v>438190</v>
      </c>
      <c r="R1976" s="1" t="s">
        <v>123</v>
      </c>
      <c r="S1976" s="1" t="s">
        <v>34</v>
      </c>
      <c r="T1976" s="4">
        <f>Sales_Datas[[#This Row],[after_discount]]-(Sales_Datas[[#This Row],[qty_ordered]]*Sales_Datas[[#This Row],[cogs]])</f>
        <v>5912810</v>
      </c>
      <c r="U1976" s="3">
        <f>IFERROR(Sales_Datas[[#This Row],[Gross_Profit]]/Sales_Datas[[#This Row],[after_discount]],0)</f>
        <v>0.93100456621004568</v>
      </c>
      <c r="V1976" s="1" t="str">
        <f>IF(Sales_Datas[[#This Row],[base_price]] &lt;= 632200, "Low", (IF(Sales_Datas[[#This Row],[base_price]] &gt;= 10092000, "High", "Medium")))</f>
        <v>Medium</v>
      </c>
    </row>
    <row r="1977" spans="1:22" x14ac:dyDescent="0.25">
      <c r="A1977" s="1" t="s">
        <v>5243</v>
      </c>
      <c r="B1977" s="1" t="s">
        <v>5244</v>
      </c>
      <c r="C1977" s="2">
        <v>44709</v>
      </c>
      <c r="D1977" s="1" t="s">
        <v>5204</v>
      </c>
      <c r="E1977" s="4">
        <v>635100</v>
      </c>
      <c r="F1977">
        <v>1</v>
      </c>
      <c r="G1977" s="4">
        <v>6351000</v>
      </c>
      <c r="H1977" s="4">
        <v>0</v>
      </c>
      <c r="I1977" s="4">
        <v>6351000</v>
      </c>
      <c r="J1977">
        <v>1</v>
      </c>
      <c r="K1977">
        <v>0</v>
      </c>
      <c r="L1977">
        <v>0</v>
      </c>
      <c r="M1977">
        <v>7</v>
      </c>
      <c r="N1977" s="2">
        <v>44694</v>
      </c>
      <c r="O1977" s="1" t="s">
        <v>5205</v>
      </c>
      <c r="P1977" s="4">
        <v>6351000</v>
      </c>
      <c r="Q1977" s="4">
        <v>425488</v>
      </c>
      <c r="R1977" s="1" t="s">
        <v>123</v>
      </c>
      <c r="S1977" s="1" t="s">
        <v>66</v>
      </c>
      <c r="T1977" s="4">
        <f>Sales_Datas[[#This Row],[after_discount]]-(Sales_Datas[[#This Row],[qty_ordered]]*Sales_Datas[[#This Row],[cogs]])</f>
        <v>5925512</v>
      </c>
      <c r="U1977" s="3">
        <f>IFERROR(Sales_Datas[[#This Row],[Gross_Profit]]/Sales_Datas[[#This Row],[after_discount]],0)</f>
        <v>0.93300456621004568</v>
      </c>
      <c r="V1977" s="1" t="str">
        <f>IF(Sales_Datas[[#This Row],[base_price]] &lt;= 632200, "Low", (IF(Sales_Datas[[#This Row],[base_price]] &gt;= 10092000, "High", "Medium")))</f>
        <v>Medium</v>
      </c>
    </row>
    <row r="1978" spans="1:22" x14ac:dyDescent="0.25">
      <c r="A1978" s="1" t="s">
        <v>5245</v>
      </c>
      <c r="B1978" s="1" t="s">
        <v>5246</v>
      </c>
      <c r="C1978" s="2">
        <v>44710</v>
      </c>
      <c r="D1978" s="1" t="s">
        <v>5208</v>
      </c>
      <c r="E1978" s="4">
        <v>635100</v>
      </c>
      <c r="F1978">
        <v>1</v>
      </c>
      <c r="G1978" s="4">
        <v>6351000</v>
      </c>
      <c r="H1978" s="4">
        <v>0</v>
      </c>
      <c r="I1978" s="4">
        <v>6351000</v>
      </c>
      <c r="J1978">
        <v>1</v>
      </c>
      <c r="K1978">
        <v>0</v>
      </c>
      <c r="L1978">
        <v>0</v>
      </c>
      <c r="M1978">
        <v>7</v>
      </c>
      <c r="N1978" s="2">
        <v>44685</v>
      </c>
      <c r="O1978" s="1" t="s">
        <v>5209</v>
      </c>
      <c r="P1978" s="4">
        <v>6351000</v>
      </c>
      <c r="Q1978" s="4">
        <v>438190</v>
      </c>
      <c r="R1978" s="1" t="s">
        <v>123</v>
      </c>
      <c r="S1978" s="1" t="s">
        <v>66</v>
      </c>
      <c r="T1978" s="4">
        <f>Sales_Datas[[#This Row],[after_discount]]-(Sales_Datas[[#This Row],[qty_ordered]]*Sales_Datas[[#This Row],[cogs]])</f>
        <v>5912810</v>
      </c>
      <c r="U1978" s="3">
        <f>IFERROR(Sales_Datas[[#This Row],[Gross_Profit]]/Sales_Datas[[#This Row],[after_discount]],0)</f>
        <v>0.93100456621004568</v>
      </c>
      <c r="V1978" s="1" t="str">
        <f>IF(Sales_Datas[[#This Row],[base_price]] &lt;= 632200, "Low", (IF(Sales_Datas[[#This Row],[base_price]] &gt;= 10092000, "High", "Medium")))</f>
        <v>Medium</v>
      </c>
    </row>
    <row r="1979" spans="1:22" x14ac:dyDescent="0.25">
      <c r="A1979" s="1" t="s">
        <v>5247</v>
      </c>
      <c r="B1979" s="1" t="s">
        <v>5248</v>
      </c>
      <c r="C1979" s="2">
        <v>44726</v>
      </c>
      <c r="D1979" s="1" t="s">
        <v>5208</v>
      </c>
      <c r="E1979" s="4">
        <v>635100</v>
      </c>
      <c r="F1979">
        <v>1</v>
      </c>
      <c r="G1979" s="4">
        <v>6351000</v>
      </c>
      <c r="H1979" s="4">
        <v>0</v>
      </c>
      <c r="I1979" s="4">
        <v>6351000</v>
      </c>
      <c r="J1979">
        <v>1</v>
      </c>
      <c r="K1979">
        <v>1</v>
      </c>
      <c r="L1979">
        <v>1</v>
      </c>
      <c r="M1979">
        <v>1</v>
      </c>
      <c r="N1979" s="2">
        <v>44725</v>
      </c>
      <c r="O1979" s="1" t="s">
        <v>5209</v>
      </c>
      <c r="P1979" s="4">
        <v>6351000</v>
      </c>
      <c r="Q1979" s="4">
        <v>438190</v>
      </c>
      <c r="R1979" s="1" t="s">
        <v>123</v>
      </c>
      <c r="S1979" s="1" t="s">
        <v>50</v>
      </c>
      <c r="T1979" s="4">
        <f>Sales_Datas[[#This Row],[after_discount]]-(Sales_Datas[[#This Row],[qty_ordered]]*Sales_Datas[[#This Row],[cogs]])</f>
        <v>5912810</v>
      </c>
      <c r="U1979" s="3">
        <f>IFERROR(Sales_Datas[[#This Row],[Gross_Profit]]/Sales_Datas[[#This Row],[after_discount]],0)</f>
        <v>0.93100456621004568</v>
      </c>
      <c r="V1979" s="1" t="str">
        <f>IF(Sales_Datas[[#This Row],[base_price]] &lt;= 632200, "Low", (IF(Sales_Datas[[#This Row],[base_price]] &gt;= 10092000, "High", "Medium")))</f>
        <v>Medium</v>
      </c>
    </row>
    <row r="1980" spans="1:22" x14ac:dyDescent="0.25">
      <c r="A1980" s="1" t="s">
        <v>5249</v>
      </c>
      <c r="B1980" s="1" t="s">
        <v>5250</v>
      </c>
      <c r="C1980" s="2">
        <v>44727</v>
      </c>
      <c r="D1980" s="1" t="s">
        <v>5204</v>
      </c>
      <c r="E1980" s="4">
        <v>635100</v>
      </c>
      <c r="F1980">
        <v>1</v>
      </c>
      <c r="G1980" s="4">
        <v>6351000</v>
      </c>
      <c r="H1980" s="4">
        <v>0</v>
      </c>
      <c r="I1980" s="4">
        <v>6351000</v>
      </c>
      <c r="J1980">
        <v>1</v>
      </c>
      <c r="K1980">
        <v>1</v>
      </c>
      <c r="L1980">
        <v>1</v>
      </c>
      <c r="M1980">
        <v>1</v>
      </c>
      <c r="N1980" s="2">
        <v>44515</v>
      </c>
      <c r="O1980" s="1" t="s">
        <v>5205</v>
      </c>
      <c r="P1980" s="4">
        <v>6351000</v>
      </c>
      <c r="Q1980" s="4">
        <v>425488</v>
      </c>
      <c r="R1980" s="1" t="s">
        <v>123</v>
      </c>
      <c r="S1980" s="1" t="s">
        <v>50</v>
      </c>
      <c r="T1980" s="4">
        <f>Sales_Datas[[#This Row],[after_discount]]-(Sales_Datas[[#This Row],[qty_ordered]]*Sales_Datas[[#This Row],[cogs]])</f>
        <v>5925512</v>
      </c>
      <c r="U1980" s="3">
        <f>IFERROR(Sales_Datas[[#This Row],[Gross_Profit]]/Sales_Datas[[#This Row],[after_discount]],0)</f>
        <v>0.93300456621004568</v>
      </c>
      <c r="V1980" s="1" t="str">
        <f>IF(Sales_Datas[[#This Row],[base_price]] &lt;= 632200, "Low", (IF(Sales_Datas[[#This Row],[base_price]] &gt;= 10092000, "High", "Medium")))</f>
        <v>Medium</v>
      </c>
    </row>
    <row r="1981" spans="1:22" x14ac:dyDescent="0.25">
      <c r="A1981" s="1" t="s">
        <v>5251</v>
      </c>
      <c r="B1981" s="1" t="s">
        <v>2191</v>
      </c>
      <c r="C1981" s="2">
        <v>44689</v>
      </c>
      <c r="D1981" s="1" t="s">
        <v>5252</v>
      </c>
      <c r="E1981" s="4">
        <v>633360</v>
      </c>
      <c r="F1981">
        <v>1</v>
      </c>
      <c r="G1981" s="4">
        <v>6333600</v>
      </c>
      <c r="H1981" s="4">
        <v>0</v>
      </c>
      <c r="I1981" s="4">
        <v>6333600</v>
      </c>
      <c r="J1981">
        <v>1</v>
      </c>
      <c r="K1981">
        <v>1</v>
      </c>
      <c r="L1981">
        <v>1</v>
      </c>
      <c r="M1981">
        <v>4</v>
      </c>
      <c r="N1981" s="2">
        <v>44775</v>
      </c>
      <c r="O1981" s="1" t="s">
        <v>5253</v>
      </c>
      <c r="P1981" s="4">
        <v>6333600</v>
      </c>
      <c r="Q1981" s="4">
        <v>481342</v>
      </c>
      <c r="R1981" s="1" t="s">
        <v>55</v>
      </c>
      <c r="S1981" s="1" t="s">
        <v>34</v>
      </c>
      <c r="T1981" s="4">
        <f>Sales_Datas[[#This Row],[after_discount]]-(Sales_Datas[[#This Row],[qty_ordered]]*Sales_Datas[[#This Row],[cogs]])</f>
        <v>5852258</v>
      </c>
      <c r="U1981" s="3">
        <f>IFERROR(Sales_Datas[[#This Row],[Gross_Profit]]/Sales_Datas[[#This Row],[after_discount]],0)</f>
        <v>0.92400183150183146</v>
      </c>
      <c r="V1981" s="1" t="str">
        <f>IF(Sales_Datas[[#This Row],[base_price]] &lt;= 632200, "Low", (IF(Sales_Datas[[#This Row],[base_price]] &gt;= 10092000, "High", "Medium")))</f>
        <v>Medium</v>
      </c>
    </row>
    <row r="1982" spans="1:22" x14ac:dyDescent="0.25">
      <c r="A1982" s="1" t="s">
        <v>5254</v>
      </c>
      <c r="B1982" s="1" t="s">
        <v>2723</v>
      </c>
      <c r="C1982" s="2">
        <v>44667</v>
      </c>
      <c r="D1982" s="1" t="s">
        <v>5255</v>
      </c>
      <c r="E1982" s="4">
        <v>632200</v>
      </c>
      <c r="F1982">
        <v>1</v>
      </c>
      <c r="G1982" s="4">
        <v>6322000</v>
      </c>
      <c r="H1982" s="4">
        <v>0</v>
      </c>
      <c r="I1982" s="4">
        <v>6322000</v>
      </c>
      <c r="J1982">
        <v>1</v>
      </c>
      <c r="K1982">
        <v>0</v>
      </c>
      <c r="L1982">
        <v>0</v>
      </c>
      <c r="M1982">
        <v>7</v>
      </c>
      <c r="N1982" s="2">
        <v>44653</v>
      </c>
      <c r="O1982" s="1" t="s">
        <v>5256</v>
      </c>
      <c r="P1982" s="4">
        <v>6322000</v>
      </c>
      <c r="Q1982" s="4">
        <v>455184</v>
      </c>
      <c r="R1982" s="1" t="s">
        <v>55</v>
      </c>
      <c r="S1982" s="1" t="s">
        <v>66</v>
      </c>
      <c r="T1982" s="4">
        <f>Sales_Datas[[#This Row],[after_discount]]-(Sales_Datas[[#This Row],[qty_ordered]]*Sales_Datas[[#This Row],[cogs]])</f>
        <v>5866816</v>
      </c>
      <c r="U1982" s="3">
        <f>IFERROR(Sales_Datas[[#This Row],[Gross_Profit]]/Sales_Datas[[#This Row],[after_discount]],0)</f>
        <v>0.92800000000000005</v>
      </c>
      <c r="V1982" s="1" t="str">
        <f>IF(Sales_Datas[[#This Row],[base_price]] &lt;= 632200, "Low", (IF(Sales_Datas[[#This Row],[base_price]] &gt;= 10092000, "High", "Medium")))</f>
        <v>Medium</v>
      </c>
    </row>
    <row r="1983" spans="1:22" x14ac:dyDescent="0.25">
      <c r="A1983" s="1" t="s">
        <v>5257</v>
      </c>
      <c r="B1983" s="1" t="s">
        <v>5258</v>
      </c>
      <c r="C1983" s="2">
        <v>44675</v>
      </c>
      <c r="D1983" s="1" t="s">
        <v>5255</v>
      </c>
      <c r="E1983" s="4">
        <v>632200</v>
      </c>
      <c r="F1983">
        <v>1</v>
      </c>
      <c r="G1983" s="4">
        <v>6322000</v>
      </c>
      <c r="H1983" s="4">
        <v>0</v>
      </c>
      <c r="I1983" s="4">
        <v>6322000</v>
      </c>
      <c r="J1983">
        <v>1</v>
      </c>
      <c r="K1983">
        <v>0</v>
      </c>
      <c r="L1983">
        <v>0</v>
      </c>
      <c r="M1983">
        <v>4</v>
      </c>
      <c r="N1983" s="2">
        <v>44381</v>
      </c>
      <c r="O1983" s="1" t="s">
        <v>5256</v>
      </c>
      <c r="P1983" s="4">
        <v>6322000</v>
      </c>
      <c r="Q1983" s="4">
        <v>455184</v>
      </c>
      <c r="R1983" s="1" t="s">
        <v>55</v>
      </c>
      <c r="S1983" s="1" t="s">
        <v>34</v>
      </c>
      <c r="T1983" s="4">
        <f>Sales_Datas[[#This Row],[after_discount]]-(Sales_Datas[[#This Row],[qty_ordered]]*Sales_Datas[[#This Row],[cogs]])</f>
        <v>5866816</v>
      </c>
      <c r="U1983" s="3">
        <f>IFERROR(Sales_Datas[[#This Row],[Gross_Profit]]/Sales_Datas[[#This Row],[after_discount]],0)</f>
        <v>0.92800000000000005</v>
      </c>
      <c r="V1983" s="1" t="str">
        <f>IF(Sales_Datas[[#This Row],[base_price]] &lt;= 632200, "Low", (IF(Sales_Datas[[#This Row],[base_price]] &gt;= 10092000, "High", "Medium")))</f>
        <v>Medium</v>
      </c>
    </row>
    <row r="1984" spans="1:22" x14ac:dyDescent="0.25">
      <c r="A1984" s="1" t="s">
        <v>5259</v>
      </c>
      <c r="B1984" s="1" t="s">
        <v>5260</v>
      </c>
      <c r="C1984" s="2">
        <v>44746</v>
      </c>
      <c r="D1984" s="1" t="s">
        <v>5255</v>
      </c>
      <c r="E1984" s="4">
        <v>632200</v>
      </c>
      <c r="F1984">
        <v>1</v>
      </c>
      <c r="G1984" s="4">
        <v>6322000</v>
      </c>
      <c r="H1984" s="4">
        <v>0</v>
      </c>
      <c r="I1984" s="4">
        <v>6322000</v>
      </c>
      <c r="J1984">
        <v>1</v>
      </c>
      <c r="K1984">
        <v>0</v>
      </c>
      <c r="L1984">
        <v>0</v>
      </c>
      <c r="M1984">
        <v>1</v>
      </c>
      <c r="N1984" s="2">
        <v>44642</v>
      </c>
      <c r="O1984" s="1" t="s">
        <v>5256</v>
      </c>
      <c r="P1984" s="4">
        <v>6322000</v>
      </c>
      <c r="Q1984" s="4">
        <v>455184</v>
      </c>
      <c r="R1984" s="1" t="s">
        <v>55</v>
      </c>
      <c r="S1984" s="1" t="s">
        <v>50</v>
      </c>
      <c r="T1984" s="4">
        <f>Sales_Datas[[#This Row],[after_discount]]-(Sales_Datas[[#This Row],[qty_ordered]]*Sales_Datas[[#This Row],[cogs]])</f>
        <v>5866816</v>
      </c>
      <c r="U1984" s="3">
        <f>IFERROR(Sales_Datas[[#This Row],[Gross_Profit]]/Sales_Datas[[#This Row],[after_discount]],0)</f>
        <v>0.92800000000000005</v>
      </c>
      <c r="V1984" s="1" t="str">
        <f>IF(Sales_Datas[[#This Row],[base_price]] &lt;= 632200, "Low", (IF(Sales_Datas[[#This Row],[base_price]] &gt;= 10092000, "High", "Medium")))</f>
        <v>Medium</v>
      </c>
    </row>
    <row r="1985" spans="1:22" x14ac:dyDescent="0.25">
      <c r="A1985" s="1" t="s">
        <v>5261</v>
      </c>
      <c r="B1985" s="1" t="s">
        <v>5260</v>
      </c>
      <c r="C1985" s="2">
        <v>44777</v>
      </c>
      <c r="D1985" s="1" t="s">
        <v>5255</v>
      </c>
      <c r="E1985" s="4">
        <v>632200</v>
      </c>
      <c r="F1985">
        <v>1</v>
      </c>
      <c r="G1985" s="4">
        <v>6322000</v>
      </c>
      <c r="H1985" s="4">
        <v>0</v>
      </c>
      <c r="I1985" s="4">
        <v>6322000</v>
      </c>
      <c r="J1985">
        <v>1</v>
      </c>
      <c r="K1985">
        <v>0</v>
      </c>
      <c r="L1985">
        <v>0</v>
      </c>
      <c r="M1985">
        <v>1</v>
      </c>
      <c r="N1985" s="2">
        <v>44642</v>
      </c>
      <c r="O1985" s="1" t="s">
        <v>5256</v>
      </c>
      <c r="P1985" s="4">
        <v>6322000</v>
      </c>
      <c r="Q1985" s="4">
        <v>455184</v>
      </c>
      <c r="R1985" s="1" t="s">
        <v>55</v>
      </c>
      <c r="S1985" s="1" t="s">
        <v>50</v>
      </c>
      <c r="T1985" s="4">
        <f>Sales_Datas[[#This Row],[after_discount]]-(Sales_Datas[[#This Row],[qty_ordered]]*Sales_Datas[[#This Row],[cogs]])</f>
        <v>5866816</v>
      </c>
      <c r="U1985" s="3">
        <f>IFERROR(Sales_Datas[[#This Row],[Gross_Profit]]/Sales_Datas[[#This Row],[after_discount]],0)</f>
        <v>0.92800000000000005</v>
      </c>
      <c r="V1985" s="1" t="str">
        <f>IF(Sales_Datas[[#This Row],[base_price]] &lt;= 632200, "Low", (IF(Sales_Datas[[#This Row],[base_price]] &gt;= 10092000, "High", "Medium")))</f>
        <v>Medium</v>
      </c>
    </row>
    <row r="1986" spans="1:22" x14ac:dyDescent="0.25">
      <c r="A1986" s="1" t="s">
        <v>5262</v>
      </c>
      <c r="B1986" s="1" t="s">
        <v>5263</v>
      </c>
      <c r="C1986" s="2">
        <v>44595</v>
      </c>
      <c r="D1986" s="1" t="s">
        <v>5264</v>
      </c>
      <c r="E1986" s="4">
        <v>632200</v>
      </c>
      <c r="F1986">
        <v>1</v>
      </c>
      <c r="G1986" s="4">
        <v>6322000</v>
      </c>
      <c r="H1986" s="4">
        <v>0</v>
      </c>
      <c r="I1986" s="4">
        <v>6322000</v>
      </c>
      <c r="J1986">
        <v>1</v>
      </c>
      <c r="K1986">
        <v>0</v>
      </c>
      <c r="L1986">
        <v>0</v>
      </c>
      <c r="M1986">
        <v>4</v>
      </c>
      <c r="N1986" s="2">
        <v>44471</v>
      </c>
      <c r="O1986" s="1" t="s">
        <v>5265</v>
      </c>
      <c r="P1986" s="4">
        <v>6322000</v>
      </c>
      <c r="Q1986" s="4">
        <v>455184</v>
      </c>
      <c r="R1986" s="1" t="s">
        <v>29</v>
      </c>
      <c r="S1986" s="1" t="s">
        <v>34</v>
      </c>
      <c r="T1986" s="4">
        <f>Sales_Datas[[#This Row],[after_discount]]-(Sales_Datas[[#This Row],[qty_ordered]]*Sales_Datas[[#This Row],[cogs]])</f>
        <v>5866816</v>
      </c>
      <c r="U1986" s="3">
        <f>IFERROR(Sales_Datas[[#This Row],[Gross_Profit]]/Sales_Datas[[#This Row],[after_discount]],0)</f>
        <v>0.92800000000000005</v>
      </c>
      <c r="V1986" s="1" t="str">
        <f>IF(Sales_Datas[[#This Row],[base_price]] &lt;= 632200, "Low", (IF(Sales_Datas[[#This Row],[base_price]] &gt;= 10092000, "High", "Medium")))</f>
        <v>Medium</v>
      </c>
    </row>
    <row r="1987" spans="1:22" x14ac:dyDescent="0.25">
      <c r="A1987" s="1" t="s">
        <v>5266</v>
      </c>
      <c r="B1987" s="1" t="s">
        <v>4804</v>
      </c>
      <c r="C1987" s="2">
        <v>44714</v>
      </c>
      <c r="D1987" s="1" t="s">
        <v>5267</v>
      </c>
      <c r="E1987" s="4">
        <v>632200</v>
      </c>
      <c r="F1987">
        <v>1</v>
      </c>
      <c r="G1987" s="4">
        <v>6322000</v>
      </c>
      <c r="H1987" s="4">
        <v>0</v>
      </c>
      <c r="I1987" s="4">
        <v>6322000</v>
      </c>
      <c r="J1987">
        <v>1</v>
      </c>
      <c r="K1987">
        <v>1</v>
      </c>
      <c r="L1987">
        <v>1</v>
      </c>
      <c r="M1987">
        <v>1</v>
      </c>
      <c r="N1987" s="2">
        <v>44602</v>
      </c>
      <c r="O1987" s="1" t="s">
        <v>5268</v>
      </c>
      <c r="P1987" s="4">
        <v>6322000</v>
      </c>
      <c r="Q1987" s="4">
        <v>486794</v>
      </c>
      <c r="R1987" s="1" t="s">
        <v>89</v>
      </c>
      <c r="S1987" s="1" t="s">
        <v>50</v>
      </c>
      <c r="T1987" s="4">
        <f>Sales_Datas[[#This Row],[after_discount]]-(Sales_Datas[[#This Row],[qty_ordered]]*Sales_Datas[[#This Row],[cogs]])</f>
        <v>5835206</v>
      </c>
      <c r="U1987" s="3">
        <f>IFERROR(Sales_Datas[[#This Row],[Gross_Profit]]/Sales_Datas[[#This Row],[after_discount]],0)</f>
        <v>0.92300000000000004</v>
      </c>
      <c r="V1987" s="1" t="str">
        <f>IF(Sales_Datas[[#This Row],[base_price]] &lt;= 632200, "Low", (IF(Sales_Datas[[#This Row],[base_price]] &gt;= 10092000, "High", "Medium")))</f>
        <v>Medium</v>
      </c>
    </row>
    <row r="1988" spans="1:22" x14ac:dyDescent="0.25">
      <c r="A1988" s="1" t="s">
        <v>5269</v>
      </c>
      <c r="B1988" s="1" t="s">
        <v>2697</v>
      </c>
      <c r="C1988" s="2">
        <v>44726</v>
      </c>
      <c r="D1988" s="1" t="s">
        <v>5270</v>
      </c>
      <c r="E1988" s="4">
        <v>632200</v>
      </c>
      <c r="F1988">
        <v>1</v>
      </c>
      <c r="G1988" s="4">
        <v>6322000</v>
      </c>
      <c r="H1988" s="4">
        <v>0</v>
      </c>
      <c r="I1988" s="4">
        <v>6322000</v>
      </c>
      <c r="J1988">
        <v>1</v>
      </c>
      <c r="K1988">
        <v>1</v>
      </c>
      <c r="L1988">
        <v>0</v>
      </c>
      <c r="M1988">
        <v>4</v>
      </c>
      <c r="N1988" s="2">
        <v>44671</v>
      </c>
      <c r="O1988" s="1" t="s">
        <v>5271</v>
      </c>
      <c r="P1988" s="4">
        <v>6322000</v>
      </c>
      <c r="Q1988" s="4">
        <v>442540</v>
      </c>
      <c r="R1988" s="1" t="s">
        <v>554</v>
      </c>
      <c r="S1988" s="1" t="s">
        <v>34</v>
      </c>
      <c r="T1988" s="4">
        <f>Sales_Datas[[#This Row],[after_discount]]-(Sales_Datas[[#This Row],[qty_ordered]]*Sales_Datas[[#This Row],[cogs]])</f>
        <v>5879460</v>
      </c>
      <c r="U1988" s="3">
        <f>IFERROR(Sales_Datas[[#This Row],[Gross_Profit]]/Sales_Datas[[#This Row],[after_discount]],0)</f>
        <v>0.93</v>
      </c>
      <c r="V1988" s="1" t="str">
        <f>IF(Sales_Datas[[#This Row],[base_price]] &lt;= 632200, "Low", (IF(Sales_Datas[[#This Row],[base_price]] &gt;= 10092000, "High", "Medium")))</f>
        <v>Medium</v>
      </c>
    </row>
    <row r="1989" spans="1:22" x14ac:dyDescent="0.25">
      <c r="A1989" s="1" t="s">
        <v>5272</v>
      </c>
      <c r="B1989" s="1" t="s">
        <v>5273</v>
      </c>
      <c r="C1989" s="2">
        <v>44739</v>
      </c>
      <c r="D1989" s="1" t="s">
        <v>5255</v>
      </c>
      <c r="E1989" s="4">
        <v>632142</v>
      </c>
      <c r="F1989">
        <v>1</v>
      </c>
      <c r="G1989" s="4">
        <v>6321420</v>
      </c>
      <c r="H1989" s="4">
        <v>0</v>
      </c>
      <c r="I1989" s="4">
        <v>6321420</v>
      </c>
      <c r="J1989">
        <v>1</v>
      </c>
      <c r="K1989">
        <v>0</v>
      </c>
      <c r="L1989">
        <v>0</v>
      </c>
      <c r="M1989">
        <v>1</v>
      </c>
      <c r="N1989" s="2">
        <v>44726</v>
      </c>
      <c r="O1989" s="1" t="s">
        <v>5256</v>
      </c>
      <c r="P1989" s="4">
        <v>6322000</v>
      </c>
      <c r="Q1989" s="4">
        <v>455184</v>
      </c>
      <c r="R1989" s="1" t="s">
        <v>55</v>
      </c>
      <c r="S1989" s="1" t="s">
        <v>50</v>
      </c>
      <c r="T1989" s="4">
        <f>Sales_Datas[[#This Row],[after_discount]]-(Sales_Datas[[#This Row],[qty_ordered]]*Sales_Datas[[#This Row],[cogs]])</f>
        <v>5866236</v>
      </c>
      <c r="U1989" s="3">
        <f>IFERROR(Sales_Datas[[#This Row],[Gross_Profit]]/Sales_Datas[[#This Row],[after_discount]],0)</f>
        <v>0.92799339388934765</v>
      </c>
      <c r="V1989" s="1" t="str">
        <f>IF(Sales_Datas[[#This Row],[base_price]] &lt;= 632200, "Low", (IF(Sales_Datas[[#This Row],[base_price]] &gt;= 10092000, "High", "Medium")))</f>
        <v>Medium</v>
      </c>
    </row>
    <row r="1990" spans="1:22" x14ac:dyDescent="0.25">
      <c r="A1990" s="1" t="s">
        <v>5274</v>
      </c>
      <c r="B1990" s="1" t="s">
        <v>5275</v>
      </c>
      <c r="C1990" s="2">
        <v>44436</v>
      </c>
      <c r="D1990" s="1" t="s">
        <v>5276</v>
      </c>
      <c r="E1990" s="4">
        <v>632142</v>
      </c>
      <c r="F1990">
        <v>1</v>
      </c>
      <c r="G1990" s="4">
        <v>6321420</v>
      </c>
      <c r="H1990" s="4">
        <v>0</v>
      </c>
      <c r="I1990" s="4">
        <v>6321420</v>
      </c>
      <c r="J1990">
        <v>1</v>
      </c>
      <c r="K1990">
        <v>1</v>
      </c>
      <c r="L1990">
        <v>1</v>
      </c>
      <c r="M1990">
        <v>1</v>
      </c>
      <c r="N1990" s="2">
        <v>44417</v>
      </c>
      <c r="O1990" s="1" t="s">
        <v>5277</v>
      </c>
      <c r="P1990" s="4">
        <v>6321420</v>
      </c>
      <c r="Q1990" s="4">
        <v>417194</v>
      </c>
      <c r="R1990" s="1" t="s">
        <v>133</v>
      </c>
      <c r="S1990" s="1" t="s">
        <v>50</v>
      </c>
      <c r="T1990" s="4">
        <f>Sales_Datas[[#This Row],[after_discount]]-(Sales_Datas[[#This Row],[qty_ordered]]*Sales_Datas[[#This Row],[cogs]])</f>
        <v>5904226</v>
      </c>
      <c r="U1990" s="3">
        <f>IFERROR(Sales_Datas[[#This Row],[Gross_Profit]]/Sales_Datas[[#This Row],[after_discount]],0)</f>
        <v>0.93400311955225246</v>
      </c>
      <c r="V1990" s="1" t="str">
        <f>IF(Sales_Datas[[#This Row],[base_price]] &lt;= 632200, "Low", (IF(Sales_Datas[[#This Row],[base_price]] &gt;= 10092000, "High", "Medium")))</f>
        <v>Medium</v>
      </c>
    </row>
    <row r="1991" spans="1:22" x14ac:dyDescent="0.25">
      <c r="A1991" s="1" t="s">
        <v>5278</v>
      </c>
      <c r="B1991" s="1" t="s">
        <v>5279</v>
      </c>
      <c r="C1991" s="2">
        <v>44679</v>
      </c>
      <c r="D1991" s="1" t="s">
        <v>5276</v>
      </c>
      <c r="E1991" s="4">
        <v>632142</v>
      </c>
      <c r="F1991">
        <v>1</v>
      </c>
      <c r="G1991" s="4">
        <v>6321420</v>
      </c>
      <c r="H1991" s="4">
        <v>0</v>
      </c>
      <c r="I1991" s="4">
        <v>6321420</v>
      </c>
      <c r="J1991">
        <v>1</v>
      </c>
      <c r="K1991">
        <v>0</v>
      </c>
      <c r="L1991">
        <v>0</v>
      </c>
      <c r="M1991">
        <v>1</v>
      </c>
      <c r="N1991" s="2">
        <v>44675</v>
      </c>
      <c r="O1991" s="1" t="s">
        <v>5277</v>
      </c>
      <c r="P1991" s="4">
        <v>6321420</v>
      </c>
      <c r="Q1991" s="4">
        <v>417194</v>
      </c>
      <c r="R1991" s="1" t="s">
        <v>133</v>
      </c>
      <c r="S1991" s="1" t="s">
        <v>50</v>
      </c>
      <c r="T1991" s="4">
        <f>Sales_Datas[[#This Row],[after_discount]]-(Sales_Datas[[#This Row],[qty_ordered]]*Sales_Datas[[#This Row],[cogs]])</f>
        <v>5904226</v>
      </c>
      <c r="U1991" s="3">
        <f>IFERROR(Sales_Datas[[#This Row],[Gross_Profit]]/Sales_Datas[[#This Row],[after_discount]],0)</f>
        <v>0.93400311955225246</v>
      </c>
      <c r="V1991" s="1" t="str">
        <f>IF(Sales_Datas[[#This Row],[base_price]] &lt;= 632200, "Low", (IF(Sales_Datas[[#This Row],[base_price]] &gt;= 10092000, "High", "Medium")))</f>
        <v>Medium</v>
      </c>
    </row>
    <row r="1992" spans="1:22" x14ac:dyDescent="0.25">
      <c r="A1992" s="1" t="s">
        <v>5280</v>
      </c>
      <c r="B1992" s="1" t="s">
        <v>5281</v>
      </c>
      <c r="C1992" s="2">
        <v>44707</v>
      </c>
      <c r="D1992" s="1" t="s">
        <v>5282</v>
      </c>
      <c r="E1992" s="4">
        <v>630750</v>
      </c>
      <c r="F1992">
        <v>1</v>
      </c>
      <c r="G1992" s="4">
        <v>6307500</v>
      </c>
      <c r="H1992" s="4">
        <v>0</v>
      </c>
      <c r="I1992" s="4">
        <v>6307500</v>
      </c>
      <c r="J1992">
        <v>1</v>
      </c>
      <c r="K1992">
        <v>1</v>
      </c>
      <c r="L1992">
        <v>0</v>
      </c>
      <c r="M1992">
        <v>1</v>
      </c>
      <c r="N1992" s="2">
        <v>44701</v>
      </c>
      <c r="O1992" s="1" t="s">
        <v>5283</v>
      </c>
      <c r="P1992" s="4">
        <v>6307500</v>
      </c>
      <c r="Q1992" s="4">
        <v>479370</v>
      </c>
      <c r="R1992" s="1" t="s">
        <v>133</v>
      </c>
      <c r="S1992" s="1" t="s">
        <v>50</v>
      </c>
      <c r="T1992" s="4">
        <f>Sales_Datas[[#This Row],[after_discount]]-(Sales_Datas[[#This Row],[qty_ordered]]*Sales_Datas[[#This Row],[cogs]])</f>
        <v>5828130</v>
      </c>
      <c r="U1992" s="3">
        <f>IFERROR(Sales_Datas[[#This Row],[Gross_Profit]]/Sales_Datas[[#This Row],[after_discount]],0)</f>
        <v>0.92400000000000004</v>
      </c>
      <c r="V1992" s="1" t="str">
        <f>IF(Sales_Datas[[#This Row],[base_price]] &lt;= 632200, "Low", (IF(Sales_Datas[[#This Row],[base_price]] &gt;= 10092000, "High", "Medium")))</f>
        <v>Medium</v>
      </c>
    </row>
    <row r="1993" spans="1:22" x14ac:dyDescent="0.25">
      <c r="A1993" s="1" t="s">
        <v>5284</v>
      </c>
      <c r="B1993" s="1" t="s">
        <v>5285</v>
      </c>
      <c r="C1993" s="2">
        <v>44621</v>
      </c>
      <c r="D1993" s="1" t="s">
        <v>5286</v>
      </c>
      <c r="E1993" s="4">
        <v>125280</v>
      </c>
      <c r="F1993">
        <v>5</v>
      </c>
      <c r="G1993" s="4">
        <v>6264000</v>
      </c>
      <c r="H1993" s="4">
        <v>0</v>
      </c>
      <c r="I1993" s="4">
        <v>6264000</v>
      </c>
      <c r="J1993">
        <v>1</v>
      </c>
      <c r="K1993">
        <v>1</v>
      </c>
      <c r="L1993">
        <v>1</v>
      </c>
      <c r="M1993">
        <v>1</v>
      </c>
      <c r="N1993" s="2">
        <v>44565</v>
      </c>
      <c r="O1993" s="1" t="s">
        <v>5287</v>
      </c>
      <c r="P1993" s="4">
        <v>1252800</v>
      </c>
      <c r="Q1993" s="4">
        <v>83926</v>
      </c>
      <c r="R1993" s="1" t="s">
        <v>75</v>
      </c>
      <c r="S1993" s="1" t="s">
        <v>50</v>
      </c>
      <c r="T1993" s="4">
        <f>Sales_Datas[[#This Row],[after_discount]]-(Sales_Datas[[#This Row],[qty_ordered]]*Sales_Datas[[#This Row],[cogs]])</f>
        <v>5844370</v>
      </c>
      <c r="U1993" s="3">
        <f>IFERROR(Sales_Datas[[#This Row],[Gross_Profit]]/Sales_Datas[[#This Row],[after_discount]],0)</f>
        <v>0.93300925925925926</v>
      </c>
      <c r="V1993" s="1" t="str">
        <f>IF(Sales_Datas[[#This Row],[base_price]] &lt;= 632200, "Low", (IF(Sales_Datas[[#This Row],[base_price]] &gt;= 10092000, "High", "Medium")))</f>
        <v>Medium</v>
      </c>
    </row>
    <row r="1994" spans="1:22" x14ac:dyDescent="0.25">
      <c r="A1994" s="1" t="s">
        <v>5288</v>
      </c>
      <c r="B1994" s="1" t="s">
        <v>5289</v>
      </c>
      <c r="C1994" s="2">
        <v>44666</v>
      </c>
      <c r="D1994" s="1" t="s">
        <v>5290</v>
      </c>
      <c r="E1994" s="4">
        <v>52142</v>
      </c>
      <c r="F1994">
        <v>12</v>
      </c>
      <c r="G1994" s="4">
        <v>6257040</v>
      </c>
      <c r="H1994" s="4">
        <v>0</v>
      </c>
      <c r="I1994" s="4">
        <v>6257040</v>
      </c>
      <c r="J1994">
        <v>1</v>
      </c>
      <c r="K1994">
        <v>0</v>
      </c>
      <c r="L1994">
        <v>0</v>
      </c>
      <c r="M1994">
        <v>1</v>
      </c>
      <c r="N1994" s="2">
        <v>44665</v>
      </c>
      <c r="O1994" s="1" t="s">
        <v>5291</v>
      </c>
      <c r="P1994" s="4">
        <v>521420</v>
      </c>
      <c r="Q1994" s="4">
        <v>46400</v>
      </c>
      <c r="R1994" s="1" t="s">
        <v>128</v>
      </c>
      <c r="S1994" s="1" t="s">
        <v>50</v>
      </c>
      <c r="T1994" s="4">
        <f>Sales_Datas[[#This Row],[after_discount]]-(Sales_Datas[[#This Row],[qty_ordered]]*Sales_Datas[[#This Row],[cogs]])</f>
        <v>5700240</v>
      </c>
      <c r="U1994" s="3">
        <f>IFERROR(Sales_Datas[[#This Row],[Gross_Profit]]/Sales_Datas[[#This Row],[after_discount]],0)</f>
        <v>0.91101223581757507</v>
      </c>
      <c r="V1994" s="1" t="str">
        <f>IF(Sales_Datas[[#This Row],[base_price]] &lt;= 632200, "Low", (IF(Sales_Datas[[#This Row],[base_price]] &gt;= 10092000, "High", "Medium")))</f>
        <v>Low</v>
      </c>
    </row>
    <row r="1995" spans="1:22" x14ac:dyDescent="0.25">
      <c r="A1995" s="1" t="s">
        <v>5292</v>
      </c>
      <c r="B1995" s="1" t="s">
        <v>5293</v>
      </c>
      <c r="C1995" s="2">
        <v>44734</v>
      </c>
      <c r="D1995" s="1" t="s">
        <v>5294</v>
      </c>
      <c r="E1995" s="4">
        <v>309720</v>
      </c>
      <c r="F1995">
        <v>2</v>
      </c>
      <c r="G1995" s="4">
        <v>6194400</v>
      </c>
      <c r="H1995" s="4">
        <v>0</v>
      </c>
      <c r="I1995" s="4">
        <v>6194400</v>
      </c>
      <c r="J1995">
        <v>1</v>
      </c>
      <c r="K1995">
        <v>1</v>
      </c>
      <c r="L1995">
        <v>1</v>
      </c>
      <c r="M1995">
        <v>1</v>
      </c>
      <c r="N1995" s="2">
        <v>44481</v>
      </c>
      <c r="O1995" s="1" t="s">
        <v>5295</v>
      </c>
      <c r="P1995" s="4">
        <v>3097200</v>
      </c>
      <c r="Q1995" s="4">
        <v>275616</v>
      </c>
      <c r="R1995" s="1" t="s">
        <v>128</v>
      </c>
      <c r="S1995" s="1" t="s">
        <v>50</v>
      </c>
      <c r="T1995" s="4">
        <f>Sales_Datas[[#This Row],[after_discount]]-(Sales_Datas[[#This Row],[qty_ordered]]*Sales_Datas[[#This Row],[cogs]])</f>
        <v>5643168</v>
      </c>
      <c r="U1995" s="3">
        <f>IFERROR(Sales_Datas[[#This Row],[Gross_Profit]]/Sales_Datas[[#This Row],[after_discount]],0)</f>
        <v>0.91101123595505618</v>
      </c>
      <c r="V1995" s="1" t="str">
        <f>IF(Sales_Datas[[#This Row],[base_price]] &lt;= 632200, "Low", (IF(Sales_Datas[[#This Row],[base_price]] &gt;= 10092000, "High", "Medium")))</f>
        <v>Medium</v>
      </c>
    </row>
    <row r="1996" spans="1:22" x14ac:dyDescent="0.25">
      <c r="A1996" s="1" t="s">
        <v>5296</v>
      </c>
      <c r="B1996" s="1" t="s">
        <v>5297</v>
      </c>
      <c r="C1996" s="2">
        <v>44388</v>
      </c>
      <c r="D1996" s="1" t="s">
        <v>5298</v>
      </c>
      <c r="E1996" s="4">
        <v>153700</v>
      </c>
      <c r="F1996">
        <v>4</v>
      </c>
      <c r="G1996" s="4">
        <v>6148000</v>
      </c>
      <c r="H1996" s="4">
        <v>0</v>
      </c>
      <c r="I1996" s="4">
        <v>6148000</v>
      </c>
      <c r="J1996">
        <v>1</v>
      </c>
      <c r="K1996">
        <v>1</v>
      </c>
      <c r="L1996">
        <v>1</v>
      </c>
      <c r="M1996">
        <v>1</v>
      </c>
      <c r="N1996" s="2">
        <v>44518</v>
      </c>
      <c r="O1996" s="1" t="s">
        <v>5299</v>
      </c>
      <c r="P1996" s="4">
        <v>1537000</v>
      </c>
      <c r="Q1996" s="4">
        <v>116812</v>
      </c>
      <c r="R1996" s="1" t="s">
        <v>128</v>
      </c>
      <c r="S1996" s="1" t="s">
        <v>50</v>
      </c>
      <c r="T1996" s="4">
        <f>Sales_Datas[[#This Row],[after_discount]]-(Sales_Datas[[#This Row],[qty_ordered]]*Sales_Datas[[#This Row],[cogs]])</f>
        <v>5680752</v>
      </c>
      <c r="U1996" s="3">
        <f>IFERROR(Sales_Datas[[#This Row],[Gross_Profit]]/Sales_Datas[[#This Row],[after_discount]],0)</f>
        <v>0.92400000000000004</v>
      </c>
      <c r="V1996" s="1" t="str">
        <f>IF(Sales_Datas[[#This Row],[base_price]] &lt;= 632200, "Low", (IF(Sales_Datas[[#This Row],[base_price]] &gt;= 10092000, "High", "Medium")))</f>
        <v>Medium</v>
      </c>
    </row>
    <row r="1997" spans="1:22" x14ac:dyDescent="0.25">
      <c r="A1997" s="1" t="s">
        <v>5300</v>
      </c>
      <c r="B1997" s="1" t="s">
        <v>5301</v>
      </c>
      <c r="C1997" s="2">
        <v>44633</v>
      </c>
      <c r="D1997" s="1" t="s">
        <v>5302</v>
      </c>
      <c r="E1997" s="4">
        <v>612248</v>
      </c>
      <c r="F1997">
        <v>1</v>
      </c>
      <c r="G1997" s="4">
        <v>6122480</v>
      </c>
      <c r="H1997" s="4">
        <v>0</v>
      </c>
      <c r="I1997" s="4">
        <v>6122480</v>
      </c>
      <c r="J1997">
        <v>1</v>
      </c>
      <c r="K1997">
        <v>1</v>
      </c>
      <c r="L1997">
        <v>1</v>
      </c>
      <c r="M1997">
        <v>1</v>
      </c>
      <c r="N1997" s="2">
        <v>44632</v>
      </c>
      <c r="O1997" s="1" t="s">
        <v>5303</v>
      </c>
      <c r="P1997" s="4">
        <v>6122480</v>
      </c>
      <c r="Q1997" s="4">
        <v>544852</v>
      </c>
      <c r="R1997" s="1" t="s">
        <v>29</v>
      </c>
      <c r="S1997" s="1" t="s">
        <v>50</v>
      </c>
      <c r="T1997" s="4">
        <f>Sales_Datas[[#This Row],[after_discount]]-(Sales_Datas[[#This Row],[qty_ordered]]*Sales_Datas[[#This Row],[cogs]])</f>
        <v>5577628</v>
      </c>
      <c r="U1997" s="3">
        <f>IFERROR(Sales_Datas[[#This Row],[Gross_Profit]]/Sales_Datas[[#This Row],[after_discount]],0)</f>
        <v>0.91100795755968167</v>
      </c>
      <c r="V1997" s="1" t="str">
        <f>IF(Sales_Datas[[#This Row],[base_price]] &lt;= 632200, "Low", (IF(Sales_Datas[[#This Row],[base_price]] &gt;= 10092000, "High", "Medium")))</f>
        <v>Medium</v>
      </c>
    </row>
    <row r="1998" spans="1:22" x14ac:dyDescent="0.25">
      <c r="A1998" s="1" t="s">
        <v>5304</v>
      </c>
      <c r="B1998" s="1" t="s">
        <v>5305</v>
      </c>
      <c r="C1998" s="2">
        <v>44621</v>
      </c>
      <c r="D1998" s="1" t="s">
        <v>5306</v>
      </c>
      <c r="E1998" s="4">
        <v>609000</v>
      </c>
      <c r="F1998">
        <v>1</v>
      </c>
      <c r="G1998" s="4">
        <v>6090000</v>
      </c>
      <c r="H1998" s="4">
        <v>0</v>
      </c>
      <c r="I1998" s="4">
        <v>6090000</v>
      </c>
      <c r="J1998">
        <v>1</v>
      </c>
      <c r="K1998">
        <v>0</v>
      </c>
      <c r="L1998">
        <v>0</v>
      </c>
      <c r="M1998">
        <v>4</v>
      </c>
      <c r="N1998" s="2">
        <v>44538</v>
      </c>
      <c r="O1998" s="1" t="s">
        <v>5307</v>
      </c>
      <c r="P1998" s="4">
        <v>6090000</v>
      </c>
      <c r="Q1998" s="4">
        <v>505470</v>
      </c>
      <c r="R1998" s="1" t="s">
        <v>128</v>
      </c>
      <c r="S1998" s="1" t="s">
        <v>34</v>
      </c>
      <c r="T1998" s="4">
        <f>Sales_Datas[[#This Row],[after_discount]]-(Sales_Datas[[#This Row],[qty_ordered]]*Sales_Datas[[#This Row],[cogs]])</f>
        <v>5584530</v>
      </c>
      <c r="U1998" s="3">
        <f>IFERROR(Sales_Datas[[#This Row],[Gross_Profit]]/Sales_Datas[[#This Row],[after_discount]],0)</f>
        <v>0.91700000000000004</v>
      </c>
      <c r="V1998" s="1" t="str">
        <f>IF(Sales_Datas[[#This Row],[base_price]] &lt;= 632200, "Low", (IF(Sales_Datas[[#This Row],[base_price]] &gt;= 10092000, "High", "Medium")))</f>
        <v>Medium</v>
      </c>
    </row>
    <row r="1999" spans="1:22" x14ac:dyDescent="0.25">
      <c r="A1999" s="1" t="s">
        <v>5308</v>
      </c>
      <c r="B1999" s="1" t="s">
        <v>5309</v>
      </c>
      <c r="C1999" s="2">
        <v>44397</v>
      </c>
      <c r="D1999" s="1" t="s">
        <v>5310</v>
      </c>
      <c r="E1999" s="4">
        <v>609000</v>
      </c>
      <c r="F1999">
        <v>1</v>
      </c>
      <c r="G1999" s="4">
        <v>6090000</v>
      </c>
      <c r="H1999" s="4">
        <v>0</v>
      </c>
      <c r="I1999" s="4">
        <v>6090000</v>
      </c>
      <c r="J1999">
        <v>1</v>
      </c>
      <c r="K1999">
        <v>1</v>
      </c>
      <c r="L1999">
        <v>1</v>
      </c>
      <c r="M1999">
        <v>1</v>
      </c>
      <c r="N1999" s="2">
        <v>44389</v>
      </c>
      <c r="O1999" s="1" t="s">
        <v>5311</v>
      </c>
      <c r="P1999" s="4">
        <v>6090000</v>
      </c>
      <c r="Q1999" s="4">
        <v>517650</v>
      </c>
      <c r="R1999" s="1" t="s">
        <v>133</v>
      </c>
      <c r="S1999" s="1" t="s">
        <v>50</v>
      </c>
      <c r="T1999" s="4">
        <f>Sales_Datas[[#This Row],[after_discount]]-(Sales_Datas[[#This Row],[qty_ordered]]*Sales_Datas[[#This Row],[cogs]])</f>
        <v>5572350</v>
      </c>
      <c r="U1999" s="3">
        <f>IFERROR(Sales_Datas[[#This Row],[Gross_Profit]]/Sales_Datas[[#This Row],[after_discount]],0)</f>
        <v>0.91500000000000004</v>
      </c>
      <c r="V1999" s="1" t="str">
        <f>IF(Sales_Datas[[#This Row],[base_price]] &lt;= 632200, "Low", (IF(Sales_Datas[[#This Row],[base_price]] &gt;= 10092000, "High", "Medium")))</f>
        <v>Medium</v>
      </c>
    </row>
    <row r="2000" spans="1:22" x14ac:dyDescent="0.25">
      <c r="A2000" s="1" t="s">
        <v>5312</v>
      </c>
      <c r="B2000" s="1" t="s">
        <v>1610</v>
      </c>
      <c r="C2000" s="2">
        <v>44402</v>
      </c>
      <c r="D2000" s="1" t="s">
        <v>5313</v>
      </c>
      <c r="E2000" s="4">
        <v>608942</v>
      </c>
      <c r="F2000">
        <v>1</v>
      </c>
      <c r="G2000" s="4">
        <v>6089420</v>
      </c>
      <c r="H2000" s="4">
        <v>0</v>
      </c>
      <c r="I2000" s="4">
        <v>6089420</v>
      </c>
      <c r="J2000">
        <v>1</v>
      </c>
      <c r="K2000">
        <v>1</v>
      </c>
      <c r="L2000">
        <v>0</v>
      </c>
      <c r="M2000">
        <v>1</v>
      </c>
      <c r="N2000" s="2">
        <v>44392</v>
      </c>
      <c r="O2000" s="1" t="s">
        <v>5314</v>
      </c>
      <c r="P2000" s="4">
        <v>6089420</v>
      </c>
      <c r="Q2000" s="4">
        <v>438422</v>
      </c>
      <c r="R2000" s="1" t="s">
        <v>133</v>
      </c>
      <c r="S2000" s="1" t="s">
        <v>50</v>
      </c>
      <c r="T2000" s="4">
        <f>Sales_Datas[[#This Row],[after_discount]]-(Sales_Datas[[#This Row],[qty_ordered]]*Sales_Datas[[#This Row],[cogs]])</f>
        <v>5650998</v>
      </c>
      <c r="U2000" s="3">
        <f>IFERROR(Sales_Datas[[#This Row],[Gross_Profit]]/Sales_Datas[[#This Row],[after_discount]],0)</f>
        <v>0.92800266692065914</v>
      </c>
      <c r="V2000" s="1" t="str">
        <f>IF(Sales_Datas[[#This Row],[base_price]] &lt;= 632200, "Low", (IF(Sales_Datas[[#This Row],[base_price]] &gt;= 10092000, "High", "Medium")))</f>
        <v>Medium</v>
      </c>
    </row>
    <row r="2001" spans="1:22" x14ac:dyDescent="0.25">
      <c r="A2001" s="1" t="s">
        <v>5315</v>
      </c>
      <c r="B2001" s="1" t="s">
        <v>1993</v>
      </c>
      <c r="C2001" s="2">
        <v>44438</v>
      </c>
      <c r="D2001" s="1" t="s">
        <v>5316</v>
      </c>
      <c r="E2001" s="4">
        <v>608942</v>
      </c>
      <c r="F2001">
        <v>1</v>
      </c>
      <c r="G2001" s="4">
        <v>6089420</v>
      </c>
      <c r="H2001" s="4">
        <v>0</v>
      </c>
      <c r="I2001" s="4">
        <v>6089420</v>
      </c>
      <c r="J2001">
        <v>1</v>
      </c>
      <c r="K2001">
        <v>1</v>
      </c>
      <c r="L2001">
        <v>1</v>
      </c>
      <c r="M2001">
        <v>1</v>
      </c>
      <c r="N2001" s="2">
        <v>44398</v>
      </c>
      <c r="O2001" s="1" t="s">
        <v>5317</v>
      </c>
      <c r="P2001" s="4">
        <v>6089420</v>
      </c>
      <c r="Q2001" s="4">
        <v>499322</v>
      </c>
      <c r="R2001" s="1" t="s">
        <v>133</v>
      </c>
      <c r="S2001" s="1" t="s">
        <v>50</v>
      </c>
      <c r="T2001" s="4">
        <f>Sales_Datas[[#This Row],[after_discount]]-(Sales_Datas[[#This Row],[qty_ordered]]*Sales_Datas[[#This Row],[cogs]])</f>
        <v>5590098</v>
      </c>
      <c r="U2001" s="3">
        <f>IFERROR(Sales_Datas[[#This Row],[Gross_Profit]]/Sales_Datas[[#This Row],[after_discount]],0)</f>
        <v>0.91800171444899514</v>
      </c>
      <c r="V2001" s="1" t="str">
        <f>IF(Sales_Datas[[#This Row],[base_price]] &lt;= 632200, "Low", (IF(Sales_Datas[[#This Row],[base_price]] &gt;= 10092000, "High", "Medium")))</f>
        <v>Medium</v>
      </c>
    </row>
    <row r="2002" spans="1:22" x14ac:dyDescent="0.25">
      <c r="A2002" s="1" t="s">
        <v>5318</v>
      </c>
      <c r="B2002" s="1" t="s">
        <v>5319</v>
      </c>
      <c r="C2002" s="2">
        <v>44523</v>
      </c>
      <c r="D2002" s="1" t="s">
        <v>5316</v>
      </c>
      <c r="E2002" s="4">
        <v>608942</v>
      </c>
      <c r="F2002">
        <v>1</v>
      </c>
      <c r="G2002" s="4">
        <v>6089420</v>
      </c>
      <c r="H2002" s="4">
        <v>0</v>
      </c>
      <c r="I2002" s="4">
        <v>6089420</v>
      </c>
      <c r="J2002">
        <v>1</v>
      </c>
      <c r="K2002">
        <v>0</v>
      </c>
      <c r="L2002">
        <v>0</v>
      </c>
      <c r="M2002">
        <v>4</v>
      </c>
      <c r="N2002" s="2">
        <v>44525</v>
      </c>
      <c r="O2002" s="1" t="s">
        <v>5317</v>
      </c>
      <c r="P2002" s="4">
        <v>6089420</v>
      </c>
      <c r="Q2002" s="4">
        <v>499322</v>
      </c>
      <c r="R2002" s="1" t="s">
        <v>133</v>
      </c>
      <c r="S2002" s="1" t="s">
        <v>34</v>
      </c>
      <c r="T2002" s="4">
        <f>Sales_Datas[[#This Row],[after_discount]]-(Sales_Datas[[#This Row],[qty_ordered]]*Sales_Datas[[#This Row],[cogs]])</f>
        <v>5590098</v>
      </c>
      <c r="U2002" s="3">
        <f>IFERROR(Sales_Datas[[#This Row],[Gross_Profit]]/Sales_Datas[[#This Row],[after_discount]],0)</f>
        <v>0.91800171444899514</v>
      </c>
      <c r="V2002" s="1" t="str">
        <f>IF(Sales_Datas[[#This Row],[base_price]] &lt;= 632200, "Low", (IF(Sales_Datas[[#This Row],[base_price]] &gt;= 10092000, "High", "Medium")))</f>
        <v>Medium</v>
      </c>
    </row>
    <row r="2003" spans="1:22" x14ac:dyDescent="0.25">
      <c r="A2003" s="1" t="s">
        <v>5320</v>
      </c>
      <c r="B2003" s="1" t="s">
        <v>5321</v>
      </c>
      <c r="C2003" s="2">
        <v>44725</v>
      </c>
      <c r="D2003" s="1" t="s">
        <v>5322</v>
      </c>
      <c r="E2003" s="4">
        <v>606390</v>
      </c>
      <c r="F2003">
        <v>1</v>
      </c>
      <c r="G2003" s="4">
        <v>6063900</v>
      </c>
      <c r="H2003" s="4">
        <v>0</v>
      </c>
      <c r="I2003" s="4">
        <v>6063900</v>
      </c>
      <c r="J2003">
        <v>1</v>
      </c>
      <c r="K2003">
        <v>1</v>
      </c>
      <c r="L2003">
        <v>1</v>
      </c>
      <c r="M2003">
        <v>1</v>
      </c>
      <c r="N2003" s="2">
        <v>44721</v>
      </c>
      <c r="O2003" s="1" t="s">
        <v>5323</v>
      </c>
      <c r="P2003" s="4">
        <v>6496000</v>
      </c>
      <c r="Q2003" s="4">
        <v>487200</v>
      </c>
      <c r="R2003" s="1" t="s">
        <v>39</v>
      </c>
      <c r="S2003" s="1" t="s">
        <v>50</v>
      </c>
      <c r="T2003" s="4">
        <f>Sales_Datas[[#This Row],[after_discount]]-(Sales_Datas[[#This Row],[qty_ordered]]*Sales_Datas[[#This Row],[cogs]])</f>
        <v>5576700</v>
      </c>
      <c r="U2003" s="3">
        <f>IFERROR(Sales_Datas[[#This Row],[Gross_Profit]]/Sales_Datas[[#This Row],[after_discount]],0)</f>
        <v>0.91965566714490676</v>
      </c>
      <c r="V2003" s="1" t="str">
        <f>IF(Sales_Datas[[#This Row],[base_price]] &lt;= 632200, "Low", (IF(Sales_Datas[[#This Row],[base_price]] &gt;= 10092000, "High", "Medium")))</f>
        <v>Medium</v>
      </c>
    </row>
    <row r="2004" spans="1:22" x14ac:dyDescent="0.25">
      <c r="A2004" s="1" t="s">
        <v>5324</v>
      </c>
      <c r="B2004" s="1" t="s">
        <v>5325</v>
      </c>
      <c r="C2004" s="2">
        <v>44649</v>
      </c>
      <c r="D2004" s="1" t="s">
        <v>5326</v>
      </c>
      <c r="E2004" s="4">
        <v>602910</v>
      </c>
      <c r="F2004">
        <v>1</v>
      </c>
      <c r="G2004" s="4">
        <v>6029100</v>
      </c>
      <c r="H2004" s="4">
        <v>0</v>
      </c>
      <c r="I2004" s="4">
        <v>6029100</v>
      </c>
      <c r="J2004">
        <v>1</v>
      </c>
      <c r="K2004">
        <v>1</v>
      </c>
      <c r="L2004">
        <v>1</v>
      </c>
      <c r="M2004">
        <v>1</v>
      </c>
      <c r="N2004" s="2">
        <v>44631</v>
      </c>
      <c r="O2004" s="1" t="s">
        <v>5327</v>
      </c>
      <c r="P2004" s="4">
        <v>6029100</v>
      </c>
      <c r="Q2004" s="4">
        <v>373752</v>
      </c>
      <c r="R2004" s="1" t="s">
        <v>128</v>
      </c>
      <c r="S2004" s="1" t="s">
        <v>50</v>
      </c>
      <c r="T2004" s="4">
        <f>Sales_Datas[[#This Row],[after_discount]]-(Sales_Datas[[#This Row],[qty_ordered]]*Sales_Datas[[#This Row],[cogs]])</f>
        <v>5655348</v>
      </c>
      <c r="U2004" s="3">
        <f>IFERROR(Sales_Datas[[#This Row],[Gross_Profit]]/Sales_Datas[[#This Row],[after_discount]],0)</f>
        <v>0.93800865800865796</v>
      </c>
      <c r="V2004" s="1" t="str">
        <f>IF(Sales_Datas[[#This Row],[base_price]] &lt;= 632200, "Low", (IF(Sales_Datas[[#This Row],[base_price]] &gt;= 10092000, "High", "Medium")))</f>
        <v>Medium</v>
      </c>
    </row>
    <row r="2005" spans="1:22" x14ac:dyDescent="0.25">
      <c r="A2005" s="1" t="s">
        <v>5328</v>
      </c>
      <c r="B2005" s="1" t="s">
        <v>5329</v>
      </c>
      <c r="C2005" s="2">
        <v>44627</v>
      </c>
      <c r="D2005" s="1" t="s">
        <v>5330</v>
      </c>
      <c r="E2005" s="4">
        <v>600300</v>
      </c>
      <c r="F2005">
        <v>1</v>
      </c>
      <c r="G2005" s="4">
        <v>6003000</v>
      </c>
      <c r="H2005" s="4">
        <v>0</v>
      </c>
      <c r="I2005" s="4">
        <v>6003000</v>
      </c>
      <c r="J2005">
        <v>1</v>
      </c>
      <c r="K2005">
        <v>1</v>
      </c>
      <c r="L2005">
        <v>0</v>
      </c>
      <c r="M2005">
        <v>1</v>
      </c>
      <c r="N2005" s="2">
        <v>44661</v>
      </c>
      <c r="O2005" s="1" t="s">
        <v>5331</v>
      </c>
      <c r="P2005" s="4">
        <v>6003000</v>
      </c>
      <c r="Q2005" s="4">
        <v>474208</v>
      </c>
      <c r="R2005" s="1" t="s">
        <v>133</v>
      </c>
      <c r="S2005" s="1" t="s">
        <v>50</v>
      </c>
      <c r="T2005" s="4">
        <f>Sales_Datas[[#This Row],[after_discount]]-(Sales_Datas[[#This Row],[qty_ordered]]*Sales_Datas[[#This Row],[cogs]])</f>
        <v>5528792</v>
      </c>
      <c r="U2005" s="3">
        <f>IFERROR(Sales_Datas[[#This Row],[Gross_Profit]]/Sales_Datas[[#This Row],[after_discount]],0)</f>
        <v>0.92100483091787444</v>
      </c>
      <c r="V2005" s="1" t="str">
        <f>IF(Sales_Datas[[#This Row],[base_price]] &lt;= 632200, "Low", (IF(Sales_Datas[[#This Row],[base_price]] &gt;= 10092000, "High", "Medium")))</f>
        <v>Medium</v>
      </c>
    </row>
    <row r="2006" spans="1:22" x14ac:dyDescent="0.25">
      <c r="A2006" s="1" t="s">
        <v>5332</v>
      </c>
      <c r="B2006" s="1" t="s">
        <v>5333</v>
      </c>
      <c r="C2006" s="2">
        <v>44453</v>
      </c>
      <c r="D2006" s="1" t="s">
        <v>5334</v>
      </c>
      <c r="E2006" s="4">
        <v>597400</v>
      </c>
      <c r="F2006">
        <v>1</v>
      </c>
      <c r="G2006" s="4">
        <v>5974000</v>
      </c>
      <c r="H2006" s="4">
        <v>0</v>
      </c>
      <c r="I2006" s="4">
        <v>5974000</v>
      </c>
      <c r="J2006">
        <v>1</v>
      </c>
      <c r="K2006">
        <v>1</v>
      </c>
      <c r="L2006">
        <v>1</v>
      </c>
      <c r="M2006">
        <v>8</v>
      </c>
      <c r="N2006" s="2">
        <v>44455</v>
      </c>
      <c r="O2006" s="1" t="s">
        <v>5335</v>
      </c>
      <c r="P2006" s="4">
        <v>5974000</v>
      </c>
      <c r="Q2006" s="4">
        <v>436102</v>
      </c>
      <c r="R2006" s="1" t="s">
        <v>39</v>
      </c>
      <c r="S2006" s="1" t="s">
        <v>1115</v>
      </c>
      <c r="T2006" s="4">
        <f>Sales_Datas[[#This Row],[after_discount]]-(Sales_Datas[[#This Row],[qty_ordered]]*Sales_Datas[[#This Row],[cogs]])</f>
        <v>5537898</v>
      </c>
      <c r="U2006" s="3">
        <f>IFERROR(Sales_Datas[[#This Row],[Gross_Profit]]/Sales_Datas[[#This Row],[after_discount]],0)</f>
        <v>0.92700000000000005</v>
      </c>
      <c r="V2006" s="1" t="str">
        <f>IF(Sales_Datas[[#This Row],[base_price]] &lt;= 632200, "Low", (IF(Sales_Datas[[#This Row],[base_price]] &gt;= 10092000, "High", "Medium")))</f>
        <v>Medium</v>
      </c>
    </row>
    <row r="2007" spans="1:22" x14ac:dyDescent="0.25">
      <c r="A2007" s="1" t="s">
        <v>5336</v>
      </c>
      <c r="B2007" s="1" t="s">
        <v>1057</v>
      </c>
      <c r="C2007" s="2">
        <v>44484</v>
      </c>
      <c r="D2007" s="1" t="s">
        <v>5337</v>
      </c>
      <c r="E2007" s="4">
        <v>597400</v>
      </c>
      <c r="F2007">
        <v>1</v>
      </c>
      <c r="G2007" s="4">
        <v>5974000</v>
      </c>
      <c r="H2007" s="4">
        <v>0</v>
      </c>
      <c r="I2007" s="4">
        <v>5974000</v>
      </c>
      <c r="J2007">
        <v>1</v>
      </c>
      <c r="K2007">
        <v>1</v>
      </c>
      <c r="L2007">
        <v>1</v>
      </c>
      <c r="M2007">
        <v>4</v>
      </c>
      <c r="N2007" s="2">
        <v>44471</v>
      </c>
      <c r="O2007" s="1" t="s">
        <v>5338</v>
      </c>
      <c r="P2007" s="4">
        <v>5974000</v>
      </c>
      <c r="Q2007" s="4">
        <v>483894</v>
      </c>
      <c r="R2007" s="1" t="s">
        <v>191</v>
      </c>
      <c r="S2007" s="1" t="s">
        <v>34</v>
      </c>
      <c r="T2007" s="4">
        <f>Sales_Datas[[#This Row],[after_discount]]-(Sales_Datas[[#This Row],[qty_ordered]]*Sales_Datas[[#This Row],[cogs]])</f>
        <v>5490106</v>
      </c>
      <c r="U2007" s="3">
        <f>IFERROR(Sales_Datas[[#This Row],[Gross_Profit]]/Sales_Datas[[#This Row],[after_discount]],0)</f>
        <v>0.91900000000000004</v>
      </c>
      <c r="V2007" s="1" t="str">
        <f>IF(Sales_Datas[[#This Row],[base_price]] &lt;= 632200, "Low", (IF(Sales_Datas[[#This Row],[base_price]] &gt;= 10092000, "High", "Medium")))</f>
        <v>Medium</v>
      </c>
    </row>
    <row r="2008" spans="1:22" x14ac:dyDescent="0.25">
      <c r="A2008" s="1" t="s">
        <v>5339</v>
      </c>
      <c r="B2008" s="1" t="s">
        <v>5340</v>
      </c>
      <c r="C2008" s="2">
        <v>44584</v>
      </c>
      <c r="D2008" s="1" t="s">
        <v>5341</v>
      </c>
      <c r="E2008" s="4">
        <v>597400</v>
      </c>
      <c r="F2008">
        <v>1</v>
      </c>
      <c r="G2008" s="4">
        <v>5974000</v>
      </c>
      <c r="H2008" s="4">
        <v>0</v>
      </c>
      <c r="I2008" s="4">
        <v>5974000</v>
      </c>
      <c r="J2008">
        <v>1</v>
      </c>
      <c r="K2008">
        <v>0</v>
      </c>
      <c r="L2008">
        <v>0</v>
      </c>
      <c r="M2008">
        <v>1</v>
      </c>
      <c r="N2008" s="2">
        <v>44575</v>
      </c>
      <c r="O2008" s="1" t="s">
        <v>5342</v>
      </c>
      <c r="P2008" s="4">
        <v>5974000</v>
      </c>
      <c r="Q2008" s="4">
        <v>358440</v>
      </c>
      <c r="R2008" s="1" t="s">
        <v>191</v>
      </c>
      <c r="S2008" s="1" t="s">
        <v>50</v>
      </c>
      <c r="T2008" s="4">
        <f>Sales_Datas[[#This Row],[after_discount]]-(Sales_Datas[[#This Row],[qty_ordered]]*Sales_Datas[[#This Row],[cogs]])</f>
        <v>5615560</v>
      </c>
      <c r="U2008" s="3">
        <f>IFERROR(Sales_Datas[[#This Row],[Gross_Profit]]/Sales_Datas[[#This Row],[after_discount]],0)</f>
        <v>0.94</v>
      </c>
      <c r="V2008" s="1" t="str">
        <f>IF(Sales_Datas[[#This Row],[base_price]] &lt;= 632200, "Low", (IF(Sales_Datas[[#This Row],[base_price]] &gt;= 10092000, "High", "Medium")))</f>
        <v>Medium</v>
      </c>
    </row>
    <row r="2009" spans="1:22" x14ac:dyDescent="0.25">
      <c r="A2009" s="1" t="s">
        <v>5343</v>
      </c>
      <c r="B2009" s="1" t="s">
        <v>2170</v>
      </c>
      <c r="C2009" s="2">
        <v>44652</v>
      </c>
      <c r="D2009" s="1" t="s">
        <v>5341</v>
      </c>
      <c r="E2009" s="4">
        <v>597400</v>
      </c>
      <c r="F2009">
        <v>1</v>
      </c>
      <c r="G2009" s="4">
        <v>5974000</v>
      </c>
      <c r="H2009" s="4">
        <v>0</v>
      </c>
      <c r="I2009" s="4">
        <v>5974000</v>
      </c>
      <c r="J2009">
        <v>1</v>
      </c>
      <c r="K2009">
        <v>1</v>
      </c>
      <c r="L2009">
        <v>1</v>
      </c>
      <c r="M2009">
        <v>1</v>
      </c>
      <c r="N2009" s="2">
        <v>44401</v>
      </c>
      <c r="O2009" s="1" t="s">
        <v>5342</v>
      </c>
      <c r="P2009" s="4">
        <v>5974000</v>
      </c>
      <c r="Q2009" s="4">
        <v>358440</v>
      </c>
      <c r="R2009" s="1" t="s">
        <v>191</v>
      </c>
      <c r="S2009" s="1" t="s">
        <v>50</v>
      </c>
      <c r="T2009" s="4">
        <f>Sales_Datas[[#This Row],[after_discount]]-(Sales_Datas[[#This Row],[qty_ordered]]*Sales_Datas[[#This Row],[cogs]])</f>
        <v>5615560</v>
      </c>
      <c r="U2009" s="3">
        <f>IFERROR(Sales_Datas[[#This Row],[Gross_Profit]]/Sales_Datas[[#This Row],[after_discount]],0)</f>
        <v>0.94</v>
      </c>
      <c r="V2009" s="1" t="str">
        <f>IF(Sales_Datas[[#This Row],[base_price]] &lt;= 632200, "Low", (IF(Sales_Datas[[#This Row],[base_price]] &gt;= 10092000, "High", "Medium")))</f>
        <v>Medium</v>
      </c>
    </row>
    <row r="2010" spans="1:22" x14ac:dyDescent="0.25">
      <c r="A2010" s="1" t="s">
        <v>5344</v>
      </c>
      <c r="B2010" s="1" t="s">
        <v>5345</v>
      </c>
      <c r="C2010" s="2">
        <v>44525</v>
      </c>
      <c r="D2010" s="1" t="s">
        <v>5346</v>
      </c>
      <c r="E2010" s="4">
        <v>596240</v>
      </c>
      <c r="F2010">
        <v>1</v>
      </c>
      <c r="G2010" s="4">
        <v>5962400</v>
      </c>
      <c r="H2010" s="4">
        <v>0</v>
      </c>
      <c r="I2010" s="4">
        <v>5962400</v>
      </c>
      <c r="J2010">
        <v>1</v>
      </c>
      <c r="K2010">
        <v>0</v>
      </c>
      <c r="L2010">
        <v>0</v>
      </c>
      <c r="M2010">
        <v>1</v>
      </c>
      <c r="N2010" s="2">
        <v>44510</v>
      </c>
      <c r="O2010" s="1" t="s">
        <v>5347</v>
      </c>
      <c r="P2010" s="4">
        <v>5962400</v>
      </c>
      <c r="Q2010" s="4">
        <v>512720</v>
      </c>
      <c r="R2010" s="1" t="s">
        <v>123</v>
      </c>
      <c r="S2010" s="1" t="s">
        <v>50</v>
      </c>
      <c r="T2010" s="4">
        <f>Sales_Datas[[#This Row],[after_discount]]-(Sales_Datas[[#This Row],[qty_ordered]]*Sales_Datas[[#This Row],[cogs]])</f>
        <v>5449680</v>
      </c>
      <c r="U2010" s="3">
        <f>IFERROR(Sales_Datas[[#This Row],[Gross_Profit]]/Sales_Datas[[#This Row],[after_discount]],0)</f>
        <v>0.91400778210116729</v>
      </c>
      <c r="V2010" s="1" t="str">
        <f>IF(Sales_Datas[[#This Row],[base_price]] &lt;= 632200, "Low", (IF(Sales_Datas[[#This Row],[base_price]] &gt;= 10092000, "High", "Medium")))</f>
        <v>Medium</v>
      </c>
    </row>
    <row r="2011" spans="1:22" x14ac:dyDescent="0.25">
      <c r="A2011" s="1" t="s">
        <v>5348</v>
      </c>
      <c r="B2011" s="1" t="s">
        <v>5349</v>
      </c>
      <c r="C2011" s="2">
        <v>44384</v>
      </c>
      <c r="D2011" s="1" t="s">
        <v>5350</v>
      </c>
      <c r="E2011" s="4">
        <v>594500</v>
      </c>
      <c r="F2011">
        <v>1</v>
      </c>
      <c r="G2011" s="4">
        <v>5945000</v>
      </c>
      <c r="H2011" s="4">
        <v>0</v>
      </c>
      <c r="I2011" s="4">
        <v>5945000</v>
      </c>
      <c r="J2011">
        <v>1</v>
      </c>
      <c r="K2011">
        <v>0</v>
      </c>
      <c r="L2011">
        <v>0</v>
      </c>
      <c r="M2011">
        <v>9</v>
      </c>
      <c r="N2011" s="2">
        <v>44384</v>
      </c>
      <c r="O2011" s="1" t="s">
        <v>5351</v>
      </c>
      <c r="P2011" s="4">
        <v>5945000</v>
      </c>
      <c r="Q2011" s="4">
        <v>362616</v>
      </c>
      <c r="R2011" s="1" t="s">
        <v>23</v>
      </c>
      <c r="S2011" s="1" t="s">
        <v>1120</v>
      </c>
      <c r="T2011" s="4">
        <f>Sales_Datas[[#This Row],[after_discount]]-(Sales_Datas[[#This Row],[qty_ordered]]*Sales_Datas[[#This Row],[cogs]])</f>
        <v>5582384</v>
      </c>
      <c r="U2011" s="3">
        <f>IFERROR(Sales_Datas[[#This Row],[Gross_Profit]]/Sales_Datas[[#This Row],[after_discount]],0)</f>
        <v>0.93900487804878052</v>
      </c>
      <c r="V2011" s="1" t="str">
        <f>IF(Sales_Datas[[#This Row],[base_price]] &lt;= 632200, "Low", (IF(Sales_Datas[[#This Row],[base_price]] &gt;= 10092000, "High", "Medium")))</f>
        <v>Medium</v>
      </c>
    </row>
    <row r="2012" spans="1:22" x14ac:dyDescent="0.25">
      <c r="A2012" s="1" t="s">
        <v>5352</v>
      </c>
      <c r="B2012" s="1" t="s">
        <v>5353</v>
      </c>
      <c r="C2012" s="2">
        <v>44606</v>
      </c>
      <c r="D2012" s="1" t="s">
        <v>5354</v>
      </c>
      <c r="E2012" s="4">
        <v>591600</v>
      </c>
      <c r="F2012">
        <v>1</v>
      </c>
      <c r="G2012" s="4">
        <v>5916000</v>
      </c>
      <c r="H2012" s="4">
        <v>0</v>
      </c>
      <c r="I2012" s="4">
        <v>5916000</v>
      </c>
      <c r="J2012">
        <v>1</v>
      </c>
      <c r="K2012">
        <v>0</v>
      </c>
      <c r="L2012">
        <v>0</v>
      </c>
      <c r="M2012">
        <v>1</v>
      </c>
      <c r="N2012" s="2">
        <v>44593</v>
      </c>
      <c r="O2012" s="1" t="s">
        <v>5355</v>
      </c>
      <c r="P2012" s="4">
        <v>5916000</v>
      </c>
      <c r="Q2012" s="4">
        <v>414120</v>
      </c>
      <c r="R2012" s="1" t="s">
        <v>128</v>
      </c>
      <c r="S2012" s="1" t="s">
        <v>50</v>
      </c>
      <c r="T2012" s="4">
        <f>Sales_Datas[[#This Row],[after_discount]]-(Sales_Datas[[#This Row],[qty_ordered]]*Sales_Datas[[#This Row],[cogs]])</f>
        <v>5501880</v>
      </c>
      <c r="U2012" s="3">
        <f>IFERROR(Sales_Datas[[#This Row],[Gross_Profit]]/Sales_Datas[[#This Row],[after_discount]],0)</f>
        <v>0.93</v>
      </c>
      <c r="V2012" s="1" t="str">
        <f>IF(Sales_Datas[[#This Row],[base_price]] &lt;= 632200, "Low", (IF(Sales_Datas[[#This Row],[base_price]] &gt;= 10092000, "High", "Medium")))</f>
        <v>Medium</v>
      </c>
    </row>
    <row r="2013" spans="1:22" x14ac:dyDescent="0.25">
      <c r="A2013" s="1" t="s">
        <v>5356</v>
      </c>
      <c r="B2013" s="1" t="s">
        <v>341</v>
      </c>
      <c r="C2013" s="2">
        <v>44206</v>
      </c>
      <c r="D2013" s="1" t="s">
        <v>342</v>
      </c>
      <c r="E2013" s="4">
        <v>4930</v>
      </c>
      <c r="F2013">
        <v>120</v>
      </c>
      <c r="G2013" s="4">
        <v>5916000</v>
      </c>
      <c r="H2013" s="4">
        <v>0</v>
      </c>
      <c r="I2013" s="4">
        <v>5916000</v>
      </c>
      <c r="J2013">
        <v>1</v>
      </c>
      <c r="K2013">
        <v>0</v>
      </c>
      <c r="L2013">
        <v>0</v>
      </c>
      <c r="M2013">
        <v>4</v>
      </c>
      <c r="N2013" s="2">
        <v>44381</v>
      </c>
      <c r="O2013" s="1" t="s">
        <v>343</v>
      </c>
      <c r="P2013" s="4">
        <v>49300</v>
      </c>
      <c r="Q2013" s="4">
        <v>3712</v>
      </c>
      <c r="R2013" s="1" t="s">
        <v>344</v>
      </c>
      <c r="S2013" s="1" t="s">
        <v>34</v>
      </c>
      <c r="T2013" s="4">
        <f>Sales_Datas[[#This Row],[after_discount]]-(Sales_Datas[[#This Row],[qty_ordered]]*Sales_Datas[[#This Row],[cogs]])</f>
        <v>5470560</v>
      </c>
      <c r="U2013" s="3">
        <f>IFERROR(Sales_Datas[[#This Row],[Gross_Profit]]/Sales_Datas[[#This Row],[after_discount]],0)</f>
        <v>0.92470588235294116</v>
      </c>
      <c r="V2013" s="1" t="str">
        <f>IF(Sales_Datas[[#This Row],[base_price]] &lt;= 632200, "Low", (IF(Sales_Datas[[#This Row],[base_price]] &gt;= 10092000, "High", "Medium")))</f>
        <v>Low</v>
      </c>
    </row>
    <row r="2014" spans="1:22" x14ac:dyDescent="0.25">
      <c r="A2014" s="1" t="s">
        <v>5357</v>
      </c>
      <c r="B2014" s="1" t="s">
        <v>5358</v>
      </c>
      <c r="C2014" s="2">
        <v>44707</v>
      </c>
      <c r="D2014" s="1" t="s">
        <v>5359</v>
      </c>
      <c r="E2014" s="4">
        <v>197142</v>
      </c>
      <c r="F2014">
        <v>3</v>
      </c>
      <c r="G2014" s="4">
        <v>5914260</v>
      </c>
      <c r="H2014" s="4">
        <v>0</v>
      </c>
      <c r="I2014" s="4">
        <v>5914260</v>
      </c>
      <c r="J2014">
        <v>1</v>
      </c>
      <c r="K2014">
        <v>1</v>
      </c>
      <c r="L2014">
        <v>0</v>
      </c>
      <c r="M2014">
        <v>1</v>
      </c>
      <c r="N2014" s="2">
        <v>44414</v>
      </c>
      <c r="O2014" s="1" t="s">
        <v>5360</v>
      </c>
      <c r="P2014" s="4">
        <v>1971420</v>
      </c>
      <c r="Q2014" s="4">
        <v>157702</v>
      </c>
      <c r="R2014" s="1" t="s">
        <v>75</v>
      </c>
      <c r="S2014" s="1" t="s">
        <v>50</v>
      </c>
      <c r="T2014" s="4">
        <f>Sales_Datas[[#This Row],[after_discount]]-(Sales_Datas[[#This Row],[qty_ordered]]*Sales_Datas[[#This Row],[cogs]])</f>
        <v>5441154</v>
      </c>
      <c r="U2014" s="3">
        <f>IFERROR(Sales_Datas[[#This Row],[Gross_Profit]]/Sales_Datas[[#This Row],[after_discount]],0)</f>
        <v>0.92000588408355399</v>
      </c>
      <c r="V2014" s="1" t="str">
        <f>IF(Sales_Datas[[#This Row],[base_price]] &lt;= 632200, "Low", (IF(Sales_Datas[[#This Row],[base_price]] &gt;= 10092000, "High", "Medium")))</f>
        <v>Medium</v>
      </c>
    </row>
    <row r="2015" spans="1:22" x14ac:dyDescent="0.25">
      <c r="A2015" s="1" t="s">
        <v>5361</v>
      </c>
      <c r="B2015" s="1" t="s">
        <v>5362</v>
      </c>
      <c r="C2015" s="2">
        <v>44710</v>
      </c>
      <c r="D2015" s="1" t="s">
        <v>5359</v>
      </c>
      <c r="E2015" s="4">
        <v>197142</v>
      </c>
      <c r="F2015">
        <v>3</v>
      </c>
      <c r="G2015" s="4">
        <v>5914260</v>
      </c>
      <c r="H2015" s="4">
        <v>0</v>
      </c>
      <c r="I2015" s="4">
        <v>5914260</v>
      </c>
      <c r="J2015">
        <v>1</v>
      </c>
      <c r="K2015">
        <v>1</v>
      </c>
      <c r="L2015">
        <v>0</v>
      </c>
      <c r="M2015">
        <v>7</v>
      </c>
      <c r="N2015" s="2">
        <v>44707</v>
      </c>
      <c r="O2015" s="1" t="s">
        <v>5360</v>
      </c>
      <c r="P2015" s="4">
        <v>1971420</v>
      </c>
      <c r="Q2015" s="4">
        <v>157702</v>
      </c>
      <c r="R2015" s="1" t="s">
        <v>75</v>
      </c>
      <c r="S2015" s="1" t="s">
        <v>66</v>
      </c>
      <c r="T2015" s="4">
        <f>Sales_Datas[[#This Row],[after_discount]]-(Sales_Datas[[#This Row],[qty_ordered]]*Sales_Datas[[#This Row],[cogs]])</f>
        <v>5441154</v>
      </c>
      <c r="U2015" s="3">
        <f>IFERROR(Sales_Datas[[#This Row],[Gross_Profit]]/Sales_Datas[[#This Row],[after_discount]],0)</f>
        <v>0.92000588408355399</v>
      </c>
      <c r="V2015" s="1" t="str">
        <f>IF(Sales_Datas[[#This Row],[base_price]] &lt;= 632200, "Low", (IF(Sales_Datas[[#This Row],[base_price]] &gt;= 10092000, "High", "Medium")))</f>
        <v>Medium</v>
      </c>
    </row>
    <row r="2016" spans="1:22" x14ac:dyDescent="0.25">
      <c r="A2016" s="1" t="s">
        <v>5363</v>
      </c>
      <c r="B2016" s="1" t="s">
        <v>5364</v>
      </c>
      <c r="C2016" s="2">
        <v>44901</v>
      </c>
      <c r="D2016" s="1" t="s">
        <v>5365</v>
      </c>
      <c r="E2016" s="4">
        <v>589570</v>
      </c>
      <c r="F2016">
        <v>1</v>
      </c>
      <c r="G2016" s="4">
        <v>5895700</v>
      </c>
      <c r="H2016" s="4">
        <v>0</v>
      </c>
      <c r="I2016" s="4">
        <v>5895700</v>
      </c>
      <c r="J2016">
        <v>1</v>
      </c>
      <c r="K2016">
        <v>1</v>
      </c>
      <c r="L2016">
        <v>0</v>
      </c>
      <c r="M2016">
        <v>7</v>
      </c>
      <c r="N2016" s="2">
        <v>44502</v>
      </c>
      <c r="O2016" s="1" t="s">
        <v>5366</v>
      </c>
      <c r="P2016" s="4">
        <v>5895700</v>
      </c>
      <c r="Q2016" s="4">
        <v>377290</v>
      </c>
      <c r="R2016" s="1" t="s">
        <v>89</v>
      </c>
      <c r="S2016" s="1" t="s">
        <v>66</v>
      </c>
      <c r="T2016" s="4">
        <f>Sales_Datas[[#This Row],[after_discount]]-(Sales_Datas[[#This Row],[qty_ordered]]*Sales_Datas[[#This Row],[cogs]])</f>
        <v>5518410</v>
      </c>
      <c r="U2016" s="3">
        <f>IFERROR(Sales_Datas[[#This Row],[Gross_Profit]]/Sales_Datas[[#This Row],[after_discount]],0)</f>
        <v>0.9360059026069848</v>
      </c>
      <c r="V2016" s="1" t="str">
        <f>IF(Sales_Datas[[#This Row],[base_price]] &lt;= 632200, "Low", (IF(Sales_Datas[[#This Row],[base_price]] &gt;= 10092000, "High", "Medium")))</f>
        <v>Medium</v>
      </c>
    </row>
    <row r="2017" spans="1:22" x14ac:dyDescent="0.25">
      <c r="A2017" s="1" t="s">
        <v>5367</v>
      </c>
      <c r="B2017" s="1" t="s">
        <v>2170</v>
      </c>
      <c r="C2017" s="2">
        <v>44482</v>
      </c>
      <c r="D2017" s="1" t="s">
        <v>5368</v>
      </c>
      <c r="E2017" s="4">
        <v>587540</v>
      </c>
      <c r="F2017">
        <v>1</v>
      </c>
      <c r="G2017" s="4">
        <v>5875400</v>
      </c>
      <c r="H2017" s="4">
        <v>0</v>
      </c>
      <c r="I2017" s="4">
        <v>5875400</v>
      </c>
      <c r="J2017">
        <v>1</v>
      </c>
      <c r="K2017">
        <v>1</v>
      </c>
      <c r="L2017">
        <v>1</v>
      </c>
      <c r="M2017">
        <v>1</v>
      </c>
      <c r="N2017" s="2">
        <v>44401</v>
      </c>
      <c r="O2017" s="1" t="s">
        <v>5369</v>
      </c>
      <c r="P2017" s="4">
        <v>5875400</v>
      </c>
      <c r="Q2017" s="4">
        <v>522870</v>
      </c>
      <c r="R2017" s="1" t="s">
        <v>39</v>
      </c>
      <c r="S2017" s="1" t="s">
        <v>50</v>
      </c>
      <c r="T2017" s="4">
        <f>Sales_Datas[[#This Row],[after_discount]]-(Sales_Datas[[#This Row],[qty_ordered]]*Sales_Datas[[#This Row],[cogs]])</f>
        <v>5352530</v>
      </c>
      <c r="U2017" s="3">
        <f>IFERROR(Sales_Datas[[#This Row],[Gross_Profit]]/Sales_Datas[[#This Row],[after_discount]],0)</f>
        <v>0.91100691016781832</v>
      </c>
      <c r="V2017" s="1" t="str">
        <f>IF(Sales_Datas[[#This Row],[base_price]] &lt;= 632200, "Low", (IF(Sales_Datas[[#This Row],[base_price]] &gt;= 10092000, "High", "Medium")))</f>
        <v>Medium</v>
      </c>
    </row>
    <row r="2018" spans="1:22" x14ac:dyDescent="0.25">
      <c r="A2018" s="1" t="s">
        <v>5370</v>
      </c>
      <c r="B2018" s="1" t="s">
        <v>1102</v>
      </c>
      <c r="C2018" s="2">
        <v>44296</v>
      </c>
      <c r="D2018" s="1" t="s">
        <v>4927</v>
      </c>
      <c r="E2018" s="4">
        <v>117450</v>
      </c>
      <c r="F2018">
        <v>5</v>
      </c>
      <c r="G2018" s="4">
        <v>5872500</v>
      </c>
      <c r="H2018" s="4">
        <v>0</v>
      </c>
      <c r="I2018" s="4">
        <v>5872500</v>
      </c>
      <c r="J2018">
        <v>1</v>
      </c>
      <c r="K2018">
        <v>1</v>
      </c>
      <c r="L2018">
        <v>1</v>
      </c>
      <c r="M2018">
        <v>15</v>
      </c>
      <c r="N2018" s="2">
        <v>44427</v>
      </c>
      <c r="O2018" s="1" t="s">
        <v>4928</v>
      </c>
      <c r="P2018" s="4">
        <v>1174500</v>
      </c>
      <c r="Q2018" s="4">
        <v>77488</v>
      </c>
      <c r="R2018" s="1" t="s">
        <v>128</v>
      </c>
      <c r="S2018" s="1" t="s">
        <v>5371</v>
      </c>
      <c r="T2018" s="4">
        <f>Sales_Datas[[#This Row],[after_discount]]-(Sales_Datas[[#This Row],[qty_ordered]]*Sales_Datas[[#This Row],[cogs]])</f>
        <v>5485060</v>
      </c>
      <c r="U2018" s="3">
        <f>IFERROR(Sales_Datas[[#This Row],[Gross_Profit]]/Sales_Datas[[#This Row],[after_discount]],0)</f>
        <v>0.93402469135802468</v>
      </c>
      <c r="V2018" s="1" t="str">
        <f>IF(Sales_Datas[[#This Row],[base_price]] &lt;= 632200, "Low", (IF(Sales_Datas[[#This Row],[base_price]] &gt;= 10092000, "High", "Medium")))</f>
        <v>Medium</v>
      </c>
    </row>
    <row r="2019" spans="1:22" x14ac:dyDescent="0.25">
      <c r="A2019" s="1" t="s">
        <v>5372</v>
      </c>
      <c r="B2019" s="1" t="s">
        <v>5373</v>
      </c>
      <c r="C2019" s="2">
        <v>44685</v>
      </c>
      <c r="D2019" s="1" t="s">
        <v>5374</v>
      </c>
      <c r="E2019" s="4">
        <v>580000</v>
      </c>
      <c r="F2019">
        <v>1</v>
      </c>
      <c r="G2019" s="4">
        <v>5800000</v>
      </c>
      <c r="H2019" s="4">
        <v>0</v>
      </c>
      <c r="I2019" s="4">
        <v>5800000</v>
      </c>
      <c r="J2019">
        <v>1</v>
      </c>
      <c r="K2019">
        <v>1</v>
      </c>
      <c r="L2019">
        <v>0</v>
      </c>
      <c r="M2019">
        <v>1</v>
      </c>
      <c r="N2019" s="2">
        <v>44383</v>
      </c>
      <c r="O2019" s="1" t="s">
        <v>5375</v>
      </c>
      <c r="P2019" s="4">
        <v>5800000</v>
      </c>
      <c r="Q2019" s="4">
        <v>522000</v>
      </c>
      <c r="R2019" s="1" t="s">
        <v>128</v>
      </c>
      <c r="S2019" s="1" t="s">
        <v>50</v>
      </c>
      <c r="T2019" s="4">
        <f>Sales_Datas[[#This Row],[after_discount]]-(Sales_Datas[[#This Row],[qty_ordered]]*Sales_Datas[[#This Row],[cogs]])</f>
        <v>5278000</v>
      </c>
      <c r="U2019" s="3">
        <f>IFERROR(Sales_Datas[[#This Row],[Gross_Profit]]/Sales_Datas[[#This Row],[after_discount]],0)</f>
        <v>0.91</v>
      </c>
      <c r="V2019" s="1" t="str">
        <f>IF(Sales_Datas[[#This Row],[base_price]] &lt;= 632200, "Low", (IF(Sales_Datas[[#This Row],[base_price]] &gt;= 10092000, "High", "Medium")))</f>
        <v>Medium</v>
      </c>
    </row>
    <row r="2020" spans="1:22" x14ac:dyDescent="0.25">
      <c r="A2020" s="1" t="s">
        <v>5376</v>
      </c>
      <c r="B2020" s="1" t="s">
        <v>1790</v>
      </c>
      <c r="C2020" s="2">
        <v>44546</v>
      </c>
      <c r="D2020" s="1" t="s">
        <v>5377</v>
      </c>
      <c r="E2020" s="4">
        <v>580000</v>
      </c>
      <c r="F2020">
        <v>1</v>
      </c>
      <c r="G2020" s="4">
        <v>5800000</v>
      </c>
      <c r="H2020" s="4">
        <v>0</v>
      </c>
      <c r="I2020" s="4">
        <v>5800000</v>
      </c>
      <c r="J2020">
        <v>1</v>
      </c>
      <c r="K2020">
        <v>0</v>
      </c>
      <c r="L2020">
        <v>0</v>
      </c>
      <c r="M2020">
        <v>1</v>
      </c>
      <c r="N2020" s="2">
        <v>44470</v>
      </c>
      <c r="O2020" s="1" t="s">
        <v>5378</v>
      </c>
      <c r="P2020" s="4">
        <v>5800000</v>
      </c>
      <c r="Q2020" s="4">
        <v>382800</v>
      </c>
      <c r="R2020" s="1" t="s">
        <v>133</v>
      </c>
      <c r="S2020" s="1" t="s">
        <v>50</v>
      </c>
      <c r="T2020" s="4">
        <f>Sales_Datas[[#This Row],[after_discount]]-(Sales_Datas[[#This Row],[qty_ordered]]*Sales_Datas[[#This Row],[cogs]])</f>
        <v>5417200</v>
      </c>
      <c r="U2020" s="3">
        <f>IFERROR(Sales_Datas[[#This Row],[Gross_Profit]]/Sales_Datas[[#This Row],[after_discount]],0)</f>
        <v>0.93400000000000005</v>
      </c>
      <c r="V2020" s="1" t="str">
        <f>IF(Sales_Datas[[#This Row],[base_price]] &lt;= 632200, "Low", (IF(Sales_Datas[[#This Row],[base_price]] &gt;= 10092000, "High", "Medium")))</f>
        <v>Medium</v>
      </c>
    </row>
    <row r="2021" spans="1:22" x14ac:dyDescent="0.25">
      <c r="A2021" s="1" t="s">
        <v>5379</v>
      </c>
      <c r="B2021" s="1" t="s">
        <v>5380</v>
      </c>
      <c r="C2021" s="2">
        <v>44760</v>
      </c>
      <c r="D2021" s="1" t="s">
        <v>5381</v>
      </c>
      <c r="E2021" s="4">
        <v>580000</v>
      </c>
      <c r="F2021">
        <v>1</v>
      </c>
      <c r="G2021" s="4">
        <v>5800000</v>
      </c>
      <c r="H2021" s="4">
        <v>0</v>
      </c>
      <c r="I2021" s="4">
        <v>5800000</v>
      </c>
      <c r="J2021">
        <v>1</v>
      </c>
      <c r="K2021">
        <v>1</v>
      </c>
      <c r="L2021">
        <v>0</v>
      </c>
      <c r="M2021">
        <v>1</v>
      </c>
      <c r="N2021" s="2">
        <v>44748</v>
      </c>
      <c r="O2021" s="1" t="s">
        <v>5382</v>
      </c>
      <c r="P2021" s="4">
        <v>5800000</v>
      </c>
      <c r="Q2021" s="4">
        <v>394400</v>
      </c>
      <c r="R2021" s="1" t="s">
        <v>133</v>
      </c>
      <c r="S2021" s="1" t="s">
        <v>50</v>
      </c>
      <c r="T2021" s="4">
        <f>Sales_Datas[[#This Row],[after_discount]]-(Sales_Datas[[#This Row],[qty_ordered]]*Sales_Datas[[#This Row],[cogs]])</f>
        <v>5405600</v>
      </c>
      <c r="U2021" s="3">
        <f>IFERROR(Sales_Datas[[#This Row],[Gross_Profit]]/Sales_Datas[[#This Row],[after_discount]],0)</f>
        <v>0.93200000000000005</v>
      </c>
      <c r="V2021" s="1" t="str">
        <f>IF(Sales_Datas[[#This Row],[base_price]] &lt;= 632200, "Low", (IF(Sales_Datas[[#This Row],[base_price]] &gt;= 10092000, "High", "Medium")))</f>
        <v>Medium</v>
      </c>
    </row>
    <row r="2022" spans="1:22" x14ac:dyDescent="0.25">
      <c r="A2022" s="1" t="s">
        <v>5383</v>
      </c>
      <c r="B2022" s="1" t="s">
        <v>4385</v>
      </c>
      <c r="C2022" s="2">
        <v>44511</v>
      </c>
      <c r="D2022" s="1" t="s">
        <v>4386</v>
      </c>
      <c r="E2022" s="4">
        <v>580000</v>
      </c>
      <c r="F2022">
        <v>1</v>
      </c>
      <c r="G2022" s="4">
        <v>5800000</v>
      </c>
      <c r="H2022" s="4">
        <v>0</v>
      </c>
      <c r="I2022" s="4">
        <v>5800000</v>
      </c>
      <c r="J2022">
        <v>1</v>
      </c>
      <c r="K2022">
        <v>0</v>
      </c>
      <c r="L2022">
        <v>0</v>
      </c>
      <c r="M2022">
        <v>1</v>
      </c>
      <c r="N2022" s="2">
        <v>44390</v>
      </c>
      <c r="O2022" s="1" t="s">
        <v>4387</v>
      </c>
      <c r="P2022" s="4">
        <v>2900</v>
      </c>
      <c r="Q2022" s="4">
        <v>174</v>
      </c>
      <c r="R2022" s="1" t="s">
        <v>23</v>
      </c>
      <c r="S2022" s="1" t="s">
        <v>50</v>
      </c>
      <c r="T2022" s="4">
        <f>Sales_Datas[[#This Row],[after_discount]]-(Sales_Datas[[#This Row],[qty_ordered]]*Sales_Datas[[#This Row],[cogs]])</f>
        <v>5799826</v>
      </c>
      <c r="U2022" s="3">
        <f>IFERROR(Sales_Datas[[#This Row],[Gross_Profit]]/Sales_Datas[[#This Row],[after_discount]],0)</f>
        <v>0.99997000000000003</v>
      </c>
      <c r="V2022" s="1" t="str">
        <f>IF(Sales_Datas[[#This Row],[base_price]] &lt;= 632200, "Low", (IF(Sales_Datas[[#This Row],[base_price]] &gt;= 10092000, "High", "Medium")))</f>
        <v>Low</v>
      </c>
    </row>
    <row r="2023" spans="1:22" x14ac:dyDescent="0.25">
      <c r="A2023" s="1" t="s">
        <v>5384</v>
      </c>
      <c r="B2023" s="1" t="s">
        <v>278</v>
      </c>
      <c r="C2023" s="2">
        <v>44517</v>
      </c>
      <c r="D2023" s="1" t="s">
        <v>4386</v>
      </c>
      <c r="E2023" s="4">
        <v>580000</v>
      </c>
      <c r="F2023">
        <v>1</v>
      </c>
      <c r="G2023" s="4">
        <v>5800000</v>
      </c>
      <c r="H2023" s="4">
        <v>0</v>
      </c>
      <c r="I2023" s="4">
        <v>5800000</v>
      </c>
      <c r="J2023">
        <v>1</v>
      </c>
      <c r="K2023">
        <v>0</v>
      </c>
      <c r="L2023">
        <v>0</v>
      </c>
      <c r="M2023">
        <v>1</v>
      </c>
      <c r="N2023" s="2">
        <v>44404</v>
      </c>
      <c r="O2023" s="1" t="s">
        <v>4387</v>
      </c>
      <c r="P2023" s="4">
        <v>2900</v>
      </c>
      <c r="Q2023" s="4">
        <v>174</v>
      </c>
      <c r="R2023" s="1" t="s">
        <v>23</v>
      </c>
      <c r="S2023" s="1" t="s">
        <v>50</v>
      </c>
      <c r="T2023" s="4">
        <f>Sales_Datas[[#This Row],[after_discount]]-(Sales_Datas[[#This Row],[qty_ordered]]*Sales_Datas[[#This Row],[cogs]])</f>
        <v>5799826</v>
      </c>
      <c r="U2023" s="3">
        <f>IFERROR(Sales_Datas[[#This Row],[Gross_Profit]]/Sales_Datas[[#This Row],[after_discount]],0)</f>
        <v>0.99997000000000003</v>
      </c>
      <c r="V2023" s="1" t="str">
        <f>IF(Sales_Datas[[#This Row],[base_price]] &lt;= 632200, "Low", (IF(Sales_Datas[[#This Row],[base_price]] &gt;= 10092000, "High", "Medium")))</f>
        <v>Low</v>
      </c>
    </row>
    <row r="2024" spans="1:22" x14ac:dyDescent="0.25">
      <c r="A2024" s="1" t="s">
        <v>5385</v>
      </c>
      <c r="B2024" s="1" t="s">
        <v>41</v>
      </c>
      <c r="C2024" s="2">
        <v>44738</v>
      </c>
      <c r="D2024" s="1" t="s">
        <v>5386</v>
      </c>
      <c r="E2024" s="4">
        <v>72500</v>
      </c>
      <c r="F2024">
        <v>8</v>
      </c>
      <c r="G2024" s="4">
        <v>5800000</v>
      </c>
      <c r="H2024" s="4">
        <v>0</v>
      </c>
      <c r="I2024" s="4">
        <v>5800000</v>
      </c>
      <c r="J2024">
        <v>1</v>
      </c>
      <c r="K2024">
        <v>1</v>
      </c>
      <c r="L2024">
        <v>1</v>
      </c>
      <c r="M2024">
        <v>7</v>
      </c>
      <c r="N2024" s="2">
        <v>44382</v>
      </c>
      <c r="O2024" s="1" t="s">
        <v>5387</v>
      </c>
      <c r="P2024" s="4">
        <v>725000</v>
      </c>
      <c r="Q2024" s="4">
        <v>49996</v>
      </c>
      <c r="R2024" s="1" t="s">
        <v>23</v>
      </c>
      <c r="S2024" s="1" t="s">
        <v>66</v>
      </c>
      <c r="T2024" s="4">
        <f>Sales_Datas[[#This Row],[after_discount]]-(Sales_Datas[[#This Row],[qty_ordered]]*Sales_Datas[[#This Row],[cogs]])</f>
        <v>5400032</v>
      </c>
      <c r="U2024" s="3">
        <f>IFERROR(Sales_Datas[[#This Row],[Gross_Profit]]/Sales_Datas[[#This Row],[after_discount]],0)</f>
        <v>0.93103999999999998</v>
      </c>
      <c r="V2024" s="1" t="str">
        <f>IF(Sales_Datas[[#This Row],[base_price]] &lt;= 632200, "Low", (IF(Sales_Datas[[#This Row],[base_price]] &gt;= 10092000, "High", "Medium")))</f>
        <v>Medium</v>
      </c>
    </row>
    <row r="2025" spans="1:22" x14ac:dyDescent="0.25">
      <c r="A2025" s="1" t="s">
        <v>5388</v>
      </c>
      <c r="B2025" s="1" t="s">
        <v>5389</v>
      </c>
      <c r="C2025" s="2">
        <v>44206</v>
      </c>
      <c r="D2025" s="1" t="s">
        <v>5390</v>
      </c>
      <c r="E2025" s="4">
        <v>579942</v>
      </c>
      <c r="F2025">
        <v>1</v>
      </c>
      <c r="G2025" s="4">
        <v>5799420</v>
      </c>
      <c r="H2025" s="4">
        <v>0</v>
      </c>
      <c r="I2025" s="4">
        <v>5799420</v>
      </c>
      <c r="J2025">
        <v>1</v>
      </c>
      <c r="K2025">
        <v>0</v>
      </c>
      <c r="L2025">
        <v>0</v>
      </c>
      <c r="M2025">
        <v>4</v>
      </c>
      <c r="N2025" s="2">
        <v>44494</v>
      </c>
      <c r="O2025" s="1" t="s">
        <v>5391</v>
      </c>
      <c r="P2025" s="4">
        <v>5799420</v>
      </c>
      <c r="Q2025" s="4">
        <v>394342</v>
      </c>
      <c r="R2025" s="1" t="s">
        <v>191</v>
      </c>
      <c r="S2025" s="1" t="s">
        <v>34</v>
      </c>
      <c r="T2025" s="4">
        <f>Sales_Datas[[#This Row],[after_discount]]-(Sales_Datas[[#This Row],[qty_ordered]]*Sales_Datas[[#This Row],[cogs]])</f>
        <v>5405078</v>
      </c>
      <c r="U2025" s="3">
        <f>IFERROR(Sales_Datas[[#This Row],[Gross_Profit]]/Sales_Datas[[#This Row],[after_discount]],0)</f>
        <v>0.93200320032003203</v>
      </c>
      <c r="V2025" s="1" t="str">
        <f>IF(Sales_Datas[[#This Row],[base_price]] &lt;= 632200, "Low", (IF(Sales_Datas[[#This Row],[base_price]] &gt;= 10092000, "High", "Medium")))</f>
        <v>Medium</v>
      </c>
    </row>
    <row r="2026" spans="1:22" x14ac:dyDescent="0.25">
      <c r="A2026" s="1" t="s">
        <v>5392</v>
      </c>
      <c r="B2026" s="1" t="s">
        <v>5393</v>
      </c>
      <c r="C2026" s="2">
        <v>44659</v>
      </c>
      <c r="D2026" s="1" t="s">
        <v>5394</v>
      </c>
      <c r="E2026" s="4">
        <v>579942</v>
      </c>
      <c r="F2026">
        <v>1</v>
      </c>
      <c r="G2026" s="4">
        <v>5799420</v>
      </c>
      <c r="H2026" s="4">
        <v>0</v>
      </c>
      <c r="I2026" s="4">
        <v>5799420</v>
      </c>
      <c r="J2026">
        <v>1</v>
      </c>
      <c r="K2026">
        <v>1</v>
      </c>
      <c r="L2026">
        <v>1</v>
      </c>
      <c r="M2026">
        <v>1</v>
      </c>
      <c r="N2026" s="2">
        <v>44774</v>
      </c>
      <c r="O2026" s="1" t="s">
        <v>5395</v>
      </c>
      <c r="P2026" s="4">
        <v>5799420</v>
      </c>
      <c r="Q2026" s="4">
        <v>458142</v>
      </c>
      <c r="R2026" s="1" t="s">
        <v>55</v>
      </c>
      <c r="S2026" s="1" t="s">
        <v>50</v>
      </c>
      <c r="T2026" s="4">
        <f>Sales_Datas[[#This Row],[after_discount]]-(Sales_Datas[[#This Row],[qty_ordered]]*Sales_Datas[[#This Row],[cogs]])</f>
        <v>5341278</v>
      </c>
      <c r="U2026" s="3">
        <f>IFERROR(Sales_Datas[[#This Row],[Gross_Profit]]/Sales_Datas[[#This Row],[after_discount]],0)</f>
        <v>0.92100210021002105</v>
      </c>
      <c r="V2026" s="1" t="str">
        <f>IF(Sales_Datas[[#This Row],[base_price]] &lt;= 632200, "Low", (IF(Sales_Datas[[#This Row],[base_price]] &gt;= 10092000, "High", "Medium")))</f>
        <v>Medium</v>
      </c>
    </row>
    <row r="2027" spans="1:22" x14ac:dyDescent="0.25">
      <c r="A2027" s="1" t="s">
        <v>5396</v>
      </c>
      <c r="B2027" s="1" t="s">
        <v>5397</v>
      </c>
      <c r="C2027" s="2">
        <v>44750</v>
      </c>
      <c r="D2027" s="1" t="s">
        <v>5398</v>
      </c>
      <c r="E2027" s="4">
        <v>579942</v>
      </c>
      <c r="F2027">
        <v>1</v>
      </c>
      <c r="G2027" s="4">
        <v>5799420</v>
      </c>
      <c r="H2027" s="4">
        <v>0</v>
      </c>
      <c r="I2027" s="4">
        <v>5799420</v>
      </c>
      <c r="J2027">
        <v>1</v>
      </c>
      <c r="K2027">
        <v>1</v>
      </c>
      <c r="L2027">
        <v>1</v>
      </c>
      <c r="M2027">
        <v>1</v>
      </c>
      <c r="N2027" s="2">
        <v>44581</v>
      </c>
      <c r="O2027" s="1" t="s">
        <v>5399</v>
      </c>
      <c r="P2027" s="4">
        <v>5799420</v>
      </c>
      <c r="Q2027" s="4">
        <v>434942</v>
      </c>
      <c r="R2027" s="1" t="s">
        <v>55</v>
      </c>
      <c r="S2027" s="1" t="s">
        <v>50</v>
      </c>
      <c r="T2027" s="4">
        <f>Sales_Datas[[#This Row],[after_discount]]-(Sales_Datas[[#This Row],[qty_ordered]]*Sales_Datas[[#This Row],[cogs]])</f>
        <v>5364478</v>
      </c>
      <c r="U2027" s="3">
        <f>IFERROR(Sales_Datas[[#This Row],[Gross_Profit]]/Sales_Datas[[#This Row],[after_discount]],0)</f>
        <v>0.92500250025002495</v>
      </c>
      <c r="V2027" s="1" t="str">
        <f>IF(Sales_Datas[[#This Row],[base_price]] &lt;= 632200, "Low", (IF(Sales_Datas[[#This Row],[base_price]] &gt;= 10092000, "High", "Medium")))</f>
        <v>Medium</v>
      </c>
    </row>
    <row r="2028" spans="1:22" x14ac:dyDescent="0.25">
      <c r="A2028" s="1" t="s">
        <v>5400</v>
      </c>
      <c r="B2028" s="1" t="s">
        <v>5401</v>
      </c>
      <c r="C2028" s="2">
        <v>44579</v>
      </c>
      <c r="D2028" s="1" t="s">
        <v>5402</v>
      </c>
      <c r="E2028" s="4">
        <v>579942</v>
      </c>
      <c r="F2028">
        <v>1</v>
      </c>
      <c r="G2028" s="4">
        <v>5799420</v>
      </c>
      <c r="H2028" s="4">
        <v>0</v>
      </c>
      <c r="I2028" s="4">
        <v>5799420</v>
      </c>
      <c r="J2028">
        <v>1</v>
      </c>
      <c r="K2028">
        <v>0</v>
      </c>
      <c r="L2028">
        <v>0</v>
      </c>
      <c r="M2028">
        <v>1</v>
      </c>
      <c r="N2028" s="2">
        <v>44585</v>
      </c>
      <c r="O2028" s="1" t="s">
        <v>5403</v>
      </c>
      <c r="P2028" s="4">
        <v>7250000</v>
      </c>
      <c r="Q2028" s="4">
        <v>471250</v>
      </c>
      <c r="R2028" s="1" t="s">
        <v>123</v>
      </c>
      <c r="S2028" s="1" t="s">
        <v>50</v>
      </c>
      <c r="T2028" s="4">
        <f>Sales_Datas[[#This Row],[after_discount]]-(Sales_Datas[[#This Row],[qty_ordered]]*Sales_Datas[[#This Row],[cogs]])</f>
        <v>5328170</v>
      </c>
      <c r="U2028" s="3">
        <f>IFERROR(Sales_Datas[[#This Row],[Gross_Profit]]/Sales_Datas[[#This Row],[after_discount]],0)</f>
        <v>0.91874187418741871</v>
      </c>
      <c r="V2028" s="1" t="str">
        <f>IF(Sales_Datas[[#This Row],[base_price]] &lt;= 632200, "Low", (IF(Sales_Datas[[#This Row],[base_price]] &gt;= 10092000, "High", "Medium")))</f>
        <v>Medium</v>
      </c>
    </row>
    <row r="2029" spans="1:22" x14ac:dyDescent="0.25">
      <c r="A2029" s="1" t="s">
        <v>5404</v>
      </c>
      <c r="B2029" s="1" t="s">
        <v>1993</v>
      </c>
      <c r="C2029" s="2">
        <v>44459</v>
      </c>
      <c r="D2029" s="1" t="s">
        <v>5405</v>
      </c>
      <c r="E2029" s="4">
        <v>579420</v>
      </c>
      <c r="F2029">
        <v>1</v>
      </c>
      <c r="G2029" s="4">
        <v>5794200</v>
      </c>
      <c r="H2029" s="4">
        <v>0</v>
      </c>
      <c r="I2029" s="4">
        <v>5794200</v>
      </c>
      <c r="J2029">
        <v>1</v>
      </c>
      <c r="K2029">
        <v>1</v>
      </c>
      <c r="L2029">
        <v>0</v>
      </c>
      <c r="M2029">
        <v>1</v>
      </c>
      <c r="N2029" s="2">
        <v>44398</v>
      </c>
      <c r="O2029" s="1" t="s">
        <v>5406</v>
      </c>
      <c r="P2029" s="4">
        <v>5794200</v>
      </c>
      <c r="Q2029" s="4">
        <v>440336</v>
      </c>
      <c r="R2029" s="1" t="s">
        <v>191</v>
      </c>
      <c r="S2029" s="1" t="s">
        <v>50</v>
      </c>
      <c r="T2029" s="4">
        <f>Sales_Datas[[#This Row],[after_discount]]-(Sales_Datas[[#This Row],[qty_ordered]]*Sales_Datas[[#This Row],[cogs]])</f>
        <v>5353864</v>
      </c>
      <c r="U2029" s="3">
        <f>IFERROR(Sales_Datas[[#This Row],[Gross_Profit]]/Sales_Datas[[#This Row],[after_discount]],0)</f>
        <v>0.92400400400400395</v>
      </c>
      <c r="V2029" s="1" t="str">
        <f>IF(Sales_Datas[[#This Row],[base_price]] &lt;= 632200, "Low", (IF(Sales_Datas[[#This Row],[base_price]] &gt;= 10092000, "High", "Medium")))</f>
        <v>Medium</v>
      </c>
    </row>
    <row r="2030" spans="1:22" x14ac:dyDescent="0.25">
      <c r="A2030" s="1" t="s">
        <v>5407</v>
      </c>
      <c r="B2030" s="1" t="s">
        <v>5408</v>
      </c>
      <c r="C2030" s="2">
        <v>44658</v>
      </c>
      <c r="D2030" s="1" t="s">
        <v>5409</v>
      </c>
      <c r="E2030" s="4">
        <v>579420</v>
      </c>
      <c r="F2030">
        <v>1</v>
      </c>
      <c r="G2030" s="4">
        <v>5794200</v>
      </c>
      <c r="H2030" s="4">
        <v>0</v>
      </c>
      <c r="I2030" s="4">
        <v>5794200</v>
      </c>
      <c r="J2030">
        <v>1</v>
      </c>
      <c r="K2030">
        <v>1</v>
      </c>
      <c r="L2030">
        <v>1</v>
      </c>
      <c r="M2030">
        <v>1</v>
      </c>
      <c r="N2030" s="2">
        <v>44761</v>
      </c>
      <c r="O2030" s="1" t="s">
        <v>5410</v>
      </c>
      <c r="P2030" s="4">
        <v>5794200</v>
      </c>
      <c r="Q2030" s="4">
        <v>475078</v>
      </c>
      <c r="R2030" s="1" t="s">
        <v>75</v>
      </c>
      <c r="S2030" s="1" t="s">
        <v>50</v>
      </c>
      <c r="T2030" s="4">
        <f>Sales_Datas[[#This Row],[after_discount]]-(Sales_Datas[[#This Row],[qty_ordered]]*Sales_Datas[[#This Row],[cogs]])</f>
        <v>5319122</v>
      </c>
      <c r="U2030" s="3">
        <f>IFERROR(Sales_Datas[[#This Row],[Gross_Profit]]/Sales_Datas[[#This Row],[after_discount]],0)</f>
        <v>0.91800800800800797</v>
      </c>
      <c r="V2030" s="1" t="str">
        <f>IF(Sales_Datas[[#This Row],[base_price]] &lt;= 632200, "Low", (IF(Sales_Datas[[#This Row],[base_price]] &gt;= 10092000, "High", "Medium")))</f>
        <v>Medium</v>
      </c>
    </row>
    <row r="2031" spans="1:22" x14ac:dyDescent="0.25">
      <c r="A2031" s="1" t="s">
        <v>5411</v>
      </c>
      <c r="B2031" s="1" t="s">
        <v>5412</v>
      </c>
      <c r="C2031" s="2">
        <v>44703</v>
      </c>
      <c r="D2031" s="1" t="s">
        <v>5413</v>
      </c>
      <c r="E2031" s="4">
        <v>11542</v>
      </c>
      <c r="F2031">
        <v>50</v>
      </c>
      <c r="G2031" s="4">
        <v>5771000</v>
      </c>
      <c r="H2031" s="4">
        <v>0</v>
      </c>
      <c r="I2031" s="4">
        <v>5771000</v>
      </c>
      <c r="J2031">
        <v>1</v>
      </c>
      <c r="K2031">
        <v>0</v>
      </c>
      <c r="L2031">
        <v>0</v>
      </c>
      <c r="M2031">
        <v>1</v>
      </c>
      <c r="N2031" s="2">
        <v>44692</v>
      </c>
      <c r="O2031" s="1" t="s">
        <v>5414</v>
      </c>
      <c r="P2031" s="4">
        <v>98600</v>
      </c>
      <c r="Q2031" s="4">
        <v>8642</v>
      </c>
      <c r="R2031" s="1" t="s">
        <v>344</v>
      </c>
      <c r="S2031" s="1" t="s">
        <v>50</v>
      </c>
      <c r="T2031" s="4">
        <f>Sales_Datas[[#This Row],[after_discount]]-(Sales_Datas[[#This Row],[qty_ordered]]*Sales_Datas[[#This Row],[cogs]])</f>
        <v>5338900</v>
      </c>
      <c r="U2031" s="3">
        <f>IFERROR(Sales_Datas[[#This Row],[Gross_Profit]]/Sales_Datas[[#This Row],[after_discount]],0)</f>
        <v>0.92512562814070354</v>
      </c>
      <c r="V2031" s="1" t="str">
        <f>IF(Sales_Datas[[#This Row],[base_price]] &lt;= 632200, "Low", (IF(Sales_Datas[[#This Row],[base_price]] &gt;= 10092000, "High", "Medium")))</f>
        <v>Low</v>
      </c>
    </row>
    <row r="2032" spans="1:22" x14ac:dyDescent="0.25">
      <c r="A2032" s="1" t="s">
        <v>5415</v>
      </c>
      <c r="B2032" s="1" t="s">
        <v>5412</v>
      </c>
      <c r="C2032" s="2">
        <v>44704</v>
      </c>
      <c r="D2032" s="1" t="s">
        <v>5413</v>
      </c>
      <c r="E2032" s="4">
        <v>11542</v>
      </c>
      <c r="F2032">
        <v>50</v>
      </c>
      <c r="G2032" s="4">
        <v>5771000</v>
      </c>
      <c r="H2032" s="4">
        <v>0</v>
      </c>
      <c r="I2032" s="4">
        <v>5771000</v>
      </c>
      <c r="J2032">
        <v>1</v>
      </c>
      <c r="K2032">
        <v>0</v>
      </c>
      <c r="L2032">
        <v>0</v>
      </c>
      <c r="M2032">
        <v>1</v>
      </c>
      <c r="N2032" s="2">
        <v>44692</v>
      </c>
      <c r="O2032" s="1" t="s">
        <v>5414</v>
      </c>
      <c r="P2032" s="4">
        <v>98600</v>
      </c>
      <c r="Q2032" s="4">
        <v>8642</v>
      </c>
      <c r="R2032" s="1" t="s">
        <v>344</v>
      </c>
      <c r="S2032" s="1" t="s">
        <v>50</v>
      </c>
      <c r="T2032" s="4">
        <f>Sales_Datas[[#This Row],[after_discount]]-(Sales_Datas[[#This Row],[qty_ordered]]*Sales_Datas[[#This Row],[cogs]])</f>
        <v>5338900</v>
      </c>
      <c r="U2032" s="3">
        <f>IFERROR(Sales_Datas[[#This Row],[Gross_Profit]]/Sales_Datas[[#This Row],[after_discount]],0)</f>
        <v>0.92512562814070354</v>
      </c>
      <c r="V2032" s="1" t="str">
        <f>IF(Sales_Datas[[#This Row],[base_price]] &lt;= 632200, "Low", (IF(Sales_Datas[[#This Row],[base_price]] &gt;= 10092000, "High", "Medium")))</f>
        <v>Low</v>
      </c>
    </row>
    <row r="2033" spans="1:22" x14ac:dyDescent="0.25">
      <c r="A2033" s="1" t="s">
        <v>5416</v>
      </c>
      <c r="B2033" s="1" t="s">
        <v>5417</v>
      </c>
      <c r="C2033" s="2">
        <v>44433</v>
      </c>
      <c r="D2033" s="1" t="s">
        <v>5418</v>
      </c>
      <c r="E2033" s="4">
        <v>574200</v>
      </c>
      <c r="F2033">
        <v>1</v>
      </c>
      <c r="G2033" s="4">
        <v>5742000</v>
      </c>
      <c r="H2033" s="4">
        <v>0</v>
      </c>
      <c r="I2033" s="4">
        <v>5742000</v>
      </c>
      <c r="J2033">
        <v>1</v>
      </c>
      <c r="K2033">
        <v>1</v>
      </c>
      <c r="L2033">
        <v>1</v>
      </c>
      <c r="M2033">
        <v>1</v>
      </c>
      <c r="N2033" s="2">
        <v>44413</v>
      </c>
      <c r="O2033" s="1" t="s">
        <v>5419</v>
      </c>
      <c r="P2033" s="4">
        <v>5742000</v>
      </c>
      <c r="Q2033" s="4">
        <v>424908</v>
      </c>
      <c r="R2033" s="1" t="s">
        <v>55</v>
      </c>
      <c r="S2033" s="1" t="s">
        <v>50</v>
      </c>
      <c r="T2033" s="4">
        <f>Sales_Datas[[#This Row],[after_discount]]-(Sales_Datas[[#This Row],[qty_ordered]]*Sales_Datas[[#This Row],[cogs]])</f>
        <v>5317092</v>
      </c>
      <c r="U2033" s="3">
        <f>IFERROR(Sales_Datas[[#This Row],[Gross_Profit]]/Sales_Datas[[#This Row],[after_discount]],0)</f>
        <v>0.92600000000000005</v>
      </c>
      <c r="V2033" s="1" t="str">
        <f>IF(Sales_Datas[[#This Row],[base_price]] &lt;= 632200, "Low", (IF(Sales_Datas[[#This Row],[base_price]] &gt;= 10092000, "High", "Medium")))</f>
        <v>Medium</v>
      </c>
    </row>
    <row r="2034" spans="1:22" x14ac:dyDescent="0.25">
      <c r="A2034" s="1" t="s">
        <v>5420</v>
      </c>
      <c r="B2034" s="1" t="s">
        <v>5421</v>
      </c>
      <c r="C2034" s="2">
        <v>44741</v>
      </c>
      <c r="D2034" s="1" t="s">
        <v>5422</v>
      </c>
      <c r="E2034" s="4">
        <v>2870</v>
      </c>
      <c r="F2034">
        <v>200</v>
      </c>
      <c r="G2034" s="4">
        <v>5740840</v>
      </c>
      <c r="H2034" s="4">
        <v>0</v>
      </c>
      <c r="I2034" s="4">
        <v>5740840</v>
      </c>
      <c r="J2034">
        <v>1</v>
      </c>
      <c r="K2034">
        <v>0</v>
      </c>
      <c r="L2034">
        <v>0</v>
      </c>
      <c r="M2034">
        <v>5</v>
      </c>
      <c r="N2034" s="2">
        <v>44694</v>
      </c>
      <c r="O2034" s="1" t="s">
        <v>5423</v>
      </c>
      <c r="P2034" s="4">
        <v>287042</v>
      </c>
      <c r="Q2034" s="4">
        <v>2378</v>
      </c>
      <c r="R2034" s="1" t="s">
        <v>75</v>
      </c>
      <c r="S2034" s="1" t="s">
        <v>24</v>
      </c>
      <c r="T2034" s="4">
        <f>Sales_Datas[[#This Row],[after_discount]]-(Sales_Datas[[#This Row],[qty_ordered]]*Sales_Datas[[#This Row],[cogs]])</f>
        <v>5265240</v>
      </c>
      <c r="U2034" s="3">
        <f>IFERROR(Sales_Datas[[#This Row],[Gross_Profit]]/Sales_Datas[[#This Row],[after_discount]],0)</f>
        <v>0.91715498080420288</v>
      </c>
      <c r="V2034" s="1" t="str">
        <f>IF(Sales_Datas[[#This Row],[base_price]] &lt;= 632200, "Low", (IF(Sales_Datas[[#This Row],[base_price]] &gt;= 10092000, "High", "Medium")))</f>
        <v>Low</v>
      </c>
    </row>
    <row r="2035" spans="1:22" x14ac:dyDescent="0.25">
      <c r="A2035" s="1" t="s">
        <v>5424</v>
      </c>
      <c r="B2035" s="1" t="s">
        <v>5425</v>
      </c>
      <c r="C2035" s="2">
        <v>44595</v>
      </c>
      <c r="D2035" s="1" t="s">
        <v>5426</v>
      </c>
      <c r="E2035" s="4">
        <v>572460</v>
      </c>
      <c r="F2035">
        <v>1</v>
      </c>
      <c r="G2035" s="4">
        <v>5724600</v>
      </c>
      <c r="H2035" s="4">
        <v>0</v>
      </c>
      <c r="I2035" s="4">
        <v>5724600</v>
      </c>
      <c r="J2035">
        <v>1</v>
      </c>
      <c r="K2035">
        <v>1</v>
      </c>
      <c r="L2035">
        <v>1</v>
      </c>
      <c r="M2035">
        <v>1</v>
      </c>
      <c r="N2035" s="2">
        <v>44493</v>
      </c>
      <c r="O2035" s="1" t="s">
        <v>5427</v>
      </c>
      <c r="P2035" s="4">
        <v>5724600</v>
      </c>
      <c r="Q2035" s="4">
        <v>435058</v>
      </c>
      <c r="R2035" s="1" t="s">
        <v>23</v>
      </c>
      <c r="S2035" s="1" t="s">
        <v>50</v>
      </c>
      <c r="T2035" s="4">
        <f>Sales_Datas[[#This Row],[after_discount]]-(Sales_Datas[[#This Row],[qty_ordered]]*Sales_Datas[[#This Row],[cogs]])</f>
        <v>5289542</v>
      </c>
      <c r="U2035" s="3">
        <f>IFERROR(Sales_Datas[[#This Row],[Gross_Profit]]/Sales_Datas[[#This Row],[after_discount]],0)</f>
        <v>0.92400202634245188</v>
      </c>
      <c r="V2035" s="1" t="str">
        <f>IF(Sales_Datas[[#This Row],[base_price]] &lt;= 632200, "Low", (IF(Sales_Datas[[#This Row],[base_price]] &gt;= 10092000, "High", "Medium")))</f>
        <v>Medium</v>
      </c>
    </row>
    <row r="2036" spans="1:22" x14ac:dyDescent="0.25">
      <c r="A2036" s="1" t="s">
        <v>5428</v>
      </c>
      <c r="B2036" s="1" t="s">
        <v>5429</v>
      </c>
      <c r="C2036" s="2">
        <v>44490</v>
      </c>
      <c r="D2036" s="1" t="s">
        <v>5430</v>
      </c>
      <c r="E2036" s="4">
        <v>571300</v>
      </c>
      <c r="F2036">
        <v>1</v>
      </c>
      <c r="G2036" s="4">
        <v>5713000</v>
      </c>
      <c r="H2036" s="4">
        <v>0</v>
      </c>
      <c r="I2036" s="4">
        <v>5713000</v>
      </c>
      <c r="J2036">
        <v>1</v>
      </c>
      <c r="K2036">
        <v>0</v>
      </c>
      <c r="L2036">
        <v>0</v>
      </c>
      <c r="M2036">
        <v>4</v>
      </c>
      <c r="N2036" s="2">
        <v>44494</v>
      </c>
      <c r="O2036" s="1" t="s">
        <v>5431</v>
      </c>
      <c r="P2036" s="4">
        <v>5713000</v>
      </c>
      <c r="Q2036" s="4">
        <v>508428</v>
      </c>
      <c r="R2036" s="1" t="s">
        <v>123</v>
      </c>
      <c r="S2036" s="1" t="s">
        <v>34</v>
      </c>
      <c r="T2036" s="4">
        <f>Sales_Datas[[#This Row],[after_discount]]-(Sales_Datas[[#This Row],[qty_ordered]]*Sales_Datas[[#This Row],[cogs]])</f>
        <v>5204572</v>
      </c>
      <c r="U2036" s="3">
        <f>IFERROR(Sales_Datas[[#This Row],[Gross_Profit]]/Sales_Datas[[#This Row],[after_discount]],0)</f>
        <v>0.911005076142132</v>
      </c>
      <c r="V2036" s="1" t="str">
        <f>IF(Sales_Datas[[#This Row],[base_price]] &lt;= 632200, "Low", (IF(Sales_Datas[[#This Row],[base_price]] &gt;= 10092000, "High", "Medium")))</f>
        <v>Medium</v>
      </c>
    </row>
    <row r="2037" spans="1:22" x14ac:dyDescent="0.25">
      <c r="A2037" s="1" t="s">
        <v>5432</v>
      </c>
      <c r="B2037" s="1" t="s">
        <v>5433</v>
      </c>
      <c r="C2037" s="2">
        <v>44612</v>
      </c>
      <c r="D2037" s="1" t="s">
        <v>5434</v>
      </c>
      <c r="E2037" s="4">
        <v>571300</v>
      </c>
      <c r="F2037">
        <v>1</v>
      </c>
      <c r="G2037" s="4">
        <v>5713000</v>
      </c>
      <c r="H2037" s="4">
        <v>0</v>
      </c>
      <c r="I2037" s="4">
        <v>5713000</v>
      </c>
      <c r="J2037">
        <v>1</v>
      </c>
      <c r="K2037">
        <v>1</v>
      </c>
      <c r="L2037">
        <v>1</v>
      </c>
      <c r="M2037">
        <v>1</v>
      </c>
      <c r="N2037" s="2">
        <v>44414</v>
      </c>
      <c r="O2037" s="1" t="s">
        <v>5435</v>
      </c>
      <c r="P2037" s="4">
        <v>5713000</v>
      </c>
      <c r="Q2037" s="4">
        <v>388484</v>
      </c>
      <c r="R2037" s="1" t="s">
        <v>123</v>
      </c>
      <c r="S2037" s="1" t="s">
        <v>50</v>
      </c>
      <c r="T2037" s="4">
        <f>Sales_Datas[[#This Row],[after_discount]]-(Sales_Datas[[#This Row],[qty_ordered]]*Sales_Datas[[#This Row],[cogs]])</f>
        <v>5324516</v>
      </c>
      <c r="U2037" s="3">
        <f>IFERROR(Sales_Datas[[#This Row],[Gross_Profit]]/Sales_Datas[[#This Row],[after_discount]],0)</f>
        <v>0.93200000000000005</v>
      </c>
      <c r="V2037" s="1" t="str">
        <f>IF(Sales_Datas[[#This Row],[base_price]] &lt;= 632200, "Low", (IF(Sales_Datas[[#This Row],[base_price]] &gt;= 10092000, "High", "Medium")))</f>
        <v>Medium</v>
      </c>
    </row>
    <row r="2038" spans="1:22" x14ac:dyDescent="0.25">
      <c r="A2038" s="1" t="s">
        <v>5436</v>
      </c>
      <c r="B2038" s="1" t="s">
        <v>5437</v>
      </c>
      <c r="C2038" s="2">
        <v>44688</v>
      </c>
      <c r="D2038" s="1" t="s">
        <v>5438</v>
      </c>
      <c r="E2038" s="4">
        <v>571300</v>
      </c>
      <c r="F2038">
        <v>1</v>
      </c>
      <c r="G2038" s="4">
        <v>5713000</v>
      </c>
      <c r="H2038" s="4">
        <v>0</v>
      </c>
      <c r="I2038" s="4">
        <v>5713000</v>
      </c>
      <c r="J2038">
        <v>1</v>
      </c>
      <c r="K2038">
        <v>0</v>
      </c>
      <c r="L2038">
        <v>0</v>
      </c>
      <c r="M2038">
        <v>4</v>
      </c>
      <c r="N2038" s="2">
        <v>44762</v>
      </c>
      <c r="O2038" s="1" t="s">
        <v>5439</v>
      </c>
      <c r="P2038" s="4">
        <v>5713000</v>
      </c>
      <c r="Q2038" s="4">
        <v>462724</v>
      </c>
      <c r="R2038" s="1" t="s">
        <v>123</v>
      </c>
      <c r="S2038" s="1" t="s">
        <v>34</v>
      </c>
      <c r="T2038" s="4">
        <f>Sales_Datas[[#This Row],[after_discount]]-(Sales_Datas[[#This Row],[qty_ordered]]*Sales_Datas[[#This Row],[cogs]])</f>
        <v>5250276</v>
      </c>
      <c r="U2038" s="3">
        <f>IFERROR(Sales_Datas[[#This Row],[Gross_Profit]]/Sales_Datas[[#This Row],[after_discount]],0)</f>
        <v>0.919005076142132</v>
      </c>
      <c r="V2038" s="1" t="str">
        <f>IF(Sales_Datas[[#This Row],[base_price]] &lt;= 632200, "Low", (IF(Sales_Datas[[#This Row],[base_price]] &gt;= 10092000, "High", "Medium")))</f>
        <v>Medium</v>
      </c>
    </row>
    <row r="2039" spans="1:22" x14ac:dyDescent="0.25">
      <c r="A2039" s="1" t="s">
        <v>5440</v>
      </c>
      <c r="B2039" s="1" t="s">
        <v>809</v>
      </c>
      <c r="C2039" s="2">
        <v>44735</v>
      </c>
      <c r="D2039" s="1" t="s">
        <v>694</v>
      </c>
      <c r="E2039" s="4">
        <v>568400</v>
      </c>
      <c r="F2039">
        <v>1</v>
      </c>
      <c r="G2039" s="4">
        <v>5684000</v>
      </c>
      <c r="H2039" s="4">
        <v>0</v>
      </c>
      <c r="I2039" s="4">
        <v>5684000</v>
      </c>
      <c r="J2039">
        <v>1</v>
      </c>
      <c r="K2039">
        <v>1</v>
      </c>
      <c r="L2039">
        <v>1</v>
      </c>
      <c r="M2039">
        <v>1</v>
      </c>
      <c r="N2039" s="2">
        <v>44693</v>
      </c>
      <c r="O2039" s="1" t="s">
        <v>695</v>
      </c>
      <c r="P2039" s="4">
        <v>5684000</v>
      </c>
      <c r="Q2039" s="4">
        <v>409248</v>
      </c>
      <c r="R2039" s="1" t="s">
        <v>55</v>
      </c>
      <c r="S2039" s="1" t="s">
        <v>50</v>
      </c>
      <c r="T2039" s="4">
        <f>Sales_Datas[[#This Row],[after_discount]]-(Sales_Datas[[#This Row],[qty_ordered]]*Sales_Datas[[#This Row],[cogs]])</f>
        <v>5274752</v>
      </c>
      <c r="U2039" s="3">
        <f>IFERROR(Sales_Datas[[#This Row],[Gross_Profit]]/Sales_Datas[[#This Row],[after_discount]],0)</f>
        <v>0.92800000000000005</v>
      </c>
      <c r="V2039" s="1" t="str">
        <f>IF(Sales_Datas[[#This Row],[base_price]] &lt;= 632200, "Low", (IF(Sales_Datas[[#This Row],[base_price]] &gt;= 10092000, "High", "Medium")))</f>
        <v>Medium</v>
      </c>
    </row>
    <row r="2040" spans="1:22" x14ac:dyDescent="0.25">
      <c r="A2040" s="1" t="s">
        <v>5441</v>
      </c>
      <c r="B2040" s="1" t="s">
        <v>5442</v>
      </c>
      <c r="C2040" s="2">
        <v>44769</v>
      </c>
      <c r="D2040" s="1" t="s">
        <v>694</v>
      </c>
      <c r="E2040" s="4">
        <v>568400</v>
      </c>
      <c r="F2040">
        <v>1</v>
      </c>
      <c r="G2040" s="4">
        <v>5684000</v>
      </c>
      <c r="H2040" s="4">
        <v>0</v>
      </c>
      <c r="I2040" s="4">
        <v>5684000</v>
      </c>
      <c r="J2040">
        <v>1</v>
      </c>
      <c r="K2040">
        <v>1</v>
      </c>
      <c r="L2040">
        <v>0</v>
      </c>
      <c r="M2040">
        <v>1</v>
      </c>
      <c r="N2040" s="2">
        <v>44634</v>
      </c>
      <c r="O2040" s="1" t="s">
        <v>695</v>
      </c>
      <c r="P2040" s="4">
        <v>5684000</v>
      </c>
      <c r="Q2040" s="4">
        <v>409248</v>
      </c>
      <c r="R2040" s="1" t="s">
        <v>55</v>
      </c>
      <c r="S2040" s="1" t="s">
        <v>50</v>
      </c>
      <c r="T2040" s="4">
        <f>Sales_Datas[[#This Row],[after_discount]]-(Sales_Datas[[#This Row],[qty_ordered]]*Sales_Datas[[#This Row],[cogs]])</f>
        <v>5274752</v>
      </c>
      <c r="U2040" s="3">
        <f>IFERROR(Sales_Datas[[#This Row],[Gross_Profit]]/Sales_Datas[[#This Row],[after_discount]],0)</f>
        <v>0.92800000000000005</v>
      </c>
      <c r="V2040" s="1" t="str">
        <f>IF(Sales_Datas[[#This Row],[base_price]] &lt;= 632200, "Low", (IF(Sales_Datas[[#This Row],[base_price]] &gt;= 10092000, "High", "Medium")))</f>
        <v>Medium</v>
      </c>
    </row>
    <row r="2041" spans="1:22" x14ac:dyDescent="0.25">
      <c r="A2041" s="1" t="s">
        <v>5443</v>
      </c>
      <c r="B2041" s="1" t="s">
        <v>5444</v>
      </c>
      <c r="C2041" s="2">
        <v>44700</v>
      </c>
      <c r="D2041" s="1" t="s">
        <v>5445</v>
      </c>
      <c r="E2041" s="4">
        <v>568400</v>
      </c>
      <c r="F2041">
        <v>1</v>
      </c>
      <c r="G2041" s="4">
        <v>5684000</v>
      </c>
      <c r="H2041" s="4">
        <v>0</v>
      </c>
      <c r="I2041" s="4">
        <v>5684000</v>
      </c>
      <c r="J2041">
        <v>1</v>
      </c>
      <c r="K2041">
        <v>0</v>
      </c>
      <c r="L2041">
        <v>0</v>
      </c>
      <c r="M2041">
        <v>1</v>
      </c>
      <c r="N2041" s="2">
        <v>44705</v>
      </c>
      <c r="O2041" s="1" t="s">
        <v>5446</v>
      </c>
      <c r="P2041" s="4">
        <v>5684000</v>
      </c>
      <c r="Q2041" s="4">
        <v>437668</v>
      </c>
      <c r="R2041" s="1" t="s">
        <v>75</v>
      </c>
      <c r="S2041" s="1" t="s">
        <v>50</v>
      </c>
      <c r="T2041" s="4">
        <f>Sales_Datas[[#This Row],[after_discount]]-(Sales_Datas[[#This Row],[qty_ordered]]*Sales_Datas[[#This Row],[cogs]])</f>
        <v>5246332</v>
      </c>
      <c r="U2041" s="3">
        <f>IFERROR(Sales_Datas[[#This Row],[Gross_Profit]]/Sales_Datas[[#This Row],[after_discount]],0)</f>
        <v>0.92300000000000004</v>
      </c>
      <c r="V2041" s="1" t="str">
        <f>IF(Sales_Datas[[#This Row],[base_price]] &lt;= 632200, "Low", (IF(Sales_Datas[[#This Row],[base_price]] &gt;= 10092000, "High", "Medium")))</f>
        <v>Medium</v>
      </c>
    </row>
    <row r="2042" spans="1:22" x14ac:dyDescent="0.25">
      <c r="A2042" s="1" t="s">
        <v>5447</v>
      </c>
      <c r="B2042" s="1" t="s">
        <v>5448</v>
      </c>
      <c r="C2042" s="2">
        <v>44563</v>
      </c>
      <c r="D2042" s="1" t="s">
        <v>5449</v>
      </c>
      <c r="E2042" s="4">
        <v>282750</v>
      </c>
      <c r="F2042">
        <v>2</v>
      </c>
      <c r="G2042" s="4">
        <v>5655000</v>
      </c>
      <c r="H2042" s="4">
        <v>0</v>
      </c>
      <c r="I2042" s="4">
        <v>5655000</v>
      </c>
      <c r="J2042">
        <v>1</v>
      </c>
      <c r="K2042">
        <v>1</v>
      </c>
      <c r="L2042">
        <v>1</v>
      </c>
      <c r="M2042">
        <v>1</v>
      </c>
      <c r="N2042" s="2">
        <v>44602</v>
      </c>
      <c r="O2042" s="1" t="s">
        <v>5450</v>
      </c>
      <c r="P2042" s="4">
        <v>3770000</v>
      </c>
      <c r="Q2042" s="4">
        <v>294060</v>
      </c>
      <c r="R2042" s="1" t="s">
        <v>123</v>
      </c>
      <c r="S2042" s="1" t="s">
        <v>50</v>
      </c>
      <c r="T2042" s="4">
        <f>Sales_Datas[[#This Row],[after_discount]]-(Sales_Datas[[#This Row],[qty_ordered]]*Sales_Datas[[#This Row],[cogs]])</f>
        <v>5066880</v>
      </c>
      <c r="U2042" s="3">
        <f>IFERROR(Sales_Datas[[#This Row],[Gross_Profit]]/Sales_Datas[[#This Row],[after_discount]],0)</f>
        <v>0.89600000000000002</v>
      </c>
      <c r="V2042" s="1" t="str">
        <f>IF(Sales_Datas[[#This Row],[base_price]] &lt;= 632200, "Low", (IF(Sales_Datas[[#This Row],[base_price]] &gt;= 10092000, "High", "Medium")))</f>
        <v>Medium</v>
      </c>
    </row>
    <row r="2043" spans="1:22" x14ac:dyDescent="0.25">
      <c r="A2043" s="1" t="s">
        <v>5451</v>
      </c>
      <c r="B2043" s="1" t="s">
        <v>5452</v>
      </c>
      <c r="C2043" s="2">
        <v>44584</v>
      </c>
      <c r="D2043" s="1" t="s">
        <v>5453</v>
      </c>
      <c r="E2043" s="4">
        <v>188442</v>
      </c>
      <c r="F2043">
        <v>3</v>
      </c>
      <c r="G2043" s="4">
        <v>5653260</v>
      </c>
      <c r="H2043" s="4">
        <v>0</v>
      </c>
      <c r="I2043" s="4">
        <v>5653260</v>
      </c>
      <c r="J2043">
        <v>1</v>
      </c>
      <c r="K2043">
        <v>0</v>
      </c>
      <c r="L2043">
        <v>0</v>
      </c>
      <c r="M2043">
        <v>4</v>
      </c>
      <c r="N2043" s="2">
        <v>44576</v>
      </c>
      <c r="O2043" s="1" t="s">
        <v>5454</v>
      </c>
      <c r="P2043" s="4">
        <v>1884420</v>
      </c>
      <c r="Q2043" s="4">
        <v>148828</v>
      </c>
      <c r="R2043" s="1" t="s">
        <v>89</v>
      </c>
      <c r="S2043" s="1" t="s">
        <v>34</v>
      </c>
      <c r="T2043" s="4">
        <f>Sales_Datas[[#This Row],[after_discount]]-(Sales_Datas[[#This Row],[qty_ordered]]*Sales_Datas[[#This Row],[cogs]])</f>
        <v>5206776</v>
      </c>
      <c r="U2043" s="3">
        <f>IFERROR(Sales_Datas[[#This Row],[Gross_Profit]]/Sales_Datas[[#This Row],[after_discount]],0)</f>
        <v>0.92102185287780858</v>
      </c>
      <c r="V2043" s="1" t="str">
        <f>IF(Sales_Datas[[#This Row],[base_price]] &lt;= 632200, "Low", (IF(Sales_Datas[[#This Row],[base_price]] &gt;= 10092000, "High", "Medium")))</f>
        <v>Medium</v>
      </c>
    </row>
    <row r="2044" spans="1:22" x14ac:dyDescent="0.25">
      <c r="A2044" s="1" t="s">
        <v>5455</v>
      </c>
      <c r="B2044" s="1" t="s">
        <v>5456</v>
      </c>
      <c r="C2044" s="2">
        <v>44741</v>
      </c>
      <c r="D2044" s="1" t="s">
        <v>5457</v>
      </c>
      <c r="E2044" s="4">
        <v>564630</v>
      </c>
      <c r="F2044">
        <v>1</v>
      </c>
      <c r="G2044" s="4">
        <v>5646300</v>
      </c>
      <c r="H2044" s="4">
        <v>0</v>
      </c>
      <c r="I2044" s="4">
        <v>5646300</v>
      </c>
      <c r="J2044">
        <v>1</v>
      </c>
      <c r="K2044">
        <v>1</v>
      </c>
      <c r="L2044">
        <v>0</v>
      </c>
      <c r="M2044">
        <v>1</v>
      </c>
      <c r="N2044" s="2">
        <v>44570</v>
      </c>
      <c r="O2044" s="1" t="s">
        <v>5458</v>
      </c>
      <c r="P2044" s="4">
        <v>5799420</v>
      </c>
      <c r="Q2044" s="4">
        <v>521942</v>
      </c>
      <c r="R2044" s="1" t="s">
        <v>39</v>
      </c>
      <c r="S2044" s="1" t="s">
        <v>50</v>
      </c>
      <c r="T2044" s="4">
        <f>Sales_Datas[[#This Row],[after_discount]]-(Sales_Datas[[#This Row],[qty_ordered]]*Sales_Datas[[#This Row],[cogs]])</f>
        <v>5124358</v>
      </c>
      <c r="U2044" s="3">
        <f>IFERROR(Sales_Datas[[#This Row],[Gross_Profit]]/Sales_Datas[[#This Row],[after_discount]],0)</f>
        <v>0.90756034925526452</v>
      </c>
      <c r="V2044" s="1" t="str">
        <f>IF(Sales_Datas[[#This Row],[base_price]] &lt;= 632200, "Low", (IF(Sales_Datas[[#This Row],[base_price]] &gt;= 10092000, "High", "Medium")))</f>
        <v>Medium</v>
      </c>
    </row>
    <row r="2045" spans="1:22" x14ac:dyDescent="0.25">
      <c r="A2045" s="1" t="s">
        <v>5459</v>
      </c>
      <c r="B2045" s="1" t="s">
        <v>5460</v>
      </c>
      <c r="C2045" s="2">
        <v>44749</v>
      </c>
      <c r="D2045" s="1" t="s">
        <v>308</v>
      </c>
      <c r="E2045" s="4">
        <v>562600</v>
      </c>
      <c r="F2045">
        <v>1</v>
      </c>
      <c r="G2045" s="4">
        <v>5626000</v>
      </c>
      <c r="H2045" s="4">
        <v>0</v>
      </c>
      <c r="I2045" s="4">
        <v>5626000</v>
      </c>
      <c r="J2045">
        <v>1</v>
      </c>
      <c r="K2045">
        <v>1</v>
      </c>
      <c r="L2045">
        <v>0</v>
      </c>
      <c r="M2045">
        <v>1</v>
      </c>
      <c r="N2045" s="2">
        <v>44691</v>
      </c>
      <c r="O2045" s="1" t="s">
        <v>309</v>
      </c>
      <c r="P2045" s="4">
        <v>5626000</v>
      </c>
      <c r="Q2045" s="4">
        <v>343186</v>
      </c>
      <c r="R2045" s="1" t="s">
        <v>133</v>
      </c>
      <c r="S2045" s="1" t="s">
        <v>50</v>
      </c>
      <c r="T2045" s="4">
        <f>Sales_Datas[[#This Row],[after_discount]]-(Sales_Datas[[#This Row],[qty_ordered]]*Sales_Datas[[#This Row],[cogs]])</f>
        <v>5282814</v>
      </c>
      <c r="U2045" s="3">
        <f>IFERROR(Sales_Datas[[#This Row],[Gross_Profit]]/Sales_Datas[[#This Row],[after_discount]],0)</f>
        <v>0.93899999999999995</v>
      </c>
      <c r="V2045" s="1" t="str">
        <f>IF(Sales_Datas[[#This Row],[base_price]] &lt;= 632200, "Low", (IF(Sales_Datas[[#This Row],[base_price]] &gt;= 10092000, "High", "Medium")))</f>
        <v>Medium</v>
      </c>
    </row>
    <row r="2046" spans="1:22" x14ac:dyDescent="0.25">
      <c r="A2046" s="1" t="s">
        <v>5461</v>
      </c>
      <c r="B2046" s="1" t="s">
        <v>5462</v>
      </c>
      <c r="C2046" s="2">
        <v>44523</v>
      </c>
      <c r="D2046" s="1" t="s">
        <v>5463</v>
      </c>
      <c r="E2046" s="4">
        <v>280720</v>
      </c>
      <c r="F2046">
        <v>2</v>
      </c>
      <c r="G2046" s="4">
        <v>5614400</v>
      </c>
      <c r="H2046" s="4">
        <v>0</v>
      </c>
      <c r="I2046" s="4">
        <v>5614400</v>
      </c>
      <c r="J2046">
        <v>1</v>
      </c>
      <c r="K2046">
        <v>1</v>
      </c>
      <c r="L2046">
        <v>1</v>
      </c>
      <c r="M2046">
        <v>1</v>
      </c>
      <c r="N2046" s="2">
        <v>44512</v>
      </c>
      <c r="O2046" s="1" t="s">
        <v>5464</v>
      </c>
      <c r="P2046" s="4">
        <v>2807200</v>
      </c>
      <c r="Q2046" s="4">
        <v>193662</v>
      </c>
      <c r="R2046" s="1" t="s">
        <v>554</v>
      </c>
      <c r="S2046" s="1" t="s">
        <v>50</v>
      </c>
      <c r="T2046" s="4">
        <f>Sales_Datas[[#This Row],[after_discount]]-(Sales_Datas[[#This Row],[qty_ordered]]*Sales_Datas[[#This Row],[cogs]])</f>
        <v>5227076</v>
      </c>
      <c r="U2046" s="3">
        <f>IFERROR(Sales_Datas[[#This Row],[Gross_Profit]]/Sales_Datas[[#This Row],[after_discount]],0)</f>
        <v>0.93101239669421487</v>
      </c>
      <c r="V2046" s="1" t="str">
        <f>IF(Sales_Datas[[#This Row],[base_price]] &lt;= 632200, "Low", (IF(Sales_Datas[[#This Row],[base_price]] &gt;= 10092000, "High", "Medium")))</f>
        <v>Medium</v>
      </c>
    </row>
    <row r="2047" spans="1:22" x14ac:dyDescent="0.25">
      <c r="A2047" s="1" t="s">
        <v>5465</v>
      </c>
      <c r="B2047" s="1" t="s">
        <v>5466</v>
      </c>
      <c r="C2047" s="2">
        <v>44766</v>
      </c>
      <c r="D2047" s="1" t="s">
        <v>5467</v>
      </c>
      <c r="E2047" s="4">
        <v>558830</v>
      </c>
      <c r="F2047">
        <v>1</v>
      </c>
      <c r="G2047" s="4">
        <v>5588300</v>
      </c>
      <c r="H2047" s="4">
        <v>0</v>
      </c>
      <c r="I2047" s="4">
        <v>5588300</v>
      </c>
      <c r="J2047">
        <v>1</v>
      </c>
      <c r="K2047">
        <v>1</v>
      </c>
      <c r="L2047">
        <v>0</v>
      </c>
      <c r="M2047">
        <v>1</v>
      </c>
      <c r="N2047" s="2">
        <v>44716</v>
      </c>
      <c r="O2047" s="1" t="s">
        <v>5468</v>
      </c>
      <c r="P2047" s="4">
        <v>5219420</v>
      </c>
      <c r="Q2047" s="4">
        <v>339242</v>
      </c>
      <c r="R2047" s="1" t="s">
        <v>133</v>
      </c>
      <c r="S2047" s="1" t="s">
        <v>50</v>
      </c>
      <c r="T2047" s="4">
        <f>Sales_Datas[[#This Row],[after_discount]]-(Sales_Datas[[#This Row],[qty_ordered]]*Sales_Datas[[#This Row],[cogs]])</f>
        <v>5249058</v>
      </c>
      <c r="U2047" s="3">
        <f>IFERROR(Sales_Datas[[#This Row],[Gross_Profit]]/Sales_Datas[[#This Row],[after_discount]],0)</f>
        <v>0.9392942397509082</v>
      </c>
      <c r="V2047" s="1" t="str">
        <f>IF(Sales_Datas[[#This Row],[base_price]] &lt;= 632200, "Low", (IF(Sales_Datas[[#This Row],[base_price]] &gt;= 10092000, "High", "Medium")))</f>
        <v>Medium</v>
      </c>
    </row>
    <row r="2048" spans="1:22" x14ac:dyDescent="0.25">
      <c r="A2048" s="1" t="s">
        <v>5469</v>
      </c>
      <c r="B2048" s="1" t="s">
        <v>5470</v>
      </c>
      <c r="C2048" s="2">
        <v>44597</v>
      </c>
      <c r="D2048" s="1" t="s">
        <v>5471</v>
      </c>
      <c r="E2048" s="4">
        <v>556800</v>
      </c>
      <c r="F2048">
        <v>1</v>
      </c>
      <c r="G2048" s="4">
        <v>5568000</v>
      </c>
      <c r="H2048" s="4">
        <v>0</v>
      </c>
      <c r="I2048" s="4">
        <v>5568000</v>
      </c>
      <c r="J2048">
        <v>1</v>
      </c>
      <c r="K2048">
        <v>1</v>
      </c>
      <c r="L2048">
        <v>1</v>
      </c>
      <c r="M2048">
        <v>1</v>
      </c>
      <c r="N2048" s="2">
        <v>44495</v>
      </c>
      <c r="O2048" s="1" t="s">
        <v>5472</v>
      </c>
      <c r="P2048" s="4">
        <v>5568000</v>
      </c>
      <c r="Q2048" s="4">
        <v>445440</v>
      </c>
      <c r="R2048" s="1" t="s">
        <v>89</v>
      </c>
      <c r="S2048" s="1" t="s">
        <v>50</v>
      </c>
      <c r="T2048" s="4">
        <f>Sales_Datas[[#This Row],[after_discount]]-(Sales_Datas[[#This Row],[qty_ordered]]*Sales_Datas[[#This Row],[cogs]])</f>
        <v>5122560</v>
      </c>
      <c r="U2048" s="3">
        <f>IFERROR(Sales_Datas[[#This Row],[Gross_Profit]]/Sales_Datas[[#This Row],[after_discount]],0)</f>
        <v>0.92</v>
      </c>
      <c r="V2048" s="1" t="str">
        <f>IF(Sales_Datas[[#This Row],[base_price]] &lt;= 632200, "Low", (IF(Sales_Datas[[#This Row],[base_price]] &gt;= 10092000, "High", "Medium")))</f>
        <v>Medium</v>
      </c>
    </row>
    <row r="2049" spans="1:22" x14ac:dyDescent="0.25">
      <c r="A2049" s="1" t="s">
        <v>5473</v>
      </c>
      <c r="B2049" s="1" t="s">
        <v>5329</v>
      </c>
      <c r="C2049" s="2">
        <v>44741</v>
      </c>
      <c r="D2049" s="1" t="s">
        <v>5474</v>
      </c>
      <c r="E2049" s="4">
        <v>278400</v>
      </c>
      <c r="F2049">
        <v>2</v>
      </c>
      <c r="G2049" s="4">
        <v>5568000</v>
      </c>
      <c r="H2049" s="4">
        <v>0</v>
      </c>
      <c r="I2049" s="4">
        <v>5568000</v>
      </c>
      <c r="J2049">
        <v>1</v>
      </c>
      <c r="K2049">
        <v>1</v>
      </c>
      <c r="L2049">
        <v>0</v>
      </c>
      <c r="M2049">
        <v>1</v>
      </c>
      <c r="N2049" s="2">
        <v>44661</v>
      </c>
      <c r="O2049" s="1" t="s">
        <v>5475</v>
      </c>
      <c r="P2049" s="4">
        <v>2784000</v>
      </c>
      <c r="Q2049" s="4">
        <v>228288</v>
      </c>
      <c r="R2049" s="1" t="s">
        <v>89</v>
      </c>
      <c r="S2049" s="1" t="s">
        <v>50</v>
      </c>
      <c r="T2049" s="4">
        <f>Sales_Datas[[#This Row],[after_discount]]-(Sales_Datas[[#This Row],[qty_ordered]]*Sales_Datas[[#This Row],[cogs]])</f>
        <v>5111424</v>
      </c>
      <c r="U2049" s="3">
        <f>IFERROR(Sales_Datas[[#This Row],[Gross_Profit]]/Sales_Datas[[#This Row],[after_discount]],0)</f>
        <v>0.91800000000000004</v>
      </c>
      <c r="V2049" s="1" t="str">
        <f>IF(Sales_Datas[[#This Row],[base_price]] &lt;= 632200, "Low", (IF(Sales_Datas[[#This Row],[base_price]] &gt;= 10092000, "High", "Medium")))</f>
        <v>Medium</v>
      </c>
    </row>
    <row r="2050" spans="1:22" x14ac:dyDescent="0.25">
      <c r="A2050" s="1" t="s">
        <v>5476</v>
      </c>
      <c r="B2050" s="1" t="s">
        <v>5477</v>
      </c>
      <c r="C2050" s="2">
        <v>44386</v>
      </c>
      <c r="D2050" s="1" t="s">
        <v>5478</v>
      </c>
      <c r="E2050" s="4">
        <v>556742</v>
      </c>
      <c r="F2050">
        <v>1</v>
      </c>
      <c r="G2050" s="4">
        <v>5567420</v>
      </c>
      <c r="H2050" s="4">
        <v>0</v>
      </c>
      <c r="I2050" s="4">
        <v>5567420</v>
      </c>
      <c r="J2050">
        <v>1</v>
      </c>
      <c r="K2050">
        <v>1</v>
      </c>
      <c r="L2050">
        <v>0</v>
      </c>
      <c r="M2050">
        <v>1</v>
      </c>
      <c r="N2050" s="2">
        <v>44401</v>
      </c>
      <c r="O2050" s="1" t="s">
        <v>5479</v>
      </c>
      <c r="P2050" s="4">
        <v>5567420</v>
      </c>
      <c r="Q2050" s="4">
        <v>350726</v>
      </c>
      <c r="R2050" s="1" t="s">
        <v>133</v>
      </c>
      <c r="S2050" s="1" t="s">
        <v>50</v>
      </c>
      <c r="T2050" s="4">
        <f>Sales_Datas[[#This Row],[after_discount]]-(Sales_Datas[[#This Row],[qty_ordered]]*Sales_Datas[[#This Row],[cogs]])</f>
        <v>5216694</v>
      </c>
      <c r="U2050" s="3">
        <f>IFERROR(Sales_Datas[[#This Row],[Gross_Profit]]/Sales_Datas[[#This Row],[after_discount]],0)</f>
        <v>0.93700385456818414</v>
      </c>
      <c r="V2050" s="1" t="str">
        <f>IF(Sales_Datas[[#This Row],[base_price]] &lt;= 632200, "Low", (IF(Sales_Datas[[#This Row],[base_price]] &gt;= 10092000, "High", "Medium")))</f>
        <v>Medium</v>
      </c>
    </row>
    <row r="2051" spans="1:22" x14ac:dyDescent="0.25">
      <c r="A2051" s="1" t="s">
        <v>5480</v>
      </c>
      <c r="B2051" s="1" t="s">
        <v>5481</v>
      </c>
      <c r="C2051" s="2">
        <v>44649</v>
      </c>
      <c r="D2051" s="1" t="s">
        <v>5482</v>
      </c>
      <c r="E2051" s="4">
        <v>551000</v>
      </c>
      <c r="F2051">
        <v>1</v>
      </c>
      <c r="G2051" s="4">
        <v>5510000</v>
      </c>
      <c r="H2051" s="4">
        <v>0</v>
      </c>
      <c r="I2051" s="4">
        <v>5510000</v>
      </c>
      <c r="J2051">
        <v>1</v>
      </c>
      <c r="K2051">
        <v>1</v>
      </c>
      <c r="L2051">
        <v>1</v>
      </c>
      <c r="M2051">
        <v>5</v>
      </c>
      <c r="N2051" s="2">
        <v>44642</v>
      </c>
      <c r="O2051" s="1" t="s">
        <v>5483</v>
      </c>
      <c r="P2051" s="4">
        <v>5510000</v>
      </c>
      <c r="Q2051" s="4">
        <v>347130</v>
      </c>
      <c r="R2051" s="1" t="s">
        <v>191</v>
      </c>
      <c r="S2051" s="1" t="s">
        <v>24</v>
      </c>
      <c r="T2051" s="4">
        <f>Sales_Datas[[#This Row],[after_discount]]-(Sales_Datas[[#This Row],[qty_ordered]]*Sales_Datas[[#This Row],[cogs]])</f>
        <v>5162870</v>
      </c>
      <c r="U2051" s="3">
        <f>IFERROR(Sales_Datas[[#This Row],[Gross_Profit]]/Sales_Datas[[#This Row],[after_discount]],0)</f>
        <v>0.93700000000000006</v>
      </c>
      <c r="V2051" s="1" t="str">
        <f>IF(Sales_Datas[[#This Row],[base_price]] &lt;= 632200, "Low", (IF(Sales_Datas[[#This Row],[base_price]] &gt;= 10092000, "High", "Medium")))</f>
        <v>Medium</v>
      </c>
    </row>
    <row r="2052" spans="1:22" x14ac:dyDescent="0.25">
      <c r="A2052" s="1" t="s">
        <v>5484</v>
      </c>
      <c r="B2052" s="1" t="s">
        <v>2191</v>
      </c>
      <c r="C2052" s="2">
        <v>44786</v>
      </c>
      <c r="D2052" s="1" t="s">
        <v>5485</v>
      </c>
      <c r="E2052" s="4">
        <v>551000</v>
      </c>
      <c r="F2052">
        <v>1</v>
      </c>
      <c r="G2052" s="4">
        <v>5510000</v>
      </c>
      <c r="H2052" s="4">
        <v>0</v>
      </c>
      <c r="I2052" s="4">
        <v>5510000</v>
      </c>
      <c r="J2052">
        <v>1</v>
      </c>
      <c r="K2052">
        <v>1</v>
      </c>
      <c r="L2052">
        <v>1</v>
      </c>
      <c r="M2052">
        <v>4</v>
      </c>
      <c r="N2052" s="2">
        <v>44775</v>
      </c>
      <c r="O2052" s="1" t="s">
        <v>5486</v>
      </c>
      <c r="P2052" s="4">
        <v>5510000</v>
      </c>
      <c r="Q2052" s="4">
        <v>468350</v>
      </c>
      <c r="R2052" s="1" t="s">
        <v>554</v>
      </c>
      <c r="S2052" s="1" t="s">
        <v>34</v>
      </c>
      <c r="T2052" s="4">
        <f>Sales_Datas[[#This Row],[after_discount]]-(Sales_Datas[[#This Row],[qty_ordered]]*Sales_Datas[[#This Row],[cogs]])</f>
        <v>5041650</v>
      </c>
      <c r="U2052" s="3">
        <f>IFERROR(Sales_Datas[[#This Row],[Gross_Profit]]/Sales_Datas[[#This Row],[after_discount]],0)</f>
        <v>0.91500000000000004</v>
      </c>
      <c r="V2052" s="1" t="str">
        <f>IF(Sales_Datas[[#This Row],[base_price]] &lt;= 632200, "Low", (IF(Sales_Datas[[#This Row],[base_price]] &gt;= 10092000, "High", "Medium")))</f>
        <v>Medium</v>
      </c>
    </row>
    <row r="2053" spans="1:22" x14ac:dyDescent="0.25">
      <c r="A2053" s="1" t="s">
        <v>5487</v>
      </c>
      <c r="B2053" s="1" t="s">
        <v>5488</v>
      </c>
      <c r="C2053" s="2">
        <v>44559</v>
      </c>
      <c r="D2053" s="1" t="s">
        <v>5489</v>
      </c>
      <c r="E2053" s="4">
        <v>275500</v>
      </c>
      <c r="F2053">
        <v>2</v>
      </c>
      <c r="G2053" s="4">
        <v>5510000</v>
      </c>
      <c r="H2053" s="4">
        <v>0</v>
      </c>
      <c r="I2053" s="4">
        <v>5510000</v>
      </c>
      <c r="J2053">
        <v>1</v>
      </c>
      <c r="K2053">
        <v>1</v>
      </c>
      <c r="L2053">
        <v>1</v>
      </c>
      <c r="M2053">
        <v>1</v>
      </c>
      <c r="N2053" s="2">
        <v>44518</v>
      </c>
      <c r="O2053" s="1" t="s">
        <v>5490</v>
      </c>
      <c r="P2053" s="4">
        <v>2755000</v>
      </c>
      <c r="Q2053" s="4">
        <v>170810</v>
      </c>
      <c r="R2053" s="1" t="s">
        <v>133</v>
      </c>
      <c r="S2053" s="1" t="s">
        <v>50</v>
      </c>
      <c r="T2053" s="4">
        <f>Sales_Datas[[#This Row],[after_discount]]-(Sales_Datas[[#This Row],[qty_ordered]]*Sales_Datas[[#This Row],[cogs]])</f>
        <v>5168380</v>
      </c>
      <c r="U2053" s="3">
        <f>IFERROR(Sales_Datas[[#This Row],[Gross_Profit]]/Sales_Datas[[#This Row],[after_discount]],0)</f>
        <v>0.93799999999999994</v>
      </c>
      <c r="V2053" s="1" t="str">
        <f>IF(Sales_Datas[[#This Row],[base_price]] &lt;= 632200, "Low", (IF(Sales_Datas[[#This Row],[base_price]] &gt;= 10092000, "High", "Medium")))</f>
        <v>Medium</v>
      </c>
    </row>
    <row r="2054" spans="1:22" x14ac:dyDescent="0.25">
      <c r="A2054" s="1" t="s">
        <v>5491</v>
      </c>
      <c r="B2054" s="1" t="s">
        <v>5492</v>
      </c>
      <c r="C2054" s="2">
        <v>44760</v>
      </c>
      <c r="D2054" s="1" t="s">
        <v>446</v>
      </c>
      <c r="E2054" s="4">
        <v>551000</v>
      </c>
      <c r="F2054">
        <v>1</v>
      </c>
      <c r="G2054" s="4">
        <v>5510000</v>
      </c>
      <c r="H2054" s="4">
        <v>0</v>
      </c>
      <c r="I2054" s="4">
        <v>5510000</v>
      </c>
      <c r="J2054">
        <v>1</v>
      </c>
      <c r="K2054">
        <v>0</v>
      </c>
      <c r="L2054">
        <v>0</v>
      </c>
      <c r="M2054">
        <v>4</v>
      </c>
      <c r="N2054" s="2">
        <v>44758</v>
      </c>
      <c r="O2054" s="1" t="s">
        <v>447</v>
      </c>
      <c r="P2054" s="4">
        <v>5510000</v>
      </c>
      <c r="Q2054" s="4">
        <v>385700</v>
      </c>
      <c r="R2054" s="1" t="s">
        <v>123</v>
      </c>
      <c r="S2054" s="1" t="s">
        <v>34</v>
      </c>
      <c r="T2054" s="4">
        <f>Sales_Datas[[#This Row],[after_discount]]-(Sales_Datas[[#This Row],[qty_ordered]]*Sales_Datas[[#This Row],[cogs]])</f>
        <v>5124300</v>
      </c>
      <c r="U2054" s="3">
        <f>IFERROR(Sales_Datas[[#This Row],[Gross_Profit]]/Sales_Datas[[#This Row],[after_discount]],0)</f>
        <v>0.93</v>
      </c>
      <c r="V2054" s="1" t="str">
        <f>IF(Sales_Datas[[#This Row],[base_price]] &lt;= 632200, "Low", (IF(Sales_Datas[[#This Row],[base_price]] &gt;= 10092000, "High", "Medium")))</f>
        <v>Medium</v>
      </c>
    </row>
    <row r="2055" spans="1:22" x14ac:dyDescent="0.25">
      <c r="A2055" s="1" t="s">
        <v>5493</v>
      </c>
      <c r="B2055" s="1" t="s">
        <v>5492</v>
      </c>
      <c r="C2055" s="2">
        <v>44761</v>
      </c>
      <c r="D2055" s="1" t="s">
        <v>446</v>
      </c>
      <c r="E2055" s="4">
        <v>551000</v>
      </c>
      <c r="F2055">
        <v>1</v>
      </c>
      <c r="G2055" s="4">
        <v>5510000</v>
      </c>
      <c r="H2055" s="4">
        <v>0</v>
      </c>
      <c r="I2055" s="4">
        <v>5510000</v>
      </c>
      <c r="J2055">
        <v>1</v>
      </c>
      <c r="K2055">
        <v>0</v>
      </c>
      <c r="L2055">
        <v>0</v>
      </c>
      <c r="M2055">
        <v>7</v>
      </c>
      <c r="N2055" s="2">
        <v>44758</v>
      </c>
      <c r="O2055" s="1" t="s">
        <v>447</v>
      </c>
      <c r="P2055" s="4">
        <v>5510000</v>
      </c>
      <c r="Q2055" s="4">
        <v>385700</v>
      </c>
      <c r="R2055" s="1" t="s">
        <v>123</v>
      </c>
      <c r="S2055" s="1" t="s">
        <v>66</v>
      </c>
      <c r="T2055" s="4">
        <f>Sales_Datas[[#This Row],[after_discount]]-(Sales_Datas[[#This Row],[qty_ordered]]*Sales_Datas[[#This Row],[cogs]])</f>
        <v>5124300</v>
      </c>
      <c r="U2055" s="3">
        <f>IFERROR(Sales_Datas[[#This Row],[Gross_Profit]]/Sales_Datas[[#This Row],[after_discount]],0)</f>
        <v>0.93</v>
      </c>
      <c r="V2055" s="1" t="str">
        <f>IF(Sales_Datas[[#This Row],[base_price]] &lt;= 632200, "Low", (IF(Sales_Datas[[#This Row],[base_price]] &gt;= 10092000, "High", "Medium")))</f>
        <v>Medium</v>
      </c>
    </row>
    <row r="2056" spans="1:22" x14ac:dyDescent="0.25">
      <c r="A2056" s="1" t="s">
        <v>5494</v>
      </c>
      <c r="B2056" s="1" t="s">
        <v>5495</v>
      </c>
      <c r="C2056" s="2">
        <v>44203</v>
      </c>
      <c r="D2056" s="1" t="s">
        <v>5496</v>
      </c>
      <c r="E2056" s="4">
        <v>550420</v>
      </c>
      <c r="F2056">
        <v>1</v>
      </c>
      <c r="G2056" s="4">
        <v>5504200</v>
      </c>
      <c r="H2056" s="4">
        <v>0</v>
      </c>
      <c r="I2056" s="4">
        <v>5504200</v>
      </c>
      <c r="J2056">
        <v>1</v>
      </c>
      <c r="K2056">
        <v>0</v>
      </c>
      <c r="L2056">
        <v>0</v>
      </c>
      <c r="M2056">
        <v>1</v>
      </c>
      <c r="N2056" s="2">
        <v>44379</v>
      </c>
      <c r="O2056" s="1" t="s">
        <v>5497</v>
      </c>
      <c r="P2056" s="4">
        <v>5504200</v>
      </c>
      <c r="Q2056" s="4">
        <v>401766</v>
      </c>
      <c r="R2056" s="1" t="s">
        <v>123</v>
      </c>
      <c r="S2056" s="1" t="s">
        <v>50</v>
      </c>
      <c r="T2056" s="4">
        <f>Sales_Datas[[#This Row],[after_discount]]-(Sales_Datas[[#This Row],[qty_ordered]]*Sales_Datas[[#This Row],[cogs]])</f>
        <v>5102434</v>
      </c>
      <c r="U2056" s="3">
        <f>IFERROR(Sales_Datas[[#This Row],[Gross_Profit]]/Sales_Datas[[#This Row],[after_discount]],0)</f>
        <v>0.92700737618545836</v>
      </c>
      <c r="V2056" s="1" t="str">
        <f>IF(Sales_Datas[[#This Row],[base_price]] &lt;= 632200, "Low", (IF(Sales_Datas[[#This Row],[base_price]] &gt;= 10092000, "High", "Medium")))</f>
        <v>Medium</v>
      </c>
    </row>
    <row r="2057" spans="1:22" x14ac:dyDescent="0.25">
      <c r="A2057" s="1" t="s">
        <v>5498</v>
      </c>
      <c r="B2057" s="1" t="s">
        <v>1378</v>
      </c>
      <c r="C2057" s="2">
        <v>44205</v>
      </c>
      <c r="D2057" s="1" t="s">
        <v>5496</v>
      </c>
      <c r="E2057" s="4">
        <v>550420</v>
      </c>
      <c r="F2057">
        <v>1</v>
      </c>
      <c r="G2057" s="4">
        <v>5504200</v>
      </c>
      <c r="H2057" s="4">
        <v>0</v>
      </c>
      <c r="I2057" s="4">
        <v>5504200</v>
      </c>
      <c r="J2057">
        <v>1</v>
      </c>
      <c r="K2057">
        <v>0</v>
      </c>
      <c r="L2057">
        <v>0</v>
      </c>
      <c r="M2057">
        <v>9</v>
      </c>
      <c r="N2057" s="2">
        <v>44395</v>
      </c>
      <c r="O2057" s="1" t="s">
        <v>5497</v>
      </c>
      <c r="P2057" s="4">
        <v>5504200</v>
      </c>
      <c r="Q2057" s="4">
        <v>401766</v>
      </c>
      <c r="R2057" s="1" t="s">
        <v>123</v>
      </c>
      <c r="S2057" s="1" t="s">
        <v>1120</v>
      </c>
      <c r="T2057" s="4">
        <f>Sales_Datas[[#This Row],[after_discount]]-(Sales_Datas[[#This Row],[qty_ordered]]*Sales_Datas[[#This Row],[cogs]])</f>
        <v>5102434</v>
      </c>
      <c r="U2057" s="3">
        <f>IFERROR(Sales_Datas[[#This Row],[Gross_Profit]]/Sales_Datas[[#This Row],[after_discount]],0)</f>
        <v>0.92700737618545836</v>
      </c>
      <c r="V2057" s="1" t="str">
        <f>IF(Sales_Datas[[#This Row],[base_price]] &lt;= 632200, "Low", (IF(Sales_Datas[[#This Row],[base_price]] &gt;= 10092000, "High", "Medium")))</f>
        <v>Medium</v>
      </c>
    </row>
    <row r="2058" spans="1:22" x14ac:dyDescent="0.25">
      <c r="A2058" s="1" t="s">
        <v>5499</v>
      </c>
      <c r="B2058" s="1" t="s">
        <v>5495</v>
      </c>
      <c r="C2058" s="2">
        <v>44507</v>
      </c>
      <c r="D2058" s="1" t="s">
        <v>5496</v>
      </c>
      <c r="E2058" s="4">
        <v>550420</v>
      </c>
      <c r="F2058">
        <v>1</v>
      </c>
      <c r="G2058" s="4">
        <v>5504200</v>
      </c>
      <c r="H2058" s="4">
        <v>0</v>
      </c>
      <c r="I2058" s="4">
        <v>5504200</v>
      </c>
      <c r="J2058">
        <v>1</v>
      </c>
      <c r="K2058">
        <v>1</v>
      </c>
      <c r="L2058">
        <v>1</v>
      </c>
      <c r="M2058">
        <v>1</v>
      </c>
      <c r="N2058" s="2">
        <v>44379</v>
      </c>
      <c r="O2058" s="1" t="s">
        <v>5497</v>
      </c>
      <c r="P2058" s="4">
        <v>5504200</v>
      </c>
      <c r="Q2058" s="4">
        <v>401766</v>
      </c>
      <c r="R2058" s="1" t="s">
        <v>123</v>
      </c>
      <c r="S2058" s="1" t="s">
        <v>50</v>
      </c>
      <c r="T2058" s="4">
        <f>Sales_Datas[[#This Row],[after_discount]]-(Sales_Datas[[#This Row],[qty_ordered]]*Sales_Datas[[#This Row],[cogs]])</f>
        <v>5102434</v>
      </c>
      <c r="U2058" s="3">
        <f>IFERROR(Sales_Datas[[#This Row],[Gross_Profit]]/Sales_Datas[[#This Row],[after_discount]],0)</f>
        <v>0.92700737618545836</v>
      </c>
      <c r="V2058" s="1" t="str">
        <f>IF(Sales_Datas[[#This Row],[base_price]] &lt;= 632200, "Low", (IF(Sales_Datas[[#This Row],[base_price]] &gt;= 10092000, "High", "Medium")))</f>
        <v>Medium</v>
      </c>
    </row>
    <row r="2059" spans="1:22" x14ac:dyDescent="0.25">
      <c r="A2059" s="1" t="s">
        <v>5500</v>
      </c>
      <c r="B2059" s="1" t="s">
        <v>5501</v>
      </c>
      <c r="C2059" s="2">
        <v>44836</v>
      </c>
      <c r="D2059" s="1" t="s">
        <v>5502</v>
      </c>
      <c r="E2059" s="4">
        <v>549840</v>
      </c>
      <c r="F2059">
        <v>1</v>
      </c>
      <c r="G2059" s="4">
        <v>5498400</v>
      </c>
      <c r="H2059" s="4">
        <v>0</v>
      </c>
      <c r="I2059" s="4">
        <v>5498400</v>
      </c>
      <c r="J2059">
        <v>1</v>
      </c>
      <c r="K2059">
        <v>1</v>
      </c>
      <c r="L2059">
        <v>1</v>
      </c>
      <c r="M2059">
        <v>1</v>
      </c>
      <c r="N2059" s="2">
        <v>44611</v>
      </c>
      <c r="O2059" s="1" t="s">
        <v>5503</v>
      </c>
      <c r="P2059" s="4">
        <v>5498400</v>
      </c>
      <c r="Q2059" s="4">
        <v>494856</v>
      </c>
      <c r="R2059" s="1" t="s">
        <v>123</v>
      </c>
      <c r="S2059" s="1" t="s">
        <v>50</v>
      </c>
      <c r="T2059" s="4">
        <f>Sales_Datas[[#This Row],[after_discount]]-(Sales_Datas[[#This Row],[qty_ordered]]*Sales_Datas[[#This Row],[cogs]])</f>
        <v>5003544</v>
      </c>
      <c r="U2059" s="3">
        <f>IFERROR(Sales_Datas[[#This Row],[Gross_Profit]]/Sales_Datas[[#This Row],[after_discount]],0)</f>
        <v>0.91</v>
      </c>
      <c r="V2059" s="1" t="str">
        <f>IF(Sales_Datas[[#This Row],[base_price]] &lt;= 632200, "Low", (IF(Sales_Datas[[#This Row],[base_price]] &gt;= 10092000, "High", "Medium")))</f>
        <v>Medium</v>
      </c>
    </row>
    <row r="2060" spans="1:22" x14ac:dyDescent="0.25">
      <c r="A2060" s="1" t="s">
        <v>5504</v>
      </c>
      <c r="B2060" s="1" t="s">
        <v>3041</v>
      </c>
      <c r="C2060" s="2">
        <v>44426</v>
      </c>
      <c r="D2060" s="1" t="s">
        <v>5505</v>
      </c>
      <c r="E2060" s="4">
        <v>548100</v>
      </c>
      <c r="F2060">
        <v>1</v>
      </c>
      <c r="G2060" s="4">
        <v>5481000</v>
      </c>
      <c r="H2060" s="4">
        <v>0</v>
      </c>
      <c r="I2060" s="4">
        <v>5481000</v>
      </c>
      <c r="J2060">
        <v>1</v>
      </c>
      <c r="K2060">
        <v>0</v>
      </c>
      <c r="L2060">
        <v>0</v>
      </c>
      <c r="M2060">
        <v>1</v>
      </c>
      <c r="N2060" s="2">
        <v>44431</v>
      </c>
      <c r="O2060" s="1" t="s">
        <v>5506</v>
      </c>
      <c r="P2060" s="4">
        <v>5481000</v>
      </c>
      <c r="Q2060" s="4">
        <v>361746</v>
      </c>
      <c r="R2060" s="1" t="s">
        <v>29</v>
      </c>
      <c r="S2060" s="1" t="s">
        <v>50</v>
      </c>
      <c r="T2060" s="4">
        <f>Sales_Datas[[#This Row],[after_discount]]-(Sales_Datas[[#This Row],[qty_ordered]]*Sales_Datas[[#This Row],[cogs]])</f>
        <v>5119254</v>
      </c>
      <c r="U2060" s="3">
        <f>IFERROR(Sales_Datas[[#This Row],[Gross_Profit]]/Sales_Datas[[#This Row],[after_discount]],0)</f>
        <v>0.93400000000000005</v>
      </c>
      <c r="V2060" s="1" t="str">
        <f>IF(Sales_Datas[[#This Row],[base_price]] &lt;= 632200, "Low", (IF(Sales_Datas[[#This Row],[base_price]] &gt;= 10092000, "High", "Medium")))</f>
        <v>Medium</v>
      </c>
    </row>
    <row r="2061" spans="1:22" x14ac:dyDescent="0.25">
      <c r="A2061" s="1" t="s">
        <v>5507</v>
      </c>
      <c r="B2061" s="1" t="s">
        <v>5508</v>
      </c>
      <c r="C2061" s="2">
        <v>44516</v>
      </c>
      <c r="D2061" s="1" t="s">
        <v>4468</v>
      </c>
      <c r="E2061" s="4">
        <v>109620</v>
      </c>
      <c r="F2061">
        <v>5</v>
      </c>
      <c r="G2061" s="4">
        <v>5481000</v>
      </c>
      <c r="H2061" s="4">
        <v>0</v>
      </c>
      <c r="I2061" s="4">
        <v>5481000</v>
      </c>
      <c r="J2061">
        <v>1</v>
      </c>
      <c r="K2061">
        <v>0</v>
      </c>
      <c r="L2061">
        <v>0</v>
      </c>
      <c r="M2061">
        <v>1</v>
      </c>
      <c r="N2061" s="2">
        <v>44528</v>
      </c>
      <c r="O2061" s="1" t="s">
        <v>4469</v>
      </c>
      <c r="P2061" s="4">
        <v>1096200</v>
      </c>
      <c r="Q2061" s="4">
        <v>92046</v>
      </c>
      <c r="R2061" s="1" t="s">
        <v>123</v>
      </c>
      <c r="S2061" s="1" t="s">
        <v>50</v>
      </c>
      <c r="T2061" s="4">
        <f>Sales_Datas[[#This Row],[after_discount]]-(Sales_Datas[[#This Row],[qty_ordered]]*Sales_Datas[[#This Row],[cogs]])</f>
        <v>5020770</v>
      </c>
      <c r="U2061" s="3">
        <f>IFERROR(Sales_Datas[[#This Row],[Gross_Profit]]/Sales_Datas[[#This Row],[after_discount]],0)</f>
        <v>0.91603174603174609</v>
      </c>
      <c r="V2061" s="1" t="str">
        <f>IF(Sales_Datas[[#This Row],[base_price]] &lt;= 632200, "Low", (IF(Sales_Datas[[#This Row],[base_price]] &gt;= 10092000, "High", "Medium")))</f>
        <v>Medium</v>
      </c>
    </row>
    <row r="2062" spans="1:22" x14ac:dyDescent="0.25">
      <c r="A2062" s="1" t="s">
        <v>5509</v>
      </c>
      <c r="B2062" s="1" t="s">
        <v>5510</v>
      </c>
      <c r="C2062" s="2">
        <v>44719</v>
      </c>
      <c r="D2062" s="1" t="s">
        <v>304</v>
      </c>
      <c r="E2062" s="4">
        <v>545200</v>
      </c>
      <c r="F2062">
        <v>1</v>
      </c>
      <c r="G2062" s="4">
        <v>5452000</v>
      </c>
      <c r="H2062" s="4">
        <v>0</v>
      </c>
      <c r="I2062" s="4">
        <v>5452000</v>
      </c>
      <c r="J2062">
        <v>1</v>
      </c>
      <c r="K2062">
        <v>1</v>
      </c>
      <c r="L2062">
        <v>0</v>
      </c>
      <c r="M2062">
        <v>7</v>
      </c>
      <c r="N2062" s="2">
        <v>44487</v>
      </c>
      <c r="O2062" s="1" t="s">
        <v>305</v>
      </c>
      <c r="P2062" s="4">
        <v>5452000</v>
      </c>
      <c r="Q2062" s="4">
        <v>490680</v>
      </c>
      <c r="R2062" s="1" t="s">
        <v>55</v>
      </c>
      <c r="S2062" s="1" t="s">
        <v>66</v>
      </c>
      <c r="T2062" s="4">
        <f>Sales_Datas[[#This Row],[after_discount]]-(Sales_Datas[[#This Row],[qty_ordered]]*Sales_Datas[[#This Row],[cogs]])</f>
        <v>4961320</v>
      </c>
      <c r="U2062" s="3">
        <f>IFERROR(Sales_Datas[[#This Row],[Gross_Profit]]/Sales_Datas[[#This Row],[after_discount]],0)</f>
        <v>0.91</v>
      </c>
      <c r="V2062" s="1" t="str">
        <f>IF(Sales_Datas[[#This Row],[base_price]] &lt;= 632200, "Low", (IF(Sales_Datas[[#This Row],[base_price]] &gt;= 10092000, "High", "Medium")))</f>
        <v>Medium</v>
      </c>
    </row>
    <row r="2063" spans="1:22" x14ac:dyDescent="0.25">
      <c r="A2063" s="1" t="s">
        <v>5511</v>
      </c>
      <c r="B2063" s="1" t="s">
        <v>5512</v>
      </c>
      <c r="C2063" s="2">
        <v>44758</v>
      </c>
      <c r="D2063" s="1" t="s">
        <v>304</v>
      </c>
      <c r="E2063" s="4">
        <v>545200</v>
      </c>
      <c r="F2063">
        <v>1</v>
      </c>
      <c r="G2063" s="4">
        <v>5452000</v>
      </c>
      <c r="H2063" s="4">
        <v>0</v>
      </c>
      <c r="I2063" s="4">
        <v>5452000</v>
      </c>
      <c r="J2063">
        <v>1</v>
      </c>
      <c r="K2063">
        <v>1</v>
      </c>
      <c r="L2063">
        <v>1</v>
      </c>
      <c r="M2063">
        <v>1</v>
      </c>
      <c r="N2063" s="2">
        <v>44750</v>
      </c>
      <c r="O2063" s="1" t="s">
        <v>305</v>
      </c>
      <c r="P2063" s="4">
        <v>5452000</v>
      </c>
      <c r="Q2063" s="4">
        <v>490680</v>
      </c>
      <c r="R2063" s="1" t="s">
        <v>55</v>
      </c>
      <c r="S2063" s="1" t="s">
        <v>50</v>
      </c>
      <c r="T2063" s="4">
        <f>Sales_Datas[[#This Row],[after_discount]]-(Sales_Datas[[#This Row],[qty_ordered]]*Sales_Datas[[#This Row],[cogs]])</f>
        <v>4961320</v>
      </c>
      <c r="U2063" s="3">
        <f>IFERROR(Sales_Datas[[#This Row],[Gross_Profit]]/Sales_Datas[[#This Row],[after_discount]],0)</f>
        <v>0.91</v>
      </c>
      <c r="V2063" s="1" t="str">
        <f>IF(Sales_Datas[[#This Row],[base_price]] &lt;= 632200, "Low", (IF(Sales_Datas[[#This Row],[base_price]] &gt;= 10092000, "High", "Medium")))</f>
        <v>Medium</v>
      </c>
    </row>
    <row r="2064" spans="1:22" x14ac:dyDescent="0.25">
      <c r="A2064" s="1" t="s">
        <v>5513</v>
      </c>
      <c r="B2064" s="1" t="s">
        <v>5514</v>
      </c>
      <c r="C2064" s="2">
        <v>44439</v>
      </c>
      <c r="D2064" s="1" t="s">
        <v>5515</v>
      </c>
      <c r="E2064" s="4">
        <v>271614</v>
      </c>
      <c r="F2064">
        <v>2</v>
      </c>
      <c r="G2064" s="4">
        <v>5432280</v>
      </c>
      <c r="H2064" s="4">
        <v>0</v>
      </c>
      <c r="I2064" s="4">
        <v>5432280</v>
      </c>
      <c r="J2064">
        <v>1</v>
      </c>
      <c r="K2064">
        <v>0</v>
      </c>
      <c r="L2064">
        <v>0</v>
      </c>
      <c r="M2064">
        <v>1</v>
      </c>
      <c r="N2064" s="2">
        <v>44416</v>
      </c>
      <c r="O2064" s="1" t="s">
        <v>5516</v>
      </c>
      <c r="P2064" s="4">
        <v>2716140</v>
      </c>
      <c r="Q2064" s="4">
        <v>165648</v>
      </c>
      <c r="R2064" s="1" t="s">
        <v>123</v>
      </c>
      <c r="S2064" s="1" t="s">
        <v>50</v>
      </c>
      <c r="T2064" s="4">
        <f>Sales_Datas[[#This Row],[after_discount]]-(Sales_Datas[[#This Row],[qty_ordered]]*Sales_Datas[[#This Row],[cogs]])</f>
        <v>5100984</v>
      </c>
      <c r="U2064" s="3">
        <f>IFERROR(Sales_Datas[[#This Row],[Gross_Profit]]/Sales_Datas[[#This Row],[after_discount]],0)</f>
        <v>0.93901345291479821</v>
      </c>
      <c r="V2064" s="1" t="str">
        <f>IF(Sales_Datas[[#This Row],[base_price]] &lt;= 632200, "Low", (IF(Sales_Datas[[#This Row],[base_price]] &gt;= 10092000, "High", "Medium")))</f>
        <v>Medium</v>
      </c>
    </row>
    <row r="2065" spans="1:22" x14ac:dyDescent="0.25">
      <c r="A2065" s="1" t="s">
        <v>5517</v>
      </c>
      <c r="B2065" s="1" t="s">
        <v>647</v>
      </c>
      <c r="C2065" s="2">
        <v>44578</v>
      </c>
      <c r="D2065" s="1" t="s">
        <v>5518</v>
      </c>
      <c r="E2065" s="4">
        <v>539400</v>
      </c>
      <c r="F2065">
        <v>1</v>
      </c>
      <c r="G2065" s="4">
        <v>5394000</v>
      </c>
      <c r="H2065" s="4">
        <v>0</v>
      </c>
      <c r="I2065" s="4">
        <v>5394000</v>
      </c>
      <c r="J2065">
        <v>1</v>
      </c>
      <c r="K2065">
        <v>1</v>
      </c>
      <c r="L2065">
        <v>1</v>
      </c>
      <c r="M2065">
        <v>1</v>
      </c>
      <c r="N2065" s="2">
        <v>44405</v>
      </c>
      <c r="O2065" s="1" t="s">
        <v>5519</v>
      </c>
      <c r="P2065" s="4">
        <v>5394000</v>
      </c>
      <c r="Q2065" s="4">
        <v>356004</v>
      </c>
      <c r="R2065" s="1" t="s">
        <v>191</v>
      </c>
      <c r="S2065" s="1" t="s">
        <v>50</v>
      </c>
      <c r="T2065" s="4">
        <f>Sales_Datas[[#This Row],[after_discount]]-(Sales_Datas[[#This Row],[qty_ordered]]*Sales_Datas[[#This Row],[cogs]])</f>
        <v>5037996</v>
      </c>
      <c r="U2065" s="3">
        <f>IFERROR(Sales_Datas[[#This Row],[Gross_Profit]]/Sales_Datas[[#This Row],[after_discount]],0)</f>
        <v>0.93400000000000005</v>
      </c>
      <c r="V2065" s="1" t="str">
        <f>IF(Sales_Datas[[#This Row],[base_price]] &lt;= 632200, "Low", (IF(Sales_Datas[[#This Row],[base_price]] &gt;= 10092000, "High", "Medium")))</f>
        <v>Medium</v>
      </c>
    </row>
    <row r="2066" spans="1:22" x14ac:dyDescent="0.25">
      <c r="A2066" s="1" t="s">
        <v>5520</v>
      </c>
      <c r="B2066" s="1" t="s">
        <v>220</v>
      </c>
      <c r="C2066" s="2">
        <v>44461</v>
      </c>
      <c r="D2066" s="1" t="s">
        <v>5521</v>
      </c>
      <c r="E2066" s="4">
        <v>538182</v>
      </c>
      <c r="F2066">
        <v>1</v>
      </c>
      <c r="G2066" s="4">
        <v>5381820</v>
      </c>
      <c r="H2066" s="4">
        <v>0</v>
      </c>
      <c r="I2066" s="4">
        <v>5381820</v>
      </c>
      <c r="J2066">
        <v>1</v>
      </c>
      <c r="K2066">
        <v>1</v>
      </c>
      <c r="L2066">
        <v>1</v>
      </c>
      <c r="M2066">
        <v>1</v>
      </c>
      <c r="N2066" s="2">
        <v>44409</v>
      </c>
      <c r="O2066" s="1" t="s">
        <v>5522</v>
      </c>
      <c r="P2066" s="4">
        <v>5381820</v>
      </c>
      <c r="Q2066" s="4">
        <v>371316</v>
      </c>
      <c r="R2066" s="1" t="s">
        <v>39</v>
      </c>
      <c r="S2066" s="1" t="s">
        <v>50</v>
      </c>
      <c r="T2066" s="4">
        <f>Sales_Datas[[#This Row],[after_discount]]-(Sales_Datas[[#This Row],[qty_ordered]]*Sales_Datas[[#This Row],[cogs]])</f>
        <v>5010504</v>
      </c>
      <c r="U2066" s="3">
        <f>IFERROR(Sales_Datas[[#This Row],[Gross_Profit]]/Sales_Datas[[#This Row],[after_discount]],0)</f>
        <v>0.93100549628192697</v>
      </c>
      <c r="V2066" s="1" t="str">
        <f>IF(Sales_Datas[[#This Row],[base_price]] &lt;= 632200, "Low", (IF(Sales_Datas[[#This Row],[base_price]] &gt;= 10092000, "High", "Medium")))</f>
        <v>Medium</v>
      </c>
    </row>
    <row r="2067" spans="1:22" x14ac:dyDescent="0.25">
      <c r="A2067" s="1" t="s">
        <v>5523</v>
      </c>
      <c r="B2067" s="1" t="s">
        <v>5524</v>
      </c>
      <c r="C2067" s="2">
        <v>44296</v>
      </c>
      <c r="D2067" s="1" t="s">
        <v>5525</v>
      </c>
      <c r="E2067" s="4">
        <v>536500</v>
      </c>
      <c r="F2067">
        <v>1</v>
      </c>
      <c r="G2067" s="4">
        <v>5365000</v>
      </c>
      <c r="H2067" s="4">
        <v>0</v>
      </c>
      <c r="I2067" s="4">
        <v>5365000</v>
      </c>
      <c r="J2067">
        <v>1</v>
      </c>
      <c r="K2067">
        <v>1</v>
      </c>
      <c r="L2067">
        <v>1</v>
      </c>
      <c r="M2067">
        <v>1</v>
      </c>
      <c r="N2067" s="2">
        <v>44483</v>
      </c>
      <c r="O2067" s="1" t="s">
        <v>5526</v>
      </c>
      <c r="P2067" s="4">
        <v>5365000</v>
      </c>
      <c r="Q2067" s="4">
        <v>477456</v>
      </c>
      <c r="R2067" s="1" t="s">
        <v>133</v>
      </c>
      <c r="S2067" s="1" t="s">
        <v>50</v>
      </c>
      <c r="T2067" s="4">
        <f>Sales_Datas[[#This Row],[after_discount]]-(Sales_Datas[[#This Row],[qty_ordered]]*Sales_Datas[[#This Row],[cogs]])</f>
        <v>4887544</v>
      </c>
      <c r="U2067" s="3">
        <f>IFERROR(Sales_Datas[[#This Row],[Gross_Profit]]/Sales_Datas[[#This Row],[after_discount]],0)</f>
        <v>0.91100540540540542</v>
      </c>
      <c r="V2067" s="1" t="str">
        <f>IF(Sales_Datas[[#This Row],[base_price]] &lt;= 632200, "Low", (IF(Sales_Datas[[#This Row],[base_price]] &gt;= 10092000, "High", "Medium")))</f>
        <v>Medium</v>
      </c>
    </row>
    <row r="2068" spans="1:22" x14ac:dyDescent="0.25">
      <c r="A2068" s="1" t="s">
        <v>5527</v>
      </c>
      <c r="B2068" s="1" t="s">
        <v>1573</v>
      </c>
      <c r="C2068" s="2">
        <v>44387</v>
      </c>
      <c r="D2068" s="1" t="s">
        <v>5528</v>
      </c>
      <c r="E2068" s="4">
        <v>533600</v>
      </c>
      <c r="F2068">
        <v>1</v>
      </c>
      <c r="G2068" s="4">
        <v>5336000</v>
      </c>
      <c r="H2068" s="4">
        <v>0</v>
      </c>
      <c r="I2068" s="4">
        <v>5336000</v>
      </c>
      <c r="J2068">
        <v>1</v>
      </c>
      <c r="K2068">
        <v>1</v>
      </c>
      <c r="L2068">
        <v>1</v>
      </c>
      <c r="M2068">
        <v>11</v>
      </c>
      <c r="N2068" s="2">
        <v>44400</v>
      </c>
      <c r="O2068" s="1" t="s">
        <v>5529</v>
      </c>
      <c r="P2068" s="4">
        <v>4930000</v>
      </c>
      <c r="Q2068" s="4">
        <v>359890</v>
      </c>
      <c r="R2068" s="1" t="s">
        <v>39</v>
      </c>
      <c r="S2068" s="1" t="s">
        <v>1125</v>
      </c>
      <c r="T2068" s="4">
        <f>Sales_Datas[[#This Row],[after_discount]]-(Sales_Datas[[#This Row],[qty_ordered]]*Sales_Datas[[#This Row],[cogs]])</f>
        <v>4976110</v>
      </c>
      <c r="U2068" s="3">
        <f>IFERROR(Sales_Datas[[#This Row],[Gross_Profit]]/Sales_Datas[[#This Row],[after_discount]],0)</f>
        <v>0.93255434782608693</v>
      </c>
      <c r="V2068" s="1" t="str">
        <f>IF(Sales_Datas[[#This Row],[base_price]] &lt;= 632200, "Low", (IF(Sales_Datas[[#This Row],[base_price]] &gt;= 10092000, "High", "Medium")))</f>
        <v>Medium</v>
      </c>
    </row>
    <row r="2069" spans="1:22" x14ac:dyDescent="0.25">
      <c r="A2069" s="1" t="s">
        <v>5530</v>
      </c>
      <c r="B2069" s="1" t="s">
        <v>5531</v>
      </c>
      <c r="C2069" s="2">
        <v>44670</v>
      </c>
      <c r="D2069" s="1" t="s">
        <v>5532</v>
      </c>
      <c r="E2069" s="4">
        <v>533020</v>
      </c>
      <c r="F2069">
        <v>1</v>
      </c>
      <c r="G2069" s="4">
        <v>5330200</v>
      </c>
      <c r="H2069" s="4">
        <v>0</v>
      </c>
      <c r="I2069" s="4">
        <v>5330200</v>
      </c>
      <c r="J2069">
        <v>1</v>
      </c>
      <c r="K2069">
        <v>0</v>
      </c>
      <c r="L2069">
        <v>0</v>
      </c>
      <c r="M2069">
        <v>1</v>
      </c>
      <c r="N2069" s="2">
        <v>44666</v>
      </c>
      <c r="O2069" s="1" t="s">
        <v>5533</v>
      </c>
      <c r="P2069" s="4">
        <v>5330200</v>
      </c>
      <c r="Q2069" s="4">
        <v>405072</v>
      </c>
      <c r="R2069" s="1" t="s">
        <v>554</v>
      </c>
      <c r="S2069" s="1" t="s">
        <v>50</v>
      </c>
      <c r="T2069" s="4">
        <f>Sales_Datas[[#This Row],[after_discount]]-(Sales_Datas[[#This Row],[qty_ordered]]*Sales_Datas[[#This Row],[cogs]])</f>
        <v>4925128</v>
      </c>
      <c r="U2069" s="3">
        <f>IFERROR(Sales_Datas[[#This Row],[Gross_Profit]]/Sales_Datas[[#This Row],[after_discount]],0)</f>
        <v>0.92400435255712732</v>
      </c>
      <c r="V2069" s="1" t="str">
        <f>IF(Sales_Datas[[#This Row],[base_price]] &lt;= 632200, "Low", (IF(Sales_Datas[[#This Row],[base_price]] &gt;= 10092000, "High", "Medium")))</f>
        <v>Medium</v>
      </c>
    </row>
    <row r="2070" spans="1:22" x14ac:dyDescent="0.25">
      <c r="A2070" s="1" t="s">
        <v>5534</v>
      </c>
      <c r="B2070" s="1" t="s">
        <v>5531</v>
      </c>
      <c r="C2070" s="2">
        <v>44673</v>
      </c>
      <c r="D2070" s="1" t="s">
        <v>5532</v>
      </c>
      <c r="E2070" s="4">
        <v>533020</v>
      </c>
      <c r="F2070">
        <v>1</v>
      </c>
      <c r="G2070" s="4">
        <v>5330200</v>
      </c>
      <c r="H2070" s="4">
        <v>0</v>
      </c>
      <c r="I2070" s="4">
        <v>5330200</v>
      </c>
      <c r="J2070">
        <v>1</v>
      </c>
      <c r="K2070">
        <v>0</v>
      </c>
      <c r="L2070">
        <v>0</v>
      </c>
      <c r="M2070">
        <v>1</v>
      </c>
      <c r="N2070" s="2">
        <v>44666</v>
      </c>
      <c r="O2070" s="1" t="s">
        <v>5533</v>
      </c>
      <c r="P2070" s="4">
        <v>5330200</v>
      </c>
      <c r="Q2070" s="4">
        <v>405072</v>
      </c>
      <c r="R2070" s="1" t="s">
        <v>554</v>
      </c>
      <c r="S2070" s="1" t="s">
        <v>50</v>
      </c>
      <c r="T2070" s="4">
        <f>Sales_Datas[[#This Row],[after_discount]]-(Sales_Datas[[#This Row],[qty_ordered]]*Sales_Datas[[#This Row],[cogs]])</f>
        <v>4925128</v>
      </c>
      <c r="U2070" s="3">
        <f>IFERROR(Sales_Datas[[#This Row],[Gross_Profit]]/Sales_Datas[[#This Row],[after_discount]],0)</f>
        <v>0.92400435255712732</v>
      </c>
      <c r="V2070" s="1" t="str">
        <f>IF(Sales_Datas[[#This Row],[base_price]] &lt;= 632200, "Low", (IF(Sales_Datas[[#This Row],[base_price]] &gt;= 10092000, "High", "Medium")))</f>
        <v>Medium</v>
      </c>
    </row>
    <row r="2071" spans="1:22" x14ac:dyDescent="0.25">
      <c r="A2071" s="1" t="s">
        <v>5535</v>
      </c>
      <c r="B2071" s="1" t="s">
        <v>1583</v>
      </c>
      <c r="C2071" s="2">
        <v>44746</v>
      </c>
      <c r="D2071" s="1" t="s">
        <v>5532</v>
      </c>
      <c r="E2071" s="4">
        <v>533020</v>
      </c>
      <c r="F2071">
        <v>1</v>
      </c>
      <c r="G2071" s="4">
        <v>5330200</v>
      </c>
      <c r="H2071" s="4">
        <v>0</v>
      </c>
      <c r="I2071" s="4">
        <v>5330200</v>
      </c>
      <c r="J2071">
        <v>1</v>
      </c>
      <c r="K2071">
        <v>1</v>
      </c>
      <c r="L2071">
        <v>0</v>
      </c>
      <c r="M2071">
        <v>7</v>
      </c>
      <c r="N2071" s="2">
        <v>44641</v>
      </c>
      <c r="O2071" s="1" t="s">
        <v>5533</v>
      </c>
      <c r="P2071" s="4">
        <v>5330200</v>
      </c>
      <c r="Q2071" s="4">
        <v>405072</v>
      </c>
      <c r="R2071" s="1" t="s">
        <v>554</v>
      </c>
      <c r="S2071" s="1" t="s">
        <v>66</v>
      </c>
      <c r="T2071" s="4">
        <f>Sales_Datas[[#This Row],[after_discount]]-(Sales_Datas[[#This Row],[qty_ordered]]*Sales_Datas[[#This Row],[cogs]])</f>
        <v>4925128</v>
      </c>
      <c r="U2071" s="3">
        <f>IFERROR(Sales_Datas[[#This Row],[Gross_Profit]]/Sales_Datas[[#This Row],[after_discount]],0)</f>
        <v>0.92400435255712732</v>
      </c>
      <c r="V2071" s="1" t="str">
        <f>IF(Sales_Datas[[#This Row],[base_price]] &lt;= 632200, "Low", (IF(Sales_Datas[[#This Row],[base_price]] &gt;= 10092000, "High", "Medium")))</f>
        <v>Medium</v>
      </c>
    </row>
    <row r="2072" spans="1:22" x14ac:dyDescent="0.25">
      <c r="A2072" s="1" t="s">
        <v>5536</v>
      </c>
      <c r="B2072" s="1" t="s">
        <v>3486</v>
      </c>
      <c r="C2072" s="2">
        <v>44866</v>
      </c>
      <c r="D2072" s="1" t="s">
        <v>5532</v>
      </c>
      <c r="E2072" s="4">
        <v>533020</v>
      </c>
      <c r="F2072">
        <v>1</v>
      </c>
      <c r="G2072" s="4">
        <v>5330200</v>
      </c>
      <c r="H2072" s="4">
        <v>0</v>
      </c>
      <c r="I2072" s="4">
        <v>5330200</v>
      </c>
      <c r="J2072">
        <v>1</v>
      </c>
      <c r="K2072">
        <v>1</v>
      </c>
      <c r="L2072">
        <v>0</v>
      </c>
      <c r="M2072">
        <v>4</v>
      </c>
      <c r="N2072" s="2">
        <v>44476</v>
      </c>
      <c r="O2072" s="1" t="s">
        <v>5533</v>
      </c>
      <c r="P2072" s="4">
        <v>5330200</v>
      </c>
      <c r="Q2072" s="4">
        <v>405072</v>
      </c>
      <c r="R2072" s="1" t="s">
        <v>554</v>
      </c>
      <c r="S2072" s="1" t="s">
        <v>34</v>
      </c>
      <c r="T2072" s="4">
        <f>Sales_Datas[[#This Row],[after_discount]]-(Sales_Datas[[#This Row],[qty_ordered]]*Sales_Datas[[#This Row],[cogs]])</f>
        <v>4925128</v>
      </c>
      <c r="U2072" s="3">
        <f>IFERROR(Sales_Datas[[#This Row],[Gross_Profit]]/Sales_Datas[[#This Row],[after_discount]],0)</f>
        <v>0.92400435255712732</v>
      </c>
      <c r="V2072" s="1" t="str">
        <f>IF(Sales_Datas[[#This Row],[base_price]] &lt;= 632200, "Low", (IF(Sales_Datas[[#This Row],[base_price]] &gt;= 10092000, "High", "Medium")))</f>
        <v>Medium</v>
      </c>
    </row>
    <row r="2073" spans="1:22" x14ac:dyDescent="0.25">
      <c r="A2073" s="1" t="s">
        <v>5537</v>
      </c>
      <c r="B2073" s="1" t="s">
        <v>4962</v>
      </c>
      <c r="C2073" s="2">
        <v>44326</v>
      </c>
      <c r="D2073" s="1" t="s">
        <v>5538</v>
      </c>
      <c r="E2073" s="4">
        <v>532440</v>
      </c>
      <c r="F2073">
        <v>1</v>
      </c>
      <c r="G2073" s="4">
        <v>5324400</v>
      </c>
      <c r="H2073" s="4">
        <v>0</v>
      </c>
      <c r="I2073" s="4">
        <v>5324400</v>
      </c>
      <c r="J2073">
        <v>1</v>
      </c>
      <c r="K2073">
        <v>1</v>
      </c>
      <c r="L2073">
        <v>1</v>
      </c>
      <c r="M2073">
        <v>4</v>
      </c>
      <c r="N2073" s="2">
        <v>44489</v>
      </c>
      <c r="O2073" s="1" t="s">
        <v>5539</v>
      </c>
      <c r="P2073" s="4">
        <v>5324400</v>
      </c>
      <c r="Q2073" s="4">
        <v>372708</v>
      </c>
      <c r="R2073" s="1" t="s">
        <v>133</v>
      </c>
      <c r="S2073" s="1" t="s">
        <v>34</v>
      </c>
      <c r="T2073" s="4">
        <f>Sales_Datas[[#This Row],[after_discount]]-(Sales_Datas[[#This Row],[qty_ordered]]*Sales_Datas[[#This Row],[cogs]])</f>
        <v>4951692</v>
      </c>
      <c r="U2073" s="3">
        <f>IFERROR(Sales_Datas[[#This Row],[Gross_Profit]]/Sales_Datas[[#This Row],[after_discount]],0)</f>
        <v>0.93</v>
      </c>
      <c r="V2073" s="1" t="str">
        <f>IF(Sales_Datas[[#This Row],[base_price]] &lt;= 632200, "Low", (IF(Sales_Datas[[#This Row],[base_price]] &gt;= 10092000, "High", "Medium")))</f>
        <v>Medium</v>
      </c>
    </row>
    <row r="2074" spans="1:22" x14ac:dyDescent="0.25">
      <c r="A2074" s="1" t="s">
        <v>5540</v>
      </c>
      <c r="B2074" s="1" t="s">
        <v>5541</v>
      </c>
      <c r="C2074" s="2">
        <v>44669</v>
      </c>
      <c r="D2074" s="1" t="s">
        <v>5542</v>
      </c>
      <c r="E2074" s="4">
        <v>532382</v>
      </c>
      <c r="F2074">
        <v>1</v>
      </c>
      <c r="G2074" s="4">
        <v>5323820</v>
      </c>
      <c r="H2074" s="4">
        <v>0</v>
      </c>
      <c r="I2074" s="4">
        <v>5323820</v>
      </c>
      <c r="J2074">
        <v>1</v>
      </c>
      <c r="K2074">
        <v>0</v>
      </c>
      <c r="L2074">
        <v>0</v>
      </c>
      <c r="M2074">
        <v>7</v>
      </c>
      <c r="N2074" s="2">
        <v>44639</v>
      </c>
      <c r="O2074" s="1" t="s">
        <v>5543</v>
      </c>
      <c r="P2074" s="4">
        <v>5323820</v>
      </c>
      <c r="Q2074" s="4">
        <v>361978</v>
      </c>
      <c r="R2074" s="1" t="s">
        <v>123</v>
      </c>
      <c r="S2074" s="1" t="s">
        <v>66</v>
      </c>
      <c r="T2074" s="4">
        <f>Sales_Datas[[#This Row],[after_discount]]-(Sales_Datas[[#This Row],[qty_ordered]]*Sales_Datas[[#This Row],[cogs]])</f>
        <v>4961842</v>
      </c>
      <c r="U2074" s="3">
        <f>IFERROR(Sales_Datas[[#This Row],[Gross_Profit]]/Sales_Datas[[#This Row],[after_discount]],0)</f>
        <v>0.93200784399172021</v>
      </c>
      <c r="V2074" s="1" t="str">
        <f>IF(Sales_Datas[[#This Row],[base_price]] &lt;= 632200, "Low", (IF(Sales_Datas[[#This Row],[base_price]] &gt;= 10092000, "High", "Medium")))</f>
        <v>Medium</v>
      </c>
    </row>
    <row r="2075" spans="1:22" x14ac:dyDescent="0.25">
      <c r="A2075" s="1" t="s">
        <v>5544</v>
      </c>
      <c r="B2075" s="1" t="s">
        <v>5541</v>
      </c>
      <c r="C2075" s="2">
        <v>44673</v>
      </c>
      <c r="D2075" s="1" t="s">
        <v>5542</v>
      </c>
      <c r="E2075" s="4">
        <v>532382</v>
      </c>
      <c r="F2075">
        <v>1</v>
      </c>
      <c r="G2075" s="4">
        <v>5323820</v>
      </c>
      <c r="H2075" s="4">
        <v>0</v>
      </c>
      <c r="I2075" s="4">
        <v>5323820</v>
      </c>
      <c r="J2075">
        <v>1</v>
      </c>
      <c r="K2075">
        <v>0</v>
      </c>
      <c r="L2075">
        <v>0</v>
      </c>
      <c r="M2075">
        <v>4</v>
      </c>
      <c r="N2075" s="2">
        <v>44639</v>
      </c>
      <c r="O2075" s="1" t="s">
        <v>5543</v>
      </c>
      <c r="P2075" s="4">
        <v>5323820</v>
      </c>
      <c r="Q2075" s="4">
        <v>361978</v>
      </c>
      <c r="R2075" s="1" t="s">
        <v>123</v>
      </c>
      <c r="S2075" s="1" t="s">
        <v>34</v>
      </c>
      <c r="T2075" s="4">
        <f>Sales_Datas[[#This Row],[after_discount]]-(Sales_Datas[[#This Row],[qty_ordered]]*Sales_Datas[[#This Row],[cogs]])</f>
        <v>4961842</v>
      </c>
      <c r="U2075" s="3">
        <f>IFERROR(Sales_Datas[[#This Row],[Gross_Profit]]/Sales_Datas[[#This Row],[after_discount]],0)</f>
        <v>0.93200784399172021</v>
      </c>
      <c r="V2075" s="1" t="str">
        <f>IF(Sales_Datas[[#This Row],[base_price]] &lt;= 632200, "Low", (IF(Sales_Datas[[#This Row],[base_price]] &gt;= 10092000, "High", "Medium")))</f>
        <v>Medium</v>
      </c>
    </row>
    <row r="2076" spans="1:22" x14ac:dyDescent="0.25">
      <c r="A2076" s="1" t="s">
        <v>5545</v>
      </c>
      <c r="B2076" s="1" t="s">
        <v>5541</v>
      </c>
      <c r="C2076" s="2">
        <v>44686</v>
      </c>
      <c r="D2076" s="1" t="s">
        <v>5542</v>
      </c>
      <c r="E2076" s="4">
        <v>532382</v>
      </c>
      <c r="F2076">
        <v>1</v>
      </c>
      <c r="G2076" s="4">
        <v>5323820</v>
      </c>
      <c r="H2076" s="4">
        <v>0</v>
      </c>
      <c r="I2076" s="4">
        <v>5323820</v>
      </c>
      <c r="J2076">
        <v>1</v>
      </c>
      <c r="K2076">
        <v>0</v>
      </c>
      <c r="L2076">
        <v>0</v>
      </c>
      <c r="M2076">
        <v>4</v>
      </c>
      <c r="N2076" s="2">
        <v>44639</v>
      </c>
      <c r="O2076" s="1" t="s">
        <v>5543</v>
      </c>
      <c r="P2076" s="4">
        <v>5323820</v>
      </c>
      <c r="Q2076" s="4">
        <v>361978</v>
      </c>
      <c r="R2076" s="1" t="s">
        <v>123</v>
      </c>
      <c r="S2076" s="1" t="s">
        <v>34</v>
      </c>
      <c r="T2076" s="4">
        <f>Sales_Datas[[#This Row],[after_discount]]-(Sales_Datas[[#This Row],[qty_ordered]]*Sales_Datas[[#This Row],[cogs]])</f>
        <v>4961842</v>
      </c>
      <c r="U2076" s="3">
        <f>IFERROR(Sales_Datas[[#This Row],[Gross_Profit]]/Sales_Datas[[#This Row],[after_discount]],0)</f>
        <v>0.93200784399172021</v>
      </c>
      <c r="V2076" s="1" t="str">
        <f>IF(Sales_Datas[[#This Row],[base_price]] &lt;= 632200, "Low", (IF(Sales_Datas[[#This Row],[base_price]] &gt;= 10092000, "High", "Medium")))</f>
        <v>Medium</v>
      </c>
    </row>
    <row r="2077" spans="1:22" x14ac:dyDescent="0.25">
      <c r="A2077" s="1" t="s">
        <v>5546</v>
      </c>
      <c r="B2077" s="1" t="s">
        <v>5547</v>
      </c>
      <c r="C2077" s="2">
        <v>44568</v>
      </c>
      <c r="D2077" s="1" t="s">
        <v>327</v>
      </c>
      <c r="E2077" s="4">
        <v>531280</v>
      </c>
      <c r="F2077">
        <v>1</v>
      </c>
      <c r="G2077" s="4">
        <v>5312800</v>
      </c>
      <c r="H2077" s="4">
        <v>0</v>
      </c>
      <c r="I2077" s="4">
        <v>5312800</v>
      </c>
      <c r="J2077">
        <v>1</v>
      </c>
      <c r="K2077">
        <v>0</v>
      </c>
      <c r="L2077">
        <v>0</v>
      </c>
      <c r="M2077">
        <v>1</v>
      </c>
      <c r="N2077" s="2">
        <v>44738</v>
      </c>
      <c r="O2077" s="1" t="s">
        <v>328</v>
      </c>
      <c r="P2077" s="4">
        <v>5312800</v>
      </c>
      <c r="Q2077" s="4">
        <v>371896</v>
      </c>
      <c r="R2077" s="1" t="s">
        <v>55</v>
      </c>
      <c r="S2077" s="1" t="s">
        <v>50</v>
      </c>
      <c r="T2077" s="4">
        <f>Sales_Datas[[#This Row],[after_discount]]-(Sales_Datas[[#This Row],[qty_ordered]]*Sales_Datas[[#This Row],[cogs]])</f>
        <v>4940904</v>
      </c>
      <c r="U2077" s="3">
        <f>IFERROR(Sales_Datas[[#This Row],[Gross_Profit]]/Sales_Datas[[#This Row],[after_discount]],0)</f>
        <v>0.93</v>
      </c>
      <c r="V2077" s="1" t="str">
        <f>IF(Sales_Datas[[#This Row],[base_price]] &lt;= 632200, "Low", (IF(Sales_Datas[[#This Row],[base_price]] &gt;= 10092000, "High", "Medium")))</f>
        <v>Medium</v>
      </c>
    </row>
    <row r="2078" spans="1:22" x14ac:dyDescent="0.25">
      <c r="A2078" s="1" t="s">
        <v>5548</v>
      </c>
      <c r="B2078" s="1" t="s">
        <v>5549</v>
      </c>
      <c r="C2078" s="2">
        <v>44622</v>
      </c>
      <c r="D2078" s="1" t="s">
        <v>5550</v>
      </c>
      <c r="E2078" s="4">
        <v>527800</v>
      </c>
      <c r="F2078">
        <v>1</v>
      </c>
      <c r="G2078" s="4">
        <v>5278000</v>
      </c>
      <c r="H2078" s="4">
        <v>0</v>
      </c>
      <c r="I2078" s="4">
        <v>5278000</v>
      </c>
      <c r="J2078">
        <v>1</v>
      </c>
      <c r="K2078">
        <v>1</v>
      </c>
      <c r="L2078">
        <v>0</v>
      </c>
      <c r="M2078">
        <v>4</v>
      </c>
      <c r="N2078" s="2">
        <v>44502</v>
      </c>
      <c r="O2078" s="1" t="s">
        <v>5551</v>
      </c>
      <c r="P2078" s="4">
        <v>5278000</v>
      </c>
      <c r="Q2078" s="4">
        <v>422240</v>
      </c>
      <c r="R2078" s="1" t="s">
        <v>89</v>
      </c>
      <c r="S2078" s="1" t="s">
        <v>34</v>
      </c>
      <c r="T2078" s="4">
        <f>Sales_Datas[[#This Row],[after_discount]]-(Sales_Datas[[#This Row],[qty_ordered]]*Sales_Datas[[#This Row],[cogs]])</f>
        <v>4855760</v>
      </c>
      <c r="U2078" s="3">
        <f>IFERROR(Sales_Datas[[#This Row],[Gross_Profit]]/Sales_Datas[[#This Row],[after_discount]],0)</f>
        <v>0.92</v>
      </c>
      <c r="V2078" s="1" t="str">
        <f>IF(Sales_Datas[[#This Row],[base_price]] &lt;= 632200, "Low", (IF(Sales_Datas[[#This Row],[base_price]] &gt;= 10092000, "High", "Medium")))</f>
        <v>Medium</v>
      </c>
    </row>
    <row r="2079" spans="1:22" x14ac:dyDescent="0.25">
      <c r="A2079" s="1" t="s">
        <v>5552</v>
      </c>
      <c r="B2079" s="1" t="s">
        <v>5553</v>
      </c>
      <c r="C2079" s="2">
        <v>44665</v>
      </c>
      <c r="D2079" s="1" t="s">
        <v>5554</v>
      </c>
      <c r="E2079" s="4">
        <v>527510</v>
      </c>
      <c r="F2079">
        <v>1</v>
      </c>
      <c r="G2079" s="4">
        <v>5275100</v>
      </c>
      <c r="H2079" s="4">
        <v>0</v>
      </c>
      <c r="I2079" s="4">
        <v>5275100</v>
      </c>
      <c r="J2079">
        <v>1</v>
      </c>
      <c r="K2079">
        <v>0</v>
      </c>
      <c r="L2079">
        <v>0</v>
      </c>
      <c r="M2079">
        <v>1</v>
      </c>
      <c r="N2079" s="2">
        <v>44440</v>
      </c>
      <c r="O2079" s="1" t="s">
        <v>5555</v>
      </c>
      <c r="P2079" s="4">
        <v>5275100</v>
      </c>
      <c r="Q2079" s="4">
        <v>432506</v>
      </c>
      <c r="R2079" s="1" t="s">
        <v>89</v>
      </c>
      <c r="S2079" s="1" t="s">
        <v>50</v>
      </c>
      <c r="T2079" s="4">
        <f>Sales_Datas[[#This Row],[after_discount]]-(Sales_Datas[[#This Row],[qty_ordered]]*Sales_Datas[[#This Row],[cogs]])</f>
        <v>4842594</v>
      </c>
      <c r="U2079" s="3">
        <f>IFERROR(Sales_Datas[[#This Row],[Gross_Profit]]/Sales_Datas[[#This Row],[after_discount]],0)</f>
        <v>0.91800989554700385</v>
      </c>
      <c r="V2079" s="1" t="str">
        <f>IF(Sales_Datas[[#This Row],[base_price]] &lt;= 632200, "Low", (IF(Sales_Datas[[#This Row],[base_price]] &gt;= 10092000, "High", "Medium")))</f>
        <v>Medium</v>
      </c>
    </row>
    <row r="2080" spans="1:22" x14ac:dyDescent="0.25">
      <c r="A2080" s="1" t="s">
        <v>5556</v>
      </c>
      <c r="B2080" s="1" t="s">
        <v>5557</v>
      </c>
      <c r="C2080" s="2">
        <v>44837</v>
      </c>
      <c r="D2080" s="1" t="s">
        <v>5558</v>
      </c>
      <c r="E2080" s="4">
        <v>526640</v>
      </c>
      <c r="F2080">
        <v>1</v>
      </c>
      <c r="G2080" s="4">
        <v>5266400</v>
      </c>
      <c r="H2080" s="4">
        <v>0</v>
      </c>
      <c r="I2080" s="4">
        <v>5266400</v>
      </c>
      <c r="J2080">
        <v>1</v>
      </c>
      <c r="K2080">
        <v>0</v>
      </c>
      <c r="L2080">
        <v>0</v>
      </c>
      <c r="M2080">
        <v>4</v>
      </c>
      <c r="N2080" s="2">
        <v>44624</v>
      </c>
      <c r="O2080" s="1" t="s">
        <v>5559</v>
      </c>
      <c r="P2080" s="4">
        <v>5266400</v>
      </c>
      <c r="Q2080" s="4">
        <v>352814</v>
      </c>
      <c r="R2080" s="1" t="s">
        <v>133</v>
      </c>
      <c r="S2080" s="1" t="s">
        <v>34</v>
      </c>
      <c r="T2080" s="4">
        <f>Sales_Datas[[#This Row],[after_discount]]-(Sales_Datas[[#This Row],[qty_ordered]]*Sales_Datas[[#This Row],[cogs]])</f>
        <v>4913586</v>
      </c>
      <c r="U2080" s="3">
        <f>IFERROR(Sales_Datas[[#This Row],[Gross_Profit]]/Sales_Datas[[#This Row],[after_discount]],0)</f>
        <v>0.9330066079295154</v>
      </c>
      <c r="V2080" s="1" t="str">
        <f>IF(Sales_Datas[[#This Row],[base_price]] &lt;= 632200, "Low", (IF(Sales_Datas[[#This Row],[base_price]] &gt;= 10092000, "High", "Medium")))</f>
        <v>Medium</v>
      </c>
    </row>
    <row r="2081" spans="1:22" x14ac:dyDescent="0.25">
      <c r="A2081" s="1" t="s">
        <v>5560</v>
      </c>
      <c r="B2081" s="1" t="s">
        <v>2096</v>
      </c>
      <c r="C2081" s="2">
        <v>44562</v>
      </c>
      <c r="D2081" s="1" t="s">
        <v>5168</v>
      </c>
      <c r="E2081" s="4">
        <v>526640</v>
      </c>
      <c r="F2081">
        <v>1</v>
      </c>
      <c r="G2081" s="4">
        <v>5266400</v>
      </c>
      <c r="H2081" s="4">
        <v>0</v>
      </c>
      <c r="I2081" s="4">
        <v>5266400</v>
      </c>
      <c r="J2081">
        <v>1</v>
      </c>
      <c r="K2081">
        <v>0</v>
      </c>
      <c r="L2081">
        <v>0</v>
      </c>
      <c r="M2081">
        <v>4</v>
      </c>
      <c r="N2081" s="2">
        <v>44494</v>
      </c>
      <c r="O2081" s="1" t="s">
        <v>5169</v>
      </c>
      <c r="P2081" s="4">
        <v>6583000</v>
      </c>
      <c r="Q2081" s="4">
        <v>460810</v>
      </c>
      <c r="R2081" s="1" t="s">
        <v>123</v>
      </c>
      <c r="S2081" s="1" t="s">
        <v>34</v>
      </c>
      <c r="T2081" s="4">
        <f>Sales_Datas[[#This Row],[after_discount]]-(Sales_Datas[[#This Row],[qty_ordered]]*Sales_Datas[[#This Row],[cogs]])</f>
        <v>4805590</v>
      </c>
      <c r="U2081" s="3">
        <f>IFERROR(Sales_Datas[[#This Row],[Gross_Profit]]/Sales_Datas[[#This Row],[after_discount]],0)</f>
        <v>0.91249999999999998</v>
      </c>
      <c r="V2081" s="1" t="str">
        <f>IF(Sales_Datas[[#This Row],[base_price]] &lt;= 632200, "Low", (IF(Sales_Datas[[#This Row],[base_price]] &gt;= 10092000, "High", "Medium")))</f>
        <v>Medium</v>
      </c>
    </row>
    <row r="2082" spans="1:22" x14ac:dyDescent="0.25">
      <c r="A2082" s="1" t="s">
        <v>5561</v>
      </c>
      <c r="B2082" s="1" t="s">
        <v>2096</v>
      </c>
      <c r="C2082" s="2">
        <v>44593</v>
      </c>
      <c r="D2082" s="1" t="s">
        <v>5168</v>
      </c>
      <c r="E2082" s="4">
        <v>526640</v>
      </c>
      <c r="F2082">
        <v>1</v>
      </c>
      <c r="G2082" s="4">
        <v>5266400</v>
      </c>
      <c r="H2082" s="4">
        <v>0</v>
      </c>
      <c r="I2082" s="4">
        <v>5266400</v>
      </c>
      <c r="J2082">
        <v>1</v>
      </c>
      <c r="K2082">
        <v>0</v>
      </c>
      <c r="L2082">
        <v>0</v>
      </c>
      <c r="M2082">
        <v>4</v>
      </c>
      <c r="N2082" s="2">
        <v>44494</v>
      </c>
      <c r="O2082" s="1" t="s">
        <v>5169</v>
      </c>
      <c r="P2082" s="4">
        <v>6583000</v>
      </c>
      <c r="Q2082" s="4">
        <v>460810</v>
      </c>
      <c r="R2082" s="1" t="s">
        <v>123</v>
      </c>
      <c r="S2082" s="1" t="s">
        <v>34</v>
      </c>
      <c r="T2082" s="4">
        <f>Sales_Datas[[#This Row],[after_discount]]-(Sales_Datas[[#This Row],[qty_ordered]]*Sales_Datas[[#This Row],[cogs]])</f>
        <v>4805590</v>
      </c>
      <c r="U2082" s="3">
        <f>IFERROR(Sales_Datas[[#This Row],[Gross_Profit]]/Sales_Datas[[#This Row],[after_discount]],0)</f>
        <v>0.91249999999999998</v>
      </c>
      <c r="V2082" s="1" t="str">
        <f>IF(Sales_Datas[[#This Row],[base_price]] &lt;= 632200, "Low", (IF(Sales_Datas[[#This Row],[base_price]] &gt;= 10092000, "High", "Medium")))</f>
        <v>Medium</v>
      </c>
    </row>
    <row r="2083" spans="1:22" x14ac:dyDescent="0.25">
      <c r="A2083" s="1" t="s">
        <v>5562</v>
      </c>
      <c r="B2083" s="1" t="s">
        <v>5563</v>
      </c>
      <c r="C2083" s="2">
        <v>44562</v>
      </c>
      <c r="D2083" s="1" t="s">
        <v>5564</v>
      </c>
      <c r="E2083" s="4">
        <v>524900</v>
      </c>
      <c r="F2083">
        <v>1</v>
      </c>
      <c r="G2083" s="4">
        <v>5249000</v>
      </c>
      <c r="H2083" s="4">
        <v>0</v>
      </c>
      <c r="I2083" s="4">
        <v>5249000</v>
      </c>
      <c r="J2083">
        <v>1</v>
      </c>
      <c r="K2083">
        <v>1</v>
      </c>
      <c r="L2083">
        <v>1</v>
      </c>
      <c r="M2083">
        <v>1</v>
      </c>
      <c r="N2083" s="2">
        <v>44452</v>
      </c>
      <c r="O2083" s="1" t="s">
        <v>5565</v>
      </c>
      <c r="P2083" s="4">
        <v>5249000</v>
      </c>
      <c r="Q2083" s="4">
        <v>425140</v>
      </c>
      <c r="R2083" s="1" t="s">
        <v>128</v>
      </c>
      <c r="S2083" s="1" t="s">
        <v>50</v>
      </c>
      <c r="T2083" s="4">
        <f>Sales_Datas[[#This Row],[after_discount]]-(Sales_Datas[[#This Row],[qty_ordered]]*Sales_Datas[[#This Row],[cogs]])</f>
        <v>4823860</v>
      </c>
      <c r="U2083" s="3">
        <f>IFERROR(Sales_Datas[[#This Row],[Gross_Profit]]/Sales_Datas[[#This Row],[after_discount]],0)</f>
        <v>0.91900552486187848</v>
      </c>
      <c r="V2083" s="1" t="str">
        <f>IF(Sales_Datas[[#This Row],[base_price]] &lt;= 632200, "Low", (IF(Sales_Datas[[#This Row],[base_price]] &gt;= 10092000, "High", "Medium")))</f>
        <v>Medium</v>
      </c>
    </row>
    <row r="2084" spans="1:22" x14ac:dyDescent="0.25">
      <c r="A2084" s="1" t="s">
        <v>5566</v>
      </c>
      <c r="B2084" s="1" t="s">
        <v>5567</v>
      </c>
      <c r="C2084" s="2">
        <v>44756</v>
      </c>
      <c r="D2084" s="1" t="s">
        <v>5568</v>
      </c>
      <c r="E2084" s="4">
        <v>524320</v>
      </c>
      <c r="F2084">
        <v>1</v>
      </c>
      <c r="G2084" s="4">
        <v>5243200</v>
      </c>
      <c r="H2084" s="4">
        <v>0</v>
      </c>
      <c r="I2084" s="4">
        <v>5243200</v>
      </c>
      <c r="J2084">
        <v>1</v>
      </c>
      <c r="K2084">
        <v>1</v>
      </c>
      <c r="L2084">
        <v>0</v>
      </c>
      <c r="M2084">
        <v>1</v>
      </c>
      <c r="N2084" s="2">
        <v>44750</v>
      </c>
      <c r="O2084" s="1" t="s">
        <v>5569</v>
      </c>
      <c r="P2084" s="4">
        <v>5260600</v>
      </c>
      <c r="Q2084" s="4">
        <v>431346</v>
      </c>
      <c r="R2084" s="1" t="s">
        <v>29</v>
      </c>
      <c r="S2084" s="1" t="s">
        <v>50</v>
      </c>
      <c r="T2084" s="4">
        <f>Sales_Datas[[#This Row],[after_discount]]-(Sales_Datas[[#This Row],[qty_ordered]]*Sales_Datas[[#This Row],[cogs]])</f>
        <v>4811854</v>
      </c>
      <c r="U2084" s="3">
        <f>IFERROR(Sales_Datas[[#This Row],[Gross_Profit]]/Sales_Datas[[#This Row],[after_discount]],0)</f>
        <v>0.91773230088495572</v>
      </c>
      <c r="V2084" s="1" t="str">
        <f>IF(Sales_Datas[[#This Row],[base_price]] &lt;= 632200, "Low", (IF(Sales_Datas[[#This Row],[base_price]] &gt;= 10092000, "High", "Medium")))</f>
        <v>Medium</v>
      </c>
    </row>
    <row r="2085" spans="1:22" x14ac:dyDescent="0.25">
      <c r="A2085" s="1" t="s">
        <v>5570</v>
      </c>
      <c r="B2085" s="1" t="s">
        <v>5571</v>
      </c>
      <c r="C2085" s="2">
        <v>44580</v>
      </c>
      <c r="D2085" s="1" t="s">
        <v>5572</v>
      </c>
      <c r="E2085" s="4">
        <v>522000</v>
      </c>
      <c r="F2085">
        <v>1</v>
      </c>
      <c r="G2085" s="4">
        <v>5220000</v>
      </c>
      <c r="H2085" s="4">
        <v>0</v>
      </c>
      <c r="I2085" s="4">
        <v>5220000</v>
      </c>
      <c r="J2085">
        <v>1</v>
      </c>
      <c r="K2085">
        <v>1</v>
      </c>
      <c r="L2085">
        <v>1</v>
      </c>
      <c r="M2085">
        <v>3</v>
      </c>
      <c r="N2085" s="2">
        <v>44519</v>
      </c>
      <c r="O2085" s="1" t="s">
        <v>5573</v>
      </c>
      <c r="P2085" s="4">
        <v>3654000</v>
      </c>
      <c r="Q2085" s="4">
        <v>310590</v>
      </c>
      <c r="R2085" s="1" t="s">
        <v>191</v>
      </c>
      <c r="S2085" s="1" t="s">
        <v>56</v>
      </c>
      <c r="T2085" s="4">
        <f>Sales_Datas[[#This Row],[after_discount]]-(Sales_Datas[[#This Row],[qty_ordered]]*Sales_Datas[[#This Row],[cogs]])</f>
        <v>4909410</v>
      </c>
      <c r="U2085" s="3">
        <f>IFERROR(Sales_Datas[[#This Row],[Gross_Profit]]/Sales_Datas[[#This Row],[after_discount]],0)</f>
        <v>0.9405</v>
      </c>
      <c r="V2085" s="1" t="str">
        <f>IF(Sales_Datas[[#This Row],[base_price]] &lt;= 632200, "Low", (IF(Sales_Datas[[#This Row],[base_price]] &gt;= 10092000, "High", "Medium")))</f>
        <v>Medium</v>
      </c>
    </row>
    <row r="2086" spans="1:22" x14ac:dyDescent="0.25">
      <c r="A2086" s="1" t="s">
        <v>5574</v>
      </c>
      <c r="B2086" s="1" t="s">
        <v>5575</v>
      </c>
      <c r="C2086" s="2">
        <v>44616</v>
      </c>
      <c r="D2086" s="1" t="s">
        <v>4501</v>
      </c>
      <c r="E2086" s="4">
        <v>522000</v>
      </c>
      <c r="F2086">
        <v>1</v>
      </c>
      <c r="G2086" s="4">
        <v>5220000</v>
      </c>
      <c r="H2086" s="4">
        <v>0</v>
      </c>
      <c r="I2086" s="4">
        <v>5220000</v>
      </c>
      <c r="J2086">
        <v>1</v>
      </c>
      <c r="K2086">
        <v>1</v>
      </c>
      <c r="L2086">
        <v>1</v>
      </c>
      <c r="M2086">
        <v>1</v>
      </c>
      <c r="N2086" s="2">
        <v>44598</v>
      </c>
      <c r="O2086" s="1" t="s">
        <v>4502</v>
      </c>
      <c r="P2086" s="4">
        <v>5220000</v>
      </c>
      <c r="Q2086" s="4">
        <v>433260</v>
      </c>
      <c r="R2086" s="1" t="s">
        <v>191</v>
      </c>
      <c r="S2086" s="1" t="s">
        <v>50</v>
      </c>
      <c r="T2086" s="4">
        <f>Sales_Datas[[#This Row],[after_discount]]-(Sales_Datas[[#This Row],[qty_ordered]]*Sales_Datas[[#This Row],[cogs]])</f>
        <v>4786740</v>
      </c>
      <c r="U2086" s="3">
        <f>IFERROR(Sales_Datas[[#This Row],[Gross_Profit]]/Sales_Datas[[#This Row],[after_discount]],0)</f>
        <v>0.91700000000000004</v>
      </c>
      <c r="V2086" s="1" t="str">
        <f>IF(Sales_Datas[[#This Row],[base_price]] &lt;= 632200, "Low", (IF(Sales_Datas[[#This Row],[base_price]] &gt;= 10092000, "High", "Medium")))</f>
        <v>Medium</v>
      </c>
    </row>
    <row r="2087" spans="1:22" x14ac:dyDescent="0.25">
      <c r="A2087" s="1" t="s">
        <v>5576</v>
      </c>
      <c r="B2087" s="1" t="s">
        <v>5577</v>
      </c>
      <c r="C2087" s="2">
        <v>44658</v>
      </c>
      <c r="D2087" s="1" t="s">
        <v>528</v>
      </c>
      <c r="E2087" s="4">
        <v>261000</v>
      </c>
      <c r="F2087">
        <v>2</v>
      </c>
      <c r="G2087" s="4">
        <v>5220000</v>
      </c>
      <c r="H2087" s="4">
        <v>0</v>
      </c>
      <c r="I2087" s="4">
        <v>5220000</v>
      </c>
      <c r="J2087">
        <v>1</v>
      </c>
      <c r="K2087">
        <v>0</v>
      </c>
      <c r="L2087">
        <v>0</v>
      </c>
      <c r="M2087">
        <v>6</v>
      </c>
      <c r="N2087" s="2">
        <v>44762</v>
      </c>
      <c r="O2087" s="1" t="s">
        <v>529</v>
      </c>
      <c r="P2087" s="4">
        <v>2610000</v>
      </c>
      <c r="Q2087" s="4">
        <v>161820</v>
      </c>
      <c r="R2087" s="1" t="s">
        <v>191</v>
      </c>
      <c r="S2087" s="1" t="s">
        <v>112</v>
      </c>
      <c r="T2087" s="4">
        <f>Sales_Datas[[#This Row],[after_discount]]-(Sales_Datas[[#This Row],[qty_ordered]]*Sales_Datas[[#This Row],[cogs]])</f>
        <v>4896360</v>
      </c>
      <c r="U2087" s="3">
        <f>IFERROR(Sales_Datas[[#This Row],[Gross_Profit]]/Sales_Datas[[#This Row],[after_discount]],0)</f>
        <v>0.93799999999999994</v>
      </c>
      <c r="V2087" s="1" t="str">
        <f>IF(Sales_Datas[[#This Row],[base_price]] &lt;= 632200, "Low", (IF(Sales_Datas[[#This Row],[base_price]] &gt;= 10092000, "High", "Medium")))</f>
        <v>Medium</v>
      </c>
    </row>
    <row r="2088" spans="1:22" x14ac:dyDescent="0.25">
      <c r="A2088" s="1" t="s">
        <v>5578</v>
      </c>
      <c r="B2088" s="1" t="s">
        <v>5460</v>
      </c>
      <c r="C2088" s="2">
        <v>44718</v>
      </c>
      <c r="D2088" s="1" t="s">
        <v>5572</v>
      </c>
      <c r="E2088" s="4">
        <v>522000</v>
      </c>
      <c r="F2088">
        <v>1</v>
      </c>
      <c r="G2088" s="4">
        <v>5220000</v>
      </c>
      <c r="H2088" s="4">
        <v>0</v>
      </c>
      <c r="I2088" s="4">
        <v>5220000</v>
      </c>
      <c r="J2088">
        <v>1</v>
      </c>
      <c r="K2088">
        <v>1</v>
      </c>
      <c r="L2088">
        <v>1</v>
      </c>
      <c r="M2088">
        <v>1</v>
      </c>
      <c r="N2088" s="2">
        <v>44691</v>
      </c>
      <c r="O2088" s="1" t="s">
        <v>5573</v>
      </c>
      <c r="P2088" s="4">
        <v>3654000</v>
      </c>
      <c r="Q2088" s="4">
        <v>310590</v>
      </c>
      <c r="R2088" s="1" t="s">
        <v>191</v>
      </c>
      <c r="S2088" s="1" t="s">
        <v>50</v>
      </c>
      <c r="T2088" s="4">
        <f>Sales_Datas[[#This Row],[after_discount]]-(Sales_Datas[[#This Row],[qty_ordered]]*Sales_Datas[[#This Row],[cogs]])</f>
        <v>4909410</v>
      </c>
      <c r="U2088" s="3">
        <f>IFERROR(Sales_Datas[[#This Row],[Gross_Profit]]/Sales_Datas[[#This Row],[after_discount]],0)</f>
        <v>0.9405</v>
      </c>
      <c r="V2088" s="1" t="str">
        <f>IF(Sales_Datas[[#This Row],[base_price]] &lt;= 632200, "Low", (IF(Sales_Datas[[#This Row],[base_price]] &gt;= 10092000, "High", "Medium")))</f>
        <v>Medium</v>
      </c>
    </row>
    <row r="2089" spans="1:22" x14ac:dyDescent="0.25">
      <c r="A2089" s="1" t="s">
        <v>5579</v>
      </c>
      <c r="B2089" s="1" t="s">
        <v>5580</v>
      </c>
      <c r="C2089" s="2">
        <v>44729</v>
      </c>
      <c r="D2089" s="1" t="s">
        <v>4342</v>
      </c>
      <c r="E2089" s="4">
        <v>261000</v>
      </c>
      <c r="F2089">
        <v>2</v>
      </c>
      <c r="G2089" s="4">
        <v>5220000</v>
      </c>
      <c r="H2089" s="4">
        <v>0</v>
      </c>
      <c r="I2089" s="4">
        <v>5220000</v>
      </c>
      <c r="J2089">
        <v>1</v>
      </c>
      <c r="K2089">
        <v>0</v>
      </c>
      <c r="L2089">
        <v>0</v>
      </c>
      <c r="M2089">
        <v>1</v>
      </c>
      <c r="N2089" s="2">
        <v>44734</v>
      </c>
      <c r="O2089" s="1" t="s">
        <v>4343</v>
      </c>
      <c r="P2089" s="4">
        <v>2610000</v>
      </c>
      <c r="Q2089" s="4">
        <v>227070</v>
      </c>
      <c r="R2089" s="1" t="s">
        <v>191</v>
      </c>
      <c r="S2089" s="1" t="s">
        <v>50</v>
      </c>
      <c r="T2089" s="4">
        <f>Sales_Datas[[#This Row],[after_discount]]-(Sales_Datas[[#This Row],[qty_ordered]]*Sales_Datas[[#This Row],[cogs]])</f>
        <v>4765860</v>
      </c>
      <c r="U2089" s="3">
        <f>IFERROR(Sales_Datas[[#This Row],[Gross_Profit]]/Sales_Datas[[#This Row],[after_discount]],0)</f>
        <v>0.91300000000000003</v>
      </c>
      <c r="V2089" s="1" t="str">
        <f>IF(Sales_Datas[[#This Row],[base_price]] &lt;= 632200, "Low", (IF(Sales_Datas[[#This Row],[base_price]] &gt;= 10092000, "High", "Medium")))</f>
        <v>Medium</v>
      </c>
    </row>
    <row r="2090" spans="1:22" x14ac:dyDescent="0.25">
      <c r="A2090" s="1" t="s">
        <v>5581</v>
      </c>
      <c r="B2090" s="1" t="s">
        <v>5582</v>
      </c>
      <c r="C2090" s="2">
        <v>44757</v>
      </c>
      <c r="D2090" s="1" t="s">
        <v>719</v>
      </c>
      <c r="E2090" s="4">
        <v>261000</v>
      </c>
      <c r="F2090">
        <v>2</v>
      </c>
      <c r="G2090" s="4">
        <v>5220000</v>
      </c>
      <c r="H2090" s="4">
        <v>0</v>
      </c>
      <c r="I2090" s="4">
        <v>5220000</v>
      </c>
      <c r="J2090">
        <v>1</v>
      </c>
      <c r="K2090">
        <v>0</v>
      </c>
      <c r="L2090">
        <v>0</v>
      </c>
      <c r="M2090">
        <v>1</v>
      </c>
      <c r="N2090" s="2">
        <v>44758</v>
      </c>
      <c r="O2090" s="1" t="s">
        <v>720</v>
      </c>
      <c r="P2090" s="4">
        <v>3190000</v>
      </c>
      <c r="Q2090" s="4">
        <v>277530</v>
      </c>
      <c r="R2090" s="1" t="s">
        <v>191</v>
      </c>
      <c r="S2090" s="1" t="s">
        <v>50</v>
      </c>
      <c r="T2090" s="4">
        <f>Sales_Datas[[#This Row],[after_discount]]-(Sales_Datas[[#This Row],[qty_ordered]]*Sales_Datas[[#This Row],[cogs]])</f>
        <v>4664940</v>
      </c>
      <c r="U2090" s="3">
        <f>IFERROR(Sales_Datas[[#This Row],[Gross_Profit]]/Sales_Datas[[#This Row],[after_discount]],0)</f>
        <v>0.89366666666666672</v>
      </c>
      <c r="V2090" s="1" t="str">
        <f>IF(Sales_Datas[[#This Row],[base_price]] &lt;= 632200, "Low", (IF(Sales_Datas[[#This Row],[base_price]] &gt;= 10092000, "High", "Medium")))</f>
        <v>Medium</v>
      </c>
    </row>
    <row r="2091" spans="1:22" x14ac:dyDescent="0.25">
      <c r="A2091" s="1" t="s">
        <v>5583</v>
      </c>
      <c r="B2091" s="1" t="s">
        <v>5584</v>
      </c>
      <c r="C2091" s="2">
        <v>44761</v>
      </c>
      <c r="D2091" s="1" t="s">
        <v>4346</v>
      </c>
      <c r="E2091" s="4">
        <v>261000</v>
      </c>
      <c r="F2091">
        <v>2</v>
      </c>
      <c r="G2091" s="4">
        <v>5220000</v>
      </c>
      <c r="H2091" s="4">
        <v>0</v>
      </c>
      <c r="I2091" s="4">
        <v>5220000</v>
      </c>
      <c r="J2091">
        <v>1</v>
      </c>
      <c r="K2091">
        <v>1</v>
      </c>
      <c r="L2091">
        <v>1</v>
      </c>
      <c r="M2091">
        <v>1</v>
      </c>
      <c r="N2091" s="2">
        <v>44746</v>
      </c>
      <c r="O2091" s="1" t="s">
        <v>4347</v>
      </c>
      <c r="P2091" s="4">
        <v>4002000</v>
      </c>
      <c r="Q2091" s="4">
        <v>272136</v>
      </c>
      <c r="R2091" s="1" t="s">
        <v>191</v>
      </c>
      <c r="S2091" s="1" t="s">
        <v>50</v>
      </c>
      <c r="T2091" s="4">
        <f>Sales_Datas[[#This Row],[after_discount]]-(Sales_Datas[[#This Row],[qty_ordered]]*Sales_Datas[[#This Row],[cogs]])</f>
        <v>4675728</v>
      </c>
      <c r="U2091" s="3">
        <f>IFERROR(Sales_Datas[[#This Row],[Gross_Profit]]/Sales_Datas[[#This Row],[after_discount]],0)</f>
        <v>0.89573333333333338</v>
      </c>
      <c r="V2091" s="1" t="str">
        <f>IF(Sales_Datas[[#This Row],[base_price]] &lt;= 632200, "Low", (IF(Sales_Datas[[#This Row],[base_price]] &gt;= 10092000, "High", "Medium")))</f>
        <v>Medium</v>
      </c>
    </row>
    <row r="2092" spans="1:22" x14ac:dyDescent="0.25">
      <c r="A2092" s="1" t="s">
        <v>5585</v>
      </c>
      <c r="B2092" s="1" t="s">
        <v>5586</v>
      </c>
      <c r="C2092" s="2">
        <v>44763</v>
      </c>
      <c r="D2092" s="1" t="s">
        <v>4346</v>
      </c>
      <c r="E2092" s="4">
        <v>261000</v>
      </c>
      <c r="F2092">
        <v>2</v>
      </c>
      <c r="G2092" s="4">
        <v>5220000</v>
      </c>
      <c r="H2092" s="4">
        <v>0</v>
      </c>
      <c r="I2092" s="4">
        <v>5220000</v>
      </c>
      <c r="J2092">
        <v>1</v>
      </c>
      <c r="K2092">
        <v>1</v>
      </c>
      <c r="L2092">
        <v>0</v>
      </c>
      <c r="M2092">
        <v>1</v>
      </c>
      <c r="N2092" s="2">
        <v>44676</v>
      </c>
      <c r="O2092" s="1" t="s">
        <v>4347</v>
      </c>
      <c r="P2092" s="4">
        <v>4002000</v>
      </c>
      <c r="Q2092" s="4">
        <v>272136</v>
      </c>
      <c r="R2092" s="1" t="s">
        <v>191</v>
      </c>
      <c r="S2092" s="1" t="s">
        <v>50</v>
      </c>
      <c r="T2092" s="4">
        <f>Sales_Datas[[#This Row],[after_discount]]-(Sales_Datas[[#This Row],[qty_ordered]]*Sales_Datas[[#This Row],[cogs]])</f>
        <v>4675728</v>
      </c>
      <c r="U2092" s="3">
        <f>IFERROR(Sales_Datas[[#This Row],[Gross_Profit]]/Sales_Datas[[#This Row],[after_discount]],0)</f>
        <v>0.89573333333333338</v>
      </c>
      <c r="V2092" s="1" t="str">
        <f>IF(Sales_Datas[[#This Row],[base_price]] &lt;= 632200, "Low", (IF(Sales_Datas[[#This Row],[base_price]] &gt;= 10092000, "High", "Medium")))</f>
        <v>Medium</v>
      </c>
    </row>
    <row r="2093" spans="1:22" x14ac:dyDescent="0.25">
      <c r="A2093" s="1" t="s">
        <v>5587</v>
      </c>
      <c r="B2093" s="1" t="s">
        <v>5588</v>
      </c>
      <c r="C2093" s="2">
        <v>44767</v>
      </c>
      <c r="D2093" s="1" t="s">
        <v>719</v>
      </c>
      <c r="E2093" s="4">
        <v>261000</v>
      </c>
      <c r="F2093">
        <v>2</v>
      </c>
      <c r="G2093" s="4">
        <v>5220000</v>
      </c>
      <c r="H2093" s="4">
        <v>0</v>
      </c>
      <c r="I2093" s="4">
        <v>5220000</v>
      </c>
      <c r="J2093">
        <v>1</v>
      </c>
      <c r="K2093">
        <v>0</v>
      </c>
      <c r="L2093">
        <v>0</v>
      </c>
      <c r="M2093">
        <v>7</v>
      </c>
      <c r="N2093" s="2">
        <v>44765</v>
      </c>
      <c r="O2093" s="1" t="s">
        <v>720</v>
      </c>
      <c r="P2093" s="4">
        <v>3190000</v>
      </c>
      <c r="Q2093" s="4">
        <v>277530</v>
      </c>
      <c r="R2093" s="1" t="s">
        <v>191</v>
      </c>
      <c r="S2093" s="1" t="s">
        <v>66</v>
      </c>
      <c r="T2093" s="4">
        <f>Sales_Datas[[#This Row],[after_discount]]-(Sales_Datas[[#This Row],[qty_ordered]]*Sales_Datas[[#This Row],[cogs]])</f>
        <v>4664940</v>
      </c>
      <c r="U2093" s="3">
        <f>IFERROR(Sales_Datas[[#This Row],[Gross_Profit]]/Sales_Datas[[#This Row],[after_discount]],0)</f>
        <v>0.89366666666666672</v>
      </c>
      <c r="V2093" s="1" t="str">
        <f>IF(Sales_Datas[[#This Row],[base_price]] &lt;= 632200, "Low", (IF(Sales_Datas[[#This Row],[base_price]] &gt;= 10092000, "High", "Medium")))</f>
        <v>Medium</v>
      </c>
    </row>
    <row r="2094" spans="1:22" x14ac:dyDescent="0.25">
      <c r="A2094" s="1" t="s">
        <v>5589</v>
      </c>
      <c r="B2094" s="1" t="s">
        <v>5590</v>
      </c>
      <c r="C2094" s="2">
        <v>44773</v>
      </c>
      <c r="D2094" s="1" t="s">
        <v>719</v>
      </c>
      <c r="E2094" s="4">
        <v>261000</v>
      </c>
      <c r="F2094">
        <v>2</v>
      </c>
      <c r="G2094" s="4">
        <v>5220000</v>
      </c>
      <c r="H2094" s="4">
        <v>0</v>
      </c>
      <c r="I2094" s="4">
        <v>5220000</v>
      </c>
      <c r="J2094">
        <v>1</v>
      </c>
      <c r="K2094">
        <v>1</v>
      </c>
      <c r="L2094">
        <v>0</v>
      </c>
      <c r="M2094">
        <v>1</v>
      </c>
      <c r="N2094" s="2">
        <v>44744</v>
      </c>
      <c r="O2094" s="1" t="s">
        <v>720</v>
      </c>
      <c r="P2094" s="4">
        <v>3190000</v>
      </c>
      <c r="Q2094" s="4">
        <v>277530</v>
      </c>
      <c r="R2094" s="1" t="s">
        <v>191</v>
      </c>
      <c r="S2094" s="1" t="s">
        <v>50</v>
      </c>
      <c r="T2094" s="4">
        <f>Sales_Datas[[#This Row],[after_discount]]-(Sales_Datas[[#This Row],[qty_ordered]]*Sales_Datas[[#This Row],[cogs]])</f>
        <v>4664940</v>
      </c>
      <c r="U2094" s="3">
        <f>IFERROR(Sales_Datas[[#This Row],[Gross_Profit]]/Sales_Datas[[#This Row],[after_discount]],0)</f>
        <v>0.89366666666666672</v>
      </c>
      <c r="V2094" s="1" t="str">
        <f>IF(Sales_Datas[[#This Row],[base_price]] &lt;= 632200, "Low", (IF(Sales_Datas[[#This Row],[base_price]] &gt;= 10092000, "High", "Medium")))</f>
        <v>Medium</v>
      </c>
    </row>
    <row r="2095" spans="1:22" x14ac:dyDescent="0.25">
      <c r="A2095" s="1" t="s">
        <v>5591</v>
      </c>
      <c r="B2095" s="1" t="s">
        <v>5592</v>
      </c>
      <c r="C2095" s="2">
        <v>44840</v>
      </c>
      <c r="D2095" s="1" t="s">
        <v>4346</v>
      </c>
      <c r="E2095" s="4">
        <v>261000</v>
      </c>
      <c r="F2095">
        <v>2</v>
      </c>
      <c r="G2095" s="4">
        <v>5220000</v>
      </c>
      <c r="H2095" s="4">
        <v>0</v>
      </c>
      <c r="I2095" s="4">
        <v>5220000</v>
      </c>
      <c r="J2095">
        <v>1</v>
      </c>
      <c r="K2095">
        <v>0</v>
      </c>
      <c r="L2095">
        <v>0</v>
      </c>
      <c r="M2095">
        <v>1</v>
      </c>
      <c r="N2095" s="2">
        <v>44733</v>
      </c>
      <c r="O2095" s="1" t="s">
        <v>4347</v>
      </c>
      <c r="P2095" s="4">
        <v>4002000</v>
      </c>
      <c r="Q2095" s="4">
        <v>272136</v>
      </c>
      <c r="R2095" s="1" t="s">
        <v>191</v>
      </c>
      <c r="S2095" s="1" t="s">
        <v>50</v>
      </c>
      <c r="T2095" s="4">
        <f>Sales_Datas[[#This Row],[after_discount]]-(Sales_Datas[[#This Row],[qty_ordered]]*Sales_Datas[[#This Row],[cogs]])</f>
        <v>4675728</v>
      </c>
      <c r="U2095" s="3">
        <f>IFERROR(Sales_Datas[[#This Row],[Gross_Profit]]/Sales_Datas[[#This Row],[after_discount]],0)</f>
        <v>0.89573333333333338</v>
      </c>
      <c r="V2095" s="1" t="str">
        <f>IF(Sales_Datas[[#This Row],[base_price]] &lt;= 632200, "Low", (IF(Sales_Datas[[#This Row],[base_price]] &gt;= 10092000, "High", "Medium")))</f>
        <v>Medium</v>
      </c>
    </row>
    <row r="2096" spans="1:22" x14ac:dyDescent="0.25">
      <c r="A2096" s="1" t="s">
        <v>5593</v>
      </c>
      <c r="B2096" s="1" t="s">
        <v>5594</v>
      </c>
      <c r="C2096" s="2">
        <v>44841</v>
      </c>
      <c r="D2096" s="1" t="s">
        <v>719</v>
      </c>
      <c r="E2096" s="4">
        <v>261000</v>
      </c>
      <c r="F2096">
        <v>2</v>
      </c>
      <c r="G2096" s="4">
        <v>5220000</v>
      </c>
      <c r="H2096" s="4">
        <v>0</v>
      </c>
      <c r="I2096" s="4">
        <v>5220000</v>
      </c>
      <c r="J2096">
        <v>1</v>
      </c>
      <c r="K2096">
        <v>1</v>
      </c>
      <c r="L2096">
        <v>1</v>
      </c>
      <c r="M2096">
        <v>1</v>
      </c>
      <c r="N2096" s="2">
        <v>44759</v>
      </c>
      <c r="O2096" s="1" t="s">
        <v>720</v>
      </c>
      <c r="P2096" s="4">
        <v>3190000</v>
      </c>
      <c r="Q2096" s="4">
        <v>277530</v>
      </c>
      <c r="R2096" s="1" t="s">
        <v>191</v>
      </c>
      <c r="S2096" s="1" t="s">
        <v>50</v>
      </c>
      <c r="T2096" s="4">
        <f>Sales_Datas[[#This Row],[after_discount]]-(Sales_Datas[[#This Row],[qty_ordered]]*Sales_Datas[[#This Row],[cogs]])</f>
        <v>4664940</v>
      </c>
      <c r="U2096" s="3">
        <f>IFERROR(Sales_Datas[[#This Row],[Gross_Profit]]/Sales_Datas[[#This Row],[after_discount]],0)</f>
        <v>0.89366666666666672</v>
      </c>
      <c r="V2096" s="1" t="str">
        <f>IF(Sales_Datas[[#This Row],[base_price]] &lt;= 632200, "Low", (IF(Sales_Datas[[#This Row],[base_price]] &gt;= 10092000, "High", "Medium")))</f>
        <v>Medium</v>
      </c>
    </row>
    <row r="2097" spans="1:22" x14ac:dyDescent="0.25">
      <c r="A2097" s="1" t="s">
        <v>5595</v>
      </c>
      <c r="B2097" s="1" t="s">
        <v>5596</v>
      </c>
      <c r="C2097" s="2">
        <v>44871</v>
      </c>
      <c r="D2097" s="1" t="s">
        <v>4346</v>
      </c>
      <c r="E2097" s="4">
        <v>261000</v>
      </c>
      <c r="F2097">
        <v>2</v>
      </c>
      <c r="G2097" s="4">
        <v>5220000</v>
      </c>
      <c r="H2097" s="4">
        <v>0</v>
      </c>
      <c r="I2097" s="4">
        <v>5220000</v>
      </c>
      <c r="J2097">
        <v>1</v>
      </c>
      <c r="K2097">
        <v>1</v>
      </c>
      <c r="L2097">
        <v>1</v>
      </c>
      <c r="M2097">
        <v>1</v>
      </c>
      <c r="N2097" s="2">
        <v>44732</v>
      </c>
      <c r="O2097" s="1" t="s">
        <v>4347</v>
      </c>
      <c r="P2097" s="4">
        <v>4002000</v>
      </c>
      <c r="Q2097" s="4">
        <v>272136</v>
      </c>
      <c r="R2097" s="1" t="s">
        <v>191</v>
      </c>
      <c r="S2097" s="1" t="s">
        <v>50</v>
      </c>
      <c r="T2097" s="4">
        <f>Sales_Datas[[#This Row],[after_discount]]-(Sales_Datas[[#This Row],[qty_ordered]]*Sales_Datas[[#This Row],[cogs]])</f>
        <v>4675728</v>
      </c>
      <c r="U2097" s="3">
        <f>IFERROR(Sales_Datas[[#This Row],[Gross_Profit]]/Sales_Datas[[#This Row],[after_discount]],0)</f>
        <v>0.89573333333333338</v>
      </c>
      <c r="V2097" s="1" t="str">
        <f>IF(Sales_Datas[[#This Row],[base_price]] &lt;= 632200, "Low", (IF(Sales_Datas[[#This Row],[base_price]] &gt;= 10092000, "High", "Medium")))</f>
        <v>Medium</v>
      </c>
    </row>
    <row r="2098" spans="1:22" x14ac:dyDescent="0.25">
      <c r="A2098" s="1" t="s">
        <v>5597</v>
      </c>
      <c r="B2098" s="1" t="s">
        <v>5598</v>
      </c>
      <c r="C2098" s="2">
        <v>44898</v>
      </c>
      <c r="D2098" s="1" t="s">
        <v>5599</v>
      </c>
      <c r="E2098" s="4">
        <v>522000</v>
      </c>
      <c r="F2098">
        <v>1</v>
      </c>
      <c r="G2098" s="4">
        <v>5220000</v>
      </c>
      <c r="H2098" s="4">
        <v>0</v>
      </c>
      <c r="I2098" s="4">
        <v>5220000</v>
      </c>
      <c r="J2098">
        <v>1</v>
      </c>
      <c r="K2098">
        <v>1</v>
      </c>
      <c r="L2098">
        <v>1</v>
      </c>
      <c r="M2098">
        <v>1</v>
      </c>
      <c r="N2098" s="2">
        <v>44567</v>
      </c>
      <c r="O2098" s="1" t="s">
        <v>5600</v>
      </c>
      <c r="P2098" s="4">
        <v>5220000</v>
      </c>
      <c r="Q2098" s="4">
        <v>349740</v>
      </c>
      <c r="R2098" s="1" t="s">
        <v>191</v>
      </c>
      <c r="S2098" s="1" t="s">
        <v>50</v>
      </c>
      <c r="T2098" s="4">
        <f>Sales_Datas[[#This Row],[after_discount]]-(Sales_Datas[[#This Row],[qty_ordered]]*Sales_Datas[[#This Row],[cogs]])</f>
        <v>4870260</v>
      </c>
      <c r="U2098" s="3">
        <f>IFERROR(Sales_Datas[[#This Row],[Gross_Profit]]/Sales_Datas[[#This Row],[after_discount]],0)</f>
        <v>0.93300000000000005</v>
      </c>
      <c r="V2098" s="1" t="str">
        <f>IF(Sales_Datas[[#This Row],[base_price]] &lt;= 632200, "Low", (IF(Sales_Datas[[#This Row],[base_price]] &gt;= 10092000, "High", "Medium")))</f>
        <v>Medium</v>
      </c>
    </row>
    <row r="2099" spans="1:22" x14ac:dyDescent="0.25">
      <c r="A2099" s="1" t="s">
        <v>5601</v>
      </c>
      <c r="B2099" s="1" t="s">
        <v>5602</v>
      </c>
      <c r="C2099" s="2">
        <v>44902</v>
      </c>
      <c r="D2099" s="1" t="s">
        <v>719</v>
      </c>
      <c r="E2099" s="4">
        <v>261000</v>
      </c>
      <c r="F2099">
        <v>2</v>
      </c>
      <c r="G2099" s="4">
        <v>5220000</v>
      </c>
      <c r="H2099" s="4">
        <v>0</v>
      </c>
      <c r="I2099" s="4">
        <v>5220000</v>
      </c>
      <c r="J2099">
        <v>1</v>
      </c>
      <c r="K2099">
        <v>1</v>
      </c>
      <c r="L2099">
        <v>1</v>
      </c>
      <c r="M2099">
        <v>1</v>
      </c>
      <c r="N2099" s="2">
        <v>44637</v>
      </c>
      <c r="O2099" s="1" t="s">
        <v>720</v>
      </c>
      <c r="P2099" s="4">
        <v>3190000</v>
      </c>
      <c r="Q2099" s="4">
        <v>277530</v>
      </c>
      <c r="R2099" s="1" t="s">
        <v>191</v>
      </c>
      <c r="S2099" s="1" t="s">
        <v>50</v>
      </c>
      <c r="T2099" s="4">
        <f>Sales_Datas[[#This Row],[after_discount]]-(Sales_Datas[[#This Row],[qty_ordered]]*Sales_Datas[[#This Row],[cogs]])</f>
        <v>4664940</v>
      </c>
      <c r="U2099" s="3">
        <f>IFERROR(Sales_Datas[[#This Row],[Gross_Profit]]/Sales_Datas[[#This Row],[after_discount]],0)</f>
        <v>0.89366666666666672</v>
      </c>
      <c r="V2099" s="1" t="str">
        <f>IF(Sales_Datas[[#This Row],[base_price]] &lt;= 632200, "Low", (IF(Sales_Datas[[#This Row],[base_price]] &gt;= 10092000, "High", "Medium")))</f>
        <v>Medium</v>
      </c>
    </row>
    <row r="2100" spans="1:22" x14ac:dyDescent="0.25">
      <c r="A2100" s="1" t="s">
        <v>5603</v>
      </c>
      <c r="B2100" s="1" t="s">
        <v>5604</v>
      </c>
      <c r="C2100" s="2">
        <v>44396</v>
      </c>
      <c r="D2100" s="1" t="s">
        <v>5605</v>
      </c>
      <c r="E2100" s="4">
        <v>261000</v>
      </c>
      <c r="F2100">
        <v>2</v>
      </c>
      <c r="G2100" s="4">
        <v>5220000</v>
      </c>
      <c r="H2100" s="4">
        <v>0</v>
      </c>
      <c r="I2100" s="4">
        <v>5220000</v>
      </c>
      <c r="J2100">
        <v>1</v>
      </c>
      <c r="K2100">
        <v>0</v>
      </c>
      <c r="L2100">
        <v>0</v>
      </c>
      <c r="M2100">
        <v>1</v>
      </c>
      <c r="N2100" s="2">
        <v>44390</v>
      </c>
      <c r="O2100" s="1" t="s">
        <v>5606</v>
      </c>
      <c r="P2100" s="4">
        <v>2610000</v>
      </c>
      <c r="Q2100" s="4">
        <v>234900</v>
      </c>
      <c r="R2100" s="1" t="s">
        <v>89</v>
      </c>
      <c r="S2100" s="1" t="s">
        <v>50</v>
      </c>
      <c r="T2100" s="4">
        <f>Sales_Datas[[#This Row],[after_discount]]-(Sales_Datas[[#This Row],[qty_ordered]]*Sales_Datas[[#This Row],[cogs]])</f>
        <v>4750200</v>
      </c>
      <c r="U2100" s="3">
        <f>IFERROR(Sales_Datas[[#This Row],[Gross_Profit]]/Sales_Datas[[#This Row],[after_discount]],0)</f>
        <v>0.91</v>
      </c>
      <c r="V2100" s="1" t="str">
        <f>IF(Sales_Datas[[#This Row],[base_price]] &lt;= 632200, "Low", (IF(Sales_Datas[[#This Row],[base_price]] &gt;= 10092000, "High", "Medium")))</f>
        <v>Medium</v>
      </c>
    </row>
    <row r="2101" spans="1:22" x14ac:dyDescent="0.25">
      <c r="A2101" s="1" t="s">
        <v>5607</v>
      </c>
      <c r="B2101" s="1" t="s">
        <v>5608</v>
      </c>
      <c r="C2101" s="2">
        <v>44758</v>
      </c>
      <c r="D2101" s="1" t="s">
        <v>5609</v>
      </c>
      <c r="E2101" s="4">
        <v>174000</v>
      </c>
      <c r="F2101">
        <v>3</v>
      </c>
      <c r="G2101" s="4">
        <v>5220000</v>
      </c>
      <c r="H2101" s="4">
        <v>0</v>
      </c>
      <c r="I2101" s="4">
        <v>5220000</v>
      </c>
      <c r="J2101">
        <v>1</v>
      </c>
      <c r="K2101">
        <v>0</v>
      </c>
      <c r="L2101">
        <v>0</v>
      </c>
      <c r="M2101">
        <v>1</v>
      </c>
      <c r="N2101" s="2">
        <v>44757</v>
      </c>
      <c r="O2101" s="1" t="s">
        <v>5610</v>
      </c>
      <c r="P2101" s="4">
        <v>1740000</v>
      </c>
      <c r="Q2101" s="4">
        <v>104400</v>
      </c>
      <c r="R2101" s="1" t="s">
        <v>133</v>
      </c>
      <c r="S2101" s="1" t="s">
        <v>50</v>
      </c>
      <c r="T2101" s="4">
        <f>Sales_Datas[[#This Row],[after_discount]]-(Sales_Datas[[#This Row],[qty_ordered]]*Sales_Datas[[#This Row],[cogs]])</f>
        <v>4906800</v>
      </c>
      <c r="U2101" s="3">
        <f>IFERROR(Sales_Datas[[#This Row],[Gross_Profit]]/Sales_Datas[[#This Row],[after_discount]],0)</f>
        <v>0.94</v>
      </c>
      <c r="V2101" s="1" t="str">
        <f>IF(Sales_Datas[[#This Row],[base_price]] &lt;= 632200, "Low", (IF(Sales_Datas[[#This Row],[base_price]] &gt;= 10092000, "High", "Medium")))</f>
        <v>Medium</v>
      </c>
    </row>
    <row r="2102" spans="1:22" x14ac:dyDescent="0.25">
      <c r="A2102" s="1" t="s">
        <v>5611</v>
      </c>
      <c r="B2102" s="1" t="s">
        <v>311</v>
      </c>
      <c r="C2102" s="2">
        <v>44642</v>
      </c>
      <c r="D2102" s="1" t="s">
        <v>312</v>
      </c>
      <c r="E2102" s="4">
        <v>522000</v>
      </c>
      <c r="F2102">
        <v>1</v>
      </c>
      <c r="G2102" s="4">
        <v>5220000</v>
      </c>
      <c r="H2102" s="4">
        <v>0</v>
      </c>
      <c r="I2102" s="4">
        <v>5220000</v>
      </c>
      <c r="J2102">
        <v>1</v>
      </c>
      <c r="K2102">
        <v>0</v>
      </c>
      <c r="L2102">
        <v>0</v>
      </c>
      <c r="M2102">
        <v>13</v>
      </c>
      <c r="N2102" s="2">
        <v>44518</v>
      </c>
      <c r="O2102" s="1" t="s">
        <v>313</v>
      </c>
      <c r="P2102" s="4">
        <v>5220000</v>
      </c>
      <c r="Q2102" s="4">
        <v>459360</v>
      </c>
      <c r="R2102" s="1" t="s">
        <v>23</v>
      </c>
      <c r="S2102" s="1" t="s">
        <v>324</v>
      </c>
      <c r="T2102" s="4">
        <f>Sales_Datas[[#This Row],[after_discount]]-(Sales_Datas[[#This Row],[qty_ordered]]*Sales_Datas[[#This Row],[cogs]])</f>
        <v>4760640</v>
      </c>
      <c r="U2102" s="3">
        <f>IFERROR(Sales_Datas[[#This Row],[Gross_Profit]]/Sales_Datas[[#This Row],[after_discount]],0)</f>
        <v>0.91200000000000003</v>
      </c>
      <c r="V2102" s="1" t="str">
        <f>IF(Sales_Datas[[#This Row],[base_price]] &lt;= 632200, "Low", (IF(Sales_Datas[[#This Row],[base_price]] &gt;= 10092000, "High", "Medium")))</f>
        <v>Medium</v>
      </c>
    </row>
    <row r="2103" spans="1:22" x14ac:dyDescent="0.25">
      <c r="A2103" s="1" t="s">
        <v>5612</v>
      </c>
      <c r="B2103" s="1" t="s">
        <v>311</v>
      </c>
      <c r="C2103" s="2">
        <v>44643</v>
      </c>
      <c r="D2103" s="1" t="s">
        <v>312</v>
      </c>
      <c r="E2103" s="4">
        <v>522000</v>
      </c>
      <c r="F2103">
        <v>1</v>
      </c>
      <c r="G2103" s="4">
        <v>5220000</v>
      </c>
      <c r="H2103" s="4">
        <v>0</v>
      </c>
      <c r="I2103" s="4">
        <v>5220000</v>
      </c>
      <c r="J2103">
        <v>1</v>
      </c>
      <c r="K2103">
        <v>0</v>
      </c>
      <c r="L2103">
        <v>0</v>
      </c>
      <c r="M2103">
        <v>2</v>
      </c>
      <c r="N2103" s="2">
        <v>44518</v>
      </c>
      <c r="O2103" s="1" t="s">
        <v>313</v>
      </c>
      <c r="P2103" s="4">
        <v>5220000</v>
      </c>
      <c r="Q2103" s="4">
        <v>459360</v>
      </c>
      <c r="R2103" s="1" t="s">
        <v>23</v>
      </c>
      <c r="S2103" s="1" t="s">
        <v>76</v>
      </c>
      <c r="T2103" s="4">
        <f>Sales_Datas[[#This Row],[after_discount]]-(Sales_Datas[[#This Row],[qty_ordered]]*Sales_Datas[[#This Row],[cogs]])</f>
        <v>4760640</v>
      </c>
      <c r="U2103" s="3">
        <f>IFERROR(Sales_Datas[[#This Row],[Gross_Profit]]/Sales_Datas[[#This Row],[after_discount]],0)</f>
        <v>0.91200000000000003</v>
      </c>
      <c r="V2103" s="1" t="str">
        <f>IF(Sales_Datas[[#This Row],[base_price]] &lt;= 632200, "Low", (IF(Sales_Datas[[#This Row],[base_price]] &gt;= 10092000, "High", "Medium")))</f>
        <v>Medium</v>
      </c>
    </row>
    <row r="2104" spans="1:22" x14ac:dyDescent="0.25">
      <c r="A2104" s="1" t="s">
        <v>5613</v>
      </c>
      <c r="B2104" s="1" t="s">
        <v>5614</v>
      </c>
      <c r="C2104" s="2">
        <v>44699</v>
      </c>
      <c r="D2104" s="1" t="s">
        <v>4386</v>
      </c>
      <c r="E2104" s="4">
        <v>522000</v>
      </c>
      <c r="F2104">
        <v>1</v>
      </c>
      <c r="G2104" s="4">
        <v>5220000</v>
      </c>
      <c r="H2104" s="4">
        <v>0</v>
      </c>
      <c r="I2104" s="4">
        <v>5220000</v>
      </c>
      <c r="J2104">
        <v>1</v>
      </c>
      <c r="K2104">
        <v>0</v>
      </c>
      <c r="L2104">
        <v>0</v>
      </c>
      <c r="M2104">
        <v>1</v>
      </c>
      <c r="N2104" s="2">
        <v>44641</v>
      </c>
      <c r="O2104" s="1" t="s">
        <v>4387</v>
      </c>
      <c r="P2104" s="4">
        <v>2900</v>
      </c>
      <c r="Q2104" s="4">
        <v>174</v>
      </c>
      <c r="R2104" s="1" t="s">
        <v>23</v>
      </c>
      <c r="S2104" s="1" t="s">
        <v>50</v>
      </c>
      <c r="T2104" s="4">
        <f>Sales_Datas[[#This Row],[after_discount]]-(Sales_Datas[[#This Row],[qty_ordered]]*Sales_Datas[[#This Row],[cogs]])</f>
        <v>5219826</v>
      </c>
      <c r="U2104" s="3">
        <f>IFERROR(Sales_Datas[[#This Row],[Gross_Profit]]/Sales_Datas[[#This Row],[after_discount]],0)</f>
        <v>0.99996666666666667</v>
      </c>
      <c r="V2104" s="1" t="str">
        <f>IF(Sales_Datas[[#This Row],[base_price]] &lt;= 632200, "Low", (IF(Sales_Datas[[#This Row],[base_price]] &gt;= 10092000, "High", "Medium")))</f>
        <v>Low</v>
      </c>
    </row>
    <row r="2105" spans="1:22" x14ac:dyDescent="0.25">
      <c r="A2105" s="1" t="s">
        <v>5615</v>
      </c>
      <c r="B2105" s="1" t="s">
        <v>5616</v>
      </c>
      <c r="C2105" s="2">
        <v>44687</v>
      </c>
      <c r="D2105" s="1" t="s">
        <v>4514</v>
      </c>
      <c r="E2105" s="4">
        <v>522000</v>
      </c>
      <c r="F2105">
        <v>1</v>
      </c>
      <c r="G2105" s="4">
        <v>5220000</v>
      </c>
      <c r="H2105" s="4">
        <v>0</v>
      </c>
      <c r="I2105" s="4">
        <v>5220000</v>
      </c>
      <c r="J2105">
        <v>1</v>
      </c>
      <c r="K2105">
        <v>0</v>
      </c>
      <c r="L2105">
        <v>0</v>
      </c>
      <c r="M2105">
        <v>7</v>
      </c>
      <c r="N2105" s="2">
        <v>44718</v>
      </c>
      <c r="O2105" s="1" t="s">
        <v>4515</v>
      </c>
      <c r="P2105" s="4">
        <v>5220000</v>
      </c>
      <c r="Q2105" s="4">
        <v>412380</v>
      </c>
      <c r="R2105" s="1" t="s">
        <v>123</v>
      </c>
      <c r="S2105" s="1" t="s">
        <v>66</v>
      </c>
      <c r="T2105" s="4">
        <f>Sales_Datas[[#This Row],[after_discount]]-(Sales_Datas[[#This Row],[qty_ordered]]*Sales_Datas[[#This Row],[cogs]])</f>
        <v>4807620</v>
      </c>
      <c r="U2105" s="3">
        <f>IFERROR(Sales_Datas[[#This Row],[Gross_Profit]]/Sales_Datas[[#This Row],[after_discount]],0)</f>
        <v>0.92100000000000004</v>
      </c>
      <c r="V2105" s="1" t="str">
        <f>IF(Sales_Datas[[#This Row],[base_price]] &lt;= 632200, "Low", (IF(Sales_Datas[[#This Row],[base_price]] &gt;= 10092000, "High", "Medium")))</f>
        <v>Medium</v>
      </c>
    </row>
    <row r="2106" spans="1:22" x14ac:dyDescent="0.25">
      <c r="A2106" s="1" t="s">
        <v>5617</v>
      </c>
      <c r="B2106" s="1" t="s">
        <v>5618</v>
      </c>
      <c r="C2106" s="2">
        <v>44703</v>
      </c>
      <c r="D2106" s="1" t="s">
        <v>5619</v>
      </c>
      <c r="E2106" s="4">
        <v>522000</v>
      </c>
      <c r="F2106">
        <v>1</v>
      </c>
      <c r="G2106" s="4">
        <v>5220000</v>
      </c>
      <c r="H2106" s="4">
        <v>0</v>
      </c>
      <c r="I2106" s="4">
        <v>5220000</v>
      </c>
      <c r="J2106">
        <v>1</v>
      </c>
      <c r="K2106">
        <v>0</v>
      </c>
      <c r="L2106">
        <v>0</v>
      </c>
      <c r="M2106">
        <v>1</v>
      </c>
      <c r="N2106" s="2">
        <v>44516</v>
      </c>
      <c r="O2106" s="1" t="s">
        <v>5620</v>
      </c>
      <c r="P2106" s="4">
        <v>5220000</v>
      </c>
      <c r="Q2106" s="4">
        <v>386280</v>
      </c>
      <c r="R2106" s="1" t="s">
        <v>123</v>
      </c>
      <c r="S2106" s="1" t="s">
        <v>50</v>
      </c>
      <c r="T2106" s="4">
        <f>Sales_Datas[[#This Row],[after_discount]]-(Sales_Datas[[#This Row],[qty_ordered]]*Sales_Datas[[#This Row],[cogs]])</f>
        <v>4833720</v>
      </c>
      <c r="U2106" s="3">
        <f>IFERROR(Sales_Datas[[#This Row],[Gross_Profit]]/Sales_Datas[[#This Row],[after_discount]],0)</f>
        <v>0.92600000000000005</v>
      </c>
      <c r="V2106" s="1" t="str">
        <f>IF(Sales_Datas[[#This Row],[base_price]] &lt;= 632200, "Low", (IF(Sales_Datas[[#This Row],[base_price]] &gt;= 10092000, "High", "Medium")))</f>
        <v>Medium</v>
      </c>
    </row>
    <row r="2107" spans="1:22" x14ac:dyDescent="0.25">
      <c r="A2107" s="1" t="s">
        <v>5621</v>
      </c>
      <c r="B2107" s="1" t="s">
        <v>5622</v>
      </c>
      <c r="C2107" s="2">
        <v>44705</v>
      </c>
      <c r="D2107" s="1" t="s">
        <v>4514</v>
      </c>
      <c r="E2107" s="4">
        <v>522000</v>
      </c>
      <c r="F2107">
        <v>1</v>
      </c>
      <c r="G2107" s="4">
        <v>5220000</v>
      </c>
      <c r="H2107" s="4">
        <v>0</v>
      </c>
      <c r="I2107" s="4">
        <v>5220000</v>
      </c>
      <c r="J2107">
        <v>1</v>
      </c>
      <c r="K2107">
        <v>0</v>
      </c>
      <c r="L2107">
        <v>0</v>
      </c>
      <c r="M2107">
        <v>7</v>
      </c>
      <c r="N2107" s="2">
        <v>44684</v>
      </c>
      <c r="O2107" s="1" t="s">
        <v>4515</v>
      </c>
      <c r="P2107" s="4">
        <v>5220000</v>
      </c>
      <c r="Q2107" s="4">
        <v>412380</v>
      </c>
      <c r="R2107" s="1" t="s">
        <v>123</v>
      </c>
      <c r="S2107" s="1" t="s">
        <v>66</v>
      </c>
      <c r="T2107" s="4">
        <f>Sales_Datas[[#This Row],[after_discount]]-(Sales_Datas[[#This Row],[qty_ordered]]*Sales_Datas[[#This Row],[cogs]])</f>
        <v>4807620</v>
      </c>
      <c r="U2107" s="3">
        <f>IFERROR(Sales_Datas[[#This Row],[Gross_Profit]]/Sales_Datas[[#This Row],[after_discount]],0)</f>
        <v>0.92100000000000004</v>
      </c>
      <c r="V2107" s="1" t="str">
        <f>IF(Sales_Datas[[#This Row],[base_price]] &lt;= 632200, "Low", (IF(Sales_Datas[[#This Row],[base_price]] &gt;= 10092000, "High", "Medium")))</f>
        <v>Medium</v>
      </c>
    </row>
    <row r="2108" spans="1:22" x14ac:dyDescent="0.25">
      <c r="A2108" s="1" t="s">
        <v>5623</v>
      </c>
      <c r="B2108" s="1" t="s">
        <v>5492</v>
      </c>
      <c r="C2108" s="2">
        <v>44758</v>
      </c>
      <c r="D2108" s="1" t="s">
        <v>5619</v>
      </c>
      <c r="E2108" s="4">
        <v>522000</v>
      </c>
      <c r="F2108">
        <v>1</v>
      </c>
      <c r="G2108" s="4">
        <v>5220000</v>
      </c>
      <c r="H2108" s="4">
        <v>0</v>
      </c>
      <c r="I2108" s="4">
        <v>5220000</v>
      </c>
      <c r="J2108">
        <v>1</v>
      </c>
      <c r="K2108">
        <v>1</v>
      </c>
      <c r="L2108">
        <v>0</v>
      </c>
      <c r="M2108">
        <v>4</v>
      </c>
      <c r="N2108" s="2">
        <v>44758</v>
      </c>
      <c r="O2108" s="1" t="s">
        <v>5620</v>
      </c>
      <c r="P2108" s="4">
        <v>5220000</v>
      </c>
      <c r="Q2108" s="4">
        <v>386280</v>
      </c>
      <c r="R2108" s="1" t="s">
        <v>123</v>
      </c>
      <c r="S2108" s="1" t="s">
        <v>34</v>
      </c>
      <c r="T2108" s="4">
        <f>Sales_Datas[[#This Row],[after_discount]]-(Sales_Datas[[#This Row],[qty_ordered]]*Sales_Datas[[#This Row],[cogs]])</f>
        <v>4833720</v>
      </c>
      <c r="U2108" s="3">
        <f>IFERROR(Sales_Datas[[#This Row],[Gross_Profit]]/Sales_Datas[[#This Row],[after_discount]],0)</f>
        <v>0.92600000000000005</v>
      </c>
      <c r="V2108" s="1" t="str">
        <f>IF(Sales_Datas[[#This Row],[base_price]] &lt;= 632200, "Low", (IF(Sales_Datas[[#This Row],[base_price]] &gt;= 10092000, "High", "Medium")))</f>
        <v>Medium</v>
      </c>
    </row>
    <row r="2109" spans="1:22" x14ac:dyDescent="0.25">
      <c r="A2109" s="1" t="s">
        <v>5624</v>
      </c>
      <c r="B2109" s="1" t="s">
        <v>5625</v>
      </c>
      <c r="C2109" s="2">
        <v>44779</v>
      </c>
      <c r="D2109" s="1" t="s">
        <v>5619</v>
      </c>
      <c r="E2109" s="4">
        <v>522000</v>
      </c>
      <c r="F2109">
        <v>1</v>
      </c>
      <c r="G2109" s="4">
        <v>5220000</v>
      </c>
      <c r="H2109" s="4">
        <v>0</v>
      </c>
      <c r="I2109" s="4">
        <v>5220000</v>
      </c>
      <c r="J2109">
        <v>1</v>
      </c>
      <c r="K2109">
        <v>0</v>
      </c>
      <c r="L2109">
        <v>0</v>
      </c>
      <c r="M2109">
        <v>4</v>
      </c>
      <c r="N2109" s="2">
        <v>44739</v>
      </c>
      <c r="O2109" s="1" t="s">
        <v>5620</v>
      </c>
      <c r="P2109" s="4">
        <v>5220000</v>
      </c>
      <c r="Q2109" s="4">
        <v>386280</v>
      </c>
      <c r="R2109" s="1" t="s">
        <v>123</v>
      </c>
      <c r="S2109" s="1" t="s">
        <v>34</v>
      </c>
      <c r="T2109" s="4">
        <f>Sales_Datas[[#This Row],[after_discount]]-(Sales_Datas[[#This Row],[qty_ordered]]*Sales_Datas[[#This Row],[cogs]])</f>
        <v>4833720</v>
      </c>
      <c r="U2109" s="3">
        <f>IFERROR(Sales_Datas[[#This Row],[Gross_Profit]]/Sales_Datas[[#This Row],[after_discount]],0)</f>
        <v>0.92600000000000005</v>
      </c>
      <c r="V2109" s="1" t="str">
        <f>IF(Sales_Datas[[#This Row],[base_price]] &lt;= 632200, "Low", (IF(Sales_Datas[[#This Row],[base_price]] &gt;= 10092000, "High", "Medium")))</f>
        <v>Medium</v>
      </c>
    </row>
    <row r="2110" spans="1:22" x14ac:dyDescent="0.25">
      <c r="A2110" s="1" t="s">
        <v>5626</v>
      </c>
      <c r="B2110" s="1" t="s">
        <v>5627</v>
      </c>
      <c r="C2110" s="2">
        <v>44494</v>
      </c>
      <c r="D2110" s="1" t="s">
        <v>5628</v>
      </c>
      <c r="E2110" s="4">
        <v>521942</v>
      </c>
      <c r="F2110">
        <v>1</v>
      </c>
      <c r="G2110" s="4">
        <v>5219420</v>
      </c>
      <c r="H2110" s="4">
        <v>0</v>
      </c>
      <c r="I2110" s="4">
        <v>5219420</v>
      </c>
      <c r="J2110">
        <v>1</v>
      </c>
      <c r="K2110">
        <v>0</v>
      </c>
      <c r="L2110">
        <v>0</v>
      </c>
      <c r="M2110">
        <v>1</v>
      </c>
      <c r="N2110" s="2">
        <v>44471</v>
      </c>
      <c r="O2110" s="1" t="s">
        <v>5629</v>
      </c>
      <c r="P2110" s="4">
        <v>5219420</v>
      </c>
      <c r="Q2110" s="4">
        <v>407102</v>
      </c>
      <c r="R2110" s="1" t="s">
        <v>123</v>
      </c>
      <c r="S2110" s="1" t="s">
        <v>50</v>
      </c>
      <c r="T2110" s="4">
        <f>Sales_Datas[[#This Row],[after_discount]]-(Sales_Datas[[#This Row],[qty_ordered]]*Sales_Datas[[#This Row],[cogs]])</f>
        <v>4812318</v>
      </c>
      <c r="U2110" s="3">
        <f>IFERROR(Sales_Datas[[#This Row],[Gross_Profit]]/Sales_Datas[[#This Row],[after_discount]],0)</f>
        <v>0.92200244471607962</v>
      </c>
      <c r="V2110" s="1" t="str">
        <f>IF(Sales_Datas[[#This Row],[base_price]] &lt;= 632200, "Low", (IF(Sales_Datas[[#This Row],[base_price]] &gt;= 10092000, "High", "Medium")))</f>
        <v>Medium</v>
      </c>
    </row>
    <row r="2111" spans="1:22" x14ac:dyDescent="0.25">
      <c r="A2111" s="1" t="s">
        <v>5630</v>
      </c>
      <c r="B2111" s="1" t="s">
        <v>5631</v>
      </c>
      <c r="C2111" s="2">
        <v>44580</v>
      </c>
      <c r="D2111" s="1" t="s">
        <v>5632</v>
      </c>
      <c r="E2111" s="4">
        <v>173942</v>
      </c>
      <c r="F2111">
        <v>3</v>
      </c>
      <c r="G2111" s="4">
        <v>5218260</v>
      </c>
      <c r="H2111" s="4">
        <v>0</v>
      </c>
      <c r="I2111" s="4">
        <v>5218260</v>
      </c>
      <c r="J2111">
        <v>1</v>
      </c>
      <c r="K2111">
        <v>1</v>
      </c>
      <c r="L2111">
        <v>1</v>
      </c>
      <c r="M2111">
        <v>1</v>
      </c>
      <c r="N2111" s="2">
        <v>44587</v>
      </c>
      <c r="O2111" s="1" t="s">
        <v>5633</v>
      </c>
      <c r="P2111" s="4">
        <v>1739420</v>
      </c>
      <c r="Q2111" s="4">
        <v>109562</v>
      </c>
      <c r="R2111" s="1" t="s">
        <v>133</v>
      </c>
      <c r="S2111" s="1" t="s">
        <v>50</v>
      </c>
      <c r="T2111" s="4">
        <f>Sales_Datas[[#This Row],[after_discount]]-(Sales_Datas[[#This Row],[qty_ordered]]*Sales_Datas[[#This Row],[cogs]])</f>
        <v>4889574</v>
      </c>
      <c r="U2111" s="3">
        <f>IFERROR(Sales_Datas[[#This Row],[Gross_Profit]]/Sales_Datas[[#This Row],[after_discount]],0)</f>
        <v>0.93701233744581525</v>
      </c>
      <c r="V2111" s="1" t="str">
        <f>IF(Sales_Datas[[#This Row],[base_price]] &lt;= 632200, "Low", (IF(Sales_Datas[[#This Row],[base_price]] &gt;= 10092000, "High", "Medium")))</f>
        <v>Medium</v>
      </c>
    </row>
    <row r="2112" spans="1:22" x14ac:dyDescent="0.25">
      <c r="A2112" s="1" t="s">
        <v>5634</v>
      </c>
      <c r="B2112" s="1" t="s">
        <v>5635</v>
      </c>
      <c r="C2112" s="2">
        <v>44576</v>
      </c>
      <c r="D2112" s="1" t="s">
        <v>5636</v>
      </c>
      <c r="E2112" s="4">
        <v>521710</v>
      </c>
      <c r="F2112">
        <v>1</v>
      </c>
      <c r="G2112" s="4">
        <v>5217100</v>
      </c>
      <c r="H2112" s="4">
        <v>0</v>
      </c>
      <c r="I2112" s="4">
        <v>5217100</v>
      </c>
      <c r="J2112">
        <v>1</v>
      </c>
      <c r="K2112">
        <v>1</v>
      </c>
      <c r="L2112">
        <v>1</v>
      </c>
      <c r="M2112">
        <v>4</v>
      </c>
      <c r="N2112" s="2">
        <v>44587</v>
      </c>
      <c r="O2112" s="1" t="s">
        <v>5637</v>
      </c>
      <c r="P2112" s="4">
        <v>5217100</v>
      </c>
      <c r="Q2112" s="4">
        <v>365168</v>
      </c>
      <c r="R2112" s="1" t="s">
        <v>123</v>
      </c>
      <c r="S2112" s="1" t="s">
        <v>34</v>
      </c>
      <c r="T2112" s="4">
        <f>Sales_Datas[[#This Row],[after_discount]]-(Sales_Datas[[#This Row],[qty_ordered]]*Sales_Datas[[#This Row],[cogs]])</f>
        <v>4851932</v>
      </c>
      <c r="U2112" s="3">
        <f>IFERROR(Sales_Datas[[#This Row],[Gross_Profit]]/Sales_Datas[[#This Row],[after_discount]],0)</f>
        <v>0.93000555864369094</v>
      </c>
      <c r="V2112" s="1" t="str">
        <f>IF(Sales_Datas[[#This Row],[base_price]] &lt;= 632200, "Low", (IF(Sales_Datas[[#This Row],[base_price]] &gt;= 10092000, "High", "Medium")))</f>
        <v>Medium</v>
      </c>
    </row>
    <row r="2113" spans="1:22" x14ac:dyDescent="0.25">
      <c r="A2113" s="1" t="s">
        <v>5638</v>
      </c>
      <c r="B2113" s="1" t="s">
        <v>5639</v>
      </c>
      <c r="C2113" s="2">
        <v>44750</v>
      </c>
      <c r="D2113" s="1" t="s">
        <v>5640</v>
      </c>
      <c r="E2113" s="4">
        <v>521420</v>
      </c>
      <c r="F2113">
        <v>1</v>
      </c>
      <c r="G2113" s="4">
        <v>5214200</v>
      </c>
      <c r="H2113" s="4">
        <v>0</v>
      </c>
      <c r="I2113" s="4">
        <v>5214200</v>
      </c>
      <c r="J2113">
        <v>1</v>
      </c>
      <c r="K2113">
        <v>1</v>
      </c>
      <c r="L2113">
        <v>0</v>
      </c>
      <c r="M2113">
        <v>1</v>
      </c>
      <c r="N2113" s="2">
        <v>44795</v>
      </c>
      <c r="O2113" s="1" t="s">
        <v>5641</v>
      </c>
      <c r="P2113" s="4">
        <v>5214200</v>
      </c>
      <c r="Q2113" s="4">
        <v>396256</v>
      </c>
      <c r="R2113" s="1" t="s">
        <v>29</v>
      </c>
      <c r="S2113" s="1" t="s">
        <v>50</v>
      </c>
      <c r="T2113" s="4">
        <f>Sales_Datas[[#This Row],[after_discount]]-(Sales_Datas[[#This Row],[qty_ordered]]*Sales_Datas[[#This Row],[cogs]])</f>
        <v>4817944</v>
      </c>
      <c r="U2113" s="3">
        <f>IFERROR(Sales_Datas[[#This Row],[Gross_Profit]]/Sales_Datas[[#This Row],[after_discount]],0)</f>
        <v>0.92400444938820914</v>
      </c>
      <c r="V2113" s="1" t="str">
        <f>IF(Sales_Datas[[#This Row],[base_price]] &lt;= 632200, "Low", (IF(Sales_Datas[[#This Row],[base_price]] &gt;= 10092000, "High", "Medium")))</f>
        <v>Medium</v>
      </c>
    </row>
    <row r="2114" spans="1:22" x14ac:dyDescent="0.25">
      <c r="A2114" s="1" t="s">
        <v>5642</v>
      </c>
      <c r="B2114" s="1" t="s">
        <v>5643</v>
      </c>
      <c r="C2114" s="2">
        <v>44513</v>
      </c>
      <c r="D2114" s="1" t="s">
        <v>5644</v>
      </c>
      <c r="E2114" s="4">
        <v>521420</v>
      </c>
      <c r="F2114">
        <v>1</v>
      </c>
      <c r="G2114" s="4">
        <v>5214200</v>
      </c>
      <c r="H2114" s="4">
        <v>0</v>
      </c>
      <c r="I2114" s="4">
        <v>5214200</v>
      </c>
      <c r="J2114">
        <v>1</v>
      </c>
      <c r="K2114">
        <v>0</v>
      </c>
      <c r="L2114">
        <v>0</v>
      </c>
      <c r="M2114">
        <v>4</v>
      </c>
      <c r="N2114" s="2">
        <v>44515</v>
      </c>
      <c r="O2114" s="1" t="s">
        <v>5645</v>
      </c>
      <c r="P2114" s="4">
        <v>5214200</v>
      </c>
      <c r="Q2114" s="4">
        <v>427518</v>
      </c>
      <c r="R2114" s="1" t="s">
        <v>133</v>
      </c>
      <c r="S2114" s="1" t="s">
        <v>34</v>
      </c>
      <c r="T2114" s="4">
        <f>Sales_Datas[[#This Row],[after_discount]]-(Sales_Datas[[#This Row],[qty_ordered]]*Sales_Datas[[#This Row],[cogs]])</f>
        <v>4786682</v>
      </c>
      <c r="U2114" s="3">
        <f>IFERROR(Sales_Datas[[#This Row],[Gross_Profit]]/Sales_Datas[[#This Row],[after_discount]],0)</f>
        <v>0.91800889877641823</v>
      </c>
      <c r="V2114" s="1" t="str">
        <f>IF(Sales_Datas[[#This Row],[base_price]] &lt;= 632200, "Low", (IF(Sales_Datas[[#This Row],[base_price]] &gt;= 10092000, "High", "Medium")))</f>
        <v>Medium</v>
      </c>
    </row>
    <row r="2115" spans="1:22" x14ac:dyDescent="0.25">
      <c r="A2115" s="1" t="s">
        <v>5646</v>
      </c>
      <c r="B2115" s="1" t="s">
        <v>5207</v>
      </c>
      <c r="C2115" s="2">
        <v>44626</v>
      </c>
      <c r="D2115" s="1" t="s">
        <v>5647</v>
      </c>
      <c r="E2115" s="4">
        <v>260420</v>
      </c>
      <c r="F2115">
        <v>2</v>
      </c>
      <c r="G2115" s="4">
        <v>5208400</v>
      </c>
      <c r="H2115" s="4">
        <v>0</v>
      </c>
      <c r="I2115" s="4">
        <v>5208400</v>
      </c>
      <c r="J2115">
        <v>1</v>
      </c>
      <c r="K2115">
        <v>1</v>
      </c>
      <c r="L2115">
        <v>1</v>
      </c>
      <c r="M2115">
        <v>1</v>
      </c>
      <c r="N2115" s="2">
        <v>44709</v>
      </c>
      <c r="O2115" s="1" t="s">
        <v>5648</v>
      </c>
      <c r="P2115" s="4">
        <v>2604200</v>
      </c>
      <c r="Q2115" s="4">
        <v>221328</v>
      </c>
      <c r="R2115" s="1" t="s">
        <v>123</v>
      </c>
      <c r="S2115" s="1" t="s">
        <v>50</v>
      </c>
      <c r="T2115" s="4">
        <f>Sales_Datas[[#This Row],[after_discount]]-(Sales_Datas[[#This Row],[qty_ordered]]*Sales_Datas[[#This Row],[cogs]])</f>
        <v>4765744</v>
      </c>
      <c r="U2115" s="3">
        <f>IFERROR(Sales_Datas[[#This Row],[Gross_Profit]]/Sales_Datas[[#This Row],[after_discount]],0)</f>
        <v>0.91501113585746108</v>
      </c>
      <c r="V2115" s="1" t="str">
        <f>IF(Sales_Datas[[#This Row],[base_price]] &lt;= 632200, "Low", (IF(Sales_Datas[[#This Row],[base_price]] &gt;= 10092000, "High", "Medium")))</f>
        <v>Medium</v>
      </c>
    </row>
    <row r="2116" spans="1:22" x14ac:dyDescent="0.25">
      <c r="A2116" s="1" t="s">
        <v>5649</v>
      </c>
      <c r="B2116" s="1" t="s">
        <v>5650</v>
      </c>
      <c r="C2116" s="2">
        <v>44610</v>
      </c>
      <c r="D2116" s="1" t="s">
        <v>5651</v>
      </c>
      <c r="E2116" s="4">
        <v>519680</v>
      </c>
      <c r="F2116">
        <v>1</v>
      </c>
      <c r="G2116" s="4">
        <v>5196800</v>
      </c>
      <c r="H2116" s="4">
        <v>0</v>
      </c>
      <c r="I2116" s="4">
        <v>5196800</v>
      </c>
      <c r="J2116">
        <v>1</v>
      </c>
      <c r="K2116">
        <v>1</v>
      </c>
      <c r="L2116">
        <v>1</v>
      </c>
      <c r="M2116">
        <v>1</v>
      </c>
      <c r="N2116" s="2">
        <v>44604</v>
      </c>
      <c r="O2116" s="1" t="s">
        <v>5652</v>
      </c>
      <c r="P2116" s="4">
        <v>5196800</v>
      </c>
      <c r="Q2116" s="4">
        <v>467712</v>
      </c>
      <c r="R2116" s="1" t="s">
        <v>133</v>
      </c>
      <c r="S2116" s="1" t="s">
        <v>50</v>
      </c>
      <c r="T2116" s="4">
        <f>Sales_Datas[[#This Row],[after_discount]]-(Sales_Datas[[#This Row],[qty_ordered]]*Sales_Datas[[#This Row],[cogs]])</f>
        <v>4729088</v>
      </c>
      <c r="U2116" s="3">
        <f>IFERROR(Sales_Datas[[#This Row],[Gross_Profit]]/Sales_Datas[[#This Row],[after_discount]],0)</f>
        <v>0.91</v>
      </c>
      <c r="V2116" s="1" t="str">
        <f>IF(Sales_Datas[[#This Row],[base_price]] &lt;= 632200, "Low", (IF(Sales_Datas[[#This Row],[base_price]] &gt;= 10092000, "High", "Medium")))</f>
        <v>Medium</v>
      </c>
    </row>
    <row r="2117" spans="1:22" x14ac:dyDescent="0.25">
      <c r="A2117" s="1" t="s">
        <v>5653</v>
      </c>
      <c r="B2117" s="1" t="s">
        <v>5654</v>
      </c>
      <c r="C2117" s="2">
        <v>44526</v>
      </c>
      <c r="D2117" s="1" t="s">
        <v>5655</v>
      </c>
      <c r="E2117" s="4">
        <v>516780</v>
      </c>
      <c r="F2117">
        <v>1</v>
      </c>
      <c r="G2117" s="4">
        <v>5167800</v>
      </c>
      <c r="H2117" s="4">
        <v>0</v>
      </c>
      <c r="I2117" s="4">
        <v>5167800</v>
      </c>
      <c r="J2117">
        <v>1</v>
      </c>
      <c r="K2117">
        <v>1</v>
      </c>
      <c r="L2117">
        <v>0</v>
      </c>
      <c r="M2117">
        <v>1</v>
      </c>
      <c r="N2117" s="2">
        <v>44523</v>
      </c>
      <c r="O2117" s="1" t="s">
        <v>5656</v>
      </c>
      <c r="P2117" s="4">
        <v>5167800</v>
      </c>
      <c r="Q2117" s="4">
        <v>459882</v>
      </c>
      <c r="R2117" s="1" t="s">
        <v>89</v>
      </c>
      <c r="S2117" s="1" t="s">
        <v>50</v>
      </c>
      <c r="T2117" s="4">
        <f>Sales_Datas[[#This Row],[after_discount]]-(Sales_Datas[[#This Row],[qty_ordered]]*Sales_Datas[[#This Row],[cogs]])</f>
        <v>4707918</v>
      </c>
      <c r="U2117" s="3">
        <f>IFERROR(Sales_Datas[[#This Row],[Gross_Profit]]/Sales_Datas[[#This Row],[after_discount]],0)</f>
        <v>0.91101010101010105</v>
      </c>
      <c r="V2117" s="1" t="str">
        <f>IF(Sales_Datas[[#This Row],[base_price]] &lt;= 632200, "Low", (IF(Sales_Datas[[#This Row],[base_price]] &gt;= 10092000, "High", "Medium")))</f>
        <v>Medium</v>
      </c>
    </row>
    <row r="2118" spans="1:22" x14ac:dyDescent="0.25">
      <c r="A2118" s="1" t="s">
        <v>5657</v>
      </c>
      <c r="B2118" s="1" t="s">
        <v>5658</v>
      </c>
      <c r="C2118" s="2">
        <v>44759</v>
      </c>
      <c r="D2118" s="1" t="s">
        <v>5659</v>
      </c>
      <c r="E2118" s="4">
        <v>516200</v>
      </c>
      <c r="F2118">
        <v>1</v>
      </c>
      <c r="G2118" s="4">
        <v>5162000</v>
      </c>
      <c r="H2118" s="4">
        <v>0</v>
      </c>
      <c r="I2118" s="4">
        <v>5162000</v>
      </c>
      <c r="J2118">
        <v>1</v>
      </c>
      <c r="K2118">
        <v>1</v>
      </c>
      <c r="L2118">
        <v>1</v>
      </c>
      <c r="M2118">
        <v>3</v>
      </c>
      <c r="N2118" s="2">
        <v>44472</v>
      </c>
      <c r="O2118" s="1" t="s">
        <v>5660</v>
      </c>
      <c r="P2118" s="4">
        <v>5162000</v>
      </c>
      <c r="Q2118" s="4">
        <v>371664</v>
      </c>
      <c r="R2118" s="1" t="s">
        <v>89</v>
      </c>
      <c r="S2118" s="1" t="s">
        <v>56</v>
      </c>
      <c r="T2118" s="4">
        <f>Sales_Datas[[#This Row],[after_discount]]-(Sales_Datas[[#This Row],[qty_ordered]]*Sales_Datas[[#This Row],[cogs]])</f>
        <v>4790336</v>
      </c>
      <c r="U2118" s="3">
        <f>IFERROR(Sales_Datas[[#This Row],[Gross_Profit]]/Sales_Datas[[#This Row],[after_discount]],0)</f>
        <v>0.92800000000000005</v>
      </c>
      <c r="V2118" s="1" t="str">
        <f>IF(Sales_Datas[[#This Row],[base_price]] &lt;= 632200, "Low", (IF(Sales_Datas[[#This Row],[base_price]] &gt;= 10092000, "High", "Medium")))</f>
        <v>Medium</v>
      </c>
    </row>
    <row r="2119" spans="1:22" x14ac:dyDescent="0.25">
      <c r="A2119" s="1" t="s">
        <v>5661</v>
      </c>
      <c r="B2119" s="1" t="s">
        <v>5658</v>
      </c>
      <c r="C2119" s="2">
        <v>44840</v>
      </c>
      <c r="D2119" s="1" t="s">
        <v>5659</v>
      </c>
      <c r="E2119" s="4">
        <v>516200</v>
      </c>
      <c r="F2119">
        <v>1</v>
      </c>
      <c r="G2119" s="4">
        <v>5162000</v>
      </c>
      <c r="H2119" s="4">
        <v>0</v>
      </c>
      <c r="I2119" s="4">
        <v>5162000</v>
      </c>
      <c r="J2119">
        <v>1</v>
      </c>
      <c r="K2119">
        <v>1</v>
      </c>
      <c r="L2119">
        <v>0</v>
      </c>
      <c r="M2119">
        <v>4</v>
      </c>
      <c r="N2119" s="2">
        <v>44472</v>
      </c>
      <c r="O2119" s="1" t="s">
        <v>5660</v>
      </c>
      <c r="P2119" s="4">
        <v>5162000</v>
      </c>
      <c r="Q2119" s="4">
        <v>371664</v>
      </c>
      <c r="R2119" s="1" t="s">
        <v>89</v>
      </c>
      <c r="S2119" s="1" t="s">
        <v>34</v>
      </c>
      <c r="T2119" s="4">
        <f>Sales_Datas[[#This Row],[after_discount]]-(Sales_Datas[[#This Row],[qty_ordered]]*Sales_Datas[[#This Row],[cogs]])</f>
        <v>4790336</v>
      </c>
      <c r="U2119" s="3">
        <f>IFERROR(Sales_Datas[[#This Row],[Gross_Profit]]/Sales_Datas[[#This Row],[after_discount]],0)</f>
        <v>0.92800000000000005</v>
      </c>
      <c r="V2119" s="1" t="str">
        <f>IF(Sales_Datas[[#This Row],[base_price]] &lt;= 632200, "Low", (IF(Sales_Datas[[#This Row],[base_price]] &gt;= 10092000, "High", "Medium")))</f>
        <v>Medium</v>
      </c>
    </row>
    <row r="2120" spans="1:22" x14ac:dyDescent="0.25">
      <c r="A2120" s="1" t="s">
        <v>5662</v>
      </c>
      <c r="B2120" s="1" t="s">
        <v>5663</v>
      </c>
      <c r="C2120" s="2">
        <v>44423</v>
      </c>
      <c r="D2120" s="1" t="s">
        <v>5664</v>
      </c>
      <c r="E2120" s="4">
        <v>170810</v>
      </c>
      <c r="F2120">
        <v>3</v>
      </c>
      <c r="G2120" s="4">
        <v>5124300</v>
      </c>
      <c r="H2120" s="4">
        <v>0</v>
      </c>
      <c r="I2120" s="4">
        <v>5124300</v>
      </c>
      <c r="J2120">
        <v>1</v>
      </c>
      <c r="K2120">
        <v>0</v>
      </c>
      <c r="L2120">
        <v>0</v>
      </c>
      <c r="M2120">
        <v>1</v>
      </c>
      <c r="N2120" s="2">
        <v>44422</v>
      </c>
      <c r="O2120" s="1" t="s">
        <v>5665</v>
      </c>
      <c r="P2120" s="4">
        <v>1708100</v>
      </c>
      <c r="Q2120" s="4">
        <v>133226</v>
      </c>
      <c r="R2120" s="1" t="s">
        <v>123</v>
      </c>
      <c r="S2120" s="1" t="s">
        <v>50</v>
      </c>
      <c r="T2120" s="4">
        <f>Sales_Datas[[#This Row],[after_discount]]-(Sales_Datas[[#This Row],[qty_ordered]]*Sales_Datas[[#This Row],[cogs]])</f>
        <v>4724622</v>
      </c>
      <c r="U2120" s="3">
        <f>IFERROR(Sales_Datas[[#This Row],[Gross_Profit]]/Sales_Datas[[#This Row],[after_discount]],0)</f>
        <v>0.92200339558573852</v>
      </c>
      <c r="V2120" s="1" t="str">
        <f>IF(Sales_Datas[[#This Row],[base_price]] &lt;= 632200, "Low", (IF(Sales_Datas[[#This Row],[base_price]] &gt;= 10092000, "High", "Medium")))</f>
        <v>Medium</v>
      </c>
    </row>
    <row r="2121" spans="1:22" x14ac:dyDescent="0.25">
      <c r="A2121" s="1" t="s">
        <v>5666</v>
      </c>
      <c r="B2121" s="1" t="s">
        <v>5667</v>
      </c>
      <c r="C2121" s="2">
        <v>44669</v>
      </c>
      <c r="D2121" s="1" t="s">
        <v>5668</v>
      </c>
      <c r="E2121" s="4">
        <v>510400</v>
      </c>
      <c r="F2121">
        <v>1</v>
      </c>
      <c r="G2121" s="4">
        <v>5104000</v>
      </c>
      <c r="H2121" s="4">
        <v>0</v>
      </c>
      <c r="I2121" s="4">
        <v>5104000</v>
      </c>
      <c r="J2121">
        <v>1</v>
      </c>
      <c r="K2121">
        <v>1</v>
      </c>
      <c r="L2121">
        <v>1</v>
      </c>
      <c r="M2121">
        <v>1</v>
      </c>
      <c r="N2121" s="2">
        <v>44657</v>
      </c>
      <c r="O2121" s="1" t="s">
        <v>5669</v>
      </c>
      <c r="P2121" s="4">
        <v>5104000</v>
      </c>
      <c r="Q2121" s="4">
        <v>413424</v>
      </c>
      <c r="R2121" s="1" t="s">
        <v>191</v>
      </c>
      <c r="S2121" s="1" t="s">
        <v>50</v>
      </c>
      <c r="T2121" s="4">
        <f>Sales_Datas[[#This Row],[after_discount]]-(Sales_Datas[[#This Row],[qty_ordered]]*Sales_Datas[[#This Row],[cogs]])</f>
        <v>4690576</v>
      </c>
      <c r="U2121" s="3">
        <f>IFERROR(Sales_Datas[[#This Row],[Gross_Profit]]/Sales_Datas[[#This Row],[after_discount]],0)</f>
        <v>0.91900000000000004</v>
      </c>
      <c r="V2121" s="1" t="str">
        <f>IF(Sales_Datas[[#This Row],[base_price]] &lt;= 632200, "Low", (IF(Sales_Datas[[#This Row],[base_price]] &gt;= 10092000, "High", "Medium")))</f>
        <v>Medium</v>
      </c>
    </row>
    <row r="2122" spans="1:22" x14ac:dyDescent="0.25">
      <c r="A2122" s="1" t="s">
        <v>5670</v>
      </c>
      <c r="B2122" s="1" t="s">
        <v>5671</v>
      </c>
      <c r="C2122" s="2">
        <v>44424</v>
      </c>
      <c r="D2122" s="1" t="s">
        <v>4611</v>
      </c>
      <c r="E2122" s="4">
        <v>510400</v>
      </c>
      <c r="F2122">
        <v>1</v>
      </c>
      <c r="G2122" s="4">
        <v>5104000</v>
      </c>
      <c r="H2122" s="4">
        <v>0</v>
      </c>
      <c r="I2122" s="4">
        <v>5104000</v>
      </c>
      <c r="J2122">
        <v>1</v>
      </c>
      <c r="K2122">
        <v>1</v>
      </c>
      <c r="L2122">
        <v>0</v>
      </c>
      <c r="M2122">
        <v>1</v>
      </c>
      <c r="N2122" s="2">
        <v>44423</v>
      </c>
      <c r="O2122" s="1" t="s">
        <v>4612</v>
      </c>
      <c r="P2122" s="4">
        <v>4883600</v>
      </c>
      <c r="Q2122" s="4">
        <v>410176</v>
      </c>
      <c r="R2122" s="1" t="s">
        <v>23</v>
      </c>
      <c r="S2122" s="1" t="s">
        <v>50</v>
      </c>
      <c r="T2122" s="4">
        <f>Sales_Datas[[#This Row],[after_discount]]-(Sales_Datas[[#This Row],[qty_ordered]]*Sales_Datas[[#This Row],[cogs]])</f>
        <v>4693824</v>
      </c>
      <c r="U2122" s="3">
        <f>IFERROR(Sales_Datas[[#This Row],[Gross_Profit]]/Sales_Datas[[#This Row],[after_discount]],0)</f>
        <v>0.91963636363636359</v>
      </c>
      <c r="V2122" s="1" t="str">
        <f>IF(Sales_Datas[[#This Row],[base_price]] &lt;= 632200, "Low", (IF(Sales_Datas[[#This Row],[base_price]] &gt;= 10092000, "High", "Medium")))</f>
        <v>Medium</v>
      </c>
    </row>
    <row r="2123" spans="1:22" x14ac:dyDescent="0.25">
      <c r="A2123" s="1" t="s">
        <v>5672</v>
      </c>
      <c r="B2123" s="1" t="s">
        <v>5673</v>
      </c>
      <c r="C2123" s="2">
        <v>44805</v>
      </c>
      <c r="D2123" s="1" t="s">
        <v>5674</v>
      </c>
      <c r="E2123" s="4">
        <v>510400</v>
      </c>
      <c r="F2123">
        <v>1</v>
      </c>
      <c r="G2123" s="4">
        <v>5104000</v>
      </c>
      <c r="H2123" s="4">
        <v>0</v>
      </c>
      <c r="I2123" s="4">
        <v>5104000</v>
      </c>
      <c r="J2123">
        <v>1</v>
      </c>
      <c r="K2123">
        <v>1</v>
      </c>
      <c r="L2123">
        <v>1</v>
      </c>
      <c r="M2123">
        <v>1</v>
      </c>
      <c r="N2123" s="2">
        <v>44581</v>
      </c>
      <c r="O2123" s="1" t="s">
        <v>5675</v>
      </c>
      <c r="P2123" s="4">
        <v>5104000</v>
      </c>
      <c r="Q2123" s="4">
        <v>326656</v>
      </c>
      <c r="R2123" s="1" t="s">
        <v>123</v>
      </c>
      <c r="S2123" s="1" t="s">
        <v>50</v>
      </c>
      <c r="T2123" s="4">
        <f>Sales_Datas[[#This Row],[after_discount]]-(Sales_Datas[[#This Row],[qty_ordered]]*Sales_Datas[[#This Row],[cogs]])</f>
        <v>4777344</v>
      </c>
      <c r="U2123" s="3">
        <f>IFERROR(Sales_Datas[[#This Row],[Gross_Profit]]/Sales_Datas[[#This Row],[after_discount]],0)</f>
        <v>0.93600000000000005</v>
      </c>
      <c r="V2123" s="1" t="str">
        <f>IF(Sales_Datas[[#This Row],[base_price]] &lt;= 632200, "Low", (IF(Sales_Datas[[#This Row],[base_price]] &gt;= 10092000, "High", "Medium")))</f>
        <v>Medium</v>
      </c>
    </row>
    <row r="2124" spans="1:22" x14ac:dyDescent="0.25">
      <c r="A2124" s="1" t="s">
        <v>5676</v>
      </c>
      <c r="B2124" s="1" t="s">
        <v>5677</v>
      </c>
      <c r="C2124" s="2">
        <v>44406</v>
      </c>
      <c r="D2124" s="1" t="s">
        <v>5678</v>
      </c>
      <c r="E2124" s="4">
        <v>254910</v>
      </c>
      <c r="F2124">
        <v>2</v>
      </c>
      <c r="G2124" s="4">
        <v>5098200</v>
      </c>
      <c r="H2124" s="4">
        <v>0</v>
      </c>
      <c r="I2124" s="4">
        <v>5098200</v>
      </c>
      <c r="J2124">
        <v>1</v>
      </c>
      <c r="K2124">
        <v>1</v>
      </c>
      <c r="L2124">
        <v>1</v>
      </c>
      <c r="M2124">
        <v>1</v>
      </c>
      <c r="N2124" s="2">
        <v>44384</v>
      </c>
      <c r="O2124" s="1" t="s">
        <v>5679</v>
      </c>
      <c r="P2124" s="4">
        <v>2549100</v>
      </c>
      <c r="Q2124" s="4">
        <v>191168</v>
      </c>
      <c r="R2124" s="1" t="s">
        <v>383</v>
      </c>
      <c r="S2124" s="1" t="s">
        <v>50</v>
      </c>
      <c r="T2124" s="4">
        <f>Sales_Datas[[#This Row],[after_discount]]-(Sales_Datas[[#This Row],[qty_ordered]]*Sales_Datas[[#This Row],[cogs]])</f>
        <v>4715864</v>
      </c>
      <c r="U2124" s="3">
        <f>IFERROR(Sales_Datas[[#This Row],[Gross_Profit]]/Sales_Datas[[#This Row],[after_discount]],0)</f>
        <v>0.9250056882821388</v>
      </c>
      <c r="V2124" s="1" t="str">
        <f>IF(Sales_Datas[[#This Row],[base_price]] &lt;= 632200, "Low", (IF(Sales_Datas[[#This Row],[base_price]] &gt;= 10092000, "High", "Medium")))</f>
        <v>Medium</v>
      </c>
    </row>
    <row r="2125" spans="1:22" x14ac:dyDescent="0.25">
      <c r="A2125" s="1" t="s">
        <v>5680</v>
      </c>
      <c r="B2125" s="1" t="s">
        <v>5681</v>
      </c>
      <c r="C2125" s="2">
        <v>44624</v>
      </c>
      <c r="D2125" s="1" t="s">
        <v>5682</v>
      </c>
      <c r="E2125" s="4">
        <v>169650</v>
      </c>
      <c r="F2125">
        <v>3</v>
      </c>
      <c r="G2125" s="4">
        <v>5089500</v>
      </c>
      <c r="H2125" s="4">
        <v>0</v>
      </c>
      <c r="I2125" s="4">
        <v>5089500</v>
      </c>
      <c r="J2125">
        <v>1</v>
      </c>
      <c r="K2125">
        <v>0</v>
      </c>
      <c r="L2125">
        <v>0</v>
      </c>
      <c r="M2125">
        <v>1</v>
      </c>
      <c r="N2125" s="2">
        <v>44656</v>
      </c>
      <c r="O2125" s="1" t="s">
        <v>5683</v>
      </c>
      <c r="P2125" s="4">
        <v>1696500</v>
      </c>
      <c r="Q2125" s="4">
        <v>147552</v>
      </c>
      <c r="R2125" s="1" t="s">
        <v>55</v>
      </c>
      <c r="S2125" s="1" t="s">
        <v>50</v>
      </c>
      <c r="T2125" s="4">
        <f>Sales_Datas[[#This Row],[after_discount]]-(Sales_Datas[[#This Row],[qty_ordered]]*Sales_Datas[[#This Row],[cogs]])</f>
        <v>4646844</v>
      </c>
      <c r="U2125" s="3">
        <f>IFERROR(Sales_Datas[[#This Row],[Gross_Profit]]/Sales_Datas[[#This Row],[after_discount]],0)</f>
        <v>0.91302564102564099</v>
      </c>
      <c r="V2125" s="1" t="str">
        <f>IF(Sales_Datas[[#This Row],[base_price]] &lt;= 632200, "Low", (IF(Sales_Datas[[#This Row],[base_price]] &gt;= 10092000, "High", "Medium")))</f>
        <v>Medium</v>
      </c>
    </row>
    <row r="2126" spans="1:22" x14ac:dyDescent="0.25">
      <c r="A2126" s="1" t="s">
        <v>5684</v>
      </c>
      <c r="B2126" s="1" t="s">
        <v>5685</v>
      </c>
      <c r="C2126" s="2">
        <v>44522</v>
      </c>
      <c r="D2126" s="1" t="s">
        <v>5686</v>
      </c>
      <c r="E2126" s="4">
        <v>508660</v>
      </c>
      <c r="F2126">
        <v>1</v>
      </c>
      <c r="G2126" s="4">
        <v>5086600</v>
      </c>
      <c r="H2126" s="4">
        <v>0</v>
      </c>
      <c r="I2126" s="4">
        <v>5086600</v>
      </c>
      <c r="J2126">
        <v>1</v>
      </c>
      <c r="K2126">
        <v>0</v>
      </c>
      <c r="L2126">
        <v>0</v>
      </c>
      <c r="M2126">
        <v>4</v>
      </c>
      <c r="N2126" s="2">
        <v>44515</v>
      </c>
      <c r="O2126" s="1" t="s">
        <v>5687</v>
      </c>
      <c r="P2126" s="4">
        <v>63800</v>
      </c>
      <c r="Q2126" s="4">
        <v>4060</v>
      </c>
      <c r="R2126" s="1" t="s">
        <v>554</v>
      </c>
      <c r="S2126" s="1" t="s">
        <v>34</v>
      </c>
      <c r="T2126" s="4">
        <f>Sales_Datas[[#This Row],[after_discount]]-(Sales_Datas[[#This Row],[qty_ordered]]*Sales_Datas[[#This Row],[cogs]])</f>
        <v>5082540</v>
      </c>
      <c r="U2126" s="3">
        <f>IFERROR(Sales_Datas[[#This Row],[Gross_Profit]]/Sales_Datas[[#This Row],[after_discount]],0)</f>
        <v>0.99920182440136829</v>
      </c>
      <c r="V2126" s="1" t="str">
        <f>IF(Sales_Datas[[#This Row],[base_price]] &lt;= 632200, "Low", (IF(Sales_Datas[[#This Row],[base_price]] &gt;= 10092000, "High", "Medium")))</f>
        <v>Low</v>
      </c>
    </row>
    <row r="2127" spans="1:22" x14ac:dyDescent="0.25">
      <c r="A2127" s="1" t="s">
        <v>5688</v>
      </c>
      <c r="B2127" s="1" t="s">
        <v>5171</v>
      </c>
      <c r="C2127" s="2">
        <v>44497</v>
      </c>
      <c r="D2127" s="1" t="s">
        <v>5689</v>
      </c>
      <c r="E2127" s="4">
        <v>507500</v>
      </c>
      <c r="F2127">
        <v>1</v>
      </c>
      <c r="G2127" s="4">
        <v>5075000</v>
      </c>
      <c r="H2127" s="4">
        <v>0</v>
      </c>
      <c r="I2127" s="4">
        <v>5075000</v>
      </c>
      <c r="J2127">
        <v>1</v>
      </c>
      <c r="K2127">
        <v>0</v>
      </c>
      <c r="L2127">
        <v>0</v>
      </c>
      <c r="M2127">
        <v>4</v>
      </c>
      <c r="N2127" s="2">
        <v>44403</v>
      </c>
      <c r="O2127" s="1" t="s">
        <v>5690</v>
      </c>
      <c r="P2127" s="4">
        <v>5075000</v>
      </c>
      <c r="Q2127" s="4">
        <v>456750</v>
      </c>
      <c r="R2127" s="1" t="s">
        <v>133</v>
      </c>
      <c r="S2127" s="1" t="s">
        <v>34</v>
      </c>
      <c r="T2127" s="4">
        <f>Sales_Datas[[#This Row],[after_discount]]-(Sales_Datas[[#This Row],[qty_ordered]]*Sales_Datas[[#This Row],[cogs]])</f>
        <v>4618250</v>
      </c>
      <c r="U2127" s="3">
        <f>IFERROR(Sales_Datas[[#This Row],[Gross_Profit]]/Sales_Datas[[#This Row],[after_discount]],0)</f>
        <v>0.91</v>
      </c>
      <c r="V2127" s="1" t="str">
        <f>IF(Sales_Datas[[#This Row],[base_price]] &lt;= 632200, "Low", (IF(Sales_Datas[[#This Row],[base_price]] &gt;= 10092000, "High", "Medium")))</f>
        <v>Medium</v>
      </c>
    </row>
    <row r="2128" spans="1:22" x14ac:dyDescent="0.25">
      <c r="A2128" s="1" t="s">
        <v>5691</v>
      </c>
      <c r="B2128" s="1" t="s">
        <v>3579</v>
      </c>
      <c r="C2128" s="2">
        <v>44498</v>
      </c>
      <c r="D2128" s="1" t="s">
        <v>5689</v>
      </c>
      <c r="E2128" s="4">
        <v>507500</v>
      </c>
      <c r="F2128">
        <v>1</v>
      </c>
      <c r="G2128" s="4">
        <v>5075000</v>
      </c>
      <c r="H2128" s="4">
        <v>0</v>
      </c>
      <c r="I2128" s="4">
        <v>5075000</v>
      </c>
      <c r="J2128">
        <v>1</v>
      </c>
      <c r="K2128">
        <v>1</v>
      </c>
      <c r="L2128">
        <v>1</v>
      </c>
      <c r="M2128">
        <v>4</v>
      </c>
      <c r="N2128" s="2">
        <v>44475</v>
      </c>
      <c r="O2128" s="1" t="s">
        <v>5690</v>
      </c>
      <c r="P2128" s="4">
        <v>5075000</v>
      </c>
      <c r="Q2128" s="4">
        <v>456750</v>
      </c>
      <c r="R2128" s="1" t="s">
        <v>133</v>
      </c>
      <c r="S2128" s="1" t="s">
        <v>34</v>
      </c>
      <c r="T2128" s="4">
        <f>Sales_Datas[[#This Row],[after_discount]]-(Sales_Datas[[#This Row],[qty_ordered]]*Sales_Datas[[#This Row],[cogs]])</f>
        <v>4618250</v>
      </c>
      <c r="U2128" s="3">
        <f>IFERROR(Sales_Datas[[#This Row],[Gross_Profit]]/Sales_Datas[[#This Row],[after_discount]],0)</f>
        <v>0.91</v>
      </c>
      <c r="V2128" s="1" t="str">
        <f>IF(Sales_Datas[[#This Row],[base_price]] &lt;= 632200, "Low", (IF(Sales_Datas[[#This Row],[base_price]] &gt;= 10092000, "High", "Medium")))</f>
        <v>Medium</v>
      </c>
    </row>
    <row r="2129" spans="1:22" x14ac:dyDescent="0.25">
      <c r="A2129" s="1" t="s">
        <v>5692</v>
      </c>
      <c r="B2129" s="1" t="s">
        <v>41</v>
      </c>
      <c r="C2129" s="2">
        <v>44737</v>
      </c>
      <c r="D2129" s="1" t="s">
        <v>5386</v>
      </c>
      <c r="E2129" s="4">
        <v>72500</v>
      </c>
      <c r="F2129">
        <v>7</v>
      </c>
      <c r="G2129" s="4">
        <v>5075000</v>
      </c>
      <c r="H2129" s="4">
        <v>0</v>
      </c>
      <c r="I2129" s="4">
        <v>5075000</v>
      </c>
      <c r="J2129">
        <v>1</v>
      </c>
      <c r="K2129">
        <v>0</v>
      </c>
      <c r="L2129">
        <v>0</v>
      </c>
      <c r="M2129">
        <v>7</v>
      </c>
      <c r="N2129" s="2">
        <v>44382</v>
      </c>
      <c r="O2129" s="1" t="s">
        <v>5387</v>
      </c>
      <c r="P2129" s="4">
        <v>725000</v>
      </c>
      <c r="Q2129" s="4">
        <v>49996</v>
      </c>
      <c r="R2129" s="1" t="s">
        <v>23</v>
      </c>
      <c r="S2129" s="1" t="s">
        <v>66</v>
      </c>
      <c r="T2129" s="4">
        <f>Sales_Datas[[#This Row],[after_discount]]-(Sales_Datas[[#This Row],[qty_ordered]]*Sales_Datas[[#This Row],[cogs]])</f>
        <v>4725028</v>
      </c>
      <c r="U2129" s="3">
        <f>IFERROR(Sales_Datas[[#This Row],[Gross_Profit]]/Sales_Datas[[#This Row],[after_discount]],0)</f>
        <v>0.93103999999999998</v>
      </c>
      <c r="V2129" s="1" t="str">
        <f>IF(Sales_Datas[[#This Row],[base_price]] &lt;= 632200, "Low", (IF(Sales_Datas[[#This Row],[base_price]] &gt;= 10092000, "High", "Medium")))</f>
        <v>Medium</v>
      </c>
    </row>
    <row r="2130" spans="1:22" x14ac:dyDescent="0.25">
      <c r="A2130" s="1" t="s">
        <v>5693</v>
      </c>
      <c r="B2130" s="1" t="s">
        <v>5694</v>
      </c>
      <c r="C2130" s="2">
        <v>44622</v>
      </c>
      <c r="D2130" s="1" t="s">
        <v>5695</v>
      </c>
      <c r="E2130" s="4">
        <v>504600</v>
      </c>
      <c r="F2130">
        <v>1</v>
      </c>
      <c r="G2130" s="4">
        <v>5046000</v>
      </c>
      <c r="H2130" s="4">
        <v>0</v>
      </c>
      <c r="I2130" s="4">
        <v>5046000</v>
      </c>
      <c r="J2130">
        <v>1</v>
      </c>
      <c r="K2130">
        <v>1</v>
      </c>
      <c r="L2130">
        <v>1</v>
      </c>
      <c r="M2130">
        <v>1</v>
      </c>
      <c r="N2130" s="2">
        <v>44582</v>
      </c>
      <c r="O2130" s="1" t="s">
        <v>5696</v>
      </c>
      <c r="P2130" s="4">
        <v>5046000</v>
      </c>
      <c r="Q2130" s="4">
        <v>302760</v>
      </c>
      <c r="R2130" s="1" t="s">
        <v>128</v>
      </c>
      <c r="S2130" s="1" t="s">
        <v>50</v>
      </c>
      <c r="T2130" s="4">
        <f>Sales_Datas[[#This Row],[after_discount]]-(Sales_Datas[[#This Row],[qty_ordered]]*Sales_Datas[[#This Row],[cogs]])</f>
        <v>4743240</v>
      </c>
      <c r="U2130" s="3">
        <f>IFERROR(Sales_Datas[[#This Row],[Gross_Profit]]/Sales_Datas[[#This Row],[after_discount]],0)</f>
        <v>0.94</v>
      </c>
      <c r="V2130" s="1" t="str">
        <f>IF(Sales_Datas[[#This Row],[base_price]] &lt;= 632200, "Low", (IF(Sales_Datas[[#This Row],[base_price]] &gt;= 10092000, "High", "Medium")))</f>
        <v>Medium</v>
      </c>
    </row>
    <row r="2131" spans="1:22" x14ac:dyDescent="0.25">
      <c r="A2131" s="1" t="s">
        <v>5697</v>
      </c>
      <c r="B2131" s="1" t="s">
        <v>5698</v>
      </c>
      <c r="C2131" s="2">
        <v>44581</v>
      </c>
      <c r="D2131" s="1" t="s">
        <v>1025</v>
      </c>
      <c r="E2131" s="4">
        <v>25230</v>
      </c>
      <c r="F2131">
        <v>20</v>
      </c>
      <c r="G2131" s="4">
        <v>5046000</v>
      </c>
      <c r="H2131" s="4">
        <v>0</v>
      </c>
      <c r="I2131" s="4">
        <v>5046000</v>
      </c>
      <c r="J2131">
        <v>1</v>
      </c>
      <c r="K2131">
        <v>1</v>
      </c>
      <c r="L2131">
        <v>1</v>
      </c>
      <c r="M2131">
        <v>1</v>
      </c>
      <c r="N2131" s="2">
        <v>44411</v>
      </c>
      <c r="O2131" s="1" t="s">
        <v>1026</v>
      </c>
      <c r="P2131" s="4">
        <v>240700</v>
      </c>
      <c r="Q2131" s="4">
        <v>14442</v>
      </c>
      <c r="R2131" s="1" t="s">
        <v>344</v>
      </c>
      <c r="S2131" s="1" t="s">
        <v>50</v>
      </c>
      <c r="T2131" s="4">
        <f>Sales_Datas[[#This Row],[after_discount]]-(Sales_Datas[[#This Row],[qty_ordered]]*Sales_Datas[[#This Row],[cogs]])</f>
        <v>4757160</v>
      </c>
      <c r="U2131" s="3">
        <f>IFERROR(Sales_Datas[[#This Row],[Gross_Profit]]/Sales_Datas[[#This Row],[after_discount]],0)</f>
        <v>0.94275862068965521</v>
      </c>
      <c r="V2131" s="1" t="str">
        <f>IF(Sales_Datas[[#This Row],[base_price]] &lt;= 632200, "Low", (IF(Sales_Datas[[#This Row],[base_price]] &gt;= 10092000, "High", "Medium")))</f>
        <v>Low</v>
      </c>
    </row>
    <row r="2132" spans="1:22" x14ac:dyDescent="0.25">
      <c r="A2132" s="1" t="s">
        <v>5701</v>
      </c>
      <c r="B2132" s="1" t="s">
        <v>5702</v>
      </c>
      <c r="C2132" s="2">
        <v>44644</v>
      </c>
      <c r="D2132" s="1" t="s">
        <v>5703</v>
      </c>
      <c r="E2132" s="4">
        <v>500250</v>
      </c>
      <c r="F2132">
        <v>1</v>
      </c>
      <c r="G2132" s="4">
        <v>5002500</v>
      </c>
      <c r="H2132" s="4">
        <v>0</v>
      </c>
      <c r="I2132" s="4">
        <v>5002500</v>
      </c>
      <c r="J2132">
        <v>1</v>
      </c>
      <c r="K2132">
        <v>1</v>
      </c>
      <c r="L2132">
        <v>1</v>
      </c>
      <c r="M2132">
        <v>1</v>
      </c>
      <c r="N2132" s="2">
        <v>44578</v>
      </c>
      <c r="O2132" s="1" t="s">
        <v>5704</v>
      </c>
      <c r="P2132" s="4">
        <v>5002500</v>
      </c>
      <c r="Q2132" s="4">
        <v>360180</v>
      </c>
      <c r="R2132" s="1" t="s">
        <v>133</v>
      </c>
      <c r="S2132" s="1" t="s">
        <v>50</v>
      </c>
      <c r="T2132" s="4">
        <f>Sales_Datas[[#This Row],[after_discount]]-(Sales_Datas[[#This Row],[qty_ordered]]*Sales_Datas[[#This Row],[cogs]])</f>
        <v>4642320</v>
      </c>
      <c r="U2132" s="3">
        <f>IFERROR(Sales_Datas[[#This Row],[Gross_Profit]]/Sales_Datas[[#This Row],[after_discount]],0)</f>
        <v>0.92800000000000005</v>
      </c>
      <c r="V2132" s="1" t="str">
        <f>IF(Sales_Datas[[#This Row],[base_price]] &lt;= 632200, "Low", (IF(Sales_Datas[[#This Row],[base_price]] &gt;= 10092000, "High", "Medium")))</f>
        <v>Medium</v>
      </c>
    </row>
    <row r="2133" spans="1:22" x14ac:dyDescent="0.25">
      <c r="A2133" s="1" t="s">
        <v>5705</v>
      </c>
      <c r="B2133" s="1" t="s">
        <v>1057</v>
      </c>
      <c r="C2133" s="2">
        <v>44481</v>
      </c>
      <c r="D2133" s="1" t="s">
        <v>5706</v>
      </c>
      <c r="E2133" s="4">
        <v>497640</v>
      </c>
      <c r="F2133">
        <v>1</v>
      </c>
      <c r="G2133" s="4">
        <v>4976400</v>
      </c>
      <c r="H2133" s="4">
        <v>0</v>
      </c>
      <c r="I2133" s="4">
        <v>4976400</v>
      </c>
      <c r="J2133">
        <v>1</v>
      </c>
      <c r="K2133">
        <v>1</v>
      </c>
      <c r="L2133">
        <v>0</v>
      </c>
      <c r="M2133">
        <v>3</v>
      </c>
      <c r="N2133" s="2">
        <v>44471</v>
      </c>
      <c r="O2133" s="1" t="s">
        <v>5707</v>
      </c>
      <c r="P2133" s="4">
        <v>4976400</v>
      </c>
      <c r="Q2133" s="4">
        <v>393124</v>
      </c>
      <c r="R2133" s="1" t="s">
        <v>39</v>
      </c>
      <c r="S2133" s="1" t="s">
        <v>56</v>
      </c>
      <c r="T2133" s="4">
        <f>Sales_Datas[[#This Row],[after_discount]]-(Sales_Datas[[#This Row],[qty_ordered]]*Sales_Datas[[#This Row],[cogs]])</f>
        <v>4583276</v>
      </c>
      <c r="U2133" s="3">
        <f>IFERROR(Sales_Datas[[#This Row],[Gross_Profit]]/Sales_Datas[[#This Row],[after_discount]],0)</f>
        <v>0.92100233100233098</v>
      </c>
      <c r="V2133" s="1" t="str">
        <f>IF(Sales_Datas[[#This Row],[base_price]] &lt;= 632200, "Low", (IF(Sales_Datas[[#This Row],[base_price]] &gt;= 10092000, "High", "Medium")))</f>
        <v>Medium</v>
      </c>
    </row>
    <row r="2134" spans="1:22" x14ac:dyDescent="0.25">
      <c r="A2134" s="1" t="s">
        <v>5708</v>
      </c>
      <c r="B2134" s="1" t="s">
        <v>5709</v>
      </c>
      <c r="C2134" s="2">
        <v>44659</v>
      </c>
      <c r="D2134" s="1" t="s">
        <v>5710</v>
      </c>
      <c r="E2134" s="4">
        <v>496944</v>
      </c>
      <c r="F2134">
        <v>1</v>
      </c>
      <c r="G2134" s="4">
        <v>4969440</v>
      </c>
      <c r="H2134" s="4">
        <v>0</v>
      </c>
      <c r="I2134" s="4">
        <v>4969440</v>
      </c>
      <c r="J2134">
        <v>1</v>
      </c>
      <c r="K2134">
        <v>0</v>
      </c>
      <c r="L2134">
        <v>0</v>
      </c>
      <c r="M2134">
        <v>7</v>
      </c>
      <c r="N2134" s="2">
        <v>44747</v>
      </c>
      <c r="O2134" s="1" t="s">
        <v>5711</v>
      </c>
      <c r="P2134" s="4">
        <v>4969440</v>
      </c>
      <c r="Q2134" s="4">
        <v>387614</v>
      </c>
      <c r="R2134" s="1" t="s">
        <v>39</v>
      </c>
      <c r="S2134" s="1" t="s">
        <v>66</v>
      </c>
      <c r="T2134" s="4">
        <f>Sales_Datas[[#This Row],[after_discount]]-(Sales_Datas[[#This Row],[qty_ordered]]*Sales_Datas[[#This Row],[cogs]])</f>
        <v>4581826</v>
      </c>
      <c r="U2134" s="3">
        <f>IFERROR(Sales_Datas[[#This Row],[Gross_Profit]]/Sales_Datas[[#This Row],[after_discount]],0)</f>
        <v>0.92200046685340808</v>
      </c>
      <c r="V2134" s="1" t="str">
        <f>IF(Sales_Datas[[#This Row],[base_price]] &lt;= 632200, "Low", (IF(Sales_Datas[[#This Row],[base_price]] &gt;= 10092000, "High", "Medium")))</f>
        <v>Medium</v>
      </c>
    </row>
    <row r="2135" spans="1:22" x14ac:dyDescent="0.25">
      <c r="A2135" s="1" t="s">
        <v>5712</v>
      </c>
      <c r="B2135" s="1" t="s">
        <v>2360</v>
      </c>
      <c r="C2135" s="2">
        <v>44555</v>
      </c>
      <c r="D2135" s="1" t="s">
        <v>5713</v>
      </c>
      <c r="E2135" s="4">
        <v>61770</v>
      </c>
      <c r="F2135">
        <v>8</v>
      </c>
      <c r="G2135" s="4">
        <v>4941600</v>
      </c>
      <c r="H2135" s="4">
        <v>0</v>
      </c>
      <c r="I2135" s="4">
        <v>4941600</v>
      </c>
      <c r="J2135">
        <v>1</v>
      </c>
      <c r="K2135">
        <v>0</v>
      </c>
      <c r="L2135">
        <v>0</v>
      </c>
      <c r="M2135">
        <v>4</v>
      </c>
      <c r="N2135" s="2">
        <v>44467</v>
      </c>
      <c r="O2135" s="1" t="s">
        <v>5714</v>
      </c>
      <c r="P2135" s="4">
        <v>527800</v>
      </c>
      <c r="Q2135" s="4">
        <v>36366</v>
      </c>
      <c r="R2135" s="1" t="s">
        <v>344</v>
      </c>
      <c r="S2135" s="1" t="s">
        <v>34</v>
      </c>
      <c r="T2135" s="4">
        <f>Sales_Datas[[#This Row],[after_discount]]-(Sales_Datas[[#This Row],[qty_ordered]]*Sales_Datas[[#This Row],[cogs]])</f>
        <v>4650672</v>
      </c>
      <c r="U2135" s="3">
        <f>IFERROR(Sales_Datas[[#This Row],[Gross_Profit]]/Sales_Datas[[#This Row],[after_discount]],0)</f>
        <v>0.94112676056338029</v>
      </c>
      <c r="V2135" s="1" t="str">
        <f>IF(Sales_Datas[[#This Row],[base_price]] &lt;= 632200, "Low", (IF(Sales_Datas[[#This Row],[base_price]] &gt;= 10092000, "High", "Medium")))</f>
        <v>Low</v>
      </c>
    </row>
    <row r="2136" spans="1:22" x14ac:dyDescent="0.25">
      <c r="A2136" s="1" t="s">
        <v>5715</v>
      </c>
      <c r="B2136" s="1" t="s">
        <v>2360</v>
      </c>
      <c r="C2136" s="2">
        <v>44556</v>
      </c>
      <c r="D2136" s="1" t="s">
        <v>5713</v>
      </c>
      <c r="E2136" s="4">
        <v>61770</v>
      </c>
      <c r="F2136">
        <v>8</v>
      </c>
      <c r="G2136" s="4">
        <v>4941600</v>
      </c>
      <c r="H2136" s="4">
        <v>0</v>
      </c>
      <c r="I2136" s="4">
        <v>4941600</v>
      </c>
      <c r="J2136">
        <v>1</v>
      </c>
      <c r="K2136">
        <v>0</v>
      </c>
      <c r="L2136">
        <v>0</v>
      </c>
      <c r="M2136">
        <v>4</v>
      </c>
      <c r="N2136" s="2">
        <v>44467</v>
      </c>
      <c r="O2136" s="1" t="s">
        <v>5714</v>
      </c>
      <c r="P2136" s="4">
        <v>527800</v>
      </c>
      <c r="Q2136" s="4">
        <v>36366</v>
      </c>
      <c r="R2136" s="1" t="s">
        <v>344</v>
      </c>
      <c r="S2136" s="1" t="s">
        <v>34</v>
      </c>
      <c r="T2136" s="4">
        <f>Sales_Datas[[#This Row],[after_discount]]-(Sales_Datas[[#This Row],[qty_ordered]]*Sales_Datas[[#This Row],[cogs]])</f>
        <v>4650672</v>
      </c>
      <c r="U2136" s="3">
        <f>IFERROR(Sales_Datas[[#This Row],[Gross_Profit]]/Sales_Datas[[#This Row],[after_discount]],0)</f>
        <v>0.94112676056338029</v>
      </c>
      <c r="V2136" s="1" t="str">
        <f>IF(Sales_Datas[[#This Row],[base_price]] &lt;= 632200, "Low", (IF(Sales_Datas[[#This Row],[base_price]] &gt;= 10092000, "High", "Medium")))</f>
        <v>Low</v>
      </c>
    </row>
    <row r="2137" spans="1:22" x14ac:dyDescent="0.25">
      <c r="A2137" s="1" t="s">
        <v>5716</v>
      </c>
      <c r="B2137" s="1" t="s">
        <v>5717</v>
      </c>
      <c r="C2137" s="2">
        <v>44610</v>
      </c>
      <c r="D2137" s="1" t="s">
        <v>5528</v>
      </c>
      <c r="E2137" s="4">
        <v>493000</v>
      </c>
      <c r="F2137">
        <v>1</v>
      </c>
      <c r="G2137" s="4">
        <v>4930000</v>
      </c>
      <c r="H2137" s="4">
        <v>0</v>
      </c>
      <c r="I2137" s="4">
        <v>4930000</v>
      </c>
      <c r="J2137">
        <v>1</v>
      </c>
      <c r="K2137">
        <v>1</v>
      </c>
      <c r="L2137">
        <v>1</v>
      </c>
      <c r="M2137">
        <v>1</v>
      </c>
      <c r="N2137" s="2">
        <v>44424</v>
      </c>
      <c r="O2137" s="1" t="s">
        <v>5529</v>
      </c>
      <c r="P2137" s="4">
        <v>4930000</v>
      </c>
      <c r="Q2137" s="4">
        <v>359890</v>
      </c>
      <c r="R2137" s="1" t="s">
        <v>39</v>
      </c>
      <c r="S2137" s="1" t="s">
        <v>50</v>
      </c>
      <c r="T2137" s="4">
        <f>Sales_Datas[[#This Row],[after_discount]]-(Sales_Datas[[#This Row],[qty_ordered]]*Sales_Datas[[#This Row],[cogs]])</f>
        <v>4570110</v>
      </c>
      <c r="U2137" s="3">
        <f>IFERROR(Sales_Datas[[#This Row],[Gross_Profit]]/Sales_Datas[[#This Row],[after_discount]],0)</f>
        <v>0.92700000000000005</v>
      </c>
      <c r="V2137" s="1" t="str">
        <f>IF(Sales_Datas[[#This Row],[base_price]] &lt;= 632200, "Low", (IF(Sales_Datas[[#This Row],[base_price]] &gt;= 10092000, "High", "Medium")))</f>
        <v>Medium</v>
      </c>
    </row>
    <row r="2138" spans="1:22" x14ac:dyDescent="0.25">
      <c r="A2138" s="1" t="s">
        <v>5718</v>
      </c>
      <c r="B2138" s="1" t="s">
        <v>5719</v>
      </c>
      <c r="C2138" s="2">
        <v>44358</v>
      </c>
      <c r="D2138" s="1" t="s">
        <v>5720</v>
      </c>
      <c r="E2138" s="4">
        <v>493000</v>
      </c>
      <c r="F2138">
        <v>1</v>
      </c>
      <c r="G2138" s="4">
        <v>4930000</v>
      </c>
      <c r="H2138" s="4">
        <v>0</v>
      </c>
      <c r="I2138" s="4">
        <v>4930000</v>
      </c>
      <c r="J2138">
        <v>1</v>
      </c>
      <c r="K2138">
        <v>0</v>
      </c>
      <c r="L2138">
        <v>0</v>
      </c>
      <c r="M2138">
        <v>1</v>
      </c>
      <c r="N2138" s="2">
        <v>44512</v>
      </c>
      <c r="O2138" s="1" t="s">
        <v>5721</v>
      </c>
      <c r="P2138" s="4">
        <v>4930000</v>
      </c>
      <c r="Q2138" s="4">
        <v>409190</v>
      </c>
      <c r="R2138" s="1" t="s">
        <v>191</v>
      </c>
      <c r="S2138" s="1" t="s">
        <v>50</v>
      </c>
      <c r="T2138" s="4">
        <f>Sales_Datas[[#This Row],[after_discount]]-(Sales_Datas[[#This Row],[qty_ordered]]*Sales_Datas[[#This Row],[cogs]])</f>
        <v>4520810</v>
      </c>
      <c r="U2138" s="3">
        <f>IFERROR(Sales_Datas[[#This Row],[Gross_Profit]]/Sales_Datas[[#This Row],[after_discount]],0)</f>
        <v>0.91700000000000004</v>
      </c>
      <c r="V2138" s="1" t="str">
        <f>IF(Sales_Datas[[#This Row],[base_price]] &lt;= 632200, "Low", (IF(Sales_Datas[[#This Row],[base_price]] &gt;= 10092000, "High", "Medium")))</f>
        <v>Medium</v>
      </c>
    </row>
    <row r="2139" spans="1:22" x14ac:dyDescent="0.25">
      <c r="A2139" s="1" t="s">
        <v>5722</v>
      </c>
      <c r="B2139" s="1" t="s">
        <v>730</v>
      </c>
      <c r="C2139" s="2">
        <v>44578</v>
      </c>
      <c r="D2139" s="1" t="s">
        <v>731</v>
      </c>
      <c r="E2139" s="4">
        <v>493000</v>
      </c>
      <c r="F2139">
        <v>1</v>
      </c>
      <c r="G2139" s="4">
        <v>4930000</v>
      </c>
      <c r="H2139" s="4">
        <v>0</v>
      </c>
      <c r="I2139" s="4">
        <v>4930000</v>
      </c>
      <c r="J2139">
        <v>1</v>
      </c>
      <c r="K2139">
        <v>1</v>
      </c>
      <c r="L2139">
        <v>1</v>
      </c>
      <c r="M2139">
        <v>4</v>
      </c>
      <c r="N2139" s="2">
        <v>44577</v>
      </c>
      <c r="O2139" s="1" t="s">
        <v>732</v>
      </c>
      <c r="P2139" s="4">
        <v>4930000</v>
      </c>
      <c r="Q2139" s="4">
        <v>428910</v>
      </c>
      <c r="R2139" s="1" t="s">
        <v>89</v>
      </c>
      <c r="S2139" s="1" t="s">
        <v>34</v>
      </c>
      <c r="T2139" s="4">
        <f>Sales_Datas[[#This Row],[after_discount]]-(Sales_Datas[[#This Row],[qty_ordered]]*Sales_Datas[[#This Row],[cogs]])</f>
        <v>4501090</v>
      </c>
      <c r="U2139" s="3">
        <f>IFERROR(Sales_Datas[[#This Row],[Gross_Profit]]/Sales_Datas[[#This Row],[after_discount]],0)</f>
        <v>0.91300000000000003</v>
      </c>
      <c r="V2139" s="1" t="str">
        <f>IF(Sales_Datas[[#This Row],[base_price]] &lt;= 632200, "Low", (IF(Sales_Datas[[#This Row],[base_price]] &gt;= 10092000, "High", "Medium")))</f>
        <v>Medium</v>
      </c>
    </row>
    <row r="2140" spans="1:22" x14ac:dyDescent="0.25">
      <c r="A2140" s="1" t="s">
        <v>5723</v>
      </c>
      <c r="B2140" s="1" t="s">
        <v>730</v>
      </c>
      <c r="C2140" s="2">
        <v>44612</v>
      </c>
      <c r="D2140" s="1" t="s">
        <v>731</v>
      </c>
      <c r="E2140" s="4">
        <v>493000</v>
      </c>
      <c r="F2140">
        <v>1</v>
      </c>
      <c r="G2140" s="4">
        <v>4930000</v>
      </c>
      <c r="H2140" s="4">
        <v>0</v>
      </c>
      <c r="I2140" s="4">
        <v>4930000</v>
      </c>
      <c r="J2140">
        <v>1</v>
      </c>
      <c r="K2140">
        <v>0</v>
      </c>
      <c r="L2140">
        <v>0</v>
      </c>
      <c r="M2140">
        <v>1</v>
      </c>
      <c r="N2140" s="2">
        <v>44577</v>
      </c>
      <c r="O2140" s="1" t="s">
        <v>732</v>
      </c>
      <c r="P2140" s="4">
        <v>4930000</v>
      </c>
      <c r="Q2140" s="4">
        <v>428910</v>
      </c>
      <c r="R2140" s="1" t="s">
        <v>89</v>
      </c>
      <c r="S2140" s="1" t="s">
        <v>50</v>
      </c>
      <c r="T2140" s="4">
        <f>Sales_Datas[[#This Row],[after_discount]]-(Sales_Datas[[#This Row],[qty_ordered]]*Sales_Datas[[#This Row],[cogs]])</f>
        <v>4501090</v>
      </c>
      <c r="U2140" s="3">
        <f>IFERROR(Sales_Datas[[#This Row],[Gross_Profit]]/Sales_Datas[[#This Row],[after_discount]],0)</f>
        <v>0.91300000000000003</v>
      </c>
      <c r="V2140" s="1" t="str">
        <f>IF(Sales_Datas[[#This Row],[base_price]] &lt;= 632200, "Low", (IF(Sales_Datas[[#This Row],[base_price]] &gt;= 10092000, "High", "Medium")))</f>
        <v>Medium</v>
      </c>
    </row>
    <row r="2141" spans="1:22" x14ac:dyDescent="0.25">
      <c r="A2141" s="1" t="s">
        <v>5724</v>
      </c>
      <c r="B2141" s="1" t="s">
        <v>730</v>
      </c>
      <c r="C2141" s="2">
        <v>44699</v>
      </c>
      <c r="D2141" s="1" t="s">
        <v>731</v>
      </c>
      <c r="E2141" s="4">
        <v>493000</v>
      </c>
      <c r="F2141">
        <v>1</v>
      </c>
      <c r="G2141" s="4">
        <v>4930000</v>
      </c>
      <c r="H2141" s="4">
        <v>0</v>
      </c>
      <c r="I2141" s="4">
        <v>4930000</v>
      </c>
      <c r="J2141">
        <v>1</v>
      </c>
      <c r="K2141">
        <v>0</v>
      </c>
      <c r="L2141">
        <v>0</v>
      </c>
      <c r="M2141">
        <v>4</v>
      </c>
      <c r="N2141" s="2">
        <v>44577</v>
      </c>
      <c r="O2141" s="1" t="s">
        <v>732</v>
      </c>
      <c r="P2141" s="4">
        <v>4930000</v>
      </c>
      <c r="Q2141" s="4">
        <v>428910</v>
      </c>
      <c r="R2141" s="1" t="s">
        <v>89</v>
      </c>
      <c r="S2141" s="1" t="s">
        <v>34</v>
      </c>
      <c r="T2141" s="4">
        <f>Sales_Datas[[#This Row],[after_discount]]-(Sales_Datas[[#This Row],[qty_ordered]]*Sales_Datas[[#This Row],[cogs]])</f>
        <v>4501090</v>
      </c>
      <c r="U2141" s="3">
        <f>IFERROR(Sales_Datas[[#This Row],[Gross_Profit]]/Sales_Datas[[#This Row],[after_discount]],0)</f>
        <v>0.91300000000000003</v>
      </c>
      <c r="V2141" s="1" t="str">
        <f>IF(Sales_Datas[[#This Row],[base_price]] &lt;= 632200, "Low", (IF(Sales_Datas[[#This Row],[base_price]] &gt;= 10092000, "High", "Medium")))</f>
        <v>Medium</v>
      </c>
    </row>
    <row r="2142" spans="1:22" x14ac:dyDescent="0.25">
      <c r="A2142" s="1" t="s">
        <v>5725</v>
      </c>
      <c r="B2142" s="1" t="s">
        <v>82</v>
      </c>
      <c r="C2142" s="2">
        <v>44805</v>
      </c>
      <c r="D2142" s="1" t="s">
        <v>5726</v>
      </c>
      <c r="E2142" s="4">
        <v>493000</v>
      </c>
      <c r="F2142">
        <v>1</v>
      </c>
      <c r="G2142" s="4">
        <v>4930000</v>
      </c>
      <c r="H2142" s="4">
        <v>0</v>
      </c>
      <c r="I2142" s="4">
        <v>4930000</v>
      </c>
      <c r="J2142">
        <v>1</v>
      </c>
      <c r="K2142">
        <v>0</v>
      </c>
      <c r="L2142">
        <v>0</v>
      </c>
      <c r="M2142">
        <v>4</v>
      </c>
      <c r="N2142" s="2">
        <v>44386</v>
      </c>
      <c r="O2142" s="1" t="s">
        <v>5727</v>
      </c>
      <c r="P2142" s="4">
        <v>4930000</v>
      </c>
      <c r="Q2142" s="4">
        <v>384540</v>
      </c>
      <c r="R2142" s="1" t="s">
        <v>89</v>
      </c>
      <c r="S2142" s="1" t="s">
        <v>34</v>
      </c>
      <c r="T2142" s="4">
        <f>Sales_Datas[[#This Row],[after_discount]]-(Sales_Datas[[#This Row],[qty_ordered]]*Sales_Datas[[#This Row],[cogs]])</f>
        <v>4545460</v>
      </c>
      <c r="U2142" s="3">
        <f>IFERROR(Sales_Datas[[#This Row],[Gross_Profit]]/Sales_Datas[[#This Row],[after_discount]],0)</f>
        <v>0.92200000000000004</v>
      </c>
      <c r="V2142" s="1" t="str">
        <f>IF(Sales_Datas[[#This Row],[base_price]] &lt;= 632200, "Low", (IF(Sales_Datas[[#This Row],[base_price]] &gt;= 10092000, "High", "Medium")))</f>
        <v>Medium</v>
      </c>
    </row>
    <row r="2143" spans="1:22" x14ac:dyDescent="0.25">
      <c r="A2143" s="1" t="s">
        <v>5728</v>
      </c>
      <c r="B2143" s="1" t="s">
        <v>3008</v>
      </c>
      <c r="C2143" s="2">
        <v>44266</v>
      </c>
      <c r="D2143" s="1" t="s">
        <v>5729</v>
      </c>
      <c r="E2143" s="4">
        <v>493000</v>
      </c>
      <c r="F2143">
        <v>1</v>
      </c>
      <c r="G2143" s="4">
        <v>4930000</v>
      </c>
      <c r="H2143" s="4">
        <v>0</v>
      </c>
      <c r="I2143" s="4">
        <v>4930000</v>
      </c>
      <c r="J2143">
        <v>1</v>
      </c>
      <c r="K2143">
        <v>0</v>
      </c>
      <c r="L2143">
        <v>0</v>
      </c>
      <c r="M2143">
        <v>1</v>
      </c>
      <c r="N2143" s="2">
        <v>44382</v>
      </c>
      <c r="O2143" s="1" t="s">
        <v>5730</v>
      </c>
      <c r="P2143" s="4">
        <v>4930000</v>
      </c>
      <c r="Q2143" s="4">
        <v>354960</v>
      </c>
      <c r="R2143" s="1" t="s">
        <v>123</v>
      </c>
      <c r="S2143" s="1" t="s">
        <v>50</v>
      </c>
      <c r="T2143" s="4">
        <f>Sales_Datas[[#This Row],[after_discount]]-(Sales_Datas[[#This Row],[qty_ordered]]*Sales_Datas[[#This Row],[cogs]])</f>
        <v>4575040</v>
      </c>
      <c r="U2143" s="3">
        <f>IFERROR(Sales_Datas[[#This Row],[Gross_Profit]]/Sales_Datas[[#This Row],[after_discount]],0)</f>
        <v>0.92800000000000005</v>
      </c>
      <c r="V2143" s="1" t="str">
        <f>IF(Sales_Datas[[#This Row],[base_price]] &lt;= 632200, "Low", (IF(Sales_Datas[[#This Row],[base_price]] &gt;= 10092000, "High", "Medium")))</f>
        <v>Medium</v>
      </c>
    </row>
    <row r="2144" spans="1:22" x14ac:dyDescent="0.25">
      <c r="A2144" s="1" t="s">
        <v>5731</v>
      </c>
      <c r="B2144" s="1" t="s">
        <v>5732</v>
      </c>
      <c r="C2144" s="2">
        <v>44598</v>
      </c>
      <c r="D2144" s="1" t="s">
        <v>5733</v>
      </c>
      <c r="E2144" s="4">
        <v>493000</v>
      </c>
      <c r="F2144">
        <v>1</v>
      </c>
      <c r="G2144" s="4">
        <v>4930000</v>
      </c>
      <c r="H2144" s="4">
        <v>0</v>
      </c>
      <c r="I2144" s="4">
        <v>4930000</v>
      </c>
      <c r="J2144">
        <v>1</v>
      </c>
      <c r="K2144">
        <v>1</v>
      </c>
      <c r="L2144">
        <v>0</v>
      </c>
      <c r="M2144">
        <v>7</v>
      </c>
      <c r="N2144" s="2">
        <v>44400</v>
      </c>
      <c r="O2144" s="1" t="s">
        <v>5734</v>
      </c>
      <c r="P2144" s="4">
        <v>4930000</v>
      </c>
      <c r="Q2144" s="4">
        <v>389470</v>
      </c>
      <c r="R2144" s="1" t="s">
        <v>123</v>
      </c>
      <c r="S2144" s="1" t="s">
        <v>66</v>
      </c>
      <c r="T2144" s="4">
        <f>Sales_Datas[[#This Row],[after_discount]]-(Sales_Datas[[#This Row],[qty_ordered]]*Sales_Datas[[#This Row],[cogs]])</f>
        <v>4540530</v>
      </c>
      <c r="U2144" s="3">
        <f>IFERROR(Sales_Datas[[#This Row],[Gross_Profit]]/Sales_Datas[[#This Row],[after_discount]],0)</f>
        <v>0.92100000000000004</v>
      </c>
      <c r="V2144" s="1" t="str">
        <f>IF(Sales_Datas[[#This Row],[base_price]] &lt;= 632200, "Low", (IF(Sales_Datas[[#This Row],[base_price]] &gt;= 10092000, "High", "Medium")))</f>
        <v>Medium</v>
      </c>
    </row>
    <row r="2145" spans="1:22" x14ac:dyDescent="0.25">
      <c r="A2145" s="1" t="s">
        <v>5735</v>
      </c>
      <c r="B2145" s="1" t="s">
        <v>5736</v>
      </c>
      <c r="C2145" s="2">
        <v>44706</v>
      </c>
      <c r="D2145" s="1" t="s">
        <v>5733</v>
      </c>
      <c r="E2145" s="4">
        <v>493000</v>
      </c>
      <c r="F2145">
        <v>1</v>
      </c>
      <c r="G2145" s="4">
        <v>4930000</v>
      </c>
      <c r="H2145" s="4">
        <v>0</v>
      </c>
      <c r="I2145" s="4">
        <v>4930000</v>
      </c>
      <c r="J2145">
        <v>1</v>
      </c>
      <c r="K2145">
        <v>0</v>
      </c>
      <c r="L2145">
        <v>0</v>
      </c>
      <c r="M2145">
        <v>1</v>
      </c>
      <c r="N2145" s="2">
        <v>44687</v>
      </c>
      <c r="O2145" s="1" t="s">
        <v>5734</v>
      </c>
      <c r="P2145" s="4">
        <v>4930000</v>
      </c>
      <c r="Q2145" s="4">
        <v>389470</v>
      </c>
      <c r="R2145" s="1" t="s">
        <v>123</v>
      </c>
      <c r="S2145" s="1" t="s">
        <v>50</v>
      </c>
      <c r="T2145" s="4">
        <f>Sales_Datas[[#This Row],[after_discount]]-(Sales_Datas[[#This Row],[qty_ordered]]*Sales_Datas[[#This Row],[cogs]])</f>
        <v>4540530</v>
      </c>
      <c r="U2145" s="3">
        <f>IFERROR(Sales_Datas[[#This Row],[Gross_Profit]]/Sales_Datas[[#This Row],[after_discount]],0)</f>
        <v>0.92100000000000004</v>
      </c>
      <c r="V2145" s="1" t="str">
        <f>IF(Sales_Datas[[#This Row],[base_price]] &lt;= 632200, "Low", (IF(Sales_Datas[[#This Row],[base_price]] &gt;= 10092000, "High", "Medium")))</f>
        <v>Medium</v>
      </c>
    </row>
    <row r="2146" spans="1:22" x14ac:dyDescent="0.25">
      <c r="A2146" s="1" t="s">
        <v>5737</v>
      </c>
      <c r="B2146" s="1" t="s">
        <v>5738</v>
      </c>
      <c r="C2146" s="2">
        <v>44718</v>
      </c>
      <c r="D2146" s="1" t="s">
        <v>492</v>
      </c>
      <c r="E2146" s="4">
        <v>493000</v>
      </c>
      <c r="F2146">
        <v>1</v>
      </c>
      <c r="G2146" s="4">
        <v>4930000</v>
      </c>
      <c r="H2146" s="4">
        <v>0</v>
      </c>
      <c r="I2146" s="4">
        <v>4930000</v>
      </c>
      <c r="J2146">
        <v>1</v>
      </c>
      <c r="K2146">
        <v>1</v>
      </c>
      <c r="L2146">
        <v>0</v>
      </c>
      <c r="M2146">
        <v>7</v>
      </c>
      <c r="N2146" s="2">
        <v>44731</v>
      </c>
      <c r="O2146" s="1" t="s">
        <v>493</v>
      </c>
      <c r="P2146" s="4">
        <v>4930000</v>
      </c>
      <c r="Q2146" s="4">
        <v>359890</v>
      </c>
      <c r="R2146" s="1" t="s">
        <v>123</v>
      </c>
      <c r="S2146" s="1" t="s">
        <v>66</v>
      </c>
      <c r="T2146" s="4">
        <f>Sales_Datas[[#This Row],[after_discount]]-(Sales_Datas[[#This Row],[qty_ordered]]*Sales_Datas[[#This Row],[cogs]])</f>
        <v>4570110</v>
      </c>
      <c r="U2146" s="3">
        <f>IFERROR(Sales_Datas[[#This Row],[Gross_Profit]]/Sales_Datas[[#This Row],[after_discount]],0)</f>
        <v>0.92700000000000005</v>
      </c>
      <c r="V2146" s="1" t="str">
        <f>IF(Sales_Datas[[#This Row],[base_price]] &lt;= 632200, "Low", (IF(Sales_Datas[[#This Row],[base_price]] &gt;= 10092000, "High", "Medium")))</f>
        <v>Medium</v>
      </c>
    </row>
    <row r="2147" spans="1:22" x14ac:dyDescent="0.25">
      <c r="A2147" s="1" t="s">
        <v>5739</v>
      </c>
      <c r="B2147" s="1" t="s">
        <v>5740</v>
      </c>
      <c r="C2147" s="2">
        <v>44731</v>
      </c>
      <c r="D2147" s="1" t="s">
        <v>492</v>
      </c>
      <c r="E2147" s="4">
        <v>493000</v>
      </c>
      <c r="F2147">
        <v>1</v>
      </c>
      <c r="G2147" s="4">
        <v>4930000</v>
      </c>
      <c r="H2147" s="4">
        <v>0</v>
      </c>
      <c r="I2147" s="4">
        <v>4930000</v>
      </c>
      <c r="J2147">
        <v>1</v>
      </c>
      <c r="K2147">
        <v>0</v>
      </c>
      <c r="L2147">
        <v>0</v>
      </c>
      <c r="M2147">
        <v>1</v>
      </c>
      <c r="N2147" s="2">
        <v>44731</v>
      </c>
      <c r="O2147" s="1" t="s">
        <v>493</v>
      </c>
      <c r="P2147" s="4">
        <v>4930000</v>
      </c>
      <c r="Q2147" s="4">
        <v>359890</v>
      </c>
      <c r="R2147" s="1" t="s">
        <v>123</v>
      </c>
      <c r="S2147" s="1" t="s">
        <v>50</v>
      </c>
      <c r="T2147" s="4">
        <f>Sales_Datas[[#This Row],[after_discount]]-(Sales_Datas[[#This Row],[qty_ordered]]*Sales_Datas[[#This Row],[cogs]])</f>
        <v>4570110</v>
      </c>
      <c r="U2147" s="3">
        <f>IFERROR(Sales_Datas[[#This Row],[Gross_Profit]]/Sales_Datas[[#This Row],[after_discount]],0)</f>
        <v>0.92700000000000005</v>
      </c>
      <c r="V2147" s="1" t="str">
        <f>IF(Sales_Datas[[#This Row],[base_price]] &lt;= 632200, "Low", (IF(Sales_Datas[[#This Row],[base_price]] &gt;= 10092000, "High", "Medium")))</f>
        <v>Medium</v>
      </c>
    </row>
    <row r="2148" spans="1:22" x14ac:dyDescent="0.25">
      <c r="A2148" s="1" t="s">
        <v>5741</v>
      </c>
      <c r="B2148" s="1" t="s">
        <v>5742</v>
      </c>
      <c r="C2148" s="2">
        <v>44748</v>
      </c>
      <c r="D2148" s="1" t="s">
        <v>5743</v>
      </c>
      <c r="E2148" s="4">
        <v>493000</v>
      </c>
      <c r="F2148">
        <v>1</v>
      </c>
      <c r="G2148" s="4">
        <v>4930000</v>
      </c>
      <c r="H2148" s="4">
        <v>0</v>
      </c>
      <c r="I2148" s="4">
        <v>4930000</v>
      </c>
      <c r="J2148">
        <v>1</v>
      </c>
      <c r="K2148">
        <v>0</v>
      </c>
      <c r="L2148">
        <v>0</v>
      </c>
      <c r="M2148">
        <v>4</v>
      </c>
      <c r="N2148" s="2">
        <v>44734</v>
      </c>
      <c r="O2148" s="1" t="s">
        <v>5744</v>
      </c>
      <c r="P2148" s="4">
        <v>4930000</v>
      </c>
      <c r="Q2148" s="4">
        <v>350030</v>
      </c>
      <c r="R2148" s="1" t="s">
        <v>123</v>
      </c>
      <c r="S2148" s="1" t="s">
        <v>34</v>
      </c>
      <c r="T2148" s="4">
        <f>Sales_Datas[[#This Row],[after_discount]]-(Sales_Datas[[#This Row],[qty_ordered]]*Sales_Datas[[#This Row],[cogs]])</f>
        <v>4579970</v>
      </c>
      <c r="U2148" s="3">
        <f>IFERROR(Sales_Datas[[#This Row],[Gross_Profit]]/Sales_Datas[[#This Row],[after_discount]],0)</f>
        <v>0.92900000000000005</v>
      </c>
      <c r="V2148" s="1" t="str">
        <f>IF(Sales_Datas[[#This Row],[base_price]] &lt;= 632200, "Low", (IF(Sales_Datas[[#This Row],[base_price]] &gt;= 10092000, "High", "Medium")))</f>
        <v>Medium</v>
      </c>
    </row>
    <row r="2149" spans="1:22" x14ac:dyDescent="0.25">
      <c r="A2149" s="1" t="s">
        <v>5745</v>
      </c>
      <c r="B2149" s="1" t="s">
        <v>5746</v>
      </c>
      <c r="C2149" s="2">
        <v>44765</v>
      </c>
      <c r="D2149" s="1" t="s">
        <v>347</v>
      </c>
      <c r="E2149" s="4">
        <v>493000</v>
      </c>
      <c r="F2149">
        <v>1</v>
      </c>
      <c r="G2149" s="4">
        <v>4930000</v>
      </c>
      <c r="H2149" s="4">
        <v>0</v>
      </c>
      <c r="I2149" s="4">
        <v>4930000</v>
      </c>
      <c r="J2149">
        <v>1</v>
      </c>
      <c r="K2149">
        <v>1</v>
      </c>
      <c r="L2149">
        <v>0</v>
      </c>
      <c r="M2149">
        <v>1</v>
      </c>
      <c r="N2149" s="2">
        <v>44752</v>
      </c>
      <c r="O2149" s="1" t="s">
        <v>348</v>
      </c>
      <c r="P2149" s="4">
        <v>4930000</v>
      </c>
      <c r="Q2149" s="4">
        <v>330310</v>
      </c>
      <c r="R2149" s="1" t="s">
        <v>123</v>
      </c>
      <c r="S2149" s="1" t="s">
        <v>50</v>
      </c>
      <c r="T2149" s="4">
        <f>Sales_Datas[[#This Row],[after_discount]]-(Sales_Datas[[#This Row],[qty_ordered]]*Sales_Datas[[#This Row],[cogs]])</f>
        <v>4599690</v>
      </c>
      <c r="U2149" s="3">
        <f>IFERROR(Sales_Datas[[#This Row],[Gross_Profit]]/Sales_Datas[[#This Row],[after_discount]],0)</f>
        <v>0.93300000000000005</v>
      </c>
      <c r="V2149" s="1" t="str">
        <f>IF(Sales_Datas[[#This Row],[base_price]] &lt;= 632200, "Low", (IF(Sales_Datas[[#This Row],[base_price]] &gt;= 10092000, "High", "Medium")))</f>
        <v>Medium</v>
      </c>
    </row>
    <row r="2150" spans="1:22" x14ac:dyDescent="0.25">
      <c r="A2150" s="1" t="s">
        <v>5747</v>
      </c>
      <c r="B2150" s="1" t="s">
        <v>5748</v>
      </c>
      <c r="C2150" s="2">
        <v>44871</v>
      </c>
      <c r="D2150" s="1" t="s">
        <v>492</v>
      </c>
      <c r="E2150" s="4">
        <v>493000</v>
      </c>
      <c r="F2150">
        <v>1</v>
      </c>
      <c r="G2150" s="4">
        <v>4930000</v>
      </c>
      <c r="H2150" s="4">
        <v>0</v>
      </c>
      <c r="I2150" s="4">
        <v>4930000</v>
      </c>
      <c r="J2150">
        <v>1</v>
      </c>
      <c r="K2150">
        <v>1</v>
      </c>
      <c r="L2150">
        <v>0</v>
      </c>
      <c r="M2150">
        <v>4</v>
      </c>
      <c r="N2150" s="2">
        <v>44734</v>
      </c>
      <c r="O2150" s="1" t="s">
        <v>493</v>
      </c>
      <c r="P2150" s="4">
        <v>4930000</v>
      </c>
      <c r="Q2150" s="4">
        <v>359890</v>
      </c>
      <c r="R2150" s="1" t="s">
        <v>123</v>
      </c>
      <c r="S2150" s="1" t="s">
        <v>34</v>
      </c>
      <c r="T2150" s="4">
        <f>Sales_Datas[[#This Row],[after_discount]]-(Sales_Datas[[#This Row],[qty_ordered]]*Sales_Datas[[#This Row],[cogs]])</f>
        <v>4570110</v>
      </c>
      <c r="U2150" s="3">
        <f>IFERROR(Sales_Datas[[#This Row],[Gross_Profit]]/Sales_Datas[[#This Row],[after_discount]],0)</f>
        <v>0.92700000000000005</v>
      </c>
      <c r="V2150" s="1" t="str">
        <f>IF(Sales_Datas[[#This Row],[base_price]] &lt;= 632200, "Low", (IF(Sales_Datas[[#This Row],[base_price]] &gt;= 10092000, "High", "Medium")))</f>
        <v>Medium</v>
      </c>
    </row>
    <row r="2151" spans="1:22" x14ac:dyDescent="0.25">
      <c r="A2151" s="1" t="s">
        <v>5749</v>
      </c>
      <c r="B2151" s="1" t="s">
        <v>5750</v>
      </c>
      <c r="C2151" s="2">
        <v>44657</v>
      </c>
      <c r="D2151" s="1" t="s">
        <v>5751</v>
      </c>
      <c r="E2151" s="4">
        <v>492420</v>
      </c>
      <c r="F2151">
        <v>1</v>
      </c>
      <c r="G2151" s="4">
        <v>4924200</v>
      </c>
      <c r="H2151" s="4">
        <v>0</v>
      </c>
      <c r="I2151" s="4">
        <v>4924200</v>
      </c>
      <c r="J2151">
        <v>1</v>
      </c>
      <c r="K2151">
        <v>0</v>
      </c>
      <c r="L2151">
        <v>0</v>
      </c>
      <c r="M2151">
        <v>1</v>
      </c>
      <c r="N2151" s="2">
        <v>44690</v>
      </c>
      <c r="O2151" s="1" t="s">
        <v>5752</v>
      </c>
      <c r="P2151" s="4">
        <v>4924200</v>
      </c>
      <c r="Q2151" s="4">
        <v>364356</v>
      </c>
      <c r="R2151" s="1" t="s">
        <v>123</v>
      </c>
      <c r="S2151" s="1" t="s">
        <v>50</v>
      </c>
      <c r="T2151" s="4">
        <f>Sales_Datas[[#This Row],[after_discount]]-(Sales_Datas[[#This Row],[qty_ordered]]*Sales_Datas[[#This Row],[cogs]])</f>
        <v>4559844</v>
      </c>
      <c r="U2151" s="3">
        <f>IFERROR(Sales_Datas[[#This Row],[Gross_Profit]]/Sales_Datas[[#This Row],[after_discount]],0)</f>
        <v>0.92600706713780923</v>
      </c>
      <c r="V2151" s="1" t="str">
        <f>IF(Sales_Datas[[#This Row],[base_price]] &lt;= 632200, "Low", (IF(Sales_Datas[[#This Row],[base_price]] &gt;= 10092000, "High", "Medium")))</f>
        <v>Medium</v>
      </c>
    </row>
    <row r="2152" spans="1:22" x14ac:dyDescent="0.25">
      <c r="A2152" s="1" t="s">
        <v>5753</v>
      </c>
      <c r="B2152" s="1" t="s">
        <v>139</v>
      </c>
      <c r="C2152" s="2">
        <v>44208</v>
      </c>
      <c r="D2152" s="1" t="s">
        <v>5100</v>
      </c>
      <c r="E2152" s="4">
        <v>490680</v>
      </c>
      <c r="F2152">
        <v>1</v>
      </c>
      <c r="G2152" s="4">
        <v>4906800</v>
      </c>
      <c r="H2152" s="4">
        <v>0</v>
      </c>
      <c r="I2152" s="4">
        <v>4906800</v>
      </c>
      <c r="J2152">
        <v>1</v>
      </c>
      <c r="K2152">
        <v>1</v>
      </c>
      <c r="L2152">
        <v>1</v>
      </c>
      <c r="M2152">
        <v>1</v>
      </c>
      <c r="N2152" s="2">
        <v>44536</v>
      </c>
      <c r="O2152" s="1" t="s">
        <v>5101</v>
      </c>
      <c r="P2152" s="4">
        <v>4906800</v>
      </c>
      <c r="Q2152" s="4">
        <v>299280</v>
      </c>
      <c r="R2152" s="1" t="s">
        <v>55</v>
      </c>
      <c r="S2152" s="1" t="s">
        <v>50</v>
      </c>
      <c r="T2152" s="4">
        <f>Sales_Datas[[#This Row],[after_discount]]-(Sales_Datas[[#This Row],[qty_ordered]]*Sales_Datas[[#This Row],[cogs]])</f>
        <v>4607520</v>
      </c>
      <c r="U2152" s="3">
        <f>IFERROR(Sales_Datas[[#This Row],[Gross_Profit]]/Sales_Datas[[#This Row],[after_discount]],0)</f>
        <v>0.93900709219858158</v>
      </c>
      <c r="V2152" s="1" t="str">
        <f>IF(Sales_Datas[[#This Row],[base_price]] &lt;= 632200, "Low", (IF(Sales_Datas[[#This Row],[base_price]] &gt;= 10092000, "High", "Medium")))</f>
        <v>Medium</v>
      </c>
    </row>
    <row r="2153" spans="1:22" x14ac:dyDescent="0.25">
      <c r="A2153" s="1" t="s">
        <v>5754</v>
      </c>
      <c r="B2153" s="1" t="s">
        <v>5755</v>
      </c>
      <c r="C2153" s="2">
        <v>44530</v>
      </c>
      <c r="D2153" s="1" t="s">
        <v>5100</v>
      </c>
      <c r="E2153" s="4">
        <v>490680</v>
      </c>
      <c r="F2153">
        <v>1</v>
      </c>
      <c r="G2153" s="4">
        <v>4906800</v>
      </c>
      <c r="H2153" s="4">
        <v>0</v>
      </c>
      <c r="I2153" s="4">
        <v>4906800</v>
      </c>
      <c r="J2153">
        <v>1</v>
      </c>
      <c r="K2153">
        <v>1</v>
      </c>
      <c r="L2153">
        <v>0</v>
      </c>
      <c r="M2153">
        <v>1</v>
      </c>
      <c r="N2153" s="2">
        <v>44448</v>
      </c>
      <c r="O2153" s="1" t="s">
        <v>5101</v>
      </c>
      <c r="P2153" s="4">
        <v>4906800</v>
      </c>
      <c r="Q2153" s="4">
        <v>299280</v>
      </c>
      <c r="R2153" s="1" t="s">
        <v>55</v>
      </c>
      <c r="S2153" s="1" t="s">
        <v>50</v>
      </c>
      <c r="T2153" s="4">
        <f>Sales_Datas[[#This Row],[after_discount]]-(Sales_Datas[[#This Row],[qty_ordered]]*Sales_Datas[[#This Row],[cogs]])</f>
        <v>4607520</v>
      </c>
      <c r="U2153" s="3">
        <f>IFERROR(Sales_Datas[[#This Row],[Gross_Profit]]/Sales_Datas[[#This Row],[after_discount]],0)</f>
        <v>0.93900709219858158</v>
      </c>
      <c r="V2153" s="1" t="str">
        <f>IF(Sales_Datas[[#This Row],[base_price]] &lt;= 632200, "Low", (IF(Sales_Datas[[#This Row],[base_price]] &gt;= 10092000, "High", "Medium")))</f>
        <v>Medium</v>
      </c>
    </row>
    <row r="2154" spans="1:22" x14ac:dyDescent="0.25">
      <c r="A2154" s="1" t="s">
        <v>5756</v>
      </c>
      <c r="B2154" s="1" t="s">
        <v>5757</v>
      </c>
      <c r="C2154" s="2">
        <v>44898</v>
      </c>
      <c r="D2154" s="1" t="s">
        <v>5758</v>
      </c>
      <c r="E2154" s="4">
        <v>490100</v>
      </c>
      <c r="F2154">
        <v>1</v>
      </c>
      <c r="G2154" s="4">
        <v>4901000</v>
      </c>
      <c r="H2154" s="4">
        <v>0</v>
      </c>
      <c r="I2154" s="4">
        <v>4901000</v>
      </c>
      <c r="J2154">
        <v>1</v>
      </c>
      <c r="K2154">
        <v>0</v>
      </c>
      <c r="L2154">
        <v>0</v>
      </c>
      <c r="M2154">
        <v>4</v>
      </c>
      <c r="N2154" s="2">
        <v>44647</v>
      </c>
      <c r="O2154" s="1" t="s">
        <v>5759</v>
      </c>
      <c r="P2154" s="4">
        <v>4901000</v>
      </c>
      <c r="Q2154" s="4">
        <v>347942</v>
      </c>
      <c r="R2154" s="1" t="s">
        <v>123</v>
      </c>
      <c r="S2154" s="1" t="s">
        <v>34</v>
      </c>
      <c r="T2154" s="4">
        <f>Sales_Datas[[#This Row],[after_discount]]-(Sales_Datas[[#This Row],[qty_ordered]]*Sales_Datas[[#This Row],[cogs]])</f>
        <v>4553058</v>
      </c>
      <c r="U2154" s="3">
        <f>IFERROR(Sales_Datas[[#This Row],[Gross_Profit]]/Sales_Datas[[#This Row],[after_discount]],0)</f>
        <v>0.92900591715976333</v>
      </c>
      <c r="V2154" s="1" t="str">
        <f>IF(Sales_Datas[[#This Row],[base_price]] &lt;= 632200, "Low", (IF(Sales_Datas[[#This Row],[base_price]] &gt;= 10092000, "High", "Medium")))</f>
        <v>Medium</v>
      </c>
    </row>
    <row r="2155" spans="1:22" x14ac:dyDescent="0.25">
      <c r="A2155" s="1" t="s">
        <v>5760</v>
      </c>
      <c r="B2155" s="1" t="s">
        <v>5761</v>
      </c>
      <c r="C2155" s="2">
        <v>44627</v>
      </c>
      <c r="D2155" s="1" t="s">
        <v>5762</v>
      </c>
      <c r="E2155" s="4">
        <v>488418</v>
      </c>
      <c r="F2155">
        <v>1</v>
      </c>
      <c r="G2155" s="4">
        <v>4884180</v>
      </c>
      <c r="H2155" s="4">
        <v>0</v>
      </c>
      <c r="I2155" s="4">
        <v>4884180</v>
      </c>
      <c r="J2155">
        <v>1</v>
      </c>
      <c r="K2155">
        <v>0</v>
      </c>
      <c r="L2155">
        <v>0</v>
      </c>
      <c r="M2155">
        <v>4</v>
      </c>
      <c r="N2155" s="2">
        <v>44768</v>
      </c>
      <c r="O2155" s="1" t="s">
        <v>5763</v>
      </c>
      <c r="P2155" s="4">
        <v>4884180</v>
      </c>
      <c r="Q2155" s="4">
        <v>434652</v>
      </c>
      <c r="R2155" s="1" t="s">
        <v>29</v>
      </c>
      <c r="S2155" s="1" t="s">
        <v>34</v>
      </c>
      <c r="T2155" s="4">
        <f>Sales_Datas[[#This Row],[after_discount]]-(Sales_Datas[[#This Row],[qty_ordered]]*Sales_Datas[[#This Row],[cogs]])</f>
        <v>4449528</v>
      </c>
      <c r="U2155" s="3">
        <f>IFERROR(Sales_Datas[[#This Row],[Gross_Profit]]/Sales_Datas[[#This Row],[after_discount]],0)</f>
        <v>0.91100819380121123</v>
      </c>
      <c r="V2155" s="1" t="str">
        <f>IF(Sales_Datas[[#This Row],[base_price]] &lt;= 632200, "Low", (IF(Sales_Datas[[#This Row],[base_price]] &gt;= 10092000, "High", "Medium")))</f>
        <v>Medium</v>
      </c>
    </row>
    <row r="2156" spans="1:22" x14ac:dyDescent="0.25">
      <c r="A2156" s="1" t="s">
        <v>5764</v>
      </c>
      <c r="B2156" s="1" t="s">
        <v>5765</v>
      </c>
      <c r="C2156" s="2">
        <v>44234</v>
      </c>
      <c r="D2156" s="1" t="s">
        <v>4611</v>
      </c>
      <c r="E2156" s="4">
        <v>488360</v>
      </c>
      <c r="F2156">
        <v>1</v>
      </c>
      <c r="G2156" s="4">
        <v>4883600</v>
      </c>
      <c r="H2156" s="4">
        <v>0</v>
      </c>
      <c r="I2156" s="4">
        <v>4883600</v>
      </c>
      <c r="J2156">
        <v>1</v>
      </c>
      <c r="K2156">
        <v>1</v>
      </c>
      <c r="L2156">
        <v>0</v>
      </c>
      <c r="M2156">
        <v>1</v>
      </c>
      <c r="N2156" s="2">
        <v>44379</v>
      </c>
      <c r="O2156" s="1" t="s">
        <v>4612</v>
      </c>
      <c r="P2156" s="4">
        <v>4883600</v>
      </c>
      <c r="Q2156" s="4">
        <v>410176</v>
      </c>
      <c r="R2156" s="1" t="s">
        <v>23</v>
      </c>
      <c r="S2156" s="1" t="s">
        <v>50</v>
      </c>
      <c r="T2156" s="4">
        <f>Sales_Datas[[#This Row],[after_discount]]-(Sales_Datas[[#This Row],[qty_ordered]]*Sales_Datas[[#This Row],[cogs]])</f>
        <v>4473424</v>
      </c>
      <c r="U2156" s="3">
        <f>IFERROR(Sales_Datas[[#This Row],[Gross_Profit]]/Sales_Datas[[#This Row],[after_discount]],0)</f>
        <v>0.91600950118764846</v>
      </c>
      <c r="V2156" s="1" t="str">
        <f>IF(Sales_Datas[[#This Row],[base_price]] &lt;= 632200, "Low", (IF(Sales_Datas[[#This Row],[base_price]] &gt;= 10092000, "High", "Medium")))</f>
        <v>Medium</v>
      </c>
    </row>
    <row r="2157" spans="1:22" x14ac:dyDescent="0.25">
      <c r="A2157" s="1" t="s">
        <v>5766</v>
      </c>
      <c r="B2157" s="1" t="s">
        <v>3382</v>
      </c>
      <c r="C2157" s="2">
        <v>44324</v>
      </c>
      <c r="D2157" s="1" t="s">
        <v>4611</v>
      </c>
      <c r="E2157" s="4">
        <v>488360</v>
      </c>
      <c r="F2157">
        <v>1</v>
      </c>
      <c r="G2157" s="4">
        <v>4883600</v>
      </c>
      <c r="H2157" s="4">
        <v>0</v>
      </c>
      <c r="I2157" s="4">
        <v>4883600</v>
      </c>
      <c r="J2157">
        <v>1</v>
      </c>
      <c r="K2157">
        <v>1</v>
      </c>
      <c r="L2157">
        <v>0</v>
      </c>
      <c r="M2157">
        <v>1</v>
      </c>
      <c r="N2157" s="2">
        <v>44383</v>
      </c>
      <c r="O2157" s="1" t="s">
        <v>4612</v>
      </c>
      <c r="P2157" s="4">
        <v>4883600</v>
      </c>
      <c r="Q2157" s="4">
        <v>410176</v>
      </c>
      <c r="R2157" s="1" t="s">
        <v>23</v>
      </c>
      <c r="S2157" s="1" t="s">
        <v>50</v>
      </c>
      <c r="T2157" s="4">
        <f>Sales_Datas[[#This Row],[after_discount]]-(Sales_Datas[[#This Row],[qty_ordered]]*Sales_Datas[[#This Row],[cogs]])</f>
        <v>4473424</v>
      </c>
      <c r="U2157" s="3">
        <f>IFERROR(Sales_Datas[[#This Row],[Gross_Profit]]/Sales_Datas[[#This Row],[after_discount]],0)</f>
        <v>0.91600950118764846</v>
      </c>
      <c r="V2157" s="1" t="str">
        <f>IF(Sales_Datas[[#This Row],[base_price]] &lt;= 632200, "Low", (IF(Sales_Datas[[#This Row],[base_price]] &gt;= 10092000, "High", "Medium")))</f>
        <v>Medium</v>
      </c>
    </row>
    <row r="2158" spans="1:22" x14ac:dyDescent="0.25">
      <c r="A2158" s="1" t="s">
        <v>5767</v>
      </c>
      <c r="B2158" s="1" t="s">
        <v>5768</v>
      </c>
      <c r="C2158" s="2">
        <v>44355</v>
      </c>
      <c r="D2158" s="1" t="s">
        <v>4611</v>
      </c>
      <c r="E2158" s="4">
        <v>488360</v>
      </c>
      <c r="F2158">
        <v>1</v>
      </c>
      <c r="G2158" s="4">
        <v>4883600</v>
      </c>
      <c r="H2158" s="4">
        <v>0</v>
      </c>
      <c r="I2158" s="4">
        <v>4883600</v>
      </c>
      <c r="J2158">
        <v>1</v>
      </c>
      <c r="K2158">
        <v>1</v>
      </c>
      <c r="L2158">
        <v>1</v>
      </c>
      <c r="M2158">
        <v>12</v>
      </c>
      <c r="N2158" s="2">
        <v>44414</v>
      </c>
      <c r="O2158" s="1" t="s">
        <v>4612</v>
      </c>
      <c r="P2158" s="4">
        <v>4883600</v>
      </c>
      <c r="Q2158" s="4">
        <v>410176</v>
      </c>
      <c r="R2158" s="1" t="s">
        <v>23</v>
      </c>
      <c r="S2158" s="1" t="s">
        <v>1137</v>
      </c>
      <c r="T2158" s="4">
        <f>Sales_Datas[[#This Row],[after_discount]]-(Sales_Datas[[#This Row],[qty_ordered]]*Sales_Datas[[#This Row],[cogs]])</f>
        <v>4473424</v>
      </c>
      <c r="U2158" s="3">
        <f>IFERROR(Sales_Datas[[#This Row],[Gross_Profit]]/Sales_Datas[[#This Row],[after_discount]],0)</f>
        <v>0.91600950118764846</v>
      </c>
      <c r="V2158" s="1" t="str">
        <f>IF(Sales_Datas[[#This Row],[base_price]] &lt;= 632200, "Low", (IF(Sales_Datas[[#This Row],[base_price]] &gt;= 10092000, "High", "Medium")))</f>
        <v>Medium</v>
      </c>
    </row>
    <row r="2159" spans="1:22" x14ac:dyDescent="0.25">
      <c r="A2159" s="1" t="s">
        <v>5769</v>
      </c>
      <c r="B2159" s="1" t="s">
        <v>5770</v>
      </c>
      <c r="C2159" s="2">
        <v>44390</v>
      </c>
      <c r="D2159" s="1" t="s">
        <v>4611</v>
      </c>
      <c r="E2159" s="4">
        <v>488360</v>
      </c>
      <c r="F2159">
        <v>1</v>
      </c>
      <c r="G2159" s="4">
        <v>4883600</v>
      </c>
      <c r="H2159" s="4">
        <v>0</v>
      </c>
      <c r="I2159" s="4">
        <v>4883600</v>
      </c>
      <c r="J2159">
        <v>1</v>
      </c>
      <c r="K2159">
        <v>1</v>
      </c>
      <c r="L2159">
        <v>0</v>
      </c>
      <c r="M2159">
        <v>1</v>
      </c>
      <c r="N2159" s="2">
        <v>44390</v>
      </c>
      <c r="O2159" s="1" t="s">
        <v>4612</v>
      </c>
      <c r="P2159" s="4">
        <v>4883600</v>
      </c>
      <c r="Q2159" s="4">
        <v>410176</v>
      </c>
      <c r="R2159" s="1" t="s">
        <v>23</v>
      </c>
      <c r="S2159" s="1" t="s">
        <v>50</v>
      </c>
      <c r="T2159" s="4">
        <f>Sales_Datas[[#This Row],[after_discount]]-(Sales_Datas[[#This Row],[qty_ordered]]*Sales_Datas[[#This Row],[cogs]])</f>
        <v>4473424</v>
      </c>
      <c r="U2159" s="3">
        <f>IFERROR(Sales_Datas[[#This Row],[Gross_Profit]]/Sales_Datas[[#This Row],[after_discount]],0)</f>
        <v>0.91600950118764846</v>
      </c>
      <c r="V2159" s="1" t="str">
        <f>IF(Sales_Datas[[#This Row],[base_price]] &lt;= 632200, "Low", (IF(Sales_Datas[[#This Row],[base_price]] &gt;= 10092000, "High", "Medium")))</f>
        <v>Medium</v>
      </c>
    </row>
    <row r="2160" spans="1:22" x14ac:dyDescent="0.25">
      <c r="A2160" s="1" t="s">
        <v>5771</v>
      </c>
      <c r="B2160" s="1" t="s">
        <v>2622</v>
      </c>
      <c r="C2160" s="2">
        <v>44391</v>
      </c>
      <c r="D2160" s="1" t="s">
        <v>4611</v>
      </c>
      <c r="E2160" s="4">
        <v>488360</v>
      </c>
      <c r="F2160">
        <v>1</v>
      </c>
      <c r="G2160" s="4">
        <v>4883600</v>
      </c>
      <c r="H2160" s="4">
        <v>0</v>
      </c>
      <c r="I2160" s="4">
        <v>4883600</v>
      </c>
      <c r="J2160">
        <v>1</v>
      </c>
      <c r="K2160">
        <v>1</v>
      </c>
      <c r="L2160">
        <v>0</v>
      </c>
      <c r="M2160">
        <v>1</v>
      </c>
      <c r="N2160" s="2">
        <v>44401</v>
      </c>
      <c r="O2160" s="1" t="s">
        <v>4612</v>
      </c>
      <c r="P2160" s="4">
        <v>4883600</v>
      </c>
      <c r="Q2160" s="4">
        <v>410176</v>
      </c>
      <c r="R2160" s="1" t="s">
        <v>23</v>
      </c>
      <c r="S2160" s="1" t="s">
        <v>50</v>
      </c>
      <c r="T2160" s="4">
        <f>Sales_Datas[[#This Row],[after_discount]]-(Sales_Datas[[#This Row],[qty_ordered]]*Sales_Datas[[#This Row],[cogs]])</f>
        <v>4473424</v>
      </c>
      <c r="U2160" s="3">
        <f>IFERROR(Sales_Datas[[#This Row],[Gross_Profit]]/Sales_Datas[[#This Row],[after_discount]],0)</f>
        <v>0.91600950118764846</v>
      </c>
      <c r="V2160" s="1" t="str">
        <f>IF(Sales_Datas[[#This Row],[base_price]] &lt;= 632200, "Low", (IF(Sales_Datas[[#This Row],[base_price]] &gt;= 10092000, "High", "Medium")))</f>
        <v>Medium</v>
      </c>
    </row>
    <row r="2161" spans="1:22" x14ac:dyDescent="0.25">
      <c r="A2161" s="1" t="s">
        <v>5772</v>
      </c>
      <c r="B2161" s="1" t="s">
        <v>5773</v>
      </c>
      <c r="C2161" s="2">
        <v>44393</v>
      </c>
      <c r="D2161" s="1" t="s">
        <v>4611</v>
      </c>
      <c r="E2161" s="4">
        <v>488360</v>
      </c>
      <c r="F2161">
        <v>1</v>
      </c>
      <c r="G2161" s="4">
        <v>4883600</v>
      </c>
      <c r="H2161" s="4">
        <v>0</v>
      </c>
      <c r="I2161" s="4">
        <v>4883600</v>
      </c>
      <c r="J2161">
        <v>1</v>
      </c>
      <c r="K2161">
        <v>1</v>
      </c>
      <c r="L2161">
        <v>0</v>
      </c>
      <c r="M2161">
        <v>1</v>
      </c>
      <c r="N2161" s="2">
        <v>44382</v>
      </c>
      <c r="O2161" s="1" t="s">
        <v>4612</v>
      </c>
      <c r="P2161" s="4">
        <v>4883600</v>
      </c>
      <c r="Q2161" s="4">
        <v>410176</v>
      </c>
      <c r="R2161" s="1" t="s">
        <v>23</v>
      </c>
      <c r="S2161" s="1" t="s">
        <v>50</v>
      </c>
      <c r="T2161" s="4">
        <f>Sales_Datas[[#This Row],[after_discount]]-(Sales_Datas[[#This Row],[qty_ordered]]*Sales_Datas[[#This Row],[cogs]])</f>
        <v>4473424</v>
      </c>
      <c r="U2161" s="3">
        <f>IFERROR(Sales_Datas[[#This Row],[Gross_Profit]]/Sales_Datas[[#This Row],[after_discount]],0)</f>
        <v>0.91600950118764846</v>
      </c>
      <c r="V2161" s="1" t="str">
        <f>IF(Sales_Datas[[#This Row],[base_price]] &lt;= 632200, "Low", (IF(Sales_Datas[[#This Row],[base_price]] &gt;= 10092000, "High", "Medium")))</f>
        <v>Medium</v>
      </c>
    </row>
    <row r="2162" spans="1:22" x14ac:dyDescent="0.25">
      <c r="A2162" s="1" t="s">
        <v>5774</v>
      </c>
      <c r="B2162" s="1" t="s">
        <v>5775</v>
      </c>
      <c r="C2162" s="2">
        <v>44398</v>
      </c>
      <c r="D2162" s="1" t="s">
        <v>4611</v>
      </c>
      <c r="E2162" s="4">
        <v>488360</v>
      </c>
      <c r="F2162">
        <v>1</v>
      </c>
      <c r="G2162" s="4">
        <v>4883600</v>
      </c>
      <c r="H2162" s="4">
        <v>0</v>
      </c>
      <c r="I2162" s="4">
        <v>4883600</v>
      </c>
      <c r="J2162">
        <v>1</v>
      </c>
      <c r="K2162">
        <v>1</v>
      </c>
      <c r="L2162">
        <v>0</v>
      </c>
      <c r="M2162">
        <v>1</v>
      </c>
      <c r="N2162" s="2">
        <v>44398</v>
      </c>
      <c r="O2162" s="1" t="s">
        <v>4612</v>
      </c>
      <c r="P2162" s="4">
        <v>4883600</v>
      </c>
      <c r="Q2162" s="4">
        <v>410176</v>
      </c>
      <c r="R2162" s="1" t="s">
        <v>23</v>
      </c>
      <c r="S2162" s="1" t="s">
        <v>50</v>
      </c>
      <c r="T2162" s="4">
        <f>Sales_Datas[[#This Row],[after_discount]]-(Sales_Datas[[#This Row],[qty_ordered]]*Sales_Datas[[#This Row],[cogs]])</f>
        <v>4473424</v>
      </c>
      <c r="U2162" s="3">
        <f>IFERROR(Sales_Datas[[#This Row],[Gross_Profit]]/Sales_Datas[[#This Row],[after_discount]],0)</f>
        <v>0.91600950118764846</v>
      </c>
      <c r="V2162" s="1" t="str">
        <f>IF(Sales_Datas[[#This Row],[base_price]] &lt;= 632200, "Low", (IF(Sales_Datas[[#This Row],[base_price]] &gt;= 10092000, "High", "Medium")))</f>
        <v>Medium</v>
      </c>
    </row>
    <row r="2163" spans="1:22" x14ac:dyDescent="0.25">
      <c r="A2163" s="1" t="s">
        <v>5776</v>
      </c>
      <c r="B2163" s="1" t="s">
        <v>5777</v>
      </c>
      <c r="C2163" s="2">
        <v>44399</v>
      </c>
      <c r="D2163" s="1" t="s">
        <v>4611</v>
      </c>
      <c r="E2163" s="4">
        <v>488360</v>
      </c>
      <c r="F2163">
        <v>1</v>
      </c>
      <c r="G2163" s="4">
        <v>4883600</v>
      </c>
      <c r="H2163" s="4">
        <v>0</v>
      </c>
      <c r="I2163" s="4">
        <v>4883600</v>
      </c>
      <c r="J2163">
        <v>1</v>
      </c>
      <c r="K2163">
        <v>1</v>
      </c>
      <c r="L2163">
        <v>1</v>
      </c>
      <c r="M2163">
        <v>1</v>
      </c>
      <c r="N2163" s="2">
        <v>44392</v>
      </c>
      <c r="O2163" s="1" t="s">
        <v>4612</v>
      </c>
      <c r="P2163" s="4">
        <v>4883600</v>
      </c>
      <c r="Q2163" s="4">
        <v>410176</v>
      </c>
      <c r="R2163" s="1" t="s">
        <v>23</v>
      </c>
      <c r="S2163" s="1" t="s">
        <v>50</v>
      </c>
      <c r="T2163" s="4">
        <f>Sales_Datas[[#This Row],[after_discount]]-(Sales_Datas[[#This Row],[qty_ordered]]*Sales_Datas[[#This Row],[cogs]])</f>
        <v>4473424</v>
      </c>
      <c r="U2163" s="3">
        <f>IFERROR(Sales_Datas[[#This Row],[Gross_Profit]]/Sales_Datas[[#This Row],[after_discount]],0)</f>
        <v>0.91600950118764846</v>
      </c>
      <c r="V2163" s="1" t="str">
        <f>IF(Sales_Datas[[#This Row],[base_price]] &lt;= 632200, "Low", (IF(Sales_Datas[[#This Row],[base_price]] &gt;= 10092000, "High", "Medium")))</f>
        <v>Medium</v>
      </c>
    </row>
    <row r="2164" spans="1:22" x14ac:dyDescent="0.25">
      <c r="A2164" s="1" t="s">
        <v>5778</v>
      </c>
      <c r="B2164" s="1" t="s">
        <v>5779</v>
      </c>
      <c r="C2164" s="2">
        <v>44402</v>
      </c>
      <c r="D2164" s="1" t="s">
        <v>4611</v>
      </c>
      <c r="E2164" s="4">
        <v>488360</v>
      </c>
      <c r="F2164">
        <v>1</v>
      </c>
      <c r="G2164" s="4">
        <v>4883600</v>
      </c>
      <c r="H2164" s="4">
        <v>0</v>
      </c>
      <c r="I2164" s="4">
        <v>4883600</v>
      </c>
      <c r="J2164">
        <v>1</v>
      </c>
      <c r="K2164">
        <v>1</v>
      </c>
      <c r="L2164">
        <v>0</v>
      </c>
      <c r="M2164">
        <v>1</v>
      </c>
      <c r="N2164" s="2">
        <v>44384</v>
      </c>
      <c r="O2164" s="1" t="s">
        <v>4612</v>
      </c>
      <c r="P2164" s="4">
        <v>4883600</v>
      </c>
      <c r="Q2164" s="4">
        <v>410176</v>
      </c>
      <c r="R2164" s="1" t="s">
        <v>23</v>
      </c>
      <c r="S2164" s="1" t="s">
        <v>50</v>
      </c>
      <c r="T2164" s="4">
        <f>Sales_Datas[[#This Row],[after_discount]]-(Sales_Datas[[#This Row],[qty_ordered]]*Sales_Datas[[#This Row],[cogs]])</f>
        <v>4473424</v>
      </c>
      <c r="U2164" s="3">
        <f>IFERROR(Sales_Datas[[#This Row],[Gross_Profit]]/Sales_Datas[[#This Row],[after_discount]],0)</f>
        <v>0.91600950118764846</v>
      </c>
      <c r="V2164" s="1" t="str">
        <f>IF(Sales_Datas[[#This Row],[base_price]] &lt;= 632200, "Low", (IF(Sales_Datas[[#This Row],[base_price]] &gt;= 10092000, "High", "Medium")))</f>
        <v>Medium</v>
      </c>
    </row>
    <row r="2165" spans="1:22" x14ac:dyDescent="0.25">
      <c r="A2165" s="1" t="s">
        <v>5780</v>
      </c>
      <c r="B2165" s="1" t="s">
        <v>3260</v>
      </c>
      <c r="C2165" s="2">
        <v>44407</v>
      </c>
      <c r="D2165" s="1" t="s">
        <v>4611</v>
      </c>
      <c r="E2165" s="4">
        <v>488360</v>
      </c>
      <c r="F2165">
        <v>1</v>
      </c>
      <c r="G2165" s="4">
        <v>4883600</v>
      </c>
      <c r="H2165" s="4">
        <v>0</v>
      </c>
      <c r="I2165" s="4">
        <v>4883600</v>
      </c>
      <c r="J2165">
        <v>1</v>
      </c>
      <c r="K2165">
        <v>1</v>
      </c>
      <c r="L2165">
        <v>0</v>
      </c>
      <c r="M2165">
        <v>1</v>
      </c>
      <c r="N2165" s="2">
        <v>44379</v>
      </c>
      <c r="O2165" s="1" t="s">
        <v>4612</v>
      </c>
      <c r="P2165" s="4">
        <v>4883600</v>
      </c>
      <c r="Q2165" s="4">
        <v>410176</v>
      </c>
      <c r="R2165" s="1" t="s">
        <v>23</v>
      </c>
      <c r="S2165" s="1" t="s">
        <v>50</v>
      </c>
      <c r="T2165" s="4">
        <f>Sales_Datas[[#This Row],[after_discount]]-(Sales_Datas[[#This Row],[qty_ordered]]*Sales_Datas[[#This Row],[cogs]])</f>
        <v>4473424</v>
      </c>
      <c r="U2165" s="3">
        <f>IFERROR(Sales_Datas[[#This Row],[Gross_Profit]]/Sales_Datas[[#This Row],[after_discount]],0)</f>
        <v>0.91600950118764846</v>
      </c>
      <c r="V2165" s="1" t="str">
        <f>IF(Sales_Datas[[#This Row],[base_price]] &lt;= 632200, "Low", (IF(Sales_Datas[[#This Row],[base_price]] &gt;= 10092000, "High", "Medium")))</f>
        <v>Medium</v>
      </c>
    </row>
    <row r="2166" spans="1:22" x14ac:dyDescent="0.25">
      <c r="A2166" s="1" t="s">
        <v>5781</v>
      </c>
      <c r="B2166" s="1" t="s">
        <v>3260</v>
      </c>
      <c r="C2166" s="2">
        <v>44447</v>
      </c>
      <c r="D2166" s="1" t="s">
        <v>4611</v>
      </c>
      <c r="E2166" s="4">
        <v>488360</v>
      </c>
      <c r="F2166">
        <v>1</v>
      </c>
      <c r="G2166" s="4">
        <v>4883600</v>
      </c>
      <c r="H2166" s="4">
        <v>0</v>
      </c>
      <c r="I2166" s="4">
        <v>4883600</v>
      </c>
      <c r="J2166">
        <v>1</v>
      </c>
      <c r="K2166">
        <v>1</v>
      </c>
      <c r="L2166">
        <v>0</v>
      </c>
      <c r="M2166">
        <v>1</v>
      </c>
      <c r="N2166" s="2">
        <v>44379</v>
      </c>
      <c r="O2166" s="1" t="s">
        <v>4612</v>
      </c>
      <c r="P2166" s="4">
        <v>4883600</v>
      </c>
      <c r="Q2166" s="4">
        <v>410176</v>
      </c>
      <c r="R2166" s="1" t="s">
        <v>23</v>
      </c>
      <c r="S2166" s="1" t="s">
        <v>50</v>
      </c>
      <c r="T2166" s="4">
        <f>Sales_Datas[[#This Row],[after_discount]]-(Sales_Datas[[#This Row],[qty_ordered]]*Sales_Datas[[#This Row],[cogs]])</f>
        <v>4473424</v>
      </c>
      <c r="U2166" s="3">
        <f>IFERROR(Sales_Datas[[#This Row],[Gross_Profit]]/Sales_Datas[[#This Row],[after_discount]],0)</f>
        <v>0.91600950118764846</v>
      </c>
      <c r="V2166" s="1" t="str">
        <f>IF(Sales_Datas[[#This Row],[base_price]] &lt;= 632200, "Low", (IF(Sales_Datas[[#This Row],[base_price]] &gt;= 10092000, "High", "Medium")))</f>
        <v>Medium</v>
      </c>
    </row>
    <row r="2167" spans="1:22" x14ac:dyDescent="0.25">
      <c r="A2167" s="1" t="s">
        <v>5782</v>
      </c>
      <c r="B2167" s="1" t="s">
        <v>4376</v>
      </c>
      <c r="C2167" s="2">
        <v>44476</v>
      </c>
      <c r="D2167" s="1" t="s">
        <v>4611</v>
      </c>
      <c r="E2167" s="4">
        <v>488360</v>
      </c>
      <c r="F2167">
        <v>1</v>
      </c>
      <c r="G2167" s="4">
        <v>4883600</v>
      </c>
      <c r="H2167" s="4">
        <v>0</v>
      </c>
      <c r="I2167" s="4">
        <v>4883600</v>
      </c>
      <c r="J2167">
        <v>1</v>
      </c>
      <c r="K2167">
        <v>1</v>
      </c>
      <c r="L2167">
        <v>1</v>
      </c>
      <c r="M2167">
        <v>8</v>
      </c>
      <c r="N2167" s="2">
        <v>44383</v>
      </c>
      <c r="O2167" s="1" t="s">
        <v>4612</v>
      </c>
      <c r="P2167" s="4">
        <v>4883600</v>
      </c>
      <c r="Q2167" s="4">
        <v>410176</v>
      </c>
      <c r="R2167" s="1" t="s">
        <v>23</v>
      </c>
      <c r="S2167" s="1" t="s">
        <v>1115</v>
      </c>
      <c r="T2167" s="4">
        <f>Sales_Datas[[#This Row],[after_discount]]-(Sales_Datas[[#This Row],[qty_ordered]]*Sales_Datas[[#This Row],[cogs]])</f>
        <v>4473424</v>
      </c>
      <c r="U2167" s="3">
        <f>IFERROR(Sales_Datas[[#This Row],[Gross_Profit]]/Sales_Datas[[#This Row],[after_discount]],0)</f>
        <v>0.91600950118764846</v>
      </c>
      <c r="V2167" s="1" t="str">
        <f>IF(Sales_Datas[[#This Row],[base_price]] &lt;= 632200, "Low", (IF(Sales_Datas[[#This Row],[base_price]] &gt;= 10092000, "High", "Medium")))</f>
        <v>Medium</v>
      </c>
    </row>
    <row r="2168" spans="1:22" x14ac:dyDescent="0.25">
      <c r="A2168" s="1" t="s">
        <v>5783</v>
      </c>
      <c r="B2168" s="1" t="s">
        <v>916</v>
      </c>
      <c r="C2168" s="2">
        <v>44507</v>
      </c>
      <c r="D2168" s="1" t="s">
        <v>4611</v>
      </c>
      <c r="E2168" s="4">
        <v>488360</v>
      </c>
      <c r="F2168">
        <v>1</v>
      </c>
      <c r="G2168" s="4">
        <v>4883600</v>
      </c>
      <c r="H2168" s="4">
        <v>0</v>
      </c>
      <c r="I2168" s="4">
        <v>4883600</v>
      </c>
      <c r="J2168">
        <v>1</v>
      </c>
      <c r="K2168">
        <v>1</v>
      </c>
      <c r="L2168">
        <v>0</v>
      </c>
      <c r="M2168">
        <v>1</v>
      </c>
      <c r="N2168" s="2">
        <v>44381</v>
      </c>
      <c r="O2168" s="1" t="s">
        <v>4612</v>
      </c>
      <c r="P2168" s="4">
        <v>4883600</v>
      </c>
      <c r="Q2168" s="4">
        <v>410176</v>
      </c>
      <c r="R2168" s="1" t="s">
        <v>23</v>
      </c>
      <c r="S2168" s="1" t="s">
        <v>50</v>
      </c>
      <c r="T2168" s="4">
        <f>Sales_Datas[[#This Row],[after_discount]]-(Sales_Datas[[#This Row],[qty_ordered]]*Sales_Datas[[#This Row],[cogs]])</f>
        <v>4473424</v>
      </c>
      <c r="U2168" s="3">
        <f>IFERROR(Sales_Datas[[#This Row],[Gross_Profit]]/Sales_Datas[[#This Row],[after_discount]],0)</f>
        <v>0.91600950118764846</v>
      </c>
      <c r="V2168" s="1" t="str">
        <f>IF(Sales_Datas[[#This Row],[base_price]] &lt;= 632200, "Low", (IF(Sales_Datas[[#This Row],[base_price]] &gt;= 10092000, "High", "Medium")))</f>
        <v>Medium</v>
      </c>
    </row>
    <row r="2169" spans="1:22" x14ac:dyDescent="0.25">
      <c r="A2169" s="1" t="s">
        <v>5784</v>
      </c>
      <c r="B2169" s="1" t="s">
        <v>5433</v>
      </c>
      <c r="C2169" s="2">
        <v>44508</v>
      </c>
      <c r="D2169" s="1" t="s">
        <v>4611</v>
      </c>
      <c r="E2169" s="4">
        <v>488360</v>
      </c>
      <c r="F2169">
        <v>1</v>
      </c>
      <c r="G2169" s="4">
        <v>4883600</v>
      </c>
      <c r="H2169" s="4">
        <v>0</v>
      </c>
      <c r="I2169" s="4">
        <v>4883600</v>
      </c>
      <c r="J2169">
        <v>1</v>
      </c>
      <c r="K2169">
        <v>1</v>
      </c>
      <c r="L2169">
        <v>0</v>
      </c>
      <c r="M2169">
        <v>1</v>
      </c>
      <c r="N2169" s="2">
        <v>44414</v>
      </c>
      <c r="O2169" s="1" t="s">
        <v>4612</v>
      </c>
      <c r="P2169" s="4">
        <v>4883600</v>
      </c>
      <c r="Q2169" s="4">
        <v>410176</v>
      </c>
      <c r="R2169" s="1" t="s">
        <v>23</v>
      </c>
      <c r="S2169" s="1" t="s">
        <v>50</v>
      </c>
      <c r="T2169" s="4">
        <f>Sales_Datas[[#This Row],[after_discount]]-(Sales_Datas[[#This Row],[qty_ordered]]*Sales_Datas[[#This Row],[cogs]])</f>
        <v>4473424</v>
      </c>
      <c r="U2169" s="3">
        <f>IFERROR(Sales_Datas[[#This Row],[Gross_Profit]]/Sales_Datas[[#This Row],[after_discount]],0)</f>
        <v>0.91600950118764846</v>
      </c>
      <c r="V2169" s="1" t="str">
        <f>IF(Sales_Datas[[#This Row],[base_price]] &lt;= 632200, "Low", (IF(Sales_Datas[[#This Row],[base_price]] &gt;= 10092000, "High", "Medium")))</f>
        <v>Medium</v>
      </c>
    </row>
    <row r="2170" spans="1:22" x14ac:dyDescent="0.25">
      <c r="A2170" s="1" t="s">
        <v>5785</v>
      </c>
      <c r="B2170" s="1" t="s">
        <v>3260</v>
      </c>
      <c r="C2170" s="2">
        <v>44538</v>
      </c>
      <c r="D2170" s="1" t="s">
        <v>4611</v>
      </c>
      <c r="E2170" s="4">
        <v>488360</v>
      </c>
      <c r="F2170">
        <v>1</v>
      </c>
      <c r="G2170" s="4">
        <v>4883600</v>
      </c>
      <c r="H2170" s="4">
        <v>0</v>
      </c>
      <c r="I2170" s="4">
        <v>4883600</v>
      </c>
      <c r="J2170">
        <v>1</v>
      </c>
      <c r="K2170">
        <v>1</v>
      </c>
      <c r="L2170">
        <v>0</v>
      </c>
      <c r="M2170">
        <v>1</v>
      </c>
      <c r="N2170" s="2">
        <v>44379</v>
      </c>
      <c r="O2170" s="1" t="s">
        <v>4612</v>
      </c>
      <c r="P2170" s="4">
        <v>4883600</v>
      </c>
      <c r="Q2170" s="4">
        <v>410176</v>
      </c>
      <c r="R2170" s="1" t="s">
        <v>23</v>
      </c>
      <c r="S2170" s="1" t="s">
        <v>50</v>
      </c>
      <c r="T2170" s="4">
        <f>Sales_Datas[[#This Row],[after_discount]]-(Sales_Datas[[#This Row],[qty_ordered]]*Sales_Datas[[#This Row],[cogs]])</f>
        <v>4473424</v>
      </c>
      <c r="U2170" s="3">
        <f>IFERROR(Sales_Datas[[#This Row],[Gross_Profit]]/Sales_Datas[[#This Row],[after_discount]],0)</f>
        <v>0.91600950118764846</v>
      </c>
      <c r="V2170" s="1" t="str">
        <f>IF(Sales_Datas[[#This Row],[base_price]] &lt;= 632200, "Low", (IF(Sales_Datas[[#This Row],[base_price]] &gt;= 10092000, "High", "Medium")))</f>
        <v>Medium</v>
      </c>
    </row>
    <row r="2171" spans="1:22" x14ac:dyDescent="0.25">
      <c r="A2171" s="1" t="s">
        <v>5786</v>
      </c>
      <c r="B2171" s="1" t="s">
        <v>5787</v>
      </c>
      <c r="C2171" s="2">
        <v>44612</v>
      </c>
      <c r="D2171" s="1" t="s">
        <v>5788</v>
      </c>
      <c r="E2171" s="4">
        <v>243600</v>
      </c>
      <c r="F2171">
        <v>2</v>
      </c>
      <c r="G2171" s="4">
        <v>4872000</v>
      </c>
      <c r="H2171" s="4">
        <v>0</v>
      </c>
      <c r="I2171" s="4">
        <v>4872000</v>
      </c>
      <c r="J2171">
        <v>1</v>
      </c>
      <c r="K2171">
        <v>1</v>
      </c>
      <c r="L2171">
        <v>0</v>
      </c>
      <c r="M2171">
        <v>1</v>
      </c>
      <c r="N2171" s="2">
        <v>44614</v>
      </c>
      <c r="O2171" s="1" t="s">
        <v>5789</v>
      </c>
      <c r="P2171" s="4">
        <v>2436000</v>
      </c>
      <c r="Q2171" s="4">
        <v>153468</v>
      </c>
      <c r="R2171" s="1" t="s">
        <v>128</v>
      </c>
      <c r="S2171" s="1" t="s">
        <v>50</v>
      </c>
      <c r="T2171" s="4">
        <f>Sales_Datas[[#This Row],[after_discount]]-(Sales_Datas[[#This Row],[qty_ordered]]*Sales_Datas[[#This Row],[cogs]])</f>
        <v>4565064</v>
      </c>
      <c r="U2171" s="3">
        <f>IFERROR(Sales_Datas[[#This Row],[Gross_Profit]]/Sales_Datas[[#This Row],[after_discount]],0)</f>
        <v>0.93700000000000006</v>
      </c>
      <c r="V2171" s="1" t="str">
        <f>IF(Sales_Datas[[#This Row],[base_price]] &lt;= 632200, "Low", (IF(Sales_Datas[[#This Row],[base_price]] &gt;= 10092000, "High", "Medium")))</f>
        <v>Medium</v>
      </c>
    </row>
    <row r="2172" spans="1:22" x14ac:dyDescent="0.25">
      <c r="A2172" s="1" t="s">
        <v>5790</v>
      </c>
      <c r="B2172" s="1" t="s">
        <v>5791</v>
      </c>
      <c r="C2172" s="2">
        <v>44810</v>
      </c>
      <c r="D2172" s="1" t="s">
        <v>5792</v>
      </c>
      <c r="E2172" s="4">
        <v>487200</v>
      </c>
      <c r="F2172">
        <v>1</v>
      </c>
      <c r="G2172" s="4">
        <v>4872000</v>
      </c>
      <c r="H2172" s="4">
        <v>0</v>
      </c>
      <c r="I2172" s="4">
        <v>4872000</v>
      </c>
      <c r="J2172">
        <v>1</v>
      </c>
      <c r="K2172">
        <v>1</v>
      </c>
      <c r="L2172">
        <v>0</v>
      </c>
      <c r="M2172">
        <v>1</v>
      </c>
      <c r="N2172" s="2">
        <v>44718</v>
      </c>
      <c r="O2172" s="1" t="s">
        <v>5793</v>
      </c>
      <c r="P2172" s="4">
        <v>4872000</v>
      </c>
      <c r="Q2172" s="4">
        <v>389760</v>
      </c>
      <c r="R2172" s="1" t="s">
        <v>23</v>
      </c>
      <c r="S2172" s="1" t="s">
        <v>50</v>
      </c>
      <c r="T2172" s="4">
        <f>Sales_Datas[[#This Row],[after_discount]]-(Sales_Datas[[#This Row],[qty_ordered]]*Sales_Datas[[#This Row],[cogs]])</f>
        <v>4482240</v>
      </c>
      <c r="U2172" s="3">
        <f>IFERROR(Sales_Datas[[#This Row],[Gross_Profit]]/Sales_Datas[[#This Row],[after_discount]],0)</f>
        <v>0.92</v>
      </c>
      <c r="V2172" s="1" t="str">
        <f>IF(Sales_Datas[[#This Row],[base_price]] &lt;= 632200, "Low", (IF(Sales_Datas[[#This Row],[base_price]] &gt;= 10092000, "High", "Medium")))</f>
        <v>Medium</v>
      </c>
    </row>
    <row r="2173" spans="1:22" x14ac:dyDescent="0.25">
      <c r="A2173" s="1" t="s">
        <v>5794</v>
      </c>
      <c r="B2173" s="1" t="s">
        <v>5795</v>
      </c>
      <c r="C2173" s="2">
        <v>44558</v>
      </c>
      <c r="D2173" s="1" t="s">
        <v>5796</v>
      </c>
      <c r="E2173" s="4">
        <v>242440</v>
      </c>
      <c r="F2173">
        <v>2</v>
      </c>
      <c r="G2173" s="4">
        <v>4848800</v>
      </c>
      <c r="H2173" s="4">
        <v>0</v>
      </c>
      <c r="I2173" s="4">
        <v>4848800</v>
      </c>
      <c r="J2173">
        <v>1</v>
      </c>
      <c r="K2173">
        <v>1</v>
      </c>
      <c r="L2173">
        <v>0</v>
      </c>
      <c r="M2173">
        <v>1</v>
      </c>
      <c r="N2173" s="2">
        <v>44526</v>
      </c>
      <c r="O2173" s="1" t="s">
        <v>5797</v>
      </c>
      <c r="P2173" s="4">
        <v>2424400</v>
      </c>
      <c r="Q2173" s="4">
        <v>208452</v>
      </c>
      <c r="R2173" s="1" t="s">
        <v>128</v>
      </c>
      <c r="S2173" s="1" t="s">
        <v>50</v>
      </c>
      <c r="T2173" s="4">
        <f>Sales_Datas[[#This Row],[after_discount]]-(Sales_Datas[[#This Row],[qty_ordered]]*Sales_Datas[[#This Row],[cogs]])</f>
        <v>4431896</v>
      </c>
      <c r="U2173" s="3">
        <f>IFERROR(Sales_Datas[[#This Row],[Gross_Profit]]/Sales_Datas[[#This Row],[after_discount]],0)</f>
        <v>0.91401913875598084</v>
      </c>
      <c r="V2173" s="1" t="str">
        <f>IF(Sales_Datas[[#This Row],[base_price]] &lt;= 632200, "Low", (IF(Sales_Datas[[#This Row],[base_price]] &gt;= 10092000, "High", "Medium")))</f>
        <v>Medium</v>
      </c>
    </row>
    <row r="2174" spans="1:22" x14ac:dyDescent="0.25">
      <c r="A2174" s="1" t="s">
        <v>5798</v>
      </c>
      <c r="B2174" s="1" t="s">
        <v>3382</v>
      </c>
      <c r="C2174" s="2">
        <v>44266</v>
      </c>
      <c r="D2174" s="1" t="s">
        <v>5799</v>
      </c>
      <c r="E2174" s="4">
        <v>481400</v>
      </c>
      <c r="F2174">
        <v>1</v>
      </c>
      <c r="G2174" s="4">
        <v>4814000</v>
      </c>
      <c r="H2174" s="4">
        <v>0</v>
      </c>
      <c r="I2174" s="4">
        <v>4814000</v>
      </c>
      <c r="J2174">
        <v>1</v>
      </c>
      <c r="K2174">
        <v>1</v>
      </c>
      <c r="L2174">
        <v>1</v>
      </c>
      <c r="M2174">
        <v>1</v>
      </c>
      <c r="N2174" s="2">
        <v>44383</v>
      </c>
      <c r="O2174" s="1" t="s">
        <v>5800</v>
      </c>
      <c r="P2174" s="4">
        <v>4814000</v>
      </c>
      <c r="Q2174" s="4">
        <v>414004</v>
      </c>
      <c r="R2174" s="1" t="s">
        <v>191</v>
      </c>
      <c r="S2174" s="1" t="s">
        <v>50</v>
      </c>
      <c r="T2174" s="4">
        <f>Sales_Datas[[#This Row],[after_discount]]-(Sales_Datas[[#This Row],[qty_ordered]]*Sales_Datas[[#This Row],[cogs]])</f>
        <v>4399996</v>
      </c>
      <c r="U2174" s="3">
        <f>IFERROR(Sales_Datas[[#This Row],[Gross_Profit]]/Sales_Datas[[#This Row],[after_discount]],0)</f>
        <v>0.91400000000000003</v>
      </c>
      <c r="V2174" s="1" t="str">
        <f>IF(Sales_Datas[[#This Row],[base_price]] &lt;= 632200, "Low", (IF(Sales_Datas[[#This Row],[base_price]] &gt;= 10092000, "High", "Medium")))</f>
        <v>Medium</v>
      </c>
    </row>
    <row r="2175" spans="1:22" x14ac:dyDescent="0.25">
      <c r="A2175" s="1" t="s">
        <v>5801</v>
      </c>
      <c r="B2175" s="1" t="s">
        <v>5802</v>
      </c>
      <c r="C2175" s="2">
        <v>44659</v>
      </c>
      <c r="D2175" s="1" t="s">
        <v>5204</v>
      </c>
      <c r="E2175" s="4">
        <v>480878</v>
      </c>
      <c r="F2175">
        <v>1</v>
      </c>
      <c r="G2175" s="4">
        <v>4808780</v>
      </c>
      <c r="H2175" s="4">
        <v>0</v>
      </c>
      <c r="I2175" s="4">
        <v>4808780</v>
      </c>
      <c r="J2175">
        <v>1</v>
      </c>
      <c r="K2175">
        <v>1</v>
      </c>
      <c r="L2175">
        <v>1</v>
      </c>
      <c r="M2175">
        <v>4</v>
      </c>
      <c r="N2175" s="2">
        <v>44780</v>
      </c>
      <c r="O2175" s="1" t="s">
        <v>5205</v>
      </c>
      <c r="P2175" s="4">
        <v>6351000</v>
      </c>
      <c r="Q2175" s="4">
        <v>425488</v>
      </c>
      <c r="R2175" s="1" t="s">
        <v>123</v>
      </c>
      <c r="S2175" s="1" t="s">
        <v>34</v>
      </c>
      <c r="T2175" s="4">
        <f>Sales_Datas[[#This Row],[after_discount]]-(Sales_Datas[[#This Row],[qty_ordered]]*Sales_Datas[[#This Row],[cogs]])</f>
        <v>4383292</v>
      </c>
      <c r="U2175" s="3">
        <f>IFERROR(Sales_Datas[[#This Row],[Gross_Profit]]/Sales_Datas[[#This Row],[after_discount]],0)</f>
        <v>0.91151851405138107</v>
      </c>
      <c r="V2175" s="1" t="str">
        <f>IF(Sales_Datas[[#This Row],[base_price]] &lt;= 632200, "Low", (IF(Sales_Datas[[#This Row],[base_price]] &gt;= 10092000, "High", "Medium")))</f>
        <v>Medium</v>
      </c>
    </row>
    <row r="2176" spans="1:22" x14ac:dyDescent="0.25">
      <c r="A2176" s="1" t="s">
        <v>5803</v>
      </c>
      <c r="B2176" s="1" t="s">
        <v>2191</v>
      </c>
      <c r="C2176" s="2">
        <v>44781</v>
      </c>
      <c r="D2176" s="1" t="s">
        <v>5804</v>
      </c>
      <c r="E2176" s="4">
        <v>480878</v>
      </c>
      <c r="F2176">
        <v>1</v>
      </c>
      <c r="G2176" s="4">
        <v>4808780</v>
      </c>
      <c r="H2176" s="4">
        <v>0</v>
      </c>
      <c r="I2176" s="4">
        <v>4808780</v>
      </c>
      <c r="J2176">
        <v>1</v>
      </c>
      <c r="K2176">
        <v>1</v>
      </c>
      <c r="L2176">
        <v>1</v>
      </c>
      <c r="M2176">
        <v>4</v>
      </c>
      <c r="N2176" s="2">
        <v>44775</v>
      </c>
      <c r="O2176" s="1" t="s">
        <v>5805</v>
      </c>
      <c r="P2176" s="4">
        <v>6351000</v>
      </c>
      <c r="Q2176" s="4">
        <v>400084</v>
      </c>
      <c r="R2176" s="1" t="s">
        <v>123</v>
      </c>
      <c r="S2176" s="1" t="s">
        <v>34</v>
      </c>
      <c r="T2176" s="4">
        <f>Sales_Datas[[#This Row],[after_discount]]-(Sales_Datas[[#This Row],[qty_ordered]]*Sales_Datas[[#This Row],[cogs]])</f>
        <v>4408696</v>
      </c>
      <c r="U2176" s="3">
        <f>IFERROR(Sales_Datas[[#This Row],[Gross_Profit]]/Sales_Datas[[#This Row],[after_discount]],0)</f>
        <v>0.9168013508623809</v>
      </c>
      <c r="V2176" s="1" t="str">
        <f>IF(Sales_Datas[[#This Row],[base_price]] &lt;= 632200, "Low", (IF(Sales_Datas[[#This Row],[base_price]] &gt;= 10092000, "High", "Medium")))</f>
        <v>Medium</v>
      </c>
    </row>
    <row r="2177" spans="1:22" x14ac:dyDescent="0.25">
      <c r="A2177" s="1" t="s">
        <v>5806</v>
      </c>
      <c r="B2177" s="1" t="s">
        <v>5807</v>
      </c>
      <c r="C2177" s="2">
        <v>44427</v>
      </c>
      <c r="D2177" s="1" t="s">
        <v>5808</v>
      </c>
      <c r="E2177" s="4">
        <v>480530</v>
      </c>
      <c r="F2177">
        <v>1</v>
      </c>
      <c r="G2177" s="4">
        <v>4805300</v>
      </c>
      <c r="H2177" s="4">
        <v>0</v>
      </c>
      <c r="I2177" s="4">
        <v>4805300</v>
      </c>
      <c r="J2177">
        <v>1</v>
      </c>
      <c r="K2177">
        <v>1</v>
      </c>
      <c r="L2177">
        <v>1</v>
      </c>
      <c r="M2177">
        <v>1</v>
      </c>
      <c r="N2177" s="2">
        <v>44412</v>
      </c>
      <c r="O2177" s="1" t="s">
        <v>5809</v>
      </c>
      <c r="P2177" s="4">
        <v>4805300</v>
      </c>
      <c r="Q2177" s="4">
        <v>341156</v>
      </c>
      <c r="R2177" s="1" t="s">
        <v>39</v>
      </c>
      <c r="S2177" s="1" t="s">
        <v>50</v>
      </c>
      <c r="T2177" s="4">
        <f>Sales_Datas[[#This Row],[after_discount]]-(Sales_Datas[[#This Row],[qty_ordered]]*Sales_Datas[[#This Row],[cogs]])</f>
        <v>4464144</v>
      </c>
      <c r="U2177" s="3">
        <f>IFERROR(Sales_Datas[[#This Row],[Gross_Profit]]/Sales_Datas[[#This Row],[after_discount]],0)</f>
        <v>0.92900422450211229</v>
      </c>
      <c r="V2177" s="1" t="str">
        <f>IF(Sales_Datas[[#This Row],[base_price]] &lt;= 632200, "Low", (IF(Sales_Datas[[#This Row],[base_price]] &gt;= 10092000, "High", "Medium")))</f>
        <v>Medium</v>
      </c>
    </row>
    <row r="2178" spans="1:22" x14ac:dyDescent="0.25">
      <c r="A2178" s="1" t="s">
        <v>5810</v>
      </c>
      <c r="B2178" s="1" t="s">
        <v>5811</v>
      </c>
      <c r="C2178" s="2">
        <v>44469</v>
      </c>
      <c r="D2178" s="1" t="s">
        <v>473</v>
      </c>
      <c r="E2178" s="4">
        <v>119828</v>
      </c>
      <c r="F2178">
        <v>4</v>
      </c>
      <c r="G2178" s="4">
        <v>4793120</v>
      </c>
      <c r="H2178" s="4">
        <v>0</v>
      </c>
      <c r="I2178" s="4">
        <v>4793120</v>
      </c>
      <c r="J2178">
        <v>1</v>
      </c>
      <c r="K2178">
        <v>1</v>
      </c>
      <c r="L2178">
        <v>1</v>
      </c>
      <c r="M2178">
        <v>1</v>
      </c>
      <c r="N2178" s="2">
        <v>44448</v>
      </c>
      <c r="O2178" s="1" t="s">
        <v>474</v>
      </c>
      <c r="P2178" s="4">
        <v>1198280</v>
      </c>
      <c r="Q2178" s="4">
        <v>77836</v>
      </c>
      <c r="R2178" s="1" t="s">
        <v>475</v>
      </c>
      <c r="S2178" s="1" t="s">
        <v>50</v>
      </c>
      <c r="T2178" s="4">
        <f>Sales_Datas[[#This Row],[after_discount]]-(Sales_Datas[[#This Row],[qty_ordered]]*Sales_Datas[[#This Row],[cogs]])</f>
        <v>4481776</v>
      </c>
      <c r="U2178" s="3">
        <f>IFERROR(Sales_Datas[[#This Row],[Gross_Profit]]/Sales_Datas[[#This Row],[after_discount]],0)</f>
        <v>0.9350435624394966</v>
      </c>
      <c r="V2178" s="1" t="str">
        <f>IF(Sales_Datas[[#This Row],[base_price]] &lt;= 632200, "Low", (IF(Sales_Datas[[#This Row],[base_price]] &gt;= 10092000, "High", "Medium")))</f>
        <v>Medium</v>
      </c>
    </row>
    <row r="2179" spans="1:22" x14ac:dyDescent="0.25">
      <c r="A2179" s="1" t="s">
        <v>5812</v>
      </c>
      <c r="B2179" s="1" t="s">
        <v>3486</v>
      </c>
      <c r="C2179" s="2">
        <v>44621</v>
      </c>
      <c r="D2179" s="1" t="s">
        <v>5813</v>
      </c>
      <c r="E2179" s="4">
        <v>478500</v>
      </c>
      <c r="F2179">
        <v>1</v>
      </c>
      <c r="G2179" s="4">
        <v>4785000</v>
      </c>
      <c r="H2179" s="4">
        <v>0</v>
      </c>
      <c r="I2179" s="4">
        <v>4785000</v>
      </c>
      <c r="J2179">
        <v>1</v>
      </c>
      <c r="K2179">
        <v>1</v>
      </c>
      <c r="L2179">
        <v>0</v>
      </c>
      <c r="M2179">
        <v>4</v>
      </c>
      <c r="N2179" s="2">
        <v>44476</v>
      </c>
      <c r="O2179" s="1" t="s">
        <v>5814</v>
      </c>
      <c r="P2179" s="4">
        <v>4785000</v>
      </c>
      <c r="Q2179" s="4">
        <v>330136</v>
      </c>
      <c r="R2179" s="1" t="s">
        <v>133</v>
      </c>
      <c r="S2179" s="1" t="s">
        <v>34</v>
      </c>
      <c r="T2179" s="4">
        <f>Sales_Datas[[#This Row],[after_discount]]-(Sales_Datas[[#This Row],[qty_ordered]]*Sales_Datas[[#This Row],[cogs]])</f>
        <v>4454864</v>
      </c>
      <c r="U2179" s="3">
        <f>IFERROR(Sales_Datas[[#This Row],[Gross_Profit]]/Sales_Datas[[#This Row],[after_discount]],0)</f>
        <v>0.93100606060606061</v>
      </c>
      <c r="V2179" s="1" t="str">
        <f>IF(Sales_Datas[[#This Row],[base_price]] &lt;= 632200, "Low", (IF(Sales_Datas[[#This Row],[base_price]] &gt;= 10092000, "High", "Medium")))</f>
        <v>Medium</v>
      </c>
    </row>
    <row r="2180" spans="1:22" x14ac:dyDescent="0.25">
      <c r="A2180" s="1" t="s">
        <v>5815</v>
      </c>
      <c r="B2180" s="1" t="s">
        <v>5305</v>
      </c>
      <c r="C2180" s="2">
        <v>44577</v>
      </c>
      <c r="D2180" s="1" t="s">
        <v>5816</v>
      </c>
      <c r="E2180" s="4">
        <v>473280</v>
      </c>
      <c r="F2180">
        <v>1</v>
      </c>
      <c r="G2180" s="4">
        <v>4732800</v>
      </c>
      <c r="H2180" s="4">
        <v>0</v>
      </c>
      <c r="I2180" s="4">
        <v>4732800</v>
      </c>
      <c r="J2180">
        <v>1</v>
      </c>
      <c r="K2180">
        <v>1</v>
      </c>
      <c r="L2180">
        <v>1</v>
      </c>
      <c r="M2180">
        <v>4</v>
      </c>
      <c r="N2180" s="2">
        <v>44538</v>
      </c>
      <c r="O2180" s="1" t="s">
        <v>5817</v>
      </c>
      <c r="P2180" s="4">
        <v>4732800</v>
      </c>
      <c r="Q2180" s="4">
        <v>317086</v>
      </c>
      <c r="R2180" s="1" t="s">
        <v>191</v>
      </c>
      <c r="S2180" s="1" t="s">
        <v>34</v>
      </c>
      <c r="T2180" s="4">
        <f>Sales_Datas[[#This Row],[after_discount]]-(Sales_Datas[[#This Row],[qty_ordered]]*Sales_Datas[[#This Row],[cogs]])</f>
        <v>4415714</v>
      </c>
      <c r="U2180" s="3">
        <f>IFERROR(Sales_Datas[[#This Row],[Gross_Profit]]/Sales_Datas[[#This Row],[after_discount]],0)</f>
        <v>0.93300245098039214</v>
      </c>
      <c r="V2180" s="1" t="str">
        <f>IF(Sales_Datas[[#This Row],[base_price]] &lt;= 632200, "Low", (IF(Sales_Datas[[#This Row],[base_price]] &gt;= 10092000, "High", "Medium")))</f>
        <v>Medium</v>
      </c>
    </row>
    <row r="2181" spans="1:22" x14ac:dyDescent="0.25">
      <c r="A2181" s="1" t="s">
        <v>5818</v>
      </c>
      <c r="B2181" s="1" t="s">
        <v>3382</v>
      </c>
      <c r="C2181" s="2">
        <v>44585</v>
      </c>
      <c r="D2181" s="1" t="s">
        <v>5819</v>
      </c>
      <c r="E2181" s="4">
        <v>14790</v>
      </c>
      <c r="F2181">
        <v>32</v>
      </c>
      <c r="G2181" s="4">
        <v>4732800</v>
      </c>
      <c r="H2181" s="4">
        <v>0</v>
      </c>
      <c r="I2181" s="4">
        <v>4732800</v>
      </c>
      <c r="J2181">
        <v>1</v>
      </c>
      <c r="K2181">
        <v>1</v>
      </c>
      <c r="L2181">
        <v>0</v>
      </c>
      <c r="M2181">
        <v>1</v>
      </c>
      <c r="N2181" s="2">
        <v>44383</v>
      </c>
      <c r="O2181" s="1" t="s">
        <v>5820</v>
      </c>
      <c r="P2181" s="4">
        <v>147900</v>
      </c>
      <c r="Q2181" s="4">
        <v>12992</v>
      </c>
      <c r="R2181" s="1" t="s">
        <v>75</v>
      </c>
      <c r="S2181" s="1" t="s">
        <v>50</v>
      </c>
      <c r="T2181" s="4">
        <f>Sales_Datas[[#This Row],[after_discount]]-(Sales_Datas[[#This Row],[qty_ordered]]*Sales_Datas[[#This Row],[cogs]])</f>
        <v>4317056</v>
      </c>
      <c r="U2181" s="3">
        <f>IFERROR(Sales_Datas[[#This Row],[Gross_Profit]]/Sales_Datas[[#This Row],[after_discount]],0)</f>
        <v>0.912156862745098</v>
      </c>
      <c r="V2181" s="1" t="str">
        <f>IF(Sales_Datas[[#This Row],[base_price]] &lt;= 632200, "Low", (IF(Sales_Datas[[#This Row],[base_price]] &gt;= 10092000, "High", "Medium")))</f>
        <v>Low</v>
      </c>
    </row>
    <row r="2182" spans="1:22" x14ac:dyDescent="0.25">
      <c r="A2182" s="1" t="s">
        <v>5821</v>
      </c>
      <c r="B2182" s="1" t="s">
        <v>5822</v>
      </c>
      <c r="C2182" s="2">
        <v>44478</v>
      </c>
      <c r="D2182" s="1" t="s">
        <v>5823</v>
      </c>
      <c r="E2182" s="4">
        <v>472700</v>
      </c>
      <c r="F2182">
        <v>1</v>
      </c>
      <c r="G2182" s="4">
        <v>4727000</v>
      </c>
      <c r="H2182" s="4">
        <v>0</v>
      </c>
      <c r="I2182" s="4">
        <v>4727000</v>
      </c>
      <c r="J2182">
        <v>1</v>
      </c>
      <c r="K2182">
        <v>0</v>
      </c>
      <c r="L2182">
        <v>0</v>
      </c>
      <c r="M2182">
        <v>1</v>
      </c>
      <c r="N2182" s="2">
        <v>44378</v>
      </c>
      <c r="O2182" s="1" t="s">
        <v>5824</v>
      </c>
      <c r="P2182" s="4">
        <v>4727000</v>
      </c>
      <c r="Q2182" s="4">
        <v>321436</v>
      </c>
      <c r="R2182" s="1" t="s">
        <v>191</v>
      </c>
      <c r="S2182" s="1" t="s">
        <v>50</v>
      </c>
      <c r="T2182" s="4">
        <f>Sales_Datas[[#This Row],[after_discount]]-(Sales_Datas[[#This Row],[qty_ordered]]*Sales_Datas[[#This Row],[cogs]])</f>
        <v>4405564</v>
      </c>
      <c r="U2182" s="3">
        <f>IFERROR(Sales_Datas[[#This Row],[Gross_Profit]]/Sales_Datas[[#This Row],[after_discount]],0)</f>
        <v>0.93200000000000005</v>
      </c>
      <c r="V2182" s="1" t="str">
        <f>IF(Sales_Datas[[#This Row],[base_price]] &lt;= 632200, "Low", (IF(Sales_Datas[[#This Row],[base_price]] &gt;= 10092000, "High", "Medium")))</f>
        <v>Medium</v>
      </c>
    </row>
    <row r="2183" spans="1:22" x14ac:dyDescent="0.25">
      <c r="A2183" s="1" t="s">
        <v>5825</v>
      </c>
      <c r="B2183" s="1" t="s">
        <v>5826</v>
      </c>
      <c r="C2183" s="2">
        <v>44697</v>
      </c>
      <c r="D2183" s="1" t="s">
        <v>4181</v>
      </c>
      <c r="E2183" s="4">
        <v>469800</v>
      </c>
      <c r="F2183">
        <v>1</v>
      </c>
      <c r="G2183" s="4">
        <v>4698000</v>
      </c>
      <c r="H2183" s="4">
        <v>0</v>
      </c>
      <c r="I2183" s="4">
        <v>4698000</v>
      </c>
      <c r="J2183">
        <v>1</v>
      </c>
      <c r="K2183">
        <v>0</v>
      </c>
      <c r="L2183">
        <v>0</v>
      </c>
      <c r="M2183">
        <v>7</v>
      </c>
      <c r="N2183" s="2">
        <v>44687</v>
      </c>
      <c r="O2183" s="1" t="s">
        <v>4182</v>
      </c>
      <c r="P2183" s="4">
        <v>4698000</v>
      </c>
      <c r="Q2183" s="4">
        <v>413424</v>
      </c>
      <c r="R2183" s="1" t="s">
        <v>191</v>
      </c>
      <c r="S2183" s="1" t="s">
        <v>66</v>
      </c>
      <c r="T2183" s="4">
        <f>Sales_Datas[[#This Row],[after_discount]]-(Sales_Datas[[#This Row],[qty_ordered]]*Sales_Datas[[#This Row],[cogs]])</f>
        <v>4284576</v>
      </c>
      <c r="U2183" s="3">
        <f>IFERROR(Sales_Datas[[#This Row],[Gross_Profit]]/Sales_Datas[[#This Row],[after_discount]],0)</f>
        <v>0.91200000000000003</v>
      </c>
      <c r="V2183" s="1" t="str">
        <f>IF(Sales_Datas[[#This Row],[base_price]] &lt;= 632200, "Low", (IF(Sales_Datas[[#This Row],[base_price]] &gt;= 10092000, "High", "Medium")))</f>
        <v>Medium</v>
      </c>
    </row>
    <row r="2184" spans="1:22" x14ac:dyDescent="0.25">
      <c r="A2184" s="1" t="s">
        <v>5827</v>
      </c>
      <c r="B2184" s="1" t="s">
        <v>5828</v>
      </c>
      <c r="C2184" s="2">
        <v>44637</v>
      </c>
      <c r="D2184" s="1" t="s">
        <v>5829</v>
      </c>
      <c r="E2184" s="4">
        <v>469800</v>
      </c>
      <c r="F2184">
        <v>1</v>
      </c>
      <c r="G2184" s="4">
        <v>4698000</v>
      </c>
      <c r="H2184" s="4">
        <v>0</v>
      </c>
      <c r="I2184" s="4">
        <v>4698000</v>
      </c>
      <c r="J2184">
        <v>1</v>
      </c>
      <c r="K2184">
        <v>1</v>
      </c>
      <c r="L2184">
        <v>0</v>
      </c>
      <c r="M2184">
        <v>1</v>
      </c>
      <c r="N2184" s="2">
        <v>44639</v>
      </c>
      <c r="O2184" s="1" t="s">
        <v>5830</v>
      </c>
      <c r="P2184" s="4">
        <v>4698000</v>
      </c>
      <c r="Q2184" s="4">
        <v>300672</v>
      </c>
      <c r="R2184" s="1" t="s">
        <v>123</v>
      </c>
      <c r="S2184" s="1" t="s">
        <v>50</v>
      </c>
      <c r="T2184" s="4">
        <f>Sales_Datas[[#This Row],[after_discount]]-(Sales_Datas[[#This Row],[qty_ordered]]*Sales_Datas[[#This Row],[cogs]])</f>
        <v>4397328</v>
      </c>
      <c r="U2184" s="3">
        <f>IFERROR(Sales_Datas[[#This Row],[Gross_Profit]]/Sales_Datas[[#This Row],[after_discount]],0)</f>
        <v>0.93600000000000005</v>
      </c>
      <c r="V2184" s="1" t="str">
        <f>IF(Sales_Datas[[#This Row],[base_price]] &lt;= 632200, "Low", (IF(Sales_Datas[[#This Row],[base_price]] &gt;= 10092000, "High", "Medium")))</f>
        <v>Medium</v>
      </c>
    </row>
    <row r="2185" spans="1:22" x14ac:dyDescent="0.25">
      <c r="A2185" s="1" t="s">
        <v>5831</v>
      </c>
      <c r="B2185" s="1" t="s">
        <v>5832</v>
      </c>
      <c r="C2185" s="2">
        <v>44457</v>
      </c>
      <c r="D2185" s="1" t="s">
        <v>5833</v>
      </c>
      <c r="E2185" s="4">
        <v>156136</v>
      </c>
      <c r="F2185">
        <v>3</v>
      </c>
      <c r="G2185" s="4">
        <v>4684080</v>
      </c>
      <c r="H2185" s="4">
        <v>0</v>
      </c>
      <c r="I2185" s="4">
        <v>4684080</v>
      </c>
      <c r="J2185">
        <v>1</v>
      </c>
      <c r="K2185">
        <v>1</v>
      </c>
      <c r="L2185">
        <v>1</v>
      </c>
      <c r="M2185">
        <v>12</v>
      </c>
      <c r="N2185" s="2">
        <v>44417</v>
      </c>
      <c r="O2185" s="1" t="s">
        <v>5834</v>
      </c>
      <c r="P2185" s="4">
        <v>1561360</v>
      </c>
      <c r="Q2185" s="4">
        <v>107706</v>
      </c>
      <c r="R2185" s="1" t="s">
        <v>55</v>
      </c>
      <c r="S2185" s="1" t="s">
        <v>1137</v>
      </c>
      <c r="T2185" s="4">
        <f>Sales_Datas[[#This Row],[after_discount]]-(Sales_Datas[[#This Row],[qty_ordered]]*Sales_Datas[[#This Row],[cogs]])</f>
        <v>4360962</v>
      </c>
      <c r="U2185" s="3">
        <f>IFERROR(Sales_Datas[[#This Row],[Gross_Profit]]/Sales_Datas[[#This Row],[after_discount]],0)</f>
        <v>0.9310178306092125</v>
      </c>
      <c r="V2185" s="1" t="str">
        <f>IF(Sales_Datas[[#This Row],[base_price]] &lt;= 632200, "Low", (IF(Sales_Datas[[#This Row],[base_price]] &gt;= 10092000, "High", "Medium")))</f>
        <v>Medium</v>
      </c>
    </row>
    <row r="2186" spans="1:22" x14ac:dyDescent="0.25">
      <c r="A2186" s="1" t="s">
        <v>5835</v>
      </c>
      <c r="B2186" s="1" t="s">
        <v>5836</v>
      </c>
      <c r="C2186" s="2">
        <v>44749</v>
      </c>
      <c r="D2186" s="1" t="s">
        <v>5837</v>
      </c>
      <c r="E2186" s="4">
        <v>468408</v>
      </c>
      <c r="F2186">
        <v>1</v>
      </c>
      <c r="G2186" s="4">
        <v>4684080</v>
      </c>
      <c r="H2186" s="4">
        <v>0</v>
      </c>
      <c r="I2186" s="4">
        <v>4684080</v>
      </c>
      <c r="J2186">
        <v>1</v>
      </c>
      <c r="K2186">
        <v>1</v>
      </c>
      <c r="L2186">
        <v>1</v>
      </c>
      <c r="M2186">
        <v>1</v>
      </c>
      <c r="N2186" s="2">
        <v>44501</v>
      </c>
      <c r="O2186" s="1" t="s">
        <v>5838</v>
      </c>
      <c r="P2186" s="4">
        <v>4684080</v>
      </c>
      <c r="Q2186" s="4">
        <v>327874</v>
      </c>
      <c r="R2186" s="1" t="s">
        <v>123</v>
      </c>
      <c r="S2186" s="1" t="s">
        <v>50</v>
      </c>
      <c r="T2186" s="4">
        <f>Sales_Datas[[#This Row],[after_discount]]-(Sales_Datas[[#This Row],[qty_ordered]]*Sales_Datas[[#This Row],[cogs]])</f>
        <v>4356206</v>
      </c>
      <c r="U2186" s="3">
        <f>IFERROR(Sales_Datas[[#This Row],[Gross_Profit]]/Sales_Datas[[#This Row],[after_discount]],0)</f>
        <v>0.93000247647350176</v>
      </c>
      <c r="V2186" s="1" t="str">
        <f>IF(Sales_Datas[[#This Row],[base_price]] &lt;= 632200, "Low", (IF(Sales_Datas[[#This Row],[base_price]] &gt;= 10092000, "High", "Medium")))</f>
        <v>Medium</v>
      </c>
    </row>
    <row r="2187" spans="1:22" x14ac:dyDescent="0.25">
      <c r="A2187" s="1" t="s">
        <v>5839</v>
      </c>
      <c r="B2187" s="1" t="s">
        <v>5840</v>
      </c>
      <c r="C2187" s="2">
        <v>44762</v>
      </c>
      <c r="D2187" s="1" t="s">
        <v>5841</v>
      </c>
      <c r="E2187" s="4">
        <v>468408</v>
      </c>
      <c r="F2187">
        <v>1</v>
      </c>
      <c r="G2187" s="4">
        <v>4684080</v>
      </c>
      <c r="H2187" s="4">
        <v>0</v>
      </c>
      <c r="I2187" s="4">
        <v>4684080</v>
      </c>
      <c r="J2187">
        <v>1</v>
      </c>
      <c r="K2187">
        <v>0</v>
      </c>
      <c r="L2187">
        <v>0</v>
      </c>
      <c r="M2187">
        <v>1</v>
      </c>
      <c r="N2187" s="2">
        <v>44749</v>
      </c>
      <c r="O2187" s="1" t="s">
        <v>5842</v>
      </c>
      <c r="P2187" s="4">
        <v>3513060</v>
      </c>
      <c r="Q2187" s="4">
        <v>231826</v>
      </c>
      <c r="R2187" s="1" t="s">
        <v>123</v>
      </c>
      <c r="S2187" s="1" t="s">
        <v>50</v>
      </c>
      <c r="T2187" s="4">
        <f>Sales_Datas[[#This Row],[after_discount]]-(Sales_Datas[[#This Row],[qty_ordered]]*Sales_Datas[[#This Row],[cogs]])</f>
        <v>4452254</v>
      </c>
      <c r="U2187" s="3">
        <f>IFERROR(Sales_Datas[[#This Row],[Gross_Profit]]/Sales_Datas[[#This Row],[after_discount]],0)</f>
        <v>0.95050767706785533</v>
      </c>
      <c r="V2187" s="1" t="str">
        <f>IF(Sales_Datas[[#This Row],[base_price]] &lt;= 632200, "Low", (IF(Sales_Datas[[#This Row],[base_price]] &gt;= 10092000, "High", "Medium")))</f>
        <v>Medium</v>
      </c>
    </row>
    <row r="2188" spans="1:22" x14ac:dyDescent="0.25">
      <c r="A2188" s="1" t="s">
        <v>5843</v>
      </c>
      <c r="B2188" s="1" t="s">
        <v>5840</v>
      </c>
      <c r="C2188" s="2">
        <v>44763</v>
      </c>
      <c r="D2188" s="1" t="s">
        <v>5841</v>
      </c>
      <c r="E2188" s="4">
        <v>468408</v>
      </c>
      <c r="F2188">
        <v>1</v>
      </c>
      <c r="G2188" s="4">
        <v>4684080</v>
      </c>
      <c r="H2188" s="4">
        <v>0</v>
      </c>
      <c r="I2188" s="4">
        <v>4684080</v>
      </c>
      <c r="J2188">
        <v>1</v>
      </c>
      <c r="K2188">
        <v>1</v>
      </c>
      <c r="L2188">
        <v>0</v>
      </c>
      <c r="M2188">
        <v>1</v>
      </c>
      <c r="N2188" s="2">
        <v>44749</v>
      </c>
      <c r="O2188" s="1" t="s">
        <v>5842</v>
      </c>
      <c r="P2188" s="4">
        <v>3513060</v>
      </c>
      <c r="Q2188" s="4">
        <v>231826</v>
      </c>
      <c r="R2188" s="1" t="s">
        <v>123</v>
      </c>
      <c r="S2188" s="1" t="s">
        <v>50</v>
      </c>
      <c r="T2188" s="4">
        <f>Sales_Datas[[#This Row],[after_discount]]-(Sales_Datas[[#This Row],[qty_ordered]]*Sales_Datas[[#This Row],[cogs]])</f>
        <v>4452254</v>
      </c>
      <c r="U2188" s="3">
        <f>IFERROR(Sales_Datas[[#This Row],[Gross_Profit]]/Sales_Datas[[#This Row],[after_discount]],0)</f>
        <v>0.95050767706785533</v>
      </c>
      <c r="V2188" s="1" t="str">
        <f>IF(Sales_Datas[[#This Row],[base_price]] &lt;= 632200, "Low", (IF(Sales_Datas[[#This Row],[base_price]] &gt;= 10092000, "High", "Medium")))</f>
        <v>Medium</v>
      </c>
    </row>
    <row r="2189" spans="1:22" x14ac:dyDescent="0.25">
      <c r="A2189" s="1" t="s">
        <v>5844</v>
      </c>
      <c r="B2189" s="1" t="s">
        <v>5836</v>
      </c>
      <c r="C2189" s="2">
        <v>44780</v>
      </c>
      <c r="D2189" s="1" t="s">
        <v>5837</v>
      </c>
      <c r="E2189" s="4">
        <v>468408</v>
      </c>
      <c r="F2189">
        <v>1</v>
      </c>
      <c r="G2189" s="4">
        <v>4684080</v>
      </c>
      <c r="H2189" s="4">
        <v>0</v>
      </c>
      <c r="I2189" s="4">
        <v>4684080</v>
      </c>
      <c r="J2189">
        <v>1</v>
      </c>
      <c r="K2189">
        <v>0</v>
      </c>
      <c r="L2189">
        <v>0</v>
      </c>
      <c r="M2189">
        <v>1</v>
      </c>
      <c r="N2189" s="2">
        <v>44501</v>
      </c>
      <c r="O2189" s="1" t="s">
        <v>5838</v>
      </c>
      <c r="P2189" s="4">
        <v>4684080</v>
      </c>
      <c r="Q2189" s="4">
        <v>327874</v>
      </c>
      <c r="R2189" s="1" t="s">
        <v>123</v>
      </c>
      <c r="S2189" s="1" t="s">
        <v>50</v>
      </c>
      <c r="T2189" s="4">
        <f>Sales_Datas[[#This Row],[after_discount]]-(Sales_Datas[[#This Row],[qty_ordered]]*Sales_Datas[[#This Row],[cogs]])</f>
        <v>4356206</v>
      </c>
      <c r="U2189" s="3">
        <f>IFERROR(Sales_Datas[[#This Row],[Gross_Profit]]/Sales_Datas[[#This Row],[after_discount]],0)</f>
        <v>0.93000247647350176</v>
      </c>
      <c r="V2189" s="1" t="str">
        <f>IF(Sales_Datas[[#This Row],[base_price]] &lt;= 632200, "Low", (IF(Sales_Datas[[#This Row],[base_price]] &gt;= 10092000, "High", "Medium")))</f>
        <v>Medium</v>
      </c>
    </row>
    <row r="2190" spans="1:22" x14ac:dyDescent="0.25">
      <c r="A2190" s="1" t="s">
        <v>5845</v>
      </c>
      <c r="B2190" s="1" t="s">
        <v>5846</v>
      </c>
      <c r="C2190" s="2">
        <v>44542</v>
      </c>
      <c r="D2190" s="1" t="s">
        <v>5847</v>
      </c>
      <c r="E2190" s="4">
        <v>466784</v>
      </c>
      <c r="F2190">
        <v>1</v>
      </c>
      <c r="G2190" s="4">
        <v>4667840</v>
      </c>
      <c r="H2190" s="4">
        <v>0</v>
      </c>
      <c r="I2190" s="4">
        <v>4667840</v>
      </c>
      <c r="J2190">
        <v>1</v>
      </c>
      <c r="K2190">
        <v>0</v>
      </c>
      <c r="L2190">
        <v>0</v>
      </c>
      <c r="M2190">
        <v>4</v>
      </c>
      <c r="N2190" s="2">
        <v>44543</v>
      </c>
      <c r="O2190" s="1" t="s">
        <v>5848</v>
      </c>
      <c r="P2190" s="4">
        <v>4667840</v>
      </c>
      <c r="Q2190" s="4">
        <v>359368</v>
      </c>
      <c r="R2190" s="1" t="s">
        <v>39</v>
      </c>
      <c r="S2190" s="1" t="s">
        <v>34</v>
      </c>
      <c r="T2190" s="4">
        <f>Sales_Datas[[#This Row],[after_discount]]-(Sales_Datas[[#This Row],[qty_ordered]]*Sales_Datas[[#This Row],[cogs]])</f>
        <v>4308472</v>
      </c>
      <c r="U2190" s="3">
        <f>IFERROR(Sales_Datas[[#This Row],[Gross_Profit]]/Sales_Datas[[#This Row],[after_discount]],0)</f>
        <v>0.92301192842942348</v>
      </c>
      <c r="V2190" s="1" t="str">
        <f>IF(Sales_Datas[[#This Row],[base_price]] &lt;= 632200, "Low", (IF(Sales_Datas[[#This Row],[base_price]] &gt;= 10092000, "High", "Medium")))</f>
        <v>Medium</v>
      </c>
    </row>
    <row r="2191" spans="1:22" x14ac:dyDescent="0.25">
      <c r="A2191" s="1" t="s">
        <v>5849</v>
      </c>
      <c r="B2191" s="1" t="s">
        <v>5850</v>
      </c>
      <c r="C2191" s="2">
        <v>44447</v>
      </c>
      <c r="D2191" s="1" t="s">
        <v>5851</v>
      </c>
      <c r="E2191" s="4">
        <v>232000</v>
      </c>
      <c r="F2191">
        <v>2</v>
      </c>
      <c r="G2191" s="4">
        <v>4640000</v>
      </c>
      <c r="H2191" s="4">
        <v>0</v>
      </c>
      <c r="I2191" s="4">
        <v>4640000</v>
      </c>
      <c r="J2191">
        <v>1</v>
      </c>
      <c r="K2191">
        <v>1</v>
      </c>
      <c r="L2191">
        <v>1</v>
      </c>
      <c r="M2191">
        <v>1</v>
      </c>
      <c r="N2191" s="2">
        <v>44433</v>
      </c>
      <c r="O2191" s="1" t="s">
        <v>5852</v>
      </c>
      <c r="P2191" s="4">
        <v>2320000</v>
      </c>
      <c r="Q2191" s="4">
        <v>155440</v>
      </c>
      <c r="R2191" s="1" t="s">
        <v>55</v>
      </c>
      <c r="S2191" s="1" t="s">
        <v>50</v>
      </c>
      <c r="T2191" s="4">
        <f>Sales_Datas[[#This Row],[after_discount]]-(Sales_Datas[[#This Row],[qty_ordered]]*Sales_Datas[[#This Row],[cogs]])</f>
        <v>4329120</v>
      </c>
      <c r="U2191" s="3">
        <f>IFERROR(Sales_Datas[[#This Row],[Gross_Profit]]/Sales_Datas[[#This Row],[after_discount]],0)</f>
        <v>0.93300000000000005</v>
      </c>
      <c r="V2191" s="1" t="str">
        <f>IF(Sales_Datas[[#This Row],[base_price]] &lt;= 632200, "Low", (IF(Sales_Datas[[#This Row],[base_price]] &gt;= 10092000, "High", "Medium")))</f>
        <v>Medium</v>
      </c>
    </row>
    <row r="2192" spans="1:22" x14ac:dyDescent="0.25">
      <c r="A2192" s="1" t="s">
        <v>5853</v>
      </c>
      <c r="B2192" s="1" t="s">
        <v>5854</v>
      </c>
      <c r="C2192" s="2">
        <v>44456</v>
      </c>
      <c r="D2192" s="1" t="s">
        <v>872</v>
      </c>
      <c r="E2192" s="4">
        <v>232000</v>
      </c>
      <c r="F2192">
        <v>2</v>
      </c>
      <c r="G2192" s="4">
        <v>4640000</v>
      </c>
      <c r="H2192" s="4">
        <v>0</v>
      </c>
      <c r="I2192" s="4">
        <v>4640000</v>
      </c>
      <c r="J2192">
        <v>1</v>
      </c>
      <c r="K2192">
        <v>0</v>
      </c>
      <c r="L2192">
        <v>0</v>
      </c>
      <c r="M2192">
        <v>12</v>
      </c>
      <c r="N2192" s="2">
        <v>44441</v>
      </c>
      <c r="O2192" s="1" t="s">
        <v>873</v>
      </c>
      <c r="P2192" s="4">
        <v>2320000</v>
      </c>
      <c r="Q2192" s="4">
        <v>204160</v>
      </c>
      <c r="R2192" s="1" t="s">
        <v>89</v>
      </c>
      <c r="S2192" s="1" t="s">
        <v>1137</v>
      </c>
      <c r="T2192" s="4">
        <f>Sales_Datas[[#This Row],[after_discount]]-(Sales_Datas[[#This Row],[qty_ordered]]*Sales_Datas[[#This Row],[cogs]])</f>
        <v>4231680</v>
      </c>
      <c r="U2192" s="3">
        <f>IFERROR(Sales_Datas[[#This Row],[Gross_Profit]]/Sales_Datas[[#This Row],[after_discount]],0)</f>
        <v>0.91200000000000003</v>
      </c>
      <c r="V2192" s="1" t="str">
        <f>IF(Sales_Datas[[#This Row],[base_price]] &lt;= 632200, "Low", (IF(Sales_Datas[[#This Row],[base_price]] &gt;= 10092000, "High", "Medium")))</f>
        <v>Medium</v>
      </c>
    </row>
    <row r="2193" spans="1:22" x14ac:dyDescent="0.25">
      <c r="A2193" s="1" t="s">
        <v>5855</v>
      </c>
      <c r="B2193" s="1" t="s">
        <v>3929</v>
      </c>
      <c r="C2193" s="2">
        <v>44423</v>
      </c>
      <c r="D2193" s="1" t="s">
        <v>5856</v>
      </c>
      <c r="E2193" s="4">
        <v>464000</v>
      </c>
      <c r="F2193">
        <v>1</v>
      </c>
      <c r="G2193" s="4">
        <v>4640000</v>
      </c>
      <c r="H2193" s="4">
        <v>0</v>
      </c>
      <c r="I2193" s="4">
        <v>4640000</v>
      </c>
      <c r="J2193">
        <v>1</v>
      </c>
      <c r="K2193">
        <v>1</v>
      </c>
      <c r="L2193">
        <v>1</v>
      </c>
      <c r="M2193">
        <v>1</v>
      </c>
      <c r="N2193" s="2">
        <v>44434</v>
      </c>
      <c r="O2193" s="1" t="s">
        <v>5857</v>
      </c>
      <c r="P2193" s="4">
        <v>4640000</v>
      </c>
      <c r="Q2193" s="4">
        <v>338720</v>
      </c>
      <c r="R2193" s="1" t="s">
        <v>128</v>
      </c>
      <c r="S2193" s="1" t="s">
        <v>50</v>
      </c>
      <c r="T2193" s="4">
        <f>Sales_Datas[[#This Row],[after_discount]]-(Sales_Datas[[#This Row],[qty_ordered]]*Sales_Datas[[#This Row],[cogs]])</f>
        <v>4301280</v>
      </c>
      <c r="U2193" s="3">
        <f>IFERROR(Sales_Datas[[#This Row],[Gross_Profit]]/Sales_Datas[[#This Row],[after_discount]],0)</f>
        <v>0.92700000000000005</v>
      </c>
      <c r="V2193" s="1" t="str">
        <f>IF(Sales_Datas[[#This Row],[base_price]] &lt;= 632200, "Low", (IF(Sales_Datas[[#This Row],[base_price]] &gt;= 10092000, "High", "Medium")))</f>
        <v>Medium</v>
      </c>
    </row>
    <row r="2194" spans="1:22" x14ac:dyDescent="0.25">
      <c r="A2194" s="1" t="s">
        <v>5858</v>
      </c>
      <c r="B2194" s="1" t="s">
        <v>5859</v>
      </c>
      <c r="C2194" s="2">
        <v>44566</v>
      </c>
      <c r="D2194" s="1" t="s">
        <v>5860</v>
      </c>
      <c r="E2194" s="4">
        <v>464000</v>
      </c>
      <c r="F2194">
        <v>1</v>
      </c>
      <c r="G2194" s="4">
        <v>4640000</v>
      </c>
      <c r="H2194" s="4">
        <v>0</v>
      </c>
      <c r="I2194" s="4">
        <v>4640000</v>
      </c>
      <c r="J2194">
        <v>1</v>
      </c>
      <c r="K2194">
        <v>1</v>
      </c>
      <c r="L2194">
        <v>1</v>
      </c>
      <c r="M2194">
        <v>1</v>
      </c>
      <c r="N2194" s="2">
        <v>44663</v>
      </c>
      <c r="O2194" s="1" t="s">
        <v>5861</v>
      </c>
      <c r="P2194" s="4">
        <v>4640000</v>
      </c>
      <c r="Q2194" s="4">
        <v>385120</v>
      </c>
      <c r="R2194" s="1" t="s">
        <v>123</v>
      </c>
      <c r="S2194" s="1" t="s">
        <v>50</v>
      </c>
      <c r="T2194" s="4">
        <f>Sales_Datas[[#This Row],[after_discount]]-(Sales_Datas[[#This Row],[qty_ordered]]*Sales_Datas[[#This Row],[cogs]])</f>
        <v>4254880</v>
      </c>
      <c r="U2194" s="3">
        <f>IFERROR(Sales_Datas[[#This Row],[Gross_Profit]]/Sales_Datas[[#This Row],[after_discount]],0)</f>
        <v>0.91700000000000004</v>
      </c>
      <c r="V2194" s="1" t="str">
        <f>IF(Sales_Datas[[#This Row],[base_price]] &lt;= 632200, "Low", (IF(Sales_Datas[[#This Row],[base_price]] &gt;= 10092000, "High", "Medium")))</f>
        <v>Medium</v>
      </c>
    </row>
    <row r="2195" spans="1:22" x14ac:dyDescent="0.25">
      <c r="A2195" s="1" t="s">
        <v>5862</v>
      </c>
      <c r="B2195" s="1" t="s">
        <v>5863</v>
      </c>
      <c r="C2195" s="2">
        <v>44615</v>
      </c>
      <c r="D2195" s="1" t="s">
        <v>5864</v>
      </c>
      <c r="E2195" s="4">
        <v>464000</v>
      </c>
      <c r="F2195">
        <v>1</v>
      </c>
      <c r="G2195" s="4">
        <v>4640000</v>
      </c>
      <c r="H2195" s="4">
        <v>0</v>
      </c>
      <c r="I2195" s="4">
        <v>4640000</v>
      </c>
      <c r="J2195">
        <v>1</v>
      </c>
      <c r="K2195">
        <v>1</v>
      </c>
      <c r="L2195">
        <v>1</v>
      </c>
      <c r="M2195">
        <v>1</v>
      </c>
      <c r="N2195" s="2">
        <v>44615</v>
      </c>
      <c r="O2195" s="1" t="s">
        <v>5865</v>
      </c>
      <c r="P2195" s="4">
        <v>4640000</v>
      </c>
      <c r="Q2195" s="4">
        <v>283040</v>
      </c>
      <c r="R2195" s="1" t="s">
        <v>123</v>
      </c>
      <c r="S2195" s="1" t="s">
        <v>50</v>
      </c>
      <c r="T2195" s="4">
        <f>Sales_Datas[[#This Row],[after_discount]]-(Sales_Datas[[#This Row],[qty_ordered]]*Sales_Datas[[#This Row],[cogs]])</f>
        <v>4356960</v>
      </c>
      <c r="U2195" s="3">
        <f>IFERROR(Sales_Datas[[#This Row],[Gross_Profit]]/Sales_Datas[[#This Row],[after_discount]],0)</f>
        <v>0.93899999999999995</v>
      </c>
      <c r="V2195" s="1" t="str">
        <f>IF(Sales_Datas[[#This Row],[base_price]] &lt;= 632200, "Low", (IF(Sales_Datas[[#This Row],[base_price]] &gt;= 10092000, "High", "Medium")))</f>
        <v>Medium</v>
      </c>
    </row>
    <row r="2196" spans="1:22" x14ac:dyDescent="0.25">
      <c r="A2196" s="1" t="s">
        <v>5866</v>
      </c>
      <c r="B2196" s="1" t="s">
        <v>1610</v>
      </c>
      <c r="C2196" s="2">
        <v>44617</v>
      </c>
      <c r="D2196" s="1" t="s">
        <v>5867</v>
      </c>
      <c r="E2196" s="4">
        <v>464000</v>
      </c>
      <c r="F2196">
        <v>1</v>
      </c>
      <c r="G2196" s="4">
        <v>4640000</v>
      </c>
      <c r="H2196" s="4">
        <v>0</v>
      </c>
      <c r="I2196" s="4">
        <v>4640000</v>
      </c>
      <c r="J2196">
        <v>1</v>
      </c>
      <c r="K2196">
        <v>1</v>
      </c>
      <c r="L2196">
        <v>0</v>
      </c>
      <c r="M2196">
        <v>1</v>
      </c>
      <c r="N2196" s="2">
        <v>44392</v>
      </c>
      <c r="O2196" s="1" t="s">
        <v>5868</v>
      </c>
      <c r="P2196" s="4">
        <v>4640000</v>
      </c>
      <c r="Q2196" s="4">
        <v>343360</v>
      </c>
      <c r="R2196" s="1" t="s">
        <v>123</v>
      </c>
      <c r="S2196" s="1" t="s">
        <v>50</v>
      </c>
      <c r="T2196" s="4">
        <f>Sales_Datas[[#This Row],[after_discount]]-(Sales_Datas[[#This Row],[qty_ordered]]*Sales_Datas[[#This Row],[cogs]])</f>
        <v>4296640</v>
      </c>
      <c r="U2196" s="3">
        <f>IFERROR(Sales_Datas[[#This Row],[Gross_Profit]]/Sales_Datas[[#This Row],[after_discount]],0)</f>
        <v>0.92600000000000005</v>
      </c>
      <c r="V2196" s="1" t="str">
        <f>IF(Sales_Datas[[#This Row],[base_price]] &lt;= 632200, "Low", (IF(Sales_Datas[[#This Row],[base_price]] &gt;= 10092000, "High", "Medium")))</f>
        <v>Medium</v>
      </c>
    </row>
    <row r="2197" spans="1:22" x14ac:dyDescent="0.25">
      <c r="A2197" s="1" t="s">
        <v>5869</v>
      </c>
      <c r="B2197" s="1" t="s">
        <v>5870</v>
      </c>
      <c r="C2197" s="2">
        <v>44619</v>
      </c>
      <c r="D2197" s="1" t="s">
        <v>5864</v>
      </c>
      <c r="E2197" s="4">
        <v>464000</v>
      </c>
      <c r="F2197">
        <v>1</v>
      </c>
      <c r="G2197" s="4">
        <v>4640000</v>
      </c>
      <c r="H2197" s="4">
        <v>0</v>
      </c>
      <c r="I2197" s="4">
        <v>4640000</v>
      </c>
      <c r="J2197">
        <v>1</v>
      </c>
      <c r="K2197">
        <v>1</v>
      </c>
      <c r="L2197">
        <v>1</v>
      </c>
      <c r="M2197">
        <v>1</v>
      </c>
      <c r="N2197" s="2">
        <v>44593</v>
      </c>
      <c r="O2197" s="1" t="s">
        <v>5865</v>
      </c>
      <c r="P2197" s="4">
        <v>4640000</v>
      </c>
      <c r="Q2197" s="4">
        <v>283040</v>
      </c>
      <c r="R2197" s="1" t="s">
        <v>123</v>
      </c>
      <c r="S2197" s="1" t="s">
        <v>50</v>
      </c>
      <c r="T2197" s="4">
        <f>Sales_Datas[[#This Row],[after_discount]]-(Sales_Datas[[#This Row],[qty_ordered]]*Sales_Datas[[#This Row],[cogs]])</f>
        <v>4356960</v>
      </c>
      <c r="U2197" s="3">
        <f>IFERROR(Sales_Datas[[#This Row],[Gross_Profit]]/Sales_Datas[[#This Row],[after_discount]],0)</f>
        <v>0.93899999999999995</v>
      </c>
      <c r="V2197" s="1" t="str">
        <f>IF(Sales_Datas[[#This Row],[base_price]] &lt;= 632200, "Low", (IF(Sales_Datas[[#This Row],[base_price]] &gt;= 10092000, "High", "Medium")))</f>
        <v>Medium</v>
      </c>
    </row>
    <row r="2198" spans="1:22" x14ac:dyDescent="0.25">
      <c r="A2198" s="1" t="s">
        <v>5871</v>
      </c>
      <c r="B2198" s="1" t="s">
        <v>5872</v>
      </c>
      <c r="C2198" s="2">
        <v>44624</v>
      </c>
      <c r="D2198" s="1" t="s">
        <v>5867</v>
      </c>
      <c r="E2198" s="4">
        <v>464000</v>
      </c>
      <c r="F2198">
        <v>1</v>
      </c>
      <c r="G2198" s="4">
        <v>4640000</v>
      </c>
      <c r="H2198" s="4">
        <v>0</v>
      </c>
      <c r="I2198" s="4">
        <v>4640000</v>
      </c>
      <c r="J2198">
        <v>1</v>
      </c>
      <c r="K2198">
        <v>1</v>
      </c>
      <c r="L2198">
        <v>1</v>
      </c>
      <c r="M2198">
        <v>1</v>
      </c>
      <c r="N2198" s="2">
        <v>44619</v>
      </c>
      <c r="O2198" s="1" t="s">
        <v>5868</v>
      </c>
      <c r="P2198" s="4">
        <v>4640000</v>
      </c>
      <c r="Q2198" s="4">
        <v>343360</v>
      </c>
      <c r="R2198" s="1" t="s">
        <v>123</v>
      </c>
      <c r="S2198" s="1" t="s">
        <v>50</v>
      </c>
      <c r="T2198" s="4">
        <f>Sales_Datas[[#This Row],[after_discount]]-(Sales_Datas[[#This Row],[qty_ordered]]*Sales_Datas[[#This Row],[cogs]])</f>
        <v>4296640</v>
      </c>
      <c r="U2198" s="3">
        <f>IFERROR(Sales_Datas[[#This Row],[Gross_Profit]]/Sales_Datas[[#This Row],[after_discount]],0)</f>
        <v>0.92600000000000005</v>
      </c>
      <c r="V2198" s="1" t="str">
        <f>IF(Sales_Datas[[#This Row],[base_price]] &lt;= 632200, "Low", (IF(Sales_Datas[[#This Row],[base_price]] &gt;= 10092000, "High", "Medium")))</f>
        <v>Medium</v>
      </c>
    </row>
    <row r="2199" spans="1:22" x14ac:dyDescent="0.25">
      <c r="A2199" s="1" t="s">
        <v>5873</v>
      </c>
      <c r="B2199" s="1" t="s">
        <v>5874</v>
      </c>
      <c r="C2199" s="2">
        <v>44627</v>
      </c>
      <c r="D2199" s="1" t="s">
        <v>5875</v>
      </c>
      <c r="E2199" s="4">
        <v>464000</v>
      </c>
      <c r="F2199">
        <v>1</v>
      </c>
      <c r="G2199" s="4">
        <v>4640000</v>
      </c>
      <c r="H2199" s="4">
        <v>0</v>
      </c>
      <c r="I2199" s="4">
        <v>4640000</v>
      </c>
      <c r="J2199">
        <v>1</v>
      </c>
      <c r="K2199">
        <v>1</v>
      </c>
      <c r="L2199">
        <v>1</v>
      </c>
      <c r="M2199">
        <v>4</v>
      </c>
      <c r="N2199" s="2">
        <v>44564</v>
      </c>
      <c r="O2199" s="1" t="s">
        <v>5876</v>
      </c>
      <c r="P2199" s="4">
        <v>4640000</v>
      </c>
      <c r="Q2199" s="4">
        <v>287680</v>
      </c>
      <c r="R2199" s="1" t="s">
        <v>123</v>
      </c>
      <c r="S2199" s="1" t="s">
        <v>34</v>
      </c>
      <c r="T2199" s="4">
        <f>Sales_Datas[[#This Row],[after_discount]]-(Sales_Datas[[#This Row],[qty_ordered]]*Sales_Datas[[#This Row],[cogs]])</f>
        <v>4352320</v>
      </c>
      <c r="U2199" s="3">
        <f>IFERROR(Sales_Datas[[#This Row],[Gross_Profit]]/Sales_Datas[[#This Row],[after_discount]],0)</f>
        <v>0.93799999999999994</v>
      </c>
      <c r="V2199" s="1" t="str">
        <f>IF(Sales_Datas[[#This Row],[base_price]] &lt;= 632200, "Low", (IF(Sales_Datas[[#This Row],[base_price]] &gt;= 10092000, "High", "Medium")))</f>
        <v>Medium</v>
      </c>
    </row>
    <row r="2200" spans="1:22" x14ac:dyDescent="0.25">
      <c r="A2200" s="1" t="s">
        <v>5877</v>
      </c>
      <c r="B2200" s="1" t="s">
        <v>120</v>
      </c>
      <c r="C2200" s="2">
        <v>44638</v>
      </c>
      <c r="D2200" s="1" t="s">
        <v>5878</v>
      </c>
      <c r="E2200" s="4">
        <v>464000</v>
      </c>
      <c r="F2200">
        <v>1</v>
      </c>
      <c r="G2200" s="4">
        <v>4640000</v>
      </c>
      <c r="H2200" s="4">
        <v>0</v>
      </c>
      <c r="I2200" s="4">
        <v>4640000</v>
      </c>
      <c r="J2200">
        <v>1</v>
      </c>
      <c r="K2200">
        <v>1</v>
      </c>
      <c r="L2200">
        <v>1</v>
      </c>
      <c r="M2200">
        <v>1</v>
      </c>
      <c r="N2200" s="2">
        <v>44581</v>
      </c>
      <c r="O2200" s="1" t="s">
        <v>5879</v>
      </c>
      <c r="P2200" s="4">
        <v>4640000</v>
      </c>
      <c r="Q2200" s="4">
        <v>361920</v>
      </c>
      <c r="R2200" s="1" t="s">
        <v>123</v>
      </c>
      <c r="S2200" s="1" t="s">
        <v>50</v>
      </c>
      <c r="T2200" s="4">
        <f>Sales_Datas[[#This Row],[after_discount]]-(Sales_Datas[[#This Row],[qty_ordered]]*Sales_Datas[[#This Row],[cogs]])</f>
        <v>4278080</v>
      </c>
      <c r="U2200" s="3">
        <f>IFERROR(Sales_Datas[[#This Row],[Gross_Profit]]/Sales_Datas[[#This Row],[after_discount]],0)</f>
        <v>0.92200000000000004</v>
      </c>
      <c r="V2200" s="1" t="str">
        <f>IF(Sales_Datas[[#This Row],[base_price]] &lt;= 632200, "Low", (IF(Sales_Datas[[#This Row],[base_price]] &gt;= 10092000, "High", "Medium")))</f>
        <v>Medium</v>
      </c>
    </row>
    <row r="2201" spans="1:22" x14ac:dyDescent="0.25">
      <c r="A2201" s="1" t="s">
        <v>5880</v>
      </c>
      <c r="B2201" s="1" t="s">
        <v>5881</v>
      </c>
      <c r="C2201" s="2">
        <v>44644</v>
      </c>
      <c r="D2201" s="1" t="s">
        <v>5875</v>
      </c>
      <c r="E2201" s="4">
        <v>464000</v>
      </c>
      <c r="F2201">
        <v>1</v>
      </c>
      <c r="G2201" s="4">
        <v>4640000</v>
      </c>
      <c r="H2201" s="4">
        <v>0</v>
      </c>
      <c r="I2201" s="4">
        <v>4640000</v>
      </c>
      <c r="J2201">
        <v>1</v>
      </c>
      <c r="K2201">
        <v>1</v>
      </c>
      <c r="L2201">
        <v>1</v>
      </c>
      <c r="M2201">
        <v>1</v>
      </c>
      <c r="N2201" s="2">
        <v>44633</v>
      </c>
      <c r="O2201" s="1" t="s">
        <v>5876</v>
      </c>
      <c r="P2201" s="4">
        <v>4640000</v>
      </c>
      <c r="Q2201" s="4">
        <v>287680</v>
      </c>
      <c r="R2201" s="1" t="s">
        <v>123</v>
      </c>
      <c r="S2201" s="1" t="s">
        <v>50</v>
      </c>
      <c r="T2201" s="4">
        <f>Sales_Datas[[#This Row],[after_discount]]-(Sales_Datas[[#This Row],[qty_ordered]]*Sales_Datas[[#This Row],[cogs]])</f>
        <v>4352320</v>
      </c>
      <c r="U2201" s="3">
        <f>IFERROR(Sales_Datas[[#This Row],[Gross_Profit]]/Sales_Datas[[#This Row],[after_discount]],0)</f>
        <v>0.93799999999999994</v>
      </c>
      <c r="V2201" s="1" t="str">
        <f>IF(Sales_Datas[[#This Row],[base_price]] &lt;= 632200, "Low", (IF(Sales_Datas[[#This Row],[base_price]] &gt;= 10092000, "High", "Medium")))</f>
        <v>Medium</v>
      </c>
    </row>
    <row r="2202" spans="1:22" x14ac:dyDescent="0.25">
      <c r="A2202" s="1" t="s">
        <v>5882</v>
      </c>
      <c r="B2202" s="1" t="s">
        <v>5883</v>
      </c>
      <c r="C2202" s="2">
        <v>44654</v>
      </c>
      <c r="D2202" s="1" t="s">
        <v>5864</v>
      </c>
      <c r="E2202" s="4">
        <v>464000</v>
      </c>
      <c r="F2202">
        <v>1</v>
      </c>
      <c r="G2202" s="4">
        <v>4640000</v>
      </c>
      <c r="H2202" s="4">
        <v>0</v>
      </c>
      <c r="I2202" s="4">
        <v>4640000</v>
      </c>
      <c r="J2202">
        <v>1</v>
      </c>
      <c r="K2202">
        <v>0</v>
      </c>
      <c r="L2202">
        <v>0</v>
      </c>
      <c r="M2202">
        <v>1</v>
      </c>
      <c r="N2202" s="2">
        <v>44628</v>
      </c>
      <c r="O2202" s="1" t="s">
        <v>5865</v>
      </c>
      <c r="P2202" s="4">
        <v>4640000</v>
      </c>
      <c r="Q2202" s="4">
        <v>283040</v>
      </c>
      <c r="R2202" s="1" t="s">
        <v>123</v>
      </c>
      <c r="S2202" s="1" t="s">
        <v>50</v>
      </c>
      <c r="T2202" s="4">
        <f>Sales_Datas[[#This Row],[after_discount]]-(Sales_Datas[[#This Row],[qty_ordered]]*Sales_Datas[[#This Row],[cogs]])</f>
        <v>4356960</v>
      </c>
      <c r="U2202" s="3">
        <f>IFERROR(Sales_Datas[[#This Row],[Gross_Profit]]/Sales_Datas[[#This Row],[after_discount]],0)</f>
        <v>0.93899999999999995</v>
      </c>
      <c r="V2202" s="1" t="str">
        <f>IF(Sales_Datas[[#This Row],[base_price]] &lt;= 632200, "Low", (IF(Sales_Datas[[#This Row],[base_price]] &gt;= 10092000, "High", "Medium")))</f>
        <v>Medium</v>
      </c>
    </row>
    <row r="2203" spans="1:22" x14ac:dyDescent="0.25">
      <c r="A2203" s="1" t="s">
        <v>5884</v>
      </c>
      <c r="B2203" s="1" t="s">
        <v>5885</v>
      </c>
      <c r="C2203" s="2">
        <v>44665</v>
      </c>
      <c r="D2203" s="1" t="s">
        <v>5886</v>
      </c>
      <c r="E2203" s="4">
        <v>464000</v>
      </c>
      <c r="F2203">
        <v>1</v>
      </c>
      <c r="G2203" s="4">
        <v>4640000</v>
      </c>
      <c r="H2203" s="4">
        <v>0</v>
      </c>
      <c r="I2203" s="4">
        <v>4640000</v>
      </c>
      <c r="J2203">
        <v>1</v>
      </c>
      <c r="K2203">
        <v>0</v>
      </c>
      <c r="L2203">
        <v>0</v>
      </c>
      <c r="M2203">
        <v>7</v>
      </c>
      <c r="N2203" s="2">
        <v>44632</v>
      </c>
      <c r="O2203" s="1" t="s">
        <v>5887</v>
      </c>
      <c r="P2203" s="4">
        <v>4640000</v>
      </c>
      <c r="Q2203" s="4">
        <v>399040</v>
      </c>
      <c r="R2203" s="1" t="s">
        <v>123</v>
      </c>
      <c r="S2203" s="1" t="s">
        <v>66</v>
      </c>
      <c r="T2203" s="4">
        <f>Sales_Datas[[#This Row],[after_discount]]-(Sales_Datas[[#This Row],[qty_ordered]]*Sales_Datas[[#This Row],[cogs]])</f>
        <v>4240960</v>
      </c>
      <c r="U2203" s="3">
        <f>IFERROR(Sales_Datas[[#This Row],[Gross_Profit]]/Sales_Datas[[#This Row],[after_discount]],0)</f>
        <v>0.91400000000000003</v>
      </c>
      <c r="V2203" s="1" t="str">
        <f>IF(Sales_Datas[[#This Row],[base_price]] &lt;= 632200, "Low", (IF(Sales_Datas[[#This Row],[base_price]] &gt;= 10092000, "High", "Medium")))</f>
        <v>Medium</v>
      </c>
    </row>
    <row r="2204" spans="1:22" x14ac:dyDescent="0.25">
      <c r="A2204" s="1" t="s">
        <v>5888</v>
      </c>
      <c r="B2204" s="1" t="s">
        <v>5889</v>
      </c>
      <c r="C2204" s="2">
        <v>44675</v>
      </c>
      <c r="D2204" s="1" t="s">
        <v>5867</v>
      </c>
      <c r="E2204" s="4">
        <v>464000</v>
      </c>
      <c r="F2204">
        <v>1</v>
      </c>
      <c r="G2204" s="4">
        <v>4640000</v>
      </c>
      <c r="H2204" s="4">
        <v>0</v>
      </c>
      <c r="I2204" s="4">
        <v>4640000</v>
      </c>
      <c r="J2204">
        <v>1</v>
      </c>
      <c r="K2204">
        <v>1</v>
      </c>
      <c r="L2204">
        <v>1</v>
      </c>
      <c r="M2204">
        <v>1</v>
      </c>
      <c r="N2204" s="2">
        <v>44678</v>
      </c>
      <c r="O2204" s="1" t="s">
        <v>5868</v>
      </c>
      <c r="P2204" s="4">
        <v>4640000</v>
      </c>
      <c r="Q2204" s="4">
        <v>343360</v>
      </c>
      <c r="R2204" s="1" t="s">
        <v>123</v>
      </c>
      <c r="S2204" s="1" t="s">
        <v>50</v>
      </c>
      <c r="T2204" s="4">
        <f>Sales_Datas[[#This Row],[after_discount]]-(Sales_Datas[[#This Row],[qty_ordered]]*Sales_Datas[[#This Row],[cogs]])</f>
        <v>4296640</v>
      </c>
      <c r="U2204" s="3">
        <f>IFERROR(Sales_Datas[[#This Row],[Gross_Profit]]/Sales_Datas[[#This Row],[after_discount]],0)</f>
        <v>0.92600000000000005</v>
      </c>
      <c r="V2204" s="1" t="str">
        <f>IF(Sales_Datas[[#This Row],[base_price]] &lt;= 632200, "Low", (IF(Sales_Datas[[#This Row],[base_price]] &gt;= 10092000, "High", "Medium")))</f>
        <v>Medium</v>
      </c>
    </row>
    <row r="2205" spans="1:22" x14ac:dyDescent="0.25">
      <c r="A2205" s="1" t="s">
        <v>5890</v>
      </c>
      <c r="B2205" s="1" t="s">
        <v>5891</v>
      </c>
      <c r="C2205" s="2">
        <v>44679</v>
      </c>
      <c r="D2205" s="1" t="s">
        <v>5892</v>
      </c>
      <c r="E2205" s="4">
        <v>464000</v>
      </c>
      <c r="F2205">
        <v>1</v>
      </c>
      <c r="G2205" s="4">
        <v>4640000</v>
      </c>
      <c r="H2205" s="4">
        <v>0</v>
      </c>
      <c r="I2205" s="4">
        <v>4640000</v>
      </c>
      <c r="J2205">
        <v>1</v>
      </c>
      <c r="K2205">
        <v>1</v>
      </c>
      <c r="L2205">
        <v>1</v>
      </c>
      <c r="M2205">
        <v>1</v>
      </c>
      <c r="N2205" s="2">
        <v>44678</v>
      </c>
      <c r="O2205" s="1" t="s">
        <v>5893</v>
      </c>
      <c r="P2205" s="4">
        <v>4640000</v>
      </c>
      <c r="Q2205" s="4">
        <v>408320</v>
      </c>
      <c r="R2205" s="1" t="s">
        <v>123</v>
      </c>
      <c r="S2205" s="1" t="s">
        <v>50</v>
      </c>
      <c r="T2205" s="4">
        <f>Sales_Datas[[#This Row],[after_discount]]-(Sales_Datas[[#This Row],[qty_ordered]]*Sales_Datas[[#This Row],[cogs]])</f>
        <v>4231680</v>
      </c>
      <c r="U2205" s="3">
        <f>IFERROR(Sales_Datas[[#This Row],[Gross_Profit]]/Sales_Datas[[#This Row],[after_discount]],0)</f>
        <v>0.91200000000000003</v>
      </c>
      <c r="V2205" s="1" t="str">
        <f>IF(Sales_Datas[[#This Row],[base_price]] &lt;= 632200, "Low", (IF(Sales_Datas[[#This Row],[base_price]] &gt;= 10092000, "High", "Medium")))</f>
        <v>Medium</v>
      </c>
    </row>
    <row r="2206" spans="1:22" x14ac:dyDescent="0.25">
      <c r="A2206" s="1" t="s">
        <v>5894</v>
      </c>
      <c r="B2206" s="1" t="s">
        <v>5895</v>
      </c>
      <c r="C2206" s="2">
        <v>44682</v>
      </c>
      <c r="D2206" s="1" t="s">
        <v>5896</v>
      </c>
      <c r="E2206" s="4">
        <v>232000</v>
      </c>
      <c r="F2206">
        <v>2</v>
      </c>
      <c r="G2206" s="4">
        <v>4640000</v>
      </c>
      <c r="H2206" s="4">
        <v>0</v>
      </c>
      <c r="I2206" s="4">
        <v>4640000</v>
      </c>
      <c r="J2206">
        <v>1</v>
      </c>
      <c r="K2206">
        <v>0</v>
      </c>
      <c r="L2206">
        <v>0</v>
      </c>
      <c r="M2206">
        <v>4</v>
      </c>
      <c r="N2206" s="2">
        <v>44446</v>
      </c>
      <c r="O2206" s="1" t="s">
        <v>5897</v>
      </c>
      <c r="P2206" s="4">
        <v>2320000</v>
      </c>
      <c r="Q2206" s="4">
        <v>153120</v>
      </c>
      <c r="R2206" s="1" t="s">
        <v>123</v>
      </c>
      <c r="S2206" s="1" t="s">
        <v>34</v>
      </c>
      <c r="T2206" s="4">
        <f>Sales_Datas[[#This Row],[after_discount]]-(Sales_Datas[[#This Row],[qty_ordered]]*Sales_Datas[[#This Row],[cogs]])</f>
        <v>4333760</v>
      </c>
      <c r="U2206" s="3">
        <f>IFERROR(Sales_Datas[[#This Row],[Gross_Profit]]/Sales_Datas[[#This Row],[after_discount]],0)</f>
        <v>0.93400000000000005</v>
      </c>
      <c r="V2206" s="1" t="str">
        <f>IF(Sales_Datas[[#This Row],[base_price]] &lt;= 632200, "Low", (IF(Sales_Datas[[#This Row],[base_price]] &gt;= 10092000, "High", "Medium")))</f>
        <v>Medium</v>
      </c>
    </row>
    <row r="2207" spans="1:22" x14ac:dyDescent="0.25">
      <c r="A2207" s="1" t="s">
        <v>5898</v>
      </c>
      <c r="B2207" s="1" t="s">
        <v>5899</v>
      </c>
      <c r="C2207" s="2">
        <v>44695</v>
      </c>
      <c r="D2207" s="1" t="s">
        <v>5867</v>
      </c>
      <c r="E2207" s="4">
        <v>464000</v>
      </c>
      <c r="F2207">
        <v>1</v>
      </c>
      <c r="G2207" s="4">
        <v>4640000</v>
      </c>
      <c r="H2207" s="4">
        <v>0</v>
      </c>
      <c r="I2207" s="4">
        <v>4640000</v>
      </c>
      <c r="J2207">
        <v>1</v>
      </c>
      <c r="K2207">
        <v>1</v>
      </c>
      <c r="L2207">
        <v>1</v>
      </c>
      <c r="M2207">
        <v>1</v>
      </c>
      <c r="N2207" s="2">
        <v>44703</v>
      </c>
      <c r="O2207" s="1" t="s">
        <v>5868</v>
      </c>
      <c r="P2207" s="4">
        <v>4640000</v>
      </c>
      <c r="Q2207" s="4">
        <v>343360</v>
      </c>
      <c r="R2207" s="1" t="s">
        <v>123</v>
      </c>
      <c r="S2207" s="1" t="s">
        <v>50</v>
      </c>
      <c r="T2207" s="4">
        <f>Sales_Datas[[#This Row],[after_discount]]-(Sales_Datas[[#This Row],[qty_ordered]]*Sales_Datas[[#This Row],[cogs]])</f>
        <v>4296640</v>
      </c>
      <c r="U2207" s="3">
        <f>IFERROR(Sales_Datas[[#This Row],[Gross_Profit]]/Sales_Datas[[#This Row],[after_discount]],0)</f>
        <v>0.92600000000000005</v>
      </c>
      <c r="V2207" s="1" t="str">
        <f>IF(Sales_Datas[[#This Row],[base_price]] &lt;= 632200, "Low", (IF(Sales_Datas[[#This Row],[base_price]] &gt;= 10092000, "High", "Medium")))</f>
        <v>Medium</v>
      </c>
    </row>
    <row r="2208" spans="1:22" x14ac:dyDescent="0.25">
      <c r="A2208" s="1" t="s">
        <v>5900</v>
      </c>
      <c r="B2208" s="1" t="s">
        <v>5901</v>
      </c>
      <c r="C2208" s="2">
        <v>44699</v>
      </c>
      <c r="D2208" s="1" t="s">
        <v>5902</v>
      </c>
      <c r="E2208" s="4">
        <v>464000</v>
      </c>
      <c r="F2208">
        <v>1</v>
      </c>
      <c r="G2208" s="4">
        <v>4640000</v>
      </c>
      <c r="H2208" s="4">
        <v>0</v>
      </c>
      <c r="I2208" s="4">
        <v>4640000</v>
      </c>
      <c r="J2208">
        <v>1</v>
      </c>
      <c r="K2208">
        <v>0</v>
      </c>
      <c r="L2208">
        <v>0</v>
      </c>
      <c r="M2208">
        <v>7</v>
      </c>
      <c r="N2208" s="2">
        <v>44683</v>
      </c>
      <c r="O2208" s="1" t="s">
        <v>5903</v>
      </c>
      <c r="P2208" s="4">
        <v>4640000</v>
      </c>
      <c r="Q2208" s="4">
        <v>417600</v>
      </c>
      <c r="R2208" s="1" t="s">
        <v>123</v>
      </c>
      <c r="S2208" s="1" t="s">
        <v>66</v>
      </c>
      <c r="T2208" s="4">
        <f>Sales_Datas[[#This Row],[after_discount]]-(Sales_Datas[[#This Row],[qty_ordered]]*Sales_Datas[[#This Row],[cogs]])</f>
        <v>4222400</v>
      </c>
      <c r="U2208" s="3">
        <f>IFERROR(Sales_Datas[[#This Row],[Gross_Profit]]/Sales_Datas[[#This Row],[after_discount]],0)</f>
        <v>0.91</v>
      </c>
      <c r="V2208" s="1" t="str">
        <f>IF(Sales_Datas[[#This Row],[base_price]] &lt;= 632200, "Low", (IF(Sales_Datas[[#This Row],[base_price]] &gt;= 10092000, "High", "Medium")))</f>
        <v>Medium</v>
      </c>
    </row>
    <row r="2209" spans="1:22" x14ac:dyDescent="0.25">
      <c r="A2209" s="1" t="s">
        <v>5904</v>
      </c>
      <c r="B2209" s="1" t="s">
        <v>5905</v>
      </c>
      <c r="C2209" s="2">
        <v>44707</v>
      </c>
      <c r="D2209" s="1" t="s">
        <v>5878</v>
      </c>
      <c r="E2209" s="4">
        <v>464000</v>
      </c>
      <c r="F2209">
        <v>1</v>
      </c>
      <c r="G2209" s="4">
        <v>4640000</v>
      </c>
      <c r="H2209" s="4">
        <v>0</v>
      </c>
      <c r="I2209" s="4">
        <v>4640000</v>
      </c>
      <c r="J2209">
        <v>1</v>
      </c>
      <c r="K2209">
        <v>0</v>
      </c>
      <c r="L2209">
        <v>0</v>
      </c>
      <c r="M2209">
        <v>4</v>
      </c>
      <c r="N2209" s="2">
        <v>44697</v>
      </c>
      <c r="O2209" s="1" t="s">
        <v>5879</v>
      </c>
      <c r="P2209" s="4">
        <v>4640000</v>
      </c>
      <c r="Q2209" s="4">
        <v>361920</v>
      </c>
      <c r="R2209" s="1" t="s">
        <v>123</v>
      </c>
      <c r="S2209" s="1" t="s">
        <v>34</v>
      </c>
      <c r="T2209" s="4">
        <f>Sales_Datas[[#This Row],[after_discount]]-(Sales_Datas[[#This Row],[qty_ordered]]*Sales_Datas[[#This Row],[cogs]])</f>
        <v>4278080</v>
      </c>
      <c r="U2209" s="3">
        <f>IFERROR(Sales_Datas[[#This Row],[Gross_Profit]]/Sales_Datas[[#This Row],[after_discount]],0)</f>
        <v>0.92200000000000004</v>
      </c>
      <c r="V2209" s="1" t="str">
        <f>IF(Sales_Datas[[#This Row],[base_price]] &lt;= 632200, "Low", (IF(Sales_Datas[[#This Row],[base_price]] &gt;= 10092000, "High", "Medium")))</f>
        <v>Medium</v>
      </c>
    </row>
    <row r="2210" spans="1:22" x14ac:dyDescent="0.25">
      <c r="A2210" s="1" t="s">
        <v>5906</v>
      </c>
      <c r="B2210" s="1" t="s">
        <v>5907</v>
      </c>
      <c r="C2210" s="2">
        <v>44777</v>
      </c>
      <c r="D2210" s="1" t="s">
        <v>5837</v>
      </c>
      <c r="E2210" s="4">
        <v>464000</v>
      </c>
      <c r="F2210">
        <v>1</v>
      </c>
      <c r="G2210" s="4">
        <v>4640000</v>
      </c>
      <c r="H2210" s="4">
        <v>0</v>
      </c>
      <c r="I2210" s="4">
        <v>4640000</v>
      </c>
      <c r="J2210">
        <v>1</v>
      </c>
      <c r="K2210">
        <v>1</v>
      </c>
      <c r="L2210">
        <v>1</v>
      </c>
      <c r="M2210">
        <v>1</v>
      </c>
      <c r="N2210" s="2">
        <v>44676</v>
      </c>
      <c r="O2210" s="1" t="s">
        <v>5838</v>
      </c>
      <c r="P2210" s="4">
        <v>4684080</v>
      </c>
      <c r="Q2210" s="4">
        <v>327874</v>
      </c>
      <c r="R2210" s="1" t="s">
        <v>123</v>
      </c>
      <c r="S2210" s="1" t="s">
        <v>50</v>
      </c>
      <c r="T2210" s="4">
        <f>Sales_Datas[[#This Row],[after_discount]]-(Sales_Datas[[#This Row],[qty_ordered]]*Sales_Datas[[#This Row],[cogs]])</f>
        <v>4312126</v>
      </c>
      <c r="U2210" s="3">
        <f>IFERROR(Sales_Datas[[#This Row],[Gross_Profit]]/Sales_Datas[[#This Row],[after_discount]],0)</f>
        <v>0.92933750000000004</v>
      </c>
      <c r="V2210" s="1" t="str">
        <f>IF(Sales_Datas[[#This Row],[base_price]] &lt;= 632200, "Low", (IF(Sales_Datas[[#This Row],[base_price]] &gt;= 10092000, "High", "Medium")))</f>
        <v>Medium</v>
      </c>
    </row>
    <row r="2211" spans="1:22" x14ac:dyDescent="0.25">
      <c r="A2211" s="1" t="s">
        <v>5908</v>
      </c>
      <c r="B2211" s="1" t="s">
        <v>5909</v>
      </c>
      <c r="C2211" s="2">
        <v>44807</v>
      </c>
      <c r="D2211" s="1" t="s">
        <v>5910</v>
      </c>
      <c r="E2211" s="4">
        <v>464000</v>
      </c>
      <c r="F2211">
        <v>1</v>
      </c>
      <c r="G2211" s="4">
        <v>4640000</v>
      </c>
      <c r="H2211" s="4">
        <v>0</v>
      </c>
      <c r="I2211" s="4">
        <v>4640000</v>
      </c>
      <c r="J2211">
        <v>1</v>
      </c>
      <c r="K2211">
        <v>1</v>
      </c>
      <c r="L2211">
        <v>1</v>
      </c>
      <c r="M2211">
        <v>1</v>
      </c>
      <c r="N2211" s="2">
        <v>44632</v>
      </c>
      <c r="O2211" s="1" t="s">
        <v>5911</v>
      </c>
      <c r="P2211" s="4">
        <v>4640000</v>
      </c>
      <c r="Q2211" s="4">
        <v>320160</v>
      </c>
      <c r="R2211" s="1" t="s">
        <v>123</v>
      </c>
      <c r="S2211" s="1" t="s">
        <v>50</v>
      </c>
      <c r="T2211" s="4">
        <f>Sales_Datas[[#This Row],[after_discount]]-(Sales_Datas[[#This Row],[qty_ordered]]*Sales_Datas[[#This Row],[cogs]])</f>
        <v>4319840</v>
      </c>
      <c r="U2211" s="3">
        <f>IFERROR(Sales_Datas[[#This Row],[Gross_Profit]]/Sales_Datas[[#This Row],[after_discount]],0)</f>
        <v>0.93100000000000005</v>
      </c>
      <c r="V2211" s="1" t="str">
        <f>IF(Sales_Datas[[#This Row],[base_price]] &lt;= 632200, "Low", (IF(Sales_Datas[[#This Row],[base_price]] &gt;= 10092000, "High", "Medium")))</f>
        <v>Medium</v>
      </c>
    </row>
    <row r="2212" spans="1:22" x14ac:dyDescent="0.25">
      <c r="A2212" s="1" t="s">
        <v>5912</v>
      </c>
      <c r="B2212" s="1" t="s">
        <v>5913</v>
      </c>
      <c r="C2212" s="2">
        <v>44808</v>
      </c>
      <c r="D2212" s="1" t="s">
        <v>5867</v>
      </c>
      <c r="E2212" s="4">
        <v>464000</v>
      </c>
      <c r="F2212">
        <v>1</v>
      </c>
      <c r="G2212" s="4">
        <v>4640000</v>
      </c>
      <c r="H2212" s="4">
        <v>0</v>
      </c>
      <c r="I2212" s="4">
        <v>4640000</v>
      </c>
      <c r="J2212">
        <v>1</v>
      </c>
      <c r="K2212">
        <v>1</v>
      </c>
      <c r="L2212">
        <v>1</v>
      </c>
      <c r="M2212">
        <v>1</v>
      </c>
      <c r="N2212" s="2">
        <v>44673</v>
      </c>
      <c r="O2212" s="1" t="s">
        <v>5868</v>
      </c>
      <c r="P2212" s="4">
        <v>4640000</v>
      </c>
      <c r="Q2212" s="4">
        <v>343360</v>
      </c>
      <c r="R2212" s="1" t="s">
        <v>123</v>
      </c>
      <c r="S2212" s="1" t="s">
        <v>50</v>
      </c>
      <c r="T2212" s="4">
        <f>Sales_Datas[[#This Row],[after_discount]]-(Sales_Datas[[#This Row],[qty_ordered]]*Sales_Datas[[#This Row],[cogs]])</f>
        <v>4296640</v>
      </c>
      <c r="U2212" s="3">
        <f>IFERROR(Sales_Datas[[#This Row],[Gross_Profit]]/Sales_Datas[[#This Row],[after_discount]],0)</f>
        <v>0.92600000000000005</v>
      </c>
      <c r="V2212" s="1" t="str">
        <f>IF(Sales_Datas[[#This Row],[base_price]] &lt;= 632200, "Low", (IF(Sales_Datas[[#This Row],[base_price]] &gt;= 10092000, "High", "Medium")))</f>
        <v>Medium</v>
      </c>
    </row>
    <row r="2213" spans="1:22" x14ac:dyDescent="0.25">
      <c r="A2213" s="1" t="s">
        <v>5914</v>
      </c>
      <c r="B2213" s="1" t="s">
        <v>5915</v>
      </c>
      <c r="C2213" s="2">
        <v>44809</v>
      </c>
      <c r="D2213" s="1" t="s">
        <v>5878</v>
      </c>
      <c r="E2213" s="4">
        <v>464000</v>
      </c>
      <c r="F2213">
        <v>1</v>
      </c>
      <c r="G2213" s="4">
        <v>4640000</v>
      </c>
      <c r="H2213" s="4">
        <v>0</v>
      </c>
      <c r="I2213" s="4">
        <v>4640000</v>
      </c>
      <c r="J2213">
        <v>1</v>
      </c>
      <c r="K2213">
        <v>1</v>
      </c>
      <c r="L2213">
        <v>1</v>
      </c>
      <c r="M2213">
        <v>1</v>
      </c>
      <c r="N2213" s="2">
        <v>44606</v>
      </c>
      <c r="O2213" s="1" t="s">
        <v>5879</v>
      </c>
      <c r="P2213" s="4">
        <v>4640000</v>
      </c>
      <c r="Q2213" s="4">
        <v>361920</v>
      </c>
      <c r="R2213" s="1" t="s">
        <v>123</v>
      </c>
      <c r="S2213" s="1" t="s">
        <v>50</v>
      </c>
      <c r="T2213" s="4">
        <f>Sales_Datas[[#This Row],[after_discount]]-(Sales_Datas[[#This Row],[qty_ordered]]*Sales_Datas[[#This Row],[cogs]])</f>
        <v>4278080</v>
      </c>
      <c r="U2213" s="3">
        <f>IFERROR(Sales_Datas[[#This Row],[Gross_Profit]]/Sales_Datas[[#This Row],[after_discount]],0)</f>
        <v>0.92200000000000004</v>
      </c>
      <c r="V2213" s="1" t="str">
        <f>IF(Sales_Datas[[#This Row],[base_price]] &lt;= 632200, "Low", (IF(Sales_Datas[[#This Row],[base_price]] &gt;= 10092000, "High", "Medium")))</f>
        <v>Medium</v>
      </c>
    </row>
    <row r="2214" spans="1:22" x14ac:dyDescent="0.25">
      <c r="A2214" s="1" t="s">
        <v>5916</v>
      </c>
      <c r="B2214" s="1" t="s">
        <v>5917</v>
      </c>
      <c r="C2214" s="2">
        <v>44837</v>
      </c>
      <c r="D2214" s="1" t="s">
        <v>5837</v>
      </c>
      <c r="E2214" s="4">
        <v>464000</v>
      </c>
      <c r="F2214">
        <v>1</v>
      </c>
      <c r="G2214" s="4">
        <v>4640000</v>
      </c>
      <c r="H2214" s="4">
        <v>0</v>
      </c>
      <c r="I2214" s="4">
        <v>4640000</v>
      </c>
      <c r="J2214">
        <v>1</v>
      </c>
      <c r="K2214">
        <v>1</v>
      </c>
      <c r="L2214">
        <v>1</v>
      </c>
      <c r="M2214">
        <v>1</v>
      </c>
      <c r="N2214" s="2">
        <v>44622</v>
      </c>
      <c r="O2214" s="1" t="s">
        <v>5838</v>
      </c>
      <c r="P2214" s="4">
        <v>4684080</v>
      </c>
      <c r="Q2214" s="4">
        <v>327874</v>
      </c>
      <c r="R2214" s="1" t="s">
        <v>123</v>
      </c>
      <c r="S2214" s="1" t="s">
        <v>50</v>
      </c>
      <c r="T2214" s="4">
        <f>Sales_Datas[[#This Row],[after_discount]]-(Sales_Datas[[#This Row],[qty_ordered]]*Sales_Datas[[#This Row],[cogs]])</f>
        <v>4312126</v>
      </c>
      <c r="U2214" s="3">
        <f>IFERROR(Sales_Datas[[#This Row],[Gross_Profit]]/Sales_Datas[[#This Row],[after_discount]],0)</f>
        <v>0.92933750000000004</v>
      </c>
      <c r="V2214" s="1" t="str">
        <f>IF(Sales_Datas[[#This Row],[base_price]] &lt;= 632200, "Low", (IF(Sales_Datas[[#This Row],[base_price]] &gt;= 10092000, "High", "Medium")))</f>
        <v>Medium</v>
      </c>
    </row>
    <row r="2215" spans="1:22" x14ac:dyDescent="0.25">
      <c r="A2215" s="1" t="s">
        <v>5918</v>
      </c>
      <c r="B2215" s="1" t="s">
        <v>5919</v>
      </c>
      <c r="C2215" s="2">
        <v>44694</v>
      </c>
      <c r="D2215" s="1" t="s">
        <v>5920</v>
      </c>
      <c r="E2215" s="4">
        <v>463942</v>
      </c>
      <c r="F2215">
        <v>1</v>
      </c>
      <c r="G2215" s="4">
        <v>4639420</v>
      </c>
      <c r="H2215" s="4">
        <v>0</v>
      </c>
      <c r="I2215" s="4">
        <v>4639420</v>
      </c>
      <c r="J2215">
        <v>1</v>
      </c>
      <c r="K2215">
        <v>1</v>
      </c>
      <c r="L2215">
        <v>0</v>
      </c>
      <c r="M2215">
        <v>1</v>
      </c>
      <c r="N2215" s="2">
        <v>44558</v>
      </c>
      <c r="O2215" s="1" t="s">
        <v>5921</v>
      </c>
      <c r="P2215" s="4">
        <v>4639420</v>
      </c>
      <c r="Q2215" s="4">
        <v>315462</v>
      </c>
      <c r="R2215" s="1" t="s">
        <v>133</v>
      </c>
      <c r="S2215" s="1" t="s">
        <v>50</v>
      </c>
      <c r="T2215" s="4">
        <f>Sales_Datas[[#This Row],[after_discount]]-(Sales_Datas[[#This Row],[qty_ordered]]*Sales_Datas[[#This Row],[cogs]])</f>
        <v>4323958</v>
      </c>
      <c r="U2215" s="3">
        <f>IFERROR(Sales_Datas[[#This Row],[Gross_Profit]]/Sales_Datas[[#This Row],[after_discount]],0)</f>
        <v>0.93200400050006249</v>
      </c>
      <c r="V2215" s="1" t="str">
        <f>IF(Sales_Datas[[#This Row],[base_price]] &lt;= 632200, "Low", (IF(Sales_Datas[[#This Row],[base_price]] &gt;= 10092000, "High", "Medium")))</f>
        <v>Medium</v>
      </c>
    </row>
    <row r="2216" spans="1:22" x14ac:dyDescent="0.25">
      <c r="A2216" s="1" t="s">
        <v>5922</v>
      </c>
      <c r="B2216" s="1" t="s">
        <v>5923</v>
      </c>
      <c r="C2216" s="2">
        <v>44517</v>
      </c>
      <c r="D2216" s="1" t="s">
        <v>5924</v>
      </c>
      <c r="E2216" s="4">
        <v>231942</v>
      </c>
      <c r="F2216">
        <v>2</v>
      </c>
      <c r="G2216" s="4">
        <v>4638840</v>
      </c>
      <c r="H2216" s="4">
        <v>0</v>
      </c>
      <c r="I2216" s="4">
        <v>4638840</v>
      </c>
      <c r="J2216">
        <v>1</v>
      </c>
      <c r="K2216">
        <v>0</v>
      </c>
      <c r="L2216">
        <v>0</v>
      </c>
      <c r="M2216">
        <v>1</v>
      </c>
      <c r="N2216" s="2">
        <v>44522</v>
      </c>
      <c r="O2216" s="1" t="s">
        <v>5925</v>
      </c>
      <c r="P2216" s="4">
        <v>2319420</v>
      </c>
      <c r="Q2216" s="4">
        <v>192502</v>
      </c>
      <c r="R2216" s="1" t="s">
        <v>133</v>
      </c>
      <c r="S2216" s="1" t="s">
        <v>50</v>
      </c>
      <c r="T2216" s="4">
        <f>Sales_Datas[[#This Row],[after_discount]]-(Sales_Datas[[#This Row],[qty_ordered]]*Sales_Datas[[#This Row],[cogs]])</f>
        <v>4253836</v>
      </c>
      <c r="U2216" s="3">
        <f>IFERROR(Sales_Datas[[#This Row],[Gross_Profit]]/Sales_Datas[[#This Row],[after_discount]],0)</f>
        <v>0.91700425106276573</v>
      </c>
      <c r="V2216" s="1" t="str">
        <f>IF(Sales_Datas[[#This Row],[base_price]] &lt;= 632200, "Low", (IF(Sales_Datas[[#This Row],[base_price]] &gt;= 10092000, "High", "Medium")))</f>
        <v>Medium</v>
      </c>
    </row>
    <row r="2217" spans="1:22" x14ac:dyDescent="0.25">
      <c r="A2217" s="1" t="s">
        <v>5926</v>
      </c>
      <c r="B2217" s="1" t="s">
        <v>2619</v>
      </c>
      <c r="C2217" s="2">
        <v>44550</v>
      </c>
      <c r="D2217" s="1" t="s">
        <v>5927</v>
      </c>
      <c r="E2217" s="4">
        <v>231942</v>
      </c>
      <c r="F2217">
        <v>2</v>
      </c>
      <c r="G2217" s="4">
        <v>4638840</v>
      </c>
      <c r="H2217" s="4">
        <v>0</v>
      </c>
      <c r="I2217" s="4">
        <v>4638840</v>
      </c>
      <c r="J2217">
        <v>1</v>
      </c>
      <c r="K2217">
        <v>0</v>
      </c>
      <c r="L2217">
        <v>0</v>
      </c>
      <c r="M2217">
        <v>4</v>
      </c>
      <c r="N2217" s="2">
        <v>44533</v>
      </c>
      <c r="O2217" s="1" t="s">
        <v>5928</v>
      </c>
      <c r="P2217" s="4">
        <v>2319420</v>
      </c>
      <c r="Q2217" s="4">
        <v>146102</v>
      </c>
      <c r="R2217" s="1" t="s">
        <v>133</v>
      </c>
      <c r="S2217" s="1" t="s">
        <v>34</v>
      </c>
      <c r="T2217" s="4">
        <f>Sales_Datas[[#This Row],[after_discount]]-(Sales_Datas[[#This Row],[qty_ordered]]*Sales_Datas[[#This Row],[cogs]])</f>
        <v>4346636</v>
      </c>
      <c r="U2217" s="3">
        <f>IFERROR(Sales_Datas[[#This Row],[Gross_Profit]]/Sales_Datas[[#This Row],[after_discount]],0)</f>
        <v>0.9370092523130783</v>
      </c>
      <c r="V2217" s="1" t="str">
        <f>IF(Sales_Datas[[#This Row],[base_price]] &lt;= 632200, "Low", (IF(Sales_Datas[[#This Row],[base_price]] &gt;= 10092000, "High", "Medium")))</f>
        <v>Medium</v>
      </c>
    </row>
    <row r="2218" spans="1:22" x14ac:dyDescent="0.25">
      <c r="A2218" s="1" t="s">
        <v>5929</v>
      </c>
      <c r="B2218" s="1" t="s">
        <v>5930</v>
      </c>
      <c r="C2218" s="2">
        <v>44590</v>
      </c>
      <c r="D2218" s="1" t="s">
        <v>5931</v>
      </c>
      <c r="E2218" s="4">
        <v>231942</v>
      </c>
      <c r="F2218">
        <v>2</v>
      </c>
      <c r="G2218" s="4">
        <v>4638840</v>
      </c>
      <c r="H2218" s="4">
        <v>0</v>
      </c>
      <c r="I2218" s="4">
        <v>4638840</v>
      </c>
      <c r="J2218">
        <v>1</v>
      </c>
      <c r="K2218">
        <v>0</v>
      </c>
      <c r="L2218">
        <v>0</v>
      </c>
      <c r="M2218">
        <v>4</v>
      </c>
      <c r="N2218" s="2">
        <v>44582</v>
      </c>
      <c r="O2218" s="1" t="s">
        <v>5932</v>
      </c>
      <c r="P2218" s="4">
        <v>2319420</v>
      </c>
      <c r="Q2218" s="4">
        <v>160022</v>
      </c>
      <c r="R2218" s="1" t="s">
        <v>133</v>
      </c>
      <c r="S2218" s="1" t="s">
        <v>34</v>
      </c>
      <c r="T2218" s="4">
        <f>Sales_Datas[[#This Row],[after_discount]]-(Sales_Datas[[#This Row],[qty_ordered]]*Sales_Datas[[#This Row],[cogs]])</f>
        <v>4318796</v>
      </c>
      <c r="U2218" s="3">
        <f>IFERROR(Sales_Datas[[#This Row],[Gross_Profit]]/Sales_Datas[[#This Row],[after_discount]],0)</f>
        <v>0.93100775193798446</v>
      </c>
      <c r="V2218" s="1" t="str">
        <f>IF(Sales_Datas[[#This Row],[base_price]] &lt;= 632200, "Low", (IF(Sales_Datas[[#This Row],[base_price]] &gt;= 10092000, "High", "Medium")))</f>
        <v>Medium</v>
      </c>
    </row>
    <row r="2219" spans="1:22" x14ac:dyDescent="0.25">
      <c r="A2219" s="1" t="s">
        <v>5933</v>
      </c>
      <c r="B2219" s="1" t="s">
        <v>5934</v>
      </c>
      <c r="C2219" s="2">
        <v>44744</v>
      </c>
      <c r="D2219" s="1" t="s">
        <v>5931</v>
      </c>
      <c r="E2219" s="4">
        <v>231942</v>
      </c>
      <c r="F2219">
        <v>2</v>
      </c>
      <c r="G2219" s="4">
        <v>4638840</v>
      </c>
      <c r="H2219" s="4">
        <v>0</v>
      </c>
      <c r="I2219" s="4">
        <v>4638840</v>
      </c>
      <c r="J2219">
        <v>1</v>
      </c>
      <c r="K2219">
        <v>0</v>
      </c>
      <c r="L2219">
        <v>0</v>
      </c>
      <c r="M2219">
        <v>4</v>
      </c>
      <c r="N2219" s="2">
        <v>44610</v>
      </c>
      <c r="O2219" s="1" t="s">
        <v>5932</v>
      </c>
      <c r="P2219" s="4">
        <v>2319420</v>
      </c>
      <c r="Q2219" s="4">
        <v>160022</v>
      </c>
      <c r="R2219" s="1" t="s">
        <v>133</v>
      </c>
      <c r="S2219" s="1" t="s">
        <v>34</v>
      </c>
      <c r="T2219" s="4">
        <f>Sales_Datas[[#This Row],[after_discount]]-(Sales_Datas[[#This Row],[qty_ordered]]*Sales_Datas[[#This Row],[cogs]])</f>
        <v>4318796</v>
      </c>
      <c r="U2219" s="3">
        <f>IFERROR(Sales_Datas[[#This Row],[Gross_Profit]]/Sales_Datas[[#This Row],[after_discount]],0)</f>
        <v>0.93100775193798446</v>
      </c>
      <c r="V2219" s="1" t="str">
        <f>IF(Sales_Datas[[#This Row],[base_price]] &lt;= 632200, "Low", (IF(Sales_Datas[[#This Row],[base_price]] &gt;= 10092000, "High", "Medium")))</f>
        <v>Medium</v>
      </c>
    </row>
    <row r="2220" spans="1:22" x14ac:dyDescent="0.25">
      <c r="A2220" s="1" t="s">
        <v>5935</v>
      </c>
      <c r="B2220" s="1" t="s">
        <v>5936</v>
      </c>
      <c r="C2220" s="2">
        <v>44654</v>
      </c>
      <c r="D2220" s="1" t="s">
        <v>5937</v>
      </c>
      <c r="E2220" s="4">
        <v>463710</v>
      </c>
      <c r="F2220">
        <v>1</v>
      </c>
      <c r="G2220" s="4">
        <v>4637100</v>
      </c>
      <c r="H2220" s="4">
        <v>0</v>
      </c>
      <c r="I2220" s="4">
        <v>4637100</v>
      </c>
      <c r="J2220">
        <v>1</v>
      </c>
      <c r="K2220">
        <v>1</v>
      </c>
      <c r="L2220">
        <v>0</v>
      </c>
      <c r="M2220">
        <v>1</v>
      </c>
      <c r="N2220" s="2">
        <v>44646</v>
      </c>
      <c r="O2220" s="1" t="s">
        <v>5938</v>
      </c>
      <c r="P2220" s="4">
        <v>3245970</v>
      </c>
      <c r="Q2220" s="4">
        <v>243426</v>
      </c>
      <c r="R2220" s="1" t="s">
        <v>133</v>
      </c>
      <c r="S2220" s="1" t="s">
        <v>50</v>
      </c>
      <c r="T2220" s="4">
        <f>Sales_Datas[[#This Row],[after_discount]]-(Sales_Datas[[#This Row],[qty_ordered]]*Sales_Datas[[#This Row],[cogs]])</f>
        <v>4393674</v>
      </c>
      <c r="U2220" s="3">
        <f>IFERROR(Sales_Datas[[#This Row],[Gross_Profit]]/Sales_Datas[[#This Row],[after_discount]],0)</f>
        <v>0.94750469043151975</v>
      </c>
      <c r="V2220" s="1" t="str">
        <f>IF(Sales_Datas[[#This Row],[base_price]] &lt;= 632200, "Low", (IF(Sales_Datas[[#This Row],[base_price]] &gt;= 10092000, "High", "Medium")))</f>
        <v>Medium</v>
      </c>
    </row>
    <row r="2221" spans="1:22" x14ac:dyDescent="0.25">
      <c r="A2221" s="1" t="s">
        <v>5939</v>
      </c>
      <c r="B2221" s="1" t="s">
        <v>5940</v>
      </c>
      <c r="C2221" s="2">
        <v>44781</v>
      </c>
      <c r="D2221" s="1" t="s">
        <v>5941</v>
      </c>
      <c r="E2221" s="4">
        <v>463710</v>
      </c>
      <c r="F2221">
        <v>1</v>
      </c>
      <c r="G2221" s="4">
        <v>4637100</v>
      </c>
      <c r="H2221" s="4">
        <v>0</v>
      </c>
      <c r="I2221" s="4">
        <v>4637100</v>
      </c>
      <c r="J2221">
        <v>1</v>
      </c>
      <c r="K2221">
        <v>0</v>
      </c>
      <c r="L2221">
        <v>0</v>
      </c>
      <c r="M2221">
        <v>4</v>
      </c>
      <c r="N2221" s="2">
        <v>44728</v>
      </c>
      <c r="O2221" s="1" t="s">
        <v>5942</v>
      </c>
      <c r="P2221" s="4">
        <v>4637100</v>
      </c>
      <c r="Q2221" s="4">
        <v>296728</v>
      </c>
      <c r="R2221" s="1" t="s">
        <v>133</v>
      </c>
      <c r="S2221" s="1" t="s">
        <v>34</v>
      </c>
      <c r="T2221" s="4">
        <f>Sales_Datas[[#This Row],[after_discount]]-(Sales_Datas[[#This Row],[qty_ordered]]*Sales_Datas[[#This Row],[cogs]])</f>
        <v>4340372</v>
      </c>
      <c r="U2221" s="3">
        <f>IFERROR(Sales_Datas[[#This Row],[Gross_Profit]]/Sales_Datas[[#This Row],[after_discount]],0)</f>
        <v>0.93601000625390873</v>
      </c>
      <c r="V2221" s="1" t="str">
        <f>IF(Sales_Datas[[#This Row],[base_price]] &lt;= 632200, "Low", (IF(Sales_Datas[[#This Row],[base_price]] &gt;= 10092000, "High", "Medium")))</f>
        <v>Medium</v>
      </c>
    </row>
    <row r="2222" spans="1:22" x14ac:dyDescent="0.25">
      <c r="A2222" s="1" t="s">
        <v>5943</v>
      </c>
      <c r="B2222" s="1" t="s">
        <v>2399</v>
      </c>
      <c r="C2222" s="2">
        <v>44206</v>
      </c>
      <c r="D2222" s="1" t="s">
        <v>5944</v>
      </c>
      <c r="E2222" s="4">
        <v>463710</v>
      </c>
      <c r="F2222">
        <v>1</v>
      </c>
      <c r="G2222" s="4">
        <v>4637100</v>
      </c>
      <c r="H2222" s="4">
        <v>0</v>
      </c>
      <c r="I2222" s="4">
        <v>4637100</v>
      </c>
      <c r="J2222">
        <v>1</v>
      </c>
      <c r="K2222">
        <v>1</v>
      </c>
      <c r="L2222">
        <v>0</v>
      </c>
      <c r="M2222">
        <v>1</v>
      </c>
      <c r="N2222" s="2">
        <v>44393</v>
      </c>
      <c r="O2222" s="1" t="s">
        <v>5945</v>
      </c>
      <c r="P2222" s="4">
        <v>4637100</v>
      </c>
      <c r="Q2222" s="4">
        <v>366328</v>
      </c>
      <c r="R2222" s="1" t="s">
        <v>123</v>
      </c>
      <c r="S2222" s="1" t="s">
        <v>50</v>
      </c>
      <c r="T2222" s="4">
        <f>Sales_Datas[[#This Row],[after_discount]]-(Sales_Datas[[#This Row],[qty_ordered]]*Sales_Datas[[#This Row],[cogs]])</f>
        <v>4270772</v>
      </c>
      <c r="U2222" s="3">
        <f>IFERROR(Sales_Datas[[#This Row],[Gross_Profit]]/Sales_Datas[[#This Row],[after_discount]],0)</f>
        <v>0.92100062539086924</v>
      </c>
      <c r="V2222" s="1" t="str">
        <f>IF(Sales_Datas[[#This Row],[base_price]] &lt;= 632200, "Low", (IF(Sales_Datas[[#This Row],[base_price]] &gt;= 10092000, "High", "Medium")))</f>
        <v>Medium</v>
      </c>
    </row>
    <row r="2223" spans="1:22" x14ac:dyDescent="0.25">
      <c r="A2223" s="1" t="s">
        <v>5946</v>
      </c>
      <c r="B2223" s="1" t="s">
        <v>3160</v>
      </c>
      <c r="C2223" s="2">
        <v>44549</v>
      </c>
      <c r="D2223" s="1" t="s">
        <v>377</v>
      </c>
      <c r="E2223" s="4">
        <v>463710</v>
      </c>
      <c r="F2223">
        <v>1</v>
      </c>
      <c r="G2223" s="4">
        <v>4637100</v>
      </c>
      <c r="H2223" s="4">
        <v>0</v>
      </c>
      <c r="I2223" s="4">
        <v>4637100</v>
      </c>
      <c r="J2223">
        <v>1</v>
      </c>
      <c r="K2223">
        <v>0</v>
      </c>
      <c r="L2223">
        <v>0</v>
      </c>
      <c r="M2223">
        <v>4</v>
      </c>
      <c r="N2223" s="2">
        <v>44557</v>
      </c>
      <c r="O2223" s="1" t="s">
        <v>378</v>
      </c>
      <c r="P2223" s="4">
        <v>4637100</v>
      </c>
      <c r="Q2223" s="4">
        <v>389470</v>
      </c>
      <c r="R2223" s="1" t="s">
        <v>123</v>
      </c>
      <c r="S2223" s="1" t="s">
        <v>34</v>
      </c>
      <c r="T2223" s="4">
        <f>Sales_Datas[[#This Row],[after_discount]]-(Sales_Datas[[#This Row],[qty_ordered]]*Sales_Datas[[#This Row],[cogs]])</f>
        <v>4247630</v>
      </c>
      <c r="U2223" s="3">
        <f>IFERROR(Sales_Datas[[#This Row],[Gross_Profit]]/Sales_Datas[[#This Row],[after_discount]],0)</f>
        <v>0.91601000625390872</v>
      </c>
      <c r="V2223" s="1" t="str">
        <f>IF(Sales_Datas[[#This Row],[base_price]] &lt;= 632200, "Low", (IF(Sales_Datas[[#This Row],[base_price]] &gt;= 10092000, "High", "Medium")))</f>
        <v>Medium</v>
      </c>
    </row>
    <row r="2224" spans="1:22" x14ac:dyDescent="0.25">
      <c r="A2224" s="1" t="s">
        <v>5947</v>
      </c>
      <c r="B2224" s="1" t="s">
        <v>5119</v>
      </c>
      <c r="C2224" s="2">
        <v>44574</v>
      </c>
      <c r="D2224" s="1" t="s">
        <v>377</v>
      </c>
      <c r="E2224" s="4">
        <v>463710</v>
      </c>
      <c r="F2224">
        <v>1</v>
      </c>
      <c r="G2224" s="4">
        <v>4637100</v>
      </c>
      <c r="H2224" s="4">
        <v>0</v>
      </c>
      <c r="I2224" s="4">
        <v>4637100</v>
      </c>
      <c r="J2224">
        <v>1</v>
      </c>
      <c r="K2224">
        <v>1</v>
      </c>
      <c r="L2224">
        <v>1</v>
      </c>
      <c r="M2224">
        <v>1</v>
      </c>
      <c r="N2224" s="2">
        <v>44460</v>
      </c>
      <c r="O2224" s="1" t="s">
        <v>378</v>
      </c>
      <c r="P2224" s="4">
        <v>4637100</v>
      </c>
      <c r="Q2224" s="4">
        <v>389470</v>
      </c>
      <c r="R2224" s="1" t="s">
        <v>123</v>
      </c>
      <c r="S2224" s="1" t="s">
        <v>50</v>
      </c>
      <c r="T2224" s="4">
        <f>Sales_Datas[[#This Row],[after_discount]]-(Sales_Datas[[#This Row],[qty_ordered]]*Sales_Datas[[#This Row],[cogs]])</f>
        <v>4247630</v>
      </c>
      <c r="U2224" s="3">
        <f>IFERROR(Sales_Datas[[#This Row],[Gross_Profit]]/Sales_Datas[[#This Row],[after_discount]],0)</f>
        <v>0.91601000625390872</v>
      </c>
      <c r="V2224" s="1" t="str">
        <f>IF(Sales_Datas[[#This Row],[base_price]] &lt;= 632200, "Low", (IF(Sales_Datas[[#This Row],[base_price]] &gt;= 10092000, "High", "Medium")))</f>
        <v>Medium</v>
      </c>
    </row>
    <row r="2225" spans="1:22" x14ac:dyDescent="0.25">
      <c r="A2225" s="1" t="s">
        <v>5948</v>
      </c>
      <c r="B2225" s="1" t="s">
        <v>5949</v>
      </c>
      <c r="C2225" s="2">
        <v>44728</v>
      </c>
      <c r="D2225" s="1" t="s">
        <v>5950</v>
      </c>
      <c r="E2225" s="4">
        <v>463710</v>
      </c>
      <c r="F2225">
        <v>1</v>
      </c>
      <c r="G2225" s="4">
        <v>4637100</v>
      </c>
      <c r="H2225" s="4">
        <v>0</v>
      </c>
      <c r="I2225" s="4">
        <v>4637100</v>
      </c>
      <c r="J2225">
        <v>1</v>
      </c>
      <c r="K2225">
        <v>0</v>
      </c>
      <c r="L2225">
        <v>0</v>
      </c>
      <c r="M2225">
        <v>7</v>
      </c>
      <c r="N2225" s="2">
        <v>44685</v>
      </c>
      <c r="O2225" s="1" t="s">
        <v>5951</v>
      </c>
      <c r="P2225" s="4">
        <v>4637100</v>
      </c>
      <c r="Q2225" s="4">
        <v>361688</v>
      </c>
      <c r="R2225" s="1" t="s">
        <v>123</v>
      </c>
      <c r="S2225" s="1" t="s">
        <v>66</v>
      </c>
      <c r="T2225" s="4">
        <f>Sales_Datas[[#This Row],[after_discount]]-(Sales_Datas[[#This Row],[qty_ordered]]*Sales_Datas[[#This Row],[cogs]])</f>
        <v>4275412</v>
      </c>
      <c r="U2225" s="3">
        <f>IFERROR(Sales_Datas[[#This Row],[Gross_Profit]]/Sales_Datas[[#This Row],[after_discount]],0)</f>
        <v>0.92200125078173856</v>
      </c>
      <c r="V2225" s="1" t="str">
        <f>IF(Sales_Datas[[#This Row],[base_price]] &lt;= 632200, "Low", (IF(Sales_Datas[[#This Row],[base_price]] &gt;= 10092000, "High", "Medium")))</f>
        <v>Medium</v>
      </c>
    </row>
    <row r="2226" spans="1:22" x14ac:dyDescent="0.25">
      <c r="A2226" s="1" t="s">
        <v>5952</v>
      </c>
      <c r="B2226" s="1" t="s">
        <v>5953</v>
      </c>
      <c r="C2226" s="2">
        <v>44583</v>
      </c>
      <c r="D2226" s="1" t="s">
        <v>5954</v>
      </c>
      <c r="E2226" s="4">
        <v>57942</v>
      </c>
      <c r="F2226">
        <v>8</v>
      </c>
      <c r="G2226" s="4">
        <v>4635360</v>
      </c>
      <c r="H2226" s="4">
        <v>0</v>
      </c>
      <c r="I2226" s="4">
        <v>4635360</v>
      </c>
      <c r="J2226">
        <v>1</v>
      </c>
      <c r="K2226">
        <v>1</v>
      </c>
      <c r="L2226">
        <v>1</v>
      </c>
      <c r="M2226">
        <v>1</v>
      </c>
      <c r="N2226" s="2">
        <v>44567</v>
      </c>
      <c r="O2226" s="1" t="s">
        <v>5955</v>
      </c>
      <c r="P2226" s="4">
        <v>609000</v>
      </c>
      <c r="Q2226" s="4">
        <v>52954</v>
      </c>
      <c r="R2226" s="1" t="s">
        <v>133</v>
      </c>
      <c r="S2226" s="1" t="s">
        <v>50</v>
      </c>
      <c r="T2226" s="4">
        <f>Sales_Datas[[#This Row],[after_discount]]-(Sales_Datas[[#This Row],[qty_ordered]]*Sales_Datas[[#This Row],[cogs]])</f>
        <v>4211728</v>
      </c>
      <c r="U2226" s="3">
        <f>IFERROR(Sales_Datas[[#This Row],[Gross_Profit]]/Sales_Datas[[#This Row],[after_discount]],0)</f>
        <v>0.90860860860860859</v>
      </c>
      <c r="V2226" s="1" t="str">
        <f>IF(Sales_Datas[[#This Row],[base_price]] &lt;= 632200, "Low", (IF(Sales_Datas[[#This Row],[base_price]] &gt;= 10092000, "High", "Medium")))</f>
        <v>Low</v>
      </c>
    </row>
    <row r="2227" spans="1:22" x14ac:dyDescent="0.25">
      <c r="A2227" s="1" t="s">
        <v>5956</v>
      </c>
      <c r="B2227" s="1" t="s">
        <v>5957</v>
      </c>
      <c r="C2227" s="2">
        <v>44616</v>
      </c>
      <c r="D2227" s="1" t="s">
        <v>5958</v>
      </c>
      <c r="E2227" s="4">
        <v>57942</v>
      </c>
      <c r="F2227">
        <v>8</v>
      </c>
      <c r="G2227" s="4">
        <v>4635360</v>
      </c>
      <c r="H2227" s="4">
        <v>0</v>
      </c>
      <c r="I2227" s="4">
        <v>4635360</v>
      </c>
      <c r="J2227">
        <v>1</v>
      </c>
      <c r="K2227">
        <v>0</v>
      </c>
      <c r="L2227">
        <v>0</v>
      </c>
      <c r="M2227">
        <v>1</v>
      </c>
      <c r="N2227" s="2">
        <v>44618</v>
      </c>
      <c r="O2227" s="1" t="s">
        <v>5959</v>
      </c>
      <c r="P2227" s="4">
        <v>579420</v>
      </c>
      <c r="Q2227" s="4">
        <v>35322</v>
      </c>
      <c r="R2227" s="1" t="s">
        <v>133</v>
      </c>
      <c r="S2227" s="1" t="s">
        <v>50</v>
      </c>
      <c r="T2227" s="4">
        <f>Sales_Datas[[#This Row],[after_discount]]-(Sales_Datas[[#This Row],[qty_ordered]]*Sales_Datas[[#This Row],[cogs]])</f>
        <v>4352784</v>
      </c>
      <c r="U2227" s="3">
        <f>IFERROR(Sales_Datas[[#This Row],[Gross_Profit]]/Sales_Datas[[#This Row],[after_discount]],0)</f>
        <v>0.93903903903903907</v>
      </c>
      <c r="V2227" s="1" t="str">
        <f>IF(Sales_Datas[[#This Row],[base_price]] &lt;= 632200, "Low", (IF(Sales_Datas[[#This Row],[base_price]] &gt;= 10092000, "High", "Medium")))</f>
        <v>Low</v>
      </c>
    </row>
    <row r="2228" spans="1:22" x14ac:dyDescent="0.25">
      <c r="A2228" s="1" t="s">
        <v>5960</v>
      </c>
      <c r="B2228" s="1" t="s">
        <v>5961</v>
      </c>
      <c r="C2228" s="2">
        <v>44677</v>
      </c>
      <c r="D2228" s="1" t="s">
        <v>5962</v>
      </c>
      <c r="E2228" s="4">
        <v>115884</v>
      </c>
      <c r="F2228">
        <v>4</v>
      </c>
      <c r="G2228" s="4">
        <v>4635360</v>
      </c>
      <c r="H2228" s="4">
        <v>0</v>
      </c>
      <c r="I2228" s="4">
        <v>4635360</v>
      </c>
      <c r="J2228">
        <v>1</v>
      </c>
      <c r="K2228">
        <v>0</v>
      </c>
      <c r="L2228">
        <v>0</v>
      </c>
      <c r="M2228">
        <v>1</v>
      </c>
      <c r="N2228" s="2">
        <v>44615</v>
      </c>
      <c r="O2228" s="1" t="s">
        <v>5963</v>
      </c>
      <c r="P2228" s="4">
        <v>1158840</v>
      </c>
      <c r="Q2228" s="4">
        <v>104284</v>
      </c>
      <c r="R2228" s="1" t="s">
        <v>75</v>
      </c>
      <c r="S2228" s="1" t="s">
        <v>50</v>
      </c>
      <c r="T2228" s="4">
        <f>Sales_Datas[[#This Row],[after_discount]]-(Sales_Datas[[#This Row],[qty_ordered]]*Sales_Datas[[#This Row],[cogs]])</f>
        <v>4218224</v>
      </c>
      <c r="U2228" s="3">
        <f>IFERROR(Sales_Datas[[#This Row],[Gross_Profit]]/Sales_Datas[[#This Row],[after_discount]],0)</f>
        <v>0.91001001001001003</v>
      </c>
      <c r="V2228" s="1" t="str">
        <f>IF(Sales_Datas[[#This Row],[base_price]] &lt;= 632200, "Low", (IF(Sales_Datas[[#This Row],[base_price]] &gt;= 10092000, "High", "Medium")))</f>
        <v>Medium</v>
      </c>
    </row>
    <row r="2229" spans="1:22" x14ac:dyDescent="0.25">
      <c r="A2229" s="1" t="s">
        <v>5964</v>
      </c>
      <c r="B2229" s="1" t="s">
        <v>5965</v>
      </c>
      <c r="C2229" s="2">
        <v>44537</v>
      </c>
      <c r="D2229" s="1" t="s">
        <v>5966</v>
      </c>
      <c r="E2229" s="4">
        <v>463420</v>
      </c>
      <c r="F2229">
        <v>1</v>
      </c>
      <c r="G2229" s="4">
        <v>4634200</v>
      </c>
      <c r="H2229" s="4">
        <v>0</v>
      </c>
      <c r="I2229" s="4">
        <v>4634200</v>
      </c>
      <c r="J2229">
        <v>1</v>
      </c>
      <c r="K2229">
        <v>1</v>
      </c>
      <c r="L2229">
        <v>1</v>
      </c>
      <c r="M2229">
        <v>1</v>
      </c>
      <c r="N2229" s="2">
        <v>44383</v>
      </c>
      <c r="O2229" s="1" t="s">
        <v>5967</v>
      </c>
      <c r="P2229" s="4">
        <v>4634200</v>
      </c>
      <c r="Q2229" s="4">
        <v>342896</v>
      </c>
      <c r="R2229" s="1" t="s">
        <v>23</v>
      </c>
      <c r="S2229" s="1" t="s">
        <v>50</v>
      </c>
      <c r="T2229" s="4">
        <f>Sales_Datas[[#This Row],[after_discount]]-(Sales_Datas[[#This Row],[qty_ordered]]*Sales_Datas[[#This Row],[cogs]])</f>
        <v>4291304</v>
      </c>
      <c r="U2229" s="3">
        <f>IFERROR(Sales_Datas[[#This Row],[Gross_Profit]]/Sales_Datas[[#This Row],[after_discount]],0)</f>
        <v>0.92600750938673337</v>
      </c>
      <c r="V2229" s="1" t="str">
        <f>IF(Sales_Datas[[#This Row],[base_price]] &lt;= 632200, "Low", (IF(Sales_Datas[[#This Row],[base_price]] &gt;= 10092000, "High", "Medium")))</f>
        <v>Medium</v>
      </c>
    </row>
    <row r="2230" spans="1:22" x14ac:dyDescent="0.25">
      <c r="A2230" s="1" t="s">
        <v>5968</v>
      </c>
      <c r="B2230" s="1" t="s">
        <v>5969</v>
      </c>
      <c r="C2230" s="2">
        <v>44235</v>
      </c>
      <c r="D2230" s="1" t="s">
        <v>5970</v>
      </c>
      <c r="E2230" s="4">
        <v>23142</v>
      </c>
      <c r="F2230">
        <v>20</v>
      </c>
      <c r="G2230" s="4">
        <v>4628400</v>
      </c>
      <c r="H2230" s="4">
        <v>0</v>
      </c>
      <c r="I2230" s="4">
        <v>4628400</v>
      </c>
      <c r="J2230">
        <v>1</v>
      </c>
      <c r="K2230">
        <v>1</v>
      </c>
      <c r="L2230">
        <v>0</v>
      </c>
      <c r="M2230">
        <v>1</v>
      </c>
      <c r="N2230" s="2">
        <v>44395</v>
      </c>
      <c r="O2230" s="1" t="s">
        <v>5971</v>
      </c>
      <c r="P2230" s="4">
        <v>231420</v>
      </c>
      <c r="Q2230" s="4">
        <v>17574</v>
      </c>
      <c r="R2230" s="1" t="s">
        <v>133</v>
      </c>
      <c r="S2230" s="1" t="s">
        <v>50</v>
      </c>
      <c r="T2230" s="4">
        <f>Sales_Datas[[#This Row],[after_discount]]-(Sales_Datas[[#This Row],[qty_ordered]]*Sales_Datas[[#This Row],[cogs]])</f>
        <v>4276920</v>
      </c>
      <c r="U2230" s="3">
        <f>IFERROR(Sales_Datas[[#This Row],[Gross_Profit]]/Sales_Datas[[#This Row],[after_discount]],0)</f>
        <v>0.9240601503759398</v>
      </c>
      <c r="V2230" s="1" t="str">
        <f>IF(Sales_Datas[[#This Row],[base_price]] &lt;= 632200, "Low", (IF(Sales_Datas[[#This Row],[base_price]] &gt;= 10092000, "High", "Medium")))</f>
        <v>Low</v>
      </c>
    </row>
    <row r="2231" spans="1:22" x14ac:dyDescent="0.25">
      <c r="A2231" s="1" t="s">
        <v>5972</v>
      </c>
      <c r="B2231" s="1" t="s">
        <v>5973</v>
      </c>
      <c r="C2231" s="2">
        <v>44262</v>
      </c>
      <c r="D2231" s="1" t="s">
        <v>5974</v>
      </c>
      <c r="E2231" s="4">
        <v>230550</v>
      </c>
      <c r="F2231">
        <v>2</v>
      </c>
      <c r="G2231" s="4">
        <v>4611000</v>
      </c>
      <c r="H2231" s="4">
        <v>0</v>
      </c>
      <c r="I2231" s="4">
        <v>4611000</v>
      </c>
      <c r="J2231">
        <v>1</v>
      </c>
      <c r="K2231">
        <v>0</v>
      </c>
      <c r="L2231">
        <v>0</v>
      </c>
      <c r="M2231">
        <v>9</v>
      </c>
      <c r="N2231" s="2">
        <v>44402</v>
      </c>
      <c r="O2231" s="1" t="s">
        <v>5975</v>
      </c>
      <c r="P2231" s="4">
        <v>2305500</v>
      </c>
      <c r="Q2231" s="4">
        <v>191342</v>
      </c>
      <c r="R2231" s="1" t="s">
        <v>123</v>
      </c>
      <c r="S2231" s="1" t="s">
        <v>1120</v>
      </c>
      <c r="T2231" s="4">
        <f>Sales_Datas[[#This Row],[after_discount]]-(Sales_Datas[[#This Row],[qty_ordered]]*Sales_Datas[[#This Row],[cogs]])</f>
        <v>4228316</v>
      </c>
      <c r="U2231" s="3">
        <f>IFERROR(Sales_Datas[[#This Row],[Gross_Profit]]/Sales_Datas[[#This Row],[after_discount]],0)</f>
        <v>0.91700628930817607</v>
      </c>
      <c r="V2231" s="1" t="str">
        <f>IF(Sales_Datas[[#This Row],[base_price]] &lt;= 632200, "Low", (IF(Sales_Datas[[#This Row],[base_price]] &gt;= 10092000, "High", "Medium")))</f>
        <v>Medium</v>
      </c>
    </row>
    <row r="2232" spans="1:22" x14ac:dyDescent="0.25">
      <c r="A2232" s="1" t="s">
        <v>5976</v>
      </c>
      <c r="B2232" s="1" t="s">
        <v>5977</v>
      </c>
      <c r="C2232" s="2">
        <v>44262</v>
      </c>
      <c r="D2232" s="1" t="s">
        <v>5978</v>
      </c>
      <c r="E2232" s="4">
        <v>459940</v>
      </c>
      <c r="F2232">
        <v>1</v>
      </c>
      <c r="G2232" s="4">
        <v>4599400</v>
      </c>
      <c r="H2232" s="4">
        <v>0</v>
      </c>
      <c r="I2232" s="4">
        <v>4599400</v>
      </c>
      <c r="J2232">
        <v>1</v>
      </c>
      <c r="K2232">
        <v>1</v>
      </c>
      <c r="L2232">
        <v>0</v>
      </c>
      <c r="M2232">
        <v>1</v>
      </c>
      <c r="N2232" s="2">
        <v>44402</v>
      </c>
      <c r="O2232" s="1" t="s">
        <v>5979</v>
      </c>
      <c r="P2232" s="4">
        <v>4599400</v>
      </c>
      <c r="Q2232" s="4">
        <v>344926</v>
      </c>
      <c r="R2232" s="1" t="s">
        <v>55</v>
      </c>
      <c r="S2232" s="1" t="s">
        <v>50</v>
      </c>
      <c r="T2232" s="4">
        <f>Sales_Datas[[#This Row],[after_discount]]-(Sales_Datas[[#This Row],[qty_ordered]]*Sales_Datas[[#This Row],[cogs]])</f>
        <v>4254474</v>
      </c>
      <c r="U2232" s="3">
        <f>IFERROR(Sales_Datas[[#This Row],[Gross_Profit]]/Sales_Datas[[#This Row],[after_discount]],0)</f>
        <v>0.92500630517023963</v>
      </c>
      <c r="V2232" s="1" t="str">
        <f>IF(Sales_Datas[[#This Row],[base_price]] &lt;= 632200, "Low", (IF(Sales_Datas[[#This Row],[base_price]] &gt;= 10092000, "High", "Medium")))</f>
        <v>Medium</v>
      </c>
    </row>
    <row r="2233" spans="1:22" x14ac:dyDescent="0.25">
      <c r="A2233" s="1" t="s">
        <v>5980</v>
      </c>
      <c r="B2233" s="1" t="s">
        <v>2201</v>
      </c>
      <c r="C2233" s="2">
        <v>44499</v>
      </c>
      <c r="D2233" s="1" t="s">
        <v>5981</v>
      </c>
      <c r="E2233" s="4">
        <v>458896</v>
      </c>
      <c r="F2233">
        <v>1</v>
      </c>
      <c r="G2233" s="4">
        <v>4588960</v>
      </c>
      <c r="H2233" s="4">
        <v>0</v>
      </c>
      <c r="I2233" s="4">
        <v>4588960</v>
      </c>
      <c r="J2233">
        <v>1</v>
      </c>
      <c r="K2233">
        <v>1</v>
      </c>
      <c r="L2233">
        <v>0</v>
      </c>
      <c r="M2233">
        <v>1</v>
      </c>
      <c r="N2233" s="2">
        <v>44397</v>
      </c>
      <c r="O2233" s="1" t="s">
        <v>5982</v>
      </c>
      <c r="P2233" s="4">
        <v>4588960</v>
      </c>
      <c r="Q2233" s="4">
        <v>380828</v>
      </c>
      <c r="R2233" s="1" t="s">
        <v>191</v>
      </c>
      <c r="S2233" s="1" t="s">
        <v>50</v>
      </c>
      <c r="T2233" s="4">
        <f>Sales_Datas[[#This Row],[after_discount]]-(Sales_Datas[[#This Row],[qty_ordered]]*Sales_Datas[[#This Row],[cogs]])</f>
        <v>4208132</v>
      </c>
      <c r="U2233" s="3">
        <f>IFERROR(Sales_Datas[[#This Row],[Gross_Profit]]/Sales_Datas[[#This Row],[after_discount]],0)</f>
        <v>0.91701213346814969</v>
      </c>
      <c r="V2233" s="1" t="str">
        <f>IF(Sales_Datas[[#This Row],[base_price]] &lt;= 632200, "Low", (IF(Sales_Datas[[#This Row],[base_price]] &gt;= 10092000, "High", "Medium")))</f>
        <v>Medium</v>
      </c>
    </row>
    <row r="2234" spans="1:22" x14ac:dyDescent="0.25">
      <c r="A2234" s="1" t="s">
        <v>5983</v>
      </c>
      <c r="B2234" s="1" t="s">
        <v>5984</v>
      </c>
      <c r="C2234" s="2">
        <v>44239</v>
      </c>
      <c r="D2234" s="1" t="s">
        <v>5985</v>
      </c>
      <c r="E2234" s="4">
        <v>458200</v>
      </c>
      <c r="F2234">
        <v>1</v>
      </c>
      <c r="G2234" s="4">
        <v>4582000</v>
      </c>
      <c r="H2234" s="4">
        <v>0</v>
      </c>
      <c r="I2234" s="4">
        <v>4582000</v>
      </c>
      <c r="J2234">
        <v>1</v>
      </c>
      <c r="K2234">
        <v>0</v>
      </c>
      <c r="L2234">
        <v>0</v>
      </c>
      <c r="M2234">
        <v>4</v>
      </c>
      <c r="N2234" s="2">
        <v>44467</v>
      </c>
      <c r="O2234" s="1" t="s">
        <v>5986</v>
      </c>
      <c r="P2234" s="4">
        <v>4123800</v>
      </c>
      <c r="Q2234" s="4">
        <v>317492</v>
      </c>
      <c r="R2234" s="1" t="s">
        <v>89</v>
      </c>
      <c r="S2234" s="1" t="s">
        <v>34</v>
      </c>
      <c r="T2234" s="4">
        <f>Sales_Datas[[#This Row],[after_discount]]-(Sales_Datas[[#This Row],[qty_ordered]]*Sales_Datas[[#This Row],[cogs]])</f>
        <v>4264508</v>
      </c>
      <c r="U2234" s="3">
        <f>IFERROR(Sales_Datas[[#This Row],[Gross_Profit]]/Sales_Datas[[#This Row],[after_discount]],0)</f>
        <v>0.93070886075949366</v>
      </c>
      <c r="V2234" s="1" t="str">
        <f>IF(Sales_Datas[[#This Row],[base_price]] &lt;= 632200, "Low", (IF(Sales_Datas[[#This Row],[base_price]] &gt;= 10092000, "High", "Medium")))</f>
        <v>Medium</v>
      </c>
    </row>
    <row r="2235" spans="1:22" x14ac:dyDescent="0.25">
      <c r="A2235" s="1" t="s">
        <v>5989</v>
      </c>
      <c r="B2235" s="1" t="s">
        <v>1787</v>
      </c>
      <c r="C2235" s="2">
        <v>44835</v>
      </c>
      <c r="D2235" s="1" t="s">
        <v>5987</v>
      </c>
      <c r="E2235" s="4">
        <v>458200</v>
      </c>
      <c r="F2235">
        <v>1</v>
      </c>
      <c r="G2235" s="4">
        <v>4582000</v>
      </c>
      <c r="H2235" s="4">
        <v>0</v>
      </c>
      <c r="I2235" s="4">
        <v>4582000</v>
      </c>
      <c r="J2235">
        <v>1</v>
      </c>
      <c r="K2235">
        <v>0</v>
      </c>
      <c r="L2235">
        <v>0</v>
      </c>
      <c r="M2235">
        <v>4</v>
      </c>
      <c r="N2235" s="2">
        <v>44517</v>
      </c>
      <c r="O2235" s="1" t="s">
        <v>5988</v>
      </c>
      <c r="P2235" s="4">
        <v>4582000</v>
      </c>
      <c r="Q2235" s="4">
        <v>339068</v>
      </c>
      <c r="R2235" s="1" t="s">
        <v>123</v>
      </c>
      <c r="S2235" s="1" t="s">
        <v>34</v>
      </c>
      <c r="T2235" s="4">
        <f>Sales_Datas[[#This Row],[after_discount]]-(Sales_Datas[[#This Row],[qty_ordered]]*Sales_Datas[[#This Row],[cogs]])</f>
        <v>4242932</v>
      </c>
      <c r="U2235" s="3">
        <f>IFERROR(Sales_Datas[[#This Row],[Gross_Profit]]/Sales_Datas[[#This Row],[after_discount]],0)</f>
        <v>0.92600000000000005</v>
      </c>
      <c r="V2235" s="1" t="str">
        <f>IF(Sales_Datas[[#This Row],[base_price]] &lt;= 632200, "Low", (IF(Sales_Datas[[#This Row],[base_price]] &gt;= 10092000, "High", "Medium")))</f>
        <v>Medium</v>
      </c>
    </row>
    <row r="2236" spans="1:22" x14ac:dyDescent="0.25">
      <c r="A2236" s="1" t="s">
        <v>5990</v>
      </c>
      <c r="B2236" s="1" t="s">
        <v>3008</v>
      </c>
      <c r="C2236" s="2">
        <v>44482</v>
      </c>
      <c r="D2236" s="1" t="s">
        <v>5991</v>
      </c>
      <c r="E2236" s="4">
        <v>458142</v>
      </c>
      <c r="F2236">
        <v>1</v>
      </c>
      <c r="G2236" s="4">
        <v>4581420</v>
      </c>
      <c r="H2236" s="4">
        <v>0</v>
      </c>
      <c r="I2236" s="4">
        <v>4581420</v>
      </c>
      <c r="J2236">
        <v>1</v>
      </c>
      <c r="K2236">
        <v>1</v>
      </c>
      <c r="L2236">
        <v>0</v>
      </c>
      <c r="M2236">
        <v>1</v>
      </c>
      <c r="N2236" s="2">
        <v>44382</v>
      </c>
      <c r="O2236" s="1" t="s">
        <v>5992</v>
      </c>
      <c r="P2236" s="4">
        <v>4581420</v>
      </c>
      <c r="Q2236" s="4">
        <v>357338</v>
      </c>
      <c r="R2236" s="1" t="s">
        <v>133</v>
      </c>
      <c r="S2236" s="1" t="s">
        <v>50</v>
      </c>
      <c r="T2236" s="4">
        <f>Sales_Datas[[#This Row],[after_discount]]-(Sales_Datas[[#This Row],[qty_ordered]]*Sales_Datas[[#This Row],[cogs]])</f>
        <v>4224082</v>
      </c>
      <c r="U2236" s="3">
        <f>IFERROR(Sales_Datas[[#This Row],[Gross_Profit]]/Sales_Datas[[#This Row],[after_discount]],0)</f>
        <v>0.92200278516267886</v>
      </c>
      <c r="V2236" s="1" t="str">
        <f>IF(Sales_Datas[[#This Row],[base_price]] &lt;= 632200, "Low", (IF(Sales_Datas[[#This Row],[base_price]] &gt;= 10092000, "High", "Medium")))</f>
        <v>Medium</v>
      </c>
    </row>
    <row r="2237" spans="1:22" x14ac:dyDescent="0.25">
      <c r="A2237" s="1" t="s">
        <v>5993</v>
      </c>
      <c r="B2237" s="1" t="s">
        <v>3275</v>
      </c>
      <c r="C2237" s="2">
        <v>44838</v>
      </c>
      <c r="D2237" s="1" t="s">
        <v>5994</v>
      </c>
      <c r="E2237" s="4">
        <v>456750</v>
      </c>
      <c r="F2237">
        <v>1</v>
      </c>
      <c r="G2237" s="4">
        <v>4567500</v>
      </c>
      <c r="H2237" s="4">
        <v>0</v>
      </c>
      <c r="I2237" s="4">
        <v>4567500</v>
      </c>
      <c r="J2237">
        <v>1</v>
      </c>
      <c r="K2237">
        <v>1</v>
      </c>
      <c r="L2237">
        <v>0</v>
      </c>
      <c r="M2237">
        <v>1</v>
      </c>
      <c r="N2237" s="2">
        <v>44380</v>
      </c>
      <c r="O2237" s="1" t="s">
        <v>5995</v>
      </c>
      <c r="P2237" s="4">
        <v>4567500</v>
      </c>
      <c r="Q2237" s="4">
        <v>388194</v>
      </c>
      <c r="R2237" s="1" t="s">
        <v>344</v>
      </c>
      <c r="S2237" s="1" t="s">
        <v>50</v>
      </c>
      <c r="T2237" s="4">
        <f>Sales_Datas[[#This Row],[after_discount]]-(Sales_Datas[[#This Row],[qty_ordered]]*Sales_Datas[[#This Row],[cogs]])</f>
        <v>4179306</v>
      </c>
      <c r="U2237" s="3">
        <f>IFERROR(Sales_Datas[[#This Row],[Gross_Profit]]/Sales_Datas[[#This Row],[after_discount]],0)</f>
        <v>0.91500952380952383</v>
      </c>
      <c r="V2237" s="1" t="str">
        <f>IF(Sales_Datas[[#This Row],[base_price]] &lt;= 632200, "Low", (IF(Sales_Datas[[#This Row],[base_price]] &gt;= 10092000, "High", "Medium")))</f>
        <v>Medium</v>
      </c>
    </row>
    <row r="2238" spans="1:22" x14ac:dyDescent="0.25">
      <c r="A2238" s="1" t="s">
        <v>5996</v>
      </c>
      <c r="B2238" s="1" t="s">
        <v>5997</v>
      </c>
      <c r="C2238" s="2">
        <v>44509</v>
      </c>
      <c r="D2238" s="1" t="s">
        <v>5998</v>
      </c>
      <c r="E2238" s="4">
        <v>455300</v>
      </c>
      <c r="F2238">
        <v>1</v>
      </c>
      <c r="G2238" s="4">
        <v>4553000</v>
      </c>
      <c r="H2238" s="4">
        <v>0</v>
      </c>
      <c r="I2238" s="4">
        <v>4553000</v>
      </c>
      <c r="J2238">
        <v>1</v>
      </c>
      <c r="K2238">
        <v>0</v>
      </c>
      <c r="L2238">
        <v>0</v>
      </c>
      <c r="M2238">
        <v>9</v>
      </c>
      <c r="N2238" s="2">
        <v>44461</v>
      </c>
      <c r="O2238" s="1" t="s">
        <v>5999</v>
      </c>
      <c r="P2238" s="4">
        <v>4553000</v>
      </c>
      <c r="Q2238" s="4">
        <v>409770</v>
      </c>
      <c r="R2238" s="1" t="s">
        <v>29</v>
      </c>
      <c r="S2238" s="1" t="s">
        <v>1120</v>
      </c>
      <c r="T2238" s="4">
        <f>Sales_Datas[[#This Row],[after_discount]]-(Sales_Datas[[#This Row],[qty_ordered]]*Sales_Datas[[#This Row],[cogs]])</f>
        <v>4143230</v>
      </c>
      <c r="U2238" s="3">
        <f>IFERROR(Sales_Datas[[#This Row],[Gross_Profit]]/Sales_Datas[[#This Row],[after_discount]],0)</f>
        <v>0.91</v>
      </c>
      <c r="V2238" s="1" t="str">
        <f>IF(Sales_Datas[[#This Row],[base_price]] &lt;= 632200, "Low", (IF(Sales_Datas[[#This Row],[base_price]] &gt;= 10092000, "High", "Medium")))</f>
        <v>Medium</v>
      </c>
    </row>
    <row r="2239" spans="1:22" x14ac:dyDescent="0.25">
      <c r="A2239" s="1" t="s">
        <v>6000</v>
      </c>
      <c r="B2239" s="1" t="s">
        <v>6001</v>
      </c>
      <c r="C2239" s="2">
        <v>44527</v>
      </c>
      <c r="D2239" s="1" t="s">
        <v>6002</v>
      </c>
      <c r="E2239" s="4">
        <v>454140</v>
      </c>
      <c r="F2239">
        <v>1</v>
      </c>
      <c r="G2239" s="4">
        <v>4541400</v>
      </c>
      <c r="H2239" s="4">
        <v>0</v>
      </c>
      <c r="I2239" s="4">
        <v>4541400</v>
      </c>
      <c r="J2239">
        <v>1</v>
      </c>
      <c r="K2239">
        <v>1</v>
      </c>
      <c r="L2239">
        <v>1</v>
      </c>
      <c r="M2239">
        <v>1</v>
      </c>
      <c r="N2239" s="2">
        <v>44527</v>
      </c>
      <c r="O2239" s="1" t="s">
        <v>6003</v>
      </c>
      <c r="P2239" s="4">
        <v>4541400</v>
      </c>
      <c r="Q2239" s="4">
        <v>290638</v>
      </c>
      <c r="R2239" s="1" t="s">
        <v>191</v>
      </c>
      <c r="S2239" s="1" t="s">
        <v>50</v>
      </c>
      <c r="T2239" s="4">
        <f>Sales_Datas[[#This Row],[after_discount]]-(Sales_Datas[[#This Row],[qty_ordered]]*Sales_Datas[[#This Row],[cogs]])</f>
        <v>4250762</v>
      </c>
      <c r="U2239" s="3">
        <f>IFERROR(Sales_Datas[[#This Row],[Gross_Profit]]/Sales_Datas[[#This Row],[after_discount]],0)</f>
        <v>0.93600255427841639</v>
      </c>
      <c r="V2239" s="1" t="str">
        <f>IF(Sales_Datas[[#This Row],[base_price]] &lt;= 632200, "Low", (IF(Sales_Datas[[#This Row],[base_price]] &gt;= 10092000, "High", "Medium")))</f>
        <v>Medium</v>
      </c>
    </row>
    <row r="2240" spans="1:22" x14ac:dyDescent="0.25">
      <c r="A2240" s="1" t="s">
        <v>6004</v>
      </c>
      <c r="B2240" s="1" t="s">
        <v>2201</v>
      </c>
      <c r="C2240" s="2">
        <v>44405</v>
      </c>
      <c r="D2240" s="1" t="s">
        <v>6005</v>
      </c>
      <c r="E2240" s="4">
        <v>452400</v>
      </c>
      <c r="F2240">
        <v>1</v>
      </c>
      <c r="G2240" s="4">
        <v>4524000</v>
      </c>
      <c r="H2240" s="4">
        <v>0</v>
      </c>
      <c r="I2240" s="4">
        <v>4524000</v>
      </c>
      <c r="J2240">
        <v>1</v>
      </c>
      <c r="K2240">
        <v>1</v>
      </c>
      <c r="L2240">
        <v>0</v>
      </c>
      <c r="M2240">
        <v>1</v>
      </c>
      <c r="N2240" s="2">
        <v>44397</v>
      </c>
      <c r="O2240" s="1" t="s">
        <v>6006</v>
      </c>
      <c r="P2240" s="4">
        <v>4524000</v>
      </c>
      <c r="Q2240" s="4">
        <v>339300</v>
      </c>
      <c r="R2240" s="1" t="s">
        <v>191</v>
      </c>
      <c r="S2240" s="1" t="s">
        <v>50</v>
      </c>
      <c r="T2240" s="4">
        <f>Sales_Datas[[#This Row],[after_discount]]-(Sales_Datas[[#This Row],[qty_ordered]]*Sales_Datas[[#This Row],[cogs]])</f>
        <v>4184700</v>
      </c>
      <c r="U2240" s="3">
        <f>IFERROR(Sales_Datas[[#This Row],[Gross_Profit]]/Sales_Datas[[#This Row],[after_discount]],0)</f>
        <v>0.92500000000000004</v>
      </c>
      <c r="V2240" s="1" t="str">
        <f>IF(Sales_Datas[[#This Row],[base_price]] &lt;= 632200, "Low", (IF(Sales_Datas[[#This Row],[base_price]] &gt;= 10092000, "High", "Medium")))</f>
        <v>Medium</v>
      </c>
    </row>
    <row r="2241" spans="1:22" x14ac:dyDescent="0.25">
      <c r="A2241" s="1" t="s">
        <v>6007</v>
      </c>
      <c r="B2241" s="1" t="s">
        <v>2049</v>
      </c>
      <c r="C2241" s="2">
        <v>44698</v>
      </c>
      <c r="D2241" s="1" t="s">
        <v>6008</v>
      </c>
      <c r="E2241" s="4">
        <v>452400</v>
      </c>
      <c r="F2241">
        <v>1</v>
      </c>
      <c r="G2241" s="4">
        <v>4524000</v>
      </c>
      <c r="H2241" s="4">
        <v>0</v>
      </c>
      <c r="I2241" s="4">
        <v>4524000</v>
      </c>
      <c r="J2241">
        <v>1</v>
      </c>
      <c r="K2241">
        <v>0</v>
      </c>
      <c r="L2241">
        <v>0</v>
      </c>
      <c r="M2241">
        <v>4</v>
      </c>
      <c r="N2241" s="2">
        <v>44692</v>
      </c>
      <c r="O2241" s="1" t="s">
        <v>6009</v>
      </c>
      <c r="P2241" s="4">
        <v>4524000</v>
      </c>
      <c r="Q2241" s="4">
        <v>321204</v>
      </c>
      <c r="R2241" s="1" t="s">
        <v>89</v>
      </c>
      <c r="S2241" s="1" t="s">
        <v>34</v>
      </c>
      <c r="T2241" s="4">
        <f>Sales_Datas[[#This Row],[after_discount]]-(Sales_Datas[[#This Row],[qty_ordered]]*Sales_Datas[[#This Row],[cogs]])</f>
        <v>4202796</v>
      </c>
      <c r="U2241" s="3">
        <f>IFERROR(Sales_Datas[[#This Row],[Gross_Profit]]/Sales_Datas[[#This Row],[after_discount]],0)</f>
        <v>0.92900000000000005</v>
      </c>
      <c r="V2241" s="1" t="str">
        <f>IF(Sales_Datas[[#This Row],[base_price]] &lt;= 632200, "Low", (IF(Sales_Datas[[#This Row],[base_price]] &gt;= 10092000, "High", "Medium")))</f>
        <v>Medium</v>
      </c>
    </row>
    <row r="2242" spans="1:22" x14ac:dyDescent="0.25">
      <c r="A2242" s="1" t="s">
        <v>6010</v>
      </c>
      <c r="B2242" s="1" t="s">
        <v>6011</v>
      </c>
      <c r="C2242" s="2">
        <v>44400</v>
      </c>
      <c r="D2242" s="1" t="s">
        <v>6012</v>
      </c>
      <c r="E2242" s="4">
        <v>226200</v>
      </c>
      <c r="F2242">
        <v>2</v>
      </c>
      <c r="G2242" s="4">
        <v>4524000</v>
      </c>
      <c r="H2242" s="4">
        <v>0</v>
      </c>
      <c r="I2242" s="4">
        <v>4524000</v>
      </c>
      <c r="J2242">
        <v>1</v>
      </c>
      <c r="K2242">
        <v>1</v>
      </c>
      <c r="L2242">
        <v>0</v>
      </c>
      <c r="M2242">
        <v>1</v>
      </c>
      <c r="N2242" s="2">
        <v>44379</v>
      </c>
      <c r="O2242" s="1" t="s">
        <v>6013</v>
      </c>
      <c r="P2242" s="4">
        <v>2262000</v>
      </c>
      <c r="Q2242" s="4">
        <v>135720</v>
      </c>
      <c r="R2242" s="1" t="s">
        <v>133</v>
      </c>
      <c r="S2242" s="1" t="s">
        <v>50</v>
      </c>
      <c r="T2242" s="4">
        <f>Sales_Datas[[#This Row],[after_discount]]-(Sales_Datas[[#This Row],[qty_ordered]]*Sales_Datas[[#This Row],[cogs]])</f>
        <v>4252560</v>
      </c>
      <c r="U2242" s="3">
        <f>IFERROR(Sales_Datas[[#This Row],[Gross_Profit]]/Sales_Datas[[#This Row],[after_discount]],0)</f>
        <v>0.94</v>
      </c>
      <c r="V2242" s="1" t="str">
        <f>IF(Sales_Datas[[#This Row],[base_price]] &lt;= 632200, "Low", (IF(Sales_Datas[[#This Row],[base_price]] &gt;= 10092000, "High", "Medium")))</f>
        <v>Medium</v>
      </c>
    </row>
    <row r="2243" spans="1:22" x14ac:dyDescent="0.25">
      <c r="A2243" s="1" t="s">
        <v>6014</v>
      </c>
      <c r="B2243" s="1" t="s">
        <v>6015</v>
      </c>
      <c r="C2243" s="2">
        <v>44355</v>
      </c>
      <c r="D2243" s="1" t="s">
        <v>6016</v>
      </c>
      <c r="E2243" s="4">
        <v>150800</v>
      </c>
      <c r="F2243">
        <v>3</v>
      </c>
      <c r="G2243" s="4">
        <v>4524000</v>
      </c>
      <c r="H2243" s="4">
        <v>0</v>
      </c>
      <c r="I2243" s="4">
        <v>4524000</v>
      </c>
      <c r="J2243">
        <v>1</v>
      </c>
      <c r="K2243">
        <v>0</v>
      </c>
      <c r="L2243">
        <v>0</v>
      </c>
      <c r="M2243">
        <v>1</v>
      </c>
      <c r="N2243" s="2">
        <v>44430</v>
      </c>
      <c r="O2243" s="1" t="s">
        <v>6017</v>
      </c>
      <c r="P2243" s="4">
        <v>1508000</v>
      </c>
      <c r="Q2243" s="4">
        <v>105560</v>
      </c>
      <c r="R2243" s="1" t="s">
        <v>123</v>
      </c>
      <c r="S2243" s="1" t="s">
        <v>50</v>
      </c>
      <c r="T2243" s="4">
        <f>Sales_Datas[[#This Row],[after_discount]]-(Sales_Datas[[#This Row],[qty_ordered]]*Sales_Datas[[#This Row],[cogs]])</f>
        <v>4207320</v>
      </c>
      <c r="U2243" s="3">
        <f>IFERROR(Sales_Datas[[#This Row],[Gross_Profit]]/Sales_Datas[[#This Row],[after_discount]],0)</f>
        <v>0.93</v>
      </c>
      <c r="V2243" s="1" t="str">
        <f>IF(Sales_Datas[[#This Row],[base_price]] &lt;= 632200, "Low", (IF(Sales_Datas[[#This Row],[base_price]] &gt;= 10092000, "High", "Medium")))</f>
        <v>Medium</v>
      </c>
    </row>
    <row r="2244" spans="1:22" x14ac:dyDescent="0.25">
      <c r="A2244" s="1" t="s">
        <v>6018</v>
      </c>
      <c r="B2244" s="1" t="s">
        <v>587</v>
      </c>
      <c r="C2244" s="2">
        <v>44872</v>
      </c>
      <c r="D2244" s="1" t="s">
        <v>6019</v>
      </c>
      <c r="E2244" s="4">
        <v>452342</v>
      </c>
      <c r="F2244">
        <v>1</v>
      </c>
      <c r="G2244" s="4">
        <v>4523420</v>
      </c>
      <c r="H2244" s="4">
        <v>0</v>
      </c>
      <c r="I2244" s="4">
        <v>4523420</v>
      </c>
      <c r="J2244">
        <v>1</v>
      </c>
      <c r="K2244">
        <v>1</v>
      </c>
      <c r="L2244">
        <v>0</v>
      </c>
      <c r="M2244">
        <v>1</v>
      </c>
      <c r="N2244" s="2">
        <v>44709</v>
      </c>
      <c r="O2244" s="1" t="s">
        <v>6020</v>
      </c>
      <c r="P2244" s="4">
        <v>3735200</v>
      </c>
      <c r="Q2244" s="4">
        <v>287564</v>
      </c>
      <c r="R2244" s="1" t="s">
        <v>133</v>
      </c>
      <c r="S2244" s="1" t="s">
        <v>50</v>
      </c>
      <c r="T2244" s="4">
        <f>Sales_Datas[[#This Row],[after_discount]]-(Sales_Datas[[#This Row],[qty_ordered]]*Sales_Datas[[#This Row],[cogs]])</f>
        <v>4235856</v>
      </c>
      <c r="U2244" s="3">
        <f>IFERROR(Sales_Datas[[#This Row],[Gross_Profit]]/Sales_Datas[[#This Row],[after_discount]],0)</f>
        <v>0.93642774714707011</v>
      </c>
      <c r="V2244" s="1" t="str">
        <f>IF(Sales_Datas[[#This Row],[base_price]] &lt;= 632200, "Low", (IF(Sales_Datas[[#This Row],[base_price]] &gt;= 10092000, "High", "Medium")))</f>
        <v>Medium</v>
      </c>
    </row>
    <row r="2245" spans="1:22" x14ac:dyDescent="0.25">
      <c r="A2245" s="1" t="s">
        <v>6021</v>
      </c>
      <c r="B2245" s="1" t="s">
        <v>1378</v>
      </c>
      <c r="C2245" s="2">
        <v>44483</v>
      </c>
      <c r="D2245" s="1" t="s">
        <v>5699</v>
      </c>
      <c r="E2245" s="4">
        <v>150742</v>
      </c>
      <c r="F2245">
        <v>3</v>
      </c>
      <c r="G2245" s="4">
        <v>4522260</v>
      </c>
      <c r="H2245" s="4">
        <v>0</v>
      </c>
      <c r="I2245" s="4">
        <v>4522260</v>
      </c>
      <c r="J2245">
        <v>1</v>
      </c>
      <c r="K2245">
        <v>0</v>
      </c>
      <c r="L2245">
        <v>0</v>
      </c>
      <c r="M2245">
        <v>4</v>
      </c>
      <c r="N2245" s="2">
        <v>44395</v>
      </c>
      <c r="O2245" s="1" t="s">
        <v>5700</v>
      </c>
      <c r="P2245" s="4">
        <v>1667500</v>
      </c>
      <c r="Q2245" s="4">
        <v>125048</v>
      </c>
      <c r="R2245" s="1" t="s">
        <v>89</v>
      </c>
      <c r="S2245" s="1" t="s">
        <v>34</v>
      </c>
      <c r="T2245" s="4">
        <f>Sales_Datas[[#This Row],[after_discount]]-(Sales_Datas[[#This Row],[qty_ordered]]*Sales_Datas[[#This Row],[cogs]])</f>
        <v>4147116</v>
      </c>
      <c r="U2245" s="3">
        <f>IFERROR(Sales_Datas[[#This Row],[Gross_Profit]]/Sales_Datas[[#This Row],[after_discount]],0)</f>
        <v>0.91704501731435173</v>
      </c>
      <c r="V2245" s="1" t="str">
        <f>IF(Sales_Datas[[#This Row],[base_price]] &lt;= 632200, "Low", (IF(Sales_Datas[[#This Row],[base_price]] &gt;= 10092000, "High", "Medium")))</f>
        <v>Medium</v>
      </c>
    </row>
    <row r="2246" spans="1:22" x14ac:dyDescent="0.25">
      <c r="A2246" s="1" t="s">
        <v>6022</v>
      </c>
      <c r="B2246" s="1" t="s">
        <v>6023</v>
      </c>
      <c r="C2246" s="2">
        <v>44325</v>
      </c>
      <c r="D2246" s="1" t="s">
        <v>6024</v>
      </c>
      <c r="E2246" s="4">
        <v>449500</v>
      </c>
      <c r="F2246">
        <v>1</v>
      </c>
      <c r="G2246" s="4">
        <v>4495000</v>
      </c>
      <c r="H2246" s="4">
        <v>0</v>
      </c>
      <c r="I2246" s="4">
        <v>4495000</v>
      </c>
      <c r="J2246">
        <v>1</v>
      </c>
      <c r="K2246">
        <v>1</v>
      </c>
      <c r="L2246">
        <v>1</v>
      </c>
      <c r="M2246">
        <v>1</v>
      </c>
      <c r="N2246" s="2">
        <v>44451</v>
      </c>
      <c r="O2246" s="1" t="s">
        <v>6025</v>
      </c>
      <c r="P2246" s="4">
        <v>4495000</v>
      </c>
      <c r="Q2246" s="4">
        <v>328106</v>
      </c>
      <c r="R2246" s="1" t="s">
        <v>128</v>
      </c>
      <c r="S2246" s="1" t="s">
        <v>50</v>
      </c>
      <c r="T2246" s="4">
        <f>Sales_Datas[[#This Row],[after_discount]]-(Sales_Datas[[#This Row],[qty_ordered]]*Sales_Datas[[#This Row],[cogs]])</f>
        <v>4166894</v>
      </c>
      <c r="U2246" s="3">
        <f>IFERROR(Sales_Datas[[#This Row],[Gross_Profit]]/Sales_Datas[[#This Row],[after_discount]],0)</f>
        <v>0.92700645161290318</v>
      </c>
      <c r="V2246" s="1" t="str">
        <f>IF(Sales_Datas[[#This Row],[base_price]] &lt;= 632200, "Low", (IF(Sales_Datas[[#This Row],[base_price]] &gt;= 10092000, "High", "Medium")))</f>
        <v>Medium</v>
      </c>
    </row>
    <row r="2247" spans="1:22" x14ac:dyDescent="0.25">
      <c r="A2247" s="1" t="s">
        <v>6026</v>
      </c>
      <c r="B2247" s="1" t="s">
        <v>6027</v>
      </c>
      <c r="C2247" s="2">
        <v>44494</v>
      </c>
      <c r="D2247" s="1" t="s">
        <v>6028</v>
      </c>
      <c r="E2247" s="4">
        <v>448920</v>
      </c>
      <c r="F2247">
        <v>1</v>
      </c>
      <c r="G2247" s="4">
        <v>4489200</v>
      </c>
      <c r="H2247" s="4">
        <v>0</v>
      </c>
      <c r="I2247" s="4">
        <v>4489200</v>
      </c>
      <c r="J2247">
        <v>1</v>
      </c>
      <c r="K2247">
        <v>1</v>
      </c>
      <c r="L2247">
        <v>0</v>
      </c>
      <c r="M2247">
        <v>1</v>
      </c>
      <c r="N2247" s="2">
        <v>44497</v>
      </c>
      <c r="O2247" s="1" t="s">
        <v>6029</v>
      </c>
      <c r="P2247" s="4">
        <v>4489200</v>
      </c>
      <c r="Q2247" s="4">
        <v>354612</v>
      </c>
      <c r="R2247" s="1" t="s">
        <v>191</v>
      </c>
      <c r="S2247" s="1" t="s">
        <v>50</v>
      </c>
      <c r="T2247" s="4">
        <f>Sales_Datas[[#This Row],[after_discount]]-(Sales_Datas[[#This Row],[qty_ordered]]*Sales_Datas[[#This Row],[cogs]])</f>
        <v>4134588</v>
      </c>
      <c r="U2247" s="3">
        <f>IFERROR(Sales_Datas[[#This Row],[Gross_Profit]]/Sales_Datas[[#This Row],[after_discount]],0)</f>
        <v>0.92100775193798445</v>
      </c>
      <c r="V2247" s="1" t="str">
        <f>IF(Sales_Datas[[#This Row],[base_price]] &lt;= 632200, "Low", (IF(Sales_Datas[[#This Row],[base_price]] &gt;= 10092000, "High", "Medium")))</f>
        <v>Medium</v>
      </c>
    </row>
    <row r="2248" spans="1:22" x14ac:dyDescent="0.25">
      <c r="A2248" s="1" t="s">
        <v>6030</v>
      </c>
      <c r="B2248" s="1" t="s">
        <v>2212</v>
      </c>
      <c r="C2248" s="2">
        <v>44543</v>
      </c>
      <c r="D2248" s="1" t="s">
        <v>743</v>
      </c>
      <c r="E2248" s="4">
        <v>74530</v>
      </c>
      <c r="F2248">
        <v>6</v>
      </c>
      <c r="G2248" s="4">
        <v>4471800</v>
      </c>
      <c r="H2248" s="4">
        <v>0</v>
      </c>
      <c r="I2248" s="4">
        <v>4471800</v>
      </c>
      <c r="J2248">
        <v>1</v>
      </c>
      <c r="K2248">
        <v>1</v>
      </c>
      <c r="L2248">
        <v>1</v>
      </c>
      <c r="M2248">
        <v>4</v>
      </c>
      <c r="N2248" s="2">
        <v>44542</v>
      </c>
      <c r="O2248" s="1" t="s">
        <v>744</v>
      </c>
      <c r="P2248" s="4">
        <v>745300</v>
      </c>
      <c r="Q2248" s="4">
        <v>49184</v>
      </c>
      <c r="R2248" s="1" t="s">
        <v>344</v>
      </c>
      <c r="S2248" s="1" t="s">
        <v>34</v>
      </c>
      <c r="T2248" s="4">
        <f>Sales_Datas[[#This Row],[after_discount]]-(Sales_Datas[[#This Row],[qty_ordered]]*Sales_Datas[[#This Row],[cogs]])</f>
        <v>4176696</v>
      </c>
      <c r="U2248" s="3">
        <f>IFERROR(Sales_Datas[[#This Row],[Gross_Profit]]/Sales_Datas[[#This Row],[after_discount]],0)</f>
        <v>0.93400778210116731</v>
      </c>
      <c r="V2248" s="1" t="str">
        <f>IF(Sales_Datas[[#This Row],[base_price]] &lt;= 632200, "Low", (IF(Sales_Datas[[#This Row],[base_price]] &gt;= 10092000, "High", "Medium")))</f>
        <v>Medium</v>
      </c>
    </row>
    <row r="2249" spans="1:22" x14ac:dyDescent="0.25">
      <c r="A2249" s="1" t="s">
        <v>6031</v>
      </c>
      <c r="B2249" s="1" t="s">
        <v>6032</v>
      </c>
      <c r="C2249" s="2">
        <v>44547</v>
      </c>
      <c r="D2249" s="1" t="s">
        <v>6033</v>
      </c>
      <c r="E2249" s="4">
        <v>446600</v>
      </c>
      <c r="F2249">
        <v>1</v>
      </c>
      <c r="G2249" s="4">
        <v>4466000</v>
      </c>
      <c r="H2249" s="4">
        <v>0</v>
      </c>
      <c r="I2249" s="4">
        <v>4466000</v>
      </c>
      <c r="J2249">
        <v>1</v>
      </c>
      <c r="K2249">
        <v>1</v>
      </c>
      <c r="L2249">
        <v>0</v>
      </c>
      <c r="M2249">
        <v>5</v>
      </c>
      <c r="N2249" s="2">
        <v>44426</v>
      </c>
      <c r="O2249" s="1" t="s">
        <v>6034</v>
      </c>
      <c r="P2249" s="4">
        <v>4466000</v>
      </c>
      <c r="Q2249" s="4">
        <v>330484</v>
      </c>
      <c r="R2249" s="1" t="s">
        <v>191</v>
      </c>
      <c r="S2249" s="1" t="s">
        <v>24</v>
      </c>
      <c r="T2249" s="4">
        <f>Sales_Datas[[#This Row],[after_discount]]-(Sales_Datas[[#This Row],[qty_ordered]]*Sales_Datas[[#This Row],[cogs]])</f>
        <v>4135516</v>
      </c>
      <c r="U2249" s="3">
        <f>IFERROR(Sales_Datas[[#This Row],[Gross_Profit]]/Sales_Datas[[#This Row],[after_discount]],0)</f>
        <v>0.92600000000000005</v>
      </c>
      <c r="V2249" s="1" t="str">
        <f>IF(Sales_Datas[[#This Row],[base_price]] &lt;= 632200, "Low", (IF(Sales_Datas[[#This Row],[base_price]] &gt;= 10092000, "High", "Medium")))</f>
        <v>Medium</v>
      </c>
    </row>
    <row r="2250" spans="1:22" x14ac:dyDescent="0.25">
      <c r="A2250" s="1" t="s">
        <v>6035</v>
      </c>
      <c r="B2250" s="1" t="s">
        <v>6036</v>
      </c>
      <c r="C2250" s="2">
        <v>44565</v>
      </c>
      <c r="D2250" s="1" t="s">
        <v>592</v>
      </c>
      <c r="E2250" s="4">
        <v>446600</v>
      </c>
      <c r="F2250">
        <v>1</v>
      </c>
      <c r="G2250" s="4">
        <v>4466000</v>
      </c>
      <c r="H2250" s="4">
        <v>0</v>
      </c>
      <c r="I2250" s="4">
        <v>4466000</v>
      </c>
      <c r="J2250">
        <v>1</v>
      </c>
      <c r="K2250">
        <v>1</v>
      </c>
      <c r="L2250">
        <v>1</v>
      </c>
      <c r="M2250">
        <v>1</v>
      </c>
      <c r="N2250" s="2">
        <v>44659</v>
      </c>
      <c r="O2250" s="1" t="s">
        <v>593</v>
      </c>
      <c r="P2250" s="4">
        <v>4321000</v>
      </c>
      <c r="Q2250" s="4">
        <v>345680</v>
      </c>
      <c r="R2250" s="1" t="s">
        <v>55</v>
      </c>
      <c r="S2250" s="1" t="s">
        <v>50</v>
      </c>
      <c r="T2250" s="4">
        <f>Sales_Datas[[#This Row],[after_discount]]-(Sales_Datas[[#This Row],[qty_ordered]]*Sales_Datas[[#This Row],[cogs]])</f>
        <v>4120320</v>
      </c>
      <c r="U2250" s="3">
        <f>IFERROR(Sales_Datas[[#This Row],[Gross_Profit]]/Sales_Datas[[#This Row],[after_discount]],0)</f>
        <v>0.92259740259740264</v>
      </c>
      <c r="V2250" s="1" t="str">
        <f>IF(Sales_Datas[[#This Row],[base_price]] &lt;= 632200, "Low", (IF(Sales_Datas[[#This Row],[base_price]] &gt;= 10092000, "High", "Medium")))</f>
        <v>Medium</v>
      </c>
    </row>
    <row r="2251" spans="1:22" x14ac:dyDescent="0.25">
      <c r="A2251" s="1" t="s">
        <v>6037</v>
      </c>
      <c r="B2251" s="1" t="s">
        <v>6038</v>
      </c>
      <c r="C2251" s="2">
        <v>44869</v>
      </c>
      <c r="D2251" s="1" t="s">
        <v>592</v>
      </c>
      <c r="E2251" s="4">
        <v>446600</v>
      </c>
      <c r="F2251">
        <v>1</v>
      </c>
      <c r="G2251" s="4">
        <v>4466000</v>
      </c>
      <c r="H2251" s="4">
        <v>0</v>
      </c>
      <c r="I2251" s="4">
        <v>4466000</v>
      </c>
      <c r="J2251">
        <v>1</v>
      </c>
      <c r="K2251">
        <v>0</v>
      </c>
      <c r="L2251">
        <v>0</v>
      </c>
      <c r="M2251">
        <v>6</v>
      </c>
      <c r="N2251" s="2">
        <v>44515</v>
      </c>
      <c r="O2251" s="1" t="s">
        <v>593</v>
      </c>
      <c r="P2251" s="4">
        <v>4321000</v>
      </c>
      <c r="Q2251" s="4">
        <v>345680</v>
      </c>
      <c r="R2251" s="1" t="s">
        <v>55</v>
      </c>
      <c r="S2251" s="1" t="s">
        <v>112</v>
      </c>
      <c r="T2251" s="4">
        <f>Sales_Datas[[#This Row],[after_discount]]-(Sales_Datas[[#This Row],[qty_ordered]]*Sales_Datas[[#This Row],[cogs]])</f>
        <v>4120320</v>
      </c>
      <c r="U2251" s="3">
        <f>IFERROR(Sales_Datas[[#This Row],[Gross_Profit]]/Sales_Datas[[#This Row],[after_discount]],0)</f>
        <v>0.92259740259740264</v>
      </c>
      <c r="V2251" s="1" t="str">
        <f>IF(Sales_Datas[[#This Row],[base_price]] &lt;= 632200, "Low", (IF(Sales_Datas[[#This Row],[base_price]] &gt;= 10092000, "High", "Medium")))</f>
        <v>Medium</v>
      </c>
    </row>
    <row r="2252" spans="1:22" x14ac:dyDescent="0.25">
      <c r="A2252" s="1" t="s">
        <v>6039</v>
      </c>
      <c r="B2252" s="1" t="s">
        <v>6040</v>
      </c>
      <c r="C2252" s="2">
        <v>44901</v>
      </c>
      <c r="D2252" s="1" t="s">
        <v>592</v>
      </c>
      <c r="E2252" s="4">
        <v>446600</v>
      </c>
      <c r="F2252">
        <v>1</v>
      </c>
      <c r="G2252" s="4">
        <v>4466000</v>
      </c>
      <c r="H2252" s="4">
        <v>0</v>
      </c>
      <c r="I2252" s="4">
        <v>4466000</v>
      </c>
      <c r="J2252">
        <v>1</v>
      </c>
      <c r="K2252">
        <v>0</v>
      </c>
      <c r="L2252">
        <v>0</v>
      </c>
      <c r="M2252">
        <v>7</v>
      </c>
      <c r="N2252" s="2">
        <v>44727</v>
      </c>
      <c r="O2252" s="1" t="s">
        <v>593</v>
      </c>
      <c r="P2252" s="4">
        <v>4321000</v>
      </c>
      <c r="Q2252" s="4">
        <v>345680</v>
      </c>
      <c r="R2252" s="1" t="s">
        <v>55</v>
      </c>
      <c r="S2252" s="1" t="s">
        <v>66</v>
      </c>
      <c r="T2252" s="4">
        <f>Sales_Datas[[#This Row],[after_discount]]-(Sales_Datas[[#This Row],[qty_ordered]]*Sales_Datas[[#This Row],[cogs]])</f>
        <v>4120320</v>
      </c>
      <c r="U2252" s="3">
        <f>IFERROR(Sales_Datas[[#This Row],[Gross_Profit]]/Sales_Datas[[#This Row],[after_discount]],0)</f>
        <v>0.92259740259740264</v>
      </c>
      <c r="V2252" s="1" t="str">
        <f>IF(Sales_Datas[[#This Row],[base_price]] &lt;= 632200, "Low", (IF(Sales_Datas[[#This Row],[base_price]] &gt;= 10092000, "High", "Medium")))</f>
        <v>Medium</v>
      </c>
    </row>
    <row r="2253" spans="1:22" x14ac:dyDescent="0.25">
      <c r="A2253" s="1" t="s">
        <v>6041</v>
      </c>
      <c r="B2253" s="1" t="s">
        <v>6042</v>
      </c>
      <c r="C2253" s="2">
        <v>44643</v>
      </c>
      <c r="D2253" s="1" t="s">
        <v>6043</v>
      </c>
      <c r="E2253" s="4">
        <v>63742</v>
      </c>
      <c r="F2253">
        <v>7</v>
      </c>
      <c r="G2253" s="4">
        <v>4461940</v>
      </c>
      <c r="H2253" s="4">
        <v>0</v>
      </c>
      <c r="I2253" s="4">
        <v>4461940</v>
      </c>
      <c r="J2253">
        <v>1</v>
      </c>
      <c r="K2253">
        <v>0</v>
      </c>
      <c r="L2253">
        <v>0</v>
      </c>
      <c r="M2253">
        <v>7</v>
      </c>
      <c r="N2253" s="2">
        <v>44627</v>
      </c>
      <c r="O2253" s="1" t="s">
        <v>6044</v>
      </c>
      <c r="P2253" s="4">
        <v>637420</v>
      </c>
      <c r="Q2253" s="4">
        <v>41412</v>
      </c>
      <c r="R2253" s="1" t="s">
        <v>133</v>
      </c>
      <c r="S2253" s="1" t="s">
        <v>66</v>
      </c>
      <c r="T2253" s="4">
        <f>Sales_Datas[[#This Row],[after_discount]]-(Sales_Datas[[#This Row],[qty_ordered]]*Sales_Datas[[#This Row],[cogs]])</f>
        <v>4172056</v>
      </c>
      <c r="U2253" s="3">
        <f>IFERROR(Sales_Datas[[#This Row],[Gross_Profit]]/Sales_Datas[[#This Row],[after_discount]],0)</f>
        <v>0.93503184713375798</v>
      </c>
      <c r="V2253" s="1" t="str">
        <f>IF(Sales_Datas[[#This Row],[base_price]] &lt;= 632200, "Low", (IF(Sales_Datas[[#This Row],[base_price]] &gt;= 10092000, "High", "Medium")))</f>
        <v>Medium</v>
      </c>
    </row>
    <row r="2254" spans="1:22" x14ac:dyDescent="0.25">
      <c r="A2254" s="1" t="s">
        <v>6045</v>
      </c>
      <c r="B2254" s="1" t="s">
        <v>6046</v>
      </c>
      <c r="C2254" s="2">
        <v>44543</v>
      </c>
      <c r="D2254" s="1" t="s">
        <v>5720</v>
      </c>
      <c r="E2254" s="4">
        <v>443700</v>
      </c>
      <c r="F2254">
        <v>1</v>
      </c>
      <c r="G2254" s="4">
        <v>4437000</v>
      </c>
      <c r="H2254" s="4">
        <v>0</v>
      </c>
      <c r="I2254" s="4">
        <v>4437000</v>
      </c>
      <c r="J2254">
        <v>1</v>
      </c>
      <c r="K2254">
        <v>1</v>
      </c>
      <c r="L2254">
        <v>0</v>
      </c>
      <c r="M2254">
        <v>1</v>
      </c>
      <c r="N2254" s="2">
        <v>44535</v>
      </c>
      <c r="O2254" s="1" t="s">
        <v>5721</v>
      </c>
      <c r="P2254" s="4">
        <v>4930000</v>
      </c>
      <c r="Q2254" s="4">
        <v>409190</v>
      </c>
      <c r="R2254" s="1" t="s">
        <v>191</v>
      </c>
      <c r="S2254" s="1" t="s">
        <v>50</v>
      </c>
      <c r="T2254" s="4">
        <f>Sales_Datas[[#This Row],[after_discount]]-(Sales_Datas[[#This Row],[qty_ordered]]*Sales_Datas[[#This Row],[cogs]])</f>
        <v>4027810</v>
      </c>
      <c r="U2254" s="3">
        <f>IFERROR(Sales_Datas[[#This Row],[Gross_Profit]]/Sales_Datas[[#This Row],[after_discount]],0)</f>
        <v>0.90777777777777779</v>
      </c>
      <c r="V2254" s="1" t="str">
        <f>IF(Sales_Datas[[#This Row],[base_price]] &lt;= 632200, "Low", (IF(Sales_Datas[[#This Row],[base_price]] &gt;= 10092000, "High", "Medium")))</f>
        <v>Medium</v>
      </c>
    </row>
    <row r="2255" spans="1:22" x14ac:dyDescent="0.25">
      <c r="A2255" s="1" t="s">
        <v>6047</v>
      </c>
      <c r="B2255" s="1" t="s">
        <v>6048</v>
      </c>
      <c r="C2255" s="2">
        <v>44420</v>
      </c>
      <c r="D2255" s="1" t="s">
        <v>6049</v>
      </c>
      <c r="E2255" s="4">
        <v>443120</v>
      </c>
      <c r="F2255">
        <v>1</v>
      </c>
      <c r="G2255" s="4">
        <v>4431200</v>
      </c>
      <c r="H2255" s="4">
        <v>0</v>
      </c>
      <c r="I2255" s="4">
        <v>4431200</v>
      </c>
      <c r="J2255">
        <v>1</v>
      </c>
      <c r="K2255">
        <v>0</v>
      </c>
      <c r="L2255">
        <v>0</v>
      </c>
      <c r="M2255">
        <v>4</v>
      </c>
      <c r="N2255" s="2">
        <v>44541</v>
      </c>
      <c r="O2255" s="1" t="s">
        <v>6050</v>
      </c>
      <c r="P2255" s="4">
        <v>4431200</v>
      </c>
      <c r="Q2255" s="4">
        <v>394342</v>
      </c>
      <c r="R2255" s="1" t="s">
        <v>133</v>
      </c>
      <c r="S2255" s="1" t="s">
        <v>34</v>
      </c>
      <c r="T2255" s="4">
        <f>Sales_Datas[[#This Row],[after_discount]]-(Sales_Datas[[#This Row],[qty_ordered]]*Sales_Datas[[#This Row],[cogs]])</f>
        <v>4036858</v>
      </c>
      <c r="U2255" s="3">
        <f>IFERROR(Sales_Datas[[#This Row],[Gross_Profit]]/Sales_Datas[[#This Row],[after_discount]],0)</f>
        <v>0.91100785340314139</v>
      </c>
      <c r="V2255" s="1" t="str">
        <f>IF(Sales_Datas[[#This Row],[base_price]] &lt;= 632200, "Low", (IF(Sales_Datas[[#This Row],[base_price]] &gt;= 10092000, "High", "Medium")))</f>
        <v>Medium</v>
      </c>
    </row>
    <row r="2256" spans="1:22" x14ac:dyDescent="0.25">
      <c r="A2256" s="1" t="s">
        <v>6051</v>
      </c>
      <c r="B2256" s="1" t="s">
        <v>6052</v>
      </c>
      <c r="C2256" s="2">
        <v>44430</v>
      </c>
      <c r="D2256" s="1" t="s">
        <v>6053</v>
      </c>
      <c r="E2256" s="4">
        <v>440800</v>
      </c>
      <c r="F2256">
        <v>1</v>
      </c>
      <c r="G2256" s="4">
        <v>4408000</v>
      </c>
      <c r="H2256" s="4">
        <v>0</v>
      </c>
      <c r="I2256" s="4">
        <v>4408000</v>
      </c>
      <c r="J2256">
        <v>1</v>
      </c>
      <c r="K2256">
        <v>1</v>
      </c>
      <c r="L2256">
        <v>1</v>
      </c>
      <c r="M2256">
        <v>1</v>
      </c>
      <c r="N2256" s="2">
        <v>44411</v>
      </c>
      <c r="O2256" s="1" t="s">
        <v>6054</v>
      </c>
      <c r="P2256" s="4">
        <v>4408000</v>
      </c>
      <c r="Q2256" s="4">
        <v>264480</v>
      </c>
      <c r="R2256" s="1" t="s">
        <v>128</v>
      </c>
      <c r="S2256" s="1" t="s">
        <v>50</v>
      </c>
      <c r="T2256" s="4">
        <f>Sales_Datas[[#This Row],[after_discount]]-(Sales_Datas[[#This Row],[qty_ordered]]*Sales_Datas[[#This Row],[cogs]])</f>
        <v>4143520</v>
      </c>
      <c r="U2256" s="3">
        <f>IFERROR(Sales_Datas[[#This Row],[Gross_Profit]]/Sales_Datas[[#This Row],[after_discount]],0)</f>
        <v>0.94</v>
      </c>
      <c r="V2256" s="1" t="str">
        <f>IF(Sales_Datas[[#This Row],[base_price]] &lt;= 632200, "Low", (IF(Sales_Datas[[#This Row],[base_price]] &gt;= 10092000, "High", "Medium")))</f>
        <v>Medium</v>
      </c>
    </row>
    <row r="2257" spans="1:22" x14ac:dyDescent="0.25">
      <c r="A2257" s="1" t="s">
        <v>6055</v>
      </c>
      <c r="B2257" s="1" t="s">
        <v>6056</v>
      </c>
      <c r="C2257" s="2">
        <v>44400</v>
      </c>
      <c r="D2257" s="1" t="s">
        <v>6057</v>
      </c>
      <c r="E2257" s="4">
        <v>440800</v>
      </c>
      <c r="F2257">
        <v>1</v>
      </c>
      <c r="G2257" s="4">
        <v>4408000</v>
      </c>
      <c r="H2257" s="4">
        <v>0</v>
      </c>
      <c r="I2257" s="4">
        <v>4408000</v>
      </c>
      <c r="J2257">
        <v>1</v>
      </c>
      <c r="K2257">
        <v>1</v>
      </c>
      <c r="L2257">
        <v>1</v>
      </c>
      <c r="M2257">
        <v>1</v>
      </c>
      <c r="N2257" s="2">
        <v>44398</v>
      </c>
      <c r="O2257" s="1" t="s">
        <v>6058</v>
      </c>
      <c r="P2257" s="4">
        <v>4408000</v>
      </c>
      <c r="Q2257" s="4">
        <v>290928</v>
      </c>
      <c r="R2257" s="1" t="s">
        <v>554</v>
      </c>
      <c r="S2257" s="1" t="s">
        <v>50</v>
      </c>
      <c r="T2257" s="4">
        <f>Sales_Datas[[#This Row],[after_discount]]-(Sales_Datas[[#This Row],[qty_ordered]]*Sales_Datas[[#This Row],[cogs]])</f>
        <v>4117072</v>
      </c>
      <c r="U2257" s="3">
        <f>IFERROR(Sales_Datas[[#This Row],[Gross_Profit]]/Sales_Datas[[#This Row],[after_discount]],0)</f>
        <v>0.93400000000000005</v>
      </c>
      <c r="V2257" s="1" t="str">
        <f>IF(Sales_Datas[[#This Row],[base_price]] &lt;= 632200, "Low", (IF(Sales_Datas[[#This Row],[base_price]] &gt;= 10092000, "High", "Medium")))</f>
        <v>Medium</v>
      </c>
    </row>
    <row r="2258" spans="1:22" x14ac:dyDescent="0.25">
      <c r="A2258" s="1" t="s">
        <v>6059</v>
      </c>
      <c r="B2258" s="1" t="s">
        <v>6060</v>
      </c>
      <c r="C2258" s="2">
        <v>44766</v>
      </c>
      <c r="D2258" s="1" t="s">
        <v>6057</v>
      </c>
      <c r="E2258" s="4">
        <v>440800</v>
      </c>
      <c r="F2258">
        <v>1</v>
      </c>
      <c r="G2258" s="4">
        <v>4408000</v>
      </c>
      <c r="H2258" s="4">
        <v>0</v>
      </c>
      <c r="I2258" s="4">
        <v>4408000</v>
      </c>
      <c r="J2258">
        <v>1</v>
      </c>
      <c r="K2258">
        <v>1</v>
      </c>
      <c r="L2258">
        <v>1</v>
      </c>
      <c r="M2258">
        <v>1</v>
      </c>
      <c r="N2258" s="2">
        <v>44744</v>
      </c>
      <c r="O2258" s="1" t="s">
        <v>6058</v>
      </c>
      <c r="P2258" s="4">
        <v>4408000</v>
      </c>
      <c r="Q2258" s="4">
        <v>290928</v>
      </c>
      <c r="R2258" s="1" t="s">
        <v>554</v>
      </c>
      <c r="S2258" s="1" t="s">
        <v>50</v>
      </c>
      <c r="T2258" s="4">
        <f>Sales_Datas[[#This Row],[after_discount]]-(Sales_Datas[[#This Row],[qty_ordered]]*Sales_Datas[[#This Row],[cogs]])</f>
        <v>4117072</v>
      </c>
      <c r="U2258" s="3">
        <f>IFERROR(Sales_Datas[[#This Row],[Gross_Profit]]/Sales_Datas[[#This Row],[after_discount]],0)</f>
        <v>0.93400000000000005</v>
      </c>
      <c r="V2258" s="1" t="str">
        <f>IF(Sales_Datas[[#This Row],[base_price]] &lt;= 632200, "Low", (IF(Sales_Datas[[#This Row],[base_price]] &gt;= 10092000, "High", "Medium")))</f>
        <v>Medium</v>
      </c>
    </row>
    <row r="2259" spans="1:22" x14ac:dyDescent="0.25">
      <c r="A2259" s="1" t="s">
        <v>6061</v>
      </c>
      <c r="B2259" s="1" t="s">
        <v>6052</v>
      </c>
      <c r="C2259" s="2">
        <v>44437</v>
      </c>
      <c r="D2259" s="1" t="s">
        <v>6062</v>
      </c>
      <c r="E2259" s="4">
        <v>220400</v>
      </c>
      <c r="F2259">
        <v>2</v>
      </c>
      <c r="G2259" s="4">
        <v>4408000</v>
      </c>
      <c r="H2259" s="4">
        <v>0</v>
      </c>
      <c r="I2259" s="4">
        <v>4408000</v>
      </c>
      <c r="J2259">
        <v>1</v>
      </c>
      <c r="K2259">
        <v>1</v>
      </c>
      <c r="L2259">
        <v>0</v>
      </c>
      <c r="M2259">
        <v>1</v>
      </c>
      <c r="N2259" s="2">
        <v>44411</v>
      </c>
      <c r="O2259" s="1" t="s">
        <v>6063</v>
      </c>
      <c r="P2259" s="4">
        <v>2204000</v>
      </c>
      <c r="Q2259" s="4">
        <v>147668</v>
      </c>
      <c r="R2259" s="1" t="s">
        <v>133</v>
      </c>
      <c r="S2259" s="1" t="s">
        <v>50</v>
      </c>
      <c r="T2259" s="4">
        <f>Sales_Datas[[#This Row],[after_discount]]-(Sales_Datas[[#This Row],[qty_ordered]]*Sales_Datas[[#This Row],[cogs]])</f>
        <v>4112664</v>
      </c>
      <c r="U2259" s="3">
        <f>IFERROR(Sales_Datas[[#This Row],[Gross_Profit]]/Sales_Datas[[#This Row],[after_discount]],0)</f>
        <v>0.93300000000000005</v>
      </c>
      <c r="V2259" s="1" t="str">
        <f>IF(Sales_Datas[[#This Row],[base_price]] &lt;= 632200, "Low", (IF(Sales_Datas[[#This Row],[base_price]] &gt;= 10092000, "High", "Medium")))</f>
        <v>Medium</v>
      </c>
    </row>
    <row r="2260" spans="1:22" x14ac:dyDescent="0.25">
      <c r="A2260" s="1" t="s">
        <v>6064</v>
      </c>
      <c r="B2260" s="1" t="s">
        <v>2985</v>
      </c>
      <c r="C2260" s="2">
        <v>44806</v>
      </c>
      <c r="D2260" s="1" t="s">
        <v>6065</v>
      </c>
      <c r="E2260" s="4">
        <v>439466</v>
      </c>
      <c r="F2260">
        <v>1</v>
      </c>
      <c r="G2260" s="4">
        <v>4394660</v>
      </c>
      <c r="H2260" s="4">
        <v>0</v>
      </c>
      <c r="I2260" s="4">
        <v>4394660</v>
      </c>
      <c r="J2260">
        <v>1</v>
      </c>
      <c r="K2260">
        <v>1</v>
      </c>
      <c r="L2260">
        <v>1</v>
      </c>
      <c r="M2260">
        <v>1</v>
      </c>
      <c r="N2260" s="2">
        <v>44403</v>
      </c>
      <c r="O2260" s="1" t="s">
        <v>6066</v>
      </c>
      <c r="P2260" s="4">
        <v>4394660</v>
      </c>
      <c r="Q2260" s="4">
        <v>364704</v>
      </c>
      <c r="R2260" s="1" t="s">
        <v>128</v>
      </c>
      <c r="S2260" s="1" t="s">
        <v>50</v>
      </c>
      <c r="T2260" s="4">
        <f>Sales_Datas[[#This Row],[after_discount]]-(Sales_Datas[[#This Row],[qty_ordered]]*Sales_Datas[[#This Row],[cogs]])</f>
        <v>4029956</v>
      </c>
      <c r="U2260" s="3">
        <f>IFERROR(Sales_Datas[[#This Row],[Gross_Profit]]/Sales_Datas[[#This Row],[after_discount]],0)</f>
        <v>0.91701201003035504</v>
      </c>
      <c r="V2260" s="1" t="str">
        <f>IF(Sales_Datas[[#This Row],[base_price]] &lt;= 632200, "Low", (IF(Sales_Datas[[#This Row],[base_price]] &gt;= 10092000, "High", "Medium")))</f>
        <v>Medium</v>
      </c>
    </row>
    <row r="2261" spans="1:22" x14ac:dyDescent="0.25">
      <c r="A2261" s="1" t="s">
        <v>6067</v>
      </c>
      <c r="B2261" s="1" t="s">
        <v>6068</v>
      </c>
      <c r="C2261" s="2">
        <v>44610</v>
      </c>
      <c r="D2261" s="1" t="s">
        <v>5966</v>
      </c>
      <c r="E2261" s="4">
        <v>439002</v>
      </c>
      <c r="F2261">
        <v>1</v>
      </c>
      <c r="G2261" s="4">
        <v>4390020</v>
      </c>
      <c r="H2261" s="4">
        <v>0</v>
      </c>
      <c r="I2261" s="4">
        <v>4390020</v>
      </c>
      <c r="J2261">
        <v>1</v>
      </c>
      <c r="K2261">
        <v>1</v>
      </c>
      <c r="L2261">
        <v>1</v>
      </c>
      <c r="M2261">
        <v>4</v>
      </c>
      <c r="N2261" s="2">
        <v>44607</v>
      </c>
      <c r="O2261" s="1" t="s">
        <v>5967</v>
      </c>
      <c r="P2261" s="4">
        <v>4634200</v>
      </c>
      <c r="Q2261" s="4">
        <v>342896</v>
      </c>
      <c r="R2261" s="1" t="s">
        <v>23</v>
      </c>
      <c r="S2261" s="1" t="s">
        <v>34</v>
      </c>
      <c r="T2261" s="4">
        <f>Sales_Datas[[#This Row],[after_discount]]-(Sales_Datas[[#This Row],[qty_ordered]]*Sales_Datas[[#This Row],[cogs]])</f>
        <v>4047124</v>
      </c>
      <c r="U2261" s="3">
        <f>IFERROR(Sales_Datas[[#This Row],[Gross_Profit]]/Sales_Datas[[#This Row],[after_discount]],0)</f>
        <v>0.92189192759941874</v>
      </c>
      <c r="V2261" s="1" t="str">
        <f>IF(Sales_Datas[[#This Row],[base_price]] &lt;= 632200, "Low", (IF(Sales_Datas[[#This Row],[base_price]] &gt;= 10092000, "High", "Medium")))</f>
        <v>Medium</v>
      </c>
    </row>
    <row r="2262" spans="1:22" x14ac:dyDescent="0.25">
      <c r="A2262" s="1" t="s">
        <v>6069</v>
      </c>
      <c r="B2262" s="1" t="s">
        <v>6070</v>
      </c>
      <c r="C2262" s="2">
        <v>44455</v>
      </c>
      <c r="D2262" s="1" t="s">
        <v>6071</v>
      </c>
      <c r="E2262" s="4">
        <v>438770</v>
      </c>
      <c r="F2262">
        <v>1</v>
      </c>
      <c r="G2262" s="4">
        <v>4387700</v>
      </c>
      <c r="H2262" s="4">
        <v>0</v>
      </c>
      <c r="I2262" s="4">
        <v>4387700</v>
      </c>
      <c r="J2262">
        <v>1</v>
      </c>
      <c r="K2262">
        <v>1</v>
      </c>
      <c r="L2262">
        <v>0</v>
      </c>
      <c r="M2262">
        <v>1</v>
      </c>
      <c r="N2262" s="2">
        <v>44444</v>
      </c>
      <c r="O2262" s="1" t="s">
        <v>6072</v>
      </c>
      <c r="P2262" s="4">
        <v>4387700</v>
      </c>
      <c r="Q2262" s="4">
        <v>394864</v>
      </c>
      <c r="R2262" s="1" t="s">
        <v>191</v>
      </c>
      <c r="S2262" s="1" t="s">
        <v>50</v>
      </c>
      <c r="T2262" s="4">
        <f>Sales_Datas[[#This Row],[after_discount]]-(Sales_Datas[[#This Row],[qty_ordered]]*Sales_Datas[[#This Row],[cogs]])</f>
        <v>3992836</v>
      </c>
      <c r="U2262" s="3">
        <f>IFERROR(Sales_Datas[[#This Row],[Gross_Profit]]/Sales_Datas[[#This Row],[after_discount]],0)</f>
        <v>0.91000660938532718</v>
      </c>
      <c r="V2262" s="1" t="str">
        <f>IF(Sales_Datas[[#This Row],[base_price]] &lt;= 632200, "Low", (IF(Sales_Datas[[#This Row],[base_price]] &gt;= 10092000, "High", "Medium")))</f>
        <v>Medium</v>
      </c>
    </row>
    <row r="2263" spans="1:22" x14ac:dyDescent="0.25">
      <c r="A2263" s="1" t="s">
        <v>6073</v>
      </c>
      <c r="B2263" s="1" t="s">
        <v>6074</v>
      </c>
      <c r="C2263" s="2">
        <v>44528</v>
      </c>
      <c r="D2263" s="1" t="s">
        <v>6075</v>
      </c>
      <c r="E2263" s="4">
        <v>438770</v>
      </c>
      <c r="F2263">
        <v>1</v>
      </c>
      <c r="G2263" s="4">
        <v>4387700</v>
      </c>
      <c r="H2263" s="4">
        <v>0</v>
      </c>
      <c r="I2263" s="4">
        <v>4387700</v>
      </c>
      <c r="J2263">
        <v>1</v>
      </c>
      <c r="K2263">
        <v>1</v>
      </c>
      <c r="L2263">
        <v>1</v>
      </c>
      <c r="M2263">
        <v>1</v>
      </c>
      <c r="N2263" s="2">
        <v>44513</v>
      </c>
      <c r="O2263" s="1" t="s">
        <v>6076</v>
      </c>
      <c r="P2263" s="4">
        <v>2194140</v>
      </c>
      <c r="Q2263" s="4">
        <v>179916</v>
      </c>
      <c r="R2263" s="1" t="s">
        <v>123</v>
      </c>
      <c r="S2263" s="1" t="s">
        <v>50</v>
      </c>
      <c r="T2263" s="4">
        <f>Sales_Datas[[#This Row],[after_discount]]-(Sales_Datas[[#This Row],[qty_ordered]]*Sales_Datas[[#This Row],[cogs]])</f>
        <v>4207784</v>
      </c>
      <c r="U2263" s="3">
        <f>IFERROR(Sales_Datas[[#This Row],[Gross_Profit]]/Sales_Datas[[#This Row],[after_discount]],0)</f>
        <v>0.95899537343027097</v>
      </c>
      <c r="V2263" s="1" t="str">
        <f>IF(Sales_Datas[[#This Row],[base_price]] &lt;= 632200, "Low", (IF(Sales_Datas[[#This Row],[base_price]] &gt;= 10092000, "High", "Medium")))</f>
        <v>Medium</v>
      </c>
    </row>
    <row r="2264" spans="1:22" x14ac:dyDescent="0.25">
      <c r="A2264" s="1" t="s">
        <v>6077</v>
      </c>
      <c r="B2264" s="1" t="s">
        <v>6078</v>
      </c>
      <c r="C2264" s="2">
        <v>44486</v>
      </c>
      <c r="D2264" s="1" t="s">
        <v>6079</v>
      </c>
      <c r="E2264" s="4">
        <v>437900</v>
      </c>
      <c r="F2264">
        <v>1</v>
      </c>
      <c r="G2264" s="4">
        <v>4379000</v>
      </c>
      <c r="H2264" s="4">
        <v>0</v>
      </c>
      <c r="I2264" s="4">
        <v>4379000</v>
      </c>
      <c r="J2264">
        <v>1</v>
      </c>
      <c r="K2264">
        <v>1</v>
      </c>
      <c r="L2264">
        <v>1</v>
      </c>
      <c r="M2264">
        <v>1</v>
      </c>
      <c r="N2264" s="2">
        <v>44451</v>
      </c>
      <c r="O2264" s="1" t="s">
        <v>6080</v>
      </c>
      <c r="P2264" s="4">
        <v>4379000</v>
      </c>
      <c r="Q2264" s="4">
        <v>385352</v>
      </c>
      <c r="R2264" s="1" t="s">
        <v>133</v>
      </c>
      <c r="S2264" s="1" t="s">
        <v>50</v>
      </c>
      <c r="T2264" s="4">
        <f>Sales_Datas[[#This Row],[after_discount]]-(Sales_Datas[[#This Row],[qty_ordered]]*Sales_Datas[[#This Row],[cogs]])</f>
        <v>3993648</v>
      </c>
      <c r="U2264" s="3">
        <f>IFERROR(Sales_Datas[[#This Row],[Gross_Profit]]/Sales_Datas[[#This Row],[after_discount]],0)</f>
        <v>0.91200000000000003</v>
      </c>
      <c r="V2264" s="1" t="str">
        <f>IF(Sales_Datas[[#This Row],[base_price]] &lt;= 632200, "Low", (IF(Sales_Datas[[#This Row],[base_price]] &gt;= 10092000, "High", "Medium")))</f>
        <v>Medium</v>
      </c>
    </row>
    <row r="2265" spans="1:22" x14ac:dyDescent="0.25">
      <c r="A2265" s="1" t="s">
        <v>6081</v>
      </c>
      <c r="B2265" s="1" t="s">
        <v>5643</v>
      </c>
      <c r="C2265" s="2">
        <v>44480</v>
      </c>
      <c r="D2265" s="1" t="s">
        <v>6082</v>
      </c>
      <c r="E2265" s="4">
        <v>435000</v>
      </c>
      <c r="F2265">
        <v>1</v>
      </c>
      <c r="G2265" s="4">
        <v>4350000</v>
      </c>
      <c r="H2265" s="4">
        <v>0</v>
      </c>
      <c r="I2265" s="4">
        <v>4350000</v>
      </c>
      <c r="J2265">
        <v>1</v>
      </c>
      <c r="K2265">
        <v>0</v>
      </c>
      <c r="L2265">
        <v>0</v>
      </c>
      <c r="M2265">
        <v>4</v>
      </c>
      <c r="N2265" s="2">
        <v>44515</v>
      </c>
      <c r="O2265" s="1" t="s">
        <v>6083</v>
      </c>
      <c r="P2265" s="4">
        <v>4350000</v>
      </c>
      <c r="Q2265" s="4">
        <v>334950</v>
      </c>
      <c r="R2265" s="1" t="s">
        <v>191</v>
      </c>
      <c r="S2265" s="1" t="s">
        <v>34</v>
      </c>
      <c r="T2265" s="4">
        <f>Sales_Datas[[#This Row],[after_discount]]-(Sales_Datas[[#This Row],[qty_ordered]]*Sales_Datas[[#This Row],[cogs]])</f>
        <v>4015050</v>
      </c>
      <c r="U2265" s="3">
        <f>IFERROR(Sales_Datas[[#This Row],[Gross_Profit]]/Sales_Datas[[#This Row],[after_discount]],0)</f>
        <v>0.92300000000000004</v>
      </c>
      <c r="V2265" s="1" t="str">
        <f>IF(Sales_Datas[[#This Row],[base_price]] &lt;= 632200, "Low", (IF(Sales_Datas[[#This Row],[base_price]] &gt;= 10092000, "High", "Medium")))</f>
        <v>Medium</v>
      </c>
    </row>
    <row r="2266" spans="1:22" x14ac:dyDescent="0.25">
      <c r="A2266" s="1" t="s">
        <v>6084</v>
      </c>
      <c r="B2266" s="1" t="s">
        <v>6085</v>
      </c>
      <c r="C2266" s="2">
        <v>44628</v>
      </c>
      <c r="D2266" s="1" t="s">
        <v>6086</v>
      </c>
      <c r="E2266" s="4">
        <v>435000</v>
      </c>
      <c r="F2266">
        <v>1</v>
      </c>
      <c r="G2266" s="4">
        <v>4350000</v>
      </c>
      <c r="H2266" s="4">
        <v>0</v>
      </c>
      <c r="I2266" s="4">
        <v>4350000</v>
      </c>
      <c r="J2266">
        <v>1</v>
      </c>
      <c r="K2266">
        <v>1</v>
      </c>
      <c r="L2266">
        <v>1</v>
      </c>
      <c r="M2266">
        <v>1</v>
      </c>
      <c r="N2266" s="2">
        <v>44619</v>
      </c>
      <c r="O2266" s="1" t="s">
        <v>6087</v>
      </c>
      <c r="P2266" s="4">
        <v>4350000</v>
      </c>
      <c r="Q2266" s="4">
        <v>382800</v>
      </c>
      <c r="R2266" s="1" t="s">
        <v>89</v>
      </c>
      <c r="S2266" s="1" t="s">
        <v>50</v>
      </c>
      <c r="T2266" s="4">
        <f>Sales_Datas[[#This Row],[after_discount]]-(Sales_Datas[[#This Row],[qty_ordered]]*Sales_Datas[[#This Row],[cogs]])</f>
        <v>3967200</v>
      </c>
      <c r="U2266" s="3">
        <f>IFERROR(Sales_Datas[[#This Row],[Gross_Profit]]/Sales_Datas[[#This Row],[after_discount]],0)</f>
        <v>0.91200000000000003</v>
      </c>
      <c r="V2266" s="1" t="str">
        <f>IF(Sales_Datas[[#This Row],[base_price]] &lt;= 632200, "Low", (IF(Sales_Datas[[#This Row],[base_price]] &gt;= 10092000, "High", "Medium")))</f>
        <v>Medium</v>
      </c>
    </row>
    <row r="2267" spans="1:22" x14ac:dyDescent="0.25">
      <c r="A2267" s="1" t="s">
        <v>6088</v>
      </c>
      <c r="B2267" s="1" t="s">
        <v>1798</v>
      </c>
      <c r="C2267" s="2">
        <v>44417</v>
      </c>
      <c r="D2267" s="1" t="s">
        <v>6089</v>
      </c>
      <c r="E2267" s="4">
        <v>435000</v>
      </c>
      <c r="F2267">
        <v>1</v>
      </c>
      <c r="G2267" s="4">
        <v>4350000</v>
      </c>
      <c r="H2267" s="4">
        <v>0</v>
      </c>
      <c r="I2267" s="4">
        <v>4350000</v>
      </c>
      <c r="J2267">
        <v>1</v>
      </c>
      <c r="K2267">
        <v>1</v>
      </c>
      <c r="L2267">
        <v>0</v>
      </c>
      <c r="M2267">
        <v>1</v>
      </c>
      <c r="N2267" s="2">
        <v>44394</v>
      </c>
      <c r="O2267" s="1" t="s">
        <v>6090</v>
      </c>
      <c r="P2267" s="4">
        <v>4350000</v>
      </c>
      <c r="Q2267" s="4">
        <v>287100</v>
      </c>
      <c r="R2267" s="1" t="s">
        <v>133</v>
      </c>
      <c r="S2267" s="1" t="s">
        <v>50</v>
      </c>
      <c r="T2267" s="4">
        <f>Sales_Datas[[#This Row],[after_discount]]-(Sales_Datas[[#This Row],[qty_ordered]]*Sales_Datas[[#This Row],[cogs]])</f>
        <v>4062900</v>
      </c>
      <c r="U2267" s="3">
        <f>IFERROR(Sales_Datas[[#This Row],[Gross_Profit]]/Sales_Datas[[#This Row],[after_discount]],0)</f>
        <v>0.93400000000000005</v>
      </c>
      <c r="V2267" s="1" t="str">
        <f>IF(Sales_Datas[[#This Row],[base_price]] &lt;= 632200, "Low", (IF(Sales_Datas[[#This Row],[base_price]] &gt;= 10092000, "High", "Medium")))</f>
        <v>Medium</v>
      </c>
    </row>
    <row r="2268" spans="1:22" x14ac:dyDescent="0.25">
      <c r="A2268" s="1" t="s">
        <v>6091</v>
      </c>
      <c r="B2268" s="1" t="s">
        <v>1798</v>
      </c>
      <c r="C2268" s="2">
        <v>44459</v>
      </c>
      <c r="D2268" s="1" t="s">
        <v>6092</v>
      </c>
      <c r="E2268" s="4">
        <v>435000</v>
      </c>
      <c r="F2268">
        <v>1</v>
      </c>
      <c r="G2268" s="4">
        <v>4350000</v>
      </c>
      <c r="H2268" s="4">
        <v>0</v>
      </c>
      <c r="I2268" s="4">
        <v>4350000</v>
      </c>
      <c r="J2268">
        <v>1</v>
      </c>
      <c r="K2268">
        <v>1</v>
      </c>
      <c r="L2268">
        <v>0</v>
      </c>
      <c r="M2268">
        <v>1</v>
      </c>
      <c r="N2268" s="2">
        <v>44394</v>
      </c>
      <c r="O2268" s="1" t="s">
        <v>6093</v>
      </c>
      <c r="P2268" s="4">
        <v>4350000</v>
      </c>
      <c r="Q2268" s="4">
        <v>287100</v>
      </c>
      <c r="R2268" s="1" t="s">
        <v>133</v>
      </c>
      <c r="S2268" s="1" t="s">
        <v>50</v>
      </c>
      <c r="T2268" s="4">
        <f>Sales_Datas[[#This Row],[after_discount]]-(Sales_Datas[[#This Row],[qty_ordered]]*Sales_Datas[[#This Row],[cogs]])</f>
        <v>4062900</v>
      </c>
      <c r="U2268" s="3">
        <f>IFERROR(Sales_Datas[[#This Row],[Gross_Profit]]/Sales_Datas[[#This Row],[after_discount]],0)</f>
        <v>0.93400000000000005</v>
      </c>
      <c r="V2268" s="1" t="str">
        <f>IF(Sales_Datas[[#This Row],[base_price]] &lt;= 632200, "Low", (IF(Sales_Datas[[#This Row],[base_price]] &gt;= 10092000, "High", "Medium")))</f>
        <v>Medium</v>
      </c>
    </row>
    <row r="2269" spans="1:22" x14ac:dyDescent="0.25">
      <c r="A2269" s="1" t="s">
        <v>6094</v>
      </c>
      <c r="B2269" s="1" t="s">
        <v>1798</v>
      </c>
      <c r="C2269" s="2">
        <v>44465</v>
      </c>
      <c r="D2269" s="1" t="s">
        <v>6095</v>
      </c>
      <c r="E2269" s="4">
        <v>435000</v>
      </c>
      <c r="F2269">
        <v>1</v>
      </c>
      <c r="G2269" s="4">
        <v>4350000</v>
      </c>
      <c r="H2269" s="4">
        <v>0</v>
      </c>
      <c r="I2269" s="4">
        <v>4350000</v>
      </c>
      <c r="J2269">
        <v>1</v>
      </c>
      <c r="K2269">
        <v>1</v>
      </c>
      <c r="L2269">
        <v>0</v>
      </c>
      <c r="M2269">
        <v>1</v>
      </c>
      <c r="N2269" s="2">
        <v>44394</v>
      </c>
      <c r="O2269" s="1" t="s">
        <v>6096</v>
      </c>
      <c r="P2269" s="4">
        <v>4350000</v>
      </c>
      <c r="Q2269" s="4">
        <v>291450</v>
      </c>
      <c r="R2269" s="1" t="s">
        <v>133</v>
      </c>
      <c r="S2269" s="1" t="s">
        <v>50</v>
      </c>
      <c r="T2269" s="4">
        <f>Sales_Datas[[#This Row],[after_discount]]-(Sales_Datas[[#This Row],[qty_ordered]]*Sales_Datas[[#This Row],[cogs]])</f>
        <v>4058550</v>
      </c>
      <c r="U2269" s="3">
        <f>IFERROR(Sales_Datas[[#This Row],[Gross_Profit]]/Sales_Datas[[#This Row],[after_discount]],0)</f>
        <v>0.93300000000000005</v>
      </c>
      <c r="V2269" s="1" t="str">
        <f>IF(Sales_Datas[[#This Row],[base_price]] &lt;= 632200, "Low", (IF(Sales_Datas[[#This Row],[base_price]] &gt;= 10092000, "High", "Medium")))</f>
        <v>Medium</v>
      </c>
    </row>
    <row r="2270" spans="1:22" x14ac:dyDescent="0.25">
      <c r="A2270" s="1" t="s">
        <v>6097</v>
      </c>
      <c r="B2270" s="1" t="s">
        <v>6098</v>
      </c>
      <c r="C2270" s="2">
        <v>44568</v>
      </c>
      <c r="D2270" s="1" t="s">
        <v>6089</v>
      </c>
      <c r="E2270" s="4">
        <v>435000</v>
      </c>
      <c r="F2270">
        <v>1</v>
      </c>
      <c r="G2270" s="4">
        <v>4350000</v>
      </c>
      <c r="H2270" s="4">
        <v>0</v>
      </c>
      <c r="I2270" s="4">
        <v>4350000</v>
      </c>
      <c r="J2270">
        <v>1</v>
      </c>
      <c r="K2270">
        <v>1</v>
      </c>
      <c r="L2270">
        <v>0</v>
      </c>
      <c r="M2270">
        <v>1</v>
      </c>
      <c r="N2270" s="2">
        <v>44715</v>
      </c>
      <c r="O2270" s="1" t="s">
        <v>6090</v>
      </c>
      <c r="P2270" s="4">
        <v>4350000</v>
      </c>
      <c r="Q2270" s="4">
        <v>287100</v>
      </c>
      <c r="R2270" s="1" t="s">
        <v>133</v>
      </c>
      <c r="S2270" s="1" t="s">
        <v>50</v>
      </c>
      <c r="T2270" s="4">
        <f>Sales_Datas[[#This Row],[after_discount]]-(Sales_Datas[[#This Row],[qty_ordered]]*Sales_Datas[[#This Row],[cogs]])</f>
        <v>4062900</v>
      </c>
      <c r="U2270" s="3">
        <f>IFERROR(Sales_Datas[[#This Row],[Gross_Profit]]/Sales_Datas[[#This Row],[after_discount]],0)</f>
        <v>0.93400000000000005</v>
      </c>
      <c r="V2270" s="1" t="str">
        <f>IF(Sales_Datas[[#This Row],[base_price]] &lt;= 632200, "Low", (IF(Sales_Datas[[#This Row],[base_price]] &gt;= 10092000, "High", "Medium")))</f>
        <v>Medium</v>
      </c>
    </row>
    <row r="2271" spans="1:22" x14ac:dyDescent="0.25">
      <c r="A2271" s="1" t="s">
        <v>6099</v>
      </c>
      <c r="B2271" s="1" t="s">
        <v>1798</v>
      </c>
      <c r="C2271" s="2">
        <v>44636</v>
      </c>
      <c r="D2271" s="1" t="s">
        <v>6100</v>
      </c>
      <c r="E2271" s="4">
        <v>435000</v>
      </c>
      <c r="F2271">
        <v>1</v>
      </c>
      <c r="G2271" s="4">
        <v>4350000</v>
      </c>
      <c r="H2271" s="4">
        <v>0</v>
      </c>
      <c r="I2271" s="4">
        <v>4350000</v>
      </c>
      <c r="J2271">
        <v>1</v>
      </c>
      <c r="K2271">
        <v>1</v>
      </c>
      <c r="L2271">
        <v>0</v>
      </c>
      <c r="M2271">
        <v>1</v>
      </c>
      <c r="N2271" s="2">
        <v>44394</v>
      </c>
      <c r="O2271" s="1" t="s">
        <v>6101</v>
      </c>
      <c r="P2271" s="4">
        <v>4350000</v>
      </c>
      <c r="Q2271" s="4">
        <v>330600</v>
      </c>
      <c r="R2271" s="1" t="s">
        <v>133</v>
      </c>
      <c r="S2271" s="1" t="s">
        <v>50</v>
      </c>
      <c r="T2271" s="4">
        <f>Sales_Datas[[#This Row],[after_discount]]-(Sales_Datas[[#This Row],[qty_ordered]]*Sales_Datas[[#This Row],[cogs]])</f>
        <v>4019400</v>
      </c>
      <c r="U2271" s="3">
        <f>IFERROR(Sales_Datas[[#This Row],[Gross_Profit]]/Sales_Datas[[#This Row],[after_discount]],0)</f>
        <v>0.92400000000000004</v>
      </c>
      <c r="V2271" s="1" t="str">
        <f>IF(Sales_Datas[[#This Row],[base_price]] &lt;= 632200, "Low", (IF(Sales_Datas[[#This Row],[base_price]] &gt;= 10092000, "High", "Medium")))</f>
        <v>Medium</v>
      </c>
    </row>
    <row r="2272" spans="1:22" x14ac:dyDescent="0.25">
      <c r="A2272" s="1" t="s">
        <v>6102</v>
      </c>
      <c r="B2272" s="1" t="s">
        <v>6103</v>
      </c>
      <c r="C2272" s="2">
        <v>44756</v>
      </c>
      <c r="D2272" s="1" t="s">
        <v>6104</v>
      </c>
      <c r="E2272" s="4">
        <v>435000</v>
      </c>
      <c r="F2272">
        <v>1</v>
      </c>
      <c r="G2272" s="4">
        <v>4350000</v>
      </c>
      <c r="H2272" s="4">
        <v>0</v>
      </c>
      <c r="I2272" s="4">
        <v>4350000</v>
      </c>
      <c r="J2272">
        <v>1</v>
      </c>
      <c r="K2272">
        <v>0</v>
      </c>
      <c r="L2272">
        <v>0</v>
      </c>
      <c r="M2272">
        <v>7</v>
      </c>
      <c r="N2272" s="2">
        <v>44763</v>
      </c>
      <c r="O2272" s="1" t="s">
        <v>6105</v>
      </c>
      <c r="P2272" s="4">
        <v>4350000</v>
      </c>
      <c r="Q2272" s="4">
        <v>378450</v>
      </c>
      <c r="R2272" s="1" t="s">
        <v>133</v>
      </c>
      <c r="S2272" s="1" t="s">
        <v>66</v>
      </c>
      <c r="T2272" s="4">
        <f>Sales_Datas[[#This Row],[after_discount]]-(Sales_Datas[[#This Row],[qty_ordered]]*Sales_Datas[[#This Row],[cogs]])</f>
        <v>3971550</v>
      </c>
      <c r="U2272" s="3">
        <f>IFERROR(Sales_Datas[[#This Row],[Gross_Profit]]/Sales_Datas[[#This Row],[after_discount]],0)</f>
        <v>0.91300000000000003</v>
      </c>
      <c r="V2272" s="1" t="str">
        <f>IF(Sales_Datas[[#This Row],[base_price]] &lt;= 632200, "Low", (IF(Sales_Datas[[#This Row],[base_price]] &gt;= 10092000, "High", "Medium")))</f>
        <v>Medium</v>
      </c>
    </row>
    <row r="2273" spans="1:22" x14ac:dyDescent="0.25">
      <c r="A2273" s="1" t="s">
        <v>6106</v>
      </c>
      <c r="B2273" s="1" t="s">
        <v>3151</v>
      </c>
      <c r="C2273" s="2">
        <v>44403</v>
      </c>
      <c r="D2273" s="1" t="s">
        <v>6107</v>
      </c>
      <c r="E2273" s="4">
        <v>87000</v>
      </c>
      <c r="F2273">
        <v>5</v>
      </c>
      <c r="G2273" s="4">
        <v>4350000</v>
      </c>
      <c r="H2273" s="4">
        <v>0</v>
      </c>
      <c r="I2273" s="4">
        <v>4350000</v>
      </c>
      <c r="J2273">
        <v>1</v>
      </c>
      <c r="K2273">
        <v>1</v>
      </c>
      <c r="L2273">
        <v>0</v>
      </c>
      <c r="M2273">
        <v>1</v>
      </c>
      <c r="N2273" s="2">
        <v>44387</v>
      </c>
      <c r="O2273" s="1" t="s">
        <v>6108</v>
      </c>
      <c r="P2273" s="4">
        <v>739500</v>
      </c>
      <c r="Q2273" s="4">
        <v>52490</v>
      </c>
      <c r="R2273" s="1" t="s">
        <v>75</v>
      </c>
      <c r="S2273" s="1" t="s">
        <v>50</v>
      </c>
      <c r="T2273" s="4">
        <f>Sales_Datas[[#This Row],[after_discount]]-(Sales_Datas[[#This Row],[qty_ordered]]*Sales_Datas[[#This Row],[cogs]])</f>
        <v>4087550</v>
      </c>
      <c r="U2273" s="3">
        <f>IFERROR(Sales_Datas[[#This Row],[Gross_Profit]]/Sales_Datas[[#This Row],[after_discount]],0)</f>
        <v>0.93966666666666665</v>
      </c>
      <c r="V2273" s="1" t="str">
        <f>IF(Sales_Datas[[#This Row],[base_price]] &lt;= 632200, "Low", (IF(Sales_Datas[[#This Row],[base_price]] &gt;= 10092000, "High", "Medium")))</f>
        <v>Medium</v>
      </c>
    </row>
    <row r="2274" spans="1:22" x14ac:dyDescent="0.25">
      <c r="A2274" s="1" t="s">
        <v>6109</v>
      </c>
      <c r="B2274" s="1" t="s">
        <v>647</v>
      </c>
      <c r="C2274" s="2">
        <v>44500</v>
      </c>
      <c r="D2274" s="1" t="s">
        <v>6110</v>
      </c>
      <c r="E2274" s="4">
        <v>435000</v>
      </c>
      <c r="F2274">
        <v>1</v>
      </c>
      <c r="G2274" s="4">
        <v>4350000</v>
      </c>
      <c r="H2274" s="4">
        <v>0</v>
      </c>
      <c r="I2274" s="4">
        <v>4350000</v>
      </c>
      <c r="J2274">
        <v>1</v>
      </c>
      <c r="K2274">
        <v>1</v>
      </c>
      <c r="L2274">
        <v>0</v>
      </c>
      <c r="M2274">
        <v>1</v>
      </c>
      <c r="N2274" s="2">
        <v>44405</v>
      </c>
      <c r="O2274" s="1" t="s">
        <v>6111</v>
      </c>
      <c r="P2274" s="4">
        <v>4350000</v>
      </c>
      <c r="Q2274" s="4">
        <v>369750</v>
      </c>
      <c r="R2274" s="1" t="s">
        <v>123</v>
      </c>
      <c r="S2274" s="1" t="s">
        <v>50</v>
      </c>
      <c r="T2274" s="4">
        <f>Sales_Datas[[#This Row],[after_discount]]-(Sales_Datas[[#This Row],[qty_ordered]]*Sales_Datas[[#This Row],[cogs]])</f>
        <v>3980250</v>
      </c>
      <c r="U2274" s="3">
        <f>IFERROR(Sales_Datas[[#This Row],[Gross_Profit]]/Sales_Datas[[#This Row],[after_discount]],0)</f>
        <v>0.91500000000000004</v>
      </c>
      <c r="V2274" s="1" t="str">
        <f>IF(Sales_Datas[[#This Row],[base_price]] &lt;= 632200, "Low", (IF(Sales_Datas[[#This Row],[base_price]] &gt;= 10092000, "High", "Medium")))</f>
        <v>Medium</v>
      </c>
    </row>
    <row r="2275" spans="1:22" x14ac:dyDescent="0.25">
      <c r="A2275" s="1" t="s">
        <v>6112</v>
      </c>
      <c r="B2275" s="1" t="s">
        <v>6113</v>
      </c>
      <c r="C2275" s="2">
        <v>44641</v>
      </c>
      <c r="D2275" s="1" t="s">
        <v>6114</v>
      </c>
      <c r="E2275" s="4">
        <v>435000</v>
      </c>
      <c r="F2275">
        <v>1</v>
      </c>
      <c r="G2275" s="4">
        <v>4350000</v>
      </c>
      <c r="H2275" s="4">
        <v>0</v>
      </c>
      <c r="I2275" s="4">
        <v>4350000</v>
      </c>
      <c r="J2275">
        <v>1</v>
      </c>
      <c r="K2275">
        <v>1</v>
      </c>
      <c r="L2275">
        <v>1</v>
      </c>
      <c r="M2275">
        <v>1</v>
      </c>
      <c r="N2275" s="2">
        <v>44645</v>
      </c>
      <c r="O2275" s="1" t="s">
        <v>6115</v>
      </c>
      <c r="P2275" s="4">
        <v>4350000</v>
      </c>
      <c r="Q2275" s="4">
        <v>374100</v>
      </c>
      <c r="R2275" s="1" t="s">
        <v>123</v>
      </c>
      <c r="S2275" s="1" t="s">
        <v>50</v>
      </c>
      <c r="T2275" s="4">
        <f>Sales_Datas[[#This Row],[after_discount]]-(Sales_Datas[[#This Row],[qty_ordered]]*Sales_Datas[[#This Row],[cogs]])</f>
        <v>3975900</v>
      </c>
      <c r="U2275" s="3">
        <f>IFERROR(Sales_Datas[[#This Row],[Gross_Profit]]/Sales_Datas[[#This Row],[after_discount]],0)</f>
        <v>0.91400000000000003</v>
      </c>
      <c r="V2275" s="1" t="str">
        <f>IF(Sales_Datas[[#This Row],[base_price]] &lt;= 632200, "Low", (IF(Sales_Datas[[#This Row],[base_price]] &gt;= 10092000, "High", "Medium")))</f>
        <v>Medium</v>
      </c>
    </row>
    <row r="2276" spans="1:22" x14ac:dyDescent="0.25">
      <c r="A2276" s="1" t="s">
        <v>6116</v>
      </c>
      <c r="B2276" s="1" t="s">
        <v>6117</v>
      </c>
      <c r="C2276" s="2">
        <v>44668</v>
      </c>
      <c r="D2276" s="1" t="s">
        <v>6118</v>
      </c>
      <c r="E2276" s="4">
        <v>435000</v>
      </c>
      <c r="F2276">
        <v>1</v>
      </c>
      <c r="G2276" s="4">
        <v>4350000</v>
      </c>
      <c r="H2276" s="4">
        <v>0</v>
      </c>
      <c r="I2276" s="4">
        <v>4350000</v>
      </c>
      <c r="J2276">
        <v>1</v>
      </c>
      <c r="K2276">
        <v>1</v>
      </c>
      <c r="L2276">
        <v>1</v>
      </c>
      <c r="M2276">
        <v>1</v>
      </c>
      <c r="N2276" s="2">
        <v>44656</v>
      </c>
      <c r="O2276" s="1" t="s">
        <v>6119</v>
      </c>
      <c r="P2276" s="4">
        <v>4350000</v>
      </c>
      <c r="Q2276" s="4">
        <v>304500</v>
      </c>
      <c r="R2276" s="1" t="s">
        <v>123</v>
      </c>
      <c r="S2276" s="1" t="s">
        <v>50</v>
      </c>
      <c r="T2276" s="4">
        <f>Sales_Datas[[#This Row],[after_discount]]-(Sales_Datas[[#This Row],[qty_ordered]]*Sales_Datas[[#This Row],[cogs]])</f>
        <v>4045500</v>
      </c>
      <c r="U2276" s="3">
        <f>IFERROR(Sales_Datas[[#This Row],[Gross_Profit]]/Sales_Datas[[#This Row],[after_discount]],0)</f>
        <v>0.93</v>
      </c>
      <c r="V2276" s="1" t="str">
        <f>IF(Sales_Datas[[#This Row],[base_price]] &lt;= 632200, "Low", (IF(Sales_Datas[[#This Row],[base_price]] &gt;= 10092000, "High", "Medium")))</f>
        <v>Medium</v>
      </c>
    </row>
    <row r="2277" spans="1:22" x14ac:dyDescent="0.25">
      <c r="A2277" s="1" t="s">
        <v>6120</v>
      </c>
      <c r="B2277" s="1" t="s">
        <v>6121</v>
      </c>
      <c r="C2277" s="2">
        <v>44671</v>
      </c>
      <c r="D2277" s="1" t="s">
        <v>5041</v>
      </c>
      <c r="E2277" s="4">
        <v>435000</v>
      </c>
      <c r="F2277">
        <v>1</v>
      </c>
      <c r="G2277" s="4">
        <v>4350000</v>
      </c>
      <c r="H2277" s="4">
        <v>0</v>
      </c>
      <c r="I2277" s="4">
        <v>4350000</v>
      </c>
      <c r="J2277">
        <v>1</v>
      </c>
      <c r="K2277">
        <v>1</v>
      </c>
      <c r="L2277">
        <v>1</v>
      </c>
      <c r="M2277">
        <v>1</v>
      </c>
      <c r="N2277" s="2">
        <v>44665</v>
      </c>
      <c r="O2277" s="1" t="s">
        <v>5042</v>
      </c>
      <c r="P2277" s="4">
        <v>7250000</v>
      </c>
      <c r="Q2277" s="4">
        <v>442250</v>
      </c>
      <c r="R2277" s="1" t="s">
        <v>123</v>
      </c>
      <c r="S2277" s="1" t="s">
        <v>50</v>
      </c>
      <c r="T2277" s="4">
        <f>Sales_Datas[[#This Row],[after_discount]]-(Sales_Datas[[#This Row],[qty_ordered]]*Sales_Datas[[#This Row],[cogs]])</f>
        <v>3907750</v>
      </c>
      <c r="U2277" s="3">
        <f>IFERROR(Sales_Datas[[#This Row],[Gross_Profit]]/Sales_Datas[[#This Row],[after_discount]],0)</f>
        <v>0.89833333333333332</v>
      </c>
      <c r="V2277" s="1" t="str">
        <f>IF(Sales_Datas[[#This Row],[base_price]] &lt;= 632200, "Low", (IF(Sales_Datas[[#This Row],[base_price]] &gt;= 10092000, "High", "Medium")))</f>
        <v>Medium</v>
      </c>
    </row>
    <row r="2278" spans="1:22" x14ac:dyDescent="0.25">
      <c r="A2278" s="1" t="s">
        <v>6122</v>
      </c>
      <c r="B2278" s="1" t="s">
        <v>6123</v>
      </c>
      <c r="C2278" s="2">
        <v>44698</v>
      </c>
      <c r="D2278" s="1" t="s">
        <v>5041</v>
      </c>
      <c r="E2278" s="4">
        <v>435000</v>
      </c>
      <c r="F2278">
        <v>1</v>
      </c>
      <c r="G2278" s="4">
        <v>4350000</v>
      </c>
      <c r="H2278" s="4">
        <v>0</v>
      </c>
      <c r="I2278" s="4">
        <v>4350000</v>
      </c>
      <c r="J2278">
        <v>1</v>
      </c>
      <c r="K2278">
        <v>1</v>
      </c>
      <c r="L2278">
        <v>0</v>
      </c>
      <c r="M2278">
        <v>1</v>
      </c>
      <c r="N2278" s="2">
        <v>44631</v>
      </c>
      <c r="O2278" s="1" t="s">
        <v>5042</v>
      </c>
      <c r="P2278" s="4">
        <v>7250000</v>
      </c>
      <c r="Q2278" s="4">
        <v>442250</v>
      </c>
      <c r="R2278" s="1" t="s">
        <v>123</v>
      </c>
      <c r="S2278" s="1" t="s">
        <v>50</v>
      </c>
      <c r="T2278" s="4">
        <f>Sales_Datas[[#This Row],[after_discount]]-(Sales_Datas[[#This Row],[qty_ordered]]*Sales_Datas[[#This Row],[cogs]])</f>
        <v>3907750</v>
      </c>
      <c r="U2278" s="3">
        <f>IFERROR(Sales_Datas[[#This Row],[Gross_Profit]]/Sales_Datas[[#This Row],[after_discount]],0)</f>
        <v>0.89833333333333332</v>
      </c>
      <c r="V2278" s="1" t="str">
        <f>IF(Sales_Datas[[#This Row],[base_price]] &lt;= 632200, "Low", (IF(Sales_Datas[[#This Row],[base_price]] &gt;= 10092000, "High", "Medium")))</f>
        <v>Medium</v>
      </c>
    </row>
    <row r="2279" spans="1:22" x14ac:dyDescent="0.25">
      <c r="A2279" s="1" t="s">
        <v>6124</v>
      </c>
      <c r="B2279" s="1" t="s">
        <v>6125</v>
      </c>
      <c r="C2279" s="2">
        <v>44700</v>
      </c>
      <c r="D2279" s="1" t="s">
        <v>6126</v>
      </c>
      <c r="E2279" s="4">
        <v>435000</v>
      </c>
      <c r="F2279">
        <v>1</v>
      </c>
      <c r="G2279" s="4">
        <v>4350000</v>
      </c>
      <c r="H2279" s="4">
        <v>0</v>
      </c>
      <c r="I2279" s="4">
        <v>4350000</v>
      </c>
      <c r="J2279">
        <v>1</v>
      </c>
      <c r="K2279">
        <v>0</v>
      </c>
      <c r="L2279">
        <v>0</v>
      </c>
      <c r="M2279">
        <v>1</v>
      </c>
      <c r="N2279" s="2">
        <v>44603</v>
      </c>
      <c r="O2279" s="1" t="s">
        <v>6127</v>
      </c>
      <c r="P2279" s="4">
        <v>4350000</v>
      </c>
      <c r="Q2279" s="4">
        <v>356700</v>
      </c>
      <c r="R2279" s="1" t="s">
        <v>123</v>
      </c>
      <c r="S2279" s="1" t="s">
        <v>50</v>
      </c>
      <c r="T2279" s="4">
        <f>Sales_Datas[[#This Row],[after_discount]]-(Sales_Datas[[#This Row],[qty_ordered]]*Sales_Datas[[#This Row],[cogs]])</f>
        <v>3993300</v>
      </c>
      <c r="U2279" s="3">
        <f>IFERROR(Sales_Datas[[#This Row],[Gross_Profit]]/Sales_Datas[[#This Row],[after_discount]],0)</f>
        <v>0.91800000000000004</v>
      </c>
      <c r="V2279" s="1" t="str">
        <f>IF(Sales_Datas[[#This Row],[base_price]] &lt;= 632200, "Low", (IF(Sales_Datas[[#This Row],[base_price]] &gt;= 10092000, "High", "Medium")))</f>
        <v>Medium</v>
      </c>
    </row>
    <row r="2280" spans="1:22" x14ac:dyDescent="0.25">
      <c r="A2280" s="1" t="s">
        <v>6128</v>
      </c>
      <c r="B2280" s="1" t="s">
        <v>6129</v>
      </c>
      <c r="C2280" s="2">
        <v>44204</v>
      </c>
      <c r="D2280" s="1" t="s">
        <v>6130</v>
      </c>
      <c r="E2280" s="4">
        <v>86942</v>
      </c>
      <c r="F2280">
        <v>5</v>
      </c>
      <c r="G2280" s="4">
        <v>4347100</v>
      </c>
      <c r="H2280" s="4">
        <v>0</v>
      </c>
      <c r="I2280" s="4">
        <v>4347100</v>
      </c>
      <c r="J2280">
        <v>1</v>
      </c>
      <c r="K2280">
        <v>0</v>
      </c>
      <c r="L2280">
        <v>0</v>
      </c>
      <c r="M2280">
        <v>12</v>
      </c>
      <c r="N2280" s="2">
        <v>44419</v>
      </c>
      <c r="O2280" s="1" t="s">
        <v>6131</v>
      </c>
      <c r="P2280" s="4">
        <v>869420</v>
      </c>
      <c r="Q2280" s="4">
        <v>66932</v>
      </c>
      <c r="R2280" s="1" t="s">
        <v>123</v>
      </c>
      <c r="S2280" s="1" t="s">
        <v>1137</v>
      </c>
      <c r="T2280" s="4">
        <f>Sales_Datas[[#This Row],[after_discount]]-(Sales_Datas[[#This Row],[qty_ordered]]*Sales_Datas[[#This Row],[cogs]])</f>
        <v>4012440</v>
      </c>
      <c r="U2280" s="3">
        <f>IFERROR(Sales_Datas[[#This Row],[Gross_Profit]]/Sales_Datas[[#This Row],[after_discount]],0)</f>
        <v>0.92301534356237491</v>
      </c>
      <c r="V2280" s="1" t="str">
        <f>IF(Sales_Datas[[#This Row],[base_price]] &lt;= 632200, "Low", (IF(Sales_Datas[[#This Row],[base_price]] &gt;= 10092000, "High", "Medium")))</f>
        <v>Medium</v>
      </c>
    </row>
    <row r="2281" spans="1:22" x14ac:dyDescent="0.25">
      <c r="A2281" s="1" t="s">
        <v>6132</v>
      </c>
      <c r="B2281" s="1" t="s">
        <v>2985</v>
      </c>
      <c r="C2281" s="2">
        <v>44431</v>
      </c>
      <c r="D2281" s="1" t="s">
        <v>6133</v>
      </c>
      <c r="E2281" s="4">
        <v>434710</v>
      </c>
      <c r="F2281">
        <v>1</v>
      </c>
      <c r="G2281" s="4">
        <v>4347100</v>
      </c>
      <c r="H2281" s="4">
        <v>0</v>
      </c>
      <c r="I2281" s="4">
        <v>4347100</v>
      </c>
      <c r="J2281">
        <v>1</v>
      </c>
      <c r="K2281">
        <v>1</v>
      </c>
      <c r="L2281">
        <v>0</v>
      </c>
      <c r="M2281">
        <v>1</v>
      </c>
      <c r="N2281" s="2">
        <v>44403</v>
      </c>
      <c r="O2281" s="1" t="s">
        <v>6134</v>
      </c>
      <c r="P2281" s="4">
        <v>4347100</v>
      </c>
      <c r="Q2281" s="4">
        <v>347768</v>
      </c>
      <c r="R2281" s="1" t="s">
        <v>123</v>
      </c>
      <c r="S2281" s="1" t="s">
        <v>50</v>
      </c>
      <c r="T2281" s="4">
        <f>Sales_Datas[[#This Row],[after_discount]]-(Sales_Datas[[#This Row],[qty_ordered]]*Sales_Datas[[#This Row],[cogs]])</f>
        <v>3999332</v>
      </c>
      <c r="U2281" s="3">
        <f>IFERROR(Sales_Datas[[#This Row],[Gross_Profit]]/Sales_Datas[[#This Row],[after_discount]],0)</f>
        <v>0.92</v>
      </c>
      <c r="V2281" s="1" t="str">
        <f>IF(Sales_Datas[[#This Row],[base_price]] &lt;= 632200, "Low", (IF(Sales_Datas[[#This Row],[base_price]] &gt;= 10092000, "High", "Medium")))</f>
        <v>Medium</v>
      </c>
    </row>
    <row r="2282" spans="1:22" x14ac:dyDescent="0.25">
      <c r="A2282" s="1" t="s">
        <v>6135</v>
      </c>
      <c r="B2282" s="1" t="s">
        <v>6136</v>
      </c>
      <c r="C2282" s="2">
        <v>44568</v>
      </c>
      <c r="D2282" s="1" t="s">
        <v>4748</v>
      </c>
      <c r="E2282" s="4">
        <v>434420</v>
      </c>
      <c r="F2282">
        <v>1</v>
      </c>
      <c r="G2282" s="4">
        <v>4344200</v>
      </c>
      <c r="H2282" s="4">
        <v>0</v>
      </c>
      <c r="I2282" s="4">
        <v>4344200</v>
      </c>
      <c r="J2282">
        <v>1</v>
      </c>
      <c r="K2282">
        <v>1</v>
      </c>
      <c r="L2282">
        <v>1</v>
      </c>
      <c r="M2282">
        <v>4</v>
      </c>
      <c r="N2282" s="2">
        <v>44758</v>
      </c>
      <c r="O2282" s="1" t="s">
        <v>4749</v>
      </c>
      <c r="P2282" s="4">
        <v>4344200</v>
      </c>
      <c r="Q2282" s="4">
        <v>338836</v>
      </c>
      <c r="R2282" s="1" t="s">
        <v>123</v>
      </c>
      <c r="S2282" s="1" t="s">
        <v>34</v>
      </c>
      <c r="T2282" s="4">
        <f>Sales_Datas[[#This Row],[after_discount]]-(Sales_Datas[[#This Row],[qty_ordered]]*Sales_Datas[[#This Row],[cogs]])</f>
        <v>4005364</v>
      </c>
      <c r="U2282" s="3">
        <f>IFERROR(Sales_Datas[[#This Row],[Gross_Profit]]/Sales_Datas[[#This Row],[after_discount]],0)</f>
        <v>0.92200267022696925</v>
      </c>
      <c r="V2282" s="1" t="str">
        <f>IF(Sales_Datas[[#This Row],[base_price]] &lt;= 632200, "Low", (IF(Sales_Datas[[#This Row],[base_price]] &gt;= 10092000, "High", "Medium")))</f>
        <v>Medium</v>
      </c>
    </row>
    <row r="2283" spans="1:22" x14ac:dyDescent="0.25">
      <c r="A2283" s="1" t="s">
        <v>6137</v>
      </c>
      <c r="B2283" s="1" t="s">
        <v>6138</v>
      </c>
      <c r="C2283" s="2">
        <v>44729</v>
      </c>
      <c r="D2283" s="1" t="s">
        <v>6139</v>
      </c>
      <c r="E2283" s="4">
        <v>434420</v>
      </c>
      <c r="F2283">
        <v>1</v>
      </c>
      <c r="G2283" s="4">
        <v>4344200</v>
      </c>
      <c r="H2283" s="4">
        <v>0</v>
      </c>
      <c r="I2283" s="4">
        <v>4344200</v>
      </c>
      <c r="J2283">
        <v>1</v>
      </c>
      <c r="K2283">
        <v>1</v>
      </c>
      <c r="L2283">
        <v>1</v>
      </c>
      <c r="M2283">
        <v>1</v>
      </c>
      <c r="N2283" s="2">
        <v>44721</v>
      </c>
      <c r="O2283" s="1" t="s">
        <v>6140</v>
      </c>
      <c r="P2283" s="4">
        <v>4344200</v>
      </c>
      <c r="Q2283" s="4">
        <v>291044</v>
      </c>
      <c r="R2283" s="1" t="s">
        <v>123</v>
      </c>
      <c r="S2283" s="1" t="s">
        <v>50</v>
      </c>
      <c r="T2283" s="4">
        <f>Sales_Datas[[#This Row],[after_discount]]-(Sales_Datas[[#This Row],[qty_ordered]]*Sales_Datas[[#This Row],[cogs]])</f>
        <v>4053156</v>
      </c>
      <c r="U2283" s="3">
        <f>IFERROR(Sales_Datas[[#This Row],[Gross_Profit]]/Sales_Datas[[#This Row],[after_discount]],0)</f>
        <v>0.93300400534045391</v>
      </c>
      <c r="V2283" s="1" t="str">
        <f>IF(Sales_Datas[[#This Row],[base_price]] &lt;= 632200, "Low", (IF(Sales_Datas[[#This Row],[base_price]] &gt;= 10092000, "High", "Medium")))</f>
        <v>Medium</v>
      </c>
    </row>
    <row r="2284" spans="1:22" x14ac:dyDescent="0.25">
      <c r="A2284" s="1" t="s">
        <v>6141</v>
      </c>
      <c r="B2284" s="1" t="s">
        <v>6142</v>
      </c>
      <c r="C2284" s="2">
        <v>44810</v>
      </c>
      <c r="D2284" s="1" t="s">
        <v>6143</v>
      </c>
      <c r="E2284" s="4">
        <v>434420</v>
      </c>
      <c r="F2284">
        <v>1</v>
      </c>
      <c r="G2284" s="4">
        <v>4344200</v>
      </c>
      <c r="H2284" s="4">
        <v>0</v>
      </c>
      <c r="I2284" s="4">
        <v>4344200</v>
      </c>
      <c r="J2284">
        <v>1</v>
      </c>
      <c r="K2284">
        <v>1</v>
      </c>
      <c r="L2284">
        <v>0</v>
      </c>
      <c r="M2284">
        <v>3</v>
      </c>
      <c r="N2284" s="2">
        <v>44717</v>
      </c>
      <c r="O2284" s="1" t="s">
        <v>6144</v>
      </c>
      <c r="P2284" s="4">
        <v>4344200</v>
      </c>
      <c r="Q2284" s="4">
        <v>295394</v>
      </c>
      <c r="R2284" s="1" t="s">
        <v>123</v>
      </c>
      <c r="S2284" s="1" t="s">
        <v>56</v>
      </c>
      <c r="T2284" s="4">
        <f>Sales_Datas[[#This Row],[after_discount]]-(Sales_Datas[[#This Row],[qty_ordered]]*Sales_Datas[[#This Row],[cogs]])</f>
        <v>4048806</v>
      </c>
      <c r="U2284" s="3">
        <f>IFERROR(Sales_Datas[[#This Row],[Gross_Profit]]/Sales_Datas[[#This Row],[after_discount]],0)</f>
        <v>0.93200267022696925</v>
      </c>
      <c r="V2284" s="1" t="str">
        <f>IF(Sales_Datas[[#This Row],[base_price]] &lt;= 632200, "Low", (IF(Sales_Datas[[#This Row],[base_price]] &gt;= 10092000, "High", "Medium")))</f>
        <v>Medium</v>
      </c>
    </row>
    <row r="2285" spans="1:22" x14ac:dyDescent="0.25">
      <c r="A2285" s="1" t="s">
        <v>6145</v>
      </c>
      <c r="B2285" s="1" t="s">
        <v>161</v>
      </c>
      <c r="C2285" s="2">
        <v>44840</v>
      </c>
      <c r="D2285" s="1" t="s">
        <v>6146</v>
      </c>
      <c r="E2285" s="4">
        <v>434420</v>
      </c>
      <c r="F2285">
        <v>1</v>
      </c>
      <c r="G2285" s="4">
        <v>4344200</v>
      </c>
      <c r="H2285" s="4">
        <v>0</v>
      </c>
      <c r="I2285" s="4">
        <v>4344200</v>
      </c>
      <c r="J2285">
        <v>1</v>
      </c>
      <c r="K2285">
        <v>0</v>
      </c>
      <c r="L2285">
        <v>0</v>
      </c>
      <c r="M2285">
        <v>1</v>
      </c>
      <c r="N2285" s="2">
        <v>44719</v>
      </c>
      <c r="O2285" s="1" t="s">
        <v>6147</v>
      </c>
      <c r="P2285" s="4">
        <v>4344200</v>
      </c>
      <c r="Q2285" s="4">
        <v>334486</v>
      </c>
      <c r="R2285" s="1" t="s">
        <v>123</v>
      </c>
      <c r="S2285" s="1" t="s">
        <v>50</v>
      </c>
      <c r="T2285" s="4">
        <f>Sales_Datas[[#This Row],[after_discount]]-(Sales_Datas[[#This Row],[qty_ordered]]*Sales_Datas[[#This Row],[cogs]])</f>
        <v>4009714</v>
      </c>
      <c r="U2285" s="3">
        <f>IFERROR(Sales_Datas[[#This Row],[Gross_Profit]]/Sales_Datas[[#This Row],[after_discount]],0)</f>
        <v>0.9230040053404539</v>
      </c>
      <c r="V2285" s="1" t="str">
        <f>IF(Sales_Datas[[#This Row],[base_price]] &lt;= 632200, "Low", (IF(Sales_Datas[[#This Row],[base_price]] &gt;= 10092000, "High", "Medium")))</f>
        <v>Medium</v>
      </c>
    </row>
    <row r="2286" spans="1:22" x14ac:dyDescent="0.25">
      <c r="A2286" s="1" t="s">
        <v>6148</v>
      </c>
      <c r="B2286" s="1" t="s">
        <v>6149</v>
      </c>
      <c r="C2286" s="2">
        <v>44842</v>
      </c>
      <c r="D2286" s="1" t="s">
        <v>6150</v>
      </c>
      <c r="E2286" s="4">
        <v>434420</v>
      </c>
      <c r="F2286">
        <v>1</v>
      </c>
      <c r="G2286" s="4">
        <v>4344200</v>
      </c>
      <c r="H2286" s="4">
        <v>0</v>
      </c>
      <c r="I2286" s="4">
        <v>4344200</v>
      </c>
      <c r="J2286">
        <v>1</v>
      </c>
      <c r="K2286">
        <v>0</v>
      </c>
      <c r="L2286">
        <v>0</v>
      </c>
      <c r="M2286">
        <v>1</v>
      </c>
      <c r="N2286" s="2">
        <v>44797</v>
      </c>
      <c r="O2286" s="1" t="s">
        <v>6151</v>
      </c>
      <c r="P2286" s="4">
        <v>4344200</v>
      </c>
      <c r="Q2286" s="4">
        <v>317086</v>
      </c>
      <c r="R2286" s="1" t="s">
        <v>123</v>
      </c>
      <c r="S2286" s="1" t="s">
        <v>50</v>
      </c>
      <c r="T2286" s="4">
        <f>Sales_Datas[[#This Row],[after_discount]]-(Sales_Datas[[#This Row],[qty_ordered]]*Sales_Datas[[#This Row],[cogs]])</f>
        <v>4027114</v>
      </c>
      <c r="U2286" s="3">
        <f>IFERROR(Sales_Datas[[#This Row],[Gross_Profit]]/Sales_Datas[[#This Row],[after_discount]],0)</f>
        <v>0.92700934579439254</v>
      </c>
      <c r="V2286" s="1" t="str">
        <f>IF(Sales_Datas[[#This Row],[base_price]] &lt;= 632200, "Low", (IF(Sales_Datas[[#This Row],[base_price]] &gt;= 10092000, "High", "Medium")))</f>
        <v>Medium</v>
      </c>
    </row>
    <row r="2287" spans="1:22" x14ac:dyDescent="0.25">
      <c r="A2287" s="1" t="s">
        <v>6152</v>
      </c>
      <c r="B2287" s="1" t="s">
        <v>6149</v>
      </c>
      <c r="C2287" s="2">
        <v>44873</v>
      </c>
      <c r="D2287" s="1" t="s">
        <v>6150</v>
      </c>
      <c r="E2287" s="4">
        <v>434420</v>
      </c>
      <c r="F2287">
        <v>1</v>
      </c>
      <c r="G2287" s="4">
        <v>4344200</v>
      </c>
      <c r="H2287" s="4">
        <v>0</v>
      </c>
      <c r="I2287" s="4">
        <v>4344200</v>
      </c>
      <c r="J2287">
        <v>1</v>
      </c>
      <c r="K2287">
        <v>1</v>
      </c>
      <c r="L2287">
        <v>1</v>
      </c>
      <c r="M2287">
        <v>1</v>
      </c>
      <c r="N2287" s="2">
        <v>44797</v>
      </c>
      <c r="O2287" s="1" t="s">
        <v>6151</v>
      </c>
      <c r="P2287" s="4">
        <v>4344200</v>
      </c>
      <c r="Q2287" s="4">
        <v>317086</v>
      </c>
      <c r="R2287" s="1" t="s">
        <v>123</v>
      </c>
      <c r="S2287" s="1" t="s">
        <v>50</v>
      </c>
      <c r="T2287" s="4">
        <f>Sales_Datas[[#This Row],[after_discount]]-(Sales_Datas[[#This Row],[qty_ordered]]*Sales_Datas[[#This Row],[cogs]])</f>
        <v>4027114</v>
      </c>
      <c r="U2287" s="3">
        <f>IFERROR(Sales_Datas[[#This Row],[Gross_Profit]]/Sales_Datas[[#This Row],[after_discount]],0)</f>
        <v>0.92700934579439254</v>
      </c>
      <c r="V2287" s="1" t="str">
        <f>IF(Sales_Datas[[#This Row],[base_price]] &lt;= 632200, "Low", (IF(Sales_Datas[[#This Row],[base_price]] &gt;= 10092000, "High", "Medium")))</f>
        <v>Medium</v>
      </c>
    </row>
    <row r="2288" spans="1:22" x14ac:dyDescent="0.25">
      <c r="A2288" s="1" t="s">
        <v>6153</v>
      </c>
      <c r="B2288" s="1" t="s">
        <v>6154</v>
      </c>
      <c r="C2288" s="2">
        <v>44500</v>
      </c>
      <c r="D2288" s="1" t="s">
        <v>6155</v>
      </c>
      <c r="E2288" s="4">
        <v>216920</v>
      </c>
      <c r="F2288">
        <v>2</v>
      </c>
      <c r="G2288" s="4">
        <v>4338400</v>
      </c>
      <c r="H2288" s="4">
        <v>0</v>
      </c>
      <c r="I2288" s="4">
        <v>4338400</v>
      </c>
      <c r="J2288">
        <v>1</v>
      </c>
      <c r="K2288">
        <v>0</v>
      </c>
      <c r="L2288">
        <v>0</v>
      </c>
      <c r="M2288">
        <v>4</v>
      </c>
      <c r="N2288" s="2">
        <v>44471</v>
      </c>
      <c r="O2288" s="1" t="s">
        <v>6156</v>
      </c>
      <c r="P2288" s="4">
        <v>2169200</v>
      </c>
      <c r="Q2288" s="4">
        <v>151844</v>
      </c>
      <c r="R2288" s="1" t="s">
        <v>191</v>
      </c>
      <c r="S2288" s="1" t="s">
        <v>34</v>
      </c>
      <c r="T2288" s="4">
        <f>Sales_Datas[[#This Row],[after_discount]]-(Sales_Datas[[#This Row],[qty_ordered]]*Sales_Datas[[#This Row],[cogs]])</f>
        <v>4034712</v>
      </c>
      <c r="U2288" s="3">
        <f>IFERROR(Sales_Datas[[#This Row],[Gross_Profit]]/Sales_Datas[[#This Row],[after_discount]],0)</f>
        <v>0.93</v>
      </c>
      <c r="V2288" s="1" t="str">
        <f>IF(Sales_Datas[[#This Row],[base_price]] &lt;= 632200, "Low", (IF(Sales_Datas[[#This Row],[base_price]] &gt;= 10092000, "High", "Medium")))</f>
        <v>Medium</v>
      </c>
    </row>
    <row r="2289" spans="1:22" x14ac:dyDescent="0.25">
      <c r="A2289" s="1" t="s">
        <v>6157</v>
      </c>
      <c r="B2289" s="1" t="s">
        <v>6158</v>
      </c>
      <c r="C2289" s="2">
        <v>44397</v>
      </c>
      <c r="D2289" s="1" t="s">
        <v>6159</v>
      </c>
      <c r="E2289" s="4">
        <v>432854</v>
      </c>
      <c r="F2289">
        <v>1</v>
      </c>
      <c r="G2289" s="4">
        <v>4328540</v>
      </c>
      <c r="H2289" s="4">
        <v>0</v>
      </c>
      <c r="I2289" s="4">
        <v>4328540</v>
      </c>
      <c r="J2289">
        <v>1</v>
      </c>
      <c r="K2289">
        <v>1</v>
      </c>
      <c r="L2289">
        <v>0</v>
      </c>
      <c r="M2289">
        <v>1</v>
      </c>
      <c r="N2289" s="2">
        <v>44392</v>
      </c>
      <c r="O2289" s="1" t="s">
        <v>6160</v>
      </c>
      <c r="P2289" s="4">
        <v>4328540</v>
      </c>
      <c r="Q2289" s="4">
        <v>281300</v>
      </c>
      <c r="R2289" s="1" t="s">
        <v>191</v>
      </c>
      <c r="S2289" s="1" t="s">
        <v>50</v>
      </c>
      <c r="T2289" s="4">
        <f>Sales_Datas[[#This Row],[after_discount]]-(Sales_Datas[[#This Row],[qty_ordered]]*Sales_Datas[[#This Row],[cogs]])</f>
        <v>4047240</v>
      </c>
      <c r="U2289" s="3">
        <f>IFERROR(Sales_Datas[[#This Row],[Gross_Profit]]/Sales_Datas[[#This Row],[after_discount]],0)</f>
        <v>0.9350127294653624</v>
      </c>
      <c r="V2289" s="1" t="str">
        <f>IF(Sales_Datas[[#This Row],[base_price]] &lt;= 632200, "Low", (IF(Sales_Datas[[#This Row],[base_price]] &gt;= 10092000, "High", "Medium")))</f>
        <v>Medium</v>
      </c>
    </row>
    <row r="2290" spans="1:22" x14ac:dyDescent="0.25">
      <c r="A2290" s="1" t="s">
        <v>6161</v>
      </c>
      <c r="B2290" s="1" t="s">
        <v>6162</v>
      </c>
      <c r="C2290" s="2">
        <v>44404</v>
      </c>
      <c r="D2290" s="1" t="s">
        <v>6159</v>
      </c>
      <c r="E2290" s="4">
        <v>432854</v>
      </c>
      <c r="F2290">
        <v>1</v>
      </c>
      <c r="G2290" s="4">
        <v>4328540</v>
      </c>
      <c r="H2290" s="4">
        <v>0</v>
      </c>
      <c r="I2290" s="4">
        <v>4328540</v>
      </c>
      <c r="J2290">
        <v>1</v>
      </c>
      <c r="K2290">
        <v>1</v>
      </c>
      <c r="L2290">
        <v>0</v>
      </c>
      <c r="M2290">
        <v>1</v>
      </c>
      <c r="N2290" s="2">
        <v>44388</v>
      </c>
      <c r="O2290" s="1" t="s">
        <v>6160</v>
      </c>
      <c r="P2290" s="4">
        <v>4328540</v>
      </c>
      <c r="Q2290" s="4">
        <v>281300</v>
      </c>
      <c r="R2290" s="1" t="s">
        <v>191</v>
      </c>
      <c r="S2290" s="1" t="s">
        <v>50</v>
      </c>
      <c r="T2290" s="4">
        <f>Sales_Datas[[#This Row],[after_discount]]-(Sales_Datas[[#This Row],[qty_ordered]]*Sales_Datas[[#This Row],[cogs]])</f>
        <v>4047240</v>
      </c>
      <c r="U2290" s="3">
        <f>IFERROR(Sales_Datas[[#This Row],[Gross_Profit]]/Sales_Datas[[#This Row],[after_discount]],0)</f>
        <v>0.9350127294653624</v>
      </c>
      <c r="V2290" s="1" t="str">
        <f>IF(Sales_Datas[[#This Row],[base_price]] &lt;= 632200, "Low", (IF(Sales_Datas[[#This Row],[base_price]] &gt;= 10092000, "High", "Medium")))</f>
        <v>Medium</v>
      </c>
    </row>
    <row r="2291" spans="1:22" x14ac:dyDescent="0.25">
      <c r="A2291" s="1" t="s">
        <v>6163</v>
      </c>
      <c r="B2291" s="1" t="s">
        <v>5874</v>
      </c>
      <c r="C2291" s="2">
        <v>44591</v>
      </c>
      <c r="D2291" s="1" t="s">
        <v>6164</v>
      </c>
      <c r="E2291" s="4">
        <v>429200</v>
      </c>
      <c r="F2291">
        <v>1</v>
      </c>
      <c r="G2291" s="4">
        <v>4292000</v>
      </c>
      <c r="H2291" s="4">
        <v>0</v>
      </c>
      <c r="I2291" s="4">
        <v>4292000</v>
      </c>
      <c r="J2291">
        <v>1</v>
      </c>
      <c r="K2291">
        <v>0</v>
      </c>
      <c r="L2291">
        <v>0</v>
      </c>
      <c r="M2291">
        <v>4</v>
      </c>
      <c r="N2291" s="2">
        <v>44564</v>
      </c>
      <c r="O2291" s="1" t="s">
        <v>6165</v>
      </c>
      <c r="P2291" s="4">
        <v>4292000</v>
      </c>
      <c r="Q2291" s="4">
        <v>321900</v>
      </c>
      <c r="R2291" s="1" t="s">
        <v>191</v>
      </c>
      <c r="S2291" s="1" t="s">
        <v>34</v>
      </c>
      <c r="T2291" s="4">
        <f>Sales_Datas[[#This Row],[after_discount]]-(Sales_Datas[[#This Row],[qty_ordered]]*Sales_Datas[[#This Row],[cogs]])</f>
        <v>3970100</v>
      </c>
      <c r="U2291" s="3">
        <f>IFERROR(Sales_Datas[[#This Row],[Gross_Profit]]/Sales_Datas[[#This Row],[after_discount]],0)</f>
        <v>0.92500000000000004</v>
      </c>
      <c r="V2291" s="1" t="str">
        <f>IF(Sales_Datas[[#This Row],[base_price]] &lt;= 632200, "Low", (IF(Sales_Datas[[#This Row],[base_price]] &gt;= 10092000, "High", "Medium")))</f>
        <v>Medium</v>
      </c>
    </row>
    <row r="2292" spans="1:22" x14ac:dyDescent="0.25">
      <c r="A2292" s="1" t="s">
        <v>6166</v>
      </c>
      <c r="B2292" s="1" t="s">
        <v>1370</v>
      </c>
      <c r="C2292" s="2">
        <v>44637</v>
      </c>
      <c r="D2292" s="1" t="s">
        <v>6167</v>
      </c>
      <c r="E2292" s="4">
        <v>429200</v>
      </c>
      <c r="F2292">
        <v>1</v>
      </c>
      <c r="G2292" s="4">
        <v>4292000</v>
      </c>
      <c r="H2292" s="4">
        <v>0</v>
      </c>
      <c r="I2292" s="4">
        <v>4292000</v>
      </c>
      <c r="J2292">
        <v>1</v>
      </c>
      <c r="K2292">
        <v>1</v>
      </c>
      <c r="L2292">
        <v>1</v>
      </c>
      <c r="M2292">
        <v>7</v>
      </c>
      <c r="N2292" s="2">
        <v>44634</v>
      </c>
      <c r="O2292" s="1" t="s">
        <v>6168</v>
      </c>
      <c r="P2292" s="4">
        <v>4292000</v>
      </c>
      <c r="Q2292" s="4">
        <v>257520</v>
      </c>
      <c r="R2292" s="1" t="s">
        <v>89</v>
      </c>
      <c r="S2292" s="1" t="s">
        <v>66</v>
      </c>
      <c r="T2292" s="4">
        <f>Sales_Datas[[#This Row],[after_discount]]-(Sales_Datas[[#This Row],[qty_ordered]]*Sales_Datas[[#This Row],[cogs]])</f>
        <v>4034480</v>
      </c>
      <c r="U2292" s="3">
        <f>IFERROR(Sales_Datas[[#This Row],[Gross_Profit]]/Sales_Datas[[#This Row],[after_discount]],0)</f>
        <v>0.94</v>
      </c>
      <c r="V2292" s="1" t="str">
        <f>IF(Sales_Datas[[#This Row],[base_price]] &lt;= 632200, "Low", (IF(Sales_Datas[[#This Row],[base_price]] &gt;= 10092000, "High", "Medium")))</f>
        <v>Medium</v>
      </c>
    </row>
    <row r="2293" spans="1:22" x14ac:dyDescent="0.25">
      <c r="A2293" s="1" t="s">
        <v>6169</v>
      </c>
      <c r="B2293" s="1" t="s">
        <v>1673</v>
      </c>
      <c r="C2293" s="2">
        <v>44729</v>
      </c>
      <c r="D2293" s="1" t="s">
        <v>6167</v>
      </c>
      <c r="E2293" s="4">
        <v>429200</v>
      </c>
      <c r="F2293">
        <v>1</v>
      </c>
      <c r="G2293" s="4">
        <v>4292000</v>
      </c>
      <c r="H2293" s="4">
        <v>0</v>
      </c>
      <c r="I2293" s="4">
        <v>4292000</v>
      </c>
      <c r="J2293">
        <v>1</v>
      </c>
      <c r="K2293">
        <v>0</v>
      </c>
      <c r="L2293">
        <v>0</v>
      </c>
      <c r="M2293">
        <v>7</v>
      </c>
      <c r="N2293" s="2">
        <v>44691</v>
      </c>
      <c r="O2293" s="1" t="s">
        <v>6168</v>
      </c>
      <c r="P2293" s="4">
        <v>4292000</v>
      </c>
      <c r="Q2293" s="4">
        <v>257520</v>
      </c>
      <c r="R2293" s="1" t="s">
        <v>89</v>
      </c>
      <c r="S2293" s="1" t="s">
        <v>66</v>
      </c>
      <c r="T2293" s="4">
        <f>Sales_Datas[[#This Row],[after_discount]]-(Sales_Datas[[#This Row],[qty_ordered]]*Sales_Datas[[#This Row],[cogs]])</f>
        <v>4034480</v>
      </c>
      <c r="U2293" s="3">
        <f>IFERROR(Sales_Datas[[#This Row],[Gross_Profit]]/Sales_Datas[[#This Row],[after_discount]],0)</f>
        <v>0.94</v>
      </c>
      <c r="V2293" s="1" t="str">
        <f>IF(Sales_Datas[[#This Row],[base_price]] &lt;= 632200, "Low", (IF(Sales_Datas[[#This Row],[base_price]] &gt;= 10092000, "High", "Medium")))</f>
        <v>Medium</v>
      </c>
    </row>
    <row r="2294" spans="1:22" x14ac:dyDescent="0.25">
      <c r="A2294" s="1" t="s">
        <v>6170</v>
      </c>
      <c r="B2294" s="1" t="s">
        <v>1358</v>
      </c>
      <c r="C2294" s="2">
        <v>44737</v>
      </c>
      <c r="D2294" s="1" t="s">
        <v>6167</v>
      </c>
      <c r="E2294" s="4">
        <v>429200</v>
      </c>
      <c r="F2294">
        <v>1</v>
      </c>
      <c r="G2294" s="4">
        <v>4292000</v>
      </c>
      <c r="H2294" s="4">
        <v>0</v>
      </c>
      <c r="I2294" s="4">
        <v>4292000</v>
      </c>
      <c r="J2294">
        <v>1</v>
      </c>
      <c r="K2294">
        <v>1</v>
      </c>
      <c r="L2294">
        <v>0</v>
      </c>
      <c r="M2294">
        <v>4</v>
      </c>
      <c r="N2294" s="2">
        <v>44659</v>
      </c>
      <c r="O2294" s="1" t="s">
        <v>6168</v>
      </c>
      <c r="P2294" s="4">
        <v>4292000</v>
      </c>
      <c r="Q2294" s="4">
        <v>257520</v>
      </c>
      <c r="R2294" s="1" t="s">
        <v>89</v>
      </c>
      <c r="S2294" s="1" t="s">
        <v>34</v>
      </c>
      <c r="T2294" s="4">
        <f>Sales_Datas[[#This Row],[after_discount]]-(Sales_Datas[[#This Row],[qty_ordered]]*Sales_Datas[[#This Row],[cogs]])</f>
        <v>4034480</v>
      </c>
      <c r="U2294" s="3">
        <f>IFERROR(Sales_Datas[[#This Row],[Gross_Profit]]/Sales_Datas[[#This Row],[after_discount]],0)</f>
        <v>0.94</v>
      </c>
      <c r="V2294" s="1" t="str">
        <f>IF(Sales_Datas[[#This Row],[base_price]] &lt;= 632200, "Low", (IF(Sales_Datas[[#This Row],[base_price]] &gt;= 10092000, "High", "Medium")))</f>
        <v>Medium</v>
      </c>
    </row>
    <row r="2295" spans="1:22" x14ac:dyDescent="0.25">
      <c r="A2295" s="1" t="s">
        <v>6171</v>
      </c>
      <c r="B2295" s="1" t="s">
        <v>647</v>
      </c>
      <c r="C2295" s="2">
        <v>44294</v>
      </c>
      <c r="D2295" s="1" t="s">
        <v>6172</v>
      </c>
      <c r="E2295" s="4">
        <v>429200</v>
      </c>
      <c r="F2295">
        <v>1</v>
      </c>
      <c r="G2295" s="4">
        <v>4292000</v>
      </c>
      <c r="H2295" s="4">
        <v>0</v>
      </c>
      <c r="I2295" s="4">
        <v>4292000</v>
      </c>
      <c r="J2295">
        <v>1</v>
      </c>
      <c r="K2295">
        <v>1</v>
      </c>
      <c r="L2295">
        <v>0</v>
      </c>
      <c r="M2295">
        <v>1</v>
      </c>
      <c r="N2295" s="2">
        <v>44405</v>
      </c>
      <c r="O2295" s="1" t="s">
        <v>6173</v>
      </c>
      <c r="P2295" s="4">
        <v>4292000</v>
      </c>
      <c r="Q2295" s="4">
        <v>291856</v>
      </c>
      <c r="R2295" s="1" t="s">
        <v>133</v>
      </c>
      <c r="S2295" s="1" t="s">
        <v>50</v>
      </c>
      <c r="T2295" s="4">
        <f>Sales_Datas[[#This Row],[after_discount]]-(Sales_Datas[[#This Row],[qty_ordered]]*Sales_Datas[[#This Row],[cogs]])</f>
        <v>4000144</v>
      </c>
      <c r="U2295" s="3">
        <f>IFERROR(Sales_Datas[[#This Row],[Gross_Profit]]/Sales_Datas[[#This Row],[after_discount]],0)</f>
        <v>0.93200000000000005</v>
      </c>
      <c r="V2295" s="1" t="str">
        <f>IF(Sales_Datas[[#This Row],[base_price]] &lt;= 632200, "Low", (IF(Sales_Datas[[#This Row],[base_price]] &gt;= 10092000, "High", "Medium")))</f>
        <v>Medium</v>
      </c>
    </row>
    <row r="2296" spans="1:22" x14ac:dyDescent="0.25">
      <c r="A2296" s="1" t="s">
        <v>6174</v>
      </c>
      <c r="B2296" s="1" t="s">
        <v>6175</v>
      </c>
      <c r="C2296" s="2">
        <v>44576</v>
      </c>
      <c r="D2296" s="1" t="s">
        <v>5525</v>
      </c>
      <c r="E2296" s="4">
        <v>429200</v>
      </c>
      <c r="F2296">
        <v>1</v>
      </c>
      <c r="G2296" s="4">
        <v>4292000</v>
      </c>
      <c r="H2296" s="4">
        <v>0</v>
      </c>
      <c r="I2296" s="4">
        <v>4292000</v>
      </c>
      <c r="J2296">
        <v>1</v>
      </c>
      <c r="K2296">
        <v>0</v>
      </c>
      <c r="L2296">
        <v>0</v>
      </c>
      <c r="M2296">
        <v>1</v>
      </c>
      <c r="N2296" s="2">
        <v>44574</v>
      </c>
      <c r="O2296" s="1" t="s">
        <v>5526</v>
      </c>
      <c r="P2296" s="4">
        <v>5365000</v>
      </c>
      <c r="Q2296" s="4">
        <v>477456</v>
      </c>
      <c r="R2296" s="1" t="s">
        <v>133</v>
      </c>
      <c r="S2296" s="1" t="s">
        <v>50</v>
      </c>
      <c r="T2296" s="4">
        <f>Sales_Datas[[#This Row],[after_discount]]-(Sales_Datas[[#This Row],[qty_ordered]]*Sales_Datas[[#This Row],[cogs]])</f>
        <v>3814544</v>
      </c>
      <c r="U2296" s="3">
        <f>IFERROR(Sales_Datas[[#This Row],[Gross_Profit]]/Sales_Datas[[#This Row],[after_discount]],0)</f>
        <v>0.8887567567567568</v>
      </c>
      <c r="V2296" s="1" t="str">
        <f>IF(Sales_Datas[[#This Row],[base_price]] &lt;= 632200, "Low", (IF(Sales_Datas[[#This Row],[base_price]] &gt;= 10092000, "High", "Medium")))</f>
        <v>Medium</v>
      </c>
    </row>
    <row r="2297" spans="1:22" x14ac:dyDescent="0.25">
      <c r="A2297" s="1" t="s">
        <v>6176</v>
      </c>
      <c r="B2297" s="1" t="s">
        <v>6177</v>
      </c>
      <c r="C2297" s="2">
        <v>44581</v>
      </c>
      <c r="D2297" s="1" t="s">
        <v>5525</v>
      </c>
      <c r="E2297" s="4">
        <v>429200</v>
      </c>
      <c r="F2297">
        <v>1</v>
      </c>
      <c r="G2297" s="4">
        <v>4292000</v>
      </c>
      <c r="H2297" s="4">
        <v>0</v>
      </c>
      <c r="I2297" s="4">
        <v>4292000</v>
      </c>
      <c r="J2297">
        <v>1</v>
      </c>
      <c r="K2297">
        <v>1</v>
      </c>
      <c r="L2297">
        <v>1</v>
      </c>
      <c r="M2297">
        <v>1</v>
      </c>
      <c r="N2297" s="2">
        <v>44586</v>
      </c>
      <c r="O2297" s="1" t="s">
        <v>5526</v>
      </c>
      <c r="P2297" s="4">
        <v>5365000</v>
      </c>
      <c r="Q2297" s="4">
        <v>477456</v>
      </c>
      <c r="R2297" s="1" t="s">
        <v>133</v>
      </c>
      <c r="S2297" s="1" t="s">
        <v>50</v>
      </c>
      <c r="T2297" s="4">
        <f>Sales_Datas[[#This Row],[after_discount]]-(Sales_Datas[[#This Row],[qty_ordered]]*Sales_Datas[[#This Row],[cogs]])</f>
        <v>3814544</v>
      </c>
      <c r="U2297" s="3">
        <f>IFERROR(Sales_Datas[[#This Row],[Gross_Profit]]/Sales_Datas[[#This Row],[after_discount]],0)</f>
        <v>0.8887567567567568</v>
      </c>
      <c r="V2297" s="1" t="str">
        <f>IF(Sales_Datas[[#This Row],[base_price]] &lt;= 632200, "Low", (IF(Sales_Datas[[#This Row],[base_price]] &gt;= 10092000, "High", "Medium")))</f>
        <v>Medium</v>
      </c>
    </row>
    <row r="2298" spans="1:22" x14ac:dyDescent="0.25">
      <c r="A2298" s="1" t="s">
        <v>6178</v>
      </c>
      <c r="B2298" s="1" t="s">
        <v>6179</v>
      </c>
      <c r="C2298" s="2">
        <v>44713</v>
      </c>
      <c r="D2298" s="1" t="s">
        <v>5525</v>
      </c>
      <c r="E2298" s="4">
        <v>429200</v>
      </c>
      <c r="F2298">
        <v>1</v>
      </c>
      <c r="G2298" s="4">
        <v>4292000</v>
      </c>
      <c r="H2298" s="4">
        <v>0</v>
      </c>
      <c r="I2298" s="4">
        <v>4292000</v>
      </c>
      <c r="J2298">
        <v>1</v>
      </c>
      <c r="K2298">
        <v>1</v>
      </c>
      <c r="L2298">
        <v>0</v>
      </c>
      <c r="M2298">
        <v>1</v>
      </c>
      <c r="N2298" s="2">
        <v>44583</v>
      </c>
      <c r="O2298" s="1" t="s">
        <v>5526</v>
      </c>
      <c r="P2298" s="4">
        <v>5365000</v>
      </c>
      <c r="Q2298" s="4">
        <v>477456</v>
      </c>
      <c r="R2298" s="1" t="s">
        <v>133</v>
      </c>
      <c r="S2298" s="1" t="s">
        <v>50</v>
      </c>
      <c r="T2298" s="4">
        <f>Sales_Datas[[#This Row],[after_discount]]-(Sales_Datas[[#This Row],[qty_ordered]]*Sales_Datas[[#This Row],[cogs]])</f>
        <v>3814544</v>
      </c>
      <c r="U2298" s="3">
        <f>IFERROR(Sales_Datas[[#This Row],[Gross_Profit]]/Sales_Datas[[#This Row],[after_discount]],0)</f>
        <v>0.8887567567567568</v>
      </c>
      <c r="V2298" s="1" t="str">
        <f>IF(Sales_Datas[[#This Row],[base_price]] &lt;= 632200, "Low", (IF(Sales_Datas[[#This Row],[base_price]] &gt;= 10092000, "High", "Medium")))</f>
        <v>Medium</v>
      </c>
    </row>
    <row r="2299" spans="1:22" x14ac:dyDescent="0.25">
      <c r="A2299" s="1" t="s">
        <v>6180</v>
      </c>
      <c r="B2299" s="1" t="s">
        <v>6181</v>
      </c>
      <c r="C2299" s="2">
        <v>44468</v>
      </c>
      <c r="D2299" s="1" t="s">
        <v>6182</v>
      </c>
      <c r="E2299" s="4">
        <v>427518</v>
      </c>
      <c r="F2299">
        <v>1</v>
      </c>
      <c r="G2299" s="4">
        <v>4275180</v>
      </c>
      <c r="H2299" s="4">
        <v>0</v>
      </c>
      <c r="I2299" s="4">
        <v>4275180</v>
      </c>
      <c r="J2299">
        <v>1</v>
      </c>
      <c r="K2299">
        <v>1</v>
      </c>
      <c r="L2299">
        <v>1</v>
      </c>
      <c r="M2299">
        <v>1</v>
      </c>
      <c r="N2299" s="2">
        <v>44456</v>
      </c>
      <c r="O2299" s="1" t="s">
        <v>6183</v>
      </c>
      <c r="P2299" s="4">
        <v>4275180</v>
      </c>
      <c r="Q2299" s="4">
        <v>316332</v>
      </c>
      <c r="R2299" s="1" t="s">
        <v>128</v>
      </c>
      <c r="S2299" s="1" t="s">
        <v>50</v>
      </c>
      <c r="T2299" s="4">
        <f>Sales_Datas[[#This Row],[after_discount]]-(Sales_Datas[[#This Row],[qty_ordered]]*Sales_Datas[[#This Row],[cogs]])</f>
        <v>3958848</v>
      </c>
      <c r="U2299" s="3">
        <f>IFERROR(Sales_Datas[[#This Row],[Gross_Profit]]/Sales_Datas[[#This Row],[after_discount]],0)</f>
        <v>0.92600732600732605</v>
      </c>
      <c r="V2299" s="1" t="str">
        <f>IF(Sales_Datas[[#This Row],[base_price]] &lt;= 632200, "Low", (IF(Sales_Datas[[#This Row],[base_price]] &gt;= 10092000, "High", "Medium")))</f>
        <v>Medium</v>
      </c>
    </row>
    <row r="2300" spans="1:22" x14ac:dyDescent="0.25">
      <c r="A2300" s="1" t="s">
        <v>6184</v>
      </c>
      <c r="B2300" s="1" t="s">
        <v>120</v>
      </c>
      <c r="C2300" s="2">
        <v>44620</v>
      </c>
      <c r="D2300" s="1" t="s">
        <v>6185</v>
      </c>
      <c r="E2300" s="4">
        <v>427170</v>
      </c>
      <c r="F2300">
        <v>1</v>
      </c>
      <c r="G2300" s="4">
        <v>4271700</v>
      </c>
      <c r="H2300" s="4">
        <v>0</v>
      </c>
      <c r="I2300" s="4">
        <v>4271700</v>
      </c>
      <c r="J2300">
        <v>1</v>
      </c>
      <c r="K2300">
        <v>1</v>
      </c>
      <c r="L2300">
        <v>0</v>
      </c>
      <c r="M2300">
        <v>1</v>
      </c>
      <c r="N2300" s="2">
        <v>44581</v>
      </c>
      <c r="O2300" s="1" t="s">
        <v>6186</v>
      </c>
      <c r="P2300" s="4">
        <v>4271700</v>
      </c>
      <c r="Q2300" s="4">
        <v>345970</v>
      </c>
      <c r="R2300" s="1" t="s">
        <v>55</v>
      </c>
      <c r="S2300" s="1" t="s">
        <v>50</v>
      </c>
      <c r="T2300" s="4">
        <f>Sales_Datas[[#This Row],[after_discount]]-(Sales_Datas[[#This Row],[qty_ordered]]*Sales_Datas[[#This Row],[cogs]])</f>
        <v>3925730</v>
      </c>
      <c r="U2300" s="3">
        <f>IFERROR(Sales_Datas[[#This Row],[Gross_Profit]]/Sales_Datas[[#This Row],[after_discount]],0)</f>
        <v>0.91900882552613716</v>
      </c>
      <c r="V2300" s="1" t="str">
        <f>IF(Sales_Datas[[#This Row],[base_price]] &lt;= 632200, "Low", (IF(Sales_Datas[[#This Row],[base_price]] &gt;= 10092000, "High", "Medium")))</f>
        <v>Medium</v>
      </c>
    </row>
    <row r="2301" spans="1:22" x14ac:dyDescent="0.25">
      <c r="A2301" s="1" t="s">
        <v>6187</v>
      </c>
      <c r="B2301" s="1" t="s">
        <v>6188</v>
      </c>
      <c r="C2301" s="2">
        <v>44328</v>
      </c>
      <c r="D2301" s="1" t="s">
        <v>6189</v>
      </c>
      <c r="E2301" s="4">
        <v>424560</v>
      </c>
      <c r="F2301">
        <v>1</v>
      </c>
      <c r="G2301" s="4">
        <v>4245600</v>
      </c>
      <c r="H2301" s="4">
        <v>0</v>
      </c>
      <c r="I2301" s="4">
        <v>4245600</v>
      </c>
      <c r="J2301">
        <v>1</v>
      </c>
      <c r="K2301">
        <v>0</v>
      </c>
      <c r="L2301">
        <v>0</v>
      </c>
      <c r="M2301">
        <v>4</v>
      </c>
      <c r="N2301" s="2">
        <v>44402</v>
      </c>
      <c r="O2301" s="1" t="s">
        <v>6190</v>
      </c>
      <c r="P2301" s="4">
        <v>4245600</v>
      </c>
      <c r="Q2301" s="4">
        <v>280198</v>
      </c>
      <c r="R2301" s="1" t="s">
        <v>133</v>
      </c>
      <c r="S2301" s="1" t="s">
        <v>34</v>
      </c>
      <c r="T2301" s="4">
        <f>Sales_Datas[[#This Row],[after_discount]]-(Sales_Datas[[#This Row],[qty_ordered]]*Sales_Datas[[#This Row],[cogs]])</f>
        <v>3965402</v>
      </c>
      <c r="U2301" s="3">
        <f>IFERROR(Sales_Datas[[#This Row],[Gross_Profit]]/Sales_Datas[[#This Row],[after_discount]],0)</f>
        <v>0.93400273224043717</v>
      </c>
      <c r="V2301" s="1" t="str">
        <f>IF(Sales_Datas[[#This Row],[base_price]] &lt;= 632200, "Low", (IF(Sales_Datas[[#This Row],[base_price]] &gt;= 10092000, "High", "Medium")))</f>
        <v>Medium</v>
      </c>
    </row>
    <row r="2302" spans="1:22" x14ac:dyDescent="0.25">
      <c r="A2302" s="1" t="s">
        <v>6191</v>
      </c>
      <c r="B2302" s="1" t="s">
        <v>6192</v>
      </c>
      <c r="C2302" s="2">
        <v>44567</v>
      </c>
      <c r="D2302" s="1" t="s">
        <v>6193</v>
      </c>
      <c r="E2302" s="4">
        <v>423342</v>
      </c>
      <c r="F2302">
        <v>1</v>
      </c>
      <c r="G2302" s="4">
        <v>4233420</v>
      </c>
      <c r="H2302" s="4">
        <v>0</v>
      </c>
      <c r="I2302" s="4">
        <v>4233420</v>
      </c>
      <c r="J2302">
        <v>1</v>
      </c>
      <c r="K2302">
        <v>0</v>
      </c>
      <c r="L2302">
        <v>0</v>
      </c>
      <c r="M2302">
        <v>1</v>
      </c>
      <c r="N2302" s="2">
        <v>44729</v>
      </c>
      <c r="O2302" s="1" t="s">
        <v>6194</v>
      </c>
      <c r="P2302" s="4">
        <v>2899420</v>
      </c>
      <c r="Q2302" s="4">
        <v>240642</v>
      </c>
      <c r="R2302" s="1" t="s">
        <v>128</v>
      </c>
      <c r="S2302" s="1" t="s">
        <v>50</v>
      </c>
      <c r="T2302" s="4">
        <f>Sales_Datas[[#This Row],[after_discount]]-(Sales_Datas[[#This Row],[qty_ordered]]*Sales_Datas[[#This Row],[cogs]])</f>
        <v>3992778</v>
      </c>
      <c r="U2302" s="3">
        <f>IFERROR(Sales_Datas[[#This Row],[Gross_Profit]]/Sales_Datas[[#This Row],[after_discount]],0)</f>
        <v>0.94315659679408137</v>
      </c>
      <c r="V2302" s="1" t="str">
        <f>IF(Sales_Datas[[#This Row],[base_price]] &lt;= 632200, "Low", (IF(Sales_Datas[[#This Row],[base_price]] &gt;= 10092000, "High", "Medium")))</f>
        <v>Medium</v>
      </c>
    </row>
    <row r="2303" spans="1:22" x14ac:dyDescent="0.25">
      <c r="A2303" s="1" t="s">
        <v>6195</v>
      </c>
      <c r="B2303" s="1" t="s">
        <v>6196</v>
      </c>
      <c r="C2303" s="2">
        <v>44418</v>
      </c>
      <c r="D2303" s="1" t="s">
        <v>6197</v>
      </c>
      <c r="E2303" s="4">
        <v>26390</v>
      </c>
      <c r="F2303">
        <v>16</v>
      </c>
      <c r="G2303" s="4">
        <v>4222400</v>
      </c>
      <c r="H2303" s="4">
        <v>0</v>
      </c>
      <c r="I2303" s="4">
        <v>4222400</v>
      </c>
      <c r="J2303">
        <v>1</v>
      </c>
      <c r="K2303">
        <v>0</v>
      </c>
      <c r="L2303">
        <v>0</v>
      </c>
      <c r="M2303">
        <v>1</v>
      </c>
      <c r="N2303" s="2">
        <v>44477</v>
      </c>
      <c r="O2303" s="1" t="s">
        <v>6198</v>
      </c>
      <c r="P2303" s="4">
        <v>252300</v>
      </c>
      <c r="Q2303" s="4">
        <v>17400</v>
      </c>
      <c r="R2303" s="1" t="s">
        <v>344</v>
      </c>
      <c r="S2303" s="1" t="s">
        <v>50</v>
      </c>
      <c r="T2303" s="4">
        <f>Sales_Datas[[#This Row],[after_discount]]-(Sales_Datas[[#This Row],[qty_ordered]]*Sales_Datas[[#This Row],[cogs]])</f>
        <v>3944000</v>
      </c>
      <c r="U2303" s="3">
        <f>IFERROR(Sales_Datas[[#This Row],[Gross_Profit]]/Sales_Datas[[#This Row],[after_discount]],0)</f>
        <v>0.93406593406593408</v>
      </c>
      <c r="V2303" s="1" t="str">
        <f>IF(Sales_Datas[[#This Row],[base_price]] &lt;= 632200, "Low", (IF(Sales_Datas[[#This Row],[base_price]] &gt;= 10092000, "High", "Medium")))</f>
        <v>Low</v>
      </c>
    </row>
    <row r="2304" spans="1:22" x14ac:dyDescent="0.25">
      <c r="A2304" s="1" t="s">
        <v>6199</v>
      </c>
      <c r="B2304" s="1" t="s">
        <v>3382</v>
      </c>
      <c r="C2304" s="2">
        <v>44526</v>
      </c>
      <c r="D2304" s="1" t="s">
        <v>6200</v>
      </c>
      <c r="E2304" s="4">
        <v>420500</v>
      </c>
      <c r="F2304">
        <v>1</v>
      </c>
      <c r="G2304" s="4">
        <v>4205000</v>
      </c>
      <c r="H2304" s="4">
        <v>0</v>
      </c>
      <c r="I2304" s="4">
        <v>4205000</v>
      </c>
      <c r="J2304">
        <v>1</v>
      </c>
      <c r="K2304">
        <v>1</v>
      </c>
      <c r="L2304">
        <v>1</v>
      </c>
      <c r="M2304">
        <v>1</v>
      </c>
      <c r="N2304" s="2">
        <v>44383</v>
      </c>
      <c r="O2304" s="1" t="s">
        <v>6201</v>
      </c>
      <c r="P2304" s="4">
        <v>4205000</v>
      </c>
      <c r="Q2304" s="4">
        <v>260710</v>
      </c>
      <c r="R2304" s="1" t="s">
        <v>191</v>
      </c>
      <c r="S2304" s="1" t="s">
        <v>50</v>
      </c>
      <c r="T2304" s="4">
        <f>Sales_Datas[[#This Row],[after_discount]]-(Sales_Datas[[#This Row],[qty_ordered]]*Sales_Datas[[#This Row],[cogs]])</f>
        <v>3944290</v>
      </c>
      <c r="U2304" s="3">
        <f>IFERROR(Sales_Datas[[#This Row],[Gross_Profit]]/Sales_Datas[[#This Row],[after_discount]],0)</f>
        <v>0.93799999999999994</v>
      </c>
      <c r="V2304" s="1" t="str">
        <f>IF(Sales_Datas[[#This Row],[base_price]] &lt;= 632200, "Low", (IF(Sales_Datas[[#This Row],[base_price]] &gt;= 10092000, "High", "Medium")))</f>
        <v>Medium</v>
      </c>
    </row>
    <row r="2305" spans="1:22" x14ac:dyDescent="0.25">
      <c r="A2305" s="1" t="s">
        <v>6202</v>
      </c>
      <c r="B2305" s="1" t="s">
        <v>6203</v>
      </c>
      <c r="C2305" s="2">
        <v>44734</v>
      </c>
      <c r="D2305" s="1" t="s">
        <v>6204</v>
      </c>
      <c r="E2305" s="4">
        <v>419630</v>
      </c>
      <c r="F2305">
        <v>1</v>
      </c>
      <c r="G2305" s="4">
        <v>4196300</v>
      </c>
      <c r="H2305" s="4">
        <v>0</v>
      </c>
      <c r="I2305" s="4">
        <v>4196300</v>
      </c>
      <c r="J2305">
        <v>1</v>
      </c>
      <c r="K2305">
        <v>1</v>
      </c>
      <c r="L2305">
        <v>0</v>
      </c>
      <c r="M2305">
        <v>1</v>
      </c>
      <c r="N2305" s="2">
        <v>44716</v>
      </c>
      <c r="O2305" s="1" t="s">
        <v>6205</v>
      </c>
      <c r="P2305" s="4">
        <v>4196300</v>
      </c>
      <c r="Q2305" s="4">
        <v>318884</v>
      </c>
      <c r="R2305" s="1" t="s">
        <v>133</v>
      </c>
      <c r="S2305" s="1" t="s">
        <v>50</v>
      </c>
      <c r="T2305" s="4">
        <f>Sales_Datas[[#This Row],[after_discount]]-(Sales_Datas[[#This Row],[qty_ordered]]*Sales_Datas[[#This Row],[cogs]])</f>
        <v>3877416</v>
      </c>
      <c r="U2305" s="3">
        <f>IFERROR(Sales_Datas[[#This Row],[Gross_Profit]]/Sales_Datas[[#This Row],[after_discount]],0)</f>
        <v>0.9240082930200415</v>
      </c>
      <c r="V2305" s="1" t="str">
        <f>IF(Sales_Datas[[#This Row],[base_price]] &lt;= 632200, "Low", (IF(Sales_Datas[[#This Row],[base_price]] &gt;= 10092000, "High", "Medium")))</f>
        <v>Medium</v>
      </c>
    </row>
    <row r="2306" spans="1:22" x14ac:dyDescent="0.25">
      <c r="A2306" s="1" t="s">
        <v>6206</v>
      </c>
      <c r="B2306" s="1" t="s">
        <v>6207</v>
      </c>
      <c r="C2306" s="2">
        <v>44298</v>
      </c>
      <c r="D2306" s="1" t="s">
        <v>6208</v>
      </c>
      <c r="E2306" s="4">
        <v>41876</v>
      </c>
      <c r="F2306">
        <v>10</v>
      </c>
      <c r="G2306" s="4">
        <v>4187600</v>
      </c>
      <c r="H2306" s="4">
        <v>0</v>
      </c>
      <c r="I2306" s="4">
        <v>4187600</v>
      </c>
      <c r="J2306">
        <v>1</v>
      </c>
      <c r="K2306">
        <v>0</v>
      </c>
      <c r="L2306">
        <v>0</v>
      </c>
      <c r="M2306">
        <v>4</v>
      </c>
      <c r="N2306" s="2">
        <v>44541</v>
      </c>
      <c r="O2306" s="1" t="s">
        <v>6209</v>
      </c>
      <c r="P2306" s="4">
        <v>319000</v>
      </c>
      <c r="Q2306" s="4">
        <v>28072</v>
      </c>
      <c r="R2306" s="1" t="s">
        <v>344</v>
      </c>
      <c r="S2306" s="1" t="s">
        <v>34</v>
      </c>
      <c r="T2306" s="4">
        <f>Sales_Datas[[#This Row],[after_discount]]-(Sales_Datas[[#This Row],[qty_ordered]]*Sales_Datas[[#This Row],[cogs]])</f>
        <v>3906880</v>
      </c>
      <c r="U2306" s="3">
        <f>IFERROR(Sales_Datas[[#This Row],[Gross_Profit]]/Sales_Datas[[#This Row],[after_discount]],0)</f>
        <v>0.93296398891966759</v>
      </c>
      <c r="V2306" s="1" t="str">
        <f>IF(Sales_Datas[[#This Row],[base_price]] &lt;= 632200, "Low", (IF(Sales_Datas[[#This Row],[base_price]] &gt;= 10092000, "High", "Medium")))</f>
        <v>Low</v>
      </c>
    </row>
    <row r="2307" spans="1:22" x14ac:dyDescent="0.25">
      <c r="A2307" s="1" t="s">
        <v>6210</v>
      </c>
      <c r="B2307" s="1" t="s">
        <v>6211</v>
      </c>
      <c r="C2307" s="2">
        <v>44390</v>
      </c>
      <c r="D2307" s="1" t="s">
        <v>6212</v>
      </c>
      <c r="E2307" s="4">
        <v>37990</v>
      </c>
      <c r="F2307">
        <v>11</v>
      </c>
      <c r="G2307" s="4">
        <v>4178900</v>
      </c>
      <c r="H2307" s="4">
        <v>0</v>
      </c>
      <c r="I2307" s="4">
        <v>4178900</v>
      </c>
      <c r="J2307">
        <v>1</v>
      </c>
      <c r="K2307">
        <v>0</v>
      </c>
      <c r="L2307">
        <v>0</v>
      </c>
      <c r="M2307">
        <v>8</v>
      </c>
      <c r="N2307" s="2">
        <v>44392</v>
      </c>
      <c r="O2307" s="1" t="s">
        <v>6213</v>
      </c>
      <c r="P2307" s="4">
        <v>379900</v>
      </c>
      <c r="Q2307" s="4">
        <v>30392</v>
      </c>
      <c r="R2307" s="1" t="s">
        <v>344</v>
      </c>
      <c r="S2307" s="1" t="s">
        <v>1115</v>
      </c>
      <c r="T2307" s="4">
        <f>Sales_Datas[[#This Row],[after_discount]]-(Sales_Datas[[#This Row],[qty_ordered]]*Sales_Datas[[#This Row],[cogs]])</f>
        <v>3844588</v>
      </c>
      <c r="U2307" s="3">
        <f>IFERROR(Sales_Datas[[#This Row],[Gross_Profit]]/Sales_Datas[[#This Row],[after_discount]],0)</f>
        <v>0.92</v>
      </c>
      <c r="V2307" s="1" t="str">
        <f>IF(Sales_Datas[[#This Row],[base_price]] &lt;= 632200, "Low", (IF(Sales_Datas[[#This Row],[base_price]] &gt;= 10092000, "High", "Medium")))</f>
        <v>Low</v>
      </c>
    </row>
    <row r="2308" spans="1:22" x14ac:dyDescent="0.25">
      <c r="A2308" s="1" t="s">
        <v>6214</v>
      </c>
      <c r="B2308" s="1" t="s">
        <v>6215</v>
      </c>
      <c r="C2308" s="2">
        <v>44237</v>
      </c>
      <c r="D2308" s="1" t="s">
        <v>6216</v>
      </c>
      <c r="E2308" s="4">
        <v>417600</v>
      </c>
      <c r="F2308">
        <v>1</v>
      </c>
      <c r="G2308" s="4">
        <v>4176000</v>
      </c>
      <c r="H2308" s="4">
        <v>0</v>
      </c>
      <c r="I2308" s="4">
        <v>4176000</v>
      </c>
      <c r="J2308">
        <v>1</v>
      </c>
      <c r="K2308">
        <v>1</v>
      </c>
      <c r="L2308">
        <v>1</v>
      </c>
      <c r="M2308">
        <v>1</v>
      </c>
      <c r="N2308" s="2">
        <v>44481</v>
      </c>
      <c r="O2308" s="1" t="s">
        <v>6217</v>
      </c>
      <c r="P2308" s="4">
        <v>4176000</v>
      </c>
      <c r="Q2308" s="4">
        <v>283968</v>
      </c>
      <c r="R2308" s="1" t="s">
        <v>191</v>
      </c>
      <c r="S2308" s="1" t="s">
        <v>50</v>
      </c>
      <c r="T2308" s="4">
        <f>Sales_Datas[[#This Row],[after_discount]]-(Sales_Datas[[#This Row],[qty_ordered]]*Sales_Datas[[#This Row],[cogs]])</f>
        <v>3892032</v>
      </c>
      <c r="U2308" s="3">
        <f>IFERROR(Sales_Datas[[#This Row],[Gross_Profit]]/Sales_Datas[[#This Row],[after_discount]],0)</f>
        <v>0.93200000000000005</v>
      </c>
      <c r="V2308" s="1" t="str">
        <f>IF(Sales_Datas[[#This Row],[base_price]] &lt;= 632200, "Low", (IF(Sales_Datas[[#This Row],[base_price]] &gt;= 10092000, "High", "Medium")))</f>
        <v>Medium</v>
      </c>
    </row>
    <row r="2309" spans="1:22" x14ac:dyDescent="0.25">
      <c r="A2309" s="1" t="s">
        <v>6218</v>
      </c>
      <c r="B2309" s="1" t="s">
        <v>6219</v>
      </c>
      <c r="C2309" s="2">
        <v>44416</v>
      </c>
      <c r="D2309" s="1" t="s">
        <v>6220</v>
      </c>
      <c r="E2309" s="4">
        <v>417600</v>
      </c>
      <c r="F2309">
        <v>1</v>
      </c>
      <c r="G2309" s="4">
        <v>4176000</v>
      </c>
      <c r="H2309" s="4">
        <v>0</v>
      </c>
      <c r="I2309" s="4">
        <v>4176000</v>
      </c>
      <c r="J2309">
        <v>1</v>
      </c>
      <c r="K2309">
        <v>1</v>
      </c>
      <c r="L2309">
        <v>0</v>
      </c>
      <c r="M2309">
        <v>1</v>
      </c>
      <c r="N2309" s="2">
        <v>44430</v>
      </c>
      <c r="O2309" s="1" t="s">
        <v>6221</v>
      </c>
      <c r="P2309" s="4">
        <v>4176000</v>
      </c>
      <c r="Q2309" s="4">
        <v>325728</v>
      </c>
      <c r="R2309" s="1" t="s">
        <v>55</v>
      </c>
      <c r="S2309" s="1" t="s">
        <v>50</v>
      </c>
      <c r="T2309" s="4">
        <f>Sales_Datas[[#This Row],[after_discount]]-(Sales_Datas[[#This Row],[qty_ordered]]*Sales_Datas[[#This Row],[cogs]])</f>
        <v>3850272</v>
      </c>
      <c r="U2309" s="3">
        <f>IFERROR(Sales_Datas[[#This Row],[Gross_Profit]]/Sales_Datas[[#This Row],[after_discount]],0)</f>
        <v>0.92200000000000004</v>
      </c>
      <c r="V2309" s="1" t="str">
        <f>IF(Sales_Datas[[#This Row],[base_price]] &lt;= 632200, "Low", (IF(Sales_Datas[[#This Row],[base_price]] &gt;= 10092000, "High", "Medium")))</f>
        <v>Medium</v>
      </c>
    </row>
    <row r="2310" spans="1:22" x14ac:dyDescent="0.25">
      <c r="A2310" s="1" t="s">
        <v>6222</v>
      </c>
      <c r="B2310" s="1" t="s">
        <v>6223</v>
      </c>
      <c r="C2310" s="2">
        <v>44770</v>
      </c>
      <c r="D2310" s="1" t="s">
        <v>6224</v>
      </c>
      <c r="E2310" s="4">
        <v>139200</v>
      </c>
      <c r="F2310">
        <v>3</v>
      </c>
      <c r="G2310" s="4">
        <v>4176000</v>
      </c>
      <c r="H2310" s="4">
        <v>0</v>
      </c>
      <c r="I2310" s="4">
        <v>4176000</v>
      </c>
      <c r="J2310">
        <v>1</v>
      </c>
      <c r="K2310">
        <v>0</v>
      </c>
      <c r="L2310">
        <v>0</v>
      </c>
      <c r="M2310">
        <v>1</v>
      </c>
      <c r="N2310" s="2">
        <v>44766</v>
      </c>
      <c r="O2310" s="1" t="s">
        <v>6225</v>
      </c>
      <c r="P2310" s="4">
        <v>1392000</v>
      </c>
      <c r="Q2310" s="4">
        <v>112752</v>
      </c>
      <c r="R2310" s="1" t="s">
        <v>89</v>
      </c>
      <c r="S2310" s="1" t="s">
        <v>50</v>
      </c>
      <c r="T2310" s="4">
        <f>Sales_Datas[[#This Row],[after_discount]]-(Sales_Datas[[#This Row],[qty_ordered]]*Sales_Datas[[#This Row],[cogs]])</f>
        <v>3837744</v>
      </c>
      <c r="U2310" s="3">
        <f>IFERROR(Sales_Datas[[#This Row],[Gross_Profit]]/Sales_Datas[[#This Row],[after_discount]],0)</f>
        <v>0.91900000000000004</v>
      </c>
      <c r="V2310" s="1" t="str">
        <f>IF(Sales_Datas[[#This Row],[base_price]] &lt;= 632200, "Low", (IF(Sales_Datas[[#This Row],[base_price]] &gt;= 10092000, "High", "Medium")))</f>
        <v>Medium</v>
      </c>
    </row>
    <row r="2311" spans="1:22" x14ac:dyDescent="0.25">
      <c r="A2311" s="1" t="s">
        <v>6226</v>
      </c>
      <c r="B2311" s="1" t="s">
        <v>6227</v>
      </c>
      <c r="C2311" s="2">
        <v>44421</v>
      </c>
      <c r="D2311" s="1" t="s">
        <v>4611</v>
      </c>
      <c r="E2311" s="4">
        <v>139200</v>
      </c>
      <c r="F2311">
        <v>3</v>
      </c>
      <c r="G2311" s="4">
        <v>4176000</v>
      </c>
      <c r="H2311" s="4">
        <v>0</v>
      </c>
      <c r="I2311" s="4">
        <v>4176000</v>
      </c>
      <c r="J2311">
        <v>1</v>
      </c>
      <c r="K2311">
        <v>1</v>
      </c>
      <c r="L2311">
        <v>0</v>
      </c>
      <c r="M2311">
        <v>1</v>
      </c>
      <c r="N2311" s="2">
        <v>44398</v>
      </c>
      <c r="O2311" s="1" t="s">
        <v>4612</v>
      </c>
      <c r="P2311" s="4">
        <v>4883600</v>
      </c>
      <c r="Q2311" s="4">
        <v>410176</v>
      </c>
      <c r="R2311" s="1" t="s">
        <v>23</v>
      </c>
      <c r="S2311" s="1" t="s">
        <v>50</v>
      </c>
      <c r="T2311" s="4">
        <f>Sales_Datas[[#This Row],[after_discount]]-(Sales_Datas[[#This Row],[qty_ordered]]*Sales_Datas[[#This Row],[cogs]])</f>
        <v>2945472</v>
      </c>
      <c r="U2311" s="3">
        <f>IFERROR(Sales_Datas[[#This Row],[Gross_Profit]]/Sales_Datas[[#This Row],[after_discount]],0)</f>
        <v>0.70533333333333337</v>
      </c>
      <c r="V2311" s="1" t="str">
        <f>IF(Sales_Datas[[#This Row],[base_price]] &lt;= 632200, "Low", (IF(Sales_Datas[[#This Row],[base_price]] &gt;= 10092000, "High", "Medium")))</f>
        <v>Medium</v>
      </c>
    </row>
    <row r="2312" spans="1:22" x14ac:dyDescent="0.25">
      <c r="A2312" s="1" t="s">
        <v>6228</v>
      </c>
      <c r="B2312" s="1" t="s">
        <v>6229</v>
      </c>
      <c r="C2312" s="2">
        <v>44597</v>
      </c>
      <c r="D2312" s="1" t="s">
        <v>6230</v>
      </c>
      <c r="E2312" s="4">
        <v>208800</v>
      </c>
      <c r="F2312">
        <v>2</v>
      </c>
      <c r="G2312" s="4">
        <v>4176000</v>
      </c>
      <c r="H2312" s="4">
        <v>0</v>
      </c>
      <c r="I2312" s="4">
        <v>4176000</v>
      </c>
      <c r="J2312">
        <v>1</v>
      </c>
      <c r="K2312">
        <v>0</v>
      </c>
      <c r="L2312">
        <v>0</v>
      </c>
      <c r="M2312">
        <v>1</v>
      </c>
      <c r="N2312" s="2">
        <v>44699</v>
      </c>
      <c r="O2312" s="1" t="s">
        <v>6231</v>
      </c>
      <c r="P2312" s="4">
        <v>2262000</v>
      </c>
      <c r="Q2312" s="4">
        <v>140244</v>
      </c>
      <c r="R2312" s="1" t="s">
        <v>123</v>
      </c>
      <c r="S2312" s="1" t="s">
        <v>50</v>
      </c>
      <c r="T2312" s="4">
        <f>Sales_Datas[[#This Row],[after_discount]]-(Sales_Datas[[#This Row],[qty_ordered]]*Sales_Datas[[#This Row],[cogs]])</f>
        <v>3895512</v>
      </c>
      <c r="U2312" s="3">
        <f>IFERROR(Sales_Datas[[#This Row],[Gross_Profit]]/Sales_Datas[[#This Row],[after_discount]],0)</f>
        <v>0.93283333333333329</v>
      </c>
      <c r="V2312" s="1" t="str">
        <f>IF(Sales_Datas[[#This Row],[base_price]] &lt;= 632200, "Low", (IF(Sales_Datas[[#This Row],[base_price]] &gt;= 10092000, "High", "Medium")))</f>
        <v>Medium</v>
      </c>
    </row>
    <row r="2313" spans="1:22" x14ac:dyDescent="0.25">
      <c r="A2313" s="1" t="s">
        <v>6232</v>
      </c>
      <c r="B2313" s="1" t="s">
        <v>6233</v>
      </c>
      <c r="C2313" s="2">
        <v>44667</v>
      </c>
      <c r="D2313" s="1" t="s">
        <v>6234</v>
      </c>
      <c r="E2313" s="4">
        <v>139200</v>
      </c>
      <c r="F2313">
        <v>3</v>
      </c>
      <c r="G2313" s="4">
        <v>4176000</v>
      </c>
      <c r="H2313" s="4">
        <v>0</v>
      </c>
      <c r="I2313" s="4">
        <v>4176000</v>
      </c>
      <c r="J2313">
        <v>1</v>
      </c>
      <c r="K2313">
        <v>1</v>
      </c>
      <c r="L2313">
        <v>1</v>
      </c>
      <c r="M2313">
        <v>1</v>
      </c>
      <c r="N2313" s="2">
        <v>44440</v>
      </c>
      <c r="O2313" s="1" t="s">
        <v>6235</v>
      </c>
      <c r="P2313" s="4">
        <v>1392000</v>
      </c>
      <c r="Q2313" s="4">
        <v>104400</v>
      </c>
      <c r="R2313" s="1" t="s">
        <v>123</v>
      </c>
      <c r="S2313" s="1" t="s">
        <v>50</v>
      </c>
      <c r="T2313" s="4">
        <f>Sales_Datas[[#This Row],[after_discount]]-(Sales_Datas[[#This Row],[qty_ordered]]*Sales_Datas[[#This Row],[cogs]])</f>
        <v>3862800</v>
      </c>
      <c r="U2313" s="3">
        <f>IFERROR(Sales_Datas[[#This Row],[Gross_Profit]]/Sales_Datas[[#This Row],[after_discount]],0)</f>
        <v>0.92500000000000004</v>
      </c>
      <c r="V2313" s="1" t="str">
        <f>IF(Sales_Datas[[#This Row],[base_price]] &lt;= 632200, "Low", (IF(Sales_Datas[[#This Row],[base_price]] &gt;= 10092000, "High", "Medium")))</f>
        <v>Medium</v>
      </c>
    </row>
    <row r="2314" spans="1:22" x14ac:dyDescent="0.25">
      <c r="A2314" s="1" t="s">
        <v>6236</v>
      </c>
      <c r="B2314" s="1" t="s">
        <v>6237</v>
      </c>
      <c r="C2314" s="2">
        <v>44584</v>
      </c>
      <c r="D2314" s="1" t="s">
        <v>5628</v>
      </c>
      <c r="E2314" s="4">
        <v>417542</v>
      </c>
      <c r="F2314">
        <v>1</v>
      </c>
      <c r="G2314" s="4">
        <v>4175420</v>
      </c>
      <c r="H2314" s="4">
        <v>0</v>
      </c>
      <c r="I2314" s="4">
        <v>4175420</v>
      </c>
      <c r="J2314">
        <v>1</v>
      </c>
      <c r="K2314">
        <v>1</v>
      </c>
      <c r="L2314">
        <v>1</v>
      </c>
      <c r="M2314">
        <v>1</v>
      </c>
      <c r="N2314" s="2">
        <v>44587</v>
      </c>
      <c r="O2314" s="1" t="s">
        <v>5629</v>
      </c>
      <c r="P2314" s="4">
        <v>5219420</v>
      </c>
      <c r="Q2314" s="4">
        <v>407102</v>
      </c>
      <c r="R2314" s="1" t="s">
        <v>123</v>
      </c>
      <c r="S2314" s="1" t="s">
        <v>50</v>
      </c>
      <c r="T2314" s="4">
        <f>Sales_Datas[[#This Row],[after_discount]]-(Sales_Datas[[#This Row],[qty_ordered]]*Sales_Datas[[#This Row],[cogs]])</f>
        <v>3768318</v>
      </c>
      <c r="U2314" s="3">
        <f>IFERROR(Sales_Datas[[#This Row],[Gross_Profit]]/Sales_Datas[[#This Row],[after_discount]],0)</f>
        <v>0.90250034727045425</v>
      </c>
      <c r="V2314" s="1" t="str">
        <f>IF(Sales_Datas[[#This Row],[base_price]] &lt;= 632200, "Low", (IF(Sales_Datas[[#This Row],[base_price]] &gt;= 10092000, "High", "Medium")))</f>
        <v>Medium</v>
      </c>
    </row>
    <row r="2315" spans="1:22" x14ac:dyDescent="0.25">
      <c r="A2315" s="1" t="s">
        <v>6238</v>
      </c>
      <c r="B2315" s="1" t="s">
        <v>6239</v>
      </c>
      <c r="C2315" s="2">
        <v>44326</v>
      </c>
      <c r="D2315" s="1" t="s">
        <v>6240</v>
      </c>
      <c r="E2315" s="4">
        <v>417310</v>
      </c>
      <c r="F2315">
        <v>1</v>
      </c>
      <c r="G2315" s="4">
        <v>4173100</v>
      </c>
      <c r="H2315" s="4">
        <v>0</v>
      </c>
      <c r="I2315" s="4">
        <v>4173100</v>
      </c>
      <c r="J2315">
        <v>1</v>
      </c>
      <c r="K2315">
        <v>0</v>
      </c>
      <c r="L2315">
        <v>0</v>
      </c>
      <c r="M2315">
        <v>4</v>
      </c>
      <c r="N2315" s="2">
        <v>44452</v>
      </c>
      <c r="O2315" s="1" t="s">
        <v>6241</v>
      </c>
      <c r="P2315" s="4">
        <v>4173100</v>
      </c>
      <c r="Q2315" s="4">
        <v>271208</v>
      </c>
      <c r="R2315" s="1" t="s">
        <v>123</v>
      </c>
      <c r="S2315" s="1" t="s">
        <v>34</v>
      </c>
      <c r="T2315" s="4">
        <f>Sales_Datas[[#This Row],[after_discount]]-(Sales_Datas[[#This Row],[qty_ordered]]*Sales_Datas[[#This Row],[cogs]])</f>
        <v>3901892</v>
      </c>
      <c r="U2315" s="3">
        <f>IFERROR(Sales_Datas[[#This Row],[Gross_Profit]]/Sales_Datas[[#This Row],[after_discount]],0)</f>
        <v>0.93501042390548994</v>
      </c>
      <c r="V2315" s="1" t="str">
        <f>IF(Sales_Datas[[#This Row],[base_price]] &lt;= 632200, "Low", (IF(Sales_Datas[[#This Row],[base_price]] &gt;= 10092000, "High", "Medium")))</f>
        <v>Medium</v>
      </c>
    </row>
    <row r="2316" spans="1:22" x14ac:dyDescent="0.25">
      <c r="A2316" s="1" t="s">
        <v>6242</v>
      </c>
      <c r="B2316" s="1" t="s">
        <v>996</v>
      </c>
      <c r="C2316" s="2">
        <v>44715</v>
      </c>
      <c r="D2316" s="1" t="s">
        <v>6243</v>
      </c>
      <c r="E2316" s="4">
        <v>417020</v>
      </c>
      <c r="F2316">
        <v>1</v>
      </c>
      <c r="G2316" s="4">
        <v>4170200</v>
      </c>
      <c r="H2316" s="4">
        <v>0</v>
      </c>
      <c r="I2316" s="4">
        <v>4170200</v>
      </c>
      <c r="J2316">
        <v>1</v>
      </c>
      <c r="K2316">
        <v>0</v>
      </c>
      <c r="L2316">
        <v>0</v>
      </c>
      <c r="M2316">
        <v>4</v>
      </c>
      <c r="N2316" s="2">
        <v>44515</v>
      </c>
      <c r="O2316" s="1" t="s">
        <v>6244</v>
      </c>
      <c r="P2316" s="4">
        <v>4170200</v>
      </c>
      <c r="Q2316" s="4">
        <v>346086</v>
      </c>
      <c r="R2316" s="1" t="s">
        <v>133</v>
      </c>
      <c r="S2316" s="1" t="s">
        <v>34</v>
      </c>
      <c r="T2316" s="4">
        <f>Sales_Datas[[#This Row],[after_discount]]-(Sales_Datas[[#This Row],[qty_ordered]]*Sales_Datas[[#This Row],[cogs]])</f>
        <v>3824114</v>
      </c>
      <c r="U2316" s="3">
        <f>IFERROR(Sales_Datas[[#This Row],[Gross_Profit]]/Sales_Datas[[#This Row],[after_discount]],0)</f>
        <v>0.91700973574408906</v>
      </c>
      <c r="V2316" s="1" t="str">
        <f>IF(Sales_Datas[[#This Row],[base_price]] &lt;= 632200, "Low", (IF(Sales_Datas[[#This Row],[base_price]] &gt;= 10092000, "High", "Medium")))</f>
        <v>Medium</v>
      </c>
    </row>
    <row r="2317" spans="1:22" x14ac:dyDescent="0.25">
      <c r="A2317" s="1" t="s">
        <v>6245</v>
      </c>
      <c r="B2317" s="1" t="s">
        <v>996</v>
      </c>
      <c r="C2317" s="2">
        <v>44769</v>
      </c>
      <c r="D2317" s="1" t="s">
        <v>6246</v>
      </c>
      <c r="E2317" s="4">
        <v>417020</v>
      </c>
      <c r="F2317">
        <v>1</v>
      </c>
      <c r="G2317" s="4">
        <v>4170200</v>
      </c>
      <c r="H2317" s="4">
        <v>0</v>
      </c>
      <c r="I2317" s="4">
        <v>4170200</v>
      </c>
      <c r="J2317">
        <v>1</v>
      </c>
      <c r="K2317">
        <v>1</v>
      </c>
      <c r="L2317">
        <v>0</v>
      </c>
      <c r="M2317">
        <v>7</v>
      </c>
      <c r="N2317" s="2">
        <v>44515</v>
      </c>
      <c r="O2317" s="1" t="s">
        <v>6247</v>
      </c>
      <c r="P2317" s="4">
        <v>4170200</v>
      </c>
      <c r="Q2317" s="4">
        <v>283562</v>
      </c>
      <c r="R2317" s="1" t="s">
        <v>133</v>
      </c>
      <c r="S2317" s="1" t="s">
        <v>66</v>
      </c>
      <c r="T2317" s="4">
        <f>Sales_Datas[[#This Row],[after_discount]]-(Sales_Datas[[#This Row],[qty_ordered]]*Sales_Datas[[#This Row],[cogs]])</f>
        <v>3886638</v>
      </c>
      <c r="U2317" s="3">
        <f>IFERROR(Sales_Datas[[#This Row],[Gross_Profit]]/Sales_Datas[[#This Row],[after_discount]],0)</f>
        <v>0.93200278164116834</v>
      </c>
      <c r="V2317" s="1" t="str">
        <f>IF(Sales_Datas[[#This Row],[base_price]] &lt;= 632200, "Low", (IF(Sales_Datas[[#This Row],[base_price]] &gt;= 10092000, "High", "Medium")))</f>
        <v>Medium</v>
      </c>
    </row>
    <row r="2318" spans="1:22" x14ac:dyDescent="0.25">
      <c r="A2318" s="1" t="s">
        <v>6248</v>
      </c>
      <c r="B2318" s="1" t="s">
        <v>6249</v>
      </c>
      <c r="C2318" s="2">
        <v>44741</v>
      </c>
      <c r="D2318" s="1" t="s">
        <v>6049</v>
      </c>
      <c r="E2318" s="4">
        <v>415280</v>
      </c>
      <c r="F2318">
        <v>1</v>
      </c>
      <c r="G2318" s="4">
        <v>4152800</v>
      </c>
      <c r="H2318" s="4">
        <v>0</v>
      </c>
      <c r="I2318" s="4">
        <v>4152800</v>
      </c>
      <c r="J2318">
        <v>1</v>
      </c>
      <c r="K2318">
        <v>1</v>
      </c>
      <c r="L2318">
        <v>0</v>
      </c>
      <c r="M2318">
        <v>3</v>
      </c>
      <c r="N2318" s="2">
        <v>44707</v>
      </c>
      <c r="O2318" s="1" t="s">
        <v>6050</v>
      </c>
      <c r="P2318" s="4">
        <v>4431200</v>
      </c>
      <c r="Q2318" s="4">
        <v>394342</v>
      </c>
      <c r="R2318" s="1" t="s">
        <v>133</v>
      </c>
      <c r="S2318" s="1" t="s">
        <v>56</v>
      </c>
      <c r="T2318" s="4">
        <f>Sales_Datas[[#This Row],[after_discount]]-(Sales_Datas[[#This Row],[qty_ordered]]*Sales_Datas[[#This Row],[cogs]])</f>
        <v>3758458</v>
      </c>
      <c r="U2318" s="3">
        <f>IFERROR(Sales_Datas[[#This Row],[Gross_Profit]]/Sales_Datas[[#This Row],[after_discount]],0)</f>
        <v>0.90504189944134084</v>
      </c>
      <c r="V2318" s="1" t="str">
        <f>IF(Sales_Datas[[#This Row],[base_price]] &lt;= 632200, "Low", (IF(Sales_Datas[[#This Row],[base_price]] &gt;= 10092000, "High", "Medium")))</f>
        <v>Medium</v>
      </c>
    </row>
    <row r="2319" spans="1:22" x14ac:dyDescent="0.25">
      <c r="A2319" s="1" t="s">
        <v>6250</v>
      </c>
      <c r="B2319" s="1" t="s">
        <v>6251</v>
      </c>
      <c r="C2319" s="2">
        <v>44393</v>
      </c>
      <c r="D2319" s="1" t="s">
        <v>6252</v>
      </c>
      <c r="E2319" s="4">
        <v>414700</v>
      </c>
      <c r="F2319">
        <v>1</v>
      </c>
      <c r="G2319" s="4">
        <v>4147000</v>
      </c>
      <c r="H2319" s="4">
        <v>0</v>
      </c>
      <c r="I2319" s="4">
        <v>4147000</v>
      </c>
      <c r="J2319">
        <v>1</v>
      </c>
      <c r="K2319">
        <v>1</v>
      </c>
      <c r="L2319">
        <v>0</v>
      </c>
      <c r="M2319">
        <v>1</v>
      </c>
      <c r="N2319" s="2">
        <v>44396</v>
      </c>
      <c r="O2319" s="1" t="s">
        <v>6253</v>
      </c>
      <c r="P2319" s="4">
        <v>4147000</v>
      </c>
      <c r="Q2319" s="4">
        <v>356642</v>
      </c>
      <c r="R2319" s="1" t="s">
        <v>133</v>
      </c>
      <c r="S2319" s="1" t="s">
        <v>50</v>
      </c>
      <c r="T2319" s="4">
        <f>Sales_Datas[[#This Row],[after_discount]]-(Sales_Datas[[#This Row],[qty_ordered]]*Sales_Datas[[#This Row],[cogs]])</f>
        <v>3790358</v>
      </c>
      <c r="U2319" s="3">
        <f>IFERROR(Sales_Datas[[#This Row],[Gross_Profit]]/Sales_Datas[[#This Row],[after_discount]],0)</f>
        <v>0.91400000000000003</v>
      </c>
      <c r="V2319" s="1" t="str">
        <f>IF(Sales_Datas[[#This Row],[base_price]] &lt;= 632200, "Low", (IF(Sales_Datas[[#This Row],[base_price]] &gt;= 10092000, "High", "Medium")))</f>
        <v>Medium</v>
      </c>
    </row>
    <row r="2320" spans="1:22" x14ac:dyDescent="0.25">
      <c r="A2320" s="1" t="s">
        <v>6254</v>
      </c>
      <c r="B2320" s="1" t="s">
        <v>6255</v>
      </c>
      <c r="C2320" s="2">
        <v>44597</v>
      </c>
      <c r="D2320" s="1" t="s">
        <v>6256</v>
      </c>
      <c r="E2320" s="4">
        <v>413540</v>
      </c>
      <c r="F2320">
        <v>1</v>
      </c>
      <c r="G2320" s="4">
        <v>4135400</v>
      </c>
      <c r="H2320" s="4">
        <v>0</v>
      </c>
      <c r="I2320" s="4">
        <v>4135400</v>
      </c>
      <c r="J2320">
        <v>1</v>
      </c>
      <c r="K2320">
        <v>1</v>
      </c>
      <c r="L2320">
        <v>1</v>
      </c>
      <c r="M2320">
        <v>1</v>
      </c>
      <c r="N2320" s="2">
        <v>44682</v>
      </c>
      <c r="O2320" s="1" t="s">
        <v>6257</v>
      </c>
      <c r="P2320" s="4">
        <v>4135400</v>
      </c>
      <c r="Q2320" s="4">
        <v>248124</v>
      </c>
      <c r="R2320" s="1" t="s">
        <v>383</v>
      </c>
      <c r="S2320" s="1" t="s">
        <v>50</v>
      </c>
      <c r="T2320" s="4">
        <f>Sales_Datas[[#This Row],[after_discount]]-(Sales_Datas[[#This Row],[qty_ordered]]*Sales_Datas[[#This Row],[cogs]])</f>
        <v>3887276</v>
      </c>
      <c r="U2320" s="3">
        <f>IFERROR(Sales_Datas[[#This Row],[Gross_Profit]]/Sales_Datas[[#This Row],[after_discount]],0)</f>
        <v>0.94</v>
      </c>
      <c r="V2320" s="1" t="str">
        <f>IF(Sales_Datas[[#This Row],[base_price]] &lt;= 632200, "Low", (IF(Sales_Datas[[#This Row],[base_price]] &gt;= 10092000, "High", "Medium")))</f>
        <v>Medium</v>
      </c>
    </row>
    <row r="2321" spans="1:22" x14ac:dyDescent="0.25">
      <c r="A2321" s="1" t="s">
        <v>6258</v>
      </c>
      <c r="B2321" s="1" t="s">
        <v>587</v>
      </c>
      <c r="C2321" s="2">
        <v>44698</v>
      </c>
      <c r="D2321" s="1" t="s">
        <v>6256</v>
      </c>
      <c r="E2321" s="4">
        <v>413540</v>
      </c>
      <c r="F2321">
        <v>1</v>
      </c>
      <c r="G2321" s="4">
        <v>4135400</v>
      </c>
      <c r="H2321" s="4">
        <v>0</v>
      </c>
      <c r="I2321" s="4">
        <v>4135400</v>
      </c>
      <c r="J2321">
        <v>1</v>
      </c>
      <c r="K2321">
        <v>1</v>
      </c>
      <c r="L2321">
        <v>0</v>
      </c>
      <c r="M2321">
        <v>1</v>
      </c>
      <c r="N2321" s="2">
        <v>44709</v>
      </c>
      <c r="O2321" s="1" t="s">
        <v>6257</v>
      </c>
      <c r="P2321" s="4">
        <v>4135400</v>
      </c>
      <c r="Q2321" s="4">
        <v>248124</v>
      </c>
      <c r="R2321" s="1" t="s">
        <v>383</v>
      </c>
      <c r="S2321" s="1" t="s">
        <v>50</v>
      </c>
      <c r="T2321" s="4">
        <f>Sales_Datas[[#This Row],[after_discount]]-(Sales_Datas[[#This Row],[qty_ordered]]*Sales_Datas[[#This Row],[cogs]])</f>
        <v>3887276</v>
      </c>
      <c r="U2321" s="3">
        <f>IFERROR(Sales_Datas[[#This Row],[Gross_Profit]]/Sales_Datas[[#This Row],[after_discount]],0)</f>
        <v>0.94</v>
      </c>
      <c r="V2321" s="1" t="str">
        <f>IF(Sales_Datas[[#This Row],[base_price]] &lt;= 632200, "Low", (IF(Sales_Datas[[#This Row],[base_price]] &gt;= 10092000, "High", "Medium")))</f>
        <v>Medium</v>
      </c>
    </row>
    <row r="2322" spans="1:22" x14ac:dyDescent="0.25">
      <c r="A2322" s="1" t="s">
        <v>6259</v>
      </c>
      <c r="B2322" s="1" t="s">
        <v>6260</v>
      </c>
      <c r="C2322" s="2">
        <v>44763</v>
      </c>
      <c r="D2322" s="1" t="s">
        <v>6024</v>
      </c>
      <c r="E2322" s="4">
        <v>412496</v>
      </c>
      <c r="F2322">
        <v>1</v>
      </c>
      <c r="G2322" s="4">
        <v>4124960</v>
      </c>
      <c r="H2322" s="4">
        <v>0</v>
      </c>
      <c r="I2322" s="4">
        <v>4124960</v>
      </c>
      <c r="J2322">
        <v>1</v>
      </c>
      <c r="K2322">
        <v>0</v>
      </c>
      <c r="L2322">
        <v>0</v>
      </c>
      <c r="M2322">
        <v>1</v>
      </c>
      <c r="N2322" s="2">
        <v>44746</v>
      </c>
      <c r="O2322" s="1" t="s">
        <v>6025</v>
      </c>
      <c r="P2322" s="4">
        <v>4495000</v>
      </c>
      <c r="Q2322" s="4">
        <v>328106</v>
      </c>
      <c r="R2322" s="1" t="s">
        <v>128</v>
      </c>
      <c r="S2322" s="1" t="s">
        <v>50</v>
      </c>
      <c r="T2322" s="4">
        <f>Sales_Datas[[#This Row],[after_discount]]-(Sales_Datas[[#This Row],[qty_ordered]]*Sales_Datas[[#This Row],[cogs]])</f>
        <v>3796854</v>
      </c>
      <c r="U2322" s="3">
        <f>IFERROR(Sales_Datas[[#This Row],[Gross_Profit]]/Sales_Datas[[#This Row],[after_discount]],0)</f>
        <v>0.92045838020247472</v>
      </c>
      <c r="V2322" s="1" t="str">
        <f>IF(Sales_Datas[[#This Row],[base_price]] &lt;= 632200, "Low", (IF(Sales_Datas[[#This Row],[base_price]] &gt;= 10092000, "High", "Medium")))</f>
        <v>Medium</v>
      </c>
    </row>
    <row r="2323" spans="1:22" x14ac:dyDescent="0.25">
      <c r="A2323" s="1" t="s">
        <v>6261</v>
      </c>
      <c r="B2323" s="1" t="s">
        <v>6262</v>
      </c>
      <c r="C2323" s="2">
        <v>44732</v>
      </c>
      <c r="D2323" s="1" t="s">
        <v>6263</v>
      </c>
      <c r="E2323" s="4">
        <v>411800</v>
      </c>
      <c r="F2323">
        <v>1</v>
      </c>
      <c r="G2323" s="4">
        <v>4118000</v>
      </c>
      <c r="H2323" s="4">
        <v>0</v>
      </c>
      <c r="I2323" s="4">
        <v>4118000</v>
      </c>
      <c r="J2323">
        <v>1</v>
      </c>
      <c r="K2323">
        <v>1</v>
      </c>
      <c r="L2323">
        <v>1</v>
      </c>
      <c r="M2323">
        <v>4</v>
      </c>
      <c r="N2323" s="2">
        <v>44718</v>
      </c>
      <c r="O2323" s="1" t="s">
        <v>6264</v>
      </c>
      <c r="P2323" s="4">
        <v>4118000</v>
      </c>
      <c r="Q2323" s="4">
        <v>345912</v>
      </c>
      <c r="R2323" s="1" t="s">
        <v>191</v>
      </c>
      <c r="S2323" s="1" t="s">
        <v>34</v>
      </c>
      <c r="T2323" s="4">
        <f>Sales_Datas[[#This Row],[after_discount]]-(Sales_Datas[[#This Row],[qty_ordered]]*Sales_Datas[[#This Row],[cogs]])</f>
        <v>3772088</v>
      </c>
      <c r="U2323" s="3">
        <f>IFERROR(Sales_Datas[[#This Row],[Gross_Profit]]/Sales_Datas[[#This Row],[after_discount]],0)</f>
        <v>0.91600000000000004</v>
      </c>
      <c r="V2323" s="1" t="str">
        <f>IF(Sales_Datas[[#This Row],[base_price]] &lt;= 632200, "Low", (IF(Sales_Datas[[#This Row],[base_price]] &gt;= 10092000, "High", "Medium")))</f>
        <v>Medium</v>
      </c>
    </row>
    <row r="2324" spans="1:22" x14ac:dyDescent="0.25">
      <c r="A2324" s="1" t="s">
        <v>6265</v>
      </c>
      <c r="B2324" s="1" t="s">
        <v>6266</v>
      </c>
      <c r="C2324" s="2">
        <v>44745</v>
      </c>
      <c r="D2324" s="1" t="s">
        <v>6267</v>
      </c>
      <c r="E2324" s="4">
        <v>411800</v>
      </c>
      <c r="F2324">
        <v>1</v>
      </c>
      <c r="G2324" s="4">
        <v>4118000</v>
      </c>
      <c r="H2324" s="4">
        <v>0</v>
      </c>
      <c r="I2324" s="4">
        <v>4118000</v>
      </c>
      <c r="J2324">
        <v>1</v>
      </c>
      <c r="K2324">
        <v>0</v>
      </c>
      <c r="L2324">
        <v>0</v>
      </c>
      <c r="M2324">
        <v>4</v>
      </c>
      <c r="N2324" s="2">
        <v>44622</v>
      </c>
      <c r="O2324" s="1" t="s">
        <v>6268</v>
      </c>
      <c r="P2324" s="4">
        <v>4118000</v>
      </c>
      <c r="Q2324" s="4">
        <v>333558</v>
      </c>
      <c r="R2324" s="1" t="s">
        <v>55</v>
      </c>
      <c r="S2324" s="1" t="s">
        <v>34</v>
      </c>
      <c r="T2324" s="4">
        <f>Sales_Datas[[#This Row],[after_discount]]-(Sales_Datas[[#This Row],[qty_ordered]]*Sales_Datas[[#This Row],[cogs]])</f>
        <v>3784442</v>
      </c>
      <c r="U2324" s="3">
        <f>IFERROR(Sales_Datas[[#This Row],[Gross_Profit]]/Sales_Datas[[#This Row],[after_discount]],0)</f>
        <v>0.91900000000000004</v>
      </c>
      <c r="V2324" s="1" t="str">
        <f>IF(Sales_Datas[[#This Row],[base_price]] &lt;= 632200, "Low", (IF(Sales_Datas[[#This Row],[base_price]] &gt;= 10092000, "High", "Medium")))</f>
        <v>Medium</v>
      </c>
    </row>
    <row r="2325" spans="1:22" x14ac:dyDescent="0.25">
      <c r="A2325" s="1" t="s">
        <v>6269</v>
      </c>
      <c r="B2325" s="1" t="s">
        <v>6270</v>
      </c>
      <c r="C2325" s="2">
        <v>44898</v>
      </c>
      <c r="D2325" s="1" t="s">
        <v>6271</v>
      </c>
      <c r="E2325" s="4">
        <v>409422</v>
      </c>
      <c r="F2325">
        <v>1</v>
      </c>
      <c r="G2325" s="4">
        <v>4094220</v>
      </c>
      <c r="H2325" s="4">
        <v>0</v>
      </c>
      <c r="I2325" s="4">
        <v>4094220</v>
      </c>
      <c r="J2325">
        <v>1</v>
      </c>
      <c r="K2325">
        <v>1</v>
      </c>
      <c r="L2325">
        <v>1</v>
      </c>
      <c r="M2325">
        <v>1</v>
      </c>
      <c r="N2325" s="2">
        <v>44632</v>
      </c>
      <c r="O2325" s="1" t="s">
        <v>6272</v>
      </c>
      <c r="P2325" s="4">
        <v>4094220</v>
      </c>
      <c r="Q2325" s="4">
        <v>315230</v>
      </c>
      <c r="R2325" s="1" t="s">
        <v>39</v>
      </c>
      <c r="S2325" s="1" t="s">
        <v>50</v>
      </c>
      <c r="T2325" s="4">
        <f>Sales_Datas[[#This Row],[after_discount]]-(Sales_Datas[[#This Row],[qty_ordered]]*Sales_Datas[[#This Row],[cogs]])</f>
        <v>3778990</v>
      </c>
      <c r="U2325" s="3">
        <f>IFERROR(Sales_Datas[[#This Row],[Gross_Profit]]/Sales_Datas[[#This Row],[after_discount]],0)</f>
        <v>0.92300609151437885</v>
      </c>
      <c r="V2325" s="1" t="str">
        <f>IF(Sales_Datas[[#This Row],[base_price]] &lt;= 632200, "Low", (IF(Sales_Datas[[#This Row],[base_price]] &gt;= 10092000, "High", "Medium")))</f>
        <v>Medium</v>
      </c>
    </row>
    <row r="2326" spans="1:22" x14ac:dyDescent="0.25">
      <c r="A2326" s="1" t="s">
        <v>6273</v>
      </c>
      <c r="B2326" s="1" t="s">
        <v>6274</v>
      </c>
      <c r="C2326" s="2">
        <v>44705</v>
      </c>
      <c r="D2326" s="1" t="s">
        <v>6275</v>
      </c>
      <c r="E2326" s="4">
        <v>407160</v>
      </c>
      <c r="F2326">
        <v>1</v>
      </c>
      <c r="G2326" s="4">
        <v>4071600</v>
      </c>
      <c r="H2326" s="4">
        <v>0</v>
      </c>
      <c r="I2326" s="4">
        <v>4071600</v>
      </c>
      <c r="J2326">
        <v>1</v>
      </c>
      <c r="K2326">
        <v>1</v>
      </c>
      <c r="L2326">
        <v>1</v>
      </c>
      <c r="M2326">
        <v>1</v>
      </c>
      <c r="N2326" s="2">
        <v>44460</v>
      </c>
      <c r="O2326" s="1" t="s">
        <v>6276</v>
      </c>
      <c r="P2326" s="4">
        <v>4071600</v>
      </c>
      <c r="Q2326" s="4">
        <v>293132</v>
      </c>
      <c r="R2326" s="1" t="s">
        <v>89</v>
      </c>
      <c r="S2326" s="1" t="s">
        <v>50</v>
      </c>
      <c r="T2326" s="4">
        <f>Sales_Datas[[#This Row],[after_discount]]-(Sales_Datas[[#This Row],[qty_ordered]]*Sales_Datas[[#This Row],[cogs]])</f>
        <v>3778468</v>
      </c>
      <c r="U2326" s="3">
        <f>IFERROR(Sales_Datas[[#This Row],[Gross_Profit]]/Sales_Datas[[#This Row],[after_discount]],0)</f>
        <v>0.92800569800569799</v>
      </c>
      <c r="V2326" s="1" t="str">
        <f>IF(Sales_Datas[[#This Row],[base_price]] &lt;= 632200, "Low", (IF(Sales_Datas[[#This Row],[base_price]] &gt;= 10092000, "High", "Medium")))</f>
        <v>Medium</v>
      </c>
    </row>
    <row r="2327" spans="1:22" x14ac:dyDescent="0.25">
      <c r="A2327" s="1" t="s">
        <v>6277</v>
      </c>
      <c r="B2327" s="1" t="s">
        <v>6278</v>
      </c>
      <c r="C2327" s="2">
        <v>44747</v>
      </c>
      <c r="D2327" s="1" t="s">
        <v>6279</v>
      </c>
      <c r="E2327" s="4">
        <v>406000</v>
      </c>
      <c r="F2327">
        <v>1</v>
      </c>
      <c r="G2327" s="4">
        <v>4060000</v>
      </c>
      <c r="H2327" s="4">
        <v>0</v>
      </c>
      <c r="I2327" s="4">
        <v>4060000</v>
      </c>
      <c r="J2327">
        <v>1</v>
      </c>
      <c r="K2327">
        <v>0</v>
      </c>
      <c r="L2327">
        <v>0</v>
      </c>
      <c r="M2327">
        <v>1</v>
      </c>
      <c r="N2327" s="2">
        <v>44460</v>
      </c>
      <c r="O2327" s="1" t="s">
        <v>6280</v>
      </c>
      <c r="P2327" s="4">
        <v>4060000</v>
      </c>
      <c r="Q2327" s="4">
        <v>304500</v>
      </c>
      <c r="R2327" s="1" t="s">
        <v>29</v>
      </c>
      <c r="S2327" s="1" t="s">
        <v>50</v>
      </c>
      <c r="T2327" s="4">
        <f>Sales_Datas[[#This Row],[after_discount]]-(Sales_Datas[[#This Row],[qty_ordered]]*Sales_Datas[[#This Row],[cogs]])</f>
        <v>3755500</v>
      </c>
      <c r="U2327" s="3">
        <f>IFERROR(Sales_Datas[[#This Row],[Gross_Profit]]/Sales_Datas[[#This Row],[after_discount]],0)</f>
        <v>0.92500000000000004</v>
      </c>
      <c r="V2327" s="1" t="str">
        <f>IF(Sales_Datas[[#This Row],[base_price]] &lt;= 632200, "Low", (IF(Sales_Datas[[#This Row],[base_price]] &gt;= 10092000, "High", "Medium")))</f>
        <v>Medium</v>
      </c>
    </row>
    <row r="2328" spans="1:22" x14ac:dyDescent="0.25">
      <c r="A2328" s="1" t="s">
        <v>6281</v>
      </c>
      <c r="B2328" s="1" t="s">
        <v>1798</v>
      </c>
      <c r="C2328" s="2">
        <v>44387</v>
      </c>
      <c r="D2328" s="1" t="s">
        <v>6282</v>
      </c>
      <c r="E2328" s="4">
        <v>406000</v>
      </c>
      <c r="F2328">
        <v>1</v>
      </c>
      <c r="G2328" s="4">
        <v>4060000</v>
      </c>
      <c r="H2328" s="4">
        <v>0</v>
      </c>
      <c r="I2328" s="4">
        <v>4060000</v>
      </c>
      <c r="J2328">
        <v>1</v>
      </c>
      <c r="K2328">
        <v>1</v>
      </c>
      <c r="L2328">
        <v>0</v>
      </c>
      <c r="M2328">
        <v>1</v>
      </c>
      <c r="N2328" s="2">
        <v>44394</v>
      </c>
      <c r="O2328" s="1" t="s">
        <v>6283</v>
      </c>
      <c r="P2328" s="4">
        <v>4060000</v>
      </c>
      <c r="Q2328" s="4">
        <v>332920</v>
      </c>
      <c r="R2328" s="1" t="s">
        <v>133</v>
      </c>
      <c r="S2328" s="1" t="s">
        <v>50</v>
      </c>
      <c r="T2328" s="4">
        <f>Sales_Datas[[#This Row],[after_discount]]-(Sales_Datas[[#This Row],[qty_ordered]]*Sales_Datas[[#This Row],[cogs]])</f>
        <v>3727080</v>
      </c>
      <c r="U2328" s="3">
        <f>IFERROR(Sales_Datas[[#This Row],[Gross_Profit]]/Sales_Datas[[#This Row],[after_discount]],0)</f>
        <v>0.91800000000000004</v>
      </c>
      <c r="V2328" s="1" t="str">
        <f>IF(Sales_Datas[[#This Row],[base_price]] &lt;= 632200, "Low", (IF(Sales_Datas[[#This Row],[base_price]] &gt;= 10092000, "High", "Medium")))</f>
        <v>Medium</v>
      </c>
    </row>
    <row r="2329" spans="1:22" x14ac:dyDescent="0.25">
      <c r="A2329" s="1" t="s">
        <v>6284</v>
      </c>
      <c r="B2329" s="1" t="s">
        <v>6285</v>
      </c>
      <c r="C2329" s="2">
        <v>44424</v>
      </c>
      <c r="D2329" s="1" t="s">
        <v>6286</v>
      </c>
      <c r="E2329" s="4">
        <v>406000</v>
      </c>
      <c r="F2329">
        <v>1</v>
      </c>
      <c r="G2329" s="4">
        <v>4060000</v>
      </c>
      <c r="H2329" s="4">
        <v>0</v>
      </c>
      <c r="I2329" s="4">
        <v>4060000</v>
      </c>
      <c r="J2329">
        <v>1</v>
      </c>
      <c r="K2329">
        <v>0</v>
      </c>
      <c r="L2329">
        <v>0</v>
      </c>
      <c r="M2329">
        <v>9</v>
      </c>
      <c r="N2329" s="2">
        <v>44426</v>
      </c>
      <c r="O2329" s="1" t="s">
        <v>6287</v>
      </c>
      <c r="P2329" s="4">
        <v>4060000</v>
      </c>
      <c r="Q2329" s="4">
        <v>353220</v>
      </c>
      <c r="R2329" s="1" t="s">
        <v>133</v>
      </c>
      <c r="S2329" s="1" t="s">
        <v>1120</v>
      </c>
      <c r="T2329" s="4">
        <f>Sales_Datas[[#This Row],[after_discount]]-(Sales_Datas[[#This Row],[qty_ordered]]*Sales_Datas[[#This Row],[cogs]])</f>
        <v>3706780</v>
      </c>
      <c r="U2329" s="3">
        <f>IFERROR(Sales_Datas[[#This Row],[Gross_Profit]]/Sales_Datas[[#This Row],[after_discount]],0)</f>
        <v>0.91300000000000003</v>
      </c>
      <c r="V2329" s="1" t="str">
        <f>IF(Sales_Datas[[#This Row],[base_price]] &lt;= 632200, "Low", (IF(Sales_Datas[[#This Row],[base_price]] &gt;= 10092000, "High", "Medium")))</f>
        <v>Medium</v>
      </c>
    </row>
    <row r="2330" spans="1:22" x14ac:dyDescent="0.25">
      <c r="A2330" s="1" t="s">
        <v>6288</v>
      </c>
      <c r="B2330" s="1" t="s">
        <v>1798</v>
      </c>
      <c r="C2330" s="2">
        <v>44433</v>
      </c>
      <c r="D2330" s="1" t="s">
        <v>6289</v>
      </c>
      <c r="E2330" s="4">
        <v>406000</v>
      </c>
      <c r="F2330">
        <v>1</v>
      </c>
      <c r="G2330" s="4">
        <v>4060000</v>
      </c>
      <c r="H2330" s="4">
        <v>0</v>
      </c>
      <c r="I2330" s="4">
        <v>4060000</v>
      </c>
      <c r="J2330">
        <v>1</v>
      </c>
      <c r="K2330">
        <v>1</v>
      </c>
      <c r="L2330">
        <v>0</v>
      </c>
      <c r="M2330">
        <v>1</v>
      </c>
      <c r="N2330" s="2">
        <v>44394</v>
      </c>
      <c r="O2330" s="1" t="s">
        <v>6290</v>
      </c>
      <c r="P2330" s="4">
        <v>4060000</v>
      </c>
      <c r="Q2330" s="4">
        <v>276080</v>
      </c>
      <c r="R2330" s="1" t="s">
        <v>133</v>
      </c>
      <c r="S2330" s="1" t="s">
        <v>50</v>
      </c>
      <c r="T2330" s="4">
        <f>Sales_Datas[[#This Row],[after_discount]]-(Sales_Datas[[#This Row],[qty_ordered]]*Sales_Datas[[#This Row],[cogs]])</f>
        <v>3783920</v>
      </c>
      <c r="U2330" s="3">
        <f>IFERROR(Sales_Datas[[#This Row],[Gross_Profit]]/Sales_Datas[[#This Row],[after_discount]],0)</f>
        <v>0.93200000000000005</v>
      </c>
      <c r="V2330" s="1" t="str">
        <f>IF(Sales_Datas[[#This Row],[base_price]] &lt;= 632200, "Low", (IF(Sales_Datas[[#This Row],[base_price]] &gt;= 10092000, "High", "Medium")))</f>
        <v>Medium</v>
      </c>
    </row>
    <row r="2331" spans="1:22" x14ac:dyDescent="0.25">
      <c r="A2331" s="1" t="s">
        <v>6291</v>
      </c>
      <c r="B2331" s="1" t="s">
        <v>6292</v>
      </c>
      <c r="C2331" s="2">
        <v>44544</v>
      </c>
      <c r="D2331" s="1" t="s">
        <v>6293</v>
      </c>
      <c r="E2331" s="4">
        <v>406000</v>
      </c>
      <c r="F2331">
        <v>1</v>
      </c>
      <c r="G2331" s="4">
        <v>4060000</v>
      </c>
      <c r="H2331" s="4">
        <v>0</v>
      </c>
      <c r="I2331" s="4">
        <v>4060000</v>
      </c>
      <c r="J2331">
        <v>1</v>
      </c>
      <c r="K2331">
        <v>1</v>
      </c>
      <c r="L2331">
        <v>1</v>
      </c>
      <c r="M2331">
        <v>1</v>
      </c>
      <c r="N2331" s="2">
        <v>44401</v>
      </c>
      <c r="O2331" s="1" t="s">
        <v>6294</v>
      </c>
      <c r="P2331" s="4">
        <v>4060000</v>
      </c>
      <c r="Q2331" s="4">
        <v>276080</v>
      </c>
      <c r="R2331" s="1" t="s">
        <v>133</v>
      </c>
      <c r="S2331" s="1" t="s">
        <v>50</v>
      </c>
      <c r="T2331" s="4">
        <f>Sales_Datas[[#This Row],[after_discount]]-(Sales_Datas[[#This Row],[qty_ordered]]*Sales_Datas[[#This Row],[cogs]])</f>
        <v>3783920</v>
      </c>
      <c r="U2331" s="3">
        <f>IFERROR(Sales_Datas[[#This Row],[Gross_Profit]]/Sales_Datas[[#This Row],[after_discount]],0)</f>
        <v>0.93200000000000005</v>
      </c>
      <c r="V2331" s="1" t="str">
        <f>IF(Sales_Datas[[#This Row],[base_price]] &lt;= 632200, "Low", (IF(Sales_Datas[[#This Row],[base_price]] &gt;= 10092000, "High", "Medium")))</f>
        <v>Medium</v>
      </c>
    </row>
    <row r="2332" spans="1:22" x14ac:dyDescent="0.25">
      <c r="A2332" s="1" t="s">
        <v>6295</v>
      </c>
      <c r="B2332" s="1" t="s">
        <v>1798</v>
      </c>
      <c r="C2332" s="2">
        <v>44560</v>
      </c>
      <c r="D2332" s="1" t="s">
        <v>6296</v>
      </c>
      <c r="E2332" s="4">
        <v>406000</v>
      </c>
      <c r="F2332">
        <v>1</v>
      </c>
      <c r="G2332" s="4">
        <v>4060000</v>
      </c>
      <c r="H2332" s="4">
        <v>0</v>
      </c>
      <c r="I2332" s="4">
        <v>4060000</v>
      </c>
      <c r="J2332">
        <v>1</v>
      </c>
      <c r="K2332">
        <v>1</v>
      </c>
      <c r="L2332">
        <v>0</v>
      </c>
      <c r="M2332">
        <v>1</v>
      </c>
      <c r="N2332" s="2">
        <v>44394</v>
      </c>
      <c r="O2332" s="1" t="s">
        <v>6297</v>
      </c>
      <c r="P2332" s="4">
        <v>4060000</v>
      </c>
      <c r="Q2332" s="4">
        <v>324800</v>
      </c>
      <c r="R2332" s="1" t="s">
        <v>133</v>
      </c>
      <c r="S2332" s="1" t="s">
        <v>50</v>
      </c>
      <c r="T2332" s="4">
        <f>Sales_Datas[[#This Row],[after_discount]]-(Sales_Datas[[#This Row],[qty_ordered]]*Sales_Datas[[#This Row],[cogs]])</f>
        <v>3735200</v>
      </c>
      <c r="U2332" s="3">
        <f>IFERROR(Sales_Datas[[#This Row],[Gross_Profit]]/Sales_Datas[[#This Row],[after_discount]],0)</f>
        <v>0.92</v>
      </c>
      <c r="V2332" s="1" t="str">
        <f>IF(Sales_Datas[[#This Row],[base_price]] &lt;= 632200, "Low", (IF(Sales_Datas[[#This Row],[base_price]] &gt;= 10092000, "High", "Medium")))</f>
        <v>Medium</v>
      </c>
    </row>
    <row r="2333" spans="1:22" x14ac:dyDescent="0.25">
      <c r="A2333" s="1" t="s">
        <v>6298</v>
      </c>
      <c r="B2333" s="1" t="s">
        <v>6299</v>
      </c>
      <c r="C2333" s="2">
        <v>44578</v>
      </c>
      <c r="D2333" s="1" t="s">
        <v>6300</v>
      </c>
      <c r="E2333" s="4">
        <v>406000</v>
      </c>
      <c r="F2333">
        <v>1</v>
      </c>
      <c r="G2333" s="4">
        <v>4060000</v>
      </c>
      <c r="H2333" s="4">
        <v>0</v>
      </c>
      <c r="I2333" s="4">
        <v>4060000</v>
      </c>
      <c r="J2333">
        <v>1</v>
      </c>
      <c r="K2333">
        <v>0</v>
      </c>
      <c r="L2333">
        <v>0</v>
      </c>
      <c r="M2333">
        <v>1</v>
      </c>
      <c r="N2333" s="2">
        <v>44580</v>
      </c>
      <c r="O2333" s="1" t="s">
        <v>6301</v>
      </c>
      <c r="P2333" s="4">
        <v>4060000</v>
      </c>
      <c r="Q2333" s="4">
        <v>267960</v>
      </c>
      <c r="R2333" s="1" t="s">
        <v>133</v>
      </c>
      <c r="S2333" s="1" t="s">
        <v>50</v>
      </c>
      <c r="T2333" s="4">
        <f>Sales_Datas[[#This Row],[after_discount]]-(Sales_Datas[[#This Row],[qty_ordered]]*Sales_Datas[[#This Row],[cogs]])</f>
        <v>3792040</v>
      </c>
      <c r="U2333" s="3">
        <f>IFERROR(Sales_Datas[[#This Row],[Gross_Profit]]/Sales_Datas[[#This Row],[after_discount]],0)</f>
        <v>0.93400000000000005</v>
      </c>
      <c r="V2333" s="1" t="str">
        <f>IF(Sales_Datas[[#This Row],[base_price]] &lt;= 632200, "Low", (IF(Sales_Datas[[#This Row],[base_price]] &gt;= 10092000, "High", "Medium")))</f>
        <v>Medium</v>
      </c>
    </row>
    <row r="2334" spans="1:22" x14ac:dyDescent="0.25">
      <c r="A2334" s="1" t="s">
        <v>6302</v>
      </c>
      <c r="B2334" s="1" t="s">
        <v>3378</v>
      </c>
      <c r="C2334" s="2">
        <v>44669</v>
      </c>
      <c r="D2334" s="1" t="s">
        <v>6303</v>
      </c>
      <c r="E2334" s="4">
        <v>406000</v>
      </c>
      <c r="F2334">
        <v>1</v>
      </c>
      <c r="G2334" s="4">
        <v>4060000</v>
      </c>
      <c r="H2334" s="4">
        <v>0</v>
      </c>
      <c r="I2334" s="4">
        <v>4060000</v>
      </c>
      <c r="J2334">
        <v>1</v>
      </c>
      <c r="K2334">
        <v>0</v>
      </c>
      <c r="L2334">
        <v>0</v>
      </c>
      <c r="M2334">
        <v>1</v>
      </c>
      <c r="N2334" s="2">
        <v>44393</v>
      </c>
      <c r="O2334" s="1" t="s">
        <v>6304</v>
      </c>
      <c r="P2334" s="4">
        <v>4060000</v>
      </c>
      <c r="Q2334" s="4">
        <v>308560</v>
      </c>
      <c r="R2334" s="1" t="s">
        <v>23</v>
      </c>
      <c r="S2334" s="1" t="s">
        <v>50</v>
      </c>
      <c r="T2334" s="4">
        <f>Sales_Datas[[#This Row],[after_discount]]-(Sales_Datas[[#This Row],[qty_ordered]]*Sales_Datas[[#This Row],[cogs]])</f>
        <v>3751440</v>
      </c>
      <c r="U2334" s="3">
        <f>IFERROR(Sales_Datas[[#This Row],[Gross_Profit]]/Sales_Datas[[#This Row],[after_discount]],0)</f>
        <v>0.92400000000000004</v>
      </c>
      <c r="V2334" s="1" t="str">
        <f>IF(Sales_Datas[[#This Row],[base_price]] &lt;= 632200, "Low", (IF(Sales_Datas[[#This Row],[base_price]] &gt;= 10092000, "High", "Medium")))</f>
        <v>Medium</v>
      </c>
    </row>
    <row r="2335" spans="1:22" x14ac:dyDescent="0.25">
      <c r="A2335" s="1" t="s">
        <v>6305</v>
      </c>
      <c r="B2335" s="1" t="s">
        <v>3151</v>
      </c>
      <c r="C2335" s="2">
        <v>44404</v>
      </c>
      <c r="D2335" s="1" t="s">
        <v>6306</v>
      </c>
      <c r="E2335" s="4">
        <v>81200</v>
      </c>
      <c r="F2335">
        <v>5</v>
      </c>
      <c r="G2335" s="4">
        <v>4060000</v>
      </c>
      <c r="H2335" s="4">
        <v>0</v>
      </c>
      <c r="I2335" s="4">
        <v>4060000</v>
      </c>
      <c r="J2335">
        <v>1</v>
      </c>
      <c r="K2335">
        <v>1</v>
      </c>
      <c r="L2335">
        <v>0</v>
      </c>
      <c r="M2335">
        <v>1</v>
      </c>
      <c r="N2335" s="2">
        <v>44387</v>
      </c>
      <c r="O2335" s="1" t="s">
        <v>6307</v>
      </c>
      <c r="P2335" s="4">
        <v>812000</v>
      </c>
      <c r="Q2335" s="4">
        <v>71456</v>
      </c>
      <c r="R2335" s="1" t="s">
        <v>344</v>
      </c>
      <c r="S2335" s="1" t="s">
        <v>50</v>
      </c>
      <c r="T2335" s="4">
        <f>Sales_Datas[[#This Row],[after_discount]]-(Sales_Datas[[#This Row],[qty_ordered]]*Sales_Datas[[#This Row],[cogs]])</f>
        <v>3702720</v>
      </c>
      <c r="U2335" s="3">
        <f>IFERROR(Sales_Datas[[#This Row],[Gross_Profit]]/Sales_Datas[[#This Row],[after_discount]],0)</f>
        <v>0.91200000000000003</v>
      </c>
      <c r="V2335" s="1" t="str">
        <f>IF(Sales_Datas[[#This Row],[base_price]] &lt;= 632200, "Low", (IF(Sales_Datas[[#This Row],[base_price]] &gt;= 10092000, "High", "Medium")))</f>
        <v>Medium</v>
      </c>
    </row>
    <row r="2336" spans="1:22" x14ac:dyDescent="0.25">
      <c r="A2336" s="1" t="s">
        <v>6308</v>
      </c>
      <c r="B2336" s="1" t="s">
        <v>6309</v>
      </c>
      <c r="C2336" s="2">
        <v>44208</v>
      </c>
      <c r="D2336" s="1" t="s">
        <v>6310</v>
      </c>
      <c r="E2336" s="4">
        <v>406000</v>
      </c>
      <c r="F2336">
        <v>1</v>
      </c>
      <c r="G2336" s="4">
        <v>4060000</v>
      </c>
      <c r="H2336" s="4">
        <v>0</v>
      </c>
      <c r="I2336" s="4">
        <v>4060000</v>
      </c>
      <c r="J2336">
        <v>1</v>
      </c>
      <c r="K2336">
        <v>0</v>
      </c>
      <c r="L2336">
        <v>0</v>
      </c>
      <c r="M2336">
        <v>1</v>
      </c>
      <c r="N2336" s="2">
        <v>44548</v>
      </c>
      <c r="O2336" s="1" t="s">
        <v>6311</v>
      </c>
      <c r="P2336" s="4">
        <v>4060000</v>
      </c>
      <c r="Q2336" s="4">
        <v>292320</v>
      </c>
      <c r="R2336" s="1" t="s">
        <v>123</v>
      </c>
      <c r="S2336" s="1" t="s">
        <v>50</v>
      </c>
      <c r="T2336" s="4">
        <f>Sales_Datas[[#This Row],[after_discount]]-(Sales_Datas[[#This Row],[qty_ordered]]*Sales_Datas[[#This Row],[cogs]])</f>
        <v>3767680</v>
      </c>
      <c r="U2336" s="3">
        <f>IFERROR(Sales_Datas[[#This Row],[Gross_Profit]]/Sales_Datas[[#This Row],[after_discount]],0)</f>
        <v>0.92800000000000005</v>
      </c>
      <c r="V2336" s="1" t="str">
        <f>IF(Sales_Datas[[#This Row],[base_price]] &lt;= 632200, "Low", (IF(Sales_Datas[[#This Row],[base_price]] &gt;= 10092000, "High", "Medium")))</f>
        <v>Medium</v>
      </c>
    </row>
    <row r="2337" spans="1:22" x14ac:dyDescent="0.25">
      <c r="A2337" s="1" t="s">
        <v>6312</v>
      </c>
      <c r="B2337" s="1" t="s">
        <v>1971</v>
      </c>
      <c r="C2337" s="2">
        <v>44678</v>
      </c>
      <c r="D2337" s="1" t="s">
        <v>6313</v>
      </c>
      <c r="E2337" s="4">
        <v>203000</v>
      </c>
      <c r="F2337">
        <v>2</v>
      </c>
      <c r="G2337" s="4">
        <v>4060000</v>
      </c>
      <c r="H2337" s="4">
        <v>0</v>
      </c>
      <c r="I2337" s="4">
        <v>4060000</v>
      </c>
      <c r="J2337">
        <v>1</v>
      </c>
      <c r="K2337">
        <v>1</v>
      </c>
      <c r="L2337">
        <v>1</v>
      </c>
      <c r="M2337">
        <v>1</v>
      </c>
      <c r="N2337" s="2">
        <v>44386</v>
      </c>
      <c r="O2337" s="1" t="s">
        <v>6314</v>
      </c>
      <c r="P2337" s="4">
        <v>2030000</v>
      </c>
      <c r="Q2337" s="4">
        <v>178640</v>
      </c>
      <c r="R2337" s="1" t="s">
        <v>123</v>
      </c>
      <c r="S2337" s="1" t="s">
        <v>50</v>
      </c>
      <c r="T2337" s="4">
        <f>Sales_Datas[[#This Row],[after_discount]]-(Sales_Datas[[#This Row],[qty_ordered]]*Sales_Datas[[#This Row],[cogs]])</f>
        <v>3702720</v>
      </c>
      <c r="U2337" s="3">
        <f>IFERROR(Sales_Datas[[#This Row],[Gross_Profit]]/Sales_Datas[[#This Row],[after_discount]],0)</f>
        <v>0.91200000000000003</v>
      </c>
      <c r="V2337" s="1" t="str">
        <f>IF(Sales_Datas[[#This Row],[base_price]] &lt;= 632200, "Low", (IF(Sales_Datas[[#This Row],[base_price]] &gt;= 10092000, "High", "Medium")))</f>
        <v>Medium</v>
      </c>
    </row>
    <row r="2338" spans="1:22" x14ac:dyDescent="0.25">
      <c r="A2338" s="1" t="s">
        <v>6315</v>
      </c>
      <c r="B2338" s="1" t="s">
        <v>6316</v>
      </c>
      <c r="C2338" s="2">
        <v>44896</v>
      </c>
      <c r="D2338" s="1" t="s">
        <v>6317</v>
      </c>
      <c r="E2338" s="4">
        <v>406000</v>
      </c>
      <c r="F2338">
        <v>1</v>
      </c>
      <c r="G2338" s="4">
        <v>4060000</v>
      </c>
      <c r="H2338" s="4">
        <v>0</v>
      </c>
      <c r="I2338" s="4">
        <v>4060000</v>
      </c>
      <c r="J2338">
        <v>1</v>
      </c>
      <c r="K2338">
        <v>1</v>
      </c>
      <c r="L2338">
        <v>1</v>
      </c>
      <c r="M2338">
        <v>1</v>
      </c>
      <c r="N2338" s="2">
        <v>44540</v>
      </c>
      <c r="O2338" s="1" t="s">
        <v>6318</v>
      </c>
      <c r="P2338" s="4">
        <v>4060000</v>
      </c>
      <c r="Q2338" s="4">
        <v>251720</v>
      </c>
      <c r="R2338" s="1" t="s">
        <v>123</v>
      </c>
      <c r="S2338" s="1" t="s">
        <v>50</v>
      </c>
      <c r="T2338" s="4">
        <f>Sales_Datas[[#This Row],[after_discount]]-(Sales_Datas[[#This Row],[qty_ordered]]*Sales_Datas[[#This Row],[cogs]])</f>
        <v>3808280</v>
      </c>
      <c r="U2338" s="3">
        <f>IFERROR(Sales_Datas[[#This Row],[Gross_Profit]]/Sales_Datas[[#This Row],[after_discount]],0)</f>
        <v>0.93799999999999994</v>
      </c>
      <c r="V2338" s="1" t="str">
        <f>IF(Sales_Datas[[#This Row],[base_price]] &lt;= 632200, "Low", (IF(Sales_Datas[[#This Row],[base_price]] &gt;= 10092000, "High", "Medium")))</f>
        <v>Medium</v>
      </c>
    </row>
    <row r="2339" spans="1:22" x14ac:dyDescent="0.25">
      <c r="A2339" s="1" t="s">
        <v>6319</v>
      </c>
      <c r="B2339" s="1" t="s">
        <v>6320</v>
      </c>
      <c r="C2339" s="2">
        <v>44773</v>
      </c>
      <c r="D2339" s="1" t="s">
        <v>630</v>
      </c>
      <c r="E2339" s="4">
        <v>202942</v>
      </c>
      <c r="F2339">
        <v>2</v>
      </c>
      <c r="G2339" s="4">
        <v>4058840</v>
      </c>
      <c r="H2339" s="4">
        <v>0</v>
      </c>
      <c r="I2339" s="4">
        <v>4058840</v>
      </c>
      <c r="J2339">
        <v>1</v>
      </c>
      <c r="K2339">
        <v>1</v>
      </c>
      <c r="L2339">
        <v>0</v>
      </c>
      <c r="M2339">
        <v>1</v>
      </c>
      <c r="N2339" s="2">
        <v>44760</v>
      </c>
      <c r="O2339" s="1" t="s">
        <v>631</v>
      </c>
      <c r="P2339" s="4">
        <v>2029420</v>
      </c>
      <c r="Q2339" s="4">
        <v>152192</v>
      </c>
      <c r="R2339" s="1" t="s">
        <v>89</v>
      </c>
      <c r="S2339" s="1" t="s">
        <v>50</v>
      </c>
      <c r="T2339" s="4">
        <f>Sales_Datas[[#This Row],[after_discount]]-(Sales_Datas[[#This Row],[qty_ordered]]*Sales_Datas[[#This Row],[cogs]])</f>
        <v>3754456</v>
      </c>
      <c r="U2339" s="3">
        <f>IFERROR(Sales_Datas[[#This Row],[Gross_Profit]]/Sales_Datas[[#This Row],[after_discount]],0)</f>
        <v>0.92500714489854241</v>
      </c>
      <c r="V2339" s="1" t="str">
        <f>IF(Sales_Datas[[#This Row],[base_price]] &lt;= 632200, "Low", (IF(Sales_Datas[[#This Row],[base_price]] &gt;= 10092000, "High", "Medium")))</f>
        <v>Medium</v>
      </c>
    </row>
    <row r="2340" spans="1:22" x14ac:dyDescent="0.25">
      <c r="A2340" s="1" t="s">
        <v>6321</v>
      </c>
      <c r="B2340" s="1" t="s">
        <v>6322</v>
      </c>
      <c r="C2340" s="2">
        <v>44461</v>
      </c>
      <c r="D2340" s="1" t="s">
        <v>6323</v>
      </c>
      <c r="E2340" s="4">
        <v>405710</v>
      </c>
      <c r="F2340">
        <v>1</v>
      </c>
      <c r="G2340" s="4">
        <v>4057100</v>
      </c>
      <c r="H2340" s="4">
        <v>0</v>
      </c>
      <c r="I2340" s="4">
        <v>4057100</v>
      </c>
      <c r="J2340">
        <v>1</v>
      </c>
      <c r="K2340">
        <v>1</v>
      </c>
      <c r="L2340">
        <v>0</v>
      </c>
      <c r="M2340">
        <v>1</v>
      </c>
      <c r="N2340" s="2">
        <v>44399</v>
      </c>
      <c r="O2340" s="1" t="s">
        <v>6324</v>
      </c>
      <c r="P2340" s="4">
        <v>4057100</v>
      </c>
      <c r="Q2340" s="4">
        <v>263668</v>
      </c>
      <c r="R2340" s="1" t="s">
        <v>133</v>
      </c>
      <c r="S2340" s="1" t="s">
        <v>50</v>
      </c>
      <c r="T2340" s="4">
        <f>Sales_Datas[[#This Row],[after_discount]]-(Sales_Datas[[#This Row],[qty_ordered]]*Sales_Datas[[#This Row],[cogs]])</f>
        <v>3793432</v>
      </c>
      <c r="U2340" s="3">
        <f>IFERROR(Sales_Datas[[#This Row],[Gross_Profit]]/Sales_Datas[[#This Row],[after_discount]],0)</f>
        <v>0.93501072194424584</v>
      </c>
      <c r="V2340" s="1" t="str">
        <f>IF(Sales_Datas[[#This Row],[base_price]] &lt;= 632200, "Low", (IF(Sales_Datas[[#This Row],[base_price]] &gt;= 10092000, "High", "Medium")))</f>
        <v>Medium</v>
      </c>
    </row>
    <row r="2341" spans="1:22" x14ac:dyDescent="0.25">
      <c r="A2341" s="1" t="s">
        <v>6325</v>
      </c>
      <c r="B2341" s="1" t="s">
        <v>6326</v>
      </c>
      <c r="C2341" s="2">
        <v>44730</v>
      </c>
      <c r="D2341" s="1" t="s">
        <v>6327</v>
      </c>
      <c r="E2341" s="4">
        <v>405420</v>
      </c>
      <c r="F2341">
        <v>1</v>
      </c>
      <c r="G2341" s="4">
        <v>4054200</v>
      </c>
      <c r="H2341" s="4">
        <v>0</v>
      </c>
      <c r="I2341" s="4">
        <v>4054200</v>
      </c>
      <c r="J2341">
        <v>1</v>
      </c>
      <c r="K2341">
        <v>0</v>
      </c>
      <c r="L2341">
        <v>0</v>
      </c>
      <c r="M2341">
        <v>1</v>
      </c>
      <c r="N2341" s="2">
        <v>44721</v>
      </c>
      <c r="O2341" s="1" t="s">
        <v>6328</v>
      </c>
      <c r="P2341" s="4">
        <v>4054200</v>
      </c>
      <c r="Q2341" s="4">
        <v>332398</v>
      </c>
      <c r="R2341" s="1" t="s">
        <v>191</v>
      </c>
      <c r="S2341" s="1" t="s">
        <v>50</v>
      </c>
      <c r="T2341" s="4">
        <f>Sales_Datas[[#This Row],[after_discount]]-(Sales_Datas[[#This Row],[qty_ordered]]*Sales_Datas[[#This Row],[cogs]])</f>
        <v>3721802</v>
      </c>
      <c r="U2341" s="3">
        <f>IFERROR(Sales_Datas[[#This Row],[Gross_Profit]]/Sales_Datas[[#This Row],[after_discount]],0)</f>
        <v>0.91801144492131614</v>
      </c>
      <c r="V2341" s="1" t="str">
        <f>IF(Sales_Datas[[#This Row],[base_price]] &lt;= 632200, "Low", (IF(Sales_Datas[[#This Row],[base_price]] &gt;= 10092000, "High", "Medium")))</f>
        <v>Medium</v>
      </c>
    </row>
    <row r="2342" spans="1:22" x14ac:dyDescent="0.25">
      <c r="A2342" s="1" t="s">
        <v>6329</v>
      </c>
      <c r="B2342" s="1" t="s">
        <v>6330</v>
      </c>
      <c r="C2342" s="2">
        <v>44733</v>
      </c>
      <c r="D2342" s="1" t="s">
        <v>6331</v>
      </c>
      <c r="E2342" s="4">
        <v>405420</v>
      </c>
      <c r="F2342">
        <v>1</v>
      </c>
      <c r="G2342" s="4">
        <v>4054200</v>
      </c>
      <c r="H2342" s="4">
        <v>0</v>
      </c>
      <c r="I2342" s="4">
        <v>4054200</v>
      </c>
      <c r="J2342">
        <v>1</v>
      </c>
      <c r="K2342">
        <v>1</v>
      </c>
      <c r="L2342">
        <v>1</v>
      </c>
      <c r="M2342">
        <v>1</v>
      </c>
      <c r="N2342" s="2">
        <v>44723</v>
      </c>
      <c r="O2342" s="1" t="s">
        <v>6332</v>
      </c>
      <c r="P2342" s="4">
        <v>4054200</v>
      </c>
      <c r="Q2342" s="4">
        <v>255374</v>
      </c>
      <c r="R2342" s="1" t="s">
        <v>123</v>
      </c>
      <c r="S2342" s="1" t="s">
        <v>50</v>
      </c>
      <c r="T2342" s="4">
        <f>Sales_Datas[[#This Row],[after_discount]]-(Sales_Datas[[#This Row],[qty_ordered]]*Sales_Datas[[#This Row],[cogs]])</f>
        <v>3798826</v>
      </c>
      <c r="U2342" s="3">
        <f>IFERROR(Sales_Datas[[#This Row],[Gross_Profit]]/Sales_Datas[[#This Row],[after_discount]],0)</f>
        <v>0.93701001430615161</v>
      </c>
      <c r="V2342" s="1" t="str">
        <f>IF(Sales_Datas[[#This Row],[base_price]] &lt;= 632200, "Low", (IF(Sales_Datas[[#This Row],[base_price]] &gt;= 10092000, "High", "Medium")))</f>
        <v>Medium</v>
      </c>
    </row>
    <row r="2343" spans="1:22" x14ac:dyDescent="0.25">
      <c r="A2343" s="1" t="s">
        <v>6333</v>
      </c>
      <c r="B2343" s="1" t="s">
        <v>6334</v>
      </c>
      <c r="C2343" s="2">
        <v>44558</v>
      </c>
      <c r="D2343" s="1" t="s">
        <v>6335</v>
      </c>
      <c r="E2343" s="4">
        <v>405130</v>
      </c>
      <c r="F2343">
        <v>1</v>
      </c>
      <c r="G2343" s="4">
        <v>4051300</v>
      </c>
      <c r="H2343" s="4">
        <v>0</v>
      </c>
      <c r="I2343" s="4">
        <v>4051300</v>
      </c>
      <c r="J2343">
        <v>1</v>
      </c>
      <c r="K2343">
        <v>1</v>
      </c>
      <c r="L2343">
        <v>0</v>
      </c>
      <c r="M2343">
        <v>1</v>
      </c>
      <c r="N2343" s="2">
        <v>44544</v>
      </c>
      <c r="O2343" s="1" t="s">
        <v>6336</v>
      </c>
      <c r="P2343" s="4">
        <v>4010700</v>
      </c>
      <c r="Q2343" s="4">
        <v>332862</v>
      </c>
      <c r="R2343" s="1" t="s">
        <v>39</v>
      </c>
      <c r="S2343" s="1" t="s">
        <v>50</v>
      </c>
      <c r="T2343" s="4">
        <f>Sales_Datas[[#This Row],[after_discount]]-(Sales_Datas[[#This Row],[qty_ordered]]*Sales_Datas[[#This Row],[cogs]])</f>
        <v>3718438</v>
      </c>
      <c r="U2343" s="3">
        <f>IFERROR(Sales_Datas[[#This Row],[Gross_Profit]]/Sales_Datas[[#This Row],[after_discount]],0)</f>
        <v>0.91783822476735866</v>
      </c>
      <c r="V2343" s="1" t="str">
        <f>IF(Sales_Datas[[#This Row],[base_price]] &lt;= 632200, "Low", (IF(Sales_Datas[[#This Row],[base_price]] &gt;= 10092000, "High", "Medium")))</f>
        <v>Medium</v>
      </c>
    </row>
    <row r="2344" spans="1:22" x14ac:dyDescent="0.25">
      <c r="A2344" s="1" t="s">
        <v>6337</v>
      </c>
      <c r="B2344" s="1" t="s">
        <v>6338</v>
      </c>
      <c r="C2344" s="2">
        <v>44708</v>
      </c>
      <c r="D2344" s="1" t="s">
        <v>6339</v>
      </c>
      <c r="E2344" s="4">
        <v>202420</v>
      </c>
      <c r="F2344">
        <v>2</v>
      </c>
      <c r="G2344" s="4">
        <v>4048400</v>
      </c>
      <c r="H2344" s="4">
        <v>0</v>
      </c>
      <c r="I2344" s="4">
        <v>4048400</v>
      </c>
      <c r="J2344">
        <v>1</v>
      </c>
      <c r="K2344">
        <v>1</v>
      </c>
      <c r="L2344">
        <v>0</v>
      </c>
      <c r="M2344">
        <v>1</v>
      </c>
      <c r="N2344" s="2">
        <v>44697</v>
      </c>
      <c r="O2344" s="1" t="s">
        <v>6340</v>
      </c>
      <c r="P2344" s="4">
        <v>2024200</v>
      </c>
      <c r="Q2344" s="4">
        <v>178118</v>
      </c>
      <c r="R2344" s="1" t="s">
        <v>123</v>
      </c>
      <c r="S2344" s="1" t="s">
        <v>50</v>
      </c>
      <c r="T2344" s="4">
        <f>Sales_Datas[[#This Row],[after_discount]]-(Sales_Datas[[#This Row],[qty_ordered]]*Sales_Datas[[#This Row],[cogs]])</f>
        <v>3692164</v>
      </c>
      <c r="U2344" s="3">
        <f>IFERROR(Sales_Datas[[#This Row],[Gross_Profit]]/Sales_Datas[[#This Row],[after_discount]],0)</f>
        <v>0.91200573065902579</v>
      </c>
      <c r="V2344" s="1" t="str">
        <f>IF(Sales_Datas[[#This Row],[base_price]] &lt;= 632200, "Low", (IF(Sales_Datas[[#This Row],[base_price]] &gt;= 10092000, "High", "Medium")))</f>
        <v>Medium</v>
      </c>
    </row>
    <row r="2345" spans="1:22" x14ac:dyDescent="0.25">
      <c r="A2345" s="1" t="s">
        <v>6341</v>
      </c>
      <c r="B2345" s="1" t="s">
        <v>6342</v>
      </c>
      <c r="C2345" s="2">
        <v>44325</v>
      </c>
      <c r="D2345" s="1" t="s">
        <v>6343</v>
      </c>
      <c r="E2345" s="4">
        <v>403100</v>
      </c>
      <c r="F2345">
        <v>1</v>
      </c>
      <c r="G2345" s="4">
        <v>4031000</v>
      </c>
      <c r="H2345" s="4">
        <v>0</v>
      </c>
      <c r="I2345" s="4">
        <v>4031000</v>
      </c>
      <c r="J2345">
        <v>1</v>
      </c>
      <c r="K2345">
        <v>1</v>
      </c>
      <c r="L2345">
        <v>1</v>
      </c>
      <c r="M2345">
        <v>3</v>
      </c>
      <c r="N2345" s="2">
        <v>44463</v>
      </c>
      <c r="O2345" s="1" t="s">
        <v>6344</v>
      </c>
      <c r="P2345" s="4">
        <v>4031000</v>
      </c>
      <c r="Q2345" s="4">
        <v>245862</v>
      </c>
      <c r="R2345" s="1" t="s">
        <v>123</v>
      </c>
      <c r="S2345" s="1" t="s">
        <v>56</v>
      </c>
      <c r="T2345" s="4">
        <f>Sales_Datas[[#This Row],[after_discount]]-(Sales_Datas[[#This Row],[qty_ordered]]*Sales_Datas[[#This Row],[cogs]])</f>
        <v>3785138</v>
      </c>
      <c r="U2345" s="3">
        <f>IFERROR(Sales_Datas[[#This Row],[Gross_Profit]]/Sales_Datas[[#This Row],[after_discount]],0)</f>
        <v>0.93900719424460433</v>
      </c>
      <c r="V2345" s="1" t="str">
        <f>IF(Sales_Datas[[#This Row],[base_price]] &lt;= 632200, "Low", (IF(Sales_Datas[[#This Row],[base_price]] &gt;= 10092000, "High", "Medium")))</f>
        <v>Medium</v>
      </c>
    </row>
    <row r="2346" spans="1:22" x14ac:dyDescent="0.25">
      <c r="A2346" s="1" t="s">
        <v>6345</v>
      </c>
      <c r="B2346" s="1" t="s">
        <v>6346</v>
      </c>
      <c r="C2346" s="2">
        <v>44565</v>
      </c>
      <c r="D2346" s="1" t="s">
        <v>6347</v>
      </c>
      <c r="E2346" s="4">
        <v>403100</v>
      </c>
      <c r="F2346">
        <v>1</v>
      </c>
      <c r="G2346" s="4">
        <v>4031000</v>
      </c>
      <c r="H2346" s="4">
        <v>0</v>
      </c>
      <c r="I2346" s="4">
        <v>4031000</v>
      </c>
      <c r="J2346">
        <v>1</v>
      </c>
      <c r="K2346">
        <v>0</v>
      </c>
      <c r="L2346">
        <v>0</v>
      </c>
      <c r="M2346">
        <v>1</v>
      </c>
      <c r="N2346" s="2">
        <v>44662</v>
      </c>
      <c r="O2346" s="1" t="s">
        <v>6348</v>
      </c>
      <c r="P2346" s="4">
        <v>4031000</v>
      </c>
      <c r="Q2346" s="4">
        <v>342606</v>
      </c>
      <c r="R2346" s="1" t="s">
        <v>123</v>
      </c>
      <c r="S2346" s="1" t="s">
        <v>50</v>
      </c>
      <c r="T2346" s="4">
        <f>Sales_Datas[[#This Row],[after_discount]]-(Sales_Datas[[#This Row],[qty_ordered]]*Sales_Datas[[#This Row],[cogs]])</f>
        <v>3688394</v>
      </c>
      <c r="U2346" s="3">
        <f>IFERROR(Sales_Datas[[#This Row],[Gross_Profit]]/Sales_Datas[[#This Row],[after_discount]],0)</f>
        <v>0.9150071942446043</v>
      </c>
      <c r="V2346" s="1" t="str">
        <f>IF(Sales_Datas[[#This Row],[base_price]] &lt;= 632200, "Low", (IF(Sales_Datas[[#This Row],[base_price]] &gt;= 10092000, "High", "Medium")))</f>
        <v>Medium</v>
      </c>
    </row>
    <row r="2347" spans="1:22" x14ac:dyDescent="0.25">
      <c r="A2347" s="1" t="s">
        <v>6349</v>
      </c>
      <c r="B2347" s="1" t="s">
        <v>5226</v>
      </c>
      <c r="C2347" s="2">
        <v>44575</v>
      </c>
      <c r="D2347" s="1" t="s">
        <v>6350</v>
      </c>
      <c r="E2347" s="4">
        <v>403100</v>
      </c>
      <c r="F2347">
        <v>1</v>
      </c>
      <c r="G2347" s="4">
        <v>4031000</v>
      </c>
      <c r="H2347" s="4">
        <v>0</v>
      </c>
      <c r="I2347" s="4">
        <v>4031000</v>
      </c>
      <c r="J2347">
        <v>1</v>
      </c>
      <c r="K2347">
        <v>1</v>
      </c>
      <c r="L2347">
        <v>1</v>
      </c>
      <c r="M2347">
        <v>1</v>
      </c>
      <c r="N2347" s="2">
        <v>44429</v>
      </c>
      <c r="O2347" s="1" t="s">
        <v>6351</v>
      </c>
      <c r="P2347" s="4">
        <v>4031000</v>
      </c>
      <c r="Q2347" s="4">
        <v>266046</v>
      </c>
      <c r="R2347" s="1" t="s">
        <v>123</v>
      </c>
      <c r="S2347" s="1" t="s">
        <v>50</v>
      </c>
      <c r="T2347" s="4">
        <f>Sales_Datas[[#This Row],[after_discount]]-(Sales_Datas[[#This Row],[qty_ordered]]*Sales_Datas[[#This Row],[cogs]])</f>
        <v>3764954</v>
      </c>
      <c r="U2347" s="3">
        <f>IFERROR(Sales_Datas[[#This Row],[Gross_Profit]]/Sales_Datas[[#This Row],[after_discount]],0)</f>
        <v>0.93400000000000005</v>
      </c>
      <c r="V2347" s="1" t="str">
        <f>IF(Sales_Datas[[#This Row],[base_price]] &lt;= 632200, "Low", (IF(Sales_Datas[[#This Row],[base_price]] &gt;= 10092000, "High", "Medium")))</f>
        <v>Medium</v>
      </c>
    </row>
    <row r="2348" spans="1:22" x14ac:dyDescent="0.25">
      <c r="A2348" s="1" t="s">
        <v>6352</v>
      </c>
      <c r="B2348" s="1" t="s">
        <v>6353</v>
      </c>
      <c r="C2348" s="2">
        <v>44636</v>
      </c>
      <c r="D2348" s="1" t="s">
        <v>4334</v>
      </c>
      <c r="E2348" s="4">
        <v>403100</v>
      </c>
      <c r="F2348">
        <v>1</v>
      </c>
      <c r="G2348" s="4">
        <v>4031000</v>
      </c>
      <c r="H2348" s="4">
        <v>0</v>
      </c>
      <c r="I2348" s="4">
        <v>4031000</v>
      </c>
      <c r="J2348">
        <v>1</v>
      </c>
      <c r="K2348">
        <v>0</v>
      </c>
      <c r="L2348">
        <v>0</v>
      </c>
      <c r="M2348">
        <v>7</v>
      </c>
      <c r="N2348" s="2">
        <v>44602</v>
      </c>
      <c r="O2348" s="1" t="s">
        <v>4335</v>
      </c>
      <c r="P2348" s="4">
        <v>4031000</v>
      </c>
      <c r="Q2348" s="4">
        <v>310358</v>
      </c>
      <c r="R2348" s="1" t="s">
        <v>123</v>
      </c>
      <c r="S2348" s="1" t="s">
        <v>66</v>
      </c>
      <c r="T2348" s="4">
        <f>Sales_Datas[[#This Row],[after_discount]]-(Sales_Datas[[#This Row],[qty_ordered]]*Sales_Datas[[#This Row],[cogs]])</f>
        <v>3720642</v>
      </c>
      <c r="U2348" s="3">
        <f>IFERROR(Sales_Datas[[#This Row],[Gross_Profit]]/Sales_Datas[[#This Row],[after_discount]],0)</f>
        <v>0.92300719424460431</v>
      </c>
      <c r="V2348" s="1" t="str">
        <f>IF(Sales_Datas[[#This Row],[base_price]] &lt;= 632200, "Low", (IF(Sales_Datas[[#This Row],[base_price]] &gt;= 10092000, "High", "Medium")))</f>
        <v>Medium</v>
      </c>
    </row>
    <row r="2349" spans="1:22" x14ac:dyDescent="0.25">
      <c r="A2349" s="1" t="s">
        <v>6354</v>
      </c>
      <c r="B2349" s="1" t="s">
        <v>6355</v>
      </c>
      <c r="C2349" s="2">
        <v>44642</v>
      </c>
      <c r="D2349" s="1" t="s">
        <v>6356</v>
      </c>
      <c r="E2349" s="4">
        <v>403100</v>
      </c>
      <c r="F2349">
        <v>1</v>
      </c>
      <c r="G2349" s="4">
        <v>4031000</v>
      </c>
      <c r="H2349" s="4">
        <v>0</v>
      </c>
      <c r="I2349" s="4">
        <v>4031000</v>
      </c>
      <c r="J2349">
        <v>1</v>
      </c>
      <c r="K2349">
        <v>0</v>
      </c>
      <c r="L2349">
        <v>0</v>
      </c>
      <c r="M2349">
        <v>7</v>
      </c>
      <c r="N2349" s="2">
        <v>44626</v>
      </c>
      <c r="O2349" s="1" t="s">
        <v>6357</v>
      </c>
      <c r="P2349" s="4">
        <v>4031000</v>
      </c>
      <c r="Q2349" s="4">
        <v>298294</v>
      </c>
      <c r="R2349" s="1" t="s">
        <v>123</v>
      </c>
      <c r="S2349" s="1" t="s">
        <v>66</v>
      </c>
      <c r="T2349" s="4">
        <f>Sales_Datas[[#This Row],[after_discount]]-(Sales_Datas[[#This Row],[qty_ordered]]*Sales_Datas[[#This Row],[cogs]])</f>
        <v>3732706</v>
      </c>
      <c r="U2349" s="3">
        <f>IFERROR(Sales_Datas[[#This Row],[Gross_Profit]]/Sales_Datas[[#This Row],[after_discount]],0)</f>
        <v>0.92600000000000005</v>
      </c>
      <c r="V2349" s="1" t="str">
        <f>IF(Sales_Datas[[#This Row],[base_price]] &lt;= 632200, "Low", (IF(Sales_Datas[[#This Row],[base_price]] &gt;= 10092000, "High", "Medium")))</f>
        <v>Medium</v>
      </c>
    </row>
    <row r="2350" spans="1:22" x14ac:dyDescent="0.25">
      <c r="A2350" s="1" t="s">
        <v>6358</v>
      </c>
      <c r="B2350" s="1" t="s">
        <v>6359</v>
      </c>
      <c r="C2350" s="2">
        <v>44643</v>
      </c>
      <c r="D2350" s="1" t="s">
        <v>6356</v>
      </c>
      <c r="E2350" s="4">
        <v>403100</v>
      </c>
      <c r="F2350">
        <v>1</v>
      </c>
      <c r="G2350" s="4">
        <v>4031000</v>
      </c>
      <c r="H2350" s="4">
        <v>0</v>
      </c>
      <c r="I2350" s="4">
        <v>4031000</v>
      </c>
      <c r="J2350">
        <v>1</v>
      </c>
      <c r="K2350">
        <v>0</v>
      </c>
      <c r="L2350">
        <v>0</v>
      </c>
      <c r="M2350">
        <v>1</v>
      </c>
      <c r="N2350" s="2">
        <v>44637</v>
      </c>
      <c r="O2350" s="1" t="s">
        <v>6357</v>
      </c>
      <c r="P2350" s="4">
        <v>4031000</v>
      </c>
      <c r="Q2350" s="4">
        <v>298294</v>
      </c>
      <c r="R2350" s="1" t="s">
        <v>123</v>
      </c>
      <c r="S2350" s="1" t="s">
        <v>50</v>
      </c>
      <c r="T2350" s="4">
        <f>Sales_Datas[[#This Row],[after_discount]]-(Sales_Datas[[#This Row],[qty_ordered]]*Sales_Datas[[#This Row],[cogs]])</f>
        <v>3732706</v>
      </c>
      <c r="U2350" s="3">
        <f>IFERROR(Sales_Datas[[#This Row],[Gross_Profit]]/Sales_Datas[[#This Row],[after_discount]],0)</f>
        <v>0.92600000000000005</v>
      </c>
      <c r="V2350" s="1" t="str">
        <f>IF(Sales_Datas[[#This Row],[base_price]] &lt;= 632200, "Low", (IF(Sales_Datas[[#This Row],[base_price]] &gt;= 10092000, "High", "Medium")))</f>
        <v>Medium</v>
      </c>
    </row>
    <row r="2351" spans="1:22" x14ac:dyDescent="0.25">
      <c r="A2351" s="1" t="s">
        <v>6360</v>
      </c>
      <c r="B2351" s="1" t="s">
        <v>3746</v>
      </c>
      <c r="C2351" s="2">
        <v>44646</v>
      </c>
      <c r="D2351" s="1" t="s">
        <v>3666</v>
      </c>
      <c r="E2351" s="4">
        <v>403100</v>
      </c>
      <c r="F2351">
        <v>1</v>
      </c>
      <c r="G2351" s="4">
        <v>4031000</v>
      </c>
      <c r="H2351" s="4">
        <v>0</v>
      </c>
      <c r="I2351" s="4">
        <v>4031000</v>
      </c>
      <c r="J2351">
        <v>1</v>
      </c>
      <c r="K2351">
        <v>1</v>
      </c>
      <c r="L2351">
        <v>1</v>
      </c>
      <c r="M2351">
        <v>1</v>
      </c>
      <c r="N2351" s="2">
        <v>44588</v>
      </c>
      <c r="O2351" s="1" t="s">
        <v>3667</v>
      </c>
      <c r="P2351" s="4">
        <v>4031000</v>
      </c>
      <c r="Q2351" s="4">
        <v>342606</v>
      </c>
      <c r="R2351" s="1" t="s">
        <v>123</v>
      </c>
      <c r="S2351" s="1" t="s">
        <v>50</v>
      </c>
      <c r="T2351" s="4">
        <f>Sales_Datas[[#This Row],[after_discount]]-(Sales_Datas[[#This Row],[qty_ordered]]*Sales_Datas[[#This Row],[cogs]])</f>
        <v>3688394</v>
      </c>
      <c r="U2351" s="3">
        <f>IFERROR(Sales_Datas[[#This Row],[Gross_Profit]]/Sales_Datas[[#This Row],[after_discount]],0)</f>
        <v>0.9150071942446043</v>
      </c>
      <c r="V2351" s="1" t="str">
        <f>IF(Sales_Datas[[#This Row],[base_price]] &lt;= 632200, "Low", (IF(Sales_Datas[[#This Row],[base_price]] &gt;= 10092000, "High", "Medium")))</f>
        <v>Medium</v>
      </c>
    </row>
    <row r="2352" spans="1:22" x14ac:dyDescent="0.25">
      <c r="A2352" s="1" t="s">
        <v>6361</v>
      </c>
      <c r="B2352" s="1" t="s">
        <v>6362</v>
      </c>
      <c r="C2352" s="2">
        <v>44672</v>
      </c>
      <c r="D2352" s="1" t="s">
        <v>4334</v>
      </c>
      <c r="E2352" s="4">
        <v>403100</v>
      </c>
      <c r="F2352">
        <v>1</v>
      </c>
      <c r="G2352" s="4">
        <v>4031000</v>
      </c>
      <c r="H2352" s="4">
        <v>0</v>
      </c>
      <c r="I2352" s="4">
        <v>4031000</v>
      </c>
      <c r="J2352">
        <v>1</v>
      </c>
      <c r="K2352">
        <v>0</v>
      </c>
      <c r="L2352">
        <v>0</v>
      </c>
      <c r="M2352">
        <v>1</v>
      </c>
      <c r="N2352" s="2">
        <v>44655</v>
      </c>
      <c r="O2352" s="1" t="s">
        <v>4335</v>
      </c>
      <c r="P2352" s="4">
        <v>4031000</v>
      </c>
      <c r="Q2352" s="4">
        <v>310358</v>
      </c>
      <c r="R2352" s="1" t="s">
        <v>123</v>
      </c>
      <c r="S2352" s="1" t="s">
        <v>50</v>
      </c>
      <c r="T2352" s="4">
        <f>Sales_Datas[[#This Row],[after_discount]]-(Sales_Datas[[#This Row],[qty_ordered]]*Sales_Datas[[#This Row],[cogs]])</f>
        <v>3720642</v>
      </c>
      <c r="U2352" s="3">
        <f>IFERROR(Sales_Datas[[#This Row],[Gross_Profit]]/Sales_Datas[[#This Row],[after_discount]],0)</f>
        <v>0.92300719424460431</v>
      </c>
      <c r="V2352" s="1" t="str">
        <f>IF(Sales_Datas[[#This Row],[base_price]] &lt;= 632200, "Low", (IF(Sales_Datas[[#This Row],[base_price]] &gt;= 10092000, "High", "Medium")))</f>
        <v>Medium</v>
      </c>
    </row>
    <row r="2353" spans="1:22" x14ac:dyDescent="0.25">
      <c r="A2353" s="1" t="s">
        <v>6363</v>
      </c>
      <c r="B2353" s="1" t="s">
        <v>6364</v>
      </c>
      <c r="C2353" s="2">
        <v>44674</v>
      </c>
      <c r="D2353" s="1" t="s">
        <v>3666</v>
      </c>
      <c r="E2353" s="4">
        <v>403100</v>
      </c>
      <c r="F2353">
        <v>1</v>
      </c>
      <c r="G2353" s="4">
        <v>4031000</v>
      </c>
      <c r="H2353" s="4">
        <v>0</v>
      </c>
      <c r="I2353" s="4">
        <v>4031000</v>
      </c>
      <c r="J2353">
        <v>1</v>
      </c>
      <c r="K2353">
        <v>1</v>
      </c>
      <c r="L2353">
        <v>1</v>
      </c>
      <c r="M2353">
        <v>1</v>
      </c>
      <c r="N2353" s="2">
        <v>44642</v>
      </c>
      <c r="O2353" s="1" t="s">
        <v>3667</v>
      </c>
      <c r="P2353" s="4">
        <v>4031000</v>
      </c>
      <c r="Q2353" s="4">
        <v>342606</v>
      </c>
      <c r="R2353" s="1" t="s">
        <v>123</v>
      </c>
      <c r="S2353" s="1" t="s">
        <v>50</v>
      </c>
      <c r="T2353" s="4">
        <f>Sales_Datas[[#This Row],[after_discount]]-(Sales_Datas[[#This Row],[qty_ordered]]*Sales_Datas[[#This Row],[cogs]])</f>
        <v>3688394</v>
      </c>
      <c r="U2353" s="3">
        <f>IFERROR(Sales_Datas[[#This Row],[Gross_Profit]]/Sales_Datas[[#This Row],[after_discount]],0)</f>
        <v>0.9150071942446043</v>
      </c>
      <c r="V2353" s="1" t="str">
        <f>IF(Sales_Datas[[#This Row],[base_price]] &lt;= 632200, "Low", (IF(Sales_Datas[[#This Row],[base_price]] &gt;= 10092000, "High", "Medium")))</f>
        <v>Medium</v>
      </c>
    </row>
    <row r="2354" spans="1:22" x14ac:dyDescent="0.25">
      <c r="A2354" s="1" t="s">
        <v>6365</v>
      </c>
      <c r="B2354" s="1" t="s">
        <v>6366</v>
      </c>
      <c r="C2354" s="2">
        <v>44681</v>
      </c>
      <c r="D2354" s="1" t="s">
        <v>6356</v>
      </c>
      <c r="E2354" s="4">
        <v>403100</v>
      </c>
      <c r="F2354">
        <v>1</v>
      </c>
      <c r="G2354" s="4">
        <v>4031000</v>
      </c>
      <c r="H2354" s="4">
        <v>0</v>
      </c>
      <c r="I2354" s="4">
        <v>4031000</v>
      </c>
      <c r="J2354">
        <v>1</v>
      </c>
      <c r="K2354">
        <v>0</v>
      </c>
      <c r="L2354">
        <v>0</v>
      </c>
      <c r="M2354">
        <v>1</v>
      </c>
      <c r="N2354" s="2">
        <v>44388</v>
      </c>
      <c r="O2354" s="1" t="s">
        <v>6357</v>
      </c>
      <c r="P2354" s="4">
        <v>4031000</v>
      </c>
      <c r="Q2354" s="4">
        <v>298294</v>
      </c>
      <c r="R2354" s="1" t="s">
        <v>123</v>
      </c>
      <c r="S2354" s="1" t="s">
        <v>50</v>
      </c>
      <c r="T2354" s="4">
        <f>Sales_Datas[[#This Row],[after_discount]]-(Sales_Datas[[#This Row],[qty_ordered]]*Sales_Datas[[#This Row],[cogs]])</f>
        <v>3732706</v>
      </c>
      <c r="U2354" s="3">
        <f>IFERROR(Sales_Datas[[#This Row],[Gross_Profit]]/Sales_Datas[[#This Row],[after_discount]],0)</f>
        <v>0.92600000000000005</v>
      </c>
      <c r="V2354" s="1" t="str">
        <f>IF(Sales_Datas[[#This Row],[base_price]] &lt;= 632200, "Low", (IF(Sales_Datas[[#This Row],[base_price]] &gt;= 10092000, "High", "Medium")))</f>
        <v>Medium</v>
      </c>
    </row>
    <row r="2355" spans="1:22" x14ac:dyDescent="0.25">
      <c r="A2355" s="1" t="s">
        <v>6367</v>
      </c>
      <c r="B2355" s="1" t="s">
        <v>5899</v>
      </c>
      <c r="C2355" s="2">
        <v>44694</v>
      </c>
      <c r="D2355" s="1" t="s">
        <v>6368</v>
      </c>
      <c r="E2355" s="4">
        <v>403100</v>
      </c>
      <c r="F2355">
        <v>1</v>
      </c>
      <c r="G2355" s="4">
        <v>4031000</v>
      </c>
      <c r="H2355" s="4">
        <v>0</v>
      </c>
      <c r="I2355" s="4">
        <v>4031000</v>
      </c>
      <c r="J2355">
        <v>1</v>
      </c>
      <c r="K2355">
        <v>1</v>
      </c>
      <c r="L2355">
        <v>1</v>
      </c>
      <c r="M2355">
        <v>1</v>
      </c>
      <c r="N2355" s="2">
        <v>44703</v>
      </c>
      <c r="O2355" s="1" t="s">
        <v>6369</v>
      </c>
      <c r="P2355" s="4">
        <v>4031000</v>
      </c>
      <c r="Q2355" s="4">
        <v>306356</v>
      </c>
      <c r="R2355" s="1" t="s">
        <v>123</v>
      </c>
      <c r="S2355" s="1" t="s">
        <v>50</v>
      </c>
      <c r="T2355" s="4">
        <f>Sales_Datas[[#This Row],[after_discount]]-(Sales_Datas[[#This Row],[qty_ordered]]*Sales_Datas[[#This Row],[cogs]])</f>
        <v>3724644</v>
      </c>
      <c r="U2355" s="3">
        <f>IFERROR(Sales_Datas[[#This Row],[Gross_Profit]]/Sales_Datas[[#This Row],[after_discount]],0)</f>
        <v>0.92400000000000004</v>
      </c>
      <c r="V2355" s="1" t="str">
        <f>IF(Sales_Datas[[#This Row],[base_price]] &lt;= 632200, "Low", (IF(Sales_Datas[[#This Row],[base_price]] &gt;= 10092000, "High", "Medium")))</f>
        <v>Medium</v>
      </c>
    </row>
    <row r="2356" spans="1:22" x14ac:dyDescent="0.25">
      <c r="A2356" s="1" t="s">
        <v>6370</v>
      </c>
      <c r="B2356" s="1" t="s">
        <v>6371</v>
      </c>
      <c r="C2356" s="2">
        <v>44697</v>
      </c>
      <c r="D2356" s="1" t="s">
        <v>6356</v>
      </c>
      <c r="E2356" s="4">
        <v>403100</v>
      </c>
      <c r="F2356">
        <v>1</v>
      </c>
      <c r="G2356" s="4">
        <v>4031000</v>
      </c>
      <c r="H2356" s="4">
        <v>0</v>
      </c>
      <c r="I2356" s="4">
        <v>4031000</v>
      </c>
      <c r="J2356">
        <v>1</v>
      </c>
      <c r="K2356">
        <v>0</v>
      </c>
      <c r="L2356">
        <v>0</v>
      </c>
      <c r="M2356">
        <v>4</v>
      </c>
      <c r="N2356" s="2">
        <v>44693</v>
      </c>
      <c r="O2356" s="1" t="s">
        <v>6357</v>
      </c>
      <c r="P2356" s="4">
        <v>4031000</v>
      </c>
      <c r="Q2356" s="4">
        <v>298294</v>
      </c>
      <c r="R2356" s="1" t="s">
        <v>123</v>
      </c>
      <c r="S2356" s="1" t="s">
        <v>34</v>
      </c>
      <c r="T2356" s="4">
        <f>Sales_Datas[[#This Row],[after_discount]]-(Sales_Datas[[#This Row],[qty_ordered]]*Sales_Datas[[#This Row],[cogs]])</f>
        <v>3732706</v>
      </c>
      <c r="U2356" s="3">
        <f>IFERROR(Sales_Datas[[#This Row],[Gross_Profit]]/Sales_Datas[[#This Row],[after_discount]],0)</f>
        <v>0.92600000000000005</v>
      </c>
      <c r="V2356" s="1" t="str">
        <f>IF(Sales_Datas[[#This Row],[base_price]] &lt;= 632200, "Low", (IF(Sales_Datas[[#This Row],[base_price]] &gt;= 10092000, "High", "Medium")))</f>
        <v>Medium</v>
      </c>
    </row>
    <row r="2357" spans="1:22" x14ac:dyDescent="0.25">
      <c r="A2357" s="1" t="s">
        <v>6372</v>
      </c>
      <c r="B2357" s="1" t="s">
        <v>6373</v>
      </c>
      <c r="C2357" s="2">
        <v>44839</v>
      </c>
      <c r="D2357" s="1" t="s">
        <v>6374</v>
      </c>
      <c r="E2357" s="4">
        <v>403100</v>
      </c>
      <c r="F2357">
        <v>1</v>
      </c>
      <c r="G2357" s="4">
        <v>4031000</v>
      </c>
      <c r="H2357" s="4">
        <v>0</v>
      </c>
      <c r="I2357" s="4">
        <v>4031000</v>
      </c>
      <c r="J2357">
        <v>1</v>
      </c>
      <c r="K2357">
        <v>0</v>
      </c>
      <c r="L2357">
        <v>0</v>
      </c>
      <c r="M2357">
        <v>1</v>
      </c>
      <c r="N2357" s="2">
        <v>44686</v>
      </c>
      <c r="O2357" s="1" t="s">
        <v>6375</v>
      </c>
      <c r="P2357" s="4">
        <v>4031000</v>
      </c>
      <c r="Q2357" s="4">
        <v>290232</v>
      </c>
      <c r="R2357" s="1" t="s">
        <v>123</v>
      </c>
      <c r="S2357" s="1" t="s">
        <v>50</v>
      </c>
      <c r="T2357" s="4">
        <f>Sales_Datas[[#This Row],[after_discount]]-(Sales_Datas[[#This Row],[qty_ordered]]*Sales_Datas[[#This Row],[cogs]])</f>
        <v>3740768</v>
      </c>
      <c r="U2357" s="3">
        <f>IFERROR(Sales_Datas[[#This Row],[Gross_Profit]]/Sales_Datas[[#This Row],[after_discount]],0)</f>
        <v>0.92800000000000005</v>
      </c>
      <c r="V2357" s="1" t="str">
        <f>IF(Sales_Datas[[#This Row],[base_price]] &lt;= 632200, "Low", (IF(Sales_Datas[[#This Row],[base_price]] &gt;= 10092000, "High", "Medium")))</f>
        <v>Medium</v>
      </c>
    </row>
    <row r="2358" spans="1:22" x14ac:dyDescent="0.25">
      <c r="A2358" s="1" t="s">
        <v>6376</v>
      </c>
      <c r="B2358" s="1" t="s">
        <v>6377</v>
      </c>
      <c r="C2358" s="2">
        <v>44869</v>
      </c>
      <c r="D2358" s="1" t="s">
        <v>6378</v>
      </c>
      <c r="E2358" s="4">
        <v>403100</v>
      </c>
      <c r="F2358">
        <v>1</v>
      </c>
      <c r="G2358" s="4">
        <v>4031000</v>
      </c>
      <c r="H2358" s="4">
        <v>0</v>
      </c>
      <c r="I2358" s="4">
        <v>4031000</v>
      </c>
      <c r="J2358">
        <v>1</v>
      </c>
      <c r="K2358">
        <v>0</v>
      </c>
      <c r="L2358">
        <v>0</v>
      </c>
      <c r="M2358">
        <v>7</v>
      </c>
      <c r="N2358" s="2">
        <v>44666</v>
      </c>
      <c r="O2358" s="1" t="s">
        <v>6379</v>
      </c>
      <c r="P2358" s="4">
        <v>4031000</v>
      </c>
      <c r="Q2358" s="4">
        <v>334544</v>
      </c>
      <c r="R2358" s="1" t="s">
        <v>123</v>
      </c>
      <c r="S2358" s="1" t="s">
        <v>66</v>
      </c>
      <c r="T2358" s="4">
        <f>Sales_Datas[[#This Row],[after_discount]]-(Sales_Datas[[#This Row],[qty_ordered]]*Sales_Datas[[#This Row],[cogs]])</f>
        <v>3696456</v>
      </c>
      <c r="U2358" s="3">
        <f>IFERROR(Sales_Datas[[#This Row],[Gross_Profit]]/Sales_Datas[[#This Row],[after_discount]],0)</f>
        <v>0.91700719424460431</v>
      </c>
      <c r="V2358" s="1" t="str">
        <f>IF(Sales_Datas[[#This Row],[base_price]] &lt;= 632200, "Low", (IF(Sales_Datas[[#This Row],[base_price]] &gt;= 10092000, "High", "Medium")))</f>
        <v>Medium</v>
      </c>
    </row>
    <row r="2359" spans="1:22" x14ac:dyDescent="0.25">
      <c r="A2359" s="1" t="s">
        <v>6380</v>
      </c>
      <c r="B2359" s="1" t="s">
        <v>6381</v>
      </c>
      <c r="C2359" s="2">
        <v>44870</v>
      </c>
      <c r="D2359" s="1" t="s">
        <v>3666</v>
      </c>
      <c r="E2359" s="4">
        <v>403100</v>
      </c>
      <c r="F2359">
        <v>1</v>
      </c>
      <c r="G2359" s="4">
        <v>4031000</v>
      </c>
      <c r="H2359" s="4">
        <v>0</v>
      </c>
      <c r="I2359" s="4">
        <v>4031000</v>
      </c>
      <c r="J2359">
        <v>1</v>
      </c>
      <c r="K2359">
        <v>1</v>
      </c>
      <c r="L2359">
        <v>0</v>
      </c>
      <c r="M2359">
        <v>3</v>
      </c>
      <c r="N2359" s="2">
        <v>44643</v>
      </c>
      <c r="O2359" s="1" t="s">
        <v>3667</v>
      </c>
      <c r="P2359" s="4">
        <v>4031000</v>
      </c>
      <c r="Q2359" s="4">
        <v>342606</v>
      </c>
      <c r="R2359" s="1" t="s">
        <v>123</v>
      </c>
      <c r="S2359" s="1" t="s">
        <v>56</v>
      </c>
      <c r="T2359" s="4">
        <f>Sales_Datas[[#This Row],[after_discount]]-(Sales_Datas[[#This Row],[qty_ordered]]*Sales_Datas[[#This Row],[cogs]])</f>
        <v>3688394</v>
      </c>
      <c r="U2359" s="3">
        <f>IFERROR(Sales_Datas[[#This Row],[Gross_Profit]]/Sales_Datas[[#This Row],[after_discount]],0)</f>
        <v>0.9150071942446043</v>
      </c>
      <c r="V2359" s="1" t="str">
        <f>IF(Sales_Datas[[#This Row],[base_price]] &lt;= 632200, "Low", (IF(Sales_Datas[[#This Row],[base_price]] &gt;= 10092000, "High", "Medium")))</f>
        <v>Medium</v>
      </c>
    </row>
    <row r="2360" spans="1:22" x14ac:dyDescent="0.25">
      <c r="A2360" s="1" t="s">
        <v>6382</v>
      </c>
      <c r="B2360" s="1" t="s">
        <v>6383</v>
      </c>
      <c r="C2360" s="2">
        <v>44900</v>
      </c>
      <c r="D2360" s="1" t="s">
        <v>6374</v>
      </c>
      <c r="E2360" s="4">
        <v>403100</v>
      </c>
      <c r="F2360">
        <v>1</v>
      </c>
      <c r="G2360" s="4">
        <v>4031000</v>
      </c>
      <c r="H2360" s="4">
        <v>0</v>
      </c>
      <c r="I2360" s="4">
        <v>4031000</v>
      </c>
      <c r="J2360">
        <v>1</v>
      </c>
      <c r="K2360">
        <v>1</v>
      </c>
      <c r="L2360">
        <v>0</v>
      </c>
      <c r="M2360">
        <v>1</v>
      </c>
      <c r="N2360" s="2">
        <v>44508</v>
      </c>
      <c r="O2360" s="1" t="s">
        <v>6375</v>
      </c>
      <c r="P2360" s="4">
        <v>4031000</v>
      </c>
      <c r="Q2360" s="4">
        <v>290232</v>
      </c>
      <c r="R2360" s="1" t="s">
        <v>123</v>
      </c>
      <c r="S2360" s="1" t="s">
        <v>50</v>
      </c>
      <c r="T2360" s="4">
        <f>Sales_Datas[[#This Row],[after_discount]]-(Sales_Datas[[#This Row],[qty_ordered]]*Sales_Datas[[#This Row],[cogs]])</f>
        <v>3740768</v>
      </c>
      <c r="U2360" s="3">
        <f>IFERROR(Sales_Datas[[#This Row],[Gross_Profit]]/Sales_Datas[[#This Row],[after_discount]],0)</f>
        <v>0.92800000000000005</v>
      </c>
      <c r="V2360" s="1" t="str">
        <f>IF(Sales_Datas[[#This Row],[base_price]] &lt;= 632200, "Low", (IF(Sales_Datas[[#This Row],[base_price]] &gt;= 10092000, "High", "Medium")))</f>
        <v>Medium</v>
      </c>
    </row>
    <row r="2361" spans="1:22" x14ac:dyDescent="0.25">
      <c r="A2361" s="1" t="s">
        <v>6384</v>
      </c>
      <c r="B2361" s="1" t="s">
        <v>4133</v>
      </c>
      <c r="C2361" s="2">
        <v>44902</v>
      </c>
      <c r="D2361" s="1" t="s">
        <v>6356</v>
      </c>
      <c r="E2361" s="4">
        <v>403100</v>
      </c>
      <c r="F2361">
        <v>1</v>
      </c>
      <c r="G2361" s="4">
        <v>4031000</v>
      </c>
      <c r="H2361" s="4">
        <v>0</v>
      </c>
      <c r="I2361" s="4">
        <v>4031000</v>
      </c>
      <c r="J2361">
        <v>1</v>
      </c>
      <c r="K2361">
        <v>0</v>
      </c>
      <c r="L2361">
        <v>0</v>
      </c>
      <c r="M2361">
        <v>7</v>
      </c>
      <c r="N2361" s="2">
        <v>44754</v>
      </c>
      <c r="O2361" s="1" t="s">
        <v>6357</v>
      </c>
      <c r="P2361" s="4">
        <v>4031000</v>
      </c>
      <c r="Q2361" s="4">
        <v>298294</v>
      </c>
      <c r="R2361" s="1" t="s">
        <v>123</v>
      </c>
      <c r="S2361" s="1" t="s">
        <v>66</v>
      </c>
      <c r="T2361" s="4">
        <f>Sales_Datas[[#This Row],[after_discount]]-(Sales_Datas[[#This Row],[qty_ordered]]*Sales_Datas[[#This Row],[cogs]])</f>
        <v>3732706</v>
      </c>
      <c r="U2361" s="3">
        <f>IFERROR(Sales_Datas[[#This Row],[Gross_Profit]]/Sales_Datas[[#This Row],[after_discount]],0)</f>
        <v>0.92600000000000005</v>
      </c>
      <c r="V2361" s="1" t="str">
        <f>IF(Sales_Datas[[#This Row],[base_price]] &lt;= 632200, "Low", (IF(Sales_Datas[[#This Row],[base_price]] &gt;= 10092000, "High", "Medium")))</f>
        <v>Medium</v>
      </c>
    </row>
    <row r="2362" spans="1:22" x14ac:dyDescent="0.25">
      <c r="A2362" s="1" t="s">
        <v>6385</v>
      </c>
      <c r="B2362" s="1" t="s">
        <v>6386</v>
      </c>
      <c r="C2362" s="2">
        <v>44234</v>
      </c>
      <c r="D2362" s="1" t="s">
        <v>719</v>
      </c>
      <c r="E2362" s="4">
        <v>400200</v>
      </c>
      <c r="F2362">
        <v>1</v>
      </c>
      <c r="G2362" s="4">
        <v>4002000</v>
      </c>
      <c r="H2362" s="4">
        <v>0</v>
      </c>
      <c r="I2362" s="4">
        <v>4002000</v>
      </c>
      <c r="J2362">
        <v>1</v>
      </c>
      <c r="K2362">
        <v>1</v>
      </c>
      <c r="L2362">
        <v>1</v>
      </c>
      <c r="M2362">
        <v>1</v>
      </c>
      <c r="N2362" s="2">
        <v>44398</v>
      </c>
      <c r="O2362" s="1" t="s">
        <v>720</v>
      </c>
      <c r="P2362" s="4">
        <v>3190000</v>
      </c>
      <c r="Q2362" s="4">
        <v>277530</v>
      </c>
      <c r="R2362" s="1" t="s">
        <v>191</v>
      </c>
      <c r="S2362" s="1" t="s">
        <v>50</v>
      </c>
      <c r="T2362" s="4">
        <f>Sales_Datas[[#This Row],[after_discount]]-(Sales_Datas[[#This Row],[qty_ordered]]*Sales_Datas[[#This Row],[cogs]])</f>
        <v>3724470</v>
      </c>
      <c r="U2362" s="3">
        <f>IFERROR(Sales_Datas[[#This Row],[Gross_Profit]]/Sales_Datas[[#This Row],[after_discount]],0)</f>
        <v>0.93065217391304345</v>
      </c>
      <c r="V2362" s="1" t="str">
        <f>IF(Sales_Datas[[#This Row],[base_price]] &lt;= 632200, "Low", (IF(Sales_Datas[[#This Row],[base_price]] &gt;= 10092000, "High", "Medium")))</f>
        <v>Medium</v>
      </c>
    </row>
    <row r="2363" spans="1:22" x14ac:dyDescent="0.25">
      <c r="A2363" s="1" t="s">
        <v>6387</v>
      </c>
      <c r="B2363" s="1" t="s">
        <v>6388</v>
      </c>
      <c r="C2363" s="2">
        <v>44235</v>
      </c>
      <c r="D2363" s="1" t="s">
        <v>6389</v>
      </c>
      <c r="E2363" s="4">
        <v>400200</v>
      </c>
      <c r="F2363">
        <v>1</v>
      </c>
      <c r="G2363" s="4">
        <v>4002000</v>
      </c>
      <c r="H2363" s="4">
        <v>0</v>
      </c>
      <c r="I2363" s="4">
        <v>4002000</v>
      </c>
      <c r="J2363">
        <v>1</v>
      </c>
      <c r="K2363">
        <v>1</v>
      </c>
      <c r="L2363">
        <v>0</v>
      </c>
      <c r="M2363">
        <v>1</v>
      </c>
      <c r="N2363" s="2">
        <v>44397</v>
      </c>
      <c r="O2363" s="1" t="s">
        <v>6390</v>
      </c>
      <c r="P2363" s="4">
        <v>4002000</v>
      </c>
      <c r="Q2363" s="4">
        <v>256128</v>
      </c>
      <c r="R2363" s="1" t="s">
        <v>191</v>
      </c>
      <c r="S2363" s="1" t="s">
        <v>50</v>
      </c>
      <c r="T2363" s="4">
        <f>Sales_Datas[[#This Row],[after_discount]]-(Sales_Datas[[#This Row],[qty_ordered]]*Sales_Datas[[#This Row],[cogs]])</f>
        <v>3745872</v>
      </c>
      <c r="U2363" s="3">
        <f>IFERROR(Sales_Datas[[#This Row],[Gross_Profit]]/Sales_Datas[[#This Row],[after_discount]],0)</f>
        <v>0.93600000000000005</v>
      </c>
      <c r="V2363" s="1" t="str">
        <f>IF(Sales_Datas[[#This Row],[base_price]] &lt;= 632200, "Low", (IF(Sales_Datas[[#This Row],[base_price]] &gt;= 10092000, "High", "Medium")))</f>
        <v>Medium</v>
      </c>
    </row>
    <row r="2364" spans="1:22" x14ac:dyDescent="0.25">
      <c r="A2364" s="1" t="s">
        <v>6391</v>
      </c>
      <c r="B2364" s="1" t="s">
        <v>6392</v>
      </c>
      <c r="C2364" s="2">
        <v>44236</v>
      </c>
      <c r="D2364" s="1" t="s">
        <v>868</v>
      </c>
      <c r="E2364" s="4">
        <v>400200</v>
      </c>
      <c r="F2364">
        <v>1</v>
      </c>
      <c r="G2364" s="4">
        <v>4002000</v>
      </c>
      <c r="H2364" s="4">
        <v>0</v>
      </c>
      <c r="I2364" s="4">
        <v>4002000</v>
      </c>
      <c r="J2364">
        <v>1</v>
      </c>
      <c r="K2364">
        <v>1</v>
      </c>
      <c r="L2364">
        <v>0</v>
      </c>
      <c r="M2364">
        <v>1</v>
      </c>
      <c r="N2364" s="2">
        <v>44458</v>
      </c>
      <c r="O2364" s="1" t="s">
        <v>869</v>
      </c>
      <c r="P2364" s="4">
        <v>4002000</v>
      </c>
      <c r="Q2364" s="4">
        <v>288144</v>
      </c>
      <c r="R2364" s="1" t="s">
        <v>191</v>
      </c>
      <c r="S2364" s="1" t="s">
        <v>50</v>
      </c>
      <c r="T2364" s="4">
        <f>Sales_Datas[[#This Row],[after_discount]]-(Sales_Datas[[#This Row],[qty_ordered]]*Sales_Datas[[#This Row],[cogs]])</f>
        <v>3713856</v>
      </c>
      <c r="U2364" s="3">
        <f>IFERROR(Sales_Datas[[#This Row],[Gross_Profit]]/Sales_Datas[[#This Row],[after_discount]],0)</f>
        <v>0.92800000000000005</v>
      </c>
      <c r="V2364" s="1" t="str">
        <f>IF(Sales_Datas[[#This Row],[base_price]] &lt;= 632200, "Low", (IF(Sales_Datas[[#This Row],[base_price]] &gt;= 10092000, "High", "Medium")))</f>
        <v>Medium</v>
      </c>
    </row>
    <row r="2365" spans="1:22" x14ac:dyDescent="0.25">
      <c r="A2365" s="1" t="s">
        <v>6393</v>
      </c>
      <c r="B2365" s="1" t="s">
        <v>6394</v>
      </c>
      <c r="C2365" s="2">
        <v>44262</v>
      </c>
      <c r="D2365" s="1" t="s">
        <v>4346</v>
      </c>
      <c r="E2365" s="4">
        <v>400200</v>
      </c>
      <c r="F2365">
        <v>1</v>
      </c>
      <c r="G2365" s="4">
        <v>4002000</v>
      </c>
      <c r="H2365" s="4">
        <v>0</v>
      </c>
      <c r="I2365" s="4">
        <v>4002000</v>
      </c>
      <c r="J2365">
        <v>1</v>
      </c>
      <c r="K2365">
        <v>1</v>
      </c>
      <c r="L2365">
        <v>0</v>
      </c>
      <c r="M2365">
        <v>1</v>
      </c>
      <c r="N2365" s="2">
        <v>44396</v>
      </c>
      <c r="O2365" s="1" t="s">
        <v>4347</v>
      </c>
      <c r="P2365" s="4">
        <v>4002000</v>
      </c>
      <c r="Q2365" s="4">
        <v>272136</v>
      </c>
      <c r="R2365" s="1" t="s">
        <v>191</v>
      </c>
      <c r="S2365" s="1" t="s">
        <v>50</v>
      </c>
      <c r="T2365" s="4">
        <f>Sales_Datas[[#This Row],[after_discount]]-(Sales_Datas[[#This Row],[qty_ordered]]*Sales_Datas[[#This Row],[cogs]])</f>
        <v>3729864</v>
      </c>
      <c r="U2365" s="3">
        <f>IFERROR(Sales_Datas[[#This Row],[Gross_Profit]]/Sales_Datas[[#This Row],[after_discount]],0)</f>
        <v>0.93200000000000005</v>
      </c>
      <c r="V2365" s="1" t="str">
        <f>IF(Sales_Datas[[#This Row],[base_price]] &lt;= 632200, "Low", (IF(Sales_Datas[[#This Row],[base_price]] &gt;= 10092000, "High", "Medium")))</f>
        <v>Medium</v>
      </c>
    </row>
    <row r="2366" spans="1:22" x14ac:dyDescent="0.25">
      <c r="A2366" s="1" t="s">
        <v>6395</v>
      </c>
      <c r="B2366" s="1" t="s">
        <v>6396</v>
      </c>
      <c r="C2366" s="2">
        <v>44263</v>
      </c>
      <c r="D2366" s="1" t="s">
        <v>4346</v>
      </c>
      <c r="E2366" s="4">
        <v>400200</v>
      </c>
      <c r="F2366">
        <v>1</v>
      </c>
      <c r="G2366" s="4">
        <v>4002000</v>
      </c>
      <c r="H2366" s="4">
        <v>0</v>
      </c>
      <c r="I2366" s="4">
        <v>4002000</v>
      </c>
      <c r="J2366">
        <v>1</v>
      </c>
      <c r="K2366">
        <v>1</v>
      </c>
      <c r="L2366">
        <v>1</v>
      </c>
      <c r="M2366">
        <v>1</v>
      </c>
      <c r="N2366" s="2">
        <v>44416</v>
      </c>
      <c r="O2366" s="1" t="s">
        <v>4347</v>
      </c>
      <c r="P2366" s="4">
        <v>4002000</v>
      </c>
      <c r="Q2366" s="4">
        <v>272136</v>
      </c>
      <c r="R2366" s="1" t="s">
        <v>191</v>
      </c>
      <c r="S2366" s="1" t="s">
        <v>50</v>
      </c>
      <c r="T2366" s="4">
        <f>Sales_Datas[[#This Row],[after_discount]]-(Sales_Datas[[#This Row],[qty_ordered]]*Sales_Datas[[#This Row],[cogs]])</f>
        <v>3729864</v>
      </c>
      <c r="U2366" s="3">
        <f>IFERROR(Sales_Datas[[#This Row],[Gross_Profit]]/Sales_Datas[[#This Row],[after_discount]],0)</f>
        <v>0.93200000000000005</v>
      </c>
      <c r="V2366" s="1" t="str">
        <f>IF(Sales_Datas[[#This Row],[base_price]] &lt;= 632200, "Low", (IF(Sales_Datas[[#This Row],[base_price]] &gt;= 10092000, "High", "Medium")))</f>
        <v>Medium</v>
      </c>
    </row>
    <row r="2367" spans="1:22" x14ac:dyDescent="0.25">
      <c r="A2367" s="1" t="s">
        <v>6397</v>
      </c>
      <c r="B2367" s="1" t="s">
        <v>6398</v>
      </c>
      <c r="C2367" s="2">
        <v>44265</v>
      </c>
      <c r="D2367" s="1" t="s">
        <v>4865</v>
      </c>
      <c r="E2367" s="4">
        <v>400200</v>
      </c>
      <c r="F2367">
        <v>1</v>
      </c>
      <c r="G2367" s="4">
        <v>4002000</v>
      </c>
      <c r="H2367" s="4">
        <v>0</v>
      </c>
      <c r="I2367" s="4">
        <v>4002000</v>
      </c>
      <c r="J2367">
        <v>1</v>
      </c>
      <c r="K2367">
        <v>1</v>
      </c>
      <c r="L2367">
        <v>1</v>
      </c>
      <c r="M2367">
        <v>1</v>
      </c>
      <c r="N2367" s="2">
        <v>44473</v>
      </c>
      <c r="O2367" s="1" t="s">
        <v>4866</v>
      </c>
      <c r="P2367" s="4">
        <v>4002000</v>
      </c>
      <c r="Q2367" s="4">
        <v>292146</v>
      </c>
      <c r="R2367" s="1" t="s">
        <v>191</v>
      </c>
      <c r="S2367" s="1" t="s">
        <v>50</v>
      </c>
      <c r="T2367" s="4">
        <f>Sales_Datas[[#This Row],[after_discount]]-(Sales_Datas[[#This Row],[qty_ordered]]*Sales_Datas[[#This Row],[cogs]])</f>
        <v>3709854</v>
      </c>
      <c r="U2367" s="3">
        <f>IFERROR(Sales_Datas[[#This Row],[Gross_Profit]]/Sales_Datas[[#This Row],[after_discount]],0)</f>
        <v>0.92700000000000005</v>
      </c>
      <c r="V2367" s="1" t="str">
        <f>IF(Sales_Datas[[#This Row],[base_price]] &lt;= 632200, "Low", (IF(Sales_Datas[[#This Row],[base_price]] &gt;= 10092000, "High", "Medium")))</f>
        <v>Medium</v>
      </c>
    </row>
    <row r="2368" spans="1:22" x14ac:dyDescent="0.25">
      <c r="A2368" s="1" t="s">
        <v>6399</v>
      </c>
      <c r="B2368" s="1" t="s">
        <v>6400</v>
      </c>
      <c r="C2368" s="2">
        <v>44267</v>
      </c>
      <c r="D2368" s="1" t="s">
        <v>6389</v>
      </c>
      <c r="E2368" s="4">
        <v>400200</v>
      </c>
      <c r="F2368">
        <v>1</v>
      </c>
      <c r="G2368" s="4">
        <v>4002000</v>
      </c>
      <c r="H2368" s="4">
        <v>0</v>
      </c>
      <c r="I2368" s="4">
        <v>4002000</v>
      </c>
      <c r="J2368">
        <v>1</v>
      </c>
      <c r="K2368">
        <v>1</v>
      </c>
      <c r="L2368">
        <v>1</v>
      </c>
      <c r="M2368">
        <v>1</v>
      </c>
      <c r="N2368" s="2">
        <v>44542</v>
      </c>
      <c r="O2368" s="1" t="s">
        <v>6390</v>
      </c>
      <c r="P2368" s="4">
        <v>4002000</v>
      </c>
      <c r="Q2368" s="4">
        <v>256128</v>
      </c>
      <c r="R2368" s="1" t="s">
        <v>191</v>
      </c>
      <c r="S2368" s="1" t="s">
        <v>50</v>
      </c>
      <c r="T2368" s="4">
        <f>Sales_Datas[[#This Row],[after_discount]]-(Sales_Datas[[#This Row],[qty_ordered]]*Sales_Datas[[#This Row],[cogs]])</f>
        <v>3745872</v>
      </c>
      <c r="U2368" s="3">
        <f>IFERROR(Sales_Datas[[#This Row],[Gross_Profit]]/Sales_Datas[[#This Row],[after_discount]],0)</f>
        <v>0.93600000000000005</v>
      </c>
      <c r="V2368" s="1" t="str">
        <f>IF(Sales_Datas[[#This Row],[base_price]] &lt;= 632200, "Low", (IF(Sales_Datas[[#This Row],[base_price]] &gt;= 10092000, "High", "Medium")))</f>
        <v>Medium</v>
      </c>
    </row>
    <row r="2369" spans="1:22" x14ac:dyDescent="0.25">
      <c r="A2369" s="1" t="s">
        <v>6401</v>
      </c>
      <c r="B2369" s="1" t="s">
        <v>6402</v>
      </c>
      <c r="C2369" s="2">
        <v>44293</v>
      </c>
      <c r="D2369" s="1" t="s">
        <v>868</v>
      </c>
      <c r="E2369" s="4">
        <v>400200</v>
      </c>
      <c r="F2369">
        <v>1</v>
      </c>
      <c r="G2369" s="4">
        <v>4002000</v>
      </c>
      <c r="H2369" s="4">
        <v>0</v>
      </c>
      <c r="I2369" s="4">
        <v>4002000</v>
      </c>
      <c r="J2369">
        <v>1</v>
      </c>
      <c r="K2369">
        <v>1</v>
      </c>
      <c r="L2369">
        <v>1</v>
      </c>
      <c r="M2369">
        <v>1</v>
      </c>
      <c r="N2369" s="2">
        <v>44390</v>
      </c>
      <c r="O2369" s="1" t="s">
        <v>869</v>
      </c>
      <c r="P2369" s="4">
        <v>4002000</v>
      </c>
      <c r="Q2369" s="4">
        <v>288144</v>
      </c>
      <c r="R2369" s="1" t="s">
        <v>191</v>
      </c>
      <c r="S2369" s="1" t="s">
        <v>50</v>
      </c>
      <c r="T2369" s="4">
        <f>Sales_Datas[[#This Row],[after_discount]]-(Sales_Datas[[#This Row],[qty_ordered]]*Sales_Datas[[#This Row],[cogs]])</f>
        <v>3713856</v>
      </c>
      <c r="U2369" s="3">
        <f>IFERROR(Sales_Datas[[#This Row],[Gross_Profit]]/Sales_Datas[[#This Row],[after_discount]],0)</f>
        <v>0.92800000000000005</v>
      </c>
      <c r="V2369" s="1" t="str">
        <f>IF(Sales_Datas[[#This Row],[base_price]] &lt;= 632200, "Low", (IF(Sales_Datas[[#This Row],[base_price]] &gt;= 10092000, "High", "Medium")))</f>
        <v>Medium</v>
      </c>
    </row>
    <row r="2370" spans="1:22" x14ac:dyDescent="0.25">
      <c r="A2370" s="1" t="s">
        <v>6403</v>
      </c>
      <c r="B2370" s="1" t="s">
        <v>6404</v>
      </c>
      <c r="C2370" s="2">
        <v>44296</v>
      </c>
      <c r="D2370" s="1" t="s">
        <v>6389</v>
      </c>
      <c r="E2370" s="4">
        <v>400200</v>
      </c>
      <c r="F2370">
        <v>1</v>
      </c>
      <c r="G2370" s="4">
        <v>4002000</v>
      </c>
      <c r="H2370" s="4">
        <v>0</v>
      </c>
      <c r="I2370" s="4">
        <v>4002000</v>
      </c>
      <c r="J2370">
        <v>1</v>
      </c>
      <c r="K2370">
        <v>1</v>
      </c>
      <c r="L2370">
        <v>1</v>
      </c>
      <c r="M2370">
        <v>1</v>
      </c>
      <c r="N2370" s="2">
        <v>44494</v>
      </c>
      <c r="O2370" s="1" t="s">
        <v>6390</v>
      </c>
      <c r="P2370" s="4">
        <v>4002000</v>
      </c>
      <c r="Q2370" s="4">
        <v>256128</v>
      </c>
      <c r="R2370" s="1" t="s">
        <v>191</v>
      </c>
      <c r="S2370" s="1" t="s">
        <v>50</v>
      </c>
      <c r="T2370" s="4">
        <f>Sales_Datas[[#This Row],[after_discount]]-(Sales_Datas[[#This Row],[qty_ordered]]*Sales_Datas[[#This Row],[cogs]])</f>
        <v>3745872</v>
      </c>
      <c r="U2370" s="3">
        <f>IFERROR(Sales_Datas[[#This Row],[Gross_Profit]]/Sales_Datas[[#This Row],[after_discount]],0)</f>
        <v>0.93600000000000005</v>
      </c>
      <c r="V2370" s="1" t="str">
        <f>IF(Sales_Datas[[#This Row],[base_price]] &lt;= 632200, "Low", (IF(Sales_Datas[[#This Row],[base_price]] &gt;= 10092000, "High", "Medium")))</f>
        <v>Medium</v>
      </c>
    </row>
    <row r="2371" spans="1:22" x14ac:dyDescent="0.25">
      <c r="A2371" s="1" t="s">
        <v>6405</v>
      </c>
      <c r="B2371" s="1" t="s">
        <v>6406</v>
      </c>
      <c r="C2371" s="2">
        <v>44324</v>
      </c>
      <c r="D2371" s="1" t="s">
        <v>6389</v>
      </c>
      <c r="E2371" s="4">
        <v>400200</v>
      </c>
      <c r="F2371">
        <v>1</v>
      </c>
      <c r="G2371" s="4">
        <v>4002000</v>
      </c>
      <c r="H2371" s="4">
        <v>0</v>
      </c>
      <c r="I2371" s="4">
        <v>4002000</v>
      </c>
      <c r="J2371">
        <v>1</v>
      </c>
      <c r="K2371">
        <v>1</v>
      </c>
      <c r="L2371">
        <v>1</v>
      </c>
      <c r="M2371">
        <v>1</v>
      </c>
      <c r="N2371" s="2">
        <v>44422</v>
      </c>
      <c r="O2371" s="1" t="s">
        <v>6390</v>
      </c>
      <c r="P2371" s="4">
        <v>4002000</v>
      </c>
      <c r="Q2371" s="4">
        <v>256128</v>
      </c>
      <c r="R2371" s="1" t="s">
        <v>191</v>
      </c>
      <c r="S2371" s="1" t="s">
        <v>50</v>
      </c>
      <c r="T2371" s="4">
        <f>Sales_Datas[[#This Row],[after_discount]]-(Sales_Datas[[#This Row],[qty_ordered]]*Sales_Datas[[#This Row],[cogs]])</f>
        <v>3745872</v>
      </c>
      <c r="U2371" s="3">
        <f>IFERROR(Sales_Datas[[#This Row],[Gross_Profit]]/Sales_Datas[[#This Row],[after_discount]],0)</f>
        <v>0.93600000000000005</v>
      </c>
      <c r="V2371" s="1" t="str">
        <f>IF(Sales_Datas[[#This Row],[base_price]] &lt;= 632200, "Low", (IF(Sales_Datas[[#This Row],[base_price]] &gt;= 10092000, "High", "Medium")))</f>
        <v>Medium</v>
      </c>
    </row>
    <row r="2372" spans="1:22" x14ac:dyDescent="0.25">
      <c r="A2372" s="1" t="s">
        <v>6407</v>
      </c>
      <c r="B2372" s="1" t="s">
        <v>6408</v>
      </c>
      <c r="C2372" s="2">
        <v>44355</v>
      </c>
      <c r="D2372" s="1" t="s">
        <v>6389</v>
      </c>
      <c r="E2372" s="4">
        <v>400200</v>
      </c>
      <c r="F2372">
        <v>1</v>
      </c>
      <c r="G2372" s="4">
        <v>4002000</v>
      </c>
      <c r="H2372" s="4">
        <v>0</v>
      </c>
      <c r="I2372" s="4">
        <v>4002000</v>
      </c>
      <c r="J2372">
        <v>1</v>
      </c>
      <c r="K2372">
        <v>0</v>
      </c>
      <c r="L2372">
        <v>0</v>
      </c>
      <c r="M2372">
        <v>1</v>
      </c>
      <c r="N2372" s="2">
        <v>44431</v>
      </c>
      <c r="O2372" s="1" t="s">
        <v>6390</v>
      </c>
      <c r="P2372" s="4">
        <v>4002000</v>
      </c>
      <c r="Q2372" s="4">
        <v>256128</v>
      </c>
      <c r="R2372" s="1" t="s">
        <v>191</v>
      </c>
      <c r="S2372" s="1" t="s">
        <v>50</v>
      </c>
      <c r="T2372" s="4">
        <f>Sales_Datas[[#This Row],[after_discount]]-(Sales_Datas[[#This Row],[qty_ordered]]*Sales_Datas[[#This Row],[cogs]])</f>
        <v>3745872</v>
      </c>
      <c r="U2372" s="3">
        <f>IFERROR(Sales_Datas[[#This Row],[Gross_Profit]]/Sales_Datas[[#This Row],[after_discount]],0)</f>
        <v>0.93600000000000005</v>
      </c>
      <c r="V2372" s="1" t="str">
        <f>IF(Sales_Datas[[#This Row],[base_price]] &lt;= 632200, "Low", (IF(Sales_Datas[[#This Row],[base_price]] &gt;= 10092000, "High", "Medium")))</f>
        <v>Medium</v>
      </c>
    </row>
    <row r="2373" spans="1:22" x14ac:dyDescent="0.25">
      <c r="A2373" s="1" t="s">
        <v>6409</v>
      </c>
      <c r="B2373" s="1" t="s">
        <v>6410</v>
      </c>
      <c r="C2373" s="2">
        <v>44356</v>
      </c>
      <c r="D2373" s="1" t="s">
        <v>4346</v>
      </c>
      <c r="E2373" s="4">
        <v>400200</v>
      </c>
      <c r="F2373">
        <v>1</v>
      </c>
      <c r="G2373" s="4">
        <v>4002000</v>
      </c>
      <c r="H2373" s="4">
        <v>0</v>
      </c>
      <c r="I2373" s="4">
        <v>4002000</v>
      </c>
      <c r="J2373">
        <v>1</v>
      </c>
      <c r="K2373">
        <v>0</v>
      </c>
      <c r="L2373">
        <v>0</v>
      </c>
      <c r="M2373">
        <v>9</v>
      </c>
      <c r="N2373" s="2">
        <v>44456</v>
      </c>
      <c r="O2373" s="1" t="s">
        <v>4347</v>
      </c>
      <c r="P2373" s="4">
        <v>4002000</v>
      </c>
      <c r="Q2373" s="4">
        <v>272136</v>
      </c>
      <c r="R2373" s="1" t="s">
        <v>191</v>
      </c>
      <c r="S2373" s="1" t="s">
        <v>1120</v>
      </c>
      <c r="T2373" s="4">
        <f>Sales_Datas[[#This Row],[after_discount]]-(Sales_Datas[[#This Row],[qty_ordered]]*Sales_Datas[[#This Row],[cogs]])</f>
        <v>3729864</v>
      </c>
      <c r="U2373" s="3">
        <f>IFERROR(Sales_Datas[[#This Row],[Gross_Profit]]/Sales_Datas[[#This Row],[after_discount]],0)</f>
        <v>0.93200000000000005</v>
      </c>
      <c r="V2373" s="1" t="str">
        <f>IF(Sales_Datas[[#This Row],[base_price]] &lt;= 632200, "Low", (IF(Sales_Datas[[#This Row],[base_price]] &gt;= 10092000, "High", "Medium")))</f>
        <v>Medium</v>
      </c>
    </row>
    <row r="2374" spans="1:22" x14ac:dyDescent="0.25">
      <c r="A2374" s="1" t="s">
        <v>6411</v>
      </c>
      <c r="B2374" s="1" t="s">
        <v>6412</v>
      </c>
      <c r="C2374" s="2">
        <v>44357</v>
      </c>
      <c r="D2374" s="1" t="s">
        <v>6389</v>
      </c>
      <c r="E2374" s="4">
        <v>400200</v>
      </c>
      <c r="F2374">
        <v>1</v>
      </c>
      <c r="G2374" s="4">
        <v>4002000</v>
      </c>
      <c r="H2374" s="4">
        <v>0</v>
      </c>
      <c r="I2374" s="4">
        <v>4002000</v>
      </c>
      <c r="J2374">
        <v>1</v>
      </c>
      <c r="K2374">
        <v>1</v>
      </c>
      <c r="L2374">
        <v>1</v>
      </c>
      <c r="M2374">
        <v>1</v>
      </c>
      <c r="N2374" s="2">
        <v>44494</v>
      </c>
      <c r="O2374" s="1" t="s">
        <v>6390</v>
      </c>
      <c r="P2374" s="4">
        <v>4002000</v>
      </c>
      <c r="Q2374" s="4">
        <v>256128</v>
      </c>
      <c r="R2374" s="1" t="s">
        <v>191</v>
      </c>
      <c r="S2374" s="1" t="s">
        <v>50</v>
      </c>
      <c r="T2374" s="4">
        <f>Sales_Datas[[#This Row],[after_discount]]-(Sales_Datas[[#This Row],[qty_ordered]]*Sales_Datas[[#This Row],[cogs]])</f>
        <v>3745872</v>
      </c>
      <c r="U2374" s="3">
        <f>IFERROR(Sales_Datas[[#This Row],[Gross_Profit]]/Sales_Datas[[#This Row],[after_discount]],0)</f>
        <v>0.93600000000000005</v>
      </c>
      <c r="V2374" s="1" t="str">
        <f>IF(Sales_Datas[[#This Row],[base_price]] &lt;= 632200, "Low", (IF(Sales_Datas[[#This Row],[base_price]] &gt;= 10092000, "High", "Medium")))</f>
        <v>Medium</v>
      </c>
    </row>
    <row r="2375" spans="1:22" x14ac:dyDescent="0.25">
      <c r="A2375" s="1" t="s">
        <v>6413</v>
      </c>
      <c r="B2375" s="1" t="s">
        <v>6414</v>
      </c>
      <c r="C2375" s="2">
        <v>44385</v>
      </c>
      <c r="D2375" s="1" t="s">
        <v>6389</v>
      </c>
      <c r="E2375" s="4">
        <v>400200</v>
      </c>
      <c r="F2375">
        <v>1</v>
      </c>
      <c r="G2375" s="4">
        <v>4002000</v>
      </c>
      <c r="H2375" s="4">
        <v>0</v>
      </c>
      <c r="I2375" s="4">
        <v>4002000</v>
      </c>
      <c r="J2375">
        <v>1</v>
      </c>
      <c r="K2375">
        <v>1</v>
      </c>
      <c r="L2375">
        <v>0</v>
      </c>
      <c r="M2375">
        <v>1</v>
      </c>
      <c r="N2375" s="2">
        <v>44418</v>
      </c>
      <c r="O2375" s="1" t="s">
        <v>6390</v>
      </c>
      <c r="P2375" s="4">
        <v>4002000</v>
      </c>
      <c r="Q2375" s="4">
        <v>256128</v>
      </c>
      <c r="R2375" s="1" t="s">
        <v>191</v>
      </c>
      <c r="S2375" s="1" t="s">
        <v>50</v>
      </c>
      <c r="T2375" s="4">
        <f>Sales_Datas[[#This Row],[after_discount]]-(Sales_Datas[[#This Row],[qty_ordered]]*Sales_Datas[[#This Row],[cogs]])</f>
        <v>3745872</v>
      </c>
      <c r="U2375" s="3">
        <f>IFERROR(Sales_Datas[[#This Row],[Gross_Profit]]/Sales_Datas[[#This Row],[after_discount]],0)</f>
        <v>0.93600000000000005</v>
      </c>
      <c r="V2375" s="1" t="str">
        <f>IF(Sales_Datas[[#This Row],[base_price]] &lt;= 632200, "Low", (IF(Sales_Datas[[#This Row],[base_price]] &gt;= 10092000, "High", "Medium")))</f>
        <v>Medium</v>
      </c>
    </row>
    <row r="2376" spans="1:22" x14ac:dyDescent="0.25">
      <c r="A2376" s="1" t="s">
        <v>6415</v>
      </c>
      <c r="B2376" s="1" t="s">
        <v>6416</v>
      </c>
      <c r="C2376" s="2">
        <v>44386</v>
      </c>
      <c r="D2376" s="1" t="s">
        <v>6389</v>
      </c>
      <c r="E2376" s="4">
        <v>400200</v>
      </c>
      <c r="F2376">
        <v>1</v>
      </c>
      <c r="G2376" s="4">
        <v>4002000</v>
      </c>
      <c r="H2376" s="4">
        <v>0</v>
      </c>
      <c r="I2376" s="4">
        <v>4002000</v>
      </c>
      <c r="J2376">
        <v>1</v>
      </c>
      <c r="K2376">
        <v>1</v>
      </c>
      <c r="L2376">
        <v>1</v>
      </c>
      <c r="M2376">
        <v>1</v>
      </c>
      <c r="N2376" s="2">
        <v>44460</v>
      </c>
      <c r="O2376" s="1" t="s">
        <v>6390</v>
      </c>
      <c r="P2376" s="4">
        <v>4002000</v>
      </c>
      <c r="Q2376" s="4">
        <v>256128</v>
      </c>
      <c r="R2376" s="1" t="s">
        <v>191</v>
      </c>
      <c r="S2376" s="1" t="s">
        <v>50</v>
      </c>
      <c r="T2376" s="4">
        <f>Sales_Datas[[#This Row],[after_discount]]-(Sales_Datas[[#This Row],[qty_ordered]]*Sales_Datas[[#This Row],[cogs]])</f>
        <v>3745872</v>
      </c>
      <c r="U2376" s="3">
        <f>IFERROR(Sales_Datas[[#This Row],[Gross_Profit]]/Sales_Datas[[#This Row],[after_discount]],0)</f>
        <v>0.93600000000000005</v>
      </c>
      <c r="V2376" s="1" t="str">
        <f>IF(Sales_Datas[[#This Row],[base_price]] &lt;= 632200, "Low", (IF(Sales_Datas[[#This Row],[base_price]] &gt;= 10092000, "High", "Medium")))</f>
        <v>Medium</v>
      </c>
    </row>
    <row r="2377" spans="1:22" x14ac:dyDescent="0.25">
      <c r="A2377" s="1" t="s">
        <v>6417</v>
      </c>
      <c r="B2377" s="1" t="s">
        <v>6418</v>
      </c>
      <c r="C2377" s="2">
        <v>44387</v>
      </c>
      <c r="D2377" s="1" t="s">
        <v>4346</v>
      </c>
      <c r="E2377" s="4">
        <v>400200</v>
      </c>
      <c r="F2377">
        <v>1</v>
      </c>
      <c r="G2377" s="4">
        <v>4002000</v>
      </c>
      <c r="H2377" s="4">
        <v>0</v>
      </c>
      <c r="I2377" s="4">
        <v>4002000</v>
      </c>
      <c r="J2377">
        <v>1</v>
      </c>
      <c r="K2377">
        <v>1</v>
      </c>
      <c r="L2377">
        <v>1</v>
      </c>
      <c r="M2377">
        <v>1</v>
      </c>
      <c r="N2377" s="2">
        <v>44491</v>
      </c>
      <c r="O2377" s="1" t="s">
        <v>4347</v>
      </c>
      <c r="P2377" s="4">
        <v>4002000</v>
      </c>
      <c r="Q2377" s="4">
        <v>272136</v>
      </c>
      <c r="R2377" s="1" t="s">
        <v>191</v>
      </c>
      <c r="S2377" s="1" t="s">
        <v>50</v>
      </c>
      <c r="T2377" s="4">
        <f>Sales_Datas[[#This Row],[after_discount]]-(Sales_Datas[[#This Row],[qty_ordered]]*Sales_Datas[[#This Row],[cogs]])</f>
        <v>3729864</v>
      </c>
      <c r="U2377" s="3">
        <f>IFERROR(Sales_Datas[[#This Row],[Gross_Profit]]/Sales_Datas[[#This Row],[after_discount]],0)</f>
        <v>0.93200000000000005</v>
      </c>
      <c r="V2377" s="1" t="str">
        <f>IF(Sales_Datas[[#This Row],[base_price]] &lt;= 632200, "Low", (IF(Sales_Datas[[#This Row],[base_price]] &gt;= 10092000, "High", "Medium")))</f>
        <v>Medium</v>
      </c>
    </row>
    <row r="2378" spans="1:22" x14ac:dyDescent="0.25">
      <c r="A2378" s="1" t="s">
        <v>6419</v>
      </c>
      <c r="B2378" s="1" t="s">
        <v>6420</v>
      </c>
      <c r="C2378" s="2">
        <v>44398</v>
      </c>
      <c r="D2378" s="1" t="s">
        <v>4346</v>
      </c>
      <c r="E2378" s="4">
        <v>400200</v>
      </c>
      <c r="F2378">
        <v>1</v>
      </c>
      <c r="G2378" s="4">
        <v>4002000</v>
      </c>
      <c r="H2378" s="4">
        <v>0</v>
      </c>
      <c r="I2378" s="4">
        <v>4002000</v>
      </c>
      <c r="J2378">
        <v>1</v>
      </c>
      <c r="K2378">
        <v>0</v>
      </c>
      <c r="L2378">
        <v>0</v>
      </c>
      <c r="M2378">
        <v>9</v>
      </c>
      <c r="N2378" s="2">
        <v>44381</v>
      </c>
      <c r="O2378" s="1" t="s">
        <v>4347</v>
      </c>
      <c r="P2378" s="4">
        <v>4002000</v>
      </c>
      <c r="Q2378" s="4">
        <v>272136</v>
      </c>
      <c r="R2378" s="1" t="s">
        <v>191</v>
      </c>
      <c r="S2378" s="1" t="s">
        <v>1120</v>
      </c>
      <c r="T2378" s="4">
        <f>Sales_Datas[[#This Row],[after_discount]]-(Sales_Datas[[#This Row],[qty_ordered]]*Sales_Datas[[#This Row],[cogs]])</f>
        <v>3729864</v>
      </c>
      <c r="U2378" s="3">
        <f>IFERROR(Sales_Datas[[#This Row],[Gross_Profit]]/Sales_Datas[[#This Row],[after_discount]],0)</f>
        <v>0.93200000000000005</v>
      </c>
      <c r="V2378" s="1" t="str">
        <f>IF(Sales_Datas[[#This Row],[base_price]] &lt;= 632200, "Low", (IF(Sales_Datas[[#This Row],[base_price]] &gt;= 10092000, "High", "Medium")))</f>
        <v>Medium</v>
      </c>
    </row>
    <row r="2379" spans="1:22" x14ac:dyDescent="0.25">
      <c r="A2379" s="1" t="s">
        <v>6421</v>
      </c>
      <c r="B2379" s="1" t="s">
        <v>6422</v>
      </c>
      <c r="C2379" s="2">
        <v>44400</v>
      </c>
      <c r="D2379" s="1" t="s">
        <v>4346</v>
      </c>
      <c r="E2379" s="4">
        <v>400200</v>
      </c>
      <c r="F2379">
        <v>1</v>
      </c>
      <c r="G2379" s="4">
        <v>4002000</v>
      </c>
      <c r="H2379" s="4">
        <v>0</v>
      </c>
      <c r="I2379" s="4">
        <v>4002000</v>
      </c>
      <c r="J2379">
        <v>1</v>
      </c>
      <c r="K2379">
        <v>1</v>
      </c>
      <c r="L2379">
        <v>1</v>
      </c>
      <c r="M2379">
        <v>1</v>
      </c>
      <c r="N2379" s="2">
        <v>44400</v>
      </c>
      <c r="O2379" s="1" t="s">
        <v>4347</v>
      </c>
      <c r="P2379" s="4">
        <v>4002000</v>
      </c>
      <c r="Q2379" s="4">
        <v>272136</v>
      </c>
      <c r="R2379" s="1" t="s">
        <v>191</v>
      </c>
      <c r="S2379" s="1" t="s">
        <v>50</v>
      </c>
      <c r="T2379" s="4">
        <f>Sales_Datas[[#This Row],[after_discount]]-(Sales_Datas[[#This Row],[qty_ordered]]*Sales_Datas[[#This Row],[cogs]])</f>
        <v>3729864</v>
      </c>
      <c r="U2379" s="3">
        <f>IFERROR(Sales_Datas[[#This Row],[Gross_Profit]]/Sales_Datas[[#This Row],[after_discount]],0)</f>
        <v>0.93200000000000005</v>
      </c>
      <c r="V2379" s="1" t="str">
        <f>IF(Sales_Datas[[#This Row],[base_price]] &lt;= 632200, "Low", (IF(Sales_Datas[[#This Row],[base_price]] &gt;= 10092000, "High", "Medium")))</f>
        <v>Medium</v>
      </c>
    </row>
    <row r="2380" spans="1:22" x14ac:dyDescent="0.25">
      <c r="A2380" s="1" t="s">
        <v>6423</v>
      </c>
      <c r="B2380" s="1" t="s">
        <v>6424</v>
      </c>
      <c r="C2380" s="2">
        <v>44401</v>
      </c>
      <c r="D2380" s="1" t="s">
        <v>868</v>
      </c>
      <c r="E2380" s="4">
        <v>400200</v>
      </c>
      <c r="F2380">
        <v>1</v>
      </c>
      <c r="G2380" s="4">
        <v>4002000</v>
      </c>
      <c r="H2380" s="4">
        <v>0</v>
      </c>
      <c r="I2380" s="4">
        <v>4002000</v>
      </c>
      <c r="J2380">
        <v>1</v>
      </c>
      <c r="K2380">
        <v>1</v>
      </c>
      <c r="L2380">
        <v>1</v>
      </c>
      <c r="M2380">
        <v>1</v>
      </c>
      <c r="N2380" s="2">
        <v>44386</v>
      </c>
      <c r="O2380" s="1" t="s">
        <v>869</v>
      </c>
      <c r="P2380" s="4">
        <v>4002000</v>
      </c>
      <c r="Q2380" s="4">
        <v>288144</v>
      </c>
      <c r="R2380" s="1" t="s">
        <v>191</v>
      </c>
      <c r="S2380" s="1" t="s">
        <v>50</v>
      </c>
      <c r="T2380" s="4">
        <f>Sales_Datas[[#This Row],[after_discount]]-(Sales_Datas[[#This Row],[qty_ordered]]*Sales_Datas[[#This Row],[cogs]])</f>
        <v>3713856</v>
      </c>
      <c r="U2380" s="3">
        <f>IFERROR(Sales_Datas[[#This Row],[Gross_Profit]]/Sales_Datas[[#This Row],[after_discount]],0)</f>
        <v>0.92800000000000005</v>
      </c>
      <c r="V2380" s="1" t="str">
        <f>IF(Sales_Datas[[#This Row],[base_price]] &lt;= 632200, "Low", (IF(Sales_Datas[[#This Row],[base_price]] &gt;= 10092000, "High", "Medium")))</f>
        <v>Medium</v>
      </c>
    </row>
    <row r="2381" spans="1:22" x14ac:dyDescent="0.25">
      <c r="A2381" s="1" t="s">
        <v>6425</v>
      </c>
      <c r="B2381" s="1" t="s">
        <v>6426</v>
      </c>
      <c r="C2381" s="2">
        <v>44402</v>
      </c>
      <c r="D2381" s="1" t="s">
        <v>528</v>
      </c>
      <c r="E2381" s="4">
        <v>400200</v>
      </c>
      <c r="F2381">
        <v>1</v>
      </c>
      <c r="G2381" s="4">
        <v>4002000</v>
      </c>
      <c r="H2381" s="4">
        <v>0</v>
      </c>
      <c r="I2381" s="4">
        <v>4002000</v>
      </c>
      <c r="J2381">
        <v>1</v>
      </c>
      <c r="K2381">
        <v>1</v>
      </c>
      <c r="L2381">
        <v>1</v>
      </c>
      <c r="M2381">
        <v>1</v>
      </c>
      <c r="N2381" s="2">
        <v>44381</v>
      </c>
      <c r="O2381" s="1" t="s">
        <v>529</v>
      </c>
      <c r="P2381" s="4">
        <v>2610000</v>
      </c>
      <c r="Q2381" s="4">
        <v>161820</v>
      </c>
      <c r="R2381" s="1" t="s">
        <v>191</v>
      </c>
      <c r="S2381" s="1" t="s">
        <v>50</v>
      </c>
      <c r="T2381" s="4">
        <f>Sales_Datas[[#This Row],[after_discount]]-(Sales_Datas[[#This Row],[qty_ordered]]*Sales_Datas[[#This Row],[cogs]])</f>
        <v>3840180</v>
      </c>
      <c r="U2381" s="3">
        <f>IFERROR(Sales_Datas[[#This Row],[Gross_Profit]]/Sales_Datas[[#This Row],[after_discount]],0)</f>
        <v>0.95956521739130429</v>
      </c>
      <c r="V2381" s="1" t="str">
        <f>IF(Sales_Datas[[#This Row],[base_price]] &lt;= 632200, "Low", (IF(Sales_Datas[[#This Row],[base_price]] &gt;= 10092000, "High", "Medium")))</f>
        <v>Medium</v>
      </c>
    </row>
    <row r="2382" spans="1:22" x14ac:dyDescent="0.25">
      <c r="A2382" s="1" t="s">
        <v>6427</v>
      </c>
      <c r="B2382" s="1" t="s">
        <v>6428</v>
      </c>
      <c r="C2382" s="2">
        <v>44407</v>
      </c>
      <c r="D2382" s="1" t="s">
        <v>4346</v>
      </c>
      <c r="E2382" s="4">
        <v>400200</v>
      </c>
      <c r="F2382">
        <v>1</v>
      </c>
      <c r="G2382" s="4">
        <v>4002000</v>
      </c>
      <c r="H2382" s="4">
        <v>0</v>
      </c>
      <c r="I2382" s="4">
        <v>4002000</v>
      </c>
      <c r="J2382">
        <v>1</v>
      </c>
      <c r="K2382">
        <v>1</v>
      </c>
      <c r="L2382">
        <v>1</v>
      </c>
      <c r="M2382">
        <v>1</v>
      </c>
      <c r="N2382" s="2">
        <v>44383</v>
      </c>
      <c r="O2382" s="1" t="s">
        <v>4347</v>
      </c>
      <c r="P2382" s="4">
        <v>4002000</v>
      </c>
      <c r="Q2382" s="4">
        <v>272136</v>
      </c>
      <c r="R2382" s="1" t="s">
        <v>191</v>
      </c>
      <c r="S2382" s="1" t="s">
        <v>50</v>
      </c>
      <c r="T2382" s="4">
        <f>Sales_Datas[[#This Row],[after_discount]]-(Sales_Datas[[#This Row],[qty_ordered]]*Sales_Datas[[#This Row],[cogs]])</f>
        <v>3729864</v>
      </c>
      <c r="U2382" s="3">
        <f>IFERROR(Sales_Datas[[#This Row],[Gross_Profit]]/Sales_Datas[[#This Row],[after_discount]],0)</f>
        <v>0.93200000000000005</v>
      </c>
      <c r="V2382" s="1" t="str">
        <f>IF(Sales_Datas[[#This Row],[base_price]] &lt;= 632200, "Low", (IF(Sales_Datas[[#This Row],[base_price]] &gt;= 10092000, "High", "Medium")))</f>
        <v>Medium</v>
      </c>
    </row>
    <row r="2383" spans="1:22" x14ac:dyDescent="0.25">
      <c r="A2383" s="1" t="s">
        <v>6429</v>
      </c>
      <c r="B2383" s="1" t="s">
        <v>6388</v>
      </c>
      <c r="C2383" s="2">
        <v>44408</v>
      </c>
      <c r="D2383" s="1" t="s">
        <v>868</v>
      </c>
      <c r="E2383" s="4">
        <v>400200</v>
      </c>
      <c r="F2383">
        <v>1</v>
      </c>
      <c r="G2383" s="4">
        <v>4002000</v>
      </c>
      <c r="H2383" s="4">
        <v>0</v>
      </c>
      <c r="I2383" s="4">
        <v>4002000</v>
      </c>
      <c r="J2383">
        <v>1</v>
      </c>
      <c r="K2383">
        <v>0</v>
      </c>
      <c r="L2383">
        <v>0</v>
      </c>
      <c r="M2383">
        <v>1</v>
      </c>
      <c r="N2383" s="2">
        <v>44397</v>
      </c>
      <c r="O2383" s="1" t="s">
        <v>869</v>
      </c>
      <c r="P2383" s="4">
        <v>4002000</v>
      </c>
      <c r="Q2383" s="4">
        <v>288144</v>
      </c>
      <c r="R2383" s="1" t="s">
        <v>191</v>
      </c>
      <c r="S2383" s="1" t="s">
        <v>50</v>
      </c>
      <c r="T2383" s="4">
        <f>Sales_Datas[[#This Row],[after_discount]]-(Sales_Datas[[#This Row],[qty_ordered]]*Sales_Datas[[#This Row],[cogs]])</f>
        <v>3713856</v>
      </c>
      <c r="U2383" s="3">
        <f>IFERROR(Sales_Datas[[#This Row],[Gross_Profit]]/Sales_Datas[[#This Row],[after_discount]],0)</f>
        <v>0.92800000000000005</v>
      </c>
      <c r="V2383" s="1" t="str">
        <f>IF(Sales_Datas[[#This Row],[base_price]] &lt;= 632200, "Low", (IF(Sales_Datas[[#This Row],[base_price]] &gt;= 10092000, "High", "Medium")))</f>
        <v>Medium</v>
      </c>
    </row>
    <row r="2384" spans="1:22" x14ac:dyDescent="0.25">
      <c r="A2384" s="1" t="s">
        <v>6430</v>
      </c>
      <c r="B2384" s="1" t="s">
        <v>6431</v>
      </c>
      <c r="C2384" s="2">
        <v>44417</v>
      </c>
      <c r="D2384" s="1" t="s">
        <v>6389</v>
      </c>
      <c r="E2384" s="4">
        <v>400200</v>
      </c>
      <c r="F2384">
        <v>1</v>
      </c>
      <c r="G2384" s="4">
        <v>4002000</v>
      </c>
      <c r="H2384" s="4">
        <v>0</v>
      </c>
      <c r="I2384" s="4">
        <v>4002000</v>
      </c>
      <c r="J2384">
        <v>1</v>
      </c>
      <c r="K2384">
        <v>1</v>
      </c>
      <c r="L2384">
        <v>1</v>
      </c>
      <c r="M2384">
        <v>1</v>
      </c>
      <c r="N2384" s="2">
        <v>44451</v>
      </c>
      <c r="O2384" s="1" t="s">
        <v>6390</v>
      </c>
      <c r="P2384" s="4">
        <v>4002000</v>
      </c>
      <c r="Q2384" s="4">
        <v>256128</v>
      </c>
      <c r="R2384" s="1" t="s">
        <v>191</v>
      </c>
      <c r="S2384" s="1" t="s">
        <v>50</v>
      </c>
      <c r="T2384" s="4">
        <f>Sales_Datas[[#This Row],[after_discount]]-(Sales_Datas[[#This Row],[qty_ordered]]*Sales_Datas[[#This Row],[cogs]])</f>
        <v>3745872</v>
      </c>
      <c r="U2384" s="3">
        <f>IFERROR(Sales_Datas[[#This Row],[Gross_Profit]]/Sales_Datas[[#This Row],[after_discount]],0)</f>
        <v>0.93600000000000005</v>
      </c>
      <c r="V2384" s="1" t="str">
        <f>IF(Sales_Datas[[#This Row],[base_price]] &lt;= 632200, "Low", (IF(Sales_Datas[[#This Row],[base_price]] &gt;= 10092000, "High", "Medium")))</f>
        <v>Medium</v>
      </c>
    </row>
    <row r="2385" spans="1:22" x14ac:dyDescent="0.25">
      <c r="A2385" s="1" t="s">
        <v>6432</v>
      </c>
      <c r="B2385" s="1" t="s">
        <v>6433</v>
      </c>
      <c r="C2385" s="2">
        <v>44420</v>
      </c>
      <c r="D2385" s="1" t="s">
        <v>4346</v>
      </c>
      <c r="E2385" s="4">
        <v>400200</v>
      </c>
      <c r="F2385">
        <v>1</v>
      </c>
      <c r="G2385" s="4">
        <v>4002000</v>
      </c>
      <c r="H2385" s="4">
        <v>0</v>
      </c>
      <c r="I2385" s="4">
        <v>4002000</v>
      </c>
      <c r="J2385">
        <v>1</v>
      </c>
      <c r="K2385">
        <v>1</v>
      </c>
      <c r="L2385">
        <v>0</v>
      </c>
      <c r="M2385">
        <v>1</v>
      </c>
      <c r="N2385" s="2">
        <v>44552</v>
      </c>
      <c r="O2385" s="1" t="s">
        <v>4347</v>
      </c>
      <c r="P2385" s="4">
        <v>4002000</v>
      </c>
      <c r="Q2385" s="4">
        <v>272136</v>
      </c>
      <c r="R2385" s="1" t="s">
        <v>191</v>
      </c>
      <c r="S2385" s="1" t="s">
        <v>50</v>
      </c>
      <c r="T2385" s="4">
        <f>Sales_Datas[[#This Row],[after_discount]]-(Sales_Datas[[#This Row],[qty_ordered]]*Sales_Datas[[#This Row],[cogs]])</f>
        <v>3729864</v>
      </c>
      <c r="U2385" s="3">
        <f>IFERROR(Sales_Datas[[#This Row],[Gross_Profit]]/Sales_Datas[[#This Row],[after_discount]],0)</f>
        <v>0.93200000000000005</v>
      </c>
      <c r="V2385" s="1" t="str">
        <f>IF(Sales_Datas[[#This Row],[base_price]] &lt;= 632200, "Low", (IF(Sales_Datas[[#This Row],[base_price]] &gt;= 10092000, "High", "Medium")))</f>
        <v>Medium</v>
      </c>
    </row>
    <row r="2386" spans="1:22" x14ac:dyDescent="0.25">
      <c r="A2386" s="1" t="s">
        <v>6434</v>
      </c>
      <c r="B2386" s="1" t="s">
        <v>6435</v>
      </c>
      <c r="C2386" s="2">
        <v>44422</v>
      </c>
      <c r="D2386" s="1" t="s">
        <v>719</v>
      </c>
      <c r="E2386" s="4">
        <v>400200</v>
      </c>
      <c r="F2386">
        <v>1</v>
      </c>
      <c r="G2386" s="4">
        <v>4002000</v>
      </c>
      <c r="H2386" s="4">
        <v>0</v>
      </c>
      <c r="I2386" s="4">
        <v>4002000</v>
      </c>
      <c r="J2386">
        <v>1</v>
      </c>
      <c r="K2386">
        <v>0</v>
      </c>
      <c r="L2386">
        <v>0</v>
      </c>
      <c r="M2386">
        <v>1</v>
      </c>
      <c r="N2386" s="2">
        <v>44435</v>
      </c>
      <c r="O2386" s="1" t="s">
        <v>720</v>
      </c>
      <c r="P2386" s="4">
        <v>3190000</v>
      </c>
      <c r="Q2386" s="4">
        <v>277530</v>
      </c>
      <c r="R2386" s="1" t="s">
        <v>191</v>
      </c>
      <c r="S2386" s="1" t="s">
        <v>50</v>
      </c>
      <c r="T2386" s="4">
        <f>Sales_Datas[[#This Row],[after_discount]]-(Sales_Datas[[#This Row],[qty_ordered]]*Sales_Datas[[#This Row],[cogs]])</f>
        <v>3724470</v>
      </c>
      <c r="U2386" s="3">
        <f>IFERROR(Sales_Datas[[#This Row],[Gross_Profit]]/Sales_Datas[[#This Row],[after_discount]],0)</f>
        <v>0.93065217391304345</v>
      </c>
      <c r="V2386" s="1" t="str">
        <f>IF(Sales_Datas[[#This Row],[base_price]] &lt;= 632200, "Low", (IF(Sales_Datas[[#This Row],[base_price]] &gt;= 10092000, "High", "Medium")))</f>
        <v>Medium</v>
      </c>
    </row>
    <row r="2387" spans="1:22" x14ac:dyDescent="0.25">
      <c r="A2387" s="1" t="s">
        <v>6436</v>
      </c>
      <c r="B2387" s="1" t="s">
        <v>6437</v>
      </c>
      <c r="C2387" s="2">
        <v>44426</v>
      </c>
      <c r="D2387" s="1" t="s">
        <v>868</v>
      </c>
      <c r="E2387" s="4">
        <v>400200</v>
      </c>
      <c r="F2387">
        <v>1</v>
      </c>
      <c r="G2387" s="4">
        <v>4002000</v>
      </c>
      <c r="H2387" s="4">
        <v>0</v>
      </c>
      <c r="I2387" s="4">
        <v>4002000</v>
      </c>
      <c r="J2387">
        <v>1</v>
      </c>
      <c r="K2387">
        <v>0</v>
      </c>
      <c r="L2387">
        <v>0</v>
      </c>
      <c r="M2387">
        <v>9</v>
      </c>
      <c r="N2387" s="2">
        <v>44417</v>
      </c>
      <c r="O2387" s="1" t="s">
        <v>869</v>
      </c>
      <c r="P2387" s="4">
        <v>4002000</v>
      </c>
      <c r="Q2387" s="4">
        <v>288144</v>
      </c>
      <c r="R2387" s="1" t="s">
        <v>191</v>
      </c>
      <c r="S2387" s="1" t="s">
        <v>1120</v>
      </c>
      <c r="T2387" s="4">
        <f>Sales_Datas[[#This Row],[after_discount]]-(Sales_Datas[[#This Row],[qty_ordered]]*Sales_Datas[[#This Row],[cogs]])</f>
        <v>3713856</v>
      </c>
      <c r="U2387" s="3">
        <f>IFERROR(Sales_Datas[[#This Row],[Gross_Profit]]/Sales_Datas[[#This Row],[after_discount]],0)</f>
        <v>0.92800000000000005</v>
      </c>
      <c r="V2387" s="1" t="str">
        <f>IF(Sales_Datas[[#This Row],[base_price]] &lt;= 632200, "Low", (IF(Sales_Datas[[#This Row],[base_price]] &gt;= 10092000, "High", "Medium")))</f>
        <v>Medium</v>
      </c>
    </row>
    <row r="2388" spans="1:22" x14ac:dyDescent="0.25">
      <c r="A2388" s="1" t="s">
        <v>6438</v>
      </c>
      <c r="B2388" s="1" t="s">
        <v>6439</v>
      </c>
      <c r="C2388" s="2">
        <v>44429</v>
      </c>
      <c r="D2388" s="1" t="s">
        <v>4346</v>
      </c>
      <c r="E2388" s="4">
        <v>400200</v>
      </c>
      <c r="F2388">
        <v>1</v>
      </c>
      <c r="G2388" s="4">
        <v>4002000</v>
      </c>
      <c r="H2388" s="4">
        <v>0</v>
      </c>
      <c r="I2388" s="4">
        <v>4002000</v>
      </c>
      <c r="J2388">
        <v>1</v>
      </c>
      <c r="K2388">
        <v>1</v>
      </c>
      <c r="L2388">
        <v>1</v>
      </c>
      <c r="M2388">
        <v>1</v>
      </c>
      <c r="N2388" s="2">
        <v>44413</v>
      </c>
      <c r="O2388" s="1" t="s">
        <v>4347</v>
      </c>
      <c r="P2388" s="4">
        <v>4002000</v>
      </c>
      <c r="Q2388" s="4">
        <v>272136</v>
      </c>
      <c r="R2388" s="1" t="s">
        <v>191</v>
      </c>
      <c r="S2388" s="1" t="s">
        <v>50</v>
      </c>
      <c r="T2388" s="4">
        <f>Sales_Datas[[#This Row],[after_discount]]-(Sales_Datas[[#This Row],[qty_ordered]]*Sales_Datas[[#This Row],[cogs]])</f>
        <v>3729864</v>
      </c>
      <c r="U2388" s="3">
        <f>IFERROR(Sales_Datas[[#This Row],[Gross_Profit]]/Sales_Datas[[#This Row],[after_discount]],0)</f>
        <v>0.93200000000000005</v>
      </c>
      <c r="V2388" s="1" t="str">
        <f>IF(Sales_Datas[[#This Row],[base_price]] &lt;= 632200, "Low", (IF(Sales_Datas[[#This Row],[base_price]] &gt;= 10092000, "High", "Medium")))</f>
        <v>Medium</v>
      </c>
    </row>
    <row r="2389" spans="1:22" x14ac:dyDescent="0.25">
      <c r="A2389" s="1" t="s">
        <v>6440</v>
      </c>
      <c r="B2389" s="1" t="s">
        <v>2884</v>
      </c>
      <c r="C2389" s="2">
        <v>44430</v>
      </c>
      <c r="D2389" s="1" t="s">
        <v>868</v>
      </c>
      <c r="E2389" s="4">
        <v>400200</v>
      </c>
      <c r="F2389">
        <v>1</v>
      </c>
      <c r="G2389" s="4">
        <v>4002000</v>
      </c>
      <c r="H2389" s="4">
        <v>0</v>
      </c>
      <c r="I2389" s="4">
        <v>4002000</v>
      </c>
      <c r="J2389">
        <v>1</v>
      </c>
      <c r="K2389">
        <v>1</v>
      </c>
      <c r="L2389">
        <v>1</v>
      </c>
      <c r="M2389">
        <v>1</v>
      </c>
      <c r="N2389" s="2">
        <v>44398</v>
      </c>
      <c r="O2389" s="1" t="s">
        <v>869</v>
      </c>
      <c r="P2389" s="4">
        <v>4002000</v>
      </c>
      <c r="Q2389" s="4">
        <v>288144</v>
      </c>
      <c r="R2389" s="1" t="s">
        <v>191</v>
      </c>
      <c r="S2389" s="1" t="s">
        <v>50</v>
      </c>
      <c r="T2389" s="4">
        <f>Sales_Datas[[#This Row],[after_discount]]-(Sales_Datas[[#This Row],[qty_ordered]]*Sales_Datas[[#This Row],[cogs]])</f>
        <v>3713856</v>
      </c>
      <c r="U2389" s="3">
        <f>IFERROR(Sales_Datas[[#This Row],[Gross_Profit]]/Sales_Datas[[#This Row],[after_discount]],0)</f>
        <v>0.92800000000000005</v>
      </c>
      <c r="V2389" s="1" t="str">
        <f>IF(Sales_Datas[[#This Row],[base_price]] &lt;= 632200, "Low", (IF(Sales_Datas[[#This Row],[base_price]] &gt;= 10092000, "High", "Medium")))</f>
        <v>Medium</v>
      </c>
    </row>
    <row r="2390" spans="1:22" x14ac:dyDescent="0.25">
      <c r="A2390" s="1" t="s">
        <v>6441</v>
      </c>
      <c r="B2390" s="1" t="s">
        <v>6442</v>
      </c>
      <c r="C2390" s="2">
        <v>44438</v>
      </c>
      <c r="D2390" s="1" t="s">
        <v>719</v>
      </c>
      <c r="E2390" s="4">
        <v>400200</v>
      </c>
      <c r="F2390">
        <v>1</v>
      </c>
      <c r="G2390" s="4">
        <v>4002000</v>
      </c>
      <c r="H2390" s="4">
        <v>0</v>
      </c>
      <c r="I2390" s="4">
        <v>4002000</v>
      </c>
      <c r="J2390">
        <v>1</v>
      </c>
      <c r="K2390">
        <v>1</v>
      </c>
      <c r="L2390">
        <v>1</v>
      </c>
      <c r="M2390">
        <v>1</v>
      </c>
      <c r="N2390" s="2">
        <v>44430</v>
      </c>
      <c r="O2390" s="1" t="s">
        <v>720</v>
      </c>
      <c r="P2390" s="4">
        <v>3190000</v>
      </c>
      <c r="Q2390" s="4">
        <v>277530</v>
      </c>
      <c r="R2390" s="1" t="s">
        <v>191</v>
      </c>
      <c r="S2390" s="1" t="s">
        <v>50</v>
      </c>
      <c r="T2390" s="4">
        <f>Sales_Datas[[#This Row],[after_discount]]-(Sales_Datas[[#This Row],[qty_ordered]]*Sales_Datas[[#This Row],[cogs]])</f>
        <v>3724470</v>
      </c>
      <c r="U2390" s="3">
        <f>IFERROR(Sales_Datas[[#This Row],[Gross_Profit]]/Sales_Datas[[#This Row],[after_discount]],0)</f>
        <v>0.93065217391304345</v>
      </c>
      <c r="V2390" s="1" t="str">
        <f>IF(Sales_Datas[[#This Row],[base_price]] &lt;= 632200, "Low", (IF(Sales_Datas[[#This Row],[base_price]] &gt;= 10092000, "High", "Medium")))</f>
        <v>Medium</v>
      </c>
    </row>
    <row r="2391" spans="1:22" x14ac:dyDescent="0.25">
      <c r="A2391" s="1" t="s">
        <v>6443</v>
      </c>
      <c r="B2391" s="1" t="s">
        <v>6444</v>
      </c>
      <c r="C2391" s="2">
        <v>44447</v>
      </c>
      <c r="D2391" s="1" t="s">
        <v>6389</v>
      </c>
      <c r="E2391" s="4">
        <v>400200</v>
      </c>
      <c r="F2391">
        <v>1</v>
      </c>
      <c r="G2391" s="4">
        <v>4002000</v>
      </c>
      <c r="H2391" s="4">
        <v>0</v>
      </c>
      <c r="I2391" s="4">
        <v>4002000</v>
      </c>
      <c r="J2391">
        <v>1</v>
      </c>
      <c r="K2391">
        <v>1</v>
      </c>
      <c r="L2391">
        <v>0</v>
      </c>
      <c r="M2391">
        <v>1</v>
      </c>
      <c r="N2391" s="2">
        <v>44409</v>
      </c>
      <c r="O2391" s="1" t="s">
        <v>6390</v>
      </c>
      <c r="P2391" s="4">
        <v>4002000</v>
      </c>
      <c r="Q2391" s="4">
        <v>256128</v>
      </c>
      <c r="R2391" s="1" t="s">
        <v>191</v>
      </c>
      <c r="S2391" s="1" t="s">
        <v>50</v>
      </c>
      <c r="T2391" s="4">
        <f>Sales_Datas[[#This Row],[after_discount]]-(Sales_Datas[[#This Row],[qty_ordered]]*Sales_Datas[[#This Row],[cogs]])</f>
        <v>3745872</v>
      </c>
      <c r="U2391" s="3">
        <f>IFERROR(Sales_Datas[[#This Row],[Gross_Profit]]/Sales_Datas[[#This Row],[after_discount]],0)</f>
        <v>0.93600000000000005</v>
      </c>
      <c r="V2391" s="1" t="str">
        <f>IF(Sales_Datas[[#This Row],[base_price]] &lt;= 632200, "Low", (IF(Sales_Datas[[#This Row],[base_price]] &gt;= 10092000, "High", "Medium")))</f>
        <v>Medium</v>
      </c>
    </row>
    <row r="2392" spans="1:22" x14ac:dyDescent="0.25">
      <c r="A2392" s="1" t="s">
        <v>6445</v>
      </c>
      <c r="B2392" s="1" t="s">
        <v>6402</v>
      </c>
      <c r="C2392" s="2">
        <v>44448</v>
      </c>
      <c r="D2392" s="1" t="s">
        <v>868</v>
      </c>
      <c r="E2392" s="4">
        <v>400200</v>
      </c>
      <c r="F2392">
        <v>1</v>
      </c>
      <c r="G2392" s="4">
        <v>4002000</v>
      </c>
      <c r="H2392" s="4">
        <v>0</v>
      </c>
      <c r="I2392" s="4">
        <v>4002000</v>
      </c>
      <c r="J2392">
        <v>1</v>
      </c>
      <c r="K2392">
        <v>1</v>
      </c>
      <c r="L2392">
        <v>1</v>
      </c>
      <c r="M2392">
        <v>1</v>
      </c>
      <c r="N2392" s="2">
        <v>44390</v>
      </c>
      <c r="O2392" s="1" t="s">
        <v>869</v>
      </c>
      <c r="P2392" s="4">
        <v>4002000</v>
      </c>
      <c r="Q2392" s="4">
        <v>288144</v>
      </c>
      <c r="R2392" s="1" t="s">
        <v>191</v>
      </c>
      <c r="S2392" s="1" t="s">
        <v>50</v>
      </c>
      <c r="T2392" s="4">
        <f>Sales_Datas[[#This Row],[after_discount]]-(Sales_Datas[[#This Row],[qty_ordered]]*Sales_Datas[[#This Row],[cogs]])</f>
        <v>3713856</v>
      </c>
      <c r="U2392" s="3">
        <f>IFERROR(Sales_Datas[[#This Row],[Gross_Profit]]/Sales_Datas[[#This Row],[after_discount]],0)</f>
        <v>0.92800000000000005</v>
      </c>
      <c r="V2392" s="1" t="str">
        <f>IF(Sales_Datas[[#This Row],[base_price]] &lt;= 632200, "Low", (IF(Sales_Datas[[#This Row],[base_price]] &gt;= 10092000, "High", "Medium")))</f>
        <v>Medium</v>
      </c>
    </row>
    <row r="2393" spans="1:22" x14ac:dyDescent="0.25">
      <c r="A2393" s="1" t="s">
        <v>6446</v>
      </c>
      <c r="B2393" s="1" t="s">
        <v>6447</v>
      </c>
      <c r="C2393" s="2">
        <v>44451</v>
      </c>
      <c r="D2393" s="1" t="s">
        <v>4346</v>
      </c>
      <c r="E2393" s="4">
        <v>400200</v>
      </c>
      <c r="F2393">
        <v>1</v>
      </c>
      <c r="G2393" s="4">
        <v>4002000</v>
      </c>
      <c r="H2393" s="4">
        <v>0</v>
      </c>
      <c r="I2393" s="4">
        <v>4002000</v>
      </c>
      <c r="J2393">
        <v>1</v>
      </c>
      <c r="K2393">
        <v>1</v>
      </c>
      <c r="L2393">
        <v>1</v>
      </c>
      <c r="M2393">
        <v>1</v>
      </c>
      <c r="N2393" s="2">
        <v>44534</v>
      </c>
      <c r="O2393" s="1" t="s">
        <v>4347</v>
      </c>
      <c r="P2393" s="4">
        <v>4002000</v>
      </c>
      <c r="Q2393" s="4">
        <v>272136</v>
      </c>
      <c r="R2393" s="1" t="s">
        <v>191</v>
      </c>
      <c r="S2393" s="1" t="s">
        <v>50</v>
      </c>
      <c r="T2393" s="4">
        <f>Sales_Datas[[#This Row],[after_discount]]-(Sales_Datas[[#This Row],[qty_ordered]]*Sales_Datas[[#This Row],[cogs]])</f>
        <v>3729864</v>
      </c>
      <c r="U2393" s="3">
        <f>IFERROR(Sales_Datas[[#This Row],[Gross_Profit]]/Sales_Datas[[#This Row],[after_discount]],0)</f>
        <v>0.93200000000000005</v>
      </c>
      <c r="V2393" s="1" t="str">
        <f>IF(Sales_Datas[[#This Row],[base_price]] &lt;= 632200, "Low", (IF(Sales_Datas[[#This Row],[base_price]] &gt;= 10092000, "High", "Medium")))</f>
        <v>Medium</v>
      </c>
    </row>
    <row r="2394" spans="1:22" x14ac:dyDescent="0.25">
      <c r="A2394" s="1" t="s">
        <v>6448</v>
      </c>
      <c r="B2394" s="1" t="s">
        <v>6449</v>
      </c>
      <c r="C2394" s="2">
        <v>44461</v>
      </c>
      <c r="D2394" s="1" t="s">
        <v>6389</v>
      </c>
      <c r="E2394" s="4">
        <v>400200</v>
      </c>
      <c r="F2394">
        <v>1</v>
      </c>
      <c r="G2394" s="4">
        <v>4002000</v>
      </c>
      <c r="H2394" s="4">
        <v>0</v>
      </c>
      <c r="I2394" s="4">
        <v>4002000</v>
      </c>
      <c r="J2394">
        <v>1</v>
      </c>
      <c r="K2394">
        <v>1</v>
      </c>
      <c r="L2394">
        <v>1</v>
      </c>
      <c r="M2394">
        <v>1</v>
      </c>
      <c r="N2394" s="2">
        <v>44466</v>
      </c>
      <c r="O2394" s="1" t="s">
        <v>6390</v>
      </c>
      <c r="P2394" s="4">
        <v>4002000</v>
      </c>
      <c r="Q2394" s="4">
        <v>256128</v>
      </c>
      <c r="R2394" s="1" t="s">
        <v>191</v>
      </c>
      <c r="S2394" s="1" t="s">
        <v>50</v>
      </c>
      <c r="T2394" s="4">
        <f>Sales_Datas[[#This Row],[after_discount]]-(Sales_Datas[[#This Row],[qty_ordered]]*Sales_Datas[[#This Row],[cogs]])</f>
        <v>3745872</v>
      </c>
      <c r="U2394" s="3">
        <f>IFERROR(Sales_Datas[[#This Row],[Gross_Profit]]/Sales_Datas[[#This Row],[after_discount]],0)</f>
        <v>0.93600000000000005</v>
      </c>
      <c r="V2394" s="1" t="str">
        <f>IF(Sales_Datas[[#This Row],[base_price]] &lt;= 632200, "Low", (IF(Sales_Datas[[#This Row],[base_price]] &gt;= 10092000, "High", "Medium")))</f>
        <v>Medium</v>
      </c>
    </row>
    <row r="2395" spans="1:22" x14ac:dyDescent="0.25">
      <c r="A2395" s="1" t="s">
        <v>6450</v>
      </c>
      <c r="B2395" s="1" t="s">
        <v>6451</v>
      </c>
      <c r="C2395" s="2">
        <v>44464</v>
      </c>
      <c r="D2395" s="1" t="s">
        <v>868</v>
      </c>
      <c r="E2395" s="4">
        <v>400200</v>
      </c>
      <c r="F2395">
        <v>1</v>
      </c>
      <c r="G2395" s="4">
        <v>4002000</v>
      </c>
      <c r="H2395" s="4">
        <v>0</v>
      </c>
      <c r="I2395" s="4">
        <v>4002000</v>
      </c>
      <c r="J2395">
        <v>1</v>
      </c>
      <c r="K2395">
        <v>1</v>
      </c>
      <c r="L2395">
        <v>1</v>
      </c>
      <c r="M2395">
        <v>1</v>
      </c>
      <c r="N2395" s="2">
        <v>44446</v>
      </c>
      <c r="O2395" s="1" t="s">
        <v>869</v>
      </c>
      <c r="P2395" s="4">
        <v>4002000</v>
      </c>
      <c r="Q2395" s="4">
        <v>288144</v>
      </c>
      <c r="R2395" s="1" t="s">
        <v>191</v>
      </c>
      <c r="S2395" s="1" t="s">
        <v>50</v>
      </c>
      <c r="T2395" s="4">
        <f>Sales_Datas[[#This Row],[after_discount]]-(Sales_Datas[[#This Row],[qty_ordered]]*Sales_Datas[[#This Row],[cogs]])</f>
        <v>3713856</v>
      </c>
      <c r="U2395" s="3">
        <f>IFERROR(Sales_Datas[[#This Row],[Gross_Profit]]/Sales_Datas[[#This Row],[after_discount]],0)</f>
        <v>0.92800000000000005</v>
      </c>
      <c r="V2395" s="1" t="str">
        <f>IF(Sales_Datas[[#This Row],[base_price]] &lt;= 632200, "Low", (IF(Sales_Datas[[#This Row],[base_price]] &gt;= 10092000, "High", "Medium")))</f>
        <v>Medium</v>
      </c>
    </row>
    <row r="2396" spans="1:22" x14ac:dyDescent="0.25">
      <c r="A2396" s="1" t="s">
        <v>6452</v>
      </c>
      <c r="B2396" s="1" t="s">
        <v>6453</v>
      </c>
      <c r="C2396" s="2">
        <v>44466</v>
      </c>
      <c r="D2396" s="1" t="s">
        <v>4346</v>
      </c>
      <c r="E2396" s="4">
        <v>400200</v>
      </c>
      <c r="F2396">
        <v>1</v>
      </c>
      <c r="G2396" s="4">
        <v>4002000</v>
      </c>
      <c r="H2396" s="4">
        <v>0</v>
      </c>
      <c r="I2396" s="4">
        <v>4002000</v>
      </c>
      <c r="J2396">
        <v>1</v>
      </c>
      <c r="K2396">
        <v>1</v>
      </c>
      <c r="L2396">
        <v>0</v>
      </c>
      <c r="M2396">
        <v>1</v>
      </c>
      <c r="N2396" s="2">
        <v>44448</v>
      </c>
      <c r="O2396" s="1" t="s">
        <v>4347</v>
      </c>
      <c r="P2396" s="4">
        <v>4002000</v>
      </c>
      <c r="Q2396" s="4">
        <v>272136</v>
      </c>
      <c r="R2396" s="1" t="s">
        <v>191</v>
      </c>
      <c r="S2396" s="1" t="s">
        <v>50</v>
      </c>
      <c r="T2396" s="4">
        <f>Sales_Datas[[#This Row],[after_discount]]-(Sales_Datas[[#This Row],[qty_ordered]]*Sales_Datas[[#This Row],[cogs]])</f>
        <v>3729864</v>
      </c>
      <c r="U2396" s="3">
        <f>IFERROR(Sales_Datas[[#This Row],[Gross_Profit]]/Sales_Datas[[#This Row],[after_discount]],0)</f>
        <v>0.93200000000000005</v>
      </c>
      <c r="V2396" s="1" t="str">
        <f>IF(Sales_Datas[[#This Row],[base_price]] &lt;= 632200, "Low", (IF(Sales_Datas[[#This Row],[base_price]] &gt;= 10092000, "High", "Medium")))</f>
        <v>Medium</v>
      </c>
    </row>
    <row r="2397" spans="1:22" x14ac:dyDescent="0.25">
      <c r="A2397" s="1" t="s">
        <v>6454</v>
      </c>
      <c r="B2397" s="1" t="s">
        <v>6453</v>
      </c>
      <c r="C2397" s="2">
        <v>44467</v>
      </c>
      <c r="D2397" s="1" t="s">
        <v>4346</v>
      </c>
      <c r="E2397" s="4">
        <v>400200</v>
      </c>
      <c r="F2397">
        <v>1</v>
      </c>
      <c r="G2397" s="4">
        <v>4002000</v>
      </c>
      <c r="H2397" s="4">
        <v>0</v>
      </c>
      <c r="I2397" s="4">
        <v>4002000</v>
      </c>
      <c r="J2397">
        <v>1</v>
      </c>
      <c r="K2397">
        <v>1</v>
      </c>
      <c r="L2397">
        <v>1</v>
      </c>
      <c r="M2397">
        <v>1</v>
      </c>
      <c r="N2397" s="2">
        <v>44448</v>
      </c>
      <c r="O2397" s="1" t="s">
        <v>4347</v>
      </c>
      <c r="P2397" s="4">
        <v>4002000</v>
      </c>
      <c r="Q2397" s="4">
        <v>272136</v>
      </c>
      <c r="R2397" s="1" t="s">
        <v>191</v>
      </c>
      <c r="S2397" s="1" t="s">
        <v>50</v>
      </c>
      <c r="T2397" s="4">
        <f>Sales_Datas[[#This Row],[after_discount]]-(Sales_Datas[[#This Row],[qty_ordered]]*Sales_Datas[[#This Row],[cogs]])</f>
        <v>3729864</v>
      </c>
      <c r="U2397" s="3">
        <f>IFERROR(Sales_Datas[[#This Row],[Gross_Profit]]/Sales_Datas[[#This Row],[after_discount]],0)</f>
        <v>0.93200000000000005</v>
      </c>
      <c r="V2397" s="1" t="str">
        <f>IF(Sales_Datas[[#This Row],[base_price]] &lt;= 632200, "Low", (IF(Sales_Datas[[#This Row],[base_price]] &gt;= 10092000, "High", "Medium")))</f>
        <v>Medium</v>
      </c>
    </row>
    <row r="2398" spans="1:22" x14ac:dyDescent="0.25">
      <c r="A2398" s="1" t="s">
        <v>6455</v>
      </c>
      <c r="B2398" s="1" t="s">
        <v>6456</v>
      </c>
      <c r="C2398" s="2">
        <v>44482</v>
      </c>
      <c r="D2398" s="1" t="s">
        <v>6457</v>
      </c>
      <c r="E2398" s="4">
        <v>400200</v>
      </c>
      <c r="F2398">
        <v>1</v>
      </c>
      <c r="G2398" s="4">
        <v>4002000</v>
      </c>
      <c r="H2398" s="4">
        <v>0</v>
      </c>
      <c r="I2398" s="4">
        <v>4002000</v>
      </c>
      <c r="J2398">
        <v>1</v>
      </c>
      <c r="K2398">
        <v>1</v>
      </c>
      <c r="L2398">
        <v>1</v>
      </c>
      <c r="M2398">
        <v>1</v>
      </c>
      <c r="N2398" s="2">
        <v>44482</v>
      </c>
      <c r="O2398" s="1" t="s">
        <v>6458</v>
      </c>
      <c r="P2398" s="4">
        <v>4002000</v>
      </c>
      <c r="Q2398" s="4">
        <v>272136</v>
      </c>
      <c r="R2398" s="1" t="s">
        <v>191</v>
      </c>
      <c r="S2398" s="1" t="s">
        <v>50</v>
      </c>
      <c r="T2398" s="4">
        <f>Sales_Datas[[#This Row],[after_discount]]-(Sales_Datas[[#This Row],[qty_ordered]]*Sales_Datas[[#This Row],[cogs]])</f>
        <v>3729864</v>
      </c>
      <c r="U2398" s="3">
        <f>IFERROR(Sales_Datas[[#This Row],[Gross_Profit]]/Sales_Datas[[#This Row],[after_discount]],0)</f>
        <v>0.93200000000000005</v>
      </c>
      <c r="V2398" s="1" t="str">
        <f>IF(Sales_Datas[[#This Row],[base_price]] &lt;= 632200, "Low", (IF(Sales_Datas[[#This Row],[base_price]] &gt;= 10092000, "High", "Medium")))</f>
        <v>Medium</v>
      </c>
    </row>
    <row r="2399" spans="1:22" x14ac:dyDescent="0.25">
      <c r="A2399" s="1" t="s">
        <v>6459</v>
      </c>
      <c r="B2399" s="1" t="s">
        <v>6460</v>
      </c>
      <c r="C2399" s="2">
        <v>44483</v>
      </c>
      <c r="D2399" s="1" t="s">
        <v>4865</v>
      </c>
      <c r="E2399" s="4">
        <v>400200</v>
      </c>
      <c r="F2399">
        <v>1</v>
      </c>
      <c r="G2399" s="4">
        <v>4002000</v>
      </c>
      <c r="H2399" s="4">
        <v>0</v>
      </c>
      <c r="I2399" s="4">
        <v>4002000</v>
      </c>
      <c r="J2399">
        <v>1</v>
      </c>
      <c r="K2399">
        <v>1</v>
      </c>
      <c r="L2399">
        <v>1</v>
      </c>
      <c r="M2399">
        <v>1</v>
      </c>
      <c r="N2399" s="2">
        <v>44494</v>
      </c>
      <c r="O2399" s="1" t="s">
        <v>4866</v>
      </c>
      <c r="P2399" s="4">
        <v>4002000</v>
      </c>
      <c r="Q2399" s="4">
        <v>292146</v>
      </c>
      <c r="R2399" s="1" t="s">
        <v>191</v>
      </c>
      <c r="S2399" s="1" t="s">
        <v>50</v>
      </c>
      <c r="T2399" s="4">
        <f>Sales_Datas[[#This Row],[after_discount]]-(Sales_Datas[[#This Row],[qty_ordered]]*Sales_Datas[[#This Row],[cogs]])</f>
        <v>3709854</v>
      </c>
      <c r="U2399" s="3">
        <f>IFERROR(Sales_Datas[[#This Row],[Gross_Profit]]/Sales_Datas[[#This Row],[after_discount]],0)</f>
        <v>0.92700000000000005</v>
      </c>
      <c r="V2399" s="1" t="str">
        <f>IF(Sales_Datas[[#This Row],[base_price]] &lt;= 632200, "Low", (IF(Sales_Datas[[#This Row],[base_price]] &gt;= 10092000, "High", "Medium")))</f>
        <v>Medium</v>
      </c>
    </row>
    <row r="2400" spans="1:22" x14ac:dyDescent="0.25">
      <c r="A2400" s="1" t="s">
        <v>6461</v>
      </c>
      <c r="B2400" s="1" t="s">
        <v>6460</v>
      </c>
      <c r="C2400" s="2">
        <v>44487</v>
      </c>
      <c r="D2400" s="1" t="s">
        <v>4865</v>
      </c>
      <c r="E2400" s="4">
        <v>400200</v>
      </c>
      <c r="F2400">
        <v>1</v>
      </c>
      <c r="G2400" s="4">
        <v>4002000</v>
      </c>
      <c r="H2400" s="4">
        <v>0</v>
      </c>
      <c r="I2400" s="4">
        <v>4002000</v>
      </c>
      <c r="J2400">
        <v>1</v>
      </c>
      <c r="K2400">
        <v>1</v>
      </c>
      <c r="L2400">
        <v>0</v>
      </c>
      <c r="M2400">
        <v>1</v>
      </c>
      <c r="N2400" s="2">
        <v>44494</v>
      </c>
      <c r="O2400" s="1" t="s">
        <v>4866</v>
      </c>
      <c r="P2400" s="4">
        <v>4002000</v>
      </c>
      <c r="Q2400" s="4">
        <v>292146</v>
      </c>
      <c r="R2400" s="1" t="s">
        <v>191</v>
      </c>
      <c r="S2400" s="1" t="s">
        <v>50</v>
      </c>
      <c r="T2400" s="4">
        <f>Sales_Datas[[#This Row],[after_discount]]-(Sales_Datas[[#This Row],[qty_ordered]]*Sales_Datas[[#This Row],[cogs]])</f>
        <v>3709854</v>
      </c>
      <c r="U2400" s="3">
        <f>IFERROR(Sales_Datas[[#This Row],[Gross_Profit]]/Sales_Datas[[#This Row],[after_discount]],0)</f>
        <v>0.92700000000000005</v>
      </c>
      <c r="V2400" s="1" t="str">
        <f>IF(Sales_Datas[[#This Row],[base_price]] &lt;= 632200, "Low", (IF(Sales_Datas[[#This Row],[base_price]] &gt;= 10092000, "High", "Medium")))</f>
        <v>Medium</v>
      </c>
    </row>
    <row r="2401" spans="1:22" x14ac:dyDescent="0.25">
      <c r="A2401" s="1" t="s">
        <v>6462</v>
      </c>
      <c r="B2401" s="1" t="s">
        <v>6463</v>
      </c>
      <c r="C2401" s="2">
        <v>44490</v>
      </c>
      <c r="D2401" s="1" t="s">
        <v>4865</v>
      </c>
      <c r="E2401" s="4">
        <v>400200</v>
      </c>
      <c r="F2401">
        <v>1</v>
      </c>
      <c r="G2401" s="4">
        <v>4002000</v>
      </c>
      <c r="H2401" s="4">
        <v>0</v>
      </c>
      <c r="I2401" s="4">
        <v>4002000</v>
      </c>
      <c r="J2401">
        <v>1</v>
      </c>
      <c r="K2401">
        <v>1</v>
      </c>
      <c r="L2401">
        <v>1</v>
      </c>
      <c r="M2401">
        <v>1</v>
      </c>
      <c r="N2401" s="2">
        <v>44482</v>
      </c>
      <c r="O2401" s="1" t="s">
        <v>4866</v>
      </c>
      <c r="P2401" s="4">
        <v>4002000</v>
      </c>
      <c r="Q2401" s="4">
        <v>292146</v>
      </c>
      <c r="R2401" s="1" t="s">
        <v>191</v>
      </c>
      <c r="S2401" s="1" t="s">
        <v>50</v>
      </c>
      <c r="T2401" s="4">
        <f>Sales_Datas[[#This Row],[after_discount]]-(Sales_Datas[[#This Row],[qty_ordered]]*Sales_Datas[[#This Row],[cogs]])</f>
        <v>3709854</v>
      </c>
      <c r="U2401" s="3">
        <f>IFERROR(Sales_Datas[[#This Row],[Gross_Profit]]/Sales_Datas[[#This Row],[after_discount]],0)</f>
        <v>0.92700000000000005</v>
      </c>
      <c r="V2401" s="1" t="str">
        <f>IF(Sales_Datas[[#This Row],[base_price]] &lt;= 632200, "Low", (IF(Sales_Datas[[#This Row],[base_price]] &gt;= 10092000, "High", "Medium")))</f>
        <v>Medium</v>
      </c>
    </row>
    <row r="2402" spans="1:22" x14ac:dyDescent="0.25">
      <c r="A2402" s="1" t="s">
        <v>6464</v>
      </c>
      <c r="B2402" s="1" t="s">
        <v>5658</v>
      </c>
      <c r="C2402" s="2">
        <v>44491</v>
      </c>
      <c r="D2402" s="1" t="s">
        <v>719</v>
      </c>
      <c r="E2402" s="4">
        <v>400200</v>
      </c>
      <c r="F2402">
        <v>1</v>
      </c>
      <c r="G2402" s="4">
        <v>4002000</v>
      </c>
      <c r="H2402" s="4">
        <v>0</v>
      </c>
      <c r="I2402" s="4">
        <v>4002000</v>
      </c>
      <c r="J2402">
        <v>1</v>
      </c>
      <c r="K2402">
        <v>1</v>
      </c>
      <c r="L2402">
        <v>1</v>
      </c>
      <c r="M2402">
        <v>4</v>
      </c>
      <c r="N2402" s="2">
        <v>44472</v>
      </c>
      <c r="O2402" s="1" t="s">
        <v>720</v>
      </c>
      <c r="P2402" s="4">
        <v>3190000</v>
      </c>
      <c r="Q2402" s="4">
        <v>277530</v>
      </c>
      <c r="R2402" s="1" t="s">
        <v>191</v>
      </c>
      <c r="S2402" s="1" t="s">
        <v>34</v>
      </c>
      <c r="T2402" s="4">
        <f>Sales_Datas[[#This Row],[after_discount]]-(Sales_Datas[[#This Row],[qty_ordered]]*Sales_Datas[[#This Row],[cogs]])</f>
        <v>3724470</v>
      </c>
      <c r="U2402" s="3">
        <f>IFERROR(Sales_Datas[[#This Row],[Gross_Profit]]/Sales_Datas[[#This Row],[after_discount]],0)</f>
        <v>0.93065217391304345</v>
      </c>
      <c r="V2402" s="1" t="str">
        <f>IF(Sales_Datas[[#This Row],[base_price]] &lt;= 632200, "Low", (IF(Sales_Datas[[#This Row],[base_price]] &gt;= 10092000, "High", "Medium")))</f>
        <v>Medium</v>
      </c>
    </row>
    <row r="2403" spans="1:22" x14ac:dyDescent="0.25">
      <c r="A2403" s="1" t="s">
        <v>6465</v>
      </c>
      <c r="B2403" s="1" t="s">
        <v>6466</v>
      </c>
      <c r="C2403" s="2">
        <v>44493</v>
      </c>
      <c r="D2403" s="1" t="s">
        <v>6389</v>
      </c>
      <c r="E2403" s="4">
        <v>400200</v>
      </c>
      <c r="F2403">
        <v>1</v>
      </c>
      <c r="G2403" s="4">
        <v>4002000</v>
      </c>
      <c r="H2403" s="4">
        <v>0</v>
      </c>
      <c r="I2403" s="4">
        <v>4002000</v>
      </c>
      <c r="J2403">
        <v>1</v>
      </c>
      <c r="K2403">
        <v>1</v>
      </c>
      <c r="L2403">
        <v>1</v>
      </c>
      <c r="M2403">
        <v>1</v>
      </c>
      <c r="N2403" s="2">
        <v>44470</v>
      </c>
      <c r="O2403" s="1" t="s">
        <v>6390</v>
      </c>
      <c r="P2403" s="4">
        <v>4002000</v>
      </c>
      <c r="Q2403" s="4">
        <v>256128</v>
      </c>
      <c r="R2403" s="1" t="s">
        <v>191</v>
      </c>
      <c r="S2403" s="1" t="s">
        <v>50</v>
      </c>
      <c r="T2403" s="4">
        <f>Sales_Datas[[#This Row],[after_discount]]-(Sales_Datas[[#This Row],[qty_ordered]]*Sales_Datas[[#This Row],[cogs]])</f>
        <v>3745872</v>
      </c>
      <c r="U2403" s="3">
        <f>IFERROR(Sales_Datas[[#This Row],[Gross_Profit]]/Sales_Datas[[#This Row],[after_discount]],0)</f>
        <v>0.93600000000000005</v>
      </c>
      <c r="V2403" s="1" t="str">
        <f>IF(Sales_Datas[[#This Row],[base_price]] &lt;= 632200, "Low", (IF(Sales_Datas[[#This Row],[base_price]] &gt;= 10092000, "High", "Medium")))</f>
        <v>Medium</v>
      </c>
    </row>
    <row r="2404" spans="1:22" x14ac:dyDescent="0.25">
      <c r="A2404" s="1" t="s">
        <v>6467</v>
      </c>
      <c r="B2404" s="1" t="s">
        <v>6468</v>
      </c>
      <c r="C2404" s="2">
        <v>44530</v>
      </c>
      <c r="D2404" s="1" t="s">
        <v>528</v>
      </c>
      <c r="E2404" s="4">
        <v>400200</v>
      </c>
      <c r="F2404">
        <v>1</v>
      </c>
      <c r="G2404" s="4">
        <v>4002000</v>
      </c>
      <c r="H2404" s="4">
        <v>0</v>
      </c>
      <c r="I2404" s="4">
        <v>4002000</v>
      </c>
      <c r="J2404">
        <v>1</v>
      </c>
      <c r="K2404">
        <v>0</v>
      </c>
      <c r="L2404">
        <v>0</v>
      </c>
      <c r="M2404">
        <v>4</v>
      </c>
      <c r="N2404" s="2">
        <v>44511</v>
      </c>
      <c r="O2404" s="1" t="s">
        <v>529</v>
      </c>
      <c r="P2404" s="4">
        <v>2610000</v>
      </c>
      <c r="Q2404" s="4">
        <v>161820</v>
      </c>
      <c r="R2404" s="1" t="s">
        <v>191</v>
      </c>
      <c r="S2404" s="1" t="s">
        <v>34</v>
      </c>
      <c r="T2404" s="4">
        <f>Sales_Datas[[#This Row],[after_discount]]-(Sales_Datas[[#This Row],[qty_ordered]]*Sales_Datas[[#This Row],[cogs]])</f>
        <v>3840180</v>
      </c>
      <c r="U2404" s="3">
        <f>IFERROR(Sales_Datas[[#This Row],[Gross_Profit]]/Sales_Datas[[#This Row],[after_discount]],0)</f>
        <v>0.95956521739130429</v>
      </c>
      <c r="V2404" s="1" t="str">
        <f>IF(Sales_Datas[[#This Row],[base_price]] &lt;= 632200, "Low", (IF(Sales_Datas[[#This Row],[base_price]] &gt;= 10092000, "High", "Medium")))</f>
        <v>Medium</v>
      </c>
    </row>
    <row r="2405" spans="1:22" x14ac:dyDescent="0.25">
      <c r="A2405" s="1" t="s">
        <v>6469</v>
      </c>
      <c r="B2405" s="1" t="s">
        <v>6470</v>
      </c>
      <c r="C2405" s="2">
        <v>44540</v>
      </c>
      <c r="D2405" s="1" t="s">
        <v>868</v>
      </c>
      <c r="E2405" s="4">
        <v>400200</v>
      </c>
      <c r="F2405">
        <v>1</v>
      </c>
      <c r="G2405" s="4">
        <v>4002000</v>
      </c>
      <c r="H2405" s="4">
        <v>0</v>
      </c>
      <c r="I2405" s="4">
        <v>4002000</v>
      </c>
      <c r="J2405">
        <v>1</v>
      </c>
      <c r="K2405">
        <v>1</v>
      </c>
      <c r="L2405">
        <v>0</v>
      </c>
      <c r="M2405">
        <v>1</v>
      </c>
      <c r="N2405" s="2">
        <v>44494</v>
      </c>
      <c r="O2405" s="1" t="s">
        <v>869</v>
      </c>
      <c r="P2405" s="4">
        <v>4002000</v>
      </c>
      <c r="Q2405" s="4">
        <v>288144</v>
      </c>
      <c r="R2405" s="1" t="s">
        <v>191</v>
      </c>
      <c r="S2405" s="1" t="s">
        <v>50</v>
      </c>
      <c r="T2405" s="4">
        <f>Sales_Datas[[#This Row],[after_discount]]-(Sales_Datas[[#This Row],[qty_ordered]]*Sales_Datas[[#This Row],[cogs]])</f>
        <v>3713856</v>
      </c>
      <c r="U2405" s="3">
        <f>IFERROR(Sales_Datas[[#This Row],[Gross_Profit]]/Sales_Datas[[#This Row],[after_discount]],0)</f>
        <v>0.92800000000000005</v>
      </c>
      <c r="V2405" s="1" t="str">
        <f>IF(Sales_Datas[[#This Row],[base_price]] &lt;= 632200, "Low", (IF(Sales_Datas[[#This Row],[base_price]] &gt;= 10092000, "High", "Medium")))</f>
        <v>Medium</v>
      </c>
    </row>
    <row r="2406" spans="1:22" x14ac:dyDescent="0.25">
      <c r="A2406" s="1" t="s">
        <v>6471</v>
      </c>
      <c r="B2406" s="1" t="s">
        <v>6472</v>
      </c>
      <c r="C2406" s="2">
        <v>44542</v>
      </c>
      <c r="D2406" s="1" t="s">
        <v>719</v>
      </c>
      <c r="E2406" s="4">
        <v>400200</v>
      </c>
      <c r="F2406">
        <v>1</v>
      </c>
      <c r="G2406" s="4">
        <v>4002000</v>
      </c>
      <c r="H2406" s="4">
        <v>0</v>
      </c>
      <c r="I2406" s="4">
        <v>4002000</v>
      </c>
      <c r="J2406">
        <v>1</v>
      </c>
      <c r="K2406">
        <v>1</v>
      </c>
      <c r="L2406">
        <v>1</v>
      </c>
      <c r="M2406">
        <v>1</v>
      </c>
      <c r="N2406" s="2">
        <v>44541</v>
      </c>
      <c r="O2406" s="1" t="s">
        <v>720</v>
      </c>
      <c r="P2406" s="4">
        <v>3190000</v>
      </c>
      <c r="Q2406" s="4">
        <v>277530</v>
      </c>
      <c r="R2406" s="1" t="s">
        <v>191</v>
      </c>
      <c r="S2406" s="1" t="s">
        <v>50</v>
      </c>
      <c r="T2406" s="4">
        <f>Sales_Datas[[#This Row],[after_discount]]-(Sales_Datas[[#This Row],[qty_ordered]]*Sales_Datas[[#This Row],[cogs]])</f>
        <v>3724470</v>
      </c>
      <c r="U2406" s="3">
        <f>IFERROR(Sales_Datas[[#This Row],[Gross_Profit]]/Sales_Datas[[#This Row],[after_discount]],0)</f>
        <v>0.93065217391304345</v>
      </c>
      <c r="V2406" s="1" t="str">
        <f>IF(Sales_Datas[[#This Row],[base_price]] &lt;= 632200, "Low", (IF(Sales_Datas[[#This Row],[base_price]] &gt;= 10092000, "High", "Medium")))</f>
        <v>Medium</v>
      </c>
    </row>
    <row r="2407" spans="1:22" x14ac:dyDescent="0.25">
      <c r="A2407" s="1" t="s">
        <v>6473</v>
      </c>
      <c r="B2407" s="1" t="s">
        <v>6474</v>
      </c>
      <c r="C2407" s="2">
        <v>44545</v>
      </c>
      <c r="D2407" s="1" t="s">
        <v>868</v>
      </c>
      <c r="E2407" s="4">
        <v>400200</v>
      </c>
      <c r="F2407">
        <v>1</v>
      </c>
      <c r="G2407" s="4">
        <v>4002000</v>
      </c>
      <c r="H2407" s="4">
        <v>0</v>
      </c>
      <c r="I2407" s="4">
        <v>4002000</v>
      </c>
      <c r="J2407">
        <v>1</v>
      </c>
      <c r="K2407">
        <v>1</v>
      </c>
      <c r="L2407">
        <v>1</v>
      </c>
      <c r="M2407">
        <v>1</v>
      </c>
      <c r="N2407" s="2">
        <v>44547</v>
      </c>
      <c r="O2407" s="1" t="s">
        <v>869</v>
      </c>
      <c r="P2407" s="4">
        <v>4002000</v>
      </c>
      <c r="Q2407" s="4">
        <v>288144</v>
      </c>
      <c r="R2407" s="1" t="s">
        <v>191</v>
      </c>
      <c r="S2407" s="1" t="s">
        <v>50</v>
      </c>
      <c r="T2407" s="4">
        <f>Sales_Datas[[#This Row],[after_discount]]-(Sales_Datas[[#This Row],[qty_ordered]]*Sales_Datas[[#This Row],[cogs]])</f>
        <v>3713856</v>
      </c>
      <c r="U2407" s="3">
        <f>IFERROR(Sales_Datas[[#This Row],[Gross_Profit]]/Sales_Datas[[#This Row],[after_discount]],0)</f>
        <v>0.92800000000000005</v>
      </c>
      <c r="V2407" s="1" t="str">
        <f>IF(Sales_Datas[[#This Row],[base_price]] &lt;= 632200, "Low", (IF(Sales_Datas[[#This Row],[base_price]] &gt;= 10092000, "High", "Medium")))</f>
        <v>Medium</v>
      </c>
    </row>
    <row r="2408" spans="1:22" x14ac:dyDescent="0.25">
      <c r="A2408" s="1" t="s">
        <v>6475</v>
      </c>
      <c r="B2408" s="1" t="s">
        <v>3260</v>
      </c>
      <c r="C2408" s="2">
        <v>44546</v>
      </c>
      <c r="D2408" s="1" t="s">
        <v>719</v>
      </c>
      <c r="E2408" s="4">
        <v>400200</v>
      </c>
      <c r="F2408">
        <v>1</v>
      </c>
      <c r="G2408" s="4">
        <v>4002000</v>
      </c>
      <c r="H2408" s="4">
        <v>0</v>
      </c>
      <c r="I2408" s="4">
        <v>4002000</v>
      </c>
      <c r="J2408">
        <v>1</v>
      </c>
      <c r="K2408">
        <v>1</v>
      </c>
      <c r="L2408">
        <v>1</v>
      </c>
      <c r="M2408">
        <v>1</v>
      </c>
      <c r="N2408" s="2">
        <v>44379</v>
      </c>
      <c r="O2408" s="1" t="s">
        <v>720</v>
      </c>
      <c r="P2408" s="4">
        <v>3190000</v>
      </c>
      <c r="Q2408" s="4">
        <v>277530</v>
      </c>
      <c r="R2408" s="1" t="s">
        <v>191</v>
      </c>
      <c r="S2408" s="1" t="s">
        <v>50</v>
      </c>
      <c r="T2408" s="4">
        <f>Sales_Datas[[#This Row],[after_discount]]-(Sales_Datas[[#This Row],[qty_ordered]]*Sales_Datas[[#This Row],[cogs]])</f>
        <v>3724470</v>
      </c>
      <c r="U2408" s="3">
        <f>IFERROR(Sales_Datas[[#This Row],[Gross_Profit]]/Sales_Datas[[#This Row],[after_discount]],0)</f>
        <v>0.93065217391304345</v>
      </c>
      <c r="V2408" s="1" t="str">
        <f>IF(Sales_Datas[[#This Row],[base_price]] &lt;= 632200, "Low", (IF(Sales_Datas[[#This Row],[base_price]] &gt;= 10092000, "High", "Medium")))</f>
        <v>Medium</v>
      </c>
    </row>
    <row r="2409" spans="1:22" x14ac:dyDescent="0.25">
      <c r="A2409" s="1" t="s">
        <v>6476</v>
      </c>
      <c r="B2409" s="1" t="s">
        <v>6477</v>
      </c>
      <c r="C2409" s="2">
        <v>44548</v>
      </c>
      <c r="D2409" s="1" t="s">
        <v>868</v>
      </c>
      <c r="E2409" s="4">
        <v>400200</v>
      </c>
      <c r="F2409">
        <v>1</v>
      </c>
      <c r="G2409" s="4">
        <v>4002000</v>
      </c>
      <c r="H2409" s="4">
        <v>0</v>
      </c>
      <c r="I2409" s="4">
        <v>4002000</v>
      </c>
      <c r="J2409">
        <v>1</v>
      </c>
      <c r="K2409">
        <v>1</v>
      </c>
      <c r="L2409">
        <v>1</v>
      </c>
      <c r="M2409">
        <v>1</v>
      </c>
      <c r="N2409" s="2">
        <v>44556</v>
      </c>
      <c r="O2409" s="1" t="s">
        <v>869</v>
      </c>
      <c r="P2409" s="4">
        <v>4002000</v>
      </c>
      <c r="Q2409" s="4">
        <v>288144</v>
      </c>
      <c r="R2409" s="1" t="s">
        <v>191</v>
      </c>
      <c r="S2409" s="1" t="s">
        <v>50</v>
      </c>
      <c r="T2409" s="4">
        <f>Sales_Datas[[#This Row],[after_discount]]-(Sales_Datas[[#This Row],[qty_ordered]]*Sales_Datas[[#This Row],[cogs]])</f>
        <v>3713856</v>
      </c>
      <c r="U2409" s="3">
        <f>IFERROR(Sales_Datas[[#This Row],[Gross_Profit]]/Sales_Datas[[#This Row],[after_discount]],0)</f>
        <v>0.92800000000000005</v>
      </c>
      <c r="V2409" s="1" t="str">
        <f>IF(Sales_Datas[[#This Row],[base_price]] &lt;= 632200, "Low", (IF(Sales_Datas[[#This Row],[base_price]] &gt;= 10092000, "High", "Medium")))</f>
        <v>Medium</v>
      </c>
    </row>
    <row r="2410" spans="1:22" x14ac:dyDescent="0.25">
      <c r="A2410" s="1" t="s">
        <v>6478</v>
      </c>
      <c r="B2410" s="1" t="s">
        <v>6479</v>
      </c>
      <c r="C2410" s="2">
        <v>44549</v>
      </c>
      <c r="D2410" s="1" t="s">
        <v>868</v>
      </c>
      <c r="E2410" s="4">
        <v>400200</v>
      </c>
      <c r="F2410">
        <v>1</v>
      </c>
      <c r="G2410" s="4">
        <v>4002000</v>
      </c>
      <c r="H2410" s="4">
        <v>0</v>
      </c>
      <c r="I2410" s="4">
        <v>4002000</v>
      </c>
      <c r="J2410">
        <v>1</v>
      </c>
      <c r="K2410">
        <v>0</v>
      </c>
      <c r="L2410">
        <v>0</v>
      </c>
      <c r="M2410">
        <v>4</v>
      </c>
      <c r="N2410" s="2">
        <v>44542</v>
      </c>
      <c r="O2410" s="1" t="s">
        <v>869</v>
      </c>
      <c r="P2410" s="4">
        <v>4002000</v>
      </c>
      <c r="Q2410" s="4">
        <v>288144</v>
      </c>
      <c r="R2410" s="1" t="s">
        <v>191</v>
      </c>
      <c r="S2410" s="1" t="s">
        <v>34</v>
      </c>
      <c r="T2410" s="4">
        <f>Sales_Datas[[#This Row],[after_discount]]-(Sales_Datas[[#This Row],[qty_ordered]]*Sales_Datas[[#This Row],[cogs]])</f>
        <v>3713856</v>
      </c>
      <c r="U2410" s="3">
        <f>IFERROR(Sales_Datas[[#This Row],[Gross_Profit]]/Sales_Datas[[#This Row],[after_discount]],0)</f>
        <v>0.92800000000000005</v>
      </c>
      <c r="V2410" s="1" t="str">
        <f>IF(Sales_Datas[[#This Row],[base_price]] &lt;= 632200, "Low", (IF(Sales_Datas[[#This Row],[base_price]] &gt;= 10092000, "High", "Medium")))</f>
        <v>Medium</v>
      </c>
    </row>
    <row r="2411" spans="1:22" x14ac:dyDescent="0.25">
      <c r="A2411" s="1" t="s">
        <v>6480</v>
      </c>
      <c r="B2411" s="1" t="s">
        <v>6481</v>
      </c>
      <c r="C2411" s="2">
        <v>44554</v>
      </c>
      <c r="D2411" s="1" t="s">
        <v>4346</v>
      </c>
      <c r="E2411" s="4">
        <v>400200</v>
      </c>
      <c r="F2411">
        <v>1</v>
      </c>
      <c r="G2411" s="4">
        <v>4002000</v>
      </c>
      <c r="H2411" s="4">
        <v>0</v>
      </c>
      <c r="I2411" s="4">
        <v>4002000</v>
      </c>
      <c r="J2411">
        <v>1</v>
      </c>
      <c r="K2411">
        <v>1</v>
      </c>
      <c r="L2411">
        <v>1</v>
      </c>
      <c r="M2411">
        <v>1</v>
      </c>
      <c r="N2411" s="2">
        <v>44550</v>
      </c>
      <c r="O2411" s="1" t="s">
        <v>4347</v>
      </c>
      <c r="P2411" s="4">
        <v>4002000</v>
      </c>
      <c r="Q2411" s="4">
        <v>272136</v>
      </c>
      <c r="R2411" s="1" t="s">
        <v>191</v>
      </c>
      <c r="S2411" s="1" t="s">
        <v>50</v>
      </c>
      <c r="T2411" s="4">
        <f>Sales_Datas[[#This Row],[after_discount]]-(Sales_Datas[[#This Row],[qty_ordered]]*Sales_Datas[[#This Row],[cogs]])</f>
        <v>3729864</v>
      </c>
      <c r="U2411" s="3">
        <f>IFERROR(Sales_Datas[[#This Row],[Gross_Profit]]/Sales_Datas[[#This Row],[after_discount]],0)</f>
        <v>0.93200000000000005</v>
      </c>
      <c r="V2411" s="1" t="str">
        <f>IF(Sales_Datas[[#This Row],[base_price]] &lt;= 632200, "Low", (IF(Sales_Datas[[#This Row],[base_price]] &gt;= 10092000, "High", "Medium")))</f>
        <v>Medium</v>
      </c>
    </row>
    <row r="2412" spans="1:22" x14ac:dyDescent="0.25">
      <c r="A2412" s="1" t="s">
        <v>6482</v>
      </c>
      <c r="B2412" s="1" t="s">
        <v>6483</v>
      </c>
      <c r="C2412" s="2">
        <v>44557</v>
      </c>
      <c r="D2412" s="1" t="s">
        <v>868</v>
      </c>
      <c r="E2412" s="4">
        <v>400200</v>
      </c>
      <c r="F2412">
        <v>1</v>
      </c>
      <c r="G2412" s="4">
        <v>4002000</v>
      </c>
      <c r="H2412" s="4">
        <v>0</v>
      </c>
      <c r="I2412" s="4">
        <v>4002000</v>
      </c>
      <c r="J2412">
        <v>1</v>
      </c>
      <c r="K2412">
        <v>1</v>
      </c>
      <c r="L2412">
        <v>1</v>
      </c>
      <c r="M2412">
        <v>1</v>
      </c>
      <c r="N2412" s="2">
        <v>44531</v>
      </c>
      <c r="O2412" s="1" t="s">
        <v>869</v>
      </c>
      <c r="P2412" s="4">
        <v>4002000</v>
      </c>
      <c r="Q2412" s="4">
        <v>288144</v>
      </c>
      <c r="R2412" s="1" t="s">
        <v>191</v>
      </c>
      <c r="S2412" s="1" t="s">
        <v>50</v>
      </c>
      <c r="T2412" s="4">
        <f>Sales_Datas[[#This Row],[after_discount]]-(Sales_Datas[[#This Row],[qty_ordered]]*Sales_Datas[[#This Row],[cogs]])</f>
        <v>3713856</v>
      </c>
      <c r="U2412" s="3">
        <f>IFERROR(Sales_Datas[[#This Row],[Gross_Profit]]/Sales_Datas[[#This Row],[after_discount]],0)</f>
        <v>0.92800000000000005</v>
      </c>
      <c r="V2412" s="1" t="str">
        <f>IF(Sales_Datas[[#This Row],[base_price]] &lt;= 632200, "Low", (IF(Sales_Datas[[#This Row],[base_price]] &gt;= 10092000, "High", "Medium")))</f>
        <v>Medium</v>
      </c>
    </row>
    <row r="2413" spans="1:22" x14ac:dyDescent="0.25">
      <c r="A2413" s="1" t="s">
        <v>6484</v>
      </c>
      <c r="B2413" s="1" t="s">
        <v>6485</v>
      </c>
      <c r="C2413" s="2">
        <v>44558</v>
      </c>
      <c r="D2413" s="1" t="s">
        <v>4865</v>
      </c>
      <c r="E2413" s="4">
        <v>400200</v>
      </c>
      <c r="F2413">
        <v>1</v>
      </c>
      <c r="G2413" s="4">
        <v>4002000</v>
      </c>
      <c r="H2413" s="4">
        <v>0</v>
      </c>
      <c r="I2413" s="4">
        <v>4002000</v>
      </c>
      <c r="J2413">
        <v>1</v>
      </c>
      <c r="K2413">
        <v>1</v>
      </c>
      <c r="L2413">
        <v>1</v>
      </c>
      <c r="M2413">
        <v>1</v>
      </c>
      <c r="N2413" s="2">
        <v>44547</v>
      </c>
      <c r="O2413" s="1" t="s">
        <v>4866</v>
      </c>
      <c r="P2413" s="4">
        <v>4002000</v>
      </c>
      <c r="Q2413" s="4">
        <v>292146</v>
      </c>
      <c r="R2413" s="1" t="s">
        <v>191</v>
      </c>
      <c r="S2413" s="1" t="s">
        <v>50</v>
      </c>
      <c r="T2413" s="4">
        <f>Sales_Datas[[#This Row],[after_discount]]-(Sales_Datas[[#This Row],[qty_ordered]]*Sales_Datas[[#This Row],[cogs]])</f>
        <v>3709854</v>
      </c>
      <c r="U2413" s="3">
        <f>IFERROR(Sales_Datas[[#This Row],[Gross_Profit]]/Sales_Datas[[#This Row],[after_discount]],0)</f>
        <v>0.92700000000000005</v>
      </c>
      <c r="V2413" s="1" t="str">
        <f>IF(Sales_Datas[[#This Row],[base_price]] &lt;= 632200, "Low", (IF(Sales_Datas[[#This Row],[base_price]] &gt;= 10092000, "High", "Medium")))</f>
        <v>Medium</v>
      </c>
    </row>
    <row r="2414" spans="1:22" x14ac:dyDescent="0.25">
      <c r="A2414" s="1" t="s">
        <v>6486</v>
      </c>
      <c r="B2414" s="1" t="s">
        <v>6487</v>
      </c>
      <c r="C2414" s="2">
        <v>44559</v>
      </c>
      <c r="D2414" s="1" t="s">
        <v>4865</v>
      </c>
      <c r="E2414" s="4">
        <v>400200</v>
      </c>
      <c r="F2414">
        <v>1</v>
      </c>
      <c r="G2414" s="4">
        <v>4002000</v>
      </c>
      <c r="H2414" s="4">
        <v>0</v>
      </c>
      <c r="I2414" s="4">
        <v>4002000</v>
      </c>
      <c r="J2414">
        <v>1</v>
      </c>
      <c r="K2414">
        <v>1</v>
      </c>
      <c r="L2414">
        <v>1</v>
      </c>
      <c r="M2414">
        <v>1</v>
      </c>
      <c r="N2414" s="2">
        <v>44545</v>
      </c>
      <c r="O2414" s="1" t="s">
        <v>4866</v>
      </c>
      <c r="P2414" s="4">
        <v>4002000</v>
      </c>
      <c r="Q2414" s="4">
        <v>292146</v>
      </c>
      <c r="R2414" s="1" t="s">
        <v>191</v>
      </c>
      <c r="S2414" s="1" t="s">
        <v>50</v>
      </c>
      <c r="T2414" s="4">
        <f>Sales_Datas[[#This Row],[after_discount]]-(Sales_Datas[[#This Row],[qty_ordered]]*Sales_Datas[[#This Row],[cogs]])</f>
        <v>3709854</v>
      </c>
      <c r="U2414" s="3">
        <f>IFERROR(Sales_Datas[[#This Row],[Gross_Profit]]/Sales_Datas[[#This Row],[after_discount]],0)</f>
        <v>0.92700000000000005</v>
      </c>
      <c r="V2414" s="1" t="str">
        <f>IF(Sales_Datas[[#This Row],[base_price]] &lt;= 632200, "Low", (IF(Sales_Datas[[#This Row],[base_price]] &gt;= 10092000, "High", "Medium")))</f>
        <v>Medium</v>
      </c>
    </row>
    <row r="2415" spans="1:22" x14ac:dyDescent="0.25">
      <c r="A2415" s="1" t="s">
        <v>6488</v>
      </c>
      <c r="B2415" s="1" t="s">
        <v>6489</v>
      </c>
      <c r="C2415" s="2">
        <v>44560</v>
      </c>
      <c r="D2415" s="1" t="s">
        <v>868</v>
      </c>
      <c r="E2415" s="4">
        <v>400200</v>
      </c>
      <c r="F2415">
        <v>1</v>
      </c>
      <c r="G2415" s="4">
        <v>4002000</v>
      </c>
      <c r="H2415" s="4">
        <v>0</v>
      </c>
      <c r="I2415" s="4">
        <v>4002000</v>
      </c>
      <c r="J2415">
        <v>1</v>
      </c>
      <c r="K2415">
        <v>0</v>
      </c>
      <c r="L2415">
        <v>0</v>
      </c>
      <c r="M2415">
        <v>4</v>
      </c>
      <c r="N2415" s="2">
        <v>44539</v>
      </c>
      <c r="O2415" s="1" t="s">
        <v>869</v>
      </c>
      <c r="P2415" s="4">
        <v>4002000</v>
      </c>
      <c r="Q2415" s="4">
        <v>288144</v>
      </c>
      <c r="R2415" s="1" t="s">
        <v>191</v>
      </c>
      <c r="S2415" s="1" t="s">
        <v>34</v>
      </c>
      <c r="T2415" s="4">
        <f>Sales_Datas[[#This Row],[after_discount]]-(Sales_Datas[[#This Row],[qty_ordered]]*Sales_Datas[[#This Row],[cogs]])</f>
        <v>3713856</v>
      </c>
      <c r="U2415" s="3">
        <f>IFERROR(Sales_Datas[[#This Row],[Gross_Profit]]/Sales_Datas[[#This Row],[after_discount]],0)</f>
        <v>0.92800000000000005</v>
      </c>
      <c r="V2415" s="1" t="str">
        <f>IF(Sales_Datas[[#This Row],[base_price]] &lt;= 632200, "Low", (IF(Sales_Datas[[#This Row],[base_price]] &gt;= 10092000, "High", "Medium")))</f>
        <v>Medium</v>
      </c>
    </row>
    <row r="2416" spans="1:22" x14ac:dyDescent="0.25">
      <c r="A2416" s="1" t="s">
        <v>6490</v>
      </c>
      <c r="B2416" s="1" t="s">
        <v>6491</v>
      </c>
      <c r="C2416" s="2">
        <v>44561</v>
      </c>
      <c r="D2416" s="1" t="s">
        <v>6389</v>
      </c>
      <c r="E2416" s="4">
        <v>400200</v>
      </c>
      <c r="F2416">
        <v>1</v>
      </c>
      <c r="G2416" s="4">
        <v>4002000</v>
      </c>
      <c r="H2416" s="4">
        <v>0</v>
      </c>
      <c r="I2416" s="4">
        <v>4002000</v>
      </c>
      <c r="J2416">
        <v>1</v>
      </c>
      <c r="K2416">
        <v>0</v>
      </c>
      <c r="L2416">
        <v>0</v>
      </c>
      <c r="M2416">
        <v>4</v>
      </c>
      <c r="N2416" s="2">
        <v>44557</v>
      </c>
      <c r="O2416" s="1" t="s">
        <v>6390</v>
      </c>
      <c r="P2416" s="4">
        <v>4002000</v>
      </c>
      <c r="Q2416" s="4">
        <v>256128</v>
      </c>
      <c r="R2416" s="1" t="s">
        <v>191</v>
      </c>
      <c r="S2416" s="1" t="s">
        <v>34</v>
      </c>
      <c r="T2416" s="4">
        <f>Sales_Datas[[#This Row],[after_discount]]-(Sales_Datas[[#This Row],[qty_ordered]]*Sales_Datas[[#This Row],[cogs]])</f>
        <v>3745872</v>
      </c>
      <c r="U2416" s="3">
        <f>IFERROR(Sales_Datas[[#This Row],[Gross_Profit]]/Sales_Datas[[#This Row],[after_discount]],0)</f>
        <v>0.93600000000000005</v>
      </c>
      <c r="V2416" s="1" t="str">
        <f>IF(Sales_Datas[[#This Row],[base_price]] &lt;= 632200, "Low", (IF(Sales_Datas[[#This Row],[base_price]] &gt;= 10092000, "High", "Medium")))</f>
        <v>Medium</v>
      </c>
    </row>
    <row r="2417" spans="1:22" x14ac:dyDescent="0.25">
      <c r="A2417" s="1" t="s">
        <v>6492</v>
      </c>
      <c r="B2417" s="1" t="s">
        <v>6493</v>
      </c>
      <c r="C2417" s="2">
        <v>44564</v>
      </c>
      <c r="D2417" s="1" t="s">
        <v>719</v>
      </c>
      <c r="E2417" s="4">
        <v>400200</v>
      </c>
      <c r="F2417">
        <v>1</v>
      </c>
      <c r="G2417" s="4">
        <v>4002000</v>
      </c>
      <c r="H2417" s="4">
        <v>0</v>
      </c>
      <c r="I2417" s="4">
        <v>4002000</v>
      </c>
      <c r="J2417">
        <v>1</v>
      </c>
      <c r="K2417">
        <v>1</v>
      </c>
      <c r="L2417">
        <v>1</v>
      </c>
      <c r="M2417">
        <v>1</v>
      </c>
      <c r="N2417" s="2">
        <v>44625</v>
      </c>
      <c r="O2417" s="1" t="s">
        <v>720</v>
      </c>
      <c r="P2417" s="4">
        <v>3190000</v>
      </c>
      <c r="Q2417" s="4">
        <v>277530</v>
      </c>
      <c r="R2417" s="1" t="s">
        <v>191</v>
      </c>
      <c r="S2417" s="1" t="s">
        <v>50</v>
      </c>
      <c r="T2417" s="4">
        <f>Sales_Datas[[#This Row],[after_discount]]-(Sales_Datas[[#This Row],[qty_ordered]]*Sales_Datas[[#This Row],[cogs]])</f>
        <v>3724470</v>
      </c>
      <c r="U2417" s="3">
        <f>IFERROR(Sales_Datas[[#This Row],[Gross_Profit]]/Sales_Datas[[#This Row],[after_discount]],0)</f>
        <v>0.93065217391304345</v>
      </c>
      <c r="V2417" s="1" t="str">
        <f>IF(Sales_Datas[[#This Row],[base_price]] &lt;= 632200, "Low", (IF(Sales_Datas[[#This Row],[base_price]] &gt;= 10092000, "High", "Medium")))</f>
        <v>Medium</v>
      </c>
    </row>
    <row r="2418" spans="1:22" x14ac:dyDescent="0.25">
      <c r="A2418" s="1" t="s">
        <v>6494</v>
      </c>
      <c r="B2418" s="1" t="s">
        <v>6495</v>
      </c>
      <c r="C2418" s="2">
        <v>44565</v>
      </c>
      <c r="D2418" s="1" t="s">
        <v>719</v>
      </c>
      <c r="E2418" s="4">
        <v>400200</v>
      </c>
      <c r="F2418">
        <v>1</v>
      </c>
      <c r="G2418" s="4">
        <v>4002000</v>
      </c>
      <c r="H2418" s="4">
        <v>0</v>
      </c>
      <c r="I2418" s="4">
        <v>4002000</v>
      </c>
      <c r="J2418">
        <v>1</v>
      </c>
      <c r="K2418">
        <v>1</v>
      </c>
      <c r="L2418">
        <v>1</v>
      </c>
      <c r="M2418">
        <v>1</v>
      </c>
      <c r="N2418" s="2">
        <v>44654</v>
      </c>
      <c r="O2418" s="1" t="s">
        <v>720</v>
      </c>
      <c r="P2418" s="4">
        <v>3190000</v>
      </c>
      <c r="Q2418" s="4">
        <v>277530</v>
      </c>
      <c r="R2418" s="1" t="s">
        <v>191</v>
      </c>
      <c r="S2418" s="1" t="s">
        <v>50</v>
      </c>
      <c r="T2418" s="4">
        <f>Sales_Datas[[#This Row],[after_discount]]-(Sales_Datas[[#This Row],[qty_ordered]]*Sales_Datas[[#This Row],[cogs]])</f>
        <v>3724470</v>
      </c>
      <c r="U2418" s="3">
        <f>IFERROR(Sales_Datas[[#This Row],[Gross_Profit]]/Sales_Datas[[#This Row],[after_discount]],0)</f>
        <v>0.93065217391304345</v>
      </c>
      <c r="V2418" s="1" t="str">
        <f>IF(Sales_Datas[[#This Row],[base_price]] &lt;= 632200, "Low", (IF(Sales_Datas[[#This Row],[base_price]] &gt;= 10092000, "High", "Medium")))</f>
        <v>Medium</v>
      </c>
    </row>
    <row r="2419" spans="1:22" x14ac:dyDescent="0.25">
      <c r="A2419" s="1" t="s">
        <v>6496</v>
      </c>
      <c r="B2419" s="1" t="s">
        <v>6497</v>
      </c>
      <c r="C2419" s="2">
        <v>44566</v>
      </c>
      <c r="D2419" s="1" t="s">
        <v>4342</v>
      </c>
      <c r="E2419" s="4">
        <v>400200</v>
      </c>
      <c r="F2419">
        <v>1</v>
      </c>
      <c r="G2419" s="4">
        <v>4002000</v>
      </c>
      <c r="H2419" s="4">
        <v>0</v>
      </c>
      <c r="I2419" s="4">
        <v>4002000</v>
      </c>
      <c r="J2419">
        <v>1</v>
      </c>
      <c r="K2419">
        <v>0</v>
      </c>
      <c r="L2419">
        <v>0</v>
      </c>
      <c r="M2419">
        <v>4</v>
      </c>
      <c r="N2419" s="2">
        <v>44682</v>
      </c>
      <c r="O2419" s="1" t="s">
        <v>4343</v>
      </c>
      <c r="P2419" s="4">
        <v>2610000</v>
      </c>
      <c r="Q2419" s="4">
        <v>227070</v>
      </c>
      <c r="R2419" s="1" t="s">
        <v>191</v>
      </c>
      <c r="S2419" s="1" t="s">
        <v>34</v>
      </c>
      <c r="T2419" s="4">
        <f>Sales_Datas[[#This Row],[after_discount]]-(Sales_Datas[[#This Row],[qty_ordered]]*Sales_Datas[[#This Row],[cogs]])</f>
        <v>3774930</v>
      </c>
      <c r="U2419" s="3">
        <f>IFERROR(Sales_Datas[[#This Row],[Gross_Profit]]/Sales_Datas[[#This Row],[after_discount]],0)</f>
        <v>0.94326086956521737</v>
      </c>
      <c r="V2419" s="1" t="str">
        <f>IF(Sales_Datas[[#This Row],[base_price]] &lt;= 632200, "Low", (IF(Sales_Datas[[#This Row],[base_price]] &gt;= 10092000, "High", "Medium")))</f>
        <v>Medium</v>
      </c>
    </row>
    <row r="2420" spans="1:22" x14ac:dyDescent="0.25">
      <c r="A2420" s="1" t="s">
        <v>6498</v>
      </c>
      <c r="B2420" s="1" t="s">
        <v>6499</v>
      </c>
      <c r="C2420" s="2">
        <v>44574</v>
      </c>
      <c r="D2420" s="1" t="s">
        <v>4346</v>
      </c>
      <c r="E2420" s="4">
        <v>400200</v>
      </c>
      <c r="F2420">
        <v>1</v>
      </c>
      <c r="G2420" s="4">
        <v>4002000</v>
      </c>
      <c r="H2420" s="4">
        <v>0</v>
      </c>
      <c r="I2420" s="4">
        <v>4002000</v>
      </c>
      <c r="J2420">
        <v>1</v>
      </c>
      <c r="K2420">
        <v>0</v>
      </c>
      <c r="L2420">
        <v>0</v>
      </c>
      <c r="M2420">
        <v>4</v>
      </c>
      <c r="N2420" s="2">
        <v>44585</v>
      </c>
      <c r="O2420" s="1" t="s">
        <v>4347</v>
      </c>
      <c r="P2420" s="4">
        <v>4002000</v>
      </c>
      <c r="Q2420" s="4">
        <v>272136</v>
      </c>
      <c r="R2420" s="1" t="s">
        <v>191</v>
      </c>
      <c r="S2420" s="1" t="s">
        <v>34</v>
      </c>
      <c r="T2420" s="4">
        <f>Sales_Datas[[#This Row],[after_discount]]-(Sales_Datas[[#This Row],[qty_ordered]]*Sales_Datas[[#This Row],[cogs]])</f>
        <v>3729864</v>
      </c>
      <c r="U2420" s="3">
        <f>IFERROR(Sales_Datas[[#This Row],[Gross_Profit]]/Sales_Datas[[#This Row],[after_discount]],0)</f>
        <v>0.93200000000000005</v>
      </c>
      <c r="V2420" s="1" t="str">
        <f>IF(Sales_Datas[[#This Row],[base_price]] &lt;= 632200, "Low", (IF(Sales_Datas[[#This Row],[base_price]] &gt;= 10092000, "High", "Medium")))</f>
        <v>Medium</v>
      </c>
    </row>
    <row r="2421" spans="1:22" x14ac:dyDescent="0.25">
      <c r="A2421" s="1" t="s">
        <v>6500</v>
      </c>
      <c r="B2421" s="1" t="s">
        <v>6499</v>
      </c>
      <c r="C2421" s="2">
        <v>44575</v>
      </c>
      <c r="D2421" s="1" t="s">
        <v>4346</v>
      </c>
      <c r="E2421" s="4">
        <v>400200</v>
      </c>
      <c r="F2421">
        <v>1</v>
      </c>
      <c r="G2421" s="4">
        <v>4002000</v>
      </c>
      <c r="H2421" s="4">
        <v>0</v>
      </c>
      <c r="I2421" s="4">
        <v>4002000</v>
      </c>
      <c r="J2421">
        <v>1</v>
      </c>
      <c r="K2421">
        <v>0</v>
      </c>
      <c r="L2421">
        <v>0</v>
      </c>
      <c r="M2421">
        <v>4</v>
      </c>
      <c r="N2421" s="2">
        <v>44585</v>
      </c>
      <c r="O2421" s="1" t="s">
        <v>4347</v>
      </c>
      <c r="P2421" s="4">
        <v>4002000</v>
      </c>
      <c r="Q2421" s="4">
        <v>272136</v>
      </c>
      <c r="R2421" s="1" t="s">
        <v>191</v>
      </c>
      <c r="S2421" s="1" t="s">
        <v>34</v>
      </c>
      <c r="T2421" s="4">
        <f>Sales_Datas[[#This Row],[after_discount]]-(Sales_Datas[[#This Row],[qty_ordered]]*Sales_Datas[[#This Row],[cogs]])</f>
        <v>3729864</v>
      </c>
      <c r="U2421" s="3">
        <f>IFERROR(Sales_Datas[[#This Row],[Gross_Profit]]/Sales_Datas[[#This Row],[after_discount]],0)</f>
        <v>0.93200000000000005</v>
      </c>
      <c r="V2421" s="1" t="str">
        <f>IF(Sales_Datas[[#This Row],[base_price]] &lt;= 632200, "Low", (IF(Sales_Datas[[#This Row],[base_price]] &gt;= 10092000, "High", "Medium")))</f>
        <v>Medium</v>
      </c>
    </row>
    <row r="2422" spans="1:22" x14ac:dyDescent="0.25">
      <c r="A2422" s="1" t="s">
        <v>6501</v>
      </c>
      <c r="B2422" s="1" t="s">
        <v>6502</v>
      </c>
      <c r="C2422" s="2">
        <v>44581</v>
      </c>
      <c r="D2422" s="1" t="s">
        <v>4346</v>
      </c>
      <c r="E2422" s="4">
        <v>400200</v>
      </c>
      <c r="F2422">
        <v>1</v>
      </c>
      <c r="G2422" s="4">
        <v>4002000</v>
      </c>
      <c r="H2422" s="4">
        <v>0</v>
      </c>
      <c r="I2422" s="4">
        <v>4002000</v>
      </c>
      <c r="J2422">
        <v>1</v>
      </c>
      <c r="K2422">
        <v>1</v>
      </c>
      <c r="L2422">
        <v>1</v>
      </c>
      <c r="M2422">
        <v>1</v>
      </c>
      <c r="N2422" s="2">
        <v>44570</v>
      </c>
      <c r="O2422" s="1" t="s">
        <v>4347</v>
      </c>
      <c r="P2422" s="4">
        <v>4002000</v>
      </c>
      <c r="Q2422" s="4">
        <v>272136</v>
      </c>
      <c r="R2422" s="1" t="s">
        <v>191</v>
      </c>
      <c r="S2422" s="1" t="s">
        <v>50</v>
      </c>
      <c r="T2422" s="4">
        <f>Sales_Datas[[#This Row],[after_discount]]-(Sales_Datas[[#This Row],[qty_ordered]]*Sales_Datas[[#This Row],[cogs]])</f>
        <v>3729864</v>
      </c>
      <c r="U2422" s="3">
        <f>IFERROR(Sales_Datas[[#This Row],[Gross_Profit]]/Sales_Datas[[#This Row],[after_discount]],0)</f>
        <v>0.93200000000000005</v>
      </c>
      <c r="V2422" s="1" t="str">
        <f>IF(Sales_Datas[[#This Row],[base_price]] &lt;= 632200, "Low", (IF(Sales_Datas[[#This Row],[base_price]] &gt;= 10092000, "High", "Medium")))</f>
        <v>Medium</v>
      </c>
    </row>
    <row r="2423" spans="1:22" x14ac:dyDescent="0.25">
      <c r="A2423" s="1" t="s">
        <v>6503</v>
      </c>
      <c r="B2423" s="1" t="s">
        <v>6504</v>
      </c>
      <c r="C2423" s="2">
        <v>44583</v>
      </c>
      <c r="D2423" s="1" t="s">
        <v>868</v>
      </c>
      <c r="E2423" s="4">
        <v>400200</v>
      </c>
      <c r="F2423">
        <v>1</v>
      </c>
      <c r="G2423" s="4">
        <v>4002000</v>
      </c>
      <c r="H2423" s="4">
        <v>0</v>
      </c>
      <c r="I2423" s="4">
        <v>4002000</v>
      </c>
      <c r="J2423">
        <v>1</v>
      </c>
      <c r="K2423">
        <v>1</v>
      </c>
      <c r="L2423">
        <v>1</v>
      </c>
      <c r="M2423">
        <v>1</v>
      </c>
      <c r="N2423" s="2">
        <v>44577</v>
      </c>
      <c r="O2423" s="1" t="s">
        <v>869</v>
      </c>
      <c r="P2423" s="4">
        <v>4002000</v>
      </c>
      <c r="Q2423" s="4">
        <v>288144</v>
      </c>
      <c r="R2423" s="1" t="s">
        <v>191</v>
      </c>
      <c r="S2423" s="1" t="s">
        <v>50</v>
      </c>
      <c r="T2423" s="4">
        <f>Sales_Datas[[#This Row],[after_discount]]-(Sales_Datas[[#This Row],[qty_ordered]]*Sales_Datas[[#This Row],[cogs]])</f>
        <v>3713856</v>
      </c>
      <c r="U2423" s="3">
        <f>IFERROR(Sales_Datas[[#This Row],[Gross_Profit]]/Sales_Datas[[#This Row],[after_discount]],0)</f>
        <v>0.92800000000000005</v>
      </c>
      <c r="V2423" s="1" t="str">
        <f>IF(Sales_Datas[[#This Row],[base_price]] &lt;= 632200, "Low", (IF(Sales_Datas[[#This Row],[base_price]] &gt;= 10092000, "High", "Medium")))</f>
        <v>Medium</v>
      </c>
    </row>
    <row r="2424" spans="1:22" x14ac:dyDescent="0.25">
      <c r="A2424" s="1" t="s">
        <v>6505</v>
      </c>
      <c r="B2424" s="1" t="s">
        <v>6499</v>
      </c>
      <c r="C2424" s="2">
        <v>44585</v>
      </c>
      <c r="D2424" s="1" t="s">
        <v>4346</v>
      </c>
      <c r="E2424" s="4">
        <v>400200</v>
      </c>
      <c r="F2424">
        <v>1</v>
      </c>
      <c r="G2424" s="4">
        <v>4002000</v>
      </c>
      <c r="H2424" s="4">
        <v>0</v>
      </c>
      <c r="I2424" s="4">
        <v>4002000</v>
      </c>
      <c r="J2424">
        <v>1</v>
      </c>
      <c r="K2424">
        <v>0</v>
      </c>
      <c r="L2424">
        <v>0</v>
      </c>
      <c r="M2424">
        <v>4</v>
      </c>
      <c r="N2424" s="2">
        <v>44585</v>
      </c>
      <c r="O2424" s="1" t="s">
        <v>4347</v>
      </c>
      <c r="P2424" s="4">
        <v>4002000</v>
      </c>
      <c r="Q2424" s="4">
        <v>272136</v>
      </c>
      <c r="R2424" s="1" t="s">
        <v>191</v>
      </c>
      <c r="S2424" s="1" t="s">
        <v>34</v>
      </c>
      <c r="T2424" s="4">
        <f>Sales_Datas[[#This Row],[after_discount]]-(Sales_Datas[[#This Row],[qty_ordered]]*Sales_Datas[[#This Row],[cogs]])</f>
        <v>3729864</v>
      </c>
      <c r="U2424" s="3">
        <f>IFERROR(Sales_Datas[[#This Row],[Gross_Profit]]/Sales_Datas[[#This Row],[after_discount]],0)</f>
        <v>0.93200000000000005</v>
      </c>
      <c r="V2424" s="1" t="str">
        <f>IF(Sales_Datas[[#This Row],[base_price]] &lt;= 632200, "Low", (IF(Sales_Datas[[#This Row],[base_price]] &gt;= 10092000, "High", "Medium")))</f>
        <v>Medium</v>
      </c>
    </row>
    <row r="2425" spans="1:22" x14ac:dyDescent="0.25">
      <c r="A2425" s="1" t="s">
        <v>6506</v>
      </c>
      <c r="B2425" s="1" t="s">
        <v>6507</v>
      </c>
      <c r="C2425" s="2">
        <v>44586</v>
      </c>
      <c r="D2425" s="1" t="s">
        <v>4346</v>
      </c>
      <c r="E2425" s="4">
        <v>400200</v>
      </c>
      <c r="F2425">
        <v>1</v>
      </c>
      <c r="G2425" s="4">
        <v>4002000</v>
      </c>
      <c r="H2425" s="4">
        <v>0</v>
      </c>
      <c r="I2425" s="4">
        <v>4002000</v>
      </c>
      <c r="J2425">
        <v>1</v>
      </c>
      <c r="K2425">
        <v>0</v>
      </c>
      <c r="L2425">
        <v>0</v>
      </c>
      <c r="M2425">
        <v>4</v>
      </c>
      <c r="N2425" s="2">
        <v>44567</v>
      </c>
      <c r="O2425" s="1" t="s">
        <v>4347</v>
      </c>
      <c r="P2425" s="4">
        <v>4002000</v>
      </c>
      <c r="Q2425" s="4">
        <v>272136</v>
      </c>
      <c r="R2425" s="1" t="s">
        <v>191</v>
      </c>
      <c r="S2425" s="1" t="s">
        <v>34</v>
      </c>
      <c r="T2425" s="4">
        <f>Sales_Datas[[#This Row],[after_discount]]-(Sales_Datas[[#This Row],[qty_ordered]]*Sales_Datas[[#This Row],[cogs]])</f>
        <v>3729864</v>
      </c>
      <c r="U2425" s="3">
        <f>IFERROR(Sales_Datas[[#This Row],[Gross_Profit]]/Sales_Datas[[#This Row],[after_discount]],0)</f>
        <v>0.93200000000000005</v>
      </c>
      <c r="V2425" s="1" t="str">
        <f>IF(Sales_Datas[[#This Row],[base_price]] &lt;= 632200, "Low", (IF(Sales_Datas[[#This Row],[base_price]] &gt;= 10092000, "High", "Medium")))</f>
        <v>Medium</v>
      </c>
    </row>
    <row r="2426" spans="1:22" x14ac:dyDescent="0.25">
      <c r="A2426" s="1" t="s">
        <v>6508</v>
      </c>
      <c r="B2426" s="1" t="s">
        <v>6509</v>
      </c>
      <c r="C2426" s="2">
        <v>44588</v>
      </c>
      <c r="D2426" s="1" t="s">
        <v>528</v>
      </c>
      <c r="E2426" s="4">
        <v>400200</v>
      </c>
      <c r="F2426">
        <v>1</v>
      </c>
      <c r="G2426" s="4">
        <v>4002000</v>
      </c>
      <c r="H2426" s="4">
        <v>0</v>
      </c>
      <c r="I2426" s="4">
        <v>4002000</v>
      </c>
      <c r="J2426">
        <v>1</v>
      </c>
      <c r="K2426">
        <v>1</v>
      </c>
      <c r="L2426">
        <v>1</v>
      </c>
      <c r="M2426">
        <v>1</v>
      </c>
      <c r="N2426" s="2">
        <v>44582</v>
      </c>
      <c r="O2426" s="1" t="s">
        <v>529</v>
      </c>
      <c r="P2426" s="4">
        <v>2610000</v>
      </c>
      <c r="Q2426" s="4">
        <v>161820</v>
      </c>
      <c r="R2426" s="1" t="s">
        <v>191</v>
      </c>
      <c r="S2426" s="1" t="s">
        <v>50</v>
      </c>
      <c r="T2426" s="4">
        <f>Sales_Datas[[#This Row],[after_discount]]-(Sales_Datas[[#This Row],[qty_ordered]]*Sales_Datas[[#This Row],[cogs]])</f>
        <v>3840180</v>
      </c>
      <c r="U2426" s="3">
        <f>IFERROR(Sales_Datas[[#This Row],[Gross_Profit]]/Sales_Datas[[#This Row],[after_discount]],0)</f>
        <v>0.95956521739130429</v>
      </c>
      <c r="V2426" s="1" t="str">
        <f>IF(Sales_Datas[[#This Row],[base_price]] &lt;= 632200, "Low", (IF(Sales_Datas[[#This Row],[base_price]] &gt;= 10092000, "High", "Medium")))</f>
        <v>Medium</v>
      </c>
    </row>
    <row r="2427" spans="1:22" x14ac:dyDescent="0.25">
      <c r="A2427" s="1" t="s">
        <v>6510</v>
      </c>
      <c r="B2427" s="1" t="s">
        <v>6511</v>
      </c>
      <c r="C2427" s="2">
        <v>44590</v>
      </c>
      <c r="D2427" s="1" t="s">
        <v>868</v>
      </c>
      <c r="E2427" s="4">
        <v>400200</v>
      </c>
      <c r="F2427">
        <v>1</v>
      </c>
      <c r="G2427" s="4">
        <v>4002000</v>
      </c>
      <c r="H2427" s="4">
        <v>0</v>
      </c>
      <c r="I2427" s="4">
        <v>4002000</v>
      </c>
      <c r="J2427">
        <v>1</v>
      </c>
      <c r="K2427">
        <v>1</v>
      </c>
      <c r="L2427">
        <v>1</v>
      </c>
      <c r="M2427">
        <v>1</v>
      </c>
      <c r="N2427" s="2">
        <v>44589</v>
      </c>
      <c r="O2427" s="1" t="s">
        <v>869</v>
      </c>
      <c r="P2427" s="4">
        <v>4002000</v>
      </c>
      <c r="Q2427" s="4">
        <v>288144</v>
      </c>
      <c r="R2427" s="1" t="s">
        <v>191</v>
      </c>
      <c r="S2427" s="1" t="s">
        <v>50</v>
      </c>
      <c r="T2427" s="4">
        <f>Sales_Datas[[#This Row],[after_discount]]-(Sales_Datas[[#This Row],[qty_ordered]]*Sales_Datas[[#This Row],[cogs]])</f>
        <v>3713856</v>
      </c>
      <c r="U2427" s="3">
        <f>IFERROR(Sales_Datas[[#This Row],[Gross_Profit]]/Sales_Datas[[#This Row],[after_discount]],0)</f>
        <v>0.92800000000000005</v>
      </c>
      <c r="V2427" s="1" t="str">
        <f>IF(Sales_Datas[[#This Row],[base_price]] &lt;= 632200, "Low", (IF(Sales_Datas[[#This Row],[base_price]] &gt;= 10092000, "High", "Medium")))</f>
        <v>Medium</v>
      </c>
    </row>
    <row r="2428" spans="1:22" x14ac:dyDescent="0.25">
      <c r="A2428" s="1" t="s">
        <v>6512</v>
      </c>
      <c r="B2428" s="1" t="s">
        <v>6513</v>
      </c>
      <c r="C2428" s="2">
        <v>44593</v>
      </c>
      <c r="D2428" s="1" t="s">
        <v>528</v>
      </c>
      <c r="E2428" s="4">
        <v>400200</v>
      </c>
      <c r="F2428">
        <v>1</v>
      </c>
      <c r="G2428" s="4">
        <v>4002000</v>
      </c>
      <c r="H2428" s="4">
        <v>0</v>
      </c>
      <c r="I2428" s="4">
        <v>4002000</v>
      </c>
      <c r="J2428">
        <v>1</v>
      </c>
      <c r="K2428">
        <v>0</v>
      </c>
      <c r="L2428">
        <v>0</v>
      </c>
      <c r="M2428">
        <v>4</v>
      </c>
      <c r="N2428" s="2">
        <v>44589</v>
      </c>
      <c r="O2428" s="1" t="s">
        <v>529</v>
      </c>
      <c r="P2428" s="4">
        <v>2610000</v>
      </c>
      <c r="Q2428" s="4">
        <v>161820</v>
      </c>
      <c r="R2428" s="1" t="s">
        <v>191</v>
      </c>
      <c r="S2428" s="1" t="s">
        <v>34</v>
      </c>
      <c r="T2428" s="4">
        <f>Sales_Datas[[#This Row],[after_discount]]-(Sales_Datas[[#This Row],[qty_ordered]]*Sales_Datas[[#This Row],[cogs]])</f>
        <v>3840180</v>
      </c>
      <c r="U2428" s="3">
        <f>IFERROR(Sales_Datas[[#This Row],[Gross_Profit]]/Sales_Datas[[#This Row],[after_discount]],0)</f>
        <v>0.95956521739130429</v>
      </c>
      <c r="V2428" s="1" t="str">
        <f>IF(Sales_Datas[[#This Row],[base_price]] &lt;= 632200, "Low", (IF(Sales_Datas[[#This Row],[base_price]] &gt;= 10092000, "High", "Medium")))</f>
        <v>Medium</v>
      </c>
    </row>
    <row r="2429" spans="1:22" x14ac:dyDescent="0.25">
      <c r="A2429" s="1" t="s">
        <v>6514</v>
      </c>
      <c r="B2429" s="1" t="s">
        <v>6515</v>
      </c>
      <c r="C2429" s="2">
        <v>44594</v>
      </c>
      <c r="D2429" s="1" t="s">
        <v>4346</v>
      </c>
      <c r="E2429" s="4">
        <v>400200</v>
      </c>
      <c r="F2429">
        <v>1</v>
      </c>
      <c r="G2429" s="4">
        <v>4002000</v>
      </c>
      <c r="H2429" s="4">
        <v>0</v>
      </c>
      <c r="I2429" s="4">
        <v>4002000</v>
      </c>
      <c r="J2429">
        <v>1</v>
      </c>
      <c r="K2429">
        <v>0</v>
      </c>
      <c r="L2429">
        <v>0</v>
      </c>
      <c r="M2429">
        <v>4</v>
      </c>
      <c r="N2429" s="2">
        <v>44617</v>
      </c>
      <c r="O2429" s="1" t="s">
        <v>4347</v>
      </c>
      <c r="P2429" s="4">
        <v>4002000</v>
      </c>
      <c r="Q2429" s="4">
        <v>272136</v>
      </c>
      <c r="R2429" s="1" t="s">
        <v>191</v>
      </c>
      <c r="S2429" s="1" t="s">
        <v>34</v>
      </c>
      <c r="T2429" s="4">
        <f>Sales_Datas[[#This Row],[after_discount]]-(Sales_Datas[[#This Row],[qty_ordered]]*Sales_Datas[[#This Row],[cogs]])</f>
        <v>3729864</v>
      </c>
      <c r="U2429" s="3">
        <f>IFERROR(Sales_Datas[[#This Row],[Gross_Profit]]/Sales_Datas[[#This Row],[after_discount]],0)</f>
        <v>0.93200000000000005</v>
      </c>
      <c r="V2429" s="1" t="str">
        <f>IF(Sales_Datas[[#This Row],[base_price]] &lt;= 632200, "Low", (IF(Sales_Datas[[#This Row],[base_price]] &gt;= 10092000, "High", "Medium")))</f>
        <v>Medium</v>
      </c>
    </row>
    <row r="2430" spans="1:22" x14ac:dyDescent="0.25">
      <c r="A2430" s="1" t="s">
        <v>6516</v>
      </c>
      <c r="B2430" s="1" t="s">
        <v>6517</v>
      </c>
      <c r="C2430" s="2">
        <v>44596</v>
      </c>
      <c r="D2430" s="1" t="s">
        <v>6389</v>
      </c>
      <c r="E2430" s="4">
        <v>400200</v>
      </c>
      <c r="F2430">
        <v>1</v>
      </c>
      <c r="G2430" s="4">
        <v>4002000</v>
      </c>
      <c r="H2430" s="4">
        <v>0</v>
      </c>
      <c r="I2430" s="4">
        <v>4002000</v>
      </c>
      <c r="J2430">
        <v>1</v>
      </c>
      <c r="K2430">
        <v>1</v>
      </c>
      <c r="L2430">
        <v>1</v>
      </c>
      <c r="M2430">
        <v>1</v>
      </c>
      <c r="N2430" s="2">
        <v>44580</v>
      </c>
      <c r="O2430" s="1" t="s">
        <v>6390</v>
      </c>
      <c r="P2430" s="4">
        <v>4002000</v>
      </c>
      <c r="Q2430" s="4">
        <v>256128</v>
      </c>
      <c r="R2430" s="1" t="s">
        <v>191</v>
      </c>
      <c r="S2430" s="1" t="s">
        <v>50</v>
      </c>
      <c r="T2430" s="4">
        <f>Sales_Datas[[#This Row],[after_discount]]-(Sales_Datas[[#This Row],[qty_ordered]]*Sales_Datas[[#This Row],[cogs]])</f>
        <v>3745872</v>
      </c>
      <c r="U2430" s="3">
        <f>IFERROR(Sales_Datas[[#This Row],[Gross_Profit]]/Sales_Datas[[#This Row],[after_discount]],0)</f>
        <v>0.93600000000000005</v>
      </c>
      <c r="V2430" s="1" t="str">
        <f>IF(Sales_Datas[[#This Row],[base_price]] &lt;= 632200, "Low", (IF(Sales_Datas[[#This Row],[base_price]] &gt;= 10092000, "High", "Medium")))</f>
        <v>Medium</v>
      </c>
    </row>
    <row r="2431" spans="1:22" x14ac:dyDescent="0.25">
      <c r="A2431" s="1" t="s">
        <v>6518</v>
      </c>
      <c r="B2431" s="1" t="s">
        <v>6519</v>
      </c>
      <c r="C2431" s="2">
        <v>44606</v>
      </c>
      <c r="D2431" s="1" t="s">
        <v>868</v>
      </c>
      <c r="E2431" s="4">
        <v>400200</v>
      </c>
      <c r="F2431">
        <v>1</v>
      </c>
      <c r="G2431" s="4">
        <v>4002000</v>
      </c>
      <c r="H2431" s="4">
        <v>0</v>
      </c>
      <c r="I2431" s="4">
        <v>4002000</v>
      </c>
      <c r="J2431">
        <v>1</v>
      </c>
      <c r="K2431">
        <v>0</v>
      </c>
      <c r="L2431">
        <v>0</v>
      </c>
      <c r="M2431">
        <v>4</v>
      </c>
      <c r="N2431" s="2">
        <v>44613</v>
      </c>
      <c r="O2431" s="1" t="s">
        <v>869</v>
      </c>
      <c r="P2431" s="4">
        <v>4002000</v>
      </c>
      <c r="Q2431" s="4">
        <v>288144</v>
      </c>
      <c r="R2431" s="1" t="s">
        <v>191</v>
      </c>
      <c r="S2431" s="1" t="s">
        <v>34</v>
      </c>
      <c r="T2431" s="4">
        <f>Sales_Datas[[#This Row],[after_discount]]-(Sales_Datas[[#This Row],[qty_ordered]]*Sales_Datas[[#This Row],[cogs]])</f>
        <v>3713856</v>
      </c>
      <c r="U2431" s="3">
        <f>IFERROR(Sales_Datas[[#This Row],[Gross_Profit]]/Sales_Datas[[#This Row],[after_discount]],0)</f>
        <v>0.92800000000000005</v>
      </c>
      <c r="V2431" s="1" t="str">
        <f>IF(Sales_Datas[[#This Row],[base_price]] &lt;= 632200, "Low", (IF(Sales_Datas[[#This Row],[base_price]] &gt;= 10092000, "High", "Medium")))</f>
        <v>Medium</v>
      </c>
    </row>
    <row r="2432" spans="1:22" x14ac:dyDescent="0.25">
      <c r="A2432" s="1" t="s">
        <v>6520</v>
      </c>
      <c r="B2432" s="1" t="s">
        <v>6521</v>
      </c>
      <c r="C2432" s="2">
        <v>44607</v>
      </c>
      <c r="D2432" s="1" t="s">
        <v>4346</v>
      </c>
      <c r="E2432" s="4">
        <v>400200</v>
      </c>
      <c r="F2432">
        <v>1</v>
      </c>
      <c r="G2432" s="4">
        <v>4002000</v>
      </c>
      <c r="H2432" s="4">
        <v>0</v>
      </c>
      <c r="I2432" s="4">
        <v>4002000</v>
      </c>
      <c r="J2432">
        <v>1</v>
      </c>
      <c r="K2432">
        <v>0</v>
      </c>
      <c r="L2432">
        <v>0</v>
      </c>
      <c r="M2432">
        <v>4</v>
      </c>
      <c r="N2432" s="2">
        <v>44594</v>
      </c>
      <c r="O2432" s="1" t="s">
        <v>4347</v>
      </c>
      <c r="P2432" s="4">
        <v>4002000</v>
      </c>
      <c r="Q2432" s="4">
        <v>272136</v>
      </c>
      <c r="R2432" s="1" t="s">
        <v>191</v>
      </c>
      <c r="S2432" s="1" t="s">
        <v>34</v>
      </c>
      <c r="T2432" s="4">
        <f>Sales_Datas[[#This Row],[after_discount]]-(Sales_Datas[[#This Row],[qty_ordered]]*Sales_Datas[[#This Row],[cogs]])</f>
        <v>3729864</v>
      </c>
      <c r="U2432" s="3">
        <f>IFERROR(Sales_Datas[[#This Row],[Gross_Profit]]/Sales_Datas[[#This Row],[after_discount]],0)</f>
        <v>0.93200000000000005</v>
      </c>
      <c r="V2432" s="1" t="str">
        <f>IF(Sales_Datas[[#This Row],[base_price]] &lt;= 632200, "Low", (IF(Sales_Datas[[#This Row],[base_price]] &gt;= 10092000, "High", "Medium")))</f>
        <v>Medium</v>
      </c>
    </row>
    <row r="2433" spans="1:22" x14ac:dyDescent="0.25">
      <c r="A2433" s="1" t="s">
        <v>6522</v>
      </c>
      <c r="B2433" s="1" t="s">
        <v>6523</v>
      </c>
      <c r="C2433" s="2">
        <v>44608</v>
      </c>
      <c r="D2433" s="1" t="s">
        <v>868</v>
      </c>
      <c r="E2433" s="4">
        <v>400200</v>
      </c>
      <c r="F2433">
        <v>1</v>
      </c>
      <c r="G2433" s="4">
        <v>4002000</v>
      </c>
      <c r="H2433" s="4">
        <v>0</v>
      </c>
      <c r="I2433" s="4">
        <v>4002000</v>
      </c>
      <c r="J2433">
        <v>1</v>
      </c>
      <c r="K2433">
        <v>1</v>
      </c>
      <c r="L2433">
        <v>0</v>
      </c>
      <c r="M2433">
        <v>1</v>
      </c>
      <c r="N2433" s="2">
        <v>44601</v>
      </c>
      <c r="O2433" s="1" t="s">
        <v>869</v>
      </c>
      <c r="P2433" s="4">
        <v>4002000</v>
      </c>
      <c r="Q2433" s="4">
        <v>288144</v>
      </c>
      <c r="R2433" s="1" t="s">
        <v>191</v>
      </c>
      <c r="S2433" s="1" t="s">
        <v>50</v>
      </c>
      <c r="T2433" s="4">
        <f>Sales_Datas[[#This Row],[after_discount]]-(Sales_Datas[[#This Row],[qty_ordered]]*Sales_Datas[[#This Row],[cogs]])</f>
        <v>3713856</v>
      </c>
      <c r="U2433" s="3">
        <f>IFERROR(Sales_Datas[[#This Row],[Gross_Profit]]/Sales_Datas[[#This Row],[after_discount]],0)</f>
        <v>0.92800000000000005</v>
      </c>
      <c r="V2433" s="1" t="str">
        <f>IF(Sales_Datas[[#This Row],[base_price]] &lt;= 632200, "Low", (IF(Sales_Datas[[#This Row],[base_price]] &gt;= 10092000, "High", "Medium")))</f>
        <v>Medium</v>
      </c>
    </row>
    <row r="2434" spans="1:22" x14ac:dyDescent="0.25">
      <c r="A2434" s="1" t="s">
        <v>6524</v>
      </c>
      <c r="B2434" s="1" t="s">
        <v>6521</v>
      </c>
      <c r="C2434" s="2">
        <v>44609</v>
      </c>
      <c r="D2434" s="1" t="s">
        <v>4346</v>
      </c>
      <c r="E2434" s="4">
        <v>400200</v>
      </c>
      <c r="F2434">
        <v>1</v>
      </c>
      <c r="G2434" s="4">
        <v>4002000</v>
      </c>
      <c r="H2434" s="4">
        <v>0</v>
      </c>
      <c r="I2434" s="4">
        <v>4002000</v>
      </c>
      <c r="J2434">
        <v>1</v>
      </c>
      <c r="K2434">
        <v>1</v>
      </c>
      <c r="L2434">
        <v>1</v>
      </c>
      <c r="M2434">
        <v>4</v>
      </c>
      <c r="N2434" s="2">
        <v>44594</v>
      </c>
      <c r="O2434" s="1" t="s">
        <v>4347</v>
      </c>
      <c r="P2434" s="4">
        <v>4002000</v>
      </c>
      <c r="Q2434" s="4">
        <v>272136</v>
      </c>
      <c r="R2434" s="1" t="s">
        <v>191</v>
      </c>
      <c r="S2434" s="1" t="s">
        <v>34</v>
      </c>
      <c r="T2434" s="4">
        <f>Sales_Datas[[#This Row],[after_discount]]-(Sales_Datas[[#This Row],[qty_ordered]]*Sales_Datas[[#This Row],[cogs]])</f>
        <v>3729864</v>
      </c>
      <c r="U2434" s="3">
        <f>IFERROR(Sales_Datas[[#This Row],[Gross_Profit]]/Sales_Datas[[#This Row],[after_discount]],0)</f>
        <v>0.93200000000000005</v>
      </c>
      <c r="V2434" s="1" t="str">
        <f>IF(Sales_Datas[[#This Row],[base_price]] &lt;= 632200, "Low", (IF(Sales_Datas[[#This Row],[base_price]] &gt;= 10092000, "High", "Medium")))</f>
        <v>Medium</v>
      </c>
    </row>
    <row r="2435" spans="1:22" x14ac:dyDescent="0.25">
      <c r="A2435" s="1" t="s">
        <v>6525</v>
      </c>
      <c r="B2435" s="1" t="s">
        <v>6526</v>
      </c>
      <c r="C2435" s="2">
        <v>44610</v>
      </c>
      <c r="D2435" s="1" t="s">
        <v>4346</v>
      </c>
      <c r="E2435" s="4">
        <v>400200</v>
      </c>
      <c r="F2435">
        <v>1</v>
      </c>
      <c r="G2435" s="4">
        <v>4002000</v>
      </c>
      <c r="H2435" s="4">
        <v>0</v>
      </c>
      <c r="I2435" s="4">
        <v>4002000</v>
      </c>
      <c r="J2435">
        <v>1</v>
      </c>
      <c r="K2435">
        <v>1</v>
      </c>
      <c r="L2435">
        <v>1</v>
      </c>
      <c r="M2435">
        <v>1</v>
      </c>
      <c r="N2435" s="2">
        <v>44616</v>
      </c>
      <c r="O2435" s="1" t="s">
        <v>4347</v>
      </c>
      <c r="P2435" s="4">
        <v>4002000</v>
      </c>
      <c r="Q2435" s="4">
        <v>272136</v>
      </c>
      <c r="R2435" s="1" t="s">
        <v>191</v>
      </c>
      <c r="S2435" s="1" t="s">
        <v>50</v>
      </c>
      <c r="T2435" s="4">
        <f>Sales_Datas[[#This Row],[after_discount]]-(Sales_Datas[[#This Row],[qty_ordered]]*Sales_Datas[[#This Row],[cogs]])</f>
        <v>3729864</v>
      </c>
      <c r="U2435" s="3">
        <f>IFERROR(Sales_Datas[[#This Row],[Gross_Profit]]/Sales_Datas[[#This Row],[after_discount]],0)</f>
        <v>0.93200000000000005</v>
      </c>
      <c r="V2435" s="1" t="str">
        <f>IF(Sales_Datas[[#This Row],[base_price]] &lt;= 632200, "Low", (IF(Sales_Datas[[#This Row],[base_price]] &gt;= 10092000, "High", "Medium")))</f>
        <v>Medium</v>
      </c>
    </row>
    <row r="2436" spans="1:22" x14ac:dyDescent="0.25">
      <c r="A2436" s="1" t="s">
        <v>6527</v>
      </c>
      <c r="B2436" s="1" t="s">
        <v>6507</v>
      </c>
      <c r="C2436" s="2">
        <v>44611</v>
      </c>
      <c r="D2436" s="1" t="s">
        <v>4346</v>
      </c>
      <c r="E2436" s="4">
        <v>400200</v>
      </c>
      <c r="F2436">
        <v>1</v>
      </c>
      <c r="G2436" s="4">
        <v>4002000</v>
      </c>
      <c r="H2436" s="4">
        <v>0</v>
      </c>
      <c r="I2436" s="4">
        <v>4002000</v>
      </c>
      <c r="J2436">
        <v>1</v>
      </c>
      <c r="K2436">
        <v>0</v>
      </c>
      <c r="L2436">
        <v>0</v>
      </c>
      <c r="M2436">
        <v>4</v>
      </c>
      <c r="N2436" s="2">
        <v>44567</v>
      </c>
      <c r="O2436" s="1" t="s">
        <v>4347</v>
      </c>
      <c r="P2436" s="4">
        <v>4002000</v>
      </c>
      <c r="Q2436" s="4">
        <v>272136</v>
      </c>
      <c r="R2436" s="1" t="s">
        <v>191</v>
      </c>
      <c r="S2436" s="1" t="s">
        <v>34</v>
      </c>
      <c r="T2436" s="4">
        <f>Sales_Datas[[#This Row],[after_discount]]-(Sales_Datas[[#This Row],[qty_ordered]]*Sales_Datas[[#This Row],[cogs]])</f>
        <v>3729864</v>
      </c>
      <c r="U2436" s="3">
        <f>IFERROR(Sales_Datas[[#This Row],[Gross_Profit]]/Sales_Datas[[#This Row],[after_discount]],0)</f>
        <v>0.93200000000000005</v>
      </c>
      <c r="V2436" s="1" t="str">
        <f>IF(Sales_Datas[[#This Row],[base_price]] &lt;= 632200, "Low", (IF(Sales_Datas[[#This Row],[base_price]] &gt;= 10092000, "High", "Medium")))</f>
        <v>Medium</v>
      </c>
    </row>
    <row r="2437" spans="1:22" x14ac:dyDescent="0.25">
      <c r="A2437" s="1" t="s">
        <v>6528</v>
      </c>
      <c r="B2437" s="1" t="s">
        <v>6529</v>
      </c>
      <c r="C2437" s="2">
        <v>44612</v>
      </c>
      <c r="D2437" s="1" t="s">
        <v>6389</v>
      </c>
      <c r="E2437" s="4">
        <v>400200</v>
      </c>
      <c r="F2437">
        <v>1</v>
      </c>
      <c r="G2437" s="4">
        <v>4002000</v>
      </c>
      <c r="H2437" s="4">
        <v>0</v>
      </c>
      <c r="I2437" s="4">
        <v>4002000</v>
      </c>
      <c r="J2437">
        <v>1</v>
      </c>
      <c r="K2437">
        <v>1</v>
      </c>
      <c r="L2437">
        <v>1</v>
      </c>
      <c r="M2437">
        <v>1</v>
      </c>
      <c r="N2437" s="2">
        <v>44616</v>
      </c>
      <c r="O2437" s="1" t="s">
        <v>6390</v>
      </c>
      <c r="P2437" s="4">
        <v>4002000</v>
      </c>
      <c r="Q2437" s="4">
        <v>256128</v>
      </c>
      <c r="R2437" s="1" t="s">
        <v>191</v>
      </c>
      <c r="S2437" s="1" t="s">
        <v>50</v>
      </c>
      <c r="T2437" s="4">
        <f>Sales_Datas[[#This Row],[after_discount]]-(Sales_Datas[[#This Row],[qty_ordered]]*Sales_Datas[[#This Row],[cogs]])</f>
        <v>3745872</v>
      </c>
      <c r="U2437" s="3">
        <f>IFERROR(Sales_Datas[[#This Row],[Gross_Profit]]/Sales_Datas[[#This Row],[after_discount]],0)</f>
        <v>0.93600000000000005</v>
      </c>
      <c r="V2437" s="1" t="str">
        <f>IF(Sales_Datas[[#This Row],[base_price]] &lt;= 632200, "Low", (IF(Sales_Datas[[#This Row],[base_price]] &gt;= 10092000, "High", "Medium")))</f>
        <v>Medium</v>
      </c>
    </row>
    <row r="2438" spans="1:22" x14ac:dyDescent="0.25">
      <c r="A2438" s="1" t="s">
        <v>6530</v>
      </c>
      <c r="B2438" s="1" t="s">
        <v>6531</v>
      </c>
      <c r="C2438" s="2">
        <v>44613</v>
      </c>
      <c r="D2438" s="1" t="s">
        <v>6532</v>
      </c>
      <c r="E2438" s="4">
        <v>400200</v>
      </c>
      <c r="F2438">
        <v>1</v>
      </c>
      <c r="G2438" s="4">
        <v>4002000</v>
      </c>
      <c r="H2438" s="4">
        <v>0</v>
      </c>
      <c r="I2438" s="4">
        <v>4002000</v>
      </c>
      <c r="J2438">
        <v>1</v>
      </c>
      <c r="K2438">
        <v>0</v>
      </c>
      <c r="L2438">
        <v>0</v>
      </c>
      <c r="M2438">
        <v>4</v>
      </c>
      <c r="N2438" s="2">
        <v>44609</v>
      </c>
      <c r="O2438" s="1" t="s">
        <v>6533</v>
      </c>
      <c r="P2438" s="4">
        <v>3401700</v>
      </c>
      <c r="Q2438" s="4">
        <v>207466</v>
      </c>
      <c r="R2438" s="1" t="s">
        <v>191</v>
      </c>
      <c r="S2438" s="1" t="s">
        <v>34</v>
      </c>
      <c r="T2438" s="4">
        <f>Sales_Datas[[#This Row],[after_discount]]-(Sales_Datas[[#This Row],[qty_ordered]]*Sales_Datas[[#This Row],[cogs]])</f>
        <v>3794534</v>
      </c>
      <c r="U2438" s="3">
        <f>IFERROR(Sales_Datas[[#This Row],[Gross_Profit]]/Sales_Datas[[#This Row],[after_discount]],0)</f>
        <v>0.94815942028985511</v>
      </c>
      <c r="V2438" s="1" t="str">
        <f>IF(Sales_Datas[[#This Row],[base_price]] &lt;= 632200, "Low", (IF(Sales_Datas[[#This Row],[base_price]] &gt;= 10092000, "High", "Medium")))</f>
        <v>Medium</v>
      </c>
    </row>
    <row r="2439" spans="1:22" x14ac:dyDescent="0.25">
      <c r="A2439" s="1" t="s">
        <v>6534</v>
      </c>
      <c r="B2439" s="1" t="s">
        <v>6535</v>
      </c>
      <c r="C2439" s="2">
        <v>44614</v>
      </c>
      <c r="D2439" s="1" t="s">
        <v>719</v>
      </c>
      <c r="E2439" s="4">
        <v>400200</v>
      </c>
      <c r="F2439">
        <v>1</v>
      </c>
      <c r="G2439" s="4">
        <v>4002000</v>
      </c>
      <c r="H2439" s="4">
        <v>0</v>
      </c>
      <c r="I2439" s="4">
        <v>4002000</v>
      </c>
      <c r="J2439">
        <v>1</v>
      </c>
      <c r="K2439">
        <v>0</v>
      </c>
      <c r="L2439">
        <v>0</v>
      </c>
      <c r="M2439">
        <v>1</v>
      </c>
      <c r="N2439" s="2">
        <v>44594</v>
      </c>
      <c r="O2439" s="1" t="s">
        <v>720</v>
      </c>
      <c r="P2439" s="4">
        <v>3190000</v>
      </c>
      <c r="Q2439" s="4">
        <v>277530</v>
      </c>
      <c r="R2439" s="1" t="s">
        <v>191</v>
      </c>
      <c r="S2439" s="1" t="s">
        <v>50</v>
      </c>
      <c r="T2439" s="4">
        <f>Sales_Datas[[#This Row],[after_discount]]-(Sales_Datas[[#This Row],[qty_ordered]]*Sales_Datas[[#This Row],[cogs]])</f>
        <v>3724470</v>
      </c>
      <c r="U2439" s="3">
        <f>IFERROR(Sales_Datas[[#This Row],[Gross_Profit]]/Sales_Datas[[#This Row],[after_discount]],0)</f>
        <v>0.93065217391304345</v>
      </c>
      <c r="V2439" s="1" t="str">
        <f>IF(Sales_Datas[[#This Row],[base_price]] &lt;= 632200, "Low", (IF(Sales_Datas[[#This Row],[base_price]] &gt;= 10092000, "High", "Medium")))</f>
        <v>Medium</v>
      </c>
    </row>
    <row r="2440" spans="1:22" x14ac:dyDescent="0.25">
      <c r="A2440" s="1" t="s">
        <v>6536</v>
      </c>
      <c r="B2440" s="1" t="s">
        <v>6537</v>
      </c>
      <c r="C2440" s="2">
        <v>44615</v>
      </c>
      <c r="D2440" s="1" t="s">
        <v>4346</v>
      </c>
      <c r="E2440" s="4">
        <v>400200</v>
      </c>
      <c r="F2440">
        <v>1</v>
      </c>
      <c r="G2440" s="4">
        <v>4002000</v>
      </c>
      <c r="H2440" s="4">
        <v>0</v>
      </c>
      <c r="I2440" s="4">
        <v>4002000</v>
      </c>
      <c r="J2440">
        <v>1</v>
      </c>
      <c r="K2440">
        <v>1</v>
      </c>
      <c r="L2440">
        <v>1</v>
      </c>
      <c r="M2440">
        <v>1</v>
      </c>
      <c r="N2440" s="2">
        <v>44619</v>
      </c>
      <c r="O2440" s="1" t="s">
        <v>4347</v>
      </c>
      <c r="P2440" s="4">
        <v>4002000</v>
      </c>
      <c r="Q2440" s="4">
        <v>272136</v>
      </c>
      <c r="R2440" s="1" t="s">
        <v>191</v>
      </c>
      <c r="S2440" s="1" t="s">
        <v>50</v>
      </c>
      <c r="T2440" s="4">
        <f>Sales_Datas[[#This Row],[after_discount]]-(Sales_Datas[[#This Row],[qty_ordered]]*Sales_Datas[[#This Row],[cogs]])</f>
        <v>3729864</v>
      </c>
      <c r="U2440" s="3">
        <f>IFERROR(Sales_Datas[[#This Row],[Gross_Profit]]/Sales_Datas[[#This Row],[after_discount]],0)</f>
        <v>0.93200000000000005</v>
      </c>
      <c r="V2440" s="1" t="str">
        <f>IF(Sales_Datas[[#This Row],[base_price]] &lt;= 632200, "Low", (IF(Sales_Datas[[#This Row],[base_price]] &gt;= 10092000, "High", "Medium")))</f>
        <v>Medium</v>
      </c>
    </row>
    <row r="2441" spans="1:22" x14ac:dyDescent="0.25">
      <c r="A2441" s="1" t="s">
        <v>6538</v>
      </c>
      <c r="B2441" s="1" t="s">
        <v>6539</v>
      </c>
      <c r="C2441" s="2">
        <v>44617</v>
      </c>
      <c r="D2441" s="1" t="s">
        <v>868</v>
      </c>
      <c r="E2441" s="4">
        <v>400200</v>
      </c>
      <c r="F2441">
        <v>1</v>
      </c>
      <c r="G2441" s="4">
        <v>4002000</v>
      </c>
      <c r="H2441" s="4">
        <v>0</v>
      </c>
      <c r="I2441" s="4">
        <v>4002000</v>
      </c>
      <c r="J2441">
        <v>1</v>
      </c>
      <c r="K2441">
        <v>1</v>
      </c>
      <c r="L2441">
        <v>0</v>
      </c>
      <c r="M2441">
        <v>1</v>
      </c>
      <c r="N2441" s="2">
        <v>44615</v>
      </c>
      <c r="O2441" s="1" t="s">
        <v>869</v>
      </c>
      <c r="P2441" s="4">
        <v>4002000</v>
      </c>
      <c r="Q2441" s="4">
        <v>288144</v>
      </c>
      <c r="R2441" s="1" t="s">
        <v>191</v>
      </c>
      <c r="S2441" s="1" t="s">
        <v>50</v>
      </c>
      <c r="T2441" s="4">
        <f>Sales_Datas[[#This Row],[after_discount]]-(Sales_Datas[[#This Row],[qty_ordered]]*Sales_Datas[[#This Row],[cogs]])</f>
        <v>3713856</v>
      </c>
      <c r="U2441" s="3">
        <f>IFERROR(Sales_Datas[[#This Row],[Gross_Profit]]/Sales_Datas[[#This Row],[after_discount]],0)</f>
        <v>0.92800000000000005</v>
      </c>
      <c r="V2441" s="1" t="str">
        <f>IF(Sales_Datas[[#This Row],[base_price]] &lt;= 632200, "Low", (IF(Sales_Datas[[#This Row],[base_price]] &gt;= 10092000, "High", "Medium")))</f>
        <v>Medium</v>
      </c>
    </row>
    <row r="2442" spans="1:22" x14ac:dyDescent="0.25">
      <c r="A2442" s="1" t="s">
        <v>6540</v>
      </c>
      <c r="B2442" s="1" t="s">
        <v>6541</v>
      </c>
      <c r="C2442" s="2">
        <v>44618</v>
      </c>
      <c r="D2442" s="1" t="s">
        <v>4346</v>
      </c>
      <c r="E2442" s="4">
        <v>400200</v>
      </c>
      <c r="F2442">
        <v>1</v>
      </c>
      <c r="G2442" s="4">
        <v>4002000</v>
      </c>
      <c r="H2442" s="4">
        <v>0</v>
      </c>
      <c r="I2442" s="4">
        <v>4002000</v>
      </c>
      <c r="J2442">
        <v>1</v>
      </c>
      <c r="K2442">
        <v>0</v>
      </c>
      <c r="L2442">
        <v>0</v>
      </c>
      <c r="M2442">
        <v>1</v>
      </c>
      <c r="N2442" s="2">
        <v>44613</v>
      </c>
      <c r="O2442" s="1" t="s">
        <v>4347</v>
      </c>
      <c r="P2442" s="4">
        <v>4002000</v>
      </c>
      <c r="Q2442" s="4">
        <v>272136</v>
      </c>
      <c r="R2442" s="1" t="s">
        <v>191</v>
      </c>
      <c r="S2442" s="1" t="s">
        <v>50</v>
      </c>
      <c r="T2442" s="4">
        <f>Sales_Datas[[#This Row],[after_discount]]-(Sales_Datas[[#This Row],[qty_ordered]]*Sales_Datas[[#This Row],[cogs]])</f>
        <v>3729864</v>
      </c>
      <c r="U2442" s="3">
        <f>IFERROR(Sales_Datas[[#This Row],[Gross_Profit]]/Sales_Datas[[#This Row],[after_discount]],0)</f>
        <v>0.93200000000000005</v>
      </c>
      <c r="V2442" s="1" t="str">
        <f>IF(Sales_Datas[[#This Row],[base_price]] &lt;= 632200, "Low", (IF(Sales_Datas[[#This Row],[base_price]] &gt;= 10092000, "High", "Medium")))</f>
        <v>Medium</v>
      </c>
    </row>
    <row r="2443" spans="1:22" x14ac:dyDescent="0.25">
      <c r="A2443" s="1" t="s">
        <v>6542</v>
      </c>
      <c r="B2443" s="1" t="s">
        <v>6543</v>
      </c>
      <c r="C2443" s="2">
        <v>44619</v>
      </c>
      <c r="D2443" s="1" t="s">
        <v>6389</v>
      </c>
      <c r="E2443" s="4">
        <v>400200</v>
      </c>
      <c r="F2443">
        <v>1</v>
      </c>
      <c r="G2443" s="4">
        <v>4002000</v>
      </c>
      <c r="H2443" s="4">
        <v>0</v>
      </c>
      <c r="I2443" s="4">
        <v>4002000</v>
      </c>
      <c r="J2443">
        <v>1</v>
      </c>
      <c r="K2443">
        <v>1</v>
      </c>
      <c r="L2443">
        <v>1</v>
      </c>
      <c r="M2443">
        <v>1</v>
      </c>
      <c r="N2443" s="2">
        <v>44610</v>
      </c>
      <c r="O2443" s="1" t="s">
        <v>6390</v>
      </c>
      <c r="P2443" s="4">
        <v>4002000</v>
      </c>
      <c r="Q2443" s="4">
        <v>256128</v>
      </c>
      <c r="R2443" s="1" t="s">
        <v>191</v>
      </c>
      <c r="S2443" s="1" t="s">
        <v>50</v>
      </c>
      <c r="T2443" s="4">
        <f>Sales_Datas[[#This Row],[after_discount]]-(Sales_Datas[[#This Row],[qty_ordered]]*Sales_Datas[[#This Row],[cogs]])</f>
        <v>3745872</v>
      </c>
      <c r="U2443" s="3">
        <f>IFERROR(Sales_Datas[[#This Row],[Gross_Profit]]/Sales_Datas[[#This Row],[after_discount]],0)</f>
        <v>0.93600000000000005</v>
      </c>
      <c r="V2443" s="1" t="str">
        <f>IF(Sales_Datas[[#This Row],[base_price]] &lt;= 632200, "Low", (IF(Sales_Datas[[#This Row],[base_price]] &gt;= 10092000, "High", "Medium")))</f>
        <v>Medium</v>
      </c>
    </row>
    <row r="2444" spans="1:22" x14ac:dyDescent="0.25">
      <c r="A2444" s="1" t="s">
        <v>6544</v>
      </c>
      <c r="B2444" s="1" t="s">
        <v>6545</v>
      </c>
      <c r="C2444" s="2">
        <v>44620</v>
      </c>
      <c r="D2444" s="1" t="s">
        <v>719</v>
      </c>
      <c r="E2444" s="4">
        <v>400200</v>
      </c>
      <c r="F2444">
        <v>1</v>
      </c>
      <c r="G2444" s="4">
        <v>4002000</v>
      </c>
      <c r="H2444" s="4">
        <v>0</v>
      </c>
      <c r="I2444" s="4">
        <v>4002000</v>
      </c>
      <c r="J2444">
        <v>1</v>
      </c>
      <c r="K2444">
        <v>0</v>
      </c>
      <c r="L2444">
        <v>0</v>
      </c>
      <c r="M2444">
        <v>1</v>
      </c>
      <c r="N2444" s="2">
        <v>44617</v>
      </c>
      <c r="O2444" s="1" t="s">
        <v>720</v>
      </c>
      <c r="P2444" s="4">
        <v>3190000</v>
      </c>
      <c r="Q2444" s="4">
        <v>277530</v>
      </c>
      <c r="R2444" s="1" t="s">
        <v>191</v>
      </c>
      <c r="S2444" s="1" t="s">
        <v>50</v>
      </c>
      <c r="T2444" s="4">
        <f>Sales_Datas[[#This Row],[after_discount]]-(Sales_Datas[[#This Row],[qty_ordered]]*Sales_Datas[[#This Row],[cogs]])</f>
        <v>3724470</v>
      </c>
      <c r="U2444" s="3">
        <f>IFERROR(Sales_Datas[[#This Row],[Gross_Profit]]/Sales_Datas[[#This Row],[after_discount]],0)</f>
        <v>0.93065217391304345</v>
      </c>
      <c r="V2444" s="1" t="str">
        <f>IF(Sales_Datas[[#This Row],[base_price]] &lt;= 632200, "Low", (IF(Sales_Datas[[#This Row],[base_price]] &gt;= 10092000, "High", "Medium")))</f>
        <v>Medium</v>
      </c>
    </row>
    <row r="2445" spans="1:22" x14ac:dyDescent="0.25">
      <c r="A2445" s="1" t="s">
        <v>6546</v>
      </c>
      <c r="B2445" s="1" t="s">
        <v>6547</v>
      </c>
      <c r="C2445" s="2">
        <v>44621</v>
      </c>
      <c r="D2445" s="1" t="s">
        <v>4346</v>
      </c>
      <c r="E2445" s="4">
        <v>400200</v>
      </c>
      <c r="F2445">
        <v>1</v>
      </c>
      <c r="G2445" s="4">
        <v>4002000</v>
      </c>
      <c r="H2445" s="4">
        <v>0</v>
      </c>
      <c r="I2445" s="4">
        <v>4002000</v>
      </c>
      <c r="J2445">
        <v>1</v>
      </c>
      <c r="K2445">
        <v>0</v>
      </c>
      <c r="L2445">
        <v>0</v>
      </c>
      <c r="M2445">
        <v>4</v>
      </c>
      <c r="N2445" s="2">
        <v>44573</v>
      </c>
      <c r="O2445" s="1" t="s">
        <v>4347</v>
      </c>
      <c r="P2445" s="4">
        <v>4002000</v>
      </c>
      <c r="Q2445" s="4">
        <v>272136</v>
      </c>
      <c r="R2445" s="1" t="s">
        <v>191</v>
      </c>
      <c r="S2445" s="1" t="s">
        <v>34</v>
      </c>
      <c r="T2445" s="4">
        <f>Sales_Datas[[#This Row],[after_discount]]-(Sales_Datas[[#This Row],[qty_ordered]]*Sales_Datas[[#This Row],[cogs]])</f>
        <v>3729864</v>
      </c>
      <c r="U2445" s="3">
        <f>IFERROR(Sales_Datas[[#This Row],[Gross_Profit]]/Sales_Datas[[#This Row],[after_discount]],0)</f>
        <v>0.93200000000000005</v>
      </c>
      <c r="V2445" s="1" t="str">
        <f>IF(Sales_Datas[[#This Row],[base_price]] &lt;= 632200, "Low", (IF(Sales_Datas[[#This Row],[base_price]] &gt;= 10092000, "High", "Medium")))</f>
        <v>Medium</v>
      </c>
    </row>
    <row r="2446" spans="1:22" x14ac:dyDescent="0.25">
      <c r="A2446" s="1" t="s">
        <v>6548</v>
      </c>
      <c r="B2446" s="1" t="s">
        <v>6549</v>
      </c>
      <c r="C2446" s="2">
        <v>44622</v>
      </c>
      <c r="D2446" s="1" t="s">
        <v>6389</v>
      </c>
      <c r="E2446" s="4">
        <v>400200</v>
      </c>
      <c r="F2446">
        <v>1</v>
      </c>
      <c r="G2446" s="4">
        <v>4002000</v>
      </c>
      <c r="H2446" s="4">
        <v>0</v>
      </c>
      <c r="I2446" s="4">
        <v>4002000</v>
      </c>
      <c r="J2446">
        <v>1</v>
      </c>
      <c r="K2446">
        <v>1</v>
      </c>
      <c r="L2446">
        <v>1</v>
      </c>
      <c r="M2446">
        <v>1</v>
      </c>
      <c r="N2446" s="2">
        <v>44613</v>
      </c>
      <c r="O2446" s="1" t="s">
        <v>6390</v>
      </c>
      <c r="P2446" s="4">
        <v>4002000</v>
      </c>
      <c r="Q2446" s="4">
        <v>256128</v>
      </c>
      <c r="R2446" s="1" t="s">
        <v>191</v>
      </c>
      <c r="S2446" s="1" t="s">
        <v>50</v>
      </c>
      <c r="T2446" s="4">
        <f>Sales_Datas[[#This Row],[after_discount]]-(Sales_Datas[[#This Row],[qty_ordered]]*Sales_Datas[[#This Row],[cogs]])</f>
        <v>3745872</v>
      </c>
      <c r="U2446" s="3">
        <f>IFERROR(Sales_Datas[[#This Row],[Gross_Profit]]/Sales_Datas[[#This Row],[after_discount]],0)</f>
        <v>0.93600000000000005</v>
      </c>
      <c r="V2446" s="1" t="str">
        <f>IF(Sales_Datas[[#This Row],[base_price]] &lt;= 632200, "Low", (IF(Sales_Datas[[#This Row],[base_price]] &gt;= 10092000, "High", "Medium")))</f>
        <v>Medium</v>
      </c>
    </row>
    <row r="2447" spans="1:22" x14ac:dyDescent="0.25">
      <c r="A2447" s="1" t="s">
        <v>6550</v>
      </c>
      <c r="B2447" s="1" t="s">
        <v>6551</v>
      </c>
      <c r="C2447" s="2">
        <v>44624</v>
      </c>
      <c r="D2447" s="1" t="s">
        <v>6389</v>
      </c>
      <c r="E2447" s="4">
        <v>400200</v>
      </c>
      <c r="F2447">
        <v>1</v>
      </c>
      <c r="G2447" s="4">
        <v>4002000</v>
      </c>
      <c r="H2447" s="4">
        <v>0</v>
      </c>
      <c r="I2447" s="4">
        <v>4002000</v>
      </c>
      <c r="J2447">
        <v>1</v>
      </c>
      <c r="K2447">
        <v>0</v>
      </c>
      <c r="L2447">
        <v>0</v>
      </c>
      <c r="M2447">
        <v>7</v>
      </c>
      <c r="N2447" s="2">
        <v>44678</v>
      </c>
      <c r="O2447" s="1" t="s">
        <v>6390</v>
      </c>
      <c r="P2447" s="4">
        <v>4002000</v>
      </c>
      <c r="Q2447" s="4">
        <v>256128</v>
      </c>
      <c r="R2447" s="1" t="s">
        <v>191</v>
      </c>
      <c r="S2447" s="1" t="s">
        <v>66</v>
      </c>
      <c r="T2447" s="4">
        <f>Sales_Datas[[#This Row],[after_discount]]-(Sales_Datas[[#This Row],[qty_ordered]]*Sales_Datas[[#This Row],[cogs]])</f>
        <v>3745872</v>
      </c>
      <c r="U2447" s="3">
        <f>IFERROR(Sales_Datas[[#This Row],[Gross_Profit]]/Sales_Datas[[#This Row],[after_discount]],0)</f>
        <v>0.93600000000000005</v>
      </c>
      <c r="V2447" s="1" t="str">
        <f>IF(Sales_Datas[[#This Row],[base_price]] &lt;= 632200, "Low", (IF(Sales_Datas[[#This Row],[base_price]] &gt;= 10092000, "High", "Medium")))</f>
        <v>Medium</v>
      </c>
    </row>
    <row r="2448" spans="1:22" x14ac:dyDescent="0.25">
      <c r="A2448" s="1" t="s">
        <v>6552</v>
      </c>
      <c r="B2448" s="1" t="s">
        <v>6553</v>
      </c>
      <c r="C2448" s="2">
        <v>44625</v>
      </c>
      <c r="D2448" s="1" t="s">
        <v>4346</v>
      </c>
      <c r="E2448" s="4">
        <v>400200</v>
      </c>
      <c r="F2448">
        <v>1</v>
      </c>
      <c r="G2448" s="4">
        <v>4002000</v>
      </c>
      <c r="H2448" s="4">
        <v>0</v>
      </c>
      <c r="I2448" s="4">
        <v>4002000</v>
      </c>
      <c r="J2448">
        <v>1</v>
      </c>
      <c r="K2448">
        <v>1</v>
      </c>
      <c r="L2448">
        <v>1</v>
      </c>
      <c r="M2448">
        <v>1</v>
      </c>
      <c r="N2448" s="2">
        <v>44708</v>
      </c>
      <c r="O2448" s="1" t="s">
        <v>4347</v>
      </c>
      <c r="P2448" s="4">
        <v>4002000</v>
      </c>
      <c r="Q2448" s="4">
        <v>272136</v>
      </c>
      <c r="R2448" s="1" t="s">
        <v>191</v>
      </c>
      <c r="S2448" s="1" t="s">
        <v>50</v>
      </c>
      <c r="T2448" s="4">
        <f>Sales_Datas[[#This Row],[after_discount]]-(Sales_Datas[[#This Row],[qty_ordered]]*Sales_Datas[[#This Row],[cogs]])</f>
        <v>3729864</v>
      </c>
      <c r="U2448" s="3">
        <f>IFERROR(Sales_Datas[[#This Row],[Gross_Profit]]/Sales_Datas[[#This Row],[after_discount]],0)</f>
        <v>0.93200000000000005</v>
      </c>
      <c r="V2448" s="1" t="str">
        <f>IF(Sales_Datas[[#This Row],[base_price]] &lt;= 632200, "Low", (IF(Sales_Datas[[#This Row],[base_price]] &gt;= 10092000, "High", "Medium")))</f>
        <v>Medium</v>
      </c>
    </row>
    <row r="2449" spans="1:22" x14ac:dyDescent="0.25">
      <c r="A2449" s="1" t="s">
        <v>6554</v>
      </c>
      <c r="B2449" s="1" t="s">
        <v>6555</v>
      </c>
      <c r="C2449" s="2">
        <v>44634</v>
      </c>
      <c r="D2449" s="1" t="s">
        <v>4346</v>
      </c>
      <c r="E2449" s="4">
        <v>400200</v>
      </c>
      <c r="F2449">
        <v>1</v>
      </c>
      <c r="G2449" s="4">
        <v>4002000</v>
      </c>
      <c r="H2449" s="4">
        <v>0</v>
      </c>
      <c r="I2449" s="4">
        <v>4002000</v>
      </c>
      <c r="J2449">
        <v>1</v>
      </c>
      <c r="K2449">
        <v>0</v>
      </c>
      <c r="L2449">
        <v>0</v>
      </c>
      <c r="M2449">
        <v>1</v>
      </c>
      <c r="N2449" s="2">
        <v>44632</v>
      </c>
      <c r="O2449" s="1" t="s">
        <v>4347</v>
      </c>
      <c r="P2449" s="4">
        <v>4002000</v>
      </c>
      <c r="Q2449" s="4">
        <v>272136</v>
      </c>
      <c r="R2449" s="1" t="s">
        <v>191</v>
      </c>
      <c r="S2449" s="1" t="s">
        <v>50</v>
      </c>
      <c r="T2449" s="4">
        <f>Sales_Datas[[#This Row],[after_discount]]-(Sales_Datas[[#This Row],[qty_ordered]]*Sales_Datas[[#This Row],[cogs]])</f>
        <v>3729864</v>
      </c>
      <c r="U2449" s="3">
        <f>IFERROR(Sales_Datas[[#This Row],[Gross_Profit]]/Sales_Datas[[#This Row],[after_discount]],0)</f>
        <v>0.93200000000000005</v>
      </c>
      <c r="V2449" s="1" t="str">
        <f>IF(Sales_Datas[[#This Row],[base_price]] &lt;= 632200, "Low", (IF(Sales_Datas[[#This Row],[base_price]] &gt;= 10092000, "High", "Medium")))</f>
        <v>Medium</v>
      </c>
    </row>
    <row r="2450" spans="1:22" x14ac:dyDescent="0.25">
      <c r="A2450" s="1" t="s">
        <v>6556</v>
      </c>
      <c r="B2450" s="1" t="s">
        <v>6557</v>
      </c>
      <c r="C2450" s="2">
        <v>44635</v>
      </c>
      <c r="D2450" s="1" t="s">
        <v>4346</v>
      </c>
      <c r="E2450" s="4">
        <v>400200</v>
      </c>
      <c r="F2450">
        <v>1</v>
      </c>
      <c r="G2450" s="4">
        <v>4002000</v>
      </c>
      <c r="H2450" s="4">
        <v>0</v>
      </c>
      <c r="I2450" s="4">
        <v>4002000</v>
      </c>
      <c r="J2450">
        <v>1</v>
      </c>
      <c r="K2450">
        <v>1</v>
      </c>
      <c r="L2450">
        <v>0</v>
      </c>
      <c r="M2450">
        <v>1</v>
      </c>
      <c r="N2450" s="2">
        <v>44624</v>
      </c>
      <c r="O2450" s="1" t="s">
        <v>4347</v>
      </c>
      <c r="P2450" s="4">
        <v>4002000</v>
      </c>
      <c r="Q2450" s="4">
        <v>272136</v>
      </c>
      <c r="R2450" s="1" t="s">
        <v>191</v>
      </c>
      <c r="S2450" s="1" t="s">
        <v>50</v>
      </c>
      <c r="T2450" s="4">
        <f>Sales_Datas[[#This Row],[after_discount]]-(Sales_Datas[[#This Row],[qty_ordered]]*Sales_Datas[[#This Row],[cogs]])</f>
        <v>3729864</v>
      </c>
      <c r="U2450" s="3">
        <f>IFERROR(Sales_Datas[[#This Row],[Gross_Profit]]/Sales_Datas[[#This Row],[after_discount]],0)</f>
        <v>0.93200000000000005</v>
      </c>
      <c r="V2450" s="1" t="str">
        <f>IF(Sales_Datas[[#This Row],[base_price]] &lt;= 632200, "Low", (IF(Sales_Datas[[#This Row],[base_price]] &gt;= 10092000, "High", "Medium")))</f>
        <v>Medium</v>
      </c>
    </row>
    <row r="2451" spans="1:22" x14ac:dyDescent="0.25">
      <c r="A2451" s="1" t="s">
        <v>6558</v>
      </c>
      <c r="B2451" s="1" t="s">
        <v>6559</v>
      </c>
      <c r="C2451" s="2">
        <v>44638</v>
      </c>
      <c r="D2451" s="1" t="s">
        <v>4346</v>
      </c>
      <c r="E2451" s="4">
        <v>400200</v>
      </c>
      <c r="F2451">
        <v>1</v>
      </c>
      <c r="G2451" s="4">
        <v>4002000</v>
      </c>
      <c r="H2451" s="4">
        <v>0</v>
      </c>
      <c r="I2451" s="4">
        <v>4002000</v>
      </c>
      <c r="J2451">
        <v>1</v>
      </c>
      <c r="K2451">
        <v>1</v>
      </c>
      <c r="L2451">
        <v>0</v>
      </c>
      <c r="M2451">
        <v>3</v>
      </c>
      <c r="N2451" s="2">
        <v>44593</v>
      </c>
      <c r="O2451" s="1" t="s">
        <v>4347</v>
      </c>
      <c r="P2451" s="4">
        <v>4002000</v>
      </c>
      <c r="Q2451" s="4">
        <v>272136</v>
      </c>
      <c r="R2451" s="1" t="s">
        <v>191</v>
      </c>
      <c r="S2451" s="1" t="s">
        <v>56</v>
      </c>
      <c r="T2451" s="4">
        <f>Sales_Datas[[#This Row],[after_discount]]-(Sales_Datas[[#This Row],[qty_ordered]]*Sales_Datas[[#This Row],[cogs]])</f>
        <v>3729864</v>
      </c>
      <c r="U2451" s="3">
        <f>IFERROR(Sales_Datas[[#This Row],[Gross_Profit]]/Sales_Datas[[#This Row],[after_discount]],0)</f>
        <v>0.93200000000000005</v>
      </c>
      <c r="V2451" s="1" t="str">
        <f>IF(Sales_Datas[[#This Row],[base_price]] &lt;= 632200, "Low", (IF(Sales_Datas[[#This Row],[base_price]] &gt;= 10092000, "High", "Medium")))</f>
        <v>Medium</v>
      </c>
    </row>
    <row r="2452" spans="1:22" x14ac:dyDescent="0.25">
      <c r="A2452" s="1" t="s">
        <v>6560</v>
      </c>
      <c r="B2452" s="1" t="s">
        <v>6555</v>
      </c>
      <c r="C2452" s="2">
        <v>44641</v>
      </c>
      <c r="D2452" s="1" t="s">
        <v>4346</v>
      </c>
      <c r="E2452" s="4">
        <v>400200</v>
      </c>
      <c r="F2452">
        <v>1</v>
      </c>
      <c r="G2452" s="4">
        <v>4002000</v>
      </c>
      <c r="H2452" s="4">
        <v>0</v>
      </c>
      <c r="I2452" s="4">
        <v>4002000</v>
      </c>
      <c r="J2452">
        <v>1</v>
      </c>
      <c r="K2452">
        <v>1</v>
      </c>
      <c r="L2452">
        <v>0</v>
      </c>
      <c r="M2452">
        <v>1</v>
      </c>
      <c r="N2452" s="2">
        <v>44632</v>
      </c>
      <c r="O2452" s="1" t="s">
        <v>4347</v>
      </c>
      <c r="P2452" s="4">
        <v>4002000</v>
      </c>
      <c r="Q2452" s="4">
        <v>272136</v>
      </c>
      <c r="R2452" s="1" t="s">
        <v>191</v>
      </c>
      <c r="S2452" s="1" t="s">
        <v>50</v>
      </c>
      <c r="T2452" s="4">
        <f>Sales_Datas[[#This Row],[after_discount]]-(Sales_Datas[[#This Row],[qty_ordered]]*Sales_Datas[[#This Row],[cogs]])</f>
        <v>3729864</v>
      </c>
      <c r="U2452" s="3">
        <f>IFERROR(Sales_Datas[[#This Row],[Gross_Profit]]/Sales_Datas[[#This Row],[after_discount]],0)</f>
        <v>0.93200000000000005</v>
      </c>
      <c r="V2452" s="1" t="str">
        <f>IF(Sales_Datas[[#This Row],[base_price]] &lt;= 632200, "Low", (IF(Sales_Datas[[#This Row],[base_price]] &gt;= 10092000, "High", "Medium")))</f>
        <v>Medium</v>
      </c>
    </row>
    <row r="2453" spans="1:22" x14ac:dyDescent="0.25">
      <c r="A2453" s="1" t="s">
        <v>6561</v>
      </c>
      <c r="B2453" s="1" t="s">
        <v>6562</v>
      </c>
      <c r="C2453" s="2">
        <v>44651</v>
      </c>
      <c r="D2453" s="1" t="s">
        <v>6389</v>
      </c>
      <c r="E2453" s="4">
        <v>400200</v>
      </c>
      <c r="F2453">
        <v>1</v>
      </c>
      <c r="G2453" s="4">
        <v>4002000</v>
      </c>
      <c r="H2453" s="4">
        <v>0</v>
      </c>
      <c r="I2453" s="4">
        <v>4002000</v>
      </c>
      <c r="J2453">
        <v>1</v>
      </c>
      <c r="K2453">
        <v>1</v>
      </c>
      <c r="L2453">
        <v>1</v>
      </c>
      <c r="M2453">
        <v>1</v>
      </c>
      <c r="N2453" s="2">
        <v>44643</v>
      </c>
      <c r="O2453" s="1" t="s">
        <v>6390</v>
      </c>
      <c r="P2453" s="4">
        <v>4002000</v>
      </c>
      <c r="Q2453" s="4">
        <v>256128</v>
      </c>
      <c r="R2453" s="1" t="s">
        <v>191</v>
      </c>
      <c r="S2453" s="1" t="s">
        <v>50</v>
      </c>
      <c r="T2453" s="4">
        <f>Sales_Datas[[#This Row],[after_discount]]-(Sales_Datas[[#This Row],[qty_ordered]]*Sales_Datas[[#This Row],[cogs]])</f>
        <v>3745872</v>
      </c>
      <c r="U2453" s="3">
        <f>IFERROR(Sales_Datas[[#This Row],[Gross_Profit]]/Sales_Datas[[#This Row],[after_discount]],0)</f>
        <v>0.93600000000000005</v>
      </c>
      <c r="V2453" s="1" t="str">
        <f>IF(Sales_Datas[[#This Row],[base_price]] &lt;= 632200, "Low", (IF(Sales_Datas[[#This Row],[base_price]] &gt;= 10092000, "High", "Medium")))</f>
        <v>Medium</v>
      </c>
    </row>
    <row r="2454" spans="1:22" x14ac:dyDescent="0.25">
      <c r="A2454" s="1" t="s">
        <v>6563</v>
      </c>
      <c r="B2454" s="1" t="s">
        <v>6564</v>
      </c>
      <c r="C2454" s="2">
        <v>44665</v>
      </c>
      <c r="D2454" s="1" t="s">
        <v>4342</v>
      </c>
      <c r="E2454" s="4">
        <v>400200</v>
      </c>
      <c r="F2454">
        <v>1</v>
      </c>
      <c r="G2454" s="4">
        <v>4002000</v>
      </c>
      <c r="H2454" s="4">
        <v>0</v>
      </c>
      <c r="I2454" s="4">
        <v>4002000</v>
      </c>
      <c r="J2454">
        <v>1</v>
      </c>
      <c r="K2454">
        <v>1</v>
      </c>
      <c r="L2454">
        <v>1</v>
      </c>
      <c r="M2454">
        <v>1</v>
      </c>
      <c r="N2454" s="2">
        <v>44676</v>
      </c>
      <c r="O2454" s="1" t="s">
        <v>4343</v>
      </c>
      <c r="P2454" s="4">
        <v>2610000</v>
      </c>
      <c r="Q2454" s="4">
        <v>227070</v>
      </c>
      <c r="R2454" s="1" t="s">
        <v>191</v>
      </c>
      <c r="S2454" s="1" t="s">
        <v>50</v>
      </c>
      <c r="T2454" s="4">
        <f>Sales_Datas[[#This Row],[after_discount]]-(Sales_Datas[[#This Row],[qty_ordered]]*Sales_Datas[[#This Row],[cogs]])</f>
        <v>3774930</v>
      </c>
      <c r="U2454" s="3">
        <f>IFERROR(Sales_Datas[[#This Row],[Gross_Profit]]/Sales_Datas[[#This Row],[after_discount]],0)</f>
        <v>0.94326086956521737</v>
      </c>
      <c r="V2454" s="1" t="str">
        <f>IF(Sales_Datas[[#This Row],[base_price]] &lt;= 632200, "Low", (IF(Sales_Datas[[#This Row],[base_price]] &gt;= 10092000, "High", "Medium")))</f>
        <v>Medium</v>
      </c>
    </row>
    <row r="2455" spans="1:22" x14ac:dyDescent="0.25">
      <c r="A2455" s="1" t="s">
        <v>6565</v>
      </c>
      <c r="B2455" s="1" t="s">
        <v>6566</v>
      </c>
      <c r="C2455" s="2">
        <v>44666</v>
      </c>
      <c r="D2455" s="1" t="s">
        <v>4346</v>
      </c>
      <c r="E2455" s="4">
        <v>400200</v>
      </c>
      <c r="F2455">
        <v>1</v>
      </c>
      <c r="G2455" s="4">
        <v>4002000</v>
      </c>
      <c r="H2455" s="4">
        <v>0</v>
      </c>
      <c r="I2455" s="4">
        <v>4002000</v>
      </c>
      <c r="J2455">
        <v>1</v>
      </c>
      <c r="K2455">
        <v>0</v>
      </c>
      <c r="L2455">
        <v>0</v>
      </c>
      <c r="M2455">
        <v>1</v>
      </c>
      <c r="N2455" s="2">
        <v>44679</v>
      </c>
      <c r="O2455" s="1" t="s">
        <v>4347</v>
      </c>
      <c r="P2455" s="4">
        <v>4002000</v>
      </c>
      <c r="Q2455" s="4">
        <v>272136</v>
      </c>
      <c r="R2455" s="1" t="s">
        <v>191</v>
      </c>
      <c r="S2455" s="1" t="s">
        <v>50</v>
      </c>
      <c r="T2455" s="4">
        <f>Sales_Datas[[#This Row],[after_discount]]-(Sales_Datas[[#This Row],[qty_ordered]]*Sales_Datas[[#This Row],[cogs]])</f>
        <v>3729864</v>
      </c>
      <c r="U2455" s="3">
        <f>IFERROR(Sales_Datas[[#This Row],[Gross_Profit]]/Sales_Datas[[#This Row],[after_discount]],0)</f>
        <v>0.93200000000000005</v>
      </c>
      <c r="V2455" s="1" t="str">
        <f>IF(Sales_Datas[[#This Row],[base_price]] &lt;= 632200, "Low", (IF(Sales_Datas[[#This Row],[base_price]] &gt;= 10092000, "High", "Medium")))</f>
        <v>Medium</v>
      </c>
    </row>
    <row r="2456" spans="1:22" x14ac:dyDescent="0.25">
      <c r="A2456" s="1" t="s">
        <v>6567</v>
      </c>
      <c r="B2456" s="1" t="s">
        <v>6568</v>
      </c>
      <c r="C2456" s="2">
        <v>44667</v>
      </c>
      <c r="D2456" s="1" t="s">
        <v>4342</v>
      </c>
      <c r="E2456" s="4">
        <v>400200</v>
      </c>
      <c r="F2456">
        <v>1</v>
      </c>
      <c r="G2456" s="4">
        <v>4002000</v>
      </c>
      <c r="H2456" s="4">
        <v>0</v>
      </c>
      <c r="I2456" s="4">
        <v>4002000</v>
      </c>
      <c r="J2456">
        <v>1</v>
      </c>
      <c r="K2456">
        <v>1</v>
      </c>
      <c r="L2456">
        <v>1</v>
      </c>
      <c r="M2456">
        <v>1</v>
      </c>
      <c r="N2456" s="2">
        <v>44673</v>
      </c>
      <c r="O2456" s="1" t="s">
        <v>4343</v>
      </c>
      <c r="P2456" s="4">
        <v>2610000</v>
      </c>
      <c r="Q2456" s="4">
        <v>227070</v>
      </c>
      <c r="R2456" s="1" t="s">
        <v>191</v>
      </c>
      <c r="S2456" s="1" t="s">
        <v>50</v>
      </c>
      <c r="T2456" s="4">
        <f>Sales_Datas[[#This Row],[after_discount]]-(Sales_Datas[[#This Row],[qty_ordered]]*Sales_Datas[[#This Row],[cogs]])</f>
        <v>3774930</v>
      </c>
      <c r="U2456" s="3">
        <f>IFERROR(Sales_Datas[[#This Row],[Gross_Profit]]/Sales_Datas[[#This Row],[after_discount]],0)</f>
        <v>0.94326086956521737</v>
      </c>
      <c r="V2456" s="1" t="str">
        <f>IF(Sales_Datas[[#This Row],[base_price]] &lt;= 632200, "Low", (IF(Sales_Datas[[#This Row],[base_price]] &gt;= 10092000, "High", "Medium")))</f>
        <v>Medium</v>
      </c>
    </row>
    <row r="2457" spans="1:22" x14ac:dyDescent="0.25">
      <c r="A2457" s="1" t="s">
        <v>6569</v>
      </c>
      <c r="B2457" s="1" t="s">
        <v>6570</v>
      </c>
      <c r="C2457" s="2">
        <v>44670</v>
      </c>
      <c r="D2457" s="1" t="s">
        <v>4342</v>
      </c>
      <c r="E2457" s="4">
        <v>400200</v>
      </c>
      <c r="F2457">
        <v>1</v>
      </c>
      <c r="G2457" s="4">
        <v>4002000</v>
      </c>
      <c r="H2457" s="4">
        <v>0</v>
      </c>
      <c r="I2457" s="4">
        <v>4002000</v>
      </c>
      <c r="J2457">
        <v>1</v>
      </c>
      <c r="K2457">
        <v>1</v>
      </c>
      <c r="L2457">
        <v>0</v>
      </c>
      <c r="M2457">
        <v>1</v>
      </c>
      <c r="N2457" s="2">
        <v>44652</v>
      </c>
      <c r="O2457" s="1" t="s">
        <v>4343</v>
      </c>
      <c r="P2457" s="4">
        <v>2610000</v>
      </c>
      <c r="Q2457" s="4">
        <v>227070</v>
      </c>
      <c r="R2457" s="1" t="s">
        <v>191</v>
      </c>
      <c r="S2457" s="1" t="s">
        <v>50</v>
      </c>
      <c r="T2457" s="4">
        <f>Sales_Datas[[#This Row],[after_discount]]-(Sales_Datas[[#This Row],[qty_ordered]]*Sales_Datas[[#This Row],[cogs]])</f>
        <v>3774930</v>
      </c>
      <c r="U2457" s="3">
        <f>IFERROR(Sales_Datas[[#This Row],[Gross_Profit]]/Sales_Datas[[#This Row],[after_discount]],0)</f>
        <v>0.94326086956521737</v>
      </c>
      <c r="V2457" s="1" t="str">
        <f>IF(Sales_Datas[[#This Row],[base_price]] &lt;= 632200, "Low", (IF(Sales_Datas[[#This Row],[base_price]] &gt;= 10092000, "High", "Medium")))</f>
        <v>Medium</v>
      </c>
    </row>
    <row r="2458" spans="1:22" x14ac:dyDescent="0.25">
      <c r="A2458" s="1" t="s">
        <v>6571</v>
      </c>
      <c r="B2458" s="1" t="s">
        <v>6572</v>
      </c>
      <c r="C2458" s="2">
        <v>44672</v>
      </c>
      <c r="D2458" s="1" t="s">
        <v>4342</v>
      </c>
      <c r="E2458" s="4">
        <v>400200</v>
      </c>
      <c r="F2458">
        <v>1</v>
      </c>
      <c r="G2458" s="4">
        <v>4002000</v>
      </c>
      <c r="H2458" s="4">
        <v>0</v>
      </c>
      <c r="I2458" s="4">
        <v>4002000</v>
      </c>
      <c r="J2458">
        <v>1</v>
      </c>
      <c r="K2458">
        <v>0</v>
      </c>
      <c r="L2458">
        <v>0</v>
      </c>
      <c r="M2458">
        <v>1</v>
      </c>
      <c r="N2458" s="2">
        <v>44655</v>
      </c>
      <c r="O2458" s="1" t="s">
        <v>4343</v>
      </c>
      <c r="P2458" s="4">
        <v>2610000</v>
      </c>
      <c r="Q2458" s="4">
        <v>227070</v>
      </c>
      <c r="R2458" s="1" t="s">
        <v>191</v>
      </c>
      <c r="S2458" s="1" t="s">
        <v>50</v>
      </c>
      <c r="T2458" s="4">
        <f>Sales_Datas[[#This Row],[after_discount]]-(Sales_Datas[[#This Row],[qty_ordered]]*Sales_Datas[[#This Row],[cogs]])</f>
        <v>3774930</v>
      </c>
      <c r="U2458" s="3">
        <f>IFERROR(Sales_Datas[[#This Row],[Gross_Profit]]/Sales_Datas[[#This Row],[after_discount]],0)</f>
        <v>0.94326086956521737</v>
      </c>
      <c r="V2458" s="1" t="str">
        <f>IF(Sales_Datas[[#This Row],[base_price]] &lt;= 632200, "Low", (IF(Sales_Datas[[#This Row],[base_price]] &gt;= 10092000, "High", "Medium")))</f>
        <v>Medium</v>
      </c>
    </row>
    <row r="2459" spans="1:22" x14ac:dyDescent="0.25">
      <c r="A2459" s="1" t="s">
        <v>6573</v>
      </c>
      <c r="B2459" s="1" t="s">
        <v>6574</v>
      </c>
      <c r="C2459" s="2">
        <v>44674</v>
      </c>
      <c r="D2459" s="1" t="s">
        <v>4342</v>
      </c>
      <c r="E2459" s="4">
        <v>400200</v>
      </c>
      <c r="F2459">
        <v>1</v>
      </c>
      <c r="G2459" s="4">
        <v>4002000</v>
      </c>
      <c r="H2459" s="4">
        <v>0</v>
      </c>
      <c r="I2459" s="4">
        <v>4002000</v>
      </c>
      <c r="J2459">
        <v>1</v>
      </c>
      <c r="K2459">
        <v>0</v>
      </c>
      <c r="L2459">
        <v>0</v>
      </c>
      <c r="M2459">
        <v>4</v>
      </c>
      <c r="N2459" s="2">
        <v>44652</v>
      </c>
      <c r="O2459" s="1" t="s">
        <v>4343</v>
      </c>
      <c r="P2459" s="4">
        <v>2610000</v>
      </c>
      <c r="Q2459" s="4">
        <v>227070</v>
      </c>
      <c r="R2459" s="1" t="s">
        <v>191</v>
      </c>
      <c r="S2459" s="1" t="s">
        <v>34</v>
      </c>
      <c r="T2459" s="4">
        <f>Sales_Datas[[#This Row],[after_discount]]-(Sales_Datas[[#This Row],[qty_ordered]]*Sales_Datas[[#This Row],[cogs]])</f>
        <v>3774930</v>
      </c>
      <c r="U2459" s="3">
        <f>IFERROR(Sales_Datas[[#This Row],[Gross_Profit]]/Sales_Datas[[#This Row],[after_discount]],0)</f>
        <v>0.94326086956521737</v>
      </c>
      <c r="V2459" s="1" t="str">
        <f>IF(Sales_Datas[[#This Row],[base_price]] &lt;= 632200, "Low", (IF(Sales_Datas[[#This Row],[base_price]] &gt;= 10092000, "High", "Medium")))</f>
        <v>Medium</v>
      </c>
    </row>
    <row r="2460" spans="1:22" x14ac:dyDescent="0.25">
      <c r="A2460" s="1" t="s">
        <v>6575</v>
      </c>
      <c r="B2460" s="1" t="s">
        <v>6576</v>
      </c>
      <c r="C2460" s="2">
        <v>44679</v>
      </c>
      <c r="D2460" s="1" t="s">
        <v>4346</v>
      </c>
      <c r="E2460" s="4">
        <v>400200</v>
      </c>
      <c r="F2460">
        <v>1</v>
      </c>
      <c r="G2460" s="4">
        <v>4002000</v>
      </c>
      <c r="H2460" s="4">
        <v>0</v>
      </c>
      <c r="I2460" s="4">
        <v>4002000</v>
      </c>
      <c r="J2460">
        <v>1</v>
      </c>
      <c r="K2460">
        <v>1</v>
      </c>
      <c r="L2460">
        <v>1</v>
      </c>
      <c r="M2460">
        <v>1</v>
      </c>
      <c r="N2460" s="2">
        <v>44659</v>
      </c>
      <c r="O2460" s="1" t="s">
        <v>4347</v>
      </c>
      <c r="P2460" s="4">
        <v>4002000</v>
      </c>
      <c r="Q2460" s="4">
        <v>272136</v>
      </c>
      <c r="R2460" s="1" t="s">
        <v>191</v>
      </c>
      <c r="S2460" s="1" t="s">
        <v>50</v>
      </c>
      <c r="T2460" s="4">
        <f>Sales_Datas[[#This Row],[after_discount]]-(Sales_Datas[[#This Row],[qty_ordered]]*Sales_Datas[[#This Row],[cogs]])</f>
        <v>3729864</v>
      </c>
      <c r="U2460" s="3">
        <f>IFERROR(Sales_Datas[[#This Row],[Gross_Profit]]/Sales_Datas[[#This Row],[after_discount]],0)</f>
        <v>0.93200000000000005</v>
      </c>
      <c r="V2460" s="1" t="str">
        <f>IF(Sales_Datas[[#This Row],[base_price]] &lt;= 632200, "Low", (IF(Sales_Datas[[#This Row],[base_price]] &gt;= 10092000, "High", "Medium")))</f>
        <v>Medium</v>
      </c>
    </row>
    <row r="2461" spans="1:22" x14ac:dyDescent="0.25">
      <c r="A2461" s="1" t="s">
        <v>6577</v>
      </c>
      <c r="B2461" s="1" t="s">
        <v>6578</v>
      </c>
      <c r="C2461" s="2">
        <v>44681</v>
      </c>
      <c r="D2461" s="1" t="s">
        <v>868</v>
      </c>
      <c r="E2461" s="4">
        <v>400200</v>
      </c>
      <c r="F2461">
        <v>1</v>
      </c>
      <c r="G2461" s="4">
        <v>4002000</v>
      </c>
      <c r="H2461" s="4">
        <v>0</v>
      </c>
      <c r="I2461" s="4">
        <v>4002000</v>
      </c>
      <c r="J2461">
        <v>1</v>
      </c>
      <c r="K2461">
        <v>0</v>
      </c>
      <c r="L2461">
        <v>0</v>
      </c>
      <c r="M2461">
        <v>4</v>
      </c>
      <c r="N2461" s="2">
        <v>44675</v>
      </c>
      <c r="O2461" s="1" t="s">
        <v>869</v>
      </c>
      <c r="P2461" s="4">
        <v>4002000</v>
      </c>
      <c r="Q2461" s="4">
        <v>288144</v>
      </c>
      <c r="R2461" s="1" t="s">
        <v>191</v>
      </c>
      <c r="S2461" s="1" t="s">
        <v>34</v>
      </c>
      <c r="T2461" s="4">
        <f>Sales_Datas[[#This Row],[after_discount]]-(Sales_Datas[[#This Row],[qty_ordered]]*Sales_Datas[[#This Row],[cogs]])</f>
        <v>3713856</v>
      </c>
      <c r="U2461" s="3">
        <f>IFERROR(Sales_Datas[[#This Row],[Gross_Profit]]/Sales_Datas[[#This Row],[after_discount]],0)</f>
        <v>0.92800000000000005</v>
      </c>
      <c r="V2461" s="1" t="str">
        <f>IF(Sales_Datas[[#This Row],[base_price]] &lt;= 632200, "Low", (IF(Sales_Datas[[#This Row],[base_price]] &gt;= 10092000, "High", "Medium")))</f>
        <v>Medium</v>
      </c>
    </row>
    <row r="2462" spans="1:22" x14ac:dyDescent="0.25">
      <c r="A2462" s="1" t="s">
        <v>6579</v>
      </c>
      <c r="B2462" s="1" t="s">
        <v>6580</v>
      </c>
      <c r="C2462" s="2">
        <v>44682</v>
      </c>
      <c r="D2462" s="1" t="s">
        <v>868</v>
      </c>
      <c r="E2462" s="4">
        <v>400200</v>
      </c>
      <c r="F2462">
        <v>1</v>
      </c>
      <c r="G2462" s="4">
        <v>4002000</v>
      </c>
      <c r="H2462" s="4">
        <v>0</v>
      </c>
      <c r="I2462" s="4">
        <v>4002000</v>
      </c>
      <c r="J2462">
        <v>1</v>
      </c>
      <c r="K2462">
        <v>0</v>
      </c>
      <c r="L2462">
        <v>0</v>
      </c>
      <c r="M2462">
        <v>4</v>
      </c>
      <c r="N2462" s="2">
        <v>44588</v>
      </c>
      <c r="O2462" s="1" t="s">
        <v>869</v>
      </c>
      <c r="P2462" s="4">
        <v>4002000</v>
      </c>
      <c r="Q2462" s="4">
        <v>288144</v>
      </c>
      <c r="R2462" s="1" t="s">
        <v>191</v>
      </c>
      <c r="S2462" s="1" t="s">
        <v>34</v>
      </c>
      <c r="T2462" s="4">
        <f>Sales_Datas[[#This Row],[after_discount]]-(Sales_Datas[[#This Row],[qty_ordered]]*Sales_Datas[[#This Row],[cogs]])</f>
        <v>3713856</v>
      </c>
      <c r="U2462" s="3">
        <f>IFERROR(Sales_Datas[[#This Row],[Gross_Profit]]/Sales_Datas[[#This Row],[after_discount]],0)</f>
        <v>0.92800000000000005</v>
      </c>
      <c r="V2462" s="1" t="str">
        <f>IF(Sales_Datas[[#This Row],[base_price]] &lt;= 632200, "Low", (IF(Sales_Datas[[#This Row],[base_price]] &gt;= 10092000, "High", "Medium")))</f>
        <v>Medium</v>
      </c>
    </row>
    <row r="2463" spans="1:22" x14ac:dyDescent="0.25">
      <c r="A2463" s="1" t="s">
        <v>6581</v>
      </c>
      <c r="B2463" s="1" t="s">
        <v>6582</v>
      </c>
      <c r="C2463" s="2">
        <v>44683</v>
      </c>
      <c r="D2463" s="1" t="s">
        <v>6389</v>
      </c>
      <c r="E2463" s="4">
        <v>400200</v>
      </c>
      <c r="F2463">
        <v>1</v>
      </c>
      <c r="G2463" s="4">
        <v>4002000</v>
      </c>
      <c r="H2463" s="4">
        <v>0</v>
      </c>
      <c r="I2463" s="4">
        <v>4002000</v>
      </c>
      <c r="J2463">
        <v>1</v>
      </c>
      <c r="K2463">
        <v>1</v>
      </c>
      <c r="L2463">
        <v>1</v>
      </c>
      <c r="M2463">
        <v>1</v>
      </c>
      <c r="N2463" s="2">
        <v>44616</v>
      </c>
      <c r="O2463" s="1" t="s">
        <v>6390</v>
      </c>
      <c r="P2463" s="4">
        <v>4002000</v>
      </c>
      <c r="Q2463" s="4">
        <v>256128</v>
      </c>
      <c r="R2463" s="1" t="s">
        <v>191</v>
      </c>
      <c r="S2463" s="1" t="s">
        <v>50</v>
      </c>
      <c r="T2463" s="4">
        <f>Sales_Datas[[#This Row],[after_discount]]-(Sales_Datas[[#This Row],[qty_ordered]]*Sales_Datas[[#This Row],[cogs]])</f>
        <v>3745872</v>
      </c>
      <c r="U2463" s="3">
        <f>IFERROR(Sales_Datas[[#This Row],[Gross_Profit]]/Sales_Datas[[#This Row],[after_discount]],0)</f>
        <v>0.93600000000000005</v>
      </c>
      <c r="V2463" s="1" t="str">
        <f>IF(Sales_Datas[[#This Row],[base_price]] &lt;= 632200, "Low", (IF(Sales_Datas[[#This Row],[base_price]] &gt;= 10092000, "High", "Medium")))</f>
        <v>Medium</v>
      </c>
    </row>
    <row r="2464" spans="1:22" x14ac:dyDescent="0.25">
      <c r="A2464" s="1" t="s">
        <v>6583</v>
      </c>
      <c r="B2464" s="1" t="s">
        <v>6584</v>
      </c>
      <c r="C2464" s="2">
        <v>44686</v>
      </c>
      <c r="D2464" s="1" t="s">
        <v>868</v>
      </c>
      <c r="E2464" s="4">
        <v>400200</v>
      </c>
      <c r="F2464">
        <v>1</v>
      </c>
      <c r="G2464" s="4">
        <v>4002000</v>
      </c>
      <c r="H2464" s="4">
        <v>0</v>
      </c>
      <c r="I2464" s="4">
        <v>4002000</v>
      </c>
      <c r="J2464">
        <v>1</v>
      </c>
      <c r="K2464">
        <v>1</v>
      </c>
      <c r="L2464">
        <v>1</v>
      </c>
      <c r="M2464">
        <v>1</v>
      </c>
      <c r="N2464" s="2">
        <v>44565</v>
      </c>
      <c r="O2464" s="1" t="s">
        <v>869</v>
      </c>
      <c r="P2464" s="4">
        <v>4002000</v>
      </c>
      <c r="Q2464" s="4">
        <v>288144</v>
      </c>
      <c r="R2464" s="1" t="s">
        <v>191</v>
      </c>
      <c r="S2464" s="1" t="s">
        <v>50</v>
      </c>
      <c r="T2464" s="4">
        <f>Sales_Datas[[#This Row],[after_discount]]-(Sales_Datas[[#This Row],[qty_ordered]]*Sales_Datas[[#This Row],[cogs]])</f>
        <v>3713856</v>
      </c>
      <c r="U2464" s="3">
        <f>IFERROR(Sales_Datas[[#This Row],[Gross_Profit]]/Sales_Datas[[#This Row],[after_discount]],0)</f>
        <v>0.92800000000000005</v>
      </c>
      <c r="V2464" s="1" t="str">
        <f>IF(Sales_Datas[[#This Row],[base_price]] &lt;= 632200, "Low", (IF(Sales_Datas[[#This Row],[base_price]] &gt;= 10092000, "High", "Medium")))</f>
        <v>Medium</v>
      </c>
    </row>
    <row r="2465" spans="1:22" x14ac:dyDescent="0.25">
      <c r="A2465" s="1" t="s">
        <v>6585</v>
      </c>
      <c r="B2465" s="1" t="s">
        <v>6586</v>
      </c>
      <c r="C2465" s="2">
        <v>44694</v>
      </c>
      <c r="D2465" s="1" t="s">
        <v>868</v>
      </c>
      <c r="E2465" s="4">
        <v>400200</v>
      </c>
      <c r="F2465">
        <v>1</v>
      </c>
      <c r="G2465" s="4">
        <v>4002000</v>
      </c>
      <c r="H2465" s="4">
        <v>0</v>
      </c>
      <c r="I2465" s="4">
        <v>4002000</v>
      </c>
      <c r="J2465">
        <v>1</v>
      </c>
      <c r="K2465">
        <v>0</v>
      </c>
      <c r="L2465">
        <v>0</v>
      </c>
      <c r="M2465">
        <v>1</v>
      </c>
      <c r="N2465" s="2">
        <v>44694</v>
      </c>
      <c r="O2465" s="1" t="s">
        <v>869</v>
      </c>
      <c r="P2465" s="4">
        <v>4002000</v>
      </c>
      <c r="Q2465" s="4">
        <v>288144</v>
      </c>
      <c r="R2465" s="1" t="s">
        <v>191</v>
      </c>
      <c r="S2465" s="1" t="s">
        <v>50</v>
      </c>
      <c r="T2465" s="4">
        <f>Sales_Datas[[#This Row],[after_discount]]-(Sales_Datas[[#This Row],[qty_ordered]]*Sales_Datas[[#This Row],[cogs]])</f>
        <v>3713856</v>
      </c>
      <c r="U2465" s="3">
        <f>IFERROR(Sales_Datas[[#This Row],[Gross_Profit]]/Sales_Datas[[#This Row],[after_discount]],0)</f>
        <v>0.92800000000000005</v>
      </c>
      <c r="V2465" s="1" t="str">
        <f>IF(Sales_Datas[[#This Row],[base_price]] &lt;= 632200, "Low", (IF(Sales_Datas[[#This Row],[base_price]] &gt;= 10092000, "High", "Medium")))</f>
        <v>Medium</v>
      </c>
    </row>
    <row r="2466" spans="1:22" x14ac:dyDescent="0.25">
      <c r="A2466" s="1" t="s">
        <v>6587</v>
      </c>
      <c r="B2466" s="1" t="s">
        <v>6588</v>
      </c>
      <c r="C2466" s="2">
        <v>44698</v>
      </c>
      <c r="D2466" s="1" t="s">
        <v>719</v>
      </c>
      <c r="E2466" s="4">
        <v>400200</v>
      </c>
      <c r="F2466">
        <v>1</v>
      </c>
      <c r="G2466" s="4">
        <v>4002000</v>
      </c>
      <c r="H2466" s="4">
        <v>0</v>
      </c>
      <c r="I2466" s="4">
        <v>4002000</v>
      </c>
      <c r="J2466">
        <v>1</v>
      </c>
      <c r="K2466">
        <v>1</v>
      </c>
      <c r="L2466">
        <v>1</v>
      </c>
      <c r="M2466">
        <v>1</v>
      </c>
      <c r="N2466" s="2">
        <v>44709</v>
      </c>
      <c r="O2466" s="1" t="s">
        <v>720</v>
      </c>
      <c r="P2466" s="4">
        <v>3190000</v>
      </c>
      <c r="Q2466" s="4">
        <v>277530</v>
      </c>
      <c r="R2466" s="1" t="s">
        <v>191</v>
      </c>
      <c r="S2466" s="1" t="s">
        <v>50</v>
      </c>
      <c r="T2466" s="4">
        <f>Sales_Datas[[#This Row],[after_discount]]-(Sales_Datas[[#This Row],[qty_ordered]]*Sales_Datas[[#This Row],[cogs]])</f>
        <v>3724470</v>
      </c>
      <c r="U2466" s="3">
        <f>IFERROR(Sales_Datas[[#This Row],[Gross_Profit]]/Sales_Datas[[#This Row],[after_discount]],0)</f>
        <v>0.93065217391304345</v>
      </c>
      <c r="V2466" s="1" t="str">
        <f>IF(Sales_Datas[[#This Row],[base_price]] &lt;= 632200, "Low", (IF(Sales_Datas[[#This Row],[base_price]] &gt;= 10092000, "High", "Medium")))</f>
        <v>Medium</v>
      </c>
    </row>
    <row r="2467" spans="1:22" x14ac:dyDescent="0.25">
      <c r="A2467" s="1" t="s">
        <v>6589</v>
      </c>
      <c r="B2467" s="1" t="s">
        <v>6590</v>
      </c>
      <c r="C2467" s="2">
        <v>44700</v>
      </c>
      <c r="D2467" s="1" t="s">
        <v>4342</v>
      </c>
      <c r="E2467" s="4">
        <v>400200</v>
      </c>
      <c r="F2467">
        <v>1</v>
      </c>
      <c r="G2467" s="4">
        <v>4002000</v>
      </c>
      <c r="H2467" s="4">
        <v>0</v>
      </c>
      <c r="I2467" s="4">
        <v>4002000</v>
      </c>
      <c r="J2467">
        <v>1</v>
      </c>
      <c r="K2467">
        <v>1</v>
      </c>
      <c r="L2467">
        <v>1</v>
      </c>
      <c r="M2467">
        <v>1</v>
      </c>
      <c r="N2467" s="2">
        <v>44705</v>
      </c>
      <c r="O2467" s="1" t="s">
        <v>4343</v>
      </c>
      <c r="P2467" s="4">
        <v>2610000</v>
      </c>
      <c r="Q2467" s="4">
        <v>227070</v>
      </c>
      <c r="R2467" s="1" t="s">
        <v>191</v>
      </c>
      <c r="S2467" s="1" t="s">
        <v>50</v>
      </c>
      <c r="T2467" s="4">
        <f>Sales_Datas[[#This Row],[after_discount]]-(Sales_Datas[[#This Row],[qty_ordered]]*Sales_Datas[[#This Row],[cogs]])</f>
        <v>3774930</v>
      </c>
      <c r="U2467" s="3">
        <f>IFERROR(Sales_Datas[[#This Row],[Gross_Profit]]/Sales_Datas[[#This Row],[after_discount]],0)</f>
        <v>0.94326086956521737</v>
      </c>
      <c r="V2467" s="1" t="str">
        <f>IF(Sales_Datas[[#This Row],[base_price]] &lt;= 632200, "Low", (IF(Sales_Datas[[#This Row],[base_price]] &gt;= 10092000, "High", "Medium")))</f>
        <v>Medium</v>
      </c>
    </row>
    <row r="2468" spans="1:22" x14ac:dyDescent="0.25">
      <c r="A2468" s="1" t="s">
        <v>6591</v>
      </c>
      <c r="B2468" s="1" t="s">
        <v>6592</v>
      </c>
      <c r="C2468" s="2">
        <v>44701</v>
      </c>
      <c r="D2468" s="1" t="s">
        <v>4342</v>
      </c>
      <c r="E2468" s="4">
        <v>400200</v>
      </c>
      <c r="F2468">
        <v>1</v>
      </c>
      <c r="G2468" s="4">
        <v>4002000</v>
      </c>
      <c r="H2468" s="4">
        <v>0</v>
      </c>
      <c r="I2468" s="4">
        <v>4002000</v>
      </c>
      <c r="J2468">
        <v>1</v>
      </c>
      <c r="K2468">
        <v>1</v>
      </c>
      <c r="L2468">
        <v>0</v>
      </c>
      <c r="M2468">
        <v>1</v>
      </c>
      <c r="N2468" s="2">
        <v>44698</v>
      </c>
      <c r="O2468" s="1" t="s">
        <v>4343</v>
      </c>
      <c r="P2468" s="4">
        <v>2610000</v>
      </c>
      <c r="Q2468" s="4">
        <v>227070</v>
      </c>
      <c r="R2468" s="1" t="s">
        <v>191</v>
      </c>
      <c r="S2468" s="1" t="s">
        <v>50</v>
      </c>
      <c r="T2468" s="4">
        <f>Sales_Datas[[#This Row],[after_discount]]-(Sales_Datas[[#This Row],[qty_ordered]]*Sales_Datas[[#This Row],[cogs]])</f>
        <v>3774930</v>
      </c>
      <c r="U2468" s="3">
        <f>IFERROR(Sales_Datas[[#This Row],[Gross_Profit]]/Sales_Datas[[#This Row],[after_discount]],0)</f>
        <v>0.94326086956521737</v>
      </c>
      <c r="V2468" s="1" t="str">
        <f>IF(Sales_Datas[[#This Row],[base_price]] &lt;= 632200, "Low", (IF(Sales_Datas[[#This Row],[base_price]] &gt;= 10092000, "High", "Medium")))</f>
        <v>Medium</v>
      </c>
    </row>
    <row r="2469" spans="1:22" x14ac:dyDescent="0.25">
      <c r="A2469" s="1" t="s">
        <v>6593</v>
      </c>
      <c r="B2469" s="1" t="s">
        <v>6594</v>
      </c>
      <c r="C2469" s="2">
        <v>44704</v>
      </c>
      <c r="D2469" s="1" t="s">
        <v>4342</v>
      </c>
      <c r="E2469" s="4">
        <v>400200</v>
      </c>
      <c r="F2469">
        <v>1</v>
      </c>
      <c r="G2469" s="4">
        <v>4002000</v>
      </c>
      <c r="H2469" s="4">
        <v>0</v>
      </c>
      <c r="I2469" s="4">
        <v>4002000</v>
      </c>
      <c r="J2469">
        <v>1</v>
      </c>
      <c r="K2469">
        <v>0</v>
      </c>
      <c r="L2469">
        <v>0</v>
      </c>
      <c r="M2469">
        <v>7</v>
      </c>
      <c r="N2469" s="2">
        <v>44699</v>
      </c>
      <c r="O2469" s="1" t="s">
        <v>4343</v>
      </c>
      <c r="P2469" s="4">
        <v>2610000</v>
      </c>
      <c r="Q2469" s="4">
        <v>227070</v>
      </c>
      <c r="R2469" s="1" t="s">
        <v>191</v>
      </c>
      <c r="S2469" s="1" t="s">
        <v>66</v>
      </c>
      <c r="T2469" s="4">
        <f>Sales_Datas[[#This Row],[after_discount]]-(Sales_Datas[[#This Row],[qty_ordered]]*Sales_Datas[[#This Row],[cogs]])</f>
        <v>3774930</v>
      </c>
      <c r="U2469" s="3">
        <f>IFERROR(Sales_Datas[[#This Row],[Gross_Profit]]/Sales_Datas[[#This Row],[after_discount]],0)</f>
        <v>0.94326086956521737</v>
      </c>
      <c r="V2469" s="1" t="str">
        <f>IF(Sales_Datas[[#This Row],[base_price]] &lt;= 632200, "Low", (IF(Sales_Datas[[#This Row],[base_price]] &gt;= 10092000, "High", "Medium")))</f>
        <v>Medium</v>
      </c>
    </row>
    <row r="2470" spans="1:22" x14ac:dyDescent="0.25">
      <c r="A2470" s="1" t="s">
        <v>6595</v>
      </c>
      <c r="B2470" s="1" t="s">
        <v>6596</v>
      </c>
      <c r="C2470" s="2">
        <v>44705</v>
      </c>
      <c r="D2470" s="1" t="s">
        <v>868</v>
      </c>
      <c r="E2470" s="4">
        <v>400200</v>
      </c>
      <c r="F2470">
        <v>1</v>
      </c>
      <c r="G2470" s="4">
        <v>4002000</v>
      </c>
      <c r="H2470" s="4">
        <v>0</v>
      </c>
      <c r="I2470" s="4">
        <v>4002000</v>
      </c>
      <c r="J2470">
        <v>1</v>
      </c>
      <c r="K2470">
        <v>1</v>
      </c>
      <c r="L2470">
        <v>1</v>
      </c>
      <c r="M2470">
        <v>1</v>
      </c>
      <c r="N2470" s="2">
        <v>44690</v>
      </c>
      <c r="O2470" s="1" t="s">
        <v>869</v>
      </c>
      <c r="P2470" s="4">
        <v>4002000</v>
      </c>
      <c r="Q2470" s="4">
        <v>288144</v>
      </c>
      <c r="R2470" s="1" t="s">
        <v>191</v>
      </c>
      <c r="S2470" s="1" t="s">
        <v>50</v>
      </c>
      <c r="T2470" s="4">
        <f>Sales_Datas[[#This Row],[after_discount]]-(Sales_Datas[[#This Row],[qty_ordered]]*Sales_Datas[[#This Row],[cogs]])</f>
        <v>3713856</v>
      </c>
      <c r="U2470" s="3">
        <f>IFERROR(Sales_Datas[[#This Row],[Gross_Profit]]/Sales_Datas[[#This Row],[after_discount]],0)</f>
        <v>0.92800000000000005</v>
      </c>
      <c r="V2470" s="1" t="str">
        <f>IF(Sales_Datas[[#This Row],[base_price]] &lt;= 632200, "Low", (IF(Sales_Datas[[#This Row],[base_price]] &gt;= 10092000, "High", "Medium")))</f>
        <v>Medium</v>
      </c>
    </row>
    <row r="2471" spans="1:22" x14ac:dyDescent="0.25">
      <c r="A2471" s="1" t="s">
        <v>6597</v>
      </c>
      <c r="B2471" s="1" t="s">
        <v>6598</v>
      </c>
      <c r="C2471" s="2">
        <v>44709</v>
      </c>
      <c r="D2471" s="1" t="s">
        <v>4346</v>
      </c>
      <c r="E2471" s="4">
        <v>400200</v>
      </c>
      <c r="F2471">
        <v>1</v>
      </c>
      <c r="G2471" s="4">
        <v>4002000</v>
      </c>
      <c r="H2471" s="4">
        <v>0</v>
      </c>
      <c r="I2471" s="4">
        <v>4002000</v>
      </c>
      <c r="J2471">
        <v>1</v>
      </c>
      <c r="K2471">
        <v>0</v>
      </c>
      <c r="L2471">
        <v>0</v>
      </c>
      <c r="M2471">
        <v>1</v>
      </c>
      <c r="N2471" s="2">
        <v>44688</v>
      </c>
      <c r="O2471" s="1" t="s">
        <v>4347</v>
      </c>
      <c r="P2471" s="4">
        <v>4002000</v>
      </c>
      <c r="Q2471" s="4">
        <v>272136</v>
      </c>
      <c r="R2471" s="1" t="s">
        <v>191</v>
      </c>
      <c r="S2471" s="1" t="s">
        <v>50</v>
      </c>
      <c r="T2471" s="4">
        <f>Sales_Datas[[#This Row],[after_discount]]-(Sales_Datas[[#This Row],[qty_ordered]]*Sales_Datas[[#This Row],[cogs]])</f>
        <v>3729864</v>
      </c>
      <c r="U2471" s="3">
        <f>IFERROR(Sales_Datas[[#This Row],[Gross_Profit]]/Sales_Datas[[#This Row],[after_discount]],0)</f>
        <v>0.93200000000000005</v>
      </c>
      <c r="V2471" s="1" t="str">
        <f>IF(Sales_Datas[[#This Row],[base_price]] &lt;= 632200, "Low", (IF(Sales_Datas[[#This Row],[base_price]] &gt;= 10092000, "High", "Medium")))</f>
        <v>Medium</v>
      </c>
    </row>
    <row r="2472" spans="1:22" x14ac:dyDescent="0.25">
      <c r="A2472" s="1" t="s">
        <v>6599</v>
      </c>
      <c r="B2472" s="1" t="s">
        <v>6600</v>
      </c>
      <c r="C2472" s="2">
        <v>44711</v>
      </c>
      <c r="D2472" s="1" t="s">
        <v>719</v>
      </c>
      <c r="E2472" s="4">
        <v>400200</v>
      </c>
      <c r="F2472">
        <v>1</v>
      </c>
      <c r="G2472" s="4">
        <v>4002000</v>
      </c>
      <c r="H2472" s="4">
        <v>0</v>
      </c>
      <c r="I2472" s="4">
        <v>4002000</v>
      </c>
      <c r="J2472">
        <v>1</v>
      </c>
      <c r="K2472">
        <v>0</v>
      </c>
      <c r="L2472">
        <v>0</v>
      </c>
      <c r="M2472">
        <v>7</v>
      </c>
      <c r="N2472" s="2">
        <v>44687</v>
      </c>
      <c r="O2472" s="1" t="s">
        <v>720</v>
      </c>
      <c r="P2472" s="4">
        <v>3190000</v>
      </c>
      <c r="Q2472" s="4">
        <v>277530</v>
      </c>
      <c r="R2472" s="1" t="s">
        <v>191</v>
      </c>
      <c r="S2472" s="1" t="s">
        <v>66</v>
      </c>
      <c r="T2472" s="4">
        <f>Sales_Datas[[#This Row],[after_discount]]-(Sales_Datas[[#This Row],[qty_ordered]]*Sales_Datas[[#This Row],[cogs]])</f>
        <v>3724470</v>
      </c>
      <c r="U2472" s="3">
        <f>IFERROR(Sales_Datas[[#This Row],[Gross_Profit]]/Sales_Datas[[#This Row],[after_discount]],0)</f>
        <v>0.93065217391304345</v>
      </c>
      <c r="V2472" s="1" t="str">
        <f>IF(Sales_Datas[[#This Row],[base_price]] &lt;= 632200, "Low", (IF(Sales_Datas[[#This Row],[base_price]] &gt;= 10092000, "High", "Medium")))</f>
        <v>Medium</v>
      </c>
    </row>
    <row r="2473" spans="1:22" x14ac:dyDescent="0.25">
      <c r="A2473" s="1" t="s">
        <v>6601</v>
      </c>
      <c r="B2473" s="1" t="s">
        <v>6602</v>
      </c>
      <c r="C2473" s="2">
        <v>44713</v>
      </c>
      <c r="D2473" s="1" t="s">
        <v>4865</v>
      </c>
      <c r="E2473" s="4">
        <v>400200</v>
      </c>
      <c r="F2473">
        <v>1</v>
      </c>
      <c r="G2473" s="4">
        <v>4002000</v>
      </c>
      <c r="H2473" s="4">
        <v>0</v>
      </c>
      <c r="I2473" s="4">
        <v>4002000</v>
      </c>
      <c r="J2473">
        <v>1</v>
      </c>
      <c r="K2473">
        <v>1</v>
      </c>
      <c r="L2473">
        <v>0</v>
      </c>
      <c r="M2473">
        <v>1</v>
      </c>
      <c r="N2473" s="2">
        <v>44573</v>
      </c>
      <c r="O2473" s="1" t="s">
        <v>4866</v>
      </c>
      <c r="P2473" s="4">
        <v>4002000</v>
      </c>
      <c r="Q2473" s="4">
        <v>292146</v>
      </c>
      <c r="R2473" s="1" t="s">
        <v>191</v>
      </c>
      <c r="S2473" s="1" t="s">
        <v>50</v>
      </c>
      <c r="T2473" s="4">
        <f>Sales_Datas[[#This Row],[after_discount]]-(Sales_Datas[[#This Row],[qty_ordered]]*Sales_Datas[[#This Row],[cogs]])</f>
        <v>3709854</v>
      </c>
      <c r="U2473" s="3">
        <f>IFERROR(Sales_Datas[[#This Row],[Gross_Profit]]/Sales_Datas[[#This Row],[after_discount]],0)</f>
        <v>0.92700000000000005</v>
      </c>
      <c r="V2473" s="1" t="str">
        <f>IF(Sales_Datas[[#This Row],[base_price]] &lt;= 632200, "Low", (IF(Sales_Datas[[#This Row],[base_price]] &gt;= 10092000, "High", "Medium")))</f>
        <v>Medium</v>
      </c>
    </row>
    <row r="2474" spans="1:22" x14ac:dyDescent="0.25">
      <c r="A2474" s="1" t="s">
        <v>6603</v>
      </c>
      <c r="B2474" s="1" t="s">
        <v>6604</v>
      </c>
      <c r="C2474" s="2">
        <v>44714</v>
      </c>
      <c r="D2474" s="1" t="s">
        <v>868</v>
      </c>
      <c r="E2474" s="4">
        <v>400200</v>
      </c>
      <c r="F2474">
        <v>1</v>
      </c>
      <c r="G2474" s="4">
        <v>4002000</v>
      </c>
      <c r="H2474" s="4">
        <v>0</v>
      </c>
      <c r="I2474" s="4">
        <v>4002000</v>
      </c>
      <c r="J2474">
        <v>1</v>
      </c>
      <c r="K2474">
        <v>1</v>
      </c>
      <c r="L2474">
        <v>1</v>
      </c>
      <c r="M2474">
        <v>1</v>
      </c>
      <c r="N2474" s="2">
        <v>44594</v>
      </c>
      <c r="O2474" s="1" t="s">
        <v>869</v>
      </c>
      <c r="P2474" s="4">
        <v>4002000</v>
      </c>
      <c r="Q2474" s="4">
        <v>288144</v>
      </c>
      <c r="R2474" s="1" t="s">
        <v>191</v>
      </c>
      <c r="S2474" s="1" t="s">
        <v>50</v>
      </c>
      <c r="T2474" s="4">
        <f>Sales_Datas[[#This Row],[after_discount]]-(Sales_Datas[[#This Row],[qty_ordered]]*Sales_Datas[[#This Row],[cogs]])</f>
        <v>3713856</v>
      </c>
      <c r="U2474" s="3">
        <f>IFERROR(Sales_Datas[[#This Row],[Gross_Profit]]/Sales_Datas[[#This Row],[after_discount]],0)</f>
        <v>0.92800000000000005</v>
      </c>
      <c r="V2474" s="1" t="str">
        <f>IF(Sales_Datas[[#This Row],[base_price]] &lt;= 632200, "Low", (IF(Sales_Datas[[#This Row],[base_price]] &gt;= 10092000, "High", "Medium")))</f>
        <v>Medium</v>
      </c>
    </row>
    <row r="2475" spans="1:22" x14ac:dyDescent="0.25">
      <c r="A2475" s="1" t="s">
        <v>6605</v>
      </c>
      <c r="B2475" s="1" t="s">
        <v>6606</v>
      </c>
      <c r="C2475" s="2">
        <v>44717</v>
      </c>
      <c r="D2475" s="1" t="s">
        <v>719</v>
      </c>
      <c r="E2475" s="4">
        <v>400200</v>
      </c>
      <c r="F2475">
        <v>1</v>
      </c>
      <c r="G2475" s="4">
        <v>4002000</v>
      </c>
      <c r="H2475" s="4">
        <v>0</v>
      </c>
      <c r="I2475" s="4">
        <v>4002000</v>
      </c>
      <c r="J2475">
        <v>1</v>
      </c>
      <c r="K2475">
        <v>1</v>
      </c>
      <c r="L2475">
        <v>1</v>
      </c>
      <c r="M2475">
        <v>1</v>
      </c>
      <c r="N2475" s="2">
        <v>44703</v>
      </c>
      <c r="O2475" s="1" t="s">
        <v>720</v>
      </c>
      <c r="P2475" s="4">
        <v>3190000</v>
      </c>
      <c r="Q2475" s="4">
        <v>277530</v>
      </c>
      <c r="R2475" s="1" t="s">
        <v>191</v>
      </c>
      <c r="S2475" s="1" t="s">
        <v>50</v>
      </c>
      <c r="T2475" s="4">
        <f>Sales_Datas[[#This Row],[after_discount]]-(Sales_Datas[[#This Row],[qty_ordered]]*Sales_Datas[[#This Row],[cogs]])</f>
        <v>3724470</v>
      </c>
      <c r="U2475" s="3">
        <f>IFERROR(Sales_Datas[[#This Row],[Gross_Profit]]/Sales_Datas[[#This Row],[after_discount]],0)</f>
        <v>0.93065217391304345</v>
      </c>
      <c r="V2475" s="1" t="str">
        <f>IF(Sales_Datas[[#This Row],[base_price]] &lt;= 632200, "Low", (IF(Sales_Datas[[#This Row],[base_price]] &gt;= 10092000, "High", "Medium")))</f>
        <v>Medium</v>
      </c>
    </row>
    <row r="2476" spans="1:22" x14ac:dyDescent="0.25">
      <c r="A2476" s="1" t="s">
        <v>6607</v>
      </c>
      <c r="B2476" s="1" t="s">
        <v>6608</v>
      </c>
      <c r="C2476" s="2">
        <v>44743</v>
      </c>
      <c r="D2476" s="1" t="s">
        <v>4346</v>
      </c>
      <c r="E2476" s="4">
        <v>400200</v>
      </c>
      <c r="F2476">
        <v>1</v>
      </c>
      <c r="G2476" s="4">
        <v>4002000</v>
      </c>
      <c r="H2476" s="4">
        <v>0</v>
      </c>
      <c r="I2476" s="4">
        <v>4002000</v>
      </c>
      <c r="J2476">
        <v>1</v>
      </c>
      <c r="K2476">
        <v>0</v>
      </c>
      <c r="L2476">
        <v>0</v>
      </c>
      <c r="M2476">
        <v>4</v>
      </c>
      <c r="N2476" s="2">
        <v>44566</v>
      </c>
      <c r="O2476" s="1" t="s">
        <v>4347</v>
      </c>
      <c r="P2476" s="4">
        <v>4002000</v>
      </c>
      <c r="Q2476" s="4">
        <v>272136</v>
      </c>
      <c r="R2476" s="1" t="s">
        <v>191</v>
      </c>
      <c r="S2476" s="1" t="s">
        <v>34</v>
      </c>
      <c r="T2476" s="4">
        <f>Sales_Datas[[#This Row],[after_discount]]-(Sales_Datas[[#This Row],[qty_ordered]]*Sales_Datas[[#This Row],[cogs]])</f>
        <v>3729864</v>
      </c>
      <c r="U2476" s="3">
        <f>IFERROR(Sales_Datas[[#This Row],[Gross_Profit]]/Sales_Datas[[#This Row],[after_discount]],0)</f>
        <v>0.93200000000000005</v>
      </c>
      <c r="V2476" s="1" t="str">
        <f>IF(Sales_Datas[[#This Row],[base_price]] &lt;= 632200, "Low", (IF(Sales_Datas[[#This Row],[base_price]] &gt;= 10092000, "High", "Medium")))</f>
        <v>Medium</v>
      </c>
    </row>
    <row r="2477" spans="1:22" x14ac:dyDescent="0.25">
      <c r="A2477" s="1" t="s">
        <v>6609</v>
      </c>
      <c r="B2477" s="1" t="s">
        <v>6559</v>
      </c>
      <c r="C2477" s="2">
        <v>44744</v>
      </c>
      <c r="D2477" s="1" t="s">
        <v>4346</v>
      </c>
      <c r="E2477" s="4">
        <v>400200</v>
      </c>
      <c r="F2477">
        <v>1</v>
      </c>
      <c r="G2477" s="4">
        <v>4002000</v>
      </c>
      <c r="H2477" s="4">
        <v>0</v>
      </c>
      <c r="I2477" s="4">
        <v>4002000</v>
      </c>
      <c r="J2477">
        <v>1</v>
      </c>
      <c r="K2477">
        <v>1</v>
      </c>
      <c r="L2477">
        <v>0</v>
      </c>
      <c r="M2477">
        <v>1</v>
      </c>
      <c r="N2477" s="2">
        <v>44593</v>
      </c>
      <c r="O2477" s="1" t="s">
        <v>4347</v>
      </c>
      <c r="P2477" s="4">
        <v>4002000</v>
      </c>
      <c r="Q2477" s="4">
        <v>272136</v>
      </c>
      <c r="R2477" s="1" t="s">
        <v>191</v>
      </c>
      <c r="S2477" s="1" t="s">
        <v>50</v>
      </c>
      <c r="T2477" s="4">
        <f>Sales_Datas[[#This Row],[after_discount]]-(Sales_Datas[[#This Row],[qty_ordered]]*Sales_Datas[[#This Row],[cogs]])</f>
        <v>3729864</v>
      </c>
      <c r="U2477" s="3">
        <f>IFERROR(Sales_Datas[[#This Row],[Gross_Profit]]/Sales_Datas[[#This Row],[after_discount]],0)</f>
        <v>0.93200000000000005</v>
      </c>
      <c r="V2477" s="1" t="str">
        <f>IF(Sales_Datas[[#This Row],[base_price]] &lt;= 632200, "Low", (IF(Sales_Datas[[#This Row],[base_price]] &gt;= 10092000, "High", "Medium")))</f>
        <v>Medium</v>
      </c>
    </row>
    <row r="2478" spans="1:22" x14ac:dyDescent="0.25">
      <c r="A2478" s="1" t="s">
        <v>6610</v>
      </c>
      <c r="B2478" s="1" t="s">
        <v>6611</v>
      </c>
      <c r="C2478" s="2">
        <v>44745</v>
      </c>
      <c r="D2478" s="1" t="s">
        <v>719</v>
      </c>
      <c r="E2478" s="4">
        <v>400200</v>
      </c>
      <c r="F2478">
        <v>1</v>
      </c>
      <c r="G2478" s="4">
        <v>4002000</v>
      </c>
      <c r="H2478" s="4">
        <v>0</v>
      </c>
      <c r="I2478" s="4">
        <v>4002000</v>
      </c>
      <c r="J2478">
        <v>1</v>
      </c>
      <c r="K2478">
        <v>1</v>
      </c>
      <c r="L2478">
        <v>1</v>
      </c>
      <c r="M2478">
        <v>1</v>
      </c>
      <c r="N2478" s="2">
        <v>44642</v>
      </c>
      <c r="O2478" s="1" t="s">
        <v>720</v>
      </c>
      <c r="P2478" s="4">
        <v>3190000</v>
      </c>
      <c r="Q2478" s="4">
        <v>277530</v>
      </c>
      <c r="R2478" s="1" t="s">
        <v>191</v>
      </c>
      <c r="S2478" s="1" t="s">
        <v>50</v>
      </c>
      <c r="T2478" s="4">
        <f>Sales_Datas[[#This Row],[after_discount]]-(Sales_Datas[[#This Row],[qty_ordered]]*Sales_Datas[[#This Row],[cogs]])</f>
        <v>3724470</v>
      </c>
      <c r="U2478" s="3">
        <f>IFERROR(Sales_Datas[[#This Row],[Gross_Profit]]/Sales_Datas[[#This Row],[after_discount]],0)</f>
        <v>0.93065217391304345</v>
      </c>
      <c r="V2478" s="1" t="str">
        <f>IF(Sales_Datas[[#This Row],[base_price]] &lt;= 632200, "Low", (IF(Sales_Datas[[#This Row],[base_price]] &gt;= 10092000, "High", "Medium")))</f>
        <v>Medium</v>
      </c>
    </row>
    <row r="2479" spans="1:22" x14ac:dyDescent="0.25">
      <c r="A2479" s="1" t="s">
        <v>6612</v>
      </c>
      <c r="B2479" s="1" t="s">
        <v>6613</v>
      </c>
      <c r="C2479" s="2">
        <v>44747</v>
      </c>
      <c r="D2479" s="1" t="s">
        <v>868</v>
      </c>
      <c r="E2479" s="4">
        <v>400200</v>
      </c>
      <c r="F2479">
        <v>1</v>
      </c>
      <c r="G2479" s="4">
        <v>4002000</v>
      </c>
      <c r="H2479" s="4">
        <v>0</v>
      </c>
      <c r="I2479" s="4">
        <v>4002000</v>
      </c>
      <c r="J2479">
        <v>1</v>
      </c>
      <c r="K2479">
        <v>0</v>
      </c>
      <c r="L2479">
        <v>0</v>
      </c>
      <c r="M2479">
        <v>1</v>
      </c>
      <c r="N2479" s="2">
        <v>44689</v>
      </c>
      <c r="O2479" s="1" t="s">
        <v>869</v>
      </c>
      <c r="P2479" s="4">
        <v>4002000</v>
      </c>
      <c r="Q2479" s="4">
        <v>288144</v>
      </c>
      <c r="R2479" s="1" t="s">
        <v>191</v>
      </c>
      <c r="S2479" s="1" t="s">
        <v>50</v>
      </c>
      <c r="T2479" s="4">
        <f>Sales_Datas[[#This Row],[after_discount]]-(Sales_Datas[[#This Row],[qty_ordered]]*Sales_Datas[[#This Row],[cogs]])</f>
        <v>3713856</v>
      </c>
      <c r="U2479" s="3">
        <f>IFERROR(Sales_Datas[[#This Row],[Gross_Profit]]/Sales_Datas[[#This Row],[after_discount]],0)</f>
        <v>0.92800000000000005</v>
      </c>
      <c r="V2479" s="1" t="str">
        <f>IF(Sales_Datas[[#This Row],[base_price]] &lt;= 632200, "Low", (IF(Sales_Datas[[#This Row],[base_price]] &gt;= 10092000, "High", "Medium")))</f>
        <v>Medium</v>
      </c>
    </row>
    <row r="2480" spans="1:22" x14ac:dyDescent="0.25">
      <c r="A2480" s="1" t="s">
        <v>6614</v>
      </c>
      <c r="B2480" s="1" t="s">
        <v>6615</v>
      </c>
      <c r="C2480" s="2">
        <v>44774</v>
      </c>
      <c r="D2480" s="1" t="s">
        <v>4346</v>
      </c>
      <c r="E2480" s="4">
        <v>400200</v>
      </c>
      <c r="F2480">
        <v>1</v>
      </c>
      <c r="G2480" s="4">
        <v>4002000</v>
      </c>
      <c r="H2480" s="4">
        <v>0</v>
      </c>
      <c r="I2480" s="4">
        <v>4002000</v>
      </c>
      <c r="J2480">
        <v>1</v>
      </c>
      <c r="K2480">
        <v>0</v>
      </c>
      <c r="L2480">
        <v>0</v>
      </c>
      <c r="M2480">
        <v>4</v>
      </c>
      <c r="N2480" s="2">
        <v>44583</v>
      </c>
      <c r="O2480" s="1" t="s">
        <v>4347</v>
      </c>
      <c r="P2480" s="4">
        <v>4002000</v>
      </c>
      <c r="Q2480" s="4">
        <v>272136</v>
      </c>
      <c r="R2480" s="1" t="s">
        <v>191</v>
      </c>
      <c r="S2480" s="1" t="s">
        <v>34</v>
      </c>
      <c r="T2480" s="4">
        <f>Sales_Datas[[#This Row],[after_discount]]-(Sales_Datas[[#This Row],[qty_ordered]]*Sales_Datas[[#This Row],[cogs]])</f>
        <v>3729864</v>
      </c>
      <c r="U2480" s="3">
        <f>IFERROR(Sales_Datas[[#This Row],[Gross_Profit]]/Sales_Datas[[#This Row],[after_discount]],0)</f>
        <v>0.93200000000000005</v>
      </c>
      <c r="V2480" s="1" t="str">
        <f>IF(Sales_Datas[[#This Row],[base_price]] &lt;= 632200, "Low", (IF(Sales_Datas[[#This Row],[base_price]] &gt;= 10092000, "High", "Medium")))</f>
        <v>Medium</v>
      </c>
    </row>
    <row r="2481" spans="1:22" x14ac:dyDescent="0.25">
      <c r="A2481" s="1" t="s">
        <v>6616</v>
      </c>
      <c r="B2481" s="1" t="s">
        <v>6617</v>
      </c>
      <c r="C2481" s="2">
        <v>44776</v>
      </c>
      <c r="D2481" s="1" t="s">
        <v>4346</v>
      </c>
      <c r="E2481" s="4">
        <v>400200</v>
      </c>
      <c r="F2481">
        <v>1</v>
      </c>
      <c r="G2481" s="4">
        <v>4002000</v>
      </c>
      <c r="H2481" s="4">
        <v>0</v>
      </c>
      <c r="I2481" s="4">
        <v>4002000</v>
      </c>
      <c r="J2481">
        <v>1</v>
      </c>
      <c r="K2481">
        <v>0</v>
      </c>
      <c r="L2481">
        <v>0</v>
      </c>
      <c r="M2481">
        <v>4</v>
      </c>
      <c r="N2481" s="2">
        <v>44631</v>
      </c>
      <c r="O2481" s="1" t="s">
        <v>4347</v>
      </c>
      <c r="P2481" s="4">
        <v>4002000</v>
      </c>
      <c r="Q2481" s="4">
        <v>272136</v>
      </c>
      <c r="R2481" s="1" t="s">
        <v>191</v>
      </c>
      <c r="S2481" s="1" t="s">
        <v>34</v>
      </c>
      <c r="T2481" s="4">
        <f>Sales_Datas[[#This Row],[after_discount]]-(Sales_Datas[[#This Row],[qty_ordered]]*Sales_Datas[[#This Row],[cogs]])</f>
        <v>3729864</v>
      </c>
      <c r="U2481" s="3">
        <f>IFERROR(Sales_Datas[[#This Row],[Gross_Profit]]/Sales_Datas[[#This Row],[after_discount]],0)</f>
        <v>0.93200000000000005</v>
      </c>
      <c r="V2481" s="1" t="str">
        <f>IF(Sales_Datas[[#This Row],[base_price]] &lt;= 632200, "Low", (IF(Sales_Datas[[#This Row],[base_price]] &gt;= 10092000, "High", "Medium")))</f>
        <v>Medium</v>
      </c>
    </row>
    <row r="2482" spans="1:22" x14ac:dyDescent="0.25">
      <c r="A2482" s="1" t="s">
        <v>6618</v>
      </c>
      <c r="B2482" s="1" t="s">
        <v>6619</v>
      </c>
      <c r="C2482" s="2">
        <v>44778</v>
      </c>
      <c r="D2482" s="1" t="s">
        <v>868</v>
      </c>
      <c r="E2482" s="4">
        <v>400200</v>
      </c>
      <c r="F2482">
        <v>1</v>
      </c>
      <c r="G2482" s="4">
        <v>4002000</v>
      </c>
      <c r="H2482" s="4">
        <v>0</v>
      </c>
      <c r="I2482" s="4">
        <v>4002000</v>
      </c>
      <c r="J2482">
        <v>1</v>
      </c>
      <c r="K2482">
        <v>1</v>
      </c>
      <c r="L2482">
        <v>1</v>
      </c>
      <c r="M2482">
        <v>1</v>
      </c>
      <c r="N2482" s="2">
        <v>44693</v>
      </c>
      <c r="O2482" s="1" t="s">
        <v>869</v>
      </c>
      <c r="P2482" s="4">
        <v>4002000</v>
      </c>
      <c r="Q2482" s="4">
        <v>288144</v>
      </c>
      <c r="R2482" s="1" t="s">
        <v>191</v>
      </c>
      <c r="S2482" s="1" t="s">
        <v>50</v>
      </c>
      <c r="T2482" s="4">
        <f>Sales_Datas[[#This Row],[after_discount]]-(Sales_Datas[[#This Row],[qty_ordered]]*Sales_Datas[[#This Row],[cogs]])</f>
        <v>3713856</v>
      </c>
      <c r="U2482" s="3">
        <f>IFERROR(Sales_Datas[[#This Row],[Gross_Profit]]/Sales_Datas[[#This Row],[after_discount]],0)</f>
        <v>0.92800000000000005</v>
      </c>
      <c r="V2482" s="1" t="str">
        <f>IF(Sales_Datas[[#This Row],[base_price]] &lt;= 632200, "Low", (IF(Sales_Datas[[#This Row],[base_price]] &gt;= 10092000, "High", "Medium")))</f>
        <v>Medium</v>
      </c>
    </row>
    <row r="2483" spans="1:22" x14ac:dyDescent="0.25">
      <c r="A2483" s="1" t="s">
        <v>6620</v>
      </c>
      <c r="B2483" s="1" t="s">
        <v>6621</v>
      </c>
      <c r="C2483" s="2">
        <v>44805</v>
      </c>
      <c r="D2483" s="1" t="s">
        <v>4865</v>
      </c>
      <c r="E2483" s="4">
        <v>400200</v>
      </c>
      <c r="F2483">
        <v>1</v>
      </c>
      <c r="G2483" s="4">
        <v>4002000</v>
      </c>
      <c r="H2483" s="4">
        <v>0</v>
      </c>
      <c r="I2483" s="4">
        <v>4002000</v>
      </c>
      <c r="J2483">
        <v>1</v>
      </c>
      <c r="K2483">
        <v>0</v>
      </c>
      <c r="L2483">
        <v>0</v>
      </c>
      <c r="M2483">
        <v>4</v>
      </c>
      <c r="N2483" s="2">
        <v>44589</v>
      </c>
      <c r="O2483" s="1" t="s">
        <v>4866</v>
      </c>
      <c r="P2483" s="4">
        <v>4002000</v>
      </c>
      <c r="Q2483" s="4">
        <v>292146</v>
      </c>
      <c r="R2483" s="1" t="s">
        <v>191</v>
      </c>
      <c r="S2483" s="1" t="s">
        <v>34</v>
      </c>
      <c r="T2483" s="4">
        <f>Sales_Datas[[#This Row],[after_discount]]-(Sales_Datas[[#This Row],[qty_ordered]]*Sales_Datas[[#This Row],[cogs]])</f>
        <v>3709854</v>
      </c>
      <c r="U2483" s="3">
        <f>IFERROR(Sales_Datas[[#This Row],[Gross_Profit]]/Sales_Datas[[#This Row],[after_discount]],0)</f>
        <v>0.92700000000000005</v>
      </c>
      <c r="V2483" s="1" t="str">
        <f>IF(Sales_Datas[[#This Row],[base_price]] &lt;= 632200, "Low", (IF(Sales_Datas[[#This Row],[base_price]] &gt;= 10092000, "High", "Medium")))</f>
        <v>Medium</v>
      </c>
    </row>
    <row r="2484" spans="1:22" x14ac:dyDescent="0.25">
      <c r="A2484" s="1" t="s">
        <v>6622</v>
      </c>
      <c r="B2484" s="1" t="s">
        <v>6623</v>
      </c>
      <c r="C2484" s="2">
        <v>44806</v>
      </c>
      <c r="D2484" s="1" t="s">
        <v>4346</v>
      </c>
      <c r="E2484" s="4">
        <v>400200</v>
      </c>
      <c r="F2484">
        <v>1</v>
      </c>
      <c r="G2484" s="4">
        <v>4002000</v>
      </c>
      <c r="H2484" s="4">
        <v>0</v>
      </c>
      <c r="I2484" s="4">
        <v>4002000</v>
      </c>
      <c r="J2484">
        <v>1</v>
      </c>
      <c r="K2484">
        <v>1</v>
      </c>
      <c r="L2484">
        <v>1</v>
      </c>
      <c r="M2484">
        <v>1</v>
      </c>
      <c r="N2484" s="2">
        <v>44618</v>
      </c>
      <c r="O2484" s="1" t="s">
        <v>4347</v>
      </c>
      <c r="P2484" s="4">
        <v>4002000</v>
      </c>
      <c r="Q2484" s="4">
        <v>272136</v>
      </c>
      <c r="R2484" s="1" t="s">
        <v>191</v>
      </c>
      <c r="S2484" s="1" t="s">
        <v>50</v>
      </c>
      <c r="T2484" s="4">
        <f>Sales_Datas[[#This Row],[after_discount]]-(Sales_Datas[[#This Row],[qty_ordered]]*Sales_Datas[[#This Row],[cogs]])</f>
        <v>3729864</v>
      </c>
      <c r="U2484" s="3">
        <f>IFERROR(Sales_Datas[[#This Row],[Gross_Profit]]/Sales_Datas[[#This Row],[after_discount]],0)</f>
        <v>0.93200000000000005</v>
      </c>
      <c r="V2484" s="1" t="str">
        <f>IF(Sales_Datas[[#This Row],[base_price]] &lt;= 632200, "Low", (IF(Sales_Datas[[#This Row],[base_price]] &gt;= 10092000, "High", "Medium")))</f>
        <v>Medium</v>
      </c>
    </row>
    <row r="2485" spans="1:22" x14ac:dyDescent="0.25">
      <c r="A2485" s="1" t="s">
        <v>6624</v>
      </c>
      <c r="B2485" s="1" t="s">
        <v>6625</v>
      </c>
      <c r="C2485" s="2">
        <v>44809</v>
      </c>
      <c r="D2485" s="1" t="s">
        <v>4342</v>
      </c>
      <c r="E2485" s="4">
        <v>400200</v>
      </c>
      <c r="F2485">
        <v>1</v>
      </c>
      <c r="G2485" s="4">
        <v>4002000</v>
      </c>
      <c r="H2485" s="4">
        <v>0</v>
      </c>
      <c r="I2485" s="4">
        <v>4002000</v>
      </c>
      <c r="J2485">
        <v>1</v>
      </c>
      <c r="K2485">
        <v>0</v>
      </c>
      <c r="L2485">
        <v>0</v>
      </c>
      <c r="M2485">
        <v>7</v>
      </c>
      <c r="N2485" s="2">
        <v>44709</v>
      </c>
      <c r="O2485" s="1" t="s">
        <v>4343</v>
      </c>
      <c r="P2485" s="4">
        <v>2610000</v>
      </c>
      <c r="Q2485" s="4">
        <v>227070</v>
      </c>
      <c r="R2485" s="1" t="s">
        <v>191</v>
      </c>
      <c r="S2485" s="1" t="s">
        <v>66</v>
      </c>
      <c r="T2485" s="4">
        <f>Sales_Datas[[#This Row],[after_discount]]-(Sales_Datas[[#This Row],[qty_ordered]]*Sales_Datas[[#This Row],[cogs]])</f>
        <v>3774930</v>
      </c>
      <c r="U2485" s="3">
        <f>IFERROR(Sales_Datas[[#This Row],[Gross_Profit]]/Sales_Datas[[#This Row],[after_discount]],0)</f>
        <v>0.94326086956521737</v>
      </c>
      <c r="V2485" s="1" t="str">
        <f>IF(Sales_Datas[[#This Row],[base_price]] &lt;= 632200, "Low", (IF(Sales_Datas[[#This Row],[base_price]] &gt;= 10092000, "High", "Medium")))</f>
        <v>Medium</v>
      </c>
    </row>
    <row r="2486" spans="1:22" x14ac:dyDescent="0.25">
      <c r="A2486" s="1" t="s">
        <v>6626</v>
      </c>
      <c r="B2486" s="1" t="s">
        <v>6627</v>
      </c>
      <c r="C2486" s="2">
        <v>44835</v>
      </c>
      <c r="D2486" s="1" t="s">
        <v>4865</v>
      </c>
      <c r="E2486" s="4">
        <v>400200</v>
      </c>
      <c r="F2486">
        <v>1</v>
      </c>
      <c r="G2486" s="4">
        <v>4002000</v>
      </c>
      <c r="H2486" s="4">
        <v>0</v>
      </c>
      <c r="I2486" s="4">
        <v>4002000</v>
      </c>
      <c r="J2486">
        <v>1</v>
      </c>
      <c r="K2486">
        <v>1</v>
      </c>
      <c r="L2486">
        <v>0</v>
      </c>
      <c r="M2486">
        <v>1</v>
      </c>
      <c r="N2486" s="2">
        <v>44586</v>
      </c>
      <c r="O2486" s="1" t="s">
        <v>4866</v>
      </c>
      <c r="P2486" s="4">
        <v>4002000</v>
      </c>
      <c r="Q2486" s="4">
        <v>292146</v>
      </c>
      <c r="R2486" s="1" t="s">
        <v>191</v>
      </c>
      <c r="S2486" s="1" t="s">
        <v>50</v>
      </c>
      <c r="T2486" s="4">
        <f>Sales_Datas[[#This Row],[after_discount]]-(Sales_Datas[[#This Row],[qty_ordered]]*Sales_Datas[[#This Row],[cogs]])</f>
        <v>3709854</v>
      </c>
      <c r="U2486" s="3">
        <f>IFERROR(Sales_Datas[[#This Row],[Gross_Profit]]/Sales_Datas[[#This Row],[after_discount]],0)</f>
        <v>0.92700000000000005</v>
      </c>
      <c r="V2486" s="1" t="str">
        <f>IF(Sales_Datas[[#This Row],[base_price]] &lt;= 632200, "Low", (IF(Sales_Datas[[#This Row],[base_price]] &gt;= 10092000, "High", "Medium")))</f>
        <v>Medium</v>
      </c>
    </row>
    <row r="2487" spans="1:22" x14ac:dyDescent="0.25">
      <c r="A2487" s="1" t="s">
        <v>6628</v>
      </c>
      <c r="B2487" s="1" t="s">
        <v>6629</v>
      </c>
      <c r="C2487" s="2">
        <v>44836</v>
      </c>
      <c r="D2487" s="1" t="s">
        <v>868</v>
      </c>
      <c r="E2487" s="4">
        <v>400200</v>
      </c>
      <c r="F2487">
        <v>1</v>
      </c>
      <c r="G2487" s="4">
        <v>4002000</v>
      </c>
      <c r="H2487" s="4">
        <v>0</v>
      </c>
      <c r="I2487" s="4">
        <v>4002000</v>
      </c>
      <c r="J2487">
        <v>1</v>
      </c>
      <c r="K2487">
        <v>1</v>
      </c>
      <c r="L2487">
        <v>1</v>
      </c>
      <c r="M2487">
        <v>1</v>
      </c>
      <c r="N2487" s="2">
        <v>44601</v>
      </c>
      <c r="O2487" s="1" t="s">
        <v>869</v>
      </c>
      <c r="P2487" s="4">
        <v>4002000</v>
      </c>
      <c r="Q2487" s="4">
        <v>288144</v>
      </c>
      <c r="R2487" s="1" t="s">
        <v>191</v>
      </c>
      <c r="S2487" s="1" t="s">
        <v>50</v>
      </c>
      <c r="T2487" s="4">
        <f>Sales_Datas[[#This Row],[after_discount]]-(Sales_Datas[[#This Row],[qty_ordered]]*Sales_Datas[[#This Row],[cogs]])</f>
        <v>3713856</v>
      </c>
      <c r="U2487" s="3">
        <f>IFERROR(Sales_Datas[[#This Row],[Gross_Profit]]/Sales_Datas[[#This Row],[after_discount]],0)</f>
        <v>0.92800000000000005</v>
      </c>
      <c r="V2487" s="1" t="str">
        <f>IF(Sales_Datas[[#This Row],[base_price]] &lt;= 632200, "Low", (IF(Sales_Datas[[#This Row],[base_price]] &gt;= 10092000, "High", "Medium")))</f>
        <v>Medium</v>
      </c>
    </row>
    <row r="2488" spans="1:22" x14ac:dyDescent="0.25">
      <c r="A2488" s="1" t="s">
        <v>6630</v>
      </c>
      <c r="B2488" s="1" t="s">
        <v>6631</v>
      </c>
      <c r="C2488" s="2">
        <v>44837</v>
      </c>
      <c r="D2488" s="1" t="s">
        <v>4346</v>
      </c>
      <c r="E2488" s="4">
        <v>400200</v>
      </c>
      <c r="F2488">
        <v>1</v>
      </c>
      <c r="G2488" s="4">
        <v>4002000</v>
      </c>
      <c r="H2488" s="4">
        <v>0</v>
      </c>
      <c r="I2488" s="4">
        <v>4002000</v>
      </c>
      <c r="J2488">
        <v>1</v>
      </c>
      <c r="K2488">
        <v>1</v>
      </c>
      <c r="L2488">
        <v>0</v>
      </c>
      <c r="M2488">
        <v>1</v>
      </c>
      <c r="N2488" s="2">
        <v>44630</v>
      </c>
      <c r="O2488" s="1" t="s">
        <v>4347</v>
      </c>
      <c r="P2488" s="4">
        <v>4002000</v>
      </c>
      <c r="Q2488" s="4">
        <v>272136</v>
      </c>
      <c r="R2488" s="1" t="s">
        <v>191</v>
      </c>
      <c r="S2488" s="1" t="s">
        <v>50</v>
      </c>
      <c r="T2488" s="4">
        <f>Sales_Datas[[#This Row],[after_discount]]-(Sales_Datas[[#This Row],[qty_ordered]]*Sales_Datas[[#This Row],[cogs]])</f>
        <v>3729864</v>
      </c>
      <c r="U2488" s="3">
        <f>IFERROR(Sales_Datas[[#This Row],[Gross_Profit]]/Sales_Datas[[#This Row],[after_discount]],0)</f>
        <v>0.93200000000000005</v>
      </c>
      <c r="V2488" s="1" t="str">
        <f>IF(Sales_Datas[[#This Row],[base_price]] &lt;= 632200, "Low", (IF(Sales_Datas[[#This Row],[base_price]] &gt;= 10092000, "High", "Medium")))</f>
        <v>Medium</v>
      </c>
    </row>
    <row r="2489" spans="1:22" x14ac:dyDescent="0.25">
      <c r="A2489" s="1" t="s">
        <v>6632</v>
      </c>
      <c r="B2489" s="1" t="s">
        <v>2985</v>
      </c>
      <c r="C2489" s="2">
        <v>44838</v>
      </c>
      <c r="D2489" s="1" t="s">
        <v>868</v>
      </c>
      <c r="E2489" s="4">
        <v>400200</v>
      </c>
      <c r="F2489">
        <v>1</v>
      </c>
      <c r="G2489" s="4">
        <v>4002000</v>
      </c>
      <c r="H2489" s="4">
        <v>0</v>
      </c>
      <c r="I2489" s="4">
        <v>4002000</v>
      </c>
      <c r="J2489">
        <v>1</v>
      </c>
      <c r="K2489">
        <v>1</v>
      </c>
      <c r="L2489">
        <v>1</v>
      </c>
      <c r="M2489">
        <v>1</v>
      </c>
      <c r="N2489" s="2">
        <v>44403</v>
      </c>
      <c r="O2489" s="1" t="s">
        <v>869</v>
      </c>
      <c r="P2489" s="4">
        <v>4002000</v>
      </c>
      <c r="Q2489" s="4">
        <v>288144</v>
      </c>
      <c r="R2489" s="1" t="s">
        <v>191</v>
      </c>
      <c r="S2489" s="1" t="s">
        <v>50</v>
      </c>
      <c r="T2489" s="4">
        <f>Sales_Datas[[#This Row],[after_discount]]-(Sales_Datas[[#This Row],[qty_ordered]]*Sales_Datas[[#This Row],[cogs]])</f>
        <v>3713856</v>
      </c>
      <c r="U2489" s="3">
        <f>IFERROR(Sales_Datas[[#This Row],[Gross_Profit]]/Sales_Datas[[#This Row],[after_discount]],0)</f>
        <v>0.92800000000000005</v>
      </c>
      <c r="V2489" s="1" t="str">
        <f>IF(Sales_Datas[[#This Row],[base_price]] &lt;= 632200, "Low", (IF(Sales_Datas[[#This Row],[base_price]] &gt;= 10092000, "High", "Medium")))</f>
        <v>Medium</v>
      </c>
    </row>
    <row r="2490" spans="1:22" x14ac:dyDescent="0.25">
      <c r="A2490" s="1" t="s">
        <v>6633</v>
      </c>
      <c r="B2490" s="1" t="s">
        <v>6634</v>
      </c>
      <c r="C2490" s="2">
        <v>44866</v>
      </c>
      <c r="D2490" s="1" t="s">
        <v>6389</v>
      </c>
      <c r="E2490" s="4">
        <v>400200</v>
      </c>
      <c r="F2490">
        <v>1</v>
      </c>
      <c r="G2490" s="4">
        <v>4002000</v>
      </c>
      <c r="H2490" s="4">
        <v>0</v>
      </c>
      <c r="I2490" s="4">
        <v>4002000</v>
      </c>
      <c r="J2490">
        <v>1</v>
      </c>
      <c r="K2490">
        <v>0</v>
      </c>
      <c r="L2490">
        <v>0</v>
      </c>
      <c r="M2490">
        <v>4</v>
      </c>
      <c r="N2490" s="2">
        <v>44588</v>
      </c>
      <c r="O2490" s="1" t="s">
        <v>6390</v>
      </c>
      <c r="P2490" s="4">
        <v>4002000</v>
      </c>
      <c r="Q2490" s="4">
        <v>256128</v>
      </c>
      <c r="R2490" s="1" t="s">
        <v>191</v>
      </c>
      <c r="S2490" s="1" t="s">
        <v>34</v>
      </c>
      <c r="T2490" s="4">
        <f>Sales_Datas[[#This Row],[after_discount]]-(Sales_Datas[[#This Row],[qty_ordered]]*Sales_Datas[[#This Row],[cogs]])</f>
        <v>3745872</v>
      </c>
      <c r="U2490" s="3">
        <f>IFERROR(Sales_Datas[[#This Row],[Gross_Profit]]/Sales_Datas[[#This Row],[after_discount]],0)</f>
        <v>0.93600000000000005</v>
      </c>
      <c r="V2490" s="1" t="str">
        <f>IF(Sales_Datas[[#This Row],[base_price]] &lt;= 632200, "Low", (IF(Sales_Datas[[#This Row],[base_price]] &gt;= 10092000, "High", "Medium")))</f>
        <v>Medium</v>
      </c>
    </row>
    <row r="2491" spans="1:22" x14ac:dyDescent="0.25">
      <c r="A2491" s="1" t="s">
        <v>6635</v>
      </c>
      <c r="B2491" s="1" t="s">
        <v>6636</v>
      </c>
      <c r="C2491" s="2">
        <v>44867</v>
      </c>
      <c r="D2491" s="1" t="s">
        <v>6637</v>
      </c>
      <c r="E2491" s="4">
        <v>400200</v>
      </c>
      <c r="F2491">
        <v>1</v>
      </c>
      <c r="G2491" s="4">
        <v>4002000</v>
      </c>
      <c r="H2491" s="4">
        <v>0</v>
      </c>
      <c r="I2491" s="4">
        <v>4002000</v>
      </c>
      <c r="J2491">
        <v>1</v>
      </c>
      <c r="K2491">
        <v>0</v>
      </c>
      <c r="L2491">
        <v>0</v>
      </c>
      <c r="M2491">
        <v>4</v>
      </c>
      <c r="N2491" s="2">
        <v>44614</v>
      </c>
      <c r="O2491" s="1" t="s">
        <v>6638</v>
      </c>
      <c r="P2491" s="4">
        <v>4002000</v>
      </c>
      <c r="Q2491" s="4">
        <v>292146</v>
      </c>
      <c r="R2491" s="1" t="s">
        <v>191</v>
      </c>
      <c r="S2491" s="1" t="s">
        <v>34</v>
      </c>
      <c r="T2491" s="4">
        <f>Sales_Datas[[#This Row],[after_discount]]-(Sales_Datas[[#This Row],[qty_ordered]]*Sales_Datas[[#This Row],[cogs]])</f>
        <v>3709854</v>
      </c>
      <c r="U2491" s="3">
        <f>IFERROR(Sales_Datas[[#This Row],[Gross_Profit]]/Sales_Datas[[#This Row],[after_discount]],0)</f>
        <v>0.92700000000000005</v>
      </c>
      <c r="V2491" s="1" t="str">
        <f>IF(Sales_Datas[[#This Row],[base_price]] &lt;= 632200, "Low", (IF(Sales_Datas[[#This Row],[base_price]] &gt;= 10092000, "High", "Medium")))</f>
        <v>Medium</v>
      </c>
    </row>
    <row r="2492" spans="1:22" x14ac:dyDescent="0.25">
      <c r="A2492" s="1" t="s">
        <v>6639</v>
      </c>
      <c r="B2492" s="1" t="s">
        <v>6640</v>
      </c>
      <c r="C2492" s="2">
        <v>44868</v>
      </c>
      <c r="D2492" s="1" t="s">
        <v>4346</v>
      </c>
      <c r="E2492" s="4">
        <v>400200</v>
      </c>
      <c r="F2492">
        <v>1</v>
      </c>
      <c r="G2492" s="4">
        <v>4002000</v>
      </c>
      <c r="H2492" s="4">
        <v>0</v>
      </c>
      <c r="I2492" s="4">
        <v>4002000</v>
      </c>
      <c r="J2492">
        <v>1</v>
      </c>
      <c r="K2492">
        <v>1</v>
      </c>
      <c r="L2492">
        <v>0</v>
      </c>
      <c r="M2492">
        <v>1</v>
      </c>
      <c r="N2492" s="2">
        <v>44627</v>
      </c>
      <c r="O2492" s="1" t="s">
        <v>4347</v>
      </c>
      <c r="P2492" s="4">
        <v>4002000</v>
      </c>
      <c r="Q2492" s="4">
        <v>272136</v>
      </c>
      <c r="R2492" s="1" t="s">
        <v>191</v>
      </c>
      <c r="S2492" s="1" t="s">
        <v>50</v>
      </c>
      <c r="T2492" s="4">
        <f>Sales_Datas[[#This Row],[after_discount]]-(Sales_Datas[[#This Row],[qty_ordered]]*Sales_Datas[[#This Row],[cogs]])</f>
        <v>3729864</v>
      </c>
      <c r="U2492" s="3">
        <f>IFERROR(Sales_Datas[[#This Row],[Gross_Profit]]/Sales_Datas[[#This Row],[after_discount]],0)</f>
        <v>0.93200000000000005</v>
      </c>
      <c r="V2492" s="1" t="str">
        <f>IF(Sales_Datas[[#This Row],[base_price]] &lt;= 632200, "Low", (IF(Sales_Datas[[#This Row],[base_price]] &gt;= 10092000, "High", "Medium")))</f>
        <v>Medium</v>
      </c>
    </row>
    <row r="2493" spans="1:22" x14ac:dyDescent="0.25">
      <c r="A2493" s="1" t="s">
        <v>6641</v>
      </c>
      <c r="B2493" s="1" t="s">
        <v>6642</v>
      </c>
      <c r="C2493" s="2">
        <v>44869</v>
      </c>
      <c r="D2493" s="1" t="s">
        <v>868</v>
      </c>
      <c r="E2493" s="4">
        <v>400200</v>
      </c>
      <c r="F2493">
        <v>1</v>
      </c>
      <c r="G2493" s="4">
        <v>4002000</v>
      </c>
      <c r="H2493" s="4">
        <v>0</v>
      </c>
      <c r="I2493" s="4">
        <v>4002000</v>
      </c>
      <c r="J2493">
        <v>1</v>
      </c>
      <c r="K2493">
        <v>0</v>
      </c>
      <c r="L2493">
        <v>0</v>
      </c>
      <c r="M2493">
        <v>7</v>
      </c>
      <c r="N2493" s="2">
        <v>44672</v>
      </c>
      <c r="O2493" s="1" t="s">
        <v>869</v>
      </c>
      <c r="P2493" s="4">
        <v>4002000</v>
      </c>
      <c r="Q2493" s="4">
        <v>288144</v>
      </c>
      <c r="R2493" s="1" t="s">
        <v>191</v>
      </c>
      <c r="S2493" s="1" t="s">
        <v>66</v>
      </c>
      <c r="T2493" s="4">
        <f>Sales_Datas[[#This Row],[after_discount]]-(Sales_Datas[[#This Row],[qty_ordered]]*Sales_Datas[[#This Row],[cogs]])</f>
        <v>3713856</v>
      </c>
      <c r="U2493" s="3">
        <f>IFERROR(Sales_Datas[[#This Row],[Gross_Profit]]/Sales_Datas[[#This Row],[after_discount]],0)</f>
        <v>0.92800000000000005</v>
      </c>
      <c r="V2493" s="1" t="str">
        <f>IF(Sales_Datas[[#This Row],[base_price]] &lt;= 632200, "Low", (IF(Sales_Datas[[#This Row],[base_price]] &gt;= 10092000, "High", "Medium")))</f>
        <v>Medium</v>
      </c>
    </row>
    <row r="2494" spans="1:22" x14ac:dyDescent="0.25">
      <c r="A2494" s="1" t="s">
        <v>6643</v>
      </c>
      <c r="B2494" s="1" t="s">
        <v>6644</v>
      </c>
      <c r="C2494" s="2">
        <v>44870</v>
      </c>
      <c r="D2494" s="1" t="s">
        <v>719</v>
      </c>
      <c r="E2494" s="4">
        <v>400200</v>
      </c>
      <c r="F2494">
        <v>1</v>
      </c>
      <c r="G2494" s="4">
        <v>4002000</v>
      </c>
      <c r="H2494" s="4">
        <v>0</v>
      </c>
      <c r="I2494" s="4">
        <v>4002000</v>
      </c>
      <c r="J2494">
        <v>1</v>
      </c>
      <c r="K2494">
        <v>0</v>
      </c>
      <c r="L2494">
        <v>0</v>
      </c>
      <c r="M2494">
        <v>7</v>
      </c>
      <c r="N2494" s="2">
        <v>44696</v>
      </c>
      <c r="O2494" s="1" t="s">
        <v>720</v>
      </c>
      <c r="P2494" s="4">
        <v>3190000</v>
      </c>
      <c r="Q2494" s="4">
        <v>277530</v>
      </c>
      <c r="R2494" s="1" t="s">
        <v>191</v>
      </c>
      <c r="S2494" s="1" t="s">
        <v>66</v>
      </c>
      <c r="T2494" s="4">
        <f>Sales_Datas[[#This Row],[after_discount]]-(Sales_Datas[[#This Row],[qty_ordered]]*Sales_Datas[[#This Row],[cogs]])</f>
        <v>3724470</v>
      </c>
      <c r="U2494" s="3">
        <f>IFERROR(Sales_Datas[[#This Row],[Gross_Profit]]/Sales_Datas[[#This Row],[after_discount]],0)</f>
        <v>0.93065217391304345</v>
      </c>
      <c r="V2494" s="1" t="str">
        <f>IF(Sales_Datas[[#This Row],[base_price]] &lt;= 632200, "Low", (IF(Sales_Datas[[#This Row],[base_price]] &gt;= 10092000, "High", "Medium")))</f>
        <v>Medium</v>
      </c>
    </row>
    <row r="2495" spans="1:22" x14ac:dyDescent="0.25">
      <c r="A2495" s="1" t="s">
        <v>6645</v>
      </c>
      <c r="B2495" s="1" t="s">
        <v>6621</v>
      </c>
      <c r="C2495" s="2">
        <v>44896</v>
      </c>
      <c r="D2495" s="1" t="s">
        <v>4865</v>
      </c>
      <c r="E2495" s="4">
        <v>400200</v>
      </c>
      <c r="F2495">
        <v>1</v>
      </c>
      <c r="G2495" s="4">
        <v>4002000</v>
      </c>
      <c r="H2495" s="4">
        <v>0</v>
      </c>
      <c r="I2495" s="4">
        <v>4002000</v>
      </c>
      <c r="J2495">
        <v>1</v>
      </c>
      <c r="K2495">
        <v>1</v>
      </c>
      <c r="L2495">
        <v>0</v>
      </c>
      <c r="M2495">
        <v>4</v>
      </c>
      <c r="N2495" s="2">
        <v>44589</v>
      </c>
      <c r="O2495" s="1" t="s">
        <v>4866</v>
      </c>
      <c r="P2495" s="4">
        <v>4002000</v>
      </c>
      <c r="Q2495" s="4">
        <v>292146</v>
      </c>
      <c r="R2495" s="1" t="s">
        <v>191</v>
      </c>
      <c r="S2495" s="1" t="s">
        <v>34</v>
      </c>
      <c r="T2495" s="4">
        <f>Sales_Datas[[#This Row],[after_discount]]-(Sales_Datas[[#This Row],[qty_ordered]]*Sales_Datas[[#This Row],[cogs]])</f>
        <v>3709854</v>
      </c>
      <c r="U2495" s="3">
        <f>IFERROR(Sales_Datas[[#This Row],[Gross_Profit]]/Sales_Datas[[#This Row],[after_discount]],0)</f>
        <v>0.92700000000000005</v>
      </c>
      <c r="V2495" s="1" t="str">
        <f>IF(Sales_Datas[[#This Row],[base_price]] &lt;= 632200, "Low", (IF(Sales_Datas[[#This Row],[base_price]] &gt;= 10092000, "High", "Medium")))</f>
        <v>Medium</v>
      </c>
    </row>
    <row r="2496" spans="1:22" x14ac:dyDescent="0.25">
      <c r="A2496" s="1" t="s">
        <v>6646</v>
      </c>
      <c r="B2496" s="1" t="s">
        <v>6647</v>
      </c>
      <c r="C2496" s="2">
        <v>44897</v>
      </c>
      <c r="D2496" s="1" t="s">
        <v>868</v>
      </c>
      <c r="E2496" s="4">
        <v>400200</v>
      </c>
      <c r="F2496">
        <v>1</v>
      </c>
      <c r="G2496" s="4">
        <v>4002000</v>
      </c>
      <c r="H2496" s="4">
        <v>0</v>
      </c>
      <c r="I2496" s="4">
        <v>4002000</v>
      </c>
      <c r="J2496">
        <v>1</v>
      </c>
      <c r="K2496">
        <v>1</v>
      </c>
      <c r="L2496">
        <v>1</v>
      </c>
      <c r="M2496">
        <v>1</v>
      </c>
      <c r="N2496" s="2">
        <v>44600</v>
      </c>
      <c r="O2496" s="1" t="s">
        <v>869</v>
      </c>
      <c r="P2496" s="4">
        <v>4002000</v>
      </c>
      <c r="Q2496" s="4">
        <v>288144</v>
      </c>
      <c r="R2496" s="1" t="s">
        <v>191</v>
      </c>
      <c r="S2496" s="1" t="s">
        <v>50</v>
      </c>
      <c r="T2496" s="4">
        <f>Sales_Datas[[#This Row],[after_discount]]-(Sales_Datas[[#This Row],[qty_ordered]]*Sales_Datas[[#This Row],[cogs]])</f>
        <v>3713856</v>
      </c>
      <c r="U2496" s="3">
        <f>IFERROR(Sales_Datas[[#This Row],[Gross_Profit]]/Sales_Datas[[#This Row],[after_discount]],0)</f>
        <v>0.92800000000000005</v>
      </c>
      <c r="V2496" s="1" t="str">
        <f>IF(Sales_Datas[[#This Row],[base_price]] &lt;= 632200, "Low", (IF(Sales_Datas[[#This Row],[base_price]] &gt;= 10092000, "High", "Medium")))</f>
        <v>Medium</v>
      </c>
    </row>
    <row r="2497" spans="1:22" x14ac:dyDescent="0.25">
      <c r="A2497" s="1" t="s">
        <v>6648</v>
      </c>
      <c r="B2497" s="1" t="s">
        <v>6649</v>
      </c>
      <c r="C2497" s="2">
        <v>44899</v>
      </c>
      <c r="D2497" s="1" t="s">
        <v>4865</v>
      </c>
      <c r="E2497" s="4">
        <v>400200</v>
      </c>
      <c r="F2497">
        <v>1</v>
      </c>
      <c r="G2497" s="4">
        <v>4002000</v>
      </c>
      <c r="H2497" s="4">
        <v>0</v>
      </c>
      <c r="I2497" s="4">
        <v>4002000</v>
      </c>
      <c r="J2497">
        <v>1</v>
      </c>
      <c r="K2497">
        <v>1</v>
      </c>
      <c r="L2497">
        <v>1</v>
      </c>
      <c r="M2497">
        <v>1</v>
      </c>
      <c r="N2497" s="2">
        <v>44387</v>
      </c>
      <c r="O2497" s="1" t="s">
        <v>4866</v>
      </c>
      <c r="P2497" s="4">
        <v>4002000</v>
      </c>
      <c r="Q2497" s="4">
        <v>292146</v>
      </c>
      <c r="R2497" s="1" t="s">
        <v>191</v>
      </c>
      <c r="S2497" s="1" t="s">
        <v>50</v>
      </c>
      <c r="T2497" s="4">
        <f>Sales_Datas[[#This Row],[after_discount]]-(Sales_Datas[[#This Row],[qty_ordered]]*Sales_Datas[[#This Row],[cogs]])</f>
        <v>3709854</v>
      </c>
      <c r="U2497" s="3">
        <f>IFERROR(Sales_Datas[[#This Row],[Gross_Profit]]/Sales_Datas[[#This Row],[after_discount]],0)</f>
        <v>0.92700000000000005</v>
      </c>
      <c r="V2497" s="1" t="str">
        <f>IF(Sales_Datas[[#This Row],[base_price]] &lt;= 632200, "Low", (IF(Sales_Datas[[#This Row],[base_price]] &gt;= 10092000, "High", "Medium")))</f>
        <v>Medium</v>
      </c>
    </row>
    <row r="2498" spans="1:22" x14ac:dyDescent="0.25">
      <c r="A2498" s="1" t="s">
        <v>6650</v>
      </c>
      <c r="B2498" s="1" t="s">
        <v>6651</v>
      </c>
      <c r="C2498" s="2">
        <v>44900</v>
      </c>
      <c r="D2498" s="1" t="s">
        <v>868</v>
      </c>
      <c r="E2498" s="4">
        <v>400200</v>
      </c>
      <c r="F2498">
        <v>1</v>
      </c>
      <c r="G2498" s="4">
        <v>4002000</v>
      </c>
      <c r="H2498" s="4">
        <v>0</v>
      </c>
      <c r="I2498" s="4">
        <v>4002000</v>
      </c>
      <c r="J2498">
        <v>1</v>
      </c>
      <c r="K2498">
        <v>0</v>
      </c>
      <c r="L2498">
        <v>0</v>
      </c>
      <c r="M2498">
        <v>7</v>
      </c>
      <c r="N2498" s="2">
        <v>44704</v>
      </c>
      <c r="O2498" s="1" t="s">
        <v>869</v>
      </c>
      <c r="P2498" s="4">
        <v>4002000</v>
      </c>
      <c r="Q2498" s="4">
        <v>288144</v>
      </c>
      <c r="R2498" s="1" t="s">
        <v>191</v>
      </c>
      <c r="S2498" s="1" t="s">
        <v>66</v>
      </c>
      <c r="T2498" s="4">
        <f>Sales_Datas[[#This Row],[after_discount]]-(Sales_Datas[[#This Row],[qty_ordered]]*Sales_Datas[[#This Row],[cogs]])</f>
        <v>3713856</v>
      </c>
      <c r="U2498" s="3">
        <f>IFERROR(Sales_Datas[[#This Row],[Gross_Profit]]/Sales_Datas[[#This Row],[after_discount]],0)</f>
        <v>0.92800000000000005</v>
      </c>
      <c r="V2498" s="1" t="str">
        <f>IF(Sales_Datas[[#This Row],[base_price]] &lt;= 632200, "Low", (IF(Sales_Datas[[#This Row],[base_price]] &gt;= 10092000, "High", "Medium")))</f>
        <v>Medium</v>
      </c>
    </row>
    <row r="2499" spans="1:22" x14ac:dyDescent="0.25">
      <c r="A2499" s="1" t="s">
        <v>6652</v>
      </c>
      <c r="B2499" s="1" t="s">
        <v>1897</v>
      </c>
      <c r="C2499" s="2">
        <v>44902</v>
      </c>
      <c r="D2499" s="1" t="s">
        <v>6653</v>
      </c>
      <c r="E2499" s="4">
        <v>400200</v>
      </c>
      <c r="F2499">
        <v>1</v>
      </c>
      <c r="G2499" s="4">
        <v>4002000</v>
      </c>
      <c r="H2499" s="4">
        <v>0</v>
      </c>
      <c r="I2499" s="4">
        <v>4002000</v>
      </c>
      <c r="J2499">
        <v>1</v>
      </c>
      <c r="K2499">
        <v>1</v>
      </c>
      <c r="L2499">
        <v>1</v>
      </c>
      <c r="M2499">
        <v>1</v>
      </c>
      <c r="N2499" s="2">
        <v>44704</v>
      </c>
      <c r="O2499" s="1" t="s">
        <v>6654</v>
      </c>
      <c r="P2499" s="4">
        <v>4002000</v>
      </c>
      <c r="Q2499" s="4">
        <v>308154</v>
      </c>
      <c r="R2499" s="1" t="s">
        <v>89</v>
      </c>
      <c r="S2499" s="1" t="s">
        <v>50</v>
      </c>
      <c r="T2499" s="4">
        <f>Sales_Datas[[#This Row],[after_discount]]-(Sales_Datas[[#This Row],[qty_ordered]]*Sales_Datas[[#This Row],[cogs]])</f>
        <v>3693846</v>
      </c>
      <c r="U2499" s="3">
        <f>IFERROR(Sales_Datas[[#This Row],[Gross_Profit]]/Sales_Datas[[#This Row],[after_discount]],0)</f>
        <v>0.92300000000000004</v>
      </c>
      <c r="V2499" s="1" t="str">
        <f>IF(Sales_Datas[[#This Row],[base_price]] &lt;= 632200, "Low", (IF(Sales_Datas[[#This Row],[base_price]] &gt;= 10092000, "High", "Medium")))</f>
        <v>Medium</v>
      </c>
    </row>
    <row r="2500" spans="1:22" x14ac:dyDescent="0.25">
      <c r="A2500" s="1" t="s">
        <v>6655</v>
      </c>
      <c r="B2500" s="1" t="s">
        <v>5207</v>
      </c>
      <c r="C2500" s="2">
        <v>44711</v>
      </c>
      <c r="D2500" s="1" t="s">
        <v>6656</v>
      </c>
      <c r="E2500" s="4">
        <v>400200</v>
      </c>
      <c r="F2500">
        <v>1</v>
      </c>
      <c r="G2500" s="4">
        <v>4002000</v>
      </c>
      <c r="H2500" s="4">
        <v>0</v>
      </c>
      <c r="I2500" s="4">
        <v>4002000</v>
      </c>
      <c r="J2500">
        <v>1</v>
      </c>
      <c r="K2500">
        <v>1</v>
      </c>
      <c r="L2500">
        <v>1</v>
      </c>
      <c r="M2500">
        <v>1</v>
      </c>
      <c r="N2500" s="2">
        <v>44709</v>
      </c>
      <c r="O2500" s="1" t="s">
        <v>6657</v>
      </c>
      <c r="P2500" s="4">
        <v>4002000</v>
      </c>
      <c r="Q2500" s="4">
        <v>356178</v>
      </c>
      <c r="R2500" s="1" t="s">
        <v>123</v>
      </c>
      <c r="S2500" s="1" t="s">
        <v>50</v>
      </c>
      <c r="T2500" s="4">
        <f>Sales_Datas[[#This Row],[after_discount]]-(Sales_Datas[[#This Row],[qty_ordered]]*Sales_Datas[[#This Row],[cogs]])</f>
        <v>3645822</v>
      </c>
      <c r="U2500" s="3">
        <f>IFERROR(Sales_Datas[[#This Row],[Gross_Profit]]/Sales_Datas[[#This Row],[after_discount]],0)</f>
        <v>0.91100000000000003</v>
      </c>
      <c r="V2500" s="1" t="str">
        <f>IF(Sales_Datas[[#This Row],[base_price]] &lt;= 632200, "Low", (IF(Sales_Datas[[#This Row],[base_price]] &gt;= 10092000, "High", "Medium")))</f>
        <v>Medium</v>
      </c>
    </row>
    <row r="2501" spans="1:22" x14ac:dyDescent="0.25">
      <c r="A2501" s="1" t="s">
        <v>6658</v>
      </c>
      <c r="B2501" s="1" t="s">
        <v>6659</v>
      </c>
      <c r="C2501" s="2">
        <v>44695</v>
      </c>
      <c r="D2501" s="1" t="s">
        <v>604</v>
      </c>
      <c r="E2501" s="4">
        <v>400142</v>
      </c>
      <c r="F2501">
        <v>1</v>
      </c>
      <c r="G2501" s="4">
        <v>4001420</v>
      </c>
      <c r="H2501" s="4">
        <v>0</v>
      </c>
      <c r="I2501" s="4">
        <v>4001420</v>
      </c>
      <c r="J2501">
        <v>1</v>
      </c>
      <c r="K2501">
        <v>0</v>
      </c>
      <c r="L2501">
        <v>0</v>
      </c>
      <c r="M2501">
        <v>5</v>
      </c>
      <c r="N2501" s="2">
        <v>44526</v>
      </c>
      <c r="O2501" s="1" t="s">
        <v>605</v>
      </c>
      <c r="P2501" s="4">
        <v>3769420</v>
      </c>
      <c r="Q2501" s="4">
        <v>256302</v>
      </c>
      <c r="R2501" s="1" t="s">
        <v>55</v>
      </c>
      <c r="S2501" s="1" t="s">
        <v>24</v>
      </c>
      <c r="T2501" s="4">
        <f>Sales_Datas[[#This Row],[after_discount]]-(Sales_Datas[[#This Row],[qty_ordered]]*Sales_Datas[[#This Row],[cogs]])</f>
        <v>3745118</v>
      </c>
      <c r="U2501" s="3">
        <f>IFERROR(Sales_Datas[[#This Row],[Gross_Profit]]/Sales_Datas[[#This Row],[after_discount]],0)</f>
        <v>0.93594723873025076</v>
      </c>
      <c r="V2501" s="1" t="str">
        <f>IF(Sales_Datas[[#This Row],[base_price]] &lt;= 632200, "Low", (IF(Sales_Datas[[#This Row],[base_price]] &gt;= 10092000, "High", "Medium")))</f>
        <v>Medium</v>
      </c>
    </row>
    <row r="2502" spans="1:22" x14ac:dyDescent="0.25">
      <c r="A2502" s="1" t="s">
        <v>6660</v>
      </c>
      <c r="B2502" s="1" t="s">
        <v>6661</v>
      </c>
      <c r="C2502" s="2">
        <v>44705</v>
      </c>
      <c r="D2502" s="1" t="s">
        <v>6662</v>
      </c>
      <c r="E2502" s="4">
        <v>400142</v>
      </c>
      <c r="F2502">
        <v>1</v>
      </c>
      <c r="G2502" s="4">
        <v>4001420</v>
      </c>
      <c r="H2502" s="4">
        <v>0</v>
      </c>
      <c r="I2502" s="4">
        <v>4001420</v>
      </c>
      <c r="J2502">
        <v>1</v>
      </c>
      <c r="K2502">
        <v>1</v>
      </c>
      <c r="L2502">
        <v>0</v>
      </c>
      <c r="M2502">
        <v>1</v>
      </c>
      <c r="N2502" s="2">
        <v>44699</v>
      </c>
      <c r="O2502" s="1" t="s">
        <v>6663</v>
      </c>
      <c r="P2502" s="4">
        <v>4001420</v>
      </c>
      <c r="Q2502" s="4">
        <v>276080</v>
      </c>
      <c r="R2502" s="1" t="s">
        <v>55</v>
      </c>
      <c r="S2502" s="1" t="s">
        <v>50</v>
      </c>
      <c r="T2502" s="4">
        <f>Sales_Datas[[#This Row],[after_discount]]-(Sales_Datas[[#This Row],[qty_ordered]]*Sales_Datas[[#This Row],[cogs]])</f>
        <v>3725340</v>
      </c>
      <c r="U2502" s="3">
        <f>IFERROR(Sales_Datas[[#This Row],[Gross_Profit]]/Sales_Datas[[#This Row],[after_discount]],0)</f>
        <v>0.93100449340484126</v>
      </c>
      <c r="V2502" s="1" t="str">
        <f>IF(Sales_Datas[[#This Row],[base_price]] &lt;= 632200, "Low", (IF(Sales_Datas[[#This Row],[base_price]] &gt;= 10092000, "High", "Medium")))</f>
        <v>Medium</v>
      </c>
    </row>
    <row r="2503" spans="1:22" x14ac:dyDescent="0.25">
      <c r="A2503" s="1" t="s">
        <v>6664</v>
      </c>
      <c r="B2503" s="1" t="s">
        <v>6665</v>
      </c>
      <c r="C2503" s="2">
        <v>44900</v>
      </c>
      <c r="D2503" s="1" t="s">
        <v>6662</v>
      </c>
      <c r="E2503" s="4">
        <v>400142</v>
      </c>
      <c r="F2503">
        <v>1</v>
      </c>
      <c r="G2503" s="4">
        <v>4001420</v>
      </c>
      <c r="H2503" s="4">
        <v>0</v>
      </c>
      <c r="I2503" s="4">
        <v>4001420</v>
      </c>
      <c r="J2503">
        <v>1</v>
      </c>
      <c r="K2503">
        <v>1</v>
      </c>
      <c r="L2503">
        <v>0</v>
      </c>
      <c r="M2503">
        <v>1</v>
      </c>
      <c r="N2503" s="2">
        <v>44432</v>
      </c>
      <c r="O2503" s="1" t="s">
        <v>6663</v>
      </c>
      <c r="P2503" s="4">
        <v>4001420</v>
      </c>
      <c r="Q2503" s="4">
        <v>276080</v>
      </c>
      <c r="R2503" s="1" t="s">
        <v>55</v>
      </c>
      <c r="S2503" s="1" t="s">
        <v>50</v>
      </c>
      <c r="T2503" s="4">
        <f>Sales_Datas[[#This Row],[after_discount]]-(Sales_Datas[[#This Row],[qty_ordered]]*Sales_Datas[[#This Row],[cogs]])</f>
        <v>3725340</v>
      </c>
      <c r="U2503" s="3">
        <f>IFERROR(Sales_Datas[[#This Row],[Gross_Profit]]/Sales_Datas[[#This Row],[after_discount]],0)</f>
        <v>0.93100449340484126</v>
      </c>
      <c r="V2503" s="1" t="str">
        <f>IF(Sales_Datas[[#This Row],[base_price]] &lt;= 632200, "Low", (IF(Sales_Datas[[#This Row],[base_price]] &gt;= 10092000, "High", "Medium")))</f>
        <v>Medium</v>
      </c>
    </row>
    <row r="2504" spans="1:22" x14ac:dyDescent="0.25">
      <c r="A2504" s="1" t="s">
        <v>6666</v>
      </c>
      <c r="B2504" s="1" t="s">
        <v>6667</v>
      </c>
      <c r="C2504" s="2">
        <v>44493</v>
      </c>
      <c r="D2504" s="1" t="s">
        <v>6668</v>
      </c>
      <c r="E2504" s="4">
        <v>399620</v>
      </c>
      <c r="F2504">
        <v>1</v>
      </c>
      <c r="G2504" s="4">
        <v>3996200</v>
      </c>
      <c r="H2504" s="4">
        <v>0</v>
      </c>
      <c r="I2504" s="4">
        <v>3996200</v>
      </c>
      <c r="J2504">
        <v>1</v>
      </c>
      <c r="K2504">
        <v>0</v>
      </c>
      <c r="L2504">
        <v>0</v>
      </c>
      <c r="M2504">
        <v>4</v>
      </c>
      <c r="N2504" s="2">
        <v>44494</v>
      </c>
      <c r="O2504" s="1" t="s">
        <v>6669</v>
      </c>
      <c r="P2504" s="4">
        <v>3996200</v>
      </c>
      <c r="Q2504" s="4">
        <v>255722</v>
      </c>
      <c r="R2504" s="1" t="s">
        <v>133</v>
      </c>
      <c r="S2504" s="1" t="s">
        <v>34</v>
      </c>
      <c r="T2504" s="4">
        <f>Sales_Datas[[#This Row],[after_discount]]-(Sales_Datas[[#This Row],[qty_ordered]]*Sales_Datas[[#This Row],[cogs]])</f>
        <v>3740478</v>
      </c>
      <c r="U2504" s="3">
        <f>IFERROR(Sales_Datas[[#This Row],[Gross_Profit]]/Sales_Datas[[#This Row],[after_discount]],0)</f>
        <v>0.9360087082728592</v>
      </c>
      <c r="V2504" s="1" t="str">
        <f>IF(Sales_Datas[[#This Row],[base_price]] &lt;= 632200, "Low", (IF(Sales_Datas[[#This Row],[base_price]] &gt;= 10092000, "High", "Medium")))</f>
        <v>Medium</v>
      </c>
    </row>
    <row r="2505" spans="1:22" x14ac:dyDescent="0.25">
      <c r="A2505" s="1" t="s">
        <v>6670</v>
      </c>
      <c r="B2505" s="1" t="s">
        <v>6671</v>
      </c>
      <c r="C2505" s="2">
        <v>44208</v>
      </c>
      <c r="D2505" s="1" t="s">
        <v>6672</v>
      </c>
      <c r="E2505" s="4">
        <v>399040</v>
      </c>
      <c r="F2505">
        <v>1</v>
      </c>
      <c r="G2505" s="4">
        <v>3990400</v>
      </c>
      <c r="H2505" s="4">
        <v>0</v>
      </c>
      <c r="I2505" s="4">
        <v>3990400</v>
      </c>
      <c r="J2505">
        <v>1</v>
      </c>
      <c r="K2505">
        <v>0</v>
      </c>
      <c r="L2505">
        <v>0</v>
      </c>
      <c r="M2505">
        <v>4</v>
      </c>
      <c r="N2505" s="2">
        <v>44555</v>
      </c>
      <c r="O2505" s="1" t="s">
        <v>6673</v>
      </c>
      <c r="P2505" s="4">
        <v>3990400</v>
      </c>
      <c r="Q2505" s="4">
        <v>347130</v>
      </c>
      <c r="R2505" s="1" t="s">
        <v>133</v>
      </c>
      <c r="S2505" s="1" t="s">
        <v>34</v>
      </c>
      <c r="T2505" s="4">
        <f>Sales_Datas[[#This Row],[after_discount]]-(Sales_Datas[[#This Row],[qty_ordered]]*Sales_Datas[[#This Row],[cogs]])</f>
        <v>3643270</v>
      </c>
      <c r="U2505" s="3">
        <f>IFERROR(Sales_Datas[[#This Row],[Gross_Profit]]/Sales_Datas[[#This Row],[after_discount]],0)</f>
        <v>0.91300872093023255</v>
      </c>
      <c r="V2505" s="1" t="str">
        <f>IF(Sales_Datas[[#This Row],[base_price]] &lt;= 632200, "Low", (IF(Sales_Datas[[#This Row],[base_price]] &gt;= 10092000, "High", "Medium")))</f>
        <v>Medium</v>
      </c>
    </row>
    <row r="2506" spans="1:22" x14ac:dyDescent="0.25">
      <c r="A2506" s="1" t="s">
        <v>6674</v>
      </c>
      <c r="B2506" s="1" t="s">
        <v>6675</v>
      </c>
      <c r="C2506" s="2">
        <v>44552</v>
      </c>
      <c r="D2506" s="1" t="s">
        <v>6676</v>
      </c>
      <c r="E2506" s="4">
        <v>399040</v>
      </c>
      <c r="F2506">
        <v>1</v>
      </c>
      <c r="G2506" s="4">
        <v>3990400</v>
      </c>
      <c r="H2506" s="4">
        <v>0</v>
      </c>
      <c r="I2506" s="4">
        <v>3990400</v>
      </c>
      <c r="J2506">
        <v>1</v>
      </c>
      <c r="K2506">
        <v>1</v>
      </c>
      <c r="L2506">
        <v>0</v>
      </c>
      <c r="M2506">
        <v>1</v>
      </c>
      <c r="N2506" s="2">
        <v>44549</v>
      </c>
      <c r="O2506" s="1" t="s">
        <v>6677</v>
      </c>
      <c r="P2506" s="4">
        <v>3990400</v>
      </c>
      <c r="Q2506" s="4">
        <v>351132</v>
      </c>
      <c r="R2506" s="1" t="s">
        <v>133</v>
      </c>
      <c r="S2506" s="1" t="s">
        <v>50</v>
      </c>
      <c r="T2506" s="4">
        <f>Sales_Datas[[#This Row],[after_discount]]-(Sales_Datas[[#This Row],[qty_ordered]]*Sales_Datas[[#This Row],[cogs]])</f>
        <v>3639268</v>
      </c>
      <c r="U2506" s="3">
        <f>IFERROR(Sales_Datas[[#This Row],[Gross_Profit]]/Sales_Datas[[#This Row],[after_discount]],0)</f>
        <v>0.91200581395348834</v>
      </c>
      <c r="V2506" s="1" t="str">
        <f>IF(Sales_Datas[[#This Row],[base_price]] &lt;= 632200, "Low", (IF(Sales_Datas[[#This Row],[base_price]] &gt;= 10092000, "High", "Medium")))</f>
        <v>Medium</v>
      </c>
    </row>
    <row r="2507" spans="1:22" x14ac:dyDescent="0.25">
      <c r="A2507" s="1" t="s">
        <v>6678</v>
      </c>
      <c r="B2507" s="1" t="s">
        <v>6679</v>
      </c>
      <c r="C2507" s="2">
        <v>44745</v>
      </c>
      <c r="D2507" s="1" t="s">
        <v>6680</v>
      </c>
      <c r="E2507" s="4">
        <v>399040</v>
      </c>
      <c r="F2507">
        <v>1</v>
      </c>
      <c r="G2507" s="4">
        <v>3990400</v>
      </c>
      <c r="H2507" s="4">
        <v>0</v>
      </c>
      <c r="I2507" s="4">
        <v>3990400</v>
      </c>
      <c r="J2507">
        <v>1</v>
      </c>
      <c r="K2507">
        <v>1</v>
      </c>
      <c r="L2507">
        <v>0</v>
      </c>
      <c r="M2507">
        <v>1</v>
      </c>
      <c r="N2507" s="2">
        <v>44643</v>
      </c>
      <c r="O2507" s="1" t="s">
        <v>6681</v>
      </c>
      <c r="P2507" s="4">
        <v>3990400</v>
      </c>
      <c r="Q2507" s="4">
        <v>323176</v>
      </c>
      <c r="R2507" s="1" t="s">
        <v>133</v>
      </c>
      <c r="S2507" s="1" t="s">
        <v>50</v>
      </c>
      <c r="T2507" s="4">
        <f>Sales_Datas[[#This Row],[after_discount]]-(Sales_Datas[[#This Row],[qty_ordered]]*Sales_Datas[[#This Row],[cogs]])</f>
        <v>3667224</v>
      </c>
      <c r="U2507" s="3">
        <f>IFERROR(Sales_Datas[[#This Row],[Gross_Profit]]/Sales_Datas[[#This Row],[after_discount]],0)</f>
        <v>0.91901162790697677</v>
      </c>
      <c r="V2507" s="1" t="str">
        <f>IF(Sales_Datas[[#This Row],[base_price]] &lt;= 632200, "Low", (IF(Sales_Datas[[#This Row],[base_price]] &gt;= 10092000, "High", "Medium")))</f>
        <v>Medium</v>
      </c>
    </row>
    <row r="2508" spans="1:22" x14ac:dyDescent="0.25">
      <c r="A2508" s="1" t="s">
        <v>6682</v>
      </c>
      <c r="B2508" s="1" t="s">
        <v>6683</v>
      </c>
      <c r="C2508" s="2">
        <v>44779</v>
      </c>
      <c r="D2508" s="1" t="s">
        <v>596</v>
      </c>
      <c r="E2508" s="4">
        <v>397880</v>
      </c>
      <c r="F2508">
        <v>1</v>
      </c>
      <c r="G2508" s="4">
        <v>3978800</v>
      </c>
      <c r="H2508" s="4">
        <v>0</v>
      </c>
      <c r="I2508" s="4">
        <v>3978800</v>
      </c>
      <c r="J2508">
        <v>1</v>
      </c>
      <c r="K2508">
        <v>1</v>
      </c>
      <c r="L2508">
        <v>1</v>
      </c>
      <c r="M2508">
        <v>1</v>
      </c>
      <c r="N2508" s="2">
        <v>44419</v>
      </c>
      <c r="O2508" s="1" t="s">
        <v>597</v>
      </c>
      <c r="P2508" s="4">
        <v>3978800</v>
      </c>
      <c r="Q2508" s="4">
        <v>270512</v>
      </c>
      <c r="R2508" s="1" t="s">
        <v>55</v>
      </c>
      <c r="S2508" s="1" t="s">
        <v>50</v>
      </c>
      <c r="T2508" s="4">
        <f>Sales_Datas[[#This Row],[after_discount]]-(Sales_Datas[[#This Row],[qty_ordered]]*Sales_Datas[[#This Row],[cogs]])</f>
        <v>3708288</v>
      </c>
      <c r="U2508" s="3">
        <f>IFERROR(Sales_Datas[[#This Row],[Gross_Profit]]/Sales_Datas[[#This Row],[after_discount]],0)</f>
        <v>0.93201166180758022</v>
      </c>
      <c r="V2508" s="1" t="str">
        <f>IF(Sales_Datas[[#This Row],[base_price]] &lt;= 632200, "Low", (IF(Sales_Datas[[#This Row],[base_price]] &gt;= 10092000, "High", "Medium")))</f>
        <v>Medium</v>
      </c>
    </row>
    <row r="2509" spans="1:22" x14ac:dyDescent="0.25">
      <c r="A2509" s="1" t="s">
        <v>6684</v>
      </c>
      <c r="B2509" s="1" t="s">
        <v>3008</v>
      </c>
      <c r="C2509" s="2">
        <v>44293</v>
      </c>
      <c r="D2509" s="1" t="s">
        <v>6685</v>
      </c>
      <c r="E2509" s="4">
        <v>397300</v>
      </c>
      <c r="F2509">
        <v>1</v>
      </c>
      <c r="G2509" s="4">
        <v>3973000</v>
      </c>
      <c r="H2509" s="4">
        <v>0</v>
      </c>
      <c r="I2509" s="4">
        <v>3973000</v>
      </c>
      <c r="J2509">
        <v>1</v>
      </c>
      <c r="K2509">
        <v>1</v>
      </c>
      <c r="L2509">
        <v>0</v>
      </c>
      <c r="M2509">
        <v>1</v>
      </c>
      <c r="N2509" s="2">
        <v>44382</v>
      </c>
      <c r="O2509" s="1" t="s">
        <v>6686</v>
      </c>
      <c r="P2509" s="4">
        <v>3973000</v>
      </c>
      <c r="Q2509" s="4">
        <v>242324</v>
      </c>
      <c r="R2509" s="1" t="s">
        <v>123</v>
      </c>
      <c r="S2509" s="1" t="s">
        <v>50</v>
      </c>
      <c r="T2509" s="4">
        <f>Sales_Datas[[#This Row],[after_discount]]-(Sales_Datas[[#This Row],[qty_ordered]]*Sales_Datas[[#This Row],[cogs]])</f>
        <v>3730676</v>
      </c>
      <c r="U2509" s="3">
        <f>IFERROR(Sales_Datas[[#This Row],[Gross_Profit]]/Sales_Datas[[#This Row],[after_discount]],0)</f>
        <v>0.93900729927007298</v>
      </c>
      <c r="V2509" s="1" t="str">
        <f>IF(Sales_Datas[[#This Row],[base_price]] &lt;= 632200, "Low", (IF(Sales_Datas[[#This Row],[base_price]] &gt;= 10092000, "High", "Medium")))</f>
        <v>Medium</v>
      </c>
    </row>
    <row r="2510" spans="1:22" x14ac:dyDescent="0.25">
      <c r="A2510" s="1" t="s">
        <v>6687</v>
      </c>
      <c r="B2510" s="1" t="s">
        <v>6688</v>
      </c>
      <c r="C2510" s="2">
        <v>44393</v>
      </c>
      <c r="D2510" s="1" t="s">
        <v>6689</v>
      </c>
      <c r="E2510" s="4">
        <v>397300</v>
      </c>
      <c r="F2510">
        <v>1</v>
      </c>
      <c r="G2510" s="4">
        <v>3973000</v>
      </c>
      <c r="H2510" s="4">
        <v>0</v>
      </c>
      <c r="I2510" s="4">
        <v>3973000</v>
      </c>
      <c r="J2510">
        <v>1</v>
      </c>
      <c r="K2510">
        <v>1</v>
      </c>
      <c r="L2510">
        <v>1</v>
      </c>
      <c r="M2510">
        <v>1</v>
      </c>
      <c r="N2510" s="2">
        <v>44389</v>
      </c>
      <c r="O2510" s="1" t="s">
        <v>6690</v>
      </c>
      <c r="P2510" s="4">
        <v>3973000</v>
      </c>
      <c r="Q2510" s="4">
        <v>313838</v>
      </c>
      <c r="R2510" s="1" t="s">
        <v>123</v>
      </c>
      <c r="S2510" s="1" t="s">
        <v>50</v>
      </c>
      <c r="T2510" s="4">
        <f>Sales_Datas[[#This Row],[after_discount]]-(Sales_Datas[[#This Row],[qty_ordered]]*Sales_Datas[[#This Row],[cogs]])</f>
        <v>3659162</v>
      </c>
      <c r="U2510" s="3">
        <f>IFERROR(Sales_Datas[[#This Row],[Gross_Profit]]/Sales_Datas[[#This Row],[after_discount]],0)</f>
        <v>0.92100729927007297</v>
      </c>
      <c r="V2510" s="1" t="str">
        <f>IF(Sales_Datas[[#This Row],[base_price]] &lt;= 632200, "Low", (IF(Sales_Datas[[#This Row],[base_price]] &gt;= 10092000, "High", "Medium")))</f>
        <v>Medium</v>
      </c>
    </row>
    <row r="2511" spans="1:22" x14ac:dyDescent="0.25">
      <c r="A2511" s="1" t="s">
        <v>6691</v>
      </c>
      <c r="B2511" s="1" t="s">
        <v>6692</v>
      </c>
      <c r="C2511" s="2">
        <v>44648</v>
      </c>
      <c r="D2511" s="1" t="s">
        <v>6693</v>
      </c>
      <c r="E2511" s="4">
        <v>397184</v>
      </c>
      <c r="F2511">
        <v>1</v>
      </c>
      <c r="G2511" s="4">
        <v>3971840</v>
      </c>
      <c r="H2511" s="4">
        <v>0</v>
      </c>
      <c r="I2511" s="4">
        <v>3971840</v>
      </c>
      <c r="J2511">
        <v>1</v>
      </c>
      <c r="K2511">
        <v>1</v>
      </c>
      <c r="L2511">
        <v>0</v>
      </c>
      <c r="M2511">
        <v>7</v>
      </c>
      <c r="N2511" s="2">
        <v>44634</v>
      </c>
      <c r="O2511" s="1" t="s">
        <v>6694</v>
      </c>
      <c r="P2511" s="4">
        <v>3971840</v>
      </c>
      <c r="Q2511" s="4">
        <v>337560</v>
      </c>
      <c r="R2511" s="1" t="s">
        <v>89</v>
      </c>
      <c r="S2511" s="1" t="s">
        <v>66</v>
      </c>
      <c r="T2511" s="4">
        <f>Sales_Datas[[#This Row],[after_discount]]-(Sales_Datas[[#This Row],[qty_ordered]]*Sales_Datas[[#This Row],[cogs]])</f>
        <v>3634280</v>
      </c>
      <c r="U2511" s="3">
        <f>IFERROR(Sales_Datas[[#This Row],[Gross_Profit]]/Sales_Datas[[#This Row],[after_discount]],0)</f>
        <v>0.91501168224299068</v>
      </c>
      <c r="V2511" s="1" t="str">
        <f>IF(Sales_Datas[[#This Row],[base_price]] &lt;= 632200, "Low", (IF(Sales_Datas[[#This Row],[base_price]] &gt;= 10092000, "High", "Medium")))</f>
        <v>Medium</v>
      </c>
    </row>
    <row r="2512" spans="1:22" x14ac:dyDescent="0.25">
      <c r="A2512" s="1" t="s">
        <v>6695</v>
      </c>
      <c r="B2512" s="1" t="s">
        <v>6696</v>
      </c>
      <c r="C2512" s="2">
        <v>44777</v>
      </c>
      <c r="D2512" s="1" t="s">
        <v>6693</v>
      </c>
      <c r="E2512" s="4">
        <v>397184</v>
      </c>
      <c r="F2512">
        <v>1</v>
      </c>
      <c r="G2512" s="4">
        <v>3971840</v>
      </c>
      <c r="H2512" s="4">
        <v>0</v>
      </c>
      <c r="I2512" s="4">
        <v>3971840</v>
      </c>
      <c r="J2512">
        <v>1</v>
      </c>
      <c r="K2512">
        <v>0</v>
      </c>
      <c r="L2512">
        <v>0</v>
      </c>
      <c r="M2512">
        <v>7</v>
      </c>
      <c r="N2512" s="2">
        <v>44454</v>
      </c>
      <c r="O2512" s="1" t="s">
        <v>6694</v>
      </c>
      <c r="P2512" s="4">
        <v>3971840</v>
      </c>
      <c r="Q2512" s="4">
        <v>337560</v>
      </c>
      <c r="R2512" s="1" t="s">
        <v>89</v>
      </c>
      <c r="S2512" s="1" t="s">
        <v>66</v>
      </c>
      <c r="T2512" s="4">
        <f>Sales_Datas[[#This Row],[after_discount]]-(Sales_Datas[[#This Row],[qty_ordered]]*Sales_Datas[[#This Row],[cogs]])</f>
        <v>3634280</v>
      </c>
      <c r="U2512" s="3">
        <f>IFERROR(Sales_Datas[[#This Row],[Gross_Profit]]/Sales_Datas[[#This Row],[after_discount]],0)</f>
        <v>0.91501168224299068</v>
      </c>
      <c r="V2512" s="1" t="str">
        <f>IF(Sales_Datas[[#This Row],[base_price]] &lt;= 632200, "Low", (IF(Sales_Datas[[#This Row],[base_price]] &gt;= 10092000, "High", "Medium")))</f>
        <v>Medium</v>
      </c>
    </row>
    <row r="2513" spans="1:22" x14ac:dyDescent="0.25">
      <c r="A2513" s="1" t="s">
        <v>6697</v>
      </c>
      <c r="B2513" s="1" t="s">
        <v>6698</v>
      </c>
      <c r="C2513" s="2">
        <v>44424</v>
      </c>
      <c r="D2513" s="1" t="s">
        <v>6699</v>
      </c>
      <c r="E2513" s="4">
        <v>394400</v>
      </c>
      <c r="F2513">
        <v>1</v>
      </c>
      <c r="G2513" s="4">
        <v>3944000</v>
      </c>
      <c r="H2513" s="4">
        <v>0</v>
      </c>
      <c r="I2513" s="4">
        <v>3944000</v>
      </c>
      <c r="J2513">
        <v>1</v>
      </c>
      <c r="K2513">
        <v>1</v>
      </c>
      <c r="L2513">
        <v>0</v>
      </c>
      <c r="M2513">
        <v>1</v>
      </c>
      <c r="N2513" s="2">
        <v>44413</v>
      </c>
      <c r="O2513" s="1" t="s">
        <v>6700</v>
      </c>
      <c r="P2513" s="4">
        <v>3944000</v>
      </c>
      <c r="Q2513" s="4">
        <v>276080</v>
      </c>
      <c r="R2513" s="1" t="s">
        <v>191</v>
      </c>
      <c r="S2513" s="1" t="s">
        <v>50</v>
      </c>
      <c r="T2513" s="4">
        <f>Sales_Datas[[#This Row],[after_discount]]-(Sales_Datas[[#This Row],[qty_ordered]]*Sales_Datas[[#This Row],[cogs]])</f>
        <v>3667920</v>
      </c>
      <c r="U2513" s="3">
        <f>IFERROR(Sales_Datas[[#This Row],[Gross_Profit]]/Sales_Datas[[#This Row],[after_discount]],0)</f>
        <v>0.93</v>
      </c>
      <c r="V2513" s="1" t="str">
        <f>IF(Sales_Datas[[#This Row],[base_price]] &lt;= 632200, "Low", (IF(Sales_Datas[[#This Row],[base_price]] &gt;= 10092000, "High", "Medium")))</f>
        <v>Medium</v>
      </c>
    </row>
    <row r="2514" spans="1:22" x14ac:dyDescent="0.25">
      <c r="A2514" s="1" t="s">
        <v>6701</v>
      </c>
      <c r="B2514" s="1" t="s">
        <v>4560</v>
      </c>
      <c r="C2514" s="2">
        <v>44458</v>
      </c>
      <c r="D2514" s="1" t="s">
        <v>6702</v>
      </c>
      <c r="E2514" s="4">
        <v>394400</v>
      </c>
      <c r="F2514">
        <v>1</v>
      </c>
      <c r="G2514" s="4">
        <v>3944000</v>
      </c>
      <c r="H2514" s="4">
        <v>0</v>
      </c>
      <c r="I2514" s="4">
        <v>3944000</v>
      </c>
      <c r="J2514">
        <v>1</v>
      </c>
      <c r="K2514">
        <v>1</v>
      </c>
      <c r="L2514">
        <v>1</v>
      </c>
      <c r="M2514">
        <v>1</v>
      </c>
      <c r="N2514" s="2">
        <v>44386</v>
      </c>
      <c r="O2514" s="1" t="s">
        <v>6703</v>
      </c>
      <c r="P2514" s="4">
        <v>3944000</v>
      </c>
      <c r="Q2514" s="4">
        <v>244528</v>
      </c>
      <c r="R2514" s="1" t="s">
        <v>55</v>
      </c>
      <c r="S2514" s="1" t="s">
        <v>50</v>
      </c>
      <c r="T2514" s="4">
        <f>Sales_Datas[[#This Row],[after_discount]]-(Sales_Datas[[#This Row],[qty_ordered]]*Sales_Datas[[#This Row],[cogs]])</f>
        <v>3699472</v>
      </c>
      <c r="U2514" s="3">
        <f>IFERROR(Sales_Datas[[#This Row],[Gross_Profit]]/Sales_Datas[[#This Row],[after_discount]],0)</f>
        <v>0.93799999999999994</v>
      </c>
      <c r="V2514" s="1" t="str">
        <f>IF(Sales_Datas[[#This Row],[base_price]] &lt;= 632200, "Low", (IF(Sales_Datas[[#This Row],[base_price]] &gt;= 10092000, "High", "Medium")))</f>
        <v>Medium</v>
      </c>
    </row>
    <row r="2515" spans="1:22" x14ac:dyDescent="0.25">
      <c r="A2515" s="1" t="s">
        <v>6704</v>
      </c>
      <c r="B2515" s="1" t="s">
        <v>6705</v>
      </c>
      <c r="C2515" s="2">
        <v>44541</v>
      </c>
      <c r="D2515" s="1" t="s">
        <v>6706</v>
      </c>
      <c r="E2515" s="4">
        <v>98600</v>
      </c>
      <c r="F2515">
        <v>4</v>
      </c>
      <c r="G2515" s="4">
        <v>3944000</v>
      </c>
      <c r="H2515" s="4">
        <v>0</v>
      </c>
      <c r="I2515" s="4">
        <v>3944000</v>
      </c>
      <c r="J2515">
        <v>1</v>
      </c>
      <c r="K2515">
        <v>0</v>
      </c>
      <c r="L2515">
        <v>0</v>
      </c>
      <c r="M2515">
        <v>1</v>
      </c>
      <c r="N2515" s="2">
        <v>44503</v>
      </c>
      <c r="O2515" s="1" t="s">
        <v>6707</v>
      </c>
      <c r="P2515" s="4">
        <v>986000</v>
      </c>
      <c r="Q2515" s="4">
        <v>60146</v>
      </c>
      <c r="R2515" s="1" t="s">
        <v>123</v>
      </c>
      <c r="S2515" s="1" t="s">
        <v>50</v>
      </c>
      <c r="T2515" s="4">
        <f>Sales_Datas[[#This Row],[after_discount]]-(Sales_Datas[[#This Row],[qty_ordered]]*Sales_Datas[[#This Row],[cogs]])</f>
        <v>3703416</v>
      </c>
      <c r="U2515" s="3">
        <f>IFERROR(Sales_Datas[[#This Row],[Gross_Profit]]/Sales_Datas[[#This Row],[after_discount]],0)</f>
        <v>0.93899999999999995</v>
      </c>
      <c r="V2515" s="1" t="str">
        <f>IF(Sales_Datas[[#This Row],[base_price]] &lt;= 632200, "Low", (IF(Sales_Datas[[#This Row],[base_price]] &gt;= 10092000, "High", "Medium")))</f>
        <v>Medium</v>
      </c>
    </row>
    <row r="2516" spans="1:22" x14ac:dyDescent="0.25">
      <c r="A2516" s="1" t="s">
        <v>6708</v>
      </c>
      <c r="B2516" s="1" t="s">
        <v>6709</v>
      </c>
      <c r="C2516" s="2">
        <v>44547</v>
      </c>
      <c r="D2516" s="1" t="s">
        <v>6710</v>
      </c>
      <c r="E2516" s="4">
        <v>394400</v>
      </c>
      <c r="F2516">
        <v>1</v>
      </c>
      <c r="G2516" s="4">
        <v>3944000</v>
      </c>
      <c r="H2516" s="4">
        <v>0</v>
      </c>
      <c r="I2516" s="4">
        <v>3944000</v>
      </c>
      <c r="J2516">
        <v>1</v>
      </c>
      <c r="K2516">
        <v>1</v>
      </c>
      <c r="L2516">
        <v>1</v>
      </c>
      <c r="M2516">
        <v>1</v>
      </c>
      <c r="N2516" s="2">
        <v>44556</v>
      </c>
      <c r="O2516" s="1" t="s">
        <v>6711</v>
      </c>
      <c r="P2516" s="4">
        <v>3944000</v>
      </c>
      <c r="Q2516" s="4">
        <v>260304</v>
      </c>
      <c r="R2516" s="1" t="s">
        <v>123</v>
      </c>
      <c r="S2516" s="1" t="s">
        <v>50</v>
      </c>
      <c r="T2516" s="4">
        <f>Sales_Datas[[#This Row],[after_discount]]-(Sales_Datas[[#This Row],[qty_ordered]]*Sales_Datas[[#This Row],[cogs]])</f>
        <v>3683696</v>
      </c>
      <c r="U2516" s="3">
        <f>IFERROR(Sales_Datas[[#This Row],[Gross_Profit]]/Sales_Datas[[#This Row],[after_discount]],0)</f>
        <v>0.93400000000000005</v>
      </c>
      <c r="V2516" s="1" t="str">
        <f>IF(Sales_Datas[[#This Row],[base_price]] &lt;= 632200, "Low", (IF(Sales_Datas[[#This Row],[base_price]] &gt;= 10092000, "High", "Medium")))</f>
        <v>Medium</v>
      </c>
    </row>
    <row r="2517" spans="1:22" x14ac:dyDescent="0.25">
      <c r="A2517" s="1" t="s">
        <v>6712</v>
      </c>
      <c r="B2517" s="1" t="s">
        <v>6713</v>
      </c>
      <c r="C2517" s="2">
        <v>44399</v>
      </c>
      <c r="D2517" s="1" t="s">
        <v>6714</v>
      </c>
      <c r="E2517" s="4">
        <v>394168</v>
      </c>
      <c r="F2517">
        <v>1</v>
      </c>
      <c r="G2517" s="4">
        <v>3941680</v>
      </c>
      <c r="H2517" s="4">
        <v>0</v>
      </c>
      <c r="I2517" s="4">
        <v>3941680</v>
      </c>
      <c r="J2517">
        <v>1</v>
      </c>
      <c r="K2517">
        <v>1</v>
      </c>
      <c r="L2517">
        <v>1</v>
      </c>
      <c r="M2517">
        <v>1</v>
      </c>
      <c r="N2517" s="2">
        <v>44402</v>
      </c>
      <c r="O2517" s="1" t="s">
        <v>6715</v>
      </c>
      <c r="P2517" s="4">
        <v>3941680</v>
      </c>
      <c r="Q2517" s="4">
        <v>327120</v>
      </c>
      <c r="R2517" s="1" t="s">
        <v>123</v>
      </c>
      <c r="S2517" s="1" t="s">
        <v>50</v>
      </c>
      <c r="T2517" s="4">
        <f>Sales_Datas[[#This Row],[after_discount]]-(Sales_Datas[[#This Row],[qty_ordered]]*Sales_Datas[[#This Row],[cogs]])</f>
        <v>3614560</v>
      </c>
      <c r="U2517" s="3">
        <f>IFERROR(Sales_Datas[[#This Row],[Gross_Profit]]/Sales_Datas[[#This Row],[after_discount]],0)</f>
        <v>0.91701000588581516</v>
      </c>
      <c r="V2517" s="1" t="str">
        <f>IF(Sales_Datas[[#This Row],[base_price]] &lt;= 632200, "Low", (IF(Sales_Datas[[#This Row],[base_price]] &gt;= 10092000, "High", "Medium")))</f>
        <v>Medium</v>
      </c>
    </row>
    <row r="2518" spans="1:22" x14ac:dyDescent="0.25">
      <c r="A2518" s="1" t="s">
        <v>6716</v>
      </c>
      <c r="B2518" s="1" t="s">
        <v>6717</v>
      </c>
      <c r="C2518" s="2">
        <v>44664</v>
      </c>
      <c r="D2518" s="1" t="s">
        <v>6718</v>
      </c>
      <c r="E2518" s="4">
        <v>78242</v>
      </c>
      <c r="F2518">
        <v>5</v>
      </c>
      <c r="G2518" s="4">
        <v>3912100</v>
      </c>
      <c r="H2518" s="4">
        <v>0</v>
      </c>
      <c r="I2518" s="4">
        <v>3912100</v>
      </c>
      <c r="J2518">
        <v>1</v>
      </c>
      <c r="K2518">
        <v>1</v>
      </c>
      <c r="L2518">
        <v>1</v>
      </c>
      <c r="M2518">
        <v>1</v>
      </c>
      <c r="N2518" s="2">
        <v>44664</v>
      </c>
      <c r="O2518" s="1" t="s">
        <v>6719</v>
      </c>
      <c r="P2518" s="4">
        <v>962800</v>
      </c>
      <c r="Q2518" s="4">
        <v>61596</v>
      </c>
      <c r="R2518" s="1" t="s">
        <v>75</v>
      </c>
      <c r="S2518" s="1" t="s">
        <v>50</v>
      </c>
      <c r="T2518" s="4">
        <f>Sales_Datas[[#This Row],[after_discount]]-(Sales_Datas[[#This Row],[qty_ordered]]*Sales_Datas[[#This Row],[cogs]])</f>
        <v>3604120</v>
      </c>
      <c r="U2518" s="3">
        <f>IFERROR(Sales_Datas[[#This Row],[Gross_Profit]]/Sales_Datas[[#This Row],[after_discount]],0)</f>
        <v>0.92127501853224614</v>
      </c>
      <c r="V2518" s="1" t="str">
        <f>IF(Sales_Datas[[#This Row],[base_price]] &lt;= 632200, "Low", (IF(Sales_Datas[[#This Row],[base_price]] &gt;= 10092000, "High", "Medium")))</f>
        <v>Medium</v>
      </c>
    </row>
    <row r="2519" spans="1:22" x14ac:dyDescent="0.25">
      <c r="A2519" s="1" t="s">
        <v>6720</v>
      </c>
      <c r="B2519" s="1" t="s">
        <v>6721</v>
      </c>
      <c r="C2519" s="2">
        <v>44647</v>
      </c>
      <c r="D2519" s="1" t="s">
        <v>6722</v>
      </c>
      <c r="E2519" s="4">
        <v>385700</v>
      </c>
      <c r="F2519">
        <v>1</v>
      </c>
      <c r="G2519" s="4">
        <v>3857000</v>
      </c>
      <c r="H2519" s="4">
        <v>0</v>
      </c>
      <c r="I2519" s="4">
        <v>3857000</v>
      </c>
      <c r="J2519">
        <v>1</v>
      </c>
      <c r="K2519">
        <v>0</v>
      </c>
      <c r="L2519">
        <v>0</v>
      </c>
      <c r="M2519">
        <v>7</v>
      </c>
      <c r="N2519" s="2">
        <v>44636</v>
      </c>
      <c r="O2519" s="1" t="s">
        <v>6723</v>
      </c>
      <c r="P2519" s="4">
        <v>3857000</v>
      </c>
      <c r="Q2519" s="4">
        <v>339416</v>
      </c>
      <c r="R2519" s="1" t="s">
        <v>23</v>
      </c>
      <c r="S2519" s="1" t="s">
        <v>66</v>
      </c>
      <c r="T2519" s="4">
        <f>Sales_Datas[[#This Row],[after_discount]]-(Sales_Datas[[#This Row],[qty_ordered]]*Sales_Datas[[#This Row],[cogs]])</f>
        <v>3517584</v>
      </c>
      <c r="U2519" s="3">
        <f>IFERROR(Sales_Datas[[#This Row],[Gross_Profit]]/Sales_Datas[[#This Row],[after_discount]],0)</f>
        <v>0.91200000000000003</v>
      </c>
      <c r="V2519" s="1" t="str">
        <f>IF(Sales_Datas[[#This Row],[base_price]] &lt;= 632200, "Low", (IF(Sales_Datas[[#This Row],[base_price]] &gt;= 10092000, "High", "Medium")))</f>
        <v>Medium</v>
      </c>
    </row>
    <row r="2520" spans="1:22" x14ac:dyDescent="0.25">
      <c r="A2520" s="1" t="s">
        <v>6724</v>
      </c>
      <c r="B2520" s="1" t="s">
        <v>6725</v>
      </c>
      <c r="C2520" s="2">
        <v>44528</v>
      </c>
      <c r="D2520" s="1" t="s">
        <v>6726</v>
      </c>
      <c r="E2520" s="4">
        <v>384192</v>
      </c>
      <c r="F2520">
        <v>1</v>
      </c>
      <c r="G2520" s="4">
        <v>3841920</v>
      </c>
      <c r="H2520" s="4">
        <v>0</v>
      </c>
      <c r="I2520" s="4">
        <v>3841920</v>
      </c>
      <c r="J2520">
        <v>1</v>
      </c>
      <c r="K2520">
        <v>0</v>
      </c>
      <c r="L2520">
        <v>0</v>
      </c>
      <c r="M2520">
        <v>2</v>
      </c>
      <c r="N2520" s="2">
        <v>44519</v>
      </c>
      <c r="O2520" s="1" t="s">
        <v>6727</v>
      </c>
      <c r="P2520" s="4">
        <v>3841920</v>
      </c>
      <c r="Q2520" s="4">
        <v>280430</v>
      </c>
      <c r="R2520" s="1" t="s">
        <v>133</v>
      </c>
      <c r="S2520" s="1" t="s">
        <v>76</v>
      </c>
      <c r="T2520" s="4">
        <f>Sales_Datas[[#This Row],[after_discount]]-(Sales_Datas[[#This Row],[qty_ordered]]*Sales_Datas[[#This Row],[cogs]])</f>
        <v>3561490</v>
      </c>
      <c r="U2520" s="3">
        <f>IFERROR(Sales_Datas[[#This Row],[Gross_Profit]]/Sales_Datas[[#This Row],[after_discount]],0)</f>
        <v>0.92700785024154586</v>
      </c>
      <c r="V2520" s="1" t="str">
        <f>IF(Sales_Datas[[#This Row],[base_price]] &lt;= 632200, "Low", (IF(Sales_Datas[[#This Row],[base_price]] &gt;= 10092000, "High", "Medium")))</f>
        <v>Medium</v>
      </c>
    </row>
    <row r="2521" spans="1:22" x14ac:dyDescent="0.25">
      <c r="A2521" s="1" t="s">
        <v>6728</v>
      </c>
      <c r="B2521" s="1" t="s">
        <v>6729</v>
      </c>
      <c r="C2521" s="2">
        <v>44672</v>
      </c>
      <c r="D2521" s="1" t="s">
        <v>6730</v>
      </c>
      <c r="E2521" s="4">
        <v>383670</v>
      </c>
      <c r="F2521">
        <v>1</v>
      </c>
      <c r="G2521" s="4">
        <v>3836700</v>
      </c>
      <c r="H2521" s="4">
        <v>0</v>
      </c>
      <c r="I2521" s="4">
        <v>3836700</v>
      </c>
      <c r="J2521">
        <v>1</v>
      </c>
      <c r="K2521">
        <v>0</v>
      </c>
      <c r="L2521">
        <v>0</v>
      </c>
      <c r="M2521">
        <v>1</v>
      </c>
      <c r="N2521" s="2">
        <v>44656</v>
      </c>
      <c r="O2521" s="1" t="s">
        <v>6731</v>
      </c>
      <c r="P2521" s="4">
        <v>3836700</v>
      </c>
      <c r="Q2521" s="4">
        <v>249342</v>
      </c>
      <c r="R2521" s="1" t="s">
        <v>55</v>
      </c>
      <c r="S2521" s="1" t="s">
        <v>50</v>
      </c>
      <c r="T2521" s="4">
        <f>Sales_Datas[[#This Row],[after_discount]]-(Sales_Datas[[#This Row],[qty_ordered]]*Sales_Datas[[#This Row],[cogs]])</f>
        <v>3587358</v>
      </c>
      <c r="U2521" s="3">
        <f>IFERROR(Sales_Datas[[#This Row],[Gross_Profit]]/Sales_Datas[[#This Row],[after_discount]],0)</f>
        <v>0.93501133786848067</v>
      </c>
      <c r="V2521" s="1" t="str">
        <f>IF(Sales_Datas[[#This Row],[base_price]] &lt;= 632200, "Low", (IF(Sales_Datas[[#This Row],[base_price]] &gt;= 10092000, "High", "Medium")))</f>
        <v>Medium</v>
      </c>
    </row>
    <row r="2522" spans="1:22" x14ac:dyDescent="0.25">
      <c r="A2522" s="1" t="s">
        <v>6732</v>
      </c>
      <c r="B2522" s="1" t="s">
        <v>6733</v>
      </c>
      <c r="C2522" s="2">
        <v>44901</v>
      </c>
      <c r="D2522" s="1" t="s">
        <v>6734</v>
      </c>
      <c r="E2522" s="4">
        <v>382800</v>
      </c>
      <c r="F2522">
        <v>1</v>
      </c>
      <c r="G2522" s="4">
        <v>3828000</v>
      </c>
      <c r="H2522" s="4">
        <v>0</v>
      </c>
      <c r="I2522" s="4">
        <v>3828000</v>
      </c>
      <c r="J2522">
        <v>1</v>
      </c>
      <c r="K2522">
        <v>1</v>
      </c>
      <c r="L2522">
        <v>0</v>
      </c>
      <c r="M2522">
        <v>1</v>
      </c>
      <c r="N2522" s="2">
        <v>44684</v>
      </c>
      <c r="O2522" s="1" t="s">
        <v>6735</v>
      </c>
      <c r="P2522" s="4">
        <v>3828000</v>
      </c>
      <c r="Q2522" s="4">
        <v>302412</v>
      </c>
      <c r="R2522" s="1" t="s">
        <v>191</v>
      </c>
      <c r="S2522" s="1" t="s">
        <v>50</v>
      </c>
      <c r="T2522" s="4">
        <f>Sales_Datas[[#This Row],[after_discount]]-(Sales_Datas[[#This Row],[qty_ordered]]*Sales_Datas[[#This Row],[cogs]])</f>
        <v>3525588</v>
      </c>
      <c r="U2522" s="3">
        <f>IFERROR(Sales_Datas[[#This Row],[Gross_Profit]]/Sales_Datas[[#This Row],[after_discount]],0)</f>
        <v>0.92100000000000004</v>
      </c>
      <c r="V2522" s="1" t="str">
        <f>IF(Sales_Datas[[#This Row],[base_price]] &lt;= 632200, "Low", (IF(Sales_Datas[[#This Row],[base_price]] &gt;= 10092000, "High", "Medium")))</f>
        <v>Medium</v>
      </c>
    </row>
    <row r="2523" spans="1:22" x14ac:dyDescent="0.25">
      <c r="A2523" s="1" t="s">
        <v>6736</v>
      </c>
      <c r="B2523" s="1" t="s">
        <v>6737</v>
      </c>
      <c r="C2523" s="2">
        <v>44652</v>
      </c>
      <c r="D2523" s="1" t="s">
        <v>478</v>
      </c>
      <c r="E2523" s="4">
        <v>382742</v>
      </c>
      <c r="F2523">
        <v>1</v>
      </c>
      <c r="G2523" s="4">
        <v>3827420</v>
      </c>
      <c r="H2523" s="4">
        <v>0</v>
      </c>
      <c r="I2523" s="4">
        <v>3827420</v>
      </c>
      <c r="J2523">
        <v>1</v>
      </c>
      <c r="K2523">
        <v>1</v>
      </c>
      <c r="L2523">
        <v>1</v>
      </c>
      <c r="M2523">
        <v>1</v>
      </c>
      <c r="N2523" s="2">
        <v>44566</v>
      </c>
      <c r="O2523" s="1" t="s">
        <v>479</v>
      </c>
      <c r="P2523" s="4">
        <v>3587300</v>
      </c>
      <c r="Q2523" s="4">
        <v>261870</v>
      </c>
      <c r="R2523" s="1" t="s">
        <v>133</v>
      </c>
      <c r="S2523" s="1" t="s">
        <v>50</v>
      </c>
      <c r="T2523" s="4">
        <f>Sales_Datas[[#This Row],[after_discount]]-(Sales_Datas[[#This Row],[qty_ordered]]*Sales_Datas[[#This Row],[cogs]])</f>
        <v>3565550</v>
      </c>
      <c r="U2523" s="3">
        <f>IFERROR(Sales_Datas[[#This Row],[Gross_Profit]]/Sales_Datas[[#This Row],[after_discount]],0)</f>
        <v>0.9315805425064404</v>
      </c>
      <c r="V2523" s="1" t="str">
        <f>IF(Sales_Datas[[#This Row],[base_price]] &lt;= 632200, "Low", (IF(Sales_Datas[[#This Row],[base_price]] &gt;= 10092000, "High", "Medium")))</f>
        <v>Medium</v>
      </c>
    </row>
    <row r="2524" spans="1:22" x14ac:dyDescent="0.25">
      <c r="A2524" s="1" t="s">
        <v>6738</v>
      </c>
      <c r="B2524" s="1" t="s">
        <v>2096</v>
      </c>
      <c r="C2524" s="2">
        <v>44577</v>
      </c>
      <c r="D2524" s="1" t="s">
        <v>6739</v>
      </c>
      <c r="E2524" s="4">
        <v>382742</v>
      </c>
      <c r="F2524">
        <v>1</v>
      </c>
      <c r="G2524" s="4">
        <v>3827420</v>
      </c>
      <c r="H2524" s="4">
        <v>0</v>
      </c>
      <c r="I2524" s="4">
        <v>3827420</v>
      </c>
      <c r="J2524">
        <v>1</v>
      </c>
      <c r="K2524">
        <v>0</v>
      </c>
      <c r="L2524">
        <v>0</v>
      </c>
      <c r="M2524">
        <v>4</v>
      </c>
      <c r="N2524" s="2">
        <v>44494</v>
      </c>
      <c r="O2524" s="1" t="s">
        <v>6740</v>
      </c>
      <c r="P2524" s="4">
        <v>3827420</v>
      </c>
      <c r="Q2524" s="4">
        <v>344462</v>
      </c>
      <c r="R2524" s="1" t="s">
        <v>123</v>
      </c>
      <c r="S2524" s="1" t="s">
        <v>34</v>
      </c>
      <c r="T2524" s="4">
        <f>Sales_Datas[[#This Row],[after_discount]]-(Sales_Datas[[#This Row],[qty_ordered]]*Sales_Datas[[#This Row],[cogs]])</f>
        <v>3482958</v>
      </c>
      <c r="U2524" s="3">
        <f>IFERROR(Sales_Datas[[#This Row],[Gross_Profit]]/Sales_Datas[[#This Row],[after_discount]],0)</f>
        <v>0.9100015153811184</v>
      </c>
      <c r="V2524" s="1" t="str">
        <f>IF(Sales_Datas[[#This Row],[base_price]] &lt;= 632200, "Low", (IF(Sales_Datas[[#This Row],[base_price]] &gt;= 10092000, "High", "Medium")))</f>
        <v>Medium</v>
      </c>
    </row>
    <row r="2525" spans="1:22" x14ac:dyDescent="0.25">
      <c r="A2525" s="1" t="s">
        <v>6741</v>
      </c>
      <c r="B2525" s="1" t="s">
        <v>2096</v>
      </c>
      <c r="C2525" s="2">
        <v>44866</v>
      </c>
      <c r="D2525" s="1" t="s">
        <v>6739</v>
      </c>
      <c r="E2525" s="4">
        <v>382742</v>
      </c>
      <c r="F2525">
        <v>1</v>
      </c>
      <c r="G2525" s="4">
        <v>3827420</v>
      </c>
      <c r="H2525" s="4">
        <v>0</v>
      </c>
      <c r="I2525" s="4">
        <v>3827420</v>
      </c>
      <c r="J2525">
        <v>1</v>
      </c>
      <c r="K2525">
        <v>0</v>
      </c>
      <c r="L2525">
        <v>0</v>
      </c>
      <c r="M2525">
        <v>4</v>
      </c>
      <c r="N2525" s="2">
        <v>44494</v>
      </c>
      <c r="O2525" s="1" t="s">
        <v>6740</v>
      </c>
      <c r="P2525" s="4">
        <v>3827420</v>
      </c>
      <c r="Q2525" s="4">
        <v>344462</v>
      </c>
      <c r="R2525" s="1" t="s">
        <v>123</v>
      </c>
      <c r="S2525" s="1" t="s">
        <v>34</v>
      </c>
      <c r="T2525" s="4">
        <f>Sales_Datas[[#This Row],[after_discount]]-(Sales_Datas[[#This Row],[qty_ordered]]*Sales_Datas[[#This Row],[cogs]])</f>
        <v>3482958</v>
      </c>
      <c r="U2525" s="3">
        <f>IFERROR(Sales_Datas[[#This Row],[Gross_Profit]]/Sales_Datas[[#This Row],[after_discount]],0)</f>
        <v>0.9100015153811184</v>
      </c>
      <c r="V2525" s="1" t="str">
        <f>IF(Sales_Datas[[#This Row],[base_price]] &lt;= 632200, "Low", (IF(Sales_Datas[[#This Row],[base_price]] &gt;= 10092000, "High", "Medium")))</f>
        <v>Medium</v>
      </c>
    </row>
    <row r="2526" spans="1:22" x14ac:dyDescent="0.25">
      <c r="A2526" s="1" t="s">
        <v>6742</v>
      </c>
      <c r="B2526" s="1" t="s">
        <v>6743</v>
      </c>
      <c r="C2526" s="2">
        <v>44645</v>
      </c>
      <c r="D2526" s="1" t="s">
        <v>6744</v>
      </c>
      <c r="E2526" s="4">
        <v>379900</v>
      </c>
      <c r="F2526">
        <v>1</v>
      </c>
      <c r="G2526" s="4">
        <v>3799000</v>
      </c>
      <c r="H2526" s="4">
        <v>0</v>
      </c>
      <c r="I2526" s="4">
        <v>3799000</v>
      </c>
      <c r="J2526">
        <v>1</v>
      </c>
      <c r="K2526">
        <v>1</v>
      </c>
      <c r="L2526">
        <v>1</v>
      </c>
      <c r="M2526">
        <v>1</v>
      </c>
      <c r="N2526" s="2">
        <v>44636</v>
      </c>
      <c r="O2526" s="1" t="s">
        <v>6745</v>
      </c>
      <c r="P2526" s="4">
        <v>3799000</v>
      </c>
      <c r="Q2526" s="4">
        <v>254504</v>
      </c>
      <c r="R2526" s="1" t="s">
        <v>123</v>
      </c>
      <c r="S2526" s="1" t="s">
        <v>50</v>
      </c>
      <c r="T2526" s="4">
        <f>Sales_Datas[[#This Row],[after_discount]]-(Sales_Datas[[#This Row],[qty_ordered]]*Sales_Datas[[#This Row],[cogs]])</f>
        <v>3544496</v>
      </c>
      <c r="U2526" s="3">
        <f>IFERROR(Sales_Datas[[#This Row],[Gross_Profit]]/Sales_Datas[[#This Row],[after_discount]],0)</f>
        <v>0.93300763358778627</v>
      </c>
      <c r="V2526" s="1" t="str">
        <f>IF(Sales_Datas[[#This Row],[base_price]] &lt;= 632200, "Low", (IF(Sales_Datas[[#This Row],[base_price]] &gt;= 10092000, "High", "Medium")))</f>
        <v>Medium</v>
      </c>
    </row>
    <row r="2527" spans="1:22" x14ac:dyDescent="0.25">
      <c r="A2527" s="1" t="s">
        <v>6746</v>
      </c>
      <c r="B2527" s="1" t="s">
        <v>1971</v>
      </c>
      <c r="C2527" s="2">
        <v>44899</v>
      </c>
      <c r="D2527" s="1" t="s">
        <v>6747</v>
      </c>
      <c r="E2527" s="4">
        <v>379900</v>
      </c>
      <c r="F2527">
        <v>1</v>
      </c>
      <c r="G2527" s="4">
        <v>3799000</v>
      </c>
      <c r="H2527" s="4">
        <v>0</v>
      </c>
      <c r="I2527" s="4">
        <v>3799000</v>
      </c>
      <c r="J2527">
        <v>1</v>
      </c>
      <c r="K2527">
        <v>1</v>
      </c>
      <c r="L2527">
        <v>1</v>
      </c>
      <c r="M2527">
        <v>1</v>
      </c>
      <c r="N2527" s="2">
        <v>44386</v>
      </c>
      <c r="O2527" s="1" t="s">
        <v>6748</v>
      </c>
      <c r="P2527" s="4">
        <v>3799000</v>
      </c>
      <c r="Q2527" s="4">
        <v>246906</v>
      </c>
      <c r="R2527" s="1" t="s">
        <v>123</v>
      </c>
      <c r="S2527" s="1" t="s">
        <v>50</v>
      </c>
      <c r="T2527" s="4">
        <f>Sales_Datas[[#This Row],[after_discount]]-(Sales_Datas[[#This Row],[qty_ordered]]*Sales_Datas[[#This Row],[cogs]])</f>
        <v>3552094</v>
      </c>
      <c r="U2527" s="3">
        <f>IFERROR(Sales_Datas[[#This Row],[Gross_Profit]]/Sales_Datas[[#This Row],[after_discount]],0)</f>
        <v>0.93500763358778627</v>
      </c>
      <c r="V2527" s="1" t="str">
        <f>IF(Sales_Datas[[#This Row],[base_price]] &lt;= 632200, "Low", (IF(Sales_Datas[[#This Row],[base_price]] &gt;= 10092000, "High", "Medium")))</f>
        <v>Medium</v>
      </c>
    </row>
    <row r="2528" spans="1:22" x14ac:dyDescent="0.25">
      <c r="A2528" s="1" t="s">
        <v>6749</v>
      </c>
      <c r="B2528" s="1" t="s">
        <v>6036</v>
      </c>
      <c r="C2528" s="2">
        <v>44809</v>
      </c>
      <c r="D2528" s="1" t="s">
        <v>4967</v>
      </c>
      <c r="E2528" s="4">
        <v>377638</v>
      </c>
      <c r="F2528">
        <v>1</v>
      </c>
      <c r="G2528" s="4">
        <v>3776380</v>
      </c>
      <c r="H2528" s="4">
        <v>0</v>
      </c>
      <c r="I2528" s="4">
        <v>3776380</v>
      </c>
      <c r="J2528">
        <v>1</v>
      </c>
      <c r="K2528">
        <v>1</v>
      </c>
      <c r="L2528">
        <v>1</v>
      </c>
      <c r="M2528">
        <v>1</v>
      </c>
      <c r="N2528" s="2">
        <v>44659</v>
      </c>
      <c r="O2528" s="1" t="s">
        <v>4968</v>
      </c>
      <c r="P2528" s="4">
        <v>3776380</v>
      </c>
      <c r="Q2528" s="4">
        <v>332282</v>
      </c>
      <c r="R2528" s="1" t="s">
        <v>55</v>
      </c>
      <c r="S2528" s="1" t="s">
        <v>50</v>
      </c>
      <c r="T2528" s="4">
        <f>Sales_Datas[[#This Row],[after_discount]]-(Sales_Datas[[#This Row],[qty_ordered]]*Sales_Datas[[#This Row],[cogs]])</f>
        <v>3444098</v>
      </c>
      <c r="U2528" s="3">
        <f>IFERROR(Sales_Datas[[#This Row],[Gross_Profit]]/Sales_Datas[[#This Row],[after_discount]],0)</f>
        <v>0.9120104438642298</v>
      </c>
      <c r="V2528" s="1" t="str">
        <f>IF(Sales_Datas[[#This Row],[base_price]] &lt;= 632200, "Low", (IF(Sales_Datas[[#This Row],[base_price]] &gt;= 10092000, "High", "Medium")))</f>
        <v>Medium</v>
      </c>
    </row>
    <row r="2529" spans="1:22" x14ac:dyDescent="0.25">
      <c r="A2529" s="1" t="s">
        <v>6750</v>
      </c>
      <c r="B2529" s="1" t="s">
        <v>52</v>
      </c>
      <c r="C2529" s="2">
        <v>44388</v>
      </c>
      <c r="D2529" s="1" t="s">
        <v>4967</v>
      </c>
      <c r="E2529" s="4">
        <v>377580</v>
      </c>
      <c r="F2529">
        <v>1</v>
      </c>
      <c r="G2529" s="4">
        <v>3775800</v>
      </c>
      <c r="H2529" s="4">
        <v>0</v>
      </c>
      <c r="I2529" s="4">
        <v>3775800</v>
      </c>
      <c r="J2529">
        <v>1</v>
      </c>
      <c r="K2529">
        <v>0</v>
      </c>
      <c r="L2529">
        <v>0</v>
      </c>
      <c r="M2529">
        <v>4</v>
      </c>
      <c r="N2529" s="2">
        <v>44452</v>
      </c>
      <c r="O2529" s="1" t="s">
        <v>4968</v>
      </c>
      <c r="P2529" s="4">
        <v>3776380</v>
      </c>
      <c r="Q2529" s="4">
        <v>332282</v>
      </c>
      <c r="R2529" s="1" t="s">
        <v>55</v>
      </c>
      <c r="S2529" s="1" t="s">
        <v>34</v>
      </c>
      <c r="T2529" s="4">
        <f>Sales_Datas[[#This Row],[after_discount]]-(Sales_Datas[[#This Row],[qty_ordered]]*Sales_Datas[[#This Row],[cogs]])</f>
        <v>3443518</v>
      </c>
      <c r="U2529" s="3">
        <f>IFERROR(Sales_Datas[[#This Row],[Gross_Profit]]/Sales_Datas[[#This Row],[after_discount]],0)</f>
        <v>0.91199692780337938</v>
      </c>
      <c r="V2529" s="1" t="str">
        <f>IF(Sales_Datas[[#This Row],[base_price]] &lt;= 632200, "Low", (IF(Sales_Datas[[#This Row],[base_price]] &gt;= 10092000, "High", "Medium")))</f>
        <v>Medium</v>
      </c>
    </row>
    <row r="2530" spans="1:22" x14ac:dyDescent="0.25">
      <c r="A2530" s="1" t="s">
        <v>6751</v>
      </c>
      <c r="B2530" s="1" t="s">
        <v>6752</v>
      </c>
      <c r="C2530" s="2">
        <v>44758</v>
      </c>
      <c r="D2530" s="1" t="s">
        <v>6753</v>
      </c>
      <c r="E2530" s="4">
        <v>377000</v>
      </c>
      <c r="F2530">
        <v>1</v>
      </c>
      <c r="G2530" s="4">
        <v>3770000</v>
      </c>
      <c r="H2530" s="4">
        <v>0</v>
      </c>
      <c r="I2530" s="4">
        <v>3770000</v>
      </c>
      <c r="J2530">
        <v>1</v>
      </c>
      <c r="K2530">
        <v>0</v>
      </c>
      <c r="L2530">
        <v>0</v>
      </c>
      <c r="M2530">
        <v>7</v>
      </c>
      <c r="N2530" s="2">
        <v>44562</v>
      </c>
      <c r="O2530" s="1" t="s">
        <v>6754</v>
      </c>
      <c r="P2530" s="4">
        <v>3770000</v>
      </c>
      <c r="Q2530" s="4">
        <v>320450</v>
      </c>
      <c r="R2530" s="1" t="s">
        <v>29</v>
      </c>
      <c r="S2530" s="1" t="s">
        <v>66</v>
      </c>
      <c r="T2530" s="4">
        <f>Sales_Datas[[#This Row],[after_discount]]-(Sales_Datas[[#This Row],[qty_ordered]]*Sales_Datas[[#This Row],[cogs]])</f>
        <v>3449550</v>
      </c>
      <c r="U2530" s="3">
        <f>IFERROR(Sales_Datas[[#This Row],[Gross_Profit]]/Sales_Datas[[#This Row],[after_discount]],0)</f>
        <v>0.91500000000000004</v>
      </c>
      <c r="V2530" s="1" t="str">
        <f>IF(Sales_Datas[[#This Row],[base_price]] &lt;= 632200, "Low", (IF(Sales_Datas[[#This Row],[base_price]] &gt;= 10092000, "High", "Medium")))</f>
        <v>Medium</v>
      </c>
    </row>
    <row r="2531" spans="1:22" x14ac:dyDescent="0.25">
      <c r="A2531" s="1" t="s">
        <v>6755</v>
      </c>
      <c r="B2531" s="1" t="s">
        <v>6756</v>
      </c>
      <c r="C2531" s="2">
        <v>44530</v>
      </c>
      <c r="D2531" s="1" t="s">
        <v>6757</v>
      </c>
      <c r="E2531" s="4">
        <v>377000</v>
      </c>
      <c r="F2531">
        <v>1</v>
      </c>
      <c r="G2531" s="4">
        <v>3770000</v>
      </c>
      <c r="H2531" s="4">
        <v>0</v>
      </c>
      <c r="I2531" s="4">
        <v>3770000</v>
      </c>
      <c r="J2531">
        <v>1</v>
      </c>
      <c r="K2531">
        <v>1</v>
      </c>
      <c r="L2531">
        <v>0</v>
      </c>
      <c r="M2531">
        <v>1</v>
      </c>
      <c r="N2531" s="2">
        <v>44508</v>
      </c>
      <c r="O2531" s="1" t="s">
        <v>6758</v>
      </c>
      <c r="P2531" s="4">
        <v>3770000</v>
      </c>
      <c r="Q2531" s="4">
        <v>327990</v>
      </c>
      <c r="R2531" s="1" t="s">
        <v>128</v>
      </c>
      <c r="S2531" s="1" t="s">
        <v>50</v>
      </c>
      <c r="T2531" s="4">
        <f>Sales_Datas[[#This Row],[after_discount]]-(Sales_Datas[[#This Row],[qty_ordered]]*Sales_Datas[[#This Row],[cogs]])</f>
        <v>3442010</v>
      </c>
      <c r="U2531" s="3">
        <f>IFERROR(Sales_Datas[[#This Row],[Gross_Profit]]/Sales_Datas[[#This Row],[after_discount]],0)</f>
        <v>0.91300000000000003</v>
      </c>
      <c r="V2531" s="1" t="str">
        <f>IF(Sales_Datas[[#This Row],[base_price]] &lt;= 632200, "Low", (IF(Sales_Datas[[#This Row],[base_price]] &gt;= 10092000, "High", "Medium")))</f>
        <v>Medium</v>
      </c>
    </row>
    <row r="2532" spans="1:22" x14ac:dyDescent="0.25">
      <c r="A2532" s="1" t="s">
        <v>6759</v>
      </c>
      <c r="B2532" s="1" t="s">
        <v>6760</v>
      </c>
      <c r="C2532" s="2">
        <v>44557</v>
      </c>
      <c r="D2532" s="1" t="s">
        <v>6757</v>
      </c>
      <c r="E2532" s="4">
        <v>377000</v>
      </c>
      <c r="F2532">
        <v>1</v>
      </c>
      <c r="G2532" s="4">
        <v>3770000</v>
      </c>
      <c r="H2532" s="4">
        <v>0</v>
      </c>
      <c r="I2532" s="4">
        <v>3770000</v>
      </c>
      <c r="J2532">
        <v>1</v>
      </c>
      <c r="K2532">
        <v>1</v>
      </c>
      <c r="L2532">
        <v>0</v>
      </c>
      <c r="M2532">
        <v>1</v>
      </c>
      <c r="N2532" s="2">
        <v>44538</v>
      </c>
      <c r="O2532" s="1" t="s">
        <v>6758</v>
      </c>
      <c r="P2532" s="4">
        <v>3770000</v>
      </c>
      <c r="Q2532" s="4">
        <v>327990</v>
      </c>
      <c r="R2532" s="1" t="s">
        <v>128</v>
      </c>
      <c r="S2532" s="1" t="s">
        <v>50</v>
      </c>
      <c r="T2532" s="4">
        <f>Sales_Datas[[#This Row],[after_discount]]-(Sales_Datas[[#This Row],[qty_ordered]]*Sales_Datas[[#This Row],[cogs]])</f>
        <v>3442010</v>
      </c>
      <c r="U2532" s="3">
        <f>IFERROR(Sales_Datas[[#This Row],[Gross_Profit]]/Sales_Datas[[#This Row],[after_discount]],0)</f>
        <v>0.91300000000000003</v>
      </c>
      <c r="V2532" s="1" t="str">
        <f>IF(Sales_Datas[[#This Row],[base_price]] &lt;= 632200, "Low", (IF(Sales_Datas[[#This Row],[base_price]] &gt;= 10092000, "High", "Medium")))</f>
        <v>Medium</v>
      </c>
    </row>
    <row r="2533" spans="1:22" x14ac:dyDescent="0.25">
      <c r="A2533" s="1" t="s">
        <v>6761</v>
      </c>
      <c r="B2533" s="1" t="s">
        <v>6762</v>
      </c>
      <c r="C2533" s="2">
        <v>44456</v>
      </c>
      <c r="D2533" s="1" t="s">
        <v>6763</v>
      </c>
      <c r="E2533" s="4">
        <v>377000</v>
      </c>
      <c r="F2533">
        <v>1</v>
      </c>
      <c r="G2533" s="4">
        <v>3770000</v>
      </c>
      <c r="H2533" s="4">
        <v>0</v>
      </c>
      <c r="I2533" s="4">
        <v>3770000</v>
      </c>
      <c r="J2533">
        <v>1</v>
      </c>
      <c r="K2533">
        <v>0</v>
      </c>
      <c r="L2533">
        <v>0</v>
      </c>
      <c r="M2533">
        <v>9</v>
      </c>
      <c r="N2533" s="2">
        <v>44445</v>
      </c>
      <c r="O2533" s="1" t="s">
        <v>6764</v>
      </c>
      <c r="P2533" s="4">
        <v>3770000</v>
      </c>
      <c r="Q2533" s="4">
        <v>271440</v>
      </c>
      <c r="R2533" s="1" t="s">
        <v>133</v>
      </c>
      <c r="S2533" s="1" t="s">
        <v>1120</v>
      </c>
      <c r="T2533" s="4">
        <f>Sales_Datas[[#This Row],[after_discount]]-(Sales_Datas[[#This Row],[qty_ordered]]*Sales_Datas[[#This Row],[cogs]])</f>
        <v>3498560</v>
      </c>
      <c r="U2533" s="3">
        <f>IFERROR(Sales_Datas[[#This Row],[Gross_Profit]]/Sales_Datas[[#This Row],[after_discount]],0)</f>
        <v>0.92800000000000005</v>
      </c>
      <c r="V2533" s="1" t="str">
        <f>IF(Sales_Datas[[#This Row],[base_price]] &lt;= 632200, "Low", (IF(Sales_Datas[[#This Row],[base_price]] &gt;= 10092000, "High", "Medium")))</f>
        <v>Medium</v>
      </c>
    </row>
    <row r="2534" spans="1:22" x14ac:dyDescent="0.25">
      <c r="A2534" s="1" t="s">
        <v>6765</v>
      </c>
      <c r="B2534" s="1" t="s">
        <v>6766</v>
      </c>
      <c r="C2534" s="2">
        <v>44591</v>
      </c>
      <c r="D2534" s="1" t="s">
        <v>6767</v>
      </c>
      <c r="E2534" s="4">
        <v>377000</v>
      </c>
      <c r="F2534">
        <v>1</v>
      </c>
      <c r="G2534" s="4">
        <v>3770000</v>
      </c>
      <c r="H2534" s="4">
        <v>0</v>
      </c>
      <c r="I2534" s="4">
        <v>3770000</v>
      </c>
      <c r="J2534">
        <v>1</v>
      </c>
      <c r="K2534">
        <v>1</v>
      </c>
      <c r="L2534">
        <v>0</v>
      </c>
      <c r="M2534">
        <v>1</v>
      </c>
      <c r="N2534" s="2">
        <v>44545</v>
      </c>
      <c r="O2534" s="1" t="s">
        <v>6768</v>
      </c>
      <c r="P2534" s="4">
        <v>3770000</v>
      </c>
      <c r="Q2534" s="4">
        <v>316680</v>
      </c>
      <c r="R2534" s="1" t="s">
        <v>133</v>
      </c>
      <c r="S2534" s="1" t="s">
        <v>50</v>
      </c>
      <c r="T2534" s="4">
        <f>Sales_Datas[[#This Row],[after_discount]]-(Sales_Datas[[#This Row],[qty_ordered]]*Sales_Datas[[#This Row],[cogs]])</f>
        <v>3453320</v>
      </c>
      <c r="U2534" s="3">
        <f>IFERROR(Sales_Datas[[#This Row],[Gross_Profit]]/Sales_Datas[[#This Row],[after_discount]],0)</f>
        <v>0.91600000000000004</v>
      </c>
      <c r="V2534" s="1" t="str">
        <f>IF(Sales_Datas[[#This Row],[base_price]] &lt;= 632200, "Low", (IF(Sales_Datas[[#This Row],[base_price]] &gt;= 10092000, "High", "Medium")))</f>
        <v>Medium</v>
      </c>
    </row>
    <row r="2535" spans="1:22" x14ac:dyDescent="0.25">
      <c r="A2535" s="1" t="s">
        <v>6769</v>
      </c>
      <c r="B2535" s="1" t="s">
        <v>6770</v>
      </c>
      <c r="C2535" s="2">
        <v>44623</v>
      </c>
      <c r="D2535" s="1" t="s">
        <v>6771</v>
      </c>
      <c r="E2535" s="4">
        <v>377000</v>
      </c>
      <c r="F2535">
        <v>1</v>
      </c>
      <c r="G2535" s="4">
        <v>3770000</v>
      </c>
      <c r="H2535" s="4">
        <v>0</v>
      </c>
      <c r="I2535" s="4">
        <v>3770000</v>
      </c>
      <c r="J2535">
        <v>1</v>
      </c>
      <c r="K2535">
        <v>0</v>
      </c>
      <c r="L2535">
        <v>0</v>
      </c>
      <c r="M2535">
        <v>4</v>
      </c>
      <c r="N2535" s="2">
        <v>44576</v>
      </c>
      <c r="O2535" s="1" t="s">
        <v>6772</v>
      </c>
      <c r="P2535" s="4">
        <v>3770000</v>
      </c>
      <c r="Q2535" s="4">
        <v>305370</v>
      </c>
      <c r="R2535" s="1" t="s">
        <v>133</v>
      </c>
      <c r="S2535" s="1" t="s">
        <v>34</v>
      </c>
      <c r="T2535" s="4">
        <f>Sales_Datas[[#This Row],[after_discount]]-(Sales_Datas[[#This Row],[qty_ordered]]*Sales_Datas[[#This Row],[cogs]])</f>
        <v>3464630</v>
      </c>
      <c r="U2535" s="3">
        <f>IFERROR(Sales_Datas[[#This Row],[Gross_Profit]]/Sales_Datas[[#This Row],[after_discount]],0)</f>
        <v>0.91900000000000004</v>
      </c>
      <c r="V2535" s="1" t="str">
        <f>IF(Sales_Datas[[#This Row],[base_price]] &lt;= 632200, "Low", (IF(Sales_Datas[[#This Row],[base_price]] &gt;= 10092000, "High", "Medium")))</f>
        <v>Medium</v>
      </c>
    </row>
    <row r="2536" spans="1:22" x14ac:dyDescent="0.25">
      <c r="A2536" s="1" t="s">
        <v>6773</v>
      </c>
      <c r="B2536" s="1" t="s">
        <v>5643</v>
      </c>
      <c r="C2536" s="2">
        <v>44642</v>
      </c>
      <c r="D2536" s="1" t="s">
        <v>6771</v>
      </c>
      <c r="E2536" s="4">
        <v>377000</v>
      </c>
      <c r="F2536">
        <v>1</v>
      </c>
      <c r="G2536" s="4">
        <v>3770000</v>
      </c>
      <c r="H2536" s="4">
        <v>0</v>
      </c>
      <c r="I2536" s="4">
        <v>3770000</v>
      </c>
      <c r="J2536">
        <v>1</v>
      </c>
      <c r="K2536">
        <v>0</v>
      </c>
      <c r="L2536">
        <v>0</v>
      </c>
      <c r="M2536">
        <v>7</v>
      </c>
      <c r="N2536" s="2">
        <v>44515</v>
      </c>
      <c r="O2536" s="1" t="s">
        <v>6772</v>
      </c>
      <c r="P2536" s="4">
        <v>3770000</v>
      </c>
      <c r="Q2536" s="4">
        <v>305370</v>
      </c>
      <c r="R2536" s="1" t="s">
        <v>133</v>
      </c>
      <c r="S2536" s="1" t="s">
        <v>66</v>
      </c>
      <c r="T2536" s="4">
        <f>Sales_Datas[[#This Row],[after_discount]]-(Sales_Datas[[#This Row],[qty_ordered]]*Sales_Datas[[#This Row],[cogs]])</f>
        <v>3464630</v>
      </c>
      <c r="U2536" s="3">
        <f>IFERROR(Sales_Datas[[#This Row],[Gross_Profit]]/Sales_Datas[[#This Row],[after_discount]],0)</f>
        <v>0.91900000000000004</v>
      </c>
      <c r="V2536" s="1" t="str">
        <f>IF(Sales_Datas[[#This Row],[base_price]] &lt;= 632200, "Low", (IF(Sales_Datas[[#This Row],[base_price]] &gt;= 10092000, "High", "Medium")))</f>
        <v>Medium</v>
      </c>
    </row>
    <row r="2537" spans="1:22" x14ac:dyDescent="0.25">
      <c r="A2537" s="1" t="s">
        <v>6774</v>
      </c>
      <c r="B2537" s="1" t="s">
        <v>2871</v>
      </c>
      <c r="C2537" s="2">
        <v>44666</v>
      </c>
      <c r="D2537" s="1" t="s">
        <v>6775</v>
      </c>
      <c r="E2537" s="4">
        <v>377000</v>
      </c>
      <c r="F2537">
        <v>1</v>
      </c>
      <c r="G2537" s="4">
        <v>3770000</v>
      </c>
      <c r="H2537" s="4">
        <v>0</v>
      </c>
      <c r="I2537" s="4">
        <v>3770000</v>
      </c>
      <c r="J2537">
        <v>1</v>
      </c>
      <c r="K2537">
        <v>1</v>
      </c>
      <c r="L2537">
        <v>0</v>
      </c>
      <c r="M2537">
        <v>7</v>
      </c>
      <c r="N2537" s="2">
        <v>44673</v>
      </c>
      <c r="O2537" s="1" t="s">
        <v>6776</v>
      </c>
      <c r="P2537" s="4">
        <v>3770000</v>
      </c>
      <c r="Q2537" s="4">
        <v>252590</v>
      </c>
      <c r="R2537" s="1" t="s">
        <v>133</v>
      </c>
      <c r="S2537" s="1" t="s">
        <v>66</v>
      </c>
      <c r="T2537" s="4">
        <f>Sales_Datas[[#This Row],[after_discount]]-(Sales_Datas[[#This Row],[qty_ordered]]*Sales_Datas[[#This Row],[cogs]])</f>
        <v>3517410</v>
      </c>
      <c r="U2537" s="3">
        <f>IFERROR(Sales_Datas[[#This Row],[Gross_Profit]]/Sales_Datas[[#This Row],[after_discount]],0)</f>
        <v>0.93300000000000005</v>
      </c>
      <c r="V2537" s="1" t="str">
        <f>IF(Sales_Datas[[#This Row],[base_price]] &lt;= 632200, "Low", (IF(Sales_Datas[[#This Row],[base_price]] &gt;= 10092000, "High", "Medium")))</f>
        <v>Medium</v>
      </c>
    </row>
    <row r="2538" spans="1:22" x14ac:dyDescent="0.25">
      <c r="A2538" s="1" t="s">
        <v>6777</v>
      </c>
      <c r="B2538" s="1" t="s">
        <v>6778</v>
      </c>
      <c r="C2538" s="2">
        <v>44746</v>
      </c>
      <c r="D2538" s="1" t="s">
        <v>6779</v>
      </c>
      <c r="E2538" s="4">
        <v>377000</v>
      </c>
      <c r="F2538">
        <v>1</v>
      </c>
      <c r="G2538" s="4">
        <v>3770000</v>
      </c>
      <c r="H2538" s="4">
        <v>0</v>
      </c>
      <c r="I2538" s="4">
        <v>3770000</v>
      </c>
      <c r="J2538">
        <v>1</v>
      </c>
      <c r="K2538">
        <v>0</v>
      </c>
      <c r="L2538">
        <v>0</v>
      </c>
      <c r="M2538">
        <v>5</v>
      </c>
      <c r="N2538" s="2">
        <v>44505</v>
      </c>
      <c r="O2538" s="1" t="s">
        <v>6780</v>
      </c>
      <c r="P2538" s="4">
        <v>3770000</v>
      </c>
      <c r="Q2538" s="4">
        <v>233740</v>
      </c>
      <c r="R2538" s="1" t="s">
        <v>133</v>
      </c>
      <c r="S2538" s="1" t="s">
        <v>24</v>
      </c>
      <c r="T2538" s="4">
        <f>Sales_Datas[[#This Row],[after_discount]]-(Sales_Datas[[#This Row],[qty_ordered]]*Sales_Datas[[#This Row],[cogs]])</f>
        <v>3536260</v>
      </c>
      <c r="U2538" s="3">
        <f>IFERROR(Sales_Datas[[#This Row],[Gross_Profit]]/Sales_Datas[[#This Row],[after_discount]],0)</f>
        <v>0.93799999999999994</v>
      </c>
      <c r="V2538" s="1" t="str">
        <f>IF(Sales_Datas[[#This Row],[base_price]] &lt;= 632200, "Low", (IF(Sales_Datas[[#This Row],[base_price]] &gt;= 10092000, "High", "Medium")))</f>
        <v>Medium</v>
      </c>
    </row>
    <row r="2539" spans="1:22" x14ac:dyDescent="0.25">
      <c r="A2539" s="1" t="s">
        <v>6781</v>
      </c>
      <c r="B2539" s="1" t="s">
        <v>6782</v>
      </c>
      <c r="C2539" s="2">
        <v>44484</v>
      </c>
      <c r="D2539" s="1" t="s">
        <v>6783</v>
      </c>
      <c r="E2539" s="4">
        <v>377000</v>
      </c>
      <c r="F2539">
        <v>1</v>
      </c>
      <c r="G2539" s="4">
        <v>3770000</v>
      </c>
      <c r="H2539" s="4">
        <v>0</v>
      </c>
      <c r="I2539" s="4">
        <v>3770000</v>
      </c>
      <c r="J2539">
        <v>1</v>
      </c>
      <c r="K2539">
        <v>0</v>
      </c>
      <c r="L2539">
        <v>0</v>
      </c>
      <c r="M2539">
        <v>4</v>
      </c>
      <c r="N2539" s="2">
        <v>44479</v>
      </c>
      <c r="O2539" s="1" t="s">
        <v>6784</v>
      </c>
      <c r="P2539" s="4">
        <v>3770000</v>
      </c>
      <c r="Q2539" s="4">
        <v>245050</v>
      </c>
      <c r="R2539" s="1" t="s">
        <v>23</v>
      </c>
      <c r="S2539" s="1" t="s">
        <v>34</v>
      </c>
      <c r="T2539" s="4">
        <f>Sales_Datas[[#This Row],[after_discount]]-(Sales_Datas[[#This Row],[qty_ordered]]*Sales_Datas[[#This Row],[cogs]])</f>
        <v>3524950</v>
      </c>
      <c r="U2539" s="3">
        <f>IFERROR(Sales_Datas[[#This Row],[Gross_Profit]]/Sales_Datas[[#This Row],[after_discount]],0)</f>
        <v>0.93500000000000005</v>
      </c>
      <c r="V2539" s="1" t="str">
        <f>IF(Sales_Datas[[#This Row],[base_price]] &lt;= 632200, "Low", (IF(Sales_Datas[[#This Row],[base_price]] &gt;= 10092000, "High", "Medium")))</f>
        <v>Medium</v>
      </c>
    </row>
    <row r="2540" spans="1:22" x14ac:dyDescent="0.25">
      <c r="A2540" s="1" t="s">
        <v>6785</v>
      </c>
      <c r="B2540" s="1" t="s">
        <v>6786</v>
      </c>
      <c r="C2540" s="2">
        <v>44450</v>
      </c>
      <c r="D2540" s="1" t="s">
        <v>6787</v>
      </c>
      <c r="E2540" s="4">
        <v>377000</v>
      </c>
      <c r="F2540">
        <v>1</v>
      </c>
      <c r="G2540" s="4">
        <v>3770000</v>
      </c>
      <c r="H2540" s="4">
        <v>0</v>
      </c>
      <c r="I2540" s="4">
        <v>3770000</v>
      </c>
      <c r="J2540">
        <v>1</v>
      </c>
      <c r="K2540">
        <v>1</v>
      </c>
      <c r="L2540">
        <v>1</v>
      </c>
      <c r="M2540">
        <v>1</v>
      </c>
      <c r="N2540" s="2">
        <v>44501</v>
      </c>
      <c r="O2540" s="1" t="s">
        <v>6788</v>
      </c>
      <c r="P2540" s="4">
        <v>3770000</v>
      </c>
      <c r="Q2540" s="4">
        <v>301600</v>
      </c>
      <c r="R2540" s="1" t="s">
        <v>123</v>
      </c>
      <c r="S2540" s="1" t="s">
        <v>50</v>
      </c>
      <c r="T2540" s="4">
        <f>Sales_Datas[[#This Row],[after_discount]]-(Sales_Datas[[#This Row],[qty_ordered]]*Sales_Datas[[#This Row],[cogs]])</f>
        <v>3468400</v>
      </c>
      <c r="U2540" s="3">
        <f>IFERROR(Sales_Datas[[#This Row],[Gross_Profit]]/Sales_Datas[[#This Row],[after_discount]],0)</f>
        <v>0.92</v>
      </c>
      <c r="V2540" s="1" t="str">
        <f>IF(Sales_Datas[[#This Row],[base_price]] &lt;= 632200, "Low", (IF(Sales_Datas[[#This Row],[base_price]] &gt;= 10092000, "High", "Medium")))</f>
        <v>Medium</v>
      </c>
    </row>
    <row r="2541" spans="1:22" x14ac:dyDescent="0.25">
      <c r="A2541" s="1" t="s">
        <v>6789</v>
      </c>
      <c r="B2541" s="1" t="s">
        <v>6790</v>
      </c>
      <c r="C2541" s="2">
        <v>44564</v>
      </c>
      <c r="D2541" s="1" t="s">
        <v>6791</v>
      </c>
      <c r="E2541" s="4">
        <v>377000</v>
      </c>
      <c r="F2541">
        <v>1</v>
      </c>
      <c r="G2541" s="4">
        <v>3770000</v>
      </c>
      <c r="H2541" s="4">
        <v>0</v>
      </c>
      <c r="I2541" s="4">
        <v>3770000</v>
      </c>
      <c r="J2541">
        <v>1</v>
      </c>
      <c r="K2541">
        <v>1</v>
      </c>
      <c r="L2541">
        <v>0</v>
      </c>
      <c r="M2541">
        <v>1</v>
      </c>
      <c r="N2541" s="2">
        <v>44632</v>
      </c>
      <c r="O2541" s="1" t="s">
        <v>6792</v>
      </c>
      <c r="P2541" s="4">
        <v>3770000</v>
      </c>
      <c r="Q2541" s="4">
        <v>245050</v>
      </c>
      <c r="R2541" s="1" t="s">
        <v>123</v>
      </c>
      <c r="S2541" s="1" t="s">
        <v>50</v>
      </c>
      <c r="T2541" s="4">
        <f>Sales_Datas[[#This Row],[after_discount]]-(Sales_Datas[[#This Row],[qty_ordered]]*Sales_Datas[[#This Row],[cogs]])</f>
        <v>3524950</v>
      </c>
      <c r="U2541" s="3">
        <f>IFERROR(Sales_Datas[[#This Row],[Gross_Profit]]/Sales_Datas[[#This Row],[after_discount]],0)</f>
        <v>0.93500000000000005</v>
      </c>
      <c r="V2541" s="1" t="str">
        <f>IF(Sales_Datas[[#This Row],[base_price]] &lt;= 632200, "Low", (IF(Sales_Datas[[#This Row],[base_price]] &gt;= 10092000, "High", "Medium")))</f>
        <v>Medium</v>
      </c>
    </row>
    <row r="2542" spans="1:22" x14ac:dyDescent="0.25">
      <c r="A2542" s="1" t="s">
        <v>6793</v>
      </c>
      <c r="B2542" s="1" t="s">
        <v>5694</v>
      </c>
      <c r="C2542" s="2">
        <v>44588</v>
      </c>
      <c r="D2542" s="1" t="s">
        <v>6794</v>
      </c>
      <c r="E2542" s="4">
        <v>377000</v>
      </c>
      <c r="F2542">
        <v>1</v>
      </c>
      <c r="G2542" s="4">
        <v>3770000</v>
      </c>
      <c r="H2542" s="4">
        <v>0</v>
      </c>
      <c r="I2542" s="4">
        <v>3770000</v>
      </c>
      <c r="J2542">
        <v>1</v>
      </c>
      <c r="K2542">
        <v>1</v>
      </c>
      <c r="L2542">
        <v>1</v>
      </c>
      <c r="M2542">
        <v>1</v>
      </c>
      <c r="N2542" s="2">
        <v>44582</v>
      </c>
      <c r="O2542" s="1" t="s">
        <v>6795</v>
      </c>
      <c r="P2542" s="4">
        <v>3770000</v>
      </c>
      <c r="Q2542" s="4">
        <v>312910</v>
      </c>
      <c r="R2542" s="1" t="s">
        <v>123</v>
      </c>
      <c r="S2542" s="1" t="s">
        <v>50</v>
      </c>
      <c r="T2542" s="4">
        <f>Sales_Datas[[#This Row],[after_discount]]-(Sales_Datas[[#This Row],[qty_ordered]]*Sales_Datas[[#This Row],[cogs]])</f>
        <v>3457090</v>
      </c>
      <c r="U2542" s="3">
        <f>IFERROR(Sales_Datas[[#This Row],[Gross_Profit]]/Sales_Datas[[#This Row],[after_discount]],0)</f>
        <v>0.91700000000000004</v>
      </c>
      <c r="V2542" s="1" t="str">
        <f>IF(Sales_Datas[[#This Row],[base_price]] &lt;= 632200, "Low", (IF(Sales_Datas[[#This Row],[base_price]] &gt;= 10092000, "High", "Medium")))</f>
        <v>Medium</v>
      </c>
    </row>
    <row r="2543" spans="1:22" x14ac:dyDescent="0.25">
      <c r="A2543" s="1" t="s">
        <v>6796</v>
      </c>
      <c r="B2543" s="1" t="s">
        <v>6797</v>
      </c>
      <c r="C2543" s="2">
        <v>44595</v>
      </c>
      <c r="D2543" s="1" t="s">
        <v>6798</v>
      </c>
      <c r="E2543" s="4">
        <v>377000</v>
      </c>
      <c r="F2543">
        <v>1</v>
      </c>
      <c r="G2543" s="4">
        <v>3770000</v>
      </c>
      <c r="H2543" s="4">
        <v>0</v>
      </c>
      <c r="I2543" s="4">
        <v>3770000</v>
      </c>
      <c r="J2543">
        <v>1</v>
      </c>
      <c r="K2543">
        <v>0</v>
      </c>
      <c r="L2543">
        <v>0</v>
      </c>
      <c r="M2543">
        <v>4</v>
      </c>
      <c r="N2543" s="2">
        <v>44606</v>
      </c>
      <c r="O2543" s="1" t="s">
        <v>6799</v>
      </c>
      <c r="P2543" s="4">
        <v>3770000</v>
      </c>
      <c r="Q2543" s="4">
        <v>282750</v>
      </c>
      <c r="R2543" s="1" t="s">
        <v>123</v>
      </c>
      <c r="S2543" s="1" t="s">
        <v>34</v>
      </c>
      <c r="T2543" s="4">
        <f>Sales_Datas[[#This Row],[after_discount]]-(Sales_Datas[[#This Row],[qty_ordered]]*Sales_Datas[[#This Row],[cogs]])</f>
        <v>3487250</v>
      </c>
      <c r="U2543" s="3">
        <f>IFERROR(Sales_Datas[[#This Row],[Gross_Profit]]/Sales_Datas[[#This Row],[after_discount]],0)</f>
        <v>0.92500000000000004</v>
      </c>
      <c r="V2543" s="1" t="str">
        <f>IF(Sales_Datas[[#This Row],[base_price]] &lt;= 632200, "Low", (IF(Sales_Datas[[#This Row],[base_price]] &gt;= 10092000, "High", "Medium")))</f>
        <v>Medium</v>
      </c>
    </row>
    <row r="2544" spans="1:22" x14ac:dyDescent="0.25">
      <c r="A2544" s="1" t="s">
        <v>6800</v>
      </c>
      <c r="B2544" s="1" t="s">
        <v>6801</v>
      </c>
      <c r="C2544" s="2">
        <v>44614</v>
      </c>
      <c r="D2544" s="1" t="s">
        <v>6802</v>
      </c>
      <c r="E2544" s="4">
        <v>377000</v>
      </c>
      <c r="F2544">
        <v>1</v>
      </c>
      <c r="G2544" s="4">
        <v>3770000</v>
      </c>
      <c r="H2544" s="4">
        <v>0</v>
      </c>
      <c r="I2544" s="4">
        <v>3770000</v>
      </c>
      <c r="J2544">
        <v>1</v>
      </c>
      <c r="K2544">
        <v>1</v>
      </c>
      <c r="L2544">
        <v>0</v>
      </c>
      <c r="M2544">
        <v>1</v>
      </c>
      <c r="N2544" s="2">
        <v>44596</v>
      </c>
      <c r="O2544" s="1" t="s">
        <v>6803</v>
      </c>
      <c r="P2544" s="4">
        <v>2854760</v>
      </c>
      <c r="Q2544" s="4">
        <v>182700</v>
      </c>
      <c r="R2544" s="1" t="s">
        <v>123</v>
      </c>
      <c r="S2544" s="1" t="s">
        <v>50</v>
      </c>
      <c r="T2544" s="4">
        <f>Sales_Datas[[#This Row],[after_discount]]-(Sales_Datas[[#This Row],[qty_ordered]]*Sales_Datas[[#This Row],[cogs]])</f>
        <v>3587300</v>
      </c>
      <c r="U2544" s="3">
        <f>IFERROR(Sales_Datas[[#This Row],[Gross_Profit]]/Sales_Datas[[#This Row],[after_discount]],0)</f>
        <v>0.95153846153846156</v>
      </c>
      <c r="V2544" s="1" t="str">
        <f>IF(Sales_Datas[[#This Row],[base_price]] &lt;= 632200, "Low", (IF(Sales_Datas[[#This Row],[base_price]] &gt;= 10092000, "High", "Medium")))</f>
        <v>Medium</v>
      </c>
    </row>
    <row r="2545" spans="1:22" x14ac:dyDescent="0.25">
      <c r="A2545" s="1" t="s">
        <v>6804</v>
      </c>
      <c r="B2545" s="1" t="s">
        <v>6805</v>
      </c>
      <c r="C2545" s="2">
        <v>44616</v>
      </c>
      <c r="D2545" s="1" t="s">
        <v>6806</v>
      </c>
      <c r="E2545" s="4">
        <v>377000</v>
      </c>
      <c r="F2545">
        <v>1</v>
      </c>
      <c r="G2545" s="4">
        <v>3770000</v>
      </c>
      <c r="H2545" s="4">
        <v>0</v>
      </c>
      <c r="I2545" s="4">
        <v>3770000</v>
      </c>
      <c r="J2545">
        <v>1</v>
      </c>
      <c r="K2545">
        <v>1</v>
      </c>
      <c r="L2545">
        <v>0</v>
      </c>
      <c r="M2545">
        <v>1</v>
      </c>
      <c r="N2545" s="2">
        <v>44605</v>
      </c>
      <c r="O2545" s="1" t="s">
        <v>6807</v>
      </c>
      <c r="P2545" s="4">
        <v>3770000</v>
      </c>
      <c r="Q2545" s="4">
        <v>331760</v>
      </c>
      <c r="R2545" s="1" t="s">
        <v>123</v>
      </c>
      <c r="S2545" s="1" t="s">
        <v>50</v>
      </c>
      <c r="T2545" s="4">
        <f>Sales_Datas[[#This Row],[after_discount]]-(Sales_Datas[[#This Row],[qty_ordered]]*Sales_Datas[[#This Row],[cogs]])</f>
        <v>3438240</v>
      </c>
      <c r="U2545" s="3">
        <f>IFERROR(Sales_Datas[[#This Row],[Gross_Profit]]/Sales_Datas[[#This Row],[after_discount]],0)</f>
        <v>0.91200000000000003</v>
      </c>
      <c r="V2545" s="1" t="str">
        <f>IF(Sales_Datas[[#This Row],[base_price]] &lt;= 632200, "Low", (IF(Sales_Datas[[#This Row],[base_price]] &gt;= 10092000, "High", "Medium")))</f>
        <v>Medium</v>
      </c>
    </row>
    <row r="2546" spans="1:22" x14ac:dyDescent="0.25">
      <c r="A2546" s="1" t="s">
        <v>6808</v>
      </c>
      <c r="B2546" s="1" t="s">
        <v>5885</v>
      </c>
      <c r="C2546" s="2">
        <v>44716</v>
      </c>
      <c r="D2546" s="1" t="s">
        <v>6798</v>
      </c>
      <c r="E2546" s="4">
        <v>377000</v>
      </c>
      <c r="F2546">
        <v>1</v>
      </c>
      <c r="G2546" s="4">
        <v>3770000</v>
      </c>
      <c r="H2546" s="4">
        <v>0</v>
      </c>
      <c r="I2546" s="4">
        <v>3770000</v>
      </c>
      <c r="J2546">
        <v>1</v>
      </c>
      <c r="K2546">
        <v>0</v>
      </c>
      <c r="L2546">
        <v>0</v>
      </c>
      <c r="M2546">
        <v>7</v>
      </c>
      <c r="N2546" s="2">
        <v>44632</v>
      </c>
      <c r="O2546" s="1" t="s">
        <v>6799</v>
      </c>
      <c r="P2546" s="4">
        <v>3770000</v>
      </c>
      <c r="Q2546" s="4">
        <v>282750</v>
      </c>
      <c r="R2546" s="1" t="s">
        <v>123</v>
      </c>
      <c r="S2546" s="1" t="s">
        <v>66</v>
      </c>
      <c r="T2546" s="4">
        <f>Sales_Datas[[#This Row],[after_discount]]-(Sales_Datas[[#This Row],[qty_ordered]]*Sales_Datas[[#This Row],[cogs]])</f>
        <v>3487250</v>
      </c>
      <c r="U2546" s="3">
        <f>IFERROR(Sales_Datas[[#This Row],[Gross_Profit]]/Sales_Datas[[#This Row],[after_discount]],0)</f>
        <v>0.92500000000000004</v>
      </c>
      <c r="V2546" s="1" t="str">
        <f>IF(Sales_Datas[[#This Row],[base_price]] &lt;= 632200, "Low", (IF(Sales_Datas[[#This Row],[base_price]] &gt;= 10092000, "High", "Medium")))</f>
        <v>Medium</v>
      </c>
    </row>
    <row r="2547" spans="1:22" x14ac:dyDescent="0.25">
      <c r="A2547" s="1" t="s">
        <v>6809</v>
      </c>
      <c r="B2547" s="1" t="s">
        <v>6810</v>
      </c>
      <c r="C2547" s="2">
        <v>44734</v>
      </c>
      <c r="D2547" s="1" t="s">
        <v>6811</v>
      </c>
      <c r="E2547" s="4">
        <v>377000</v>
      </c>
      <c r="F2547">
        <v>1</v>
      </c>
      <c r="G2547" s="4">
        <v>3770000</v>
      </c>
      <c r="H2547" s="4">
        <v>0</v>
      </c>
      <c r="I2547" s="4">
        <v>3770000</v>
      </c>
      <c r="J2547">
        <v>1</v>
      </c>
      <c r="K2547">
        <v>1</v>
      </c>
      <c r="L2547">
        <v>1</v>
      </c>
      <c r="M2547">
        <v>1</v>
      </c>
      <c r="N2547" s="2">
        <v>44740</v>
      </c>
      <c r="O2547" s="1" t="s">
        <v>6812</v>
      </c>
      <c r="P2547" s="4">
        <v>3770000</v>
      </c>
      <c r="Q2547" s="4">
        <v>294060</v>
      </c>
      <c r="R2547" s="1" t="s">
        <v>123</v>
      </c>
      <c r="S2547" s="1" t="s">
        <v>50</v>
      </c>
      <c r="T2547" s="4">
        <f>Sales_Datas[[#This Row],[after_discount]]-(Sales_Datas[[#This Row],[qty_ordered]]*Sales_Datas[[#This Row],[cogs]])</f>
        <v>3475940</v>
      </c>
      <c r="U2547" s="3">
        <f>IFERROR(Sales_Datas[[#This Row],[Gross_Profit]]/Sales_Datas[[#This Row],[after_discount]],0)</f>
        <v>0.92200000000000004</v>
      </c>
      <c r="V2547" s="1" t="str">
        <f>IF(Sales_Datas[[#This Row],[base_price]] &lt;= 632200, "Low", (IF(Sales_Datas[[#This Row],[base_price]] &gt;= 10092000, "High", "Medium")))</f>
        <v>Medium</v>
      </c>
    </row>
    <row r="2548" spans="1:22" x14ac:dyDescent="0.25">
      <c r="A2548" s="1" t="s">
        <v>6813</v>
      </c>
      <c r="B2548" s="1" t="s">
        <v>6814</v>
      </c>
      <c r="C2548" s="2">
        <v>44743</v>
      </c>
      <c r="D2548" s="1" t="s">
        <v>6815</v>
      </c>
      <c r="E2548" s="4">
        <v>377000</v>
      </c>
      <c r="F2548">
        <v>1</v>
      </c>
      <c r="G2548" s="4">
        <v>3770000</v>
      </c>
      <c r="H2548" s="4">
        <v>0</v>
      </c>
      <c r="I2548" s="4">
        <v>3770000</v>
      </c>
      <c r="J2548">
        <v>1</v>
      </c>
      <c r="K2548">
        <v>1</v>
      </c>
      <c r="L2548">
        <v>1</v>
      </c>
      <c r="M2548">
        <v>1</v>
      </c>
      <c r="N2548" s="2">
        <v>44579</v>
      </c>
      <c r="O2548" s="1" t="s">
        <v>6816</v>
      </c>
      <c r="P2548" s="4">
        <v>3770000</v>
      </c>
      <c r="Q2548" s="4">
        <v>312910</v>
      </c>
      <c r="R2548" s="1" t="s">
        <v>123</v>
      </c>
      <c r="S2548" s="1" t="s">
        <v>50</v>
      </c>
      <c r="T2548" s="4">
        <f>Sales_Datas[[#This Row],[after_discount]]-(Sales_Datas[[#This Row],[qty_ordered]]*Sales_Datas[[#This Row],[cogs]])</f>
        <v>3457090</v>
      </c>
      <c r="U2548" s="3">
        <f>IFERROR(Sales_Datas[[#This Row],[Gross_Profit]]/Sales_Datas[[#This Row],[after_discount]],0)</f>
        <v>0.91700000000000004</v>
      </c>
      <c r="V2548" s="1" t="str">
        <f>IF(Sales_Datas[[#This Row],[base_price]] &lt;= 632200, "Low", (IF(Sales_Datas[[#This Row],[base_price]] &gt;= 10092000, "High", "Medium")))</f>
        <v>Medium</v>
      </c>
    </row>
    <row r="2549" spans="1:22" x14ac:dyDescent="0.25">
      <c r="A2549" s="1" t="s">
        <v>6817</v>
      </c>
      <c r="B2549" s="1" t="s">
        <v>6818</v>
      </c>
      <c r="C2549" s="2">
        <v>44710</v>
      </c>
      <c r="D2549" s="1" t="s">
        <v>604</v>
      </c>
      <c r="E2549" s="4">
        <v>376942</v>
      </c>
      <c r="F2549">
        <v>1</v>
      </c>
      <c r="G2549" s="4">
        <v>3769420</v>
      </c>
      <c r="H2549" s="4">
        <v>0</v>
      </c>
      <c r="I2549" s="4">
        <v>3769420</v>
      </c>
      <c r="J2549">
        <v>1</v>
      </c>
      <c r="K2549">
        <v>1</v>
      </c>
      <c r="L2549">
        <v>0</v>
      </c>
      <c r="M2549">
        <v>7</v>
      </c>
      <c r="N2549" s="2">
        <v>44474</v>
      </c>
      <c r="O2549" s="1" t="s">
        <v>605</v>
      </c>
      <c r="P2549" s="4">
        <v>3769420</v>
      </c>
      <c r="Q2549" s="4">
        <v>256302</v>
      </c>
      <c r="R2549" s="1" t="s">
        <v>55</v>
      </c>
      <c r="S2549" s="1" t="s">
        <v>66</v>
      </c>
      <c r="T2549" s="4">
        <f>Sales_Datas[[#This Row],[after_discount]]-(Sales_Datas[[#This Row],[qty_ordered]]*Sales_Datas[[#This Row],[cogs]])</f>
        <v>3513118</v>
      </c>
      <c r="U2549" s="3">
        <f>IFERROR(Sales_Datas[[#This Row],[Gross_Profit]]/Sales_Datas[[#This Row],[after_discount]],0)</f>
        <v>0.93200492383443612</v>
      </c>
      <c r="V2549" s="1" t="str">
        <f>IF(Sales_Datas[[#This Row],[base_price]] &lt;= 632200, "Low", (IF(Sales_Datas[[#This Row],[base_price]] &gt;= 10092000, "High", "Medium")))</f>
        <v>Medium</v>
      </c>
    </row>
    <row r="2550" spans="1:22" x14ac:dyDescent="0.25">
      <c r="A2550" s="1" t="s">
        <v>6819</v>
      </c>
      <c r="B2550" s="1" t="s">
        <v>6820</v>
      </c>
      <c r="C2550" s="2">
        <v>44529</v>
      </c>
      <c r="D2550" s="1" t="s">
        <v>6821</v>
      </c>
      <c r="E2550" s="4">
        <v>376942</v>
      </c>
      <c r="F2550">
        <v>1</v>
      </c>
      <c r="G2550" s="4">
        <v>3769420</v>
      </c>
      <c r="H2550" s="4">
        <v>0</v>
      </c>
      <c r="I2550" s="4">
        <v>3769420</v>
      </c>
      <c r="J2550">
        <v>1</v>
      </c>
      <c r="K2550">
        <v>0</v>
      </c>
      <c r="L2550">
        <v>0</v>
      </c>
      <c r="M2550">
        <v>4</v>
      </c>
      <c r="N2550" s="2">
        <v>44453</v>
      </c>
      <c r="O2550" s="1" t="s">
        <v>6822</v>
      </c>
      <c r="P2550" s="4">
        <v>3769420</v>
      </c>
      <c r="Q2550" s="4">
        <v>263842</v>
      </c>
      <c r="R2550" s="1" t="s">
        <v>128</v>
      </c>
      <c r="S2550" s="1" t="s">
        <v>34</v>
      </c>
      <c r="T2550" s="4">
        <f>Sales_Datas[[#This Row],[after_discount]]-(Sales_Datas[[#This Row],[qty_ordered]]*Sales_Datas[[#This Row],[cogs]])</f>
        <v>3505578</v>
      </c>
      <c r="U2550" s="3">
        <f>IFERROR(Sales_Datas[[#This Row],[Gross_Profit]]/Sales_Datas[[#This Row],[after_discount]],0)</f>
        <v>0.9300046160947838</v>
      </c>
      <c r="V2550" s="1" t="str">
        <f>IF(Sales_Datas[[#This Row],[base_price]] &lt;= 632200, "Low", (IF(Sales_Datas[[#This Row],[base_price]] &gt;= 10092000, "High", "Medium")))</f>
        <v>Medium</v>
      </c>
    </row>
    <row r="2551" spans="1:22" x14ac:dyDescent="0.25">
      <c r="A2551" s="1" t="s">
        <v>6823</v>
      </c>
      <c r="B2551" s="1" t="s">
        <v>505</v>
      </c>
      <c r="C2551" s="2">
        <v>44743</v>
      </c>
      <c r="D2551" s="1" t="s">
        <v>6821</v>
      </c>
      <c r="E2551" s="4">
        <v>376942</v>
      </c>
      <c r="F2551">
        <v>1</v>
      </c>
      <c r="G2551" s="4">
        <v>3769420</v>
      </c>
      <c r="H2551" s="4">
        <v>0</v>
      </c>
      <c r="I2551" s="4">
        <v>3769420</v>
      </c>
      <c r="J2551">
        <v>1</v>
      </c>
      <c r="K2551">
        <v>1</v>
      </c>
      <c r="L2551">
        <v>1</v>
      </c>
      <c r="M2551">
        <v>1</v>
      </c>
      <c r="N2551" s="2">
        <v>44435</v>
      </c>
      <c r="O2551" s="1" t="s">
        <v>6822</v>
      </c>
      <c r="P2551" s="4">
        <v>3769420</v>
      </c>
      <c r="Q2551" s="4">
        <v>263842</v>
      </c>
      <c r="R2551" s="1" t="s">
        <v>128</v>
      </c>
      <c r="S2551" s="1" t="s">
        <v>50</v>
      </c>
      <c r="T2551" s="4">
        <f>Sales_Datas[[#This Row],[after_discount]]-(Sales_Datas[[#This Row],[qty_ordered]]*Sales_Datas[[#This Row],[cogs]])</f>
        <v>3505578</v>
      </c>
      <c r="U2551" s="3">
        <f>IFERROR(Sales_Datas[[#This Row],[Gross_Profit]]/Sales_Datas[[#This Row],[after_discount]],0)</f>
        <v>0.9300046160947838</v>
      </c>
      <c r="V2551" s="1" t="str">
        <f>IF(Sales_Datas[[#This Row],[base_price]] &lt;= 632200, "Low", (IF(Sales_Datas[[#This Row],[base_price]] &gt;= 10092000, "High", "Medium")))</f>
        <v>Medium</v>
      </c>
    </row>
    <row r="2552" spans="1:22" x14ac:dyDescent="0.25">
      <c r="A2552" s="1" t="s">
        <v>6824</v>
      </c>
      <c r="B2552" s="1" t="s">
        <v>6825</v>
      </c>
      <c r="C2552" s="2">
        <v>44205</v>
      </c>
      <c r="D2552" s="1" t="s">
        <v>6826</v>
      </c>
      <c r="E2552" s="4">
        <v>376188</v>
      </c>
      <c r="F2552">
        <v>1</v>
      </c>
      <c r="G2552" s="4">
        <v>3761880</v>
      </c>
      <c r="H2552" s="4">
        <v>0</v>
      </c>
      <c r="I2552" s="4">
        <v>3761880</v>
      </c>
      <c r="J2552">
        <v>1</v>
      </c>
      <c r="K2552">
        <v>1</v>
      </c>
      <c r="L2552">
        <v>1</v>
      </c>
      <c r="M2552">
        <v>3</v>
      </c>
      <c r="N2552" s="2">
        <v>44384</v>
      </c>
      <c r="O2552" s="1" t="s">
        <v>6827</v>
      </c>
      <c r="P2552" s="4">
        <v>3761880</v>
      </c>
      <c r="Q2552" s="4">
        <v>293422</v>
      </c>
      <c r="R2552" s="1" t="s">
        <v>383</v>
      </c>
      <c r="S2552" s="1" t="s">
        <v>56</v>
      </c>
      <c r="T2552" s="4">
        <f>Sales_Datas[[#This Row],[after_discount]]-(Sales_Datas[[#This Row],[qty_ordered]]*Sales_Datas[[#This Row],[cogs]])</f>
        <v>3468458</v>
      </c>
      <c r="U2552" s="3">
        <f>IFERROR(Sales_Datas[[#This Row],[Gross_Profit]]/Sales_Datas[[#This Row],[after_discount]],0)</f>
        <v>0.92200123342584028</v>
      </c>
      <c r="V2552" s="1" t="str">
        <f>IF(Sales_Datas[[#This Row],[base_price]] &lt;= 632200, "Low", (IF(Sales_Datas[[#This Row],[base_price]] &gt;= 10092000, "High", "Medium")))</f>
        <v>Medium</v>
      </c>
    </row>
    <row r="2553" spans="1:22" x14ac:dyDescent="0.25">
      <c r="A2553" s="1" t="s">
        <v>6828</v>
      </c>
      <c r="B2553" s="1" t="s">
        <v>6829</v>
      </c>
      <c r="C2553" s="2">
        <v>44540</v>
      </c>
      <c r="D2553" s="1" t="s">
        <v>6830</v>
      </c>
      <c r="E2553" s="4">
        <v>375608</v>
      </c>
      <c r="F2553">
        <v>1</v>
      </c>
      <c r="G2553" s="4">
        <v>3756080</v>
      </c>
      <c r="H2553" s="4">
        <v>0</v>
      </c>
      <c r="I2553" s="4">
        <v>3756080</v>
      </c>
      <c r="J2553">
        <v>1</v>
      </c>
      <c r="K2553">
        <v>1</v>
      </c>
      <c r="L2553">
        <v>1</v>
      </c>
      <c r="M2553">
        <v>1</v>
      </c>
      <c r="N2553" s="2">
        <v>44453</v>
      </c>
      <c r="O2553" s="1" t="s">
        <v>6831</v>
      </c>
      <c r="P2553" s="4">
        <v>3246260</v>
      </c>
      <c r="Q2553" s="4">
        <v>249922</v>
      </c>
      <c r="R2553" s="1" t="s">
        <v>123</v>
      </c>
      <c r="S2553" s="1" t="s">
        <v>50</v>
      </c>
      <c r="T2553" s="4">
        <f>Sales_Datas[[#This Row],[after_discount]]-(Sales_Datas[[#This Row],[qty_ordered]]*Sales_Datas[[#This Row],[cogs]])</f>
        <v>3506158</v>
      </c>
      <c r="U2553" s="3">
        <f>IFERROR(Sales_Datas[[#This Row],[Gross_Profit]]/Sales_Datas[[#This Row],[after_discount]],0)</f>
        <v>0.93346201358863501</v>
      </c>
      <c r="V2553" s="1" t="str">
        <f>IF(Sales_Datas[[#This Row],[base_price]] &lt;= 632200, "Low", (IF(Sales_Datas[[#This Row],[base_price]] &gt;= 10092000, "High", "Medium")))</f>
        <v>Medium</v>
      </c>
    </row>
    <row r="2554" spans="1:22" x14ac:dyDescent="0.25">
      <c r="A2554" s="1" t="s">
        <v>6832</v>
      </c>
      <c r="B2554" s="1" t="s">
        <v>6833</v>
      </c>
      <c r="C2554" s="2">
        <v>44525</v>
      </c>
      <c r="D2554" s="1" t="s">
        <v>6834</v>
      </c>
      <c r="E2554" s="4">
        <v>374100</v>
      </c>
      <c r="F2554">
        <v>1</v>
      </c>
      <c r="G2554" s="4">
        <v>3741000</v>
      </c>
      <c r="H2554" s="4">
        <v>0</v>
      </c>
      <c r="I2554" s="4">
        <v>3741000</v>
      </c>
      <c r="J2554">
        <v>1</v>
      </c>
      <c r="K2554">
        <v>1</v>
      </c>
      <c r="L2554">
        <v>1</v>
      </c>
      <c r="M2554">
        <v>1</v>
      </c>
      <c r="N2554" s="2">
        <v>44503</v>
      </c>
      <c r="O2554" s="1" t="s">
        <v>6835</v>
      </c>
      <c r="P2554" s="4">
        <v>3741000</v>
      </c>
      <c r="Q2554" s="4">
        <v>284316</v>
      </c>
      <c r="R2554" s="1" t="s">
        <v>191</v>
      </c>
      <c r="S2554" s="1" t="s">
        <v>50</v>
      </c>
      <c r="T2554" s="4">
        <f>Sales_Datas[[#This Row],[after_discount]]-(Sales_Datas[[#This Row],[qty_ordered]]*Sales_Datas[[#This Row],[cogs]])</f>
        <v>3456684</v>
      </c>
      <c r="U2554" s="3">
        <f>IFERROR(Sales_Datas[[#This Row],[Gross_Profit]]/Sales_Datas[[#This Row],[after_discount]],0)</f>
        <v>0.92400000000000004</v>
      </c>
      <c r="V2554" s="1" t="str">
        <f>IF(Sales_Datas[[#This Row],[base_price]] &lt;= 632200, "Low", (IF(Sales_Datas[[#This Row],[base_price]] &gt;= 10092000, "High", "Medium")))</f>
        <v>Medium</v>
      </c>
    </row>
    <row r="2555" spans="1:22" x14ac:dyDescent="0.25">
      <c r="A2555" s="1" t="s">
        <v>6836</v>
      </c>
      <c r="B2555" s="1" t="s">
        <v>3066</v>
      </c>
      <c r="C2555" s="2">
        <v>44569</v>
      </c>
      <c r="D2555" s="1" t="s">
        <v>6837</v>
      </c>
      <c r="E2555" s="4">
        <v>374100</v>
      </c>
      <c r="F2555">
        <v>1</v>
      </c>
      <c r="G2555" s="4">
        <v>3741000</v>
      </c>
      <c r="H2555" s="4">
        <v>0</v>
      </c>
      <c r="I2555" s="4">
        <v>3741000</v>
      </c>
      <c r="J2555">
        <v>1</v>
      </c>
      <c r="K2555">
        <v>1</v>
      </c>
      <c r="L2555">
        <v>0</v>
      </c>
      <c r="M2555">
        <v>3</v>
      </c>
      <c r="N2555" s="2">
        <v>44763</v>
      </c>
      <c r="O2555" s="1" t="s">
        <v>6838</v>
      </c>
      <c r="P2555" s="4">
        <v>3741000</v>
      </c>
      <c r="Q2555" s="4">
        <v>265582</v>
      </c>
      <c r="R2555" s="1" t="s">
        <v>191</v>
      </c>
      <c r="S2555" s="1" t="s">
        <v>56</v>
      </c>
      <c r="T2555" s="4">
        <f>Sales_Datas[[#This Row],[after_discount]]-(Sales_Datas[[#This Row],[qty_ordered]]*Sales_Datas[[#This Row],[cogs]])</f>
        <v>3475418</v>
      </c>
      <c r="U2555" s="3">
        <f>IFERROR(Sales_Datas[[#This Row],[Gross_Profit]]/Sales_Datas[[#This Row],[after_discount]],0)</f>
        <v>0.92900775193798446</v>
      </c>
      <c r="V2555" s="1" t="str">
        <f>IF(Sales_Datas[[#This Row],[base_price]] &lt;= 632200, "Low", (IF(Sales_Datas[[#This Row],[base_price]] &gt;= 10092000, "High", "Medium")))</f>
        <v>Medium</v>
      </c>
    </row>
    <row r="2556" spans="1:22" x14ac:dyDescent="0.25">
      <c r="A2556" s="1" t="s">
        <v>6839</v>
      </c>
      <c r="B2556" s="1" t="s">
        <v>6840</v>
      </c>
      <c r="C2556" s="2">
        <v>44487</v>
      </c>
      <c r="D2556" s="1" t="s">
        <v>6841</v>
      </c>
      <c r="E2556" s="4">
        <v>374100</v>
      </c>
      <c r="F2556">
        <v>1</v>
      </c>
      <c r="G2556" s="4">
        <v>3741000</v>
      </c>
      <c r="H2556" s="4">
        <v>0</v>
      </c>
      <c r="I2556" s="4">
        <v>3741000</v>
      </c>
      <c r="J2556">
        <v>1</v>
      </c>
      <c r="K2556">
        <v>0</v>
      </c>
      <c r="L2556">
        <v>0</v>
      </c>
      <c r="M2556">
        <v>4</v>
      </c>
      <c r="N2556" s="2">
        <v>44475</v>
      </c>
      <c r="O2556" s="1" t="s">
        <v>6842</v>
      </c>
      <c r="P2556" s="4">
        <v>3741000</v>
      </c>
      <c r="Q2556" s="4">
        <v>258100</v>
      </c>
      <c r="R2556" s="1" t="s">
        <v>133</v>
      </c>
      <c r="S2556" s="1" t="s">
        <v>34</v>
      </c>
      <c r="T2556" s="4">
        <f>Sales_Datas[[#This Row],[after_discount]]-(Sales_Datas[[#This Row],[qty_ordered]]*Sales_Datas[[#This Row],[cogs]])</f>
        <v>3482900</v>
      </c>
      <c r="U2556" s="3">
        <f>IFERROR(Sales_Datas[[#This Row],[Gross_Profit]]/Sales_Datas[[#This Row],[after_discount]],0)</f>
        <v>0.93100775193798446</v>
      </c>
      <c r="V2556" s="1" t="str">
        <f>IF(Sales_Datas[[#This Row],[base_price]] &lt;= 632200, "Low", (IF(Sales_Datas[[#This Row],[base_price]] &gt;= 10092000, "High", "Medium")))</f>
        <v>Medium</v>
      </c>
    </row>
    <row r="2557" spans="1:22" x14ac:dyDescent="0.25">
      <c r="A2557" s="1" t="s">
        <v>6843</v>
      </c>
      <c r="B2557" s="1" t="s">
        <v>6844</v>
      </c>
      <c r="C2557" s="2">
        <v>44696</v>
      </c>
      <c r="D2557" s="1" t="s">
        <v>6845</v>
      </c>
      <c r="E2557" s="4">
        <v>374100</v>
      </c>
      <c r="F2557">
        <v>1</v>
      </c>
      <c r="G2557" s="4">
        <v>3741000</v>
      </c>
      <c r="H2557" s="4">
        <v>0</v>
      </c>
      <c r="I2557" s="4">
        <v>3741000</v>
      </c>
      <c r="J2557">
        <v>1</v>
      </c>
      <c r="K2557">
        <v>1</v>
      </c>
      <c r="L2557">
        <v>0</v>
      </c>
      <c r="M2557">
        <v>1</v>
      </c>
      <c r="N2557" s="2">
        <v>44709</v>
      </c>
      <c r="O2557" s="1" t="s">
        <v>6846</v>
      </c>
      <c r="P2557" s="4">
        <v>3741000</v>
      </c>
      <c r="Q2557" s="4">
        <v>231942</v>
      </c>
      <c r="R2557" s="1" t="s">
        <v>123</v>
      </c>
      <c r="S2557" s="1" t="s">
        <v>50</v>
      </c>
      <c r="T2557" s="4">
        <f>Sales_Datas[[#This Row],[after_discount]]-(Sales_Datas[[#This Row],[qty_ordered]]*Sales_Datas[[#This Row],[cogs]])</f>
        <v>3509058</v>
      </c>
      <c r="U2557" s="3">
        <f>IFERROR(Sales_Datas[[#This Row],[Gross_Profit]]/Sales_Datas[[#This Row],[after_discount]],0)</f>
        <v>0.93799999999999994</v>
      </c>
      <c r="V2557" s="1" t="str">
        <f>IF(Sales_Datas[[#This Row],[base_price]] &lt;= 632200, "Low", (IF(Sales_Datas[[#This Row],[base_price]] &gt;= 10092000, "High", "Medium")))</f>
        <v>Medium</v>
      </c>
    </row>
    <row r="2558" spans="1:22" x14ac:dyDescent="0.25">
      <c r="A2558" s="1" t="s">
        <v>6847</v>
      </c>
      <c r="B2558" s="1" t="s">
        <v>333</v>
      </c>
      <c r="C2558" s="2">
        <v>44898</v>
      </c>
      <c r="D2558" s="1" t="s">
        <v>6019</v>
      </c>
      <c r="E2558" s="4">
        <v>373520</v>
      </c>
      <c r="F2558">
        <v>1</v>
      </c>
      <c r="G2558" s="4">
        <v>3735200</v>
      </c>
      <c r="H2558" s="4">
        <v>0</v>
      </c>
      <c r="I2558" s="4">
        <v>3735200</v>
      </c>
      <c r="J2558">
        <v>1</v>
      </c>
      <c r="K2558">
        <v>1</v>
      </c>
      <c r="L2558">
        <v>0</v>
      </c>
      <c r="M2558">
        <v>1</v>
      </c>
      <c r="N2558" s="2">
        <v>44607</v>
      </c>
      <c r="O2558" s="1" t="s">
        <v>6020</v>
      </c>
      <c r="P2558" s="4">
        <v>3735200</v>
      </c>
      <c r="Q2558" s="4">
        <v>287564</v>
      </c>
      <c r="R2558" s="1" t="s">
        <v>133</v>
      </c>
      <c r="S2558" s="1" t="s">
        <v>50</v>
      </c>
      <c r="T2558" s="4">
        <f>Sales_Datas[[#This Row],[after_discount]]-(Sales_Datas[[#This Row],[qty_ordered]]*Sales_Datas[[#This Row],[cogs]])</f>
        <v>3447636</v>
      </c>
      <c r="U2558" s="3">
        <f>IFERROR(Sales_Datas[[#This Row],[Gross_Profit]]/Sales_Datas[[#This Row],[after_discount]],0)</f>
        <v>0.9230124223602485</v>
      </c>
      <c r="V2558" s="1" t="str">
        <f>IF(Sales_Datas[[#This Row],[base_price]] &lt;= 632200, "Low", (IF(Sales_Datas[[#This Row],[base_price]] &gt;= 10092000, "High", "Medium")))</f>
        <v>Medium</v>
      </c>
    </row>
    <row r="2559" spans="1:22" x14ac:dyDescent="0.25">
      <c r="A2559" s="1" t="s">
        <v>6848</v>
      </c>
      <c r="B2559" s="1" t="s">
        <v>6849</v>
      </c>
      <c r="C2559" s="2">
        <v>44591</v>
      </c>
      <c r="D2559" s="1" t="s">
        <v>6850</v>
      </c>
      <c r="E2559" s="4">
        <v>373520</v>
      </c>
      <c r="F2559">
        <v>1</v>
      </c>
      <c r="G2559" s="4">
        <v>3735200</v>
      </c>
      <c r="H2559" s="4">
        <v>0</v>
      </c>
      <c r="I2559" s="4">
        <v>3735200</v>
      </c>
      <c r="J2559">
        <v>1</v>
      </c>
      <c r="K2559">
        <v>1</v>
      </c>
      <c r="L2559">
        <v>1</v>
      </c>
      <c r="M2559">
        <v>1</v>
      </c>
      <c r="N2559" s="2">
        <v>44588</v>
      </c>
      <c r="O2559" s="1" t="s">
        <v>6851</v>
      </c>
      <c r="P2559" s="4">
        <v>3735200</v>
      </c>
      <c r="Q2559" s="4">
        <v>302528</v>
      </c>
      <c r="R2559" s="1" t="s">
        <v>123</v>
      </c>
      <c r="S2559" s="1" t="s">
        <v>50</v>
      </c>
      <c r="T2559" s="4">
        <f>Sales_Datas[[#This Row],[after_discount]]-(Sales_Datas[[#This Row],[qty_ordered]]*Sales_Datas[[#This Row],[cogs]])</f>
        <v>3432672</v>
      </c>
      <c r="U2559" s="3">
        <f>IFERROR(Sales_Datas[[#This Row],[Gross_Profit]]/Sales_Datas[[#This Row],[after_discount]],0)</f>
        <v>0.91900621118012427</v>
      </c>
      <c r="V2559" s="1" t="str">
        <f>IF(Sales_Datas[[#This Row],[base_price]] &lt;= 632200, "Low", (IF(Sales_Datas[[#This Row],[base_price]] &gt;= 10092000, "High", "Medium")))</f>
        <v>Medium</v>
      </c>
    </row>
    <row r="2560" spans="1:22" x14ac:dyDescent="0.25">
      <c r="A2560" s="1" t="s">
        <v>6852</v>
      </c>
      <c r="B2560" s="1" t="s">
        <v>6853</v>
      </c>
      <c r="C2560" s="2">
        <v>44674</v>
      </c>
      <c r="D2560" s="1" t="s">
        <v>6854</v>
      </c>
      <c r="E2560" s="4">
        <v>373230</v>
      </c>
      <c r="F2560">
        <v>1</v>
      </c>
      <c r="G2560" s="4">
        <v>3732300</v>
      </c>
      <c r="H2560" s="4">
        <v>0</v>
      </c>
      <c r="I2560" s="4">
        <v>3732300</v>
      </c>
      <c r="J2560">
        <v>1</v>
      </c>
      <c r="K2560">
        <v>0</v>
      </c>
      <c r="L2560">
        <v>0</v>
      </c>
      <c r="M2560">
        <v>1</v>
      </c>
      <c r="N2560" s="2">
        <v>44664</v>
      </c>
      <c r="O2560" s="1" t="s">
        <v>6855</v>
      </c>
      <c r="P2560" s="4">
        <v>3732300</v>
      </c>
      <c r="Q2560" s="4">
        <v>302296</v>
      </c>
      <c r="R2560" s="1" t="s">
        <v>23</v>
      </c>
      <c r="S2560" s="1" t="s">
        <v>50</v>
      </c>
      <c r="T2560" s="4">
        <f>Sales_Datas[[#This Row],[after_discount]]-(Sales_Datas[[#This Row],[qty_ordered]]*Sales_Datas[[#This Row],[cogs]])</f>
        <v>3430004</v>
      </c>
      <c r="U2560" s="3">
        <f>IFERROR(Sales_Datas[[#This Row],[Gross_Profit]]/Sales_Datas[[#This Row],[after_discount]],0)</f>
        <v>0.91900543900543896</v>
      </c>
      <c r="V2560" s="1" t="str">
        <f>IF(Sales_Datas[[#This Row],[base_price]] &lt;= 632200, "Low", (IF(Sales_Datas[[#This Row],[base_price]] &gt;= 10092000, "High", "Medium")))</f>
        <v>Medium</v>
      </c>
    </row>
    <row r="2561" spans="1:22" x14ac:dyDescent="0.25">
      <c r="A2561" s="1" t="s">
        <v>6856</v>
      </c>
      <c r="B2561" s="1" t="s">
        <v>6857</v>
      </c>
      <c r="C2561" s="2">
        <v>44584</v>
      </c>
      <c r="D2561" s="1" t="s">
        <v>6858</v>
      </c>
      <c r="E2561" s="4">
        <v>371780</v>
      </c>
      <c r="F2561">
        <v>1</v>
      </c>
      <c r="G2561" s="4">
        <v>3717800</v>
      </c>
      <c r="H2561" s="4">
        <v>0</v>
      </c>
      <c r="I2561" s="4">
        <v>3717800</v>
      </c>
      <c r="J2561">
        <v>1</v>
      </c>
      <c r="K2561">
        <v>1</v>
      </c>
      <c r="L2561">
        <v>1</v>
      </c>
      <c r="M2561">
        <v>1</v>
      </c>
      <c r="N2561" s="2">
        <v>44387</v>
      </c>
      <c r="O2561" s="1" t="s">
        <v>6859</v>
      </c>
      <c r="P2561" s="4">
        <v>3717800</v>
      </c>
      <c r="Q2561" s="4">
        <v>256476</v>
      </c>
      <c r="R2561" s="1" t="s">
        <v>133</v>
      </c>
      <c r="S2561" s="1" t="s">
        <v>50</v>
      </c>
      <c r="T2561" s="4">
        <f>Sales_Datas[[#This Row],[after_discount]]-(Sales_Datas[[#This Row],[qty_ordered]]*Sales_Datas[[#This Row],[cogs]])</f>
        <v>3461324</v>
      </c>
      <c r="U2561" s="3">
        <f>IFERROR(Sales_Datas[[#This Row],[Gross_Profit]]/Sales_Datas[[#This Row],[after_discount]],0)</f>
        <v>0.93101404056162251</v>
      </c>
      <c r="V2561" s="1" t="str">
        <f>IF(Sales_Datas[[#This Row],[base_price]] &lt;= 632200, "Low", (IF(Sales_Datas[[#This Row],[base_price]] &gt;= 10092000, "High", "Medium")))</f>
        <v>Medium</v>
      </c>
    </row>
    <row r="2562" spans="1:22" x14ac:dyDescent="0.25">
      <c r="A2562" s="1" t="s">
        <v>6860</v>
      </c>
      <c r="B2562" s="1" t="s">
        <v>1787</v>
      </c>
      <c r="C2562" s="2">
        <v>44582</v>
      </c>
      <c r="D2562" s="1" t="s">
        <v>6861</v>
      </c>
      <c r="E2562" s="4">
        <v>371200</v>
      </c>
      <c r="F2562">
        <v>1</v>
      </c>
      <c r="G2562" s="4">
        <v>3712000</v>
      </c>
      <c r="H2562" s="4">
        <v>0</v>
      </c>
      <c r="I2562" s="4">
        <v>3712000</v>
      </c>
      <c r="J2562">
        <v>1</v>
      </c>
      <c r="K2562">
        <v>0</v>
      </c>
      <c r="L2562">
        <v>0</v>
      </c>
      <c r="M2562">
        <v>4</v>
      </c>
      <c r="N2562" s="2">
        <v>44517</v>
      </c>
      <c r="O2562" s="1" t="s">
        <v>6862</v>
      </c>
      <c r="P2562" s="4">
        <v>3712000</v>
      </c>
      <c r="Q2562" s="4">
        <v>256128</v>
      </c>
      <c r="R2562" s="1" t="s">
        <v>39</v>
      </c>
      <c r="S2562" s="1" t="s">
        <v>34</v>
      </c>
      <c r="T2562" s="4">
        <f>Sales_Datas[[#This Row],[after_discount]]-(Sales_Datas[[#This Row],[qty_ordered]]*Sales_Datas[[#This Row],[cogs]])</f>
        <v>3455872</v>
      </c>
      <c r="U2562" s="3">
        <f>IFERROR(Sales_Datas[[#This Row],[Gross_Profit]]/Sales_Datas[[#This Row],[after_discount]],0)</f>
        <v>0.93100000000000005</v>
      </c>
      <c r="V2562" s="1" t="str">
        <f>IF(Sales_Datas[[#This Row],[base_price]] &lt;= 632200, "Low", (IF(Sales_Datas[[#This Row],[base_price]] &gt;= 10092000, "High", "Medium")))</f>
        <v>Medium</v>
      </c>
    </row>
    <row r="2563" spans="1:22" x14ac:dyDescent="0.25">
      <c r="A2563" s="1" t="s">
        <v>6863</v>
      </c>
      <c r="B2563" s="1" t="s">
        <v>3357</v>
      </c>
      <c r="C2563" s="2">
        <v>44589</v>
      </c>
      <c r="D2563" s="1" t="s">
        <v>6861</v>
      </c>
      <c r="E2563" s="4">
        <v>371200</v>
      </c>
      <c r="F2563">
        <v>1</v>
      </c>
      <c r="G2563" s="4">
        <v>3712000</v>
      </c>
      <c r="H2563" s="4">
        <v>0</v>
      </c>
      <c r="I2563" s="4">
        <v>3712000</v>
      </c>
      <c r="J2563">
        <v>1</v>
      </c>
      <c r="K2563">
        <v>1</v>
      </c>
      <c r="L2563">
        <v>0</v>
      </c>
      <c r="M2563">
        <v>2</v>
      </c>
      <c r="N2563" s="2">
        <v>44380</v>
      </c>
      <c r="O2563" s="1" t="s">
        <v>6862</v>
      </c>
      <c r="P2563" s="4">
        <v>3712000</v>
      </c>
      <c r="Q2563" s="4">
        <v>256128</v>
      </c>
      <c r="R2563" s="1" t="s">
        <v>39</v>
      </c>
      <c r="S2563" s="1" t="s">
        <v>76</v>
      </c>
      <c r="T2563" s="4">
        <f>Sales_Datas[[#This Row],[after_discount]]-(Sales_Datas[[#This Row],[qty_ordered]]*Sales_Datas[[#This Row],[cogs]])</f>
        <v>3455872</v>
      </c>
      <c r="U2563" s="3">
        <f>IFERROR(Sales_Datas[[#This Row],[Gross_Profit]]/Sales_Datas[[#This Row],[after_discount]],0)</f>
        <v>0.93100000000000005</v>
      </c>
      <c r="V2563" s="1" t="str">
        <f>IF(Sales_Datas[[#This Row],[base_price]] &lt;= 632200, "Low", (IF(Sales_Datas[[#This Row],[base_price]] &gt;= 10092000, "High", "Medium")))</f>
        <v>Medium</v>
      </c>
    </row>
    <row r="2564" spans="1:22" x14ac:dyDescent="0.25">
      <c r="A2564" s="1" t="s">
        <v>6864</v>
      </c>
      <c r="B2564" s="1" t="s">
        <v>3382</v>
      </c>
      <c r="C2564" s="2">
        <v>44594</v>
      </c>
      <c r="D2564" s="1" t="s">
        <v>6861</v>
      </c>
      <c r="E2564" s="4">
        <v>371200</v>
      </c>
      <c r="F2564">
        <v>1</v>
      </c>
      <c r="G2564" s="4">
        <v>3712000</v>
      </c>
      <c r="H2564" s="4">
        <v>0</v>
      </c>
      <c r="I2564" s="4">
        <v>3712000</v>
      </c>
      <c r="J2564">
        <v>1</v>
      </c>
      <c r="K2564">
        <v>1</v>
      </c>
      <c r="L2564">
        <v>0</v>
      </c>
      <c r="M2564">
        <v>1</v>
      </c>
      <c r="N2564" s="2">
        <v>44383</v>
      </c>
      <c r="O2564" s="1" t="s">
        <v>6862</v>
      </c>
      <c r="P2564" s="4">
        <v>3712000</v>
      </c>
      <c r="Q2564" s="4">
        <v>256128</v>
      </c>
      <c r="R2564" s="1" t="s">
        <v>39</v>
      </c>
      <c r="S2564" s="1" t="s">
        <v>50</v>
      </c>
      <c r="T2564" s="4">
        <f>Sales_Datas[[#This Row],[after_discount]]-(Sales_Datas[[#This Row],[qty_ordered]]*Sales_Datas[[#This Row],[cogs]])</f>
        <v>3455872</v>
      </c>
      <c r="U2564" s="3">
        <f>IFERROR(Sales_Datas[[#This Row],[Gross_Profit]]/Sales_Datas[[#This Row],[after_discount]],0)</f>
        <v>0.93100000000000005</v>
      </c>
      <c r="V2564" s="1" t="str">
        <f>IF(Sales_Datas[[#This Row],[base_price]] &lt;= 632200, "Low", (IF(Sales_Datas[[#This Row],[base_price]] &gt;= 10092000, "High", "Medium")))</f>
        <v>Medium</v>
      </c>
    </row>
    <row r="2565" spans="1:22" x14ac:dyDescent="0.25">
      <c r="A2565" s="1" t="s">
        <v>6865</v>
      </c>
      <c r="B2565" s="1" t="s">
        <v>6866</v>
      </c>
      <c r="C2565" s="2">
        <v>44399</v>
      </c>
      <c r="D2565" s="1" t="s">
        <v>6867</v>
      </c>
      <c r="E2565" s="4">
        <v>92800</v>
      </c>
      <c r="F2565">
        <v>4</v>
      </c>
      <c r="G2565" s="4">
        <v>3712000</v>
      </c>
      <c r="H2565" s="4">
        <v>0</v>
      </c>
      <c r="I2565" s="4">
        <v>3712000</v>
      </c>
      <c r="J2565">
        <v>1</v>
      </c>
      <c r="K2565">
        <v>1</v>
      </c>
      <c r="L2565">
        <v>1</v>
      </c>
      <c r="M2565">
        <v>1</v>
      </c>
      <c r="N2565" s="2">
        <v>44388</v>
      </c>
      <c r="O2565" s="1" t="s">
        <v>6868</v>
      </c>
      <c r="P2565" s="4">
        <v>928000</v>
      </c>
      <c r="Q2565" s="4">
        <v>68672</v>
      </c>
      <c r="R2565" s="1" t="s">
        <v>128</v>
      </c>
      <c r="S2565" s="1" t="s">
        <v>50</v>
      </c>
      <c r="T2565" s="4">
        <f>Sales_Datas[[#This Row],[after_discount]]-(Sales_Datas[[#This Row],[qty_ordered]]*Sales_Datas[[#This Row],[cogs]])</f>
        <v>3437312</v>
      </c>
      <c r="U2565" s="3">
        <f>IFERROR(Sales_Datas[[#This Row],[Gross_Profit]]/Sales_Datas[[#This Row],[after_discount]],0)</f>
        <v>0.92600000000000005</v>
      </c>
      <c r="V2565" s="1" t="str">
        <f>IF(Sales_Datas[[#This Row],[base_price]] &lt;= 632200, "Low", (IF(Sales_Datas[[#This Row],[base_price]] &gt;= 10092000, "High", "Medium")))</f>
        <v>Medium</v>
      </c>
    </row>
    <row r="2566" spans="1:22" x14ac:dyDescent="0.25">
      <c r="A2566" s="1" t="s">
        <v>6869</v>
      </c>
      <c r="B2566" s="1" t="s">
        <v>1787</v>
      </c>
      <c r="C2566" s="2">
        <v>44563</v>
      </c>
      <c r="D2566" s="1" t="s">
        <v>6870</v>
      </c>
      <c r="E2566" s="4">
        <v>371200</v>
      </c>
      <c r="F2566">
        <v>1</v>
      </c>
      <c r="G2566" s="4">
        <v>3712000</v>
      </c>
      <c r="H2566" s="4">
        <v>0</v>
      </c>
      <c r="I2566" s="4">
        <v>3712000</v>
      </c>
      <c r="J2566">
        <v>1</v>
      </c>
      <c r="K2566">
        <v>0</v>
      </c>
      <c r="L2566">
        <v>0</v>
      </c>
      <c r="M2566">
        <v>4</v>
      </c>
      <c r="N2566" s="2">
        <v>44517</v>
      </c>
      <c r="O2566" s="1" t="s">
        <v>6871</v>
      </c>
      <c r="P2566" s="4">
        <v>3712000</v>
      </c>
      <c r="Q2566" s="4">
        <v>311808</v>
      </c>
      <c r="R2566" s="1" t="s">
        <v>128</v>
      </c>
      <c r="S2566" s="1" t="s">
        <v>34</v>
      </c>
      <c r="T2566" s="4">
        <f>Sales_Datas[[#This Row],[after_discount]]-(Sales_Datas[[#This Row],[qty_ordered]]*Sales_Datas[[#This Row],[cogs]])</f>
        <v>3400192</v>
      </c>
      <c r="U2566" s="3">
        <f>IFERROR(Sales_Datas[[#This Row],[Gross_Profit]]/Sales_Datas[[#This Row],[after_discount]],0)</f>
        <v>0.91600000000000004</v>
      </c>
      <c r="V2566" s="1" t="str">
        <f>IF(Sales_Datas[[#This Row],[base_price]] &lt;= 632200, "Low", (IF(Sales_Datas[[#This Row],[base_price]] &gt;= 10092000, "High", "Medium")))</f>
        <v>Medium</v>
      </c>
    </row>
    <row r="2567" spans="1:22" x14ac:dyDescent="0.25">
      <c r="A2567" s="1" t="s">
        <v>6872</v>
      </c>
      <c r="B2567" s="1" t="s">
        <v>6873</v>
      </c>
      <c r="C2567" s="2">
        <v>44597</v>
      </c>
      <c r="D2567" s="1" t="s">
        <v>6874</v>
      </c>
      <c r="E2567" s="4">
        <v>185600</v>
      </c>
      <c r="F2567">
        <v>2</v>
      </c>
      <c r="G2567" s="4">
        <v>3712000</v>
      </c>
      <c r="H2567" s="4">
        <v>0</v>
      </c>
      <c r="I2567" s="4">
        <v>3712000</v>
      </c>
      <c r="J2567">
        <v>1</v>
      </c>
      <c r="K2567">
        <v>1</v>
      </c>
      <c r="L2567">
        <v>1</v>
      </c>
      <c r="M2567">
        <v>1</v>
      </c>
      <c r="N2567" s="2">
        <v>44502</v>
      </c>
      <c r="O2567" s="1" t="s">
        <v>6875</v>
      </c>
      <c r="P2567" s="4">
        <v>1484800</v>
      </c>
      <c r="Q2567" s="4">
        <v>130616</v>
      </c>
      <c r="R2567" s="1" t="s">
        <v>128</v>
      </c>
      <c r="S2567" s="1" t="s">
        <v>50</v>
      </c>
      <c r="T2567" s="4">
        <f>Sales_Datas[[#This Row],[after_discount]]-(Sales_Datas[[#This Row],[qty_ordered]]*Sales_Datas[[#This Row],[cogs]])</f>
        <v>3450768</v>
      </c>
      <c r="U2567" s="3">
        <f>IFERROR(Sales_Datas[[#This Row],[Gross_Profit]]/Sales_Datas[[#This Row],[after_discount]],0)</f>
        <v>0.92962500000000003</v>
      </c>
      <c r="V2567" s="1" t="str">
        <f>IF(Sales_Datas[[#This Row],[base_price]] &lt;= 632200, "Low", (IF(Sales_Datas[[#This Row],[base_price]] &gt;= 10092000, "High", "Medium")))</f>
        <v>Medium</v>
      </c>
    </row>
    <row r="2568" spans="1:22" x14ac:dyDescent="0.25">
      <c r="A2568" s="1" t="s">
        <v>6876</v>
      </c>
      <c r="B2568" s="1" t="s">
        <v>6877</v>
      </c>
      <c r="C2568" s="2">
        <v>44626</v>
      </c>
      <c r="D2568" s="1" t="s">
        <v>6878</v>
      </c>
      <c r="E2568" s="4">
        <v>371200</v>
      </c>
      <c r="F2568">
        <v>1</v>
      </c>
      <c r="G2568" s="4">
        <v>3712000</v>
      </c>
      <c r="H2568" s="4">
        <v>0</v>
      </c>
      <c r="I2568" s="4">
        <v>3712000</v>
      </c>
      <c r="J2568">
        <v>1</v>
      </c>
      <c r="K2568">
        <v>1</v>
      </c>
      <c r="L2568">
        <v>0</v>
      </c>
      <c r="M2568">
        <v>1</v>
      </c>
      <c r="N2568" s="2">
        <v>44584</v>
      </c>
      <c r="O2568" s="1" t="s">
        <v>6879</v>
      </c>
      <c r="P2568" s="4">
        <v>3712000</v>
      </c>
      <c r="Q2568" s="4">
        <v>259840</v>
      </c>
      <c r="R2568" s="1" t="s">
        <v>128</v>
      </c>
      <c r="S2568" s="1" t="s">
        <v>50</v>
      </c>
      <c r="T2568" s="4">
        <f>Sales_Datas[[#This Row],[after_discount]]-(Sales_Datas[[#This Row],[qty_ordered]]*Sales_Datas[[#This Row],[cogs]])</f>
        <v>3452160</v>
      </c>
      <c r="U2568" s="3">
        <f>IFERROR(Sales_Datas[[#This Row],[Gross_Profit]]/Sales_Datas[[#This Row],[after_discount]],0)</f>
        <v>0.93</v>
      </c>
      <c r="V2568" s="1" t="str">
        <f>IF(Sales_Datas[[#This Row],[base_price]] &lt;= 632200, "Low", (IF(Sales_Datas[[#This Row],[base_price]] &gt;= 10092000, "High", "Medium")))</f>
        <v>Medium</v>
      </c>
    </row>
    <row r="2569" spans="1:22" x14ac:dyDescent="0.25">
      <c r="A2569" s="1" t="s">
        <v>6880</v>
      </c>
      <c r="B2569" s="1" t="s">
        <v>6881</v>
      </c>
      <c r="C2569" s="2">
        <v>44708</v>
      </c>
      <c r="D2569" s="1" t="s">
        <v>6870</v>
      </c>
      <c r="E2569" s="4">
        <v>371200</v>
      </c>
      <c r="F2569">
        <v>1</v>
      </c>
      <c r="G2569" s="4">
        <v>3712000</v>
      </c>
      <c r="H2569" s="4">
        <v>0</v>
      </c>
      <c r="I2569" s="4">
        <v>3712000</v>
      </c>
      <c r="J2569">
        <v>1</v>
      </c>
      <c r="K2569">
        <v>1</v>
      </c>
      <c r="L2569">
        <v>0</v>
      </c>
      <c r="M2569">
        <v>1</v>
      </c>
      <c r="N2569" s="2">
        <v>44399</v>
      </c>
      <c r="O2569" s="1" t="s">
        <v>6871</v>
      </c>
      <c r="P2569" s="4">
        <v>3712000</v>
      </c>
      <c r="Q2569" s="4">
        <v>311808</v>
      </c>
      <c r="R2569" s="1" t="s">
        <v>128</v>
      </c>
      <c r="S2569" s="1" t="s">
        <v>50</v>
      </c>
      <c r="T2569" s="4">
        <f>Sales_Datas[[#This Row],[after_discount]]-(Sales_Datas[[#This Row],[qty_ordered]]*Sales_Datas[[#This Row],[cogs]])</f>
        <v>3400192</v>
      </c>
      <c r="U2569" s="3">
        <f>IFERROR(Sales_Datas[[#This Row],[Gross_Profit]]/Sales_Datas[[#This Row],[after_discount]],0)</f>
        <v>0.91600000000000004</v>
      </c>
      <c r="V2569" s="1" t="str">
        <f>IF(Sales_Datas[[#This Row],[base_price]] &lt;= 632200, "Low", (IF(Sales_Datas[[#This Row],[base_price]] &gt;= 10092000, "High", "Medium")))</f>
        <v>Medium</v>
      </c>
    </row>
    <row r="2570" spans="1:22" x14ac:dyDescent="0.25">
      <c r="A2570" s="1" t="s">
        <v>6882</v>
      </c>
      <c r="B2570" s="1" t="s">
        <v>6883</v>
      </c>
      <c r="C2570" s="2">
        <v>44728</v>
      </c>
      <c r="D2570" s="1" t="s">
        <v>6870</v>
      </c>
      <c r="E2570" s="4">
        <v>371200</v>
      </c>
      <c r="F2570">
        <v>1</v>
      </c>
      <c r="G2570" s="4">
        <v>3712000</v>
      </c>
      <c r="H2570" s="4">
        <v>0</v>
      </c>
      <c r="I2570" s="4">
        <v>3712000</v>
      </c>
      <c r="J2570">
        <v>1</v>
      </c>
      <c r="K2570">
        <v>0</v>
      </c>
      <c r="L2570">
        <v>0</v>
      </c>
      <c r="M2570">
        <v>1</v>
      </c>
      <c r="N2570" s="2">
        <v>44502</v>
      </c>
      <c r="O2570" s="1" t="s">
        <v>6871</v>
      </c>
      <c r="P2570" s="4">
        <v>3712000</v>
      </c>
      <c r="Q2570" s="4">
        <v>311808</v>
      </c>
      <c r="R2570" s="1" t="s">
        <v>128</v>
      </c>
      <c r="S2570" s="1" t="s">
        <v>50</v>
      </c>
      <c r="T2570" s="4">
        <f>Sales_Datas[[#This Row],[after_discount]]-(Sales_Datas[[#This Row],[qty_ordered]]*Sales_Datas[[#This Row],[cogs]])</f>
        <v>3400192</v>
      </c>
      <c r="U2570" s="3">
        <f>IFERROR(Sales_Datas[[#This Row],[Gross_Profit]]/Sales_Datas[[#This Row],[after_discount]],0)</f>
        <v>0.91600000000000004</v>
      </c>
      <c r="V2570" s="1" t="str">
        <f>IF(Sales_Datas[[#This Row],[base_price]] &lt;= 632200, "Low", (IF(Sales_Datas[[#This Row],[base_price]] &gt;= 10092000, "High", "Medium")))</f>
        <v>Medium</v>
      </c>
    </row>
    <row r="2571" spans="1:22" x14ac:dyDescent="0.25">
      <c r="A2571" s="1" t="s">
        <v>6884</v>
      </c>
      <c r="B2571" s="1" t="s">
        <v>6877</v>
      </c>
      <c r="C2571" s="2">
        <v>44755</v>
      </c>
      <c r="D2571" s="1" t="s">
        <v>6878</v>
      </c>
      <c r="E2571" s="4">
        <v>371200</v>
      </c>
      <c r="F2571">
        <v>1</v>
      </c>
      <c r="G2571" s="4">
        <v>3712000</v>
      </c>
      <c r="H2571" s="4">
        <v>0</v>
      </c>
      <c r="I2571" s="4">
        <v>3712000</v>
      </c>
      <c r="J2571">
        <v>1</v>
      </c>
      <c r="K2571">
        <v>1</v>
      </c>
      <c r="L2571">
        <v>0</v>
      </c>
      <c r="M2571">
        <v>1</v>
      </c>
      <c r="N2571" s="2">
        <v>44584</v>
      </c>
      <c r="O2571" s="1" t="s">
        <v>6879</v>
      </c>
      <c r="P2571" s="4">
        <v>3712000</v>
      </c>
      <c r="Q2571" s="4">
        <v>259840</v>
      </c>
      <c r="R2571" s="1" t="s">
        <v>128</v>
      </c>
      <c r="S2571" s="1" t="s">
        <v>50</v>
      </c>
      <c r="T2571" s="4">
        <f>Sales_Datas[[#This Row],[after_discount]]-(Sales_Datas[[#This Row],[qty_ordered]]*Sales_Datas[[#This Row],[cogs]])</f>
        <v>3452160</v>
      </c>
      <c r="U2571" s="3">
        <f>IFERROR(Sales_Datas[[#This Row],[Gross_Profit]]/Sales_Datas[[#This Row],[after_discount]],0)</f>
        <v>0.93</v>
      </c>
      <c r="V2571" s="1" t="str">
        <f>IF(Sales_Datas[[#This Row],[base_price]] &lt;= 632200, "Low", (IF(Sales_Datas[[#This Row],[base_price]] &gt;= 10092000, "High", "Medium")))</f>
        <v>Medium</v>
      </c>
    </row>
    <row r="2572" spans="1:22" x14ac:dyDescent="0.25">
      <c r="A2572" s="1" t="s">
        <v>6885</v>
      </c>
      <c r="B2572" s="1" t="s">
        <v>6886</v>
      </c>
      <c r="C2572" s="2">
        <v>44296</v>
      </c>
      <c r="D2572" s="1" t="s">
        <v>6887</v>
      </c>
      <c r="E2572" s="4">
        <v>371200</v>
      </c>
      <c r="F2572">
        <v>1</v>
      </c>
      <c r="G2572" s="4">
        <v>3712000</v>
      </c>
      <c r="H2572" s="4">
        <v>0</v>
      </c>
      <c r="I2572" s="4">
        <v>3712000</v>
      </c>
      <c r="J2572">
        <v>1</v>
      </c>
      <c r="K2572">
        <v>1</v>
      </c>
      <c r="L2572">
        <v>1</v>
      </c>
      <c r="M2572">
        <v>4</v>
      </c>
      <c r="N2572" s="2">
        <v>44497</v>
      </c>
      <c r="O2572" s="1" t="s">
        <v>6888</v>
      </c>
      <c r="P2572" s="4">
        <v>3712000</v>
      </c>
      <c r="Q2572" s="4">
        <v>282112</v>
      </c>
      <c r="R2572" s="1" t="s">
        <v>123</v>
      </c>
      <c r="S2572" s="1" t="s">
        <v>34</v>
      </c>
      <c r="T2572" s="4">
        <f>Sales_Datas[[#This Row],[after_discount]]-(Sales_Datas[[#This Row],[qty_ordered]]*Sales_Datas[[#This Row],[cogs]])</f>
        <v>3429888</v>
      </c>
      <c r="U2572" s="3">
        <f>IFERROR(Sales_Datas[[#This Row],[Gross_Profit]]/Sales_Datas[[#This Row],[after_discount]],0)</f>
        <v>0.92400000000000004</v>
      </c>
      <c r="V2572" s="1" t="str">
        <f>IF(Sales_Datas[[#This Row],[base_price]] &lt;= 632200, "Low", (IF(Sales_Datas[[#This Row],[base_price]] &gt;= 10092000, "High", "Medium")))</f>
        <v>Medium</v>
      </c>
    </row>
    <row r="2573" spans="1:22" x14ac:dyDescent="0.25">
      <c r="A2573" s="1" t="s">
        <v>6889</v>
      </c>
      <c r="B2573" s="1" t="s">
        <v>6890</v>
      </c>
      <c r="C2573" s="2">
        <v>44435</v>
      </c>
      <c r="D2573" s="1" t="s">
        <v>6891</v>
      </c>
      <c r="E2573" s="4">
        <v>185600</v>
      </c>
      <c r="F2573">
        <v>2</v>
      </c>
      <c r="G2573" s="4">
        <v>3712000</v>
      </c>
      <c r="H2573" s="4">
        <v>0</v>
      </c>
      <c r="I2573" s="4">
        <v>3712000</v>
      </c>
      <c r="J2573">
        <v>1</v>
      </c>
      <c r="K2573">
        <v>1</v>
      </c>
      <c r="L2573">
        <v>1</v>
      </c>
      <c r="M2573">
        <v>8</v>
      </c>
      <c r="N2573" s="2">
        <v>44428</v>
      </c>
      <c r="O2573" s="1" t="s">
        <v>6892</v>
      </c>
      <c r="P2573" s="4">
        <v>1856000</v>
      </c>
      <c r="Q2573" s="4">
        <v>113216</v>
      </c>
      <c r="R2573" s="1" t="s">
        <v>123</v>
      </c>
      <c r="S2573" s="1" t="s">
        <v>1115</v>
      </c>
      <c r="T2573" s="4">
        <f>Sales_Datas[[#This Row],[after_discount]]-(Sales_Datas[[#This Row],[qty_ordered]]*Sales_Datas[[#This Row],[cogs]])</f>
        <v>3485568</v>
      </c>
      <c r="U2573" s="3">
        <f>IFERROR(Sales_Datas[[#This Row],[Gross_Profit]]/Sales_Datas[[#This Row],[after_discount]],0)</f>
        <v>0.93899999999999995</v>
      </c>
      <c r="V2573" s="1" t="str">
        <f>IF(Sales_Datas[[#This Row],[base_price]] &lt;= 632200, "Low", (IF(Sales_Datas[[#This Row],[base_price]] &gt;= 10092000, "High", "Medium")))</f>
        <v>Medium</v>
      </c>
    </row>
    <row r="2574" spans="1:22" x14ac:dyDescent="0.25">
      <c r="A2574" s="1" t="s">
        <v>6893</v>
      </c>
      <c r="B2574" s="1" t="s">
        <v>6894</v>
      </c>
      <c r="C2574" s="2">
        <v>44726</v>
      </c>
      <c r="D2574" s="1" t="s">
        <v>6895</v>
      </c>
      <c r="E2574" s="4">
        <v>369750</v>
      </c>
      <c r="F2574">
        <v>1</v>
      </c>
      <c r="G2574" s="4">
        <v>3697500</v>
      </c>
      <c r="H2574" s="4">
        <v>0</v>
      </c>
      <c r="I2574" s="4">
        <v>3697500</v>
      </c>
      <c r="J2574">
        <v>1</v>
      </c>
      <c r="K2574">
        <v>1</v>
      </c>
      <c r="L2574">
        <v>0</v>
      </c>
      <c r="M2574">
        <v>1</v>
      </c>
      <c r="N2574" s="2">
        <v>44728</v>
      </c>
      <c r="O2574" s="1" t="s">
        <v>6896</v>
      </c>
      <c r="P2574" s="4">
        <v>3697500</v>
      </c>
      <c r="Q2574" s="4">
        <v>273586</v>
      </c>
      <c r="R2574" s="1" t="s">
        <v>133</v>
      </c>
      <c r="S2574" s="1" t="s">
        <v>50</v>
      </c>
      <c r="T2574" s="4">
        <f>Sales_Datas[[#This Row],[after_discount]]-(Sales_Datas[[#This Row],[qty_ordered]]*Sales_Datas[[#This Row],[cogs]])</f>
        <v>3423914</v>
      </c>
      <c r="U2574" s="3">
        <f>IFERROR(Sales_Datas[[#This Row],[Gross_Profit]]/Sales_Datas[[#This Row],[after_discount]],0)</f>
        <v>0.92600784313725493</v>
      </c>
      <c r="V2574" s="1" t="str">
        <f>IF(Sales_Datas[[#This Row],[base_price]] &lt;= 632200, "Low", (IF(Sales_Datas[[#This Row],[base_price]] &gt;= 10092000, "High", "Medium")))</f>
        <v>Medium</v>
      </c>
    </row>
    <row r="2575" spans="1:22" x14ac:dyDescent="0.25">
      <c r="A2575" s="1" t="s">
        <v>6897</v>
      </c>
      <c r="B2575" s="1" t="s">
        <v>6898</v>
      </c>
      <c r="C2575" s="2">
        <v>44650</v>
      </c>
      <c r="D2575" s="1" t="s">
        <v>6899</v>
      </c>
      <c r="E2575" s="4">
        <v>369750</v>
      </c>
      <c r="F2575">
        <v>1</v>
      </c>
      <c r="G2575" s="4">
        <v>3697500</v>
      </c>
      <c r="H2575" s="4">
        <v>0</v>
      </c>
      <c r="I2575" s="4">
        <v>3697500</v>
      </c>
      <c r="J2575">
        <v>1</v>
      </c>
      <c r="K2575">
        <v>1</v>
      </c>
      <c r="L2575">
        <v>1</v>
      </c>
      <c r="M2575">
        <v>1</v>
      </c>
      <c r="N2575" s="2">
        <v>44647</v>
      </c>
      <c r="O2575" s="1" t="s">
        <v>6900</v>
      </c>
      <c r="P2575" s="4">
        <v>3697500</v>
      </c>
      <c r="Q2575" s="4">
        <v>281010</v>
      </c>
      <c r="R2575" s="1" t="s">
        <v>123</v>
      </c>
      <c r="S2575" s="1" t="s">
        <v>50</v>
      </c>
      <c r="T2575" s="4">
        <f>Sales_Datas[[#This Row],[after_discount]]-(Sales_Datas[[#This Row],[qty_ordered]]*Sales_Datas[[#This Row],[cogs]])</f>
        <v>3416490</v>
      </c>
      <c r="U2575" s="3">
        <f>IFERROR(Sales_Datas[[#This Row],[Gross_Profit]]/Sales_Datas[[#This Row],[after_discount]],0)</f>
        <v>0.92400000000000004</v>
      </c>
      <c r="V2575" s="1" t="str">
        <f>IF(Sales_Datas[[#This Row],[base_price]] &lt;= 632200, "Low", (IF(Sales_Datas[[#This Row],[base_price]] &gt;= 10092000, "High", "Medium")))</f>
        <v>Medium</v>
      </c>
    </row>
    <row r="2576" spans="1:22" x14ac:dyDescent="0.25">
      <c r="A2576" s="1" t="s">
        <v>6901</v>
      </c>
      <c r="B2576" s="1" t="s">
        <v>6675</v>
      </c>
      <c r="C2576" s="2">
        <v>44553</v>
      </c>
      <c r="D2576" s="1" t="s">
        <v>6902</v>
      </c>
      <c r="E2576" s="4">
        <v>368880</v>
      </c>
      <c r="F2576">
        <v>1</v>
      </c>
      <c r="G2576" s="4">
        <v>3688800</v>
      </c>
      <c r="H2576" s="4">
        <v>0</v>
      </c>
      <c r="I2576" s="4">
        <v>3688800</v>
      </c>
      <c r="J2576">
        <v>1</v>
      </c>
      <c r="K2576">
        <v>1</v>
      </c>
      <c r="L2576">
        <v>1</v>
      </c>
      <c r="M2576">
        <v>1</v>
      </c>
      <c r="N2576" s="2">
        <v>44549</v>
      </c>
      <c r="O2576" s="1" t="s">
        <v>6903</v>
      </c>
      <c r="P2576" s="4">
        <v>3688800</v>
      </c>
      <c r="Q2576" s="4">
        <v>295104</v>
      </c>
      <c r="R2576" s="1" t="s">
        <v>133</v>
      </c>
      <c r="S2576" s="1" t="s">
        <v>50</v>
      </c>
      <c r="T2576" s="4">
        <f>Sales_Datas[[#This Row],[after_discount]]-(Sales_Datas[[#This Row],[qty_ordered]]*Sales_Datas[[#This Row],[cogs]])</f>
        <v>3393696</v>
      </c>
      <c r="U2576" s="3">
        <f>IFERROR(Sales_Datas[[#This Row],[Gross_Profit]]/Sales_Datas[[#This Row],[after_discount]],0)</f>
        <v>0.92</v>
      </c>
      <c r="V2576" s="1" t="str">
        <f>IF(Sales_Datas[[#This Row],[base_price]] &lt;= 632200, "Low", (IF(Sales_Datas[[#This Row],[base_price]] &gt;= 10092000, "High", "Medium")))</f>
        <v>Medium</v>
      </c>
    </row>
    <row r="2577" spans="1:22" x14ac:dyDescent="0.25">
      <c r="A2577" s="1" t="s">
        <v>6904</v>
      </c>
      <c r="B2577" s="1" t="s">
        <v>1491</v>
      </c>
      <c r="C2577" s="2">
        <v>44637</v>
      </c>
      <c r="D2577" s="1" t="s">
        <v>6905</v>
      </c>
      <c r="E2577" s="4">
        <v>367488</v>
      </c>
      <c r="F2577">
        <v>1</v>
      </c>
      <c r="G2577" s="4">
        <v>3674880</v>
      </c>
      <c r="H2577" s="4">
        <v>0</v>
      </c>
      <c r="I2577" s="4">
        <v>3674880</v>
      </c>
      <c r="J2577">
        <v>1</v>
      </c>
      <c r="K2577">
        <v>0</v>
      </c>
      <c r="L2577">
        <v>0</v>
      </c>
      <c r="M2577">
        <v>7</v>
      </c>
      <c r="N2577" s="2">
        <v>44555</v>
      </c>
      <c r="O2577" s="1" t="s">
        <v>6906</v>
      </c>
      <c r="P2577" s="4">
        <v>3674880</v>
      </c>
      <c r="Q2577" s="4">
        <v>330716</v>
      </c>
      <c r="R2577" s="1" t="s">
        <v>55</v>
      </c>
      <c r="S2577" s="1" t="s">
        <v>66</v>
      </c>
      <c r="T2577" s="4">
        <f>Sales_Datas[[#This Row],[after_discount]]-(Sales_Datas[[#This Row],[qty_ordered]]*Sales_Datas[[#This Row],[cogs]])</f>
        <v>3344164</v>
      </c>
      <c r="U2577" s="3">
        <f>IFERROR(Sales_Datas[[#This Row],[Gross_Profit]]/Sales_Datas[[#This Row],[after_discount]],0)</f>
        <v>0.91000631313131308</v>
      </c>
      <c r="V2577" s="1" t="str">
        <f>IF(Sales_Datas[[#This Row],[base_price]] &lt;= 632200, "Low", (IF(Sales_Datas[[#This Row],[base_price]] &gt;= 10092000, "High", "Medium")))</f>
        <v>Medium</v>
      </c>
    </row>
    <row r="2578" spans="1:22" x14ac:dyDescent="0.25">
      <c r="A2578" s="1" t="s">
        <v>6907</v>
      </c>
      <c r="B2578" s="1" t="s">
        <v>1790</v>
      </c>
      <c r="C2578" s="2">
        <v>44640</v>
      </c>
      <c r="D2578" s="1" t="s">
        <v>6905</v>
      </c>
      <c r="E2578" s="4">
        <v>367488</v>
      </c>
      <c r="F2578">
        <v>1</v>
      </c>
      <c r="G2578" s="4">
        <v>3674880</v>
      </c>
      <c r="H2578" s="4">
        <v>0</v>
      </c>
      <c r="I2578" s="4">
        <v>3674880</v>
      </c>
      <c r="J2578">
        <v>1</v>
      </c>
      <c r="K2578">
        <v>1</v>
      </c>
      <c r="L2578">
        <v>0</v>
      </c>
      <c r="M2578">
        <v>7</v>
      </c>
      <c r="N2578" s="2">
        <v>44470</v>
      </c>
      <c r="O2578" s="1" t="s">
        <v>6906</v>
      </c>
      <c r="P2578" s="4">
        <v>3674880</v>
      </c>
      <c r="Q2578" s="4">
        <v>330716</v>
      </c>
      <c r="R2578" s="1" t="s">
        <v>55</v>
      </c>
      <c r="S2578" s="1" t="s">
        <v>66</v>
      </c>
      <c r="T2578" s="4">
        <f>Sales_Datas[[#This Row],[after_discount]]-(Sales_Datas[[#This Row],[qty_ordered]]*Sales_Datas[[#This Row],[cogs]])</f>
        <v>3344164</v>
      </c>
      <c r="U2578" s="3">
        <f>IFERROR(Sales_Datas[[#This Row],[Gross_Profit]]/Sales_Datas[[#This Row],[after_discount]],0)</f>
        <v>0.91000631313131308</v>
      </c>
      <c r="V2578" s="1" t="str">
        <f>IF(Sales_Datas[[#This Row],[base_price]] &lt;= 632200, "Low", (IF(Sales_Datas[[#This Row],[base_price]] &gt;= 10092000, "High", "Medium")))</f>
        <v>Medium</v>
      </c>
    </row>
    <row r="2579" spans="1:22" x14ac:dyDescent="0.25">
      <c r="A2579" s="1" t="s">
        <v>6908</v>
      </c>
      <c r="B2579" s="1" t="s">
        <v>6909</v>
      </c>
      <c r="C2579" s="2">
        <v>44524</v>
      </c>
      <c r="D2579" s="1" t="s">
        <v>6910</v>
      </c>
      <c r="E2579" s="4">
        <v>367140</v>
      </c>
      <c r="F2579">
        <v>1</v>
      </c>
      <c r="G2579" s="4">
        <v>3671400</v>
      </c>
      <c r="H2579" s="4">
        <v>0</v>
      </c>
      <c r="I2579" s="4">
        <v>3671400</v>
      </c>
      <c r="J2579">
        <v>1</v>
      </c>
      <c r="K2579">
        <v>1</v>
      </c>
      <c r="L2579">
        <v>1</v>
      </c>
      <c r="M2579">
        <v>1</v>
      </c>
      <c r="N2579" s="2">
        <v>44505</v>
      </c>
      <c r="O2579" s="1" t="s">
        <v>6911</v>
      </c>
      <c r="P2579" s="4">
        <v>3671400</v>
      </c>
      <c r="Q2579" s="4">
        <v>253286</v>
      </c>
      <c r="R2579" s="1" t="s">
        <v>133</v>
      </c>
      <c r="S2579" s="1" t="s">
        <v>50</v>
      </c>
      <c r="T2579" s="4">
        <f>Sales_Datas[[#This Row],[after_discount]]-(Sales_Datas[[#This Row],[qty_ordered]]*Sales_Datas[[#This Row],[cogs]])</f>
        <v>3418114</v>
      </c>
      <c r="U2579" s="3">
        <f>IFERROR(Sales_Datas[[#This Row],[Gross_Profit]]/Sales_Datas[[#This Row],[after_discount]],0)</f>
        <v>0.93101105845181675</v>
      </c>
      <c r="V2579" s="1" t="str">
        <f>IF(Sales_Datas[[#This Row],[base_price]] &lt;= 632200, "Low", (IF(Sales_Datas[[#This Row],[base_price]] &gt;= 10092000, "High", "Medium")))</f>
        <v>Medium</v>
      </c>
    </row>
    <row r="2580" spans="1:22" x14ac:dyDescent="0.25">
      <c r="A2580" s="1" t="s">
        <v>6912</v>
      </c>
      <c r="B2580" s="1" t="s">
        <v>6913</v>
      </c>
      <c r="C2580" s="2">
        <v>44460</v>
      </c>
      <c r="D2580" s="1" t="s">
        <v>6914</v>
      </c>
      <c r="E2580" s="4">
        <v>365400</v>
      </c>
      <c r="F2580">
        <v>1</v>
      </c>
      <c r="G2580" s="4">
        <v>3654000</v>
      </c>
      <c r="H2580" s="4">
        <v>0</v>
      </c>
      <c r="I2580" s="4">
        <v>3654000</v>
      </c>
      <c r="J2580">
        <v>1</v>
      </c>
      <c r="K2580">
        <v>1</v>
      </c>
      <c r="L2580">
        <v>1</v>
      </c>
      <c r="M2580">
        <v>1</v>
      </c>
      <c r="N2580" s="2">
        <v>44409</v>
      </c>
      <c r="O2580" s="1" t="s">
        <v>6915</v>
      </c>
      <c r="P2580" s="4">
        <v>3654000</v>
      </c>
      <c r="Q2580" s="4">
        <v>277704</v>
      </c>
      <c r="R2580" s="1" t="s">
        <v>191</v>
      </c>
      <c r="S2580" s="1" t="s">
        <v>50</v>
      </c>
      <c r="T2580" s="4">
        <f>Sales_Datas[[#This Row],[after_discount]]-(Sales_Datas[[#This Row],[qty_ordered]]*Sales_Datas[[#This Row],[cogs]])</f>
        <v>3376296</v>
      </c>
      <c r="U2580" s="3">
        <f>IFERROR(Sales_Datas[[#This Row],[Gross_Profit]]/Sales_Datas[[#This Row],[after_discount]],0)</f>
        <v>0.92400000000000004</v>
      </c>
      <c r="V2580" s="1" t="str">
        <f>IF(Sales_Datas[[#This Row],[base_price]] &lt;= 632200, "Low", (IF(Sales_Datas[[#This Row],[base_price]] &gt;= 10092000, "High", "Medium")))</f>
        <v>Medium</v>
      </c>
    </row>
    <row r="2581" spans="1:22" x14ac:dyDescent="0.25">
      <c r="A2581" s="1" t="s">
        <v>6916</v>
      </c>
      <c r="B2581" s="1" t="s">
        <v>1378</v>
      </c>
      <c r="C2581" s="2">
        <v>44476</v>
      </c>
      <c r="D2581" s="1" t="s">
        <v>6917</v>
      </c>
      <c r="E2581" s="4">
        <v>365400</v>
      </c>
      <c r="F2581">
        <v>1</v>
      </c>
      <c r="G2581" s="4">
        <v>3654000</v>
      </c>
      <c r="H2581" s="4">
        <v>0</v>
      </c>
      <c r="I2581" s="4">
        <v>3654000</v>
      </c>
      <c r="J2581">
        <v>1</v>
      </c>
      <c r="K2581">
        <v>0</v>
      </c>
      <c r="L2581">
        <v>0</v>
      </c>
      <c r="M2581">
        <v>8</v>
      </c>
      <c r="N2581" s="2">
        <v>44395</v>
      </c>
      <c r="O2581" s="1" t="s">
        <v>6918</v>
      </c>
      <c r="P2581" s="4">
        <v>3654000</v>
      </c>
      <c r="Q2581" s="4">
        <v>314244</v>
      </c>
      <c r="R2581" s="1" t="s">
        <v>191</v>
      </c>
      <c r="S2581" s="1" t="s">
        <v>1115</v>
      </c>
      <c r="T2581" s="4">
        <f>Sales_Datas[[#This Row],[after_discount]]-(Sales_Datas[[#This Row],[qty_ordered]]*Sales_Datas[[#This Row],[cogs]])</f>
        <v>3339756</v>
      </c>
      <c r="U2581" s="3">
        <f>IFERROR(Sales_Datas[[#This Row],[Gross_Profit]]/Sales_Datas[[#This Row],[after_discount]],0)</f>
        <v>0.91400000000000003</v>
      </c>
      <c r="V2581" s="1" t="str">
        <f>IF(Sales_Datas[[#This Row],[base_price]] &lt;= 632200, "Low", (IF(Sales_Datas[[#This Row],[base_price]] &gt;= 10092000, "High", "Medium")))</f>
        <v>Medium</v>
      </c>
    </row>
    <row r="2582" spans="1:22" x14ac:dyDescent="0.25">
      <c r="A2582" s="1" t="s">
        <v>6919</v>
      </c>
      <c r="B2582" s="1" t="s">
        <v>6920</v>
      </c>
      <c r="C2582" s="2">
        <v>44512</v>
      </c>
      <c r="D2582" s="1" t="s">
        <v>4501</v>
      </c>
      <c r="E2582" s="4">
        <v>365400</v>
      </c>
      <c r="F2582">
        <v>1</v>
      </c>
      <c r="G2582" s="4">
        <v>3654000</v>
      </c>
      <c r="H2582" s="4">
        <v>0</v>
      </c>
      <c r="I2582" s="4">
        <v>3654000</v>
      </c>
      <c r="J2582">
        <v>1</v>
      </c>
      <c r="K2582">
        <v>1</v>
      </c>
      <c r="L2582">
        <v>0</v>
      </c>
      <c r="M2582">
        <v>1</v>
      </c>
      <c r="N2582" s="2">
        <v>44540</v>
      </c>
      <c r="O2582" s="1" t="s">
        <v>4502</v>
      </c>
      <c r="P2582" s="4">
        <v>5220000</v>
      </c>
      <c r="Q2582" s="4">
        <v>433260</v>
      </c>
      <c r="R2582" s="1" t="s">
        <v>191</v>
      </c>
      <c r="S2582" s="1" t="s">
        <v>50</v>
      </c>
      <c r="T2582" s="4">
        <f>Sales_Datas[[#This Row],[after_discount]]-(Sales_Datas[[#This Row],[qty_ordered]]*Sales_Datas[[#This Row],[cogs]])</f>
        <v>3220740</v>
      </c>
      <c r="U2582" s="3">
        <f>IFERROR(Sales_Datas[[#This Row],[Gross_Profit]]/Sales_Datas[[#This Row],[after_discount]],0)</f>
        <v>0.88142857142857145</v>
      </c>
      <c r="V2582" s="1" t="str">
        <f>IF(Sales_Datas[[#This Row],[base_price]] &lt;= 632200, "Low", (IF(Sales_Datas[[#This Row],[base_price]] &gt;= 10092000, "High", "Medium")))</f>
        <v>Medium</v>
      </c>
    </row>
    <row r="2583" spans="1:22" x14ac:dyDescent="0.25">
      <c r="A2583" s="1" t="s">
        <v>6921</v>
      </c>
      <c r="B2583" s="1" t="s">
        <v>5698</v>
      </c>
      <c r="C2583" s="2">
        <v>44575</v>
      </c>
      <c r="D2583" s="1" t="s">
        <v>6922</v>
      </c>
      <c r="E2583" s="4">
        <v>12180</v>
      </c>
      <c r="F2583">
        <v>30</v>
      </c>
      <c r="G2583" s="4">
        <v>3654000</v>
      </c>
      <c r="H2583" s="4">
        <v>0</v>
      </c>
      <c r="I2583" s="4">
        <v>3654000</v>
      </c>
      <c r="J2583">
        <v>1</v>
      </c>
      <c r="K2583">
        <v>1</v>
      </c>
      <c r="L2583">
        <v>1</v>
      </c>
      <c r="M2583">
        <v>1</v>
      </c>
      <c r="N2583" s="2">
        <v>44411</v>
      </c>
      <c r="O2583" s="1" t="s">
        <v>6923</v>
      </c>
      <c r="P2583" s="4">
        <v>127600</v>
      </c>
      <c r="Q2583" s="4">
        <v>9918</v>
      </c>
      <c r="R2583" s="1" t="s">
        <v>344</v>
      </c>
      <c r="S2583" s="1" t="s">
        <v>50</v>
      </c>
      <c r="T2583" s="4">
        <f>Sales_Datas[[#This Row],[after_discount]]-(Sales_Datas[[#This Row],[qty_ordered]]*Sales_Datas[[#This Row],[cogs]])</f>
        <v>3356460</v>
      </c>
      <c r="U2583" s="3">
        <f>IFERROR(Sales_Datas[[#This Row],[Gross_Profit]]/Sales_Datas[[#This Row],[after_discount]],0)</f>
        <v>0.91857142857142859</v>
      </c>
      <c r="V2583" s="1" t="str">
        <f>IF(Sales_Datas[[#This Row],[base_price]] &lt;= 632200, "Low", (IF(Sales_Datas[[#This Row],[base_price]] &gt;= 10092000, "High", "Medium")))</f>
        <v>Low</v>
      </c>
    </row>
    <row r="2584" spans="1:22" x14ac:dyDescent="0.25">
      <c r="A2584" s="1" t="s">
        <v>6924</v>
      </c>
      <c r="B2584" s="1" t="s">
        <v>6925</v>
      </c>
      <c r="C2584" s="2">
        <v>44701</v>
      </c>
      <c r="D2584" s="1" t="s">
        <v>6926</v>
      </c>
      <c r="E2584" s="4">
        <v>365342</v>
      </c>
      <c r="F2584">
        <v>1</v>
      </c>
      <c r="G2584" s="4">
        <v>3653420</v>
      </c>
      <c r="H2584" s="4">
        <v>0</v>
      </c>
      <c r="I2584" s="4">
        <v>3653420</v>
      </c>
      <c r="J2584">
        <v>1</v>
      </c>
      <c r="K2584">
        <v>0</v>
      </c>
      <c r="L2584">
        <v>0</v>
      </c>
      <c r="M2584">
        <v>1</v>
      </c>
      <c r="N2584" s="2">
        <v>44683</v>
      </c>
      <c r="O2584" s="1" t="s">
        <v>6927</v>
      </c>
      <c r="P2584" s="4">
        <v>3653420</v>
      </c>
      <c r="Q2584" s="4">
        <v>288608</v>
      </c>
      <c r="R2584" s="1" t="s">
        <v>554</v>
      </c>
      <c r="S2584" s="1" t="s">
        <v>50</v>
      </c>
      <c r="T2584" s="4">
        <f>Sales_Datas[[#This Row],[after_discount]]-(Sales_Datas[[#This Row],[qty_ordered]]*Sales_Datas[[#This Row],[cogs]])</f>
        <v>3364812</v>
      </c>
      <c r="U2584" s="3">
        <f>IFERROR(Sales_Datas[[#This Row],[Gross_Profit]]/Sales_Datas[[#This Row],[after_discount]],0)</f>
        <v>0.92100333386251787</v>
      </c>
      <c r="V2584" s="1" t="str">
        <f>IF(Sales_Datas[[#This Row],[base_price]] &lt;= 632200, "Low", (IF(Sales_Datas[[#This Row],[base_price]] &gt;= 10092000, "High", "Medium")))</f>
        <v>Medium</v>
      </c>
    </row>
    <row r="2585" spans="1:22" x14ac:dyDescent="0.25">
      <c r="A2585" s="1" t="s">
        <v>6928</v>
      </c>
      <c r="B2585" s="1" t="s">
        <v>6929</v>
      </c>
      <c r="C2585" s="2">
        <v>44575</v>
      </c>
      <c r="D2585" s="1" t="s">
        <v>6930</v>
      </c>
      <c r="E2585" s="4">
        <v>364240</v>
      </c>
      <c r="F2585">
        <v>1</v>
      </c>
      <c r="G2585" s="4">
        <v>3642400</v>
      </c>
      <c r="H2585" s="4">
        <v>0</v>
      </c>
      <c r="I2585" s="4">
        <v>3642400</v>
      </c>
      <c r="J2585">
        <v>1</v>
      </c>
      <c r="K2585">
        <v>1</v>
      </c>
      <c r="L2585">
        <v>0</v>
      </c>
      <c r="M2585">
        <v>1</v>
      </c>
      <c r="N2585" s="2">
        <v>44508</v>
      </c>
      <c r="O2585" s="1" t="s">
        <v>6931</v>
      </c>
      <c r="P2585" s="4">
        <v>4553000</v>
      </c>
      <c r="Q2585" s="4">
        <v>309604</v>
      </c>
      <c r="R2585" s="1" t="s">
        <v>133</v>
      </c>
      <c r="S2585" s="1" t="s">
        <v>50</v>
      </c>
      <c r="T2585" s="4">
        <f>Sales_Datas[[#This Row],[after_discount]]-(Sales_Datas[[#This Row],[qty_ordered]]*Sales_Datas[[#This Row],[cogs]])</f>
        <v>3332796</v>
      </c>
      <c r="U2585" s="3">
        <f>IFERROR(Sales_Datas[[#This Row],[Gross_Profit]]/Sales_Datas[[#This Row],[after_discount]],0)</f>
        <v>0.91500000000000004</v>
      </c>
      <c r="V2585" s="1" t="str">
        <f>IF(Sales_Datas[[#This Row],[base_price]] &lt;= 632200, "Low", (IF(Sales_Datas[[#This Row],[base_price]] &gt;= 10092000, "High", "Medium")))</f>
        <v>Medium</v>
      </c>
    </row>
    <row r="2586" spans="1:22" x14ac:dyDescent="0.25">
      <c r="A2586" s="1" t="s">
        <v>6932</v>
      </c>
      <c r="B2586" s="1" t="s">
        <v>2191</v>
      </c>
      <c r="C2586" s="2">
        <v>44659</v>
      </c>
      <c r="D2586" s="1" t="s">
        <v>6933</v>
      </c>
      <c r="E2586" s="4">
        <v>363950</v>
      </c>
      <c r="F2586">
        <v>1</v>
      </c>
      <c r="G2586" s="4">
        <v>3639500</v>
      </c>
      <c r="H2586" s="4">
        <v>0</v>
      </c>
      <c r="I2586" s="4">
        <v>3639500</v>
      </c>
      <c r="J2586">
        <v>1</v>
      </c>
      <c r="K2586">
        <v>1</v>
      </c>
      <c r="L2586">
        <v>1</v>
      </c>
      <c r="M2586">
        <v>4</v>
      </c>
      <c r="N2586" s="2">
        <v>44775</v>
      </c>
      <c r="O2586" s="1" t="s">
        <v>6934</v>
      </c>
      <c r="P2586" s="4">
        <v>3639500</v>
      </c>
      <c r="Q2586" s="4">
        <v>291160</v>
      </c>
      <c r="R2586" s="1" t="s">
        <v>191</v>
      </c>
      <c r="S2586" s="1" t="s">
        <v>34</v>
      </c>
      <c r="T2586" s="4">
        <f>Sales_Datas[[#This Row],[after_discount]]-(Sales_Datas[[#This Row],[qty_ordered]]*Sales_Datas[[#This Row],[cogs]])</f>
        <v>3348340</v>
      </c>
      <c r="U2586" s="3">
        <f>IFERROR(Sales_Datas[[#This Row],[Gross_Profit]]/Sales_Datas[[#This Row],[after_discount]],0)</f>
        <v>0.92</v>
      </c>
      <c r="V2586" s="1" t="str">
        <f>IF(Sales_Datas[[#This Row],[base_price]] &lt;= 632200, "Low", (IF(Sales_Datas[[#This Row],[base_price]] &gt;= 10092000, "High", "Medium")))</f>
        <v>Medium</v>
      </c>
    </row>
    <row r="2587" spans="1:22" x14ac:dyDescent="0.25">
      <c r="A2587" s="1" t="s">
        <v>6935</v>
      </c>
      <c r="B2587" s="1" t="s">
        <v>5940</v>
      </c>
      <c r="C2587" s="2">
        <v>44626</v>
      </c>
      <c r="D2587" s="1" t="s">
        <v>6936</v>
      </c>
      <c r="E2587" s="4">
        <v>363834</v>
      </c>
      <c r="F2587">
        <v>1</v>
      </c>
      <c r="G2587" s="4">
        <v>3638340</v>
      </c>
      <c r="H2587" s="4">
        <v>0</v>
      </c>
      <c r="I2587" s="4">
        <v>3638340</v>
      </c>
      <c r="J2587">
        <v>1</v>
      </c>
      <c r="K2587">
        <v>0</v>
      </c>
      <c r="L2587">
        <v>0</v>
      </c>
      <c r="M2587">
        <v>4</v>
      </c>
      <c r="N2587" s="2">
        <v>44728</v>
      </c>
      <c r="O2587" s="1" t="s">
        <v>6937</v>
      </c>
      <c r="P2587" s="4">
        <v>3638340</v>
      </c>
      <c r="Q2587" s="4">
        <v>287390</v>
      </c>
      <c r="R2587" s="1" t="s">
        <v>191</v>
      </c>
      <c r="S2587" s="1" t="s">
        <v>34</v>
      </c>
      <c r="T2587" s="4">
        <f>Sales_Datas[[#This Row],[after_discount]]-(Sales_Datas[[#This Row],[qty_ordered]]*Sales_Datas[[#This Row],[cogs]])</f>
        <v>3350950</v>
      </c>
      <c r="U2587" s="3">
        <f>IFERROR(Sales_Datas[[#This Row],[Gross_Profit]]/Sales_Datas[[#This Row],[after_discount]],0)</f>
        <v>0.92101068069504222</v>
      </c>
      <c r="V2587" s="1" t="str">
        <f>IF(Sales_Datas[[#This Row],[base_price]] &lt;= 632200, "Low", (IF(Sales_Datas[[#This Row],[base_price]] &gt;= 10092000, "High", "Medium")))</f>
        <v>Medium</v>
      </c>
    </row>
    <row r="2588" spans="1:22" x14ac:dyDescent="0.25">
      <c r="A2588" s="1" t="s">
        <v>6938</v>
      </c>
      <c r="B2588" s="1" t="s">
        <v>6939</v>
      </c>
      <c r="C2588" s="2">
        <v>44477</v>
      </c>
      <c r="D2588" s="1" t="s">
        <v>6940</v>
      </c>
      <c r="E2588" s="4">
        <v>362500</v>
      </c>
      <c r="F2588">
        <v>1</v>
      </c>
      <c r="G2588" s="4">
        <v>3625000</v>
      </c>
      <c r="H2588" s="4">
        <v>0</v>
      </c>
      <c r="I2588" s="4">
        <v>3625000</v>
      </c>
      <c r="J2588">
        <v>1</v>
      </c>
      <c r="K2588">
        <v>0</v>
      </c>
      <c r="L2588">
        <v>0</v>
      </c>
      <c r="M2588">
        <v>12</v>
      </c>
      <c r="N2588" s="2">
        <v>44418</v>
      </c>
      <c r="O2588" s="1" t="s">
        <v>6941</v>
      </c>
      <c r="P2588" s="4">
        <v>3625000</v>
      </c>
      <c r="Q2588" s="4">
        <v>308096</v>
      </c>
      <c r="R2588" s="1" t="s">
        <v>123</v>
      </c>
      <c r="S2588" s="1" t="s">
        <v>1137</v>
      </c>
      <c r="T2588" s="4">
        <f>Sales_Datas[[#This Row],[after_discount]]-(Sales_Datas[[#This Row],[qty_ordered]]*Sales_Datas[[#This Row],[cogs]])</f>
        <v>3316904</v>
      </c>
      <c r="U2588" s="3">
        <f>IFERROR(Sales_Datas[[#This Row],[Gross_Profit]]/Sales_Datas[[#This Row],[after_discount]],0)</f>
        <v>0.91500800000000004</v>
      </c>
      <c r="V2588" s="1" t="str">
        <f>IF(Sales_Datas[[#This Row],[base_price]] &lt;= 632200, "Low", (IF(Sales_Datas[[#This Row],[base_price]] &gt;= 10092000, "High", "Medium")))</f>
        <v>Medium</v>
      </c>
    </row>
    <row r="2589" spans="1:22" x14ac:dyDescent="0.25">
      <c r="A2589" s="1" t="s">
        <v>6942</v>
      </c>
      <c r="B2589" s="1" t="s">
        <v>6943</v>
      </c>
      <c r="C2589" s="2">
        <v>44523</v>
      </c>
      <c r="D2589" s="1" t="s">
        <v>6944</v>
      </c>
      <c r="E2589" s="4">
        <v>360180</v>
      </c>
      <c r="F2589">
        <v>1</v>
      </c>
      <c r="G2589" s="4">
        <v>3601800</v>
      </c>
      <c r="H2589" s="4">
        <v>0</v>
      </c>
      <c r="I2589" s="4">
        <v>3601800</v>
      </c>
      <c r="J2589">
        <v>1</v>
      </c>
      <c r="K2589">
        <v>1</v>
      </c>
      <c r="L2589">
        <v>0</v>
      </c>
      <c r="M2589">
        <v>1</v>
      </c>
      <c r="N2589" s="2">
        <v>44502</v>
      </c>
      <c r="O2589" s="1" t="s">
        <v>6945</v>
      </c>
      <c r="P2589" s="4">
        <v>3601800</v>
      </c>
      <c r="Q2589" s="4">
        <v>302528</v>
      </c>
      <c r="R2589" s="1" t="s">
        <v>191</v>
      </c>
      <c r="S2589" s="1" t="s">
        <v>50</v>
      </c>
      <c r="T2589" s="4">
        <f>Sales_Datas[[#This Row],[after_discount]]-(Sales_Datas[[#This Row],[qty_ordered]]*Sales_Datas[[#This Row],[cogs]])</f>
        <v>3299272</v>
      </c>
      <c r="U2589" s="3">
        <f>IFERROR(Sales_Datas[[#This Row],[Gross_Profit]]/Sales_Datas[[#This Row],[after_discount]],0)</f>
        <v>0.91600644122383257</v>
      </c>
      <c r="V2589" s="1" t="str">
        <f>IF(Sales_Datas[[#This Row],[base_price]] &lt;= 632200, "Low", (IF(Sales_Datas[[#This Row],[base_price]] &gt;= 10092000, "High", "Medium")))</f>
        <v>Medium</v>
      </c>
    </row>
    <row r="2590" spans="1:22" x14ac:dyDescent="0.25">
      <c r="A2590" s="1" t="s">
        <v>6946</v>
      </c>
      <c r="B2590" s="1" t="s">
        <v>6890</v>
      </c>
      <c r="C2590" s="2">
        <v>44427</v>
      </c>
      <c r="D2590" s="1" t="s">
        <v>6947</v>
      </c>
      <c r="E2590" s="4">
        <v>359600</v>
      </c>
      <c r="F2590">
        <v>1</v>
      </c>
      <c r="G2590" s="4">
        <v>3596000</v>
      </c>
      <c r="H2590" s="4">
        <v>0</v>
      </c>
      <c r="I2590" s="4">
        <v>3596000</v>
      </c>
      <c r="J2590">
        <v>1</v>
      </c>
      <c r="K2590">
        <v>1</v>
      </c>
      <c r="L2590">
        <v>1</v>
      </c>
      <c r="M2590">
        <v>8</v>
      </c>
      <c r="N2590" s="2">
        <v>44428</v>
      </c>
      <c r="O2590" s="1" t="s">
        <v>6948</v>
      </c>
      <c r="P2590" s="4">
        <v>3596000</v>
      </c>
      <c r="Q2590" s="4">
        <v>262508</v>
      </c>
      <c r="R2590" s="1" t="s">
        <v>191</v>
      </c>
      <c r="S2590" s="1" t="s">
        <v>1115</v>
      </c>
      <c r="T2590" s="4">
        <f>Sales_Datas[[#This Row],[after_discount]]-(Sales_Datas[[#This Row],[qty_ordered]]*Sales_Datas[[#This Row],[cogs]])</f>
        <v>3333492</v>
      </c>
      <c r="U2590" s="3">
        <f>IFERROR(Sales_Datas[[#This Row],[Gross_Profit]]/Sales_Datas[[#This Row],[after_discount]],0)</f>
        <v>0.92700000000000005</v>
      </c>
      <c r="V2590" s="1" t="str">
        <f>IF(Sales_Datas[[#This Row],[base_price]] &lt;= 632200, "Low", (IF(Sales_Datas[[#This Row],[base_price]] &gt;= 10092000, "High", "Medium")))</f>
        <v>Medium</v>
      </c>
    </row>
    <row r="2591" spans="1:22" x14ac:dyDescent="0.25">
      <c r="A2591" s="1" t="s">
        <v>6949</v>
      </c>
      <c r="B2591" s="1" t="s">
        <v>6950</v>
      </c>
      <c r="C2591" s="2">
        <v>44648</v>
      </c>
      <c r="D2591" s="1" t="s">
        <v>6947</v>
      </c>
      <c r="E2591" s="4">
        <v>359600</v>
      </c>
      <c r="F2591">
        <v>1</v>
      </c>
      <c r="G2591" s="4">
        <v>3596000</v>
      </c>
      <c r="H2591" s="4">
        <v>0</v>
      </c>
      <c r="I2591" s="4">
        <v>3596000</v>
      </c>
      <c r="J2591">
        <v>1</v>
      </c>
      <c r="K2591">
        <v>0</v>
      </c>
      <c r="L2591">
        <v>0</v>
      </c>
      <c r="M2591">
        <v>7</v>
      </c>
      <c r="N2591" s="2">
        <v>44635</v>
      </c>
      <c r="O2591" s="1" t="s">
        <v>6948</v>
      </c>
      <c r="P2591" s="4">
        <v>3596000</v>
      </c>
      <c r="Q2591" s="4">
        <v>262508</v>
      </c>
      <c r="R2591" s="1" t="s">
        <v>191</v>
      </c>
      <c r="S2591" s="1" t="s">
        <v>66</v>
      </c>
      <c r="T2591" s="4">
        <f>Sales_Datas[[#This Row],[after_discount]]-(Sales_Datas[[#This Row],[qty_ordered]]*Sales_Datas[[#This Row],[cogs]])</f>
        <v>3333492</v>
      </c>
      <c r="U2591" s="3">
        <f>IFERROR(Sales_Datas[[#This Row],[Gross_Profit]]/Sales_Datas[[#This Row],[after_discount]],0)</f>
        <v>0.92700000000000005</v>
      </c>
      <c r="V2591" s="1" t="str">
        <f>IF(Sales_Datas[[#This Row],[base_price]] &lt;= 632200, "Low", (IF(Sales_Datas[[#This Row],[base_price]] &gt;= 10092000, "High", "Medium")))</f>
        <v>Medium</v>
      </c>
    </row>
    <row r="2592" spans="1:22" x14ac:dyDescent="0.25">
      <c r="A2592" s="1" t="s">
        <v>6951</v>
      </c>
      <c r="B2592" s="1" t="s">
        <v>6952</v>
      </c>
      <c r="C2592" s="2">
        <v>44557</v>
      </c>
      <c r="D2592" s="1" t="s">
        <v>6953</v>
      </c>
      <c r="E2592" s="4">
        <v>359600</v>
      </c>
      <c r="F2592">
        <v>1</v>
      </c>
      <c r="G2592" s="4">
        <v>3596000</v>
      </c>
      <c r="H2592" s="4">
        <v>0</v>
      </c>
      <c r="I2592" s="4">
        <v>3596000</v>
      </c>
      <c r="J2592">
        <v>1</v>
      </c>
      <c r="K2592">
        <v>1</v>
      </c>
      <c r="L2592">
        <v>0</v>
      </c>
      <c r="M2592">
        <v>1</v>
      </c>
      <c r="N2592" s="2">
        <v>44501</v>
      </c>
      <c r="O2592" s="1" t="s">
        <v>6954</v>
      </c>
      <c r="P2592" s="4">
        <v>3596000</v>
      </c>
      <c r="Q2592" s="4">
        <v>269700</v>
      </c>
      <c r="R2592" s="1" t="s">
        <v>29</v>
      </c>
      <c r="S2592" s="1" t="s">
        <v>50</v>
      </c>
      <c r="T2592" s="4">
        <f>Sales_Datas[[#This Row],[after_discount]]-(Sales_Datas[[#This Row],[qty_ordered]]*Sales_Datas[[#This Row],[cogs]])</f>
        <v>3326300</v>
      </c>
      <c r="U2592" s="3">
        <f>IFERROR(Sales_Datas[[#This Row],[Gross_Profit]]/Sales_Datas[[#This Row],[after_discount]],0)</f>
        <v>0.92500000000000004</v>
      </c>
      <c r="V2592" s="1" t="str">
        <f>IF(Sales_Datas[[#This Row],[base_price]] &lt;= 632200, "Low", (IF(Sales_Datas[[#This Row],[base_price]] &gt;= 10092000, "High", "Medium")))</f>
        <v>Medium</v>
      </c>
    </row>
    <row r="2593" spans="1:22" x14ac:dyDescent="0.25">
      <c r="A2593" s="1" t="s">
        <v>6955</v>
      </c>
      <c r="B2593" s="1" t="s">
        <v>6956</v>
      </c>
      <c r="C2593" s="2">
        <v>44606</v>
      </c>
      <c r="D2593" s="1" t="s">
        <v>6957</v>
      </c>
      <c r="E2593" s="4">
        <v>359600</v>
      </c>
      <c r="F2593">
        <v>1</v>
      </c>
      <c r="G2593" s="4">
        <v>3596000</v>
      </c>
      <c r="H2593" s="4">
        <v>0</v>
      </c>
      <c r="I2593" s="4">
        <v>3596000</v>
      </c>
      <c r="J2593">
        <v>1</v>
      </c>
      <c r="K2593">
        <v>1</v>
      </c>
      <c r="L2593">
        <v>1</v>
      </c>
      <c r="M2593">
        <v>1</v>
      </c>
      <c r="N2593" s="2">
        <v>44611</v>
      </c>
      <c r="O2593" s="1" t="s">
        <v>6958</v>
      </c>
      <c r="P2593" s="4">
        <v>3596000</v>
      </c>
      <c r="Q2593" s="4">
        <v>248124</v>
      </c>
      <c r="R2593" s="1" t="s">
        <v>133</v>
      </c>
      <c r="S2593" s="1" t="s">
        <v>50</v>
      </c>
      <c r="T2593" s="4">
        <f>Sales_Datas[[#This Row],[after_discount]]-(Sales_Datas[[#This Row],[qty_ordered]]*Sales_Datas[[#This Row],[cogs]])</f>
        <v>3347876</v>
      </c>
      <c r="U2593" s="3">
        <f>IFERROR(Sales_Datas[[#This Row],[Gross_Profit]]/Sales_Datas[[#This Row],[after_discount]],0)</f>
        <v>0.93100000000000005</v>
      </c>
      <c r="V2593" s="1" t="str">
        <f>IF(Sales_Datas[[#This Row],[base_price]] &lt;= 632200, "Low", (IF(Sales_Datas[[#This Row],[base_price]] &gt;= 10092000, "High", "Medium")))</f>
        <v>Medium</v>
      </c>
    </row>
    <row r="2594" spans="1:22" x14ac:dyDescent="0.25">
      <c r="A2594" s="1" t="s">
        <v>6959</v>
      </c>
      <c r="B2594" s="1" t="s">
        <v>6960</v>
      </c>
      <c r="C2594" s="2">
        <v>44431</v>
      </c>
      <c r="D2594" s="1" t="s">
        <v>6961</v>
      </c>
      <c r="E2594" s="4">
        <v>359136</v>
      </c>
      <c r="F2594">
        <v>1</v>
      </c>
      <c r="G2594" s="4">
        <v>3591360</v>
      </c>
      <c r="H2594" s="4">
        <v>0</v>
      </c>
      <c r="I2594" s="4">
        <v>3591360</v>
      </c>
      <c r="J2594">
        <v>1</v>
      </c>
      <c r="K2594">
        <v>0</v>
      </c>
      <c r="L2594">
        <v>0</v>
      </c>
      <c r="M2594">
        <v>8</v>
      </c>
      <c r="N2594" s="2">
        <v>44434</v>
      </c>
      <c r="O2594" s="1" t="s">
        <v>6962</v>
      </c>
      <c r="P2594" s="4">
        <v>3591360</v>
      </c>
      <c r="Q2594" s="4">
        <v>308850</v>
      </c>
      <c r="R2594" s="1" t="s">
        <v>191</v>
      </c>
      <c r="S2594" s="1" t="s">
        <v>1115</v>
      </c>
      <c r="T2594" s="4">
        <f>Sales_Datas[[#This Row],[after_discount]]-(Sales_Datas[[#This Row],[qty_ordered]]*Sales_Datas[[#This Row],[cogs]])</f>
        <v>3282510</v>
      </c>
      <c r="U2594" s="3">
        <f>IFERROR(Sales_Datas[[#This Row],[Gross_Profit]]/Sales_Datas[[#This Row],[after_discount]],0)</f>
        <v>0.91400193798449614</v>
      </c>
      <c r="V2594" s="1" t="str">
        <f>IF(Sales_Datas[[#This Row],[base_price]] &lt;= 632200, "Low", (IF(Sales_Datas[[#This Row],[base_price]] &gt;= 10092000, "High", "Medium")))</f>
        <v>Medium</v>
      </c>
    </row>
    <row r="2595" spans="1:22" x14ac:dyDescent="0.25">
      <c r="A2595" s="1" t="s">
        <v>6963</v>
      </c>
      <c r="B2595" s="1" t="s">
        <v>6964</v>
      </c>
      <c r="C2595" s="2">
        <v>44712</v>
      </c>
      <c r="D2595" s="1" t="s">
        <v>612</v>
      </c>
      <c r="E2595" s="4">
        <v>359020</v>
      </c>
      <c r="F2595">
        <v>1</v>
      </c>
      <c r="G2595" s="4">
        <v>3590200</v>
      </c>
      <c r="H2595" s="4">
        <v>0</v>
      </c>
      <c r="I2595" s="4">
        <v>3590200</v>
      </c>
      <c r="J2595">
        <v>1</v>
      </c>
      <c r="K2595">
        <v>1</v>
      </c>
      <c r="L2595">
        <v>1</v>
      </c>
      <c r="M2595">
        <v>1</v>
      </c>
      <c r="N2595" s="2">
        <v>44704</v>
      </c>
      <c r="O2595" s="1" t="s">
        <v>613</v>
      </c>
      <c r="P2595" s="4">
        <v>3578600</v>
      </c>
      <c r="Q2595" s="4">
        <v>311286</v>
      </c>
      <c r="R2595" s="1" t="s">
        <v>55</v>
      </c>
      <c r="S2595" s="1" t="s">
        <v>50</v>
      </c>
      <c r="T2595" s="4">
        <f>Sales_Datas[[#This Row],[after_discount]]-(Sales_Datas[[#This Row],[qty_ordered]]*Sales_Datas[[#This Row],[cogs]])</f>
        <v>3278914</v>
      </c>
      <c r="U2595" s="3">
        <f>IFERROR(Sales_Datas[[#This Row],[Gross_Profit]]/Sales_Datas[[#This Row],[after_discount]],0)</f>
        <v>0.91329563812600967</v>
      </c>
      <c r="V2595" s="1" t="str">
        <f>IF(Sales_Datas[[#This Row],[base_price]] &lt;= 632200, "Low", (IF(Sales_Datas[[#This Row],[base_price]] &gt;= 10092000, "High", "Medium")))</f>
        <v>Medium</v>
      </c>
    </row>
    <row r="2596" spans="1:22" x14ac:dyDescent="0.25">
      <c r="A2596" s="1" t="s">
        <v>6965</v>
      </c>
      <c r="B2596" s="1" t="s">
        <v>6966</v>
      </c>
      <c r="C2596" s="2">
        <v>44734</v>
      </c>
      <c r="D2596" s="1" t="s">
        <v>612</v>
      </c>
      <c r="E2596" s="4">
        <v>359020</v>
      </c>
      <c r="F2596">
        <v>1</v>
      </c>
      <c r="G2596" s="4">
        <v>3590200</v>
      </c>
      <c r="H2596" s="4">
        <v>0</v>
      </c>
      <c r="I2596" s="4">
        <v>3590200</v>
      </c>
      <c r="J2596">
        <v>1</v>
      </c>
      <c r="K2596">
        <v>0</v>
      </c>
      <c r="L2596">
        <v>0</v>
      </c>
      <c r="M2596">
        <v>7</v>
      </c>
      <c r="N2596" s="2">
        <v>44726</v>
      </c>
      <c r="O2596" s="1" t="s">
        <v>613</v>
      </c>
      <c r="P2596" s="4">
        <v>3578600</v>
      </c>
      <c r="Q2596" s="4">
        <v>311286</v>
      </c>
      <c r="R2596" s="1" t="s">
        <v>55</v>
      </c>
      <c r="S2596" s="1" t="s">
        <v>66</v>
      </c>
      <c r="T2596" s="4">
        <f>Sales_Datas[[#This Row],[after_discount]]-(Sales_Datas[[#This Row],[qty_ordered]]*Sales_Datas[[#This Row],[cogs]])</f>
        <v>3278914</v>
      </c>
      <c r="U2596" s="3">
        <f>IFERROR(Sales_Datas[[#This Row],[Gross_Profit]]/Sales_Datas[[#This Row],[after_discount]],0)</f>
        <v>0.91329563812600967</v>
      </c>
      <c r="V2596" s="1" t="str">
        <f>IF(Sales_Datas[[#This Row],[base_price]] &lt;= 632200, "Low", (IF(Sales_Datas[[#This Row],[base_price]] &gt;= 10092000, "High", "Medium")))</f>
        <v>Medium</v>
      </c>
    </row>
    <row r="2597" spans="1:22" x14ac:dyDescent="0.25">
      <c r="A2597" s="1" t="s">
        <v>6967</v>
      </c>
      <c r="B2597" s="1" t="s">
        <v>6968</v>
      </c>
      <c r="C2597" s="2">
        <v>44665</v>
      </c>
      <c r="D2597" s="1" t="s">
        <v>6969</v>
      </c>
      <c r="E2597" s="4">
        <v>358730</v>
      </c>
      <c r="F2597">
        <v>1</v>
      </c>
      <c r="G2597" s="4">
        <v>3587300</v>
      </c>
      <c r="H2597" s="4">
        <v>0</v>
      </c>
      <c r="I2597" s="4">
        <v>3587300</v>
      </c>
      <c r="J2597">
        <v>1</v>
      </c>
      <c r="K2597">
        <v>0</v>
      </c>
      <c r="L2597">
        <v>0</v>
      </c>
      <c r="M2597">
        <v>7</v>
      </c>
      <c r="N2597" s="2">
        <v>44657</v>
      </c>
      <c r="O2597" s="1" t="s">
        <v>6970</v>
      </c>
      <c r="P2597" s="4">
        <v>3827420</v>
      </c>
      <c r="Q2597" s="4">
        <v>275558</v>
      </c>
      <c r="R2597" s="1" t="s">
        <v>133</v>
      </c>
      <c r="S2597" s="1" t="s">
        <v>66</v>
      </c>
      <c r="T2597" s="4">
        <f>Sales_Datas[[#This Row],[after_discount]]-(Sales_Datas[[#This Row],[qty_ordered]]*Sales_Datas[[#This Row],[cogs]])</f>
        <v>3311742</v>
      </c>
      <c r="U2597" s="3">
        <f>IFERROR(Sales_Datas[[#This Row],[Gross_Profit]]/Sales_Datas[[#This Row],[after_discount]],0)</f>
        <v>0.92318512530315278</v>
      </c>
      <c r="V2597" s="1" t="str">
        <f>IF(Sales_Datas[[#This Row],[base_price]] &lt;= 632200, "Low", (IF(Sales_Datas[[#This Row],[base_price]] &gt;= 10092000, "High", "Medium")))</f>
        <v>Medium</v>
      </c>
    </row>
    <row r="2598" spans="1:22" x14ac:dyDescent="0.25">
      <c r="A2598" s="1" t="s">
        <v>6971</v>
      </c>
      <c r="B2598" s="1" t="s">
        <v>1378</v>
      </c>
      <c r="C2598" s="2">
        <v>44403</v>
      </c>
      <c r="D2598" s="1" t="s">
        <v>6972</v>
      </c>
      <c r="E2598" s="4">
        <v>357454</v>
      </c>
      <c r="F2598">
        <v>1</v>
      </c>
      <c r="G2598" s="4">
        <v>3574540</v>
      </c>
      <c r="H2598" s="4">
        <v>0</v>
      </c>
      <c r="I2598" s="4">
        <v>3574540</v>
      </c>
      <c r="J2598">
        <v>1</v>
      </c>
      <c r="K2598">
        <v>1</v>
      </c>
      <c r="L2598">
        <v>1</v>
      </c>
      <c r="M2598">
        <v>9</v>
      </c>
      <c r="N2598" s="2">
        <v>44395</v>
      </c>
      <c r="O2598" s="1" t="s">
        <v>6973</v>
      </c>
      <c r="P2598" s="4">
        <v>3574540</v>
      </c>
      <c r="Q2598" s="4">
        <v>314534</v>
      </c>
      <c r="R2598" s="1" t="s">
        <v>123</v>
      </c>
      <c r="S2598" s="1" t="s">
        <v>1120</v>
      </c>
      <c r="T2598" s="4">
        <f>Sales_Datas[[#This Row],[after_discount]]-(Sales_Datas[[#This Row],[qty_ordered]]*Sales_Datas[[#This Row],[cogs]])</f>
        <v>3260006</v>
      </c>
      <c r="U2598" s="3">
        <f>IFERROR(Sales_Datas[[#This Row],[Gross_Profit]]/Sales_Datas[[#This Row],[after_discount]],0)</f>
        <v>0.91200713938017197</v>
      </c>
      <c r="V2598" s="1" t="str">
        <f>IF(Sales_Datas[[#This Row],[base_price]] &lt;= 632200, "Low", (IF(Sales_Datas[[#This Row],[base_price]] &gt;= 10092000, "High", "Medium")))</f>
        <v>Medium</v>
      </c>
    </row>
    <row r="2599" spans="1:22" x14ac:dyDescent="0.25">
      <c r="A2599" s="1" t="s">
        <v>6974</v>
      </c>
      <c r="B2599" s="1" t="s">
        <v>6975</v>
      </c>
      <c r="C2599" s="2">
        <v>44625</v>
      </c>
      <c r="D2599" s="1" t="s">
        <v>6976</v>
      </c>
      <c r="E2599" s="4">
        <v>9860</v>
      </c>
      <c r="F2599">
        <v>36</v>
      </c>
      <c r="G2599" s="4">
        <v>3549600</v>
      </c>
      <c r="H2599" s="4">
        <v>0</v>
      </c>
      <c r="I2599" s="4">
        <v>3549600</v>
      </c>
      <c r="J2599">
        <v>1</v>
      </c>
      <c r="K2599">
        <v>1</v>
      </c>
      <c r="L2599">
        <v>1</v>
      </c>
      <c r="M2599">
        <v>1</v>
      </c>
      <c r="N2599" s="2">
        <v>44564</v>
      </c>
      <c r="O2599" s="1" t="s">
        <v>6977</v>
      </c>
      <c r="P2599" s="4">
        <v>102660</v>
      </c>
      <c r="Q2599" s="4">
        <v>7656</v>
      </c>
      <c r="R2599" s="1" t="s">
        <v>75</v>
      </c>
      <c r="S2599" s="1" t="s">
        <v>50</v>
      </c>
      <c r="T2599" s="4">
        <f>Sales_Datas[[#This Row],[after_discount]]-(Sales_Datas[[#This Row],[qty_ordered]]*Sales_Datas[[#This Row],[cogs]])</f>
        <v>3273984</v>
      </c>
      <c r="U2599" s="3">
        <f>IFERROR(Sales_Datas[[#This Row],[Gross_Profit]]/Sales_Datas[[#This Row],[after_discount]],0)</f>
        <v>0.9223529411764706</v>
      </c>
      <c r="V2599" s="1" t="str">
        <f>IF(Sales_Datas[[#This Row],[base_price]] &lt;= 632200, "Low", (IF(Sales_Datas[[#This Row],[base_price]] &gt;= 10092000, "High", "Medium")))</f>
        <v>Low</v>
      </c>
    </row>
    <row r="2600" spans="1:22" x14ac:dyDescent="0.25">
      <c r="A2600" s="1" t="s">
        <v>6978</v>
      </c>
      <c r="B2600" s="1" t="s">
        <v>531</v>
      </c>
      <c r="C2600" s="2">
        <v>44779</v>
      </c>
      <c r="D2600" s="1" t="s">
        <v>291</v>
      </c>
      <c r="E2600" s="4">
        <v>118320</v>
      </c>
      <c r="F2600">
        <v>3</v>
      </c>
      <c r="G2600" s="4">
        <v>3549600</v>
      </c>
      <c r="H2600" s="4">
        <v>0</v>
      </c>
      <c r="I2600" s="4">
        <v>3549600</v>
      </c>
      <c r="J2600">
        <v>1</v>
      </c>
      <c r="K2600">
        <v>1</v>
      </c>
      <c r="L2600">
        <v>1</v>
      </c>
      <c r="M2600">
        <v>4</v>
      </c>
      <c r="N2600" s="2">
        <v>44390</v>
      </c>
      <c r="O2600" s="1" t="s">
        <v>292</v>
      </c>
      <c r="P2600" s="4">
        <v>1183200</v>
      </c>
      <c r="Q2600" s="4">
        <v>86362</v>
      </c>
      <c r="R2600" s="1" t="s">
        <v>75</v>
      </c>
      <c r="S2600" s="1" t="s">
        <v>34</v>
      </c>
      <c r="T2600" s="4">
        <f>Sales_Datas[[#This Row],[after_discount]]-(Sales_Datas[[#This Row],[qty_ordered]]*Sales_Datas[[#This Row],[cogs]])</f>
        <v>3290514</v>
      </c>
      <c r="U2600" s="3">
        <f>IFERROR(Sales_Datas[[#This Row],[Gross_Profit]]/Sales_Datas[[#This Row],[after_discount]],0)</f>
        <v>0.92700980392156862</v>
      </c>
      <c r="V2600" s="1" t="str">
        <f>IF(Sales_Datas[[#This Row],[base_price]] &lt;= 632200, "Low", (IF(Sales_Datas[[#This Row],[base_price]] &gt;= 10092000, "High", "Medium")))</f>
        <v>Medium</v>
      </c>
    </row>
    <row r="2601" spans="1:22" x14ac:dyDescent="0.25">
      <c r="A2601" s="1" t="s">
        <v>6979</v>
      </c>
      <c r="B2601" s="1" t="s">
        <v>6980</v>
      </c>
      <c r="C2601" s="2">
        <v>44759</v>
      </c>
      <c r="D2601" s="1" t="s">
        <v>6981</v>
      </c>
      <c r="E2601" s="4">
        <v>354090</v>
      </c>
      <c r="F2601">
        <v>1</v>
      </c>
      <c r="G2601" s="4">
        <v>3540900</v>
      </c>
      <c r="H2601" s="4">
        <v>0</v>
      </c>
      <c r="I2601" s="4">
        <v>3540900</v>
      </c>
      <c r="J2601">
        <v>1</v>
      </c>
      <c r="K2601">
        <v>0</v>
      </c>
      <c r="L2601">
        <v>0</v>
      </c>
      <c r="M2601">
        <v>5</v>
      </c>
      <c r="N2601" s="2">
        <v>44756</v>
      </c>
      <c r="O2601" s="1" t="s">
        <v>6982</v>
      </c>
      <c r="P2601" s="4">
        <v>3540900</v>
      </c>
      <c r="Q2601" s="4">
        <v>233682</v>
      </c>
      <c r="R2601" s="1" t="s">
        <v>75</v>
      </c>
      <c r="S2601" s="1" t="s">
        <v>24</v>
      </c>
      <c r="T2601" s="4">
        <f>Sales_Datas[[#This Row],[after_discount]]-(Sales_Datas[[#This Row],[qty_ordered]]*Sales_Datas[[#This Row],[cogs]])</f>
        <v>3307218</v>
      </c>
      <c r="U2601" s="3">
        <f>IFERROR(Sales_Datas[[#This Row],[Gross_Profit]]/Sales_Datas[[#This Row],[after_discount]],0)</f>
        <v>0.93400491400491403</v>
      </c>
      <c r="V2601" s="1" t="str">
        <f>IF(Sales_Datas[[#This Row],[base_price]] &lt;= 632200, "Low", (IF(Sales_Datas[[#This Row],[base_price]] &gt;= 10092000, "High", "Medium")))</f>
        <v>Medium</v>
      </c>
    </row>
    <row r="2602" spans="1:22" x14ac:dyDescent="0.25">
      <c r="A2602" s="1" t="s">
        <v>6983</v>
      </c>
      <c r="B2602" s="1" t="s">
        <v>6984</v>
      </c>
      <c r="C2602" s="2">
        <v>44453</v>
      </c>
      <c r="D2602" s="1" t="s">
        <v>6985</v>
      </c>
      <c r="E2602" s="4">
        <v>353568</v>
      </c>
      <c r="F2602">
        <v>1</v>
      </c>
      <c r="G2602" s="4">
        <v>3535680</v>
      </c>
      <c r="H2602" s="4">
        <v>0</v>
      </c>
      <c r="I2602" s="4">
        <v>3535680</v>
      </c>
      <c r="J2602">
        <v>1</v>
      </c>
      <c r="K2602">
        <v>0</v>
      </c>
      <c r="L2602">
        <v>0</v>
      </c>
      <c r="M2602">
        <v>8</v>
      </c>
      <c r="N2602" s="2">
        <v>44442</v>
      </c>
      <c r="O2602" s="1" t="s">
        <v>6986</v>
      </c>
      <c r="P2602" s="4">
        <v>3535680</v>
      </c>
      <c r="Q2602" s="4">
        <v>212106</v>
      </c>
      <c r="R2602" s="1" t="s">
        <v>123</v>
      </c>
      <c r="S2602" s="1" t="s">
        <v>1115</v>
      </c>
      <c r="T2602" s="4">
        <f>Sales_Datas[[#This Row],[after_discount]]-(Sales_Datas[[#This Row],[qty_ordered]]*Sales_Datas[[#This Row],[cogs]])</f>
        <v>3323574</v>
      </c>
      <c r="U2602" s="3">
        <f>IFERROR(Sales_Datas[[#This Row],[Gross_Profit]]/Sales_Datas[[#This Row],[after_discount]],0)</f>
        <v>0.940009842519685</v>
      </c>
      <c r="V2602" s="1" t="str">
        <f>IF(Sales_Datas[[#This Row],[base_price]] &lt;= 632200, "Low", (IF(Sales_Datas[[#This Row],[base_price]] &gt;= 10092000, "High", "Medium")))</f>
        <v>Medium</v>
      </c>
    </row>
    <row r="2603" spans="1:22" x14ac:dyDescent="0.25">
      <c r="A2603" s="1" t="s">
        <v>6987</v>
      </c>
      <c r="B2603" s="1" t="s">
        <v>6984</v>
      </c>
      <c r="C2603" s="2">
        <v>44454</v>
      </c>
      <c r="D2603" s="1" t="s">
        <v>6985</v>
      </c>
      <c r="E2603" s="4">
        <v>353568</v>
      </c>
      <c r="F2603">
        <v>1</v>
      </c>
      <c r="G2603" s="4">
        <v>3535680</v>
      </c>
      <c r="H2603" s="4">
        <v>0</v>
      </c>
      <c r="I2603" s="4">
        <v>3535680</v>
      </c>
      <c r="J2603">
        <v>1</v>
      </c>
      <c r="K2603">
        <v>0</v>
      </c>
      <c r="L2603">
        <v>0</v>
      </c>
      <c r="M2603">
        <v>8</v>
      </c>
      <c r="N2603" s="2">
        <v>44442</v>
      </c>
      <c r="O2603" s="1" t="s">
        <v>6986</v>
      </c>
      <c r="P2603" s="4">
        <v>3535680</v>
      </c>
      <c r="Q2603" s="4">
        <v>212106</v>
      </c>
      <c r="R2603" s="1" t="s">
        <v>123</v>
      </c>
      <c r="S2603" s="1" t="s">
        <v>1115</v>
      </c>
      <c r="T2603" s="4">
        <f>Sales_Datas[[#This Row],[after_discount]]-(Sales_Datas[[#This Row],[qty_ordered]]*Sales_Datas[[#This Row],[cogs]])</f>
        <v>3323574</v>
      </c>
      <c r="U2603" s="3">
        <f>IFERROR(Sales_Datas[[#This Row],[Gross_Profit]]/Sales_Datas[[#This Row],[after_discount]],0)</f>
        <v>0.940009842519685</v>
      </c>
      <c r="V2603" s="1" t="str">
        <f>IF(Sales_Datas[[#This Row],[base_price]] &lt;= 632200, "Low", (IF(Sales_Datas[[#This Row],[base_price]] &gt;= 10092000, "High", "Medium")))</f>
        <v>Medium</v>
      </c>
    </row>
    <row r="2604" spans="1:22" x14ac:dyDescent="0.25">
      <c r="A2604" s="1" t="s">
        <v>6988</v>
      </c>
      <c r="B2604" s="1" t="s">
        <v>6984</v>
      </c>
      <c r="C2604" s="2">
        <v>44461</v>
      </c>
      <c r="D2604" s="1" t="s">
        <v>6985</v>
      </c>
      <c r="E2604" s="4">
        <v>353568</v>
      </c>
      <c r="F2604">
        <v>1</v>
      </c>
      <c r="G2604" s="4">
        <v>3535680</v>
      </c>
      <c r="H2604" s="4">
        <v>0</v>
      </c>
      <c r="I2604" s="4">
        <v>3535680</v>
      </c>
      <c r="J2604">
        <v>1</v>
      </c>
      <c r="K2604">
        <v>0</v>
      </c>
      <c r="L2604">
        <v>0</v>
      </c>
      <c r="M2604">
        <v>9</v>
      </c>
      <c r="N2604" s="2">
        <v>44442</v>
      </c>
      <c r="O2604" s="1" t="s">
        <v>6986</v>
      </c>
      <c r="P2604" s="4">
        <v>3535680</v>
      </c>
      <c r="Q2604" s="4">
        <v>212106</v>
      </c>
      <c r="R2604" s="1" t="s">
        <v>123</v>
      </c>
      <c r="S2604" s="1" t="s">
        <v>1120</v>
      </c>
      <c r="T2604" s="4">
        <f>Sales_Datas[[#This Row],[after_discount]]-(Sales_Datas[[#This Row],[qty_ordered]]*Sales_Datas[[#This Row],[cogs]])</f>
        <v>3323574</v>
      </c>
      <c r="U2604" s="3">
        <f>IFERROR(Sales_Datas[[#This Row],[Gross_Profit]]/Sales_Datas[[#This Row],[after_discount]],0)</f>
        <v>0.940009842519685</v>
      </c>
      <c r="V2604" s="1" t="str">
        <f>IF(Sales_Datas[[#This Row],[base_price]] &lt;= 632200, "Low", (IF(Sales_Datas[[#This Row],[base_price]] &gt;= 10092000, "High", "Medium")))</f>
        <v>Medium</v>
      </c>
    </row>
    <row r="2605" spans="1:22" x14ac:dyDescent="0.25">
      <c r="A2605" s="1" t="s">
        <v>6989</v>
      </c>
      <c r="B2605" s="1" t="s">
        <v>6990</v>
      </c>
      <c r="C2605" s="2">
        <v>44485</v>
      </c>
      <c r="D2605" s="1" t="s">
        <v>6991</v>
      </c>
      <c r="E2605" s="4">
        <v>353568</v>
      </c>
      <c r="F2605">
        <v>1</v>
      </c>
      <c r="G2605" s="4">
        <v>3535680</v>
      </c>
      <c r="H2605" s="4">
        <v>0</v>
      </c>
      <c r="I2605" s="4">
        <v>3535680</v>
      </c>
      <c r="J2605">
        <v>1</v>
      </c>
      <c r="K2605">
        <v>0</v>
      </c>
      <c r="L2605">
        <v>0</v>
      </c>
      <c r="M2605">
        <v>4</v>
      </c>
      <c r="N2605" s="2">
        <v>44482</v>
      </c>
      <c r="O2605" s="1" t="s">
        <v>6992</v>
      </c>
      <c r="P2605" s="4">
        <v>1159420</v>
      </c>
      <c r="Q2605" s="4">
        <v>84622</v>
      </c>
      <c r="R2605" s="1" t="s">
        <v>123</v>
      </c>
      <c r="S2605" s="1" t="s">
        <v>34</v>
      </c>
      <c r="T2605" s="4">
        <f>Sales_Datas[[#This Row],[after_discount]]-(Sales_Datas[[#This Row],[qty_ordered]]*Sales_Datas[[#This Row],[cogs]])</f>
        <v>3451058</v>
      </c>
      <c r="U2605" s="3">
        <f>IFERROR(Sales_Datas[[#This Row],[Gross_Profit]]/Sales_Datas[[#This Row],[after_discount]],0)</f>
        <v>0.97606627296587922</v>
      </c>
      <c r="V2605" s="1" t="str">
        <f>IF(Sales_Datas[[#This Row],[base_price]] &lt;= 632200, "Low", (IF(Sales_Datas[[#This Row],[base_price]] &gt;= 10092000, "High", "Medium")))</f>
        <v>Medium</v>
      </c>
    </row>
    <row r="2606" spans="1:22" x14ac:dyDescent="0.25">
      <c r="A2606" s="1" t="s">
        <v>6993</v>
      </c>
      <c r="B2606" s="1" t="s">
        <v>52</v>
      </c>
      <c r="C2606" s="2">
        <v>44510</v>
      </c>
      <c r="D2606" s="1" t="s">
        <v>6991</v>
      </c>
      <c r="E2606" s="4">
        <v>353568</v>
      </c>
      <c r="F2606">
        <v>1</v>
      </c>
      <c r="G2606" s="4">
        <v>3535680</v>
      </c>
      <c r="H2606" s="4">
        <v>0</v>
      </c>
      <c r="I2606" s="4">
        <v>3535680</v>
      </c>
      <c r="J2606">
        <v>1</v>
      </c>
      <c r="K2606">
        <v>0</v>
      </c>
      <c r="L2606">
        <v>0</v>
      </c>
      <c r="M2606">
        <v>4</v>
      </c>
      <c r="N2606" s="2">
        <v>44452</v>
      </c>
      <c r="O2606" s="1" t="s">
        <v>6992</v>
      </c>
      <c r="P2606" s="4">
        <v>1159420</v>
      </c>
      <c r="Q2606" s="4">
        <v>84622</v>
      </c>
      <c r="R2606" s="1" t="s">
        <v>123</v>
      </c>
      <c r="S2606" s="1" t="s">
        <v>34</v>
      </c>
      <c r="T2606" s="4">
        <f>Sales_Datas[[#This Row],[after_discount]]-(Sales_Datas[[#This Row],[qty_ordered]]*Sales_Datas[[#This Row],[cogs]])</f>
        <v>3451058</v>
      </c>
      <c r="U2606" s="3">
        <f>IFERROR(Sales_Datas[[#This Row],[Gross_Profit]]/Sales_Datas[[#This Row],[after_discount]],0)</f>
        <v>0.97606627296587922</v>
      </c>
      <c r="V2606" s="1" t="str">
        <f>IF(Sales_Datas[[#This Row],[base_price]] &lt;= 632200, "Low", (IF(Sales_Datas[[#This Row],[base_price]] &gt;= 10092000, "High", "Medium")))</f>
        <v>Medium</v>
      </c>
    </row>
    <row r="2607" spans="1:22" x14ac:dyDescent="0.25">
      <c r="A2607" s="1" t="s">
        <v>6994</v>
      </c>
      <c r="B2607" s="1" t="s">
        <v>1798</v>
      </c>
      <c r="C2607" s="2">
        <v>44685</v>
      </c>
      <c r="D2607" s="1" t="s">
        <v>6995</v>
      </c>
      <c r="E2607" s="4">
        <v>352350</v>
      </c>
      <c r="F2607">
        <v>1</v>
      </c>
      <c r="G2607" s="4">
        <v>3523500</v>
      </c>
      <c r="H2607" s="4">
        <v>0</v>
      </c>
      <c r="I2607" s="4">
        <v>3523500</v>
      </c>
      <c r="J2607">
        <v>1</v>
      </c>
      <c r="K2607">
        <v>1</v>
      </c>
      <c r="L2607">
        <v>0</v>
      </c>
      <c r="M2607">
        <v>1</v>
      </c>
      <c r="N2607" s="2">
        <v>44394</v>
      </c>
      <c r="O2607" s="1" t="s">
        <v>6996</v>
      </c>
      <c r="P2607" s="4">
        <v>3523500</v>
      </c>
      <c r="Q2607" s="4">
        <v>274804</v>
      </c>
      <c r="R2607" s="1" t="s">
        <v>123</v>
      </c>
      <c r="S2607" s="1" t="s">
        <v>50</v>
      </c>
      <c r="T2607" s="4">
        <f>Sales_Datas[[#This Row],[after_discount]]-(Sales_Datas[[#This Row],[qty_ordered]]*Sales_Datas[[#This Row],[cogs]])</f>
        <v>3248696</v>
      </c>
      <c r="U2607" s="3">
        <f>IFERROR(Sales_Datas[[#This Row],[Gross_Profit]]/Sales_Datas[[#This Row],[after_discount]],0)</f>
        <v>0.92200823045267488</v>
      </c>
      <c r="V2607" s="1" t="str">
        <f>IF(Sales_Datas[[#This Row],[base_price]] &lt;= 632200, "Low", (IF(Sales_Datas[[#This Row],[base_price]] &gt;= 10092000, "High", "Medium")))</f>
        <v>Medium</v>
      </c>
    </row>
    <row r="2608" spans="1:22" x14ac:dyDescent="0.25">
      <c r="A2608" s="1" t="s">
        <v>6997</v>
      </c>
      <c r="B2608" s="1" t="s">
        <v>6998</v>
      </c>
      <c r="C2608" s="2">
        <v>44509</v>
      </c>
      <c r="D2608" s="1" t="s">
        <v>6999</v>
      </c>
      <c r="E2608" s="4">
        <v>351190</v>
      </c>
      <c r="F2608">
        <v>1</v>
      </c>
      <c r="G2608" s="4">
        <v>3511900</v>
      </c>
      <c r="H2608" s="4">
        <v>0</v>
      </c>
      <c r="I2608" s="4">
        <v>3511900</v>
      </c>
      <c r="J2608">
        <v>1</v>
      </c>
      <c r="K2608">
        <v>1</v>
      </c>
      <c r="L2608">
        <v>1</v>
      </c>
      <c r="M2608">
        <v>1</v>
      </c>
      <c r="N2608" s="2">
        <v>44424</v>
      </c>
      <c r="O2608" s="1" t="s">
        <v>7000</v>
      </c>
      <c r="P2608" s="4">
        <v>3511900</v>
      </c>
      <c r="Q2608" s="4">
        <v>263378</v>
      </c>
      <c r="R2608" s="1" t="s">
        <v>39</v>
      </c>
      <c r="S2608" s="1" t="s">
        <v>50</v>
      </c>
      <c r="T2608" s="4">
        <f>Sales_Datas[[#This Row],[after_discount]]-(Sales_Datas[[#This Row],[qty_ordered]]*Sales_Datas[[#This Row],[cogs]])</f>
        <v>3248522</v>
      </c>
      <c r="U2608" s="3">
        <f>IFERROR(Sales_Datas[[#This Row],[Gross_Profit]]/Sales_Datas[[#This Row],[after_discount]],0)</f>
        <v>0.92500412881915772</v>
      </c>
      <c r="V2608" s="1" t="str">
        <f>IF(Sales_Datas[[#This Row],[base_price]] &lt;= 632200, "Low", (IF(Sales_Datas[[#This Row],[base_price]] &gt;= 10092000, "High", "Medium")))</f>
        <v>Medium</v>
      </c>
    </row>
    <row r="2609" spans="1:22" x14ac:dyDescent="0.25">
      <c r="A2609" s="1" t="s">
        <v>7001</v>
      </c>
      <c r="B2609" s="1" t="s">
        <v>7002</v>
      </c>
      <c r="C2609" s="2">
        <v>44357</v>
      </c>
      <c r="D2609" s="1" t="s">
        <v>7003</v>
      </c>
      <c r="E2609" s="4">
        <v>351016</v>
      </c>
      <c r="F2609">
        <v>1</v>
      </c>
      <c r="G2609" s="4">
        <v>3510160</v>
      </c>
      <c r="H2609" s="4">
        <v>0</v>
      </c>
      <c r="I2609" s="4">
        <v>3510160</v>
      </c>
      <c r="J2609">
        <v>1</v>
      </c>
      <c r="K2609">
        <v>0</v>
      </c>
      <c r="L2609">
        <v>0</v>
      </c>
      <c r="M2609">
        <v>4</v>
      </c>
      <c r="N2609" s="2">
        <v>44378</v>
      </c>
      <c r="O2609" s="1" t="s">
        <v>7004</v>
      </c>
      <c r="P2609" s="4">
        <v>3510160</v>
      </c>
      <c r="Q2609" s="4">
        <v>252706</v>
      </c>
      <c r="R2609" s="1" t="s">
        <v>123</v>
      </c>
      <c r="S2609" s="1" t="s">
        <v>34</v>
      </c>
      <c r="T2609" s="4">
        <f>Sales_Datas[[#This Row],[after_discount]]-(Sales_Datas[[#This Row],[qty_ordered]]*Sales_Datas[[#This Row],[cogs]])</f>
        <v>3257454</v>
      </c>
      <c r="U2609" s="3">
        <f>IFERROR(Sales_Datas[[#This Row],[Gross_Profit]]/Sales_Datas[[#This Row],[after_discount]],0)</f>
        <v>0.92800727032385988</v>
      </c>
      <c r="V2609" s="1" t="str">
        <f>IF(Sales_Datas[[#This Row],[base_price]] &lt;= 632200, "Low", (IF(Sales_Datas[[#This Row],[base_price]] &gt;= 10092000, "High", "Medium")))</f>
        <v>Medium</v>
      </c>
    </row>
    <row r="2610" spans="1:22" x14ac:dyDescent="0.25">
      <c r="A2610" s="1" t="s">
        <v>7005</v>
      </c>
      <c r="B2610" s="1" t="s">
        <v>7006</v>
      </c>
      <c r="C2610" s="2">
        <v>44417</v>
      </c>
      <c r="D2610" s="1" t="s">
        <v>7007</v>
      </c>
      <c r="E2610" s="4">
        <v>351016</v>
      </c>
      <c r="F2610">
        <v>1</v>
      </c>
      <c r="G2610" s="4">
        <v>3510160</v>
      </c>
      <c r="H2610" s="4">
        <v>0</v>
      </c>
      <c r="I2610" s="4">
        <v>3510160</v>
      </c>
      <c r="J2610">
        <v>1</v>
      </c>
      <c r="K2610">
        <v>1</v>
      </c>
      <c r="L2610">
        <v>1</v>
      </c>
      <c r="M2610">
        <v>1</v>
      </c>
      <c r="N2610" s="2">
        <v>44454</v>
      </c>
      <c r="O2610" s="1" t="s">
        <v>7008</v>
      </c>
      <c r="P2610" s="4">
        <v>3510160</v>
      </c>
      <c r="Q2610" s="4">
        <v>301832</v>
      </c>
      <c r="R2610" s="1" t="s">
        <v>123</v>
      </c>
      <c r="S2610" s="1" t="s">
        <v>50</v>
      </c>
      <c r="T2610" s="4">
        <f>Sales_Datas[[#This Row],[after_discount]]-(Sales_Datas[[#This Row],[qty_ordered]]*Sales_Datas[[#This Row],[cogs]])</f>
        <v>3208328</v>
      </c>
      <c r="U2610" s="3">
        <f>IFERROR(Sales_Datas[[#This Row],[Gross_Profit]]/Sales_Datas[[#This Row],[after_discount]],0)</f>
        <v>0.91401189689358886</v>
      </c>
      <c r="V2610" s="1" t="str">
        <f>IF(Sales_Datas[[#This Row],[base_price]] &lt;= 632200, "Low", (IF(Sales_Datas[[#This Row],[base_price]] &gt;= 10092000, "High", "Medium")))</f>
        <v>Medium</v>
      </c>
    </row>
    <row r="2611" spans="1:22" x14ac:dyDescent="0.25">
      <c r="A2611" s="1" t="s">
        <v>7009</v>
      </c>
      <c r="B2611" s="1" t="s">
        <v>7010</v>
      </c>
      <c r="C2611" s="2">
        <v>44457</v>
      </c>
      <c r="D2611" s="1" t="s">
        <v>7003</v>
      </c>
      <c r="E2611" s="4">
        <v>351016</v>
      </c>
      <c r="F2611">
        <v>1</v>
      </c>
      <c r="G2611" s="4">
        <v>3510160</v>
      </c>
      <c r="H2611" s="4">
        <v>0</v>
      </c>
      <c r="I2611" s="4">
        <v>3510160</v>
      </c>
      <c r="J2611">
        <v>1</v>
      </c>
      <c r="K2611">
        <v>1</v>
      </c>
      <c r="L2611">
        <v>1</v>
      </c>
      <c r="M2611">
        <v>1</v>
      </c>
      <c r="N2611" s="2">
        <v>44446</v>
      </c>
      <c r="O2611" s="1" t="s">
        <v>7004</v>
      </c>
      <c r="P2611" s="4">
        <v>3510160</v>
      </c>
      <c r="Q2611" s="4">
        <v>252706</v>
      </c>
      <c r="R2611" s="1" t="s">
        <v>123</v>
      </c>
      <c r="S2611" s="1" t="s">
        <v>50</v>
      </c>
      <c r="T2611" s="4">
        <f>Sales_Datas[[#This Row],[after_discount]]-(Sales_Datas[[#This Row],[qty_ordered]]*Sales_Datas[[#This Row],[cogs]])</f>
        <v>3257454</v>
      </c>
      <c r="U2611" s="3">
        <f>IFERROR(Sales_Datas[[#This Row],[Gross_Profit]]/Sales_Datas[[#This Row],[after_discount]],0)</f>
        <v>0.92800727032385988</v>
      </c>
      <c r="V2611" s="1" t="str">
        <f>IF(Sales_Datas[[#This Row],[base_price]] &lt;= 632200, "Low", (IF(Sales_Datas[[#This Row],[base_price]] &gt;= 10092000, "High", "Medium")))</f>
        <v>Medium</v>
      </c>
    </row>
    <row r="2612" spans="1:22" x14ac:dyDescent="0.25">
      <c r="A2612" s="1" t="s">
        <v>7011</v>
      </c>
      <c r="B2612" s="1" t="s">
        <v>7012</v>
      </c>
      <c r="C2612" s="2">
        <v>44476</v>
      </c>
      <c r="D2612" s="1" t="s">
        <v>7013</v>
      </c>
      <c r="E2612" s="4">
        <v>350900</v>
      </c>
      <c r="F2612">
        <v>1</v>
      </c>
      <c r="G2612" s="4">
        <v>3509000</v>
      </c>
      <c r="H2612" s="4">
        <v>0</v>
      </c>
      <c r="I2612" s="4">
        <v>3509000</v>
      </c>
      <c r="J2612">
        <v>1</v>
      </c>
      <c r="K2612">
        <v>1</v>
      </c>
      <c r="L2612">
        <v>1</v>
      </c>
      <c r="M2612">
        <v>1</v>
      </c>
      <c r="N2612" s="2">
        <v>44378</v>
      </c>
      <c r="O2612" s="1" t="s">
        <v>7014</v>
      </c>
      <c r="P2612" s="4">
        <v>3509000</v>
      </c>
      <c r="Q2612" s="4">
        <v>280720</v>
      </c>
      <c r="R2612" s="1" t="s">
        <v>133</v>
      </c>
      <c r="S2612" s="1" t="s">
        <v>50</v>
      </c>
      <c r="T2612" s="4">
        <f>Sales_Datas[[#This Row],[after_discount]]-(Sales_Datas[[#This Row],[qty_ordered]]*Sales_Datas[[#This Row],[cogs]])</f>
        <v>3228280</v>
      </c>
      <c r="U2612" s="3">
        <f>IFERROR(Sales_Datas[[#This Row],[Gross_Profit]]/Sales_Datas[[#This Row],[after_discount]],0)</f>
        <v>0.92</v>
      </c>
      <c r="V2612" s="1" t="str">
        <f>IF(Sales_Datas[[#This Row],[base_price]] &lt;= 632200, "Low", (IF(Sales_Datas[[#This Row],[base_price]] &gt;= 10092000, "High", "Medium")))</f>
        <v>Medium</v>
      </c>
    </row>
    <row r="2613" spans="1:22" x14ac:dyDescent="0.25">
      <c r="A2613" s="1" t="s">
        <v>7015</v>
      </c>
      <c r="B2613" s="1" t="s">
        <v>7016</v>
      </c>
      <c r="C2613" s="2">
        <v>44682</v>
      </c>
      <c r="D2613" s="1" t="s">
        <v>7017</v>
      </c>
      <c r="E2613" s="4">
        <v>350320</v>
      </c>
      <c r="F2613">
        <v>1</v>
      </c>
      <c r="G2613" s="4">
        <v>3503200</v>
      </c>
      <c r="H2613" s="4">
        <v>0</v>
      </c>
      <c r="I2613" s="4">
        <v>3503200</v>
      </c>
      <c r="J2613">
        <v>1</v>
      </c>
      <c r="K2613">
        <v>1</v>
      </c>
      <c r="L2613">
        <v>1</v>
      </c>
      <c r="M2613">
        <v>1</v>
      </c>
      <c r="N2613" s="2">
        <v>44564</v>
      </c>
      <c r="O2613" s="1" t="s">
        <v>7018</v>
      </c>
      <c r="P2613" s="4">
        <v>3503200</v>
      </c>
      <c r="Q2613" s="4">
        <v>297772</v>
      </c>
      <c r="R2613" s="1" t="s">
        <v>133</v>
      </c>
      <c r="S2613" s="1" t="s">
        <v>50</v>
      </c>
      <c r="T2613" s="4">
        <f>Sales_Datas[[#This Row],[after_discount]]-(Sales_Datas[[#This Row],[qty_ordered]]*Sales_Datas[[#This Row],[cogs]])</f>
        <v>3205428</v>
      </c>
      <c r="U2613" s="3">
        <f>IFERROR(Sales_Datas[[#This Row],[Gross_Profit]]/Sales_Datas[[#This Row],[after_discount]],0)</f>
        <v>0.91500000000000004</v>
      </c>
      <c r="V2613" s="1" t="str">
        <f>IF(Sales_Datas[[#This Row],[base_price]] &lt;= 632200, "Low", (IF(Sales_Datas[[#This Row],[base_price]] &gt;= 10092000, "High", "Medium")))</f>
        <v>Medium</v>
      </c>
    </row>
    <row r="2614" spans="1:22" x14ac:dyDescent="0.25">
      <c r="A2614" s="1" t="s">
        <v>7019</v>
      </c>
      <c r="B2614" s="1" t="s">
        <v>7020</v>
      </c>
      <c r="C2614" s="2">
        <v>44538</v>
      </c>
      <c r="D2614" s="1" t="s">
        <v>7021</v>
      </c>
      <c r="E2614" s="4">
        <v>69600</v>
      </c>
      <c r="F2614">
        <v>5</v>
      </c>
      <c r="G2614" s="4">
        <v>3480000</v>
      </c>
      <c r="H2614" s="4">
        <v>0</v>
      </c>
      <c r="I2614" s="4">
        <v>3480000</v>
      </c>
      <c r="J2614">
        <v>1</v>
      </c>
      <c r="K2614">
        <v>0</v>
      </c>
      <c r="L2614">
        <v>0</v>
      </c>
      <c r="M2614">
        <v>1</v>
      </c>
      <c r="N2614" s="2">
        <v>44416</v>
      </c>
      <c r="O2614" s="1" t="s">
        <v>7022</v>
      </c>
      <c r="P2614" s="4">
        <v>696000</v>
      </c>
      <c r="Q2614" s="4">
        <v>42456</v>
      </c>
      <c r="R2614" s="1" t="s">
        <v>191</v>
      </c>
      <c r="S2614" s="1" t="s">
        <v>50</v>
      </c>
      <c r="T2614" s="4">
        <f>Sales_Datas[[#This Row],[after_discount]]-(Sales_Datas[[#This Row],[qty_ordered]]*Sales_Datas[[#This Row],[cogs]])</f>
        <v>3267720</v>
      </c>
      <c r="U2614" s="3">
        <f>IFERROR(Sales_Datas[[#This Row],[Gross_Profit]]/Sales_Datas[[#This Row],[after_discount]],0)</f>
        <v>0.93899999999999995</v>
      </c>
      <c r="V2614" s="1" t="str">
        <f>IF(Sales_Datas[[#This Row],[base_price]] &lt;= 632200, "Low", (IF(Sales_Datas[[#This Row],[base_price]] &gt;= 10092000, "High", "Medium")))</f>
        <v>Medium</v>
      </c>
    </row>
    <row r="2615" spans="1:22" x14ac:dyDescent="0.25">
      <c r="A2615" s="1" t="s">
        <v>7025</v>
      </c>
      <c r="B2615" s="1" t="s">
        <v>7026</v>
      </c>
      <c r="C2615" s="2">
        <v>44587</v>
      </c>
      <c r="D2615" s="1" t="s">
        <v>7023</v>
      </c>
      <c r="E2615" s="4">
        <v>348000</v>
      </c>
      <c r="F2615">
        <v>1</v>
      </c>
      <c r="G2615" s="4">
        <v>3480000</v>
      </c>
      <c r="H2615" s="4">
        <v>0</v>
      </c>
      <c r="I2615" s="4">
        <v>3480000</v>
      </c>
      <c r="J2615">
        <v>1</v>
      </c>
      <c r="K2615">
        <v>1</v>
      </c>
      <c r="L2615">
        <v>1</v>
      </c>
      <c r="M2615">
        <v>1</v>
      </c>
      <c r="N2615" s="2">
        <v>44575</v>
      </c>
      <c r="O2615" s="1" t="s">
        <v>7024</v>
      </c>
      <c r="P2615" s="4">
        <v>2992800</v>
      </c>
      <c r="Q2615" s="4">
        <v>200506</v>
      </c>
      <c r="R2615" s="1" t="s">
        <v>191</v>
      </c>
      <c r="S2615" s="1" t="s">
        <v>50</v>
      </c>
      <c r="T2615" s="4">
        <f>Sales_Datas[[#This Row],[after_discount]]-(Sales_Datas[[#This Row],[qty_ordered]]*Sales_Datas[[#This Row],[cogs]])</f>
        <v>3279494</v>
      </c>
      <c r="U2615" s="3">
        <f>IFERROR(Sales_Datas[[#This Row],[Gross_Profit]]/Sales_Datas[[#This Row],[after_discount]],0)</f>
        <v>0.94238333333333335</v>
      </c>
      <c r="V2615" s="1" t="str">
        <f>IF(Sales_Datas[[#This Row],[base_price]] &lt;= 632200, "Low", (IF(Sales_Datas[[#This Row],[base_price]] &gt;= 10092000, "High", "Medium")))</f>
        <v>Medium</v>
      </c>
    </row>
    <row r="2616" spans="1:22" x14ac:dyDescent="0.25">
      <c r="A2616" s="1" t="s">
        <v>7027</v>
      </c>
      <c r="B2616" s="1" t="s">
        <v>7028</v>
      </c>
      <c r="C2616" s="2">
        <v>44236</v>
      </c>
      <c r="D2616" s="1" t="s">
        <v>7029</v>
      </c>
      <c r="E2616" s="4">
        <v>17400</v>
      </c>
      <c r="F2616">
        <v>20</v>
      </c>
      <c r="G2616" s="4">
        <v>3480000</v>
      </c>
      <c r="H2616" s="4">
        <v>0</v>
      </c>
      <c r="I2616" s="4">
        <v>3480000</v>
      </c>
      <c r="J2616">
        <v>1</v>
      </c>
      <c r="K2616">
        <v>1</v>
      </c>
      <c r="L2616">
        <v>1</v>
      </c>
      <c r="M2616">
        <v>1</v>
      </c>
      <c r="N2616" s="2">
        <v>44467</v>
      </c>
      <c r="O2616" s="1" t="s">
        <v>7030</v>
      </c>
      <c r="P2616" s="4">
        <v>174000</v>
      </c>
      <c r="Q2616" s="4">
        <v>13398</v>
      </c>
      <c r="R2616" s="1" t="s">
        <v>475</v>
      </c>
      <c r="S2616" s="1" t="s">
        <v>50</v>
      </c>
      <c r="T2616" s="4">
        <f>Sales_Datas[[#This Row],[after_discount]]-(Sales_Datas[[#This Row],[qty_ordered]]*Sales_Datas[[#This Row],[cogs]])</f>
        <v>3212040</v>
      </c>
      <c r="U2616" s="3">
        <f>IFERROR(Sales_Datas[[#This Row],[Gross_Profit]]/Sales_Datas[[#This Row],[after_discount]],0)</f>
        <v>0.92300000000000004</v>
      </c>
      <c r="V2616" s="1" t="str">
        <f>IF(Sales_Datas[[#This Row],[base_price]] &lt;= 632200, "Low", (IF(Sales_Datas[[#This Row],[base_price]] &gt;= 10092000, "High", "Medium")))</f>
        <v>Low</v>
      </c>
    </row>
    <row r="2617" spans="1:22" x14ac:dyDescent="0.25">
      <c r="A2617" s="1" t="s">
        <v>7031</v>
      </c>
      <c r="B2617" s="1" t="s">
        <v>7032</v>
      </c>
      <c r="C2617" s="2">
        <v>44325</v>
      </c>
      <c r="D2617" s="1" t="s">
        <v>7033</v>
      </c>
      <c r="E2617" s="4">
        <v>174000</v>
      </c>
      <c r="F2617">
        <v>2</v>
      </c>
      <c r="G2617" s="4">
        <v>3480000</v>
      </c>
      <c r="H2617" s="4">
        <v>0</v>
      </c>
      <c r="I2617" s="4">
        <v>3480000</v>
      </c>
      <c r="J2617">
        <v>1</v>
      </c>
      <c r="K2617">
        <v>1</v>
      </c>
      <c r="L2617">
        <v>1</v>
      </c>
      <c r="M2617">
        <v>1</v>
      </c>
      <c r="N2617" s="2">
        <v>44428</v>
      </c>
      <c r="O2617" s="1" t="s">
        <v>7034</v>
      </c>
      <c r="P2617" s="4">
        <v>1740000</v>
      </c>
      <c r="Q2617" s="4">
        <v>113100</v>
      </c>
      <c r="R2617" s="1" t="s">
        <v>89</v>
      </c>
      <c r="S2617" s="1" t="s">
        <v>50</v>
      </c>
      <c r="T2617" s="4">
        <f>Sales_Datas[[#This Row],[after_discount]]-(Sales_Datas[[#This Row],[qty_ordered]]*Sales_Datas[[#This Row],[cogs]])</f>
        <v>3253800</v>
      </c>
      <c r="U2617" s="3">
        <f>IFERROR(Sales_Datas[[#This Row],[Gross_Profit]]/Sales_Datas[[#This Row],[after_discount]],0)</f>
        <v>0.93500000000000005</v>
      </c>
      <c r="V2617" s="1" t="str">
        <f>IF(Sales_Datas[[#This Row],[base_price]] &lt;= 632200, "Low", (IF(Sales_Datas[[#This Row],[base_price]] &gt;= 10092000, "High", "Medium")))</f>
        <v>Medium</v>
      </c>
    </row>
    <row r="2618" spans="1:22" x14ac:dyDescent="0.25">
      <c r="A2618" s="1" t="s">
        <v>7035</v>
      </c>
      <c r="B2618" s="1" t="s">
        <v>7036</v>
      </c>
      <c r="C2618" s="2">
        <v>44398</v>
      </c>
      <c r="D2618" s="1" t="s">
        <v>7037</v>
      </c>
      <c r="E2618" s="4">
        <v>348000</v>
      </c>
      <c r="F2618">
        <v>1</v>
      </c>
      <c r="G2618" s="4">
        <v>3480000</v>
      </c>
      <c r="H2618" s="4">
        <v>0</v>
      </c>
      <c r="I2618" s="4">
        <v>3480000</v>
      </c>
      <c r="J2618">
        <v>1</v>
      </c>
      <c r="K2618">
        <v>1</v>
      </c>
      <c r="L2618">
        <v>0</v>
      </c>
      <c r="M2618">
        <v>1</v>
      </c>
      <c r="N2618" s="2">
        <v>44393</v>
      </c>
      <c r="O2618" s="1" t="s">
        <v>7038</v>
      </c>
      <c r="P2618" s="4">
        <v>3480000</v>
      </c>
      <c r="Q2618" s="4">
        <v>299280</v>
      </c>
      <c r="R2618" s="1" t="s">
        <v>89</v>
      </c>
      <c r="S2618" s="1" t="s">
        <v>50</v>
      </c>
      <c r="T2618" s="4">
        <f>Sales_Datas[[#This Row],[after_discount]]-(Sales_Datas[[#This Row],[qty_ordered]]*Sales_Datas[[#This Row],[cogs]])</f>
        <v>3180720</v>
      </c>
      <c r="U2618" s="3">
        <f>IFERROR(Sales_Datas[[#This Row],[Gross_Profit]]/Sales_Datas[[#This Row],[after_discount]],0)</f>
        <v>0.91400000000000003</v>
      </c>
      <c r="V2618" s="1" t="str">
        <f>IF(Sales_Datas[[#This Row],[base_price]] &lt;= 632200, "Low", (IF(Sales_Datas[[#This Row],[base_price]] &gt;= 10092000, "High", "Medium")))</f>
        <v>Medium</v>
      </c>
    </row>
    <row r="2619" spans="1:22" x14ac:dyDescent="0.25">
      <c r="A2619" s="1" t="s">
        <v>7039</v>
      </c>
      <c r="B2619" s="1" t="s">
        <v>7040</v>
      </c>
      <c r="C2619" s="2">
        <v>44449</v>
      </c>
      <c r="D2619" s="1" t="s">
        <v>7037</v>
      </c>
      <c r="E2619" s="4">
        <v>348000</v>
      </c>
      <c r="F2619">
        <v>1</v>
      </c>
      <c r="G2619" s="4">
        <v>3480000</v>
      </c>
      <c r="H2619" s="4">
        <v>0</v>
      </c>
      <c r="I2619" s="4">
        <v>3480000</v>
      </c>
      <c r="J2619">
        <v>1</v>
      </c>
      <c r="K2619">
        <v>0</v>
      </c>
      <c r="L2619">
        <v>0</v>
      </c>
      <c r="M2619">
        <v>1</v>
      </c>
      <c r="N2619" s="2">
        <v>44479</v>
      </c>
      <c r="O2619" s="1" t="s">
        <v>7038</v>
      </c>
      <c r="P2619" s="4">
        <v>3480000</v>
      </c>
      <c r="Q2619" s="4">
        <v>299280</v>
      </c>
      <c r="R2619" s="1" t="s">
        <v>89</v>
      </c>
      <c r="S2619" s="1" t="s">
        <v>50</v>
      </c>
      <c r="T2619" s="4">
        <f>Sales_Datas[[#This Row],[after_discount]]-(Sales_Datas[[#This Row],[qty_ordered]]*Sales_Datas[[#This Row],[cogs]])</f>
        <v>3180720</v>
      </c>
      <c r="U2619" s="3">
        <f>IFERROR(Sales_Datas[[#This Row],[Gross_Profit]]/Sales_Datas[[#This Row],[after_discount]],0)</f>
        <v>0.91400000000000003</v>
      </c>
      <c r="V2619" s="1" t="str">
        <f>IF(Sales_Datas[[#This Row],[base_price]] &lt;= 632200, "Low", (IF(Sales_Datas[[#This Row],[base_price]] &gt;= 10092000, "High", "Medium")))</f>
        <v>Medium</v>
      </c>
    </row>
    <row r="2620" spans="1:22" x14ac:dyDescent="0.25">
      <c r="A2620" s="1" t="s">
        <v>7041</v>
      </c>
      <c r="B2620" s="1" t="s">
        <v>7042</v>
      </c>
      <c r="C2620" s="2">
        <v>44495</v>
      </c>
      <c r="D2620" s="1" t="s">
        <v>7037</v>
      </c>
      <c r="E2620" s="4">
        <v>348000</v>
      </c>
      <c r="F2620">
        <v>1</v>
      </c>
      <c r="G2620" s="4">
        <v>3480000</v>
      </c>
      <c r="H2620" s="4">
        <v>0</v>
      </c>
      <c r="I2620" s="4">
        <v>3480000</v>
      </c>
      <c r="J2620">
        <v>1</v>
      </c>
      <c r="K2620">
        <v>1</v>
      </c>
      <c r="L2620">
        <v>0</v>
      </c>
      <c r="M2620">
        <v>1</v>
      </c>
      <c r="N2620" s="2">
        <v>44475</v>
      </c>
      <c r="O2620" s="1" t="s">
        <v>7038</v>
      </c>
      <c r="P2620" s="4">
        <v>3480000</v>
      </c>
      <c r="Q2620" s="4">
        <v>299280</v>
      </c>
      <c r="R2620" s="1" t="s">
        <v>89</v>
      </c>
      <c r="S2620" s="1" t="s">
        <v>50</v>
      </c>
      <c r="T2620" s="4">
        <f>Sales_Datas[[#This Row],[after_discount]]-(Sales_Datas[[#This Row],[qty_ordered]]*Sales_Datas[[#This Row],[cogs]])</f>
        <v>3180720</v>
      </c>
      <c r="U2620" s="3">
        <f>IFERROR(Sales_Datas[[#This Row],[Gross_Profit]]/Sales_Datas[[#This Row],[after_discount]],0)</f>
        <v>0.91400000000000003</v>
      </c>
      <c r="V2620" s="1" t="str">
        <f>IF(Sales_Datas[[#This Row],[base_price]] &lt;= 632200, "Low", (IF(Sales_Datas[[#This Row],[base_price]] &gt;= 10092000, "High", "Medium")))</f>
        <v>Medium</v>
      </c>
    </row>
    <row r="2621" spans="1:22" x14ac:dyDescent="0.25">
      <c r="A2621" s="1" t="s">
        <v>7043</v>
      </c>
      <c r="B2621" s="1" t="s">
        <v>7044</v>
      </c>
      <c r="C2621" s="2">
        <v>44518</v>
      </c>
      <c r="D2621" s="1" t="s">
        <v>7037</v>
      </c>
      <c r="E2621" s="4">
        <v>348000</v>
      </c>
      <c r="F2621">
        <v>1</v>
      </c>
      <c r="G2621" s="4">
        <v>3480000</v>
      </c>
      <c r="H2621" s="4">
        <v>0</v>
      </c>
      <c r="I2621" s="4">
        <v>3480000</v>
      </c>
      <c r="J2621">
        <v>1</v>
      </c>
      <c r="K2621">
        <v>1</v>
      </c>
      <c r="L2621">
        <v>0</v>
      </c>
      <c r="M2621">
        <v>1</v>
      </c>
      <c r="N2621" s="2">
        <v>44503</v>
      </c>
      <c r="O2621" s="1" t="s">
        <v>7038</v>
      </c>
      <c r="P2621" s="4">
        <v>3480000</v>
      </c>
      <c r="Q2621" s="4">
        <v>299280</v>
      </c>
      <c r="R2621" s="1" t="s">
        <v>89</v>
      </c>
      <c r="S2621" s="1" t="s">
        <v>50</v>
      </c>
      <c r="T2621" s="4">
        <f>Sales_Datas[[#This Row],[after_discount]]-(Sales_Datas[[#This Row],[qty_ordered]]*Sales_Datas[[#This Row],[cogs]])</f>
        <v>3180720</v>
      </c>
      <c r="U2621" s="3">
        <f>IFERROR(Sales_Datas[[#This Row],[Gross_Profit]]/Sales_Datas[[#This Row],[after_discount]],0)</f>
        <v>0.91400000000000003</v>
      </c>
      <c r="V2621" s="1" t="str">
        <f>IF(Sales_Datas[[#This Row],[base_price]] &lt;= 632200, "Low", (IF(Sales_Datas[[#This Row],[base_price]] &gt;= 10092000, "High", "Medium")))</f>
        <v>Medium</v>
      </c>
    </row>
    <row r="2622" spans="1:22" x14ac:dyDescent="0.25">
      <c r="A2622" s="1" t="s">
        <v>7045</v>
      </c>
      <c r="B2622" s="1" t="s">
        <v>1443</v>
      </c>
      <c r="C2622" s="2">
        <v>44670</v>
      </c>
      <c r="D2622" s="1" t="s">
        <v>5075</v>
      </c>
      <c r="E2622" s="4">
        <v>348000</v>
      </c>
      <c r="F2622">
        <v>1</v>
      </c>
      <c r="G2622" s="4">
        <v>3480000</v>
      </c>
      <c r="H2622" s="4">
        <v>0</v>
      </c>
      <c r="I2622" s="4">
        <v>3480000</v>
      </c>
      <c r="J2622">
        <v>1</v>
      </c>
      <c r="K2622">
        <v>0</v>
      </c>
      <c r="L2622">
        <v>0</v>
      </c>
      <c r="M2622">
        <v>7</v>
      </c>
      <c r="N2622" s="2">
        <v>44472</v>
      </c>
      <c r="O2622" s="1" t="s">
        <v>5076</v>
      </c>
      <c r="P2622" s="4">
        <v>3480000</v>
      </c>
      <c r="Q2622" s="4">
        <v>229680</v>
      </c>
      <c r="R2622" s="1" t="s">
        <v>89</v>
      </c>
      <c r="S2622" s="1" t="s">
        <v>66</v>
      </c>
      <c r="T2622" s="4">
        <f>Sales_Datas[[#This Row],[after_discount]]-(Sales_Datas[[#This Row],[qty_ordered]]*Sales_Datas[[#This Row],[cogs]])</f>
        <v>3250320</v>
      </c>
      <c r="U2622" s="3">
        <f>IFERROR(Sales_Datas[[#This Row],[Gross_Profit]]/Sales_Datas[[#This Row],[after_discount]],0)</f>
        <v>0.93400000000000005</v>
      </c>
      <c r="V2622" s="1" t="str">
        <f>IF(Sales_Datas[[#This Row],[base_price]] &lt;= 632200, "Low", (IF(Sales_Datas[[#This Row],[base_price]] &gt;= 10092000, "High", "Medium")))</f>
        <v>Medium</v>
      </c>
    </row>
    <row r="2623" spans="1:22" x14ac:dyDescent="0.25">
      <c r="A2623" s="1" t="s">
        <v>7046</v>
      </c>
      <c r="B2623" s="1" t="s">
        <v>7047</v>
      </c>
      <c r="C2623" s="2">
        <v>44755</v>
      </c>
      <c r="D2623" s="1" t="s">
        <v>7033</v>
      </c>
      <c r="E2623" s="4">
        <v>174000</v>
      </c>
      <c r="F2623">
        <v>2</v>
      </c>
      <c r="G2623" s="4">
        <v>3480000</v>
      </c>
      <c r="H2623" s="4">
        <v>0</v>
      </c>
      <c r="I2623" s="4">
        <v>3480000</v>
      </c>
      <c r="J2623">
        <v>1</v>
      </c>
      <c r="K2623">
        <v>1</v>
      </c>
      <c r="L2623">
        <v>0</v>
      </c>
      <c r="M2623">
        <v>1</v>
      </c>
      <c r="N2623" s="2">
        <v>44669</v>
      </c>
      <c r="O2623" s="1" t="s">
        <v>7034</v>
      </c>
      <c r="P2623" s="4">
        <v>1740000</v>
      </c>
      <c r="Q2623" s="4">
        <v>113100</v>
      </c>
      <c r="R2623" s="1" t="s">
        <v>89</v>
      </c>
      <c r="S2623" s="1" t="s">
        <v>50</v>
      </c>
      <c r="T2623" s="4">
        <f>Sales_Datas[[#This Row],[after_discount]]-(Sales_Datas[[#This Row],[qty_ordered]]*Sales_Datas[[#This Row],[cogs]])</f>
        <v>3253800</v>
      </c>
      <c r="U2623" s="3">
        <f>IFERROR(Sales_Datas[[#This Row],[Gross_Profit]]/Sales_Datas[[#This Row],[after_discount]],0)</f>
        <v>0.93500000000000005</v>
      </c>
      <c r="V2623" s="1" t="str">
        <f>IF(Sales_Datas[[#This Row],[base_price]] &lt;= 632200, "Low", (IF(Sales_Datas[[#This Row],[base_price]] &gt;= 10092000, "High", "Medium")))</f>
        <v>Medium</v>
      </c>
    </row>
    <row r="2624" spans="1:22" x14ac:dyDescent="0.25">
      <c r="A2624" s="1" t="s">
        <v>7048</v>
      </c>
      <c r="B2624" s="1" t="s">
        <v>7049</v>
      </c>
      <c r="C2624" s="2">
        <v>44768</v>
      </c>
      <c r="D2624" s="1" t="s">
        <v>5079</v>
      </c>
      <c r="E2624" s="4">
        <v>348000</v>
      </c>
      <c r="F2624">
        <v>1</v>
      </c>
      <c r="G2624" s="4">
        <v>3480000</v>
      </c>
      <c r="H2624" s="4">
        <v>0</v>
      </c>
      <c r="I2624" s="4">
        <v>3480000</v>
      </c>
      <c r="J2624">
        <v>1</v>
      </c>
      <c r="K2624">
        <v>0</v>
      </c>
      <c r="L2624">
        <v>0</v>
      </c>
      <c r="M2624">
        <v>1</v>
      </c>
      <c r="N2624" s="2">
        <v>44648</v>
      </c>
      <c r="O2624" s="1" t="s">
        <v>5080</v>
      </c>
      <c r="P2624" s="4">
        <v>3480000</v>
      </c>
      <c r="Q2624" s="4">
        <v>254040</v>
      </c>
      <c r="R2624" s="1" t="s">
        <v>128</v>
      </c>
      <c r="S2624" s="1" t="s">
        <v>50</v>
      </c>
      <c r="T2624" s="4">
        <f>Sales_Datas[[#This Row],[after_discount]]-(Sales_Datas[[#This Row],[qty_ordered]]*Sales_Datas[[#This Row],[cogs]])</f>
        <v>3225960</v>
      </c>
      <c r="U2624" s="3">
        <f>IFERROR(Sales_Datas[[#This Row],[Gross_Profit]]/Sales_Datas[[#This Row],[after_discount]],0)</f>
        <v>0.92700000000000005</v>
      </c>
      <c r="V2624" s="1" t="str">
        <f>IF(Sales_Datas[[#This Row],[base_price]] &lt;= 632200, "Low", (IF(Sales_Datas[[#This Row],[base_price]] &gt;= 10092000, "High", "Medium")))</f>
        <v>Medium</v>
      </c>
    </row>
    <row r="2625" spans="1:22" x14ac:dyDescent="0.25">
      <c r="A2625" s="1" t="s">
        <v>7050</v>
      </c>
      <c r="B2625" s="1" t="s">
        <v>7051</v>
      </c>
      <c r="C2625" s="2">
        <v>44682</v>
      </c>
      <c r="D2625" s="1" t="s">
        <v>7052</v>
      </c>
      <c r="E2625" s="4">
        <v>43500</v>
      </c>
      <c r="F2625">
        <v>8</v>
      </c>
      <c r="G2625" s="4">
        <v>3480000</v>
      </c>
      <c r="H2625" s="4">
        <v>0</v>
      </c>
      <c r="I2625" s="4">
        <v>3480000</v>
      </c>
      <c r="J2625">
        <v>1</v>
      </c>
      <c r="K2625">
        <v>1</v>
      </c>
      <c r="L2625">
        <v>0</v>
      </c>
      <c r="M2625">
        <v>1</v>
      </c>
      <c r="N2625" s="2">
        <v>44572</v>
      </c>
      <c r="O2625" s="1" t="s">
        <v>7053</v>
      </c>
      <c r="P2625" s="4">
        <v>400200</v>
      </c>
      <c r="Q2625" s="4">
        <v>27202</v>
      </c>
      <c r="R2625" s="1" t="s">
        <v>554</v>
      </c>
      <c r="S2625" s="1" t="s">
        <v>50</v>
      </c>
      <c r="T2625" s="4">
        <f>Sales_Datas[[#This Row],[after_discount]]-(Sales_Datas[[#This Row],[qty_ordered]]*Sales_Datas[[#This Row],[cogs]])</f>
        <v>3262384</v>
      </c>
      <c r="U2625" s="3">
        <f>IFERROR(Sales_Datas[[#This Row],[Gross_Profit]]/Sales_Datas[[#This Row],[after_discount]],0)</f>
        <v>0.93746666666666667</v>
      </c>
      <c r="V2625" s="1" t="str">
        <f>IF(Sales_Datas[[#This Row],[base_price]] &lt;= 632200, "Low", (IF(Sales_Datas[[#This Row],[base_price]] &gt;= 10092000, "High", "Medium")))</f>
        <v>Low</v>
      </c>
    </row>
    <row r="2626" spans="1:22" x14ac:dyDescent="0.25">
      <c r="A2626" s="1" t="s">
        <v>7054</v>
      </c>
      <c r="B2626" s="1" t="s">
        <v>7055</v>
      </c>
      <c r="C2626" s="2">
        <v>44262</v>
      </c>
      <c r="D2626" s="1" t="s">
        <v>7056</v>
      </c>
      <c r="E2626" s="4">
        <v>348000</v>
      </c>
      <c r="F2626">
        <v>1</v>
      </c>
      <c r="G2626" s="4">
        <v>3480000</v>
      </c>
      <c r="H2626" s="4">
        <v>0</v>
      </c>
      <c r="I2626" s="4">
        <v>3480000</v>
      </c>
      <c r="J2626">
        <v>1</v>
      </c>
      <c r="K2626">
        <v>0</v>
      </c>
      <c r="L2626">
        <v>0</v>
      </c>
      <c r="M2626">
        <v>9</v>
      </c>
      <c r="N2626" s="2">
        <v>44379</v>
      </c>
      <c r="O2626" s="1" t="s">
        <v>7057</v>
      </c>
      <c r="P2626" s="4">
        <v>3480000</v>
      </c>
      <c r="Q2626" s="4">
        <v>240120</v>
      </c>
      <c r="R2626" s="1" t="s">
        <v>133</v>
      </c>
      <c r="S2626" s="1" t="s">
        <v>1120</v>
      </c>
      <c r="T2626" s="4">
        <f>Sales_Datas[[#This Row],[after_discount]]-(Sales_Datas[[#This Row],[qty_ordered]]*Sales_Datas[[#This Row],[cogs]])</f>
        <v>3239880</v>
      </c>
      <c r="U2626" s="3">
        <f>IFERROR(Sales_Datas[[#This Row],[Gross_Profit]]/Sales_Datas[[#This Row],[after_discount]],0)</f>
        <v>0.93100000000000005</v>
      </c>
      <c r="V2626" s="1" t="str">
        <f>IF(Sales_Datas[[#This Row],[base_price]] &lt;= 632200, "Low", (IF(Sales_Datas[[#This Row],[base_price]] &gt;= 10092000, "High", "Medium")))</f>
        <v>Medium</v>
      </c>
    </row>
    <row r="2627" spans="1:22" x14ac:dyDescent="0.25">
      <c r="A2627" s="1" t="s">
        <v>7058</v>
      </c>
      <c r="B2627" s="1" t="s">
        <v>7059</v>
      </c>
      <c r="C2627" s="2">
        <v>44323</v>
      </c>
      <c r="D2627" s="1" t="s">
        <v>7056</v>
      </c>
      <c r="E2627" s="4">
        <v>348000</v>
      </c>
      <c r="F2627">
        <v>1</v>
      </c>
      <c r="G2627" s="4">
        <v>3480000</v>
      </c>
      <c r="H2627" s="4">
        <v>0</v>
      </c>
      <c r="I2627" s="4">
        <v>3480000</v>
      </c>
      <c r="J2627">
        <v>1</v>
      </c>
      <c r="K2627">
        <v>0</v>
      </c>
      <c r="L2627">
        <v>0</v>
      </c>
      <c r="M2627">
        <v>9</v>
      </c>
      <c r="N2627" s="2">
        <v>44381</v>
      </c>
      <c r="O2627" s="1" t="s">
        <v>7057</v>
      </c>
      <c r="P2627" s="4">
        <v>3480000</v>
      </c>
      <c r="Q2627" s="4">
        <v>240120</v>
      </c>
      <c r="R2627" s="1" t="s">
        <v>133</v>
      </c>
      <c r="S2627" s="1" t="s">
        <v>1120</v>
      </c>
      <c r="T2627" s="4">
        <f>Sales_Datas[[#This Row],[after_discount]]-(Sales_Datas[[#This Row],[qty_ordered]]*Sales_Datas[[#This Row],[cogs]])</f>
        <v>3239880</v>
      </c>
      <c r="U2627" s="3">
        <f>IFERROR(Sales_Datas[[#This Row],[Gross_Profit]]/Sales_Datas[[#This Row],[after_discount]],0)</f>
        <v>0.93100000000000005</v>
      </c>
      <c r="V2627" s="1" t="str">
        <f>IF(Sales_Datas[[#This Row],[base_price]] &lt;= 632200, "Low", (IF(Sales_Datas[[#This Row],[base_price]] &gt;= 10092000, "High", "Medium")))</f>
        <v>Medium</v>
      </c>
    </row>
    <row r="2628" spans="1:22" x14ac:dyDescent="0.25">
      <c r="A2628" s="1" t="s">
        <v>7060</v>
      </c>
      <c r="B2628" s="1" t="s">
        <v>7059</v>
      </c>
      <c r="C2628" s="2">
        <v>44384</v>
      </c>
      <c r="D2628" s="1" t="s">
        <v>7056</v>
      </c>
      <c r="E2628" s="4">
        <v>348000</v>
      </c>
      <c r="F2628">
        <v>1</v>
      </c>
      <c r="G2628" s="4">
        <v>3480000</v>
      </c>
      <c r="H2628" s="4">
        <v>0</v>
      </c>
      <c r="I2628" s="4">
        <v>3480000</v>
      </c>
      <c r="J2628">
        <v>1</v>
      </c>
      <c r="K2628">
        <v>1</v>
      </c>
      <c r="L2628">
        <v>0</v>
      </c>
      <c r="M2628">
        <v>1</v>
      </c>
      <c r="N2628" s="2">
        <v>44381</v>
      </c>
      <c r="O2628" s="1" t="s">
        <v>7057</v>
      </c>
      <c r="P2628" s="4">
        <v>3480000</v>
      </c>
      <c r="Q2628" s="4">
        <v>240120</v>
      </c>
      <c r="R2628" s="1" t="s">
        <v>133</v>
      </c>
      <c r="S2628" s="1" t="s">
        <v>50</v>
      </c>
      <c r="T2628" s="4">
        <f>Sales_Datas[[#This Row],[after_discount]]-(Sales_Datas[[#This Row],[qty_ordered]]*Sales_Datas[[#This Row],[cogs]])</f>
        <v>3239880</v>
      </c>
      <c r="U2628" s="3">
        <f>IFERROR(Sales_Datas[[#This Row],[Gross_Profit]]/Sales_Datas[[#This Row],[after_discount]],0)</f>
        <v>0.93100000000000005</v>
      </c>
      <c r="V2628" s="1" t="str">
        <f>IF(Sales_Datas[[#This Row],[base_price]] &lt;= 632200, "Low", (IF(Sales_Datas[[#This Row],[base_price]] &gt;= 10092000, "High", "Medium")))</f>
        <v>Medium</v>
      </c>
    </row>
    <row r="2629" spans="1:22" x14ac:dyDescent="0.25">
      <c r="A2629" s="1" t="s">
        <v>7061</v>
      </c>
      <c r="B2629" s="1" t="s">
        <v>7062</v>
      </c>
      <c r="C2629" s="2">
        <v>44431</v>
      </c>
      <c r="D2629" s="1" t="s">
        <v>7063</v>
      </c>
      <c r="E2629" s="4">
        <v>348000</v>
      </c>
      <c r="F2629">
        <v>1</v>
      </c>
      <c r="G2629" s="4">
        <v>3480000</v>
      </c>
      <c r="H2629" s="4">
        <v>0</v>
      </c>
      <c r="I2629" s="4">
        <v>3480000</v>
      </c>
      <c r="J2629">
        <v>1</v>
      </c>
      <c r="K2629">
        <v>0</v>
      </c>
      <c r="L2629">
        <v>0</v>
      </c>
      <c r="M2629">
        <v>12</v>
      </c>
      <c r="N2629" s="2">
        <v>44426</v>
      </c>
      <c r="O2629" s="1" t="s">
        <v>7064</v>
      </c>
      <c r="P2629" s="4">
        <v>3480000</v>
      </c>
      <c r="Q2629" s="4">
        <v>288840</v>
      </c>
      <c r="R2629" s="1" t="s">
        <v>133</v>
      </c>
      <c r="S2629" s="1" t="s">
        <v>1137</v>
      </c>
      <c r="T2629" s="4">
        <f>Sales_Datas[[#This Row],[after_discount]]-(Sales_Datas[[#This Row],[qty_ordered]]*Sales_Datas[[#This Row],[cogs]])</f>
        <v>3191160</v>
      </c>
      <c r="U2629" s="3">
        <f>IFERROR(Sales_Datas[[#This Row],[Gross_Profit]]/Sales_Datas[[#This Row],[after_discount]],0)</f>
        <v>0.91700000000000004</v>
      </c>
      <c r="V2629" s="1" t="str">
        <f>IF(Sales_Datas[[#This Row],[base_price]] &lt;= 632200, "Low", (IF(Sales_Datas[[#This Row],[base_price]] &gt;= 10092000, "High", "Medium")))</f>
        <v>Medium</v>
      </c>
    </row>
    <row r="2630" spans="1:22" x14ac:dyDescent="0.25">
      <c r="A2630" s="1" t="s">
        <v>7065</v>
      </c>
      <c r="B2630" s="1" t="s">
        <v>7059</v>
      </c>
      <c r="C2630" s="2">
        <v>44537</v>
      </c>
      <c r="D2630" s="1" t="s">
        <v>7056</v>
      </c>
      <c r="E2630" s="4">
        <v>348000</v>
      </c>
      <c r="F2630">
        <v>1</v>
      </c>
      <c r="G2630" s="4">
        <v>3480000</v>
      </c>
      <c r="H2630" s="4">
        <v>0</v>
      </c>
      <c r="I2630" s="4">
        <v>3480000</v>
      </c>
      <c r="J2630">
        <v>1</v>
      </c>
      <c r="K2630">
        <v>0</v>
      </c>
      <c r="L2630">
        <v>0</v>
      </c>
      <c r="M2630">
        <v>8</v>
      </c>
      <c r="N2630" s="2">
        <v>44381</v>
      </c>
      <c r="O2630" s="1" t="s">
        <v>7057</v>
      </c>
      <c r="P2630" s="4">
        <v>3480000</v>
      </c>
      <c r="Q2630" s="4">
        <v>240120</v>
      </c>
      <c r="R2630" s="1" t="s">
        <v>133</v>
      </c>
      <c r="S2630" s="1" t="s">
        <v>1115</v>
      </c>
      <c r="T2630" s="4">
        <f>Sales_Datas[[#This Row],[after_discount]]-(Sales_Datas[[#This Row],[qty_ordered]]*Sales_Datas[[#This Row],[cogs]])</f>
        <v>3239880</v>
      </c>
      <c r="U2630" s="3">
        <f>IFERROR(Sales_Datas[[#This Row],[Gross_Profit]]/Sales_Datas[[#This Row],[after_discount]],0)</f>
        <v>0.93100000000000005</v>
      </c>
      <c r="V2630" s="1" t="str">
        <f>IF(Sales_Datas[[#This Row],[base_price]] &lt;= 632200, "Low", (IF(Sales_Datas[[#This Row],[base_price]] &gt;= 10092000, "High", "Medium")))</f>
        <v>Medium</v>
      </c>
    </row>
    <row r="2631" spans="1:22" x14ac:dyDescent="0.25">
      <c r="A2631" s="1" t="s">
        <v>7066</v>
      </c>
      <c r="B2631" s="1" t="s">
        <v>311</v>
      </c>
      <c r="C2631" s="2">
        <v>44675</v>
      </c>
      <c r="D2631" s="1" t="s">
        <v>487</v>
      </c>
      <c r="E2631" s="4">
        <v>348000</v>
      </c>
      <c r="F2631">
        <v>1</v>
      </c>
      <c r="G2631" s="4">
        <v>3480000</v>
      </c>
      <c r="H2631" s="4">
        <v>0</v>
      </c>
      <c r="I2631" s="4">
        <v>3480000</v>
      </c>
      <c r="J2631">
        <v>1</v>
      </c>
      <c r="K2631">
        <v>0</v>
      </c>
      <c r="L2631">
        <v>0</v>
      </c>
      <c r="M2631">
        <v>5</v>
      </c>
      <c r="N2631" s="2">
        <v>44518</v>
      </c>
      <c r="O2631" s="1" t="s">
        <v>488</v>
      </c>
      <c r="P2631" s="4">
        <v>3480000</v>
      </c>
      <c r="Q2631" s="4">
        <v>219240</v>
      </c>
      <c r="R2631" s="1" t="s">
        <v>23</v>
      </c>
      <c r="S2631" s="1" t="s">
        <v>24</v>
      </c>
      <c r="T2631" s="4">
        <f>Sales_Datas[[#This Row],[after_discount]]-(Sales_Datas[[#This Row],[qty_ordered]]*Sales_Datas[[#This Row],[cogs]])</f>
        <v>3260760</v>
      </c>
      <c r="U2631" s="3">
        <f>IFERROR(Sales_Datas[[#This Row],[Gross_Profit]]/Sales_Datas[[#This Row],[after_discount]],0)</f>
        <v>0.93700000000000006</v>
      </c>
      <c r="V2631" s="1" t="str">
        <f>IF(Sales_Datas[[#This Row],[base_price]] &lt;= 632200, "Low", (IF(Sales_Datas[[#This Row],[base_price]] &gt;= 10092000, "High", "Medium")))</f>
        <v>Medium</v>
      </c>
    </row>
    <row r="2632" spans="1:22" x14ac:dyDescent="0.25">
      <c r="A2632" s="1" t="s">
        <v>7067</v>
      </c>
      <c r="B2632" s="1" t="s">
        <v>7068</v>
      </c>
      <c r="C2632" s="2">
        <v>44706</v>
      </c>
      <c r="D2632" s="1" t="s">
        <v>7069</v>
      </c>
      <c r="E2632" s="4">
        <v>174000</v>
      </c>
      <c r="F2632">
        <v>2</v>
      </c>
      <c r="G2632" s="4">
        <v>3480000</v>
      </c>
      <c r="H2632" s="4">
        <v>0</v>
      </c>
      <c r="I2632" s="4">
        <v>3480000</v>
      </c>
      <c r="J2632">
        <v>1</v>
      </c>
      <c r="K2632">
        <v>0</v>
      </c>
      <c r="L2632">
        <v>0</v>
      </c>
      <c r="M2632">
        <v>7</v>
      </c>
      <c r="N2632" s="2">
        <v>44525</v>
      </c>
      <c r="O2632" s="1" t="s">
        <v>7070</v>
      </c>
      <c r="P2632" s="4">
        <v>1740000</v>
      </c>
      <c r="Q2632" s="4">
        <v>127020</v>
      </c>
      <c r="R2632" s="1" t="s">
        <v>23</v>
      </c>
      <c r="S2632" s="1" t="s">
        <v>66</v>
      </c>
      <c r="T2632" s="4">
        <f>Sales_Datas[[#This Row],[after_discount]]-(Sales_Datas[[#This Row],[qty_ordered]]*Sales_Datas[[#This Row],[cogs]])</f>
        <v>3225960</v>
      </c>
      <c r="U2632" s="3">
        <f>IFERROR(Sales_Datas[[#This Row],[Gross_Profit]]/Sales_Datas[[#This Row],[after_discount]],0)</f>
        <v>0.92700000000000005</v>
      </c>
      <c r="V2632" s="1" t="str">
        <f>IF(Sales_Datas[[#This Row],[base_price]] &lt;= 632200, "Low", (IF(Sales_Datas[[#This Row],[base_price]] &gt;= 10092000, "High", "Medium")))</f>
        <v>Medium</v>
      </c>
    </row>
    <row r="2633" spans="1:22" x14ac:dyDescent="0.25">
      <c r="A2633" s="1" t="s">
        <v>7071</v>
      </c>
      <c r="B2633" s="1" t="s">
        <v>7072</v>
      </c>
      <c r="C2633" s="2">
        <v>44731</v>
      </c>
      <c r="D2633" s="1" t="s">
        <v>3969</v>
      </c>
      <c r="E2633" s="4">
        <v>348000</v>
      </c>
      <c r="F2633">
        <v>1</v>
      </c>
      <c r="G2633" s="4">
        <v>3480000</v>
      </c>
      <c r="H2633" s="4">
        <v>0</v>
      </c>
      <c r="I2633" s="4">
        <v>3480000</v>
      </c>
      <c r="J2633">
        <v>1</v>
      </c>
      <c r="K2633">
        <v>1</v>
      </c>
      <c r="L2633">
        <v>1</v>
      </c>
      <c r="M2633">
        <v>7</v>
      </c>
      <c r="N2633" s="2">
        <v>44698</v>
      </c>
      <c r="O2633" s="1" t="s">
        <v>3970</v>
      </c>
      <c r="P2633" s="4">
        <v>3480000</v>
      </c>
      <c r="Q2633" s="4">
        <v>295800</v>
      </c>
      <c r="R2633" s="1" t="s">
        <v>23</v>
      </c>
      <c r="S2633" s="1" t="s">
        <v>66</v>
      </c>
      <c r="T2633" s="4">
        <f>Sales_Datas[[#This Row],[after_discount]]-(Sales_Datas[[#This Row],[qty_ordered]]*Sales_Datas[[#This Row],[cogs]])</f>
        <v>3184200</v>
      </c>
      <c r="U2633" s="3">
        <f>IFERROR(Sales_Datas[[#This Row],[Gross_Profit]]/Sales_Datas[[#This Row],[after_discount]],0)</f>
        <v>0.91500000000000004</v>
      </c>
      <c r="V2633" s="1" t="str">
        <f>IF(Sales_Datas[[#This Row],[base_price]] &lt;= 632200, "Low", (IF(Sales_Datas[[#This Row],[base_price]] &gt;= 10092000, "High", "Medium")))</f>
        <v>Medium</v>
      </c>
    </row>
    <row r="2634" spans="1:22" x14ac:dyDescent="0.25">
      <c r="A2634" s="1" t="s">
        <v>7073</v>
      </c>
      <c r="B2634" s="1" t="s">
        <v>7074</v>
      </c>
      <c r="C2634" s="2">
        <v>44588</v>
      </c>
      <c r="D2634" s="1" t="s">
        <v>7075</v>
      </c>
      <c r="E2634" s="4">
        <v>69600</v>
      </c>
      <c r="F2634">
        <v>5</v>
      </c>
      <c r="G2634" s="4">
        <v>3480000</v>
      </c>
      <c r="H2634" s="4">
        <v>0</v>
      </c>
      <c r="I2634" s="4">
        <v>3480000</v>
      </c>
      <c r="J2634">
        <v>1</v>
      </c>
      <c r="K2634">
        <v>1</v>
      </c>
      <c r="L2634">
        <v>1</v>
      </c>
      <c r="M2634">
        <v>1</v>
      </c>
      <c r="N2634" s="2">
        <v>44418</v>
      </c>
      <c r="O2634" s="1" t="s">
        <v>7076</v>
      </c>
      <c r="P2634" s="4">
        <v>696000</v>
      </c>
      <c r="Q2634" s="4">
        <v>57768</v>
      </c>
      <c r="R2634" s="1" t="s">
        <v>344</v>
      </c>
      <c r="S2634" s="1" t="s">
        <v>50</v>
      </c>
      <c r="T2634" s="4">
        <f>Sales_Datas[[#This Row],[after_discount]]-(Sales_Datas[[#This Row],[qty_ordered]]*Sales_Datas[[#This Row],[cogs]])</f>
        <v>3191160</v>
      </c>
      <c r="U2634" s="3">
        <f>IFERROR(Sales_Datas[[#This Row],[Gross_Profit]]/Sales_Datas[[#This Row],[after_discount]],0)</f>
        <v>0.91700000000000004</v>
      </c>
      <c r="V2634" s="1" t="str">
        <f>IF(Sales_Datas[[#This Row],[base_price]] &lt;= 632200, "Low", (IF(Sales_Datas[[#This Row],[base_price]] &gt;= 10092000, "High", "Medium")))</f>
        <v>Medium</v>
      </c>
    </row>
    <row r="2635" spans="1:22" x14ac:dyDescent="0.25">
      <c r="A2635" s="1" t="s">
        <v>7077</v>
      </c>
      <c r="B2635" s="1" t="s">
        <v>5072</v>
      </c>
      <c r="C2635" s="2">
        <v>44395</v>
      </c>
      <c r="D2635" s="1" t="s">
        <v>7078</v>
      </c>
      <c r="E2635" s="4">
        <v>174000</v>
      </c>
      <c r="F2635">
        <v>2</v>
      </c>
      <c r="G2635" s="4">
        <v>3480000</v>
      </c>
      <c r="H2635" s="4">
        <v>0</v>
      </c>
      <c r="I2635" s="4">
        <v>3480000</v>
      </c>
      <c r="J2635">
        <v>1</v>
      </c>
      <c r="K2635">
        <v>1</v>
      </c>
      <c r="L2635">
        <v>0</v>
      </c>
      <c r="M2635">
        <v>1</v>
      </c>
      <c r="N2635" s="2">
        <v>44389</v>
      </c>
      <c r="O2635" s="1" t="s">
        <v>7079</v>
      </c>
      <c r="P2635" s="4">
        <v>1740000</v>
      </c>
      <c r="Q2635" s="4">
        <v>133980</v>
      </c>
      <c r="R2635" s="1" t="s">
        <v>123</v>
      </c>
      <c r="S2635" s="1" t="s">
        <v>50</v>
      </c>
      <c r="T2635" s="4">
        <f>Sales_Datas[[#This Row],[after_discount]]-(Sales_Datas[[#This Row],[qty_ordered]]*Sales_Datas[[#This Row],[cogs]])</f>
        <v>3212040</v>
      </c>
      <c r="U2635" s="3">
        <f>IFERROR(Sales_Datas[[#This Row],[Gross_Profit]]/Sales_Datas[[#This Row],[after_discount]],0)</f>
        <v>0.92300000000000004</v>
      </c>
      <c r="V2635" s="1" t="str">
        <f>IF(Sales_Datas[[#This Row],[base_price]] &lt;= 632200, "Low", (IF(Sales_Datas[[#This Row],[base_price]] &gt;= 10092000, "High", "Medium")))</f>
        <v>Medium</v>
      </c>
    </row>
    <row r="2636" spans="1:22" x14ac:dyDescent="0.25">
      <c r="A2636" s="1" t="s">
        <v>7080</v>
      </c>
      <c r="B2636" s="1" t="s">
        <v>3008</v>
      </c>
      <c r="C2636" s="2">
        <v>44466</v>
      </c>
      <c r="D2636" s="1" t="s">
        <v>7081</v>
      </c>
      <c r="E2636" s="4">
        <v>348000</v>
      </c>
      <c r="F2636">
        <v>1</v>
      </c>
      <c r="G2636" s="4">
        <v>3480000</v>
      </c>
      <c r="H2636" s="4">
        <v>0</v>
      </c>
      <c r="I2636" s="4">
        <v>3480000</v>
      </c>
      <c r="J2636">
        <v>1</v>
      </c>
      <c r="K2636">
        <v>1</v>
      </c>
      <c r="L2636">
        <v>0</v>
      </c>
      <c r="M2636">
        <v>1</v>
      </c>
      <c r="N2636" s="2">
        <v>44382</v>
      </c>
      <c r="O2636" s="1" t="s">
        <v>7082</v>
      </c>
      <c r="P2636" s="4">
        <v>3480000</v>
      </c>
      <c r="Q2636" s="4">
        <v>250560</v>
      </c>
      <c r="R2636" s="1" t="s">
        <v>123</v>
      </c>
      <c r="S2636" s="1" t="s">
        <v>50</v>
      </c>
      <c r="T2636" s="4">
        <f>Sales_Datas[[#This Row],[after_discount]]-(Sales_Datas[[#This Row],[qty_ordered]]*Sales_Datas[[#This Row],[cogs]])</f>
        <v>3229440</v>
      </c>
      <c r="U2636" s="3">
        <f>IFERROR(Sales_Datas[[#This Row],[Gross_Profit]]/Sales_Datas[[#This Row],[after_discount]],0)</f>
        <v>0.92800000000000005</v>
      </c>
      <c r="V2636" s="1" t="str">
        <f>IF(Sales_Datas[[#This Row],[base_price]] &lt;= 632200, "Low", (IF(Sales_Datas[[#This Row],[base_price]] &gt;= 10092000, "High", "Medium")))</f>
        <v>Medium</v>
      </c>
    </row>
    <row r="2637" spans="1:22" x14ac:dyDescent="0.25">
      <c r="A2637" s="1" t="s">
        <v>7083</v>
      </c>
      <c r="B2637" s="1" t="s">
        <v>7084</v>
      </c>
      <c r="C2637" s="2">
        <v>44599</v>
      </c>
      <c r="D2637" s="1" t="s">
        <v>7085</v>
      </c>
      <c r="E2637" s="4">
        <v>348000</v>
      </c>
      <c r="F2637">
        <v>1</v>
      </c>
      <c r="G2637" s="4">
        <v>3480000</v>
      </c>
      <c r="H2637" s="4">
        <v>0</v>
      </c>
      <c r="I2637" s="4">
        <v>3480000</v>
      </c>
      <c r="J2637">
        <v>1</v>
      </c>
      <c r="K2637">
        <v>1</v>
      </c>
      <c r="L2637">
        <v>0</v>
      </c>
      <c r="M2637">
        <v>1</v>
      </c>
      <c r="N2637" s="2">
        <v>44687</v>
      </c>
      <c r="O2637" s="1" t="s">
        <v>7086</v>
      </c>
      <c r="P2637" s="4">
        <v>2634940</v>
      </c>
      <c r="Q2637" s="4">
        <v>197606</v>
      </c>
      <c r="R2637" s="1" t="s">
        <v>123</v>
      </c>
      <c r="S2637" s="1" t="s">
        <v>50</v>
      </c>
      <c r="T2637" s="4">
        <f>Sales_Datas[[#This Row],[after_discount]]-(Sales_Datas[[#This Row],[qty_ordered]]*Sales_Datas[[#This Row],[cogs]])</f>
        <v>3282394</v>
      </c>
      <c r="U2637" s="3">
        <f>IFERROR(Sales_Datas[[#This Row],[Gross_Profit]]/Sales_Datas[[#This Row],[after_discount]],0)</f>
        <v>0.9432166666666667</v>
      </c>
      <c r="V2637" s="1" t="str">
        <f>IF(Sales_Datas[[#This Row],[base_price]] &lt;= 632200, "Low", (IF(Sales_Datas[[#This Row],[base_price]] &gt;= 10092000, "High", "Medium")))</f>
        <v>Medium</v>
      </c>
    </row>
    <row r="2638" spans="1:22" x14ac:dyDescent="0.25">
      <c r="A2638" s="1" t="s">
        <v>7087</v>
      </c>
      <c r="B2638" s="1" t="s">
        <v>1467</v>
      </c>
      <c r="C2638" s="2">
        <v>44497</v>
      </c>
      <c r="D2638" s="1" t="s">
        <v>7088</v>
      </c>
      <c r="E2638" s="4">
        <v>347942</v>
      </c>
      <c r="F2638">
        <v>1</v>
      </c>
      <c r="G2638" s="4">
        <v>3479420</v>
      </c>
      <c r="H2638" s="4">
        <v>0</v>
      </c>
      <c r="I2638" s="4">
        <v>3479420</v>
      </c>
      <c r="J2638">
        <v>1</v>
      </c>
      <c r="K2638">
        <v>1</v>
      </c>
      <c r="L2638">
        <v>1</v>
      </c>
      <c r="M2638">
        <v>3</v>
      </c>
      <c r="N2638" s="2">
        <v>44486</v>
      </c>
      <c r="O2638" s="1" t="s">
        <v>7089</v>
      </c>
      <c r="P2638" s="4">
        <v>3479420</v>
      </c>
      <c r="Q2638" s="4">
        <v>208742</v>
      </c>
      <c r="R2638" s="1" t="s">
        <v>89</v>
      </c>
      <c r="S2638" s="1" t="s">
        <v>56</v>
      </c>
      <c r="T2638" s="4">
        <f>Sales_Datas[[#This Row],[after_discount]]-(Sales_Datas[[#This Row],[qty_ordered]]*Sales_Datas[[#This Row],[cogs]])</f>
        <v>3270678</v>
      </c>
      <c r="U2638" s="3">
        <f>IFERROR(Sales_Datas[[#This Row],[Gross_Profit]]/Sales_Datas[[#This Row],[after_discount]],0)</f>
        <v>0.94000666777796305</v>
      </c>
      <c r="V2638" s="1" t="str">
        <f>IF(Sales_Datas[[#This Row],[base_price]] &lt;= 632200, "Low", (IF(Sales_Datas[[#This Row],[base_price]] &gt;= 10092000, "High", "Medium")))</f>
        <v>Medium</v>
      </c>
    </row>
    <row r="2639" spans="1:22" x14ac:dyDescent="0.25">
      <c r="A2639" s="1" t="s">
        <v>7090</v>
      </c>
      <c r="B2639" s="1" t="s">
        <v>7091</v>
      </c>
      <c r="C2639" s="2">
        <v>44530</v>
      </c>
      <c r="D2639" s="1" t="s">
        <v>7092</v>
      </c>
      <c r="E2639" s="4">
        <v>347942</v>
      </c>
      <c r="F2639">
        <v>1</v>
      </c>
      <c r="G2639" s="4">
        <v>3479420</v>
      </c>
      <c r="H2639" s="4">
        <v>0</v>
      </c>
      <c r="I2639" s="4">
        <v>3479420</v>
      </c>
      <c r="J2639">
        <v>1</v>
      </c>
      <c r="K2639">
        <v>1</v>
      </c>
      <c r="L2639">
        <v>0</v>
      </c>
      <c r="M2639">
        <v>1</v>
      </c>
      <c r="N2639" s="2">
        <v>44526</v>
      </c>
      <c r="O2639" s="1" t="s">
        <v>7093</v>
      </c>
      <c r="P2639" s="4">
        <v>3479420</v>
      </c>
      <c r="Q2639" s="4">
        <v>278342</v>
      </c>
      <c r="R2639" s="1" t="s">
        <v>123</v>
      </c>
      <c r="S2639" s="1" t="s">
        <v>50</v>
      </c>
      <c r="T2639" s="4">
        <f>Sales_Datas[[#This Row],[after_discount]]-(Sales_Datas[[#This Row],[qty_ordered]]*Sales_Datas[[#This Row],[cogs]])</f>
        <v>3201078</v>
      </c>
      <c r="U2639" s="3">
        <f>IFERROR(Sales_Datas[[#This Row],[Gross_Profit]]/Sales_Datas[[#This Row],[after_discount]],0)</f>
        <v>0.92000333388898148</v>
      </c>
      <c r="V2639" s="1" t="str">
        <f>IF(Sales_Datas[[#This Row],[base_price]] &lt;= 632200, "Low", (IF(Sales_Datas[[#This Row],[base_price]] &gt;= 10092000, "High", "Medium")))</f>
        <v>Medium</v>
      </c>
    </row>
    <row r="2640" spans="1:22" x14ac:dyDescent="0.25">
      <c r="A2640" s="1" t="s">
        <v>7094</v>
      </c>
      <c r="B2640" s="1" t="s">
        <v>7095</v>
      </c>
      <c r="C2640" s="2">
        <v>44836</v>
      </c>
      <c r="D2640" s="1" t="s">
        <v>7096</v>
      </c>
      <c r="E2640" s="4">
        <v>173942</v>
      </c>
      <c r="F2640">
        <v>2</v>
      </c>
      <c r="G2640" s="4">
        <v>3478840</v>
      </c>
      <c r="H2640" s="4">
        <v>0</v>
      </c>
      <c r="I2640" s="4">
        <v>3478840</v>
      </c>
      <c r="J2640">
        <v>1</v>
      </c>
      <c r="K2640">
        <v>1</v>
      </c>
      <c r="L2640">
        <v>1</v>
      </c>
      <c r="M2640">
        <v>1</v>
      </c>
      <c r="N2640" s="2">
        <v>44593</v>
      </c>
      <c r="O2640" s="1" t="s">
        <v>7097</v>
      </c>
      <c r="P2640" s="4">
        <v>1739420</v>
      </c>
      <c r="Q2640" s="4">
        <v>142622</v>
      </c>
      <c r="R2640" s="1" t="s">
        <v>133</v>
      </c>
      <c r="S2640" s="1" t="s">
        <v>50</v>
      </c>
      <c r="T2640" s="4">
        <f>Sales_Datas[[#This Row],[after_discount]]-(Sales_Datas[[#This Row],[qty_ordered]]*Sales_Datas[[#This Row],[cogs]])</f>
        <v>3193596</v>
      </c>
      <c r="U2640" s="3">
        <f>IFERROR(Sales_Datas[[#This Row],[Gross_Profit]]/Sales_Datas[[#This Row],[after_discount]],0)</f>
        <v>0.91800600200066684</v>
      </c>
      <c r="V2640" s="1" t="str">
        <f>IF(Sales_Datas[[#This Row],[base_price]] &lt;= 632200, "Low", (IF(Sales_Datas[[#This Row],[base_price]] &gt;= 10092000, "High", "Medium")))</f>
        <v>Medium</v>
      </c>
    </row>
    <row r="2641" spans="1:22" x14ac:dyDescent="0.25">
      <c r="A2641" s="1" t="s">
        <v>7098</v>
      </c>
      <c r="B2641" s="1" t="s">
        <v>7099</v>
      </c>
      <c r="C2641" s="2">
        <v>44203</v>
      </c>
      <c r="D2641" s="1" t="s">
        <v>7100</v>
      </c>
      <c r="E2641" s="4">
        <v>115942</v>
      </c>
      <c r="F2641">
        <v>3</v>
      </c>
      <c r="G2641" s="4">
        <v>3478260</v>
      </c>
      <c r="H2641" s="4">
        <v>0</v>
      </c>
      <c r="I2641" s="4">
        <v>3478260</v>
      </c>
      <c r="J2641">
        <v>1</v>
      </c>
      <c r="K2641">
        <v>0</v>
      </c>
      <c r="L2641">
        <v>0</v>
      </c>
      <c r="M2641">
        <v>1</v>
      </c>
      <c r="N2641" s="2">
        <v>44380</v>
      </c>
      <c r="O2641" s="1" t="s">
        <v>7101</v>
      </c>
      <c r="P2641" s="4">
        <v>1159420</v>
      </c>
      <c r="Q2641" s="4">
        <v>74182</v>
      </c>
      <c r="R2641" s="1" t="s">
        <v>133</v>
      </c>
      <c r="S2641" s="1" t="s">
        <v>50</v>
      </c>
      <c r="T2641" s="4">
        <f>Sales_Datas[[#This Row],[after_discount]]-(Sales_Datas[[#This Row],[qty_ordered]]*Sales_Datas[[#This Row],[cogs]])</f>
        <v>3255714</v>
      </c>
      <c r="U2641" s="3">
        <f>IFERROR(Sales_Datas[[#This Row],[Gross_Profit]]/Sales_Datas[[#This Row],[after_discount]],0)</f>
        <v>0.93601800900450227</v>
      </c>
      <c r="V2641" s="1" t="str">
        <f>IF(Sales_Datas[[#This Row],[base_price]] &lt;= 632200, "Low", (IF(Sales_Datas[[#This Row],[base_price]] &gt;= 10092000, "High", "Medium")))</f>
        <v>Medium</v>
      </c>
    </row>
    <row r="2642" spans="1:22" x14ac:dyDescent="0.25">
      <c r="A2642" s="1" t="s">
        <v>7102</v>
      </c>
      <c r="B2642" s="1" t="s">
        <v>7103</v>
      </c>
      <c r="C2642" s="2">
        <v>44298</v>
      </c>
      <c r="D2642" s="1" t="s">
        <v>7104</v>
      </c>
      <c r="E2642" s="4">
        <v>115942</v>
      </c>
      <c r="F2642">
        <v>3</v>
      </c>
      <c r="G2642" s="4">
        <v>3478260</v>
      </c>
      <c r="H2642" s="4">
        <v>0</v>
      </c>
      <c r="I2642" s="4">
        <v>3478260</v>
      </c>
      <c r="J2642">
        <v>1</v>
      </c>
      <c r="K2642">
        <v>1</v>
      </c>
      <c r="L2642">
        <v>1</v>
      </c>
      <c r="M2642">
        <v>1</v>
      </c>
      <c r="N2642" s="2">
        <v>44474</v>
      </c>
      <c r="O2642" s="1" t="s">
        <v>7105</v>
      </c>
      <c r="P2642" s="4">
        <v>2377420</v>
      </c>
      <c r="Q2642" s="4">
        <v>202072</v>
      </c>
      <c r="R2642" s="1" t="s">
        <v>123</v>
      </c>
      <c r="S2642" s="1" t="s">
        <v>50</v>
      </c>
      <c r="T2642" s="4">
        <f>Sales_Datas[[#This Row],[after_discount]]-(Sales_Datas[[#This Row],[qty_ordered]]*Sales_Datas[[#This Row],[cogs]])</f>
        <v>2872044</v>
      </c>
      <c r="U2642" s="3">
        <f>IFERROR(Sales_Datas[[#This Row],[Gross_Profit]]/Sales_Datas[[#This Row],[after_discount]],0)</f>
        <v>0.82571285642821413</v>
      </c>
      <c r="V2642" s="1" t="str">
        <f>IF(Sales_Datas[[#This Row],[base_price]] &lt;= 632200, "Low", (IF(Sales_Datas[[#This Row],[base_price]] &gt;= 10092000, "High", "Medium")))</f>
        <v>Medium</v>
      </c>
    </row>
    <row r="2643" spans="1:22" x14ac:dyDescent="0.25">
      <c r="A2643" s="1" t="s">
        <v>7106</v>
      </c>
      <c r="B2643" s="1" t="s">
        <v>7107</v>
      </c>
      <c r="C2643" s="2">
        <v>44357</v>
      </c>
      <c r="D2643" s="1" t="s">
        <v>7108</v>
      </c>
      <c r="E2643" s="4">
        <v>347710</v>
      </c>
      <c r="F2643">
        <v>1</v>
      </c>
      <c r="G2643" s="4">
        <v>3477100</v>
      </c>
      <c r="H2643" s="4">
        <v>0</v>
      </c>
      <c r="I2643" s="4">
        <v>3477100</v>
      </c>
      <c r="J2643">
        <v>1</v>
      </c>
      <c r="K2643">
        <v>1</v>
      </c>
      <c r="L2643">
        <v>0</v>
      </c>
      <c r="M2643">
        <v>1</v>
      </c>
      <c r="N2643" s="2">
        <v>44486</v>
      </c>
      <c r="O2643" s="1" t="s">
        <v>7109</v>
      </c>
      <c r="P2643" s="4">
        <v>1159420</v>
      </c>
      <c r="Q2643" s="4">
        <v>81142</v>
      </c>
      <c r="R2643" s="1" t="s">
        <v>133</v>
      </c>
      <c r="S2643" s="1" t="s">
        <v>50</v>
      </c>
      <c r="T2643" s="4">
        <f>Sales_Datas[[#This Row],[after_discount]]-(Sales_Datas[[#This Row],[qty_ordered]]*Sales_Datas[[#This Row],[cogs]])</f>
        <v>3395958</v>
      </c>
      <c r="U2643" s="3">
        <f>IFERROR(Sales_Datas[[#This Row],[Gross_Profit]]/Sales_Datas[[#This Row],[after_discount]],0)</f>
        <v>0.97666388657214342</v>
      </c>
      <c r="V2643" s="1" t="str">
        <f>IF(Sales_Datas[[#This Row],[base_price]] &lt;= 632200, "Low", (IF(Sales_Datas[[#This Row],[base_price]] &gt;= 10092000, "High", "Medium")))</f>
        <v>Medium</v>
      </c>
    </row>
    <row r="2644" spans="1:22" x14ac:dyDescent="0.25">
      <c r="A2644" s="1" t="s">
        <v>7110</v>
      </c>
      <c r="B2644" s="1" t="s">
        <v>7111</v>
      </c>
      <c r="C2644" s="2">
        <v>44613</v>
      </c>
      <c r="D2644" s="1" t="s">
        <v>7112</v>
      </c>
      <c r="E2644" s="4">
        <v>347710</v>
      </c>
      <c r="F2644">
        <v>1</v>
      </c>
      <c r="G2644" s="4">
        <v>3477100</v>
      </c>
      <c r="H2644" s="4">
        <v>0</v>
      </c>
      <c r="I2644" s="4">
        <v>3477100</v>
      </c>
      <c r="J2644">
        <v>1</v>
      </c>
      <c r="K2644">
        <v>0</v>
      </c>
      <c r="L2644">
        <v>0</v>
      </c>
      <c r="M2644">
        <v>5</v>
      </c>
      <c r="N2644" s="2">
        <v>44519</v>
      </c>
      <c r="O2644" s="1" t="s">
        <v>7113</v>
      </c>
      <c r="P2644" s="4">
        <v>3477100</v>
      </c>
      <c r="Q2644" s="4">
        <v>278168</v>
      </c>
      <c r="R2644" s="1" t="s">
        <v>123</v>
      </c>
      <c r="S2644" s="1" t="s">
        <v>24</v>
      </c>
      <c r="T2644" s="4">
        <f>Sales_Datas[[#This Row],[after_discount]]-(Sales_Datas[[#This Row],[qty_ordered]]*Sales_Datas[[#This Row],[cogs]])</f>
        <v>3198932</v>
      </c>
      <c r="U2644" s="3">
        <f>IFERROR(Sales_Datas[[#This Row],[Gross_Profit]]/Sales_Datas[[#This Row],[after_discount]],0)</f>
        <v>0.92</v>
      </c>
      <c r="V2644" s="1" t="str">
        <f>IF(Sales_Datas[[#This Row],[base_price]] &lt;= 632200, "Low", (IF(Sales_Datas[[#This Row],[base_price]] &gt;= 10092000, "High", "Medium")))</f>
        <v>Medium</v>
      </c>
    </row>
    <row r="2645" spans="1:22" x14ac:dyDescent="0.25">
      <c r="A2645" s="1" t="s">
        <v>7114</v>
      </c>
      <c r="B2645" s="1" t="s">
        <v>7115</v>
      </c>
      <c r="C2645" s="2">
        <v>44519</v>
      </c>
      <c r="D2645" s="1" t="s">
        <v>7116</v>
      </c>
      <c r="E2645" s="4">
        <v>43442</v>
      </c>
      <c r="F2645">
        <v>8</v>
      </c>
      <c r="G2645" s="4">
        <v>3475360</v>
      </c>
      <c r="H2645" s="4">
        <v>0</v>
      </c>
      <c r="I2645" s="4">
        <v>3475360</v>
      </c>
      <c r="J2645">
        <v>1</v>
      </c>
      <c r="K2645">
        <v>1</v>
      </c>
      <c r="L2645">
        <v>0</v>
      </c>
      <c r="M2645">
        <v>1</v>
      </c>
      <c r="N2645" s="2">
        <v>44527</v>
      </c>
      <c r="O2645" s="1" t="s">
        <v>7117</v>
      </c>
      <c r="P2645" s="4">
        <v>434420</v>
      </c>
      <c r="Q2645" s="4">
        <v>36018</v>
      </c>
      <c r="R2645" s="1" t="s">
        <v>191</v>
      </c>
      <c r="S2645" s="1" t="s">
        <v>50</v>
      </c>
      <c r="T2645" s="4">
        <f>Sales_Datas[[#This Row],[after_discount]]-(Sales_Datas[[#This Row],[qty_ordered]]*Sales_Datas[[#This Row],[cogs]])</f>
        <v>3187216</v>
      </c>
      <c r="U2645" s="3">
        <f>IFERROR(Sales_Datas[[#This Row],[Gross_Profit]]/Sales_Datas[[#This Row],[after_discount]],0)</f>
        <v>0.9170894526034713</v>
      </c>
      <c r="V2645" s="1" t="str">
        <f>IF(Sales_Datas[[#This Row],[base_price]] &lt;= 632200, "Low", (IF(Sales_Datas[[#This Row],[base_price]] &gt;= 10092000, "High", "Medium")))</f>
        <v>Low</v>
      </c>
    </row>
    <row r="2646" spans="1:22" x14ac:dyDescent="0.25">
      <c r="A2646" s="1" t="s">
        <v>7118</v>
      </c>
      <c r="B2646" s="1" t="s">
        <v>7119</v>
      </c>
      <c r="C2646" s="2">
        <v>44736</v>
      </c>
      <c r="D2646" s="1" t="s">
        <v>7120</v>
      </c>
      <c r="E2646" s="4">
        <v>347420</v>
      </c>
      <c r="F2646">
        <v>1</v>
      </c>
      <c r="G2646" s="4">
        <v>3474200</v>
      </c>
      <c r="H2646" s="4">
        <v>0</v>
      </c>
      <c r="I2646" s="4">
        <v>3474200</v>
      </c>
      <c r="J2646">
        <v>1</v>
      </c>
      <c r="K2646">
        <v>0</v>
      </c>
      <c r="L2646">
        <v>0</v>
      </c>
      <c r="M2646">
        <v>1</v>
      </c>
      <c r="N2646" s="2">
        <v>44720</v>
      </c>
      <c r="O2646" s="1" t="s">
        <v>7121</v>
      </c>
      <c r="P2646" s="4">
        <v>3474200</v>
      </c>
      <c r="Q2646" s="4">
        <v>215354</v>
      </c>
      <c r="R2646" s="1" t="s">
        <v>29</v>
      </c>
      <c r="S2646" s="1" t="s">
        <v>50</v>
      </c>
      <c r="T2646" s="4">
        <f>Sales_Datas[[#This Row],[after_discount]]-(Sales_Datas[[#This Row],[qty_ordered]]*Sales_Datas[[#This Row],[cogs]])</f>
        <v>3258846</v>
      </c>
      <c r="U2646" s="3">
        <f>IFERROR(Sales_Datas[[#This Row],[Gross_Profit]]/Sales_Datas[[#This Row],[after_discount]],0)</f>
        <v>0.93801335559265442</v>
      </c>
      <c r="V2646" s="1" t="str">
        <f>IF(Sales_Datas[[#This Row],[base_price]] &lt;= 632200, "Low", (IF(Sales_Datas[[#This Row],[base_price]] &gt;= 10092000, "High", "Medium")))</f>
        <v>Medium</v>
      </c>
    </row>
    <row r="2647" spans="1:22" x14ac:dyDescent="0.25">
      <c r="A2647" s="1" t="s">
        <v>7122</v>
      </c>
      <c r="B2647" s="1" t="s">
        <v>1993</v>
      </c>
      <c r="C2647" s="2">
        <v>44488</v>
      </c>
      <c r="D2647" s="1" t="s">
        <v>7123</v>
      </c>
      <c r="E2647" s="4">
        <v>173710</v>
      </c>
      <c r="F2647">
        <v>2</v>
      </c>
      <c r="G2647" s="4">
        <v>3474200</v>
      </c>
      <c r="H2647" s="4">
        <v>0</v>
      </c>
      <c r="I2647" s="4">
        <v>3474200</v>
      </c>
      <c r="J2647">
        <v>1</v>
      </c>
      <c r="K2647">
        <v>1</v>
      </c>
      <c r="L2647">
        <v>0</v>
      </c>
      <c r="M2647">
        <v>1</v>
      </c>
      <c r="N2647" s="2">
        <v>44398</v>
      </c>
      <c r="O2647" s="1" t="s">
        <v>7124</v>
      </c>
      <c r="P2647" s="4">
        <v>1737100</v>
      </c>
      <c r="Q2647" s="4">
        <v>135488</v>
      </c>
      <c r="R2647" s="1" t="s">
        <v>133</v>
      </c>
      <c r="S2647" s="1" t="s">
        <v>50</v>
      </c>
      <c r="T2647" s="4">
        <f>Sales_Datas[[#This Row],[after_discount]]-(Sales_Datas[[#This Row],[qty_ordered]]*Sales_Datas[[#This Row],[cogs]])</f>
        <v>3203224</v>
      </c>
      <c r="U2647" s="3">
        <f>IFERROR(Sales_Datas[[#This Row],[Gross_Profit]]/Sales_Datas[[#This Row],[after_discount]],0)</f>
        <v>0.92200333889816366</v>
      </c>
      <c r="V2647" s="1" t="str">
        <f>IF(Sales_Datas[[#This Row],[base_price]] &lt;= 632200, "Low", (IF(Sales_Datas[[#This Row],[base_price]] &gt;= 10092000, "High", "Medium")))</f>
        <v>Medium</v>
      </c>
    </row>
    <row r="2648" spans="1:22" x14ac:dyDescent="0.25">
      <c r="A2648" s="1" t="s">
        <v>7125</v>
      </c>
      <c r="B2648" s="1" t="s">
        <v>7126</v>
      </c>
      <c r="C2648" s="2">
        <v>44323</v>
      </c>
      <c r="D2648" s="1" t="s">
        <v>7127</v>
      </c>
      <c r="E2648" s="4">
        <v>346550</v>
      </c>
      <c r="F2648">
        <v>1</v>
      </c>
      <c r="G2648" s="4">
        <v>3465500</v>
      </c>
      <c r="H2648" s="4">
        <v>0</v>
      </c>
      <c r="I2648" s="4">
        <v>3465500</v>
      </c>
      <c r="J2648">
        <v>1</v>
      </c>
      <c r="K2648">
        <v>0</v>
      </c>
      <c r="L2648">
        <v>0</v>
      </c>
      <c r="M2648">
        <v>9</v>
      </c>
      <c r="N2648" s="2">
        <v>44380</v>
      </c>
      <c r="O2648" s="1" t="s">
        <v>7128</v>
      </c>
      <c r="P2648" s="4">
        <v>3465500</v>
      </c>
      <c r="Q2648" s="4">
        <v>266800</v>
      </c>
      <c r="R2648" s="1" t="s">
        <v>123</v>
      </c>
      <c r="S2648" s="1" t="s">
        <v>1120</v>
      </c>
      <c r="T2648" s="4">
        <f>Sales_Datas[[#This Row],[after_discount]]-(Sales_Datas[[#This Row],[qty_ordered]]*Sales_Datas[[#This Row],[cogs]])</f>
        <v>3198700</v>
      </c>
      <c r="U2648" s="3">
        <f>IFERROR(Sales_Datas[[#This Row],[Gross_Profit]]/Sales_Datas[[#This Row],[after_discount]],0)</f>
        <v>0.92301255230125523</v>
      </c>
      <c r="V2648" s="1" t="str">
        <f>IF(Sales_Datas[[#This Row],[base_price]] &lt;= 632200, "Low", (IF(Sales_Datas[[#This Row],[base_price]] &gt;= 10092000, "High", "Medium")))</f>
        <v>Medium</v>
      </c>
    </row>
    <row r="2649" spans="1:22" x14ac:dyDescent="0.25">
      <c r="A2649" s="1" t="s">
        <v>7129</v>
      </c>
      <c r="B2649" s="1" t="s">
        <v>7130</v>
      </c>
      <c r="C2649" s="2">
        <v>44549</v>
      </c>
      <c r="D2649" s="1" t="s">
        <v>4524</v>
      </c>
      <c r="E2649" s="4">
        <v>345100</v>
      </c>
      <c r="F2649">
        <v>1</v>
      </c>
      <c r="G2649" s="4">
        <v>3451000</v>
      </c>
      <c r="H2649" s="4">
        <v>0</v>
      </c>
      <c r="I2649" s="4">
        <v>3451000</v>
      </c>
      <c r="J2649">
        <v>1</v>
      </c>
      <c r="K2649">
        <v>1</v>
      </c>
      <c r="L2649">
        <v>1</v>
      </c>
      <c r="M2649">
        <v>3</v>
      </c>
      <c r="N2649" s="2">
        <v>44383</v>
      </c>
      <c r="O2649" s="1" t="s">
        <v>4525</v>
      </c>
      <c r="P2649" s="4">
        <v>3393000</v>
      </c>
      <c r="Q2649" s="4">
        <v>298584</v>
      </c>
      <c r="R2649" s="1" t="s">
        <v>128</v>
      </c>
      <c r="S2649" s="1" t="s">
        <v>56</v>
      </c>
      <c r="T2649" s="4">
        <f>Sales_Datas[[#This Row],[after_discount]]-(Sales_Datas[[#This Row],[qty_ordered]]*Sales_Datas[[#This Row],[cogs]])</f>
        <v>3152416</v>
      </c>
      <c r="U2649" s="3">
        <f>IFERROR(Sales_Datas[[#This Row],[Gross_Profit]]/Sales_Datas[[#This Row],[after_discount]],0)</f>
        <v>0.9134789915966387</v>
      </c>
      <c r="V2649" s="1" t="str">
        <f>IF(Sales_Datas[[#This Row],[base_price]] &lt;= 632200, "Low", (IF(Sales_Datas[[#This Row],[base_price]] &gt;= 10092000, "High", "Medium")))</f>
        <v>Medium</v>
      </c>
    </row>
    <row r="2650" spans="1:22" x14ac:dyDescent="0.25">
      <c r="A2650" s="1" t="s">
        <v>7131</v>
      </c>
      <c r="B2650" s="1" t="s">
        <v>7132</v>
      </c>
      <c r="C2650" s="2">
        <v>44585</v>
      </c>
      <c r="D2650" s="1" t="s">
        <v>7133</v>
      </c>
      <c r="E2650" s="4">
        <v>345100</v>
      </c>
      <c r="F2650">
        <v>1</v>
      </c>
      <c r="G2650" s="4">
        <v>3451000</v>
      </c>
      <c r="H2650" s="4">
        <v>0</v>
      </c>
      <c r="I2650" s="4">
        <v>3451000</v>
      </c>
      <c r="J2650">
        <v>1</v>
      </c>
      <c r="K2650">
        <v>1</v>
      </c>
      <c r="L2650">
        <v>0</v>
      </c>
      <c r="M2650">
        <v>3</v>
      </c>
      <c r="N2650" s="2">
        <v>44451</v>
      </c>
      <c r="O2650" s="1" t="s">
        <v>7134</v>
      </c>
      <c r="P2650" s="4">
        <v>3393000</v>
      </c>
      <c r="Q2650" s="4">
        <v>206944</v>
      </c>
      <c r="R2650" s="1" t="s">
        <v>128</v>
      </c>
      <c r="S2650" s="1" t="s">
        <v>56</v>
      </c>
      <c r="T2650" s="4">
        <f>Sales_Datas[[#This Row],[after_discount]]-(Sales_Datas[[#This Row],[qty_ordered]]*Sales_Datas[[#This Row],[cogs]])</f>
        <v>3244056</v>
      </c>
      <c r="U2650" s="3">
        <f>IFERROR(Sales_Datas[[#This Row],[Gross_Profit]]/Sales_Datas[[#This Row],[after_discount]],0)</f>
        <v>0.94003361344537817</v>
      </c>
      <c r="V2650" s="1" t="str">
        <f>IF(Sales_Datas[[#This Row],[base_price]] &lt;= 632200, "Low", (IF(Sales_Datas[[#This Row],[base_price]] &gt;= 10092000, "High", "Medium")))</f>
        <v>Medium</v>
      </c>
    </row>
    <row r="2651" spans="1:22" x14ac:dyDescent="0.25">
      <c r="A2651" s="1" t="s">
        <v>7135</v>
      </c>
      <c r="B2651" s="1" t="s">
        <v>52</v>
      </c>
      <c r="C2651" s="2">
        <v>44593</v>
      </c>
      <c r="D2651" s="1" t="s">
        <v>7136</v>
      </c>
      <c r="E2651" s="4">
        <v>345100</v>
      </c>
      <c r="F2651">
        <v>1</v>
      </c>
      <c r="G2651" s="4">
        <v>3451000</v>
      </c>
      <c r="H2651" s="4">
        <v>0</v>
      </c>
      <c r="I2651" s="4">
        <v>3451000</v>
      </c>
      <c r="J2651">
        <v>1</v>
      </c>
      <c r="K2651">
        <v>1</v>
      </c>
      <c r="L2651">
        <v>1</v>
      </c>
      <c r="M2651">
        <v>4</v>
      </c>
      <c r="N2651" s="2">
        <v>44452</v>
      </c>
      <c r="O2651" s="1" t="s">
        <v>7137</v>
      </c>
      <c r="P2651" s="4">
        <v>3393000</v>
      </c>
      <c r="Q2651" s="4">
        <v>271440</v>
      </c>
      <c r="R2651" s="1" t="s">
        <v>128</v>
      </c>
      <c r="S2651" s="1" t="s">
        <v>34</v>
      </c>
      <c r="T2651" s="4">
        <f>Sales_Datas[[#This Row],[after_discount]]-(Sales_Datas[[#This Row],[qty_ordered]]*Sales_Datas[[#This Row],[cogs]])</f>
        <v>3179560</v>
      </c>
      <c r="U2651" s="3">
        <f>IFERROR(Sales_Datas[[#This Row],[Gross_Profit]]/Sales_Datas[[#This Row],[after_discount]],0)</f>
        <v>0.92134453781512604</v>
      </c>
      <c r="V2651" s="1" t="str">
        <f>IF(Sales_Datas[[#This Row],[base_price]] &lt;= 632200, "Low", (IF(Sales_Datas[[#This Row],[base_price]] &gt;= 10092000, "High", "Medium")))</f>
        <v>Medium</v>
      </c>
    </row>
    <row r="2652" spans="1:22" x14ac:dyDescent="0.25">
      <c r="A2652" s="1" t="s">
        <v>7138</v>
      </c>
      <c r="B2652" s="1" t="s">
        <v>7139</v>
      </c>
      <c r="C2652" s="2">
        <v>44637</v>
      </c>
      <c r="D2652" s="1" t="s">
        <v>7136</v>
      </c>
      <c r="E2652" s="4">
        <v>345100</v>
      </c>
      <c r="F2652">
        <v>1</v>
      </c>
      <c r="G2652" s="4">
        <v>3451000</v>
      </c>
      <c r="H2652" s="4">
        <v>0</v>
      </c>
      <c r="I2652" s="4">
        <v>3451000</v>
      </c>
      <c r="J2652">
        <v>1</v>
      </c>
      <c r="K2652">
        <v>1</v>
      </c>
      <c r="L2652">
        <v>1</v>
      </c>
      <c r="M2652">
        <v>1</v>
      </c>
      <c r="N2652" s="2">
        <v>44637</v>
      </c>
      <c r="O2652" s="1" t="s">
        <v>7137</v>
      </c>
      <c r="P2652" s="4">
        <v>3393000</v>
      </c>
      <c r="Q2652" s="4">
        <v>271440</v>
      </c>
      <c r="R2652" s="1" t="s">
        <v>128</v>
      </c>
      <c r="S2652" s="1" t="s">
        <v>50</v>
      </c>
      <c r="T2652" s="4">
        <f>Sales_Datas[[#This Row],[after_discount]]-(Sales_Datas[[#This Row],[qty_ordered]]*Sales_Datas[[#This Row],[cogs]])</f>
        <v>3179560</v>
      </c>
      <c r="U2652" s="3">
        <f>IFERROR(Sales_Datas[[#This Row],[Gross_Profit]]/Sales_Datas[[#This Row],[after_discount]],0)</f>
        <v>0.92134453781512604</v>
      </c>
      <c r="V2652" s="1" t="str">
        <f>IF(Sales_Datas[[#This Row],[base_price]] &lt;= 632200, "Low", (IF(Sales_Datas[[#This Row],[base_price]] &gt;= 10092000, "High", "Medium")))</f>
        <v>Medium</v>
      </c>
    </row>
    <row r="2653" spans="1:22" x14ac:dyDescent="0.25">
      <c r="A2653" s="1" t="s">
        <v>7140</v>
      </c>
      <c r="B2653" s="1" t="s">
        <v>7132</v>
      </c>
      <c r="C2653" s="2">
        <v>44643</v>
      </c>
      <c r="D2653" s="1" t="s">
        <v>7133</v>
      </c>
      <c r="E2653" s="4">
        <v>345100</v>
      </c>
      <c r="F2653">
        <v>1</v>
      </c>
      <c r="G2653" s="4">
        <v>3451000</v>
      </c>
      <c r="H2653" s="4">
        <v>0</v>
      </c>
      <c r="I2653" s="4">
        <v>3451000</v>
      </c>
      <c r="J2653">
        <v>1</v>
      </c>
      <c r="K2653">
        <v>1</v>
      </c>
      <c r="L2653">
        <v>0</v>
      </c>
      <c r="M2653">
        <v>3</v>
      </c>
      <c r="N2653" s="2">
        <v>44451</v>
      </c>
      <c r="O2653" s="1" t="s">
        <v>7134</v>
      </c>
      <c r="P2653" s="4">
        <v>3393000</v>
      </c>
      <c r="Q2653" s="4">
        <v>206944</v>
      </c>
      <c r="R2653" s="1" t="s">
        <v>128</v>
      </c>
      <c r="S2653" s="1" t="s">
        <v>56</v>
      </c>
      <c r="T2653" s="4">
        <f>Sales_Datas[[#This Row],[after_discount]]-(Sales_Datas[[#This Row],[qty_ordered]]*Sales_Datas[[#This Row],[cogs]])</f>
        <v>3244056</v>
      </c>
      <c r="U2653" s="3">
        <f>IFERROR(Sales_Datas[[#This Row],[Gross_Profit]]/Sales_Datas[[#This Row],[after_discount]],0)</f>
        <v>0.94003361344537817</v>
      </c>
      <c r="V2653" s="1" t="str">
        <f>IF(Sales_Datas[[#This Row],[base_price]] &lt;= 632200, "Low", (IF(Sales_Datas[[#This Row],[base_price]] &gt;= 10092000, "High", "Medium")))</f>
        <v>Medium</v>
      </c>
    </row>
    <row r="2654" spans="1:22" x14ac:dyDescent="0.25">
      <c r="A2654" s="1" t="s">
        <v>7141</v>
      </c>
      <c r="B2654" s="1" t="s">
        <v>7132</v>
      </c>
      <c r="C2654" s="2">
        <v>44777</v>
      </c>
      <c r="D2654" s="1" t="s">
        <v>7133</v>
      </c>
      <c r="E2654" s="4">
        <v>345100</v>
      </c>
      <c r="F2654">
        <v>1</v>
      </c>
      <c r="G2654" s="4">
        <v>3451000</v>
      </c>
      <c r="H2654" s="4">
        <v>0</v>
      </c>
      <c r="I2654" s="4">
        <v>3451000</v>
      </c>
      <c r="J2654">
        <v>1</v>
      </c>
      <c r="K2654">
        <v>1</v>
      </c>
      <c r="L2654">
        <v>1</v>
      </c>
      <c r="M2654">
        <v>3</v>
      </c>
      <c r="N2654" s="2">
        <v>44451</v>
      </c>
      <c r="O2654" s="1" t="s">
        <v>7134</v>
      </c>
      <c r="P2654" s="4">
        <v>3393000</v>
      </c>
      <c r="Q2654" s="4">
        <v>206944</v>
      </c>
      <c r="R2654" s="1" t="s">
        <v>128</v>
      </c>
      <c r="S2654" s="1" t="s">
        <v>56</v>
      </c>
      <c r="T2654" s="4">
        <f>Sales_Datas[[#This Row],[after_discount]]-(Sales_Datas[[#This Row],[qty_ordered]]*Sales_Datas[[#This Row],[cogs]])</f>
        <v>3244056</v>
      </c>
      <c r="U2654" s="3">
        <f>IFERROR(Sales_Datas[[#This Row],[Gross_Profit]]/Sales_Datas[[#This Row],[after_discount]],0)</f>
        <v>0.94003361344537817</v>
      </c>
      <c r="V2654" s="1" t="str">
        <f>IF(Sales_Datas[[#This Row],[base_price]] &lt;= 632200, "Low", (IF(Sales_Datas[[#This Row],[base_price]] &gt;= 10092000, "High", "Medium")))</f>
        <v>Medium</v>
      </c>
    </row>
    <row r="2655" spans="1:22" x14ac:dyDescent="0.25">
      <c r="A2655" s="1" t="s">
        <v>7142</v>
      </c>
      <c r="B2655" s="1" t="s">
        <v>6085</v>
      </c>
      <c r="C2655" s="2">
        <v>44565</v>
      </c>
      <c r="D2655" s="1" t="s">
        <v>7143</v>
      </c>
      <c r="E2655" s="4">
        <v>344462</v>
      </c>
      <c r="F2655">
        <v>1</v>
      </c>
      <c r="G2655" s="4">
        <v>3444620</v>
      </c>
      <c r="H2655" s="4">
        <v>0</v>
      </c>
      <c r="I2655" s="4">
        <v>3444620</v>
      </c>
      <c r="J2655">
        <v>1</v>
      </c>
      <c r="K2655">
        <v>1</v>
      </c>
      <c r="L2655">
        <v>1</v>
      </c>
      <c r="M2655">
        <v>1</v>
      </c>
      <c r="N2655" s="2">
        <v>44619</v>
      </c>
      <c r="O2655" s="1" t="s">
        <v>7144</v>
      </c>
      <c r="P2655" s="4">
        <v>3444620</v>
      </c>
      <c r="Q2655" s="4">
        <v>310010</v>
      </c>
      <c r="R2655" s="1" t="s">
        <v>29</v>
      </c>
      <c r="S2655" s="1" t="s">
        <v>50</v>
      </c>
      <c r="T2655" s="4">
        <f>Sales_Datas[[#This Row],[after_discount]]-(Sales_Datas[[#This Row],[qty_ordered]]*Sales_Datas[[#This Row],[cogs]])</f>
        <v>3134610</v>
      </c>
      <c r="U2655" s="3">
        <f>IFERROR(Sales_Datas[[#This Row],[Gross_Profit]]/Sales_Datas[[#This Row],[after_discount]],0)</f>
        <v>0.91000168378514901</v>
      </c>
      <c r="V2655" s="1" t="str">
        <f>IF(Sales_Datas[[#This Row],[base_price]] &lt;= 632200, "Low", (IF(Sales_Datas[[#This Row],[base_price]] &gt;= 10092000, "High", "Medium")))</f>
        <v>Medium</v>
      </c>
    </row>
    <row r="2656" spans="1:22" x14ac:dyDescent="0.25">
      <c r="A2656" s="1" t="s">
        <v>7145</v>
      </c>
      <c r="B2656" s="1" t="s">
        <v>7146</v>
      </c>
      <c r="C2656" s="2">
        <v>44686</v>
      </c>
      <c r="D2656" s="1" t="s">
        <v>7143</v>
      </c>
      <c r="E2656" s="4">
        <v>344462</v>
      </c>
      <c r="F2656">
        <v>1</v>
      </c>
      <c r="G2656" s="4">
        <v>3444620</v>
      </c>
      <c r="H2656" s="4">
        <v>0</v>
      </c>
      <c r="I2656" s="4">
        <v>3444620</v>
      </c>
      <c r="J2656">
        <v>1</v>
      </c>
      <c r="K2656">
        <v>0</v>
      </c>
      <c r="L2656">
        <v>0</v>
      </c>
      <c r="M2656">
        <v>4</v>
      </c>
      <c r="N2656" s="2">
        <v>44676</v>
      </c>
      <c r="O2656" s="1" t="s">
        <v>7144</v>
      </c>
      <c r="P2656" s="4">
        <v>3444620</v>
      </c>
      <c r="Q2656" s="4">
        <v>310010</v>
      </c>
      <c r="R2656" s="1" t="s">
        <v>29</v>
      </c>
      <c r="S2656" s="1" t="s">
        <v>34</v>
      </c>
      <c r="T2656" s="4">
        <f>Sales_Datas[[#This Row],[after_discount]]-(Sales_Datas[[#This Row],[qty_ordered]]*Sales_Datas[[#This Row],[cogs]])</f>
        <v>3134610</v>
      </c>
      <c r="U2656" s="3">
        <f>IFERROR(Sales_Datas[[#This Row],[Gross_Profit]]/Sales_Datas[[#This Row],[after_discount]],0)</f>
        <v>0.91000168378514901</v>
      </c>
      <c r="V2656" s="1" t="str">
        <f>IF(Sales_Datas[[#This Row],[base_price]] &lt;= 632200, "Low", (IF(Sales_Datas[[#This Row],[base_price]] &gt;= 10092000, "High", "Medium")))</f>
        <v>Medium</v>
      </c>
    </row>
    <row r="2657" spans="1:22" x14ac:dyDescent="0.25">
      <c r="A2657" s="1" t="s">
        <v>7147</v>
      </c>
      <c r="B2657" s="1" t="s">
        <v>7148</v>
      </c>
      <c r="C2657" s="2">
        <v>44607</v>
      </c>
      <c r="D2657" s="1" t="s">
        <v>7149</v>
      </c>
      <c r="E2657" s="4">
        <v>342490</v>
      </c>
      <c r="F2657">
        <v>1</v>
      </c>
      <c r="G2657" s="4">
        <v>3424900</v>
      </c>
      <c r="H2657" s="4">
        <v>0</v>
      </c>
      <c r="I2657" s="4">
        <v>3424900</v>
      </c>
      <c r="J2657">
        <v>1</v>
      </c>
      <c r="K2657">
        <v>1</v>
      </c>
      <c r="L2657">
        <v>0</v>
      </c>
      <c r="M2657">
        <v>1</v>
      </c>
      <c r="N2657" s="2">
        <v>44593</v>
      </c>
      <c r="O2657" s="1" t="s">
        <v>7150</v>
      </c>
      <c r="P2657" s="4">
        <v>3424900</v>
      </c>
      <c r="Q2657" s="4">
        <v>232870</v>
      </c>
      <c r="R2657" s="1" t="s">
        <v>39</v>
      </c>
      <c r="S2657" s="1" t="s">
        <v>50</v>
      </c>
      <c r="T2657" s="4">
        <f>Sales_Datas[[#This Row],[after_discount]]-(Sales_Datas[[#This Row],[qty_ordered]]*Sales_Datas[[#This Row],[cogs]])</f>
        <v>3192030</v>
      </c>
      <c r="U2657" s="3">
        <f>IFERROR(Sales_Datas[[#This Row],[Gross_Profit]]/Sales_Datas[[#This Row],[after_discount]],0)</f>
        <v>0.93200677392040643</v>
      </c>
      <c r="V2657" s="1" t="str">
        <f>IF(Sales_Datas[[#This Row],[base_price]] &lt;= 632200, "Low", (IF(Sales_Datas[[#This Row],[base_price]] &gt;= 10092000, "High", "Medium")))</f>
        <v>Medium</v>
      </c>
    </row>
    <row r="2658" spans="1:22" x14ac:dyDescent="0.25">
      <c r="A2658" s="1" t="s">
        <v>7151</v>
      </c>
      <c r="B2658" s="1" t="s">
        <v>7152</v>
      </c>
      <c r="C2658" s="2">
        <v>44206</v>
      </c>
      <c r="D2658" s="1" t="s">
        <v>7153</v>
      </c>
      <c r="E2658" s="4">
        <v>342200</v>
      </c>
      <c r="F2658">
        <v>1</v>
      </c>
      <c r="G2658" s="4">
        <v>3422000</v>
      </c>
      <c r="H2658" s="4">
        <v>0</v>
      </c>
      <c r="I2658" s="4">
        <v>3422000</v>
      </c>
      <c r="J2658">
        <v>1</v>
      </c>
      <c r="K2658">
        <v>1</v>
      </c>
      <c r="L2658">
        <v>0</v>
      </c>
      <c r="M2658">
        <v>1</v>
      </c>
      <c r="N2658" s="2">
        <v>44461</v>
      </c>
      <c r="O2658" s="1" t="s">
        <v>7154</v>
      </c>
      <c r="P2658" s="4">
        <v>3422000</v>
      </c>
      <c r="Q2658" s="4">
        <v>246384</v>
      </c>
      <c r="R2658" s="1" t="s">
        <v>128</v>
      </c>
      <c r="S2658" s="1" t="s">
        <v>50</v>
      </c>
      <c r="T2658" s="4">
        <f>Sales_Datas[[#This Row],[after_discount]]-(Sales_Datas[[#This Row],[qty_ordered]]*Sales_Datas[[#This Row],[cogs]])</f>
        <v>3175616</v>
      </c>
      <c r="U2658" s="3">
        <f>IFERROR(Sales_Datas[[#This Row],[Gross_Profit]]/Sales_Datas[[#This Row],[after_discount]],0)</f>
        <v>0.92800000000000005</v>
      </c>
      <c r="V2658" s="1" t="str">
        <f>IF(Sales_Datas[[#This Row],[base_price]] &lt;= 632200, "Low", (IF(Sales_Datas[[#This Row],[base_price]] &gt;= 10092000, "High", "Medium")))</f>
        <v>Medium</v>
      </c>
    </row>
    <row r="2659" spans="1:22" x14ac:dyDescent="0.25">
      <c r="A2659" s="1" t="s">
        <v>7155</v>
      </c>
      <c r="B2659" s="1" t="s">
        <v>7156</v>
      </c>
      <c r="C2659" s="2">
        <v>44207</v>
      </c>
      <c r="D2659" s="1" t="s">
        <v>7157</v>
      </c>
      <c r="E2659" s="4">
        <v>342200</v>
      </c>
      <c r="F2659">
        <v>1</v>
      </c>
      <c r="G2659" s="4">
        <v>3422000</v>
      </c>
      <c r="H2659" s="4">
        <v>0</v>
      </c>
      <c r="I2659" s="4">
        <v>3422000</v>
      </c>
      <c r="J2659">
        <v>1</v>
      </c>
      <c r="K2659">
        <v>1</v>
      </c>
      <c r="L2659">
        <v>1</v>
      </c>
      <c r="M2659">
        <v>1</v>
      </c>
      <c r="N2659" s="2">
        <v>44386</v>
      </c>
      <c r="O2659" s="1" t="s">
        <v>7158</v>
      </c>
      <c r="P2659" s="4">
        <v>3422000</v>
      </c>
      <c r="Q2659" s="4">
        <v>246384</v>
      </c>
      <c r="R2659" s="1" t="s">
        <v>128</v>
      </c>
      <c r="S2659" s="1" t="s">
        <v>50</v>
      </c>
      <c r="T2659" s="4">
        <f>Sales_Datas[[#This Row],[after_discount]]-(Sales_Datas[[#This Row],[qty_ordered]]*Sales_Datas[[#This Row],[cogs]])</f>
        <v>3175616</v>
      </c>
      <c r="U2659" s="3">
        <f>IFERROR(Sales_Datas[[#This Row],[Gross_Profit]]/Sales_Datas[[#This Row],[after_discount]],0)</f>
        <v>0.92800000000000005</v>
      </c>
      <c r="V2659" s="1" t="str">
        <f>IF(Sales_Datas[[#This Row],[base_price]] &lt;= 632200, "Low", (IF(Sales_Datas[[#This Row],[base_price]] &gt;= 10092000, "High", "Medium")))</f>
        <v>Medium</v>
      </c>
    </row>
    <row r="2660" spans="1:22" x14ac:dyDescent="0.25">
      <c r="A2660" s="1" t="s">
        <v>7159</v>
      </c>
      <c r="B2660" s="1" t="s">
        <v>3588</v>
      </c>
      <c r="C2660" s="2">
        <v>44419</v>
      </c>
      <c r="D2660" s="1" t="s">
        <v>7160</v>
      </c>
      <c r="E2660" s="4">
        <v>342200</v>
      </c>
      <c r="F2660">
        <v>1</v>
      </c>
      <c r="G2660" s="4">
        <v>3422000</v>
      </c>
      <c r="H2660" s="4">
        <v>0</v>
      </c>
      <c r="I2660" s="4">
        <v>3422000</v>
      </c>
      <c r="J2660">
        <v>1</v>
      </c>
      <c r="K2660">
        <v>1</v>
      </c>
      <c r="L2660">
        <v>1</v>
      </c>
      <c r="M2660">
        <v>1</v>
      </c>
      <c r="N2660" s="2">
        <v>44403</v>
      </c>
      <c r="O2660" s="1" t="s">
        <v>7161</v>
      </c>
      <c r="P2660" s="4">
        <v>3422000</v>
      </c>
      <c r="Q2660" s="4">
        <v>208742</v>
      </c>
      <c r="R2660" s="1" t="s">
        <v>128</v>
      </c>
      <c r="S2660" s="1" t="s">
        <v>50</v>
      </c>
      <c r="T2660" s="4">
        <f>Sales_Datas[[#This Row],[after_discount]]-(Sales_Datas[[#This Row],[qty_ordered]]*Sales_Datas[[#This Row],[cogs]])</f>
        <v>3213258</v>
      </c>
      <c r="U2660" s="3">
        <f>IFERROR(Sales_Datas[[#This Row],[Gross_Profit]]/Sales_Datas[[#This Row],[after_discount]],0)</f>
        <v>0.93899999999999995</v>
      </c>
      <c r="V2660" s="1" t="str">
        <f>IF(Sales_Datas[[#This Row],[base_price]] &lt;= 632200, "Low", (IF(Sales_Datas[[#This Row],[base_price]] &gt;= 10092000, "High", "Medium")))</f>
        <v>Medium</v>
      </c>
    </row>
    <row r="2661" spans="1:22" x14ac:dyDescent="0.25">
      <c r="A2661" s="1" t="s">
        <v>7162</v>
      </c>
      <c r="B2661" s="1" t="s">
        <v>7163</v>
      </c>
      <c r="C2661" s="2">
        <v>44469</v>
      </c>
      <c r="D2661" s="1" t="s">
        <v>7153</v>
      </c>
      <c r="E2661" s="4">
        <v>342200</v>
      </c>
      <c r="F2661">
        <v>1</v>
      </c>
      <c r="G2661" s="4">
        <v>3422000</v>
      </c>
      <c r="H2661" s="4">
        <v>0</v>
      </c>
      <c r="I2661" s="4">
        <v>3422000</v>
      </c>
      <c r="J2661">
        <v>1</v>
      </c>
      <c r="K2661">
        <v>1</v>
      </c>
      <c r="L2661">
        <v>1</v>
      </c>
      <c r="M2661">
        <v>1</v>
      </c>
      <c r="N2661" s="2">
        <v>44448</v>
      </c>
      <c r="O2661" s="1" t="s">
        <v>7154</v>
      </c>
      <c r="P2661" s="4">
        <v>3422000</v>
      </c>
      <c r="Q2661" s="4">
        <v>246384</v>
      </c>
      <c r="R2661" s="1" t="s">
        <v>128</v>
      </c>
      <c r="S2661" s="1" t="s">
        <v>50</v>
      </c>
      <c r="T2661" s="4">
        <f>Sales_Datas[[#This Row],[after_discount]]-(Sales_Datas[[#This Row],[qty_ordered]]*Sales_Datas[[#This Row],[cogs]])</f>
        <v>3175616</v>
      </c>
      <c r="U2661" s="3">
        <f>IFERROR(Sales_Datas[[#This Row],[Gross_Profit]]/Sales_Datas[[#This Row],[after_discount]],0)</f>
        <v>0.92800000000000005</v>
      </c>
      <c r="V2661" s="1" t="str">
        <f>IF(Sales_Datas[[#This Row],[base_price]] &lt;= 632200, "Low", (IF(Sales_Datas[[#This Row],[base_price]] &gt;= 10092000, "High", "Medium")))</f>
        <v>Medium</v>
      </c>
    </row>
    <row r="2662" spans="1:22" x14ac:dyDescent="0.25">
      <c r="A2662" s="1" t="s">
        <v>7164</v>
      </c>
      <c r="B2662" s="1" t="s">
        <v>7165</v>
      </c>
      <c r="C2662" s="2">
        <v>44579</v>
      </c>
      <c r="D2662" s="1" t="s">
        <v>7157</v>
      </c>
      <c r="E2662" s="4">
        <v>342200</v>
      </c>
      <c r="F2662">
        <v>1</v>
      </c>
      <c r="G2662" s="4">
        <v>3422000</v>
      </c>
      <c r="H2662" s="4">
        <v>0</v>
      </c>
      <c r="I2662" s="4">
        <v>3422000</v>
      </c>
      <c r="J2662">
        <v>1</v>
      </c>
      <c r="K2662">
        <v>0</v>
      </c>
      <c r="L2662">
        <v>0</v>
      </c>
      <c r="M2662">
        <v>4</v>
      </c>
      <c r="N2662" s="2">
        <v>44516</v>
      </c>
      <c r="O2662" s="1" t="s">
        <v>7158</v>
      </c>
      <c r="P2662" s="4">
        <v>3422000</v>
      </c>
      <c r="Q2662" s="4">
        <v>246384</v>
      </c>
      <c r="R2662" s="1" t="s">
        <v>128</v>
      </c>
      <c r="S2662" s="1" t="s">
        <v>34</v>
      </c>
      <c r="T2662" s="4">
        <f>Sales_Datas[[#This Row],[after_discount]]-(Sales_Datas[[#This Row],[qty_ordered]]*Sales_Datas[[#This Row],[cogs]])</f>
        <v>3175616</v>
      </c>
      <c r="U2662" s="3">
        <f>IFERROR(Sales_Datas[[#This Row],[Gross_Profit]]/Sales_Datas[[#This Row],[after_discount]],0)</f>
        <v>0.92800000000000005</v>
      </c>
      <c r="V2662" s="1" t="str">
        <f>IF(Sales_Datas[[#This Row],[base_price]] &lt;= 632200, "Low", (IF(Sales_Datas[[#This Row],[base_price]] &gt;= 10092000, "High", "Medium")))</f>
        <v>Medium</v>
      </c>
    </row>
    <row r="2663" spans="1:22" x14ac:dyDescent="0.25">
      <c r="A2663" s="1" t="s">
        <v>7166</v>
      </c>
      <c r="B2663" s="1" t="s">
        <v>7167</v>
      </c>
      <c r="C2663" s="2">
        <v>44358</v>
      </c>
      <c r="D2663" s="1" t="s">
        <v>7168</v>
      </c>
      <c r="E2663" s="4">
        <v>342200</v>
      </c>
      <c r="F2663">
        <v>1</v>
      </c>
      <c r="G2663" s="4">
        <v>3422000</v>
      </c>
      <c r="H2663" s="4">
        <v>0</v>
      </c>
      <c r="I2663" s="4">
        <v>3422000</v>
      </c>
      <c r="J2663">
        <v>1</v>
      </c>
      <c r="K2663">
        <v>1</v>
      </c>
      <c r="L2663">
        <v>0</v>
      </c>
      <c r="M2663">
        <v>1</v>
      </c>
      <c r="N2663" s="2">
        <v>44508</v>
      </c>
      <c r="O2663" s="1" t="s">
        <v>7169</v>
      </c>
      <c r="P2663" s="4">
        <v>3422000</v>
      </c>
      <c r="Q2663" s="4">
        <v>304558</v>
      </c>
      <c r="R2663" s="1" t="s">
        <v>123</v>
      </c>
      <c r="S2663" s="1" t="s">
        <v>50</v>
      </c>
      <c r="T2663" s="4">
        <f>Sales_Datas[[#This Row],[after_discount]]-(Sales_Datas[[#This Row],[qty_ordered]]*Sales_Datas[[#This Row],[cogs]])</f>
        <v>3117442</v>
      </c>
      <c r="U2663" s="3">
        <f>IFERROR(Sales_Datas[[#This Row],[Gross_Profit]]/Sales_Datas[[#This Row],[after_discount]],0)</f>
        <v>0.91100000000000003</v>
      </c>
      <c r="V2663" s="1" t="str">
        <f>IF(Sales_Datas[[#This Row],[base_price]] &lt;= 632200, "Low", (IF(Sales_Datas[[#This Row],[base_price]] &gt;= 10092000, "High", "Medium")))</f>
        <v>Medium</v>
      </c>
    </row>
    <row r="2664" spans="1:22" x14ac:dyDescent="0.25">
      <c r="A2664" s="1" t="s">
        <v>7170</v>
      </c>
      <c r="B2664" s="1" t="s">
        <v>7171</v>
      </c>
      <c r="C2664" s="2">
        <v>44480</v>
      </c>
      <c r="D2664" s="1" t="s">
        <v>7172</v>
      </c>
      <c r="E2664" s="4">
        <v>342200</v>
      </c>
      <c r="F2664">
        <v>1</v>
      </c>
      <c r="G2664" s="4">
        <v>3422000</v>
      </c>
      <c r="H2664" s="4">
        <v>0</v>
      </c>
      <c r="I2664" s="4">
        <v>3422000</v>
      </c>
      <c r="J2664">
        <v>1</v>
      </c>
      <c r="K2664">
        <v>1</v>
      </c>
      <c r="L2664">
        <v>1</v>
      </c>
      <c r="M2664">
        <v>1</v>
      </c>
      <c r="N2664" s="2">
        <v>44502</v>
      </c>
      <c r="O2664" s="1" t="s">
        <v>7173</v>
      </c>
      <c r="P2664" s="4">
        <v>3422000</v>
      </c>
      <c r="Q2664" s="4">
        <v>212164</v>
      </c>
      <c r="R2664" s="1" t="s">
        <v>123</v>
      </c>
      <c r="S2664" s="1" t="s">
        <v>50</v>
      </c>
      <c r="T2664" s="4">
        <f>Sales_Datas[[#This Row],[after_discount]]-(Sales_Datas[[#This Row],[qty_ordered]]*Sales_Datas[[#This Row],[cogs]])</f>
        <v>3209836</v>
      </c>
      <c r="U2664" s="3">
        <f>IFERROR(Sales_Datas[[#This Row],[Gross_Profit]]/Sales_Datas[[#This Row],[after_discount]],0)</f>
        <v>0.93799999999999994</v>
      </c>
      <c r="V2664" s="1" t="str">
        <f>IF(Sales_Datas[[#This Row],[base_price]] &lt;= 632200, "Low", (IF(Sales_Datas[[#This Row],[base_price]] &gt;= 10092000, "High", "Medium")))</f>
        <v>Medium</v>
      </c>
    </row>
    <row r="2665" spans="1:22" x14ac:dyDescent="0.25">
      <c r="A2665" s="1" t="s">
        <v>7174</v>
      </c>
      <c r="B2665" s="1" t="s">
        <v>7175</v>
      </c>
      <c r="C2665" s="2">
        <v>44458</v>
      </c>
      <c r="D2665" s="1" t="s">
        <v>6532</v>
      </c>
      <c r="E2665" s="4">
        <v>340170</v>
      </c>
      <c r="F2665">
        <v>1</v>
      </c>
      <c r="G2665" s="4">
        <v>3401700</v>
      </c>
      <c r="H2665" s="4">
        <v>0</v>
      </c>
      <c r="I2665" s="4">
        <v>3401700</v>
      </c>
      <c r="J2665">
        <v>1</v>
      </c>
      <c r="K2665">
        <v>1</v>
      </c>
      <c r="L2665">
        <v>1</v>
      </c>
      <c r="M2665">
        <v>1</v>
      </c>
      <c r="N2665" s="2">
        <v>44460</v>
      </c>
      <c r="O2665" s="1" t="s">
        <v>6533</v>
      </c>
      <c r="P2665" s="4">
        <v>3401700</v>
      </c>
      <c r="Q2665" s="4">
        <v>207466</v>
      </c>
      <c r="R2665" s="1" t="s">
        <v>191</v>
      </c>
      <c r="S2665" s="1" t="s">
        <v>50</v>
      </c>
      <c r="T2665" s="4">
        <f>Sales_Datas[[#This Row],[after_discount]]-(Sales_Datas[[#This Row],[qty_ordered]]*Sales_Datas[[#This Row],[cogs]])</f>
        <v>3194234</v>
      </c>
      <c r="U2665" s="3">
        <f>IFERROR(Sales_Datas[[#This Row],[Gross_Profit]]/Sales_Datas[[#This Row],[after_discount]],0)</f>
        <v>0.93901108269394717</v>
      </c>
      <c r="V2665" s="1" t="str">
        <f>IF(Sales_Datas[[#This Row],[base_price]] &lt;= 632200, "Low", (IF(Sales_Datas[[#This Row],[base_price]] &gt;= 10092000, "High", "Medium")))</f>
        <v>Medium</v>
      </c>
    </row>
    <row r="2666" spans="1:22" x14ac:dyDescent="0.25">
      <c r="A2666" s="1" t="s">
        <v>7176</v>
      </c>
      <c r="B2666" s="1" t="s">
        <v>72</v>
      </c>
      <c r="C2666" s="2">
        <v>44580</v>
      </c>
      <c r="D2666" s="1" t="s">
        <v>7177</v>
      </c>
      <c r="E2666" s="4">
        <v>336922</v>
      </c>
      <c r="F2666">
        <v>1</v>
      </c>
      <c r="G2666" s="4">
        <v>3369220</v>
      </c>
      <c r="H2666" s="4">
        <v>0</v>
      </c>
      <c r="I2666" s="4">
        <v>3369220</v>
      </c>
      <c r="J2666">
        <v>1</v>
      </c>
      <c r="K2666">
        <v>1</v>
      </c>
      <c r="L2666">
        <v>1</v>
      </c>
      <c r="M2666">
        <v>1</v>
      </c>
      <c r="N2666" s="2">
        <v>44403</v>
      </c>
      <c r="O2666" s="1" t="s">
        <v>7178</v>
      </c>
      <c r="P2666" s="4">
        <v>3369220</v>
      </c>
      <c r="Q2666" s="4">
        <v>249284</v>
      </c>
      <c r="R2666" s="1" t="s">
        <v>29</v>
      </c>
      <c r="S2666" s="1" t="s">
        <v>50</v>
      </c>
      <c r="T2666" s="4">
        <f>Sales_Datas[[#This Row],[after_discount]]-(Sales_Datas[[#This Row],[qty_ordered]]*Sales_Datas[[#This Row],[cogs]])</f>
        <v>3119936</v>
      </c>
      <c r="U2666" s="3">
        <f>IFERROR(Sales_Datas[[#This Row],[Gross_Profit]]/Sales_Datas[[#This Row],[after_discount]],0)</f>
        <v>0.92601136168015152</v>
      </c>
      <c r="V2666" s="1" t="str">
        <f>IF(Sales_Datas[[#This Row],[base_price]] &lt;= 632200, "Low", (IF(Sales_Datas[[#This Row],[base_price]] &gt;= 10092000, "High", "Medium")))</f>
        <v>Medium</v>
      </c>
    </row>
    <row r="2667" spans="1:22" x14ac:dyDescent="0.25">
      <c r="A2667" s="1" t="s">
        <v>7179</v>
      </c>
      <c r="B2667" s="1" t="s">
        <v>5222</v>
      </c>
      <c r="C2667" s="2">
        <v>44623</v>
      </c>
      <c r="D2667" s="1" t="s">
        <v>7177</v>
      </c>
      <c r="E2667" s="4">
        <v>336922</v>
      </c>
      <c r="F2667">
        <v>1</v>
      </c>
      <c r="G2667" s="4">
        <v>3369220</v>
      </c>
      <c r="H2667" s="4">
        <v>0</v>
      </c>
      <c r="I2667" s="4">
        <v>3369220</v>
      </c>
      <c r="J2667">
        <v>1</v>
      </c>
      <c r="K2667">
        <v>1</v>
      </c>
      <c r="L2667">
        <v>0</v>
      </c>
      <c r="M2667">
        <v>1</v>
      </c>
      <c r="N2667" s="2">
        <v>44380</v>
      </c>
      <c r="O2667" s="1" t="s">
        <v>7178</v>
      </c>
      <c r="P2667" s="4">
        <v>3369220</v>
      </c>
      <c r="Q2667" s="4">
        <v>249284</v>
      </c>
      <c r="R2667" s="1" t="s">
        <v>29</v>
      </c>
      <c r="S2667" s="1" t="s">
        <v>50</v>
      </c>
      <c r="T2667" s="4">
        <f>Sales_Datas[[#This Row],[after_discount]]-(Sales_Datas[[#This Row],[qty_ordered]]*Sales_Datas[[#This Row],[cogs]])</f>
        <v>3119936</v>
      </c>
      <c r="U2667" s="3">
        <f>IFERROR(Sales_Datas[[#This Row],[Gross_Profit]]/Sales_Datas[[#This Row],[after_discount]],0)</f>
        <v>0.92601136168015152</v>
      </c>
      <c r="V2667" s="1" t="str">
        <f>IF(Sales_Datas[[#This Row],[base_price]] &lt;= 632200, "Low", (IF(Sales_Datas[[#This Row],[base_price]] &gt;= 10092000, "High", "Medium")))</f>
        <v>Medium</v>
      </c>
    </row>
    <row r="2668" spans="1:22" x14ac:dyDescent="0.25">
      <c r="A2668" s="1" t="s">
        <v>7180</v>
      </c>
      <c r="B2668" s="1" t="s">
        <v>1057</v>
      </c>
      <c r="C2668" s="2">
        <v>44327</v>
      </c>
      <c r="D2668" s="1" t="s">
        <v>7181</v>
      </c>
      <c r="E2668" s="4">
        <v>336400</v>
      </c>
      <c r="F2668">
        <v>1</v>
      </c>
      <c r="G2668" s="4">
        <v>3364000</v>
      </c>
      <c r="H2668" s="4">
        <v>0</v>
      </c>
      <c r="I2668" s="4">
        <v>3364000</v>
      </c>
      <c r="J2668">
        <v>1</v>
      </c>
      <c r="K2668">
        <v>1</v>
      </c>
      <c r="L2668">
        <v>1</v>
      </c>
      <c r="M2668">
        <v>3</v>
      </c>
      <c r="N2668" s="2">
        <v>44471</v>
      </c>
      <c r="O2668" s="1" t="s">
        <v>7182</v>
      </c>
      <c r="P2668" s="4">
        <v>3364000</v>
      </c>
      <c r="Q2668" s="4">
        <v>215296</v>
      </c>
      <c r="R2668" s="1" t="s">
        <v>128</v>
      </c>
      <c r="S2668" s="1" t="s">
        <v>56</v>
      </c>
      <c r="T2668" s="4">
        <f>Sales_Datas[[#This Row],[after_discount]]-(Sales_Datas[[#This Row],[qty_ordered]]*Sales_Datas[[#This Row],[cogs]])</f>
        <v>3148704</v>
      </c>
      <c r="U2668" s="3">
        <f>IFERROR(Sales_Datas[[#This Row],[Gross_Profit]]/Sales_Datas[[#This Row],[after_discount]],0)</f>
        <v>0.93600000000000005</v>
      </c>
      <c r="V2668" s="1" t="str">
        <f>IF(Sales_Datas[[#This Row],[base_price]] &lt;= 632200, "Low", (IF(Sales_Datas[[#This Row],[base_price]] &gt;= 10092000, "High", "Medium")))</f>
        <v>Medium</v>
      </c>
    </row>
    <row r="2669" spans="1:22" x14ac:dyDescent="0.25">
      <c r="A2669" s="1" t="s">
        <v>7183</v>
      </c>
      <c r="B2669" s="1" t="s">
        <v>7184</v>
      </c>
      <c r="C2669" s="2">
        <v>44513</v>
      </c>
      <c r="D2669" s="1" t="s">
        <v>7185</v>
      </c>
      <c r="E2669" s="4">
        <v>168200</v>
      </c>
      <c r="F2669">
        <v>2</v>
      </c>
      <c r="G2669" s="4">
        <v>3364000</v>
      </c>
      <c r="H2669" s="4">
        <v>0</v>
      </c>
      <c r="I2669" s="4">
        <v>3364000</v>
      </c>
      <c r="J2669">
        <v>1</v>
      </c>
      <c r="K2669">
        <v>1</v>
      </c>
      <c r="L2669">
        <v>1</v>
      </c>
      <c r="M2669">
        <v>1</v>
      </c>
      <c r="N2669" s="2">
        <v>44453</v>
      </c>
      <c r="O2669" s="1" t="s">
        <v>7186</v>
      </c>
      <c r="P2669" s="4">
        <v>1682000</v>
      </c>
      <c r="Q2669" s="4">
        <v>100920</v>
      </c>
      <c r="R2669" s="1" t="s">
        <v>128</v>
      </c>
      <c r="S2669" s="1" t="s">
        <v>50</v>
      </c>
      <c r="T2669" s="4">
        <f>Sales_Datas[[#This Row],[after_discount]]-(Sales_Datas[[#This Row],[qty_ordered]]*Sales_Datas[[#This Row],[cogs]])</f>
        <v>3162160</v>
      </c>
      <c r="U2669" s="3">
        <f>IFERROR(Sales_Datas[[#This Row],[Gross_Profit]]/Sales_Datas[[#This Row],[after_discount]],0)</f>
        <v>0.94</v>
      </c>
      <c r="V2669" s="1" t="str">
        <f>IF(Sales_Datas[[#This Row],[base_price]] &lt;= 632200, "Low", (IF(Sales_Datas[[#This Row],[base_price]] &gt;= 10092000, "High", "Medium")))</f>
        <v>Medium</v>
      </c>
    </row>
    <row r="2670" spans="1:22" x14ac:dyDescent="0.25">
      <c r="A2670" s="1" t="s">
        <v>7187</v>
      </c>
      <c r="B2670" s="1" t="s">
        <v>7188</v>
      </c>
      <c r="C2670" s="2">
        <v>44608</v>
      </c>
      <c r="D2670" s="1" t="s">
        <v>7189</v>
      </c>
      <c r="E2670" s="4">
        <v>336400</v>
      </c>
      <c r="F2670">
        <v>1</v>
      </c>
      <c r="G2670" s="4">
        <v>3364000</v>
      </c>
      <c r="H2670" s="4">
        <v>0</v>
      </c>
      <c r="I2670" s="4">
        <v>3364000</v>
      </c>
      <c r="J2670">
        <v>1</v>
      </c>
      <c r="K2670">
        <v>0</v>
      </c>
      <c r="L2670">
        <v>0</v>
      </c>
      <c r="M2670">
        <v>1</v>
      </c>
      <c r="N2670" s="2">
        <v>44606</v>
      </c>
      <c r="O2670" s="1" t="s">
        <v>7190</v>
      </c>
      <c r="P2670" s="4">
        <v>3364000</v>
      </c>
      <c r="Q2670" s="4">
        <v>232116</v>
      </c>
      <c r="R2670" s="1" t="s">
        <v>128</v>
      </c>
      <c r="S2670" s="1" t="s">
        <v>50</v>
      </c>
      <c r="T2670" s="4">
        <f>Sales_Datas[[#This Row],[after_discount]]-(Sales_Datas[[#This Row],[qty_ordered]]*Sales_Datas[[#This Row],[cogs]])</f>
        <v>3131884</v>
      </c>
      <c r="U2670" s="3">
        <f>IFERROR(Sales_Datas[[#This Row],[Gross_Profit]]/Sales_Datas[[#This Row],[after_discount]],0)</f>
        <v>0.93100000000000005</v>
      </c>
      <c r="V2670" s="1" t="str">
        <f>IF(Sales_Datas[[#This Row],[base_price]] &lt;= 632200, "Low", (IF(Sales_Datas[[#This Row],[base_price]] &gt;= 10092000, "High", "Medium")))</f>
        <v>Medium</v>
      </c>
    </row>
    <row r="2671" spans="1:22" x14ac:dyDescent="0.25">
      <c r="A2671" s="1" t="s">
        <v>7191</v>
      </c>
      <c r="B2671" s="1" t="s">
        <v>7192</v>
      </c>
      <c r="C2671" s="2">
        <v>44760</v>
      </c>
      <c r="D2671" s="1" t="s">
        <v>7189</v>
      </c>
      <c r="E2671" s="4">
        <v>336400</v>
      </c>
      <c r="F2671">
        <v>1</v>
      </c>
      <c r="G2671" s="4">
        <v>3364000</v>
      </c>
      <c r="H2671" s="4">
        <v>0</v>
      </c>
      <c r="I2671" s="4">
        <v>3364000</v>
      </c>
      <c r="J2671">
        <v>1</v>
      </c>
      <c r="K2671">
        <v>1</v>
      </c>
      <c r="L2671">
        <v>1</v>
      </c>
      <c r="M2671">
        <v>1</v>
      </c>
      <c r="N2671" s="2">
        <v>44770</v>
      </c>
      <c r="O2671" s="1" t="s">
        <v>7190</v>
      </c>
      <c r="P2671" s="4">
        <v>3364000</v>
      </c>
      <c r="Q2671" s="4">
        <v>232116</v>
      </c>
      <c r="R2671" s="1" t="s">
        <v>128</v>
      </c>
      <c r="S2671" s="1" t="s">
        <v>50</v>
      </c>
      <c r="T2671" s="4">
        <f>Sales_Datas[[#This Row],[after_discount]]-(Sales_Datas[[#This Row],[qty_ordered]]*Sales_Datas[[#This Row],[cogs]])</f>
        <v>3131884</v>
      </c>
      <c r="U2671" s="3">
        <f>IFERROR(Sales_Datas[[#This Row],[Gross_Profit]]/Sales_Datas[[#This Row],[after_discount]],0)</f>
        <v>0.93100000000000005</v>
      </c>
      <c r="V2671" s="1" t="str">
        <f>IF(Sales_Datas[[#This Row],[base_price]] &lt;= 632200, "Low", (IF(Sales_Datas[[#This Row],[base_price]] &gt;= 10092000, "High", "Medium")))</f>
        <v>Medium</v>
      </c>
    </row>
    <row r="2672" spans="1:22" x14ac:dyDescent="0.25">
      <c r="A2672" s="1" t="s">
        <v>7193</v>
      </c>
      <c r="B2672" s="1" t="s">
        <v>3734</v>
      </c>
      <c r="C2672" s="2">
        <v>44516</v>
      </c>
      <c r="D2672" s="1" t="s">
        <v>7194</v>
      </c>
      <c r="E2672" s="4">
        <v>84100</v>
      </c>
      <c r="F2672">
        <v>4</v>
      </c>
      <c r="G2672" s="4">
        <v>3364000</v>
      </c>
      <c r="H2672" s="4">
        <v>0</v>
      </c>
      <c r="I2672" s="4">
        <v>3364000</v>
      </c>
      <c r="J2672">
        <v>1</v>
      </c>
      <c r="K2672">
        <v>0</v>
      </c>
      <c r="L2672">
        <v>0</v>
      </c>
      <c r="M2672">
        <v>4</v>
      </c>
      <c r="N2672" s="2">
        <v>44522</v>
      </c>
      <c r="O2672" s="1" t="s">
        <v>7195</v>
      </c>
      <c r="P2672" s="4">
        <v>841000</v>
      </c>
      <c r="Q2672" s="4">
        <v>59682</v>
      </c>
      <c r="R2672" s="1" t="s">
        <v>344</v>
      </c>
      <c r="S2672" s="1" t="s">
        <v>34</v>
      </c>
      <c r="T2672" s="4">
        <f>Sales_Datas[[#This Row],[after_discount]]-(Sales_Datas[[#This Row],[qty_ordered]]*Sales_Datas[[#This Row],[cogs]])</f>
        <v>3125272</v>
      </c>
      <c r="U2672" s="3">
        <f>IFERROR(Sales_Datas[[#This Row],[Gross_Profit]]/Sales_Datas[[#This Row],[after_discount]],0)</f>
        <v>0.92903448275862066</v>
      </c>
      <c r="V2672" s="1" t="str">
        <f>IF(Sales_Datas[[#This Row],[base_price]] &lt;= 632200, "Low", (IF(Sales_Datas[[#This Row],[base_price]] &gt;= 10092000, "High", "Medium")))</f>
        <v>Medium</v>
      </c>
    </row>
    <row r="2673" spans="1:22" x14ac:dyDescent="0.25">
      <c r="A2673" s="1" t="s">
        <v>7196</v>
      </c>
      <c r="B2673" s="1" t="s">
        <v>7197</v>
      </c>
      <c r="C2673" s="2">
        <v>44548</v>
      </c>
      <c r="D2673" s="1" t="s">
        <v>7194</v>
      </c>
      <c r="E2673" s="4">
        <v>84100</v>
      </c>
      <c r="F2673">
        <v>4</v>
      </c>
      <c r="G2673" s="4">
        <v>3364000</v>
      </c>
      <c r="H2673" s="4">
        <v>0</v>
      </c>
      <c r="I2673" s="4">
        <v>3364000</v>
      </c>
      <c r="J2673">
        <v>1</v>
      </c>
      <c r="K2673">
        <v>0</v>
      </c>
      <c r="L2673">
        <v>0</v>
      </c>
      <c r="M2673">
        <v>4</v>
      </c>
      <c r="N2673" s="2">
        <v>44535</v>
      </c>
      <c r="O2673" s="1" t="s">
        <v>7195</v>
      </c>
      <c r="P2673" s="4">
        <v>841000</v>
      </c>
      <c r="Q2673" s="4">
        <v>59682</v>
      </c>
      <c r="R2673" s="1" t="s">
        <v>344</v>
      </c>
      <c r="S2673" s="1" t="s">
        <v>34</v>
      </c>
      <c r="T2673" s="4">
        <f>Sales_Datas[[#This Row],[after_discount]]-(Sales_Datas[[#This Row],[qty_ordered]]*Sales_Datas[[#This Row],[cogs]])</f>
        <v>3125272</v>
      </c>
      <c r="U2673" s="3">
        <f>IFERROR(Sales_Datas[[#This Row],[Gross_Profit]]/Sales_Datas[[#This Row],[after_discount]],0)</f>
        <v>0.92903448275862066</v>
      </c>
      <c r="V2673" s="1" t="str">
        <f>IF(Sales_Datas[[#This Row],[base_price]] &lt;= 632200, "Low", (IF(Sales_Datas[[#This Row],[base_price]] &gt;= 10092000, "High", "Medium")))</f>
        <v>Medium</v>
      </c>
    </row>
    <row r="2674" spans="1:22" x14ac:dyDescent="0.25">
      <c r="A2674" s="1" t="s">
        <v>7198</v>
      </c>
      <c r="B2674" s="1" t="s">
        <v>7199</v>
      </c>
      <c r="C2674" s="2">
        <v>44683</v>
      </c>
      <c r="D2674" s="1" t="s">
        <v>7200</v>
      </c>
      <c r="E2674" s="4">
        <v>336342</v>
      </c>
      <c r="F2674">
        <v>1</v>
      </c>
      <c r="G2674" s="4">
        <v>3363420</v>
      </c>
      <c r="H2674" s="4">
        <v>0</v>
      </c>
      <c r="I2674" s="4">
        <v>3363420</v>
      </c>
      <c r="J2674">
        <v>1</v>
      </c>
      <c r="K2674">
        <v>1</v>
      </c>
      <c r="L2674">
        <v>0</v>
      </c>
      <c r="M2674">
        <v>1</v>
      </c>
      <c r="N2674" s="2">
        <v>44607</v>
      </c>
      <c r="O2674" s="1" t="s">
        <v>7201</v>
      </c>
      <c r="P2674" s="4">
        <v>3363420</v>
      </c>
      <c r="Q2674" s="4">
        <v>262334</v>
      </c>
      <c r="R2674" s="1" t="s">
        <v>55</v>
      </c>
      <c r="S2674" s="1" t="s">
        <v>50</v>
      </c>
      <c r="T2674" s="4">
        <f>Sales_Datas[[#This Row],[after_discount]]-(Sales_Datas[[#This Row],[qty_ordered]]*Sales_Datas[[#This Row],[cogs]])</f>
        <v>3101086</v>
      </c>
      <c r="U2674" s="3">
        <f>IFERROR(Sales_Datas[[#This Row],[Gross_Profit]]/Sales_Datas[[#This Row],[after_discount]],0)</f>
        <v>0.92200379375754438</v>
      </c>
      <c r="V2674" s="1" t="str">
        <f>IF(Sales_Datas[[#This Row],[base_price]] &lt;= 632200, "Low", (IF(Sales_Datas[[#This Row],[base_price]] &gt;= 10092000, "High", "Medium")))</f>
        <v>Medium</v>
      </c>
    </row>
    <row r="2675" spans="1:22" x14ac:dyDescent="0.25">
      <c r="A2675" s="1" t="s">
        <v>7202</v>
      </c>
      <c r="B2675" s="1" t="s">
        <v>1069</v>
      </c>
      <c r="C2675" s="2">
        <v>44715</v>
      </c>
      <c r="D2675" s="1" t="s">
        <v>7203</v>
      </c>
      <c r="E2675" s="4">
        <v>335762</v>
      </c>
      <c r="F2675">
        <v>1</v>
      </c>
      <c r="G2675" s="4">
        <v>3357620</v>
      </c>
      <c r="H2675" s="4">
        <v>0</v>
      </c>
      <c r="I2675" s="4">
        <v>3357620</v>
      </c>
      <c r="J2675">
        <v>1</v>
      </c>
      <c r="K2675">
        <v>0</v>
      </c>
      <c r="L2675">
        <v>0</v>
      </c>
      <c r="M2675">
        <v>4</v>
      </c>
      <c r="N2675" s="2">
        <v>44460</v>
      </c>
      <c r="O2675" s="1" t="s">
        <v>7204</v>
      </c>
      <c r="P2675" s="4">
        <v>3357620</v>
      </c>
      <c r="Q2675" s="4">
        <v>281996</v>
      </c>
      <c r="R2675" s="1" t="s">
        <v>55</v>
      </c>
      <c r="S2675" s="1" t="s">
        <v>34</v>
      </c>
      <c r="T2675" s="4">
        <f>Sales_Datas[[#This Row],[after_discount]]-(Sales_Datas[[#This Row],[qty_ordered]]*Sales_Datas[[#This Row],[cogs]])</f>
        <v>3075624</v>
      </c>
      <c r="U2675" s="3">
        <f>IFERROR(Sales_Datas[[#This Row],[Gross_Profit]]/Sales_Datas[[#This Row],[after_discount]],0)</f>
        <v>0.91601312834686477</v>
      </c>
      <c r="V2675" s="1" t="str">
        <f>IF(Sales_Datas[[#This Row],[base_price]] &lt;= 632200, "Low", (IF(Sales_Datas[[#This Row],[base_price]] &gt;= 10092000, "High", "Medium")))</f>
        <v>Medium</v>
      </c>
    </row>
    <row r="2676" spans="1:22" x14ac:dyDescent="0.25">
      <c r="A2676" s="1" t="s">
        <v>7205</v>
      </c>
      <c r="B2676" s="1" t="s">
        <v>7206</v>
      </c>
      <c r="C2676" s="2">
        <v>44807</v>
      </c>
      <c r="D2676" s="1" t="s">
        <v>7207</v>
      </c>
      <c r="E2676" s="4">
        <v>333500</v>
      </c>
      <c r="F2676">
        <v>1</v>
      </c>
      <c r="G2676" s="4">
        <v>3335000</v>
      </c>
      <c r="H2676" s="4">
        <v>0</v>
      </c>
      <c r="I2676" s="4">
        <v>3335000</v>
      </c>
      <c r="J2676">
        <v>1</v>
      </c>
      <c r="K2676">
        <v>0</v>
      </c>
      <c r="L2676">
        <v>0</v>
      </c>
      <c r="M2676">
        <v>4</v>
      </c>
      <c r="N2676" s="2">
        <v>44629</v>
      </c>
      <c r="O2676" s="1" t="s">
        <v>7208</v>
      </c>
      <c r="P2676" s="4">
        <v>3335000</v>
      </c>
      <c r="Q2676" s="4">
        <v>226780</v>
      </c>
      <c r="R2676" s="1" t="s">
        <v>133</v>
      </c>
      <c r="S2676" s="1" t="s">
        <v>34</v>
      </c>
      <c r="T2676" s="4">
        <f>Sales_Datas[[#This Row],[after_discount]]-(Sales_Datas[[#This Row],[qty_ordered]]*Sales_Datas[[#This Row],[cogs]])</f>
        <v>3108220</v>
      </c>
      <c r="U2676" s="3">
        <f>IFERROR(Sales_Datas[[#This Row],[Gross_Profit]]/Sales_Datas[[#This Row],[after_discount]],0)</f>
        <v>0.93200000000000005</v>
      </c>
      <c r="V2676" s="1" t="str">
        <f>IF(Sales_Datas[[#This Row],[base_price]] &lt;= 632200, "Low", (IF(Sales_Datas[[#This Row],[base_price]] &gt;= 10092000, "High", "Medium")))</f>
        <v>Medium</v>
      </c>
    </row>
    <row r="2677" spans="1:22" x14ac:dyDescent="0.25">
      <c r="A2677" s="1" t="s">
        <v>7209</v>
      </c>
      <c r="B2677" s="1" t="s">
        <v>7210</v>
      </c>
      <c r="C2677" s="2">
        <v>44868</v>
      </c>
      <c r="D2677" s="1" t="s">
        <v>7211</v>
      </c>
      <c r="E2677" s="4">
        <v>333500</v>
      </c>
      <c r="F2677">
        <v>1</v>
      </c>
      <c r="G2677" s="4">
        <v>3335000</v>
      </c>
      <c r="H2677" s="4">
        <v>0</v>
      </c>
      <c r="I2677" s="4">
        <v>3335000</v>
      </c>
      <c r="J2677">
        <v>1</v>
      </c>
      <c r="K2677">
        <v>1</v>
      </c>
      <c r="L2677">
        <v>0</v>
      </c>
      <c r="M2677">
        <v>1</v>
      </c>
      <c r="N2677" s="2">
        <v>44629</v>
      </c>
      <c r="O2677" s="1" t="s">
        <v>7212</v>
      </c>
      <c r="P2677" s="4">
        <v>3335000</v>
      </c>
      <c r="Q2677" s="4">
        <v>253460</v>
      </c>
      <c r="R2677" s="1" t="s">
        <v>133</v>
      </c>
      <c r="S2677" s="1" t="s">
        <v>50</v>
      </c>
      <c r="T2677" s="4">
        <f>Sales_Datas[[#This Row],[after_discount]]-(Sales_Datas[[#This Row],[qty_ordered]]*Sales_Datas[[#This Row],[cogs]])</f>
        <v>3081540</v>
      </c>
      <c r="U2677" s="3">
        <f>IFERROR(Sales_Datas[[#This Row],[Gross_Profit]]/Sales_Datas[[#This Row],[after_discount]],0)</f>
        <v>0.92400000000000004</v>
      </c>
      <c r="V2677" s="1" t="str">
        <f>IF(Sales_Datas[[#This Row],[base_price]] &lt;= 632200, "Low", (IF(Sales_Datas[[#This Row],[base_price]] &gt;= 10092000, "High", "Medium")))</f>
        <v>Medium</v>
      </c>
    </row>
    <row r="2678" spans="1:22" x14ac:dyDescent="0.25">
      <c r="A2678" s="1" t="s">
        <v>7213</v>
      </c>
      <c r="B2678" s="1" t="s">
        <v>1069</v>
      </c>
      <c r="C2678" s="2">
        <v>44638</v>
      </c>
      <c r="D2678" s="1" t="s">
        <v>7214</v>
      </c>
      <c r="E2678" s="4">
        <v>165880</v>
      </c>
      <c r="F2678">
        <v>2</v>
      </c>
      <c r="G2678" s="4">
        <v>3317600</v>
      </c>
      <c r="H2678" s="4">
        <v>0</v>
      </c>
      <c r="I2678" s="4">
        <v>3317600</v>
      </c>
      <c r="J2678">
        <v>1</v>
      </c>
      <c r="K2678">
        <v>0</v>
      </c>
      <c r="L2678">
        <v>0</v>
      </c>
      <c r="M2678">
        <v>7</v>
      </c>
      <c r="N2678" s="2">
        <v>44460</v>
      </c>
      <c r="O2678" s="1" t="s">
        <v>7215</v>
      </c>
      <c r="P2678" s="4">
        <v>1658800</v>
      </c>
      <c r="Q2678" s="4">
        <v>109446</v>
      </c>
      <c r="R2678" s="1" t="s">
        <v>55</v>
      </c>
      <c r="S2678" s="1" t="s">
        <v>66</v>
      </c>
      <c r="T2678" s="4">
        <f>Sales_Datas[[#This Row],[after_discount]]-(Sales_Datas[[#This Row],[qty_ordered]]*Sales_Datas[[#This Row],[cogs]])</f>
        <v>3098708</v>
      </c>
      <c r="U2678" s="3">
        <f>IFERROR(Sales_Datas[[#This Row],[Gross_Profit]]/Sales_Datas[[#This Row],[after_discount]],0)</f>
        <v>0.93402097902097903</v>
      </c>
      <c r="V2678" s="1" t="str">
        <f>IF(Sales_Datas[[#This Row],[base_price]] &lt;= 632200, "Low", (IF(Sales_Datas[[#This Row],[base_price]] &gt;= 10092000, "High", "Medium")))</f>
        <v>Medium</v>
      </c>
    </row>
    <row r="2679" spans="1:22" x14ac:dyDescent="0.25">
      <c r="A2679" s="1" t="s">
        <v>7216</v>
      </c>
      <c r="B2679" s="1" t="s">
        <v>7217</v>
      </c>
      <c r="C2679" s="2">
        <v>44578</v>
      </c>
      <c r="D2679" s="1" t="s">
        <v>7218</v>
      </c>
      <c r="E2679" s="4">
        <v>110200</v>
      </c>
      <c r="F2679">
        <v>3</v>
      </c>
      <c r="G2679" s="4">
        <v>3306000</v>
      </c>
      <c r="H2679" s="4">
        <v>0</v>
      </c>
      <c r="I2679" s="4">
        <v>3306000</v>
      </c>
      <c r="J2679">
        <v>1</v>
      </c>
      <c r="K2679">
        <v>1</v>
      </c>
      <c r="L2679">
        <v>0</v>
      </c>
      <c r="M2679">
        <v>1</v>
      </c>
      <c r="N2679" s="2">
        <v>44563</v>
      </c>
      <c r="O2679" s="1" t="s">
        <v>7219</v>
      </c>
      <c r="P2679" s="4">
        <v>1734200</v>
      </c>
      <c r="Q2679" s="4">
        <v>124816</v>
      </c>
      <c r="R2679" s="1" t="s">
        <v>123</v>
      </c>
      <c r="S2679" s="1" t="s">
        <v>50</v>
      </c>
      <c r="T2679" s="4">
        <f>Sales_Datas[[#This Row],[after_discount]]-(Sales_Datas[[#This Row],[qty_ordered]]*Sales_Datas[[#This Row],[cogs]])</f>
        <v>2931552</v>
      </c>
      <c r="U2679" s="3">
        <f>IFERROR(Sales_Datas[[#This Row],[Gross_Profit]]/Sales_Datas[[#This Row],[after_discount]],0)</f>
        <v>0.88673684210526316</v>
      </c>
      <c r="V2679" s="1" t="str">
        <f>IF(Sales_Datas[[#This Row],[base_price]] &lt;= 632200, "Low", (IF(Sales_Datas[[#This Row],[base_price]] &gt;= 10092000, "High", "Medium")))</f>
        <v>Medium</v>
      </c>
    </row>
    <row r="2680" spans="1:22" x14ac:dyDescent="0.25">
      <c r="A2680" s="1" t="s">
        <v>7220</v>
      </c>
      <c r="B2680" s="1" t="s">
        <v>7221</v>
      </c>
      <c r="C2680" s="2">
        <v>44841</v>
      </c>
      <c r="D2680" s="1" t="s">
        <v>7222</v>
      </c>
      <c r="E2680" s="4">
        <v>329556</v>
      </c>
      <c r="F2680">
        <v>1</v>
      </c>
      <c r="G2680" s="4">
        <v>3295560</v>
      </c>
      <c r="H2680" s="4">
        <v>0</v>
      </c>
      <c r="I2680" s="4">
        <v>3295560</v>
      </c>
      <c r="J2680">
        <v>1</v>
      </c>
      <c r="K2680">
        <v>1</v>
      </c>
      <c r="L2680">
        <v>0</v>
      </c>
      <c r="M2680">
        <v>1</v>
      </c>
      <c r="N2680" s="2">
        <v>44770</v>
      </c>
      <c r="O2680" s="1" t="s">
        <v>7223</v>
      </c>
      <c r="P2680" s="4">
        <v>2998600</v>
      </c>
      <c r="Q2680" s="4">
        <v>233856</v>
      </c>
      <c r="R2680" s="1" t="s">
        <v>29</v>
      </c>
      <c r="S2680" s="1" t="s">
        <v>50</v>
      </c>
      <c r="T2680" s="4">
        <f>Sales_Datas[[#This Row],[after_discount]]-(Sales_Datas[[#This Row],[qty_ordered]]*Sales_Datas[[#This Row],[cogs]])</f>
        <v>3061704</v>
      </c>
      <c r="U2680" s="3">
        <f>IFERROR(Sales_Datas[[#This Row],[Gross_Profit]]/Sales_Datas[[#This Row],[after_discount]],0)</f>
        <v>0.92903907074973602</v>
      </c>
      <c r="V2680" s="1" t="str">
        <f>IF(Sales_Datas[[#This Row],[base_price]] &lt;= 632200, "Low", (IF(Sales_Datas[[#This Row],[base_price]] &gt;= 10092000, "High", "Medium")))</f>
        <v>Medium</v>
      </c>
    </row>
    <row r="2681" spans="1:22" x14ac:dyDescent="0.25">
      <c r="A2681" s="1" t="s">
        <v>7224</v>
      </c>
      <c r="B2681" s="1" t="s">
        <v>7225</v>
      </c>
      <c r="C2681" s="2">
        <v>44733</v>
      </c>
      <c r="D2681" s="1" t="s">
        <v>7143</v>
      </c>
      <c r="E2681" s="4">
        <v>329498</v>
      </c>
      <c r="F2681">
        <v>1</v>
      </c>
      <c r="G2681" s="4">
        <v>3294980</v>
      </c>
      <c r="H2681" s="4">
        <v>0</v>
      </c>
      <c r="I2681" s="4">
        <v>3294980</v>
      </c>
      <c r="J2681">
        <v>1</v>
      </c>
      <c r="K2681">
        <v>1</v>
      </c>
      <c r="L2681">
        <v>1</v>
      </c>
      <c r="M2681">
        <v>1</v>
      </c>
      <c r="N2681" s="2">
        <v>44543</v>
      </c>
      <c r="O2681" s="1" t="s">
        <v>7144</v>
      </c>
      <c r="P2681" s="4">
        <v>3444620</v>
      </c>
      <c r="Q2681" s="4">
        <v>310010</v>
      </c>
      <c r="R2681" s="1" t="s">
        <v>29</v>
      </c>
      <c r="S2681" s="1" t="s">
        <v>50</v>
      </c>
      <c r="T2681" s="4">
        <f>Sales_Datas[[#This Row],[after_discount]]-(Sales_Datas[[#This Row],[qty_ordered]]*Sales_Datas[[#This Row],[cogs]])</f>
        <v>2984970</v>
      </c>
      <c r="U2681" s="3">
        <f>IFERROR(Sales_Datas[[#This Row],[Gross_Profit]]/Sales_Datas[[#This Row],[after_discount]],0)</f>
        <v>0.90591445168104212</v>
      </c>
      <c r="V2681" s="1" t="str">
        <f>IF(Sales_Datas[[#This Row],[base_price]] &lt;= 632200, "Low", (IF(Sales_Datas[[#This Row],[base_price]] &gt;= 10092000, "High", "Medium")))</f>
        <v>Medium</v>
      </c>
    </row>
    <row r="2682" spans="1:22" x14ac:dyDescent="0.25">
      <c r="A2682" s="1" t="s">
        <v>7226</v>
      </c>
      <c r="B2682" s="1" t="s">
        <v>7227</v>
      </c>
      <c r="C2682" s="2">
        <v>44760</v>
      </c>
      <c r="D2682" s="1" t="s">
        <v>7143</v>
      </c>
      <c r="E2682" s="4">
        <v>329498</v>
      </c>
      <c r="F2682">
        <v>1</v>
      </c>
      <c r="G2682" s="4">
        <v>3294980</v>
      </c>
      <c r="H2682" s="4">
        <v>0</v>
      </c>
      <c r="I2682" s="4">
        <v>3294980</v>
      </c>
      <c r="J2682">
        <v>1</v>
      </c>
      <c r="K2682">
        <v>1</v>
      </c>
      <c r="L2682">
        <v>1</v>
      </c>
      <c r="M2682">
        <v>1</v>
      </c>
      <c r="N2682" s="2">
        <v>44767</v>
      </c>
      <c r="O2682" s="1" t="s">
        <v>7144</v>
      </c>
      <c r="P2682" s="4">
        <v>3444620</v>
      </c>
      <c r="Q2682" s="4">
        <v>310010</v>
      </c>
      <c r="R2682" s="1" t="s">
        <v>29</v>
      </c>
      <c r="S2682" s="1" t="s">
        <v>50</v>
      </c>
      <c r="T2682" s="4">
        <f>Sales_Datas[[#This Row],[after_discount]]-(Sales_Datas[[#This Row],[qty_ordered]]*Sales_Datas[[#This Row],[cogs]])</f>
        <v>2984970</v>
      </c>
      <c r="U2682" s="3">
        <f>IFERROR(Sales_Datas[[#This Row],[Gross_Profit]]/Sales_Datas[[#This Row],[after_discount]],0)</f>
        <v>0.90591445168104212</v>
      </c>
      <c r="V2682" s="1" t="str">
        <f>IF(Sales_Datas[[#This Row],[base_price]] &lt;= 632200, "Low", (IF(Sales_Datas[[#This Row],[base_price]] &gt;= 10092000, "High", "Medium")))</f>
        <v>Medium</v>
      </c>
    </row>
    <row r="2683" spans="1:22" x14ac:dyDescent="0.25">
      <c r="A2683" s="1" t="s">
        <v>7228</v>
      </c>
      <c r="B2683" s="1" t="s">
        <v>7229</v>
      </c>
      <c r="C2683" s="2">
        <v>44515</v>
      </c>
      <c r="D2683" s="1" t="s">
        <v>7230</v>
      </c>
      <c r="E2683" s="4">
        <v>329440</v>
      </c>
      <c r="F2683">
        <v>1</v>
      </c>
      <c r="G2683" s="4">
        <v>3294400</v>
      </c>
      <c r="H2683" s="4">
        <v>0</v>
      </c>
      <c r="I2683" s="4">
        <v>3294400</v>
      </c>
      <c r="J2683">
        <v>1</v>
      </c>
      <c r="K2683">
        <v>0</v>
      </c>
      <c r="L2683">
        <v>0</v>
      </c>
      <c r="M2683">
        <v>1</v>
      </c>
      <c r="N2683" s="2">
        <v>44508</v>
      </c>
      <c r="O2683" s="1" t="s">
        <v>7231</v>
      </c>
      <c r="P2683" s="4">
        <v>3294400</v>
      </c>
      <c r="Q2683" s="4">
        <v>204218</v>
      </c>
      <c r="R2683" s="1" t="s">
        <v>29</v>
      </c>
      <c r="S2683" s="1" t="s">
        <v>50</v>
      </c>
      <c r="T2683" s="4">
        <f>Sales_Datas[[#This Row],[after_discount]]-(Sales_Datas[[#This Row],[qty_ordered]]*Sales_Datas[[#This Row],[cogs]])</f>
        <v>3090182</v>
      </c>
      <c r="U2683" s="3">
        <f>IFERROR(Sales_Datas[[#This Row],[Gross_Profit]]/Sales_Datas[[#This Row],[after_discount]],0)</f>
        <v>0.93801056338028166</v>
      </c>
      <c r="V2683" s="1" t="str">
        <f>IF(Sales_Datas[[#This Row],[base_price]] &lt;= 632200, "Low", (IF(Sales_Datas[[#This Row],[base_price]] &gt;= 10092000, "High", "Medium")))</f>
        <v>Medium</v>
      </c>
    </row>
    <row r="2684" spans="1:22" x14ac:dyDescent="0.25">
      <c r="A2684" s="1" t="s">
        <v>7232</v>
      </c>
      <c r="B2684" s="1" t="s">
        <v>7233</v>
      </c>
      <c r="C2684" s="2">
        <v>44683</v>
      </c>
      <c r="D2684" s="1" t="s">
        <v>7234</v>
      </c>
      <c r="E2684" s="4">
        <v>329440</v>
      </c>
      <c r="F2684">
        <v>1</v>
      </c>
      <c r="G2684" s="4">
        <v>3294400</v>
      </c>
      <c r="H2684" s="4">
        <v>0</v>
      </c>
      <c r="I2684" s="4">
        <v>3294400</v>
      </c>
      <c r="J2684">
        <v>1</v>
      </c>
      <c r="K2684">
        <v>1</v>
      </c>
      <c r="L2684">
        <v>0</v>
      </c>
      <c r="M2684">
        <v>1</v>
      </c>
      <c r="N2684" s="2">
        <v>44539</v>
      </c>
      <c r="O2684" s="1" t="s">
        <v>7235</v>
      </c>
      <c r="P2684" s="4">
        <v>3294400</v>
      </c>
      <c r="Q2684" s="4">
        <v>256940</v>
      </c>
      <c r="R2684" s="1" t="s">
        <v>133</v>
      </c>
      <c r="S2684" s="1" t="s">
        <v>50</v>
      </c>
      <c r="T2684" s="4">
        <f>Sales_Datas[[#This Row],[after_discount]]-(Sales_Datas[[#This Row],[qty_ordered]]*Sales_Datas[[#This Row],[cogs]])</f>
        <v>3037460</v>
      </c>
      <c r="U2684" s="3">
        <f>IFERROR(Sales_Datas[[#This Row],[Gross_Profit]]/Sales_Datas[[#This Row],[after_discount]],0)</f>
        <v>0.92200704225352115</v>
      </c>
      <c r="V2684" s="1" t="str">
        <f>IF(Sales_Datas[[#This Row],[base_price]] &lt;= 632200, "Low", (IF(Sales_Datas[[#This Row],[base_price]] &gt;= 10092000, "High", "Medium")))</f>
        <v>Medium</v>
      </c>
    </row>
    <row r="2685" spans="1:22" x14ac:dyDescent="0.25">
      <c r="A2685" s="1" t="s">
        <v>7236</v>
      </c>
      <c r="B2685" s="1" t="s">
        <v>7237</v>
      </c>
      <c r="C2685" s="2">
        <v>44522</v>
      </c>
      <c r="D2685" s="1" t="s">
        <v>6917</v>
      </c>
      <c r="E2685" s="4">
        <v>328860</v>
      </c>
      <c r="F2685">
        <v>1</v>
      </c>
      <c r="G2685" s="4">
        <v>3288600</v>
      </c>
      <c r="H2685" s="4">
        <v>0</v>
      </c>
      <c r="I2685" s="4">
        <v>3288600</v>
      </c>
      <c r="J2685">
        <v>1</v>
      </c>
      <c r="K2685">
        <v>1</v>
      </c>
      <c r="L2685">
        <v>1</v>
      </c>
      <c r="M2685">
        <v>1</v>
      </c>
      <c r="N2685" s="2">
        <v>44527</v>
      </c>
      <c r="O2685" s="1" t="s">
        <v>6918</v>
      </c>
      <c r="P2685" s="4">
        <v>3654000</v>
      </c>
      <c r="Q2685" s="4">
        <v>314244</v>
      </c>
      <c r="R2685" s="1" t="s">
        <v>191</v>
      </c>
      <c r="S2685" s="1" t="s">
        <v>50</v>
      </c>
      <c r="T2685" s="4">
        <f>Sales_Datas[[#This Row],[after_discount]]-(Sales_Datas[[#This Row],[qty_ordered]]*Sales_Datas[[#This Row],[cogs]])</f>
        <v>2974356</v>
      </c>
      <c r="U2685" s="3">
        <f>IFERROR(Sales_Datas[[#This Row],[Gross_Profit]]/Sales_Datas[[#This Row],[after_discount]],0)</f>
        <v>0.9044444444444445</v>
      </c>
      <c r="V2685" s="1" t="str">
        <f>IF(Sales_Datas[[#This Row],[base_price]] &lt;= 632200, "Low", (IF(Sales_Datas[[#This Row],[base_price]] &gt;= 10092000, "High", "Medium")))</f>
        <v>Medium</v>
      </c>
    </row>
    <row r="2686" spans="1:22" x14ac:dyDescent="0.25">
      <c r="A2686" s="1" t="s">
        <v>7238</v>
      </c>
      <c r="B2686" s="1" t="s">
        <v>7239</v>
      </c>
      <c r="C2686" s="2">
        <v>44779</v>
      </c>
      <c r="D2686" s="1" t="s">
        <v>7240</v>
      </c>
      <c r="E2686" s="4">
        <v>328280</v>
      </c>
      <c r="F2686">
        <v>1</v>
      </c>
      <c r="G2686" s="4">
        <v>3282800</v>
      </c>
      <c r="H2686" s="4">
        <v>0</v>
      </c>
      <c r="I2686" s="4">
        <v>3282800</v>
      </c>
      <c r="J2686">
        <v>1</v>
      </c>
      <c r="K2686">
        <v>1</v>
      </c>
      <c r="L2686">
        <v>0</v>
      </c>
      <c r="M2686">
        <v>4</v>
      </c>
      <c r="N2686" s="2">
        <v>44717</v>
      </c>
      <c r="O2686" s="1" t="s">
        <v>7241</v>
      </c>
      <c r="P2686" s="4">
        <v>3282800</v>
      </c>
      <c r="Q2686" s="4">
        <v>288840</v>
      </c>
      <c r="R2686" s="1" t="s">
        <v>133</v>
      </c>
      <c r="S2686" s="1" t="s">
        <v>34</v>
      </c>
      <c r="T2686" s="4">
        <f>Sales_Datas[[#This Row],[after_discount]]-(Sales_Datas[[#This Row],[qty_ordered]]*Sales_Datas[[#This Row],[cogs]])</f>
        <v>2993960</v>
      </c>
      <c r="U2686" s="3">
        <f>IFERROR(Sales_Datas[[#This Row],[Gross_Profit]]/Sales_Datas[[#This Row],[after_discount]],0)</f>
        <v>0.91201413427561839</v>
      </c>
      <c r="V2686" s="1" t="str">
        <f>IF(Sales_Datas[[#This Row],[base_price]] &lt;= 632200, "Low", (IF(Sales_Datas[[#This Row],[base_price]] &gt;= 10092000, "High", "Medium")))</f>
        <v>Medium</v>
      </c>
    </row>
    <row r="2687" spans="1:22" x14ac:dyDescent="0.25">
      <c r="A2687" s="1" t="s">
        <v>7242</v>
      </c>
      <c r="B2687" s="1" t="s">
        <v>7243</v>
      </c>
      <c r="C2687" s="2">
        <v>44638</v>
      </c>
      <c r="D2687" s="1" t="s">
        <v>7244</v>
      </c>
      <c r="E2687" s="4">
        <v>327700</v>
      </c>
      <c r="F2687">
        <v>1</v>
      </c>
      <c r="G2687" s="4">
        <v>3277000</v>
      </c>
      <c r="H2687" s="4">
        <v>0</v>
      </c>
      <c r="I2687" s="4">
        <v>3277000</v>
      </c>
      <c r="J2687">
        <v>1</v>
      </c>
      <c r="K2687">
        <v>1</v>
      </c>
      <c r="L2687">
        <v>1</v>
      </c>
      <c r="M2687">
        <v>1</v>
      </c>
      <c r="N2687" s="2">
        <v>44528</v>
      </c>
      <c r="O2687" s="1" t="s">
        <v>7245</v>
      </c>
      <c r="P2687" s="4">
        <v>3277000</v>
      </c>
      <c r="Q2687" s="4">
        <v>271962</v>
      </c>
      <c r="R2687" s="1" t="s">
        <v>39</v>
      </c>
      <c r="S2687" s="1" t="s">
        <v>50</v>
      </c>
      <c r="T2687" s="4">
        <f>Sales_Datas[[#This Row],[after_discount]]-(Sales_Datas[[#This Row],[qty_ordered]]*Sales_Datas[[#This Row],[cogs]])</f>
        <v>3005038</v>
      </c>
      <c r="U2687" s="3">
        <f>IFERROR(Sales_Datas[[#This Row],[Gross_Profit]]/Sales_Datas[[#This Row],[after_discount]],0)</f>
        <v>0.91700884955752215</v>
      </c>
      <c r="V2687" s="1" t="str">
        <f>IF(Sales_Datas[[#This Row],[base_price]] &lt;= 632200, "Low", (IF(Sales_Datas[[#This Row],[base_price]] &gt;= 10092000, "High", "Medium")))</f>
        <v>Medium</v>
      </c>
    </row>
    <row r="2688" spans="1:22" x14ac:dyDescent="0.25">
      <c r="A2688" s="1" t="s">
        <v>7246</v>
      </c>
      <c r="B2688" s="1" t="s">
        <v>1378</v>
      </c>
      <c r="C2688" s="2">
        <v>44399</v>
      </c>
      <c r="D2688" s="1" t="s">
        <v>7247</v>
      </c>
      <c r="E2688" s="4">
        <v>109040</v>
      </c>
      <c r="F2688">
        <v>3</v>
      </c>
      <c r="G2688" s="4">
        <v>3271200</v>
      </c>
      <c r="H2688" s="4">
        <v>0</v>
      </c>
      <c r="I2688" s="4">
        <v>3271200</v>
      </c>
      <c r="J2688">
        <v>1</v>
      </c>
      <c r="K2688">
        <v>0</v>
      </c>
      <c r="L2688">
        <v>0</v>
      </c>
      <c r="M2688">
        <v>9</v>
      </c>
      <c r="N2688" s="2">
        <v>44395</v>
      </c>
      <c r="O2688" s="1" t="s">
        <v>7248</v>
      </c>
      <c r="P2688" s="4">
        <v>1090400</v>
      </c>
      <c r="Q2688" s="4">
        <v>82824</v>
      </c>
      <c r="R2688" s="1" t="s">
        <v>133</v>
      </c>
      <c r="S2688" s="1" t="s">
        <v>1120</v>
      </c>
      <c r="T2688" s="4">
        <f>Sales_Datas[[#This Row],[after_discount]]-(Sales_Datas[[#This Row],[qty_ordered]]*Sales_Datas[[#This Row],[cogs]])</f>
        <v>3022728</v>
      </c>
      <c r="U2688" s="3">
        <f>IFERROR(Sales_Datas[[#This Row],[Gross_Profit]]/Sales_Datas[[#This Row],[after_discount]],0)</f>
        <v>0.92404255319148931</v>
      </c>
      <c r="V2688" s="1" t="str">
        <f>IF(Sales_Datas[[#This Row],[base_price]] &lt;= 632200, "Low", (IF(Sales_Datas[[#This Row],[base_price]] &gt;= 10092000, "High", "Medium")))</f>
        <v>Medium</v>
      </c>
    </row>
    <row r="2689" spans="1:22" x14ac:dyDescent="0.25">
      <c r="A2689" s="1" t="s">
        <v>7249</v>
      </c>
      <c r="B2689" s="1" t="s">
        <v>1378</v>
      </c>
      <c r="C2689" s="2">
        <v>44403</v>
      </c>
      <c r="D2689" s="1" t="s">
        <v>7247</v>
      </c>
      <c r="E2689" s="4">
        <v>109040</v>
      </c>
      <c r="F2689">
        <v>3</v>
      </c>
      <c r="G2689" s="4">
        <v>3271200</v>
      </c>
      <c r="H2689" s="4">
        <v>0</v>
      </c>
      <c r="I2689" s="4">
        <v>3271200</v>
      </c>
      <c r="J2689">
        <v>1</v>
      </c>
      <c r="K2689">
        <v>0</v>
      </c>
      <c r="L2689">
        <v>0</v>
      </c>
      <c r="M2689">
        <v>9</v>
      </c>
      <c r="N2689" s="2">
        <v>44395</v>
      </c>
      <c r="O2689" s="1" t="s">
        <v>7248</v>
      </c>
      <c r="P2689" s="4">
        <v>1090400</v>
      </c>
      <c r="Q2689" s="4">
        <v>82824</v>
      </c>
      <c r="R2689" s="1" t="s">
        <v>133</v>
      </c>
      <c r="S2689" s="1" t="s">
        <v>1120</v>
      </c>
      <c r="T2689" s="4">
        <f>Sales_Datas[[#This Row],[after_discount]]-(Sales_Datas[[#This Row],[qty_ordered]]*Sales_Datas[[#This Row],[cogs]])</f>
        <v>3022728</v>
      </c>
      <c r="U2689" s="3">
        <f>IFERROR(Sales_Datas[[#This Row],[Gross_Profit]]/Sales_Datas[[#This Row],[after_discount]],0)</f>
        <v>0.92404255319148931</v>
      </c>
      <c r="V2689" s="1" t="str">
        <f>IF(Sales_Datas[[#This Row],[base_price]] &lt;= 632200, "Low", (IF(Sales_Datas[[#This Row],[base_price]] &gt;= 10092000, "High", "Medium")))</f>
        <v>Medium</v>
      </c>
    </row>
    <row r="2690" spans="1:22" x14ac:dyDescent="0.25">
      <c r="A2690" s="1" t="s">
        <v>7250</v>
      </c>
      <c r="B2690" s="1" t="s">
        <v>7251</v>
      </c>
      <c r="C2690" s="2">
        <v>44384</v>
      </c>
      <c r="D2690" s="1" t="s">
        <v>7252</v>
      </c>
      <c r="E2690" s="4">
        <v>326250</v>
      </c>
      <c r="F2690">
        <v>1</v>
      </c>
      <c r="G2690" s="4">
        <v>3262500</v>
      </c>
      <c r="H2690" s="4">
        <v>0</v>
      </c>
      <c r="I2690" s="4">
        <v>3262500</v>
      </c>
      <c r="J2690">
        <v>1</v>
      </c>
      <c r="K2690">
        <v>1</v>
      </c>
      <c r="L2690">
        <v>1</v>
      </c>
      <c r="M2690">
        <v>1</v>
      </c>
      <c r="N2690" s="2">
        <v>44388</v>
      </c>
      <c r="O2690" s="1" t="s">
        <v>7253</v>
      </c>
      <c r="P2690" s="4">
        <v>3262500</v>
      </c>
      <c r="Q2690" s="4">
        <v>212048</v>
      </c>
      <c r="R2690" s="1" t="s">
        <v>128</v>
      </c>
      <c r="S2690" s="1" t="s">
        <v>50</v>
      </c>
      <c r="T2690" s="4">
        <f>Sales_Datas[[#This Row],[after_discount]]-(Sales_Datas[[#This Row],[qty_ordered]]*Sales_Datas[[#This Row],[cogs]])</f>
        <v>3050452</v>
      </c>
      <c r="U2690" s="3">
        <f>IFERROR(Sales_Datas[[#This Row],[Gross_Profit]]/Sales_Datas[[#This Row],[after_discount]],0)</f>
        <v>0.93500444444444442</v>
      </c>
      <c r="V2690" s="1" t="str">
        <f>IF(Sales_Datas[[#This Row],[base_price]] &lt;= 632200, "Low", (IF(Sales_Datas[[#This Row],[base_price]] &gt;= 10092000, "High", "Medium")))</f>
        <v>Medium</v>
      </c>
    </row>
    <row r="2691" spans="1:22" x14ac:dyDescent="0.25">
      <c r="A2691" s="1" t="s">
        <v>7254</v>
      </c>
      <c r="B2691" s="1" t="s">
        <v>7255</v>
      </c>
      <c r="C2691" s="2">
        <v>44394</v>
      </c>
      <c r="D2691" s="1" t="s">
        <v>7252</v>
      </c>
      <c r="E2691" s="4">
        <v>326250</v>
      </c>
      <c r="F2691">
        <v>1</v>
      </c>
      <c r="G2691" s="4">
        <v>3262500</v>
      </c>
      <c r="H2691" s="4">
        <v>0</v>
      </c>
      <c r="I2691" s="4">
        <v>3262500</v>
      </c>
      <c r="J2691">
        <v>1</v>
      </c>
      <c r="K2691">
        <v>1</v>
      </c>
      <c r="L2691">
        <v>1</v>
      </c>
      <c r="M2691">
        <v>1</v>
      </c>
      <c r="N2691" s="2">
        <v>44401</v>
      </c>
      <c r="O2691" s="1" t="s">
        <v>7253</v>
      </c>
      <c r="P2691" s="4">
        <v>3262500</v>
      </c>
      <c r="Q2691" s="4">
        <v>212048</v>
      </c>
      <c r="R2691" s="1" t="s">
        <v>128</v>
      </c>
      <c r="S2691" s="1" t="s">
        <v>50</v>
      </c>
      <c r="T2691" s="4">
        <f>Sales_Datas[[#This Row],[after_discount]]-(Sales_Datas[[#This Row],[qty_ordered]]*Sales_Datas[[#This Row],[cogs]])</f>
        <v>3050452</v>
      </c>
      <c r="U2691" s="3">
        <f>IFERROR(Sales_Datas[[#This Row],[Gross_Profit]]/Sales_Datas[[#This Row],[after_discount]],0)</f>
        <v>0.93500444444444442</v>
      </c>
      <c r="V2691" s="1" t="str">
        <f>IF(Sales_Datas[[#This Row],[base_price]] &lt;= 632200, "Low", (IF(Sales_Datas[[#This Row],[base_price]] &gt;= 10092000, "High", "Medium")))</f>
        <v>Medium</v>
      </c>
    </row>
    <row r="2692" spans="1:22" x14ac:dyDescent="0.25">
      <c r="A2692" s="1" t="s">
        <v>7256</v>
      </c>
      <c r="B2692" s="1" t="s">
        <v>7257</v>
      </c>
      <c r="C2692" s="2">
        <v>44397</v>
      </c>
      <c r="D2692" s="1" t="s">
        <v>7252</v>
      </c>
      <c r="E2692" s="4">
        <v>326250</v>
      </c>
      <c r="F2692">
        <v>1</v>
      </c>
      <c r="G2692" s="4">
        <v>3262500</v>
      </c>
      <c r="H2692" s="4">
        <v>0</v>
      </c>
      <c r="I2692" s="4">
        <v>3262500</v>
      </c>
      <c r="J2692">
        <v>1</v>
      </c>
      <c r="K2692">
        <v>1</v>
      </c>
      <c r="L2692">
        <v>1</v>
      </c>
      <c r="M2692">
        <v>1</v>
      </c>
      <c r="N2692" s="2">
        <v>44386</v>
      </c>
      <c r="O2692" s="1" t="s">
        <v>7253</v>
      </c>
      <c r="P2692" s="4">
        <v>3262500</v>
      </c>
      <c r="Q2692" s="4">
        <v>212048</v>
      </c>
      <c r="R2692" s="1" t="s">
        <v>128</v>
      </c>
      <c r="S2692" s="1" t="s">
        <v>50</v>
      </c>
      <c r="T2692" s="4">
        <f>Sales_Datas[[#This Row],[after_discount]]-(Sales_Datas[[#This Row],[qty_ordered]]*Sales_Datas[[#This Row],[cogs]])</f>
        <v>3050452</v>
      </c>
      <c r="U2692" s="3">
        <f>IFERROR(Sales_Datas[[#This Row],[Gross_Profit]]/Sales_Datas[[#This Row],[after_discount]],0)</f>
        <v>0.93500444444444442</v>
      </c>
      <c r="V2692" s="1" t="str">
        <f>IF(Sales_Datas[[#This Row],[base_price]] &lt;= 632200, "Low", (IF(Sales_Datas[[#This Row],[base_price]] &gt;= 10092000, "High", "Medium")))</f>
        <v>Medium</v>
      </c>
    </row>
    <row r="2693" spans="1:22" x14ac:dyDescent="0.25">
      <c r="A2693" s="1" t="s">
        <v>7258</v>
      </c>
      <c r="B2693" s="1" t="s">
        <v>4205</v>
      </c>
      <c r="C2693" s="2">
        <v>44402</v>
      </c>
      <c r="D2693" s="1" t="s">
        <v>7252</v>
      </c>
      <c r="E2693" s="4">
        <v>326250</v>
      </c>
      <c r="F2693">
        <v>1</v>
      </c>
      <c r="G2693" s="4">
        <v>3262500</v>
      </c>
      <c r="H2693" s="4">
        <v>0</v>
      </c>
      <c r="I2693" s="4">
        <v>3262500</v>
      </c>
      <c r="J2693">
        <v>1</v>
      </c>
      <c r="K2693">
        <v>1</v>
      </c>
      <c r="L2693">
        <v>1</v>
      </c>
      <c r="M2693">
        <v>1</v>
      </c>
      <c r="N2693" s="2">
        <v>44405</v>
      </c>
      <c r="O2693" s="1" t="s">
        <v>7253</v>
      </c>
      <c r="P2693" s="4">
        <v>3262500</v>
      </c>
      <c r="Q2693" s="4">
        <v>212048</v>
      </c>
      <c r="R2693" s="1" t="s">
        <v>128</v>
      </c>
      <c r="S2693" s="1" t="s">
        <v>50</v>
      </c>
      <c r="T2693" s="4">
        <f>Sales_Datas[[#This Row],[after_discount]]-(Sales_Datas[[#This Row],[qty_ordered]]*Sales_Datas[[#This Row],[cogs]])</f>
        <v>3050452</v>
      </c>
      <c r="U2693" s="3">
        <f>IFERROR(Sales_Datas[[#This Row],[Gross_Profit]]/Sales_Datas[[#This Row],[after_discount]],0)</f>
        <v>0.93500444444444442</v>
      </c>
      <c r="V2693" s="1" t="str">
        <f>IF(Sales_Datas[[#This Row],[base_price]] &lt;= 632200, "Low", (IF(Sales_Datas[[#This Row],[base_price]] &gt;= 10092000, "High", "Medium")))</f>
        <v>Medium</v>
      </c>
    </row>
    <row r="2694" spans="1:22" x14ac:dyDescent="0.25">
      <c r="A2694" s="1" t="s">
        <v>7259</v>
      </c>
      <c r="B2694" s="1" t="s">
        <v>7260</v>
      </c>
      <c r="C2694" s="2">
        <v>44452</v>
      </c>
      <c r="D2694" s="1" t="s">
        <v>7252</v>
      </c>
      <c r="E2694" s="4">
        <v>326250</v>
      </c>
      <c r="F2694">
        <v>1</v>
      </c>
      <c r="G2694" s="4">
        <v>3262500</v>
      </c>
      <c r="H2694" s="4">
        <v>0</v>
      </c>
      <c r="I2694" s="4">
        <v>3262500</v>
      </c>
      <c r="J2694">
        <v>1</v>
      </c>
      <c r="K2694">
        <v>1</v>
      </c>
      <c r="L2694">
        <v>1</v>
      </c>
      <c r="M2694">
        <v>1</v>
      </c>
      <c r="N2694" s="2">
        <v>44456</v>
      </c>
      <c r="O2694" s="1" t="s">
        <v>7253</v>
      </c>
      <c r="P2694" s="4">
        <v>3262500</v>
      </c>
      <c r="Q2694" s="4">
        <v>212048</v>
      </c>
      <c r="R2694" s="1" t="s">
        <v>128</v>
      </c>
      <c r="S2694" s="1" t="s">
        <v>50</v>
      </c>
      <c r="T2694" s="4">
        <f>Sales_Datas[[#This Row],[after_discount]]-(Sales_Datas[[#This Row],[qty_ordered]]*Sales_Datas[[#This Row],[cogs]])</f>
        <v>3050452</v>
      </c>
      <c r="U2694" s="3">
        <f>IFERROR(Sales_Datas[[#This Row],[Gross_Profit]]/Sales_Datas[[#This Row],[after_discount]],0)</f>
        <v>0.93500444444444442</v>
      </c>
      <c r="V2694" s="1" t="str">
        <f>IF(Sales_Datas[[#This Row],[base_price]] &lt;= 632200, "Low", (IF(Sales_Datas[[#This Row],[base_price]] &gt;= 10092000, "High", "Medium")))</f>
        <v>Medium</v>
      </c>
    </row>
    <row r="2695" spans="1:22" x14ac:dyDescent="0.25">
      <c r="A2695" s="1" t="s">
        <v>7261</v>
      </c>
      <c r="B2695" s="1" t="s">
        <v>6840</v>
      </c>
      <c r="C2695" s="2">
        <v>44482</v>
      </c>
      <c r="D2695" s="1" t="s">
        <v>7252</v>
      </c>
      <c r="E2695" s="4">
        <v>326250</v>
      </c>
      <c r="F2695">
        <v>1</v>
      </c>
      <c r="G2695" s="4">
        <v>3262500</v>
      </c>
      <c r="H2695" s="4">
        <v>0</v>
      </c>
      <c r="I2695" s="4">
        <v>3262500</v>
      </c>
      <c r="J2695">
        <v>1</v>
      </c>
      <c r="K2695">
        <v>0</v>
      </c>
      <c r="L2695">
        <v>0</v>
      </c>
      <c r="M2695">
        <v>4</v>
      </c>
      <c r="N2695" s="2">
        <v>44475</v>
      </c>
      <c r="O2695" s="1" t="s">
        <v>7253</v>
      </c>
      <c r="P2695" s="4">
        <v>3262500</v>
      </c>
      <c r="Q2695" s="4">
        <v>212048</v>
      </c>
      <c r="R2695" s="1" t="s">
        <v>128</v>
      </c>
      <c r="S2695" s="1" t="s">
        <v>34</v>
      </c>
      <c r="T2695" s="4">
        <f>Sales_Datas[[#This Row],[after_discount]]-(Sales_Datas[[#This Row],[qty_ordered]]*Sales_Datas[[#This Row],[cogs]])</f>
        <v>3050452</v>
      </c>
      <c r="U2695" s="3">
        <f>IFERROR(Sales_Datas[[#This Row],[Gross_Profit]]/Sales_Datas[[#This Row],[after_discount]],0)</f>
        <v>0.93500444444444442</v>
      </c>
      <c r="V2695" s="1" t="str">
        <f>IF(Sales_Datas[[#This Row],[base_price]] &lt;= 632200, "Low", (IF(Sales_Datas[[#This Row],[base_price]] &gt;= 10092000, "High", "Medium")))</f>
        <v>Medium</v>
      </c>
    </row>
    <row r="2696" spans="1:22" x14ac:dyDescent="0.25">
      <c r="A2696" s="1" t="s">
        <v>7262</v>
      </c>
      <c r="B2696" s="1" t="s">
        <v>1573</v>
      </c>
      <c r="C2696" s="2">
        <v>44488</v>
      </c>
      <c r="D2696" s="1" t="s">
        <v>7252</v>
      </c>
      <c r="E2696" s="4">
        <v>326250</v>
      </c>
      <c r="F2696">
        <v>1</v>
      </c>
      <c r="G2696" s="4">
        <v>3262500</v>
      </c>
      <c r="H2696" s="4">
        <v>0</v>
      </c>
      <c r="I2696" s="4">
        <v>3262500</v>
      </c>
      <c r="J2696">
        <v>1</v>
      </c>
      <c r="K2696">
        <v>1</v>
      </c>
      <c r="L2696">
        <v>1</v>
      </c>
      <c r="M2696">
        <v>1</v>
      </c>
      <c r="N2696" s="2">
        <v>44400</v>
      </c>
      <c r="O2696" s="1" t="s">
        <v>7253</v>
      </c>
      <c r="P2696" s="4">
        <v>3262500</v>
      </c>
      <c r="Q2696" s="4">
        <v>212048</v>
      </c>
      <c r="R2696" s="1" t="s">
        <v>128</v>
      </c>
      <c r="S2696" s="1" t="s">
        <v>50</v>
      </c>
      <c r="T2696" s="4">
        <f>Sales_Datas[[#This Row],[after_discount]]-(Sales_Datas[[#This Row],[qty_ordered]]*Sales_Datas[[#This Row],[cogs]])</f>
        <v>3050452</v>
      </c>
      <c r="U2696" s="3">
        <f>IFERROR(Sales_Datas[[#This Row],[Gross_Profit]]/Sales_Datas[[#This Row],[after_discount]],0)</f>
        <v>0.93500444444444442</v>
      </c>
      <c r="V2696" s="1" t="str">
        <f>IF(Sales_Datas[[#This Row],[base_price]] &lt;= 632200, "Low", (IF(Sales_Datas[[#This Row],[base_price]] &gt;= 10092000, "High", "Medium")))</f>
        <v>Medium</v>
      </c>
    </row>
    <row r="2697" spans="1:22" x14ac:dyDescent="0.25">
      <c r="A2697" s="1" t="s">
        <v>7263</v>
      </c>
      <c r="B2697" s="1" t="s">
        <v>1705</v>
      </c>
      <c r="C2697" s="2">
        <v>44511</v>
      </c>
      <c r="D2697" s="1" t="s">
        <v>7264</v>
      </c>
      <c r="E2697" s="4">
        <v>326250</v>
      </c>
      <c r="F2697">
        <v>1</v>
      </c>
      <c r="G2697" s="4">
        <v>3262500</v>
      </c>
      <c r="H2697" s="4">
        <v>0</v>
      </c>
      <c r="I2697" s="4">
        <v>3262500</v>
      </c>
      <c r="J2697">
        <v>1</v>
      </c>
      <c r="K2697">
        <v>1</v>
      </c>
      <c r="L2697">
        <v>0</v>
      </c>
      <c r="M2697">
        <v>1</v>
      </c>
      <c r="N2697" s="2">
        <v>44457</v>
      </c>
      <c r="O2697" s="1" t="s">
        <v>7265</v>
      </c>
      <c r="P2697" s="4">
        <v>3262500</v>
      </c>
      <c r="Q2697" s="4">
        <v>287100</v>
      </c>
      <c r="R2697" s="1" t="s">
        <v>128</v>
      </c>
      <c r="S2697" s="1" t="s">
        <v>50</v>
      </c>
      <c r="T2697" s="4">
        <f>Sales_Datas[[#This Row],[after_discount]]-(Sales_Datas[[#This Row],[qty_ordered]]*Sales_Datas[[#This Row],[cogs]])</f>
        <v>2975400</v>
      </c>
      <c r="U2697" s="3">
        <f>IFERROR(Sales_Datas[[#This Row],[Gross_Profit]]/Sales_Datas[[#This Row],[after_discount]],0)</f>
        <v>0.91200000000000003</v>
      </c>
      <c r="V2697" s="1" t="str">
        <f>IF(Sales_Datas[[#This Row],[base_price]] &lt;= 632200, "Low", (IF(Sales_Datas[[#This Row],[base_price]] &gt;= 10092000, "High", "Medium")))</f>
        <v>Medium</v>
      </c>
    </row>
    <row r="2698" spans="1:22" x14ac:dyDescent="0.25">
      <c r="A2698" s="1" t="s">
        <v>7266</v>
      </c>
      <c r="B2698" s="1" t="s">
        <v>7267</v>
      </c>
      <c r="C2698" s="2">
        <v>44205</v>
      </c>
      <c r="D2698" s="1" t="s">
        <v>7268</v>
      </c>
      <c r="E2698" s="4">
        <v>325380</v>
      </c>
      <c r="F2698">
        <v>1</v>
      </c>
      <c r="G2698" s="4">
        <v>3253800</v>
      </c>
      <c r="H2698" s="4">
        <v>0</v>
      </c>
      <c r="I2698" s="4">
        <v>3253800</v>
      </c>
      <c r="J2698">
        <v>1</v>
      </c>
      <c r="K2698">
        <v>1</v>
      </c>
      <c r="L2698">
        <v>0</v>
      </c>
      <c r="M2698">
        <v>1</v>
      </c>
      <c r="N2698" s="2">
        <v>44395</v>
      </c>
      <c r="O2698" s="1" t="s">
        <v>7269</v>
      </c>
      <c r="P2698" s="4">
        <v>3253800</v>
      </c>
      <c r="Q2698" s="4">
        <v>286288</v>
      </c>
      <c r="R2698" s="1" t="s">
        <v>191</v>
      </c>
      <c r="S2698" s="1" t="s">
        <v>50</v>
      </c>
      <c r="T2698" s="4">
        <f>Sales_Datas[[#This Row],[after_discount]]-(Sales_Datas[[#This Row],[qty_ordered]]*Sales_Datas[[#This Row],[cogs]])</f>
        <v>2967512</v>
      </c>
      <c r="U2698" s="3">
        <f>IFERROR(Sales_Datas[[#This Row],[Gross_Profit]]/Sales_Datas[[#This Row],[after_discount]],0)</f>
        <v>0.91201426024955434</v>
      </c>
      <c r="V2698" s="1" t="str">
        <f>IF(Sales_Datas[[#This Row],[base_price]] &lt;= 632200, "Low", (IF(Sales_Datas[[#This Row],[base_price]] &gt;= 10092000, "High", "Medium")))</f>
        <v>Medium</v>
      </c>
    </row>
    <row r="2699" spans="1:22" x14ac:dyDescent="0.25">
      <c r="A2699" s="1" t="s">
        <v>7270</v>
      </c>
      <c r="B2699" s="1" t="s">
        <v>7271</v>
      </c>
      <c r="C2699" s="2">
        <v>44522</v>
      </c>
      <c r="D2699" s="1" t="s">
        <v>7272</v>
      </c>
      <c r="E2699" s="4">
        <v>325380</v>
      </c>
      <c r="F2699">
        <v>1</v>
      </c>
      <c r="G2699" s="4">
        <v>3253800</v>
      </c>
      <c r="H2699" s="4">
        <v>0</v>
      </c>
      <c r="I2699" s="4">
        <v>3253800</v>
      </c>
      <c r="J2699">
        <v>1</v>
      </c>
      <c r="K2699">
        <v>0</v>
      </c>
      <c r="L2699">
        <v>0</v>
      </c>
      <c r="M2699">
        <v>4</v>
      </c>
      <c r="N2699" s="2">
        <v>44512</v>
      </c>
      <c r="O2699" s="1" t="s">
        <v>7273</v>
      </c>
      <c r="P2699" s="4">
        <v>3253800</v>
      </c>
      <c r="Q2699" s="4">
        <v>221212</v>
      </c>
      <c r="R2699" s="1" t="s">
        <v>133</v>
      </c>
      <c r="S2699" s="1" t="s">
        <v>34</v>
      </c>
      <c r="T2699" s="4">
        <f>Sales_Datas[[#This Row],[after_discount]]-(Sales_Datas[[#This Row],[qty_ordered]]*Sales_Datas[[#This Row],[cogs]])</f>
        <v>3032588</v>
      </c>
      <c r="U2699" s="3">
        <f>IFERROR(Sales_Datas[[#This Row],[Gross_Profit]]/Sales_Datas[[#This Row],[after_discount]],0)</f>
        <v>0.93201426024955436</v>
      </c>
      <c r="V2699" s="1" t="str">
        <f>IF(Sales_Datas[[#This Row],[base_price]] &lt;= 632200, "Low", (IF(Sales_Datas[[#This Row],[base_price]] &gt;= 10092000, "High", "Medium")))</f>
        <v>Medium</v>
      </c>
    </row>
    <row r="2700" spans="1:22" x14ac:dyDescent="0.25">
      <c r="A2700" s="1" t="s">
        <v>7274</v>
      </c>
      <c r="B2700" s="1" t="s">
        <v>7275</v>
      </c>
      <c r="C2700" s="2">
        <v>44808</v>
      </c>
      <c r="D2700" s="1" t="s">
        <v>7276</v>
      </c>
      <c r="E2700" s="4">
        <v>81200</v>
      </c>
      <c r="F2700">
        <v>4</v>
      </c>
      <c r="G2700" s="4">
        <v>3248000</v>
      </c>
      <c r="H2700" s="4">
        <v>0</v>
      </c>
      <c r="I2700" s="4">
        <v>3248000</v>
      </c>
      <c r="J2700">
        <v>1</v>
      </c>
      <c r="K2700">
        <v>1</v>
      </c>
      <c r="L2700">
        <v>1</v>
      </c>
      <c r="M2700">
        <v>1</v>
      </c>
      <c r="N2700" s="2">
        <v>44612</v>
      </c>
      <c r="O2700" s="1" t="s">
        <v>7277</v>
      </c>
      <c r="P2700" s="4">
        <v>812000</v>
      </c>
      <c r="Q2700" s="4">
        <v>52780</v>
      </c>
      <c r="R2700" s="1" t="s">
        <v>89</v>
      </c>
      <c r="S2700" s="1" t="s">
        <v>50</v>
      </c>
      <c r="T2700" s="4">
        <f>Sales_Datas[[#This Row],[after_discount]]-(Sales_Datas[[#This Row],[qty_ordered]]*Sales_Datas[[#This Row],[cogs]])</f>
        <v>3036880</v>
      </c>
      <c r="U2700" s="3">
        <f>IFERROR(Sales_Datas[[#This Row],[Gross_Profit]]/Sales_Datas[[#This Row],[after_discount]],0)</f>
        <v>0.93500000000000005</v>
      </c>
      <c r="V2700" s="1" t="str">
        <f>IF(Sales_Datas[[#This Row],[base_price]] &lt;= 632200, "Low", (IF(Sales_Datas[[#This Row],[base_price]] &gt;= 10092000, "High", "Medium")))</f>
        <v>Medium</v>
      </c>
    </row>
    <row r="2701" spans="1:22" x14ac:dyDescent="0.25">
      <c r="A2701" s="1" t="s">
        <v>7278</v>
      </c>
      <c r="B2701" s="1" t="s">
        <v>7279</v>
      </c>
      <c r="C2701" s="2">
        <v>44435</v>
      </c>
      <c r="D2701" s="1" t="s">
        <v>7280</v>
      </c>
      <c r="E2701" s="4">
        <v>324800</v>
      </c>
      <c r="F2701">
        <v>1</v>
      </c>
      <c r="G2701" s="4">
        <v>3248000</v>
      </c>
      <c r="H2701" s="4">
        <v>0</v>
      </c>
      <c r="I2701" s="4">
        <v>3248000</v>
      </c>
      <c r="J2701">
        <v>1</v>
      </c>
      <c r="K2701">
        <v>0</v>
      </c>
      <c r="L2701">
        <v>0</v>
      </c>
      <c r="M2701">
        <v>1</v>
      </c>
      <c r="N2701" s="2">
        <v>44410</v>
      </c>
      <c r="O2701" s="1" t="s">
        <v>7281</v>
      </c>
      <c r="P2701" s="4">
        <v>2030000</v>
      </c>
      <c r="Q2701" s="4">
        <v>131950</v>
      </c>
      <c r="R2701" s="1" t="s">
        <v>133</v>
      </c>
      <c r="S2701" s="1" t="s">
        <v>50</v>
      </c>
      <c r="T2701" s="4">
        <f>Sales_Datas[[#This Row],[after_discount]]-(Sales_Datas[[#This Row],[qty_ordered]]*Sales_Datas[[#This Row],[cogs]])</f>
        <v>3116050</v>
      </c>
      <c r="U2701" s="3">
        <f>IFERROR(Sales_Datas[[#This Row],[Gross_Profit]]/Sales_Datas[[#This Row],[after_discount]],0)</f>
        <v>0.95937499999999998</v>
      </c>
      <c r="V2701" s="1" t="str">
        <f>IF(Sales_Datas[[#This Row],[base_price]] &lt;= 632200, "Low", (IF(Sales_Datas[[#This Row],[base_price]] &gt;= 10092000, "High", "Medium")))</f>
        <v>Medium</v>
      </c>
    </row>
    <row r="2702" spans="1:22" x14ac:dyDescent="0.25">
      <c r="A2702" s="1" t="s">
        <v>7282</v>
      </c>
      <c r="B2702" s="1" t="s">
        <v>7283</v>
      </c>
      <c r="C2702" s="2">
        <v>44391</v>
      </c>
      <c r="D2702" s="1" t="s">
        <v>7284</v>
      </c>
      <c r="E2702" s="4">
        <v>324626</v>
      </c>
      <c r="F2702">
        <v>1</v>
      </c>
      <c r="G2702" s="4">
        <v>3246260</v>
      </c>
      <c r="H2702" s="4">
        <v>0</v>
      </c>
      <c r="I2702" s="4">
        <v>3246260</v>
      </c>
      <c r="J2702">
        <v>1</v>
      </c>
      <c r="K2702">
        <v>1</v>
      </c>
      <c r="L2702">
        <v>1</v>
      </c>
      <c r="M2702">
        <v>1</v>
      </c>
      <c r="N2702" s="2">
        <v>44393</v>
      </c>
      <c r="O2702" s="1" t="s">
        <v>7285</v>
      </c>
      <c r="P2702" s="4">
        <v>1159420</v>
      </c>
      <c r="Q2702" s="4">
        <v>95062</v>
      </c>
      <c r="R2702" s="1" t="s">
        <v>123</v>
      </c>
      <c r="S2702" s="1" t="s">
        <v>50</v>
      </c>
      <c r="T2702" s="4">
        <f>Sales_Datas[[#This Row],[after_discount]]-(Sales_Datas[[#This Row],[qty_ordered]]*Sales_Datas[[#This Row],[cogs]])</f>
        <v>3151198</v>
      </c>
      <c r="U2702" s="3">
        <f>IFERROR(Sales_Datas[[#This Row],[Gross_Profit]]/Sales_Datas[[#This Row],[after_discount]],0)</f>
        <v>0.97071645524388062</v>
      </c>
      <c r="V2702" s="1" t="str">
        <f>IF(Sales_Datas[[#This Row],[base_price]] &lt;= 632200, "Low", (IF(Sales_Datas[[#This Row],[base_price]] &gt;= 10092000, "High", "Medium")))</f>
        <v>Medium</v>
      </c>
    </row>
    <row r="2703" spans="1:22" x14ac:dyDescent="0.25">
      <c r="A2703" s="1" t="s">
        <v>7286</v>
      </c>
      <c r="B2703" s="1" t="s">
        <v>7287</v>
      </c>
      <c r="C2703" s="2">
        <v>44563</v>
      </c>
      <c r="D2703" s="1" t="s">
        <v>7288</v>
      </c>
      <c r="E2703" s="4">
        <v>322770</v>
      </c>
      <c r="F2703">
        <v>1</v>
      </c>
      <c r="G2703" s="4">
        <v>3227700</v>
      </c>
      <c r="H2703" s="4">
        <v>0</v>
      </c>
      <c r="I2703" s="4">
        <v>3227700</v>
      </c>
      <c r="J2703">
        <v>1</v>
      </c>
      <c r="K2703">
        <v>1</v>
      </c>
      <c r="L2703">
        <v>1</v>
      </c>
      <c r="M2703">
        <v>1</v>
      </c>
      <c r="N2703" s="2">
        <v>44617</v>
      </c>
      <c r="O2703" s="1" t="s">
        <v>7289</v>
      </c>
      <c r="P2703" s="4">
        <v>2908120</v>
      </c>
      <c r="Q2703" s="4">
        <v>212280</v>
      </c>
      <c r="R2703" s="1" t="s">
        <v>55</v>
      </c>
      <c r="S2703" s="1" t="s">
        <v>50</v>
      </c>
      <c r="T2703" s="4">
        <f>Sales_Datas[[#This Row],[after_discount]]-(Sales_Datas[[#This Row],[qty_ordered]]*Sales_Datas[[#This Row],[cogs]])</f>
        <v>3015420</v>
      </c>
      <c r="U2703" s="3">
        <f>IFERROR(Sales_Datas[[#This Row],[Gross_Profit]]/Sales_Datas[[#This Row],[after_discount]],0)</f>
        <v>0.93423180592991917</v>
      </c>
      <c r="V2703" s="1" t="str">
        <f>IF(Sales_Datas[[#This Row],[base_price]] &lt;= 632200, "Low", (IF(Sales_Datas[[#This Row],[base_price]] &gt;= 10092000, "High", "Medium")))</f>
        <v>Medium</v>
      </c>
    </row>
    <row r="2704" spans="1:22" x14ac:dyDescent="0.25">
      <c r="A2704" s="1" t="s">
        <v>7290</v>
      </c>
      <c r="B2704" s="1" t="s">
        <v>7291</v>
      </c>
      <c r="C2704" s="2">
        <v>44605</v>
      </c>
      <c r="D2704" s="1" t="s">
        <v>7292</v>
      </c>
      <c r="E2704" s="4">
        <v>321842</v>
      </c>
      <c r="F2704">
        <v>1</v>
      </c>
      <c r="G2704" s="4">
        <v>3218420</v>
      </c>
      <c r="H2704" s="4">
        <v>0</v>
      </c>
      <c r="I2704" s="4">
        <v>3218420</v>
      </c>
      <c r="J2704">
        <v>1</v>
      </c>
      <c r="K2704">
        <v>1</v>
      </c>
      <c r="L2704">
        <v>1</v>
      </c>
      <c r="M2704">
        <v>1</v>
      </c>
      <c r="N2704" s="2">
        <v>44613</v>
      </c>
      <c r="O2704" s="1" t="s">
        <v>7293</v>
      </c>
      <c r="P2704" s="4">
        <v>3218420</v>
      </c>
      <c r="Q2704" s="4">
        <v>251024</v>
      </c>
      <c r="R2704" s="1" t="s">
        <v>191</v>
      </c>
      <c r="S2704" s="1" t="s">
        <v>50</v>
      </c>
      <c r="T2704" s="4">
        <f>Sales_Datas[[#This Row],[after_discount]]-(Sales_Datas[[#This Row],[qty_ordered]]*Sales_Datas[[#This Row],[cogs]])</f>
        <v>2967396</v>
      </c>
      <c r="U2704" s="3">
        <f>IFERROR(Sales_Datas[[#This Row],[Gross_Profit]]/Sales_Datas[[#This Row],[after_discount]],0)</f>
        <v>0.92200396467832046</v>
      </c>
      <c r="V2704" s="1" t="str">
        <f>IF(Sales_Datas[[#This Row],[base_price]] &lt;= 632200, "Low", (IF(Sales_Datas[[#This Row],[base_price]] &gt;= 10092000, "High", "Medium")))</f>
        <v>Medium</v>
      </c>
    </row>
    <row r="2705" spans="1:22" x14ac:dyDescent="0.25">
      <c r="A2705" s="1" t="s">
        <v>7294</v>
      </c>
      <c r="B2705" s="1" t="s">
        <v>7295</v>
      </c>
      <c r="C2705" s="2">
        <v>44434</v>
      </c>
      <c r="D2705" s="1" t="s">
        <v>7296</v>
      </c>
      <c r="E2705" s="4">
        <v>80330</v>
      </c>
      <c r="F2705">
        <v>4</v>
      </c>
      <c r="G2705" s="4">
        <v>3213200</v>
      </c>
      <c r="H2705" s="4">
        <v>0</v>
      </c>
      <c r="I2705" s="4">
        <v>3213200</v>
      </c>
      <c r="J2705">
        <v>1</v>
      </c>
      <c r="K2705">
        <v>0</v>
      </c>
      <c r="L2705">
        <v>0</v>
      </c>
      <c r="M2705">
        <v>12</v>
      </c>
      <c r="N2705" s="2">
        <v>44423</v>
      </c>
      <c r="O2705" s="1" t="s">
        <v>7297</v>
      </c>
      <c r="P2705" s="4">
        <v>803300</v>
      </c>
      <c r="Q2705" s="4">
        <v>57014</v>
      </c>
      <c r="R2705" s="1" t="s">
        <v>554</v>
      </c>
      <c r="S2705" s="1" t="s">
        <v>1137</v>
      </c>
      <c r="T2705" s="4">
        <f>Sales_Datas[[#This Row],[after_discount]]-(Sales_Datas[[#This Row],[qty_ordered]]*Sales_Datas[[#This Row],[cogs]])</f>
        <v>2985144</v>
      </c>
      <c r="U2705" s="3">
        <f>IFERROR(Sales_Datas[[#This Row],[Gross_Profit]]/Sales_Datas[[#This Row],[after_discount]],0)</f>
        <v>0.92902527075812269</v>
      </c>
      <c r="V2705" s="1" t="str">
        <f>IF(Sales_Datas[[#This Row],[base_price]] &lt;= 632200, "Low", (IF(Sales_Datas[[#This Row],[base_price]] &gt;= 10092000, "High", "Medium")))</f>
        <v>Medium</v>
      </c>
    </row>
    <row r="2706" spans="1:22" x14ac:dyDescent="0.25">
      <c r="A2706" s="1" t="s">
        <v>7298</v>
      </c>
      <c r="B2706" s="1" t="s">
        <v>1725</v>
      </c>
      <c r="C2706" s="2">
        <v>44406</v>
      </c>
      <c r="D2706" s="1" t="s">
        <v>7299</v>
      </c>
      <c r="E2706" s="4">
        <v>319232</v>
      </c>
      <c r="F2706">
        <v>1</v>
      </c>
      <c r="G2706" s="4">
        <v>3192320</v>
      </c>
      <c r="H2706" s="4">
        <v>0</v>
      </c>
      <c r="I2706" s="4">
        <v>3192320</v>
      </c>
      <c r="J2706">
        <v>1</v>
      </c>
      <c r="K2706">
        <v>1</v>
      </c>
      <c r="L2706">
        <v>0</v>
      </c>
      <c r="M2706">
        <v>1</v>
      </c>
      <c r="N2706" s="2">
        <v>44380</v>
      </c>
      <c r="O2706" s="1" t="s">
        <v>7300</v>
      </c>
      <c r="P2706" s="4">
        <v>3192320</v>
      </c>
      <c r="Q2706" s="4">
        <v>248994</v>
      </c>
      <c r="R2706" s="1" t="s">
        <v>123</v>
      </c>
      <c r="S2706" s="1" t="s">
        <v>50</v>
      </c>
      <c r="T2706" s="4">
        <f>Sales_Datas[[#This Row],[after_discount]]-(Sales_Datas[[#This Row],[qty_ordered]]*Sales_Datas[[#This Row],[cogs]])</f>
        <v>2943326</v>
      </c>
      <c r="U2706" s="3">
        <f>IFERROR(Sales_Datas[[#This Row],[Gross_Profit]]/Sales_Datas[[#This Row],[after_discount]],0)</f>
        <v>0.92200218023255809</v>
      </c>
      <c r="V2706" s="1" t="str">
        <f>IF(Sales_Datas[[#This Row],[base_price]] &lt;= 632200, "Low", (IF(Sales_Datas[[#This Row],[base_price]] &gt;= 10092000, "High", "Medium")))</f>
        <v>Medium</v>
      </c>
    </row>
    <row r="2707" spans="1:22" x14ac:dyDescent="0.25">
      <c r="A2707" s="1" t="s">
        <v>7301</v>
      </c>
      <c r="B2707" s="1" t="s">
        <v>7302</v>
      </c>
      <c r="C2707" s="2">
        <v>44434</v>
      </c>
      <c r="D2707" s="1" t="s">
        <v>7303</v>
      </c>
      <c r="E2707" s="4">
        <v>319000</v>
      </c>
      <c r="F2707">
        <v>1</v>
      </c>
      <c r="G2707" s="4">
        <v>3190000</v>
      </c>
      <c r="H2707" s="4">
        <v>0</v>
      </c>
      <c r="I2707" s="4">
        <v>3190000</v>
      </c>
      <c r="J2707">
        <v>1</v>
      </c>
      <c r="K2707">
        <v>1</v>
      </c>
      <c r="L2707">
        <v>1</v>
      </c>
      <c r="M2707">
        <v>1</v>
      </c>
      <c r="N2707" s="2">
        <v>44414</v>
      </c>
      <c r="O2707" s="1" t="s">
        <v>7304</v>
      </c>
      <c r="P2707" s="4">
        <v>3190000</v>
      </c>
      <c r="Q2707" s="4">
        <v>239250</v>
      </c>
      <c r="R2707" s="1" t="s">
        <v>191</v>
      </c>
      <c r="S2707" s="1" t="s">
        <v>50</v>
      </c>
      <c r="T2707" s="4">
        <f>Sales_Datas[[#This Row],[after_discount]]-(Sales_Datas[[#This Row],[qty_ordered]]*Sales_Datas[[#This Row],[cogs]])</f>
        <v>2950750</v>
      </c>
      <c r="U2707" s="3">
        <f>IFERROR(Sales_Datas[[#This Row],[Gross_Profit]]/Sales_Datas[[#This Row],[after_discount]],0)</f>
        <v>0.92500000000000004</v>
      </c>
      <c r="V2707" s="1" t="str">
        <f>IF(Sales_Datas[[#This Row],[base_price]] &lt;= 632200, "Low", (IF(Sales_Datas[[#This Row],[base_price]] &gt;= 10092000, "High", "Medium")))</f>
        <v>Medium</v>
      </c>
    </row>
    <row r="2708" spans="1:22" x14ac:dyDescent="0.25">
      <c r="A2708" s="1" t="s">
        <v>7305</v>
      </c>
      <c r="B2708" s="1" t="s">
        <v>7306</v>
      </c>
      <c r="C2708" s="2">
        <v>44454</v>
      </c>
      <c r="D2708" s="1" t="s">
        <v>7303</v>
      </c>
      <c r="E2708" s="4">
        <v>319000</v>
      </c>
      <c r="F2708">
        <v>1</v>
      </c>
      <c r="G2708" s="4">
        <v>3190000</v>
      </c>
      <c r="H2708" s="4">
        <v>0</v>
      </c>
      <c r="I2708" s="4">
        <v>3190000</v>
      </c>
      <c r="J2708">
        <v>1</v>
      </c>
      <c r="K2708">
        <v>1</v>
      </c>
      <c r="L2708">
        <v>1</v>
      </c>
      <c r="M2708">
        <v>1</v>
      </c>
      <c r="N2708" s="2">
        <v>44459</v>
      </c>
      <c r="O2708" s="1" t="s">
        <v>7304</v>
      </c>
      <c r="P2708" s="4">
        <v>3190000</v>
      </c>
      <c r="Q2708" s="4">
        <v>239250</v>
      </c>
      <c r="R2708" s="1" t="s">
        <v>191</v>
      </c>
      <c r="S2708" s="1" t="s">
        <v>50</v>
      </c>
      <c r="T2708" s="4">
        <f>Sales_Datas[[#This Row],[after_discount]]-(Sales_Datas[[#This Row],[qty_ordered]]*Sales_Datas[[#This Row],[cogs]])</f>
        <v>2950750</v>
      </c>
      <c r="U2708" s="3">
        <f>IFERROR(Sales_Datas[[#This Row],[Gross_Profit]]/Sales_Datas[[#This Row],[after_discount]],0)</f>
        <v>0.92500000000000004</v>
      </c>
      <c r="V2708" s="1" t="str">
        <f>IF(Sales_Datas[[#This Row],[base_price]] &lt;= 632200, "Low", (IF(Sales_Datas[[#This Row],[base_price]] &gt;= 10092000, "High", "Medium")))</f>
        <v>Medium</v>
      </c>
    </row>
    <row r="2709" spans="1:22" x14ac:dyDescent="0.25">
      <c r="A2709" s="1" t="s">
        <v>7307</v>
      </c>
      <c r="B2709" s="1" t="s">
        <v>7308</v>
      </c>
      <c r="C2709" s="2">
        <v>44514</v>
      </c>
      <c r="D2709" s="1" t="s">
        <v>7303</v>
      </c>
      <c r="E2709" s="4">
        <v>319000</v>
      </c>
      <c r="F2709">
        <v>1</v>
      </c>
      <c r="G2709" s="4">
        <v>3190000</v>
      </c>
      <c r="H2709" s="4">
        <v>0</v>
      </c>
      <c r="I2709" s="4">
        <v>3190000</v>
      </c>
      <c r="J2709">
        <v>1</v>
      </c>
      <c r="K2709">
        <v>1</v>
      </c>
      <c r="L2709">
        <v>1</v>
      </c>
      <c r="M2709">
        <v>1</v>
      </c>
      <c r="N2709" s="2">
        <v>44519</v>
      </c>
      <c r="O2709" s="1" t="s">
        <v>7304</v>
      </c>
      <c r="P2709" s="4">
        <v>3190000</v>
      </c>
      <c r="Q2709" s="4">
        <v>239250</v>
      </c>
      <c r="R2709" s="1" t="s">
        <v>191</v>
      </c>
      <c r="S2709" s="1" t="s">
        <v>50</v>
      </c>
      <c r="T2709" s="4">
        <f>Sales_Datas[[#This Row],[after_discount]]-(Sales_Datas[[#This Row],[qty_ordered]]*Sales_Datas[[#This Row],[cogs]])</f>
        <v>2950750</v>
      </c>
      <c r="U2709" s="3">
        <f>IFERROR(Sales_Datas[[#This Row],[Gross_Profit]]/Sales_Datas[[#This Row],[after_discount]],0)</f>
        <v>0.92500000000000004</v>
      </c>
      <c r="V2709" s="1" t="str">
        <f>IF(Sales_Datas[[#This Row],[base_price]] &lt;= 632200, "Low", (IF(Sales_Datas[[#This Row],[base_price]] &gt;= 10092000, "High", "Medium")))</f>
        <v>Medium</v>
      </c>
    </row>
    <row r="2710" spans="1:22" x14ac:dyDescent="0.25">
      <c r="A2710" s="1" t="s">
        <v>7309</v>
      </c>
      <c r="B2710" s="1" t="s">
        <v>7310</v>
      </c>
      <c r="C2710" s="2">
        <v>44654</v>
      </c>
      <c r="D2710" s="1" t="s">
        <v>7311</v>
      </c>
      <c r="E2710" s="4">
        <v>319000</v>
      </c>
      <c r="F2710">
        <v>1</v>
      </c>
      <c r="G2710" s="4">
        <v>3190000</v>
      </c>
      <c r="H2710" s="4">
        <v>0</v>
      </c>
      <c r="I2710" s="4">
        <v>3190000</v>
      </c>
      <c r="J2710">
        <v>1</v>
      </c>
      <c r="K2710">
        <v>1</v>
      </c>
      <c r="L2710">
        <v>1</v>
      </c>
      <c r="M2710">
        <v>1</v>
      </c>
      <c r="N2710" s="2">
        <v>44636</v>
      </c>
      <c r="O2710" s="1" t="s">
        <v>7312</v>
      </c>
      <c r="P2710" s="4">
        <v>3190000</v>
      </c>
      <c r="Q2710" s="4">
        <v>223300</v>
      </c>
      <c r="R2710" s="1" t="s">
        <v>29</v>
      </c>
      <c r="S2710" s="1" t="s">
        <v>50</v>
      </c>
      <c r="T2710" s="4">
        <f>Sales_Datas[[#This Row],[after_discount]]-(Sales_Datas[[#This Row],[qty_ordered]]*Sales_Datas[[#This Row],[cogs]])</f>
        <v>2966700</v>
      </c>
      <c r="U2710" s="3">
        <f>IFERROR(Sales_Datas[[#This Row],[Gross_Profit]]/Sales_Datas[[#This Row],[after_discount]],0)</f>
        <v>0.93</v>
      </c>
      <c r="V2710" s="1" t="str">
        <f>IF(Sales_Datas[[#This Row],[base_price]] &lt;= 632200, "Low", (IF(Sales_Datas[[#This Row],[base_price]] &gt;= 10092000, "High", "Medium")))</f>
        <v>Medium</v>
      </c>
    </row>
    <row r="2711" spans="1:22" x14ac:dyDescent="0.25">
      <c r="A2711" s="1" t="s">
        <v>7313</v>
      </c>
      <c r="B2711" s="1" t="s">
        <v>7314</v>
      </c>
      <c r="C2711" s="2">
        <v>44718</v>
      </c>
      <c r="D2711" s="1" t="s">
        <v>7315</v>
      </c>
      <c r="E2711" s="4">
        <v>319000</v>
      </c>
      <c r="F2711">
        <v>1</v>
      </c>
      <c r="G2711" s="4">
        <v>3190000</v>
      </c>
      <c r="H2711" s="4">
        <v>0</v>
      </c>
      <c r="I2711" s="4">
        <v>3190000</v>
      </c>
      <c r="J2711">
        <v>1</v>
      </c>
      <c r="K2711">
        <v>1</v>
      </c>
      <c r="L2711">
        <v>1</v>
      </c>
      <c r="M2711">
        <v>1</v>
      </c>
      <c r="N2711" s="2">
        <v>44725</v>
      </c>
      <c r="O2711" s="1" t="s">
        <v>7316</v>
      </c>
      <c r="P2711" s="4">
        <v>3190000</v>
      </c>
      <c r="Q2711" s="4">
        <v>236060</v>
      </c>
      <c r="R2711" s="1" t="s">
        <v>89</v>
      </c>
      <c r="S2711" s="1" t="s">
        <v>50</v>
      </c>
      <c r="T2711" s="4">
        <f>Sales_Datas[[#This Row],[after_discount]]-(Sales_Datas[[#This Row],[qty_ordered]]*Sales_Datas[[#This Row],[cogs]])</f>
        <v>2953940</v>
      </c>
      <c r="U2711" s="3">
        <f>IFERROR(Sales_Datas[[#This Row],[Gross_Profit]]/Sales_Datas[[#This Row],[after_discount]],0)</f>
        <v>0.92600000000000005</v>
      </c>
      <c r="V2711" s="1" t="str">
        <f>IF(Sales_Datas[[#This Row],[base_price]] &lt;= 632200, "Low", (IF(Sales_Datas[[#This Row],[base_price]] &gt;= 10092000, "High", "Medium")))</f>
        <v>Medium</v>
      </c>
    </row>
    <row r="2712" spans="1:22" x14ac:dyDescent="0.25">
      <c r="A2712" s="1" t="s">
        <v>7317</v>
      </c>
      <c r="B2712" s="1" t="s">
        <v>2170</v>
      </c>
      <c r="C2712" s="2">
        <v>44618</v>
      </c>
      <c r="D2712" s="1" t="s">
        <v>7318</v>
      </c>
      <c r="E2712" s="4">
        <v>319000</v>
      </c>
      <c r="F2712">
        <v>1</v>
      </c>
      <c r="G2712" s="4">
        <v>3190000</v>
      </c>
      <c r="H2712" s="4">
        <v>0</v>
      </c>
      <c r="I2712" s="4">
        <v>3190000</v>
      </c>
      <c r="J2712">
        <v>1</v>
      </c>
      <c r="K2712">
        <v>1</v>
      </c>
      <c r="L2712">
        <v>1</v>
      </c>
      <c r="M2712">
        <v>1</v>
      </c>
      <c r="N2712" s="2">
        <v>44401</v>
      </c>
      <c r="O2712" s="1" t="s">
        <v>7319</v>
      </c>
      <c r="P2712" s="4">
        <v>3190000</v>
      </c>
      <c r="Q2712" s="4">
        <v>271150</v>
      </c>
      <c r="R2712" s="1" t="s">
        <v>554</v>
      </c>
      <c r="S2712" s="1" t="s">
        <v>50</v>
      </c>
      <c r="T2712" s="4">
        <f>Sales_Datas[[#This Row],[after_discount]]-(Sales_Datas[[#This Row],[qty_ordered]]*Sales_Datas[[#This Row],[cogs]])</f>
        <v>2918850</v>
      </c>
      <c r="U2712" s="3">
        <f>IFERROR(Sales_Datas[[#This Row],[Gross_Profit]]/Sales_Datas[[#This Row],[after_discount]],0)</f>
        <v>0.91500000000000004</v>
      </c>
      <c r="V2712" s="1" t="str">
        <f>IF(Sales_Datas[[#This Row],[base_price]] &lt;= 632200, "Low", (IF(Sales_Datas[[#This Row],[base_price]] &gt;= 10092000, "High", "Medium")))</f>
        <v>Medium</v>
      </c>
    </row>
    <row r="2713" spans="1:22" x14ac:dyDescent="0.25">
      <c r="A2713" s="1" t="s">
        <v>7320</v>
      </c>
      <c r="B2713" s="1" t="s">
        <v>7321</v>
      </c>
      <c r="C2713" s="2">
        <v>44446</v>
      </c>
      <c r="D2713" s="1" t="s">
        <v>7322</v>
      </c>
      <c r="E2713" s="4">
        <v>319000</v>
      </c>
      <c r="F2713">
        <v>1</v>
      </c>
      <c r="G2713" s="4">
        <v>3190000</v>
      </c>
      <c r="H2713" s="4">
        <v>0</v>
      </c>
      <c r="I2713" s="4">
        <v>3190000</v>
      </c>
      <c r="J2713">
        <v>1</v>
      </c>
      <c r="K2713">
        <v>1</v>
      </c>
      <c r="L2713">
        <v>1</v>
      </c>
      <c r="M2713">
        <v>12</v>
      </c>
      <c r="N2713" s="2">
        <v>44403</v>
      </c>
      <c r="O2713" s="1" t="s">
        <v>7323</v>
      </c>
      <c r="P2713" s="4">
        <v>3190000</v>
      </c>
      <c r="Q2713" s="4">
        <v>207350</v>
      </c>
      <c r="R2713" s="1" t="s">
        <v>133</v>
      </c>
      <c r="S2713" s="1" t="s">
        <v>1137</v>
      </c>
      <c r="T2713" s="4">
        <f>Sales_Datas[[#This Row],[after_discount]]-(Sales_Datas[[#This Row],[qty_ordered]]*Sales_Datas[[#This Row],[cogs]])</f>
        <v>2982650</v>
      </c>
      <c r="U2713" s="3">
        <f>IFERROR(Sales_Datas[[#This Row],[Gross_Profit]]/Sales_Datas[[#This Row],[after_discount]],0)</f>
        <v>0.93500000000000005</v>
      </c>
      <c r="V2713" s="1" t="str">
        <f>IF(Sales_Datas[[#This Row],[base_price]] &lt;= 632200, "Low", (IF(Sales_Datas[[#This Row],[base_price]] &gt;= 10092000, "High", "Medium")))</f>
        <v>Medium</v>
      </c>
    </row>
    <row r="2714" spans="1:22" x14ac:dyDescent="0.25">
      <c r="A2714" s="1" t="s">
        <v>7324</v>
      </c>
      <c r="B2714" s="1" t="s">
        <v>505</v>
      </c>
      <c r="C2714" s="2">
        <v>44483</v>
      </c>
      <c r="D2714" s="1" t="s">
        <v>7325</v>
      </c>
      <c r="E2714" s="4">
        <v>319000</v>
      </c>
      <c r="F2714">
        <v>1</v>
      </c>
      <c r="G2714" s="4">
        <v>3190000</v>
      </c>
      <c r="H2714" s="4">
        <v>0</v>
      </c>
      <c r="I2714" s="4">
        <v>3190000</v>
      </c>
      <c r="J2714">
        <v>1</v>
      </c>
      <c r="K2714">
        <v>1</v>
      </c>
      <c r="L2714">
        <v>0</v>
      </c>
      <c r="M2714">
        <v>1</v>
      </c>
      <c r="N2714" s="2">
        <v>44435</v>
      </c>
      <c r="O2714" s="1" t="s">
        <v>7326</v>
      </c>
      <c r="P2714" s="4">
        <v>3190000</v>
      </c>
      <c r="Q2714" s="4">
        <v>210540</v>
      </c>
      <c r="R2714" s="1" t="s">
        <v>133</v>
      </c>
      <c r="S2714" s="1" t="s">
        <v>50</v>
      </c>
      <c r="T2714" s="4">
        <f>Sales_Datas[[#This Row],[after_discount]]-(Sales_Datas[[#This Row],[qty_ordered]]*Sales_Datas[[#This Row],[cogs]])</f>
        <v>2979460</v>
      </c>
      <c r="U2714" s="3">
        <f>IFERROR(Sales_Datas[[#This Row],[Gross_Profit]]/Sales_Datas[[#This Row],[after_discount]],0)</f>
        <v>0.93400000000000005</v>
      </c>
      <c r="V2714" s="1" t="str">
        <f>IF(Sales_Datas[[#This Row],[base_price]] &lt;= 632200, "Low", (IF(Sales_Datas[[#This Row],[base_price]] &gt;= 10092000, "High", "Medium")))</f>
        <v>Medium</v>
      </c>
    </row>
    <row r="2715" spans="1:22" x14ac:dyDescent="0.25">
      <c r="A2715" s="1" t="s">
        <v>7327</v>
      </c>
      <c r="B2715" s="1" t="s">
        <v>7328</v>
      </c>
      <c r="C2715" s="2">
        <v>44588</v>
      </c>
      <c r="D2715" s="1" t="s">
        <v>7329</v>
      </c>
      <c r="E2715" s="4">
        <v>319000</v>
      </c>
      <c r="F2715">
        <v>1</v>
      </c>
      <c r="G2715" s="4">
        <v>3190000</v>
      </c>
      <c r="H2715" s="4">
        <v>0</v>
      </c>
      <c r="I2715" s="4">
        <v>3190000</v>
      </c>
      <c r="J2715">
        <v>1</v>
      </c>
      <c r="K2715">
        <v>0</v>
      </c>
      <c r="L2715">
        <v>0</v>
      </c>
      <c r="M2715">
        <v>4</v>
      </c>
      <c r="N2715" s="2">
        <v>44570</v>
      </c>
      <c r="O2715" s="1" t="s">
        <v>7330</v>
      </c>
      <c r="P2715" s="4">
        <v>3190000</v>
      </c>
      <c r="Q2715" s="4">
        <v>204160</v>
      </c>
      <c r="R2715" s="1" t="s">
        <v>133</v>
      </c>
      <c r="S2715" s="1" t="s">
        <v>34</v>
      </c>
      <c r="T2715" s="4">
        <f>Sales_Datas[[#This Row],[after_discount]]-(Sales_Datas[[#This Row],[qty_ordered]]*Sales_Datas[[#This Row],[cogs]])</f>
        <v>2985840</v>
      </c>
      <c r="U2715" s="3">
        <f>IFERROR(Sales_Datas[[#This Row],[Gross_Profit]]/Sales_Datas[[#This Row],[after_discount]],0)</f>
        <v>0.93600000000000005</v>
      </c>
      <c r="V2715" s="1" t="str">
        <f>IF(Sales_Datas[[#This Row],[base_price]] &lt;= 632200, "Low", (IF(Sales_Datas[[#This Row],[base_price]] &gt;= 10092000, "High", "Medium")))</f>
        <v>Medium</v>
      </c>
    </row>
    <row r="2716" spans="1:22" x14ac:dyDescent="0.25">
      <c r="A2716" s="1" t="s">
        <v>7331</v>
      </c>
      <c r="B2716" s="1" t="s">
        <v>7332</v>
      </c>
      <c r="C2716" s="2">
        <v>44418</v>
      </c>
      <c r="D2716" s="1" t="s">
        <v>7333</v>
      </c>
      <c r="E2716" s="4">
        <v>31900</v>
      </c>
      <c r="F2716">
        <v>10</v>
      </c>
      <c r="G2716" s="4">
        <v>3190000</v>
      </c>
      <c r="H2716" s="4">
        <v>0</v>
      </c>
      <c r="I2716" s="4">
        <v>3190000</v>
      </c>
      <c r="J2716">
        <v>1</v>
      </c>
      <c r="K2716">
        <v>1</v>
      </c>
      <c r="L2716">
        <v>1</v>
      </c>
      <c r="M2716">
        <v>1</v>
      </c>
      <c r="N2716" s="2">
        <v>44485</v>
      </c>
      <c r="O2716" s="1" t="s">
        <v>7334</v>
      </c>
      <c r="P2716" s="4">
        <v>319000</v>
      </c>
      <c r="Q2716" s="4">
        <v>23896</v>
      </c>
      <c r="R2716" s="1" t="s">
        <v>75</v>
      </c>
      <c r="S2716" s="1" t="s">
        <v>50</v>
      </c>
      <c r="T2716" s="4">
        <f>Sales_Datas[[#This Row],[after_discount]]-(Sales_Datas[[#This Row],[qty_ordered]]*Sales_Datas[[#This Row],[cogs]])</f>
        <v>2951040</v>
      </c>
      <c r="U2716" s="3">
        <f>IFERROR(Sales_Datas[[#This Row],[Gross_Profit]]/Sales_Datas[[#This Row],[after_discount]],0)</f>
        <v>0.92509090909090907</v>
      </c>
      <c r="V2716" s="1" t="str">
        <f>IF(Sales_Datas[[#This Row],[base_price]] &lt;= 632200, "Low", (IF(Sales_Datas[[#This Row],[base_price]] &gt;= 10092000, "High", "Medium")))</f>
        <v>Low</v>
      </c>
    </row>
    <row r="2717" spans="1:22" x14ac:dyDescent="0.25">
      <c r="A2717" s="1" t="s">
        <v>7335</v>
      </c>
      <c r="B2717" s="1" t="s">
        <v>7336</v>
      </c>
      <c r="C2717" s="2">
        <v>44680</v>
      </c>
      <c r="D2717" s="1" t="s">
        <v>7337</v>
      </c>
      <c r="E2717" s="4">
        <v>319000</v>
      </c>
      <c r="F2717">
        <v>1</v>
      </c>
      <c r="G2717" s="4">
        <v>3190000</v>
      </c>
      <c r="H2717" s="4">
        <v>0</v>
      </c>
      <c r="I2717" s="4">
        <v>3190000</v>
      </c>
      <c r="J2717">
        <v>1</v>
      </c>
      <c r="K2717">
        <v>1</v>
      </c>
      <c r="L2717">
        <v>1</v>
      </c>
      <c r="M2717">
        <v>1</v>
      </c>
      <c r="N2717" s="2">
        <v>44657</v>
      </c>
      <c r="O2717" s="1" t="s">
        <v>7338</v>
      </c>
      <c r="P2717" s="4">
        <v>3190000</v>
      </c>
      <c r="Q2717" s="4">
        <v>213730</v>
      </c>
      <c r="R2717" s="1" t="s">
        <v>123</v>
      </c>
      <c r="S2717" s="1" t="s">
        <v>50</v>
      </c>
      <c r="T2717" s="4">
        <f>Sales_Datas[[#This Row],[after_discount]]-(Sales_Datas[[#This Row],[qty_ordered]]*Sales_Datas[[#This Row],[cogs]])</f>
        <v>2976270</v>
      </c>
      <c r="U2717" s="3">
        <f>IFERROR(Sales_Datas[[#This Row],[Gross_Profit]]/Sales_Datas[[#This Row],[after_discount]],0)</f>
        <v>0.93300000000000005</v>
      </c>
      <c r="V2717" s="1" t="str">
        <f>IF(Sales_Datas[[#This Row],[base_price]] &lt;= 632200, "Low", (IF(Sales_Datas[[#This Row],[base_price]] &gt;= 10092000, "High", "Medium")))</f>
        <v>Medium</v>
      </c>
    </row>
    <row r="2718" spans="1:22" x14ac:dyDescent="0.25">
      <c r="A2718" s="1" t="s">
        <v>7339</v>
      </c>
      <c r="B2718" s="1" t="s">
        <v>7340</v>
      </c>
      <c r="C2718" s="2">
        <v>44717</v>
      </c>
      <c r="D2718" s="1" t="s">
        <v>7341</v>
      </c>
      <c r="E2718" s="4">
        <v>319000</v>
      </c>
      <c r="F2718">
        <v>1</v>
      </c>
      <c r="G2718" s="4">
        <v>3190000</v>
      </c>
      <c r="H2718" s="4">
        <v>0</v>
      </c>
      <c r="I2718" s="4">
        <v>3190000</v>
      </c>
      <c r="J2718">
        <v>1</v>
      </c>
      <c r="K2718">
        <v>1</v>
      </c>
      <c r="L2718">
        <v>1</v>
      </c>
      <c r="M2718">
        <v>1</v>
      </c>
      <c r="N2718" s="2">
        <v>44698</v>
      </c>
      <c r="O2718" s="1" t="s">
        <v>7342</v>
      </c>
      <c r="P2718" s="4">
        <v>3190000</v>
      </c>
      <c r="Q2718" s="4">
        <v>248820</v>
      </c>
      <c r="R2718" s="1" t="s">
        <v>123</v>
      </c>
      <c r="S2718" s="1" t="s">
        <v>50</v>
      </c>
      <c r="T2718" s="4">
        <f>Sales_Datas[[#This Row],[after_discount]]-(Sales_Datas[[#This Row],[qty_ordered]]*Sales_Datas[[#This Row],[cogs]])</f>
        <v>2941180</v>
      </c>
      <c r="U2718" s="3">
        <f>IFERROR(Sales_Datas[[#This Row],[Gross_Profit]]/Sales_Datas[[#This Row],[after_discount]],0)</f>
        <v>0.92200000000000004</v>
      </c>
      <c r="V2718" s="1" t="str">
        <f>IF(Sales_Datas[[#This Row],[base_price]] &lt;= 632200, "Low", (IF(Sales_Datas[[#This Row],[base_price]] &gt;= 10092000, "High", "Medium")))</f>
        <v>Medium</v>
      </c>
    </row>
    <row r="2719" spans="1:22" x14ac:dyDescent="0.25">
      <c r="A2719" s="1" t="s">
        <v>7343</v>
      </c>
      <c r="B2719" s="1" t="s">
        <v>7344</v>
      </c>
      <c r="C2719" s="2">
        <v>44757</v>
      </c>
      <c r="D2719" s="1" t="s">
        <v>7345</v>
      </c>
      <c r="E2719" s="4">
        <v>319000</v>
      </c>
      <c r="F2719">
        <v>1</v>
      </c>
      <c r="G2719" s="4">
        <v>3190000</v>
      </c>
      <c r="H2719" s="4">
        <v>0</v>
      </c>
      <c r="I2719" s="4">
        <v>3190000</v>
      </c>
      <c r="J2719">
        <v>1</v>
      </c>
      <c r="K2719">
        <v>0</v>
      </c>
      <c r="L2719">
        <v>0</v>
      </c>
      <c r="M2719">
        <v>4</v>
      </c>
      <c r="N2719" s="2">
        <v>44747</v>
      </c>
      <c r="O2719" s="1" t="s">
        <v>7346</v>
      </c>
      <c r="P2719" s="4">
        <v>3190000</v>
      </c>
      <c r="Q2719" s="4">
        <v>252010</v>
      </c>
      <c r="R2719" s="1" t="s">
        <v>123</v>
      </c>
      <c r="S2719" s="1" t="s">
        <v>34</v>
      </c>
      <c r="T2719" s="4">
        <f>Sales_Datas[[#This Row],[after_discount]]-(Sales_Datas[[#This Row],[qty_ordered]]*Sales_Datas[[#This Row],[cogs]])</f>
        <v>2937990</v>
      </c>
      <c r="U2719" s="3">
        <f>IFERROR(Sales_Datas[[#This Row],[Gross_Profit]]/Sales_Datas[[#This Row],[after_discount]],0)</f>
        <v>0.92100000000000004</v>
      </c>
      <c r="V2719" s="1" t="str">
        <f>IF(Sales_Datas[[#This Row],[base_price]] &lt;= 632200, "Low", (IF(Sales_Datas[[#This Row],[base_price]] &gt;= 10092000, "High", "Medium")))</f>
        <v>Medium</v>
      </c>
    </row>
    <row r="2720" spans="1:22" x14ac:dyDescent="0.25">
      <c r="A2720" s="1" t="s">
        <v>7347</v>
      </c>
      <c r="B2720" s="1" t="s">
        <v>4471</v>
      </c>
      <c r="C2720" s="2">
        <v>44806</v>
      </c>
      <c r="D2720" s="1" t="s">
        <v>7348</v>
      </c>
      <c r="E2720" s="4">
        <v>319000</v>
      </c>
      <c r="F2720">
        <v>1</v>
      </c>
      <c r="G2720" s="4">
        <v>3190000</v>
      </c>
      <c r="H2720" s="4">
        <v>0</v>
      </c>
      <c r="I2720" s="4">
        <v>3190000</v>
      </c>
      <c r="J2720">
        <v>1</v>
      </c>
      <c r="K2720">
        <v>1</v>
      </c>
      <c r="L2720">
        <v>0</v>
      </c>
      <c r="M2720">
        <v>1</v>
      </c>
      <c r="N2720" s="2">
        <v>44562</v>
      </c>
      <c r="O2720" s="1" t="s">
        <v>7349</v>
      </c>
      <c r="P2720" s="4">
        <v>3190000</v>
      </c>
      <c r="Q2720" s="4">
        <v>248820</v>
      </c>
      <c r="R2720" s="1" t="s">
        <v>123</v>
      </c>
      <c r="S2720" s="1" t="s">
        <v>50</v>
      </c>
      <c r="T2720" s="4">
        <f>Sales_Datas[[#This Row],[after_discount]]-(Sales_Datas[[#This Row],[qty_ordered]]*Sales_Datas[[#This Row],[cogs]])</f>
        <v>2941180</v>
      </c>
      <c r="U2720" s="3">
        <f>IFERROR(Sales_Datas[[#This Row],[Gross_Profit]]/Sales_Datas[[#This Row],[after_discount]],0)</f>
        <v>0.92200000000000004</v>
      </c>
      <c r="V2720" s="1" t="str">
        <f>IF(Sales_Datas[[#This Row],[base_price]] &lt;= 632200, "Low", (IF(Sales_Datas[[#This Row],[base_price]] &gt;= 10092000, "High", "Medium")))</f>
        <v>Medium</v>
      </c>
    </row>
    <row r="2721" spans="1:22" x14ac:dyDescent="0.25">
      <c r="A2721" s="1" t="s">
        <v>7350</v>
      </c>
      <c r="B2721" s="1" t="s">
        <v>7351</v>
      </c>
      <c r="C2721" s="2">
        <v>44239</v>
      </c>
      <c r="D2721" s="1" t="s">
        <v>7352</v>
      </c>
      <c r="E2721" s="4">
        <v>318942</v>
      </c>
      <c r="F2721">
        <v>1</v>
      </c>
      <c r="G2721" s="4">
        <v>3189420</v>
      </c>
      <c r="H2721" s="4">
        <v>0</v>
      </c>
      <c r="I2721" s="4">
        <v>3189420</v>
      </c>
      <c r="J2721">
        <v>1</v>
      </c>
      <c r="K2721">
        <v>1</v>
      </c>
      <c r="L2721">
        <v>1</v>
      </c>
      <c r="M2721">
        <v>1</v>
      </c>
      <c r="N2721" s="2">
        <v>44508</v>
      </c>
      <c r="O2721" s="1" t="s">
        <v>7353</v>
      </c>
      <c r="P2721" s="4">
        <v>3189420</v>
      </c>
      <c r="Q2721" s="4">
        <v>210482</v>
      </c>
      <c r="R2721" s="1" t="s">
        <v>133</v>
      </c>
      <c r="S2721" s="1" t="s">
        <v>50</v>
      </c>
      <c r="T2721" s="4">
        <f>Sales_Datas[[#This Row],[after_discount]]-(Sales_Datas[[#This Row],[qty_ordered]]*Sales_Datas[[#This Row],[cogs]])</f>
        <v>2978938</v>
      </c>
      <c r="U2721" s="3">
        <f>IFERROR(Sales_Datas[[#This Row],[Gross_Profit]]/Sales_Datas[[#This Row],[after_discount]],0)</f>
        <v>0.93400618294235316</v>
      </c>
      <c r="V2721" s="1" t="str">
        <f>IF(Sales_Datas[[#This Row],[base_price]] &lt;= 632200, "Low", (IF(Sales_Datas[[#This Row],[base_price]] &gt;= 10092000, "High", "Medium")))</f>
        <v>Medium</v>
      </c>
    </row>
    <row r="2722" spans="1:22" x14ac:dyDescent="0.25">
      <c r="A2722" s="1" t="s">
        <v>7354</v>
      </c>
      <c r="B2722" s="1" t="s">
        <v>7355</v>
      </c>
      <c r="C2722" s="2">
        <v>44564</v>
      </c>
      <c r="D2722" s="1" t="s">
        <v>7356</v>
      </c>
      <c r="E2722" s="4">
        <v>318942</v>
      </c>
      <c r="F2722">
        <v>1</v>
      </c>
      <c r="G2722" s="4">
        <v>3189420</v>
      </c>
      <c r="H2722" s="4">
        <v>0</v>
      </c>
      <c r="I2722" s="4">
        <v>3189420</v>
      </c>
      <c r="J2722">
        <v>1</v>
      </c>
      <c r="K2722">
        <v>1</v>
      </c>
      <c r="L2722">
        <v>1</v>
      </c>
      <c r="M2722">
        <v>1</v>
      </c>
      <c r="N2722" s="2">
        <v>44648</v>
      </c>
      <c r="O2722" s="1" t="s">
        <v>7357</v>
      </c>
      <c r="P2722" s="4">
        <v>3189420</v>
      </c>
      <c r="Q2722" s="4">
        <v>236002</v>
      </c>
      <c r="R2722" s="1" t="s">
        <v>23</v>
      </c>
      <c r="S2722" s="1" t="s">
        <v>50</v>
      </c>
      <c r="T2722" s="4">
        <f>Sales_Datas[[#This Row],[after_discount]]-(Sales_Datas[[#This Row],[qty_ordered]]*Sales_Datas[[#This Row],[cogs]])</f>
        <v>2953418</v>
      </c>
      <c r="U2722" s="3">
        <f>IFERROR(Sales_Datas[[#This Row],[Gross_Profit]]/Sales_Datas[[#This Row],[after_discount]],0)</f>
        <v>0.92600472813238766</v>
      </c>
      <c r="V2722" s="1" t="str">
        <f>IF(Sales_Datas[[#This Row],[base_price]] &lt;= 632200, "Low", (IF(Sales_Datas[[#This Row],[base_price]] &gt;= 10092000, "High", "Medium")))</f>
        <v>Medium</v>
      </c>
    </row>
    <row r="2723" spans="1:22" x14ac:dyDescent="0.25">
      <c r="A2723" s="1" t="s">
        <v>7358</v>
      </c>
      <c r="B2723" s="1" t="s">
        <v>7359</v>
      </c>
      <c r="C2723" s="2">
        <v>44606</v>
      </c>
      <c r="D2723" s="1" t="s">
        <v>7356</v>
      </c>
      <c r="E2723" s="4">
        <v>318942</v>
      </c>
      <c r="F2723">
        <v>1</v>
      </c>
      <c r="G2723" s="4">
        <v>3189420</v>
      </c>
      <c r="H2723" s="4">
        <v>0</v>
      </c>
      <c r="I2723" s="4">
        <v>3189420</v>
      </c>
      <c r="J2723">
        <v>1</v>
      </c>
      <c r="K2723">
        <v>1</v>
      </c>
      <c r="L2723">
        <v>1</v>
      </c>
      <c r="M2723">
        <v>1</v>
      </c>
      <c r="N2723" s="2">
        <v>44475</v>
      </c>
      <c r="O2723" s="1" t="s">
        <v>7357</v>
      </c>
      <c r="P2723" s="4">
        <v>3189420</v>
      </c>
      <c r="Q2723" s="4">
        <v>236002</v>
      </c>
      <c r="R2723" s="1" t="s">
        <v>23</v>
      </c>
      <c r="S2723" s="1" t="s">
        <v>50</v>
      </c>
      <c r="T2723" s="4">
        <f>Sales_Datas[[#This Row],[after_discount]]-(Sales_Datas[[#This Row],[qty_ordered]]*Sales_Datas[[#This Row],[cogs]])</f>
        <v>2953418</v>
      </c>
      <c r="U2723" s="3">
        <f>IFERROR(Sales_Datas[[#This Row],[Gross_Profit]]/Sales_Datas[[#This Row],[after_discount]],0)</f>
        <v>0.92600472813238766</v>
      </c>
      <c r="V2723" s="1" t="str">
        <f>IF(Sales_Datas[[#This Row],[base_price]] &lt;= 632200, "Low", (IF(Sales_Datas[[#This Row],[base_price]] &gt;= 10092000, "High", "Medium")))</f>
        <v>Medium</v>
      </c>
    </row>
    <row r="2724" spans="1:22" x14ac:dyDescent="0.25">
      <c r="A2724" s="1" t="s">
        <v>7360</v>
      </c>
      <c r="B2724" s="1" t="s">
        <v>7361</v>
      </c>
      <c r="C2724" s="2">
        <v>44746</v>
      </c>
      <c r="D2724" s="1" t="s">
        <v>7356</v>
      </c>
      <c r="E2724" s="4">
        <v>318942</v>
      </c>
      <c r="F2724">
        <v>1</v>
      </c>
      <c r="G2724" s="4">
        <v>3189420</v>
      </c>
      <c r="H2724" s="4">
        <v>0</v>
      </c>
      <c r="I2724" s="4">
        <v>3189420</v>
      </c>
      <c r="J2724">
        <v>1</v>
      </c>
      <c r="K2724">
        <v>1</v>
      </c>
      <c r="L2724">
        <v>1</v>
      </c>
      <c r="M2724">
        <v>1</v>
      </c>
      <c r="N2724" s="2">
        <v>44653</v>
      </c>
      <c r="O2724" s="1" t="s">
        <v>7357</v>
      </c>
      <c r="P2724" s="4">
        <v>3189420</v>
      </c>
      <c r="Q2724" s="4">
        <v>236002</v>
      </c>
      <c r="R2724" s="1" t="s">
        <v>23</v>
      </c>
      <c r="S2724" s="1" t="s">
        <v>50</v>
      </c>
      <c r="T2724" s="4">
        <f>Sales_Datas[[#This Row],[after_discount]]-(Sales_Datas[[#This Row],[qty_ordered]]*Sales_Datas[[#This Row],[cogs]])</f>
        <v>2953418</v>
      </c>
      <c r="U2724" s="3">
        <f>IFERROR(Sales_Datas[[#This Row],[Gross_Profit]]/Sales_Datas[[#This Row],[after_discount]],0)</f>
        <v>0.92600472813238766</v>
      </c>
      <c r="V2724" s="1" t="str">
        <f>IF(Sales_Datas[[#This Row],[base_price]] &lt;= 632200, "Low", (IF(Sales_Datas[[#This Row],[base_price]] &gt;= 10092000, "High", "Medium")))</f>
        <v>Medium</v>
      </c>
    </row>
    <row r="2725" spans="1:22" x14ac:dyDescent="0.25">
      <c r="A2725" s="1" t="s">
        <v>7362</v>
      </c>
      <c r="B2725" s="1" t="s">
        <v>7363</v>
      </c>
      <c r="C2725" s="2">
        <v>44806</v>
      </c>
      <c r="D2725" s="1" t="s">
        <v>7356</v>
      </c>
      <c r="E2725" s="4">
        <v>318942</v>
      </c>
      <c r="F2725">
        <v>1</v>
      </c>
      <c r="G2725" s="4">
        <v>3189420</v>
      </c>
      <c r="H2725" s="4">
        <v>0</v>
      </c>
      <c r="I2725" s="4">
        <v>3189420</v>
      </c>
      <c r="J2725">
        <v>1</v>
      </c>
      <c r="K2725">
        <v>1</v>
      </c>
      <c r="L2725">
        <v>1</v>
      </c>
      <c r="M2725">
        <v>1</v>
      </c>
      <c r="N2725" s="2">
        <v>44593</v>
      </c>
      <c r="O2725" s="1" t="s">
        <v>7357</v>
      </c>
      <c r="P2725" s="4">
        <v>3189420</v>
      </c>
      <c r="Q2725" s="4">
        <v>236002</v>
      </c>
      <c r="R2725" s="1" t="s">
        <v>23</v>
      </c>
      <c r="S2725" s="1" t="s">
        <v>50</v>
      </c>
      <c r="T2725" s="4">
        <f>Sales_Datas[[#This Row],[after_discount]]-(Sales_Datas[[#This Row],[qty_ordered]]*Sales_Datas[[#This Row],[cogs]])</f>
        <v>2953418</v>
      </c>
      <c r="U2725" s="3">
        <f>IFERROR(Sales_Datas[[#This Row],[Gross_Profit]]/Sales_Datas[[#This Row],[after_discount]],0)</f>
        <v>0.92600472813238766</v>
      </c>
      <c r="V2725" s="1" t="str">
        <f>IF(Sales_Datas[[#This Row],[base_price]] &lt;= 632200, "Low", (IF(Sales_Datas[[#This Row],[base_price]] &gt;= 10092000, "High", "Medium")))</f>
        <v>Medium</v>
      </c>
    </row>
    <row r="2726" spans="1:22" x14ac:dyDescent="0.25">
      <c r="A2726" s="1" t="s">
        <v>7364</v>
      </c>
      <c r="B2726" s="1" t="s">
        <v>7365</v>
      </c>
      <c r="C2726" s="2">
        <v>44868</v>
      </c>
      <c r="D2726" s="1" t="s">
        <v>7356</v>
      </c>
      <c r="E2726" s="4">
        <v>318942</v>
      </c>
      <c r="F2726">
        <v>1</v>
      </c>
      <c r="G2726" s="4">
        <v>3189420</v>
      </c>
      <c r="H2726" s="4">
        <v>0</v>
      </c>
      <c r="I2726" s="4">
        <v>3189420</v>
      </c>
      <c r="J2726">
        <v>1</v>
      </c>
      <c r="K2726">
        <v>0</v>
      </c>
      <c r="L2726">
        <v>0</v>
      </c>
      <c r="M2726">
        <v>1</v>
      </c>
      <c r="N2726" s="2">
        <v>44644</v>
      </c>
      <c r="O2726" s="1" t="s">
        <v>7357</v>
      </c>
      <c r="P2726" s="4">
        <v>3189420</v>
      </c>
      <c r="Q2726" s="4">
        <v>236002</v>
      </c>
      <c r="R2726" s="1" t="s">
        <v>23</v>
      </c>
      <c r="S2726" s="1" t="s">
        <v>50</v>
      </c>
      <c r="T2726" s="4">
        <f>Sales_Datas[[#This Row],[after_discount]]-(Sales_Datas[[#This Row],[qty_ordered]]*Sales_Datas[[#This Row],[cogs]])</f>
        <v>2953418</v>
      </c>
      <c r="U2726" s="3">
        <f>IFERROR(Sales_Datas[[#This Row],[Gross_Profit]]/Sales_Datas[[#This Row],[after_discount]],0)</f>
        <v>0.92600472813238766</v>
      </c>
      <c r="V2726" s="1" t="str">
        <f>IF(Sales_Datas[[#This Row],[base_price]] &lt;= 632200, "Low", (IF(Sales_Datas[[#This Row],[base_price]] &gt;= 10092000, "High", "Medium")))</f>
        <v>Medium</v>
      </c>
    </row>
    <row r="2727" spans="1:22" x14ac:dyDescent="0.25">
      <c r="A2727" s="1" t="s">
        <v>7366</v>
      </c>
      <c r="B2727" s="1" t="s">
        <v>7367</v>
      </c>
      <c r="C2727" s="2">
        <v>44450</v>
      </c>
      <c r="D2727" s="1" t="s">
        <v>7368</v>
      </c>
      <c r="E2727" s="4">
        <v>318710</v>
      </c>
      <c r="F2727">
        <v>1</v>
      </c>
      <c r="G2727" s="4">
        <v>3187100</v>
      </c>
      <c r="H2727" s="4">
        <v>0</v>
      </c>
      <c r="I2727" s="4">
        <v>3187100</v>
      </c>
      <c r="J2727">
        <v>1</v>
      </c>
      <c r="K2727">
        <v>1</v>
      </c>
      <c r="L2727">
        <v>1</v>
      </c>
      <c r="M2727">
        <v>3</v>
      </c>
      <c r="N2727" s="2">
        <v>44495</v>
      </c>
      <c r="O2727" s="1" t="s">
        <v>7369</v>
      </c>
      <c r="P2727" s="4">
        <v>1159420</v>
      </c>
      <c r="Q2727" s="4">
        <v>83462</v>
      </c>
      <c r="R2727" s="1" t="s">
        <v>133</v>
      </c>
      <c r="S2727" s="1" t="s">
        <v>56</v>
      </c>
      <c r="T2727" s="4">
        <f>Sales_Datas[[#This Row],[after_discount]]-(Sales_Datas[[#This Row],[qty_ordered]]*Sales_Datas[[#This Row],[cogs]])</f>
        <v>3103638</v>
      </c>
      <c r="U2727" s="3">
        <f>IFERROR(Sales_Datas[[#This Row],[Gross_Profit]]/Sales_Datas[[#This Row],[after_discount]],0)</f>
        <v>0.97381255686988166</v>
      </c>
      <c r="V2727" s="1" t="str">
        <f>IF(Sales_Datas[[#This Row],[base_price]] &lt;= 632200, "Low", (IF(Sales_Datas[[#This Row],[base_price]] &gt;= 10092000, "High", "Medium")))</f>
        <v>Medium</v>
      </c>
    </row>
    <row r="2728" spans="1:22" x14ac:dyDescent="0.25">
      <c r="A2728" s="1" t="s">
        <v>7370</v>
      </c>
      <c r="B2728" s="1" t="s">
        <v>7367</v>
      </c>
      <c r="C2728" s="2">
        <v>44491</v>
      </c>
      <c r="D2728" s="1" t="s">
        <v>7371</v>
      </c>
      <c r="E2728" s="4">
        <v>318710</v>
      </c>
      <c r="F2728">
        <v>1</v>
      </c>
      <c r="G2728" s="4">
        <v>3187100</v>
      </c>
      <c r="H2728" s="4">
        <v>0</v>
      </c>
      <c r="I2728" s="4">
        <v>3187100</v>
      </c>
      <c r="J2728">
        <v>1</v>
      </c>
      <c r="K2728">
        <v>1</v>
      </c>
      <c r="L2728">
        <v>0</v>
      </c>
      <c r="M2728">
        <v>1</v>
      </c>
      <c r="N2728" s="2">
        <v>44495</v>
      </c>
      <c r="O2728" s="1" t="s">
        <v>7372</v>
      </c>
      <c r="P2728" s="4">
        <v>1159420</v>
      </c>
      <c r="Q2728" s="4">
        <v>102022</v>
      </c>
      <c r="R2728" s="1" t="s">
        <v>133</v>
      </c>
      <c r="S2728" s="1" t="s">
        <v>50</v>
      </c>
      <c r="T2728" s="4">
        <f>Sales_Datas[[#This Row],[after_discount]]-(Sales_Datas[[#This Row],[qty_ordered]]*Sales_Datas[[#This Row],[cogs]])</f>
        <v>3085078</v>
      </c>
      <c r="U2728" s="3">
        <f>IFERROR(Sales_Datas[[#This Row],[Gross_Profit]]/Sales_Datas[[#This Row],[after_discount]],0)</f>
        <v>0.96798908098271153</v>
      </c>
      <c r="V2728" s="1" t="str">
        <f>IF(Sales_Datas[[#This Row],[base_price]] &lt;= 632200, "Low", (IF(Sales_Datas[[#This Row],[base_price]] &gt;= 10092000, "High", "Medium")))</f>
        <v>Medium</v>
      </c>
    </row>
    <row r="2729" spans="1:22" x14ac:dyDescent="0.25">
      <c r="A2729" s="1" t="s">
        <v>7373</v>
      </c>
      <c r="B2729" s="1" t="s">
        <v>3486</v>
      </c>
      <c r="C2729" s="2">
        <v>44516</v>
      </c>
      <c r="D2729" s="1" t="s">
        <v>7374</v>
      </c>
      <c r="E2729" s="4">
        <v>318710</v>
      </c>
      <c r="F2729">
        <v>1</v>
      </c>
      <c r="G2729" s="4">
        <v>3187100</v>
      </c>
      <c r="H2729" s="4">
        <v>0</v>
      </c>
      <c r="I2729" s="4">
        <v>3187100</v>
      </c>
      <c r="J2729">
        <v>1</v>
      </c>
      <c r="K2729">
        <v>0</v>
      </c>
      <c r="L2729">
        <v>0</v>
      </c>
      <c r="M2729">
        <v>4</v>
      </c>
      <c r="N2729" s="2">
        <v>44476</v>
      </c>
      <c r="O2729" s="1" t="s">
        <v>7375</v>
      </c>
      <c r="P2729" s="4">
        <v>3187100</v>
      </c>
      <c r="Q2729" s="4">
        <v>280430</v>
      </c>
      <c r="R2729" s="1" t="s">
        <v>133</v>
      </c>
      <c r="S2729" s="1" t="s">
        <v>34</v>
      </c>
      <c r="T2729" s="4">
        <f>Sales_Datas[[#This Row],[after_discount]]-(Sales_Datas[[#This Row],[qty_ordered]]*Sales_Datas[[#This Row],[cogs]])</f>
        <v>2906670</v>
      </c>
      <c r="U2729" s="3">
        <f>IFERROR(Sales_Datas[[#This Row],[Gross_Profit]]/Sales_Datas[[#This Row],[after_discount]],0)</f>
        <v>0.91201091901728848</v>
      </c>
      <c r="V2729" s="1" t="str">
        <f>IF(Sales_Datas[[#This Row],[base_price]] &lt;= 632200, "Low", (IF(Sales_Datas[[#This Row],[base_price]] &gt;= 10092000, "High", "Medium")))</f>
        <v>Medium</v>
      </c>
    </row>
    <row r="2730" spans="1:22" x14ac:dyDescent="0.25">
      <c r="A2730" s="1" t="s">
        <v>7376</v>
      </c>
      <c r="B2730" s="1" t="s">
        <v>7377</v>
      </c>
      <c r="C2730" s="2">
        <v>44678</v>
      </c>
      <c r="D2730" s="1" t="s">
        <v>7378</v>
      </c>
      <c r="E2730" s="4">
        <v>9860</v>
      </c>
      <c r="F2730">
        <v>32</v>
      </c>
      <c r="G2730" s="4">
        <v>3155200</v>
      </c>
      <c r="H2730" s="4">
        <v>0</v>
      </c>
      <c r="I2730" s="4">
        <v>3155200</v>
      </c>
      <c r="J2730">
        <v>1</v>
      </c>
      <c r="K2730">
        <v>0</v>
      </c>
      <c r="L2730">
        <v>0</v>
      </c>
      <c r="M2730">
        <v>4</v>
      </c>
      <c r="N2730" s="2">
        <v>44520</v>
      </c>
      <c r="O2730" s="1" t="s">
        <v>7379</v>
      </c>
      <c r="P2730" s="4">
        <v>98600</v>
      </c>
      <c r="Q2730" s="4">
        <v>7250</v>
      </c>
      <c r="R2730" s="1" t="s">
        <v>75</v>
      </c>
      <c r="S2730" s="1" t="s">
        <v>34</v>
      </c>
      <c r="T2730" s="4">
        <f>Sales_Datas[[#This Row],[after_discount]]-(Sales_Datas[[#This Row],[qty_ordered]]*Sales_Datas[[#This Row],[cogs]])</f>
        <v>2923200</v>
      </c>
      <c r="U2730" s="3">
        <f>IFERROR(Sales_Datas[[#This Row],[Gross_Profit]]/Sales_Datas[[#This Row],[after_discount]],0)</f>
        <v>0.92647058823529416</v>
      </c>
      <c r="V2730" s="1" t="str">
        <f>IF(Sales_Datas[[#This Row],[base_price]] &lt;= 632200, "Low", (IF(Sales_Datas[[#This Row],[base_price]] &gt;= 10092000, "High", "Medium")))</f>
        <v>Low</v>
      </c>
    </row>
    <row r="2731" spans="1:22" x14ac:dyDescent="0.25">
      <c r="A2731" s="1" t="s">
        <v>7380</v>
      </c>
      <c r="B2731" s="1" t="s">
        <v>7381</v>
      </c>
      <c r="C2731" s="2">
        <v>44479</v>
      </c>
      <c r="D2731" s="1" t="s">
        <v>7382</v>
      </c>
      <c r="E2731" s="4">
        <v>313200</v>
      </c>
      <c r="F2731">
        <v>1</v>
      </c>
      <c r="G2731" s="4">
        <v>3132000</v>
      </c>
      <c r="H2731" s="4">
        <v>0</v>
      </c>
      <c r="I2731" s="4">
        <v>3132000</v>
      </c>
      <c r="J2731">
        <v>1</v>
      </c>
      <c r="K2731">
        <v>1</v>
      </c>
      <c r="L2731">
        <v>1</v>
      </c>
      <c r="M2731">
        <v>1</v>
      </c>
      <c r="N2731" s="2">
        <v>44485</v>
      </c>
      <c r="O2731" s="1" t="s">
        <v>7383</v>
      </c>
      <c r="P2731" s="4">
        <v>3132000</v>
      </c>
      <c r="Q2731" s="4">
        <v>203580</v>
      </c>
      <c r="R2731" s="1" t="s">
        <v>191</v>
      </c>
      <c r="S2731" s="1" t="s">
        <v>50</v>
      </c>
      <c r="T2731" s="4">
        <f>Sales_Datas[[#This Row],[after_discount]]-(Sales_Datas[[#This Row],[qty_ordered]]*Sales_Datas[[#This Row],[cogs]])</f>
        <v>2928420</v>
      </c>
      <c r="U2731" s="3">
        <f>IFERROR(Sales_Datas[[#This Row],[Gross_Profit]]/Sales_Datas[[#This Row],[after_discount]],0)</f>
        <v>0.93500000000000005</v>
      </c>
      <c r="V2731" s="1" t="str">
        <f>IF(Sales_Datas[[#This Row],[base_price]] &lt;= 632200, "Low", (IF(Sales_Datas[[#This Row],[base_price]] &gt;= 10092000, "High", "Medium")))</f>
        <v>Medium</v>
      </c>
    </row>
    <row r="2732" spans="1:22" x14ac:dyDescent="0.25">
      <c r="A2732" s="1" t="s">
        <v>7384</v>
      </c>
      <c r="B2732" s="1" t="s">
        <v>7385</v>
      </c>
      <c r="C2732" s="2">
        <v>44779</v>
      </c>
      <c r="D2732" s="1" t="s">
        <v>7386</v>
      </c>
      <c r="E2732" s="4">
        <v>156600</v>
      </c>
      <c r="F2732">
        <v>2</v>
      </c>
      <c r="G2732" s="4">
        <v>3132000</v>
      </c>
      <c r="H2732" s="4">
        <v>0</v>
      </c>
      <c r="I2732" s="4">
        <v>3132000</v>
      </c>
      <c r="J2732">
        <v>1</v>
      </c>
      <c r="K2732">
        <v>1</v>
      </c>
      <c r="L2732">
        <v>0</v>
      </c>
      <c r="M2732">
        <v>1</v>
      </c>
      <c r="N2732" s="2">
        <v>44702</v>
      </c>
      <c r="O2732" s="1" t="s">
        <v>7387</v>
      </c>
      <c r="P2732" s="4">
        <v>1566000</v>
      </c>
      <c r="Q2732" s="4">
        <v>129978</v>
      </c>
      <c r="R2732" s="1" t="s">
        <v>89</v>
      </c>
      <c r="S2732" s="1" t="s">
        <v>50</v>
      </c>
      <c r="T2732" s="4">
        <f>Sales_Datas[[#This Row],[after_discount]]-(Sales_Datas[[#This Row],[qty_ordered]]*Sales_Datas[[#This Row],[cogs]])</f>
        <v>2872044</v>
      </c>
      <c r="U2732" s="3">
        <f>IFERROR(Sales_Datas[[#This Row],[Gross_Profit]]/Sales_Datas[[#This Row],[after_discount]],0)</f>
        <v>0.91700000000000004</v>
      </c>
      <c r="V2732" s="1" t="str">
        <f>IF(Sales_Datas[[#This Row],[base_price]] &lt;= 632200, "Low", (IF(Sales_Datas[[#This Row],[base_price]] &gt;= 10092000, "High", "Medium")))</f>
        <v>Medium</v>
      </c>
    </row>
    <row r="2733" spans="1:22" x14ac:dyDescent="0.25">
      <c r="A2733" s="1" t="s">
        <v>7388</v>
      </c>
      <c r="B2733" s="1" t="s">
        <v>505</v>
      </c>
      <c r="C2733" s="2">
        <v>44728</v>
      </c>
      <c r="D2733" s="1" t="s">
        <v>7389</v>
      </c>
      <c r="E2733" s="4">
        <v>156542</v>
      </c>
      <c r="F2733">
        <v>2</v>
      </c>
      <c r="G2733" s="4">
        <v>3130840</v>
      </c>
      <c r="H2733" s="4">
        <v>0</v>
      </c>
      <c r="I2733" s="4">
        <v>3130840</v>
      </c>
      <c r="J2733">
        <v>1</v>
      </c>
      <c r="K2733">
        <v>0</v>
      </c>
      <c r="L2733">
        <v>0</v>
      </c>
      <c r="M2733">
        <v>1</v>
      </c>
      <c r="N2733" s="2">
        <v>44435</v>
      </c>
      <c r="O2733" s="1" t="s">
        <v>7390</v>
      </c>
      <c r="P2733" s="4">
        <v>1565420</v>
      </c>
      <c r="Q2733" s="4">
        <v>126788</v>
      </c>
      <c r="R2733" s="1" t="s">
        <v>133</v>
      </c>
      <c r="S2733" s="1" t="s">
        <v>50</v>
      </c>
      <c r="T2733" s="4">
        <f>Sales_Datas[[#This Row],[after_discount]]-(Sales_Datas[[#This Row],[qty_ordered]]*Sales_Datas[[#This Row],[cogs]])</f>
        <v>2877264</v>
      </c>
      <c r="U2733" s="3">
        <f>IFERROR(Sales_Datas[[#This Row],[Gross_Profit]]/Sales_Datas[[#This Row],[after_discount]],0)</f>
        <v>0.91900703964431274</v>
      </c>
      <c r="V2733" s="1" t="str">
        <f>IF(Sales_Datas[[#This Row],[base_price]] &lt;= 632200, "Low", (IF(Sales_Datas[[#This Row],[base_price]] &gt;= 10092000, "High", "Medium")))</f>
        <v>Medium</v>
      </c>
    </row>
    <row r="2734" spans="1:22" x14ac:dyDescent="0.25">
      <c r="A2734" s="1" t="s">
        <v>7391</v>
      </c>
      <c r="B2734" s="1" t="s">
        <v>7392</v>
      </c>
      <c r="C2734" s="2">
        <v>44558</v>
      </c>
      <c r="D2734" s="1" t="s">
        <v>7393</v>
      </c>
      <c r="E2734" s="4">
        <v>26042</v>
      </c>
      <c r="F2734">
        <v>12</v>
      </c>
      <c r="G2734" s="4">
        <v>3125040</v>
      </c>
      <c r="H2734" s="4">
        <v>0</v>
      </c>
      <c r="I2734" s="4">
        <v>3125040</v>
      </c>
      <c r="J2734">
        <v>1</v>
      </c>
      <c r="K2734">
        <v>1</v>
      </c>
      <c r="L2734">
        <v>0</v>
      </c>
      <c r="M2734">
        <v>1</v>
      </c>
      <c r="N2734" s="2">
        <v>44532</v>
      </c>
      <c r="O2734" s="1" t="s">
        <v>7394</v>
      </c>
      <c r="P2734" s="4">
        <v>202420</v>
      </c>
      <c r="Q2734" s="4">
        <v>15370</v>
      </c>
      <c r="R2734" s="1" t="s">
        <v>23</v>
      </c>
      <c r="S2734" s="1" t="s">
        <v>50</v>
      </c>
      <c r="T2734" s="4">
        <f>Sales_Datas[[#This Row],[after_discount]]-(Sales_Datas[[#This Row],[qty_ordered]]*Sales_Datas[[#This Row],[cogs]])</f>
        <v>2940600</v>
      </c>
      <c r="U2734" s="3">
        <f>IFERROR(Sales_Datas[[#This Row],[Gross_Profit]]/Sales_Datas[[#This Row],[after_discount]],0)</f>
        <v>0.94097995545657021</v>
      </c>
      <c r="V2734" s="1" t="str">
        <f>IF(Sales_Datas[[#This Row],[base_price]] &lt;= 632200, "Low", (IF(Sales_Datas[[#This Row],[base_price]] &gt;= 10092000, "High", "Medium")))</f>
        <v>Low</v>
      </c>
    </row>
    <row r="2735" spans="1:22" x14ac:dyDescent="0.25">
      <c r="A2735" s="1" t="s">
        <v>7395</v>
      </c>
      <c r="B2735" s="1" t="s">
        <v>7396</v>
      </c>
      <c r="C2735" s="2">
        <v>44235</v>
      </c>
      <c r="D2735" s="1" t="s">
        <v>7397</v>
      </c>
      <c r="E2735" s="4">
        <v>312446</v>
      </c>
      <c r="F2735">
        <v>1</v>
      </c>
      <c r="G2735" s="4">
        <v>3124460</v>
      </c>
      <c r="H2735" s="4">
        <v>0</v>
      </c>
      <c r="I2735" s="4">
        <v>3124460</v>
      </c>
      <c r="J2735">
        <v>1</v>
      </c>
      <c r="K2735">
        <v>0</v>
      </c>
      <c r="L2735">
        <v>0</v>
      </c>
      <c r="M2735">
        <v>9</v>
      </c>
      <c r="N2735" s="2">
        <v>44412</v>
      </c>
      <c r="O2735" s="1" t="s">
        <v>7398</v>
      </c>
      <c r="P2735" s="4">
        <v>3124460</v>
      </c>
      <c r="Q2735" s="4">
        <v>237452</v>
      </c>
      <c r="R2735" s="1" t="s">
        <v>123</v>
      </c>
      <c r="S2735" s="1" t="s">
        <v>1120</v>
      </c>
      <c r="T2735" s="4">
        <f>Sales_Datas[[#This Row],[after_discount]]-(Sales_Datas[[#This Row],[qty_ordered]]*Sales_Datas[[#This Row],[cogs]])</f>
        <v>2887008</v>
      </c>
      <c r="U2735" s="3">
        <f>IFERROR(Sales_Datas[[#This Row],[Gross_Profit]]/Sales_Datas[[#This Row],[after_discount]],0)</f>
        <v>0.92400222758492667</v>
      </c>
      <c r="V2735" s="1" t="str">
        <f>IF(Sales_Datas[[#This Row],[base_price]] &lt;= 632200, "Low", (IF(Sales_Datas[[#This Row],[base_price]] &gt;= 10092000, "High", "Medium")))</f>
        <v>Medium</v>
      </c>
    </row>
    <row r="2736" spans="1:22" x14ac:dyDescent="0.25">
      <c r="A2736" s="1" t="s">
        <v>7399</v>
      </c>
      <c r="B2736" s="1" t="s">
        <v>7400</v>
      </c>
      <c r="C2736" s="2">
        <v>44263</v>
      </c>
      <c r="D2736" s="1" t="s">
        <v>7401</v>
      </c>
      <c r="E2736" s="4">
        <v>312446</v>
      </c>
      <c r="F2736">
        <v>1</v>
      </c>
      <c r="G2736" s="4">
        <v>3124460</v>
      </c>
      <c r="H2736" s="4">
        <v>0</v>
      </c>
      <c r="I2736" s="4">
        <v>3124460</v>
      </c>
      <c r="J2736">
        <v>1</v>
      </c>
      <c r="K2736">
        <v>1</v>
      </c>
      <c r="L2736">
        <v>1</v>
      </c>
      <c r="M2736">
        <v>1</v>
      </c>
      <c r="N2736" s="2">
        <v>44432</v>
      </c>
      <c r="O2736" s="1" t="s">
        <v>7402</v>
      </c>
      <c r="P2736" s="4">
        <v>3124460</v>
      </c>
      <c r="Q2736" s="4">
        <v>187456</v>
      </c>
      <c r="R2736" s="1" t="s">
        <v>123</v>
      </c>
      <c r="S2736" s="1" t="s">
        <v>50</v>
      </c>
      <c r="T2736" s="4">
        <f>Sales_Datas[[#This Row],[after_discount]]-(Sales_Datas[[#This Row],[qty_ordered]]*Sales_Datas[[#This Row],[cogs]])</f>
        <v>2937004</v>
      </c>
      <c r="U2736" s="3">
        <f>IFERROR(Sales_Datas[[#This Row],[Gross_Profit]]/Sales_Datas[[#This Row],[after_discount]],0)</f>
        <v>0.94000371264154448</v>
      </c>
      <c r="V2736" s="1" t="str">
        <f>IF(Sales_Datas[[#This Row],[base_price]] &lt;= 632200, "Low", (IF(Sales_Datas[[#This Row],[base_price]] &gt;= 10092000, "High", "Medium")))</f>
        <v>Medium</v>
      </c>
    </row>
    <row r="2737" spans="1:22" x14ac:dyDescent="0.25">
      <c r="A2737" s="1" t="s">
        <v>7403</v>
      </c>
      <c r="B2737" s="1" t="s">
        <v>7400</v>
      </c>
      <c r="C2737" s="2">
        <v>44294</v>
      </c>
      <c r="D2737" s="1" t="s">
        <v>7401</v>
      </c>
      <c r="E2737" s="4">
        <v>312446</v>
      </c>
      <c r="F2737">
        <v>1</v>
      </c>
      <c r="G2737" s="4">
        <v>3124460</v>
      </c>
      <c r="H2737" s="4">
        <v>0</v>
      </c>
      <c r="I2737" s="4">
        <v>3124460</v>
      </c>
      <c r="J2737">
        <v>1</v>
      </c>
      <c r="K2737">
        <v>1</v>
      </c>
      <c r="L2737">
        <v>0</v>
      </c>
      <c r="M2737">
        <v>1</v>
      </c>
      <c r="N2737" s="2">
        <v>44432</v>
      </c>
      <c r="O2737" s="1" t="s">
        <v>7402</v>
      </c>
      <c r="P2737" s="4">
        <v>3124460</v>
      </c>
      <c r="Q2737" s="4">
        <v>187456</v>
      </c>
      <c r="R2737" s="1" t="s">
        <v>123</v>
      </c>
      <c r="S2737" s="1" t="s">
        <v>50</v>
      </c>
      <c r="T2737" s="4">
        <f>Sales_Datas[[#This Row],[after_discount]]-(Sales_Datas[[#This Row],[qty_ordered]]*Sales_Datas[[#This Row],[cogs]])</f>
        <v>2937004</v>
      </c>
      <c r="U2737" s="3">
        <f>IFERROR(Sales_Datas[[#This Row],[Gross_Profit]]/Sales_Datas[[#This Row],[after_discount]],0)</f>
        <v>0.94000371264154448</v>
      </c>
      <c r="V2737" s="1" t="str">
        <f>IF(Sales_Datas[[#This Row],[base_price]] &lt;= 632200, "Low", (IF(Sales_Datas[[#This Row],[base_price]] &gt;= 10092000, "High", "Medium")))</f>
        <v>Medium</v>
      </c>
    </row>
    <row r="2738" spans="1:22" x14ac:dyDescent="0.25">
      <c r="A2738" s="1" t="s">
        <v>7404</v>
      </c>
      <c r="B2738" s="1" t="s">
        <v>7405</v>
      </c>
      <c r="C2738" s="2">
        <v>44401</v>
      </c>
      <c r="D2738" s="1" t="s">
        <v>7406</v>
      </c>
      <c r="E2738" s="4">
        <v>312446</v>
      </c>
      <c r="F2738">
        <v>1</v>
      </c>
      <c r="G2738" s="4">
        <v>3124460</v>
      </c>
      <c r="H2738" s="4">
        <v>0</v>
      </c>
      <c r="I2738" s="4">
        <v>3124460</v>
      </c>
      <c r="J2738">
        <v>1</v>
      </c>
      <c r="K2738">
        <v>1</v>
      </c>
      <c r="L2738">
        <v>1</v>
      </c>
      <c r="M2738">
        <v>1</v>
      </c>
      <c r="N2738" s="2">
        <v>44403</v>
      </c>
      <c r="O2738" s="1" t="s">
        <v>7407</v>
      </c>
      <c r="P2738" s="4">
        <v>3915000</v>
      </c>
      <c r="Q2738" s="4">
        <v>274050</v>
      </c>
      <c r="R2738" s="1" t="s">
        <v>123</v>
      </c>
      <c r="S2738" s="1" t="s">
        <v>50</v>
      </c>
      <c r="T2738" s="4">
        <f>Sales_Datas[[#This Row],[after_discount]]-(Sales_Datas[[#This Row],[qty_ordered]]*Sales_Datas[[#This Row],[cogs]])</f>
        <v>2850410</v>
      </c>
      <c r="U2738" s="3">
        <f>IFERROR(Sales_Datas[[#This Row],[Gross_Profit]]/Sales_Datas[[#This Row],[after_discount]],0)</f>
        <v>0.91228884351215889</v>
      </c>
      <c r="V2738" s="1" t="str">
        <f>IF(Sales_Datas[[#This Row],[base_price]] &lt;= 632200, "Low", (IF(Sales_Datas[[#This Row],[base_price]] &gt;= 10092000, "High", "Medium")))</f>
        <v>Medium</v>
      </c>
    </row>
    <row r="2739" spans="1:22" x14ac:dyDescent="0.25">
      <c r="A2739" s="1" t="s">
        <v>7408</v>
      </c>
      <c r="B2739" s="1" t="s">
        <v>3008</v>
      </c>
      <c r="C2739" s="2">
        <v>44404</v>
      </c>
      <c r="D2739" s="1" t="s">
        <v>7409</v>
      </c>
      <c r="E2739" s="4">
        <v>312446</v>
      </c>
      <c r="F2739">
        <v>1</v>
      </c>
      <c r="G2739" s="4">
        <v>3124460</v>
      </c>
      <c r="H2739" s="4">
        <v>0</v>
      </c>
      <c r="I2739" s="4">
        <v>3124460</v>
      </c>
      <c r="J2739">
        <v>1</v>
      </c>
      <c r="K2739">
        <v>1</v>
      </c>
      <c r="L2739">
        <v>0</v>
      </c>
      <c r="M2739">
        <v>1</v>
      </c>
      <c r="N2739" s="2">
        <v>44382</v>
      </c>
      <c r="O2739" s="1" t="s">
        <v>7410</v>
      </c>
      <c r="P2739" s="4">
        <v>3124460</v>
      </c>
      <c r="Q2739" s="4">
        <v>215586</v>
      </c>
      <c r="R2739" s="1" t="s">
        <v>123</v>
      </c>
      <c r="S2739" s="1" t="s">
        <v>50</v>
      </c>
      <c r="T2739" s="4">
        <f>Sales_Datas[[#This Row],[after_discount]]-(Sales_Datas[[#This Row],[qty_ordered]]*Sales_Datas[[#This Row],[cogs]])</f>
        <v>2908874</v>
      </c>
      <c r="U2739" s="3">
        <f>IFERROR(Sales_Datas[[#This Row],[Gross_Profit]]/Sales_Datas[[#This Row],[after_discount]],0)</f>
        <v>0.93100055689623162</v>
      </c>
      <c r="V2739" s="1" t="str">
        <f>IF(Sales_Datas[[#This Row],[base_price]] &lt;= 632200, "Low", (IF(Sales_Datas[[#This Row],[base_price]] &gt;= 10092000, "High", "Medium")))</f>
        <v>Medium</v>
      </c>
    </row>
    <row r="2740" spans="1:22" x14ac:dyDescent="0.25">
      <c r="A2740" s="1" t="s">
        <v>7411</v>
      </c>
      <c r="B2740" s="1" t="s">
        <v>7412</v>
      </c>
      <c r="C2740" s="2">
        <v>44424</v>
      </c>
      <c r="D2740" s="1" t="s">
        <v>7413</v>
      </c>
      <c r="E2740" s="4">
        <v>312446</v>
      </c>
      <c r="F2740">
        <v>1</v>
      </c>
      <c r="G2740" s="4">
        <v>3124460</v>
      </c>
      <c r="H2740" s="4">
        <v>0</v>
      </c>
      <c r="I2740" s="4">
        <v>3124460</v>
      </c>
      <c r="J2740">
        <v>1</v>
      </c>
      <c r="K2740">
        <v>1</v>
      </c>
      <c r="L2740">
        <v>0</v>
      </c>
      <c r="M2740">
        <v>1</v>
      </c>
      <c r="N2740" s="2">
        <v>44422</v>
      </c>
      <c r="O2740" s="1" t="s">
        <v>7414</v>
      </c>
      <c r="P2740" s="4">
        <v>3124460</v>
      </c>
      <c r="Q2740" s="4">
        <v>209322</v>
      </c>
      <c r="R2740" s="1" t="s">
        <v>123</v>
      </c>
      <c r="S2740" s="1" t="s">
        <v>50</v>
      </c>
      <c r="T2740" s="4">
        <f>Sales_Datas[[#This Row],[after_discount]]-(Sales_Datas[[#This Row],[qty_ordered]]*Sales_Datas[[#This Row],[cogs]])</f>
        <v>2915138</v>
      </c>
      <c r="U2740" s="3">
        <f>IFERROR(Sales_Datas[[#This Row],[Gross_Profit]]/Sales_Datas[[#This Row],[after_discount]],0)</f>
        <v>0.93300538333023941</v>
      </c>
      <c r="V2740" s="1" t="str">
        <f>IF(Sales_Datas[[#This Row],[base_price]] &lt;= 632200, "Low", (IF(Sales_Datas[[#This Row],[base_price]] &gt;= 10092000, "High", "Medium")))</f>
        <v>Medium</v>
      </c>
    </row>
    <row r="2741" spans="1:22" x14ac:dyDescent="0.25">
      <c r="A2741" s="1" t="s">
        <v>7415</v>
      </c>
      <c r="B2741" s="1" t="s">
        <v>7416</v>
      </c>
      <c r="C2741" s="2">
        <v>44427</v>
      </c>
      <c r="D2741" s="1" t="s">
        <v>7409</v>
      </c>
      <c r="E2741" s="4">
        <v>312446</v>
      </c>
      <c r="F2741">
        <v>1</v>
      </c>
      <c r="G2741" s="4">
        <v>3124460</v>
      </c>
      <c r="H2741" s="4">
        <v>0</v>
      </c>
      <c r="I2741" s="4">
        <v>3124460</v>
      </c>
      <c r="J2741">
        <v>1</v>
      </c>
      <c r="K2741">
        <v>0</v>
      </c>
      <c r="L2741">
        <v>0</v>
      </c>
      <c r="M2741">
        <v>1</v>
      </c>
      <c r="N2741" s="2">
        <v>44426</v>
      </c>
      <c r="O2741" s="1" t="s">
        <v>7410</v>
      </c>
      <c r="P2741" s="4">
        <v>3124460</v>
      </c>
      <c r="Q2741" s="4">
        <v>215586</v>
      </c>
      <c r="R2741" s="1" t="s">
        <v>123</v>
      </c>
      <c r="S2741" s="1" t="s">
        <v>50</v>
      </c>
      <c r="T2741" s="4">
        <f>Sales_Datas[[#This Row],[after_discount]]-(Sales_Datas[[#This Row],[qty_ordered]]*Sales_Datas[[#This Row],[cogs]])</f>
        <v>2908874</v>
      </c>
      <c r="U2741" s="3">
        <f>IFERROR(Sales_Datas[[#This Row],[Gross_Profit]]/Sales_Datas[[#This Row],[after_discount]],0)</f>
        <v>0.93100055689623162</v>
      </c>
      <c r="V2741" s="1" t="str">
        <f>IF(Sales_Datas[[#This Row],[base_price]] &lt;= 632200, "Low", (IF(Sales_Datas[[#This Row],[base_price]] &gt;= 10092000, "High", "Medium")))</f>
        <v>Medium</v>
      </c>
    </row>
    <row r="2742" spans="1:22" x14ac:dyDescent="0.25">
      <c r="A2742" s="1" t="s">
        <v>7417</v>
      </c>
      <c r="B2742" s="1" t="s">
        <v>7418</v>
      </c>
      <c r="C2742" s="2">
        <v>44448</v>
      </c>
      <c r="D2742" s="1" t="s">
        <v>7419</v>
      </c>
      <c r="E2742" s="4">
        <v>312446</v>
      </c>
      <c r="F2742">
        <v>1</v>
      </c>
      <c r="G2742" s="4">
        <v>3124460</v>
      </c>
      <c r="H2742" s="4">
        <v>0</v>
      </c>
      <c r="I2742" s="4">
        <v>3124460</v>
      </c>
      <c r="J2742">
        <v>1</v>
      </c>
      <c r="K2742">
        <v>1</v>
      </c>
      <c r="L2742">
        <v>0</v>
      </c>
      <c r="M2742">
        <v>1</v>
      </c>
      <c r="N2742" s="2">
        <v>44414</v>
      </c>
      <c r="O2742" s="1" t="s">
        <v>7420</v>
      </c>
      <c r="P2742" s="4">
        <v>3124460</v>
      </c>
      <c r="Q2742" s="4">
        <v>271788</v>
      </c>
      <c r="R2742" s="1" t="s">
        <v>123</v>
      </c>
      <c r="S2742" s="1" t="s">
        <v>50</v>
      </c>
      <c r="T2742" s="4">
        <f>Sales_Datas[[#This Row],[after_discount]]-(Sales_Datas[[#This Row],[qty_ordered]]*Sales_Datas[[#This Row],[cogs]])</f>
        <v>2852672</v>
      </c>
      <c r="U2742" s="3">
        <f>IFERROR(Sales_Datas[[#This Row],[Gross_Profit]]/Sales_Datas[[#This Row],[after_discount]],0)</f>
        <v>0.91301280861332834</v>
      </c>
      <c r="V2742" s="1" t="str">
        <f>IF(Sales_Datas[[#This Row],[base_price]] &lt;= 632200, "Low", (IF(Sales_Datas[[#This Row],[base_price]] &gt;= 10092000, "High", "Medium")))</f>
        <v>Medium</v>
      </c>
    </row>
    <row r="2743" spans="1:22" x14ac:dyDescent="0.25">
      <c r="A2743" s="1" t="s">
        <v>7421</v>
      </c>
      <c r="B2743" s="1" t="s">
        <v>7422</v>
      </c>
      <c r="C2743" s="2">
        <v>44452</v>
      </c>
      <c r="D2743" s="1" t="s">
        <v>7423</v>
      </c>
      <c r="E2743" s="4">
        <v>312446</v>
      </c>
      <c r="F2743">
        <v>1</v>
      </c>
      <c r="G2743" s="4">
        <v>3124460</v>
      </c>
      <c r="H2743" s="4">
        <v>0</v>
      </c>
      <c r="I2743" s="4">
        <v>3124460</v>
      </c>
      <c r="J2743">
        <v>1</v>
      </c>
      <c r="K2743">
        <v>1</v>
      </c>
      <c r="L2743">
        <v>1</v>
      </c>
      <c r="M2743">
        <v>1</v>
      </c>
      <c r="N2743" s="2">
        <v>44445</v>
      </c>
      <c r="O2743" s="1" t="s">
        <v>7424</v>
      </c>
      <c r="P2743" s="4">
        <v>3124460</v>
      </c>
      <c r="Q2743" s="4">
        <v>199926</v>
      </c>
      <c r="R2743" s="1" t="s">
        <v>123</v>
      </c>
      <c r="S2743" s="1" t="s">
        <v>50</v>
      </c>
      <c r="T2743" s="4">
        <f>Sales_Datas[[#This Row],[after_discount]]-(Sales_Datas[[#This Row],[qty_ordered]]*Sales_Datas[[#This Row],[cogs]])</f>
        <v>2924534</v>
      </c>
      <c r="U2743" s="3">
        <f>IFERROR(Sales_Datas[[#This Row],[Gross_Profit]]/Sales_Datas[[#This Row],[after_discount]],0)</f>
        <v>0.93601262298125121</v>
      </c>
      <c r="V2743" s="1" t="str">
        <f>IF(Sales_Datas[[#This Row],[base_price]] &lt;= 632200, "Low", (IF(Sales_Datas[[#This Row],[base_price]] &gt;= 10092000, "High", "Medium")))</f>
        <v>Medium</v>
      </c>
    </row>
    <row r="2744" spans="1:22" x14ac:dyDescent="0.25">
      <c r="A2744" s="1" t="s">
        <v>7425</v>
      </c>
      <c r="B2744" s="1" t="s">
        <v>7426</v>
      </c>
      <c r="C2744" s="2">
        <v>44459</v>
      </c>
      <c r="D2744" s="1" t="s">
        <v>7427</v>
      </c>
      <c r="E2744" s="4">
        <v>312446</v>
      </c>
      <c r="F2744">
        <v>1</v>
      </c>
      <c r="G2744" s="4">
        <v>3124460</v>
      </c>
      <c r="H2744" s="4">
        <v>0</v>
      </c>
      <c r="I2744" s="4">
        <v>3124460</v>
      </c>
      <c r="J2744">
        <v>1</v>
      </c>
      <c r="K2744">
        <v>1</v>
      </c>
      <c r="L2744">
        <v>1</v>
      </c>
      <c r="M2744">
        <v>1</v>
      </c>
      <c r="N2744" s="2">
        <v>44419</v>
      </c>
      <c r="O2744" s="1" t="s">
        <v>7428</v>
      </c>
      <c r="P2744" s="4">
        <v>3124460</v>
      </c>
      <c r="Q2744" s="4">
        <v>278052</v>
      </c>
      <c r="R2744" s="1" t="s">
        <v>123</v>
      </c>
      <c r="S2744" s="1" t="s">
        <v>50</v>
      </c>
      <c r="T2744" s="4">
        <f>Sales_Datas[[#This Row],[after_discount]]-(Sales_Datas[[#This Row],[qty_ordered]]*Sales_Datas[[#This Row],[cogs]])</f>
        <v>2846408</v>
      </c>
      <c r="U2744" s="3">
        <f>IFERROR(Sales_Datas[[#This Row],[Gross_Profit]]/Sales_Datas[[#This Row],[after_discount]],0)</f>
        <v>0.91100798217932055</v>
      </c>
      <c r="V2744" s="1" t="str">
        <f>IF(Sales_Datas[[#This Row],[base_price]] &lt;= 632200, "Low", (IF(Sales_Datas[[#This Row],[base_price]] &gt;= 10092000, "High", "Medium")))</f>
        <v>Medium</v>
      </c>
    </row>
    <row r="2745" spans="1:22" x14ac:dyDescent="0.25">
      <c r="A2745" s="1" t="s">
        <v>7429</v>
      </c>
      <c r="B2745" s="1" t="s">
        <v>7430</v>
      </c>
      <c r="C2745" s="2">
        <v>44464</v>
      </c>
      <c r="D2745" s="1" t="s">
        <v>7431</v>
      </c>
      <c r="E2745" s="4">
        <v>312446</v>
      </c>
      <c r="F2745">
        <v>1</v>
      </c>
      <c r="G2745" s="4">
        <v>3124460</v>
      </c>
      <c r="H2745" s="4">
        <v>0</v>
      </c>
      <c r="I2745" s="4">
        <v>3124460</v>
      </c>
      <c r="J2745">
        <v>1</v>
      </c>
      <c r="K2745">
        <v>1</v>
      </c>
      <c r="L2745">
        <v>1</v>
      </c>
      <c r="M2745">
        <v>1</v>
      </c>
      <c r="N2745" s="2">
        <v>44458</v>
      </c>
      <c r="O2745" s="1" t="s">
        <v>7432</v>
      </c>
      <c r="P2745" s="4">
        <v>3124460</v>
      </c>
      <c r="Q2745" s="4">
        <v>206190</v>
      </c>
      <c r="R2745" s="1" t="s">
        <v>123</v>
      </c>
      <c r="S2745" s="1" t="s">
        <v>50</v>
      </c>
      <c r="T2745" s="4">
        <f>Sales_Datas[[#This Row],[after_discount]]-(Sales_Datas[[#This Row],[qty_ordered]]*Sales_Datas[[#This Row],[cogs]])</f>
        <v>2918270</v>
      </c>
      <c r="U2745" s="3">
        <f>IFERROR(Sales_Datas[[#This Row],[Gross_Profit]]/Sales_Datas[[#This Row],[after_discount]],0)</f>
        <v>0.93400779654724342</v>
      </c>
      <c r="V2745" s="1" t="str">
        <f>IF(Sales_Datas[[#This Row],[base_price]] &lt;= 632200, "Low", (IF(Sales_Datas[[#This Row],[base_price]] &gt;= 10092000, "High", "Medium")))</f>
        <v>Medium</v>
      </c>
    </row>
    <row r="2746" spans="1:22" x14ac:dyDescent="0.25">
      <c r="A2746" s="1" t="s">
        <v>7433</v>
      </c>
      <c r="B2746" s="1" t="s">
        <v>7434</v>
      </c>
      <c r="C2746" s="2">
        <v>44482</v>
      </c>
      <c r="D2746" s="1" t="s">
        <v>7431</v>
      </c>
      <c r="E2746" s="4">
        <v>312446</v>
      </c>
      <c r="F2746">
        <v>1</v>
      </c>
      <c r="G2746" s="4">
        <v>3124460</v>
      </c>
      <c r="H2746" s="4">
        <v>0</v>
      </c>
      <c r="I2746" s="4">
        <v>3124460</v>
      </c>
      <c r="J2746">
        <v>1</v>
      </c>
      <c r="K2746">
        <v>1</v>
      </c>
      <c r="L2746">
        <v>1</v>
      </c>
      <c r="M2746">
        <v>1</v>
      </c>
      <c r="N2746" s="2">
        <v>44479</v>
      </c>
      <c r="O2746" s="1" t="s">
        <v>7432</v>
      </c>
      <c r="P2746" s="4">
        <v>3124460</v>
      </c>
      <c r="Q2746" s="4">
        <v>206190</v>
      </c>
      <c r="R2746" s="1" t="s">
        <v>123</v>
      </c>
      <c r="S2746" s="1" t="s">
        <v>50</v>
      </c>
      <c r="T2746" s="4">
        <f>Sales_Datas[[#This Row],[after_discount]]-(Sales_Datas[[#This Row],[qty_ordered]]*Sales_Datas[[#This Row],[cogs]])</f>
        <v>2918270</v>
      </c>
      <c r="U2746" s="3">
        <f>IFERROR(Sales_Datas[[#This Row],[Gross_Profit]]/Sales_Datas[[#This Row],[after_discount]],0)</f>
        <v>0.93400779654724342</v>
      </c>
      <c r="V2746" s="1" t="str">
        <f>IF(Sales_Datas[[#This Row],[base_price]] &lt;= 632200, "Low", (IF(Sales_Datas[[#This Row],[base_price]] &gt;= 10092000, "High", "Medium")))</f>
        <v>Medium</v>
      </c>
    </row>
    <row r="2747" spans="1:22" x14ac:dyDescent="0.25">
      <c r="A2747" s="1" t="s">
        <v>7435</v>
      </c>
      <c r="B2747" s="1" t="s">
        <v>6762</v>
      </c>
      <c r="C2747" s="2">
        <v>44483</v>
      </c>
      <c r="D2747" s="1" t="s">
        <v>7436</v>
      </c>
      <c r="E2747" s="4">
        <v>312446</v>
      </c>
      <c r="F2747">
        <v>1</v>
      </c>
      <c r="G2747" s="4">
        <v>3124460</v>
      </c>
      <c r="H2747" s="4">
        <v>0</v>
      </c>
      <c r="I2747" s="4">
        <v>3124460</v>
      </c>
      <c r="J2747">
        <v>1</v>
      </c>
      <c r="K2747">
        <v>0</v>
      </c>
      <c r="L2747">
        <v>0</v>
      </c>
      <c r="M2747">
        <v>1</v>
      </c>
      <c r="N2747" s="2">
        <v>44445</v>
      </c>
      <c r="O2747" s="1" t="s">
        <v>7437</v>
      </c>
      <c r="P2747" s="4">
        <v>3124460</v>
      </c>
      <c r="Q2747" s="4">
        <v>190588</v>
      </c>
      <c r="R2747" s="1" t="s">
        <v>123</v>
      </c>
      <c r="S2747" s="1" t="s">
        <v>50</v>
      </c>
      <c r="T2747" s="4">
        <f>Sales_Datas[[#This Row],[after_discount]]-(Sales_Datas[[#This Row],[qty_ordered]]*Sales_Datas[[#This Row],[cogs]])</f>
        <v>2933872</v>
      </c>
      <c r="U2747" s="3">
        <f>IFERROR(Sales_Datas[[#This Row],[Gross_Profit]]/Sales_Datas[[#This Row],[after_discount]],0)</f>
        <v>0.93900129942454058</v>
      </c>
      <c r="V2747" s="1" t="str">
        <f>IF(Sales_Datas[[#This Row],[base_price]] &lt;= 632200, "Low", (IF(Sales_Datas[[#This Row],[base_price]] &gt;= 10092000, "High", "Medium")))</f>
        <v>Medium</v>
      </c>
    </row>
    <row r="2748" spans="1:22" x14ac:dyDescent="0.25">
      <c r="A2748" s="1" t="s">
        <v>7438</v>
      </c>
      <c r="B2748" s="1" t="s">
        <v>7439</v>
      </c>
      <c r="C2748" s="2">
        <v>44509</v>
      </c>
      <c r="D2748" s="1" t="s">
        <v>7440</v>
      </c>
      <c r="E2748" s="4">
        <v>312446</v>
      </c>
      <c r="F2748">
        <v>1</v>
      </c>
      <c r="G2748" s="4">
        <v>3124460</v>
      </c>
      <c r="H2748" s="4">
        <v>0</v>
      </c>
      <c r="I2748" s="4">
        <v>3124460</v>
      </c>
      <c r="J2748">
        <v>1</v>
      </c>
      <c r="K2748">
        <v>0</v>
      </c>
      <c r="L2748">
        <v>0</v>
      </c>
      <c r="M2748">
        <v>9</v>
      </c>
      <c r="N2748" s="2">
        <v>44448</v>
      </c>
      <c r="O2748" s="1" t="s">
        <v>7441</v>
      </c>
      <c r="P2748" s="4">
        <v>3124460</v>
      </c>
      <c r="Q2748" s="4">
        <v>231188</v>
      </c>
      <c r="R2748" s="1" t="s">
        <v>123</v>
      </c>
      <c r="S2748" s="1" t="s">
        <v>1120</v>
      </c>
      <c r="T2748" s="4">
        <f>Sales_Datas[[#This Row],[after_discount]]-(Sales_Datas[[#This Row],[qty_ordered]]*Sales_Datas[[#This Row],[cogs]])</f>
        <v>2893272</v>
      </c>
      <c r="U2748" s="3">
        <f>IFERROR(Sales_Datas[[#This Row],[Gross_Profit]]/Sales_Datas[[#This Row],[after_discount]],0)</f>
        <v>0.92600705401893446</v>
      </c>
      <c r="V2748" s="1" t="str">
        <f>IF(Sales_Datas[[#This Row],[base_price]] &lt;= 632200, "Low", (IF(Sales_Datas[[#This Row],[base_price]] &gt;= 10092000, "High", "Medium")))</f>
        <v>Medium</v>
      </c>
    </row>
    <row r="2749" spans="1:22" x14ac:dyDescent="0.25">
      <c r="A2749" s="1" t="s">
        <v>7442</v>
      </c>
      <c r="B2749" s="1" t="s">
        <v>7443</v>
      </c>
      <c r="C2749" s="2">
        <v>44447</v>
      </c>
      <c r="D2749" s="1" t="s">
        <v>7444</v>
      </c>
      <c r="E2749" s="4">
        <v>311750</v>
      </c>
      <c r="F2749">
        <v>1</v>
      </c>
      <c r="G2749" s="4">
        <v>3117500</v>
      </c>
      <c r="H2749" s="4">
        <v>0</v>
      </c>
      <c r="I2749" s="4">
        <v>3117500</v>
      </c>
      <c r="J2749">
        <v>1</v>
      </c>
      <c r="K2749">
        <v>0</v>
      </c>
      <c r="L2749">
        <v>0</v>
      </c>
      <c r="M2749">
        <v>9</v>
      </c>
      <c r="N2749" s="2">
        <v>44425</v>
      </c>
      <c r="O2749" s="1" t="s">
        <v>7445</v>
      </c>
      <c r="P2749" s="4">
        <v>3117500</v>
      </c>
      <c r="Q2749" s="4">
        <v>243136</v>
      </c>
      <c r="R2749" s="1" t="s">
        <v>123</v>
      </c>
      <c r="S2749" s="1" t="s">
        <v>1120</v>
      </c>
      <c r="T2749" s="4">
        <f>Sales_Datas[[#This Row],[after_discount]]-(Sales_Datas[[#This Row],[qty_ordered]]*Sales_Datas[[#This Row],[cogs]])</f>
        <v>2874364</v>
      </c>
      <c r="U2749" s="3">
        <f>IFERROR(Sales_Datas[[#This Row],[Gross_Profit]]/Sales_Datas[[#This Row],[after_discount]],0)</f>
        <v>0.92200930232558143</v>
      </c>
      <c r="V2749" s="1" t="str">
        <f>IF(Sales_Datas[[#This Row],[base_price]] &lt;= 632200, "Low", (IF(Sales_Datas[[#This Row],[base_price]] &gt;= 10092000, "High", "Medium")))</f>
        <v>Medium</v>
      </c>
    </row>
    <row r="2750" spans="1:22" x14ac:dyDescent="0.25">
      <c r="A2750" s="1" t="s">
        <v>7446</v>
      </c>
      <c r="B2750" s="1" t="s">
        <v>7447</v>
      </c>
      <c r="C2750" s="2">
        <v>44656</v>
      </c>
      <c r="D2750" s="1" t="s">
        <v>7448</v>
      </c>
      <c r="E2750" s="4">
        <v>51910</v>
      </c>
      <c r="F2750">
        <v>6</v>
      </c>
      <c r="G2750" s="4">
        <v>3114600</v>
      </c>
      <c r="H2750" s="4">
        <v>0</v>
      </c>
      <c r="I2750" s="4">
        <v>3114600</v>
      </c>
      <c r="J2750">
        <v>1</v>
      </c>
      <c r="K2750">
        <v>0</v>
      </c>
      <c r="L2750">
        <v>0</v>
      </c>
      <c r="M2750">
        <v>4</v>
      </c>
      <c r="N2750" s="2">
        <v>44694</v>
      </c>
      <c r="O2750" s="1" t="s">
        <v>7449</v>
      </c>
      <c r="P2750" s="4">
        <v>519100</v>
      </c>
      <c r="Q2750" s="4">
        <v>34220</v>
      </c>
      <c r="R2750" s="1" t="s">
        <v>75</v>
      </c>
      <c r="S2750" s="1" t="s">
        <v>34</v>
      </c>
      <c r="T2750" s="4">
        <f>Sales_Datas[[#This Row],[after_discount]]-(Sales_Datas[[#This Row],[qty_ordered]]*Sales_Datas[[#This Row],[cogs]])</f>
        <v>2909280</v>
      </c>
      <c r="U2750" s="3">
        <f>IFERROR(Sales_Datas[[#This Row],[Gross_Profit]]/Sales_Datas[[#This Row],[after_discount]],0)</f>
        <v>0.93407821229050281</v>
      </c>
      <c r="V2750" s="1" t="str">
        <f>IF(Sales_Datas[[#This Row],[base_price]] &lt;= 632200, "Low", (IF(Sales_Datas[[#This Row],[base_price]] &gt;= 10092000, "High", "Medium")))</f>
        <v>Low</v>
      </c>
    </row>
    <row r="2751" spans="1:22" x14ac:dyDescent="0.25">
      <c r="A2751" s="1" t="s">
        <v>7450</v>
      </c>
      <c r="B2751" s="1" t="s">
        <v>7451</v>
      </c>
      <c r="C2751" s="2">
        <v>44871</v>
      </c>
      <c r="D2751" s="1" t="s">
        <v>7452</v>
      </c>
      <c r="E2751" s="4">
        <v>103530</v>
      </c>
      <c r="F2751">
        <v>3</v>
      </c>
      <c r="G2751" s="4">
        <v>3105900</v>
      </c>
      <c r="H2751" s="4">
        <v>0</v>
      </c>
      <c r="I2751" s="4">
        <v>3105900</v>
      </c>
      <c r="J2751">
        <v>1</v>
      </c>
      <c r="K2751">
        <v>0</v>
      </c>
      <c r="L2751">
        <v>0</v>
      </c>
      <c r="M2751">
        <v>4</v>
      </c>
      <c r="N2751" s="2">
        <v>44730</v>
      </c>
      <c r="O2751" s="1" t="s">
        <v>7453</v>
      </c>
      <c r="P2751" s="4">
        <v>1035300</v>
      </c>
      <c r="Q2751" s="4">
        <v>67280</v>
      </c>
      <c r="R2751" s="1" t="s">
        <v>133</v>
      </c>
      <c r="S2751" s="1" t="s">
        <v>34</v>
      </c>
      <c r="T2751" s="4">
        <f>Sales_Datas[[#This Row],[after_discount]]-(Sales_Datas[[#This Row],[qty_ordered]]*Sales_Datas[[#This Row],[cogs]])</f>
        <v>2904060</v>
      </c>
      <c r="U2751" s="3">
        <f>IFERROR(Sales_Datas[[#This Row],[Gross_Profit]]/Sales_Datas[[#This Row],[after_discount]],0)</f>
        <v>0.93501400560224091</v>
      </c>
      <c r="V2751" s="1" t="str">
        <f>IF(Sales_Datas[[#This Row],[base_price]] &lt;= 632200, "Low", (IF(Sales_Datas[[#This Row],[base_price]] &gt;= 10092000, "High", "Medium")))</f>
        <v>Medium</v>
      </c>
    </row>
    <row r="2752" spans="1:22" x14ac:dyDescent="0.25">
      <c r="A2752" s="1" t="s">
        <v>7454</v>
      </c>
      <c r="B2752" s="1" t="s">
        <v>7455</v>
      </c>
      <c r="C2752" s="2">
        <v>44699</v>
      </c>
      <c r="D2752" s="1" t="s">
        <v>7153</v>
      </c>
      <c r="E2752" s="4">
        <v>309720</v>
      </c>
      <c r="F2752">
        <v>1</v>
      </c>
      <c r="G2752" s="4">
        <v>3097200</v>
      </c>
      <c r="H2752" s="4">
        <v>0</v>
      </c>
      <c r="I2752" s="4">
        <v>3097200</v>
      </c>
      <c r="J2752">
        <v>1</v>
      </c>
      <c r="K2752">
        <v>0</v>
      </c>
      <c r="L2752">
        <v>0</v>
      </c>
      <c r="M2752">
        <v>1</v>
      </c>
      <c r="N2752" s="2">
        <v>44682</v>
      </c>
      <c r="O2752" s="1" t="s">
        <v>7154</v>
      </c>
      <c r="P2752" s="4">
        <v>3422000</v>
      </c>
      <c r="Q2752" s="4">
        <v>246384</v>
      </c>
      <c r="R2752" s="1" t="s">
        <v>128</v>
      </c>
      <c r="S2752" s="1" t="s">
        <v>50</v>
      </c>
      <c r="T2752" s="4">
        <f>Sales_Datas[[#This Row],[after_discount]]-(Sales_Datas[[#This Row],[qty_ordered]]*Sales_Datas[[#This Row],[cogs]])</f>
        <v>2850816</v>
      </c>
      <c r="U2752" s="3">
        <f>IFERROR(Sales_Datas[[#This Row],[Gross_Profit]]/Sales_Datas[[#This Row],[after_discount]],0)</f>
        <v>0.92044943820224723</v>
      </c>
      <c r="V2752" s="1" t="str">
        <f>IF(Sales_Datas[[#This Row],[base_price]] &lt;= 632200, "Low", (IF(Sales_Datas[[#This Row],[base_price]] &gt;= 10092000, "High", "Medium")))</f>
        <v>Medium</v>
      </c>
    </row>
    <row r="2753" spans="1:22" x14ac:dyDescent="0.25">
      <c r="A2753" s="1" t="s">
        <v>7456</v>
      </c>
      <c r="B2753" s="1" t="s">
        <v>7457</v>
      </c>
      <c r="C2753" s="2">
        <v>44704</v>
      </c>
      <c r="D2753" s="1" t="s">
        <v>7153</v>
      </c>
      <c r="E2753" s="4">
        <v>309720</v>
      </c>
      <c r="F2753">
        <v>1</v>
      </c>
      <c r="G2753" s="4">
        <v>3097200</v>
      </c>
      <c r="H2753" s="4">
        <v>0</v>
      </c>
      <c r="I2753" s="4">
        <v>3097200</v>
      </c>
      <c r="J2753">
        <v>1</v>
      </c>
      <c r="K2753">
        <v>1</v>
      </c>
      <c r="L2753">
        <v>0</v>
      </c>
      <c r="M2753">
        <v>1</v>
      </c>
      <c r="N2753" s="2">
        <v>44456</v>
      </c>
      <c r="O2753" s="1" t="s">
        <v>7154</v>
      </c>
      <c r="P2753" s="4">
        <v>3422000</v>
      </c>
      <c r="Q2753" s="4">
        <v>246384</v>
      </c>
      <c r="R2753" s="1" t="s">
        <v>128</v>
      </c>
      <c r="S2753" s="1" t="s">
        <v>50</v>
      </c>
      <c r="T2753" s="4">
        <f>Sales_Datas[[#This Row],[after_discount]]-(Sales_Datas[[#This Row],[qty_ordered]]*Sales_Datas[[#This Row],[cogs]])</f>
        <v>2850816</v>
      </c>
      <c r="U2753" s="3">
        <f>IFERROR(Sales_Datas[[#This Row],[Gross_Profit]]/Sales_Datas[[#This Row],[after_discount]],0)</f>
        <v>0.92044943820224723</v>
      </c>
      <c r="V2753" s="1" t="str">
        <f>IF(Sales_Datas[[#This Row],[base_price]] &lt;= 632200, "Low", (IF(Sales_Datas[[#This Row],[base_price]] &gt;= 10092000, "High", "Medium")))</f>
        <v>Medium</v>
      </c>
    </row>
    <row r="2754" spans="1:22" x14ac:dyDescent="0.25">
      <c r="A2754" s="1" t="s">
        <v>7458</v>
      </c>
      <c r="B2754" s="1" t="s">
        <v>7459</v>
      </c>
      <c r="C2754" s="2">
        <v>44567</v>
      </c>
      <c r="D2754" s="1" t="s">
        <v>7460</v>
      </c>
      <c r="E2754" s="4">
        <v>308908</v>
      </c>
      <c r="F2754">
        <v>1</v>
      </c>
      <c r="G2754" s="4">
        <v>3089080</v>
      </c>
      <c r="H2754" s="4">
        <v>0</v>
      </c>
      <c r="I2754" s="4">
        <v>3089080</v>
      </c>
      <c r="J2754">
        <v>1</v>
      </c>
      <c r="K2754">
        <v>1</v>
      </c>
      <c r="L2754">
        <v>1</v>
      </c>
      <c r="M2754">
        <v>1</v>
      </c>
      <c r="N2754" s="2">
        <v>44637</v>
      </c>
      <c r="O2754" s="1" t="s">
        <v>7461</v>
      </c>
      <c r="P2754" s="4">
        <v>3089080</v>
      </c>
      <c r="Q2754" s="4">
        <v>277994</v>
      </c>
      <c r="R2754" s="1" t="s">
        <v>89</v>
      </c>
      <c r="S2754" s="1" t="s">
        <v>50</v>
      </c>
      <c r="T2754" s="4">
        <f>Sales_Datas[[#This Row],[after_discount]]-(Sales_Datas[[#This Row],[qty_ordered]]*Sales_Datas[[#This Row],[cogs]])</f>
        <v>2811086</v>
      </c>
      <c r="U2754" s="3">
        <f>IFERROR(Sales_Datas[[#This Row],[Gross_Profit]]/Sales_Datas[[#This Row],[after_discount]],0)</f>
        <v>0.91000751032669924</v>
      </c>
      <c r="V2754" s="1" t="str">
        <f>IF(Sales_Datas[[#This Row],[base_price]] &lt;= 632200, "Low", (IF(Sales_Datas[[#This Row],[base_price]] &gt;= 10092000, "High", "Medium")))</f>
        <v>Medium</v>
      </c>
    </row>
    <row r="2755" spans="1:22" x14ac:dyDescent="0.25">
      <c r="A2755" s="1" t="s">
        <v>7462</v>
      </c>
      <c r="B2755" s="1" t="s">
        <v>7463</v>
      </c>
      <c r="C2755" s="2">
        <v>44207</v>
      </c>
      <c r="D2755" s="1" t="s">
        <v>7464</v>
      </c>
      <c r="E2755" s="4">
        <v>153700</v>
      </c>
      <c r="F2755">
        <v>2</v>
      </c>
      <c r="G2755" s="4">
        <v>3074000</v>
      </c>
      <c r="H2755" s="4">
        <v>0</v>
      </c>
      <c r="I2755" s="4">
        <v>3074000</v>
      </c>
      <c r="J2755">
        <v>1</v>
      </c>
      <c r="K2755">
        <v>1</v>
      </c>
      <c r="L2755">
        <v>0</v>
      </c>
      <c r="M2755">
        <v>1</v>
      </c>
      <c r="N2755" s="2">
        <v>44505</v>
      </c>
      <c r="O2755" s="1" t="s">
        <v>7465</v>
      </c>
      <c r="P2755" s="4">
        <v>1537000</v>
      </c>
      <c r="Q2755" s="4">
        <v>129108</v>
      </c>
      <c r="R2755" s="1" t="s">
        <v>123</v>
      </c>
      <c r="S2755" s="1" t="s">
        <v>50</v>
      </c>
      <c r="T2755" s="4">
        <f>Sales_Datas[[#This Row],[after_discount]]-(Sales_Datas[[#This Row],[qty_ordered]]*Sales_Datas[[#This Row],[cogs]])</f>
        <v>2815784</v>
      </c>
      <c r="U2755" s="3">
        <f>IFERROR(Sales_Datas[[#This Row],[Gross_Profit]]/Sales_Datas[[#This Row],[after_discount]],0)</f>
        <v>0.91600000000000004</v>
      </c>
      <c r="V2755" s="1" t="str">
        <f>IF(Sales_Datas[[#This Row],[base_price]] &lt;= 632200, "Low", (IF(Sales_Datas[[#This Row],[base_price]] &gt;= 10092000, "High", "Medium")))</f>
        <v>Medium</v>
      </c>
    </row>
    <row r="2756" spans="1:22" x14ac:dyDescent="0.25">
      <c r="A2756" s="1" t="s">
        <v>7466</v>
      </c>
      <c r="B2756" s="1" t="s">
        <v>7467</v>
      </c>
      <c r="C2756" s="2">
        <v>44555</v>
      </c>
      <c r="D2756" s="1" t="s">
        <v>7468</v>
      </c>
      <c r="E2756" s="4">
        <v>307110</v>
      </c>
      <c r="F2756">
        <v>1</v>
      </c>
      <c r="G2756" s="4">
        <v>3071100</v>
      </c>
      <c r="H2756" s="4">
        <v>0</v>
      </c>
      <c r="I2756" s="4">
        <v>3071100</v>
      </c>
      <c r="J2756">
        <v>1</v>
      </c>
      <c r="K2756">
        <v>1</v>
      </c>
      <c r="L2756">
        <v>0</v>
      </c>
      <c r="M2756">
        <v>1</v>
      </c>
      <c r="N2756" s="2">
        <v>44550</v>
      </c>
      <c r="O2756" s="1" t="s">
        <v>7469</v>
      </c>
      <c r="P2756" s="4">
        <v>3071100</v>
      </c>
      <c r="Q2756" s="4">
        <v>236466</v>
      </c>
      <c r="R2756" s="1" t="s">
        <v>133</v>
      </c>
      <c r="S2756" s="1" t="s">
        <v>50</v>
      </c>
      <c r="T2756" s="4">
        <f>Sales_Datas[[#This Row],[after_discount]]-(Sales_Datas[[#This Row],[qty_ordered]]*Sales_Datas[[#This Row],[cogs]])</f>
        <v>2834634</v>
      </c>
      <c r="U2756" s="3">
        <f>IFERROR(Sales_Datas[[#This Row],[Gross_Profit]]/Sales_Datas[[#This Row],[after_discount]],0)</f>
        <v>0.92300283286118978</v>
      </c>
      <c r="V2756" s="1" t="str">
        <f>IF(Sales_Datas[[#This Row],[base_price]] &lt;= 632200, "Low", (IF(Sales_Datas[[#This Row],[base_price]] &gt;= 10092000, "High", "Medium")))</f>
        <v>Medium</v>
      </c>
    </row>
    <row r="2757" spans="1:22" x14ac:dyDescent="0.25">
      <c r="A2757" s="1" t="s">
        <v>7470</v>
      </c>
      <c r="B2757" s="1" t="s">
        <v>7471</v>
      </c>
      <c r="C2757" s="2">
        <v>44610</v>
      </c>
      <c r="D2757" s="1" t="s">
        <v>7472</v>
      </c>
      <c r="E2757" s="4">
        <v>153120</v>
      </c>
      <c r="F2757">
        <v>2</v>
      </c>
      <c r="G2757" s="4">
        <v>3062400</v>
      </c>
      <c r="H2757" s="4">
        <v>0</v>
      </c>
      <c r="I2757" s="4">
        <v>3062400</v>
      </c>
      <c r="J2757">
        <v>1</v>
      </c>
      <c r="K2757">
        <v>1</v>
      </c>
      <c r="L2757">
        <v>1</v>
      </c>
      <c r="M2757">
        <v>3</v>
      </c>
      <c r="N2757" s="2">
        <v>44614</v>
      </c>
      <c r="O2757" s="1" t="s">
        <v>7473</v>
      </c>
      <c r="P2757" s="4">
        <v>1531200</v>
      </c>
      <c r="Q2757" s="4">
        <v>124004</v>
      </c>
      <c r="R2757" s="1" t="s">
        <v>128</v>
      </c>
      <c r="S2757" s="1" t="s">
        <v>56</v>
      </c>
      <c r="T2757" s="4">
        <f>Sales_Datas[[#This Row],[after_discount]]-(Sales_Datas[[#This Row],[qty_ordered]]*Sales_Datas[[#This Row],[cogs]])</f>
        <v>2814392</v>
      </c>
      <c r="U2757" s="3">
        <f>IFERROR(Sales_Datas[[#This Row],[Gross_Profit]]/Sales_Datas[[#This Row],[after_discount]],0)</f>
        <v>0.91901515151515156</v>
      </c>
      <c r="V2757" s="1" t="str">
        <f>IF(Sales_Datas[[#This Row],[base_price]] &lt;= 632200, "Low", (IF(Sales_Datas[[#This Row],[base_price]] &gt;= 10092000, "High", "Medium")))</f>
        <v>Medium</v>
      </c>
    </row>
    <row r="2758" spans="1:22" x14ac:dyDescent="0.25">
      <c r="A2758" s="1" t="s">
        <v>7474</v>
      </c>
      <c r="B2758" s="1" t="s">
        <v>7475</v>
      </c>
      <c r="C2758" s="2">
        <v>44491</v>
      </c>
      <c r="D2758" s="1" t="s">
        <v>7476</v>
      </c>
      <c r="E2758" s="4">
        <v>304500</v>
      </c>
      <c r="F2758">
        <v>1</v>
      </c>
      <c r="G2758" s="4">
        <v>3045000</v>
      </c>
      <c r="H2758" s="4">
        <v>0</v>
      </c>
      <c r="I2758" s="4">
        <v>3045000</v>
      </c>
      <c r="J2758">
        <v>1</v>
      </c>
      <c r="K2758">
        <v>1</v>
      </c>
      <c r="L2758">
        <v>1</v>
      </c>
      <c r="M2758">
        <v>1</v>
      </c>
      <c r="N2758" s="2">
        <v>44474</v>
      </c>
      <c r="O2758" s="1" t="s">
        <v>7477</v>
      </c>
      <c r="P2758" s="4">
        <v>3045000</v>
      </c>
      <c r="Q2758" s="4">
        <v>216166</v>
      </c>
      <c r="R2758" s="1" t="s">
        <v>475</v>
      </c>
      <c r="S2758" s="1" t="s">
        <v>50</v>
      </c>
      <c r="T2758" s="4">
        <f>Sales_Datas[[#This Row],[after_discount]]-(Sales_Datas[[#This Row],[qty_ordered]]*Sales_Datas[[#This Row],[cogs]])</f>
        <v>2828834</v>
      </c>
      <c r="U2758" s="3">
        <f>IFERROR(Sales_Datas[[#This Row],[Gross_Profit]]/Sales_Datas[[#This Row],[after_discount]],0)</f>
        <v>0.92900952380952384</v>
      </c>
      <c r="V2758" s="1" t="str">
        <f>IF(Sales_Datas[[#This Row],[base_price]] &lt;= 632200, "Low", (IF(Sales_Datas[[#This Row],[base_price]] &gt;= 10092000, "High", "Medium")))</f>
        <v>Medium</v>
      </c>
    </row>
    <row r="2759" spans="1:22" x14ac:dyDescent="0.25">
      <c r="A2759" s="1" t="s">
        <v>7478</v>
      </c>
      <c r="B2759" s="1" t="s">
        <v>7479</v>
      </c>
      <c r="C2759" s="2">
        <v>44873</v>
      </c>
      <c r="D2759" s="1" t="s">
        <v>7476</v>
      </c>
      <c r="E2759" s="4">
        <v>304500</v>
      </c>
      <c r="F2759">
        <v>1</v>
      </c>
      <c r="G2759" s="4">
        <v>3045000</v>
      </c>
      <c r="H2759" s="4">
        <v>0</v>
      </c>
      <c r="I2759" s="4">
        <v>3045000</v>
      </c>
      <c r="J2759">
        <v>1</v>
      </c>
      <c r="K2759">
        <v>1</v>
      </c>
      <c r="L2759">
        <v>0</v>
      </c>
      <c r="M2759">
        <v>1</v>
      </c>
      <c r="N2759" s="2">
        <v>44796</v>
      </c>
      <c r="O2759" s="1" t="s">
        <v>7477</v>
      </c>
      <c r="P2759" s="4">
        <v>3045000</v>
      </c>
      <c r="Q2759" s="4">
        <v>216166</v>
      </c>
      <c r="R2759" s="1" t="s">
        <v>475</v>
      </c>
      <c r="S2759" s="1" t="s">
        <v>50</v>
      </c>
      <c r="T2759" s="4">
        <f>Sales_Datas[[#This Row],[after_discount]]-(Sales_Datas[[#This Row],[qty_ordered]]*Sales_Datas[[#This Row],[cogs]])</f>
        <v>2828834</v>
      </c>
      <c r="U2759" s="3">
        <f>IFERROR(Sales_Datas[[#This Row],[Gross_Profit]]/Sales_Datas[[#This Row],[after_discount]],0)</f>
        <v>0.92900952380952384</v>
      </c>
      <c r="V2759" s="1" t="str">
        <f>IF(Sales_Datas[[#This Row],[base_price]] &lt;= 632200, "Low", (IF(Sales_Datas[[#This Row],[base_price]] &gt;= 10092000, "High", "Medium")))</f>
        <v>Medium</v>
      </c>
    </row>
    <row r="2760" spans="1:22" x14ac:dyDescent="0.25">
      <c r="A2760" s="1" t="s">
        <v>7480</v>
      </c>
      <c r="B2760" s="1" t="s">
        <v>41</v>
      </c>
      <c r="C2760" s="2">
        <v>44644</v>
      </c>
      <c r="D2760" s="1" t="s">
        <v>7481</v>
      </c>
      <c r="E2760" s="4">
        <v>304500</v>
      </c>
      <c r="F2760">
        <v>1</v>
      </c>
      <c r="G2760" s="4">
        <v>3045000</v>
      </c>
      <c r="H2760" s="4">
        <v>0</v>
      </c>
      <c r="I2760" s="4">
        <v>3045000</v>
      </c>
      <c r="J2760">
        <v>1</v>
      </c>
      <c r="K2760">
        <v>1</v>
      </c>
      <c r="L2760">
        <v>1</v>
      </c>
      <c r="M2760">
        <v>7</v>
      </c>
      <c r="N2760" s="2">
        <v>44382</v>
      </c>
      <c r="O2760" s="1" t="s">
        <v>7482</v>
      </c>
      <c r="P2760" s="4">
        <v>3045000</v>
      </c>
      <c r="Q2760" s="4">
        <v>182700</v>
      </c>
      <c r="R2760" s="1" t="s">
        <v>554</v>
      </c>
      <c r="S2760" s="1" t="s">
        <v>66</v>
      </c>
      <c r="T2760" s="4">
        <f>Sales_Datas[[#This Row],[after_discount]]-(Sales_Datas[[#This Row],[qty_ordered]]*Sales_Datas[[#This Row],[cogs]])</f>
        <v>2862300</v>
      </c>
      <c r="U2760" s="3">
        <f>IFERROR(Sales_Datas[[#This Row],[Gross_Profit]]/Sales_Datas[[#This Row],[after_discount]],0)</f>
        <v>0.94</v>
      </c>
      <c r="V2760" s="1" t="str">
        <f>IF(Sales_Datas[[#This Row],[base_price]] &lt;= 632200, "Low", (IF(Sales_Datas[[#This Row],[base_price]] &gt;= 10092000, "High", "Medium")))</f>
        <v>Medium</v>
      </c>
    </row>
    <row r="2761" spans="1:22" x14ac:dyDescent="0.25">
      <c r="A2761" s="1" t="s">
        <v>7483</v>
      </c>
      <c r="B2761" s="1" t="s">
        <v>7484</v>
      </c>
      <c r="C2761" s="2">
        <v>44496</v>
      </c>
      <c r="D2761" s="1" t="s">
        <v>792</v>
      </c>
      <c r="E2761" s="4">
        <v>150800</v>
      </c>
      <c r="F2761">
        <v>2</v>
      </c>
      <c r="G2761" s="4">
        <v>3016000</v>
      </c>
      <c r="H2761" s="4">
        <v>0</v>
      </c>
      <c r="I2761" s="4">
        <v>3016000</v>
      </c>
      <c r="J2761">
        <v>1</v>
      </c>
      <c r="K2761">
        <v>0</v>
      </c>
      <c r="L2761">
        <v>0</v>
      </c>
      <c r="M2761">
        <v>4</v>
      </c>
      <c r="N2761" s="2">
        <v>44458</v>
      </c>
      <c r="O2761" s="1" t="s">
        <v>793</v>
      </c>
      <c r="P2761" s="4">
        <v>1508000</v>
      </c>
      <c r="Q2761" s="4">
        <v>98020</v>
      </c>
      <c r="R2761" s="1" t="s">
        <v>89</v>
      </c>
      <c r="S2761" s="1" t="s">
        <v>34</v>
      </c>
      <c r="T2761" s="4">
        <f>Sales_Datas[[#This Row],[after_discount]]-(Sales_Datas[[#This Row],[qty_ordered]]*Sales_Datas[[#This Row],[cogs]])</f>
        <v>2819960</v>
      </c>
      <c r="U2761" s="3">
        <f>IFERROR(Sales_Datas[[#This Row],[Gross_Profit]]/Sales_Datas[[#This Row],[after_discount]],0)</f>
        <v>0.93500000000000005</v>
      </c>
      <c r="V2761" s="1" t="str">
        <f>IF(Sales_Datas[[#This Row],[base_price]] &lt;= 632200, "Low", (IF(Sales_Datas[[#This Row],[base_price]] &gt;= 10092000, "High", "Medium")))</f>
        <v>Medium</v>
      </c>
    </row>
    <row r="2762" spans="1:22" x14ac:dyDescent="0.25">
      <c r="A2762" s="1" t="s">
        <v>7485</v>
      </c>
      <c r="B2762" s="1" t="s">
        <v>7486</v>
      </c>
      <c r="C2762" s="2">
        <v>44511</v>
      </c>
      <c r="D2762" s="1" t="s">
        <v>792</v>
      </c>
      <c r="E2762" s="4">
        <v>150800</v>
      </c>
      <c r="F2762">
        <v>2</v>
      </c>
      <c r="G2762" s="4">
        <v>3016000</v>
      </c>
      <c r="H2762" s="4">
        <v>0</v>
      </c>
      <c r="I2762" s="4">
        <v>3016000</v>
      </c>
      <c r="J2762">
        <v>1</v>
      </c>
      <c r="K2762">
        <v>1</v>
      </c>
      <c r="L2762">
        <v>0</v>
      </c>
      <c r="M2762">
        <v>1</v>
      </c>
      <c r="N2762" s="2">
        <v>44451</v>
      </c>
      <c r="O2762" s="1" t="s">
        <v>793</v>
      </c>
      <c r="P2762" s="4">
        <v>1508000</v>
      </c>
      <c r="Q2762" s="4">
        <v>98020</v>
      </c>
      <c r="R2762" s="1" t="s">
        <v>89</v>
      </c>
      <c r="S2762" s="1" t="s">
        <v>50</v>
      </c>
      <c r="T2762" s="4">
        <f>Sales_Datas[[#This Row],[after_discount]]-(Sales_Datas[[#This Row],[qty_ordered]]*Sales_Datas[[#This Row],[cogs]])</f>
        <v>2819960</v>
      </c>
      <c r="U2762" s="3">
        <f>IFERROR(Sales_Datas[[#This Row],[Gross_Profit]]/Sales_Datas[[#This Row],[after_discount]],0)</f>
        <v>0.93500000000000005</v>
      </c>
      <c r="V2762" s="1" t="str">
        <f>IF(Sales_Datas[[#This Row],[base_price]] &lt;= 632200, "Low", (IF(Sales_Datas[[#This Row],[base_price]] &gt;= 10092000, "High", "Medium")))</f>
        <v>Medium</v>
      </c>
    </row>
    <row r="2763" spans="1:22" x14ac:dyDescent="0.25">
      <c r="A2763" s="1" t="s">
        <v>7487</v>
      </c>
      <c r="B2763" s="1" t="s">
        <v>7488</v>
      </c>
      <c r="C2763" s="2">
        <v>44839</v>
      </c>
      <c r="D2763" s="1" t="s">
        <v>7489</v>
      </c>
      <c r="E2763" s="4">
        <v>301600</v>
      </c>
      <c r="F2763">
        <v>1</v>
      </c>
      <c r="G2763" s="4">
        <v>3016000</v>
      </c>
      <c r="H2763" s="4">
        <v>0</v>
      </c>
      <c r="I2763" s="4">
        <v>3016000</v>
      </c>
      <c r="J2763">
        <v>1</v>
      </c>
      <c r="K2763">
        <v>1</v>
      </c>
      <c r="L2763">
        <v>1</v>
      </c>
      <c r="M2763">
        <v>1</v>
      </c>
      <c r="N2763" s="2">
        <v>44461</v>
      </c>
      <c r="O2763" s="1" t="s">
        <v>7490</v>
      </c>
      <c r="P2763" s="4">
        <v>3016000</v>
      </c>
      <c r="Q2763" s="4">
        <v>256360</v>
      </c>
      <c r="R2763" s="1" t="s">
        <v>133</v>
      </c>
      <c r="S2763" s="1" t="s">
        <v>50</v>
      </c>
      <c r="T2763" s="4">
        <f>Sales_Datas[[#This Row],[after_discount]]-(Sales_Datas[[#This Row],[qty_ordered]]*Sales_Datas[[#This Row],[cogs]])</f>
        <v>2759640</v>
      </c>
      <c r="U2763" s="3">
        <f>IFERROR(Sales_Datas[[#This Row],[Gross_Profit]]/Sales_Datas[[#This Row],[after_discount]],0)</f>
        <v>0.91500000000000004</v>
      </c>
      <c r="V2763" s="1" t="str">
        <f>IF(Sales_Datas[[#This Row],[base_price]] &lt;= 632200, "Low", (IF(Sales_Datas[[#This Row],[base_price]] &gt;= 10092000, "High", "Medium")))</f>
        <v>Medium</v>
      </c>
    </row>
    <row r="2764" spans="1:22" x14ac:dyDescent="0.25">
      <c r="A2764" s="1" t="s">
        <v>7491</v>
      </c>
      <c r="B2764" s="1" t="s">
        <v>5822</v>
      </c>
      <c r="C2764" s="2">
        <v>44203</v>
      </c>
      <c r="D2764" s="1" t="s">
        <v>7492</v>
      </c>
      <c r="E2764" s="4">
        <v>301600</v>
      </c>
      <c r="F2764">
        <v>1</v>
      </c>
      <c r="G2764" s="4">
        <v>3016000</v>
      </c>
      <c r="H2764" s="4">
        <v>0</v>
      </c>
      <c r="I2764" s="4">
        <v>3016000</v>
      </c>
      <c r="J2764">
        <v>1</v>
      </c>
      <c r="K2764">
        <v>0</v>
      </c>
      <c r="L2764">
        <v>0</v>
      </c>
      <c r="M2764">
        <v>1</v>
      </c>
      <c r="N2764" s="2">
        <v>44378</v>
      </c>
      <c r="O2764" s="1" t="s">
        <v>7493</v>
      </c>
      <c r="P2764" s="4">
        <v>3016000</v>
      </c>
      <c r="Q2764" s="4">
        <v>238264</v>
      </c>
      <c r="R2764" s="1" t="s">
        <v>23</v>
      </c>
      <c r="S2764" s="1" t="s">
        <v>50</v>
      </c>
      <c r="T2764" s="4">
        <f>Sales_Datas[[#This Row],[after_discount]]-(Sales_Datas[[#This Row],[qty_ordered]]*Sales_Datas[[#This Row],[cogs]])</f>
        <v>2777736</v>
      </c>
      <c r="U2764" s="3">
        <f>IFERROR(Sales_Datas[[#This Row],[Gross_Profit]]/Sales_Datas[[#This Row],[after_discount]],0)</f>
        <v>0.92100000000000004</v>
      </c>
      <c r="V2764" s="1" t="str">
        <f>IF(Sales_Datas[[#This Row],[base_price]] &lt;= 632200, "Low", (IF(Sales_Datas[[#This Row],[base_price]] &gt;= 10092000, "High", "Medium")))</f>
        <v>Medium</v>
      </c>
    </row>
    <row r="2765" spans="1:22" x14ac:dyDescent="0.25">
      <c r="A2765" s="1" t="s">
        <v>7494</v>
      </c>
      <c r="B2765" s="1" t="s">
        <v>6752</v>
      </c>
      <c r="C2765" s="2">
        <v>44611</v>
      </c>
      <c r="D2765" s="1" t="s">
        <v>7495</v>
      </c>
      <c r="E2765" s="4">
        <v>301600</v>
      </c>
      <c r="F2765">
        <v>1</v>
      </c>
      <c r="G2765" s="4">
        <v>3016000</v>
      </c>
      <c r="H2765" s="4">
        <v>0</v>
      </c>
      <c r="I2765" s="4">
        <v>3016000</v>
      </c>
      <c r="J2765">
        <v>1</v>
      </c>
      <c r="K2765">
        <v>0</v>
      </c>
      <c r="L2765">
        <v>0</v>
      </c>
      <c r="M2765">
        <v>4</v>
      </c>
      <c r="N2765" s="2">
        <v>44562</v>
      </c>
      <c r="O2765" s="1" t="s">
        <v>7496</v>
      </c>
      <c r="P2765" s="4">
        <v>3016000</v>
      </c>
      <c r="Q2765" s="4">
        <v>223184</v>
      </c>
      <c r="R2765" s="1" t="s">
        <v>123</v>
      </c>
      <c r="S2765" s="1" t="s">
        <v>34</v>
      </c>
      <c r="T2765" s="4">
        <f>Sales_Datas[[#This Row],[after_discount]]-(Sales_Datas[[#This Row],[qty_ordered]]*Sales_Datas[[#This Row],[cogs]])</f>
        <v>2792816</v>
      </c>
      <c r="U2765" s="3">
        <f>IFERROR(Sales_Datas[[#This Row],[Gross_Profit]]/Sales_Datas[[#This Row],[after_discount]],0)</f>
        <v>0.92600000000000005</v>
      </c>
      <c r="V2765" s="1" t="str">
        <f>IF(Sales_Datas[[#This Row],[base_price]] &lt;= 632200, "Low", (IF(Sales_Datas[[#This Row],[base_price]] &gt;= 10092000, "High", "Medium")))</f>
        <v>Medium</v>
      </c>
    </row>
    <row r="2766" spans="1:22" x14ac:dyDescent="0.25">
      <c r="A2766" s="1" t="s">
        <v>7497</v>
      </c>
      <c r="B2766" s="1" t="s">
        <v>7498</v>
      </c>
      <c r="C2766" s="2">
        <v>44870</v>
      </c>
      <c r="D2766" s="1" t="s">
        <v>7499</v>
      </c>
      <c r="E2766" s="4">
        <v>150742</v>
      </c>
      <c r="F2766">
        <v>2</v>
      </c>
      <c r="G2766" s="4">
        <v>3014840</v>
      </c>
      <c r="H2766" s="4">
        <v>0</v>
      </c>
      <c r="I2766" s="4">
        <v>3014840</v>
      </c>
      <c r="J2766">
        <v>1</v>
      </c>
      <c r="K2766">
        <v>0</v>
      </c>
      <c r="L2766">
        <v>0</v>
      </c>
      <c r="M2766">
        <v>1</v>
      </c>
      <c r="N2766" s="2">
        <v>44397</v>
      </c>
      <c r="O2766" s="1" t="s">
        <v>7500</v>
      </c>
      <c r="P2766" s="4">
        <v>1507420</v>
      </c>
      <c r="Q2766" s="4">
        <v>119074</v>
      </c>
      <c r="R2766" s="1" t="s">
        <v>554</v>
      </c>
      <c r="S2766" s="1" t="s">
        <v>50</v>
      </c>
      <c r="T2766" s="4">
        <f>Sales_Datas[[#This Row],[after_discount]]-(Sales_Datas[[#This Row],[qty_ordered]]*Sales_Datas[[#This Row],[cogs]])</f>
        <v>2776692</v>
      </c>
      <c r="U2766" s="3">
        <f>IFERROR(Sales_Datas[[#This Row],[Gross_Profit]]/Sales_Datas[[#This Row],[after_discount]],0)</f>
        <v>0.92100808003078105</v>
      </c>
      <c r="V2766" s="1" t="str">
        <f>IF(Sales_Datas[[#This Row],[base_price]] &lt;= 632200, "Low", (IF(Sales_Datas[[#This Row],[base_price]] &gt;= 10092000, "High", "Medium")))</f>
        <v>Medium</v>
      </c>
    </row>
    <row r="2767" spans="1:22" x14ac:dyDescent="0.25">
      <c r="A2767" s="1" t="s">
        <v>7501</v>
      </c>
      <c r="B2767" s="1" t="s">
        <v>7502</v>
      </c>
      <c r="C2767" s="2">
        <v>44731</v>
      </c>
      <c r="D2767" s="1" t="s">
        <v>7503</v>
      </c>
      <c r="E2767" s="4">
        <v>300730</v>
      </c>
      <c r="F2767">
        <v>1</v>
      </c>
      <c r="G2767" s="4">
        <v>3007300</v>
      </c>
      <c r="H2767" s="4">
        <v>0</v>
      </c>
      <c r="I2767" s="4">
        <v>3007300</v>
      </c>
      <c r="J2767">
        <v>1</v>
      </c>
      <c r="K2767">
        <v>0</v>
      </c>
      <c r="L2767">
        <v>0</v>
      </c>
      <c r="M2767">
        <v>1</v>
      </c>
      <c r="N2767" s="2">
        <v>44520</v>
      </c>
      <c r="O2767" s="1" t="s">
        <v>7504</v>
      </c>
      <c r="P2767" s="4">
        <v>3007300</v>
      </c>
      <c r="Q2767" s="4">
        <v>180438</v>
      </c>
      <c r="R2767" s="1" t="s">
        <v>128</v>
      </c>
      <c r="S2767" s="1" t="s">
        <v>50</v>
      </c>
      <c r="T2767" s="4">
        <f>Sales_Datas[[#This Row],[after_discount]]-(Sales_Datas[[#This Row],[qty_ordered]]*Sales_Datas[[#This Row],[cogs]])</f>
        <v>2826862</v>
      </c>
      <c r="U2767" s="3">
        <f>IFERROR(Sales_Datas[[#This Row],[Gross_Profit]]/Sales_Datas[[#This Row],[after_discount]],0)</f>
        <v>0.94</v>
      </c>
      <c r="V2767" s="1" t="str">
        <f>IF(Sales_Datas[[#This Row],[base_price]] &lt;= 632200, "Low", (IF(Sales_Datas[[#This Row],[base_price]] &gt;= 10092000, "High", "Medium")))</f>
        <v>Medium</v>
      </c>
    </row>
    <row r="2768" spans="1:22" x14ac:dyDescent="0.25">
      <c r="A2768" s="1" t="s">
        <v>7505</v>
      </c>
      <c r="B2768" s="1" t="s">
        <v>7506</v>
      </c>
      <c r="C2768" s="2">
        <v>44492</v>
      </c>
      <c r="D2768" s="1" t="s">
        <v>7507</v>
      </c>
      <c r="E2768" s="4">
        <v>298700</v>
      </c>
      <c r="F2768">
        <v>1</v>
      </c>
      <c r="G2768" s="4">
        <v>2987000</v>
      </c>
      <c r="H2768" s="4">
        <v>0</v>
      </c>
      <c r="I2768" s="4">
        <v>2987000</v>
      </c>
      <c r="J2768">
        <v>1</v>
      </c>
      <c r="K2768">
        <v>1</v>
      </c>
      <c r="L2768">
        <v>1</v>
      </c>
      <c r="M2768">
        <v>1</v>
      </c>
      <c r="N2768" s="2">
        <v>44467</v>
      </c>
      <c r="O2768" s="1" t="s">
        <v>7508</v>
      </c>
      <c r="P2768" s="4">
        <v>2539240</v>
      </c>
      <c r="Q2768" s="4">
        <v>177712</v>
      </c>
      <c r="R2768" s="1" t="s">
        <v>191</v>
      </c>
      <c r="S2768" s="1" t="s">
        <v>50</v>
      </c>
      <c r="T2768" s="4">
        <f>Sales_Datas[[#This Row],[after_discount]]-(Sales_Datas[[#This Row],[qty_ordered]]*Sales_Datas[[#This Row],[cogs]])</f>
        <v>2809288</v>
      </c>
      <c r="U2768" s="3">
        <f>IFERROR(Sales_Datas[[#This Row],[Gross_Profit]]/Sales_Datas[[#This Row],[after_discount]],0)</f>
        <v>0.94050485436893205</v>
      </c>
      <c r="V2768" s="1" t="str">
        <f>IF(Sales_Datas[[#This Row],[base_price]] &lt;= 632200, "Low", (IF(Sales_Datas[[#This Row],[base_price]] &gt;= 10092000, "High", "Medium")))</f>
        <v>Medium</v>
      </c>
    </row>
    <row r="2769" spans="1:22" x14ac:dyDescent="0.25">
      <c r="A2769" s="1" t="s">
        <v>7509</v>
      </c>
      <c r="B2769" s="1" t="s">
        <v>1516</v>
      </c>
      <c r="C2769" s="2">
        <v>44404</v>
      </c>
      <c r="D2769" s="1" t="s">
        <v>7510</v>
      </c>
      <c r="E2769" s="4">
        <v>298700</v>
      </c>
      <c r="F2769">
        <v>1</v>
      </c>
      <c r="G2769" s="4">
        <v>2987000</v>
      </c>
      <c r="H2769" s="4">
        <v>0</v>
      </c>
      <c r="I2769" s="4">
        <v>2987000</v>
      </c>
      <c r="J2769">
        <v>1</v>
      </c>
      <c r="K2769">
        <v>1</v>
      </c>
      <c r="L2769">
        <v>1</v>
      </c>
      <c r="M2769">
        <v>1</v>
      </c>
      <c r="N2769" s="2">
        <v>44402</v>
      </c>
      <c r="O2769" s="1" t="s">
        <v>7511</v>
      </c>
      <c r="P2769" s="4">
        <v>2987000</v>
      </c>
      <c r="Q2769" s="4">
        <v>188152</v>
      </c>
      <c r="R2769" s="1" t="s">
        <v>128</v>
      </c>
      <c r="S2769" s="1" t="s">
        <v>50</v>
      </c>
      <c r="T2769" s="4">
        <f>Sales_Datas[[#This Row],[after_discount]]-(Sales_Datas[[#This Row],[qty_ordered]]*Sales_Datas[[#This Row],[cogs]])</f>
        <v>2798848</v>
      </c>
      <c r="U2769" s="3">
        <f>IFERROR(Sales_Datas[[#This Row],[Gross_Profit]]/Sales_Datas[[#This Row],[after_discount]],0)</f>
        <v>0.93700970873786404</v>
      </c>
      <c r="V2769" s="1" t="str">
        <f>IF(Sales_Datas[[#This Row],[base_price]] &lt;= 632200, "Low", (IF(Sales_Datas[[#This Row],[base_price]] &gt;= 10092000, "High", "Medium")))</f>
        <v>Medium</v>
      </c>
    </row>
    <row r="2770" spans="1:22" x14ac:dyDescent="0.25">
      <c r="A2770" s="1" t="s">
        <v>7512</v>
      </c>
      <c r="B2770" s="1" t="s">
        <v>1057</v>
      </c>
      <c r="C2770" s="2">
        <v>44564</v>
      </c>
      <c r="D2770" s="1" t="s">
        <v>743</v>
      </c>
      <c r="E2770" s="4">
        <v>74530</v>
      </c>
      <c r="F2770">
        <v>4</v>
      </c>
      <c r="G2770" s="4">
        <v>2981200</v>
      </c>
      <c r="H2770" s="4">
        <v>0</v>
      </c>
      <c r="I2770" s="4">
        <v>2981200</v>
      </c>
      <c r="J2770">
        <v>1</v>
      </c>
      <c r="K2770">
        <v>0</v>
      </c>
      <c r="L2770">
        <v>0</v>
      </c>
      <c r="M2770">
        <v>4</v>
      </c>
      <c r="N2770" s="2">
        <v>44471</v>
      </c>
      <c r="O2770" s="1" t="s">
        <v>744</v>
      </c>
      <c r="P2770" s="4">
        <v>745300</v>
      </c>
      <c r="Q2770" s="4">
        <v>49184</v>
      </c>
      <c r="R2770" s="1" t="s">
        <v>344</v>
      </c>
      <c r="S2770" s="1" t="s">
        <v>34</v>
      </c>
      <c r="T2770" s="4">
        <f>Sales_Datas[[#This Row],[after_discount]]-(Sales_Datas[[#This Row],[qty_ordered]]*Sales_Datas[[#This Row],[cogs]])</f>
        <v>2784464</v>
      </c>
      <c r="U2770" s="3">
        <f>IFERROR(Sales_Datas[[#This Row],[Gross_Profit]]/Sales_Datas[[#This Row],[after_discount]],0)</f>
        <v>0.93400778210116731</v>
      </c>
      <c r="V2770" s="1" t="str">
        <f>IF(Sales_Datas[[#This Row],[base_price]] &lt;= 632200, "Low", (IF(Sales_Datas[[#This Row],[base_price]] &gt;= 10092000, "High", "Medium")))</f>
        <v>Medium</v>
      </c>
    </row>
    <row r="2771" spans="1:22" x14ac:dyDescent="0.25">
      <c r="A2771" s="1" t="s">
        <v>7513</v>
      </c>
      <c r="B2771" s="1" t="s">
        <v>7514</v>
      </c>
      <c r="C2771" s="2">
        <v>44756</v>
      </c>
      <c r="D2771" s="1" t="s">
        <v>7515</v>
      </c>
      <c r="E2771" s="4">
        <v>296960</v>
      </c>
      <c r="F2771">
        <v>1</v>
      </c>
      <c r="G2771" s="4">
        <v>2969600</v>
      </c>
      <c r="H2771" s="4">
        <v>0</v>
      </c>
      <c r="I2771" s="4">
        <v>2969600</v>
      </c>
      <c r="J2771">
        <v>1</v>
      </c>
      <c r="K2771">
        <v>0</v>
      </c>
      <c r="L2771">
        <v>0</v>
      </c>
      <c r="M2771">
        <v>1</v>
      </c>
      <c r="N2771" s="2">
        <v>44758</v>
      </c>
      <c r="O2771" s="1" t="s">
        <v>7516</v>
      </c>
      <c r="P2771" s="4">
        <v>2969600</v>
      </c>
      <c r="Q2771" s="4">
        <v>231594</v>
      </c>
      <c r="R2771" s="1" t="s">
        <v>89</v>
      </c>
      <c r="S2771" s="1" t="s">
        <v>50</v>
      </c>
      <c r="T2771" s="4">
        <f>Sales_Datas[[#This Row],[after_discount]]-(Sales_Datas[[#This Row],[qty_ordered]]*Sales_Datas[[#This Row],[cogs]])</f>
        <v>2738006</v>
      </c>
      <c r="U2771" s="3">
        <f>IFERROR(Sales_Datas[[#This Row],[Gross_Profit]]/Sales_Datas[[#This Row],[after_discount]],0)</f>
        <v>0.92201171874999999</v>
      </c>
      <c r="V2771" s="1" t="str">
        <f>IF(Sales_Datas[[#This Row],[base_price]] &lt;= 632200, "Low", (IF(Sales_Datas[[#This Row],[base_price]] &gt;= 10092000, "High", "Medium")))</f>
        <v>Medium</v>
      </c>
    </row>
    <row r="2772" spans="1:22" x14ac:dyDescent="0.25">
      <c r="A2772" s="1" t="s">
        <v>7517</v>
      </c>
      <c r="B2772" s="1" t="s">
        <v>7518</v>
      </c>
      <c r="C2772" s="2">
        <v>44769</v>
      </c>
      <c r="D2772" s="1" t="s">
        <v>7519</v>
      </c>
      <c r="E2772" s="4">
        <v>147900</v>
      </c>
      <c r="F2772">
        <v>2</v>
      </c>
      <c r="G2772" s="4">
        <v>2958000</v>
      </c>
      <c r="H2772" s="4">
        <v>0</v>
      </c>
      <c r="I2772" s="4">
        <v>2958000</v>
      </c>
      <c r="J2772">
        <v>1</v>
      </c>
      <c r="K2772">
        <v>0</v>
      </c>
      <c r="L2772">
        <v>0</v>
      </c>
      <c r="M2772">
        <v>7</v>
      </c>
      <c r="N2772" s="2">
        <v>44763</v>
      </c>
      <c r="O2772" s="1" t="s">
        <v>7520</v>
      </c>
      <c r="P2772" s="4">
        <v>1479000</v>
      </c>
      <c r="Q2772" s="4">
        <v>127194</v>
      </c>
      <c r="R2772" s="1" t="s">
        <v>89</v>
      </c>
      <c r="S2772" s="1" t="s">
        <v>66</v>
      </c>
      <c r="T2772" s="4">
        <f>Sales_Datas[[#This Row],[after_discount]]-(Sales_Datas[[#This Row],[qty_ordered]]*Sales_Datas[[#This Row],[cogs]])</f>
        <v>2703612</v>
      </c>
      <c r="U2772" s="3">
        <f>IFERROR(Sales_Datas[[#This Row],[Gross_Profit]]/Sales_Datas[[#This Row],[after_discount]],0)</f>
        <v>0.91400000000000003</v>
      </c>
      <c r="V2772" s="1" t="str">
        <f>IF(Sales_Datas[[#This Row],[base_price]] &lt;= 632200, "Low", (IF(Sales_Datas[[#This Row],[base_price]] &gt;= 10092000, "High", "Medium")))</f>
        <v>Medium</v>
      </c>
    </row>
    <row r="2773" spans="1:22" x14ac:dyDescent="0.25">
      <c r="A2773" s="1" t="s">
        <v>7521</v>
      </c>
      <c r="B2773" s="1" t="s">
        <v>7522</v>
      </c>
      <c r="C2773" s="2">
        <v>44748</v>
      </c>
      <c r="D2773" s="1" t="s">
        <v>7523</v>
      </c>
      <c r="E2773" s="4">
        <v>147900</v>
      </c>
      <c r="F2773">
        <v>2</v>
      </c>
      <c r="G2773" s="4">
        <v>2958000</v>
      </c>
      <c r="H2773" s="4">
        <v>0</v>
      </c>
      <c r="I2773" s="4">
        <v>2958000</v>
      </c>
      <c r="J2773">
        <v>1</v>
      </c>
      <c r="K2773">
        <v>0</v>
      </c>
      <c r="L2773">
        <v>0</v>
      </c>
      <c r="M2773">
        <v>1</v>
      </c>
      <c r="N2773" s="2">
        <v>44729</v>
      </c>
      <c r="O2773" s="1" t="s">
        <v>7524</v>
      </c>
      <c r="P2773" s="4">
        <v>1479000</v>
      </c>
      <c r="Q2773" s="4">
        <v>106488</v>
      </c>
      <c r="R2773" s="1" t="s">
        <v>133</v>
      </c>
      <c r="S2773" s="1" t="s">
        <v>50</v>
      </c>
      <c r="T2773" s="4">
        <f>Sales_Datas[[#This Row],[after_discount]]-(Sales_Datas[[#This Row],[qty_ordered]]*Sales_Datas[[#This Row],[cogs]])</f>
        <v>2745024</v>
      </c>
      <c r="U2773" s="3">
        <f>IFERROR(Sales_Datas[[#This Row],[Gross_Profit]]/Sales_Datas[[#This Row],[after_discount]],0)</f>
        <v>0.92800000000000005</v>
      </c>
      <c r="V2773" s="1" t="str">
        <f>IF(Sales_Datas[[#This Row],[base_price]] &lt;= 632200, "Low", (IF(Sales_Datas[[#This Row],[base_price]] &gt;= 10092000, "High", "Medium")))</f>
        <v>Medium</v>
      </c>
    </row>
    <row r="2774" spans="1:22" x14ac:dyDescent="0.25">
      <c r="A2774" s="1" t="s">
        <v>7525</v>
      </c>
      <c r="B2774" s="1" t="s">
        <v>7526</v>
      </c>
      <c r="C2774" s="2">
        <v>44679</v>
      </c>
      <c r="D2774" s="1" t="s">
        <v>743</v>
      </c>
      <c r="E2774" s="4">
        <v>73733</v>
      </c>
      <c r="F2774">
        <v>4</v>
      </c>
      <c r="G2774" s="4">
        <v>2949300</v>
      </c>
      <c r="H2774" s="4">
        <v>0</v>
      </c>
      <c r="I2774" s="4">
        <v>2949300</v>
      </c>
      <c r="J2774">
        <v>1</v>
      </c>
      <c r="K2774">
        <v>0</v>
      </c>
      <c r="L2774">
        <v>0</v>
      </c>
      <c r="M2774">
        <v>4</v>
      </c>
      <c r="N2774" s="2">
        <v>44574</v>
      </c>
      <c r="O2774" s="1" t="s">
        <v>744</v>
      </c>
      <c r="P2774" s="4">
        <v>745300</v>
      </c>
      <c r="Q2774" s="4">
        <v>49184</v>
      </c>
      <c r="R2774" s="1" t="s">
        <v>344</v>
      </c>
      <c r="S2774" s="1" t="s">
        <v>34</v>
      </c>
      <c r="T2774" s="4">
        <f>Sales_Datas[[#This Row],[after_discount]]-(Sales_Datas[[#This Row],[qty_ordered]]*Sales_Datas[[#This Row],[cogs]])</f>
        <v>2752564</v>
      </c>
      <c r="U2774" s="3">
        <f>IFERROR(Sales_Datas[[#This Row],[Gross_Profit]]/Sales_Datas[[#This Row],[after_discount]],0)</f>
        <v>0.93329400196656831</v>
      </c>
      <c r="V2774" s="1" t="str">
        <f>IF(Sales_Datas[[#This Row],[base_price]] &lt;= 632200, "Low", (IF(Sales_Datas[[#This Row],[base_price]] &gt;= 10092000, "High", "Medium")))</f>
        <v>Medium</v>
      </c>
    </row>
    <row r="2775" spans="1:22" x14ac:dyDescent="0.25">
      <c r="A2775" s="1" t="s">
        <v>7527</v>
      </c>
      <c r="B2775" s="1" t="s">
        <v>6015</v>
      </c>
      <c r="C2775" s="2">
        <v>44427</v>
      </c>
      <c r="D2775" s="1" t="s">
        <v>7528</v>
      </c>
      <c r="E2775" s="4">
        <v>98020</v>
      </c>
      <c r="F2775">
        <v>3</v>
      </c>
      <c r="G2775" s="4">
        <v>2940600</v>
      </c>
      <c r="H2775" s="4">
        <v>0</v>
      </c>
      <c r="I2775" s="4">
        <v>2940600</v>
      </c>
      <c r="J2775">
        <v>1</v>
      </c>
      <c r="K2775">
        <v>0</v>
      </c>
      <c r="L2775">
        <v>0</v>
      </c>
      <c r="M2775">
        <v>1</v>
      </c>
      <c r="N2775" s="2">
        <v>44430</v>
      </c>
      <c r="O2775" s="1" t="s">
        <v>7529</v>
      </c>
      <c r="P2775" s="4">
        <v>980200</v>
      </c>
      <c r="Q2775" s="4">
        <v>67628</v>
      </c>
      <c r="R2775" s="1" t="s">
        <v>23</v>
      </c>
      <c r="S2775" s="1" t="s">
        <v>50</v>
      </c>
      <c r="T2775" s="4">
        <f>Sales_Datas[[#This Row],[after_discount]]-(Sales_Datas[[#This Row],[qty_ordered]]*Sales_Datas[[#This Row],[cogs]])</f>
        <v>2737716</v>
      </c>
      <c r="U2775" s="3">
        <f>IFERROR(Sales_Datas[[#This Row],[Gross_Profit]]/Sales_Datas[[#This Row],[after_discount]],0)</f>
        <v>0.93100591715976333</v>
      </c>
      <c r="V2775" s="1" t="str">
        <f>IF(Sales_Datas[[#This Row],[base_price]] &lt;= 632200, "Low", (IF(Sales_Datas[[#This Row],[base_price]] &gt;= 10092000, "High", "Medium")))</f>
        <v>Medium</v>
      </c>
    </row>
    <row r="2776" spans="1:22" x14ac:dyDescent="0.25">
      <c r="A2776" s="1" t="s">
        <v>7530</v>
      </c>
      <c r="B2776" s="1" t="s">
        <v>7531</v>
      </c>
      <c r="C2776" s="2">
        <v>44756</v>
      </c>
      <c r="D2776" s="1" t="s">
        <v>7532</v>
      </c>
      <c r="E2776" s="4">
        <v>292900</v>
      </c>
      <c r="F2776">
        <v>1</v>
      </c>
      <c r="G2776" s="4">
        <v>2929000</v>
      </c>
      <c r="H2776" s="4">
        <v>0</v>
      </c>
      <c r="I2776" s="4">
        <v>2929000</v>
      </c>
      <c r="J2776">
        <v>1</v>
      </c>
      <c r="K2776">
        <v>1</v>
      </c>
      <c r="L2776">
        <v>1</v>
      </c>
      <c r="M2776">
        <v>4</v>
      </c>
      <c r="N2776" s="2">
        <v>44745</v>
      </c>
      <c r="O2776" s="1" t="s">
        <v>7533</v>
      </c>
      <c r="P2776" s="4">
        <v>2929000</v>
      </c>
      <c r="Q2776" s="4">
        <v>246036</v>
      </c>
      <c r="R2776" s="1" t="s">
        <v>191</v>
      </c>
      <c r="S2776" s="1" t="s">
        <v>34</v>
      </c>
      <c r="T2776" s="4">
        <f>Sales_Datas[[#This Row],[after_discount]]-(Sales_Datas[[#This Row],[qty_ordered]]*Sales_Datas[[#This Row],[cogs]])</f>
        <v>2682964</v>
      </c>
      <c r="U2776" s="3">
        <f>IFERROR(Sales_Datas[[#This Row],[Gross_Profit]]/Sales_Datas[[#This Row],[after_discount]],0)</f>
        <v>0.91600000000000004</v>
      </c>
      <c r="V2776" s="1" t="str">
        <f>IF(Sales_Datas[[#This Row],[base_price]] &lt;= 632200, "Low", (IF(Sales_Datas[[#This Row],[base_price]] &gt;= 10092000, "High", "Medium")))</f>
        <v>Medium</v>
      </c>
    </row>
    <row r="2777" spans="1:22" x14ac:dyDescent="0.25">
      <c r="A2777" s="1" t="s">
        <v>7534</v>
      </c>
      <c r="B2777" s="1" t="s">
        <v>52</v>
      </c>
      <c r="C2777" s="2">
        <v>44480</v>
      </c>
      <c r="D2777" s="1" t="s">
        <v>7288</v>
      </c>
      <c r="E2777" s="4">
        <v>290812</v>
      </c>
      <c r="F2777">
        <v>1</v>
      </c>
      <c r="G2777" s="4">
        <v>2908120</v>
      </c>
      <c r="H2777" s="4">
        <v>0</v>
      </c>
      <c r="I2777" s="4">
        <v>2908120</v>
      </c>
      <c r="J2777">
        <v>1</v>
      </c>
      <c r="K2777">
        <v>0</v>
      </c>
      <c r="L2777">
        <v>0</v>
      </c>
      <c r="M2777">
        <v>4</v>
      </c>
      <c r="N2777" s="2">
        <v>44452</v>
      </c>
      <c r="O2777" s="1" t="s">
        <v>7289</v>
      </c>
      <c r="P2777" s="4">
        <v>2908120</v>
      </c>
      <c r="Q2777" s="4">
        <v>212280</v>
      </c>
      <c r="R2777" s="1" t="s">
        <v>55</v>
      </c>
      <c r="S2777" s="1" t="s">
        <v>34</v>
      </c>
      <c r="T2777" s="4">
        <f>Sales_Datas[[#This Row],[after_discount]]-(Sales_Datas[[#This Row],[qty_ordered]]*Sales_Datas[[#This Row],[cogs]])</f>
        <v>2695840</v>
      </c>
      <c r="U2777" s="3">
        <f>IFERROR(Sales_Datas[[#This Row],[Gross_Profit]]/Sales_Datas[[#This Row],[after_discount]],0)</f>
        <v>0.92700438771439964</v>
      </c>
      <c r="V2777" s="1" t="str">
        <f>IF(Sales_Datas[[#This Row],[base_price]] &lt;= 632200, "Low", (IF(Sales_Datas[[#This Row],[base_price]] &gt;= 10092000, "High", "Medium")))</f>
        <v>Medium</v>
      </c>
    </row>
    <row r="2778" spans="1:22" x14ac:dyDescent="0.25">
      <c r="A2778" s="1" t="s">
        <v>7535</v>
      </c>
      <c r="B2778" s="1" t="s">
        <v>1971</v>
      </c>
      <c r="C2778" s="2">
        <v>44605</v>
      </c>
      <c r="D2778" s="1" t="s">
        <v>540</v>
      </c>
      <c r="E2778" s="4">
        <v>58058</v>
      </c>
      <c r="F2778">
        <v>5</v>
      </c>
      <c r="G2778" s="4">
        <v>2902900</v>
      </c>
      <c r="H2778" s="4">
        <v>0</v>
      </c>
      <c r="I2778" s="4">
        <v>2902900</v>
      </c>
      <c r="J2778">
        <v>1</v>
      </c>
      <c r="K2778">
        <v>1</v>
      </c>
      <c r="L2778">
        <v>1</v>
      </c>
      <c r="M2778">
        <v>1</v>
      </c>
      <c r="N2778" s="2">
        <v>44386</v>
      </c>
      <c r="O2778" s="1" t="s">
        <v>541</v>
      </c>
      <c r="P2778" s="4">
        <v>580580</v>
      </c>
      <c r="Q2778" s="4">
        <v>43500</v>
      </c>
      <c r="R2778" s="1" t="s">
        <v>75</v>
      </c>
      <c r="S2778" s="1" t="s">
        <v>50</v>
      </c>
      <c r="T2778" s="4">
        <f>Sales_Datas[[#This Row],[after_discount]]-(Sales_Datas[[#This Row],[qty_ordered]]*Sales_Datas[[#This Row],[cogs]])</f>
        <v>2685400</v>
      </c>
      <c r="U2778" s="3">
        <f>IFERROR(Sales_Datas[[#This Row],[Gross_Profit]]/Sales_Datas[[#This Row],[after_discount]],0)</f>
        <v>0.92507492507492506</v>
      </c>
      <c r="V2778" s="1" t="str">
        <f>IF(Sales_Datas[[#This Row],[base_price]] &lt;= 632200, "Low", (IF(Sales_Datas[[#This Row],[base_price]] &gt;= 10092000, "High", "Medium")))</f>
        <v>Low</v>
      </c>
    </row>
    <row r="2779" spans="1:22" x14ac:dyDescent="0.25">
      <c r="A2779" s="1" t="s">
        <v>7536</v>
      </c>
      <c r="B2779" s="1" t="s">
        <v>4385</v>
      </c>
      <c r="C2779" s="2">
        <v>44648</v>
      </c>
      <c r="D2779" s="1" t="s">
        <v>279</v>
      </c>
      <c r="E2779" s="4">
        <v>290058</v>
      </c>
      <c r="F2779">
        <v>1</v>
      </c>
      <c r="G2779" s="4">
        <v>2900580</v>
      </c>
      <c r="H2779" s="4">
        <v>0</v>
      </c>
      <c r="I2779" s="4">
        <v>2900580</v>
      </c>
      <c r="J2779">
        <v>1</v>
      </c>
      <c r="K2779">
        <v>0</v>
      </c>
      <c r="L2779">
        <v>0</v>
      </c>
      <c r="M2779">
        <v>1</v>
      </c>
      <c r="N2779" s="2">
        <v>44390</v>
      </c>
      <c r="O2779" s="1" t="s">
        <v>280</v>
      </c>
      <c r="P2779" s="4">
        <v>1160</v>
      </c>
      <c r="Q2779" s="4">
        <v>58</v>
      </c>
      <c r="R2779" s="1" t="s">
        <v>23</v>
      </c>
      <c r="S2779" s="1" t="s">
        <v>50</v>
      </c>
      <c r="T2779" s="4">
        <f>Sales_Datas[[#This Row],[after_discount]]-(Sales_Datas[[#This Row],[qty_ordered]]*Sales_Datas[[#This Row],[cogs]])</f>
        <v>2900522</v>
      </c>
      <c r="U2779" s="3">
        <f>IFERROR(Sales_Datas[[#This Row],[Gross_Profit]]/Sales_Datas[[#This Row],[after_discount]],0)</f>
        <v>0.99998000399920017</v>
      </c>
      <c r="V2779" s="1" t="str">
        <f>IF(Sales_Datas[[#This Row],[base_price]] &lt;= 632200, "Low", (IF(Sales_Datas[[#This Row],[base_price]] &gt;= 10092000, "High", "Medium")))</f>
        <v>Low</v>
      </c>
    </row>
    <row r="2780" spans="1:22" x14ac:dyDescent="0.25">
      <c r="A2780" s="1" t="s">
        <v>7537</v>
      </c>
      <c r="B2780" s="1" t="s">
        <v>7538</v>
      </c>
      <c r="C2780" s="2">
        <v>44295</v>
      </c>
      <c r="D2780" s="1" t="s">
        <v>925</v>
      </c>
      <c r="E2780" s="4">
        <v>145000</v>
      </c>
      <c r="F2780">
        <v>2</v>
      </c>
      <c r="G2780" s="4">
        <v>2900000</v>
      </c>
      <c r="H2780" s="4">
        <v>0</v>
      </c>
      <c r="I2780" s="4">
        <v>2900000</v>
      </c>
      <c r="J2780">
        <v>1</v>
      </c>
      <c r="K2780">
        <v>1</v>
      </c>
      <c r="L2780">
        <v>1</v>
      </c>
      <c r="M2780">
        <v>1</v>
      </c>
      <c r="N2780" s="2">
        <v>44455</v>
      </c>
      <c r="O2780" s="1" t="s">
        <v>926</v>
      </c>
      <c r="P2780" s="4">
        <v>1305000</v>
      </c>
      <c r="Q2780" s="4">
        <v>84796</v>
      </c>
      <c r="R2780" s="1" t="s">
        <v>89</v>
      </c>
      <c r="S2780" s="1" t="s">
        <v>50</v>
      </c>
      <c r="T2780" s="4">
        <f>Sales_Datas[[#This Row],[after_discount]]-(Sales_Datas[[#This Row],[qty_ordered]]*Sales_Datas[[#This Row],[cogs]])</f>
        <v>2730408</v>
      </c>
      <c r="U2780" s="3">
        <f>IFERROR(Sales_Datas[[#This Row],[Gross_Profit]]/Sales_Datas[[#This Row],[after_discount]],0)</f>
        <v>0.94152000000000002</v>
      </c>
      <c r="V2780" s="1" t="str">
        <f>IF(Sales_Datas[[#This Row],[base_price]] &lt;= 632200, "Low", (IF(Sales_Datas[[#This Row],[base_price]] &gt;= 10092000, "High", "Medium")))</f>
        <v>Medium</v>
      </c>
    </row>
    <row r="2781" spans="1:22" x14ac:dyDescent="0.25">
      <c r="A2781" s="1" t="s">
        <v>7539</v>
      </c>
      <c r="B2781" s="1" t="s">
        <v>7540</v>
      </c>
      <c r="C2781" s="2">
        <v>44389</v>
      </c>
      <c r="D2781" s="1" t="s">
        <v>7541</v>
      </c>
      <c r="E2781" s="4">
        <v>145000</v>
      </c>
      <c r="F2781">
        <v>2</v>
      </c>
      <c r="G2781" s="4">
        <v>2900000</v>
      </c>
      <c r="H2781" s="4">
        <v>0</v>
      </c>
      <c r="I2781" s="4">
        <v>2900000</v>
      </c>
      <c r="J2781">
        <v>1</v>
      </c>
      <c r="K2781">
        <v>1</v>
      </c>
      <c r="L2781">
        <v>1</v>
      </c>
      <c r="M2781">
        <v>1</v>
      </c>
      <c r="N2781" s="2">
        <v>44557</v>
      </c>
      <c r="O2781" s="1" t="s">
        <v>7542</v>
      </c>
      <c r="P2781" s="4">
        <v>1450000</v>
      </c>
      <c r="Q2781" s="4">
        <v>117450</v>
      </c>
      <c r="R2781" s="1" t="s">
        <v>89</v>
      </c>
      <c r="S2781" s="1" t="s">
        <v>50</v>
      </c>
      <c r="T2781" s="4">
        <f>Sales_Datas[[#This Row],[after_discount]]-(Sales_Datas[[#This Row],[qty_ordered]]*Sales_Datas[[#This Row],[cogs]])</f>
        <v>2665100</v>
      </c>
      <c r="U2781" s="3">
        <f>IFERROR(Sales_Datas[[#This Row],[Gross_Profit]]/Sales_Datas[[#This Row],[after_discount]],0)</f>
        <v>0.91900000000000004</v>
      </c>
      <c r="V2781" s="1" t="str">
        <f>IF(Sales_Datas[[#This Row],[base_price]] &lt;= 632200, "Low", (IF(Sales_Datas[[#This Row],[base_price]] &gt;= 10092000, "High", "Medium")))</f>
        <v>Medium</v>
      </c>
    </row>
    <row r="2782" spans="1:22" x14ac:dyDescent="0.25">
      <c r="A2782" s="1" t="s">
        <v>7543</v>
      </c>
      <c r="B2782" s="1" t="s">
        <v>7544</v>
      </c>
      <c r="C2782" s="2">
        <v>44400</v>
      </c>
      <c r="D2782" s="1" t="s">
        <v>925</v>
      </c>
      <c r="E2782" s="4">
        <v>145000</v>
      </c>
      <c r="F2782">
        <v>2</v>
      </c>
      <c r="G2782" s="4">
        <v>2900000</v>
      </c>
      <c r="H2782" s="4">
        <v>0</v>
      </c>
      <c r="I2782" s="4">
        <v>2900000</v>
      </c>
      <c r="J2782">
        <v>1</v>
      </c>
      <c r="K2782">
        <v>1</v>
      </c>
      <c r="L2782">
        <v>1</v>
      </c>
      <c r="M2782">
        <v>1</v>
      </c>
      <c r="N2782" s="2">
        <v>44402</v>
      </c>
      <c r="O2782" s="1" t="s">
        <v>926</v>
      </c>
      <c r="P2782" s="4">
        <v>1305000</v>
      </c>
      <c r="Q2782" s="4">
        <v>84796</v>
      </c>
      <c r="R2782" s="1" t="s">
        <v>89</v>
      </c>
      <c r="S2782" s="1" t="s">
        <v>50</v>
      </c>
      <c r="T2782" s="4">
        <f>Sales_Datas[[#This Row],[after_discount]]-(Sales_Datas[[#This Row],[qty_ordered]]*Sales_Datas[[#This Row],[cogs]])</f>
        <v>2730408</v>
      </c>
      <c r="U2782" s="3">
        <f>IFERROR(Sales_Datas[[#This Row],[Gross_Profit]]/Sales_Datas[[#This Row],[after_discount]],0)</f>
        <v>0.94152000000000002</v>
      </c>
      <c r="V2782" s="1" t="str">
        <f>IF(Sales_Datas[[#This Row],[base_price]] &lt;= 632200, "Low", (IF(Sales_Datas[[#This Row],[base_price]] &gt;= 10092000, "High", "Medium")))</f>
        <v>Medium</v>
      </c>
    </row>
    <row r="2783" spans="1:22" x14ac:dyDescent="0.25">
      <c r="A2783" s="1" t="s">
        <v>7545</v>
      </c>
      <c r="B2783" s="1" t="s">
        <v>7546</v>
      </c>
      <c r="C2783" s="2">
        <v>44407</v>
      </c>
      <c r="D2783" s="1" t="s">
        <v>7541</v>
      </c>
      <c r="E2783" s="4">
        <v>145000</v>
      </c>
      <c r="F2783">
        <v>2</v>
      </c>
      <c r="G2783" s="4">
        <v>2900000</v>
      </c>
      <c r="H2783" s="4">
        <v>0</v>
      </c>
      <c r="I2783" s="4">
        <v>2900000</v>
      </c>
      <c r="J2783">
        <v>1</v>
      </c>
      <c r="K2783">
        <v>0</v>
      </c>
      <c r="L2783">
        <v>0</v>
      </c>
      <c r="M2783">
        <v>1</v>
      </c>
      <c r="N2783" s="2">
        <v>44392</v>
      </c>
      <c r="O2783" s="1" t="s">
        <v>7542</v>
      </c>
      <c r="P2783" s="4">
        <v>1450000</v>
      </c>
      <c r="Q2783" s="4">
        <v>117450</v>
      </c>
      <c r="R2783" s="1" t="s">
        <v>89</v>
      </c>
      <c r="S2783" s="1" t="s">
        <v>50</v>
      </c>
      <c r="T2783" s="4">
        <f>Sales_Datas[[#This Row],[after_discount]]-(Sales_Datas[[#This Row],[qty_ordered]]*Sales_Datas[[#This Row],[cogs]])</f>
        <v>2665100</v>
      </c>
      <c r="U2783" s="3">
        <f>IFERROR(Sales_Datas[[#This Row],[Gross_Profit]]/Sales_Datas[[#This Row],[after_discount]],0)</f>
        <v>0.91900000000000004</v>
      </c>
      <c r="V2783" s="1" t="str">
        <f>IF(Sales_Datas[[#This Row],[base_price]] &lt;= 632200, "Low", (IF(Sales_Datas[[#This Row],[base_price]] &gt;= 10092000, "High", "Medium")))</f>
        <v>Medium</v>
      </c>
    </row>
    <row r="2784" spans="1:22" x14ac:dyDescent="0.25">
      <c r="A2784" s="1" t="s">
        <v>7547</v>
      </c>
      <c r="B2784" s="1" t="s">
        <v>7548</v>
      </c>
      <c r="C2784" s="2">
        <v>44417</v>
      </c>
      <c r="D2784" s="1" t="s">
        <v>7541</v>
      </c>
      <c r="E2784" s="4">
        <v>145000</v>
      </c>
      <c r="F2784">
        <v>2</v>
      </c>
      <c r="G2784" s="4">
        <v>2900000</v>
      </c>
      <c r="H2784" s="4">
        <v>0</v>
      </c>
      <c r="I2784" s="4">
        <v>2900000</v>
      </c>
      <c r="J2784">
        <v>1</v>
      </c>
      <c r="K2784">
        <v>1</v>
      </c>
      <c r="L2784">
        <v>1</v>
      </c>
      <c r="M2784">
        <v>1</v>
      </c>
      <c r="N2784" s="2">
        <v>44460</v>
      </c>
      <c r="O2784" s="1" t="s">
        <v>7542</v>
      </c>
      <c r="P2784" s="4">
        <v>1450000</v>
      </c>
      <c r="Q2784" s="4">
        <v>117450</v>
      </c>
      <c r="R2784" s="1" t="s">
        <v>89</v>
      </c>
      <c r="S2784" s="1" t="s">
        <v>50</v>
      </c>
      <c r="T2784" s="4">
        <f>Sales_Datas[[#This Row],[after_discount]]-(Sales_Datas[[#This Row],[qty_ordered]]*Sales_Datas[[#This Row],[cogs]])</f>
        <v>2665100</v>
      </c>
      <c r="U2784" s="3">
        <f>IFERROR(Sales_Datas[[#This Row],[Gross_Profit]]/Sales_Datas[[#This Row],[after_discount]],0)</f>
        <v>0.91900000000000004</v>
      </c>
      <c r="V2784" s="1" t="str">
        <f>IF(Sales_Datas[[#This Row],[base_price]] &lt;= 632200, "Low", (IF(Sales_Datas[[#This Row],[base_price]] &gt;= 10092000, "High", "Medium")))</f>
        <v>Medium</v>
      </c>
    </row>
    <row r="2785" spans="1:22" x14ac:dyDescent="0.25">
      <c r="A2785" s="1" t="s">
        <v>7549</v>
      </c>
      <c r="B2785" s="1" t="s">
        <v>7550</v>
      </c>
      <c r="C2785" s="2">
        <v>44595</v>
      </c>
      <c r="D2785" s="1" t="s">
        <v>7551</v>
      </c>
      <c r="E2785" s="4">
        <v>290000</v>
      </c>
      <c r="F2785">
        <v>1</v>
      </c>
      <c r="G2785" s="4">
        <v>2900000</v>
      </c>
      <c r="H2785" s="4">
        <v>0</v>
      </c>
      <c r="I2785" s="4">
        <v>2900000</v>
      </c>
      <c r="J2785">
        <v>1</v>
      </c>
      <c r="K2785">
        <v>1</v>
      </c>
      <c r="L2785">
        <v>1</v>
      </c>
      <c r="M2785">
        <v>1</v>
      </c>
      <c r="N2785" s="2">
        <v>44644</v>
      </c>
      <c r="O2785" s="1" t="s">
        <v>7552</v>
      </c>
      <c r="P2785" s="4">
        <v>2900000</v>
      </c>
      <c r="Q2785" s="4">
        <v>174000</v>
      </c>
      <c r="R2785" s="1" t="s">
        <v>89</v>
      </c>
      <c r="S2785" s="1" t="s">
        <v>50</v>
      </c>
      <c r="T2785" s="4">
        <f>Sales_Datas[[#This Row],[after_discount]]-(Sales_Datas[[#This Row],[qty_ordered]]*Sales_Datas[[#This Row],[cogs]])</f>
        <v>2726000</v>
      </c>
      <c r="U2785" s="3">
        <f>IFERROR(Sales_Datas[[#This Row],[Gross_Profit]]/Sales_Datas[[#This Row],[after_discount]],0)</f>
        <v>0.94</v>
      </c>
      <c r="V2785" s="1" t="str">
        <f>IF(Sales_Datas[[#This Row],[base_price]] &lt;= 632200, "Low", (IF(Sales_Datas[[#This Row],[base_price]] &gt;= 10092000, "High", "Medium")))</f>
        <v>Medium</v>
      </c>
    </row>
    <row r="2786" spans="1:22" x14ac:dyDescent="0.25">
      <c r="A2786" s="1" t="s">
        <v>7553</v>
      </c>
      <c r="B2786" s="1" t="s">
        <v>7554</v>
      </c>
      <c r="C2786" s="2">
        <v>44609</v>
      </c>
      <c r="D2786" s="1" t="s">
        <v>7555</v>
      </c>
      <c r="E2786" s="4">
        <v>290000</v>
      </c>
      <c r="F2786">
        <v>1</v>
      </c>
      <c r="G2786" s="4">
        <v>2900000</v>
      </c>
      <c r="H2786" s="4">
        <v>0</v>
      </c>
      <c r="I2786" s="4">
        <v>2900000</v>
      </c>
      <c r="J2786">
        <v>1</v>
      </c>
      <c r="K2786">
        <v>1</v>
      </c>
      <c r="L2786">
        <v>0</v>
      </c>
      <c r="M2786">
        <v>1</v>
      </c>
      <c r="N2786" s="2">
        <v>44619</v>
      </c>
      <c r="O2786" s="1" t="s">
        <v>7556</v>
      </c>
      <c r="P2786" s="4">
        <v>2900000</v>
      </c>
      <c r="Q2786" s="4">
        <v>217500</v>
      </c>
      <c r="R2786" s="1" t="s">
        <v>89</v>
      </c>
      <c r="S2786" s="1" t="s">
        <v>50</v>
      </c>
      <c r="T2786" s="4">
        <f>Sales_Datas[[#This Row],[after_discount]]-(Sales_Datas[[#This Row],[qty_ordered]]*Sales_Datas[[#This Row],[cogs]])</f>
        <v>2682500</v>
      </c>
      <c r="U2786" s="3">
        <f>IFERROR(Sales_Datas[[#This Row],[Gross_Profit]]/Sales_Datas[[#This Row],[after_discount]],0)</f>
        <v>0.92500000000000004</v>
      </c>
      <c r="V2786" s="1" t="str">
        <f>IF(Sales_Datas[[#This Row],[base_price]] &lt;= 632200, "Low", (IF(Sales_Datas[[#This Row],[base_price]] &gt;= 10092000, "High", "Medium")))</f>
        <v>Medium</v>
      </c>
    </row>
    <row r="2787" spans="1:22" x14ac:dyDescent="0.25">
      <c r="A2787" s="1" t="s">
        <v>7557</v>
      </c>
      <c r="B2787" s="1" t="s">
        <v>7558</v>
      </c>
      <c r="C2787" s="2">
        <v>44634</v>
      </c>
      <c r="D2787" s="1" t="s">
        <v>925</v>
      </c>
      <c r="E2787" s="4">
        <v>145000</v>
      </c>
      <c r="F2787">
        <v>2</v>
      </c>
      <c r="G2787" s="4">
        <v>2900000</v>
      </c>
      <c r="H2787" s="4">
        <v>0</v>
      </c>
      <c r="I2787" s="4">
        <v>2900000</v>
      </c>
      <c r="J2787">
        <v>1</v>
      </c>
      <c r="K2787">
        <v>0</v>
      </c>
      <c r="L2787">
        <v>0</v>
      </c>
      <c r="M2787">
        <v>1</v>
      </c>
      <c r="N2787" s="2">
        <v>44629</v>
      </c>
      <c r="O2787" s="1" t="s">
        <v>926</v>
      </c>
      <c r="P2787" s="4">
        <v>1305000</v>
      </c>
      <c r="Q2787" s="4">
        <v>84796</v>
      </c>
      <c r="R2787" s="1" t="s">
        <v>89</v>
      </c>
      <c r="S2787" s="1" t="s">
        <v>50</v>
      </c>
      <c r="T2787" s="4">
        <f>Sales_Datas[[#This Row],[after_discount]]-(Sales_Datas[[#This Row],[qty_ordered]]*Sales_Datas[[#This Row],[cogs]])</f>
        <v>2730408</v>
      </c>
      <c r="U2787" s="3">
        <f>IFERROR(Sales_Datas[[#This Row],[Gross_Profit]]/Sales_Datas[[#This Row],[after_discount]],0)</f>
        <v>0.94152000000000002</v>
      </c>
      <c r="V2787" s="1" t="str">
        <f>IF(Sales_Datas[[#This Row],[base_price]] &lt;= 632200, "Low", (IF(Sales_Datas[[#This Row],[base_price]] &gt;= 10092000, "High", "Medium")))</f>
        <v>Medium</v>
      </c>
    </row>
    <row r="2788" spans="1:22" x14ac:dyDescent="0.25">
      <c r="A2788" s="1" t="s">
        <v>7559</v>
      </c>
      <c r="B2788" s="1" t="s">
        <v>7560</v>
      </c>
      <c r="C2788" s="2">
        <v>44635</v>
      </c>
      <c r="D2788" s="1" t="s">
        <v>925</v>
      </c>
      <c r="E2788" s="4">
        <v>145000</v>
      </c>
      <c r="F2788">
        <v>2</v>
      </c>
      <c r="G2788" s="4">
        <v>2900000</v>
      </c>
      <c r="H2788" s="4">
        <v>0</v>
      </c>
      <c r="I2788" s="4">
        <v>2900000</v>
      </c>
      <c r="J2788">
        <v>1</v>
      </c>
      <c r="K2788">
        <v>0</v>
      </c>
      <c r="L2788">
        <v>0</v>
      </c>
      <c r="M2788">
        <v>1</v>
      </c>
      <c r="N2788" s="2">
        <v>44630</v>
      </c>
      <c r="O2788" s="1" t="s">
        <v>926</v>
      </c>
      <c r="P2788" s="4">
        <v>1305000</v>
      </c>
      <c r="Q2788" s="4">
        <v>84796</v>
      </c>
      <c r="R2788" s="1" t="s">
        <v>89</v>
      </c>
      <c r="S2788" s="1" t="s">
        <v>50</v>
      </c>
      <c r="T2788" s="4">
        <f>Sales_Datas[[#This Row],[after_discount]]-(Sales_Datas[[#This Row],[qty_ordered]]*Sales_Datas[[#This Row],[cogs]])</f>
        <v>2730408</v>
      </c>
      <c r="U2788" s="3">
        <f>IFERROR(Sales_Datas[[#This Row],[Gross_Profit]]/Sales_Datas[[#This Row],[after_discount]],0)</f>
        <v>0.94152000000000002</v>
      </c>
      <c r="V2788" s="1" t="str">
        <f>IF(Sales_Datas[[#This Row],[base_price]] &lt;= 632200, "Low", (IF(Sales_Datas[[#This Row],[base_price]] &gt;= 10092000, "High", "Medium")))</f>
        <v>Medium</v>
      </c>
    </row>
    <row r="2789" spans="1:22" x14ac:dyDescent="0.25">
      <c r="A2789" s="1" t="s">
        <v>7561</v>
      </c>
      <c r="B2789" s="1" t="s">
        <v>7562</v>
      </c>
      <c r="C2789" s="2">
        <v>44655</v>
      </c>
      <c r="D2789" s="1" t="s">
        <v>7551</v>
      </c>
      <c r="E2789" s="4">
        <v>290000</v>
      </c>
      <c r="F2789">
        <v>1</v>
      </c>
      <c r="G2789" s="4">
        <v>2900000</v>
      </c>
      <c r="H2789" s="4">
        <v>0</v>
      </c>
      <c r="I2789" s="4">
        <v>2900000</v>
      </c>
      <c r="J2789">
        <v>1</v>
      </c>
      <c r="K2789">
        <v>1</v>
      </c>
      <c r="L2789">
        <v>1</v>
      </c>
      <c r="M2789">
        <v>1</v>
      </c>
      <c r="N2789" s="2">
        <v>44654</v>
      </c>
      <c r="O2789" s="1" t="s">
        <v>7552</v>
      </c>
      <c r="P2789" s="4">
        <v>2900000</v>
      </c>
      <c r="Q2789" s="4">
        <v>174000</v>
      </c>
      <c r="R2789" s="1" t="s">
        <v>89</v>
      </c>
      <c r="S2789" s="1" t="s">
        <v>50</v>
      </c>
      <c r="T2789" s="4">
        <f>Sales_Datas[[#This Row],[after_discount]]-(Sales_Datas[[#This Row],[qty_ordered]]*Sales_Datas[[#This Row],[cogs]])</f>
        <v>2726000</v>
      </c>
      <c r="U2789" s="3">
        <f>IFERROR(Sales_Datas[[#This Row],[Gross_Profit]]/Sales_Datas[[#This Row],[after_discount]],0)</f>
        <v>0.94</v>
      </c>
      <c r="V2789" s="1" t="str">
        <f>IF(Sales_Datas[[#This Row],[base_price]] &lt;= 632200, "Low", (IF(Sales_Datas[[#This Row],[base_price]] &gt;= 10092000, "High", "Medium")))</f>
        <v>Medium</v>
      </c>
    </row>
    <row r="2790" spans="1:22" x14ac:dyDescent="0.25">
      <c r="A2790" s="1" t="s">
        <v>7563</v>
      </c>
      <c r="B2790" s="1" t="s">
        <v>7564</v>
      </c>
      <c r="C2790" s="2">
        <v>44672</v>
      </c>
      <c r="D2790" s="1" t="s">
        <v>7541</v>
      </c>
      <c r="E2790" s="4">
        <v>145000</v>
      </c>
      <c r="F2790">
        <v>2</v>
      </c>
      <c r="G2790" s="4">
        <v>2900000</v>
      </c>
      <c r="H2790" s="4">
        <v>0</v>
      </c>
      <c r="I2790" s="4">
        <v>2900000</v>
      </c>
      <c r="J2790">
        <v>1</v>
      </c>
      <c r="K2790">
        <v>1</v>
      </c>
      <c r="L2790">
        <v>1</v>
      </c>
      <c r="M2790">
        <v>1</v>
      </c>
      <c r="N2790" s="2">
        <v>44679</v>
      </c>
      <c r="O2790" s="1" t="s">
        <v>7542</v>
      </c>
      <c r="P2790" s="4">
        <v>1450000</v>
      </c>
      <c r="Q2790" s="4">
        <v>117450</v>
      </c>
      <c r="R2790" s="1" t="s">
        <v>89</v>
      </c>
      <c r="S2790" s="1" t="s">
        <v>50</v>
      </c>
      <c r="T2790" s="4">
        <f>Sales_Datas[[#This Row],[after_discount]]-(Sales_Datas[[#This Row],[qty_ordered]]*Sales_Datas[[#This Row],[cogs]])</f>
        <v>2665100</v>
      </c>
      <c r="U2790" s="3">
        <f>IFERROR(Sales_Datas[[#This Row],[Gross_Profit]]/Sales_Datas[[#This Row],[after_discount]],0)</f>
        <v>0.91900000000000004</v>
      </c>
      <c r="V2790" s="1" t="str">
        <f>IF(Sales_Datas[[#This Row],[base_price]] &lt;= 632200, "Low", (IF(Sales_Datas[[#This Row],[base_price]] &gt;= 10092000, "High", "Medium")))</f>
        <v>Medium</v>
      </c>
    </row>
    <row r="2791" spans="1:22" x14ac:dyDescent="0.25">
      <c r="A2791" s="1" t="s">
        <v>7565</v>
      </c>
      <c r="B2791" s="1" t="s">
        <v>7566</v>
      </c>
      <c r="C2791" s="2">
        <v>44706</v>
      </c>
      <c r="D2791" s="1" t="s">
        <v>7551</v>
      </c>
      <c r="E2791" s="4">
        <v>290000</v>
      </c>
      <c r="F2791">
        <v>1</v>
      </c>
      <c r="G2791" s="4">
        <v>2900000</v>
      </c>
      <c r="H2791" s="4">
        <v>0</v>
      </c>
      <c r="I2791" s="4">
        <v>2900000</v>
      </c>
      <c r="J2791">
        <v>1</v>
      </c>
      <c r="K2791">
        <v>1</v>
      </c>
      <c r="L2791">
        <v>0</v>
      </c>
      <c r="M2791">
        <v>1</v>
      </c>
      <c r="N2791" s="2">
        <v>44696</v>
      </c>
      <c r="O2791" s="1" t="s">
        <v>7552</v>
      </c>
      <c r="P2791" s="4">
        <v>2900000</v>
      </c>
      <c r="Q2791" s="4">
        <v>174000</v>
      </c>
      <c r="R2791" s="1" t="s">
        <v>89</v>
      </c>
      <c r="S2791" s="1" t="s">
        <v>50</v>
      </c>
      <c r="T2791" s="4">
        <f>Sales_Datas[[#This Row],[after_discount]]-(Sales_Datas[[#This Row],[qty_ordered]]*Sales_Datas[[#This Row],[cogs]])</f>
        <v>2726000</v>
      </c>
      <c r="U2791" s="3">
        <f>IFERROR(Sales_Datas[[#This Row],[Gross_Profit]]/Sales_Datas[[#This Row],[after_discount]],0)</f>
        <v>0.94</v>
      </c>
      <c r="V2791" s="1" t="str">
        <f>IF(Sales_Datas[[#This Row],[base_price]] &lt;= 632200, "Low", (IF(Sales_Datas[[#This Row],[base_price]] &gt;= 10092000, "High", "Medium")))</f>
        <v>Medium</v>
      </c>
    </row>
    <row r="2792" spans="1:22" x14ac:dyDescent="0.25">
      <c r="A2792" s="1" t="s">
        <v>7567</v>
      </c>
      <c r="B2792" s="1" t="s">
        <v>7568</v>
      </c>
      <c r="C2792" s="2">
        <v>44707</v>
      </c>
      <c r="D2792" s="1" t="s">
        <v>7551</v>
      </c>
      <c r="E2792" s="4">
        <v>290000</v>
      </c>
      <c r="F2792">
        <v>1</v>
      </c>
      <c r="G2792" s="4">
        <v>2900000</v>
      </c>
      <c r="H2792" s="4">
        <v>0</v>
      </c>
      <c r="I2792" s="4">
        <v>2900000</v>
      </c>
      <c r="J2792">
        <v>1</v>
      </c>
      <c r="K2792">
        <v>1</v>
      </c>
      <c r="L2792">
        <v>0</v>
      </c>
      <c r="M2792">
        <v>1</v>
      </c>
      <c r="N2792" s="2">
        <v>44689</v>
      </c>
      <c r="O2792" s="1" t="s">
        <v>7552</v>
      </c>
      <c r="P2792" s="4">
        <v>2900000</v>
      </c>
      <c r="Q2792" s="4">
        <v>174000</v>
      </c>
      <c r="R2792" s="1" t="s">
        <v>89</v>
      </c>
      <c r="S2792" s="1" t="s">
        <v>50</v>
      </c>
      <c r="T2792" s="4">
        <f>Sales_Datas[[#This Row],[after_discount]]-(Sales_Datas[[#This Row],[qty_ordered]]*Sales_Datas[[#This Row],[cogs]])</f>
        <v>2726000</v>
      </c>
      <c r="U2792" s="3">
        <f>IFERROR(Sales_Datas[[#This Row],[Gross_Profit]]/Sales_Datas[[#This Row],[after_discount]],0)</f>
        <v>0.94</v>
      </c>
      <c r="V2792" s="1" t="str">
        <f>IF(Sales_Datas[[#This Row],[base_price]] &lt;= 632200, "Low", (IF(Sales_Datas[[#This Row],[base_price]] &gt;= 10092000, "High", "Medium")))</f>
        <v>Medium</v>
      </c>
    </row>
    <row r="2793" spans="1:22" x14ac:dyDescent="0.25">
      <c r="A2793" s="1" t="s">
        <v>7569</v>
      </c>
      <c r="B2793" s="1" t="s">
        <v>7554</v>
      </c>
      <c r="C2793" s="2">
        <v>44715</v>
      </c>
      <c r="D2793" s="1" t="s">
        <v>7570</v>
      </c>
      <c r="E2793" s="4">
        <v>290000</v>
      </c>
      <c r="F2793">
        <v>1</v>
      </c>
      <c r="G2793" s="4">
        <v>2900000</v>
      </c>
      <c r="H2793" s="4">
        <v>0</v>
      </c>
      <c r="I2793" s="4">
        <v>2900000</v>
      </c>
      <c r="J2793">
        <v>1</v>
      </c>
      <c r="K2793">
        <v>1</v>
      </c>
      <c r="L2793">
        <v>1</v>
      </c>
      <c r="M2793">
        <v>3</v>
      </c>
      <c r="N2793" s="2">
        <v>44619</v>
      </c>
      <c r="O2793" s="1" t="s">
        <v>7571</v>
      </c>
      <c r="P2793" s="4">
        <v>2900000</v>
      </c>
      <c r="Q2793" s="4">
        <v>223300</v>
      </c>
      <c r="R2793" s="1" t="s">
        <v>89</v>
      </c>
      <c r="S2793" s="1" t="s">
        <v>56</v>
      </c>
      <c r="T2793" s="4">
        <f>Sales_Datas[[#This Row],[after_discount]]-(Sales_Datas[[#This Row],[qty_ordered]]*Sales_Datas[[#This Row],[cogs]])</f>
        <v>2676700</v>
      </c>
      <c r="U2793" s="3">
        <f>IFERROR(Sales_Datas[[#This Row],[Gross_Profit]]/Sales_Datas[[#This Row],[after_discount]],0)</f>
        <v>0.92300000000000004</v>
      </c>
      <c r="V2793" s="1" t="str">
        <f>IF(Sales_Datas[[#This Row],[base_price]] &lt;= 632200, "Low", (IF(Sales_Datas[[#This Row],[base_price]] &gt;= 10092000, "High", "Medium")))</f>
        <v>Medium</v>
      </c>
    </row>
    <row r="2794" spans="1:22" x14ac:dyDescent="0.25">
      <c r="A2794" s="1" t="s">
        <v>7572</v>
      </c>
      <c r="B2794" s="1" t="s">
        <v>7573</v>
      </c>
      <c r="C2794" s="2">
        <v>44727</v>
      </c>
      <c r="D2794" s="1" t="s">
        <v>7551</v>
      </c>
      <c r="E2794" s="4">
        <v>290000</v>
      </c>
      <c r="F2794">
        <v>1</v>
      </c>
      <c r="G2794" s="4">
        <v>2900000</v>
      </c>
      <c r="H2794" s="4">
        <v>0</v>
      </c>
      <c r="I2794" s="4">
        <v>2900000</v>
      </c>
      <c r="J2794">
        <v>1</v>
      </c>
      <c r="K2794">
        <v>1</v>
      </c>
      <c r="L2794">
        <v>1</v>
      </c>
      <c r="M2794">
        <v>4</v>
      </c>
      <c r="N2794" s="2">
        <v>44735</v>
      </c>
      <c r="O2794" s="1" t="s">
        <v>7552</v>
      </c>
      <c r="P2794" s="4">
        <v>2900000</v>
      </c>
      <c r="Q2794" s="4">
        <v>174000</v>
      </c>
      <c r="R2794" s="1" t="s">
        <v>89</v>
      </c>
      <c r="S2794" s="1" t="s">
        <v>34</v>
      </c>
      <c r="T2794" s="4">
        <f>Sales_Datas[[#This Row],[after_discount]]-(Sales_Datas[[#This Row],[qty_ordered]]*Sales_Datas[[#This Row],[cogs]])</f>
        <v>2726000</v>
      </c>
      <c r="U2794" s="3">
        <f>IFERROR(Sales_Datas[[#This Row],[Gross_Profit]]/Sales_Datas[[#This Row],[after_discount]],0)</f>
        <v>0.94</v>
      </c>
      <c r="V2794" s="1" t="str">
        <f>IF(Sales_Datas[[#This Row],[base_price]] &lt;= 632200, "Low", (IF(Sales_Datas[[#This Row],[base_price]] &gt;= 10092000, "High", "Medium")))</f>
        <v>Medium</v>
      </c>
    </row>
    <row r="2795" spans="1:22" x14ac:dyDescent="0.25">
      <c r="A2795" s="1" t="s">
        <v>7574</v>
      </c>
      <c r="B2795" s="1" t="s">
        <v>7575</v>
      </c>
      <c r="C2795" s="2">
        <v>44734</v>
      </c>
      <c r="D2795" s="1" t="s">
        <v>7551</v>
      </c>
      <c r="E2795" s="4">
        <v>290000</v>
      </c>
      <c r="F2795">
        <v>1</v>
      </c>
      <c r="G2795" s="4">
        <v>2900000</v>
      </c>
      <c r="H2795" s="4">
        <v>0</v>
      </c>
      <c r="I2795" s="4">
        <v>2900000</v>
      </c>
      <c r="J2795">
        <v>1</v>
      </c>
      <c r="K2795">
        <v>1</v>
      </c>
      <c r="L2795">
        <v>0</v>
      </c>
      <c r="M2795">
        <v>1</v>
      </c>
      <c r="N2795" s="2">
        <v>44716</v>
      </c>
      <c r="O2795" s="1" t="s">
        <v>7552</v>
      </c>
      <c r="P2795" s="4">
        <v>2900000</v>
      </c>
      <c r="Q2795" s="4">
        <v>174000</v>
      </c>
      <c r="R2795" s="1" t="s">
        <v>89</v>
      </c>
      <c r="S2795" s="1" t="s">
        <v>50</v>
      </c>
      <c r="T2795" s="4">
        <f>Sales_Datas[[#This Row],[after_discount]]-(Sales_Datas[[#This Row],[qty_ordered]]*Sales_Datas[[#This Row],[cogs]])</f>
        <v>2726000</v>
      </c>
      <c r="U2795" s="3">
        <f>IFERROR(Sales_Datas[[#This Row],[Gross_Profit]]/Sales_Datas[[#This Row],[after_discount]],0)</f>
        <v>0.94</v>
      </c>
      <c r="V2795" s="1" t="str">
        <f>IF(Sales_Datas[[#This Row],[base_price]] &lt;= 632200, "Low", (IF(Sales_Datas[[#This Row],[base_price]] &gt;= 10092000, "High", "Medium")))</f>
        <v>Medium</v>
      </c>
    </row>
    <row r="2796" spans="1:22" x14ac:dyDescent="0.25">
      <c r="A2796" s="1" t="s">
        <v>7576</v>
      </c>
      <c r="B2796" s="1" t="s">
        <v>7577</v>
      </c>
      <c r="C2796" s="2">
        <v>44742</v>
      </c>
      <c r="D2796" s="1" t="s">
        <v>7551</v>
      </c>
      <c r="E2796" s="4">
        <v>290000</v>
      </c>
      <c r="F2796">
        <v>1</v>
      </c>
      <c r="G2796" s="4">
        <v>2900000</v>
      </c>
      <c r="H2796" s="4">
        <v>0</v>
      </c>
      <c r="I2796" s="4">
        <v>2900000</v>
      </c>
      <c r="J2796">
        <v>1</v>
      </c>
      <c r="K2796">
        <v>1</v>
      </c>
      <c r="L2796">
        <v>1</v>
      </c>
      <c r="M2796">
        <v>1</v>
      </c>
      <c r="N2796" s="2">
        <v>44736</v>
      </c>
      <c r="O2796" s="1" t="s">
        <v>7552</v>
      </c>
      <c r="P2796" s="4">
        <v>2900000</v>
      </c>
      <c r="Q2796" s="4">
        <v>174000</v>
      </c>
      <c r="R2796" s="1" t="s">
        <v>89</v>
      </c>
      <c r="S2796" s="1" t="s">
        <v>50</v>
      </c>
      <c r="T2796" s="4">
        <f>Sales_Datas[[#This Row],[after_discount]]-(Sales_Datas[[#This Row],[qty_ordered]]*Sales_Datas[[#This Row],[cogs]])</f>
        <v>2726000</v>
      </c>
      <c r="U2796" s="3">
        <f>IFERROR(Sales_Datas[[#This Row],[Gross_Profit]]/Sales_Datas[[#This Row],[after_discount]],0)</f>
        <v>0.94</v>
      </c>
      <c r="V2796" s="1" t="str">
        <f>IF(Sales_Datas[[#This Row],[base_price]] &lt;= 632200, "Low", (IF(Sales_Datas[[#This Row],[base_price]] &gt;= 10092000, "High", "Medium")))</f>
        <v>Medium</v>
      </c>
    </row>
    <row r="2797" spans="1:22" x14ac:dyDescent="0.25">
      <c r="A2797" s="1" t="s">
        <v>7578</v>
      </c>
      <c r="B2797" s="1" t="s">
        <v>7579</v>
      </c>
      <c r="C2797" s="2">
        <v>44896</v>
      </c>
      <c r="D2797" s="1" t="s">
        <v>7580</v>
      </c>
      <c r="E2797" s="4">
        <v>290000</v>
      </c>
      <c r="F2797">
        <v>1</v>
      </c>
      <c r="G2797" s="4">
        <v>2900000</v>
      </c>
      <c r="H2797" s="4">
        <v>0</v>
      </c>
      <c r="I2797" s="4">
        <v>2900000</v>
      </c>
      <c r="J2797">
        <v>1</v>
      </c>
      <c r="K2797">
        <v>1</v>
      </c>
      <c r="L2797">
        <v>1</v>
      </c>
      <c r="M2797">
        <v>1</v>
      </c>
      <c r="N2797" s="2">
        <v>44478</v>
      </c>
      <c r="O2797" s="1" t="s">
        <v>7581</v>
      </c>
      <c r="P2797" s="4">
        <v>2900000</v>
      </c>
      <c r="Q2797" s="4">
        <v>232000</v>
      </c>
      <c r="R2797" s="1" t="s">
        <v>89</v>
      </c>
      <c r="S2797" s="1" t="s">
        <v>50</v>
      </c>
      <c r="T2797" s="4">
        <f>Sales_Datas[[#This Row],[after_discount]]-(Sales_Datas[[#This Row],[qty_ordered]]*Sales_Datas[[#This Row],[cogs]])</f>
        <v>2668000</v>
      </c>
      <c r="U2797" s="3">
        <f>IFERROR(Sales_Datas[[#This Row],[Gross_Profit]]/Sales_Datas[[#This Row],[after_discount]],0)</f>
        <v>0.92</v>
      </c>
      <c r="V2797" s="1" t="str">
        <f>IF(Sales_Datas[[#This Row],[base_price]] &lt;= 632200, "Low", (IF(Sales_Datas[[#This Row],[base_price]] &gt;= 10092000, "High", "Medium")))</f>
        <v>Medium</v>
      </c>
    </row>
    <row r="2798" spans="1:22" x14ac:dyDescent="0.25">
      <c r="A2798" s="1" t="s">
        <v>7582</v>
      </c>
      <c r="B2798" s="1" t="s">
        <v>7583</v>
      </c>
      <c r="C2798" s="2">
        <v>44239</v>
      </c>
      <c r="D2798" s="1" t="s">
        <v>7584</v>
      </c>
      <c r="E2798" s="4">
        <v>145000</v>
      </c>
      <c r="F2798">
        <v>2</v>
      </c>
      <c r="G2798" s="4">
        <v>2900000</v>
      </c>
      <c r="H2798" s="4">
        <v>0</v>
      </c>
      <c r="I2798" s="4">
        <v>2900000</v>
      </c>
      <c r="J2798">
        <v>1</v>
      </c>
      <c r="K2798">
        <v>1</v>
      </c>
      <c r="L2798">
        <v>0</v>
      </c>
      <c r="M2798">
        <v>1</v>
      </c>
      <c r="N2798" s="2">
        <v>44386</v>
      </c>
      <c r="O2798" s="1" t="s">
        <v>7585</v>
      </c>
      <c r="P2798" s="4">
        <v>1450000</v>
      </c>
      <c r="Q2798" s="4">
        <v>102950</v>
      </c>
      <c r="R2798" s="1" t="s">
        <v>128</v>
      </c>
      <c r="S2798" s="1" t="s">
        <v>50</v>
      </c>
      <c r="T2798" s="4">
        <f>Sales_Datas[[#This Row],[after_discount]]-(Sales_Datas[[#This Row],[qty_ordered]]*Sales_Datas[[#This Row],[cogs]])</f>
        <v>2694100</v>
      </c>
      <c r="U2798" s="3">
        <f>IFERROR(Sales_Datas[[#This Row],[Gross_Profit]]/Sales_Datas[[#This Row],[after_discount]],0)</f>
        <v>0.92900000000000005</v>
      </c>
      <c r="V2798" s="1" t="str">
        <f>IF(Sales_Datas[[#This Row],[base_price]] &lt;= 632200, "Low", (IF(Sales_Datas[[#This Row],[base_price]] &gt;= 10092000, "High", "Medium")))</f>
        <v>Medium</v>
      </c>
    </row>
    <row r="2799" spans="1:22" x14ac:dyDescent="0.25">
      <c r="A2799" s="1" t="s">
        <v>7586</v>
      </c>
      <c r="B2799" s="1" t="s">
        <v>2610</v>
      </c>
      <c r="C2799" s="2">
        <v>44486</v>
      </c>
      <c r="D2799" s="1" t="s">
        <v>7584</v>
      </c>
      <c r="E2799" s="4">
        <v>145000</v>
      </c>
      <c r="F2799">
        <v>2</v>
      </c>
      <c r="G2799" s="4">
        <v>2900000</v>
      </c>
      <c r="H2799" s="4">
        <v>0</v>
      </c>
      <c r="I2799" s="4">
        <v>2900000</v>
      </c>
      <c r="J2799">
        <v>1</v>
      </c>
      <c r="K2799">
        <v>0</v>
      </c>
      <c r="L2799">
        <v>0</v>
      </c>
      <c r="M2799">
        <v>4</v>
      </c>
      <c r="N2799" s="2">
        <v>44384</v>
      </c>
      <c r="O2799" s="1" t="s">
        <v>7585</v>
      </c>
      <c r="P2799" s="4">
        <v>1450000</v>
      </c>
      <c r="Q2799" s="4">
        <v>102950</v>
      </c>
      <c r="R2799" s="1" t="s">
        <v>128</v>
      </c>
      <c r="S2799" s="1" t="s">
        <v>34</v>
      </c>
      <c r="T2799" s="4">
        <f>Sales_Datas[[#This Row],[after_discount]]-(Sales_Datas[[#This Row],[qty_ordered]]*Sales_Datas[[#This Row],[cogs]])</f>
        <v>2694100</v>
      </c>
      <c r="U2799" s="3">
        <f>IFERROR(Sales_Datas[[#This Row],[Gross_Profit]]/Sales_Datas[[#This Row],[after_discount]],0)</f>
        <v>0.92900000000000005</v>
      </c>
      <c r="V2799" s="1" t="str">
        <f>IF(Sales_Datas[[#This Row],[base_price]] &lt;= 632200, "Low", (IF(Sales_Datas[[#This Row],[base_price]] &gt;= 10092000, "High", "Medium")))</f>
        <v>Medium</v>
      </c>
    </row>
    <row r="2800" spans="1:22" x14ac:dyDescent="0.25">
      <c r="A2800" s="1" t="s">
        <v>7587</v>
      </c>
      <c r="B2800" s="1" t="s">
        <v>7588</v>
      </c>
      <c r="C2800" s="2">
        <v>44668</v>
      </c>
      <c r="D2800" s="1" t="s">
        <v>7589</v>
      </c>
      <c r="E2800" s="4">
        <v>145000</v>
      </c>
      <c r="F2800">
        <v>2</v>
      </c>
      <c r="G2800" s="4">
        <v>2900000</v>
      </c>
      <c r="H2800" s="4">
        <v>0</v>
      </c>
      <c r="I2800" s="4">
        <v>2900000</v>
      </c>
      <c r="J2800">
        <v>1</v>
      </c>
      <c r="K2800">
        <v>1</v>
      </c>
      <c r="L2800">
        <v>0</v>
      </c>
      <c r="M2800">
        <v>1</v>
      </c>
      <c r="N2800" s="2">
        <v>44671</v>
      </c>
      <c r="O2800" s="1" t="s">
        <v>7590</v>
      </c>
      <c r="P2800" s="4">
        <v>1450000</v>
      </c>
      <c r="Q2800" s="4">
        <v>89900</v>
      </c>
      <c r="R2800" s="1" t="s">
        <v>128</v>
      </c>
      <c r="S2800" s="1" t="s">
        <v>50</v>
      </c>
      <c r="T2800" s="4">
        <f>Sales_Datas[[#This Row],[after_discount]]-(Sales_Datas[[#This Row],[qty_ordered]]*Sales_Datas[[#This Row],[cogs]])</f>
        <v>2720200</v>
      </c>
      <c r="U2800" s="3">
        <f>IFERROR(Sales_Datas[[#This Row],[Gross_Profit]]/Sales_Datas[[#This Row],[after_discount]],0)</f>
        <v>0.93799999999999994</v>
      </c>
      <c r="V2800" s="1" t="str">
        <f>IF(Sales_Datas[[#This Row],[base_price]] &lt;= 632200, "Low", (IF(Sales_Datas[[#This Row],[base_price]] &gt;= 10092000, "High", "Medium")))</f>
        <v>Medium</v>
      </c>
    </row>
    <row r="2801" spans="1:22" x14ac:dyDescent="0.25">
      <c r="A2801" s="1" t="s">
        <v>7591</v>
      </c>
      <c r="B2801" s="1" t="s">
        <v>7592</v>
      </c>
      <c r="C2801" s="2">
        <v>44548</v>
      </c>
      <c r="D2801" s="1" t="s">
        <v>7593</v>
      </c>
      <c r="E2801" s="4">
        <v>290000</v>
      </c>
      <c r="F2801">
        <v>1</v>
      </c>
      <c r="G2801" s="4">
        <v>2900000</v>
      </c>
      <c r="H2801" s="4">
        <v>0</v>
      </c>
      <c r="I2801" s="4">
        <v>2900000</v>
      </c>
      <c r="J2801">
        <v>1</v>
      </c>
      <c r="K2801">
        <v>1</v>
      </c>
      <c r="L2801">
        <v>1</v>
      </c>
      <c r="M2801">
        <v>1</v>
      </c>
      <c r="N2801" s="2">
        <v>44394</v>
      </c>
      <c r="O2801" s="1" t="s">
        <v>7594</v>
      </c>
      <c r="P2801" s="4">
        <v>2900000</v>
      </c>
      <c r="Q2801" s="4">
        <v>211700</v>
      </c>
      <c r="R2801" s="1" t="s">
        <v>554</v>
      </c>
      <c r="S2801" s="1" t="s">
        <v>50</v>
      </c>
      <c r="T2801" s="4">
        <f>Sales_Datas[[#This Row],[after_discount]]-(Sales_Datas[[#This Row],[qty_ordered]]*Sales_Datas[[#This Row],[cogs]])</f>
        <v>2688300</v>
      </c>
      <c r="U2801" s="3">
        <f>IFERROR(Sales_Datas[[#This Row],[Gross_Profit]]/Sales_Datas[[#This Row],[after_discount]],0)</f>
        <v>0.92700000000000005</v>
      </c>
      <c r="V2801" s="1" t="str">
        <f>IF(Sales_Datas[[#This Row],[base_price]] &lt;= 632200, "Low", (IF(Sales_Datas[[#This Row],[base_price]] &gt;= 10092000, "High", "Medium")))</f>
        <v>Medium</v>
      </c>
    </row>
    <row r="2802" spans="1:22" x14ac:dyDescent="0.25">
      <c r="A2802" s="1" t="s">
        <v>7595</v>
      </c>
      <c r="B2802" s="1" t="s">
        <v>7596</v>
      </c>
      <c r="C2802" s="2">
        <v>44656</v>
      </c>
      <c r="D2802" s="1" t="s">
        <v>7593</v>
      </c>
      <c r="E2802" s="4">
        <v>290000</v>
      </c>
      <c r="F2802">
        <v>1</v>
      </c>
      <c r="G2802" s="4">
        <v>2900000</v>
      </c>
      <c r="H2802" s="4">
        <v>0</v>
      </c>
      <c r="I2802" s="4">
        <v>2900000</v>
      </c>
      <c r="J2802">
        <v>1</v>
      </c>
      <c r="K2802">
        <v>1</v>
      </c>
      <c r="L2802">
        <v>0</v>
      </c>
      <c r="M2802">
        <v>1</v>
      </c>
      <c r="N2802" s="2">
        <v>44697</v>
      </c>
      <c r="O2802" s="1" t="s">
        <v>7594</v>
      </c>
      <c r="P2802" s="4">
        <v>2900000</v>
      </c>
      <c r="Q2802" s="4">
        <v>211700</v>
      </c>
      <c r="R2802" s="1" t="s">
        <v>554</v>
      </c>
      <c r="S2802" s="1" t="s">
        <v>50</v>
      </c>
      <c r="T2802" s="4">
        <f>Sales_Datas[[#This Row],[after_discount]]-(Sales_Datas[[#This Row],[qty_ordered]]*Sales_Datas[[#This Row],[cogs]])</f>
        <v>2688300</v>
      </c>
      <c r="U2802" s="3">
        <f>IFERROR(Sales_Datas[[#This Row],[Gross_Profit]]/Sales_Datas[[#This Row],[after_discount]],0)</f>
        <v>0.92700000000000005</v>
      </c>
      <c r="V2802" s="1" t="str">
        <f>IF(Sales_Datas[[#This Row],[base_price]] &lt;= 632200, "Low", (IF(Sales_Datas[[#This Row],[base_price]] &gt;= 10092000, "High", "Medium")))</f>
        <v>Medium</v>
      </c>
    </row>
    <row r="2803" spans="1:22" x14ac:dyDescent="0.25">
      <c r="A2803" s="1" t="s">
        <v>7597</v>
      </c>
      <c r="B2803" s="1" t="s">
        <v>5531</v>
      </c>
      <c r="C2803" s="2">
        <v>44671</v>
      </c>
      <c r="D2803" s="1" t="s">
        <v>7593</v>
      </c>
      <c r="E2803" s="4">
        <v>290000</v>
      </c>
      <c r="F2803">
        <v>1</v>
      </c>
      <c r="G2803" s="4">
        <v>2900000</v>
      </c>
      <c r="H2803" s="4">
        <v>0</v>
      </c>
      <c r="I2803" s="4">
        <v>2900000</v>
      </c>
      <c r="J2803">
        <v>1</v>
      </c>
      <c r="K2803">
        <v>1</v>
      </c>
      <c r="L2803">
        <v>0</v>
      </c>
      <c r="M2803">
        <v>1</v>
      </c>
      <c r="N2803" s="2">
        <v>44666</v>
      </c>
      <c r="O2803" s="1" t="s">
        <v>7594</v>
      </c>
      <c r="P2803" s="4">
        <v>2900000</v>
      </c>
      <c r="Q2803" s="4">
        <v>211700</v>
      </c>
      <c r="R2803" s="1" t="s">
        <v>554</v>
      </c>
      <c r="S2803" s="1" t="s">
        <v>50</v>
      </c>
      <c r="T2803" s="4">
        <f>Sales_Datas[[#This Row],[after_discount]]-(Sales_Datas[[#This Row],[qty_ordered]]*Sales_Datas[[#This Row],[cogs]])</f>
        <v>2688300</v>
      </c>
      <c r="U2803" s="3">
        <f>IFERROR(Sales_Datas[[#This Row],[Gross_Profit]]/Sales_Datas[[#This Row],[after_discount]],0)</f>
        <v>0.92700000000000005</v>
      </c>
      <c r="V2803" s="1" t="str">
        <f>IF(Sales_Datas[[#This Row],[base_price]] &lt;= 632200, "Low", (IF(Sales_Datas[[#This Row],[base_price]] &gt;= 10092000, "High", "Medium")))</f>
        <v>Medium</v>
      </c>
    </row>
    <row r="2804" spans="1:22" x14ac:dyDescent="0.25">
      <c r="A2804" s="1" t="s">
        <v>7598</v>
      </c>
      <c r="B2804" s="1" t="s">
        <v>7599</v>
      </c>
      <c r="C2804" s="2">
        <v>44429</v>
      </c>
      <c r="D2804" s="1" t="s">
        <v>7600</v>
      </c>
      <c r="E2804" s="4">
        <v>290000</v>
      </c>
      <c r="F2804">
        <v>1</v>
      </c>
      <c r="G2804" s="4">
        <v>2900000</v>
      </c>
      <c r="H2804" s="4">
        <v>0</v>
      </c>
      <c r="I2804" s="4">
        <v>2900000</v>
      </c>
      <c r="J2804">
        <v>1</v>
      </c>
      <c r="K2804">
        <v>1</v>
      </c>
      <c r="L2804">
        <v>0</v>
      </c>
      <c r="M2804">
        <v>1</v>
      </c>
      <c r="N2804" s="2">
        <v>44410</v>
      </c>
      <c r="O2804" s="1" t="s">
        <v>7601</v>
      </c>
      <c r="P2804" s="4">
        <v>2900000</v>
      </c>
      <c r="Q2804" s="4">
        <v>200100</v>
      </c>
      <c r="R2804" s="1" t="s">
        <v>133</v>
      </c>
      <c r="S2804" s="1" t="s">
        <v>50</v>
      </c>
      <c r="T2804" s="4">
        <f>Sales_Datas[[#This Row],[after_discount]]-(Sales_Datas[[#This Row],[qty_ordered]]*Sales_Datas[[#This Row],[cogs]])</f>
        <v>2699900</v>
      </c>
      <c r="U2804" s="3">
        <f>IFERROR(Sales_Datas[[#This Row],[Gross_Profit]]/Sales_Datas[[#This Row],[after_discount]],0)</f>
        <v>0.93100000000000005</v>
      </c>
      <c r="V2804" s="1" t="str">
        <f>IF(Sales_Datas[[#This Row],[base_price]] &lt;= 632200, "Low", (IF(Sales_Datas[[#This Row],[base_price]] &gt;= 10092000, "High", "Medium")))</f>
        <v>Medium</v>
      </c>
    </row>
    <row r="2805" spans="1:22" x14ac:dyDescent="0.25">
      <c r="A2805" s="1" t="s">
        <v>7602</v>
      </c>
      <c r="B2805" s="1" t="s">
        <v>7197</v>
      </c>
      <c r="C2805" s="2">
        <v>44657</v>
      </c>
      <c r="D2805" s="1" t="s">
        <v>7603</v>
      </c>
      <c r="E2805" s="4">
        <v>145000</v>
      </c>
      <c r="F2805">
        <v>2</v>
      </c>
      <c r="G2805" s="4">
        <v>2900000</v>
      </c>
      <c r="H2805" s="4">
        <v>0</v>
      </c>
      <c r="I2805" s="4">
        <v>2900000</v>
      </c>
      <c r="J2805">
        <v>1</v>
      </c>
      <c r="K2805">
        <v>0</v>
      </c>
      <c r="L2805">
        <v>0</v>
      </c>
      <c r="M2805">
        <v>4</v>
      </c>
      <c r="N2805" s="2">
        <v>44535</v>
      </c>
      <c r="O2805" s="1" t="s">
        <v>7604</v>
      </c>
      <c r="P2805" s="4">
        <v>1450000</v>
      </c>
      <c r="Q2805" s="4">
        <v>104400</v>
      </c>
      <c r="R2805" s="1" t="s">
        <v>133</v>
      </c>
      <c r="S2805" s="1" t="s">
        <v>34</v>
      </c>
      <c r="T2805" s="4">
        <f>Sales_Datas[[#This Row],[after_discount]]-(Sales_Datas[[#This Row],[qty_ordered]]*Sales_Datas[[#This Row],[cogs]])</f>
        <v>2691200</v>
      </c>
      <c r="U2805" s="3">
        <f>IFERROR(Sales_Datas[[#This Row],[Gross_Profit]]/Sales_Datas[[#This Row],[after_discount]],0)</f>
        <v>0.92800000000000005</v>
      </c>
      <c r="V2805" s="1" t="str">
        <f>IF(Sales_Datas[[#This Row],[base_price]] &lt;= 632200, "Low", (IF(Sales_Datas[[#This Row],[base_price]] &gt;= 10092000, "High", "Medium")))</f>
        <v>Medium</v>
      </c>
    </row>
    <row r="2806" spans="1:22" x14ac:dyDescent="0.25">
      <c r="A2806" s="1" t="s">
        <v>7605</v>
      </c>
      <c r="B2806" s="1" t="s">
        <v>7606</v>
      </c>
      <c r="C2806" s="2">
        <v>44869</v>
      </c>
      <c r="D2806" s="1" t="s">
        <v>7607</v>
      </c>
      <c r="E2806" s="4">
        <v>290000</v>
      </c>
      <c r="F2806">
        <v>1</v>
      </c>
      <c r="G2806" s="4">
        <v>2900000</v>
      </c>
      <c r="H2806" s="4">
        <v>0</v>
      </c>
      <c r="I2806" s="4">
        <v>2900000</v>
      </c>
      <c r="J2806">
        <v>1</v>
      </c>
      <c r="K2806">
        <v>1</v>
      </c>
      <c r="L2806">
        <v>1</v>
      </c>
      <c r="M2806">
        <v>1</v>
      </c>
      <c r="N2806" s="2">
        <v>44441</v>
      </c>
      <c r="O2806" s="1" t="s">
        <v>7608</v>
      </c>
      <c r="P2806" s="4">
        <v>2900000</v>
      </c>
      <c r="Q2806" s="4">
        <v>194300</v>
      </c>
      <c r="R2806" s="1" t="s">
        <v>133</v>
      </c>
      <c r="S2806" s="1" t="s">
        <v>50</v>
      </c>
      <c r="T2806" s="4">
        <f>Sales_Datas[[#This Row],[after_discount]]-(Sales_Datas[[#This Row],[qty_ordered]]*Sales_Datas[[#This Row],[cogs]])</f>
        <v>2705700</v>
      </c>
      <c r="U2806" s="3">
        <f>IFERROR(Sales_Datas[[#This Row],[Gross_Profit]]/Sales_Datas[[#This Row],[after_discount]],0)</f>
        <v>0.93300000000000005</v>
      </c>
      <c r="V2806" s="1" t="str">
        <f>IF(Sales_Datas[[#This Row],[base_price]] &lt;= 632200, "Low", (IF(Sales_Datas[[#This Row],[base_price]] &gt;= 10092000, "High", "Medium")))</f>
        <v>Medium</v>
      </c>
    </row>
    <row r="2807" spans="1:22" x14ac:dyDescent="0.25">
      <c r="A2807" s="1" t="s">
        <v>7609</v>
      </c>
      <c r="B2807" s="1" t="s">
        <v>7610</v>
      </c>
      <c r="C2807" s="2">
        <v>44592</v>
      </c>
      <c r="D2807" s="1" t="s">
        <v>7611</v>
      </c>
      <c r="E2807" s="4">
        <v>290000</v>
      </c>
      <c r="F2807">
        <v>1</v>
      </c>
      <c r="G2807" s="4">
        <v>2900000</v>
      </c>
      <c r="H2807" s="4">
        <v>0</v>
      </c>
      <c r="I2807" s="4">
        <v>2900000</v>
      </c>
      <c r="J2807">
        <v>1</v>
      </c>
      <c r="K2807">
        <v>0</v>
      </c>
      <c r="L2807">
        <v>0</v>
      </c>
      <c r="M2807">
        <v>4</v>
      </c>
      <c r="N2807" s="2">
        <v>44565</v>
      </c>
      <c r="O2807" s="1" t="s">
        <v>7612</v>
      </c>
      <c r="P2807" s="4">
        <v>1450000</v>
      </c>
      <c r="Q2807" s="4">
        <v>94250</v>
      </c>
      <c r="R2807" s="1" t="s">
        <v>23</v>
      </c>
      <c r="S2807" s="1" t="s">
        <v>34</v>
      </c>
      <c r="T2807" s="4">
        <f>Sales_Datas[[#This Row],[after_discount]]-(Sales_Datas[[#This Row],[qty_ordered]]*Sales_Datas[[#This Row],[cogs]])</f>
        <v>2805750</v>
      </c>
      <c r="U2807" s="3">
        <f>IFERROR(Sales_Datas[[#This Row],[Gross_Profit]]/Sales_Datas[[#This Row],[after_discount]],0)</f>
        <v>0.96750000000000003</v>
      </c>
      <c r="V2807" s="1" t="str">
        <f>IF(Sales_Datas[[#This Row],[base_price]] &lt;= 632200, "Low", (IF(Sales_Datas[[#This Row],[base_price]] &gt;= 10092000, "High", "Medium")))</f>
        <v>Medium</v>
      </c>
    </row>
    <row r="2808" spans="1:22" x14ac:dyDescent="0.25">
      <c r="A2808" s="1" t="s">
        <v>7613</v>
      </c>
      <c r="B2808" s="1" t="s">
        <v>4385</v>
      </c>
      <c r="C2808" s="2">
        <v>44649</v>
      </c>
      <c r="D2808" s="1" t="s">
        <v>279</v>
      </c>
      <c r="E2808" s="4">
        <v>290000</v>
      </c>
      <c r="F2808">
        <v>1</v>
      </c>
      <c r="G2808" s="4">
        <v>2900000</v>
      </c>
      <c r="H2808" s="4">
        <v>0</v>
      </c>
      <c r="I2808" s="4">
        <v>2900000</v>
      </c>
      <c r="J2808">
        <v>1</v>
      </c>
      <c r="K2808">
        <v>0</v>
      </c>
      <c r="L2808">
        <v>0</v>
      </c>
      <c r="M2808">
        <v>4</v>
      </c>
      <c r="N2808" s="2">
        <v>44390</v>
      </c>
      <c r="O2808" s="1" t="s">
        <v>280</v>
      </c>
      <c r="P2808" s="4">
        <v>1160</v>
      </c>
      <c r="Q2808" s="4">
        <v>58</v>
      </c>
      <c r="R2808" s="1" t="s">
        <v>23</v>
      </c>
      <c r="S2808" s="1" t="s">
        <v>34</v>
      </c>
      <c r="T2808" s="4">
        <f>Sales_Datas[[#This Row],[after_discount]]-(Sales_Datas[[#This Row],[qty_ordered]]*Sales_Datas[[#This Row],[cogs]])</f>
        <v>2899942</v>
      </c>
      <c r="U2808" s="3">
        <f>IFERROR(Sales_Datas[[#This Row],[Gross_Profit]]/Sales_Datas[[#This Row],[after_discount]],0)</f>
        <v>0.99997999999999998</v>
      </c>
      <c r="V2808" s="1" t="str">
        <f>IF(Sales_Datas[[#This Row],[base_price]] &lt;= 632200, "Low", (IF(Sales_Datas[[#This Row],[base_price]] &gt;= 10092000, "High", "Medium")))</f>
        <v>Low</v>
      </c>
    </row>
    <row r="2809" spans="1:22" x14ac:dyDescent="0.25">
      <c r="A2809" s="1" t="s">
        <v>7614</v>
      </c>
      <c r="B2809" s="1" t="s">
        <v>1453</v>
      </c>
      <c r="C2809" s="2">
        <v>44707</v>
      </c>
      <c r="D2809" s="1" t="s">
        <v>7615</v>
      </c>
      <c r="E2809" s="4">
        <v>290000</v>
      </c>
      <c r="F2809">
        <v>1</v>
      </c>
      <c r="G2809" s="4">
        <v>2900000</v>
      </c>
      <c r="H2809" s="4">
        <v>0</v>
      </c>
      <c r="I2809" s="4">
        <v>2900000</v>
      </c>
      <c r="J2809">
        <v>1</v>
      </c>
      <c r="K2809">
        <v>0</v>
      </c>
      <c r="L2809">
        <v>0</v>
      </c>
      <c r="M2809">
        <v>7</v>
      </c>
      <c r="N2809" s="2">
        <v>44635</v>
      </c>
      <c r="O2809" s="1" t="s">
        <v>7616</v>
      </c>
      <c r="P2809" s="4">
        <v>2900000</v>
      </c>
      <c r="Q2809" s="4">
        <v>217500</v>
      </c>
      <c r="R2809" s="1" t="s">
        <v>23</v>
      </c>
      <c r="S2809" s="1" t="s">
        <v>66</v>
      </c>
      <c r="T2809" s="4">
        <f>Sales_Datas[[#This Row],[after_discount]]-(Sales_Datas[[#This Row],[qty_ordered]]*Sales_Datas[[#This Row],[cogs]])</f>
        <v>2682500</v>
      </c>
      <c r="U2809" s="3">
        <f>IFERROR(Sales_Datas[[#This Row],[Gross_Profit]]/Sales_Datas[[#This Row],[after_discount]],0)</f>
        <v>0.92500000000000004</v>
      </c>
      <c r="V2809" s="1" t="str">
        <f>IF(Sales_Datas[[#This Row],[base_price]] &lt;= 632200, "Low", (IF(Sales_Datas[[#This Row],[base_price]] &gt;= 10092000, "High", "Medium")))</f>
        <v>Medium</v>
      </c>
    </row>
    <row r="2810" spans="1:22" x14ac:dyDescent="0.25">
      <c r="A2810" s="1" t="s">
        <v>7617</v>
      </c>
      <c r="B2810" s="1" t="s">
        <v>1453</v>
      </c>
      <c r="C2810" s="2">
        <v>44708</v>
      </c>
      <c r="D2810" s="1" t="s">
        <v>7615</v>
      </c>
      <c r="E2810" s="4">
        <v>290000</v>
      </c>
      <c r="F2810">
        <v>1</v>
      </c>
      <c r="G2810" s="4">
        <v>2900000</v>
      </c>
      <c r="H2810" s="4">
        <v>0</v>
      </c>
      <c r="I2810" s="4">
        <v>2900000</v>
      </c>
      <c r="J2810">
        <v>1</v>
      </c>
      <c r="K2810">
        <v>0</v>
      </c>
      <c r="L2810">
        <v>0</v>
      </c>
      <c r="M2810">
        <v>7</v>
      </c>
      <c r="N2810" s="2">
        <v>44635</v>
      </c>
      <c r="O2810" s="1" t="s">
        <v>7616</v>
      </c>
      <c r="P2810" s="4">
        <v>2900000</v>
      </c>
      <c r="Q2810" s="4">
        <v>217500</v>
      </c>
      <c r="R2810" s="1" t="s">
        <v>23</v>
      </c>
      <c r="S2810" s="1" t="s">
        <v>66</v>
      </c>
      <c r="T2810" s="4">
        <f>Sales_Datas[[#This Row],[after_discount]]-(Sales_Datas[[#This Row],[qty_ordered]]*Sales_Datas[[#This Row],[cogs]])</f>
        <v>2682500</v>
      </c>
      <c r="U2810" s="3">
        <f>IFERROR(Sales_Datas[[#This Row],[Gross_Profit]]/Sales_Datas[[#This Row],[after_discount]],0)</f>
        <v>0.92500000000000004</v>
      </c>
      <c r="V2810" s="1" t="str">
        <f>IF(Sales_Datas[[#This Row],[base_price]] &lt;= 632200, "Low", (IF(Sales_Datas[[#This Row],[base_price]] &gt;= 10092000, "High", "Medium")))</f>
        <v>Medium</v>
      </c>
    </row>
    <row r="2811" spans="1:22" x14ac:dyDescent="0.25">
      <c r="A2811" s="1" t="s">
        <v>7618</v>
      </c>
      <c r="B2811" s="1" t="s">
        <v>1708</v>
      </c>
      <c r="C2811" s="2">
        <v>44748</v>
      </c>
      <c r="D2811" s="1" t="s">
        <v>7615</v>
      </c>
      <c r="E2811" s="4">
        <v>290000</v>
      </c>
      <c r="F2811">
        <v>1</v>
      </c>
      <c r="G2811" s="4">
        <v>2900000</v>
      </c>
      <c r="H2811" s="4">
        <v>0</v>
      </c>
      <c r="I2811" s="4">
        <v>2900000</v>
      </c>
      <c r="J2811">
        <v>1</v>
      </c>
      <c r="K2811">
        <v>1</v>
      </c>
      <c r="L2811">
        <v>1</v>
      </c>
      <c r="M2811">
        <v>1</v>
      </c>
      <c r="N2811" s="2">
        <v>44392</v>
      </c>
      <c r="O2811" s="1" t="s">
        <v>7616</v>
      </c>
      <c r="P2811" s="4">
        <v>2900000</v>
      </c>
      <c r="Q2811" s="4">
        <v>217500</v>
      </c>
      <c r="R2811" s="1" t="s">
        <v>23</v>
      </c>
      <c r="S2811" s="1" t="s">
        <v>50</v>
      </c>
      <c r="T2811" s="4">
        <f>Sales_Datas[[#This Row],[after_discount]]-(Sales_Datas[[#This Row],[qty_ordered]]*Sales_Datas[[#This Row],[cogs]])</f>
        <v>2682500</v>
      </c>
      <c r="U2811" s="3">
        <f>IFERROR(Sales_Datas[[#This Row],[Gross_Profit]]/Sales_Datas[[#This Row],[after_discount]],0)</f>
        <v>0.92500000000000004</v>
      </c>
      <c r="V2811" s="1" t="str">
        <f>IF(Sales_Datas[[#This Row],[base_price]] &lt;= 632200, "Low", (IF(Sales_Datas[[#This Row],[base_price]] &gt;= 10092000, "High", "Medium")))</f>
        <v>Medium</v>
      </c>
    </row>
    <row r="2812" spans="1:22" x14ac:dyDescent="0.25">
      <c r="A2812" s="1" t="s">
        <v>7619</v>
      </c>
      <c r="B2812" s="1" t="s">
        <v>3730</v>
      </c>
      <c r="C2812" s="2">
        <v>44563</v>
      </c>
      <c r="D2812" s="1" t="s">
        <v>7620</v>
      </c>
      <c r="E2812" s="4">
        <v>58000</v>
      </c>
      <c r="F2812">
        <v>5</v>
      </c>
      <c r="G2812" s="4">
        <v>2900000</v>
      </c>
      <c r="H2812" s="4">
        <v>0</v>
      </c>
      <c r="I2812" s="4">
        <v>2900000</v>
      </c>
      <c r="J2812">
        <v>1</v>
      </c>
      <c r="K2812">
        <v>1</v>
      </c>
      <c r="L2812">
        <v>1</v>
      </c>
      <c r="M2812">
        <v>1</v>
      </c>
      <c r="N2812" s="2">
        <v>44386</v>
      </c>
      <c r="O2812" s="1" t="s">
        <v>7621</v>
      </c>
      <c r="P2812" s="4">
        <v>580000</v>
      </c>
      <c r="Q2812" s="4">
        <v>35960</v>
      </c>
      <c r="R2812" s="1" t="s">
        <v>75</v>
      </c>
      <c r="S2812" s="1" t="s">
        <v>50</v>
      </c>
      <c r="T2812" s="4">
        <f>Sales_Datas[[#This Row],[after_discount]]-(Sales_Datas[[#This Row],[qty_ordered]]*Sales_Datas[[#This Row],[cogs]])</f>
        <v>2720200</v>
      </c>
      <c r="U2812" s="3">
        <f>IFERROR(Sales_Datas[[#This Row],[Gross_Profit]]/Sales_Datas[[#This Row],[after_discount]],0)</f>
        <v>0.93799999999999994</v>
      </c>
      <c r="V2812" s="1" t="str">
        <f>IF(Sales_Datas[[#This Row],[base_price]] &lt;= 632200, "Low", (IF(Sales_Datas[[#This Row],[base_price]] &gt;= 10092000, "High", "Medium")))</f>
        <v>Low</v>
      </c>
    </row>
    <row r="2813" spans="1:22" x14ac:dyDescent="0.25">
      <c r="A2813" s="1" t="s">
        <v>7622</v>
      </c>
      <c r="B2813" s="1" t="s">
        <v>3730</v>
      </c>
      <c r="C2813" s="2">
        <v>44594</v>
      </c>
      <c r="D2813" s="1" t="s">
        <v>7620</v>
      </c>
      <c r="E2813" s="4">
        <v>58000</v>
      </c>
      <c r="F2813">
        <v>5</v>
      </c>
      <c r="G2813" s="4">
        <v>2900000</v>
      </c>
      <c r="H2813" s="4">
        <v>0</v>
      </c>
      <c r="I2813" s="4">
        <v>2900000</v>
      </c>
      <c r="J2813">
        <v>1</v>
      </c>
      <c r="K2813">
        <v>1</v>
      </c>
      <c r="L2813">
        <v>1</v>
      </c>
      <c r="M2813">
        <v>1</v>
      </c>
      <c r="N2813" s="2">
        <v>44386</v>
      </c>
      <c r="O2813" s="1" t="s">
        <v>7621</v>
      </c>
      <c r="P2813" s="4">
        <v>580000</v>
      </c>
      <c r="Q2813" s="4">
        <v>35960</v>
      </c>
      <c r="R2813" s="1" t="s">
        <v>75</v>
      </c>
      <c r="S2813" s="1" t="s">
        <v>50</v>
      </c>
      <c r="T2813" s="4">
        <f>Sales_Datas[[#This Row],[after_discount]]-(Sales_Datas[[#This Row],[qty_ordered]]*Sales_Datas[[#This Row],[cogs]])</f>
        <v>2720200</v>
      </c>
      <c r="U2813" s="3">
        <f>IFERROR(Sales_Datas[[#This Row],[Gross_Profit]]/Sales_Datas[[#This Row],[after_discount]],0)</f>
        <v>0.93799999999999994</v>
      </c>
      <c r="V2813" s="1" t="str">
        <f>IF(Sales_Datas[[#This Row],[base_price]] &lt;= 632200, "Low", (IF(Sales_Datas[[#This Row],[base_price]] &gt;= 10092000, "High", "Medium")))</f>
        <v>Low</v>
      </c>
    </row>
    <row r="2814" spans="1:22" x14ac:dyDescent="0.25">
      <c r="A2814" s="1" t="s">
        <v>7623</v>
      </c>
      <c r="B2814" s="1" t="s">
        <v>1971</v>
      </c>
      <c r="C2814" s="2">
        <v>44607</v>
      </c>
      <c r="D2814" s="1" t="s">
        <v>540</v>
      </c>
      <c r="E2814" s="4">
        <v>58000</v>
      </c>
      <c r="F2814">
        <v>5</v>
      </c>
      <c r="G2814" s="4">
        <v>2900000</v>
      </c>
      <c r="H2814" s="4">
        <v>0</v>
      </c>
      <c r="I2814" s="4">
        <v>2900000</v>
      </c>
      <c r="J2814">
        <v>1</v>
      </c>
      <c r="K2814">
        <v>1</v>
      </c>
      <c r="L2814">
        <v>1</v>
      </c>
      <c r="M2814">
        <v>1</v>
      </c>
      <c r="N2814" s="2">
        <v>44386</v>
      </c>
      <c r="O2814" s="1" t="s">
        <v>541</v>
      </c>
      <c r="P2814" s="4">
        <v>580580</v>
      </c>
      <c r="Q2814" s="4">
        <v>43500</v>
      </c>
      <c r="R2814" s="1" t="s">
        <v>75</v>
      </c>
      <c r="S2814" s="1" t="s">
        <v>50</v>
      </c>
      <c r="T2814" s="4">
        <f>Sales_Datas[[#This Row],[after_discount]]-(Sales_Datas[[#This Row],[qty_ordered]]*Sales_Datas[[#This Row],[cogs]])</f>
        <v>2682500</v>
      </c>
      <c r="U2814" s="3">
        <f>IFERROR(Sales_Datas[[#This Row],[Gross_Profit]]/Sales_Datas[[#This Row],[after_discount]],0)</f>
        <v>0.92500000000000004</v>
      </c>
      <c r="V2814" s="1" t="str">
        <f>IF(Sales_Datas[[#This Row],[base_price]] &lt;= 632200, "Low", (IF(Sales_Datas[[#This Row],[base_price]] &gt;= 10092000, "High", "Medium")))</f>
        <v>Low</v>
      </c>
    </row>
    <row r="2815" spans="1:22" x14ac:dyDescent="0.25">
      <c r="A2815" s="1" t="s">
        <v>7624</v>
      </c>
      <c r="B2815" s="1" t="s">
        <v>1971</v>
      </c>
      <c r="C2815" s="2">
        <v>44608</v>
      </c>
      <c r="D2815" s="1" t="s">
        <v>540</v>
      </c>
      <c r="E2815" s="4">
        <v>58000</v>
      </c>
      <c r="F2815">
        <v>5</v>
      </c>
      <c r="G2815" s="4">
        <v>2900000</v>
      </c>
      <c r="H2815" s="4">
        <v>0</v>
      </c>
      <c r="I2815" s="4">
        <v>2900000</v>
      </c>
      <c r="J2815">
        <v>1</v>
      </c>
      <c r="K2815">
        <v>1</v>
      </c>
      <c r="L2815">
        <v>1</v>
      </c>
      <c r="M2815">
        <v>1</v>
      </c>
      <c r="N2815" s="2">
        <v>44386</v>
      </c>
      <c r="O2815" s="1" t="s">
        <v>541</v>
      </c>
      <c r="P2815" s="4">
        <v>580580</v>
      </c>
      <c r="Q2815" s="4">
        <v>43500</v>
      </c>
      <c r="R2815" s="1" t="s">
        <v>75</v>
      </c>
      <c r="S2815" s="1" t="s">
        <v>50</v>
      </c>
      <c r="T2815" s="4">
        <f>Sales_Datas[[#This Row],[after_discount]]-(Sales_Datas[[#This Row],[qty_ordered]]*Sales_Datas[[#This Row],[cogs]])</f>
        <v>2682500</v>
      </c>
      <c r="U2815" s="3">
        <f>IFERROR(Sales_Datas[[#This Row],[Gross_Profit]]/Sales_Datas[[#This Row],[after_discount]],0)</f>
        <v>0.92500000000000004</v>
      </c>
      <c r="V2815" s="1" t="str">
        <f>IF(Sales_Datas[[#This Row],[base_price]] &lt;= 632200, "Low", (IF(Sales_Datas[[#This Row],[base_price]] &gt;= 10092000, "High", "Medium")))</f>
        <v>Low</v>
      </c>
    </row>
    <row r="2816" spans="1:22" x14ac:dyDescent="0.25">
      <c r="A2816" s="1" t="s">
        <v>7625</v>
      </c>
      <c r="B2816" s="1" t="s">
        <v>1971</v>
      </c>
      <c r="C2816" s="2">
        <v>44609</v>
      </c>
      <c r="D2816" s="1" t="s">
        <v>540</v>
      </c>
      <c r="E2816" s="4">
        <v>58000</v>
      </c>
      <c r="F2816">
        <v>5</v>
      </c>
      <c r="G2816" s="4">
        <v>2900000</v>
      </c>
      <c r="H2816" s="4">
        <v>0</v>
      </c>
      <c r="I2816" s="4">
        <v>2900000</v>
      </c>
      <c r="J2816">
        <v>1</v>
      </c>
      <c r="K2816">
        <v>1</v>
      </c>
      <c r="L2816">
        <v>1</v>
      </c>
      <c r="M2816">
        <v>1</v>
      </c>
      <c r="N2816" s="2">
        <v>44386</v>
      </c>
      <c r="O2816" s="1" t="s">
        <v>541</v>
      </c>
      <c r="P2816" s="4">
        <v>580580</v>
      </c>
      <c r="Q2816" s="4">
        <v>43500</v>
      </c>
      <c r="R2816" s="1" t="s">
        <v>75</v>
      </c>
      <c r="S2816" s="1" t="s">
        <v>50</v>
      </c>
      <c r="T2816" s="4">
        <f>Sales_Datas[[#This Row],[after_discount]]-(Sales_Datas[[#This Row],[qty_ordered]]*Sales_Datas[[#This Row],[cogs]])</f>
        <v>2682500</v>
      </c>
      <c r="U2816" s="3">
        <f>IFERROR(Sales_Datas[[#This Row],[Gross_Profit]]/Sales_Datas[[#This Row],[after_discount]],0)</f>
        <v>0.92500000000000004</v>
      </c>
      <c r="V2816" s="1" t="str">
        <f>IF(Sales_Datas[[#This Row],[base_price]] &lt;= 632200, "Low", (IF(Sales_Datas[[#This Row],[base_price]] &gt;= 10092000, "High", "Medium")))</f>
        <v>Low</v>
      </c>
    </row>
    <row r="2817" spans="1:22" x14ac:dyDescent="0.25">
      <c r="A2817" s="1" t="s">
        <v>7626</v>
      </c>
      <c r="B2817" s="1" t="s">
        <v>1971</v>
      </c>
      <c r="C2817" s="2">
        <v>44610</v>
      </c>
      <c r="D2817" s="1" t="s">
        <v>540</v>
      </c>
      <c r="E2817" s="4">
        <v>58000</v>
      </c>
      <c r="F2817">
        <v>5</v>
      </c>
      <c r="G2817" s="4">
        <v>2900000</v>
      </c>
      <c r="H2817" s="4">
        <v>0</v>
      </c>
      <c r="I2817" s="4">
        <v>2900000</v>
      </c>
      <c r="J2817">
        <v>1</v>
      </c>
      <c r="K2817">
        <v>1</v>
      </c>
      <c r="L2817">
        <v>1</v>
      </c>
      <c r="M2817">
        <v>1</v>
      </c>
      <c r="N2817" s="2">
        <v>44386</v>
      </c>
      <c r="O2817" s="1" t="s">
        <v>541</v>
      </c>
      <c r="P2817" s="4">
        <v>580580</v>
      </c>
      <c r="Q2817" s="4">
        <v>43500</v>
      </c>
      <c r="R2817" s="1" t="s">
        <v>75</v>
      </c>
      <c r="S2817" s="1" t="s">
        <v>50</v>
      </c>
      <c r="T2817" s="4">
        <f>Sales_Datas[[#This Row],[after_discount]]-(Sales_Datas[[#This Row],[qty_ordered]]*Sales_Datas[[#This Row],[cogs]])</f>
        <v>2682500</v>
      </c>
      <c r="U2817" s="3">
        <f>IFERROR(Sales_Datas[[#This Row],[Gross_Profit]]/Sales_Datas[[#This Row],[after_discount]],0)</f>
        <v>0.92500000000000004</v>
      </c>
      <c r="V2817" s="1" t="str">
        <f>IF(Sales_Datas[[#This Row],[base_price]] &lt;= 632200, "Low", (IF(Sales_Datas[[#This Row],[base_price]] &gt;= 10092000, "High", "Medium")))</f>
        <v>Low</v>
      </c>
    </row>
    <row r="2818" spans="1:22" x14ac:dyDescent="0.25">
      <c r="A2818" s="1" t="s">
        <v>7627</v>
      </c>
      <c r="B2818" s="1" t="s">
        <v>1971</v>
      </c>
      <c r="C2818" s="2">
        <v>44611</v>
      </c>
      <c r="D2818" s="1" t="s">
        <v>540</v>
      </c>
      <c r="E2818" s="4">
        <v>58000</v>
      </c>
      <c r="F2818">
        <v>5</v>
      </c>
      <c r="G2818" s="4">
        <v>2900000</v>
      </c>
      <c r="H2818" s="4">
        <v>0</v>
      </c>
      <c r="I2818" s="4">
        <v>2900000</v>
      </c>
      <c r="J2818">
        <v>1</v>
      </c>
      <c r="K2818">
        <v>1</v>
      </c>
      <c r="L2818">
        <v>1</v>
      </c>
      <c r="M2818">
        <v>1</v>
      </c>
      <c r="N2818" s="2">
        <v>44386</v>
      </c>
      <c r="O2818" s="1" t="s">
        <v>541</v>
      </c>
      <c r="P2818" s="4">
        <v>580580</v>
      </c>
      <c r="Q2818" s="4">
        <v>43500</v>
      </c>
      <c r="R2818" s="1" t="s">
        <v>75</v>
      </c>
      <c r="S2818" s="1" t="s">
        <v>50</v>
      </c>
      <c r="T2818" s="4">
        <f>Sales_Datas[[#This Row],[after_discount]]-(Sales_Datas[[#This Row],[qty_ordered]]*Sales_Datas[[#This Row],[cogs]])</f>
        <v>2682500</v>
      </c>
      <c r="U2818" s="3">
        <f>IFERROR(Sales_Datas[[#This Row],[Gross_Profit]]/Sales_Datas[[#This Row],[after_discount]],0)</f>
        <v>0.92500000000000004</v>
      </c>
      <c r="V2818" s="1" t="str">
        <f>IF(Sales_Datas[[#This Row],[base_price]] &lt;= 632200, "Low", (IF(Sales_Datas[[#This Row],[base_price]] &gt;= 10092000, "High", "Medium")))</f>
        <v>Low</v>
      </c>
    </row>
    <row r="2819" spans="1:22" x14ac:dyDescent="0.25">
      <c r="A2819" s="1" t="s">
        <v>7628</v>
      </c>
      <c r="B2819" s="1" t="s">
        <v>7629</v>
      </c>
      <c r="C2819" s="2">
        <v>44612</v>
      </c>
      <c r="D2819" s="1" t="s">
        <v>540</v>
      </c>
      <c r="E2819" s="4">
        <v>58000</v>
      </c>
      <c r="F2819">
        <v>5</v>
      </c>
      <c r="G2819" s="4">
        <v>2900000</v>
      </c>
      <c r="H2819" s="4">
        <v>0</v>
      </c>
      <c r="I2819" s="4">
        <v>2900000</v>
      </c>
      <c r="J2819">
        <v>1</v>
      </c>
      <c r="K2819">
        <v>1</v>
      </c>
      <c r="L2819">
        <v>1</v>
      </c>
      <c r="M2819">
        <v>1</v>
      </c>
      <c r="N2819" s="2">
        <v>44609</v>
      </c>
      <c r="O2819" s="1" t="s">
        <v>541</v>
      </c>
      <c r="P2819" s="4">
        <v>580580</v>
      </c>
      <c r="Q2819" s="4">
        <v>43500</v>
      </c>
      <c r="R2819" s="1" t="s">
        <v>75</v>
      </c>
      <c r="S2819" s="1" t="s">
        <v>50</v>
      </c>
      <c r="T2819" s="4">
        <f>Sales_Datas[[#This Row],[after_discount]]-(Sales_Datas[[#This Row],[qty_ordered]]*Sales_Datas[[#This Row],[cogs]])</f>
        <v>2682500</v>
      </c>
      <c r="U2819" s="3">
        <f>IFERROR(Sales_Datas[[#This Row],[Gross_Profit]]/Sales_Datas[[#This Row],[after_discount]],0)</f>
        <v>0.92500000000000004</v>
      </c>
      <c r="V2819" s="1" t="str">
        <f>IF(Sales_Datas[[#This Row],[base_price]] &lt;= 632200, "Low", (IF(Sales_Datas[[#This Row],[base_price]] &gt;= 10092000, "High", "Medium")))</f>
        <v>Low</v>
      </c>
    </row>
    <row r="2820" spans="1:22" x14ac:dyDescent="0.25">
      <c r="A2820" s="1" t="s">
        <v>7630</v>
      </c>
      <c r="B2820" s="1" t="s">
        <v>7629</v>
      </c>
      <c r="C2820" s="2">
        <v>44613</v>
      </c>
      <c r="D2820" s="1" t="s">
        <v>540</v>
      </c>
      <c r="E2820" s="4">
        <v>58000</v>
      </c>
      <c r="F2820">
        <v>5</v>
      </c>
      <c r="G2820" s="4">
        <v>2900000</v>
      </c>
      <c r="H2820" s="4">
        <v>0</v>
      </c>
      <c r="I2820" s="4">
        <v>2900000</v>
      </c>
      <c r="J2820">
        <v>1</v>
      </c>
      <c r="K2820">
        <v>1</v>
      </c>
      <c r="L2820">
        <v>1</v>
      </c>
      <c r="M2820">
        <v>1</v>
      </c>
      <c r="N2820" s="2">
        <v>44609</v>
      </c>
      <c r="O2820" s="1" t="s">
        <v>541</v>
      </c>
      <c r="P2820" s="4">
        <v>580580</v>
      </c>
      <c r="Q2820" s="4">
        <v>43500</v>
      </c>
      <c r="R2820" s="1" t="s">
        <v>75</v>
      </c>
      <c r="S2820" s="1" t="s">
        <v>50</v>
      </c>
      <c r="T2820" s="4">
        <f>Sales_Datas[[#This Row],[after_discount]]-(Sales_Datas[[#This Row],[qty_ordered]]*Sales_Datas[[#This Row],[cogs]])</f>
        <v>2682500</v>
      </c>
      <c r="U2820" s="3">
        <f>IFERROR(Sales_Datas[[#This Row],[Gross_Profit]]/Sales_Datas[[#This Row],[after_discount]],0)</f>
        <v>0.92500000000000004</v>
      </c>
      <c r="V2820" s="1" t="str">
        <f>IF(Sales_Datas[[#This Row],[base_price]] &lt;= 632200, "Low", (IF(Sales_Datas[[#This Row],[base_price]] &gt;= 10092000, "High", "Medium")))</f>
        <v>Low</v>
      </c>
    </row>
    <row r="2821" spans="1:22" x14ac:dyDescent="0.25">
      <c r="A2821" s="1" t="s">
        <v>7631</v>
      </c>
      <c r="B2821" s="1" t="s">
        <v>3730</v>
      </c>
      <c r="C2821" s="2">
        <v>44806</v>
      </c>
      <c r="D2821" s="1" t="s">
        <v>7620</v>
      </c>
      <c r="E2821" s="4">
        <v>58000</v>
      </c>
      <c r="F2821">
        <v>5</v>
      </c>
      <c r="G2821" s="4">
        <v>2900000</v>
      </c>
      <c r="H2821" s="4">
        <v>0</v>
      </c>
      <c r="I2821" s="4">
        <v>2900000</v>
      </c>
      <c r="J2821">
        <v>1</v>
      </c>
      <c r="K2821">
        <v>1</v>
      </c>
      <c r="L2821">
        <v>0</v>
      </c>
      <c r="M2821">
        <v>1</v>
      </c>
      <c r="N2821" s="2">
        <v>44386</v>
      </c>
      <c r="O2821" s="1" t="s">
        <v>7621</v>
      </c>
      <c r="P2821" s="4">
        <v>580000</v>
      </c>
      <c r="Q2821" s="4">
        <v>35960</v>
      </c>
      <c r="R2821" s="1" t="s">
        <v>75</v>
      </c>
      <c r="S2821" s="1" t="s">
        <v>50</v>
      </c>
      <c r="T2821" s="4">
        <f>Sales_Datas[[#This Row],[after_discount]]-(Sales_Datas[[#This Row],[qty_ordered]]*Sales_Datas[[#This Row],[cogs]])</f>
        <v>2720200</v>
      </c>
      <c r="U2821" s="3">
        <f>IFERROR(Sales_Datas[[#This Row],[Gross_Profit]]/Sales_Datas[[#This Row],[after_discount]],0)</f>
        <v>0.93799999999999994</v>
      </c>
      <c r="V2821" s="1" t="str">
        <f>IF(Sales_Datas[[#This Row],[base_price]] &lt;= 632200, "Low", (IF(Sales_Datas[[#This Row],[base_price]] &gt;= 10092000, "High", "Medium")))</f>
        <v>Low</v>
      </c>
    </row>
    <row r="2822" spans="1:22" x14ac:dyDescent="0.25">
      <c r="A2822" s="1" t="s">
        <v>7632</v>
      </c>
      <c r="B2822" s="1" t="s">
        <v>7633</v>
      </c>
      <c r="C2822" s="2">
        <v>44419</v>
      </c>
      <c r="D2822" s="1" t="s">
        <v>7634</v>
      </c>
      <c r="E2822" s="4">
        <v>290000</v>
      </c>
      <c r="F2822">
        <v>1</v>
      </c>
      <c r="G2822" s="4">
        <v>2900000</v>
      </c>
      <c r="H2822" s="4">
        <v>0</v>
      </c>
      <c r="I2822" s="4">
        <v>2900000</v>
      </c>
      <c r="J2822">
        <v>1</v>
      </c>
      <c r="K2822">
        <v>1</v>
      </c>
      <c r="L2822">
        <v>1</v>
      </c>
      <c r="M2822">
        <v>1</v>
      </c>
      <c r="N2822" s="2">
        <v>44483</v>
      </c>
      <c r="O2822" s="1" t="s">
        <v>7635</v>
      </c>
      <c r="P2822" s="4">
        <v>2900000</v>
      </c>
      <c r="Q2822" s="4">
        <v>188500</v>
      </c>
      <c r="R2822" s="1" t="s">
        <v>123</v>
      </c>
      <c r="S2822" s="1" t="s">
        <v>50</v>
      </c>
      <c r="T2822" s="4">
        <f>Sales_Datas[[#This Row],[after_discount]]-(Sales_Datas[[#This Row],[qty_ordered]]*Sales_Datas[[#This Row],[cogs]])</f>
        <v>2711500</v>
      </c>
      <c r="U2822" s="3">
        <f>IFERROR(Sales_Datas[[#This Row],[Gross_Profit]]/Sales_Datas[[#This Row],[after_discount]],0)</f>
        <v>0.93500000000000005</v>
      </c>
      <c r="V2822" s="1" t="str">
        <f>IF(Sales_Datas[[#This Row],[base_price]] &lt;= 632200, "Low", (IF(Sales_Datas[[#This Row],[base_price]] &gt;= 10092000, "High", "Medium")))</f>
        <v>Medium</v>
      </c>
    </row>
    <row r="2823" spans="1:22" x14ac:dyDescent="0.25">
      <c r="A2823" s="1" t="s">
        <v>7636</v>
      </c>
      <c r="B2823" s="1" t="s">
        <v>3382</v>
      </c>
      <c r="C2823" s="2">
        <v>44527</v>
      </c>
      <c r="D2823" s="1" t="s">
        <v>7637</v>
      </c>
      <c r="E2823" s="4">
        <v>290000</v>
      </c>
      <c r="F2823">
        <v>1</v>
      </c>
      <c r="G2823" s="4">
        <v>2900000</v>
      </c>
      <c r="H2823" s="4">
        <v>0</v>
      </c>
      <c r="I2823" s="4">
        <v>2900000</v>
      </c>
      <c r="J2823">
        <v>1</v>
      </c>
      <c r="K2823">
        <v>1</v>
      </c>
      <c r="L2823">
        <v>1</v>
      </c>
      <c r="M2823">
        <v>1</v>
      </c>
      <c r="N2823" s="2">
        <v>44383</v>
      </c>
      <c r="O2823" s="1" t="s">
        <v>7638</v>
      </c>
      <c r="P2823" s="4">
        <v>2900000</v>
      </c>
      <c r="Q2823" s="4">
        <v>185600</v>
      </c>
      <c r="R2823" s="1" t="s">
        <v>123</v>
      </c>
      <c r="S2823" s="1" t="s">
        <v>50</v>
      </c>
      <c r="T2823" s="4">
        <f>Sales_Datas[[#This Row],[after_discount]]-(Sales_Datas[[#This Row],[qty_ordered]]*Sales_Datas[[#This Row],[cogs]])</f>
        <v>2714400</v>
      </c>
      <c r="U2823" s="3">
        <f>IFERROR(Sales_Datas[[#This Row],[Gross_Profit]]/Sales_Datas[[#This Row],[after_discount]],0)</f>
        <v>0.93600000000000005</v>
      </c>
      <c r="V2823" s="1" t="str">
        <f>IF(Sales_Datas[[#This Row],[base_price]] &lt;= 632200, "Low", (IF(Sales_Datas[[#This Row],[base_price]] &gt;= 10092000, "High", "Medium")))</f>
        <v>Medium</v>
      </c>
    </row>
    <row r="2824" spans="1:22" x14ac:dyDescent="0.25">
      <c r="A2824" s="1" t="s">
        <v>7639</v>
      </c>
      <c r="B2824" s="1" t="s">
        <v>7640</v>
      </c>
      <c r="C2824" s="2">
        <v>44765</v>
      </c>
      <c r="D2824" s="1" t="s">
        <v>7641</v>
      </c>
      <c r="E2824" s="4">
        <v>289942</v>
      </c>
      <c r="F2824">
        <v>1</v>
      </c>
      <c r="G2824" s="4">
        <v>2899420</v>
      </c>
      <c r="H2824" s="4">
        <v>0</v>
      </c>
      <c r="I2824" s="4">
        <v>2899420</v>
      </c>
      <c r="J2824">
        <v>1</v>
      </c>
      <c r="K2824">
        <v>0</v>
      </c>
      <c r="L2824">
        <v>0</v>
      </c>
      <c r="M2824">
        <v>4</v>
      </c>
      <c r="N2824" s="2">
        <v>44761</v>
      </c>
      <c r="O2824" s="1" t="s">
        <v>7642</v>
      </c>
      <c r="P2824" s="4">
        <v>2899420</v>
      </c>
      <c r="Q2824" s="4">
        <v>229042</v>
      </c>
      <c r="R2824" s="1" t="s">
        <v>191</v>
      </c>
      <c r="S2824" s="1" t="s">
        <v>34</v>
      </c>
      <c r="T2824" s="4">
        <f>Sales_Datas[[#This Row],[after_discount]]-(Sales_Datas[[#This Row],[qty_ordered]]*Sales_Datas[[#This Row],[cogs]])</f>
        <v>2670378</v>
      </c>
      <c r="U2824" s="3">
        <f>IFERROR(Sales_Datas[[#This Row],[Gross_Profit]]/Sales_Datas[[#This Row],[after_discount]],0)</f>
        <v>0.92100420084016799</v>
      </c>
      <c r="V2824" s="1" t="str">
        <f>IF(Sales_Datas[[#This Row],[base_price]] &lt;= 632200, "Low", (IF(Sales_Datas[[#This Row],[base_price]] &gt;= 10092000, "High", "Medium")))</f>
        <v>Medium</v>
      </c>
    </row>
    <row r="2825" spans="1:22" x14ac:dyDescent="0.25">
      <c r="A2825" s="1" t="s">
        <v>7643</v>
      </c>
      <c r="B2825" s="1" t="s">
        <v>7644</v>
      </c>
      <c r="C2825" s="2">
        <v>44324</v>
      </c>
      <c r="D2825" s="1" t="s">
        <v>7645</v>
      </c>
      <c r="E2825" s="4">
        <v>289942</v>
      </c>
      <c r="F2825">
        <v>1</v>
      </c>
      <c r="G2825" s="4">
        <v>2899420</v>
      </c>
      <c r="H2825" s="4">
        <v>0</v>
      </c>
      <c r="I2825" s="4">
        <v>2899420</v>
      </c>
      <c r="J2825">
        <v>1</v>
      </c>
      <c r="K2825">
        <v>1</v>
      </c>
      <c r="L2825">
        <v>1</v>
      </c>
      <c r="M2825">
        <v>1</v>
      </c>
      <c r="N2825" s="2">
        <v>44425</v>
      </c>
      <c r="O2825" s="1" t="s">
        <v>7646</v>
      </c>
      <c r="P2825" s="4">
        <v>2899420</v>
      </c>
      <c r="Q2825" s="4">
        <v>234842</v>
      </c>
      <c r="R2825" s="1" t="s">
        <v>133</v>
      </c>
      <c r="S2825" s="1" t="s">
        <v>50</v>
      </c>
      <c r="T2825" s="4">
        <f>Sales_Datas[[#This Row],[after_discount]]-(Sales_Datas[[#This Row],[qty_ordered]]*Sales_Datas[[#This Row],[cogs]])</f>
        <v>2664578</v>
      </c>
      <c r="U2825" s="3">
        <f>IFERROR(Sales_Datas[[#This Row],[Gross_Profit]]/Sales_Datas[[#This Row],[after_discount]],0)</f>
        <v>0.91900380076015198</v>
      </c>
      <c r="V2825" s="1" t="str">
        <f>IF(Sales_Datas[[#This Row],[base_price]] &lt;= 632200, "Low", (IF(Sales_Datas[[#This Row],[base_price]] &gt;= 10092000, "High", "Medium")))</f>
        <v>Medium</v>
      </c>
    </row>
    <row r="2826" spans="1:22" x14ac:dyDescent="0.25">
      <c r="A2826" s="1" t="s">
        <v>7647</v>
      </c>
      <c r="B2826" s="1" t="s">
        <v>3718</v>
      </c>
      <c r="C2826" s="2">
        <v>44356</v>
      </c>
      <c r="D2826" s="1" t="s">
        <v>7648</v>
      </c>
      <c r="E2826" s="4">
        <v>289710</v>
      </c>
      <c r="F2826">
        <v>1</v>
      </c>
      <c r="G2826" s="4">
        <v>2897100</v>
      </c>
      <c r="H2826" s="4">
        <v>0</v>
      </c>
      <c r="I2826" s="4">
        <v>2897100</v>
      </c>
      <c r="J2826">
        <v>1</v>
      </c>
      <c r="K2826">
        <v>1</v>
      </c>
      <c r="L2826">
        <v>1</v>
      </c>
      <c r="M2826">
        <v>1</v>
      </c>
      <c r="N2826" s="2">
        <v>44394</v>
      </c>
      <c r="O2826" s="1" t="s">
        <v>7649</v>
      </c>
      <c r="P2826" s="4">
        <v>2897100</v>
      </c>
      <c r="Q2826" s="4">
        <v>199868</v>
      </c>
      <c r="R2826" s="1" t="s">
        <v>133</v>
      </c>
      <c r="S2826" s="1" t="s">
        <v>50</v>
      </c>
      <c r="T2826" s="4">
        <f>Sales_Datas[[#This Row],[after_discount]]-(Sales_Datas[[#This Row],[qty_ordered]]*Sales_Datas[[#This Row],[cogs]])</f>
        <v>2697232</v>
      </c>
      <c r="U2826" s="3">
        <f>IFERROR(Sales_Datas[[#This Row],[Gross_Profit]]/Sales_Datas[[#This Row],[after_discount]],0)</f>
        <v>0.93101101101101102</v>
      </c>
      <c r="V2826" s="1" t="str">
        <f>IF(Sales_Datas[[#This Row],[base_price]] &lt;= 632200, "Low", (IF(Sales_Datas[[#This Row],[base_price]] &gt;= 10092000, "High", "Medium")))</f>
        <v>Medium</v>
      </c>
    </row>
    <row r="2827" spans="1:22" x14ac:dyDescent="0.25">
      <c r="A2827" s="1" t="s">
        <v>7650</v>
      </c>
      <c r="B2827" s="1" t="s">
        <v>2985</v>
      </c>
      <c r="C2827" s="2">
        <v>44419</v>
      </c>
      <c r="D2827" s="1" t="s">
        <v>7651</v>
      </c>
      <c r="E2827" s="4">
        <v>289710</v>
      </c>
      <c r="F2827">
        <v>1</v>
      </c>
      <c r="G2827" s="4">
        <v>2897100</v>
      </c>
      <c r="H2827" s="4">
        <v>0</v>
      </c>
      <c r="I2827" s="4">
        <v>2897100</v>
      </c>
      <c r="J2827">
        <v>1</v>
      </c>
      <c r="K2827">
        <v>1</v>
      </c>
      <c r="L2827">
        <v>1</v>
      </c>
      <c r="M2827">
        <v>1</v>
      </c>
      <c r="N2827" s="2">
        <v>44403</v>
      </c>
      <c r="O2827" s="1" t="s">
        <v>7652</v>
      </c>
      <c r="P2827" s="4">
        <v>2897100</v>
      </c>
      <c r="Q2827" s="4">
        <v>217268</v>
      </c>
      <c r="R2827" s="1" t="s">
        <v>133</v>
      </c>
      <c r="S2827" s="1" t="s">
        <v>50</v>
      </c>
      <c r="T2827" s="4">
        <f>Sales_Datas[[#This Row],[after_discount]]-(Sales_Datas[[#This Row],[qty_ordered]]*Sales_Datas[[#This Row],[cogs]])</f>
        <v>2679832</v>
      </c>
      <c r="U2827" s="3">
        <f>IFERROR(Sales_Datas[[#This Row],[Gross_Profit]]/Sales_Datas[[#This Row],[after_discount]],0)</f>
        <v>0.92500500500500504</v>
      </c>
      <c r="V2827" s="1" t="str">
        <f>IF(Sales_Datas[[#This Row],[base_price]] &lt;= 632200, "Low", (IF(Sales_Datas[[#This Row],[base_price]] &gt;= 10092000, "High", "Medium")))</f>
        <v>Medium</v>
      </c>
    </row>
    <row r="2828" spans="1:22" x14ac:dyDescent="0.25">
      <c r="A2828" s="1" t="s">
        <v>7653</v>
      </c>
      <c r="B2828" s="1" t="s">
        <v>7654</v>
      </c>
      <c r="C2828" s="2">
        <v>44618</v>
      </c>
      <c r="D2828" s="1" t="s">
        <v>7655</v>
      </c>
      <c r="E2828" s="4">
        <v>289710</v>
      </c>
      <c r="F2828">
        <v>1</v>
      </c>
      <c r="G2828" s="4">
        <v>2897100</v>
      </c>
      <c r="H2828" s="4">
        <v>0</v>
      </c>
      <c r="I2828" s="4">
        <v>2897100</v>
      </c>
      <c r="J2828">
        <v>1</v>
      </c>
      <c r="K2828">
        <v>1</v>
      </c>
      <c r="L2828">
        <v>0</v>
      </c>
      <c r="M2828">
        <v>1</v>
      </c>
      <c r="N2828" s="2">
        <v>44384</v>
      </c>
      <c r="O2828" s="1" t="s">
        <v>7656</v>
      </c>
      <c r="P2828" s="4">
        <v>2897100</v>
      </c>
      <c r="Q2828" s="4">
        <v>202768</v>
      </c>
      <c r="R2828" s="1" t="s">
        <v>133</v>
      </c>
      <c r="S2828" s="1" t="s">
        <v>50</v>
      </c>
      <c r="T2828" s="4">
        <f>Sales_Datas[[#This Row],[after_discount]]-(Sales_Datas[[#This Row],[qty_ordered]]*Sales_Datas[[#This Row],[cogs]])</f>
        <v>2694332</v>
      </c>
      <c r="U2828" s="3">
        <f>IFERROR(Sales_Datas[[#This Row],[Gross_Profit]]/Sales_Datas[[#This Row],[after_discount]],0)</f>
        <v>0.93001001001001005</v>
      </c>
      <c r="V2828" s="1" t="str">
        <f>IF(Sales_Datas[[#This Row],[base_price]] &lt;= 632200, "Low", (IF(Sales_Datas[[#This Row],[base_price]] &gt;= 10092000, "High", "Medium")))</f>
        <v>Medium</v>
      </c>
    </row>
    <row r="2829" spans="1:22" x14ac:dyDescent="0.25">
      <c r="A2829" s="1" t="s">
        <v>7657</v>
      </c>
      <c r="B2829" s="1" t="s">
        <v>5549</v>
      </c>
      <c r="C2829" s="2">
        <v>44622</v>
      </c>
      <c r="D2829" s="1" t="s">
        <v>7658</v>
      </c>
      <c r="E2829" s="4">
        <v>289710</v>
      </c>
      <c r="F2829">
        <v>1</v>
      </c>
      <c r="G2829" s="4">
        <v>2897100</v>
      </c>
      <c r="H2829" s="4">
        <v>0</v>
      </c>
      <c r="I2829" s="4">
        <v>2897100</v>
      </c>
      <c r="J2829">
        <v>1</v>
      </c>
      <c r="K2829">
        <v>0</v>
      </c>
      <c r="L2829">
        <v>0</v>
      </c>
      <c r="M2829">
        <v>4</v>
      </c>
      <c r="N2829" s="2">
        <v>44502</v>
      </c>
      <c r="O2829" s="1" t="s">
        <v>7659</v>
      </c>
      <c r="P2829" s="4">
        <v>2897100</v>
      </c>
      <c r="Q2829" s="4">
        <v>211468</v>
      </c>
      <c r="R2829" s="1" t="s">
        <v>133</v>
      </c>
      <c r="S2829" s="1" t="s">
        <v>34</v>
      </c>
      <c r="T2829" s="4">
        <f>Sales_Datas[[#This Row],[after_discount]]-(Sales_Datas[[#This Row],[qty_ordered]]*Sales_Datas[[#This Row],[cogs]])</f>
        <v>2685632</v>
      </c>
      <c r="U2829" s="3">
        <f>IFERROR(Sales_Datas[[#This Row],[Gross_Profit]]/Sales_Datas[[#This Row],[after_discount]],0)</f>
        <v>0.927007007007007</v>
      </c>
      <c r="V2829" s="1" t="str">
        <f>IF(Sales_Datas[[#This Row],[base_price]] &lt;= 632200, "Low", (IF(Sales_Datas[[#This Row],[base_price]] &gt;= 10092000, "High", "Medium")))</f>
        <v>Medium</v>
      </c>
    </row>
    <row r="2830" spans="1:22" x14ac:dyDescent="0.25">
      <c r="A2830" s="1" t="s">
        <v>7660</v>
      </c>
      <c r="B2830" s="1" t="s">
        <v>7661</v>
      </c>
      <c r="C2830" s="2">
        <v>44624</v>
      </c>
      <c r="D2830" s="1" t="s">
        <v>7662</v>
      </c>
      <c r="E2830" s="4">
        <v>289710</v>
      </c>
      <c r="F2830">
        <v>1</v>
      </c>
      <c r="G2830" s="4">
        <v>2897100</v>
      </c>
      <c r="H2830" s="4">
        <v>0</v>
      </c>
      <c r="I2830" s="4">
        <v>2897100</v>
      </c>
      <c r="J2830">
        <v>1</v>
      </c>
      <c r="K2830">
        <v>1</v>
      </c>
      <c r="L2830">
        <v>0</v>
      </c>
      <c r="M2830">
        <v>1</v>
      </c>
      <c r="N2830" s="2">
        <v>44382</v>
      </c>
      <c r="O2830" s="1" t="s">
        <v>7663</v>
      </c>
      <c r="P2830" s="4">
        <v>2897100</v>
      </c>
      <c r="Q2830" s="4">
        <v>225968</v>
      </c>
      <c r="R2830" s="1" t="s">
        <v>133</v>
      </c>
      <c r="S2830" s="1" t="s">
        <v>50</v>
      </c>
      <c r="T2830" s="4">
        <f>Sales_Datas[[#This Row],[after_discount]]-(Sales_Datas[[#This Row],[qty_ordered]]*Sales_Datas[[#This Row],[cogs]])</f>
        <v>2671132</v>
      </c>
      <c r="U2830" s="3">
        <f>IFERROR(Sales_Datas[[#This Row],[Gross_Profit]]/Sales_Datas[[#This Row],[after_discount]],0)</f>
        <v>0.922002002002002</v>
      </c>
      <c r="V2830" s="1" t="str">
        <f>IF(Sales_Datas[[#This Row],[base_price]] &lt;= 632200, "Low", (IF(Sales_Datas[[#This Row],[base_price]] &gt;= 10092000, "High", "Medium")))</f>
        <v>Medium</v>
      </c>
    </row>
    <row r="2831" spans="1:22" x14ac:dyDescent="0.25">
      <c r="A2831" s="1" t="s">
        <v>7664</v>
      </c>
      <c r="B2831" s="1" t="s">
        <v>505</v>
      </c>
      <c r="C2831" s="2">
        <v>44771</v>
      </c>
      <c r="D2831" s="1" t="s">
        <v>7665</v>
      </c>
      <c r="E2831" s="4">
        <v>289710</v>
      </c>
      <c r="F2831">
        <v>1</v>
      </c>
      <c r="G2831" s="4">
        <v>2897100</v>
      </c>
      <c r="H2831" s="4">
        <v>0</v>
      </c>
      <c r="I2831" s="4">
        <v>2897100</v>
      </c>
      <c r="J2831">
        <v>1</v>
      </c>
      <c r="K2831">
        <v>1</v>
      </c>
      <c r="L2831">
        <v>0</v>
      </c>
      <c r="M2831">
        <v>1</v>
      </c>
      <c r="N2831" s="2">
        <v>44435</v>
      </c>
      <c r="O2831" s="1" t="s">
        <v>7666</v>
      </c>
      <c r="P2831" s="4">
        <v>2897100</v>
      </c>
      <c r="Q2831" s="4">
        <v>173826</v>
      </c>
      <c r="R2831" s="1" t="s">
        <v>133</v>
      </c>
      <c r="S2831" s="1" t="s">
        <v>50</v>
      </c>
      <c r="T2831" s="4">
        <f>Sales_Datas[[#This Row],[after_discount]]-(Sales_Datas[[#This Row],[qty_ordered]]*Sales_Datas[[#This Row],[cogs]])</f>
        <v>2723274</v>
      </c>
      <c r="U2831" s="3">
        <f>IFERROR(Sales_Datas[[#This Row],[Gross_Profit]]/Sales_Datas[[#This Row],[after_discount]],0)</f>
        <v>0.94</v>
      </c>
      <c r="V2831" s="1" t="str">
        <f>IF(Sales_Datas[[#This Row],[base_price]] &lt;= 632200, "Low", (IF(Sales_Datas[[#This Row],[base_price]] &gt;= 10092000, "High", "Medium")))</f>
        <v>Medium</v>
      </c>
    </row>
    <row r="2832" spans="1:22" x14ac:dyDescent="0.25">
      <c r="A2832" s="1" t="s">
        <v>7667</v>
      </c>
      <c r="B2832" s="1" t="s">
        <v>91</v>
      </c>
      <c r="C2832" s="2">
        <v>44805</v>
      </c>
      <c r="D2832" s="1" t="s">
        <v>7620</v>
      </c>
      <c r="E2832" s="4">
        <v>57942</v>
      </c>
      <c r="F2832">
        <v>5</v>
      </c>
      <c r="G2832" s="4">
        <v>2897100</v>
      </c>
      <c r="H2832" s="4">
        <v>0</v>
      </c>
      <c r="I2832" s="4">
        <v>2897100</v>
      </c>
      <c r="J2832">
        <v>1</v>
      </c>
      <c r="K2832">
        <v>1</v>
      </c>
      <c r="L2832">
        <v>1</v>
      </c>
      <c r="M2832">
        <v>1</v>
      </c>
      <c r="N2832" s="2">
        <v>44467</v>
      </c>
      <c r="O2832" s="1" t="s">
        <v>7621</v>
      </c>
      <c r="P2832" s="4">
        <v>580000</v>
      </c>
      <c r="Q2832" s="4">
        <v>35960</v>
      </c>
      <c r="R2832" s="1" t="s">
        <v>75</v>
      </c>
      <c r="S2832" s="1" t="s">
        <v>50</v>
      </c>
      <c r="T2832" s="4">
        <f>Sales_Datas[[#This Row],[after_discount]]-(Sales_Datas[[#This Row],[qty_ordered]]*Sales_Datas[[#This Row],[cogs]])</f>
        <v>2717300</v>
      </c>
      <c r="U2832" s="3">
        <f>IFERROR(Sales_Datas[[#This Row],[Gross_Profit]]/Sales_Datas[[#This Row],[after_discount]],0)</f>
        <v>0.93793793793793789</v>
      </c>
      <c r="V2832" s="1" t="str">
        <f>IF(Sales_Datas[[#This Row],[base_price]] &lt;= 632200, "Low", (IF(Sales_Datas[[#This Row],[base_price]] &gt;= 10092000, "High", "Medium")))</f>
        <v>Low</v>
      </c>
    </row>
    <row r="2833" spans="1:22" x14ac:dyDescent="0.25">
      <c r="A2833" s="1" t="s">
        <v>7668</v>
      </c>
      <c r="B2833" s="1" t="s">
        <v>7669</v>
      </c>
      <c r="C2833" s="2">
        <v>44866</v>
      </c>
      <c r="D2833" s="1" t="s">
        <v>7620</v>
      </c>
      <c r="E2833" s="4">
        <v>57942</v>
      </c>
      <c r="F2833">
        <v>5</v>
      </c>
      <c r="G2833" s="4">
        <v>2897100</v>
      </c>
      <c r="H2833" s="4">
        <v>0</v>
      </c>
      <c r="I2833" s="4">
        <v>2897100</v>
      </c>
      <c r="J2833">
        <v>1</v>
      </c>
      <c r="K2833">
        <v>1</v>
      </c>
      <c r="L2833">
        <v>0</v>
      </c>
      <c r="M2833">
        <v>1</v>
      </c>
      <c r="N2833" s="2">
        <v>44589</v>
      </c>
      <c r="O2833" s="1" t="s">
        <v>7621</v>
      </c>
      <c r="P2833" s="4">
        <v>580000</v>
      </c>
      <c r="Q2833" s="4">
        <v>35960</v>
      </c>
      <c r="R2833" s="1" t="s">
        <v>75</v>
      </c>
      <c r="S2833" s="1" t="s">
        <v>50</v>
      </c>
      <c r="T2833" s="4">
        <f>Sales_Datas[[#This Row],[after_discount]]-(Sales_Datas[[#This Row],[qty_ordered]]*Sales_Datas[[#This Row],[cogs]])</f>
        <v>2717300</v>
      </c>
      <c r="U2833" s="3">
        <f>IFERROR(Sales_Datas[[#This Row],[Gross_Profit]]/Sales_Datas[[#This Row],[after_discount]],0)</f>
        <v>0.93793793793793789</v>
      </c>
      <c r="V2833" s="1" t="str">
        <f>IF(Sales_Datas[[#This Row],[base_price]] &lt;= 632200, "Low", (IF(Sales_Datas[[#This Row],[base_price]] &gt;= 10092000, "High", "Medium")))</f>
        <v>Low</v>
      </c>
    </row>
    <row r="2834" spans="1:22" x14ac:dyDescent="0.25">
      <c r="A2834" s="1" t="s">
        <v>7670</v>
      </c>
      <c r="B2834" s="1" t="s">
        <v>7671</v>
      </c>
      <c r="C2834" s="2">
        <v>44589</v>
      </c>
      <c r="D2834" s="1" t="s">
        <v>7672</v>
      </c>
      <c r="E2834" s="4">
        <v>287738</v>
      </c>
      <c r="F2834">
        <v>1</v>
      </c>
      <c r="G2834" s="4">
        <v>2877380</v>
      </c>
      <c r="H2834" s="4">
        <v>0</v>
      </c>
      <c r="I2834" s="4">
        <v>2877380</v>
      </c>
      <c r="J2834">
        <v>1</v>
      </c>
      <c r="K2834">
        <v>1</v>
      </c>
      <c r="L2834">
        <v>1</v>
      </c>
      <c r="M2834">
        <v>1</v>
      </c>
      <c r="N2834" s="2">
        <v>44580</v>
      </c>
      <c r="O2834" s="1" t="s">
        <v>7673</v>
      </c>
      <c r="P2834" s="4">
        <v>2877380</v>
      </c>
      <c r="Q2834" s="4">
        <v>201376</v>
      </c>
      <c r="R2834" s="1" t="s">
        <v>23</v>
      </c>
      <c r="S2834" s="1" t="s">
        <v>50</v>
      </c>
      <c r="T2834" s="4">
        <f>Sales_Datas[[#This Row],[after_discount]]-(Sales_Datas[[#This Row],[qty_ordered]]*Sales_Datas[[#This Row],[cogs]])</f>
        <v>2676004</v>
      </c>
      <c r="U2834" s="3">
        <f>IFERROR(Sales_Datas[[#This Row],[Gross_Profit]]/Sales_Datas[[#This Row],[after_discount]],0)</f>
        <v>0.93001411005845591</v>
      </c>
      <c r="V2834" s="1" t="str">
        <f>IF(Sales_Datas[[#This Row],[base_price]] &lt;= 632200, "Low", (IF(Sales_Datas[[#This Row],[base_price]] &gt;= 10092000, "High", "Medium")))</f>
        <v>Medium</v>
      </c>
    </row>
    <row r="2835" spans="1:22" x14ac:dyDescent="0.25">
      <c r="A2835" s="1" t="s">
        <v>7674</v>
      </c>
      <c r="B2835" s="1" t="s">
        <v>7675</v>
      </c>
      <c r="C2835" s="2">
        <v>44521</v>
      </c>
      <c r="D2835" s="1" t="s">
        <v>7676</v>
      </c>
      <c r="E2835" s="4">
        <v>5742</v>
      </c>
      <c r="F2835">
        <v>50</v>
      </c>
      <c r="G2835" s="4">
        <v>2871000</v>
      </c>
      <c r="H2835" s="4">
        <v>0</v>
      </c>
      <c r="I2835" s="4">
        <v>2871000</v>
      </c>
      <c r="J2835">
        <v>1</v>
      </c>
      <c r="K2835">
        <v>1</v>
      </c>
      <c r="L2835">
        <v>1</v>
      </c>
      <c r="M2835">
        <v>1</v>
      </c>
      <c r="N2835" s="2">
        <v>44495</v>
      </c>
      <c r="O2835" s="1" t="s">
        <v>7677</v>
      </c>
      <c r="P2835" s="4">
        <v>57420</v>
      </c>
      <c r="Q2835" s="4">
        <v>4118</v>
      </c>
      <c r="R2835" s="1" t="s">
        <v>133</v>
      </c>
      <c r="S2835" s="1" t="s">
        <v>50</v>
      </c>
      <c r="T2835" s="4">
        <f>Sales_Datas[[#This Row],[after_discount]]-(Sales_Datas[[#This Row],[qty_ordered]]*Sales_Datas[[#This Row],[cogs]])</f>
        <v>2665100</v>
      </c>
      <c r="U2835" s="3">
        <f>IFERROR(Sales_Datas[[#This Row],[Gross_Profit]]/Sales_Datas[[#This Row],[after_discount]],0)</f>
        <v>0.92828282828282827</v>
      </c>
      <c r="V2835" s="1" t="str">
        <f>IF(Sales_Datas[[#This Row],[base_price]] &lt;= 632200, "Low", (IF(Sales_Datas[[#This Row],[base_price]] &gt;= 10092000, "High", "Medium")))</f>
        <v>Low</v>
      </c>
    </row>
    <row r="2836" spans="1:22" x14ac:dyDescent="0.25">
      <c r="A2836" s="1" t="s">
        <v>7678</v>
      </c>
      <c r="B2836" s="1" t="s">
        <v>7679</v>
      </c>
      <c r="C2836" s="2">
        <v>44666</v>
      </c>
      <c r="D2836" s="1" t="s">
        <v>7680</v>
      </c>
      <c r="E2836" s="4">
        <v>287100</v>
      </c>
      <c r="F2836">
        <v>1</v>
      </c>
      <c r="G2836" s="4">
        <v>2871000</v>
      </c>
      <c r="H2836" s="4">
        <v>0</v>
      </c>
      <c r="I2836" s="4">
        <v>2871000</v>
      </c>
      <c r="J2836">
        <v>1</v>
      </c>
      <c r="K2836">
        <v>0</v>
      </c>
      <c r="L2836">
        <v>0</v>
      </c>
      <c r="M2836">
        <v>1</v>
      </c>
      <c r="N2836" s="2">
        <v>44659</v>
      </c>
      <c r="O2836" s="1" t="s">
        <v>7681</v>
      </c>
      <c r="P2836" s="4">
        <v>2871000</v>
      </c>
      <c r="Q2836" s="4">
        <v>175102</v>
      </c>
      <c r="R2836" s="1" t="s">
        <v>23</v>
      </c>
      <c r="S2836" s="1" t="s">
        <v>50</v>
      </c>
      <c r="T2836" s="4">
        <f>Sales_Datas[[#This Row],[after_discount]]-(Sales_Datas[[#This Row],[qty_ordered]]*Sales_Datas[[#This Row],[cogs]])</f>
        <v>2695898</v>
      </c>
      <c r="U2836" s="3">
        <f>IFERROR(Sales_Datas[[#This Row],[Gross_Profit]]/Sales_Datas[[#This Row],[after_discount]],0)</f>
        <v>0.93901010101010096</v>
      </c>
      <c r="V2836" s="1" t="str">
        <f>IF(Sales_Datas[[#This Row],[base_price]] &lt;= 632200, "Low", (IF(Sales_Datas[[#This Row],[base_price]] &gt;= 10092000, "High", "Medium")))</f>
        <v>Medium</v>
      </c>
    </row>
    <row r="2837" spans="1:22" x14ac:dyDescent="0.25">
      <c r="A2837" s="1" t="s">
        <v>7682</v>
      </c>
      <c r="B2837" s="1" t="s">
        <v>4649</v>
      </c>
      <c r="C2837" s="2">
        <v>44685</v>
      </c>
      <c r="D2837" s="1" t="s">
        <v>4650</v>
      </c>
      <c r="E2837" s="4">
        <v>19140</v>
      </c>
      <c r="F2837">
        <v>15</v>
      </c>
      <c r="G2837" s="4">
        <v>2871000</v>
      </c>
      <c r="H2837" s="4">
        <v>0</v>
      </c>
      <c r="I2837" s="4">
        <v>2871000</v>
      </c>
      <c r="J2837">
        <v>1</v>
      </c>
      <c r="K2837">
        <v>1</v>
      </c>
      <c r="L2837">
        <v>1</v>
      </c>
      <c r="M2837">
        <v>1</v>
      </c>
      <c r="N2837" s="2">
        <v>44433</v>
      </c>
      <c r="O2837" s="1" t="s">
        <v>4651</v>
      </c>
      <c r="P2837" s="4">
        <v>191400</v>
      </c>
      <c r="Q2837" s="4">
        <v>17226</v>
      </c>
      <c r="R2837" s="1" t="s">
        <v>344</v>
      </c>
      <c r="S2837" s="1" t="s">
        <v>50</v>
      </c>
      <c r="T2837" s="4">
        <f>Sales_Datas[[#This Row],[after_discount]]-(Sales_Datas[[#This Row],[qty_ordered]]*Sales_Datas[[#This Row],[cogs]])</f>
        <v>2612610</v>
      </c>
      <c r="U2837" s="3">
        <f>IFERROR(Sales_Datas[[#This Row],[Gross_Profit]]/Sales_Datas[[#This Row],[after_discount]],0)</f>
        <v>0.91</v>
      </c>
      <c r="V2837" s="1" t="str">
        <f>IF(Sales_Datas[[#This Row],[base_price]] &lt;= 632200, "Low", (IF(Sales_Datas[[#This Row],[base_price]] &gt;= 10092000, "High", "Medium")))</f>
        <v>Low</v>
      </c>
    </row>
    <row r="2838" spans="1:22" x14ac:dyDescent="0.25">
      <c r="A2838" s="1" t="s">
        <v>7683</v>
      </c>
      <c r="B2838" s="1" t="s">
        <v>7684</v>
      </c>
      <c r="C2838" s="2">
        <v>44407</v>
      </c>
      <c r="D2838" s="1" t="s">
        <v>7685</v>
      </c>
      <c r="E2838" s="4">
        <v>287100</v>
      </c>
      <c r="F2838">
        <v>1</v>
      </c>
      <c r="G2838" s="4">
        <v>2871000</v>
      </c>
      <c r="H2838" s="4">
        <v>0</v>
      </c>
      <c r="I2838" s="4">
        <v>2871000</v>
      </c>
      <c r="J2838">
        <v>1</v>
      </c>
      <c r="K2838">
        <v>1</v>
      </c>
      <c r="L2838">
        <v>1</v>
      </c>
      <c r="M2838">
        <v>3</v>
      </c>
      <c r="N2838" s="2">
        <v>44382</v>
      </c>
      <c r="O2838" s="1" t="s">
        <v>7686</v>
      </c>
      <c r="P2838" s="4">
        <v>2871000</v>
      </c>
      <c r="Q2838" s="4">
        <v>203812</v>
      </c>
      <c r="R2838" s="1" t="s">
        <v>123</v>
      </c>
      <c r="S2838" s="1" t="s">
        <v>56</v>
      </c>
      <c r="T2838" s="4">
        <f>Sales_Datas[[#This Row],[after_discount]]-(Sales_Datas[[#This Row],[qty_ordered]]*Sales_Datas[[#This Row],[cogs]])</f>
        <v>2667188</v>
      </c>
      <c r="U2838" s="3">
        <f>IFERROR(Sales_Datas[[#This Row],[Gross_Profit]]/Sales_Datas[[#This Row],[after_discount]],0)</f>
        <v>0.92901010101010106</v>
      </c>
      <c r="V2838" s="1" t="str">
        <f>IF(Sales_Datas[[#This Row],[base_price]] &lt;= 632200, "Low", (IF(Sales_Datas[[#This Row],[base_price]] &gt;= 10092000, "High", "Medium")))</f>
        <v>Medium</v>
      </c>
    </row>
    <row r="2839" spans="1:22" x14ac:dyDescent="0.25">
      <c r="A2839" s="1" t="s">
        <v>7687</v>
      </c>
      <c r="B2839" s="1" t="s">
        <v>580</v>
      </c>
      <c r="C2839" s="2">
        <v>44451</v>
      </c>
      <c r="D2839" s="1" t="s">
        <v>7688</v>
      </c>
      <c r="E2839" s="4">
        <v>287100</v>
      </c>
      <c r="F2839">
        <v>1</v>
      </c>
      <c r="G2839" s="4">
        <v>2871000</v>
      </c>
      <c r="H2839" s="4">
        <v>0</v>
      </c>
      <c r="I2839" s="4">
        <v>2871000</v>
      </c>
      <c r="J2839">
        <v>1</v>
      </c>
      <c r="K2839">
        <v>1</v>
      </c>
      <c r="L2839">
        <v>1</v>
      </c>
      <c r="M2839">
        <v>3</v>
      </c>
      <c r="N2839" s="2">
        <v>44381</v>
      </c>
      <c r="O2839" s="1" t="s">
        <v>7689</v>
      </c>
      <c r="P2839" s="4">
        <v>2296800</v>
      </c>
      <c r="Q2839" s="4">
        <v>156136</v>
      </c>
      <c r="R2839" s="1" t="s">
        <v>123</v>
      </c>
      <c r="S2839" s="1" t="s">
        <v>56</v>
      </c>
      <c r="T2839" s="4">
        <f>Sales_Datas[[#This Row],[after_discount]]-(Sales_Datas[[#This Row],[qty_ordered]]*Sales_Datas[[#This Row],[cogs]])</f>
        <v>2714864</v>
      </c>
      <c r="U2839" s="3">
        <f>IFERROR(Sales_Datas[[#This Row],[Gross_Profit]]/Sales_Datas[[#This Row],[after_discount]],0)</f>
        <v>0.94561616161616158</v>
      </c>
      <c r="V2839" s="1" t="str">
        <f>IF(Sales_Datas[[#This Row],[base_price]] &lt;= 632200, "Low", (IF(Sales_Datas[[#This Row],[base_price]] &gt;= 10092000, "High", "Medium")))</f>
        <v>Medium</v>
      </c>
    </row>
    <row r="2840" spans="1:22" x14ac:dyDescent="0.25">
      <c r="A2840" s="1" t="s">
        <v>7690</v>
      </c>
      <c r="B2840" s="1" t="s">
        <v>6011</v>
      </c>
      <c r="C2840" s="2">
        <v>44609</v>
      </c>
      <c r="D2840" s="1" t="s">
        <v>7691</v>
      </c>
      <c r="E2840" s="4">
        <v>287100</v>
      </c>
      <c r="F2840">
        <v>1</v>
      </c>
      <c r="G2840" s="4">
        <v>2871000</v>
      </c>
      <c r="H2840" s="4">
        <v>0</v>
      </c>
      <c r="I2840" s="4">
        <v>2871000</v>
      </c>
      <c r="J2840">
        <v>1</v>
      </c>
      <c r="K2840">
        <v>1</v>
      </c>
      <c r="L2840">
        <v>1</v>
      </c>
      <c r="M2840">
        <v>1</v>
      </c>
      <c r="N2840" s="2">
        <v>44379</v>
      </c>
      <c r="O2840" s="1" t="s">
        <v>7692</v>
      </c>
      <c r="P2840" s="4">
        <v>2871000</v>
      </c>
      <c r="Q2840" s="4">
        <v>189486</v>
      </c>
      <c r="R2840" s="1" t="s">
        <v>123</v>
      </c>
      <c r="S2840" s="1" t="s">
        <v>50</v>
      </c>
      <c r="T2840" s="4">
        <f>Sales_Datas[[#This Row],[after_discount]]-(Sales_Datas[[#This Row],[qty_ordered]]*Sales_Datas[[#This Row],[cogs]])</f>
        <v>2681514</v>
      </c>
      <c r="U2840" s="3">
        <f>IFERROR(Sales_Datas[[#This Row],[Gross_Profit]]/Sales_Datas[[#This Row],[after_discount]],0)</f>
        <v>0.93400000000000005</v>
      </c>
      <c r="V2840" s="1" t="str">
        <f>IF(Sales_Datas[[#This Row],[base_price]] &lt;= 632200, "Low", (IF(Sales_Datas[[#This Row],[base_price]] &gt;= 10092000, "High", "Medium")))</f>
        <v>Medium</v>
      </c>
    </row>
    <row r="2841" spans="1:22" x14ac:dyDescent="0.25">
      <c r="A2841" s="1" t="s">
        <v>7693</v>
      </c>
      <c r="B2841" s="1" t="s">
        <v>7694</v>
      </c>
      <c r="C2841" s="2">
        <v>44677</v>
      </c>
      <c r="D2841" s="1" t="s">
        <v>7695</v>
      </c>
      <c r="E2841" s="4">
        <v>287100</v>
      </c>
      <c r="F2841">
        <v>1</v>
      </c>
      <c r="G2841" s="4">
        <v>2871000</v>
      </c>
      <c r="H2841" s="4">
        <v>0</v>
      </c>
      <c r="I2841" s="4">
        <v>2871000</v>
      </c>
      <c r="J2841">
        <v>1</v>
      </c>
      <c r="K2841">
        <v>1</v>
      </c>
      <c r="L2841">
        <v>1</v>
      </c>
      <c r="M2841">
        <v>3</v>
      </c>
      <c r="N2841" s="2">
        <v>44655</v>
      </c>
      <c r="O2841" s="1" t="s">
        <v>7696</v>
      </c>
      <c r="P2841" s="4">
        <v>2871000</v>
      </c>
      <c r="Q2841" s="4">
        <v>212454</v>
      </c>
      <c r="R2841" s="1" t="s">
        <v>123</v>
      </c>
      <c r="S2841" s="1" t="s">
        <v>56</v>
      </c>
      <c r="T2841" s="4">
        <f>Sales_Datas[[#This Row],[after_discount]]-(Sales_Datas[[#This Row],[qty_ordered]]*Sales_Datas[[#This Row],[cogs]])</f>
        <v>2658546</v>
      </c>
      <c r="U2841" s="3">
        <f>IFERROR(Sales_Datas[[#This Row],[Gross_Profit]]/Sales_Datas[[#This Row],[after_discount]],0)</f>
        <v>0.92600000000000005</v>
      </c>
      <c r="V2841" s="1" t="str">
        <f>IF(Sales_Datas[[#This Row],[base_price]] &lt;= 632200, "Low", (IF(Sales_Datas[[#This Row],[base_price]] &gt;= 10092000, "High", "Medium")))</f>
        <v>Medium</v>
      </c>
    </row>
    <row r="2842" spans="1:22" x14ac:dyDescent="0.25">
      <c r="A2842" s="1" t="s">
        <v>7697</v>
      </c>
      <c r="B2842" s="1" t="s">
        <v>7698</v>
      </c>
      <c r="C2842" s="2">
        <v>44562</v>
      </c>
      <c r="D2842" s="1" t="s">
        <v>7699</v>
      </c>
      <c r="E2842" s="4">
        <v>287042</v>
      </c>
      <c r="F2842">
        <v>1</v>
      </c>
      <c r="G2842" s="4">
        <v>2870420</v>
      </c>
      <c r="H2842" s="4">
        <v>0</v>
      </c>
      <c r="I2842" s="4">
        <v>2870420</v>
      </c>
      <c r="J2842">
        <v>1</v>
      </c>
      <c r="K2842">
        <v>1</v>
      </c>
      <c r="L2842">
        <v>0</v>
      </c>
      <c r="M2842">
        <v>1</v>
      </c>
      <c r="N2842" s="2">
        <v>44404</v>
      </c>
      <c r="O2842" s="1" t="s">
        <v>7700</v>
      </c>
      <c r="P2842" s="4">
        <v>2870420</v>
      </c>
      <c r="Q2842" s="4">
        <v>238206</v>
      </c>
      <c r="R2842" s="1" t="s">
        <v>55</v>
      </c>
      <c r="S2842" s="1" t="s">
        <v>50</v>
      </c>
      <c r="T2842" s="4">
        <f>Sales_Datas[[#This Row],[after_discount]]-(Sales_Datas[[#This Row],[qty_ordered]]*Sales_Datas[[#This Row],[cogs]])</f>
        <v>2632214</v>
      </c>
      <c r="U2842" s="3">
        <f>IFERROR(Sales_Datas[[#This Row],[Gross_Profit]]/Sales_Datas[[#This Row],[after_discount]],0)</f>
        <v>0.91701353808850272</v>
      </c>
      <c r="V2842" s="1" t="str">
        <f>IF(Sales_Datas[[#This Row],[base_price]] &lt;= 632200, "Low", (IF(Sales_Datas[[#This Row],[base_price]] &gt;= 10092000, "High", "Medium")))</f>
        <v>Medium</v>
      </c>
    </row>
    <row r="2843" spans="1:22" x14ac:dyDescent="0.25">
      <c r="A2843" s="1" t="s">
        <v>7701</v>
      </c>
      <c r="B2843" s="1" t="s">
        <v>41</v>
      </c>
      <c r="C2843" s="2">
        <v>44636</v>
      </c>
      <c r="D2843" s="1" t="s">
        <v>7702</v>
      </c>
      <c r="E2843" s="4">
        <v>285650</v>
      </c>
      <c r="F2843">
        <v>1</v>
      </c>
      <c r="G2843" s="4">
        <v>2856500</v>
      </c>
      <c r="H2843" s="4">
        <v>0</v>
      </c>
      <c r="I2843" s="4">
        <v>2856500</v>
      </c>
      <c r="J2843">
        <v>1</v>
      </c>
      <c r="K2843">
        <v>1</v>
      </c>
      <c r="L2843">
        <v>1</v>
      </c>
      <c r="M2843">
        <v>7</v>
      </c>
      <c r="N2843" s="2">
        <v>44382</v>
      </c>
      <c r="O2843" s="1" t="s">
        <v>7703</v>
      </c>
      <c r="P2843" s="4">
        <v>2856500</v>
      </c>
      <c r="Q2843" s="4">
        <v>194242</v>
      </c>
      <c r="R2843" s="1" t="s">
        <v>554</v>
      </c>
      <c r="S2843" s="1" t="s">
        <v>66</v>
      </c>
      <c r="T2843" s="4">
        <f>Sales_Datas[[#This Row],[after_discount]]-(Sales_Datas[[#This Row],[qty_ordered]]*Sales_Datas[[#This Row],[cogs]])</f>
        <v>2662258</v>
      </c>
      <c r="U2843" s="3">
        <f>IFERROR(Sales_Datas[[#This Row],[Gross_Profit]]/Sales_Datas[[#This Row],[after_discount]],0)</f>
        <v>0.93200000000000005</v>
      </c>
      <c r="V2843" s="1" t="str">
        <f>IF(Sales_Datas[[#This Row],[base_price]] &lt;= 632200, "Low", (IF(Sales_Datas[[#This Row],[base_price]] &gt;= 10092000, "High", "Medium")))</f>
        <v>Medium</v>
      </c>
    </row>
    <row r="2844" spans="1:22" x14ac:dyDescent="0.25">
      <c r="A2844" s="1" t="s">
        <v>7704</v>
      </c>
      <c r="B2844" s="1" t="s">
        <v>7705</v>
      </c>
      <c r="C2844" s="2">
        <v>44511</v>
      </c>
      <c r="D2844" s="1" t="s">
        <v>7706</v>
      </c>
      <c r="E2844" s="4">
        <v>284200</v>
      </c>
      <c r="F2844">
        <v>1</v>
      </c>
      <c r="G2844" s="4">
        <v>2842000</v>
      </c>
      <c r="H2844" s="4">
        <v>0</v>
      </c>
      <c r="I2844" s="4">
        <v>2842000</v>
      </c>
      <c r="J2844">
        <v>1</v>
      </c>
      <c r="K2844">
        <v>1</v>
      </c>
      <c r="L2844">
        <v>1</v>
      </c>
      <c r="M2844">
        <v>1</v>
      </c>
      <c r="N2844" s="2">
        <v>44460</v>
      </c>
      <c r="O2844" s="1" t="s">
        <v>7707</v>
      </c>
      <c r="P2844" s="4">
        <v>2842000</v>
      </c>
      <c r="Q2844" s="4">
        <v>181888</v>
      </c>
      <c r="R2844" s="1" t="s">
        <v>191</v>
      </c>
      <c r="S2844" s="1" t="s">
        <v>50</v>
      </c>
      <c r="T2844" s="4">
        <f>Sales_Datas[[#This Row],[after_discount]]-(Sales_Datas[[#This Row],[qty_ordered]]*Sales_Datas[[#This Row],[cogs]])</f>
        <v>2660112</v>
      </c>
      <c r="U2844" s="3">
        <f>IFERROR(Sales_Datas[[#This Row],[Gross_Profit]]/Sales_Datas[[#This Row],[after_discount]],0)</f>
        <v>0.93600000000000005</v>
      </c>
      <c r="V2844" s="1" t="str">
        <f>IF(Sales_Datas[[#This Row],[base_price]] &lt;= 632200, "Low", (IF(Sales_Datas[[#This Row],[base_price]] &gt;= 10092000, "High", "Medium")))</f>
        <v>Medium</v>
      </c>
    </row>
    <row r="2845" spans="1:22" x14ac:dyDescent="0.25">
      <c r="A2845" s="1" t="s">
        <v>7708</v>
      </c>
      <c r="B2845" s="1" t="s">
        <v>7709</v>
      </c>
      <c r="C2845" s="2">
        <v>44873</v>
      </c>
      <c r="D2845" s="1" t="s">
        <v>7710</v>
      </c>
      <c r="E2845" s="4">
        <v>284200</v>
      </c>
      <c r="F2845">
        <v>1</v>
      </c>
      <c r="G2845" s="4">
        <v>2842000</v>
      </c>
      <c r="H2845" s="4">
        <v>0</v>
      </c>
      <c r="I2845" s="4">
        <v>2842000</v>
      </c>
      <c r="J2845">
        <v>1</v>
      </c>
      <c r="K2845">
        <v>1</v>
      </c>
      <c r="L2845">
        <v>1</v>
      </c>
      <c r="M2845">
        <v>1</v>
      </c>
      <c r="N2845" s="2">
        <v>44798</v>
      </c>
      <c r="O2845" s="1" t="s">
        <v>7711</v>
      </c>
      <c r="P2845" s="4">
        <v>2842000</v>
      </c>
      <c r="Q2845" s="4">
        <v>210308</v>
      </c>
      <c r="R2845" s="1" t="s">
        <v>191</v>
      </c>
      <c r="S2845" s="1" t="s">
        <v>50</v>
      </c>
      <c r="T2845" s="4">
        <f>Sales_Datas[[#This Row],[after_discount]]-(Sales_Datas[[#This Row],[qty_ordered]]*Sales_Datas[[#This Row],[cogs]])</f>
        <v>2631692</v>
      </c>
      <c r="U2845" s="3">
        <f>IFERROR(Sales_Datas[[#This Row],[Gross_Profit]]/Sales_Datas[[#This Row],[after_discount]],0)</f>
        <v>0.92600000000000005</v>
      </c>
      <c r="V2845" s="1" t="str">
        <f>IF(Sales_Datas[[#This Row],[base_price]] &lt;= 632200, "Low", (IF(Sales_Datas[[#This Row],[base_price]] &gt;= 10092000, "High", "Medium")))</f>
        <v>Medium</v>
      </c>
    </row>
    <row r="2846" spans="1:22" x14ac:dyDescent="0.25">
      <c r="A2846" s="1" t="s">
        <v>7712</v>
      </c>
      <c r="B2846" s="1" t="s">
        <v>7713</v>
      </c>
      <c r="C2846" s="2">
        <v>44903</v>
      </c>
      <c r="D2846" s="1" t="s">
        <v>7710</v>
      </c>
      <c r="E2846" s="4">
        <v>284200</v>
      </c>
      <c r="F2846">
        <v>1</v>
      </c>
      <c r="G2846" s="4">
        <v>2842000</v>
      </c>
      <c r="H2846" s="4">
        <v>0</v>
      </c>
      <c r="I2846" s="4">
        <v>2842000</v>
      </c>
      <c r="J2846">
        <v>1</v>
      </c>
      <c r="K2846">
        <v>1</v>
      </c>
      <c r="L2846">
        <v>1</v>
      </c>
      <c r="M2846">
        <v>1</v>
      </c>
      <c r="N2846" s="2">
        <v>44780</v>
      </c>
      <c r="O2846" s="1" t="s">
        <v>7711</v>
      </c>
      <c r="P2846" s="4">
        <v>2842000</v>
      </c>
      <c r="Q2846" s="4">
        <v>210308</v>
      </c>
      <c r="R2846" s="1" t="s">
        <v>191</v>
      </c>
      <c r="S2846" s="1" t="s">
        <v>50</v>
      </c>
      <c r="T2846" s="4">
        <f>Sales_Datas[[#This Row],[after_discount]]-(Sales_Datas[[#This Row],[qty_ordered]]*Sales_Datas[[#This Row],[cogs]])</f>
        <v>2631692</v>
      </c>
      <c r="U2846" s="3">
        <f>IFERROR(Sales_Datas[[#This Row],[Gross_Profit]]/Sales_Datas[[#This Row],[after_discount]],0)</f>
        <v>0.92600000000000005</v>
      </c>
      <c r="V2846" s="1" t="str">
        <f>IF(Sales_Datas[[#This Row],[base_price]] &lt;= 632200, "Low", (IF(Sales_Datas[[#This Row],[base_price]] &gt;= 10092000, "High", "Medium")))</f>
        <v>Medium</v>
      </c>
    </row>
    <row r="2847" spans="1:22" x14ac:dyDescent="0.25">
      <c r="A2847" s="1" t="s">
        <v>7714</v>
      </c>
      <c r="B2847" s="1" t="s">
        <v>7715</v>
      </c>
      <c r="C2847" s="2">
        <v>44476</v>
      </c>
      <c r="D2847" s="1" t="s">
        <v>7716</v>
      </c>
      <c r="E2847" s="4">
        <v>284200</v>
      </c>
      <c r="F2847">
        <v>1</v>
      </c>
      <c r="G2847" s="4">
        <v>2842000</v>
      </c>
      <c r="H2847" s="4">
        <v>0</v>
      </c>
      <c r="I2847" s="4">
        <v>2842000</v>
      </c>
      <c r="J2847">
        <v>1</v>
      </c>
      <c r="K2847">
        <v>1</v>
      </c>
      <c r="L2847">
        <v>1</v>
      </c>
      <c r="M2847">
        <v>1</v>
      </c>
      <c r="N2847" s="2">
        <v>44396</v>
      </c>
      <c r="O2847" s="1" t="s">
        <v>7717</v>
      </c>
      <c r="P2847" s="4">
        <v>2842000</v>
      </c>
      <c r="Q2847" s="4">
        <v>187572</v>
      </c>
      <c r="R2847" s="1" t="s">
        <v>55</v>
      </c>
      <c r="S2847" s="1" t="s">
        <v>50</v>
      </c>
      <c r="T2847" s="4">
        <f>Sales_Datas[[#This Row],[after_discount]]-(Sales_Datas[[#This Row],[qty_ordered]]*Sales_Datas[[#This Row],[cogs]])</f>
        <v>2654428</v>
      </c>
      <c r="U2847" s="3">
        <f>IFERROR(Sales_Datas[[#This Row],[Gross_Profit]]/Sales_Datas[[#This Row],[after_discount]],0)</f>
        <v>0.93400000000000005</v>
      </c>
      <c r="V2847" s="1" t="str">
        <f>IF(Sales_Datas[[#This Row],[base_price]] &lt;= 632200, "Low", (IF(Sales_Datas[[#This Row],[base_price]] &gt;= 10092000, "High", "Medium")))</f>
        <v>Medium</v>
      </c>
    </row>
    <row r="2848" spans="1:22" x14ac:dyDescent="0.25">
      <c r="A2848" s="1" t="s">
        <v>7718</v>
      </c>
      <c r="B2848" s="1" t="s">
        <v>7719</v>
      </c>
      <c r="C2848" s="2">
        <v>44417</v>
      </c>
      <c r="D2848" s="1" t="s">
        <v>7720</v>
      </c>
      <c r="E2848" s="4">
        <v>284200</v>
      </c>
      <c r="F2848">
        <v>1</v>
      </c>
      <c r="G2848" s="4">
        <v>2842000</v>
      </c>
      <c r="H2848" s="4">
        <v>0</v>
      </c>
      <c r="I2848" s="4">
        <v>2842000</v>
      </c>
      <c r="J2848">
        <v>1</v>
      </c>
      <c r="K2848">
        <v>1</v>
      </c>
      <c r="L2848">
        <v>0</v>
      </c>
      <c r="M2848">
        <v>1</v>
      </c>
      <c r="N2848" s="2">
        <v>44448</v>
      </c>
      <c r="O2848" s="1" t="s">
        <v>7721</v>
      </c>
      <c r="P2848" s="4">
        <v>2842000</v>
      </c>
      <c r="Q2848" s="4">
        <v>255780</v>
      </c>
      <c r="R2848" s="1" t="s">
        <v>128</v>
      </c>
      <c r="S2848" s="1" t="s">
        <v>50</v>
      </c>
      <c r="T2848" s="4">
        <f>Sales_Datas[[#This Row],[after_discount]]-(Sales_Datas[[#This Row],[qty_ordered]]*Sales_Datas[[#This Row],[cogs]])</f>
        <v>2586220</v>
      </c>
      <c r="U2848" s="3">
        <f>IFERROR(Sales_Datas[[#This Row],[Gross_Profit]]/Sales_Datas[[#This Row],[after_discount]],0)</f>
        <v>0.91</v>
      </c>
      <c r="V2848" s="1" t="str">
        <f>IF(Sales_Datas[[#This Row],[base_price]] &lt;= 632200, "Low", (IF(Sales_Datas[[#This Row],[base_price]] &gt;= 10092000, "High", "Medium")))</f>
        <v>Medium</v>
      </c>
    </row>
    <row r="2849" spans="1:22" x14ac:dyDescent="0.25">
      <c r="A2849" s="1" t="s">
        <v>7722</v>
      </c>
      <c r="B2849" s="1" t="s">
        <v>7723</v>
      </c>
      <c r="C2849" s="2">
        <v>44672</v>
      </c>
      <c r="D2849" s="1" t="s">
        <v>7724</v>
      </c>
      <c r="E2849" s="4">
        <v>71050</v>
      </c>
      <c r="F2849">
        <v>4</v>
      </c>
      <c r="G2849" s="4">
        <v>2842000</v>
      </c>
      <c r="H2849" s="4">
        <v>0</v>
      </c>
      <c r="I2849" s="4">
        <v>2842000</v>
      </c>
      <c r="J2849">
        <v>1</v>
      </c>
      <c r="K2849">
        <v>0</v>
      </c>
      <c r="L2849">
        <v>0</v>
      </c>
      <c r="M2849">
        <v>1</v>
      </c>
      <c r="N2849" s="2">
        <v>44595</v>
      </c>
      <c r="O2849" s="1" t="s">
        <v>7725</v>
      </c>
      <c r="P2849" s="4">
        <v>710500</v>
      </c>
      <c r="Q2849" s="4">
        <v>61770</v>
      </c>
      <c r="R2849" s="1" t="s">
        <v>128</v>
      </c>
      <c r="S2849" s="1" t="s">
        <v>50</v>
      </c>
      <c r="T2849" s="4">
        <f>Sales_Datas[[#This Row],[after_discount]]-(Sales_Datas[[#This Row],[qty_ordered]]*Sales_Datas[[#This Row],[cogs]])</f>
        <v>2594920</v>
      </c>
      <c r="U2849" s="3">
        <f>IFERROR(Sales_Datas[[#This Row],[Gross_Profit]]/Sales_Datas[[#This Row],[after_discount]],0)</f>
        <v>0.91306122448979588</v>
      </c>
      <c r="V2849" s="1" t="str">
        <f>IF(Sales_Datas[[#This Row],[base_price]] &lt;= 632200, "Low", (IF(Sales_Datas[[#This Row],[base_price]] &gt;= 10092000, "High", "Medium")))</f>
        <v>Medium</v>
      </c>
    </row>
    <row r="2850" spans="1:22" x14ac:dyDescent="0.25">
      <c r="A2850" s="1" t="s">
        <v>7726</v>
      </c>
      <c r="B2850" s="1" t="s">
        <v>647</v>
      </c>
      <c r="C2850" s="2">
        <v>44484</v>
      </c>
      <c r="D2850" s="1" t="s">
        <v>7727</v>
      </c>
      <c r="E2850" s="4">
        <v>284200</v>
      </c>
      <c r="F2850">
        <v>1</v>
      </c>
      <c r="G2850" s="4">
        <v>2842000</v>
      </c>
      <c r="H2850" s="4">
        <v>0</v>
      </c>
      <c r="I2850" s="4">
        <v>2842000</v>
      </c>
      <c r="J2850">
        <v>1</v>
      </c>
      <c r="K2850">
        <v>1</v>
      </c>
      <c r="L2850">
        <v>0</v>
      </c>
      <c r="M2850">
        <v>1</v>
      </c>
      <c r="N2850" s="2">
        <v>44405</v>
      </c>
      <c r="O2850" s="1" t="s">
        <v>7728</v>
      </c>
      <c r="P2850" s="4">
        <v>2842000</v>
      </c>
      <c r="Q2850" s="4">
        <v>198940</v>
      </c>
      <c r="R2850" s="1" t="s">
        <v>133</v>
      </c>
      <c r="S2850" s="1" t="s">
        <v>50</v>
      </c>
      <c r="T2850" s="4">
        <f>Sales_Datas[[#This Row],[after_discount]]-(Sales_Datas[[#This Row],[qty_ordered]]*Sales_Datas[[#This Row],[cogs]])</f>
        <v>2643060</v>
      </c>
      <c r="U2850" s="3">
        <f>IFERROR(Sales_Datas[[#This Row],[Gross_Profit]]/Sales_Datas[[#This Row],[after_discount]],0)</f>
        <v>0.93</v>
      </c>
      <c r="V2850" s="1" t="str">
        <f>IF(Sales_Datas[[#This Row],[base_price]] &lt;= 632200, "Low", (IF(Sales_Datas[[#This Row],[base_price]] &gt;= 10092000, "High", "Medium")))</f>
        <v>Medium</v>
      </c>
    </row>
    <row r="2851" spans="1:22" x14ac:dyDescent="0.25">
      <c r="A2851" s="1" t="s">
        <v>7729</v>
      </c>
      <c r="B2851" s="1" t="s">
        <v>7730</v>
      </c>
      <c r="C2851" s="2">
        <v>44457</v>
      </c>
      <c r="D2851" s="1" t="s">
        <v>7731</v>
      </c>
      <c r="E2851" s="4">
        <v>284142</v>
      </c>
      <c r="F2851">
        <v>1</v>
      </c>
      <c r="G2851" s="4">
        <v>2841420</v>
      </c>
      <c r="H2851" s="4">
        <v>0</v>
      </c>
      <c r="I2851" s="4">
        <v>2841420</v>
      </c>
      <c r="J2851">
        <v>1</v>
      </c>
      <c r="K2851">
        <v>1</v>
      </c>
      <c r="L2851">
        <v>1</v>
      </c>
      <c r="M2851">
        <v>1</v>
      </c>
      <c r="N2851" s="2">
        <v>44463</v>
      </c>
      <c r="O2851" s="1" t="s">
        <v>7732</v>
      </c>
      <c r="P2851" s="4">
        <v>2841420</v>
      </c>
      <c r="Q2851" s="4">
        <v>235828</v>
      </c>
      <c r="R2851" s="1" t="s">
        <v>133</v>
      </c>
      <c r="S2851" s="1" t="s">
        <v>50</v>
      </c>
      <c r="T2851" s="4">
        <f>Sales_Datas[[#This Row],[after_discount]]-(Sales_Datas[[#This Row],[qty_ordered]]*Sales_Datas[[#This Row],[cogs]])</f>
        <v>2605592</v>
      </c>
      <c r="U2851" s="3">
        <f>IFERROR(Sales_Datas[[#This Row],[Gross_Profit]]/Sales_Datas[[#This Row],[after_discount]],0)</f>
        <v>0.91700347009593797</v>
      </c>
      <c r="V2851" s="1" t="str">
        <f>IF(Sales_Datas[[#This Row],[base_price]] &lt;= 632200, "Low", (IF(Sales_Datas[[#This Row],[base_price]] &gt;= 10092000, "High", "Medium")))</f>
        <v>Medium</v>
      </c>
    </row>
    <row r="2852" spans="1:22" x14ac:dyDescent="0.25">
      <c r="A2852" s="1" t="s">
        <v>7733</v>
      </c>
      <c r="B2852" s="1" t="s">
        <v>7734</v>
      </c>
      <c r="C2852" s="2">
        <v>44539</v>
      </c>
      <c r="D2852" s="1" t="s">
        <v>7735</v>
      </c>
      <c r="E2852" s="4">
        <v>283620</v>
      </c>
      <c r="F2852">
        <v>1</v>
      </c>
      <c r="G2852" s="4">
        <v>2836200</v>
      </c>
      <c r="H2852" s="4">
        <v>0</v>
      </c>
      <c r="I2852" s="4">
        <v>2836200</v>
      </c>
      <c r="J2852">
        <v>1</v>
      </c>
      <c r="K2852">
        <v>1</v>
      </c>
      <c r="L2852">
        <v>0</v>
      </c>
      <c r="M2852">
        <v>1</v>
      </c>
      <c r="N2852" s="2">
        <v>44448</v>
      </c>
      <c r="O2852" s="1" t="s">
        <v>7736</v>
      </c>
      <c r="P2852" s="4">
        <v>2836200</v>
      </c>
      <c r="Q2852" s="4">
        <v>181482</v>
      </c>
      <c r="R2852" s="1" t="s">
        <v>133</v>
      </c>
      <c r="S2852" s="1" t="s">
        <v>50</v>
      </c>
      <c r="T2852" s="4">
        <f>Sales_Datas[[#This Row],[after_discount]]-(Sales_Datas[[#This Row],[qty_ordered]]*Sales_Datas[[#This Row],[cogs]])</f>
        <v>2654718</v>
      </c>
      <c r="U2852" s="3">
        <f>IFERROR(Sales_Datas[[#This Row],[Gross_Profit]]/Sales_Datas[[#This Row],[after_discount]],0)</f>
        <v>0.93601226993865028</v>
      </c>
      <c r="V2852" s="1" t="str">
        <f>IF(Sales_Datas[[#This Row],[base_price]] &lt;= 632200, "Low", (IF(Sales_Datas[[#This Row],[base_price]] &gt;= 10092000, "High", "Medium")))</f>
        <v>Medium</v>
      </c>
    </row>
    <row r="2853" spans="1:22" x14ac:dyDescent="0.25">
      <c r="A2853" s="1" t="s">
        <v>7737</v>
      </c>
      <c r="B2853" s="1" t="s">
        <v>7738</v>
      </c>
      <c r="C2853" s="2">
        <v>44467</v>
      </c>
      <c r="D2853" s="1" t="s">
        <v>7739</v>
      </c>
      <c r="E2853" s="4">
        <v>283214</v>
      </c>
      <c r="F2853">
        <v>1</v>
      </c>
      <c r="G2853" s="4">
        <v>2832140</v>
      </c>
      <c r="H2853" s="4">
        <v>0</v>
      </c>
      <c r="I2853" s="4">
        <v>2832140</v>
      </c>
      <c r="J2853">
        <v>1</v>
      </c>
      <c r="K2853">
        <v>1</v>
      </c>
      <c r="L2853">
        <v>1</v>
      </c>
      <c r="M2853">
        <v>1</v>
      </c>
      <c r="N2853" s="2">
        <v>44464</v>
      </c>
      <c r="O2853" s="1" t="s">
        <v>7740</v>
      </c>
      <c r="P2853" s="4">
        <v>2832140</v>
      </c>
      <c r="Q2853" s="4">
        <v>181250</v>
      </c>
      <c r="R2853" s="1" t="s">
        <v>123</v>
      </c>
      <c r="S2853" s="1" t="s">
        <v>50</v>
      </c>
      <c r="T2853" s="4">
        <f>Sales_Datas[[#This Row],[after_discount]]-(Sales_Datas[[#This Row],[qty_ordered]]*Sales_Datas[[#This Row],[cogs]])</f>
        <v>2650890</v>
      </c>
      <c r="U2853" s="3">
        <f>IFERROR(Sales_Datas[[#This Row],[Gross_Profit]]/Sales_Datas[[#This Row],[after_discount]],0)</f>
        <v>0.93600245750563182</v>
      </c>
      <c r="V2853" s="1" t="str">
        <f>IF(Sales_Datas[[#This Row],[base_price]] &lt;= 632200, "Low", (IF(Sales_Datas[[#This Row],[base_price]] &gt;= 10092000, "High", "Medium")))</f>
        <v>Medium</v>
      </c>
    </row>
    <row r="2854" spans="1:22" x14ac:dyDescent="0.25">
      <c r="A2854" s="1" t="s">
        <v>7741</v>
      </c>
      <c r="B2854" s="1" t="s">
        <v>7742</v>
      </c>
      <c r="C2854" s="2">
        <v>44496</v>
      </c>
      <c r="D2854" s="1" t="s">
        <v>7743</v>
      </c>
      <c r="E2854" s="4">
        <v>283214</v>
      </c>
      <c r="F2854">
        <v>1</v>
      </c>
      <c r="G2854" s="4">
        <v>2832140</v>
      </c>
      <c r="H2854" s="4">
        <v>0</v>
      </c>
      <c r="I2854" s="4">
        <v>2832140</v>
      </c>
      <c r="J2854">
        <v>1</v>
      </c>
      <c r="K2854">
        <v>0</v>
      </c>
      <c r="L2854">
        <v>0</v>
      </c>
      <c r="M2854">
        <v>4</v>
      </c>
      <c r="N2854" s="2">
        <v>44494</v>
      </c>
      <c r="O2854" s="1" t="s">
        <v>7744</v>
      </c>
      <c r="P2854" s="4">
        <v>2832140</v>
      </c>
      <c r="Q2854" s="4">
        <v>252010</v>
      </c>
      <c r="R2854" s="1" t="s">
        <v>123</v>
      </c>
      <c r="S2854" s="1" t="s">
        <v>34</v>
      </c>
      <c r="T2854" s="4">
        <f>Sales_Datas[[#This Row],[after_discount]]-(Sales_Datas[[#This Row],[qty_ordered]]*Sales_Datas[[#This Row],[cogs]])</f>
        <v>2580130</v>
      </c>
      <c r="U2854" s="3">
        <f>IFERROR(Sales_Datas[[#This Row],[Gross_Profit]]/Sales_Datas[[#This Row],[after_discount]],0)</f>
        <v>0.91101781691583039</v>
      </c>
      <c r="V2854" s="1" t="str">
        <f>IF(Sales_Datas[[#This Row],[base_price]] &lt;= 632200, "Low", (IF(Sales_Datas[[#This Row],[base_price]] &gt;= 10092000, "High", "Medium")))</f>
        <v>Medium</v>
      </c>
    </row>
    <row r="2855" spans="1:22" x14ac:dyDescent="0.25">
      <c r="A2855" s="1" t="s">
        <v>7745</v>
      </c>
      <c r="B2855" s="1" t="s">
        <v>7746</v>
      </c>
      <c r="C2855" s="2">
        <v>44582</v>
      </c>
      <c r="D2855" s="1" t="s">
        <v>7747</v>
      </c>
      <c r="E2855" s="4">
        <v>141404</v>
      </c>
      <c r="F2855">
        <v>2</v>
      </c>
      <c r="G2855" s="4">
        <v>2828080</v>
      </c>
      <c r="H2855" s="4">
        <v>0</v>
      </c>
      <c r="I2855" s="4">
        <v>2828080</v>
      </c>
      <c r="J2855">
        <v>1</v>
      </c>
      <c r="K2855">
        <v>1</v>
      </c>
      <c r="L2855">
        <v>0</v>
      </c>
      <c r="M2855">
        <v>1</v>
      </c>
      <c r="N2855" s="2">
        <v>44563</v>
      </c>
      <c r="O2855" s="1" t="s">
        <v>7748</v>
      </c>
      <c r="P2855" s="4">
        <v>1414040</v>
      </c>
      <c r="Q2855" s="4">
        <v>114492</v>
      </c>
      <c r="R2855" s="1" t="s">
        <v>123</v>
      </c>
      <c r="S2855" s="1" t="s">
        <v>50</v>
      </c>
      <c r="T2855" s="4">
        <f>Sales_Datas[[#This Row],[after_discount]]-(Sales_Datas[[#This Row],[qty_ordered]]*Sales_Datas[[#This Row],[cogs]])</f>
        <v>2599096</v>
      </c>
      <c r="U2855" s="3">
        <f>IFERROR(Sales_Datas[[#This Row],[Gross_Profit]]/Sales_Datas[[#This Row],[after_discount]],0)</f>
        <v>0.91903199343724362</v>
      </c>
      <c r="V2855" s="1" t="str">
        <f>IF(Sales_Datas[[#This Row],[base_price]] &lt;= 632200, "Low", (IF(Sales_Datas[[#This Row],[base_price]] &gt;= 10092000, "High", "Medium")))</f>
        <v>Medium</v>
      </c>
    </row>
    <row r="2856" spans="1:22" x14ac:dyDescent="0.25">
      <c r="A2856" s="1" t="s">
        <v>7749</v>
      </c>
      <c r="B2856" s="1" t="s">
        <v>7750</v>
      </c>
      <c r="C2856" s="2">
        <v>44594</v>
      </c>
      <c r="D2856" s="1" t="s">
        <v>7751</v>
      </c>
      <c r="E2856" s="4">
        <v>282750</v>
      </c>
      <c r="F2856">
        <v>1</v>
      </c>
      <c r="G2856" s="4">
        <v>2827500</v>
      </c>
      <c r="H2856" s="4">
        <v>0</v>
      </c>
      <c r="I2856" s="4">
        <v>2827500</v>
      </c>
      <c r="J2856">
        <v>1</v>
      </c>
      <c r="K2856">
        <v>1</v>
      </c>
      <c r="L2856">
        <v>0</v>
      </c>
      <c r="M2856">
        <v>1</v>
      </c>
      <c r="N2856" s="2">
        <v>44618</v>
      </c>
      <c r="O2856" s="1" t="s">
        <v>7752</v>
      </c>
      <c r="P2856" s="4">
        <v>2827500</v>
      </c>
      <c r="Q2856" s="4">
        <v>206364</v>
      </c>
      <c r="R2856" s="1" t="s">
        <v>123</v>
      </c>
      <c r="S2856" s="1" t="s">
        <v>50</v>
      </c>
      <c r="T2856" s="4">
        <f>Sales_Datas[[#This Row],[after_discount]]-(Sales_Datas[[#This Row],[qty_ordered]]*Sales_Datas[[#This Row],[cogs]])</f>
        <v>2621136</v>
      </c>
      <c r="U2856" s="3">
        <f>IFERROR(Sales_Datas[[#This Row],[Gross_Profit]]/Sales_Datas[[#This Row],[after_discount]],0)</f>
        <v>0.92701538461538457</v>
      </c>
      <c r="V2856" s="1" t="str">
        <f>IF(Sales_Datas[[#This Row],[base_price]] &lt;= 632200, "Low", (IF(Sales_Datas[[#This Row],[base_price]] &gt;= 10092000, "High", "Medium")))</f>
        <v>Medium</v>
      </c>
    </row>
    <row r="2857" spans="1:22" x14ac:dyDescent="0.25">
      <c r="A2857" s="1" t="s">
        <v>7753</v>
      </c>
      <c r="B2857" s="1" t="s">
        <v>7754</v>
      </c>
      <c r="C2857" s="2">
        <v>44656</v>
      </c>
      <c r="D2857" s="1" t="s">
        <v>909</v>
      </c>
      <c r="E2857" s="4">
        <v>282750</v>
      </c>
      <c r="F2857">
        <v>1</v>
      </c>
      <c r="G2857" s="4">
        <v>2827500</v>
      </c>
      <c r="H2857" s="4">
        <v>0</v>
      </c>
      <c r="I2857" s="4">
        <v>2827500</v>
      </c>
      <c r="J2857">
        <v>1</v>
      </c>
      <c r="K2857">
        <v>1</v>
      </c>
      <c r="L2857">
        <v>1</v>
      </c>
      <c r="M2857">
        <v>1</v>
      </c>
      <c r="N2857" s="2">
        <v>44667</v>
      </c>
      <c r="O2857" s="1" t="s">
        <v>910</v>
      </c>
      <c r="P2857" s="4">
        <v>3770000</v>
      </c>
      <c r="Q2857" s="4">
        <v>229970</v>
      </c>
      <c r="R2857" s="1" t="s">
        <v>123</v>
      </c>
      <c r="S2857" s="1" t="s">
        <v>50</v>
      </c>
      <c r="T2857" s="4">
        <f>Sales_Datas[[#This Row],[after_discount]]-(Sales_Datas[[#This Row],[qty_ordered]]*Sales_Datas[[#This Row],[cogs]])</f>
        <v>2597530</v>
      </c>
      <c r="U2857" s="3">
        <f>IFERROR(Sales_Datas[[#This Row],[Gross_Profit]]/Sales_Datas[[#This Row],[after_discount]],0)</f>
        <v>0.91866666666666663</v>
      </c>
      <c r="V2857" s="1" t="str">
        <f>IF(Sales_Datas[[#This Row],[base_price]] &lt;= 632200, "Low", (IF(Sales_Datas[[#This Row],[base_price]] &gt;= 10092000, "High", "Medium")))</f>
        <v>Medium</v>
      </c>
    </row>
    <row r="2858" spans="1:22" x14ac:dyDescent="0.25">
      <c r="A2858" s="1" t="s">
        <v>7755</v>
      </c>
      <c r="B2858" s="1" t="s">
        <v>7756</v>
      </c>
      <c r="C2858" s="2">
        <v>44811</v>
      </c>
      <c r="D2858" s="1" t="s">
        <v>7757</v>
      </c>
      <c r="E2858" s="4">
        <v>281300</v>
      </c>
      <c r="F2858">
        <v>1</v>
      </c>
      <c r="G2858" s="4">
        <v>2813000</v>
      </c>
      <c r="H2858" s="4">
        <v>0</v>
      </c>
      <c r="I2858" s="4">
        <v>2813000</v>
      </c>
      <c r="J2858">
        <v>1</v>
      </c>
      <c r="K2858">
        <v>1</v>
      </c>
      <c r="L2858">
        <v>1</v>
      </c>
      <c r="M2858">
        <v>3</v>
      </c>
      <c r="N2858" s="2">
        <v>44758</v>
      </c>
      <c r="O2858" s="1" t="s">
        <v>7758</v>
      </c>
      <c r="P2858" s="4">
        <v>2813000</v>
      </c>
      <c r="Q2858" s="4">
        <v>174406</v>
      </c>
      <c r="R2858" s="1" t="s">
        <v>191</v>
      </c>
      <c r="S2858" s="1" t="s">
        <v>56</v>
      </c>
      <c r="T2858" s="4">
        <f>Sales_Datas[[#This Row],[after_discount]]-(Sales_Datas[[#This Row],[qty_ordered]]*Sales_Datas[[#This Row],[cogs]])</f>
        <v>2638594</v>
      </c>
      <c r="U2858" s="3">
        <f>IFERROR(Sales_Datas[[#This Row],[Gross_Profit]]/Sales_Datas[[#This Row],[after_discount]],0)</f>
        <v>0.93799999999999994</v>
      </c>
      <c r="V2858" s="1" t="str">
        <f>IF(Sales_Datas[[#This Row],[base_price]] &lt;= 632200, "Low", (IF(Sales_Datas[[#This Row],[base_price]] &gt;= 10092000, "High", "Medium")))</f>
        <v>Medium</v>
      </c>
    </row>
    <row r="2859" spans="1:22" x14ac:dyDescent="0.25">
      <c r="A2859" s="1" t="s">
        <v>7759</v>
      </c>
      <c r="B2859" s="1" t="s">
        <v>7760</v>
      </c>
      <c r="C2859" s="2">
        <v>44559</v>
      </c>
      <c r="D2859" s="1" t="s">
        <v>5463</v>
      </c>
      <c r="E2859" s="4">
        <v>280720</v>
      </c>
      <c r="F2859">
        <v>1</v>
      </c>
      <c r="G2859" s="4">
        <v>2807200</v>
      </c>
      <c r="H2859" s="4">
        <v>0</v>
      </c>
      <c r="I2859" s="4">
        <v>2807200</v>
      </c>
      <c r="J2859">
        <v>1</v>
      </c>
      <c r="K2859">
        <v>0</v>
      </c>
      <c r="L2859">
        <v>0</v>
      </c>
      <c r="M2859">
        <v>4</v>
      </c>
      <c r="N2859" s="2">
        <v>44548</v>
      </c>
      <c r="O2859" s="1" t="s">
        <v>5464</v>
      </c>
      <c r="P2859" s="4">
        <v>2807200</v>
      </c>
      <c r="Q2859" s="4">
        <v>193662</v>
      </c>
      <c r="R2859" s="1" t="s">
        <v>554</v>
      </c>
      <c r="S2859" s="1" t="s">
        <v>34</v>
      </c>
      <c r="T2859" s="4">
        <f>Sales_Datas[[#This Row],[after_discount]]-(Sales_Datas[[#This Row],[qty_ordered]]*Sales_Datas[[#This Row],[cogs]])</f>
        <v>2613538</v>
      </c>
      <c r="U2859" s="3">
        <f>IFERROR(Sales_Datas[[#This Row],[Gross_Profit]]/Sales_Datas[[#This Row],[after_discount]],0)</f>
        <v>0.93101239669421487</v>
      </c>
      <c r="V2859" s="1" t="str">
        <f>IF(Sales_Datas[[#This Row],[base_price]] &lt;= 632200, "Low", (IF(Sales_Datas[[#This Row],[base_price]] &gt;= 10092000, "High", "Medium")))</f>
        <v>Medium</v>
      </c>
    </row>
    <row r="2860" spans="1:22" x14ac:dyDescent="0.25">
      <c r="A2860" s="1" t="s">
        <v>7761</v>
      </c>
      <c r="B2860" s="1" t="s">
        <v>7762</v>
      </c>
      <c r="C2860" s="2">
        <v>44561</v>
      </c>
      <c r="D2860" s="1" t="s">
        <v>5463</v>
      </c>
      <c r="E2860" s="4">
        <v>280720</v>
      </c>
      <c r="F2860">
        <v>1</v>
      </c>
      <c r="G2860" s="4">
        <v>2807200</v>
      </c>
      <c r="H2860" s="4">
        <v>0</v>
      </c>
      <c r="I2860" s="4">
        <v>2807200</v>
      </c>
      <c r="J2860">
        <v>1</v>
      </c>
      <c r="K2860">
        <v>0</v>
      </c>
      <c r="L2860">
        <v>0</v>
      </c>
      <c r="M2860">
        <v>4</v>
      </c>
      <c r="N2860" s="2">
        <v>44535</v>
      </c>
      <c r="O2860" s="1" t="s">
        <v>5464</v>
      </c>
      <c r="P2860" s="4">
        <v>2807200</v>
      </c>
      <c r="Q2860" s="4">
        <v>193662</v>
      </c>
      <c r="R2860" s="1" t="s">
        <v>554</v>
      </c>
      <c r="S2860" s="1" t="s">
        <v>34</v>
      </c>
      <c r="T2860" s="4">
        <f>Sales_Datas[[#This Row],[after_discount]]-(Sales_Datas[[#This Row],[qty_ordered]]*Sales_Datas[[#This Row],[cogs]])</f>
        <v>2613538</v>
      </c>
      <c r="U2860" s="3">
        <f>IFERROR(Sales_Datas[[#This Row],[Gross_Profit]]/Sales_Datas[[#This Row],[after_discount]],0)</f>
        <v>0.93101239669421487</v>
      </c>
      <c r="V2860" s="1" t="str">
        <f>IF(Sales_Datas[[#This Row],[base_price]] &lt;= 632200, "Low", (IF(Sales_Datas[[#This Row],[base_price]] &gt;= 10092000, "High", "Medium")))</f>
        <v>Medium</v>
      </c>
    </row>
    <row r="2861" spans="1:22" x14ac:dyDescent="0.25">
      <c r="A2861" s="1" t="s">
        <v>7763</v>
      </c>
      <c r="B2861" s="1" t="s">
        <v>7764</v>
      </c>
      <c r="C2861" s="2">
        <v>44544</v>
      </c>
      <c r="D2861" s="1" t="s">
        <v>7765</v>
      </c>
      <c r="E2861" s="4">
        <v>279270</v>
      </c>
      <c r="F2861">
        <v>1</v>
      </c>
      <c r="G2861" s="4">
        <v>2792700</v>
      </c>
      <c r="H2861" s="4">
        <v>0</v>
      </c>
      <c r="I2861" s="4">
        <v>2792700</v>
      </c>
      <c r="J2861">
        <v>1</v>
      </c>
      <c r="K2861">
        <v>1</v>
      </c>
      <c r="L2861">
        <v>1</v>
      </c>
      <c r="M2861">
        <v>4</v>
      </c>
      <c r="N2861" s="2">
        <v>44540</v>
      </c>
      <c r="O2861" s="1" t="s">
        <v>7766</v>
      </c>
      <c r="P2861" s="4">
        <v>2792700</v>
      </c>
      <c r="Q2861" s="4">
        <v>212222</v>
      </c>
      <c r="R2861" s="1" t="s">
        <v>191</v>
      </c>
      <c r="S2861" s="1" t="s">
        <v>34</v>
      </c>
      <c r="T2861" s="4">
        <f>Sales_Datas[[#This Row],[after_discount]]-(Sales_Datas[[#This Row],[qty_ordered]]*Sales_Datas[[#This Row],[cogs]])</f>
        <v>2580478</v>
      </c>
      <c r="U2861" s="3">
        <f>IFERROR(Sales_Datas[[#This Row],[Gross_Profit]]/Sales_Datas[[#This Row],[after_discount]],0)</f>
        <v>0.92400830737279338</v>
      </c>
      <c r="V2861" s="1" t="str">
        <f>IF(Sales_Datas[[#This Row],[base_price]] &lt;= 632200, "Low", (IF(Sales_Datas[[#This Row],[base_price]] &gt;= 10092000, "High", "Medium")))</f>
        <v>Medium</v>
      </c>
    </row>
    <row r="2862" spans="1:22" x14ac:dyDescent="0.25">
      <c r="A2862" s="1" t="s">
        <v>7767</v>
      </c>
      <c r="B2862" s="1" t="s">
        <v>5874</v>
      </c>
      <c r="C2862" s="2">
        <v>44611</v>
      </c>
      <c r="D2862" s="1" t="s">
        <v>465</v>
      </c>
      <c r="E2862" s="4">
        <v>279270</v>
      </c>
      <c r="F2862">
        <v>1</v>
      </c>
      <c r="G2862" s="4">
        <v>2792700</v>
      </c>
      <c r="H2862" s="4">
        <v>0</v>
      </c>
      <c r="I2862" s="4">
        <v>2792700</v>
      </c>
      <c r="J2862">
        <v>1</v>
      </c>
      <c r="K2862">
        <v>1</v>
      </c>
      <c r="L2862">
        <v>0</v>
      </c>
      <c r="M2862">
        <v>4</v>
      </c>
      <c r="N2862" s="2">
        <v>44564</v>
      </c>
      <c r="O2862" s="1" t="s">
        <v>466</v>
      </c>
      <c r="P2862" s="4">
        <v>2792700</v>
      </c>
      <c r="Q2862" s="4">
        <v>201028</v>
      </c>
      <c r="R2862" s="1" t="s">
        <v>89</v>
      </c>
      <c r="S2862" s="1" t="s">
        <v>34</v>
      </c>
      <c r="T2862" s="4">
        <f>Sales_Datas[[#This Row],[after_discount]]-(Sales_Datas[[#This Row],[qty_ordered]]*Sales_Datas[[#This Row],[cogs]])</f>
        <v>2591672</v>
      </c>
      <c r="U2862" s="3">
        <f>IFERROR(Sales_Datas[[#This Row],[Gross_Profit]]/Sales_Datas[[#This Row],[after_discount]],0)</f>
        <v>0.92801661474558672</v>
      </c>
      <c r="V2862" s="1" t="str">
        <f>IF(Sales_Datas[[#This Row],[base_price]] &lt;= 632200, "Low", (IF(Sales_Datas[[#This Row],[base_price]] &gt;= 10092000, "High", "Medium")))</f>
        <v>Medium</v>
      </c>
    </row>
    <row r="2863" spans="1:22" x14ac:dyDescent="0.25">
      <c r="A2863" s="1" t="s">
        <v>7768</v>
      </c>
      <c r="B2863" s="1" t="s">
        <v>5874</v>
      </c>
      <c r="C2863" s="2">
        <v>44615</v>
      </c>
      <c r="D2863" s="1" t="s">
        <v>465</v>
      </c>
      <c r="E2863" s="4">
        <v>279270</v>
      </c>
      <c r="F2863">
        <v>1</v>
      </c>
      <c r="G2863" s="4">
        <v>2792700</v>
      </c>
      <c r="H2863" s="4">
        <v>0</v>
      </c>
      <c r="I2863" s="4">
        <v>2792700</v>
      </c>
      <c r="J2863">
        <v>1</v>
      </c>
      <c r="K2863">
        <v>1</v>
      </c>
      <c r="L2863">
        <v>1</v>
      </c>
      <c r="M2863">
        <v>4</v>
      </c>
      <c r="N2863" s="2">
        <v>44564</v>
      </c>
      <c r="O2863" s="1" t="s">
        <v>466</v>
      </c>
      <c r="P2863" s="4">
        <v>2792700</v>
      </c>
      <c r="Q2863" s="4">
        <v>201028</v>
      </c>
      <c r="R2863" s="1" t="s">
        <v>89</v>
      </c>
      <c r="S2863" s="1" t="s">
        <v>34</v>
      </c>
      <c r="T2863" s="4">
        <f>Sales_Datas[[#This Row],[after_discount]]-(Sales_Datas[[#This Row],[qty_ordered]]*Sales_Datas[[#This Row],[cogs]])</f>
        <v>2591672</v>
      </c>
      <c r="U2863" s="3">
        <f>IFERROR(Sales_Datas[[#This Row],[Gross_Profit]]/Sales_Datas[[#This Row],[after_discount]],0)</f>
        <v>0.92801661474558672</v>
      </c>
      <c r="V2863" s="1" t="str">
        <f>IF(Sales_Datas[[#This Row],[base_price]] &lt;= 632200, "Low", (IF(Sales_Datas[[#This Row],[base_price]] &gt;= 10092000, "High", "Medium")))</f>
        <v>Medium</v>
      </c>
    </row>
    <row r="2864" spans="1:22" x14ac:dyDescent="0.25">
      <c r="A2864" s="1" t="s">
        <v>7769</v>
      </c>
      <c r="B2864" s="1" t="s">
        <v>7770</v>
      </c>
      <c r="C2864" s="2">
        <v>44667</v>
      </c>
      <c r="D2864" s="1" t="s">
        <v>465</v>
      </c>
      <c r="E2864" s="4">
        <v>279270</v>
      </c>
      <c r="F2864">
        <v>1</v>
      </c>
      <c r="G2864" s="4">
        <v>2792700</v>
      </c>
      <c r="H2864" s="4">
        <v>0</v>
      </c>
      <c r="I2864" s="4">
        <v>2792700</v>
      </c>
      <c r="J2864">
        <v>1</v>
      </c>
      <c r="K2864">
        <v>0</v>
      </c>
      <c r="L2864">
        <v>0</v>
      </c>
      <c r="M2864">
        <v>7</v>
      </c>
      <c r="N2864" s="2">
        <v>44589</v>
      </c>
      <c r="O2864" s="1" t="s">
        <v>466</v>
      </c>
      <c r="P2864" s="4">
        <v>2792700</v>
      </c>
      <c r="Q2864" s="4">
        <v>201028</v>
      </c>
      <c r="R2864" s="1" t="s">
        <v>89</v>
      </c>
      <c r="S2864" s="1" t="s">
        <v>66</v>
      </c>
      <c r="T2864" s="4">
        <f>Sales_Datas[[#This Row],[after_discount]]-(Sales_Datas[[#This Row],[qty_ordered]]*Sales_Datas[[#This Row],[cogs]])</f>
        <v>2591672</v>
      </c>
      <c r="U2864" s="3">
        <f>IFERROR(Sales_Datas[[#This Row],[Gross_Profit]]/Sales_Datas[[#This Row],[after_discount]],0)</f>
        <v>0.92801661474558672</v>
      </c>
      <c r="V2864" s="1" t="str">
        <f>IF(Sales_Datas[[#This Row],[base_price]] &lt;= 632200, "Low", (IF(Sales_Datas[[#This Row],[base_price]] &gt;= 10092000, "High", "Medium")))</f>
        <v>Medium</v>
      </c>
    </row>
    <row r="2865" spans="1:22" x14ac:dyDescent="0.25">
      <c r="A2865" s="1" t="s">
        <v>7771</v>
      </c>
      <c r="B2865" s="1" t="s">
        <v>7772</v>
      </c>
      <c r="C2865" s="2">
        <v>44710</v>
      </c>
      <c r="D2865" s="1" t="s">
        <v>465</v>
      </c>
      <c r="E2865" s="4">
        <v>279270</v>
      </c>
      <c r="F2865">
        <v>1</v>
      </c>
      <c r="G2865" s="4">
        <v>2792700</v>
      </c>
      <c r="H2865" s="4">
        <v>0</v>
      </c>
      <c r="I2865" s="4">
        <v>2792700</v>
      </c>
      <c r="J2865">
        <v>1</v>
      </c>
      <c r="K2865">
        <v>0</v>
      </c>
      <c r="L2865">
        <v>0</v>
      </c>
      <c r="M2865">
        <v>4</v>
      </c>
      <c r="N2865" s="2">
        <v>44656</v>
      </c>
      <c r="O2865" s="1" t="s">
        <v>466</v>
      </c>
      <c r="P2865" s="4">
        <v>2792700</v>
      </c>
      <c r="Q2865" s="4">
        <v>201028</v>
      </c>
      <c r="R2865" s="1" t="s">
        <v>89</v>
      </c>
      <c r="S2865" s="1" t="s">
        <v>34</v>
      </c>
      <c r="T2865" s="4">
        <f>Sales_Datas[[#This Row],[after_discount]]-(Sales_Datas[[#This Row],[qty_ordered]]*Sales_Datas[[#This Row],[cogs]])</f>
        <v>2591672</v>
      </c>
      <c r="U2865" s="3">
        <f>IFERROR(Sales_Datas[[#This Row],[Gross_Profit]]/Sales_Datas[[#This Row],[after_discount]],0)</f>
        <v>0.92801661474558672</v>
      </c>
      <c r="V2865" s="1" t="str">
        <f>IF(Sales_Datas[[#This Row],[base_price]] &lt;= 632200, "Low", (IF(Sales_Datas[[#This Row],[base_price]] &gt;= 10092000, "High", "Medium")))</f>
        <v>Medium</v>
      </c>
    </row>
    <row r="2866" spans="1:22" x14ac:dyDescent="0.25">
      <c r="A2866" s="1" t="s">
        <v>7773</v>
      </c>
      <c r="B2866" s="1" t="s">
        <v>7774</v>
      </c>
      <c r="C2866" s="2">
        <v>44811</v>
      </c>
      <c r="D2866" s="1" t="s">
        <v>465</v>
      </c>
      <c r="E2866" s="4">
        <v>279270</v>
      </c>
      <c r="F2866">
        <v>1</v>
      </c>
      <c r="G2866" s="4">
        <v>2792700</v>
      </c>
      <c r="H2866" s="4">
        <v>0</v>
      </c>
      <c r="I2866" s="4">
        <v>2792700</v>
      </c>
      <c r="J2866">
        <v>1</v>
      </c>
      <c r="K2866">
        <v>1</v>
      </c>
      <c r="L2866">
        <v>1</v>
      </c>
      <c r="M2866">
        <v>4</v>
      </c>
      <c r="N2866" s="2">
        <v>44753</v>
      </c>
      <c r="O2866" s="1" t="s">
        <v>466</v>
      </c>
      <c r="P2866" s="4">
        <v>2792700</v>
      </c>
      <c r="Q2866" s="4">
        <v>201028</v>
      </c>
      <c r="R2866" s="1" t="s">
        <v>89</v>
      </c>
      <c r="S2866" s="1" t="s">
        <v>34</v>
      </c>
      <c r="T2866" s="4">
        <f>Sales_Datas[[#This Row],[after_discount]]-(Sales_Datas[[#This Row],[qty_ordered]]*Sales_Datas[[#This Row],[cogs]])</f>
        <v>2591672</v>
      </c>
      <c r="U2866" s="3">
        <f>IFERROR(Sales_Datas[[#This Row],[Gross_Profit]]/Sales_Datas[[#This Row],[after_discount]],0)</f>
        <v>0.92801661474558672</v>
      </c>
      <c r="V2866" s="1" t="str">
        <f>IF(Sales_Datas[[#This Row],[base_price]] &lt;= 632200, "Low", (IF(Sales_Datas[[#This Row],[base_price]] &gt;= 10092000, "High", "Medium")))</f>
        <v>Medium</v>
      </c>
    </row>
    <row r="2867" spans="1:22" x14ac:dyDescent="0.25">
      <c r="A2867" s="1" t="s">
        <v>7775</v>
      </c>
      <c r="B2867" s="1" t="s">
        <v>7776</v>
      </c>
      <c r="C2867" s="2">
        <v>44462</v>
      </c>
      <c r="D2867" s="1" t="s">
        <v>7777</v>
      </c>
      <c r="E2867" s="4">
        <v>278400</v>
      </c>
      <c r="F2867">
        <v>1</v>
      </c>
      <c r="G2867" s="4">
        <v>2784000</v>
      </c>
      <c r="H2867" s="4">
        <v>0</v>
      </c>
      <c r="I2867" s="4">
        <v>2784000</v>
      </c>
      <c r="J2867">
        <v>1</v>
      </c>
      <c r="K2867">
        <v>1</v>
      </c>
      <c r="L2867">
        <v>1</v>
      </c>
      <c r="M2867">
        <v>1</v>
      </c>
      <c r="N2867" s="2">
        <v>44456</v>
      </c>
      <c r="O2867" s="1" t="s">
        <v>7778</v>
      </c>
      <c r="P2867" s="4">
        <v>2784000</v>
      </c>
      <c r="Q2867" s="4">
        <v>167040</v>
      </c>
      <c r="R2867" s="1" t="s">
        <v>89</v>
      </c>
      <c r="S2867" s="1" t="s">
        <v>50</v>
      </c>
      <c r="T2867" s="4">
        <f>Sales_Datas[[#This Row],[after_discount]]-(Sales_Datas[[#This Row],[qty_ordered]]*Sales_Datas[[#This Row],[cogs]])</f>
        <v>2616960</v>
      </c>
      <c r="U2867" s="3">
        <f>IFERROR(Sales_Datas[[#This Row],[Gross_Profit]]/Sales_Datas[[#This Row],[after_discount]],0)</f>
        <v>0.94</v>
      </c>
      <c r="V2867" s="1" t="str">
        <f>IF(Sales_Datas[[#This Row],[base_price]] &lt;= 632200, "Low", (IF(Sales_Datas[[#This Row],[base_price]] &gt;= 10092000, "High", "Medium")))</f>
        <v>Medium</v>
      </c>
    </row>
    <row r="2868" spans="1:22" x14ac:dyDescent="0.25">
      <c r="A2868" s="1" t="s">
        <v>7779</v>
      </c>
      <c r="B2868" s="1" t="s">
        <v>7780</v>
      </c>
      <c r="C2868" s="2">
        <v>44869</v>
      </c>
      <c r="D2868" s="1" t="s">
        <v>5474</v>
      </c>
      <c r="E2868" s="4">
        <v>278400</v>
      </c>
      <c r="F2868">
        <v>1</v>
      </c>
      <c r="G2868" s="4">
        <v>2784000</v>
      </c>
      <c r="H2868" s="4">
        <v>0</v>
      </c>
      <c r="I2868" s="4">
        <v>2784000</v>
      </c>
      <c r="J2868">
        <v>1</v>
      </c>
      <c r="K2868">
        <v>1</v>
      </c>
      <c r="L2868">
        <v>0</v>
      </c>
      <c r="M2868">
        <v>1</v>
      </c>
      <c r="N2868" s="2">
        <v>44449</v>
      </c>
      <c r="O2868" s="1" t="s">
        <v>5475</v>
      </c>
      <c r="P2868" s="4">
        <v>2784000</v>
      </c>
      <c r="Q2868" s="4">
        <v>228288</v>
      </c>
      <c r="R2868" s="1" t="s">
        <v>89</v>
      </c>
      <c r="S2868" s="1" t="s">
        <v>50</v>
      </c>
      <c r="T2868" s="4">
        <f>Sales_Datas[[#This Row],[after_discount]]-(Sales_Datas[[#This Row],[qty_ordered]]*Sales_Datas[[#This Row],[cogs]])</f>
        <v>2555712</v>
      </c>
      <c r="U2868" s="3">
        <f>IFERROR(Sales_Datas[[#This Row],[Gross_Profit]]/Sales_Datas[[#This Row],[after_discount]],0)</f>
        <v>0.91800000000000004</v>
      </c>
      <c r="V2868" s="1" t="str">
        <f>IF(Sales_Datas[[#This Row],[base_price]] &lt;= 632200, "Low", (IF(Sales_Datas[[#This Row],[base_price]] &gt;= 10092000, "High", "Medium")))</f>
        <v>Medium</v>
      </c>
    </row>
    <row r="2869" spans="1:22" x14ac:dyDescent="0.25">
      <c r="A2869" s="1" t="s">
        <v>7781</v>
      </c>
      <c r="B2869" s="1" t="s">
        <v>7782</v>
      </c>
      <c r="C2869" s="2">
        <v>44293</v>
      </c>
      <c r="D2869" s="1" t="s">
        <v>7783</v>
      </c>
      <c r="E2869" s="4">
        <v>278400</v>
      </c>
      <c r="F2869">
        <v>1</v>
      </c>
      <c r="G2869" s="4">
        <v>2784000</v>
      </c>
      <c r="H2869" s="4">
        <v>0</v>
      </c>
      <c r="I2869" s="4">
        <v>2784000</v>
      </c>
      <c r="J2869">
        <v>1</v>
      </c>
      <c r="K2869">
        <v>1</v>
      </c>
      <c r="L2869">
        <v>1</v>
      </c>
      <c r="M2869">
        <v>8</v>
      </c>
      <c r="N2869" s="2">
        <v>44400</v>
      </c>
      <c r="O2869" s="1" t="s">
        <v>7784</v>
      </c>
      <c r="P2869" s="4">
        <v>2784000</v>
      </c>
      <c r="Q2869" s="4">
        <v>211584</v>
      </c>
      <c r="R2869" s="1" t="s">
        <v>554</v>
      </c>
      <c r="S2869" s="1" t="s">
        <v>1115</v>
      </c>
      <c r="T2869" s="4">
        <f>Sales_Datas[[#This Row],[after_discount]]-(Sales_Datas[[#This Row],[qty_ordered]]*Sales_Datas[[#This Row],[cogs]])</f>
        <v>2572416</v>
      </c>
      <c r="U2869" s="3">
        <f>IFERROR(Sales_Datas[[#This Row],[Gross_Profit]]/Sales_Datas[[#This Row],[after_discount]],0)</f>
        <v>0.92400000000000004</v>
      </c>
      <c r="V2869" s="1" t="str">
        <f>IF(Sales_Datas[[#This Row],[base_price]] &lt;= 632200, "Low", (IF(Sales_Datas[[#This Row],[base_price]] &gt;= 10092000, "High", "Medium")))</f>
        <v>Medium</v>
      </c>
    </row>
    <row r="2870" spans="1:22" x14ac:dyDescent="0.25">
      <c r="A2870" s="1" t="s">
        <v>7785</v>
      </c>
      <c r="B2870" s="1" t="s">
        <v>4378</v>
      </c>
      <c r="C2870" s="2">
        <v>44499</v>
      </c>
      <c r="D2870" s="1" t="s">
        <v>7786</v>
      </c>
      <c r="E2870" s="4">
        <v>139200</v>
      </c>
      <c r="F2870">
        <v>2</v>
      </c>
      <c r="G2870" s="4">
        <v>2784000</v>
      </c>
      <c r="H2870" s="4">
        <v>0</v>
      </c>
      <c r="I2870" s="4">
        <v>2784000</v>
      </c>
      <c r="J2870">
        <v>1</v>
      </c>
      <c r="K2870">
        <v>1</v>
      </c>
      <c r="L2870">
        <v>1</v>
      </c>
      <c r="M2870">
        <v>10</v>
      </c>
      <c r="N2870" s="2">
        <v>44497</v>
      </c>
      <c r="O2870" s="1" t="s">
        <v>7787</v>
      </c>
      <c r="P2870" s="4">
        <v>1392000</v>
      </c>
      <c r="Q2870" s="4">
        <v>96048</v>
      </c>
      <c r="R2870" s="1" t="s">
        <v>133</v>
      </c>
      <c r="S2870" s="1" t="s">
        <v>1130</v>
      </c>
      <c r="T2870" s="4">
        <f>Sales_Datas[[#This Row],[after_discount]]-(Sales_Datas[[#This Row],[qty_ordered]]*Sales_Datas[[#This Row],[cogs]])</f>
        <v>2591904</v>
      </c>
      <c r="U2870" s="3">
        <f>IFERROR(Sales_Datas[[#This Row],[Gross_Profit]]/Sales_Datas[[#This Row],[after_discount]],0)</f>
        <v>0.93100000000000005</v>
      </c>
      <c r="V2870" s="1" t="str">
        <f>IF(Sales_Datas[[#This Row],[base_price]] &lt;= 632200, "Low", (IF(Sales_Datas[[#This Row],[base_price]] &gt;= 10092000, "High", "Medium")))</f>
        <v>Medium</v>
      </c>
    </row>
    <row r="2871" spans="1:22" x14ac:dyDescent="0.25">
      <c r="A2871" s="1" t="s">
        <v>7788</v>
      </c>
      <c r="B2871" s="1" t="s">
        <v>7789</v>
      </c>
      <c r="C2871" s="2">
        <v>44561</v>
      </c>
      <c r="D2871" s="1" t="s">
        <v>7790</v>
      </c>
      <c r="E2871" s="4">
        <v>9280</v>
      </c>
      <c r="F2871">
        <v>30</v>
      </c>
      <c r="G2871" s="4">
        <v>2784000</v>
      </c>
      <c r="H2871" s="4">
        <v>0</v>
      </c>
      <c r="I2871" s="4">
        <v>2784000</v>
      </c>
      <c r="J2871">
        <v>1</v>
      </c>
      <c r="K2871">
        <v>1</v>
      </c>
      <c r="L2871">
        <v>1</v>
      </c>
      <c r="M2871">
        <v>1</v>
      </c>
      <c r="N2871" s="2">
        <v>44551</v>
      </c>
      <c r="O2871" s="1" t="s">
        <v>7791</v>
      </c>
      <c r="P2871" s="4">
        <v>92800</v>
      </c>
      <c r="Q2871" s="4">
        <v>6032</v>
      </c>
      <c r="R2871" s="1" t="s">
        <v>344</v>
      </c>
      <c r="S2871" s="1" t="s">
        <v>50</v>
      </c>
      <c r="T2871" s="4">
        <f>Sales_Datas[[#This Row],[after_discount]]-(Sales_Datas[[#This Row],[qty_ordered]]*Sales_Datas[[#This Row],[cogs]])</f>
        <v>2603040</v>
      </c>
      <c r="U2871" s="3">
        <f>IFERROR(Sales_Datas[[#This Row],[Gross_Profit]]/Sales_Datas[[#This Row],[after_discount]],0)</f>
        <v>0.93500000000000005</v>
      </c>
      <c r="V2871" s="1" t="str">
        <f>IF(Sales_Datas[[#This Row],[base_price]] &lt;= 632200, "Low", (IF(Sales_Datas[[#This Row],[base_price]] &gt;= 10092000, "High", "Medium")))</f>
        <v>Low</v>
      </c>
    </row>
    <row r="2872" spans="1:22" x14ac:dyDescent="0.25">
      <c r="A2872" s="1" t="s">
        <v>7792</v>
      </c>
      <c r="B2872" s="1" t="s">
        <v>1069</v>
      </c>
      <c r="C2872" s="2">
        <v>44866</v>
      </c>
      <c r="D2872" s="1" t="s">
        <v>7793</v>
      </c>
      <c r="E2872" s="4">
        <v>139142</v>
      </c>
      <c r="F2872">
        <v>2</v>
      </c>
      <c r="G2872" s="4">
        <v>2782840</v>
      </c>
      <c r="H2872" s="4">
        <v>0</v>
      </c>
      <c r="I2872" s="4">
        <v>2782840</v>
      </c>
      <c r="J2872">
        <v>1</v>
      </c>
      <c r="K2872">
        <v>1</v>
      </c>
      <c r="L2872">
        <v>0</v>
      </c>
      <c r="M2872">
        <v>4</v>
      </c>
      <c r="N2872" s="2">
        <v>44460</v>
      </c>
      <c r="O2872" s="1" t="s">
        <v>7794</v>
      </c>
      <c r="P2872" s="4">
        <v>1391420</v>
      </c>
      <c r="Q2872" s="4">
        <v>84854</v>
      </c>
      <c r="R2872" s="1" t="s">
        <v>133</v>
      </c>
      <c r="S2872" s="1" t="s">
        <v>34</v>
      </c>
      <c r="T2872" s="4">
        <f>Sales_Datas[[#This Row],[after_discount]]-(Sales_Datas[[#This Row],[qty_ordered]]*Sales_Datas[[#This Row],[cogs]])</f>
        <v>2613132</v>
      </c>
      <c r="U2872" s="3">
        <f>IFERROR(Sales_Datas[[#This Row],[Gross_Profit]]/Sales_Datas[[#This Row],[after_discount]],0)</f>
        <v>0.93901625677365574</v>
      </c>
      <c r="V2872" s="1" t="str">
        <f>IF(Sales_Datas[[#This Row],[base_price]] &lt;= 632200, "Low", (IF(Sales_Datas[[#This Row],[base_price]] &gt;= 10092000, "High", "Medium")))</f>
        <v>Medium</v>
      </c>
    </row>
    <row r="2873" spans="1:22" x14ac:dyDescent="0.25">
      <c r="A2873" s="1" t="s">
        <v>7795</v>
      </c>
      <c r="B2873" s="1" t="s">
        <v>7796</v>
      </c>
      <c r="C2873" s="2">
        <v>44516</v>
      </c>
      <c r="D2873" s="1" t="s">
        <v>7797</v>
      </c>
      <c r="E2873" s="4">
        <v>92742</v>
      </c>
      <c r="F2873">
        <v>3</v>
      </c>
      <c r="G2873" s="4">
        <v>2782260</v>
      </c>
      <c r="H2873" s="4">
        <v>0</v>
      </c>
      <c r="I2873" s="4">
        <v>2782260</v>
      </c>
      <c r="J2873">
        <v>1</v>
      </c>
      <c r="K2873">
        <v>0</v>
      </c>
      <c r="L2873">
        <v>0</v>
      </c>
      <c r="M2873">
        <v>12</v>
      </c>
      <c r="N2873" s="2">
        <v>44508</v>
      </c>
      <c r="O2873" s="1" t="s">
        <v>7798</v>
      </c>
      <c r="P2873" s="4">
        <v>927420</v>
      </c>
      <c r="Q2873" s="4">
        <v>74182</v>
      </c>
      <c r="R2873" s="1" t="s">
        <v>554</v>
      </c>
      <c r="S2873" s="1" t="s">
        <v>1137</v>
      </c>
      <c r="T2873" s="4">
        <f>Sales_Datas[[#This Row],[after_discount]]-(Sales_Datas[[#This Row],[qty_ordered]]*Sales_Datas[[#This Row],[cogs]])</f>
        <v>2559714</v>
      </c>
      <c r="U2873" s="3">
        <f>IFERROR(Sales_Datas[[#This Row],[Gross_Profit]]/Sales_Datas[[#This Row],[after_discount]],0)</f>
        <v>0.92001250781738586</v>
      </c>
      <c r="V2873" s="1" t="str">
        <f>IF(Sales_Datas[[#This Row],[base_price]] &lt;= 632200, "Low", (IF(Sales_Datas[[#This Row],[base_price]] &gt;= 10092000, "High", "Medium")))</f>
        <v>Medium</v>
      </c>
    </row>
    <row r="2874" spans="1:22" x14ac:dyDescent="0.25">
      <c r="A2874" s="1" t="s">
        <v>7799</v>
      </c>
      <c r="B2874" s="1" t="s">
        <v>7796</v>
      </c>
      <c r="C2874" s="2">
        <v>44517</v>
      </c>
      <c r="D2874" s="1" t="s">
        <v>7797</v>
      </c>
      <c r="E2874" s="4">
        <v>92742</v>
      </c>
      <c r="F2874">
        <v>3</v>
      </c>
      <c r="G2874" s="4">
        <v>2782260</v>
      </c>
      <c r="H2874" s="4">
        <v>0</v>
      </c>
      <c r="I2874" s="4">
        <v>2782260</v>
      </c>
      <c r="J2874">
        <v>1</v>
      </c>
      <c r="K2874">
        <v>1</v>
      </c>
      <c r="L2874">
        <v>1</v>
      </c>
      <c r="M2874">
        <v>1</v>
      </c>
      <c r="N2874" s="2">
        <v>44508</v>
      </c>
      <c r="O2874" s="1" t="s">
        <v>7798</v>
      </c>
      <c r="P2874" s="4">
        <v>927420</v>
      </c>
      <c r="Q2874" s="4">
        <v>74182</v>
      </c>
      <c r="R2874" s="1" t="s">
        <v>554</v>
      </c>
      <c r="S2874" s="1" t="s">
        <v>50</v>
      </c>
      <c r="T2874" s="4">
        <f>Sales_Datas[[#This Row],[after_discount]]-(Sales_Datas[[#This Row],[qty_ordered]]*Sales_Datas[[#This Row],[cogs]])</f>
        <v>2559714</v>
      </c>
      <c r="U2874" s="3">
        <f>IFERROR(Sales_Datas[[#This Row],[Gross_Profit]]/Sales_Datas[[#This Row],[after_discount]],0)</f>
        <v>0.92001250781738586</v>
      </c>
      <c r="V2874" s="1" t="str">
        <f>IF(Sales_Datas[[#This Row],[base_price]] &lt;= 632200, "Low", (IF(Sales_Datas[[#This Row],[base_price]] &gt;= 10092000, "High", "Medium")))</f>
        <v>Medium</v>
      </c>
    </row>
    <row r="2875" spans="1:22" x14ac:dyDescent="0.25">
      <c r="A2875" s="1" t="s">
        <v>7800</v>
      </c>
      <c r="B2875" s="1" t="s">
        <v>7801</v>
      </c>
      <c r="C2875" s="2">
        <v>44418</v>
      </c>
      <c r="D2875" s="1" t="s">
        <v>7802</v>
      </c>
      <c r="E2875" s="4">
        <v>69310</v>
      </c>
      <c r="F2875">
        <v>4</v>
      </c>
      <c r="G2875" s="4">
        <v>2772400</v>
      </c>
      <c r="H2875" s="4">
        <v>0</v>
      </c>
      <c r="I2875" s="4">
        <v>2772400</v>
      </c>
      <c r="J2875">
        <v>1</v>
      </c>
      <c r="K2875">
        <v>1</v>
      </c>
      <c r="L2875">
        <v>0</v>
      </c>
      <c r="M2875">
        <v>1</v>
      </c>
      <c r="N2875" s="2">
        <v>44484</v>
      </c>
      <c r="O2875" s="1" t="s">
        <v>7803</v>
      </c>
      <c r="P2875" s="4">
        <v>693100</v>
      </c>
      <c r="Q2875" s="4">
        <v>43616</v>
      </c>
      <c r="R2875" s="1" t="s">
        <v>475</v>
      </c>
      <c r="S2875" s="1" t="s">
        <v>50</v>
      </c>
      <c r="T2875" s="4">
        <f>Sales_Datas[[#This Row],[after_discount]]-(Sales_Datas[[#This Row],[qty_ordered]]*Sales_Datas[[#This Row],[cogs]])</f>
        <v>2597936</v>
      </c>
      <c r="U2875" s="3">
        <f>IFERROR(Sales_Datas[[#This Row],[Gross_Profit]]/Sales_Datas[[#This Row],[after_discount]],0)</f>
        <v>0.93707112970711293</v>
      </c>
      <c r="V2875" s="1" t="str">
        <f>IF(Sales_Datas[[#This Row],[base_price]] &lt;= 632200, "Low", (IF(Sales_Datas[[#This Row],[base_price]] &gt;= 10092000, "High", "Medium")))</f>
        <v>Medium</v>
      </c>
    </row>
    <row r="2876" spans="1:22" x14ac:dyDescent="0.25">
      <c r="A2876" s="1" t="s">
        <v>7804</v>
      </c>
      <c r="B2876" s="1" t="s">
        <v>7805</v>
      </c>
      <c r="C2876" s="2">
        <v>44357</v>
      </c>
      <c r="D2876" s="1" t="s">
        <v>7806</v>
      </c>
      <c r="E2876" s="4">
        <v>276660</v>
      </c>
      <c r="F2876">
        <v>1</v>
      </c>
      <c r="G2876" s="4">
        <v>2766600</v>
      </c>
      <c r="H2876" s="4">
        <v>0</v>
      </c>
      <c r="I2876" s="4">
        <v>2766600</v>
      </c>
      <c r="J2876">
        <v>1</v>
      </c>
      <c r="K2876">
        <v>1</v>
      </c>
      <c r="L2876">
        <v>1</v>
      </c>
      <c r="M2876">
        <v>1</v>
      </c>
      <c r="N2876" s="2">
        <v>44471</v>
      </c>
      <c r="O2876" s="1" t="s">
        <v>7807</v>
      </c>
      <c r="P2876" s="4">
        <v>2766600</v>
      </c>
      <c r="Q2876" s="4">
        <v>240642</v>
      </c>
      <c r="R2876" s="1" t="s">
        <v>554</v>
      </c>
      <c r="S2876" s="1" t="s">
        <v>50</v>
      </c>
      <c r="T2876" s="4">
        <f>Sales_Datas[[#This Row],[after_discount]]-(Sales_Datas[[#This Row],[qty_ordered]]*Sales_Datas[[#This Row],[cogs]])</f>
        <v>2525958</v>
      </c>
      <c r="U2876" s="3">
        <f>IFERROR(Sales_Datas[[#This Row],[Gross_Profit]]/Sales_Datas[[#This Row],[after_discount]],0)</f>
        <v>0.91301886792452835</v>
      </c>
      <c r="V2876" s="1" t="str">
        <f>IF(Sales_Datas[[#This Row],[base_price]] &lt;= 632200, "Low", (IF(Sales_Datas[[#This Row],[base_price]] &gt;= 10092000, "High", "Medium")))</f>
        <v>Medium</v>
      </c>
    </row>
    <row r="2877" spans="1:22" x14ac:dyDescent="0.25">
      <c r="A2877" s="1" t="s">
        <v>7808</v>
      </c>
      <c r="B2877" s="1" t="s">
        <v>7809</v>
      </c>
      <c r="C2877" s="2">
        <v>44437</v>
      </c>
      <c r="D2877" s="1" t="s">
        <v>7810</v>
      </c>
      <c r="E2877" s="4">
        <v>276660</v>
      </c>
      <c r="F2877">
        <v>1</v>
      </c>
      <c r="G2877" s="4">
        <v>2766600</v>
      </c>
      <c r="H2877" s="4">
        <v>0</v>
      </c>
      <c r="I2877" s="4">
        <v>2766600</v>
      </c>
      <c r="J2877">
        <v>1</v>
      </c>
      <c r="K2877">
        <v>1</v>
      </c>
      <c r="L2877">
        <v>0</v>
      </c>
      <c r="M2877">
        <v>1</v>
      </c>
      <c r="N2877" s="2">
        <v>44416</v>
      </c>
      <c r="O2877" s="1" t="s">
        <v>7811</v>
      </c>
      <c r="P2877" s="4">
        <v>2766600</v>
      </c>
      <c r="Q2877" s="4">
        <v>193662</v>
      </c>
      <c r="R2877" s="1" t="s">
        <v>554</v>
      </c>
      <c r="S2877" s="1" t="s">
        <v>50</v>
      </c>
      <c r="T2877" s="4">
        <f>Sales_Datas[[#This Row],[after_discount]]-(Sales_Datas[[#This Row],[qty_ordered]]*Sales_Datas[[#This Row],[cogs]])</f>
        <v>2572938</v>
      </c>
      <c r="U2877" s="3">
        <f>IFERROR(Sales_Datas[[#This Row],[Gross_Profit]]/Sales_Datas[[#This Row],[after_discount]],0)</f>
        <v>0.93</v>
      </c>
      <c r="V2877" s="1" t="str">
        <f>IF(Sales_Datas[[#This Row],[base_price]] &lt;= 632200, "Low", (IF(Sales_Datas[[#This Row],[base_price]] &gt;= 10092000, "High", "Medium")))</f>
        <v>Medium</v>
      </c>
    </row>
    <row r="2878" spans="1:22" x14ac:dyDescent="0.25">
      <c r="A2878" s="1" t="s">
        <v>7812</v>
      </c>
      <c r="B2878" s="1" t="s">
        <v>7813</v>
      </c>
      <c r="C2878" s="2">
        <v>44736</v>
      </c>
      <c r="D2878" s="1" t="s">
        <v>7814</v>
      </c>
      <c r="E2878" s="4">
        <v>276080</v>
      </c>
      <c r="F2878">
        <v>1</v>
      </c>
      <c r="G2878" s="4">
        <v>2760800</v>
      </c>
      <c r="H2878" s="4">
        <v>0</v>
      </c>
      <c r="I2878" s="4">
        <v>2760800</v>
      </c>
      <c r="J2878">
        <v>1</v>
      </c>
      <c r="K2878">
        <v>1</v>
      </c>
      <c r="L2878">
        <v>0</v>
      </c>
      <c r="M2878">
        <v>1</v>
      </c>
      <c r="N2878" s="2">
        <v>44718</v>
      </c>
      <c r="O2878" s="1" t="s">
        <v>7815</v>
      </c>
      <c r="P2878" s="4">
        <v>2760800</v>
      </c>
      <c r="Q2878" s="4">
        <v>234668</v>
      </c>
      <c r="R2878" s="1" t="s">
        <v>133</v>
      </c>
      <c r="S2878" s="1" t="s">
        <v>50</v>
      </c>
      <c r="T2878" s="4">
        <f>Sales_Datas[[#This Row],[after_discount]]-(Sales_Datas[[#This Row],[qty_ordered]]*Sales_Datas[[#This Row],[cogs]])</f>
        <v>2526132</v>
      </c>
      <c r="U2878" s="3">
        <f>IFERROR(Sales_Datas[[#This Row],[Gross_Profit]]/Sales_Datas[[#This Row],[after_discount]],0)</f>
        <v>0.91500000000000004</v>
      </c>
      <c r="V2878" s="1" t="str">
        <f>IF(Sales_Datas[[#This Row],[base_price]] &lt;= 632200, "Low", (IF(Sales_Datas[[#This Row],[base_price]] &gt;= 10092000, "High", "Medium")))</f>
        <v>Medium</v>
      </c>
    </row>
    <row r="2879" spans="1:22" x14ac:dyDescent="0.25">
      <c r="A2879" s="1" t="s">
        <v>7816</v>
      </c>
      <c r="B2879" s="1" t="s">
        <v>3918</v>
      </c>
      <c r="C2879" s="2">
        <v>44485</v>
      </c>
      <c r="D2879" s="1" t="s">
        <v>7817</v>
      </c>
      <c r="E2879" s="4">
        <v>275500</v>
      </c>
      <c r="F2879">
        <v>1</v>
      </c>
      <c r="G2879" s="4">
        <v>2755000</v>
      </c>
      <c r="H2879" s="4">
        <v>0</v>
      </c>
      <c r="I2879" s="4">
        <v>2755000</v>
      </c>
      <c r="J2879">
        <v>1</v>
      </c>
      <c r="K2879">
        <v>1</v>
      </c>
      <c r="L2879">
        <v>0</v>
      </c>
      <c r="M2879">
        <v>1</v>
      </c>
      <c r="N2879" s="2">
        <v>44454</v>
      </c>
      <c r="O2879" s="1" t="s">
        <v>7818</v>
      </c>
      <c r="P2879" s="4">
        <v>2755000</v>
      </c>
      <c r="Q2879" s="4">
        <v>203870</v>
      </c>
      <c r="R2879" s="1" t="s">
        <v>133</v>
      </c>
      <c r="S2879" s="1" t="s">
        <v>50</v>
      </c>
      <c r="T2879" s="4">
        <f>Sales_Datas[[#This Row],[after_discount]]-(Sales_Datas[[#This Row],[qty_ordered]]*Sales_Datas[[#This Row],[cogs]])</f>
        <v>2551130</v>
      </c>
      <c r="U2879" s="3">
        <f>IFERROR(Sales_Datas[[#This Row],[Gross_Profit]]/Sales_Datas[[#This Row],[after_discount]],0)</f>
        <v>0.92600000000000005</v>
      </c>
      <c r="V2879" s="1" t="str">
        <f>IF(Sales_Datas[[#This Row],[base_price]] &lt;= 632200, "Low", (IF(Sales_Datas[[#This Row],[base_price]] &gt;= 10092000, "High", "Medium")))</f>
        <v>Medium</v>
      </c>
    </row>
    <row r="2880" spans="1:22" x14ac:dyDescent="0.25">
      <c r="A2880" s="1" t="s">
        <v>7819</v>
      </c>
      <c r="B2880" s="1" t="s">
        <v>7820</v>
      </c>
      <c r="C2880" s="2">
        <v>44477</v>
      </c>
      <c r="D2880" s="1" t="s">
        <v>7821</v>
      </c>
      <c r="E2880" s="4">
        <v>55042</v>
      </c>
      <c r="F2880">
        <v>5</v>
      </c>
      <c r="G2880" s="4">
        <v>2752100</v>
      </c>
      <c r="H2880" s="4">
        <v>0</v>
      </c>
      <c r="I2880" s="4">
        <v>2752100</v>
      </c>
      <c r="J2880">
        <v>1</v>
      </c>
      <c r="K2880">
        <v>0</v>
      </c>
      <c r="L2880">
        <v>0</v>
      </c>
      <c r="M2880">
        <v>1</v>
      </c>
      <c r="N2880" s="2">
        <v>44425</v>
      </c>
      <c r="O2880" s="1" t="s">
        <v>7822</v>
      </c>
      <c r="P2880" s="4">
        <v>550420</v>
      </c>
      <c r="Q2880" s="4">
        <v>46226</v>
      </c>
      <c r="R2880" s="1" t="s">
        <v>133</v>
      </c>
      <c r="S2880" s="1" t="s">
        <v>50</v>
      </c>
      <c r="T2880" s="4">
        <f>Sales_Datas[[#This Row],[after_discount]]-(Sales_Datas[[#This Row],[qty_ordered]]*Sales_Datas[[#This Row],[cogs]])</f>
        <v>2520970</v>
      </c>
      <c r="U2880" s="3">
        <f>IFERROR(Sales_Datas[[#This Row],[Gross_Profit]]/Sales_Datas[[#This Row],[after_discount]],0)</f>
        <v>0.91601685985247627</v>
      </c>
      <c r="V2880" s="1" t="str">
        <f>IF(Sales_Datas[[#This Row],[base_price]] &lt;= 632200, "Low", (IF(Sales_Datas[[#This Row],[base_price]] &gt;= 10092000, "High", "Medium")))</f>
        <v>Low</v>
      </c>
    </row>
    <row r="2881" spans="1:22" x14ac:dyDescent="0.25">
      <c r="A2881" s="1" t="s">
        <v>7823</v>
      </c>
      <c r="B2881" s="1" t="s">
        <v>7824</v>
      </c>
      <c r="C2881" s="2">
        <v>44716</v>
      </c>
      <c r="D2881" s="1" t="s">
        <v>7825</v>
      </c>
      <c r="E2881" s="4">
        <v>55042</v>
      </c>
      <c r="F2881">
        <v>5</v>
      </c>
      <c r="G2881" s="4">
        <v>2752100</v>
      </c>
      <c r="H2881" s="4">
        <v>0</v>
      </c>
      <c r="I2881" s="4">
        <v>2752100</v>
      </c>
      <c r="J2881">
        <v>1</v>
      </c>
      <c r="K2881">
        <v>0</v>
      </c>
      <c r="L2881">
        <v>0</v>
      </c>
      <c r="M2881">
        <v>1</v>
      </c>
      <c r="N2881" s="2">
        <v>44670</v>
      </c>
      <c r="O2881" s="1" t="s">
        <v>7826</v>
      </c>
      <c r="P2881" s="4">
        <v>550420</v>
      </c>
      <c r="Q2881" s="4">
        <v>42920</v>
      </c>
      <c r="R2881" s="1" t="s">
        <v>133</v>
      </c>
      <c r="S2881" s="1" t="s">
        <v>50</v>
      </c>
      <c r="T2881" s="4">
        <f>Sales_Datas[[#This Row],[after_discount]]-(Sales_Datas[[#This Row],[qty_ordered]]*Sales_Datas[[#This Row],[cogs]])</f>
        <v>2537500</v>
      </c>
      <c r="U2881" s="3">
        <f>IFERROR(Sales_Datas[[#This Row],[Gross_Profit]]/Sales_Datas[[#This Row],[after_discount]],0)</f>
        <v>0.92202318229715485</v>
      </c>
      <c r="V2881" s="1" t="str">
        <f>IF(Sales_Datas[[#This Row],[base_price]] &lt;= 632200, "Low", (IF(Sales_Datas[[#This Row],[base_price]] &gt;= 10092000, "High", "Medium")))</f>
        <v>Low</v>
      </c>
    </row>
    <row r="2882" spans="1:22" x14ac:dyDescent="0.25">
      <c r="A2882" s="1" t="s">
        <v>7827</v>
      </c>
      <c r="B2882" s="1" t="s">
        <v>7828</v>
      </c>
      <c r="C2882" s="2">
        <v>44484</v>
      </c>
      <c r="D2882" s="1" t="s">
        <v>7829</v>
      </c>
      <c r="E2882" s="4">
        <v>274920</v>
      </c>
      <c r="F2882">
        <v>1</v>
      </c>
      <c r="G2882" s="4">
        <v>2749200</v>
      </c>
      <c r="H2882" s="4">
        <v>0</v>
      </c>
      <c r="I2882" s="4">
        <v>2749200</v>
      </c>
      <c r="J2882">
        <v>1</v>
      </c>
      <c r="K2882">
        <v>0</v>
      </c>
      <c r="L2882">
        <v>0</v>
      </c>
      <c r="M2882">
        <v>10</v>
      </c>
      <c r="N2882" s="2">
        <v>44483</v>
      </c>
      <c r="O2882" s="1" t="s">
        <v>7830</v>
      </c>
      <c r="P2882" s="4">
        <v>2783420</v>
      </c>
      <c r="Q2882" s="4">
        <v>183686</v>
      </c>
      <c r="R2882" s="1" t="s">
        <v>29</v>
      </c>
      <c r="S2882" s="1" t="s">
        <v>1130</v>
      </c>
      <c r="T2882" s="4">
        <f>Sales_Datas[[#This Row],[after_discount]]-(Sales_Datas[[#This Row],[qty_ordered]]*Sales_Datas[[#This Row],[cogs]])</f>
        <v>2565514</v>
      </c>
      <c r="U2882" s="3">
        <f>IFERROR(Sales_Datas[[#This Row],[Gross_Profit]]/Sales_Datas[[#This Row],[after_discount]],0)</f>
        <v>0.93318565400843878</v>
      </c>
      <c r="V2882" s="1" t="str">
        <f>IF(Sales_Datas[[#This Row],[base_price]] &lt;= 632200, "Low", (IF(Sales_Datas[[#This Row],[base_price]] &gt;= 10092000, "High", "Medium")))</f>
        <v>Medium</v>
      </c>
    </row>
    <row r="2883" spans="1:22" x14ac:dyDescent="0.25">
      <c r="A2883" s="1" t="s">
        <v>7831</v>
      </c>
      <c r="B2883" s="1" t="s">
        <v>7832</v>
      </c>
      <c r="C2883" s="2">
        <v>44594</v>
      </c>
      <c r="D2883" s="1" t="s">
        <v>7833</v>
      </c>
      <c r="E2883" s="4">
        <v>273760</v>
      </c>
      <c r="F2883">
        <v>1</v>
      </c>
      <c r="G2883" s="4">
        <v>2737600</v>
      </c>
      <c r="H2883" s="4">
        <v>0</v>
      </c>
      <c r="I2883" s="4">
        <v>2737600</v>
      </c>
      <c r="J2883">
        <v>1</v>
      </c>
      <c r="K2883">
        <v>1</v>
      </c>
      <c r="L2883">
        <v>1</v>
      </c>
      <c r="M2883">
        <v>1</v>
      </c>
      <c r="N2883" s="2">
        <v>44607</v>
      </c>
      <c r="O2883" s="1" t="s">
        <v>7834</v>
      </c>
      <c r="P2883" s="4">
        <v>2737600</v>
      </c>
      <c r="Q2883" s="4">
        <v>177944</v>
      </c>
      <c r="R2883" s="1" t="s">
        <v>133</v>
      </c>
      <c r="S2883" s="1" t="s">
        <v>50</v>
      </c>
      <c r="T2883" s="4">
        <f>Sales_Datas[[#This Row],[after_discount]]-(Sales_Datas[[#This Row],[qty_ordered]]*Sales_Datas[[#This Row],[cogs]])</f>
        <v>2559656</v>
      </c>
      <c r="U2883" s="3">
        <f>IFERROR(Sales_Datas[[#This Row],[Gross_Profit]]/Sales_Datas[[#This Row],[after_discount]],0)</f>
        <v>0.93500000000000005</v>
      </c>
      <c r="V2883" s="1" t="str">
        <f>IF(Sales_Datas[[#This Row],[base_price]] &lt;= 632200, "Low", (IF(Sales_Datas[[#This Row],[base_price]] &gt;= 10092000, "High", "Medium")))</f>
        <v>Medium</v>
      </c>
    </row>
    <row r="2884" spans="1:22" x14ac:dyDescent="0.25">
      <c r="A2884" s="1" t="s">
        <v>7835</v>
      </c>
      <c r="B2884" s="1" t="s">
        <v>7836</v>
      </c>
      <c r="C2884" s="2">
        <v>44835</v>
      </c>
      <c r="D2884" s="1" t="s">
        <v>7833</v>
      </c>
      <c r="E2884" s="4">
        <v>273760</v>
      </c>
      <c r="F2884">
        <v>1</v>
      </c>
      <c r="G2884" s="4">
        <v>2737600</v>
      </c>
      <c r="H2884" s="4">
        <v>0</v>
      </c>
      <c r="I2884" s="4">
        <v>2737600</v>
      </c>
      <c r="J2884">
        <v>1</v>
      </c>
      <c r="K2884">
        <v>1</v>
      </c>
      <c r="L2884">
        <v>1</v>
      </c>
      <c r="M2884">
        <v>1</v>
      </c>
      <c r="N2884" s="2">
        <v>44574</v>
      </c>
      <c r="O2884" s="1" t="s">
        <v>7834</v>
      </c>
      <c r="P2884" s="4">
        <v>2737600</v>
      </c>
      <c r="Q2884" s="4">
        <v>177944</v>
      </c>
      <c r="R2884" s="1" t="s">
        <v>133</v>
      </c>
      <c r="S2884" s="1" t="s">
        <v>50</v>
      </c>
      <c r="T2884" s="4">
        <f>Sales_Datas[[#This Row],[after_discount]]-(Sales_Datas[[#This Row],[qty_ordered]]*Sales_Datas[[#This Row],[cogs]])</f>
        <v>2559656</v>
      </c>
      <c r="U2884" s="3">
        <f>IFERROR(Sales_Datas[[#This Row],[Gross_Profit]]/Sales_Datas[[#This Row],[after_discount]],0)</f>
        <v>0.93500000000000005</v>
      </c>
      <c r="V2884" s="1" t="str">
        <f>IF(Sales_Datas[[#This Row],[base_price]] &lt;= 632200, "Low", (IF(Sales_Datas[[#This Row],[base_price]] &gt;= 10092000, "High", "Medium")))</f>
        <v>Medium</v>
      </c>
    </row>
    <row r="2885" spans="1:22" x14ac:dyDescent="0.25">
      <c r="A2885" s="1" t="s">
        <v>7837</v>
      </c>
      <c r="B2885" s="1" t="s">
        <v>7838</v>
      </c>
      <c r="C2885" s="2">
        <v>44403</v>
      </c>
      <c r="D2885" s="1" t="s">
        <v>5796</v>
      </c>
      <c r="E2885" s="4">
        <v>272600</v>
      </c>
      <c r="F2885">
        <v>1</v>
      </c>
      <c r="G2885" s="4">
        <v>2726000</v>
      </c>
      <c r="H2885" s="4">
        <v>0</v>
      </c>
      <c r="I2885" s="4">
        <v>2726000</v>
      </c>
      <c r="J2885">
        <v>1</v>
      </c>
      <c r="K2885">
        <v>1</v>
      </c>
      <c r="L2885">
        <v>1</v>
      </c>
      <c r="M2885">
        <v>1</v>
      </c>
      <c r="N2885" s="2">
        <v>44378</v>
      </c>
      <c r="O2885" s="1" t="s">
        <v>5797</v>
      </c>
      <c r="P2885" s="4">
        <v>2424400</v>
      </c>
      <c r="Q2885" s="4">
        <v>208452</v>
      </c>
      <c r="R2885" s="1" t="s">
        <v>128</v>
      </c>
      <c r="S2885" s="1" t="s">
        <v>50</v>
      </c>
      <c r="T2885" s="4">
        <f>Sales_Datas[[#This Row],[after_discount]]-(Sales_Datas[[#This Row],[qty_ordered]]*Sales_Datas[[#This Row],[cogs]])</f>
        <v>2517548</v>
      </c>
      <c r="U2885" s="3">
        <f>IFERROR(Sales_Datas[[#This Row],[Gross_Profit]]/Sales_Datas[[#This Row],[after_discount]],0)</f>
        <v>0.92353191489361697</v>
      </c>
      <c r="V2885" s="1" t="str">
        <f>IF(Sales_Datas[[#This Row],[base_price]] &lt;= 632200, "Low", (IF(Sales_Datas[[#This Row],[base_price]] &gt;= 10092000, "High", "Medium")))</f>
        <v>Medium</v>
      </c>
    </row>
    <row r="2886" spans="1:22" x14ac:dyDescent="0.25">
      <c r="A2886" s="1" t="s">
        <v>7839</v>
      </c>
      <c r="B2886" s="1" t="s">
        <v>7840</v>
      </c>
      <c r="C2886" s="2">
        <v>44236</v>
      </c>
      <c r="D2886" s="1" t="s">
        <v>7841</v>
      </c>
      <c r="E2886" s="4">
        <v>271614</v>
      </c>
      <c r="F2886">
        <v>1</v>
      </c>
      <c r="G2886" s="4">
        <v>2716140</v>
      </c>
      <c r="H2886" s="4">
        <v>0</v>
      </c>
      <c r="I2886" s="4">
        <v>2716140</v>
      </c>
      <c r="J2886">
        <v>1</v>
      </c>
      <c r="K2886">
        <v>1</v>
      </c>
      <c r="L2886">
        <v>1</v>
      </c>
      <c r="M2886">
        <v>1</v>
      </c>
      <c r="N2886" s="2">
        <v>44440</v>
      </c>
      <c r="O2886" s="1" t="s">
        <v>7842</v>
      </c>
      <c r="P2886" s="4">
        <v>2716140</v>
      </c>
      <c r="Q2886" s="4">
        <v>214542</v>
      </c>
      <c r="R2886" s="1" t="s">
        <v>123</v>
      </c>
      <c r="S2886" s="1" t="s">
        <v>50</v>
      </c>
      <c r="T2886" s="4">
        <f>Sales_Datas[[#This Row],[after_discount]]-(Sales_Datas[[#This Row],[qty_ordered]]*Sales_Datas[[#This Row],[cogs]])</f>
        <v>2501598</v>
      </c>
      <c r="U2886" s="3">
        <f>IFERROR(Sales_Datas[[#This Row],[Gross_Profit]]/Sales_Datas[[#This Row],[after_discount]],0)</f>
        <v>0.92101217168481742</v>
      </c>
      <c r="V2886" s="1" t="str">
        <f>IF(Sales_Datas[[#This Row],[base_price]] &lt;= 632200, "Low", (IF(Sales_Datas[[#This Row],[base_price]] &gt;= 10092000, "High", "Medium")))</f>
        <v>Medium</v>
      </c>
    </row>
    <row r="2887" spans="1:22" x14ac:dyDescent="0.25">
      <c r="A2887" s="1" t="s">
        <v>7843</v>
      </c>
      <c r="B2887" s="1" t="s">
        <v>7844</v>
      </c>
      <c r="C2887" s="2">
        <v>44237</v>
      </c>
      <c r="D2887" s="1" t="s">
        <v>7845</v>
      </c>
      <c r="E2887" s="4">
        <v>271614</v>
      </c>
      <c r="F2887">
        <v>1</v>
      </c>
      <c r="G2887" s="4">
        <v>2716140</v>
      </c>
      <c r="H2887" s="4">
        <v>0</v>
      </c>
      <c r="I2887" s="4">
        <v>2716140</v>
      </c>
      <c r="J2887">
        <v>1</v>
      </c>
      <c r="K2887">
        <v>1</v>
      </c>
      <c r="L2887">
        <v>1</v>
      </c>
      <c r="M2887">
        <v>1</v>
      </c>
      <c r="N2887" s="2">
        <v>44478</v>
      </c>
      <c r="O2887" s="1" t="s">
        <v>7846</v>
      </c>
      <c r="P2887" s="4">
        <v>2716140</v>
      </c>
      <c r="Q2887" s="4">
        <v>162922</v>
      </c>
      <c r="R2887" s="1" t="s">
        <v>123</v>
      </c>
      <c r="S2887" s="1" t="s">
        <v>50</v>
      </c>
      <c r="T2887" s="4">
        <f>Sales_Datas[[#This Row],[after_discount]]-(Sales_Datas[[#This Row],[qty_ordered]]*Sales_Datas[[#This Row],[cogs]])</f>
        <v>2553218</v>
      </c>
      <c r="U2887" s="3">
        <f>IFERROR(Sales_Datas[[#This Row],[Gross_Profit]]/Sales_Datas[[#This Row],[after_discount]],0)</f>
        <v>0.94001708306641041</v>
      </c>
      <c r="V2887" s="1" t="str">
        <f>IF(Sales_Datas[[#This Row],[base_price]] &lt;= 632200, "Low", (IF(Sales_Datas[[#This Row],[base_price]] &gt;= 10092000, "High", "Medium")))</f>
        <v>Medium</v>
      </c>
    </row>
    <row r="2888" spans="1:22" x14ac:dyDescent="0.25">
      <c r="A2888" s="1" t="s">
        <v>7847</v>
      </c>
      <c r="B2888" s="1" t="s">
        <v>7422</v>
      </c>
      <c r="C2888" s="2">
        <v>44264</v>
      </c>
      <c r="D2888" s="1" t="s">
        <v>7848</v>
      </c>
      <c r="E2888" s="4">
        <v>271614</v>
      </c>
      <c r="F2888">
        <v>1</v>
      </c>
      <c r="G2888" s="4">
        <v>2716140</v>
      </c>
      <c r="H2888" s="4">
        <v>0</v>
      </c>
      <c r="I2888" s="4">
        <v>2716140</v>
      </c>
      <c r="J2888">
        <v>1</v>
      </c>
      <c r="K2888">
        <v>1</v>
      </c>
      <c r="L2888">
        <v>1</v>
      </c>
      <c r="M2888">
        <v>1</v>
      </c>
      <c r="N2888" s="2">
        <v>44445</v>
      </c>
      <c r="O2888" s="1" t="s">
        <v>7849</v>
      </c>
      <c r="P2888" s="4">
        <v>2716140</v>
      </c>
      <c r="Q2888" s="4">
        <v>211816</v>
      </c>
      <c r="R2888" s="1" t="s">
        <v>123</v>
      </c>
      <c r="S2888" s="1" t="s">
        <v>50</v>
      </c>
      <c r="T2888" s="4">
        <f>Sales_Datas[[#This Row],[after_discount]]-(Sales_Datas[[#This Row],[qty_ordered]]*Sales_Datas[[#This Row],[cogs]])</f>
        <v>2504324</v>
      </c>
      <c r="U2888" s="3">
        <f>IFERROR(Sales_Datas[[#This Row],[Gross_Profit]]/Sales_Datas[[#This Row],[after_discount]],0)</f>
        <v>0.92201580183642962</v>
      </c>
      <c r="V2888" s="1" t="str">
        <f>IF(Sales_Datas[[#This Row],[base_price]] &lt;= 632200, "Low", (IF(Sales_Datas[[#This Row],[base_price]] &gt;= 10092000, "High", "Medium")))</f>
        <v>Medium</v>
      </c>
    </row>
    <row r="2889" spans="1:22" x14ac:dyDescent="0.25">
      <c r="A2889" s="1" t="s">
        <v>7850</v>
      </c>
      <c r="B2889" s="1" t="s">
        <v>7851</v>
      </c>
      <c r="C2889" s="2">
        <v>44426</v>
      </c>
      <c r="D2889" s="1" t="s">
        <v>7841</v>
      </c>
      <c r="E2889" s="4">
        <v>271614</v>
      </c>
      <c r="F2889">
        <v>1</v>
      </c>
      <c r="G2889" s="4">
        <v>2716140</v>
      </c>
      <c r="H2889" s="4">
        <v>0</v>
      </c>
      <c r="I2889" s="4">
        <v>2716140</v>
      </c>
      <c r="J2889">
        <v>1</v>
      </c>
      <c r="K2889">
        <v>1</v>
      </c>
      <c r="L2889">
        <v>0</v>
      </c>
      <c r="M2889">
        <v>1</v>
      </c>
      <c r="N2889" s="2">
        <v>44431</v>
      </c>
      <c r="O2889" s="1" t="s">
        <v>7842</v>
      </c>
      <c r="P2889" s="4">
        <v>2716140</v>
      </c>
      <c r="Q2889" s="4">
        <v>214542</v>
      </c>
      <c r="R2889" s="1" t="s">
        <v>123</v>
      </c>
      <c r="S2889" s="1" t="s">
        <v>50</v>
      </c>
      <c r="T2889" s="4">
        <f>Sales_Datas[[#This Row],[after_discount]]-(Sales_Datas[[#This Row],[qty_ordered]]*Sales_Datas[[#This Row],[cogs]])</f>
        <v>2501598</v>
      </c>
      <c r="U2889" s="3">
        <f>IFERROR(Sales_Datas[[#This Row],[Gross_Profit]]/Sales_Datas[[#This Row],[after_discount]],0)</f>
        <v>0.92101217168481742</v>
      </c>
      <c r="V2889" s="1" t="str">
        <f>IF(Sales_Datas[[#This Row],[base_price]] &lt;= 632200, "Low", (IF(Sales_Datas[[#This Row],[base_price]] &gt;= 10092000, "High", "Medium")))</f>
        <v>Medium</v>
      </c>
    </row>
    <row r="2890" spans="1:22" x14ac:dyDescent="0.25">
      <c r="A2890" s="1" t="s">
        <v>7852</v>
      </c>
      <c r="B2890" s="1" t="s">
        <v>7853</v>
      </c>
      <c r="C2890" s="2">
        <v>44430</v>
      </c>
      <c r="D2890" s="1" t="s">
        <v>5116</v>
      </c>
      <c r="E2890" s="4">
        <v>271614</v>
      </c>
      <c r="F2890">
        <v>1</v>
      </c>
      <c r="G2890" s="4">
        <v>2716140</v>
      </c>
      <c r="H2890" s="4">
        <v>0</v>
      </c>
      <c r="I2890" s="4">
        <v>2716140</v>
      </c>
      <c r="J2890">
        <v>1</v>
      </c>
      <c r="K2890">
        <v>1</v>
      </c>
      <c r="L2890">
        <v>0</v>
      </c>
      <c r="M2890">
        <v>1</v>
      </c>
      <c r="N2890" s="2">
        <v>44420</v>
      </c>
      <c r="O2890" s="1" t="s">
        <v>5117</v>
      </c>
      <c r="P2890" s="4">
        <v>2716140</v>
      </c>
      <c r="Q2890" s="4">
        <v>162922</v>
      </c>
      <c r="R2890" s="1" t="s">
        <v>123</v>
      </c>
      <c r="S2890" s="1" t="s">
        <v>50</v>
      </c>
      <c r="T2890" s="4">
        <f>Sales_Datas[[#This Row],[after_discount]]-(Sales_Datas[[#This Row],[qty_ordered]]*Sales_Datas[[#This Row],[cogs]])</f>
        <v>2553218</v>
      </c>
      <c r="U2890" s="3">
        <f>IFERROR(Sales_Datas[[#This Row],[Gross_Profit]]/Sales_Datas[[#This Row],[after_discount]],0)</f>
        <v>0.94001708306641041</v>
      </c>
      <c r="V2890" s="1" t="str">
        <f>IF(Sales_Datas[[#This Row],[base_price]] &lt;= 632200, "Low", (IF(Sales_Datas[[#This Row],[base_price]] &gt;= 10092000, "High", "Medium")))</f>
        <v>Medium</v>
      </c>
    </row>
    <row r="2891" spans="1:22" x14ac:dyDescent="0.25">
      <c r="A2891" s="1" t="s">
        <v>7854</v>
      </c>
      <c r="B2891" s="1" t="s">
        <v>7855</v>
      </c>
      <c r="C2891" s="2">
        <v>44436</v>
      </c>
      <c r="D2891" s="1" t="s">
        <v>7841</v>
      </c>
      <c r="E2891" s="4">
        <v>271614</v>
      </c>
      <c r="F2891">
        <v>1</v>
      </c>
      <c r="G2891" s="4">
        <v>2716140</v>
      </c>
      <c r="H2891" s="4">
        <v>0</v>
      </c>
      <c r="I2891" s="4">
        <v>2716140</v>
      </c>
      <c r="J2891">
        <v>1</v>
      </c>
      <c r="K2891">
        <v>1</v>
      </c>
      <c r="L2891">
        <v>0</v>
      </c>
      <c r="M2891">
        <v>1</v>
      </c>
      <c r="N2891" s="2">
        <v>44416</v>
      </c>
      <c r="O2891" s="1" t="s">
        <v>7842</v>
      </c>
      <c r="P2891" s="4">
        <v>2716140</v>
      </c>
      <c r="Q2891" s="4">
        <v>214542</v>
      </c>
      <c r="R2891" s="1" t="s">
        <v>123</v>
      </c>
      <c r="S2891" s="1" t="s">
        <v>50</v>
      </c>
      <c r="T2891" s="4">
        <f>Sales_Datas[[#This Row],[after_discount]]-(Sales_Datas[[#This Row],[qty_ordered]]*Sales_Datas[[#This Row],[cogs]])</f>
        <v>2501598</v>
      </c>
      <c r="U2891" s="3">
        <f>IFERROR(Sales_Datas[[#This Row],[Gross_Profit]]/Sales_Datas[[#This Row],[after_discount]],0)</f>
        <v>0.92101217168481742</v>
      </c>
      <c r="V2891" s="1" t="str">
        <f>IF(Sales_Datas[[#This Row],[base_price]] &lt;= 632200, "Low", (IF(Sales_Datas[[#This Row],[base_price]] &gt;= 10092000, "High", "Medium")))</f>
        <v>Medium</v>
      </c>
    </row>
    <row r="2892" spans="1:22" x14ac:dyDescent="0.25">
      <c r="A2892" s="1" t="s">
        <v>7856</v>
      </c>
      <c r="B2892" s="1" t="s">
        <v>2884</v>
      </c>
      <c r="C2892" s="2">
        <v>44437</v>
      </c>
      <c r="D2892" s="1" t="s">
        <v>7857</v>
      </c>
      <c r="E2892" s="4">
        <v>271614</v>
      </c>
      <c r="F2892">
        <v>1</v>
      </c>
      <c r="G2892" s="4">
        <v>2716140</v>
      </c>
      <c r="H2892" s="4">
        <v>0</v>
      </c>
      <c r="I2892" s="4">
        <v>2716140</v>
      </c>
      <c r="J2892">
        <v>1</v>
      </c>
      <c r="K2892">
        <v>1</v>
      </c>
      <c r="L2892">
        <v>0</v>
      </c>
      <c r="M2892">
        <v>1</v>
      </c>
      <c r="N2892" s="2">
        <v>44398</v>
      </c>
      <c r="O2892" s="1" t="s">
        <v>7858</v>
      </c>
      <c r="P2892" s="4">
        <v>2716140</v>
      </c>
      <c r="Q2892" s="4">
        <v>217268</v>
      </c>
      <c r="R2892" s="1" t="s">
        <v>123</v>
      </c>
      <c r="S2892" s="1" t="s">
        <v>50</v>
      </c>
      <c r="T2892" s="4">
        <f>Sales_Datas[[#This Row],[after_discount]]-(Sales_Datas[[#This Row],[qty_ordered]]*Sales_Datas[[#This Row],[cogs]])</f>
        <v>2498872</v>
      </c>
      <c r="U2892" s="3">
        <f>IFERROR(Sales_Datas[[#This Row],[Gross_Profit]]/Sales_Datas[[#This Row],[after_discount]],0)</f>
        <v>0.92000854153320522</v>
      </c>
      <c r="V2892" s="1" t="str">
        <f>IF(Sales_Datas[[#This Row],[base_price]] &lt;= 632200, "Low", (IF(Sales_Datas[[#This Row],[base_price]] &gt;= 10092000, "High", "Medium")))</f>
        <v>Medium</v>
      </c>
    </row>
    <row r="2893" spans="1:22" x14ac:dyDescent="0.25">
      <c r="A2893" s="1" t="s">
        <v>7859</v>
      </c>
      <c r="B2893" s="1" t="s">
        <v>7860</v>
      </c>
      <c r="C2893" s="2">
        <v>44456</v>
      </c>
      <c r="D2893" s="1" t="s">
        <v>7861</v>
      </c>
      <c r="E2893" s="4">
        <v>271614</v>
      </c>
      <c r="F2893">
        <v>1</v>
      </c>
      <c r="G2893" s="4">
        <v>2716140</v>
      </c>
      <c r="H2893" s="4">
        <v>0</v>
      </c>
      <c r="I2893" s="4">
        <v>2716140</v>
      </c>
      <c r="J2893">
        <v>1</v>
      </c>
      <c r="K2893">
        <v>1</v>
      </c>
      <c r="L2893">
        <v>1</v>
      </c>
      <c r="M2893">
        <v>1</v>
      </c>
      <c r="N2893" s="2">
        <v>44456</v>
      </c>
      <c r="O2893" s="1" t="s">
        <v>7862</v>
      </c>
      <c r="P2893" s="4">
        <v>2716140</v>
      </c>
      <c r="Q2893" s="4">
        <v>217268</v>
      </c>
      <c r="R2893" s="1" t="s">
        <v>123</v>
      </c>
      <c r="S2893" s="1" t="s">
        <v>50</v>
      </c>
      <c r="T2893" s="4">
        <f>Sales_Datas[[#This Row],[after_discount]]-(Sales_Datas[[#This Row],[qty_ordered]]*Sales_Datas[[#This Row],[cogs]])</f>
        <v>2498872</v>
      </c>
      <c r="U2893" s="3">
        <f>IFERROR(Sales_Datas[[#This Row],[Gross_Profit]]/Sales_Datas[[#This Row],[after_discount]],0)</f>
        <v>0.92000854153320522</v>
      </c>
      <c r="V2893" s="1" t="str">
        <f>IF(Sales_Datas[[#This Row],[base_price]] &lt;= 632200, "Low", (IF(Sales_Datas[[#This Row],[base_price]] &gt;= 10092000, "High", "Medium")))</f>
        <v>Medium</v>
      </c>
    </row>
    <row r="2894" spans="1:22" x14ac:dyDescent="0.25">
      <c r="A2894" s="1" t="s">
        <v>7863</v>
      </c>
      <c r="B2894" s="1" t="s">
        <v>7864</v>
      </c>
      <c r="C2894" s="2">
        <v>44422</v>
      </c>
      <c r="D2894" s="1" t="s">
        <v>7865</v>
      </c>
      <c r="E2894" s="4">
        <v>270338</v>
      </c>
      <c r="F2894">
        <v>1</v>
      </c>
      <c r="G2894" s="4">
        <v>2703380</v>
      </c>
      <c r="H2894" s="4">
        <v>0</v>
      </c>
      <c r="I2894" s="4">
        <v>2703380</v>
      </c>
      <c r="J2894">
        <v>1</v>
      </c>
      <c r="K2894">
        <v>1</v>
      </c>
      <c r="L2894">
        <v>1</v>
      </c>
      <c r="M2894">
        <v>1</v>
      </c>
      <c r="N2894" s="2">
        <v>44436</v>
      </c>
      <c r="O2894" s="1" t="s">
        <v>7866</v>
      </c>
      <c r="P2894" s="4">
        <v>1732750</v>
      </c>
      <c r="Q2894" s="4">
        <v>103936</v>
      </c>
      <c r="R2894" s="1" t="s">
        <v>123</v>
      </c>
      <c r="S2894" s="1" t="s">
        <v>50</v>
      </c>
      <c r="T2894" s="4">
        <f>Sales_Datas[[#This Row],[after_discount]]-(Sales_Datas[[#This Row],[qty_ordered]]*Sales_Datas[[#This Row],[cogs]])</f>
        <v>2599444</v>
      </c>
      <c r="U2894" s="3">
        <f>IFERROR(Sales_Datas[[#This Row],[Gross_Profit]]/Sales_Datas[[#This Row],[after_discount]],0)</f>
        <v>0.96155331473932637</v>
      </c>
      <c r="V2894" s="1" t="str">
        <f>IF(Sales_Datas[[#This Row],[base_price]] &lt;= 632200, "Low", (IF(Sales_Datas[[#This Row],[base_price]] &gt;= 10092000, "High", "Medium")))</f>
        <v>Medium</v>
      </c>
    </row>
    <row r="2895" spans="1:22" x14ac:dyDescent="0.25">
      <c r="A2895" s="1" t="s">
        <v>7867</v>
      </c>
      <c r="B2895" s="1" t="s">
        <v>7868</v>
      </c>
      <c r="C2895" s="2">
        <v>44495</v>
      </c>
      <c r="D2895" s="1" t="s">
        <v>7869</v>
      </c>
      <c r="E2895" s="4">
        <v>269700</v>
      </c>
      <c r="F2895">
        <v>1</v>
      </c>
      <c r="G2895" s="4">
        <v>2697000</v>
      </c>
      <c r="H2895" s="4">
        <v>0</v>
      </c>
      <c r="I2895" s="4">
        <v>2697000</v>
      </c>
      <c r="J2895">
        <v>1</v>
      </c>
      <c r="K2895">
        <v>1</v>
      </c>
      <c r="L2895">
        <v>0</v>
      </c>
      <c r="M2895">
        <v>1</v>
      </c>
      <c r="N2895" s="2">
        <v>44495</v>
      </c>
      <c r="O2895" s="1" t="s">
        <v>7870</v>
      </c>
      <c r="P2895" s="4">
        <v>2697000</v>
      </c>
      <c r="Q2895" s="4">
        <v>231942</v>
      </c>
      <c r="R2895" s="1" t="s">
        <v>133</v>
      </c>
      <c r="S2895" s="1" t="s">
        <v>50</v>
      </c>
      <c r="T2895" s="4">
        <f>Sales_Datas[[#This Row],[after_discount]]-(Sales_Datas[[#This Row],[qty_ordered]]*Sales_Datas[[#This Row],[cogs]])</f>
        <v>2465058</v>
      </c>
      <c r="U2895" s="3">
        <f>IFERROR(Sales_Datas[[#This Row],[Gross_Profit]]/Sales_Datas[[#This Row],[after_discount]],0)</f>
        <v>0.91400000000000003</v>
      </c>
      <c r="V2895" s="1" t="str">
        <f>IF(Sales_Datas[[#This Row],[base_price]] &lt;= 632200, "Low", (IF(Sales_Datas[[#This Row],[base_price]] &gt;= 10092000, "High", "Medium")))</f>
        <v>Medium</v>
      </c>
    </row>
    <row r="2896" spans="1:22" x14ac:dyDescent="0.25">
      <c r="A2896" s="1" t="s">
        <v>7871</v>
      </c>
      <c r="B2896" s="1" t="s">
        <v>1226</v>
      </c>
      <c r="C2896" s="2">
        <v>44812</v>
      </c>
      <c r="D2896" s="1" t="s">
        <v>7872</v>
      </c>
      <c r="E2896" s="4">
        <v>89842</v>
      </c>
      <c r="F2896">
        <v>3</v>
      </c>
      <c r="G2896" s="4">
        <v>2695260</v>
      </c>
      <c r="H2896" s="4">
        <v>0</v>
      </c>
      <c r="I2896" s="4">
        <v>2695260</v>
      </c>
      <c r="J2896">
        <v>1</v>
      </c>
      <c r="K2896">
        <v>1</v>
      </c>
      <c r="L2896">
        <v>1</v>
      </c>
      <c r="M2896">
        <v>4</v>
      </c>
      <c r="N2896" s="2">
        <v>44788</v>
      </c>
      <c r="O2896" s="1" t="s">
        <v>7873</v>
      </c>
      <c r="P2896" s="4">
        <v>898420</v>
      </c>
      <c r="Q2896" s="4">
        <v>67338</v>
      </c>
      <c r="R2896" s="1" t="s">
        <v>554</v>
      </c>
      <c r="S2896" s="1" t="s">
        <v>34</v>
      </c>
      <c r="T2896" s="4">
        <f>Sales_Datas[[#This Row],[after_discount]]-(Sales_Datas[[#This Row],[qty_ordered]]*Sales_Datas[[#This Row],[cogs]])</f>
        <v>2493246</v>
      </c>
      <c r="U2896" s="3">
        <f>IFERROR(Sales_Datas[[#This Row],[Gross_Profit]]/Sales_Datas[[#This Row],[after_discount]],0)</f>
        <v>0.92504841833440932</v>
      </c>
      <c r="V2896" s="1" t="str">
        <f>IF(Sales_Datas[[#This Row],[base_price]] &lt;= 632200, "Low", (IF(Sales_Datas[[#This Row],[base_price]] &gt;= 10092000, "High", "Medium")))</f>
        <v>Medium</v>
      </c>
    </row>
    <row r="2897" spans="1:22" x14ac:dyDescent="0.25">
      <c r="A2897" s="1" t="s">
        <v>7874</v>
      </c>
      <c r="B2897" s="1" t="s">
        <v>7875</v>
      </c>
      <c r="C2897" s="2">
        <v>44481</v>
      </c>
      <c r="D2897" s="1" t="s">
        <v>7876</v>
      </c>
      <c r="E2897" s="4">
        <v>269120</v>
      </c>
      <c r="F2897">
        <v>1</v>
      </c>
      <c r="G2897" s="4">
        <v>2691200</v>
      </c>
      <c r="H2897" s="4">
        <v>0</v>
      </c>
      <c r="I2897" s="4">
        <v>2691200</v>
      </c>
      <c r="J2897">
        <v>1</v>
      </c>
      <c r="K2897">
        <v>1</v>
      </c>
      <c r="L2897">
        <v>1</v>
      </c>
      <c r="M2897">
        <v>1</v>
      </c>
      <c r="N2897" s="2">
        <v>44537</v>
      </c>
      <c r="O2897" s="1" t="s">
        <v>7877</v>
      </c>
      <c r="P2897" s="4">
        <v>2691200</v>
      </c>
      <c r="Q2897" s="4">
        <v>172202</v>
      </c>
      <c r="R2897" s="1" t="s">
        <v>133</v>
      </c>
      <c r="S2897" s="1" t="s">
        <v>50</v>
      </c>
      <c r="T2897" s="4">
        <f>Sales_Datas[[#This Row],[after_discount]]-(Sales_Datas[[#This Row],[qty_ordered]]*Sales_Datas[[#This Row],[cogs]])</f>
        <v>2518998</v>
      </c>
      <c r="U2897" s="3">
        <f>IFERROR(Sales_Datas[[#This Row],[Gross_Profit]]/Sales_Datas[[#This Row],[after_discount]],0)</f>
        <v>0.9360129310344828</v>
      </c>
      <c r="V2897" s="1" t="str">
        <f>IF(Sales_Datas[[#This Row],[base_price]] &lt;= 632200, "Low", (IF(Sales_Datas[[#This Row],[base_price]] &gt;= 10092000, "High", "Medium")))</f>
        <v>Medium</v>
      </c>
    </row>
    <row r="2898" spans="1:22" x14ac:dyDescent="0.25">
      <c r="A2898" s="1" t="s">
        <v>7878</v>
      </c>
      <c r="B2898" s="1" t="s">
        <v>333</v>
      </c>
      <c r="C2898" s="2">
        <v>44619</v>
      </c>
      <c r="D2898" s="1" t="s">
        <v>7876</v>
      </c>
      <c r="E2898" s="4">
        <v>269120</v>
      </c>
      <c r="F2898">
        <v>1</v>
      </c>
      <c r="G2898" s="4">
        <v>2691200</v>
      </c>
      <c r="H2898" s="4">
        <v>0</v>
      </c>
      <c r="I2898" s="4">
        <v>2691200</v>
      </c>
      <c r="J2898">
        <v>1</v>
      </c>
      <c r="K2898">
        <v>1</v>
      </c>
      <c r="L2898">
        <v>0</v>
      </c>
      <c r="M2898">
        <v>1</v>
      </c>
      <c r="N2898" s="2">
        <v>44607</v>
      </c>
      <c r="O2898" s="1" t="s">
        <v>7877</v>
      </c>
      <c r="P2898" s="4">
        <v>2691200</v>
      </c>
      <c r="Q2898" s="4">
        <v>172202</v>
      </c>
      <c r="R2898" s="1" t="s">
        <v>133</v>
      </c>
      <c r="S2898" s="1" t="s">
        <v>50</v>
      </c>
      <c r="T2898" s="4">
        <f>Sales_Datas[[#This Row],[after_discount]]-(Sales_Datas[[#This Row],[qty_ordered]]*Sales_Datas[[#This Row],[cogs]])</f>
        <v>2518998</v>
      </c>
      <c r="U2898" s="3">
        <f>IFERROR(Sales_Datas[[#This Row],[Gross_Profit]]/Sales_Datas[[#This Row],[after_discount]],0)</f>
        <v>0.9360129310344828</v>
      </c>
      <c r="V2898" s="1" t="str">
        <f>IF(Sales_Datas[[#This Row],[base_price]] &lt;= 632200, "Low", (IF(Sales_Datas[[#This Row],[base_price]] &gt;= 10092000, "High", "Medium")))</f>
        <v>Medium</v>
      </c>
    </row>
    <row r="2899" spans="1:22" x14ac:dyDescent="0.25">
      <c r="A2899" s="1" t="s">
        <v>7879</v>
      </c>
      <c r="B2899" s="1" t="s">
        <v>7880</v>
      </c>
      <c r="C2899" s="2">
        <v>44558</v>
      </c>
      <c r="D2899" s="1" t="s">
        <v>7881</v>
      </c>
      <c r="E2899" s="4">
        <v>268540</v>
      </c>
      <c r="F2899">
        <v>1</v>
      </c>
      <c r="G2899" s="4">
        <v>2685400</v>
      </c>
      <c r="H2899" s="4">
        <v>0</v>
      </c>
      <c r="I2899" s="4">
        <v>2685400</v>
      </c>
      <c r="J2899">
        <v>1</v>
      </c>
      <c r="K2899">
        <v>0</v>
      </c>
      <c r="L2899">
        <v>0</v>
      </c>
      <c r="M2899">
        <v>4</v>
      </c>
      <c r="N2899" s="2">
        <v>44547</v>
      </c>
      <c r="O2899" s="1" t="s">
        <v>7882</v>
      </c>
      <c r="P2899" s="4">
        <v>2668000</v>
      </c>
      <c r="Q2899" s="4">
        <v>234784</v>
      </c>
      <c r="R2899" s="1" t="s">
        <v>29</v>
      </c>
      <c r="S2899" s="1" t="s">
        <v>34</v>
      </c>
      <c r="T2899" s="4">
        <f>Sales_Datas[[#This Row],[after_discount]]-(Sales_Datas[[#This Row],[qty_ordered]]*Sales_Datas[[#This Row],[cogs]])</f>
        <v>2450616</v>
      </c>
      <c r="U2899" s="3">
        <f>IFERROR(Sales_Datas[[#This Row],[Gross_Profit]]/Sales_Datas[[#This Row],[after_discount]],0)</f>
        <v>0.9125701943844492</v>
      </c>
      <c r="V2899" s="1" t="str">
        <f>IF(Sales_Datas[[#This Row],[base_price]] &lt;= 632200, "Low", (IF(Sales_Datas[[#This Row],[base_price]] &gt;= 10092000, "High", "Medium")))</f>
        <v>Medium</v>
      </c>
    </row>
    <row r="2900" spans="1:22" x14ac:dyDescent="0.25">
      <c r="A2900" s="1" t="s">
        <v>7883</v>
      </c>
      <c r="B2900" s="1" t="s">
        <v>7884</v>
      </c>
      <c r="C2900" s="2">
        <v>44549</v>
      </c>
      <c r="D2900" s="1" t="s">
        <v>7885</v>
      </c>
      <c r="E2900" s="4">
        <v>267960</v>
      </c>
      <c r="F2900">
        <v>1</v>
      </c>
      <c r="G2900" s="4">
        <v>2679600</v>
      </c>
      <c r="H2900" s="4">
        <v>0</v>
      </c>
      <c r="I2900" s="4">
        <v>2679600</v>
      </c>
      <c r="J2900">
        <v>1</v>
      </c>
      <c r="K2900">
        <v>1</v>
      </c>
      <c r="L2900">
        <v>0</v>
      </c>
      <c r="M2900">
        <v>1</v>
      </c>
      <c r="N2900" s="2">
        <v>44489</v>
      </c>
      <c r="O2900" s="1" t="s">
        <v>7886</v>
      </c>
      <c r="P2900" s="4">
        <v>2679600</v>
      </c>
      <c r="Q2900" s="4">
        <v>160776</v>
      </c>
      <c r="R2900" s="1" t="s">
        <v>554</v>
      </c>
      <c r="S2900" s="1" t="s">
        <v>50</v>
      </c>
      <c r="T2900" s="4">
        <f>Sales_Datas[[#This Row],[after_discount]]-(Sales_Datas[[#This Row],[qty_ordered]]*Sales_Datas[[#This Row],[cogs]])</f>
        <v>2518824</v>
      </c>
      <c r="U2900" s="3">
        <f>IFERROR(Sales_Datas[[#This Row],[Gross_Profit]]/Sales_Datas[[#This Row],[after_discount]],0)</f>
        <v>0.94</v>
      </c>
      <c r="V2900" s="1" t="str">
        <f>IF(Sales_Datas[[#This Row],[base_price]] &lt;= 632200, "Low", (IF(Sales_Datas[[#This Row],[base_price]] &gt;= 10092000, "High", "Medium")))</f>
        <v>Medium</v>
      </c>
    </row>
    <row r="2901" spans="1:22" x14ac:dyDescent="0.25">
      <c r="A2901" s="1" t="s">
        <v>7887</v>
      </c>
      <c r="B2901" s="1" t="s">
        <v>7888</v>
      </c>
      <c r="C2901" s="2">
        <v>44454</v>
      </c>
      <c r="D2901" s="1" t="s">
        <v>7889</v>
      </c>
      <c r="E2901" s="4">
        <v>133400</v>
      </c>
      <c r="F2901">
        <v>2</v>
      </c>
      <c r="G2901" s="4">
        <v>2668000</v>
      </c>
      <c r="H2901" s="4">
        <v>0</v>
      </c>
      <c r="I2901" s="4">
        <v>2668000</v>
      </c>
      <c r="J2901">
        <v>1</v>
      </c>
      <c r="K2901">
        <v>1</v>
      </c>
      <c r="L2901">
        <v>1</v>
      </c>
      <c r="M2901">
        <v>3</v>
      </c>
      <c r="N2901" s="2">
        <v>44462</v>
      </c>
      <c r="O2901" s="1" t="s">
        <v>7890</v>
      </c>
      <c r="P2901" s="4">
        <v>1334000</v>
      </c>
      <c r="Q2901" s="4">
        <v>80040</v>
      </c>
      <c r="R2901" s="1" t="s">
        <v>128</v>
      </c>
      <c r="S2901" s="1" t="s">
        <v>56</v>
      </c>
      <c r="T2901" s="4">
        <f>Sales_Datas[[#This Row],[after_discount]]-(Sales_Datas[[#This Row],[qty_ordered]]*Sales_Datas[[#This Row],[cogs]])</f>
        <v>2507920</v>
      </c>
      <c r="U2901" s="3">
        <f>IFERROR(Sales_Datas[[#This Row],[Gross_Profit]]/Sales_Datas[[#This Row],[after_discount]],0)</f>
        <v>0.94</v>
      </c>
      <c r="V2901" s="1" t="str">
        <f>IF(Sales_Datas[[#This Row],[base_price]] &lt;= 632200, "Low", (IF(Sales_Datas[[#This Row],[base_price]] &gt;= 10092000, "High", "Medium")))</f>
        <v>Medium</v>
      </c>
    </row>
    <row r="2902" spans="1:22" x14ac:dyDescent="0.25">
      <c r="A2902" s="1" t="s">
        <v>7891</v>
      </c>
      <c r="B2902" s="1" t="s">
        <v>7892</v>
      </c>
      <c r="C2902" s="2">
        <v>44734</v>
      </c>
      <c r="D2902" s="1" t="s">
        <v>7893</v>
      </c>
      <c r="E2902" s="4">
        <v>266800</v>
      </c>
      <c r="F2902">
        <v>1</v>
      </c>
      <c r="G2902" s="4">
        <v>2668000</v>
      </c>
      <c r="H2902" s="4">
        <v>0</v>
      </c>
      <c r="I2902" s="4">
        <v>2668000</v>
      </c>
      <c r="J2902">
        <v>1</v>
      </c>
      <c r="K2902">
        <v>1</v>
      </c>
      <c r="L2902">
        <v>0</v>
      </c>
      <c r="M2902">
        <v>1</v>
      </c>
      <c r="N2902" s="2">
        <v>44731</v>
      </c>
      <c r="O2902" s="1" t="s">
        <v>7894</v>
      </c>
      <c r="P2902" s="4">
        <v>2668000</v>
      </c>
      <c r="Q2902" s="4">
        <v>205436</v>
      </c>
      <c r="R2902" s="1" t="s">
        <v>554</v>
      </c>
      <c r="S2902" s="1" t="s">
        <v>50</v>
      </c>
      <c r="T2902" s="4">
        <f>Sales_Datas[[#This Row],[after_discount]]-(Sales_Datas[[#This Row],[qty_ordered]]*Sales_Datas[[#This Row],[cogs]])</f>
        <v>2462564</v>
      </c>
      <c r="U2902" s="3">
        <f>IFERROR(Sales_Datas[[#This Row],[Gross_Profit]]/Sales_Datas[[#This Row],[after_discount]],0)</f>
        <v>0.92300000000000004</v>
      </c>
      <c r="V2902" s="1" t="str">
        <f>IF(Sales_Datas[[#This Row],[base_price]] &lt;= 632200, "Low", (IF(Sales_Datas[[#This Row],[base_price]] &gt;= 10092000, "High", "Medium")))</f>
        <v>Medium</v>
      </c>
    </row>
    <row r="2903" spans="1:22" x14ac:dyDescent="0.25">
      <c r="A2903" s="1" t="s">
        <v>7895</v>
      </c>
      <c r="B2903" s="1" t="s">
        <v>7896</v>
      </c>
      <c r="C2903" s="2">
        <v>44720</v>
      </c>
      <c r="D2903" s="1" t="s">
        <v>7897</v>
      </c>
      <c r="E2903" s="4">
        <v>133342</v>
      </c>
      <c r="F2903">
        <v>2</v>
      </c>
      <c r="G2903" s="4">
        <v>2666840</v>
      </c>
      <c r="H2903" s="4">
        <v>0</v>
      </c>
      <c r="I2903" s="4">
        <v>2666840</v>
      </c>
      <c r="J2903">
        <v>1</v>
      </c>
      <c r="K2903">
        <v>1</v>
      </c>
      <c r="L2903">
        <v>0</v>
      </c>
      <c r="M2903">
        <v>1</v>
      </c>
      <c r="N2903" s="2">
        <v>44451</v>
      </c>
      <c r="O2903" s="1" t="s">
        <v>7898</v>
      </c>
      <c r="P2903" s="4">
        <v>1333420</v>
      </c>
      <c r="Q2903" s="4">
        <v>86652</v>
      </c>
      <c r="R2903" s="1" t="s">
        <v>55</v>
      </c>
      <c r="S2903" s="1" t="s">
        <v>50</v>
      </c>
      <c r="T2903" s="4">
        <f>Sales_Datas[[#This Row],[after_discount]]-(Sales_Datas[[#This Row],[qty_ordered]]*Sales_Datas[[#This Row],[cogs]])</f>
        <v>2493536</v>
      </c>
      <c r="U2903" s="3">
        <f>IFERROR(Sales_Datas[[#This Row],[Gross_Profit]]/Sales_Datas[[#This Row],[after_discount]],0)</f>
        <v>0.93501522401043935</v>
      </c>
      <c r="V2903" s="1" t="str">
        <f>IF(Sales_Datas[[#This Row],[base_price]] &lt;= 632200, "Low", (IF(Sales_Datas[[#This Row],[base_price]] &gt;= 10092000, "High", "Medium")))</f>
        <v>Medium</v>
      </c>
    </row>
    <row r="2904" spans="1:22" x14ac:dyDescent="0.25">
      <c r="A2904" s="1" t="s">
        <v>7899</v>
      </c>
      <c r="B2904" s="1" t="s">
        <v>7900</v>
      </c>
      <c r="C2904" s="2">
        <v>44566</v>
      </c>
      <c r="D2904" s="1" t="s">
        <v>7901</v>
      </c>
      <c r="E2904" s="4">
        <v>264480</v>
      </c>
      <c r="F2904">
        <v>1</v>
      </c>
      <c r="G2904" s="4">
        <v>2644800</v>
      </c>
      <c r="H2904" s="4">
        <v>0</v>
      </c>
      <c r="I2904" s="4">
        <v>2644800</v>
      </c>
      <c r="J2904">
        <v>1</v>
      </c>
      <c r="K2904">
        <v>1</v>
      </c>
      <c r="L2904">
        <v>0</v>
      </c>
      <c r="M2904">
        <v>1</v>
      </c>
      <c r="N2904" s="2">
        <v>44685</v>
      </c>
      <c r="O2904" s="1" t="s">
        <v>7902</v>
      </c>
      <c r="P2904" s="4">
        <v>2644800</v>
      </c>
      <c r="Q2904" s="4">
        <v>224808</v>
      </c>
      <c r="R2904" s="1" t="s">
        <v>128</v>
      </c>
      <c r="S2904" s="1" t="s">
        <v>50</v>
      </c>
      <c r="T2904" s="4">
        <f>Sales_Datas[[#This Row],[after_discount]]-(Sales_Datas[[#This Row],[qty_ordered]]*Sales_Datas[[#This Row],[cogs]])</f>
        <v>2419992</v>
      </c>
      <c r="U2904" s="3">
        <f>IFERROR(Sales_Datas[[#This Row],[Gross_Profit]]/Sales_Datas[[#This Row],[after_discount]],0)</f>
        <v>0.91500000000000004</v>
      </c>
      <c r="V2904" s="1" t="str">
        <f>IF(Sales_Datas[[#This Row],[base_price]] &lt;= 632200, "Low", (IF(Sales_Datas[[#This Row],[base_price]] &gt;= 10092000, "High", "Medium")))</f>
        <v>Medium</v>
      </c>
    </row>
    <row r="2905" spans="1:22" x14ac:dyDescent="0.25">
      <c r="A2905" s="1" t="s">
        <v>7903</v>
      </c>
      <c r="B2905" s="1" t="s">
        <v>7904</v>
      </c>
      <c r="C2905" s="2">
        <v>44735</v>
      </c>
      <c r="D2905" s="1" t="s">
        <v>7901</v>
      </c>
      <c r="E2905" s="4">
        <v>264480</v>
      </c>
      <c r="F2905">
        <v>1</v>
      </c>
      <c r="G2905" s="4">
        <v>2644800</v>
      </c>
      <c r="H2905" s="4">
        <v>0</v>
      </c>
      <c r="I2905" s="4">
        <v>2644800</v>
      </c>
      <c r="J2905">
        <v>1</v>
      </c>
      <c r="K2905">
        <v>1</v>
      </c>
      <c r="L2905">
        <v>0</v>
      </c>
      <c r="M2905">
        <v>1</v>
      </c>
      <c r="N2905" s="2">
        <v>44717</v>
      </c>
      <c r="O2905" s="1" t="s">
        <v>7902</v>
      </c>
      <c r="P2905" s="4">
        <v>2644800</v>
      </c>
      <c r="Q2905" s="4">
        <v>224808</v>
      </c>
      <c r="R2905" s="1" t="s">
        <v>128</v>
      </c>
      <c r="S2905" s="1" t="s">
        <v>50</v>
      </c>
      <c r="T2905" s="4">
        <f>Sales_Datas[[#This Row],[after_discount]]-(Sales_Datas[[#This Row],[qty_ordered]]*Sales_Datas[[#This Row],[cogs]])</f>
        <v>2419992</v>
      </c>
      <c r="U2905" s="3">
        <f>IFERROR(Sales_Datas[[#This Row],[Gross_Profit]]/Sales_Datas[[#This Row],[after_discount]],0)</f>
        <v>0.91500000000000004</v>
      </c>
      <c r="V2905" s="1" t="str">
        <f>IF(Sales_Datas[[#This Row],[base_price]] &lt;= 632200, "Low", (IF(Sales_Datas[[#This Row],[base_price]] &gt;= 10092000, "High", "Medium")))</f>
        <v>Medium</v>
      </c>
    </row>
    <row r="2906" spans="1:22" x14ac:dyDescent="0.25">
      <c r="A2906" s="1" t="s">
        <v>7905</v>
      </c>
      <c r="B2906" s="1" t="s">
        <v>1685</v>
      </c>
      <c r="C2906" s="2">
        <v>44484</v>
      </c>
      <c r="D2906" s="1" t="s">
        <v>7906</v>
      </c>
      <c r="E2906" s="4">
        <v>66120</v>
      </c>
      <c r="F2906">
        <v>4</v>
      </c>
      <c r="G2906" s="4">
        <v>2644800</v>
      </c>
      <c r="H2906" s="4">
        <v>0</v>
      </c>
      <c r="I2906" s="4">
        <v>2644800</v>
      </c>
      <c r="J2906">
        <v>1</v>
      </c>
      <c r="K2906">
        <v>0</v>
      </c>
      <c r="L2906">
        <v>0</v>
      </c>
      <c r="M2906">
        <v>4</v>
      </c>
      <c r="N2906" s="2">
        <v>44473</v>
      </c>
      <c r="O2906" s="1" t="s">
        <v>7907</v>
      </c>
      <c r="P2906" s="4">
        <v>580</v>
      </c>
      <c r="Q2906" s="4">
        <v>0</v>
      </c>
      <c r="R2906" s="1" t="s">
        <v>75</v>
      </c>
      <c r="S2906" s="1" t="s">
        <v>34</v>
      </c>
      <c r="T2906" s="4">
        <f>Sales_Datas[[#This Row],[after_discount]]-(Sales_Datas[[#This Row],[qty_ordered]]*Sales_Datas[[#This Row],[cogs]])</f>
        <v>2644800</v>
      </c>
      <c r="U2906" s="3">
        <f>IFERROR(Sales_Datas[[#This Row],[Gross_Profit]]/Sales_Datas[[#This Row],[after_discount]],0)</f>
        <v>1</v>
      </c>
      <c r="V2906" s="1" t="str">
        <f>IF(Sales_Datas[[#This Row],[base_price]] &lt;= 632200, "Low", (IF(Sales_Datas[[#This Row],[base_price]] &gt;= 10092000, "High", "Medium")))</f>
        <v>Low</v>
      </c>
    </row>
    <row r="2907" spans="1:22" x14ac:dyDescent="0.25">
      <c r="A2907" s="1" t="s">
        <v>7908</v>
      </c>
      <c r="B2907" s="1" t="s">
        <v>7909</v>
      </c>
      <c r="C2907" s="2">
        <v>44491</v>
      </c>
      <c r="D2907" s="1" t="s">
        <v>7910</v>
      </c>
      <c r="E2907" s="4">
        <v>263900</v>
      </c>
      <c r="F2907">
        <v>1</v>
      </c>
      <c r="G2907" s="4">
        <v>2639000</v>
      </c>
      <c r="H2907" s="4">
        <v>0</v>
      </c>
      <c r="I2907" s="4">
        <v>2639000</v>
      </c>
      <c r="J2907">
        <v>1</v>
      </c>
      <c r="K2907">
        <v>1</v>
      </c>
      <c r="L2907">
        <v>0</v>
      </c>
      <c r="M2907">
        <v>1</v>
      </c>
      <c r="N2907" s="2">
        <v>44489</v>
      </c>
      <c r="O2907" s="1" t="s">
        <v>7911</v>
      </c>
      <c r="P2907" s="4">
        <v>2639000</v>
      </c>
      <c r="Q2907" s="4">
        <v>226954</v>
      </c>
      <c r="R2907" s="1" t="s">
        <v>554</v>
      </c>
      <c r="S2907" s="1" t="s">
        <v>50</v>
      </c>
      <c r="T2907" s="4">
        <f>Sales_Datas[[#This Row],[after_discount]]-(Sales_Datas[[#This Row],[qty_ordered]]*Sales_Datas[[#This Row],[cogs]])</f>
        <v>2412046</v>
      </c>
      <c r="U2907" s="3">
        <f>IFERROR(Sales_Datas[[#This Row],[Gross_Profit]]/Sales_Datas[[#This Row],[after_discount]],0)</f>
        <v>0.91400000000000003</v>
      </c>
      <c r="V2907" s="1" t="str">
        <f>IF(Sales_Datas[[#This Row],[base_price]] &lt;= 632200, "Low", (IF(Sales_Datas[[#This Row],[base_price]] &gt;= 10092000, "High", "Medium")))</f>
        <v>Medium</v>
      </c>
    </row>
    <row r="2908" spans="1:22" x14ac:dyDescent="0.25">
      <c r="A2908" s="1" t="s">
        <v>7912</v>
      </c>
      <c r="B2908" s="1" t="s">
        <v>7913</v>
      </c>
      <c r="C2908" s="2">
        <v>44514</v>
      </c>
      <c r="D2908" s="1" t="s">
        <v>7914</v>
      </c>
      <c r="E2908" s="4">
        <v>263494</v>
      </c>
      <c r="F2908">
        <v>1</v>
      </c>
      <c r="G2908" s="4">
        <v>2634940</v>
      </c>
      <c r="H2908" s="4">
        <v>0</v>
      </c>
      <c r="I2908" s="4">
        <v>2634940</v>
      </c>
      <c r="J2908">
        <v>1</v>
      </c>
      <c r="K2908">
        <v>0</v>
      </c>
      <c r="L2908">
        <v>0</v>
      </c>
      <c r="M2908">
        <v>4</v>
      </c>
      <c r="N2908" s="2">
        <v>44517</v>
      </c>
      <c r="O2908" s="1" t="s">
        <v>7915</v>
      </c>
      <c r="P2908" s="4">
        <v>2634940</v>
      </c>
      <c r="Q2908" s="4">
        <v>192328</v>
      </c>
      <c r="R2908" s="1" t="s">
        <v>123</v>
      </c>
      <c r="S2908" s="1" t="s">
        <v>34</v>
      </c>
      <c r="T2908" s="4">
        <f>Sales_Datas[[#This Row],[after_discount]]-(Sales_Datas[[#This Row],[qty_ordered]]*Sales_Datas[[#This Row],[cogs]])</f>
        <v>2442612</v>
      </c>
      <c r="U2908" s="3">
        <f>IFERROR(Sales_Datas[[#This Row],[Gross_Profit]]/Sales_Datas[[#This Row],[after_discount]],0)</f>
        <v>0.92700858463570324</v>
      </c>
      <c r="V2908" s="1" t="str">
        <f>IF(Sales_Datas[[#This Row],[base_price]] &lt;= 632200, "Low", (IF(Sales_Datas[[#This Row],[base_price]] &gt;= 10092000, "High", "Medium")))</f>
        <v>Medium</v>
      </c>
    </row>
    <row r="2909" spans="1:22" x14ac:dyDescent="0.25">
      <c r="A2909" s="1" t="s">
        <v>7916</v>
      </c>
      <c r="B2909" s="1" t="s">
        <v>7917</v>
      </c>
      <c r="C2909" s="2">
        <v>44757</v>
      </c>
      <c r="D2909" s="1" t="s">
        <v>7918</v>
      </c>
      <c r="E2909" s="4">
        <v>263436</v>
      </c>
      <c r="F2909">
        <v>1</v>
      </c>
      <c r="G2909" s="4">
        <v>2634360</v>
      </c>
      <c r="H2909" s="4">
        <v>0</v>
      </c>
      <c r="I2909" s="4">
        <v>2634360</v>
      </c>
      <c r="J2909">
        <v>1</v>
      </c>
      <c r="K2909">
        <v>1</v>
      </c>
      <c r="L2909">
        <v>0</v>
      </c>
      <c r="M2909">
        <v>1</v>
      </c>
      <c r="N2909" s="2">
        <v>44587</v>
      </c>
      <c r="O2909" s="1" t="s">
        <v>7919</v>
      </c>
      <c r="P2909" s="4">
        <v>2634360</v>
      </c>
      <c r="Q2909" s="4">
        <v>165938</v>
      </c>
      <c r="R2909" s="1" t="s">
        <v>128</v>
      </c>
      <c r="S2909" s="1" t="s">
        <v>50</v>
      </c>
      <c r="T2909" s="4">
        <f>Sales_Datas[[#This Row],[after_discount]]-(Sales_Datas[[#This Row],[qty_ordered]]*Sales_Datas[[#This Row],[cogs]])</f>
        <v>2468422</v>
      </c>
      <c r="U2909" s="3">
        <f>IFERROR(Sales_Datas[[#This Row],[Gross_Profit]]/Sales_Datas[[#This Row],[after_discount]],0)</f>
        <v>0.93701012769704972</v>
      </c>
      <c r="V2909" s="1" t="str">
        <f>IF(Sales_Datas[[#This Row],[base_price]] &lt;= 632200, "Low", (IF(Sales_Datas[[#This Row],[base_price]] &gt;= 10092000, "High", "Medium")))</f>
        <v>Medium</v>
      </c>
    </row>
    <row r="2910" spans="1:22" x14ac:dyDescent="0.25">
      <c r="A2910" s="1" t="s">
        <v>7920</v>
      </c>
      <c r="B2910" s="1" t="s">
        <v>7921</v>
      </c>
      <c r="C2910" s="2">
        <v>44553</v>
      </c>
      <c r="D2910" s="1" t="s">
        <v>7922</v>
      </c>
      <c r="E2910" s="4">
        <v>261000</v>
      </c>
      <c r="F2910">
        <v>1</v>
      </c>
      <c r="G2910" s="4">
        <v>2610000</v>
      </c>
      <c r="H2910" s="4">
        <v>0</v>
      </c>
      <c r="I2910" s="4">
        <v>2610000</v>
      </c>
      <c r="J2910">
        <v>1</v>
      </c>
      <c r="K2910">
        <v>1</v>
      </c>
      <c r="L2910">
        <v>1</v>
      </c>
      <c r="M2910">
        <v>1</v>
      </c>
      <c r="N2910" s="2">
        <v>44556</v>
      </c>
      <c r="O2910" s="1" t="s">
        <v>7923</v>
      </c>
      <c r="P2910" s="4">
        <v>2610000</v>
      </c>
      <c r="Q2910" s="4">
        <v>229680</v>
      </c>
      <c r="R2910" s="1" t="s">
        <v>191</v>
      </c>
      <c r="S2910" s="1" t="s">
        <v>50</v>
      </c>
      <c r="T2910" s="4">
        <f>Sales_Datas[[#This Row],[after_discount]]-(Sales_Datas[[#This Row],[qty_ordered]]*Sales_Datas[[#This Row],[cogs]])</f>
        <v>2380320</v>
      </c>
      <c r="U2910" s="3">
        <f>IFERROR(Sales_Datas[[#This Row],[Gross_Profit]]/Sales_Datas[[#This Row],[after_discount]],0)</f>
        <v>0.91200000000000003</v>
      </c>
      <c r="V2910" s="1" t="str">
        <f>IF(Sales_Datas[[#This Row],[base_price]] &lt;= 632200, "Low", (IF(Sales_Datas[[#This Row],[base_price]] &gt;= 10092000, "High", "Medium")))</f>
        <v>Medium</v>
      </c>
    </row>
    <row r="2911" spans="1:22" x14ac:dyDescent="0.25">
      <c r="A2911" s="1" t="s">
        <v>7924</v>
      </c>
      <c r="B2911" s="1" t="s">
        <v>7925</v>
      </c>
      <c r="C2911" s="2">
        <v>44600</v>
      </c>
      <c r="D2911" s="1" t="s">
        <v>719</v>
      </c>
      <c r="E2911" s="4">
        <v>261000</v>
      </c>
      <c r="F2911">
        <v>1</v>
      </c>
      <c r="G2911" s="4">
        <v>2610000</v>
      </c>
      <c r="H2911" s="4">
        <v>0</v>
      </c>
      <c r="I2911" s="4">
        <v>2610000</v>
      </c>
      <c r="J2911">
        <v>1</v>
      </c>
      <c r="K2911">
        <v>1</v>
      </c>
      <c r="L2911">
        <v>1</v>
      </c>
      <c r="M2911">
        <v>1</v>
      </c>
      <c r="N2911" s="2">
        <v>44787</v>
      </c>
      <c r="O2911" s="1" t="s">
        <v>720</v>
      </c>
      <c r="P2911" s="4">
        <v>3190000</v>
      </c>
      <c r="Q2911" s="4">
        <v>277530</v>
      </c>
      <c r="R2911" s="1" t="s">
        <v>191</v>
      </c>
      <c r="S2911" s="1" t="s">
        <v>50</v>
      </c>
      <c r="T2911" s="4">
        <f>Sales_Datas[[#This Row],[after_discount]]-(Sales_Datas[[#This Row],[qty_ordered]]*Sales_Datas[[#This Row],[cogs]])</f>
        <v>2332470</v>
      </c>
      <c r="U2911" s="3">
        <f>IFERROR(Sales_Datas[[#This Row],[Gross_Profit]]/Sales_Datas[[#This Row],[after_discount]],0)</f>
        <v>0.89366666666666672</v>
      </c>
      <c r="V2911" s="1" t="str">
        <f>IF(Sales_Datas[[#This Row],[base_price]] &lt;= 632200, "Low", (IF(Sales_Datas[[#This Row],[base_price]] &gt;= 10092000, "High", "Medium")))</f>
        <v>Medium</v>
      </c>
    </row>
    <row r="2912" spans="1:22" x14ac:dyDescent="0.25">
      <c r="A2912" s="1" t="s">
        <v>7926</v>
      </c>
      <c r="B2912" s="1" t="s">
        <v>7927</v>
      </c>
      <c r="C2912" s="2">
        <v>44627</v>
      </c>
      <c r="D2912" s="1" t="s">
        <v>528</v>
      </c>
      <c r="E2912" s="4">
        <v>261000</v>
      </c>
      <c r="F2912">
        <v>1</v>
      </c>
      <c r="G2912" s="4">
        <v>2610000</v>
      </c>
      <c r="H2912" s="4">
        <v>0</v>
      </c>
      <c r="I2912" s="4">
        <v>2610000</v>
      </c>
      <c r="J2912">
        <v>1</v>
      </c>
      <c r="K2912">
        <v>1</v>
      </c>
      <c r="L2912">
        <v>1</v>
      </c>
      <c r="M2912">
        <v>1</v>
      </c>
      <c r="N2912" s="2">
        <v>44746</v>
      </c>
      <c r="O2912" s="1" t="s">
        <v>529</v>
      </c>
      <c r="P2912" s="4">
        <v>2610000</v>
      </c>
      <c r="Q2912" s="4">
        <v>161820</v>
      </c>
      <c r="R2912" s="1" t="s">
        <v>191</v>
      </c>
      <c r="S2912" s="1" t="s">
        <v>50</v>
      </c>
      <c r="T2912" s="4">
        <f>Sales_Datas[[#This Row],[after_discount]]-(Sales_Datas[[#This Row],[qty_ordered]]*Sales_Datas[[#This Row],[cogs]])</f>
        <v>2448180</v>
      </c>
      <c r="U2912" s="3">
        <f>IFERROR(Sales_Datas[[#This Row],[Gross_Profit]]/Sales_Datas[[#This Row],[after_discount]],0)</f>
        <v>0.93799999999999994</v>
      </c>
      <c r="V2912" s="1" t="str">
        <f>IF(Sales_Datas[[#This Row],[base_price]] &lt;= 632200, "Low", (IF(Sales_Datas[[#This Row],[base_price]] &gt;= 10092000, "High", "Medium")))</f>
        <v>Medium</v>
      </c>
    </row>
    <row r="2913" spans="1:22" x14ac:dyDescent="0.25">
      <c r="A2913" s="1" t="s">
        <v>7928</v>
      </c>
      <c r="B2913" s="1" t="s">
        <v>5237</v>
      </c>
      <c r="C2913" s="2">
        <v>44645</v>
      </c>
      <c r="D2913" s="1" t="s">
        <v>7929</v>
      </c>
      <c r="E2913" s="4">
        <v>261000</v>
      </c>
      <c r="F2913">
        <v>1</v>
      </c>
      <c r="G2913" s="4">
        <v>2610000</v>
      </c>
      <c r="H2913" s="4">
        <v>0</v>
      </c>
      <c r="I2913" s="4">
        <v>2610000</v>
      </c>
      <c r="J2913">
        <v>1</v>
      </c>
      <c r="K2913">
        <v>0</v>
      </c>
      <c r="L2913">
        <v>0</v>
      </c>
      <c r="M2913">
        <v>1</v>
      </c>
      <c r="N2913" s="2">
        <v>44390</v>
      </c>
      <c r="O2913" s="1" t="s">
        <v>7930</v>
      </c>
      <c r="P2913" s="4">
        <v>2610000</v>
      </c>
      <c r="Q2913" s="4">
        <v>161820</v>
      </c>
      <c r="R2913" s="1" t="s">
        <v>191</v>
      </c>
      <c r="S2913" s="1" t="s">
        <v>50</v>
      </c>
      <c r="T2913" s="4">
        <f>Sales_Datas[[#This Row],[after_discount]]-(Sales_Datas[[#This Row],[qty_ordered]]*Sales_Datas[[#This Row],[cogs]])</f>
        <v>2448180</v>
      </c>
      <c r="U2913" s="3">
        <f>IFERROR(Sales_Datas[[#This Row],[Gross_Profit]]/Sales_Datas[[#This Row],[after_discount]],0)</f>
        <v>0.93799999999999994</v>
      </c>
      <c r="V2913" s="1" t="str">
        <f>IF(Sales_Datas[[#This Row],[base_price]] &lt;= 632200, "Low", (IF(Sales_Datas[[#This Row],[base_price]] &gt;= 10092000, "High", "Medium")))</f>
        <v>Medium</v>
      </c>
    </row>
    <row r="2914" spans="1:22" x14ac:dyDescent="0.25">
      <c r="A2914" s="1" t="s">
        <v>7931</v>
      </c>
      <c r="B2914" s="1" t="s">
        <v>7932</v>
      </c>
      <c r="C2914" s="2">
        <v>44657</v>
      </c>
      <c r="D2914" s="1" t="s">
        <v>528</v>
      </c>
      <c r="E2914" s="4">
        <v>261000</v>
      </c>
      <c r="F2914">
        <v>1</v>
      </c>
      <c r="G2914" s="4">
        <v>2610000</v>
      </c>
      <c r="H2914" s="4">
        <v>0</v>
      </c>
      <c r="I2914" s="4">
        <v>2610000</v>
      </c>
      <c r="J2914">
        <v>1</v>
      </c>
      <c r="K2914">
        <v>0</v>
      </c>
      <c r="L2914">
        <v>0</v>
      </c>
      <c r="M2914">
        <v>7</v>
      </c>
      <c r="N2914" s="2">
        <v>44714</v>
      </c>
      <c r="O2914" s="1" t="s">
        <v>529</v>
      </c>
      <c r="P2914" s="4">
        <v>2610000</v>
      </c>
      <c r="Q2914" s="4">
        <v>161820</v>
      </c>
      <c r="R2914" s="1" t="s">
        <v>191</v>
      </c>
      <c r="S2914" s="1" t="s">
        <v>66</v>
      </c>
      <c r="T2914" s="4">
        <f>Sales_Datas[[#This Row],[after_discount]]-(Sales_Datas[[#This Row],[qty_ordered]]*Sales_Datas[[#This Row],[cogs]])</f>
        <v>2448180</v>
      </c>
      <c r="U2914" s="3">
        <f>IFERROR(Sales_Datas[[#This Row],[Gross_Profit]]/Sales_Datas[[#This Row],[after_discount]],0)</f>
        <v>0.93799999999999994</v>
      </c>
      <c r="V2914" s="1" t="str">
        <f>IF(Sales_Datas[[#This Row],[base_price]] &lt;= 632200, "Low", (IF(Sales_Datas[[#This Row],[base_price]] &gt;= 10092000, "High", "Medium")))</f>
        <v>Medium</v>
      </c>
    </row>
    <row r="2915" spans="1:22" x14ac:dyDescent="0.25">
      <c r="A2915" s="1" t="s">
        <v>7933</v>
      </c>
      <c r="B2915" s="1" t="s">
        <v>7934</v>
      </c>
      <c r="C2915" s="2">
        <v>44688</v>
      </c>
      <c r="D2915" s="1" t="s">
        <v>528</v>
      </c>
      <c r="E2915" s="4">
        <v>261000</v>
      </c>
      <c r="F2915">
        <v>1</v>
      </c>
      <c r="G2915" s="4">
        <v>2610000</v>
      </c>
      <c r="H2915" s="4">
        <v>0</v>
      </c>
      <c r="I2915" s="4">
        <v>2610000</v>
      </c>
      <c r="J2915">
        <v>1</v>
      </c>
      <c r="K2915">
        <v>1</v>
      </c>
      <c r="L2915">
        <v>1</v>
      </c>
      <c r="M2915">
        <v>1</v>
      </c>
      <c r="N2915" s="2">
        <v>44747</v>
      </c>
      <c r="O2915" s="1" t="s">
        <v>529</v>
      </c>
      <c r="P2915" s="4">
        <v>2610000</v>
      </c>
      <c r="Q2915" s="4">
        <v>161820</v>
      </c>
      <c r="R2915" s="1" t="s">
        <v>191</v>
      </c>
      <c r="S2915" s="1" t="s">
        <v>50</v>
      </c>
      <c r="T2915" s="4">
        <f>Sales_Datas[[#This Row],[after_discount]]-(Sales_Datas[[#This Row],[qty_ordered]]*Sales_Datas[[#This Row],[cogs]])</f>
        <v>2448180</v>
      </c>
      <c r="U2915" s="3">
        <f>IFERROR(Sales_Datas[[#This Row],[Gross_Profit]]/Sales_Datas[[#This Row],[after_discount]],0)</f>
        <v>0.93799999999999994</v>
      </c>
      <c r="V2915" s="1" t="str">
        <f>IF(Sales_Datas[[#This Row],[base_price]] &lt;= 632200, "Low", (IF(Sales_Datas[[#This Row],[base_price]] &gt;= 10092000, "High", "Medium")))</f>
        <v>Medium</v>
      </c>
    </row>
    <row r="2916" spans="1:22" x14ac:dyDescent="0.25">
      <c r="A2916" s="1" t="s">
        <v>7935</v>
      </c>
      <c r="B2916" s="1" t="s">
        <v>7936</v>
      </c>
      <c r="C2916" s="2">
        <v>44689</v>
      </c>
      <c r="D2916" s="1" t="s">
        <v>719</v>
      </c>
      <c r="E2916" s="4">
        <v>261000</v>
      </c>
      <c r="F2916">
        <v>1</v>
      </c>
      <c r="G2916" s="4">
        <v>2610000</v>
      </c>
      <c r="H2916" s="4">
        <v>0</v>
      </c>
      <c r="I2916" s="4">
        <v>2610000</v>
      </c>
      <c r="J2916">
        <v>1</v>
      </c>
      <c r="K2916">
        <v>1</v>
      </c>
      <c r="L2916">
        <v>1</v>
      </c>
      <c r="M2916">
        <v>1</v>
      </c>
      <c r="N2916" s="2">
        <v>44801</v>
      </c>
      <c r="O2916" s="1" t="s">
        <v>720</v>
      </c>
      <c r="P2916" s="4">
        <v>3190000</v>
      </c>
      <c r="Q2916" s="4">
        <v>277530</v>
      </c>
      <c r="R2916" s="1" t="s">
        <v>191</v>
      </c>
      <c r="S2916" s="1" t="s">
        <v>50</v>
      </c>
      <c r="T2916" s="4">
        <f>Sales_Datas[[#This Row],[after_discount]]-(Sales_Datas[[#This Row],[qty_ordered]]*Sales_Datas[[#This Row],[cogs]])</f>
        <v>2332470</v>
      </c>
      <c r="U2916" s="3">
        <f>IFERROR(Sales_Datas[[#This Row],[Gross_Profit]]/Sales_Datas[[#This Row],[after_discount]],0)</f>
        <v>0.89366666666666672</v>
      </c>
      <c r="V2916" s="1" t="str">
        <f>IF(Sales_Datas[[#This Row],[base_price]] &lt;= 632200, "Low", (IF(Sales_Datas[[#This Row],[base_price]] &gt;= 10092000, "High", "Medium")))</f>
        <v>Medium</v>
      </c>
    </row>
    <row r="2917" spans="1:22" x14ac:dyDescent="0.25">
      <c r="A2917" s="1" t="s">
        <v>7937</v>
      </c>
      <c r="B2917" s="1" t="s">
        <v>5577</v>
      </c>
      <c r="C2917" s="2">
        <v>44719</v>
      </c>
      <c r="D2917" s="1" t="s">
        <v>528</v>
      </c>
      <c r="E2917" s="4">
        <v>261000</v>
      </c>
      <c r="F2917">
        <v>1</v>
      </c>
      <c r="G2917" s="4">
        <v>2610000</v>
      </c>
      <c r="H2917" s="4">
        <v>0</v>
      </c>
      <c r="I2917" s="4">
        <v>2610000</v>
      </c>
      <c r="J2917">
        <v>1</v>
      </c>
      <c r="K2917">
        <v>0</v>
      </c>
      <c r="L2917">
        <v>0</v>
      </c>
      <c r="M2917">
        <v>2</v>
      </c>
      <c r="N2917" s="2">
        <v>44762</v>
      </c>
      <c r="O2917" s="1" t="s">
        <v>529</v>
      </c>
      <c r="P2917" s="4">
        <v>2610000</v>
      </c>
      <c r="Q2917" s="4">
        <v>161820</v>
      </c>
      <c r="R2917" s="1" t="s">
        <v>191</v>
      </c>
      <c r="S2917" s="1" t="s">
        <v>76</v>
      </c>
      <c r="T2917" s="4">
        <f>Sales_Datas[[#This Row],[after_discount]]-(Sales_Datas[[#This Row],[qty_ordered]]*Sales_Datas[[#This Row],[cogs]])</f>
        <v>2448180</v>
      </c>
      <c r="U2917" s="3">
        <f>IFERROR(Sales_Datas[[#This Row],[Gross_Profit]]/Sales_Datas[[#This Row],[after_discount]],0)</f>
        <v>0.93799999999999994</v>
      </c>
      <c r="V2917" s="1" t="str">
        <f>IF(Sales_Datas[[#This Row],[base_price]] &lt;= 632200, "Low", (IF(Sales_Datas[[#This Row],[base_price]] &gt;= 10092000, "High", "Medium")))</f>
        <v>Medium</v>
      </c>
    </row>
    <row r="2918" spans="1:22" x14ac:dyDescent="0.25">
      <c r="A2918" s="1" t="s">
        <v>7938</v>
      </c>
      <c r="B2918" s="1" t="s">
        <v>7939</v>
      </c>
      <c r="C2918" s="2">
        <v>44725</v>
      </c>
      <c r="D2918" s="1" t="s">
        <v>4342</v>
      </c>
      <c r="E2918" s="4">
        <v>261000</v>
      </c>
      <c r="F2918">
        <v>1</v>
      </c>
      <c r="G2918" s="4">
        <v>2610000</v>
      </c>
      <c r="H2918" s="4">
        <v>0</v>
      </c>
      <c r="I2918" s="4">
        <v>2610000</v>
      </c>
      <c r="J2918">
        <v>1</v>
      </c>
      <c r="K2918">
        <v>0</v>
      </c>
      <c r="L2918">
        <v>0</v>
      </c>
      <c r="M2918">
        <v>1</v>
      </c>
      <c r="N2918" s="2">
        <v>44723</v>
      </c>
      <c r="O2918" s="1" t="s">
        <v>4343</v>
      </c>
      <c r="P2918" s="4">
        <v>2610000</v>
      </c>
      <c r="Q2918" s="4">
        <v>227070</v>
      </c>
      <c r="R2918" s="1" t="s">
        <v>191</v>
      </c>
      <c r="S2918" s="1" t="s">
        <v>50</v>
      </c>
      <c r="T2918" s="4">
        <f>Sales_Datas[[#This Row],[after_discount]]-(Sales_Datas[[#This Row],[qty_ordered]]*Sales_Datas[[#This Row],[cogs]])</f>
        <v>2382930</v>
      </c>
      <c r="U2918" s="3">
        <f>IFERROR(Sales_Datas[[#This Row],[Gross_Profit]]/Sales_Datas[[#This Row],[after_discount]],0)</f>
        <v>0.91300000000000003</v>
      </c>
      <c r="V2918" s="1" t="str">
        <f>IF(Sales_Datas[[#This Row],[base_price]] &lt;= 632200, "Low", (IF(Sales_Datas[[#This Row],[base_price]] &gt;= 10092000, "High", "Medium")))</f>
        <v>Medium</v>
      </c>
    </row>
    <row r="2919" spans="1:22" x14ac:dyDescent="0.25">
      <c r="A2919" s="1" t="s">
        <v>7940</v>
      </c>
      <c r="B2919" s="1" t="s">
        <v>7941</v>
      </c>
      <c r="C2919" s="2">
        <v>44726</v>
      </c>
      <c r="D2919" s="1" t="s">
        <v>4342</v>
      </c>
      <c r="E2919" s="4">
        <v>261000</v>
      </c>
      <c r="F2919">
        <v>1</v>
      </c>
      <c r="G2919" s="4">
        <v>2610000</v>
      </c>
      <c r="H2919" s="4">
        <v>0</v>
      </c>
      <c r="I2919" s="4">
        <v>2610000</v>
      </c>
      <c r="J2919">
        <v>1</v>
      </c>
      <c r="K2919">
        <v>0</v>
      </c>
      <c r="L2919">
        <v>0</v>
      </c>
      <c r="M2919">
        <v>1</v>
      </c>
      <c r="N2919" s="2">
        <v>44713</v>
      </c>
      <c r="O2919" s="1" t="s">
        <v>4343</v>
      </c>
      <c r="P2919" s="4">
        <v>2610000</v>
      </c>
      <c r="Q2919" s="4">
        <v>227070</v>
      </c>
      <c r="R2919" s="1" t="s">
        <v>191</v>
      </c>
      <c r="S2919" s="1" t="s">
        <v>50</v>
      </c>
      <c r="T2919" s="4">
        <f>Sales_Datas[[#This Row],[after_discount]]-(Sales_Datas[[#This Row],[qty_ordered]]*Sales_Datas[[#This Row],[cogs]])</f>
        <v>2382930</v>
      </c>
      <c r="U2919" s="3">
        <f>IFERROR(Sales_Datas[[#This Row],[Gross_Profit]]/Sales_Datas[[#This Row],[after_discount]],0)</f>
        <v>0.91300000000000003</v>
      </c>
      <c r="V2919" s="1" t="str">
        <f>IF(Sales_Datas[[#This Row],[base_price]] &lt;= 632200, "Low", (IF(Sales_Datas[[#This Row],[base_price]] &gt;= 10092000, "High", "Medium")))</f>
        <v>Medium</v>
      </c>
    </row>
    <row r="2920" spans="1:22" x14ac:dyDescent="0.25">
      <c r="A2920" s="1" t="s">
        <v>7942</v>
      </c>
      <c r="B2920" s="1" t="s">
        <v>7943</v>
      </c>
      <c r="C2920" s="2">
        <v>44727</v>
      </c>
      <c r="D2920" s="1" t="s">
        <v>4342</v>
      </c>
      <c r="E2920" s="4">
        <v>261000</v>
      </c>
      <c r="F2920">
        <v>1</v>
      </c>
      <c r="G2920" s="4">
        <v>2610000</v>
      </c>
      <c r="H2920" s="4">
        <v>0</v>
      </c>
      <c r="I2920" s="4">
        <v>2610000</v>
      </c>
      <c r="J2920">
        <v>1</v>
      </c>
      <c r="K2920">
        <v>1</v>
      </c>
      <c r="L2920">
        <v>1</v>
      </c>
      <c r="M2920">
        <v>1</v>
      </c>
      <c r="N2920" s="2">
        <v>44731</v>
      </c>
      <c r="O2920" s="1" t="s">
        <v>4343</v>
      </c>
      <c r="P2920" s="4">
        <v>2610000</v>
      </c>
      <c r="Q2920" s="4">
        <v>227070</v>
      </c>
      <c r="R2920" s="1" t="s">
        <v>191</v>
      </c>
      <c r="S2920" s="1" t="s">
        <v>50</v>
      </c>
      <c r="T2920" s="4">
        <f>Sales_Datas[[#This Row],[after_discount]]-(Sales_Datas[[#This Row],[qty_ordered]]*Sales_Datas[[#This Row],[cogs]])</f>
        <v>2382930</v>
      </c>
      <c r="U2920" s="3">
        <f>IFERROR(Sales_Datas[[#This Row],[Gross_Profit]]/Sales_Datas[[#This Row],[after_discount]],0)</f>
        <v>0.91300000000000003</v>
      </c>
      <c r="V2920" s="1" t="str">
        <f>IF(Sales_Datas[[#This Row],[base_price]] &lt;= 632200, "Low", (IF(Sales_Datas[[#This Row],[base_price]] &gt;= 10092000, "High", "Medium")))</f>
        <v>Medium</v>
      </c>
    </row>
    <row r="2921" spans="1:22" x14ac:dyDescent="0.25">
      <c r="A2921" s="1" t="s">
        <v>7944</v>
      </c>
      <c r="B2921" s="1" t="s">
        <v>7945</v>
      </c>
      <c r="C2921" s="2">
        <v>44733</v>
      </c>
      <c r="D2921" s="1" t="s">
        <v>719</v>
      </c>
      <c r="E2921" s="4">
        <v>261000</v>
      </c>
      <c r="F2921">
        <v>1</v>
      </c>
      <c r="G2921" s="4">
        <v>2610000</v>
      </c>
      <c r="H2921" s="4">
        <v>0</v>
      </c>
      <c r="I2921" s="4">
        <v>2610000</v>
      </c>
      <c r="J2921">
        <v>1</v>
      </c>
      <c r="K2921">
        <v>0</v>
      </c>
      <c r="L2921">
        <v>0</v>
      </c>
      <c r="M2921">
        <v>1</v>
      </c>
      <c r="N2921" s="2">
        <v>44732</v>
      </c>
      <c r="O2921" s="1" t="s">
        <v>720</v>
      </c>
      <c r="P2921" s="4">
        <v>3190000</v>
      </c>
      <c r="Q2921" s="4">
        <v>277530</v>
      </c>
      <c r="R2921" s="1" t="s">
        <v>191</v>
      </c>
      <c r="S2921" s="1" t="s">
        <v>50</v>
      </c>
      <c r="T2921" s="4">
        <f>Sales_Datas[[#This Row],[after_discount]]-(Sales_Datas[[#This Row],[qty_ordered]]*Sales_Datas[[#This Row],[cogs]])</f>
        <v>2332470</v>
      </c>
      <c r="U2921" s="3">
        <f>IFERROR(Sales_Datas[[#This Row],[Gross_Profit]]/Sales_Datas[[#This Row],[after_discount]],0)</f>
        <v>0.89366666666666672</v>
      </c>
      <c r="V2921" s="1" t="str">
        <f>IF(Sales_Datas[[#This Row],[base_price]] &lt;= 632200, "Low", (IF(Sales_Datas[[#This Row],[base_price]] &gt;= 10092000, "High", "Medium")))</f>
        <v>Medium</v>
      </c>
    </row>
    <row r="2922" spans="1:22" x14ac:dyDescent="0.25">
      <c r="A2922" s="1" t="s">
        <v>7946</v>
      </c>
      <c r="B2922" s="1" t="s">
        <v>7947</v>
      </c>
      <c r="C2922" s="2">
        <v>44735</v>
      </c>
      <c r="D2922" s="1" t="s">
        <v>719</v>
      </c>
      <c r="E2922" s="4">
        <v>261000</v>
      </c>
      <c r="F2922">
        <v>1</v>
      </c>
      <c r="G2922" s="4">
        <v>2610000</v>
      </c>
      <c r="H2922" s="4">
        <v>0</v>
      </c>
      <c r="I2922" s="4">
        <v>2610000</v>
      </c>
      <c r="J2922">
        <v>1</v>
      </c>
      <c r="K2922">
        <v>0</v>
      </c>
      <c r="L2922">
        <v>0</v>
      </c>
      <c r="M2922">
        <v>6</v>
      </c>
      <c r="N2922" s="2">
        <v>44728</v>
      </c>
      <c r="O2922" s="1" t="s">
        <v>720</v>
      </c>
      <c r="P2922" s="4">
        <v>3190000</v>
      </c>
      <c r="Q2922" s="4">
        <v>277530</v>
      </c>
      <c r="R2922" s="1" t="s">
        <v>191</v>
      </c>
      <c r="S2922" s="1" t="s">
        <v>112</v>
      </c>
      <c r="T2922" s="4">
        <f>Sales_Datas[[#This Row],[after_discount]]-(Sales_Datas[[#This Row],[qty_ordered]]*Sales_Datas[[#This Row],[cogs]])</f>
        <v>2332470</v>
      </c>
      <c r="U2922" s="3">
        <f>IFERROR(Sales_Datas[[#This Row],[Gross_Profit]]/Sales_Datas[[#This Row],[after_discount]],0)</f>
        <v>0.89366666666666672</v>
      </c>
      <c r="V2922" s="1" t="str">
        <f>IF(Sales_Datas[[#This Row],[base_price]] &lt;= 632200, "Low", (IF(Sales_Datas[[#This Row],[base_price]] &gt;= 10092000, "High", "Medium")))</f>
        <v>Medium</v>
      </c>
    </row>
    <row r="2923" spans="1:22" x14ac:dyDescent="0.25">
      <c r="A2923" s="1" t="s">
        <v>7948</v>
      </c>
      <c r="B2923" s="1" t="s">
        <v>7949</v>
      </c>
      <c r="C2923" s="2">
        <v>44736</v>
      </c>
      <c r="D2923" s="1" t="s">
        <v>528</v>
      </c>
      <c r="E2923" s="4">
        <v>261000</v>
      </c>
      <c r="F2923">
        <v>1</v>
      </c>
      <c r="G2923" s="4">
        <v>2610000</v>
      </c>
      <c r="H2923" s="4">
        <v>0</v>
      </c>
      <c r="I2923" s="4">
        <v>2610000</v>
      </c>
      <c r="J2923">
        <v>1</v>
      </c>
      <c r="K2923">
        <v>1</v>
      </c>
      <c r="L2923">
        <v>1</v>
      </c>
      <c r="M2923">
        <v>1</v>
      </c>
      <c r="N2923" s="2">
        <v>44723</v>
      </c>
      <c r="O2923" s="1" t="s">
        <v>529</v>
      </c>
      <c r="P2923" s="4">
        <v>2610000</v>
      </c>
      <c r="Q2923" s="4">
        <v>161820</v>
      </c>
      <c r="R2923" s="1" t="s">
        <v>191</v>
      </c>
      <c r="S2923" s="1" t="s">
        <v>50</v>
      </c>
      <c r="T2923" s="4">
        <f>Sales_Datas[[#This Row],[after_discount]]-(Sales_Datas[[#This Row],[qty_ordered]]*Sales_Datas[[#This Row],[cogs]])</f>
        <v>2448180</v>
      </c>
      <c r="U2923" s="3">
        <f>IFERROR(Sales_Datas[[#This Row],[Gross_Profit]]/Sales_Datas[[#This Row],[after_discount]],0)</f>
        <v>0.93799999999999994</v>
      </c>
      <c r="V2923" s="1" t="str">
        <f>IF(Sales_Datas[[#This Row],[base_price]] &lt;= 632200, "Low", (IF(Sales_Datas[[#This Row],[base_price]] &gt;= 10092000, "High", "Medium")))</f>
        <v>Medium</v>
      </c>
    </row>
    <row r="2924" spans="1:22" x14ac:dyDescent="0.25">
      <c r="A2924" s="1" t="s">
        <v>7950</v>
      </c>
      <c r="B2924" s="1" t="s">
        <v>7951</v>
      </c>
      <c r="C2924" s="2">
        <v>44737</v>
      </c>
      <c r="D2924" s="1" t="s">
        <v>719</v>
      </c>
      <c r="E2924" s="4">
        <v>261000</v>
      </c>
      <c r="F2924">
        <v>1</v>
      </c>
      <c r="G2924" s="4">
        <v>2610000</v>
      </c>
      <c r="H2924" s="4">
        <v>0</v>
      </c>
      <c r="I2924" s="4">
        <v>2610000</v>
      </c>
      <c r="J2924">
        <v>1</v>
      </c>
      <c r="K2924">
        <v>1</v>
      </c>
      <c r="L2924">
        <v>0</v>
      </c>
      <c r="M2924">
        <v>1</v>
      </c>
      <c r="N2924" s="2">
        <v>44726</v>
      </c>
      <c r="O2924" s="1" t="s">
        <v>720</v>
      </c>
      <c r="P2924" s="4">
        <v>3190000</v>
      </c>
      <c r="Q2924" s="4">
        <v>277530</v>
      </c>
      <c r="R2924" s="1" t="s">
        <v>191</v>
      </c>
      <c r="S2924" s="1" t="s">
        <v>50</v>
      </c>
      <c r="T2924" s="4">
        <f>Sales_Datas[[#This Row],[after_discount]]-(Sales_Datas[[#This Row],[qty_ordered]]*Sales_Datas[[#This Row],[cogs]])</f>
        <v>2332470</v>
      </c>
      <c r="U2924" s="3">
        <f>IFERROR(Sales_Datas[[#This Row],[Gross_Profit]]/Sales_Datas[[#This Row],[after_discount]],0)</f>
        <v>0.89366666666666672</v>
      </c>
      <c r="V2924" s="1" t="str">
        <f>IF(Sales_Datas[[#This Row],[base_price]] &lt;= 632200, "Low", (IF(Sales_Datas[[#This Row],[base_price]] &gt;= 10092000, "High", "Medium")))</f>
        <v>Medium</v>
      </c>
    </row>
    <row r="2925" spans="1:22" x14ac:dyDescent="0.25">
      <c r="A2925" s="1" t="s">
        <v>7952</v>
      </c>
      <c r="B2925" s="1" t="s">
        <v>7953</v>
      </c>
      <c r="C2925" s="2">
        <v>44740</v>
      </c>
      <c r="D2925" s="1" t="s">
        <v>528</v>
      </c>
      <c r="E2925" s="4">
        <v>261000</v>
      </c>
      <c r="F2925">
        <v>1</v>
      </c>
      <c r="G2925" s="4">
        <v>2610000</v>
      </c>
      <c r="H2925" s="4">
        <v>0</v>
      </c>
      <c r="I2925" s="4">
        <v>2610000</v>
      </c>
      <c r="J2925">
        <v>1</v>
      </c>
      <c r="K2925">
        <v>1</v>
      </c>
      <c r="L2925">
        <v>1</v>
      </c>
      <c r="M2925">
        <v>1</v>
      </c>
      <c r="N2925" s="2">
        <v>44730</v>
      </c>
      <c r="O2925" s="1" t="s">
        <v>529</v>
      </c>
      <c r="P2925" s="4">
        <v>2610000</v>
      </c>
      <c r="Q2925" s="4">
        <v>161820</v>
      </c>
      <c r="R2925" s="1" t="s">
        <v>191</v>
      </c>
      <c r="S2925" s="1" t="s">
        <v>50</v>
      </c>
      <c r="T2925" s="4">
        <f>Sales_Datas[[#This Row],[after_discount]]-(Sales_Datas[[#This Row],[qty_ordered]]*Sales_Datas[[#This Row],[cogs]])</f>
        <v>2448180</v>
      </c>
      <c r="U2925" s="3">
        <f>IFERROR(Sales_Datas[[#This Row],[Gross_Profit]]/Sales_Datas[[#This Row],[after_discount]],0)</f>
        <v>0.93799999999999994</v>
      </c>
      <c r="V2925" s="1" t="str">
        <f>IF(Sales_Datas[[#This Row],[base_price]] &lt;= 632200, "Low", (IF(Sales_Datas[[#This Row],[base_price]] &gt;= 10092000, "High", "Medium")))</f>
        <v>Medium</v>
      </c>
    </row>
    <row r="2926" spans="1:22" x14ac:dyDescent="0.25">
      <c r="A2926" s="1" t="s">
        <v>7954</v>
      </c>
      <c r="B2926" s="1" t="s">
        <v>7955</v>
      </c>
      <c r="C2926" s="2">
        <v>44742</v>
      </c>
      <c r="D2926" s="1" t="s">
        <v>528</v>
      </c>
      <c r="E2926" s="4">
        <v>261000</v>
      </c>
      <c r="F2926">
        <v>1</v>
      </c>
      <c r="G2926" s="4">
        <v>2610000</v>
      </c>
      <c r="H2926" s="4">
        <v>0</v>
      </c>
      <c r="I2926" s="4">
        <v>2610000</v>
      </c>
      <c r="J2926">
        <v>1</v>
      </c>
      <c r="K2926">
        <v>0</v>
      </c>
      <c r="L2926">
        <v>0</v>
      </c>
      <c r="M2926">
        <v>1</v>
      </c>
      <c r="N2926" s="2">
        <v>44729</v>
      </c>
      <c r="O2926" s="1" t="s">
        <v>529</v>
      </c>
      <c r="P2926" s="4">
        <v>2610000</v>
      </c>
      <c r="Q2926" s="4">
        <v>161820</v>
      </c>
      <c r="R2926" s="1" t="s">
        <v>191</v>
      </c>
      <c r="S2926" s="1" t="s">
        <v>50</v>
      </c>
      <c r="T2926" s="4">
        <f>Sales_Datas[[#This Row],[after_discount]]-(Sales_Datas[[#This Row],[qty_ordered]]*Sales_Datas[[#This Row],[cogs]])</f>
        <v>2448180</v>
      </c>
      <c r="U2926" s="3">
        <f>IFERROR(Sales_Datas[[#This Row],[Gross_Profit]]/Sales_Datas[[#This Row],[after_discount]],0)</f>
        <v>0.93799999999999994</v>
      </c>
      <c r="V2926" s="1" t="str">
        <f>IF(Sales_Datas[[#This Row],[base_price]] &lt;= 632200, "Low", (IF(Sales_Datas[[#This Row],[base_price]] &gt;= 10092000, "High", "Medium")))</f>
        <v>Medium</v>
      </c>
    </row>
    <row r="2927" spans="1:22" x14ac:dyDescent="0.25">
      <c r="A2927" s="1" t="s">
        <v>7956</v>
      </c>
      <c r="B2927" s="1" t="s">
        <v>7957</v>
      </c>
      <c r="C2927" s="2">
        <v>44749</v>
      </c>
      <c r="D2927" s="1" t="s">
        <v>528</v>
      </c>
      <c r="E2927" s="4">
        <v>261000</v>
      </c>
      <c r="F2927">
        <v>1</v>
      </c>
      <c r="G2927" s="4">
        <v>2610000</v>
      </c>
      <c r="H2927" s="4">
        <v>0</v>
      </c>
      <c r="I2927" s="4">
        <v>2610000</v>
      </c>
      <c r="J2927">
        <v>1</v>
      </c>
      <c r="K2927">
        <v>1</v>
      </c>
      <c r="L2927">
        <v>0</v>
      </c>
      <c r="M2927">
        <v>1</v>
      </c>
      <c r="N2927" s="2">
        <v>44766</v>
      </c>
      <c r="O2927" s="1" t="s">
        <v>529</v>
      </c>
      <c r="P2927" s="4">
        <v>2610000</v>
      </c>
      <c r="Q2927" s="4">
        <v>161820</v>
      </c>
      <c r="R2927" s="1" t="s">
        <v>191</v>
      </c>
      <c r="S2927" s="1" t="s">
        <v>50</v>
      </c>
      <c r="T2927" s="4">
        <f>Sales_Datas[[#This Row],[after_discount]]-(Sales_Datas[[#This Row],[qty_ordered]]*Sales_Datas[[#This Row],[cogs]])</f>
        <v>2448180</v>
      </c>
      <c r="U2927" s="3">
        <f>IFERROR(Sales_Datas[[#This Row],[Gross_Profit]]/Sales_Datas[[#This Row],[after_discount]],0)</f>
        <v>0.93799999999999994</v>
      </c>
      <c r="V2927" s="1" t="str">
        <f>IF(Sales_Datas[[#This Row],[base_price]] &lt;= 632200, "Low", (IF(Sales_Datas[[#This Row],[base_price]] &gt;= 10092000, "High", "Medium")))</f>
        <v>Medium</v>
      </c>
    </row>
    <row r="2928" spans="1:22" x14ac:dyDescent="0.25">
      <c r="A2928" s="1" t="s">
        <v>7958</v>
      </c>
      <c r="B2928" s="1" t="s">
        <v>7959</v>
      </c>
      <c r="C2928" s="2">
        <v>44758</v>
      </c>
      <c r="D2928" s="1" t="s">
        <v>4346</v>
      </c>
      <c r="E2928" s="4">
        <v>261000</v>
      </c>
      <c r="F2928">
        <v>1</v>
      </c>
      <c r="G2928" s="4">
        <v>2610000</v>
      </c>
      <c r="H2928" s="4">
        <v>0</v>
      </c>
      <c r="I2928" s="4">
        <v>2610000</v>
      </c>
      <c r="J2928">
        <v>1</v>
      </c>
      <c r="K2928">
        <v>1</v>
      </c>
      <c r="L2928">
        <v>0</v>
      </c>
      <c r="M2928">
        <v>1</v>
      </c>
      <c r="N2928" s="2">
        <v>44628</v>
      </c>
      <c r="O2928" s="1" t="s">
        <v>4347</v>
      </c>
      <c r="P2928" s="4">
        <v>4002000</v>
      </c>
      <c r="Q2928" s="4">
        <v>272136</v>
      </c>
      <c r="R2928" s="1" t="s">
        <v>191</v>
      </c>
      <c r="S2928" s="1" t="s">
        <v>50</v>
      </c>
      <c r="T2928" s="4">
        <f>Sales_Datas[[#This Row],[after_discount]]-(Sales_Datas[[#This Row],[qty_ordered]]*Sales_Datas[[#This Row],[cogs]])</f>
        <v>2337864</v>
      </c>
      <c r="U2928" s="3">
        <f>IFERROR(Sales_Datas[[#This Row],[Gross_Profit]]/Sales_Datas[[#This Row],[after_discount]],0)</f>
        <v>0.89573333333333338</v>
      </c>
      <c r="V2928" s="1" t="str">
        <f>IF(Sales_Datas[[#This Row],[base_price]] &lt;= 632200, "Low", (IF(Sales_Datas[[#This Row],[base_price]] &gt;= 10092000, "High", "Medium")))</f>
        <v>Medium</v>
      </c>
    </row>
    <row r="2929" spans="1:22" x14ac:dyDescent="0.25">
      <c r="A2929" s="1" t="s">
        <v>7960</v>
      </c>
      <c r="B2929" s="1" t="s">
        <v>7961</v>
      </c>
      <c r="C2929" s="2">
        <v>44759</v>
      </c>
      <c r="D2929" s="1" t="s">
        <v>4346</v>
      </c>
      <c r="E2929" s="4">
        <v>261000</v>
      </c>
      <c r="F2929">
        <v>1</v>
      </c>
      <c r="G2929" s="4">
        <v>2610000</v>
      </c>
      <c r="H2929" s="4">
        <v>0</v>
      </c>
      <c r="I2929" s="4">
        <v>2610000</v>
      </c>
      <c r="J2929">
        <v>1</v>
      </c>
      <c r="K2929">
        <v>0</v>
      </c>
      <c r="L2929">
        <v>0</v>
      </c>
      <c r="M2929">
        <v>4</v>
      </c>
      <c r="N2929" s="2">
        <v>44767</v>
      </c>
      <c r="O2929" s="1" t="s">
        <v>4347</v>
      </c>
      <c r="P2929" s="4">
        <v>4002000</v>
      </c>
      <c r="Q2929" s="4">
        <v>272136</v>
      </c>
      <c r="R2929" s="1" t="s">
        <v>191</v>
      </c>
      <c r="S2929" s="1" t="s">
        <v>34</v>
      </c>
      <c r="T2929" s="4">
        <f>Sales_Datas[[#This Row],[after_discount]]-(Sales_Datas[[#This Row],[qty_ordered]]*Sales_Datas[[#This Row],[cogs]])</f>
        <v>2337864</v>
      </c>
      <c r="U2929" s="3">
        <f>IFERROR(Sales_Datas[[#This Row],[Gross_Profit]]/Sales_Datas[[#This Row],[after_discount]],0)</f>
        <v>0.89573333333333338</v>
      </c>
      <c r="V2929" s="1" t="str">
        <f>IF(Sales_Datas[[#This Row],[base_price]] &lt;= 632200, "Low", (IF(Sales_Datas[[#This Row],[base_price]] &gt;= 10092000, "High", "Medium")))</f>
        <v>Medium</v>
      </c>
    </row>
    <row r="2930" spans="1:22" x14ac:dyDescent="0.25">
      <c r="A2930" s="1" t="s">
        <v>7962</v>
      </c>
      <c r="B2930" s="1" t="s">
        <v>7963</v>
      </c>
      <c r="C2930" s="2">
        <v>44760</v>
      </c>
      <c r="D2930" s="1" t="s">
        <v>528</v>
      </c>
      <c r="E2930" s="4">
        <v>261000</v>
      </c>
      <c r="F2930">
        <v>1</v>
      </c>
      <c r="G2930" s="4">
        <v>2610000</v>
      </c>
      <c r="H2930" s="4">
        <v>0</v>
      </c>
      <c r="I2930" s="4">
        <v>2610000</v>
      </c>
      <c r="J2930">
        <v>1</v>
      </c>
      <c r="K2930">
        <v>1</v>
      </c>
      <c r="L2930">
        <v>1</v>
      </c>
      <c r="M2930">
        <v>1</v>
      </c>
      <c r="N2930" s="2">
        <v>44758</v>
      </c>
      <c r="O2930" s="1" t="s">
        <v>529</v>
      </c>
      <c r="P2930" s="4">
        <v>2610000</v>
      </c>
      <c r="Q2930" s="4">
        <v>161820</v>
      </c>
      <c r="R2930" s="1" t="s">
        <v>191</v>
      </c>
      <c r="S2930" s="1" t="s">
        <v>50</v>
      </c>
      <c r="T2930" s="4">
        <f>Sales_Datas[[#This Row],[after_discount]]-(Sales_Datas[[#This Row],[qty_ordered]]*Sales_Datas[[#This Row],[cogs]])</f>
        <v>2448180</v>
      </c>
      <c r="U2930" s="3">
        <f>IFERROR(Sales_Datas[[#This Row],[Gross_Profit]]/Sales_Datas[[#This Row],[after_discount]],0)</f>
        <v>0.93799999999999994</v>
      </c>
      <c r="V2930" s="1" t="str">
        <f>IF(Sales_Datas[[#This Row],[base_price]] &lt;= 632200, "Low", (IF(Sales_Datas[[#This Row],[base_price]] &gt;= 10092000, "High", "Medium")))</f>
        <v>Medium</v>
      </c>
    </row>
    <row r="2931" spans="1:22" x14ac:dyDescent="0.25">
      <c r="A2931" s="1" t="s">
        <v>7964</v>
      </c>
      <c r="B2931" s="1" t="s">
        <v>7965</v>
      </c>
      <c r="C2931" s="2">
        <v>44762</v>
      </c>
      <c r="D2931" s="1" t="s">
        <v>4346</v>
      </c>
      <c r="E2931" s="4">
        <v>261000</v>
      </c>
      <c r="F2931">
        <v>1</v>
      </c>
      <c r="G2931" s="4">
        <v>2610000</v>
      </c>
      <c r="H2931" s="4">
        <v>0</v>
      </c>
      <c r="I2931" s="4">
        <v>2610000</v>
      </c>
      <c r="J2931">
        <v>1</v>
      </c>
      <c r="K2931">
        <v>1</v>
      </c>
      <c r="L2931">
        <v>1</v>
      </c>
      <c r="M2931">
        <v>1</v>
      </c>
      <c r="N2931" s="2">
        <v>44752</v>
      </c>
      <c r="O2931" s="1" t="s">
        <v>4347</v>
      </c>
      <c r="P2931" s="4">
        <v>4002000</v>
      </c>
      <c r="Q2931" s="4">
        <v>272136</v>
      </c>
      <c r="R2931" s="1" t="s">
        <v>191</v>
      </c>
      <c r="S2931" s="1" t="s">
        <v>50</v>
      </c>
      <c r="T2931" s="4">
        <f>Sales_Datas[[#This Row],[after_discount]]-(Sales_Datas[[#This Row],[qty_ordered]]*Sales_Datas[[#This Row],[cogs]])</f>
        <v>2337864</v>
      </c>
      <c r="U2931" s="3">
        <f>IFERROR(Sales_Datas[[#This Row],[Gross_Profit]]/Sales_Datas[[#This Row],[after_discount]],0)</f>
        <v>0.89573333333333338</v>
      </c>
      <c r="V2931" s="1" t="str">
        <f>IF(Sales_Datas[[#This Row],[base_price]] &lt;= 632200, "Low", (IF(Sales_Datas[[#This Row],[base_price]] &gt;= 10092000, "High", "Medium")))</f>
        <v>Medium</v>
      </c>
    </row>
    <row r="2932" spans="1:22" x14ac:dyDescent="0.25">
      <c r="A2932" s="1" t="s">
        <v>7966</v>
      </c>
      <c r="B2932" s="1" t="s">
        <v>7967</v>
      </c>
      <c r="C2932" s="2">
        <v>44764</v>
      </c>
      <c r="D2932" s="1" t="s">
        <v>528</v>
      </c>
      <c r="E2932" s="4">
        <v>261000</v>
      </c>
      <c r="F2932">
        <v>1</v>
      </c>
      <c r="G2932" s="4">
        <v>2610000</v>
      </c>
      <c r="H2932" s="4">
        <v>0</v>
      </c>
      <c r="I2932" s="4">
        <v>2610000</v>
      </c>
      <c r="J2932">
        <v>1</v>
      </c>
      <c r="K2932">
        <v>1</v>
      </c>
      <c r="L2932">
        <v>1</v>
      </c>
      <c r="M2932">
        <v>1</v>
      </c>
      <c r="N2932" s="2">
        <v>44513</v>
      </c>
      <c r="O2932" s="1" t="s">
        <v>529</v>
      </c>
      <c r="P2932" s="4">
        <v>2610000</v>
      </c>
      <c r="Q2932" s="4">
        <v>161820</v>
      </c>
      <c r="R2932" s="1" t="s">
        <v>191</v>
      </c>
      <c r="S2932" s="1" t="s">
        <v>50</v>
      </c>
      <c r="T2932" s="4">
        <f>Sales_Datas[[#This Row],[after_discount]]-(Sales_Datas[[#This Row],[qty_ordered]]*Sales_Datas[[#This Row],[cogs]])</f>
        <v>2448180</v>
      </c>
      <c r="U2932" s="3">
        <f>IFERROR(Sales_Datas[[#This Row],[Gross_Profit]]/Sales_Datas[[#This Row],[after_discount]],0)</f>
        <v>0.93799999999999994</v>
      </c>
      <c r="V2932" s="1" t="str">
        <f>IF(Sales_Datas[[#This Row],[base_price]] &lt;= 632200, "Low", (IF(Sales_Datas[[#This Row],[base_price]] &gt;= 10092000, "High", "Medium")))</f>
        <v>Medium</v>
      </c>
    </row>
    <row r="2933" spans="1:22" x14ac:dyDescent="0.25">
      <c r="A2933" s="1" t="s">
        <v>7968</v>
      </c>
      <c r="B2933" s="1" t="s">
        <v>7969</v>
      </c>
      <c r="C2933" s="2">
        <v>44769</v>
      </c>
      <c r="D2933" s="1" t="s">
        <v>719</v>
      </c>
      <c r="E2933" s="4">
        <v>261000</v>
      </c>
      <c r="F2933">
        <v>1</v>
      </c>
      <c r="G2933" s="4">
        <v>2610000</v>
      </c>
      <c r="H2933" s="4">
        <v>0</v>
      </c>
      <c r="I2933" s="4">
        <v>2610000</v>
      </c>
      <c r="J2933">
        <v>1</v>
      </c>
      <c r="K2933">
        <v>1</v>
      </c>
      <c r="L2933">
        <v>1</v>
      </c>
      <c r="M2933">
        <v>1</v>
      </c>
      <c r="N2933" s="2">
        <v>44750</v>
      </c>
      <c r="O2933" s="1" t="s">
        <v>720</v>
      </c>
      <c r="P2933" s="4">
        <v>3190000</v>
      </c>
      <c r="Q2933" s="4">
        <v>277530</v>
      </c>
      <c r="R2933" s="1" t="s">
        <v>191</v>
      </c>
      <c r="S2933" s="1" t="s">
        <v>50</v>
      </c>
      <c r="T2933" s="4">
        <f>Sales_Datas[[#This Row],[after_discount]]-(Sales_Datas[[#This Row],[qty_ordered]]*Sales_Datas[[#This Row],[cogs]])</f>
        <v>2332470</v>
      </c>
      <c r="U2933" s="3">
        <f>IFERROR(Sales_Datas[[#This Row],[Gross_Profit]]/Sales_Datas[[#This Row],[after_discount]],0)</f>
        <v>0.89366666666666672</v>
      </c>
      <c r="V2933" s="1" t="str">
        <f>IF(Sales_Datas[[#This Row],[base_price]] &lt;= 632200, "Low", (IF(Sales_Datas[[#This Row],[base_price]] &gt;= 10092000, "High", "Medium")))</f>
        <v>Medium</v>
      </c>
    </row>
    <row r="2934" spans="1:22" x14ac:dyDescent="0.25">
      <c r="A2934" s="1" t="s">
        <v>7970</v>
      </c>
      <c r="B2934" s="1" t="s">
        <v>7971</v>
      </c>
      <c r="C2934" s="2">
        <v>44771</v>
      </c>
      <c r="D2934" s="1" t="s">
        <v>719</v>
      </c>
      <c r="E2934" s="4">
        <v>261000</v>
      </c>
      <c r="F2934">
        <v>1</v>
      </c>
      <c r="G2934" s="4">
        <v>2610000</v>
      </c>
      <c r="H2934" s="4">
        <v>0</v>
      </c>
      <c r="I2934" s="4">
        <v>2610000</v>
      </c>
      <c r="J2934">
        <v>1</v>
      </c>
      <c r="K2934">
        <v>0</v>
      </c>
      <c r="L2934">
        <v>0</v>
      </c>
      <c r="M2934">
        <v>7</v>
      </c>
      <c r="N2934" s="2">
        <v>44749</v>
      </c>
      <c r="O2934" s="1" t="s">
        <v>720</v>
      </c>
      <c r="P2934" s="4">
        <v>3190000</v>
      </c>
      <c r="Q2934" s="4">
        <v>277530</v>
      </c>
      <c r="R2934" s="1" t="s">
        <v>191</v>
      </c>
      <c r="S2934" s="1" t="s">
        <v>66</v>
      </c>
      <c r="T2934" s="4">
        <f>Sales_Datas[[#This Row],[after_discount]]-(Sales_Datas[[#This Row],[qty_ordered]]*Sales_Datas[[#This Row],[cogs]])</f>
        <v>2332470</v>
      </c>
      <c r="U2934" s="3">
        <f>IFERROR(Sales_Datas[[#This Row],[Gross_Profit]]/Sales_Datas[[#This Row],[after_discount]],0)</f>
        <v>0.89366666666666672</v>
      </c>
      <c r="V2934" s="1" t="str">
        <f>IF(Sales_Datas[[#This Row],[base_price]] &lt;= 632200, "Low", (IF(Sales_Datas[[#This Row],[base_price]] &gt;= 10092000, "High", "Medium")))</f>
        <v>Medium</v>
      </c>
    </row>
    <row r="2935" spans="1:22" x14ac:dyDescent="0.25">
      <c r="A2935" s="1" t="s">
        <v>7972</v>
      </c>
      <c r="B2935" s="1" t="s">
        <v>7973</v>
      </c>
      <c r="C2935" s="2">
        <v>44772</v>
      </c>
      <c r="D2935" s="1" t="s">
        <v>719</v>
      </c>
      <c r="E2935" s="4">
        <v>261000</v>
      </c>
      <c r="F2935">
        <v>1</v>
      </c>
      <c r="G2935" s="4">
        <v>2610000</v>
      </c>
      <c r="H2935" s="4">
        <v>0</v>
      </c>
      <c r="I2935" s="4">
        <v>2610000</v>
      </c>
      <c r="J2935">
        <v>1</v>
      </c>
      <c r="K2935">
        <v>1</v>
      </c>
      <c r="L2935">
        <v>1</v>
      </c>
      <c r="M2935">
        <v>1</v>
      </c>
      <c r="N2935" s="2">
        <v>44748</v>
      </c>
      <c r="O2935" s="1" t="s">
        <v>720</v>
      </c>
      <c r="P2935" s="4">
        <v>3190000</v>
      </c>
      <c r="Q2935" s="4">
        <v>277530</v>
      </c>
      <c r="R2935" s="1" t="s">
        <v>191</v>
      </c>
      <c r="S2935" s="1" t="s">
        <v>50</v>
      </c>
      <c r="T2935" s="4">
        <f>Sales_Datas[[#This Row],[after_discount]]-(Sales_Datas[[#This Row],[qty_ordered]]*Sales_Datas[[#This Row],[cogs]])</f>
        <v>2332470</v>
      </c>
      <c r="U2935" s="3">
        <f>IFERROR(Sales_Datas[[#This Row],[Gross_Profit]]/Sales_Datas[[#This Row],[after_discount]],0)</f>
        <v>0.89366666666666672</v>
      </c>
      <c r="V2935" s="1" t="str">
        <f>IF(Sales_Datas[[#This Row],[base_price]] &lt;= 632200, "Low", (IF(Sales_Datas[[#This Row],[base_price]] &gt;= 10092000, "High", "Medium")))</f>
        <v>Medium</v>
      </c>
    </row>
    <row r="2936" spans="1:22" x14ac:dyDescent="0.25">
      <c r="A2936" s="1" t="s">
        <v>7974</v>
      </c>
      <c r="B2936" s="1" t="s">
        <v>7975</v>
      </c>
      <c r="C2936" s="2">
        <v>44872</v>
      </c>
      <c r="D2936" s="1" t="s">
        <v>719</v>
      </c>
      <c r="E2936" s="4">
        <v>261000</v>
      </c>
      <c r="F2936">
        <v>1</v>
      </c>
      <c r="G2936" s="4">
        <v>2610000</v>
      </c>
      <c r="H2936" s="4">
        <v>0</v>
      </c>
      <c r="I2936" s="4">
        <v>2610000</v>
      </c>
      <c r="J2936">
        <v>1</v>
      </c>
      <c r="K2936">
        <v>1</v>
      </c>
      <c r="L2936">
        <v>1</v>
      </c>
      <c r="M2936">
        <v>1</v>
      </c>
      <c r="N2936" s="2">
        <v>44749</v>
      </c>
      <c r="O2936" s="1" t="s">
        <v>720</v>
      </c>
      <c r="P2936" s="4">
        <v>3190000</v>
      </c>
      <c r="Q2936" s="4">
        <v>277530</v>
      </c>
      <c r="R2936" s="1" t="s">
        <v>191</v>
      </c>
      <c r="S2936" s="1" t="s">
        <v>50</v>
      </c>
      <c r="T2936" s="4">
        <f>Sales_Datas[[#This Row],[after_discount]]-(Sales_Datas[[#This Row],[qty_ordered]]*Sales_Datas[[#This Row],[cogs]])</f>
        <v>2332470</v>
      </c>
      <c r="U2936" s="3">
        <f>IFERROR(Sales_Datas[[#This Row],[Gross_Profit]]/Sales_Datas[[#This Row],[after_discount]],0)</f>
        <v>0.89366666666666672</v>
      </c>
      <c r="V2936" s="1" t="str">
        <f>IF(Sales_Datas[[#This Row],[base_price]] &lt;= 632200, "Low", (IF(Sales_Datas[[#This Row],[base_price]] &gt;= 10092000, "High", "Medium")))</f>
        <v>Medium</v>
      </c>
    </row>
    <row r="2937" spans="1:22" x14ac:dyDescent="0.25">
      <c r="A2937" s="1" t="s">
        <v>7976</v>
      </c>
      <c r="B2937" s="1" t="s">
        <v>7977</v>
      </c>
      <c r="C2937" s="2">
        <v>44295</v>
      </c>
      <c r="D2937" s="1" t="s">
        <v>7978</v>
      </c>
      <c r="E2937" s="4">
        <v>261000</v>
      </c>
      <c r="F2937">
        <v>1</v>
      </c>
      <c r="G2937" s="4">
        <v>2610000</v>
      </c>
      <c r="H2937" s="4">
        <v>0</v>
      </c>
      <c r="I2937" s="4">
        <v>2610000</v>
      </c>
      <c r="J2937">
        <v>1</v>
      </c>
      <c r="K2937">
        <v>0</v>
      </c>
      <c r="L2937">
        <v>0</v>
      </c>
      <c r="M2937">
        <v>12</v>
      </c>
      <c r="N2937" s="2">
        <v>44451</v>
      </c>
      <c r="O2937" s="1" t="s">
        <v>7979</v>
      </c>
      <c r="P2937" s="4">
        <v>2610000</v>
      </c>
      <c r="Q2937" s="4">
        <v>216630</v>
      </c>
      <c r="R2937" s="1" t="s">
        <v>29</v>
      </c>
      <c r="S2937" s="1" t="s">
        <v>1137</v>
      </c>
      <c r="T2937" s="4">
        <f>Sales_Datas[[#This Row],[after_discount]]-(Sales_Datas[[#This Row],[qty_ordered]]*Sales_Datas[[#This Row],[cogs]])</f>
        <v>2393370</v>
      </c>
      <c r="U2937" s="3">
        <f>IFERROR(Sales_Datas[[#This Row],[Gross_Profit]]/Sales_Datas[[#This Row],[after_discount]],0)</f>
        <v>0.91700000000000004</v>
      </c>
      <c r="V2937" s="1" t="str">
        <f>IF(Sales_Datas[[#This Row],[base_price]] &lt;= 632200, "Low", (IF(Sales_Datas[[#This Row],[base_price]] &gt;= 10092000, "High", "Medium")))</f>
        <v>Medium</v>
      </c>
    </row>
    <row r="2938" spans="1:22" x14ac:dyDescent="0.25">
      <c r="A2938" s="1" t="s">
        <v>7980</v>
      </c>
      <c r="B2938" s="1" t="s">
        <v>7981</v>
      </c>
      <c r="C2938" s="2">
        <v>44266</v>
      </c>
      <c r="D2938" s="1" t="s">
        <v>7541</v>
      </c>
      <c r="E2938" s="4">
        <v>130500</v>
      </c>
      <c r="F2938">
        <v>2</v>
      </c>
      <c r="G2938" s="4">
        <v>2610000</v>
      </c>
      <c r="H2938" s="4">
        <v>0</v>
      </c>
      <c r="I2938" s="4">
        <v>2610000</v>
      </c>
      <c r="J2938">
        <v>1</v>
      </c>
      <c r="K2938">
        <v>1</v>
      </c>
      <c r="L2938">
        <v>1</v>
      </c>
      <c r="M2938">
        <v>1</v>
      </c>
      <c r="N2938" s="2">
        <v>44381</v>
      </c>
      <c r="O2938" s="1" t="s">
        <v>7542</v>
      </c>
      <c r="P2938" s="4">
        <v>1450000</v>
      </c>
      <c r="Q2938" s="4">
        <v>117450</v>
      </c>
      <c r="R2938" s="1" t="s">
        <v>89</v>
      </c>
      <c r="S2938" s="1" t="s">
        <v>50</v>
      </c>
      <c r="T2938" s="4">
        <f>Sales_Datas[[#This Row],[after_discount]]-(Sales_Datas[[#This Row],[qty_ordered]]*Sales_Datas[[#This Row],[cogs]])</f>
        <v>2375100</v>
      </c>
      <c r="U2938" s="3">
        <f>IFERROR(Sales_Datas[[#This Row],[Gross_Profit]]/Sales_Datas[[#This Row],[after_discount]],0)</f>
        <v>0.91</v>
      </c>
      <c r="V2938" s="1" t="str">
        <f>IF(Sales_Datas[[#This Row],[base_price]] &lt;= 632200, "Low", (IF(Sales_Datas[[#This Row],[base_price]] &gt;= 10092000, "High", "Medium")))</f>
        <v>Medium</v>
      </c>
    </row>
    <row r="2939" spans="1:22" x14ac:dyDescent="0.25">
      <c r="A2939" s="1" t="s">
        <v>7982</v>
      </c>
      <c r="B2939" s="1" t="s">
        <v>7983</v>
      </c>
      <c r="C2939" s="2">
        <v>44392</v>
      </c>
      <c r="D2939" s="1" t="s">
        <v>5605</v>
      </c>
      <c r="E2939" s="4">
        <v>261000</v>
      </c>
      <c r="F2939">
        <v>1</v>
      </c>
      <c r="G2939" s="4">
        <v>2610000</v>
      </c>
      <c r="H2939" s="4">
        <v>0</v>
      </c>
      <c r="I2939" s="4">
        <v>2610000</v>
      </c>
      <c r="J2939">
        <v>1</v>
      </c>
      <c r="K2939">
        <v>0</v>
      </c>
      <c r="L2939">
        <v>0</v>
      </c>
      <c r="M2939">
        <v>1</v>
      </c>
      <c r="N2939" s="2">
        <v>44385</v>
      </c>
      <c r="O2939" s="1" t="s">
        <v>5606</v>
      </c>
      <c r="P2939" s="4">
        <v>2610000</v>
      </c>
      <c r="Q2939" s="4">
        <v>234900</v>
      </c>
      <c r="R2939" s="1" t="s">
        <v>89</v>
      </c>
      <c r="S2939" s="1" t="s">
        <v>50</v>
      </c>
      <c r="T2939" s="4">
        <f>Sales_Datas[[#This Row],[after_discount]]-(Sales_Datas[[#This Row],[qty_ordered]]*Sales_Datas[[#This Row],[cogs]])</f>
        <v>2375100</v>
      </c>
      <c r="U2939" s="3">
        <f>IFERROR(Sales_Datas[[#This Row],[Gross_Profit]]/Sales_Datas[[#This Row],[after_discount]],0)</f>
        <v>0.91</v>
      </c>
      <c r="V2939" s="1" t="str">
        <f>IF(Sales_Datas[[#This Row],[base_price]] &lt;= 632200, "Low", (IF(Sales_Datas[[#This Row],[base_price]] &gt;= 10092000, "High", "Medium")))</f>
        <v>Medium</v>
      </c>
    </row>
    <row r="2940" spans="1:22" x14ac:dyDescent="0.25">
      <c r="A2940" s="1" t="s">
        <v>7984</v>
      </c>
      <c r="B2940" s="1" t="s">
        <v>7985</v>
      </c>
      <c r="C2940" s="2">
        <v>44423</v>
      </c>
      <c r="D2940" s="1" t="s">
        <v>7986</v>
      </c>
      <c r="E2940" s="4">
        <v>261000</v>
      </c>
      <c r="F2940">
        <v>1</v>
      </c>
      <c r="G2940" s="4">
        <v>2610000</v>
      </c>
      <c r="H2940" s="4">
        <v>0</v>
      </c>
      <c r="I2940" s="4">
        <v>2610000</v>
      </c>
      <c r="J2940">
        <v>1</v>
      </c>
      <c r="K2940">
        <v>0</v>
      </c>
      <c r="L2940">
        <v>0</v>
      </c>
      <c r="M2940">
        <v>1</v>
      </c>
      <c r="N2940" s="2">
        <v>44418</v>
      </c>
      <c r="O2940" s="1" t="s">
        <v>7987</v>
      </c>
      <c r="P2940" s="4">
        <v>2610000</v>
      </c>
      <c r="Q2940" s="4">
        <v>190530</v>
      </c>
      <c r="R2940" s="1" t="s">
        <v>89</v>
      </c>
      <c r="S2940" s="1" t="s">
        <v>50</v>
      </c>
      <c r="T2940" s="4">
        <f>Sales_Datas[[#This Row],[after_discount]]-(Sales_Datas[[#This Row],[qty_ordered]]*Sales_Datas[[#This Row],[cogs]])</f>
        <v>2419470</v>
      </c>
      <c r="U2940" s="3">
        <f>IFERROR(Sales_Datas[[#This Row],[Gross_Profit]]/Sales_Datas[[#This Row],[after_discount]],0)</f>
        <v>0.92700000000000005</v>
      </c>
      <c r="V2940" s="1" t="str">
        <f>IF(Sales_Datas[[#This Row],[base_price]] &lt;= 632200, "Low", (IF(Sales_Datas[[#This Row],[base_price]] &gt;= 10092000, "High", "Medium")))</f>
        <v>Medium</v>
      </c>
    </row>
    <row r="2941" spans="1:22" x14ac:dyDescent="0.25">
      <c r="A2941" s="1" t="s">
        <v>7988</v>
      </c>
      <c r="B2941" s="1" t="s">
        <v>7989</v>
      </c>
      <c r="C2941" s="2">
        <v>44430</v>
      </c>
      <c r="D2941" s="1" t="s">
        <v>7986</v>
      </c>
      <c r="E2941" s="4">
        <v>261000</v>
      </c>
      <c r="F2941">
        <v>1</v>
      </c>
      <c r="G2941" s="4">
        <v>2610000</v>
      </c>
      <c r="H2941" s="4">
        <v>0</v>
      </c>
      <c r="I2941" s="4">
        <v>2610000</v>
      </c>
      <c r="J2941">
        <v>1</v>
      </c>
      <c r="K2941">
        <v>1</v>
      </c>
      <c r="L2941">
        <v>1</v>
      </c>
      <c r="M2941">
        <v>1</v>
      </c>
      <c r="N2941" s="2">
        <v>44413</v>
      </c>
      <c r="O2941" s="1" t="s">
        <v>7987</v>
      </c>
      <c r="P2941" s="4">
        <v>2610000</v>
      </c>
      <c r="Q2941" s="4">
        <v>190530</v>
      </c>
      <c r="R2941" s="1" t="s">
        <v>89</v>
      </c>
      <c r="S2941" s="1" t="s">
        <v>50</v>
      </c>
      <c r="T2941" s="4">
        <f>Sales_Datas[[#This Row],[after_discount]]-(Sales_Datas[[#This Row],[qty_ordered]]*Sales_Datas[[#This Row],[cogs]])</f>
        <v>2419470</v>
      </c>
      <c r="U2941" s="3">
        <f>IFERROR(Sales_Datas[[#This Row],[Gross_Profit]]/Sales_Datas[[#This Row],[after_discount]],0)</f>
        <v>0.92700000000000005</v>
      </c>
      <c r="V2941" s="1" t="str">
        <f>IF(Sales_Datas[[#This Row],[base_price]] &lt;= 632200, "Low", (IF(Sales_Datas[[#This Row],[base_price]] &gt;= 10092000, "High", "Medium")))</f>
        <v>Medium</v>
      </c>
    </row>
    <row r="2942" spans="1:22" x14ac:dyDescent="0.25">
      <c r="A2942" s="1" t="s">
        <v>7990</v>
      </c>
      <c r="B2942" s="1" t="s">
        <v>7991</v>
      </c>
      <c r="C2942" s="2">
        <v>44436</v>
      </c>
      <c r="D2942" s="1" t="s">
        <v>7986</v>
      </c>
      <c r="E2942" s="4">
        <v>261000</v>
      </c>
      <c r="F2942">
        <v>1</v>
      </c>
      <c r="G2942" s="4">
        <v>2610000</v>
      </c>
      <c r="H2942" s="4">
        <v>0</v>
      </c>
      <c r="I2942" s="4">
        <v>2610000</v>
      </c>
      <c r="J2942">
        <v>1</v>
      </c>
      <c r="K2942">
        <v>1</v>
      </c>
      <c r="L2942">
        <v>1</v>
      </c>
      <c r="M2942">
        <v>1</v>
      </c>
      <c r="N2942" s="2">
        <v>44409</v>
      </c>
      <c r="O2942" s="1" t="s">
        <v>7987</v>
      </c>
      <c r="P2942" s="4">
        <v>2610000</v>
      </c>
      <c r="Q2942" s="4">
        <v>190530</v>
      </c>
      <c r="R2942" s="1" t="s">
        <v>89</v>
      </c>
      <c r="S2942" s="1" t="s">
        <v>50</v>
      </c>
      <c r="T2942" s="4">
        <f>Sales_Datas[[#This Row],[after_discount]]-(Sales_Datas[[#This Row],[qty_ordered]]*Sales_Datas[[#This Row],[cogs]])</f>
        <v>2419470</v>
      </c>
      <c r="U2942" s="3">
        <f>IFERROR(Sales_Datas[[#This Row],[Gross_Profit]]/Sales_Datas[[#This Row],[after_discount]],0)</f>
        <v>0.92700000000000005</v>
      </c>
      <c r="V2942" s="1" t="str">
        <f>IF(Sales_Datas[[#This Row],[base_price]] &lt;= 632200, "Low", (IF(Sales_Datas[[#This Row],[base_price]] &gt;= 10092000, "High", "Medium")))</f>
        <v>Medium</v>
      </c>
    </row>
    <row r="2943" spans="1:22" x14ac:dyDescent="0.25">
      <c r="A2943" s="1" t="s">
        <v>7992</v>
      </c>
      <c r="B2943" s="1" t="s">
        <v>7993</v>
      </c>
      <c r="C2943" s="2">
        <v>44476</v>
      </c>
      <c r="D2943" s="1" t="s">
        <v>5605</v>
      </c>
      <c r="E2943" s="4">
        <v>261000</v>
      </c>
      <c r="F2943">
        <v>1</v>
      </c>
      <c r="G2943" s="4">
        <v>2610000</v>
      </c>
      <c r="H2943" s="4">
        <v>0</v>
      </c>
      <c r="I2943" s="4">
        <v>2610000</v>
      </c>
      <c r="J2943">
        <v>1</v>
      </c>
      <c r="K2943">
        <v>0</v>
      </c>
      <c r="L2943">
        <v>0</v>
      </c>
      <c r="M2943">
        <v>1</v>
      </c>
      <c r="N2943" s="2">
        <v>44391</v>
      </c>
      <c r="O2943" s="1" t="s">
        <v>5606</v>
      </c>
      <c r="P2943" s="4">
        <v>2610000</v>
      </c>
      <c r="Q2943" s="4">
        <v>234900</v>
      </c>
      <c r="R2943" s="1" t="s">
        <v>89</v>
      </c>
      <c r="S2943" s="1" t="s">
        <v>50</v>
      </c>
      <c r="T2943" s="4">
        <f>Sales_Datas[[#This Row],[after_discount]]-(Sales_Datas[[#This Row],[qty_ordered]]*Sales_Datas[[#This Row],[cogs]])</f>
        <v>2375100</v>
      </c>
      <c r="U2943" s="3">
        <f>IFERROR(Sales_Datas[[#This Row],[Gross_Profit]]/Sales_Datas[[#This Row],[after_discount]],0)</f>
        <v>0.91</v>
      </c>
      <c r="V2943" s="1" t="str">
        <f>IF(Sales_Datas[[#This Row],[base_price]] &lt;= 632200, "Low", (IF(Sales_Datas[[#This Row],[base_price]] &gt;= 10092000, "High", "Medium")))</f>
        <v>Medium</v>
      </c>
    </row>
    <row r="2944" spans="1:22" x14ac:dyDescent="0.25">
      <c r="A2944" s="1" t="s">
        <v>7994</v>
      </c>
      <c r="B2944" s="1" t="s">
        <v>7995</v>
      </c>
      <c r="C2944" s="2">
        <v>44507</v>
      </c>
      <c r="D2944" s="1" t="s">
        <v>5605</v>
      </c>
      <c r="E2944" s="4">
        <v>261000</v>
      </c>
      <c r="F2944">
        <v>1</v>
      </c>
      <c r="G2944" s="4">
        <v>2610000</v>
      </c>
      <c r="H2944" s="4">
        <v>0</v>
      </c>
      <c r="I2944" s="4">
        <v>2610000</v>
      </c>
      <c r="J2944">
        <v>1</v>
      </c>
      <c r="K2944">
        <v>1</v>
      </c>
      <c r="L2944">
        <v>1</v>
      </c>
      <c r="M2944">
        <v>1</v>
      </c>
      <c r="N2944" s="2">
        <v>44400</v>
      </c>
      <c r="O2944" s="1" t="s">
        <v>5606</v>
      </c>
      <c r="P2944" s="4">
        <v>2610000</v>
      </c>
      <c r="Q2944" s="4">
        <v>234900</v>
      </c>
      <c r="R2944" s="1" t="s">
        <v>89</v>
      </c>
      <c r="S2944" s="1" t="s">
        <v>50</v>
      </c>
      <c r="T2944" s="4">
        <f>Sales_Datas[[#This Row],[after_discount]]-(Sales_Datas[[#This Row],[qty_ordered]]*Sales_Datas[[#This Row],[cogs]])</f>
        <v>2375100</v>
      </c>
      <c r="U2944" s="3">
        <f>IFERROR(Sales_Datas[[#This Row],[Gross_Profit]]/Sales_Datas[[#This Row],[after_discount]],0)</f>
        <v>0.91</v>
      </c>
      <c r="V2944" s="1" t="str">
        <f>IF(Sales_Datas[[#This Row],[base_price]] &lt;= 632200, "Low", (IF(Sales_Datas[[#This Row],[base_price]] &gt;= 10092000, "High", "Medium")))</f>
        <v>Medium</v>
      </c>
    </row>
    <row r="2945" spans="1:22" x14ac:dyDescent="0.25">
      <c r="A2945" s="1" t="s">
        <v>7996</v>
      </c>
      <c r="B2945" s="1" t="s">
        <v>7997</v>
      </c>
      <c r="C2945" s="2">
        <v>44517</v>
      </c>
      <c r="D2945" s="1" t="s">
        <v>7998</v>
      </c>
      <c r="E2945" s="4">
        <v>261000</v>
      </c>
      <c r="F2945">
        <v>1</v>
      </c>
      <c r="G2945" s="4">
        <v>2610000</v>
      </c>
      <c r="H2945" s="4">
        <v>0</v>
      </c>
      <c r="I2945" s="4">
        <v>2610000</v>
      </c>
      <c r="J2945">
        <v>1</v>
      </c>
      <c r="K2945">
        <v>1</v>
      </c>
      <c r="L2945">
        <v>0</v>
      </c>
      <c r="M2945">
        <v>1</v>
      </c>
      <c r="N2945" s="2">
        <v>44511</v>
      </c>
      <c r="O2945" s="1" t="s">
        <v>7999</v>
      </c>
      <c r="P2945" s="4">
        <v>2479500</v>
      </c>
      <c r="Q2945" s="4">
        <v>161124</v>
      </c>
      <c r="R2945" s="1" t="s">
        <v>89</v>
      </c>
      <c r="S2945" s="1" t="s">
        <v>50</v>
      </c>
      <c r="T2945" s="4">
        <f>Sales_Datas[[#This Row],[after_discount]]-(Sales_Datas[[#This Row],[qty_ordered]]*Sales_Datas[[#This Row],[cogs]])</f>
        <v>2448876</v>
      </c>
      <c r="U2945" s="3">
        <f>IFERROR(Sales_Datas[[#This Row],[Gross_Profit]]/Sales_Datas[[#This Row],[after_discount]],0)</f>
        <v>0.93826666666666669</v>
      </c>
      <c r="V2945" s="1" t="str">
        <f>IF(Sales_Datas[[#This Row],[base_price]] &lt;= 632200, "Low", (IF(Sales_Datas[[#This Row],[base_price]] &gt;= 10092000, "High", "Medium")))</f>
        <v>Medium</v>
      </c>
    </row>
    <row r="2946" spans="1:22" x14ac:dyDescent="0.25">
      <c r="A2946" s="1" t="s">
        <v>8000</v>
      </c>
      <c r="B2946" s="1" t="s">
        <v>7993</v>
      </c>
      <c r="C2946" s="2">
        <v>44537</v>
      </c>
      <c r="D2946" s="1" t="s">
        <v>5605</v>
      </c>
      <c r="E2946" s="4">
        <v>261000</v>
      </c>
      <c r="F2946">
        <v>1</v>
      </c>
      <c r="G2946" s="4">
        <v>2610000</v>
      </c>
      <c r="H2946" s="4">
        <v>0</v>
      </c>
      <c r="I2946" s="4">
        <v>2610000</v>
      </c>
      <c r="J2946">
        <v>1</v>
      </c>
      <c r="K2946">
        <v>1</v>
      </c>
      <c r="L2946">
        <v>1</v>
      </c>
      <c r="M2946">
        <v>1</v>
      </c>
      <c r="N2946" s="2">
        <v>44391</v>
      </c>
      <c r="O2946" s="1" t="s">
        <v>5606</v>
      </c>
      <c r="P2946" s="4">
        <v>2610000</v>
      </c>
      <c r="Q2946" s="4">
        <v>234900</v>
      </c>
      <c r="R2946" s="1" t="s">
        <v>89</v>
      </c>
      <c r="S2946" s="1" t="s">
        <v>50</v>
      </c>
      <c r="T2946" s="4">
        <f>Sales_Datas[[#This Row],[after_discount]]-(Sales_Datas[[#This Row],[qty_ordered]]*Sales_Datas[[#This Row],[cogs]])</f>
        <v>2375100</v>
      </c>
      <c r="U2946" s="3">
        <f>IFERROR(Sales_Datas[[#This Row],[Gross_Profit]]/Sales_Datas[[#This Row],[after_discount]],0)</f>
        <v>0.91</v>
      </c>
      <c r="V2946" s="1" t="str">
        <f>IF(Sales_Datas[[#This Row],[base_price]] &lt;= 632200, "Low", (IF(Sales_Datas[[#This Row],[base_price]] &gt;= 10092000, "High", "Medium")))</f>
        <v>Medium</v>
      </c>
    </row>
    <row r="2947" spans="1:22" x14ac:dyDescent="0.25">
      <c r="A2947" s="1" t="s">
        <v>8001</v>
      </c>
      <c r="B2947" s="1" t="s">
        <v>8002</v>
      </c>
      <c r="C2947" s="2">
        <v>44538</v>
      </c>
      <c r="D2947" s="1" t="s">
        <v>7986</v>
      </c>
      <c r="E2947" s="4">
        <v>261000</v>
      </c>
      <c r="F2947">
        <v>1</v>
      </c>
      <c r="G2947" s="4">
        <v>2610000</v>
      </c>
      <c r="H2947" s="4">
        <v>0</v>
      </c>
      <c r="I2947" s="4">
        <v>2610000</v>
      </c>
      <c r="J2947">
        <v>1</v>
      </c>
      <c r="K2947">
        <v>1</v>
      </c>
      <c r="L2947">
        <v>0</v>
      </c>
      <c r="M2947">
        <v>1</v>
      </c>
      <c r="N2947" s="2">
        <v>44420</v>
      </c>
      <c r="O2947" s="1" t="s">
        <v>7987</v>
      </c>
      <c r="P2947" s="4">
        <v>2610000</v>
      </c>
      <c r="Q2947" s="4">
        <v>190530</v>
      </c>
      <c r="R2947" s="1" t="s">
        <v>89</v>
      </c>
      <c r="S2947" s="1" t="s">
        <v>50</v>
      </c>
      <c r="T2947" s="4">
        <f>Sales_Datas[[#This Row],[after_discount]]-(Sales_Datas[[#This Row],[qty_ordered]]*Sales_Datas[[#This Row],[cogs]])</f>
        <v>2419470</v>
      </c>
      <c r="U2947" s="3">
        <f>IFERROR(Sales_Datas[[#This Row],[Gross_Profit]]/Sales_Datas[[#This Row],[after_discount]],0)</f>
        <v>0.92700000000000005</v>
      </c>
      <c r="V2947" s="1" t="str">
        <f>IF(Sales_Datas[[#This Row],[base_price]] &lt;= 632200, "Low", (IF(Sales_Datas[[#This Row],[base_price]] &gt;= 10092000, "High", "Medium")))</f>
        <v>Medium</v>
      </c>
    </row>
    <row r="2948" spans="1:22" x14ac:dyDescent="0.25">
      <c r="A2948" s="1" t="s">
        <v>8003</v>
      </c>
      <c r="B2948" s="1" t="s">
        <v>8004</v>
      </c>
      <c r="C2948" s="2">
        <v>44543</v>
      </c>
      <c r="D2948" s="1" t="s">
        <v>8005</v>
      </c>
      <c r="E2948" s="4">
        <v>261000</v>
      </c>
      <c r="F2948">
        <v>1</v>
      </c>
      <c r="G2948" s="4">
        <v>2610000</v>
      </c>
      <c r="H2948" s="4">
        <v>0</v>
      </c>
      <c r="I2948" s="4">
        <v>2610000</v>
      </c>
      <c r="J2948">
        <v>1</v>
      </c>
      <c r="K2948">
        <v>1</v>
      </c>
      <c r="L2948">
        <v>1</v>
      </c>
      <c r="M2948">
        <v>1</v>
      </c>
      <c r="N2948" s="2">
        <v>44532</v>
      </c>
      <c r="O2948" s="1" t="s">
        <v>8006</v>
      </c>
      <c r="P2948" s="4">
        <v>2479500</v>
      </c>
      <c r="Q2948" s="4">
        <v>220632</v>
      </c>
      <c r="R2948" s="1" t="s">
        <v>89</v>
      </c>
      <c r="S2948" s="1" t="s">
        <v>50</v>
      </c>
      <c r="T2948" s="4">
        <f>Sales_Datas[[#This Row],[after_discount]]-(Sales_Datas[[#This Row],[qty_ordered]]*Sales_Datas[[#This Row],[cogs]])</f>
        <v>2389368</v>
      </c>
      <c r="U2948" s="3">
        <f>IFERROR(Sales_Datas[[#This Row],[Gross_Profit]]/Sales_Datas[[#This Row],[after_discount]],0)</f>
        <v>0.91546666666666665</v>
      </c>
      <c r="V2948" s="1" t="str">
        <f>IF(Sales_Datas[[#This Row],[base_price]] &lt;= 632200, "Low", (IF(Sales_Datas[[#This Row],[base_price]] &gt;= 10092000, "High", "Medium")))</f>
        <v>Medium</v>
      </c>
    </row>
    <row r="2949" spans="1:22" x14ac:dyDescent="0.25">
      <c r="A2949" s="1" t="s">
        <v>8007</v>
      </c>
      <c r="B2949" s="1" t="s">
        <v>8008</v>
      </c>
      <c r="C2949" s="2">
        <v>44594</v>
      </c>
      <c r="D2949" s="1" t="s">
        <v>8009</v>
      </c>
      <c r="E2949" s="4">
        <v>261000</v>
      </c>
      <c r="F2949">
        <v>1</v>
      </c>
      <c r="G2949" s="4">
        <v>2610000</v>
      </c>
      <c r="H2949" s="4">
        <v>0</v>
      </c>
      <c r="I2949" s="4">
        <v>2610000</v>
      </c>
      <c r="J2949">
        <v>1</v>
      </c>
      <c r="K2949">
        <v>0</v>
      </c>
      <c r="L2949">
        <v>0</v>
      </c>
      <c r="M2949">
        <v>4</v>
      </c>
      <c r="N2949" s="2">
        <v>44595</v>
      </c>
      <c r="O2949" s="1" t="s">
        <v>8010</v>
      </c>
      <c r="P2949" s="4">
        <v>2610000</v>
      </c>
      <c r="Q2949" s="4">
        <v>211410</v>
      </c>
      <c r="R2949" s="1" t="s">
        <v>89</v>
      </c>
      <c r="S2949" s="1" t="s">
        <v>34</v>
      </c>
      <c r="T2949" s="4">
        <f>Sales_Datas[[#This Row],[after_discount]]-(Sales_Datas[[#This Row],[qty_ordered]]*Sales_Datas[[#This Row],[cogs]])</f>
        <v>2398590</v>
      </c>
      <c r="U2949" s="3">
        <f>IFERROR(Sales_Datas[[#This Row],[Gross_Profit]]/Sales_Datas[[#This Row],[after_discount]],0)</f>
        <v>0.91900000000000004</v>
      </c>
      <c r="V2949" s="1" t="str">
        <f>IF(Sales_Datas[[#This Row],[base_price]] &lt;= 632200, "Low", (IF(Sales_Datas[[#This Row],[base_price]] &gt;= 10092000, "High", "Medium")))</f>
        <v>Medium</v>
      </c>
    </row>
    <row r="2950" spans="1:22" x14ac:dyDescent="0.25">
      <c r="A2950" s="1" t="s">
        <v>8011</v>
      </c>
      <c r="B2950" s="1" t="s">
        <v>8012</v>
      </c>
      <c r="C2950" s="2">
        <v>44607</v>
      </c>
      <c r="D2950" s="1" t="s">
        <v>8013</v>
      </c>
      <c r="E2950" s="4">
        <v>261000</v>
      </c>
      <c r="F2950">
        <v>1</v>
      </c>
      <c r="G2950" s="4">
        <v>2610000</v>
      </c>
      <c r="H2950" s="4">
        <v>0</v>
      </c>
      <c r="I2950" s="4">
        <v>2610000</v>
      </c>
      <c r="J2950">
        <v>1</v>
      </c>
      <c r="K2950">
        <v>0</v>
      </c>
      <c r="L2950">
        <v>0</v>
      </c>
      <c r="M2950">
        <v>1</v>
      </c>
      <c r="N2950" s="2">
        <v>44595</v>
      </c>
      <c r="O2950" s="1" t="s">
        <v>8014</v>
      </c>
      <c r="P2950" s="4">
        <v>2610000</v>
      </c>
      <c r="Q2950" s="4">
        <v>200970</v>
      </c>
      <c r="R2950" s="1" t="s">
        <v>89</v>
      </c>
      <c r="S2950" s="1" t="s">
        <v>50</v>
      </c>
      <c r="T2950" s="4">
        <f>Sales_Datas[[#This Row],[after_discount]]-(Sales_Datas[[#This Row],[qty_ordered]]*Sales_Datas[[#This Row],[cogs]])</f>
        <v>2409030</v>
      </c>
      <c r="U2950" s="3">
        <f>IFERROR(Sales_Datas[[#This Row],[Gross_Profit]]/Sales_Datas[[#This Row],[after_discount]],0)</f>
        <v>0.92300000000000004</v>
      </c>
      <c r="V2950" s="1" t="str">
        <f>IF(Sales_Datas[[#This Row],[base_price]] &lt;= 632200, "Low", (IF(Sales_Datas[[#This Row],[base_price]] &gt;= 10092000, "High", "Medium")))</f>
        <v>Medium</v>
      </c>
    </row>
    <row r="2951" spans="1:22" x14ac:dyDescent="0.25">
      <c r="A2951" s="1" t="s">
        <v>8015</v>
      </c>
      <c r="B2951" s="1" t="s">
        <v>8016</v>
      </c>
      <c r="C2951" s="2">
        <v>44772</v>
      </c>
      <c r="D2951" s="1" t="s">
        <v>8017</v>
      </c>
      <c r="E2951" s="4">
        <v>261000</v>
      </c>
      <c r="F2951">
        <v>1</v>
      </c>
      <c r="G2951" s="4">
        <v>2610000</v>
      </c>
      <c r="H2951" s="4">
        <v>0</v>
      </c>
      <c r="I2951" s="4">
        <v>2610000</v>
      </c>
      <c r="J2951">
        <v>1</v>
      </c>
      <c r="K2951">
        <v>0</v>
      </c>
      <c r="L2951">
        <v>0</v>
      </c>
      <c r="M2951">
        <v>1</v>
      </c>
      <c r="N2951" s="2">
        <v>44754</v>
      </c>
      <c r="O2951" s="1" t="s">
        <v>8018</v>
      </c>
      <c r="P2951" s="4">
        <v>2610000</v>
      </c>
      <c r="Q2951" s="4">
        <v>216630</v>
      </c>
      <c r="R2951" s="1" t="s">
        <v>89</v>
      </c>
      <c r="S2951" s="1" t="s">
        <v>50</v>
      </c>
      <c r="T2951" s="4">
        <f>Sales_Datas[[#This Row],[after_discount]]-(Sales_Datas[[#This Row],[qty_ordered]]*Sales_Datas[[#This Row],[cogs]])</f>
        <v>2393370</v>
      </c>
      <c r="U2951" s="3">
        <f>IFERROR(Sales_Datas[[#This Row],[Gross_Profit]]/Sales_Datas[[#This Row],[after_discount]],0)</f>
        <v>0.91700000000000004</v>
      </c>
      <c r="V2951" s="1" t="str">
        <f>IF(Sales_Datas[[#This Row],[base_price]] &lt;= 632200, "Low", (IF(Sales_Datas[[#This Row],[base_price]] &gt;= 10092000, "High", "Medium")))</f>
        <v>Medium</v>
      </c>
    </row>
    <row r="2952" spans="1:22" x14ac:dyDescent="0.25">
      <c r="A2952" s="1" t="s">
        <v>8019</v>
      </c>
      <c r="B2952" s="1" t="s">
        <v>8020</v>
      </c>
      <c r="C2952" s="2">
        <v>44809</v>
      </c>
      <c r="D2952" s="1" t="s">
        <v>8017</v>
      </c>
      <c r="E2952" s="4">
        <v>261000</v>
      </c>
      <c r="F2952">
        <v>1</v>
      </c>
      <c r="G2952" s="4">
        <v>2610000</v>
      </c>
      <c r="H2952" s="4">
        <v>0</v>
      </c>
      <c r="I2952" s="4">
        <v>2610000</v>
      </c>
      <c r="J2952">
        <v>1</v>
      </c>
      <c r="K2952">
        <v>0</v>
      </c>
      <c r="L2952">
        <v>0</v>
      </c>
      <c r="M2952">
        <v>7</v>
      </c>
      <c r="N2952" s="2">
        <v>44627</v>
      </c>
      <c r="O2952" s="1" t="s">
        <v>8018</v>
      </c>
      <c r="P2952" s="4">
        <v>2610000</v>
      </c>
      <c r="Q2952" s="4">
        <v>216630</v>
      </c>
      <c r="R2952" s="1" t="s">
        <v>89</v>
      </c>
      <c r="S2952" s="1" t="s">
        <v>66</v>
      </c>
      <c r="T2952" s="4">
        <f>Sales_Datas[[#This Row],[after_discount]]-(Sales_Datas[[#This Row],[qty_ordered]]*Sales_Datas[[#This Row],[cogs]])</f>
        <v>2393370</v>
      </c>
      <c r="U2952" s="3">
        <f>IFERROR(Sales_Datas[[#This Row],[Gross_Profit]]/Sales_Datas[[#This Row],[after_discount]],0)</f>
        <v>0.91700000000000004</v>
      </c>
      <c r="V2952" s="1" t="str">
        <f>IF(Sales_Datas[[#This Row],[base_price]] &lt;= 632200, "Low", (IF(Sales_Datas[[#This Row],[base_price]] &gt;= 10092000, "High", "Medium")))</f>
        <v>Medium</v>
      </c>
    </row>
    <row r="2953" spans="1:22" x14ac:dyDescent="0.25">
      <c r="A2953" s="1" t="s">
        <v>8021</v>
      </c>
      <c r="B2953" s="1" t="s">
        <v>701</v>
      </c>
      <c r="C2953" s="2">
        <v>44628</v>
      </c>
      <c r="D2953" s="1" t="s">
        <v>8022</v>
      </c>
      <c r="E2953" s="4">
        <v>261000</v>
      </c>
      <c r="F2953">
        <v>1</v>
      </c>
      <c r="G2953" s="4">
        <v>2610000</v>
      </c>
      <c r="H2953" s="4">
        <v>0</v>
      </c>
      <c r="I2953" s="4">
        <v>2610000</v>
      </c>
      <c r="J2953">
        <v>1</v>
      </c>
      <c r="K2953">
        <v>1</v>
      </c>
      <c r="L2953">
        <v>0</v>
      </c>
      <c r="M2953">
        <v>3</v>
      </c>
      <c r="N2953" s="2">
        <v>44705</v>
      </c>
      <c r="O2953" s="1" t="s">
        <v>8023</v>
      </c>
      <c r="P2953" s="4">
        <v>2610000</v>
      </c>
      <c r="Q2953" s="4">
        <v>221850</v>
      </c>
      <c r="R2953" s="1" t="s">
        <v>128</v>
      </c>
      <c r="S2953" s="1" t="s">
        <v>56</v>
      </c>
      <c r="T2953" s="4">
        <f>Sales_Datas[[#This Row],[after_discount]]-(Sales_Datas[[#This Row],[qty_ordered]]*Sales_Datas[[#This Row],[cogs]])</f>
        <v>2388150</v>
      </c>
      <c r="U2953" s="3">
        <f>IFERROR(Sales_Datas[[#This Row],[Gross_Profit]]/Sales_Datas[[#This Row],[after_discount]],0)</f>
        <v>0.91500000000000004</v>
      </c>
      <c r="V2953" s="1" t="str">
        <f>IF(Sales_Datas[[#This Row],[base_price]] &lt;= 632200, "Low", (IF(Sales_Datas[[#This Row],[base_price]] &gt;= 10092000, "High", "Medium")))</f>
        <v>Medium</v>
      </c>
    </row>
    <row r="2954" spans="1:22" x14ac:dyDescent="0.25">
      <c r="A2954" s="1" t="s">
        <v>8024</v>
      </c>
      <c r="B2954" s="1" t="s">
        <v>8025</v>
      </c>
      <c r="C2954" s="2">
        <v>44688</v>
      </c>
      <c r="D2954" s="1" t="s">
        <v>8026</v>
      </c>
      <c r="E2954" s="4">
        <v>261000</v>
      </c>
      <c r="F2954">
        <v>1</v>
      </c>
      <c r="G2954" s="4">
        <v>2610000</v>
      </c>
      <c r="H2954" s="4">
        <v>0</v>
      </c>
      <c r="I2954" s="4">
        <v>2610000</v>
      </c>
      <c r="J2954">
        <v>1</v>
      </c>
      <c r="K2954">
        <v>1</v>
      </c>
      <c r="L2954">
        <v>1</v>
      </c>
      <c r="M2954">
        <v>3</v>
      </c>
      <c r="N2954" s="2">
        <v>44507</v>
      </c>
      <c r="O2954" s="1" t="s">
        <v>8027</v>
      </c>
      <c r="P2954" s="4">
        <v>1566000</v>
      </c>
      <c r="Q2954" s="4">
        <v>139374</v>
      </c>
      <c r="R2954" s="1" t="s">
        <v>128</v>
      </c>
      <c r="S2954" s="1" t="s">
        <v>56</v>
      </c>
      <c r="T2954" s="4">
        <f>Sales_Datas[[#This Row],[after_discount]]-(Sales_Datas[[#This Row],[qty_ordered]]*Sales_Datas[[#This Row],[cogs]])</f>
        <v>2470626</v>
      </c>
      <c r="U2954" s="3">
        <f>IFERROR(Sales_Datas[[#This Row],[Gross_Profit]]/Sales_Datas[[#This Row],[after_discount]],0)</f>
        <v>0.9466</v>
      </c>
      <c r="V2954" s="1" t="str">
        <f>IF(Sales_Datas[[#This Row],[base_price]] &lt;= 632200, "Low", (IF(Sales_Datas[[#This Row],[base_price]] &gt;= 10092000, "High", "Medium")))</f>
        <v>Medium</v>
      </c>
    </row>
    <row r="2955" spans="1:22" x14ac:dyDescent="0.25">
      <c r="A2955" s="1" t="s">
        <v>8028</v>
      </c>
      <c r="B2955" s="1" t="s">
        <v>701</v>
      </c>
      <c r="C2955" s="2">
        <v>44689</v>
      </c>
      <c r="D2955" s="1" t="s">
        <v>8029</v>
      </c>
      <c r="E2955" s="4">
        <v>261000</v>
      </c>
      <c r="F2955">
        <v>1</v>
      </c>
      <c r="G2955" s="4">
        <v>2610000</v>
      </c>
      <c r="H2955" s="4">
        <v>0</v>
      </c>
      <c r="I2955" s="4">
        <v>2610000</v>
      </c>
      <c r="J2955">
        <v>1</v>
      </c>
      <c r="K2955">
        <v>1</v>
      </c>
      <c r="L2955">
        <v>1</v>
      </c>
      <c r="M2955">
        <v>3</v>
      </c>
      <c r="N2955" s="2">
        <v>44705</v>
      </c>
      <c r="O2955" s="1" t="s">
        <v>8030</v>
      </c>
      <c r="P2955" s="4">
        <v>2610000</v>
      </c>
      <c r="Q2955" s="4">
        <v>221850</v>
      </c>
      <c r="R2955" s="1" t="s">
        <v>128</v>
      </c>
      <c r="S2955" s="1" t="s">
        <v>56</v>
      </c>
      <c r="T2955" s="4">
        <f>Sales_Datas[[#This Row],[after_discount]]-(Sales_Datas[[#This Row],[qty_ordered]]*Sales_Datas[[#This Row],[cogs]])</f>
        <v>2388150</v>
      </c>
      <c r="U2955" s="3">
        <f>IFERROR(Sales_Datas[[#This Row],[Gross_Profit]]/Sales_Datas[[#This Row],[after_discount]],0)</f>
        <v>0.91500000000000004</v>
      </c>
      <c r="V2955" s="1" t="str">
        <f>IF(Sales_Datas[[#This Row],[base_price]] &lt;= 632200, "Low", (IF(Sales_Datas[[#This Row],[base_price]] &gt;= 10092000, "High", "Medium")))</f>
        <v>Medium</v>
      </c>
    </row>
    <row r="2956" spans="1:22" x14ac:dyDescent="0.25">
      <c r="A2956" s="1" t="s">
        <v>8031</v>
      </c>
      <c r="B2956" s="1" t="s">
        <v>8032</v>
      </c>
      <c r="C2956" s="2">
        <v>44842</v>
      </c>
      <c r="D2956" s="1" t="s">
        <v>8033</v>
      </c>
      <c r="E2956" s="4">
        <v>130500</v>
      </c>
      <c r="F2956">
        <v>2</v>
      </c>
      <c r="G2956" s="4">
        <v>2610000</v>
      </c>
      <c r="H2956" s="4">
        <v>0</v>
      </c>
      <c r="I2956" s="4">
        <v>2610000</v>
      </c>
      <c r="J2956">
        <v>1</v>
      </c>
      <c r="K2956">
        <v>0</v>
      </c>
      <c r="L2956">
        <v>0</v>
      </c>
      <c r="M2956">
        <v>1</v>
      </c>
      <c r="N2956" s="2">
        <v>44721</v>
      </c>
      <c r="O2956" s="1" t="s">
        <v>8034</v>
      </c>
      <c r="P2956" s="4">
        <v>1333420</v>
      </c>
      <c r="Q2956" s="4">
        <v>82650</v>
      </c>
      <c r="R2956" s="1" t="s">
        <v>128</v>
      </c>
      <c r="S2956" s="1" t="s">
        <v>50</v>
      </c>
      <c r="T2956" s="4">
        <f>Sales_Datas[[#This Row],[after_discount]]-(Sales_Datas[[#This Row],[qty_ordered]]*Sales_Datas[[#This Row],[cogs]])</f>
        <v>2444700</v>
      </c>
      <c r="U2956" s="3">
        <f>IFERROR(Sales_Datas[[#This Row],[Gross_Profit]]/Sales_Datas[[#This Row],[after_discount]],0)</f>
        <v>0.93666666666666665</v>
      </c>
      <c r="V2956" s="1" t="str">
        <f>IF(Sales_Datas[[#This Row],[base_price]] &lt;= 632200, "Low", (IF(Sales_Datas[[#This Row],[base_price]] &gt;= 10092000, "High", "Medium")))</f>
        <v>Medium</v>
      </c>
    </row>
    <row r="2957" spans="1:22" x14ac:dyDescent="0.25">
      <c r="A2957" s="1" t="s">
        <v>8035</v>
      </c>
      <c r="B2957" s="1" t="s">
        <v>8032</v>
      </c>
      <c r="C2957" s="2">
        <v>44873</v>
      </c>
      <c r="D2957" s="1" t="s">
        <v>8033</v>
      </c>
      <c r="E2957" s="4">
        <v>130500</v>
      </c>
      <c r="F2957">
        <v>2</v>
      </c>
      <c r="G2957" s="4">
        <v>2610000</v>
      </c>
      <c r="H2957" s="4">
        <v>0</v>
      </c>
      <c r="I2957" s="4">
        <v>2610000</v>
      </c>
      <c r="J2957">
        <v>1</v>
      </c>
      <c r="K2957">
        <v>0</v>
      </c>
      <c r="L2957">
        <v>0</v>
      </c>
      <c r="M2957">
        <v>4</v>
      </c>
      <c r="N2957" s="2">
        <v>44721</v>
      </c>
      <c r="O2957" s="1" t="s">
        <v>8034</v>
      </c>
      <c r="P2957" s="4">
        <v>1333420</v>
      </c>
      <c r="Q2957" s="4">
        <v>82650</v>
      </c>
      <c r="R2957" s="1" t="s">
        <v>128</v>
      </c>
      <c r="S2957" s="1" t="s">
        <v>34</v>
      </c>
      <c r="T2957" s="4">
        <f>Sales_Datas[[#This Row],[after_discount]]-(Sales_Datas[[#This Row],[qty_ordered]]*Sales_Datas[[#This Row],[cogs]])</f>
        <v>2444700</v>
      </c>
      <c r="U2957" s="3">
        <f>IFERROR(Sales_Datas[[#This Row],[Gross_Profit]]/Sales_Datas[[#This Row],[after_discount]],0)</f>
        <v>0.93666666666666665</v>
      </c>
      <c r="V2957" s="1" t="str">
        <f>IF(Sales_Datas[[#This Row],[base_price]] &lt;= 632200, "Low", (IF(Sales_Datas[[#This Row],[base_price]] &gt;= 10092000, "High", "Medium")))</f>
        <v>Medium</v>
      </c>
    </row>
    <row r="2958" spans="1:22" x14ac:dyDescent="0.25">
      <c r="A2958" s="1" t="s">
        <v>8036</v>
      </c>
      <c r="B2958" s="1" t="s">
        <v>1971</v>
      </c>
      <c r="C2958" s="2">
        <v>44468</v>
      </c>
      <c r="D2958" s="1" t="s">
        <v>8037</v>
      </c>
      <c r="E2958" s="4">
        <v>261000</v>
      </c>
      <c r="F2958">
        <v>1</v>
      </c>
      <c r="G2958" s="4">
        <v>2610000</v>
      </c>
      <c r="H2958" s="4">
        <v>0</v>
      </c>
      <c r="I2958" s="4">
        <v>2610000</v>
      </c>
      <c r="J2958">
        <v>1</v>
      </c>
      <c r="K2958">
        <v>1</v>
      </c>
      <c r="L2958">
        <v>1</v>
      </c>
      <c r="M2958">
        <v>1</v>
      </c>
      <c r="N2958" s="2">
        <v>44386</v>
      </c>
      <c r="O2958" s="1" t="s">
        <v>8038</v>
      </c>
      <c r="P2958" s="4">
        <v>2610000</v>
      </c>
      <c r="Q2958" s="4">
        <v>156600</v>
      </c>
      <c r="R2958" s="1" t="s">
        <v>133</v>
      </c>
      <c r="S2958" s="1" t="s">
        <v>50</v>
      </c>
      <c r="T2958" s="4">
        <f>Sales_Datas[[#This Row],[after_discount]]-(Sales_Datas[[#This Row],[qty_ordered]]*Sales_Datas[[#This Row],[cogs]])</f>
        <v>2453400</v>
      </c>
      <c r="U2958" s="3">
        <f>IFERROR(Sales_Datas[[#This Row],[Gross_Profit]]/Sales_Datas[[#This Row],[after_discount]],0)</f>
        <v>0.94</v>
      </c>
      <c r="V2958" s="1" t="str">
        <f>IF(Sales_Datas[[#This Row],[base_price]] &lt;= 632200, "Low", (IF(Sales_Datas[[#This Row],[base_price]] &gt;= 10092000, "High", "Medium")))</f>
        <v>Medium</v>
      </c>
    </row>
    <row r="2959" spans="1:22" x14ac:dyDescent="0.25">
      <c r="A2959" s="1" t="s">
        <v>8039</v>
      </c>
      <c r="B2959" s="1" t="s">
        <v>8040</v>
      </c>
      <c r="C2959" s="2">
        <v>44359</v>
      </c>
      <c r="D2959" s="1" t="s">
        <v>8041</v>
      </c>
      <c r="E2959" s="4">
        <v>130500</v>
      </c>
      <c r="F2959">
        <v>2</v>
      </c>
      <c r="G2959" s="4">
        <v>2610000</v>
      </c>
      <c r="H2959" s="4">
        <v>0</v>
      </c>
      <c r="I2959" s="4">
        <v>2610000</v>
      </c>
      <c r="J2959">
        <v>1</v>
      </c>
      <c r="K2959">
        <v>1</v>
      </c>
      <c r="L2959">
        <v>1</v>
      </c>
      <c r="M2959">
        <v>1</v>
      </c>
      <c r="N2959" s="2">
        <v>44540</v>
      </c>
      <c r="O2959" s="1" t="s">
        <v>8042</v>
      </c>
      <c r="P2959" s="4">
        <v>1305000</v>
      </c>
      <c r="Q2959" s="4">
        <v>82186</v>
      </c>
      <c r="R2959" s="1" t="s">
        <v>123</v>
      </c>
      <c r="S2959" s="1" t="s">
        <v>50</v>
      </c>
      <c r="T2959" s="4">
        <f>Sales_Datas[[#This Row],[after_discount]]-(Sales_Datas[[#This Row],[qty_ordered]]*Sales_Datas[[#This Row],[cogs]])</f>
        <v>2445628</v>
      </c>
      <c r="U2959" s="3">
        <f>IFERROR(Sales_Datas[[#This Row],[Gross_Profit]]/Sales_Datas[[#This Row],[after_discount]],0)</f>
        <v>0.9370222222222222</v>
      </c>
      <c r="V2959" s="1" t="str">
        <f>IF(Sales_Datas[[#This Row],[base_price]] &lt;= 632200, "Low", (IF(Sales_Datas[[#This Row],[base_price]] &gt;= 10092000, "High", "Medium")))</f>
        <v>Medium</v>
      </c>
    </row>
    <row r="2960" spans="1:22" x14ac:dyDescent="0.25">
      <c r="A2960" s="1" t="s">
        <v>8043</v>
      </c>
      <c r="B2960" s="1" t="s">
        <v>8044</v>
      </c>
      <c r="C2960" s="2">
        <v>44653</v>
      </c>
      <c r="D2960" s="1" t="s">
        <v>8045</v>
      </c>
      <c r="E2960" s="4">
        <v>261000</v>
      </c>
      <c r="F2960">
        <v>1</v>
      </c>
      <c r="G2960" s="4">
        <v>2610000</v>
      </c>
      <c r="H2960" s="4">
        <v>0</v>
      </c>
      <c r="I2960" s="4">
        <v>2610000</v>
      </c>
      <c r="J2960">
        <v>1</v>
      </c>
      <c r="K2960">
        <v>0</v>
      </c>
      <c r="L2960">
        <v>0</v>
      </c>
      <c r="M2960">
        <v>4</v>
      </c>
      <c r="N2960" s="2">
        <v>44379</v>
      </c>
      <c r="O2960" s="1" t="s">
        <v>8046</v>
      </c>
      <c r="P2960" s="4">
        <v>2610000</v>
      </c>
      <c r="Q2960" s="4">
        <v>229680</v>
      </c>
      <c r="R2960" s="1" t="s">
        <v>123</v>
      </c>
      <c r="S2960" s="1" t="s">
        <v>34</v>
      </c>
      <c r="T2960" s="4">
        <f>Sales_Datas[[#This Row],[after_discount]]-(Sales_Datas[[#This Row],[qty_ordered]]*Sales_Datas[[#This Row],[cogs]])</f>
        <v>2380320</v>
      </c>
      <c r="U2960" s="3">
        <f>IFERROR(Sales_Datas[[#This Row],[Gross_Profit]]/Sales_Datas[[#This Row],[after_discount]],0)</f>
        <v>0.91200000000000003</v>
      </c>
      <c r="V2960" s="1" t="str">
        <f>IF(Sales_Datas[[#This Row],[base_price]] &lt;= 632200, "Low", (IF(Sales_Datas[[#This Row],[base_price]] &gt;= 10092000, "High", "Medium")))</f>
        <v>Medium</v>
      </c>
    </row>
    <row r="2961" spans="1:22" x14ac:dyDescent="0.25">
      <c r="A2961" s="1" t="s">
        <v>8047</v>
      </c>
      <c r="B2961" s="1" t="s">
        <v>8044</v>
      </c>
      <c r="C2961" s="2">
        <v>44683</v>
      </c>
      <c r="D2961" s="1" t="s">
        <v>8045</v>
      </c>
      <c r="E2961" s="4">
        <v>261000</v>
      </c>
      <c r="F2961">
        <v>1</v>
      </c>
      <c r="G2961" s="4">
        <v>2610000</v>
      </c>
      <c r="H2961" s="4">
        <v>0</v>
      </c>
      <c r="I2961" s="4">
        <v>2610000</v>
      </c>
      <c r="J2961">
        <v>1</v>
      </c>
      <c r="K2961">
        <v>1</v>
      </c>
      <c r="L2961">
        <v>1</v>
      </c>
      <c r="M2961">
        <v>4</v>
      </c>
      <c r="N2961" s="2">
        <v>44379</v>
      </c>
      <c r="O2961" s="1" t="s">
        <v>8046</v>
      </c>
      <c r="P2961" s="4">
        <v>2610000</v>
      </c>
      <c r="Q2961" s="4">
        <v>229680</v>
      </c>
      <c r="R2961" s="1" t="s">
        <v>123</v>
      </c>
      <c r="S2961" s="1" t="s">
        <v>34</v>
      </c>
      <c r="T2961" s="4">
        <f>Sales_Datas[[#This Row],[after_discount]]-(Sales_Datas[[#This Row],[qty_ordered]]*Sales_Datas[[#This Row],[cogs]])</f>
        <v>2380320</v>
      </c>
      <c r="U2961" s="3">
        <f>IFERROR(Sales_Datas[[#This Row],[Gross_Profit]]/Sales_Datas[[#This Row],[after_discount]],0)</f>
        <v>0.91200000000000003</v>
      </c>
      <c r="V2961" s="1" t="str">
        <f>IF(Sales_Datas[[#This Row],[base_price]] &lt;= 632200, "Low", (IF(Sales_Datas[[#This Row],[base_price]] &gt;= 10092000, "High", "Medium")))</f>
        <v>Medium</v>
      </c>
    </row>
    <row r="2962" spans="1:22" x14ac:dyDescent="0.25">
      <c r="A2962" s="1" t="s">
        <v>8048</v>
      </c>
      <c r="B2962" s="1" t="s">
        <v>8049</v>
      </c>
      <c r="C2962" s="2">
        <v>44736</v>
      </c>
      <c r="D2962" s="1" t="s">
        <v>8050</v>
      </c>
      <c r="E2962" s="4">
        <v>261000</v>
      </c>
      <c r="F2962">
        <v>1</v>
      </c>
      <c r="G2962" s="4">
        <v>2610000</v>
      </c>
      <c r="H2962" s="4">
        <v>0</v>
      </c>
      <c r="I2962" s="4">
        <v>2610000</v>
      </c>
      <c r="J2962">
        <v>1</v>
      </c>
      <c r="K2962">
        <v>0</v>
      </c>
      <c r="L2962">
        <v>0</v>
      </c>
      <c r="M2962">
        <v>7</v>
      </c>
      <c r="N2962" s="2">
        <v>44716</v>
      </c>
      <c r="O2962" s="1" t="s">
        <v>8051</v>
      </c>
      <c r="P2962" s="4">
        <v>2610000</v>
      </c>
      <c r="Q2962" s="4">
        <v>190530</v>
      </c>
      <c r="R2962" s="1" t="s">
        <v>123</v>
      </c>
      <c r="S2962" s="1" t="s">
        <v>66</v>
      </c>
      <c r="T2962" s="4">
        <f>Sales_Datas[[#This Row],[after_discount]]-(Sales_Datas[[#This Row],[qty_ordered]]*Sales_Datas[[#This Row],[cogs]])</f>
        <v>2419470</v>
      </c>
      <c r="U2962" s="3">
        <f>IFERROR(Sales_Datas[[#This Row],[Gross_Profit]]/Sales_Datas[[#This Row],[after_discount]],0)</f>
        <v>0.92700000000000005</v>
      </c>
      <c r="V2962" s="1" t="str">
        <f>IF(Sales_Datas[[#This Row],[base_price]] &lt;= 632200, "Low", (IF(Sales_Datas[[#This Row],[base_price]] &gt;= 10092000, "High", "Medium")))</f>
        <v>Medium</v>
      </c>
    </row>
    <row r="2963" spans="1:22" x14ac:dyDescent="0.25">
      <c r="A2963" s="1" t="s">
        <v>8052</v>
      </c>
      <c r="B2963" s="1" t="s">
        <v>8053</v>
      </c>
      <c r="C2963" s="2">
        <v>44897</v>
      </c>
      <c r="D2963" s="1" t="s">
        <v>8054</v>
      </c>
      <c r="E2963" s="4">
        <v>260942</v>
      </c>
      <c r="F2963">
        <v>1</v>
      </c>
      <c r="G2963" s="4">
        <v>2609420</v>
      </c>
      <c r="H2963" s="4">
        <v>0</v>
      </c>
      <c r="I2963" s="4">
        <v>2609420</v>
      </c>
      <c r="J2963">
        <v>1</v>
      </c>
      <c r="K2963">
        <v>1</v>
      </c>
      <c r="L2963">
        <v>0</v>
      </c>
      <c r="M2963">
        <v>1</v>
      </c>
      <c r="N2963" s="2">
        <v>44596</v>
      </c>
      <c r="O2963" s="1" t="s">
        <v>8055</v>
      </c>
      <c r="P2963" s="4">
        <v>2609420</v>
      </c>
      <c r="Q2963" s="4">
        <v>161762</v>
      </c>
      <c r="R2963" s="1" t="s">
        <v>133</v>
      </c>
      <c r="S2963" s="1" t="s">
        <v>50</v>
      </c>
      <c r="T2963" s="4">
        <f>Sales_Datas[[#This Row],[after_discount]]-(Sales_Datas[[#This Row],[qty_ordered]]*Sales_Datas[[#This Row],[cogs]])</f>
        <v>2447658</v>
      </c>
      <c r="U2963" s="3">
        <f>IFERROR(Sales_Datas[[#This Row],[Gross_Profit]]/Sales_Datas[[#This Row],[after_discount]],0)</f>
        <v>0.93800844632140479</v>
      </c>
      <c r="V2963" s="1" t="str">
        <f>IF(Sales_Datas[[#This Row],[base_price]] &lt;= 632200, "Low", (IF(Sales_Datas[[#This Row],[base_price]] &gt;= 10092000, "High", "Medium")))</f>
        <v>Medium</v>
      </c>
    </row>
    <row r="2964" spans="1:22" x14ac:dyDescent="0.25">
      <c r="A2964" s="1" t="s">
        <v>8056</v>
      </c>
      <c r="B2964" s="1" t="s">
        <v>2985</v>
      </c>
      <c r="C2964" s="2">
        <v>44615</v>
      </c>
      <c r="D2964" s="1" t="s">
        <v>8057</v>
      </c>
      <c r="E2964" s="4">
        <v>86942</v>
      </c>
      <c r="F2964">
        <v>3</v>
      </c>
      <c r="G2964" s="4">
        <v>2608260</v>
      </c>
      <c r="H2964" s="4">
        <v>0</v>
      </c>
      <c r="I2964" s="4">
        <v>2608260</v>
      </c>
      <c r="J2964">
        <v>1</v>
      </c>
      <c r="K2964">
        <v>1</v>
      </c>
      <c r="L2964">
        <v>0</v>
      </c>
      <c r="M2964">
        <v>1</v>
      </c>
      <c r="N2964" s="2">
        <v>44403</v>
      </c>
      <c r="O2964" s="1" t="s">
        <v>8058</v>
      </c>
      <c r="P2964" s="4">
        <v>869420</v>
      </c>
      <c r="Q2964" s="4">
        <v>54752</v>
      </c>
      <c r="R2964" s="1" t="s">
        <v>133</v>
      </c>
      <c r="S2964" s="1" t="s">
        <v>50</v>
      </c>
      <c r="T2964" s="4">
        <f>Sales_Datas[[#This Row],[after_discount]]-(Sales_Datas[[#This Row],[qty_ordered]]*Sales_Datas[[#This Row],[cogs]])</f>
        <v>2444004</v>
      </c>
      <c r="U2964" s="3">
        <f>IFERROR(Sales_Datas[[#This Row],[Gross_Profit]]/Sales_Datas[[#This Row],[after_discount]],0)</f>
        <v>0.93702468312208143</v>
      </c>
      <c r="V2964" s="1" t="str">
        <f>IF(Sales_Datas[[#This Row],[base_price]] &lt;= 632200, "Low", (IF(Sales_Datas[[#This Row],[base_price]] &gt;= 10092000, "High", "Medium")))</f>
        <v>Medium</v>
      </c>
    </row>
    <row r="2965" spans="1:22" x14ac:dyDescent="0.25">
      <c r="A2965" s="1" t="s">
        <v>8059</v>
      </c>
      <c r="B2965" s="1" t="s">
        <v>8060</v>
      </c>
      <c r="C2965" s="2">
        <v>44507</v>
      </c>
      <c r="D2965" s="1" t="s">
        <v>8061</v>
      </c>
      <c r="E2965" s="4">
        <v>52142</v>
      </c>
      <c r="F2965">
        <v>5</v>
      </c>
      <c r="G2965" s="4">
        <v>2607100</v>
      </c>
      <c r="H2965" s="4">
        <v>0</v>
      </c>
      <c r="I2965" s="4">
        <v>2607100</v>
      </c>
      <c r="J2965">
        <v>1</v>
      </c>
      <c r="K2965">
        <v>1</v>
      </c>
      <c r="L2965">
        <v>0</v>
      </c>
      <c r="M2965">
        <v>1</v>
      </c>
      <c r="N2965" s="2">
        <v>44403</v>
      </c>
      <c r="O2965" s="1" t="s">
        <v>8062</v>
      </c>
      <c r="P2965" s="4">
        <v>521420</v>
      </c>
      <c r="Q2965" s="4">
        <v>39092</v>
      </c>
      <c r="R2965" s="1" t="s">
        <v>128</v>
      </c>
      <c r="S2965" s="1" t="s">
        <v>50</v>
      </c>
      <c r="T2965" s="4">
        <f>Sales_Datas[[#This Row],[after_discount]]-(Sales_Datas[[#This Row],[qty_ordered]]*Sales_Datas[[#This Row],[cogs]])</f>
        <v>2411640</v>
      </c>
      <c r="U2965" s="3">
        <f>IFERROR(Sales_Datas[[#This Row],[Gross_Profit]]/Sales_Datas[[#This Row],[after_discount]],0)</f>
        <v>0.92502780867630696</v>
      </c>
      <c r="V2965" s="1" t="str">
        <f>IF(Sales_Datas[[#This Row],[base_price]] &lt;= 632200, "Low", (IF(Sales_Datas[[#This Row],[base_price]] &gt;= 10092000, "High", "Medium")))</f>
        <v>Low</v>
      </c>
    </row>
    <row r="2966" spans="1:22" x14ac:dyDescent="0.25">
      <c r="A2966" s="1" t="s">
        <v>8063</v>
      </c>
      <c r="B2966" s="1" t="s">
        <v>8064</v>
      </c>
      <c r="C2966" s="2">
        <v>44569</v>
      </c>
      <c r="D2966" s="1" t="s">
        <v>8065</v>
      </c>
      <c r="E2966" s="4">
        <v>260710</v>
      </c>
      <c r="F2966">
        <v>1</v>
      </c>
      <c r="G2966" s="4">
        <v>2607100</v>
      </c>
      <c r="H2966" s="4">
        <v>0</v>
      </c>
      <c r="I2966" s="4">
        <v>2607100</v>
      </c>
      <c r="J2966">
        <v>1</v>
      </c>
      <c r="K2966">
        <v>1</v>
      </c>
      <c r="L2966">
        <v>0</v>
      </c>
      <c r="M2966">
        <v>4</v>
      </c>
      <c r="N2966" s="2">
        <v>44777</v>
      </c>
      <c r="O2966" s="1" t="s">
        <v>8066</v>
      </c>
      <c r="P2966" s="4">
        <v>2607100</v>
      </c>
      <c r="Q2966" s="4">
        <v>195518</v>
      </c>
      <c r="R2966" s="1" t="s">
        <v>133</v>
      </c>
      <c r="S2966" s="1" t="s">
        <v>34</v>
      </c>
      <c r="T2966" s="4">
        <f>Sales_Datas[[#This Row],[after_discount]]-(Sales_Datas[[#This Row],[qty_ordered]]*Sales_Datas[[#This Row],[cogs]])</f>
        <v>2411582</v>
      </c>
      <c r="U2966" s="3">
        <f>IFERROR(Sales_Datas[[#This Row],[Gross_Profit]]/Sales_Datas[[#This Row],[after_discount]],0)</f>
        <v>0.92500556173526138</v>
      </c>
      <c r="V2966" s="1" t="str">
        <f>IF(Sales_Datas[[#This Row],[base_price]] &lt;= 632200, "Low", (IF(Sales_Datas[[#This Row],[base_price]] &gt;= 10092000, "High", "Medium")))</f>
        <v>Medium</v>
      </c>
    </row>
    <row r="2967" spans="1:22" x14ac:dyDescent="0.25">
      <c r="A2967" s="1" t="s">
        <v>8067</v>
      </c>
      <c r="B2967" s="1" t="s">
        <v>8068</v>
      </c>
      <c r="C2967" s="2">
        <v>44780</v>
      </c>
      <c r="D2967" s="1" t="s">
        <v>8069</v>
      </c>
      <c r="E2967" s="4">
        <v>260710</v>
      </c>
      <c r="F2967">
        <v>1</v>
      </c>
      <c r="G2967" s="4">
        <v>2607100</v>
      </c>
      <c r="H2967" s="4">
        <v>0</v>
      </c>
      <c r="I2967" s="4">
        <v>2607100</v>
      </c>
      <c r="J2967">
        <v>1</v>
      </c>
      <c r="K2967">
        <v>1</v>
      </c>
      <c r="L2967">
        <v>0</v>
      </c>
      <c r="M2967">
        <v>1</v>
      </c>
      <c r="N2967" s="2">
        <v>44523</v>
      </c>
      <c r="O2967" s="1" t="s">
        <v>8070</v>
      </c>
      <c r="P2967" s="4">
        <v>2607100</v>
      </c>
      <c r="Q2967" s="4">
        <v>156426</v>
      </c>
      <c r="R2967" s="1" t="s">
        <v>133</v>
      </c>
      <c r="S2967" s="1" t="s">
        <v>50</v>
      </c>
      <c r="T2967" s="4">
        <f>Sales_Datas[[#This Row],[after_discount]]-(Sales_Datas[[#This Row],[qty_ordered]]*Sales_Datas[[#This Row],[cogs]])</f>
        <v>2450674</v>
      </c>
      <c r="U2967" s="3">
        <f>IFERROR(Sales_Datas[[#This Row],[Gross_Profit]]/Sales_Datas[[#This Row],[after_discount]],0)</f>
        <v>0.94</v>
      </c>
      <c r="V2967" s="1" t="str">
        <f>IF(Sales_Datas[[#This Row],[base_price]] &lt;= 632200, "Low", (IF(Sales_Datas[[#This Row],[base_price]] &gt;= 10092000, "High", "Medium")))</f>
        <v>Medium</v>
      </c>
    </row>
    <row r="2968" spans="1:22" x14ac:dyDescent="0.25">
      <c r="A2968" s="1" t="s">
        <v>8073</v>
      </c>
      <c r="B2968" s="1" t="s">
        <v>689</v>
      </c>
      <c r="C2968" s="2">
        <v>44392</v>
      </c>
      <c r="D2968" s="1" t="s">
        <v>8074</v>
      </c>
      <c r="E2968" s="4">
        <v>257868</v>
      </c>
      <c r="F2968">
        <v>1</v>
      </c>
      <c r="G2968" s="4">
        <v>2578680</v>
      </c>
      <c r="H2968" s="4">
        <v>0</v>
      </c>
      <c r="I2968" s="4">
        <v>2578680</v>
      </c>
      <c r="J2968">
        <v>1</v>
      </c>
      <c r="K2968">
        <v>1</v>
      </c>
      <c r="L2968">
        <v>0</v>
      </c>
      <c r="M2968">
        <v>1</v>
      </c>
      <c r="N2968" s="2">
        <v>44390</v>
      </c>
      <c r="O2968" s="1" t="s">
        <v>8075</v>
      </c>
      <c r="P2968" s="4">
        <v>2578680</v>
      </c>
      <c r="Q2968" s="4">
        <v>167562</v>
      </c>
      <c r="R2968" s="1" t="s">
        <v>191</v>
      </c>
      <c r="S2968" s="1" t="s">
        <v>50</v>
      </c>
      <c r="T2968" s="4">
        <f>Sales_Datas[[#This Row],[after_discount]]-(Sales_Datas[[#This Row],[qty_ordered]]*Sales_Datas[[#This Row],[cogs]])</f>
        <v>2411118</v>
      </c>
      <c r="U2968" s="3">
        <f>IFERROR(Sales_Datas[[#This Row],[Gross_Profit]]/Sales_Datas[[#This Row],[after_discount]],0)</f>
        <v>0.93502024291497976</v>
      </c>
      <c r="V2968" s="1" t="str">
        <f>IF(Sales_Datas[[#This Row],[base_price]] &lt;= 632200, "Low", (IF(Sales_Datas[[#This Row],[base_price]] &gt;= 10092000, "High", "Medium")))</f>
        <v>Medium</v>
      </c>
    </row>
    <row r="2969" spans="1:22" x14ac:dyDescent="0.25">
      <c r="A2969" s="1" t="s">
        <v>8076</v>
      </c>
      <c r="B2969" s="1" t="s">
        <v>8077</v>
      </c>
      <c r="C2969" s="2">
        <v>44649</v>
      </c>
      <c r="D2969" s="1" t="s">
        <v>7833</v>
      </c>
      <c r="E2969" s="4">
        <v>256650</v>
      </c>
      <c r="F2969">
        <v>1</v>
      </c>
      <c r="G2969" s="4">
        <v>2566500</v>
      </c>
      <c r="H2969" s="4">
        <v>0</v>
      </c>
      <c r="I2969" s="4">
        <v>2566500</v>
      </c>
      <c r="J2969">
        <v>1</v>
      </c>
      <c r="K2969">
        <v>1</v>
      </c>
      <c r="L2969">
        <v>1</v>
      </c>
      <c r="M2969">
        <v>1</v>
      </c>
      <c r="N2969" s="2">
        <v>44621</v>
      </c>
      <c r="O2969" s="1" t="s">
        <v>7834</v>
      </c>
      <c r="P2969" s="4">
        <v>2737600</v>
      </c>
      <c r="Q2969" s="4">
        <v>177944</v>
      </c>
      <c r="R2969" s="1" t="s">
        <v>133</v>
      </c>
      <c r="S2969" s="1" t="s">
        <v>50</v>
      </c>
      <c r="T2969" s="4">
        <f>Sales_Datas[[#This Row],[after_discount]]-(Sales_Datas[[#This Row],[qty_ordered]]*Sales_Datas[[#This Row],[cogs]])</f>
        <v>2388556</v>
      </c>
      <c r="U2969" s="3">
        <f>IFERROR(Sales_Datas[[#This Row],[Gross_Profit]]/Sales_Datas[[#This Row],[after_discount]],0)</f>
        <v>0.93066666666666664</v>
      </c>
      <c r="V2969" s="1" t="str">
        <f>IF(Sales_Datas[[#This Row],[base_price]] &lt;= 632200, "Low", (IF(Sales_Datas[[#This Row],[base_price]] &gt;= 10092000, "High", "Medium")))</f>
        <v>Medium</v>
      </c>
    </row>
    <row r="2970" spans="1:22" x14ac:dyDescent="0.25">
      <c r="A2970" s="1" t="s">
        <v>8080</v>
      </c>
      <c r="B2970" s="1" t="s">
        <v>3066</v>
      </c>
      <c r="C2970" s="2">
        <v>44766</v>
      </c>
      <c r="D2970" s="1" t="s">
        <v>8078</v>
      </c>
      <c r="E2970" s="4">
        <v>127600</v>
      </c>
      <c r="F2970">
        <v>2</v>
      </c>
      <c r="G2970" s="4">
        <v>2552000</v>
      </c>
      <c r="H2970" s="4">
        <v>0</v>
      </c>
      <c r="I2970" s="4">
        <v>2552000</v>
      </c>
      <c r="J2970">
        <v>1</v>
      </c>
      <c r="K2970">
        <v>1</v>
      </c>
      <c r="L2970">
        <v>0</v>
      </c>
      <c r="M2970">
        <v>3</v>
      </c>
      <c r="N2970" s="2">
        <v>44763</v>
      </c>
      <c r="O2970" s="1" t="s">
        <v>8079</v>
      </c>
      <c r="P2970" s="4">
        <v>1276000</v>
      </c>
      <c r="Q2970" s="4">
        <v>89320</v>
      </c>
      <c r="R2970" s="1" t="s">
        <v>89</v>
      </c>
      <c r="S2970" s="1" t="s">
        <v>56</v>
      </c>
      <c r="T2970" s="4">
        <f>Sales_Datas[[#This Row],[after_discount]]-(Sales_Datas[[#This Row],[qty_ordered]]*Sales_Datas[[#This Row],[cogs]])</f>
        <v>2373360</v>
      </c>
      <c r="U2970" s="3">
        <f>IFERROR(Sales_Datas[[#This Row],[Gross_Profit]]/Sales_Datas[[#This Row],[after_discount]],0)</f>
        <v>0.93</v>
      </c>
      <c r="V2970" s="1" t="str">
        <f>IF(Sales_Datas[[#This Row],[base_price]] &lt;= 632200, "Low", (IF(Sales_Datas[[#This Row],[base_price]] &gt;= 10092000, "High", "Medium")))</f>
        <v>Medium</v>
      </c>
    </row>
    <row r="2971" spans="1:22" x14ac:dyDescent="0.25">
      <c r="A2971" s="1" t="s">
        <v>8081</v>
      </c>
      <c r="B2971" s="1" t="s">
        <v>8082</v>
      </c>
      <c r="C2971" s="2">
        <v>44204</v>
      </c>
      <c r="D2971" s="1" t="s">
        <v>8083</v>
      </c>
      <c r="E2971" s="4">
        <v>127600</v>
      </c>
      <c r="F2971">
        <v>2</v>
      </c>
      <c r="G2971" s="4">
        <v>2552000</v>
      </c>
      <c r="H2971" s="4">
        <v>0</v>
      </c>
      <c r="I2971" s="4">
        <v>2552000</v>
      </c>
      <c r="J2971">
        <v>1</v>
      </c>
      <c r="K2971">
        <v>1</v>
      </c>
      <c r="L2971">
        <v>1</v>
      </c>
      <c r="M2971">
        <v>1</v>
      </c>
      <c r="N2971" s="2">
        <v>44398</v>
      </c>
      <c r="O2971" s="1" t="s">
        <v>8084</v>
      </c>
      <c r="P2971" s="4">
        <v>1276000</v>
      </c>
      <c r="Q2971" s="4">
        <v>80388</v>
      </c>
      <c r="R2971" s="1" t="s">
        <v>128</v>
      </c>
      <c r="S2971" s="1" t="s">
        <v>50</v>
      </c>
      <c r="T2971" s="4">
        <f>Sales_Datas[[#This Row],[after_discount]]-(Sales_Datas[[#This Row],[qty_ordered]]*Sales_Datas[[#This Row],[cogs]])</f>
        <v>2391224</v>
      </c>
      <c r="U2971" s="3">
        <f>IFERROR(Sales_Datas[[#This Row],[Gross_Profit]]/Sales_Datas[[#This Row],[after_discount]],0)</f>
        <v>0.93700000000000006</v>
      </c>
      <c r="V2971" s="1" t="str">
        <f>IF(Sales_Datas[[#This Row],[base_price]] &lt;= 632200, "Low", (IF(Sales_Datas[[#This Row],[base_price]] &gt;= 10092000, "High", "Medium")))</f>
        <v>Medium</v>
      </c>
    </row>
    <row r="2972" spans="1:22" x14ac:dyDescent="0.25">
      <c r="A2972" s="1" t="s">
        <v>8085</v>
      </c>
      <c r="B2972" s="1" t="s">
        <v>8086</v>
      </c>
      <c r="C2972" s="2">
        <v>44642</v>
      </c>
      <c r="D2972" s="1" t="s">
        <v>8087</v>
      </c>
      <c r="E2972" s="4">
        <v>63800</v>
      </c>
      <c r="F2972">
        <v>4</v>
      </c>
      <c r="G2972" s="4">
        <v>2552000</v>
      </c>
      <c r="H2972" s="4">
        <v>0</v>
      </c>
      <c r="I2972" s="4">
        <v>2552000</v>
      </c>
      <c r="J2972">
        <v>1</v>
      </c>
      <c r="K2972">
        <v>0</v>
      </c>
      <c r="L2972">
        <v>0</v>
      </c>
      <c r="M2972">
        <v>1</v>
      </c>
      <c r="N2972" s="2">
        <v>44585</v>
      </c>
      <c r="O2972" s="1" t="s">
        <v>8088</v>
      </c>
      <c r="P2972" s="4">
        <v>638000</v>
      </c>
      <c r="Q2972" s="4">
        <v>53592</v>
      </c>
      <c r="R2972" s="1" t="s">
        <v>128</v>
      </c>
      <c r="S2972" s="1" t="s">
        <v>50</v>
      </c>
      <c r="T2972" s="4">
        <f>Sales_Datas[[#This Row],[after_discount]]-(Sales_Datas[[#This Row],[qty_ordered]]*Sales_Datas[[#This Row],[cogs]])</f>
        <v>2337632</v>
      </c>
      <c r="U2972" s="3">
        <f>IFERROR(Sales_Datas[[#This Row],[Gross_Profit]]/Sales_Datas[[#This Row],[after_discount]],0)</f>
        <v>0.91600000000000004</v>
      </c>
      <c r="V2972" s="1" t="str">
        <f>IF(Sales_Datas[[#This Row],[base_price]] &lt;= 632200, "Low", (IF(Sales_Datas[[#This Row],[base_price]] &gt;= 10092000, "High", "Medium")))</f>
        <v>Medium</v>
      </c>
    </row>
    <row r="2973" spans="1:22" x14ac:dyDescent="0.25">
      <c r="A2973" s="1" t="s">
        <v>8089</v>
      </c>
      <c r="B2973" s="1" t="s">
        <v>8090</v>
      </c>
      <c r="C2973" s="2">
        <v>44659</v>
      </c>
      <c r="D2973" s="1" t="s">
        <v>8091</v>
      </c>
      <c r="E2973" s="4">
        <v>255200</v>
      </c>
      <c r="F2973">
        <v>1</v>
      </c>
      <c r="G2973" s="4">
        <v>2552000</v>
      </c>
      <c r="H2973" s="4">
        <v>0</v>
      </c>
      <c r="I2973" s="4">
        <v>2552000</v>
      </c>
      <c r="J2973">
        <v>1</v>
      </c>
      <c r="K2973">
        <v>1</v>
      </c>
      <c r="L2973">
        <v>1</v>
      </c>
      <c r="M2973">
        <v>3</v>
      </c>
      <c r="N2973" s="2">
        <v>44782</v>
      </c>
      <c r="O2973" s="1" t="s">
        <v>8092</v>
      </c>
      <c r="P2973" s="4">
        <v>2552000</v>
      </c>
      <c r="Q2973" s="4">
        <v>227128</v>
      </c>
      <c r="R2973" s="1" t="s">
        <v>128</v>
      </c>
      <c r="S2973" s="1" t="s">
        <v>56</v>
      </c>
      <c r="T2973" s="4">
        <f>Sales_Datas[[#This Row],[after_discount]]-(Sales_Datas[[#This Row],[qty_ordered]]*Sales_Datas[[#This Row],[cogs]])</f>
        <v>2324872</v>
      </c>
      <c r="U2973" s="3">
        <f>IFERROR(Sales_Datas[[#This Row],[Gross_Profit]]/Sales_Datas[[#This Row],[after_discount]],0)</f>
        <v>0.91100000000000003</v>
      </c>
      <c r="V2973" s="1" t="str">
        <f>IF(Sales_Datas[[#This Row],[base_price]] &lt;= 632200, "Low", (IF(Sales_Datas[[#This Row],[base_price]] &gt;= 10092000, "High", "Medium")))</f>
        <v>Medium</v>
      </c>
    </row>
    <row r="2974" spans="1:22" x14ac:dyDescent="0.25">
      <c r="A2974" s="1" t="s">
        <v>8093</v>
      </c>
      <c r="B2974" s="1" t="s">
        <v>8094</v>
      </c>
      <c r="C2974" s="2">
        <v>44770</v>
      </c>
      <c r="D2974" s="1" t="s">
        <v>8095</v>
      </c>
      <c r="E2974" s="4">
        <v>255200</v>
      </c>
      <c r="F2974">
        <v>1</v>
      </c>
      <c r="G2974" s="4">
        <v>2552000</v>
      </c>
      <c r="H2974" s="4">
        <v>0</v>
      </c>
      <c r="I2974" s="4">
        <v>2552000</v>
      </c>
      <c r="J2974">
        <v>1</v>
      </c>
      <c r="K2974">
        <v>0</v>
      </c>
      <c r="L2974">
        <v>0</v>
      </c>
      <c r="M2974">
        <v>7</v>
      </c>
      <c r="N2974" s="2">
        <v>44768</v>
      </c>
      <c r="O2974" s="1" t="s">
        <v>8096</v>
      </c>
      <c r="P2974" s="4">
        <v>2552000</v>
      </c>
      <c r="Q2974" s="4">
        <v>188848</v>
      </c>
      <c r="R2974" s="1" t="s">
        <v>133</v>
      </c>
      <c r="S2974" s="1" t="s">
        <v>66</v>
      </c>
      <c r="T2974" s="4">
        <f>Sales_Datas[[#This Row],[after_discount]]-(Sales_Datas[[#This Row],[qty_ordered]]*Sales_Datas[[#This Row],[cogs]])</f>
        <v>2363152</v>
      </c>
      <c r="U2974" s="3">
        <f>IFERROR(Sales_Datas[[#This Row],[Gross_Profit]]/Sales_Datas[[#This Row],[after_discount]],0)</f>
        <v>0.92600000000000005</v>
      </c>
      <c r="V2974" s="1" t="str">
        <f>IF(Sales_Datas[[#This Row],[base_price]] &lt;= 632200, "Low", (IF(Sales_Datas[[#This Row],[base_price]] &gt;= 10092000, "High", "Medium")))</f>
        <v>Medium</v>
      </c>
    </row>
    <row r="2975" spans="1:22" x14ac:dyDescent="0.25">
      <c r="A2975" s="1" t="s">
        <v>8097</v>
      </c>
      <c r="B2975" s="1" t="s">
        <v>5061</v>
      </c>
      <c r="C2975" s="2">
        <v>44708</v>
      </c>
      <c r="D2975" s="1" t="s">
        <v>8098</v>
      </c>
      <c r="E2975" s="4">
        <v>127542</v>
      </c>
      <c r="F2975">
        <v>2</v>
      </c>
      <c r="G2975" s="4">
        <v>2550840</v>
      </c>
      <c r="H2975" s="4">
        <v>0</v>
      </c>
      <c r="I2975" s="4">
        <v>2550840</v>
      </c>
      <c r="J2975">
        <v>1</v>
      </c>
      <c r="K2975">
        <v>1</v>
      </c>
      <c r="L2975">
        <v>0</v>
      </c>
      <c r="M2975">
        <v>1</v>
      </c>
      <c r="N2975" s="2">
        <v>44427</v>
      </c>
      <c r="O2975" s="1" t="s">
        <v>8099</v>
      </c>
      <c r="P2975" s="4">
        <v>1275420</v>
      </c>
      <c r="Q2975" s="4">
        <v>91814</v>
      </c>
      <c r="R2975" s="1" t="s">
        <v>75</v>
      </c>
      <c r="S2975" s="1" t="s">
        <v>50</v>
      </c>
      <c r="T2975" s="4">
        <f>Sales_Datas[[#This Row],[after_discount]]-(Sales_Datas[[#This Row],[qty_ordered]]*Sales_Datas[[#This Row],[cogs]])</f>
        <v>2367212</v>
      </c>
      <c r="U2975" s="3">
        <f>IFERROR(Sales_Datas[[#This Row],[Gross_Profit]]/Sales_Datas[[#This Row],[after_discount]],0)</f>
        <v>0.92801273306048204</v>
      </c>
      <c r="V2975" s="1" t="str">
        <f>IF(Sales_Datas[[#This Row],[base_price]] &lt;= 632200, "Low", (IF(Sales_Datas[[#This Row],[base_price]] &gt;= 10092000, "High", "Medium")))</f>
        <v>Medium</v>
      </c>
    </row>
    <row r="2976" spans="1:22" x14ac:dyDescent="0.25">
      <c r="A2976" s="1" t="s">
        <v>8100</v>
      </c>
      <c r="B2976" s="1" t="s">
        <v>8101</v>
      </c>
      <c r="C2976" s="2">
        <v>44394</v>
      </c>
      <c r="D2976" s="1" t="s">
        <v>5678</v>
      </c>
      <c r="E2976" s="4">
        <v>254910</v>
      </c>
      <c r="F2976">
        <v>1</v>
      </c>
      <c r="G2976" s="4">
        <v>2549100</v>
      </c>
      <c r="H2976" s="4">
        <v>0</v>
      </c>
      <c r="I2976" s="4">
        <v>2549100</v>
      </c>
      <c r="J2976">
        <v>1</v>
      </c>
      <c r="K2976">
        <v>0</v>
      </c>
      <c r="L2976">
        <v>0</v>
      </c>
      <c r="M2976">
        <v>9</v>
      </c>
      <c r="N2976" s="2">
        <v>44384</v>
      </c>
      <c r="O2976" s="1" t="s">
        <v>5679</v>
      </c>
      <c r="P2976" s="4">
        <v>2549100</v>
      </c>
      <c r="Q2976" s="4">
        <v>191168</v>
      </c>
      <c r="R2976" s="1" t="s">
        <v>383</v>
      </c>
      <c r="S2976" s="1" t="s">
        <v>1120</v>
      </c>
      <c r="T2976" s="4">
        <f>Sales_Datas[[#This Row],[after_discount]]-(Sales_Datas[[#This Row],[qty_ordered]]*Sales_Datas[[#This Row],[cogs]])</f>
        <v>2357932</v>
      </c>
      <c r="U2976" s="3">
        <f>IFERROR(Sales_Datas[[#This Row],[Gross_Profit]]/Sales_Datas[[#This Row],[after_discount]],0)</f>
        <v>0.9250056882821388</v>
      </c>
      <c r="V2976" s="1" t="str">
        <f>IF(Sales_Datas[[#This Row],[base_price]] &lt;= 632200, "Low", (IF(Sales_Datas[[#This Row],[base_price]] &gt;= 10092000, "High", "Medium")))</f>
        <v>Medium</v>
      </c>
    </row>
    <row r="2977" spans="1:22" x14ac:dyDescent="0.25">
      <c r="A2977" s="1" t="s">
        <v>8102</v>
      </c>
      <c r="B2977" s="1" t="s">
        <v>8103</v>
      </c>
      <c r="C2977" s="2">
        <v>44643</v>
      </c>
      <c r="D2977" s="1" t="s">
        <v>8104</v>
      </c>
      <c r="E2977" s="4">
        <v>253982</v>
      </c>
      <c r="F2977">
        <v>1</v>
      </c>
      <c r="G2977" s="4">
        <v>2539820</v>
      </c>
      <c r="H2977" s="4">
        <v>0</v>
      </c>
      <c r="I2977" s="4">
        <v>2539820</v>
      </c>
      <c r="J2977">
        <v>1</v>
      </c>
      <c r="K2977">
        <v>1</v>
      </c>
      <c r="L2977">
        <v>0</v>
      </c>
      <c r="M2977">
        <v>1</v>
      </c>
      <c r="N2977" s="2">
        <v>44641</v>
      </c>
      <c r="O2977" s="1" t="s">
        <v>8105</v>
      </c>
      <c r="P2977" s="4">
        <v>2539820</v>
      </c>
      <c r="Q2977" s="4">
        <v>165068</v>
      </c>
      <c r="R2977" s="1" t="s">
        <v>191</v>
      </c>
      <c r="S2977" s="1" t="s">
        <v>50</v>
      </c>
      <c r="T2977" s="4">
        <f>Sales_Datas[[#This Row],[after_discount]]-(Sales_Datas[[#This Row],[qty_ordered]]*Sales_Datas[[#This Row],[cogs]])</f>
        <v>2374752</v>
      </c>
      <c r="U2977" s="3">
        <f>IFERROR(Sales_Datas[[#This Row],[Gross_Profit]]/Sales_Datas[[#This Row],[after_discount]],0)</f>
        <v>0.93500799269239554</v>
      </c>
      <c r="V2977" s="1" t="str">
        <f>IF(Sales_Datas[[#This Row],[base_price]] &lt;= 632200, "Low", (IF(Sales_Datas[[#This Row],[base_price]] &gt;= 10092000, "High", "Medium")))</f>
        <v>Medium</v>
      </c>
    </row>
    <row r="2978" spans="1:22" x14ac:dyDescent="0.25">
      <c r="A2978" s="1" t="s">
        <v>8106</v>
      </c>
      <c r="B2978" s="1" t="s">
        <v>8107</v>
      </c>
      <c r="C2978" s="2">
        <v>44639</v>
      </c>
      <c r="D2978" s="1" t="s">
        <v>8108</v>
      </c>
      <c r="E2978" s="4">
        <v>36250</v>
      </c>
      <c r="F2978">
        <v>7</v>
      </c>
      <c r="G2978" s="4">
        <v>2537500</v>
      </c>
      <c r="H2978" s="4">
        <v>0</v>
      </c>
      <c r="I2978" s="4">
        <v>2537500</v>
      </c>
      <c r="J2978">
        <v>1</v>
      </c>
      <c r="K2978">
        <v>0</v>
      </c>
      <c r="L2978">
        <v>0</v>
      </c>
      <c r="M2978">
        <v>1</v>
      </c>
      <c r="N2978" s="2">
        <v>44629</v>
      </c>
      <c r="O2978" s="1" t="s">
        <v>8109</v>
      </c>
      <c r="P2978" s="4">
        <v>362500</v>
      </c>
      <c r="Q2978" s="4">
        <v>24650</v>
      </c>
      <c r="R2978" s="1" t="s">
        <v>554</v>
      </c>
      <c r="S2978" s="1" t="s">
        <v>50</v>
      </c>
      <c r="T2978" s="4">
        <f>Sales_Datas[[#This Row],[after_discount]]-(Sales_Datas[[#This Row],[qty_ordered]]*Sales_Datas[[#This Row],[cogs]])</f>
        <v>2364950</v>
      </c>
      <c r="U2978" s="3">
        <f>IFERROR(Sales_Datas[[#This Row],[Gross_Profit]]/Sales_Datas[[#This Row],[after_discount]],0)</f>
        <v>0.93200000000000005</v>
      </c>
      <c r="V2978" s="1" t="str">
        <f>IF(Sales_Datas[[#This Row],[base_price]] &lt;= 632200, "Low", (IF(Sales_Datas[[#This Row],[base_price]] &gt;= 10092000, "High", "Medium")))</f>
        <v>Low</v>
      </c>
    </row>
    <row r="2979" spans="1:22" x14ac:dyDescent="0.25">
      <c r="A2979" s="1" t="s">
        <v>8110</v>
      </c>
      <c r="B2979" s="1" t="s">
        <v>3151</v>
      </c>
      <c r="C2979" s="2">
        <v>44432</v>
      </c>
      <c r="D2979" s="1" t="s">
        <v>8111</v>
      </c>
      <c r="E2979" s="4">
        <v>252300</v>
      </c>
      <c r="F2979">
        <v>1</v>
      </c>
      <c r="G2979" s="4">
        <v>2523000</v>
      </c>
      <c r="H2979" s="4">
        <v>0</v>
      </c>
      <c r="I2979" s="4">
        <v>2523000</v>
      </c>
      <c r="J2979">
        <v>1</v>
      </c>
      <c r="K2979">
        <v>0</v>
      </c>
      <c r="L2979">
        <v>0</v>
      </c>
      <c r="M2979">
        <v>1</v>
      </c>
      <c r="N2979" s="2">
        <v>44387</v>
      </c>
      <c r="O2979" s="1" t="s">
        <v>8112</v>
      </c>
      <c r="P2979" s="4">
        <v>2523000</v>
      </c>
      <c r="Q2979" s="4">
        <v>189196</v>
      </c>
      <c r="R2979" s="1" t="s">
        <v>39</v>
      </c>
      <c r="S2979" s="1" t="s">
        <v>50</v>
      </c>
      <c r="T2979" s="4">
        <f>Sales_Datas[[#This Row],[after_discount]]-(Sales_Datas[[#This Row],[qty_ordered]]*Sales_Datas[[#This Row],[cogs]])</f>
        <v>2333804</v>
      </c>
      <c r="U2979" s="3">
        <f>IFERROR(Sales_Datas[[#This Row],[Gross_Profit]]/Sales_Datas[[#This Row],[after_discount]],0)</f>
        <v>0.92501149425287355</v>
      </c>
      <c r="V2979" s="1" t="str">
        <f>IF(Sales_Datas[[#This Row],[base_price]] &lt;= 632200, "Low", (IF(Sales_Datas[[#This Row],[base_price]] &gt;= 10092000, "High", "Medium")))</f>
        <v>Medium</v>
      </c>
    </row>
    <row r="2980" spans="1:22" x14ac:dyDescent="0.25">
      <c r="A2980" s="1" t="s">
        <v>8113</v>
      </c>
      <c r="B2980" s="1" t="s">
        <v>8114</v>
      </c>
      <c r="C2980" s="2">
        <v>44499</v>
      </c>
      <c r="D2980" s="1" t="s">
        <v>8115</v>
      </c>
      <c r="E2980" s="4">
        <v>252300</v>
      </c>
      <c r="F2980">
        <v>1</v>
      </c>
      <c r="G2980" s="4">
        <v>2523000</v>
      </c>
      <c r="H2980" s="4">
        <v>0</v>
      </c>
      <c r="I2980" s="4">
        <v>2523000</v>
      </c>
      <c r="J2980">
        <v>1</v>
      </c>
      <c r="K2980">
        <v>1</v>
      </c>
      <c r="L2980">
        <v>1</v>
      </c>
      <c r="M2980">
        <v>1</v>
      </c>
      <c r="N2980" s="2">
        <v>44398</v>
      </c>
      <c r="O2980" s="1" t="s">
        <v>8116</v>
      </c>
      <c r="P2980" s="4">
        <v>2523000</v>
      </c>
      <c r="Q2980" s="4">
        <v>196794</v>
      </c>
      <c r="R2980" s="1" t="s">
        <v>39</v>
      </c>
      <c r="S2980" s="1" t="s">
        <v>50</v>
      </c>
      <c r="T2980" s="4">
        <f>Sales_Datas[[#This Row],[after_discount]]-(Sales_Datas[[#This Row],[qty_ordered]]*Sales_Datas[[#This Row],[cogs]])</f>
        <v>2326206</v>
      </c>
      <c r="U2980" s="3">
        <f>IFERROR(Sales_Datas[[#This Row],[Gross_Profit]]/Sales_Datas[[#This Row],[after_discount]],0)</f>
        <v>0.92200000000000004</v>
      </c>
      <c r="V2980" s="1" t="str">
        <f>IF(Sales_Datas[[#This Row],[base_price]] &lt;= 632200, "Low", (IF(Sales_Datas[[#This Row],[base_price]] &gt;= 10092000, "High", "Medium")))</f>
        <v>Medium</v>
      </c>
    </row>
    <row r="2981" spans="1:22" x14ac:dyDescent="0.25">
      <c r="A2981" s="1" t="s">
        <v>8117</v>
      </c>
      <c r="B2981" s="1" t="s">
        <v>8118</v>
      </c>
      <c r="C2981" s="2">
        <v>44645</v>
      </c>
      <c r="D2981" s="1" t="s">
        <v>8119</v>
      </c>
      <c r="E2981" s="4">
        <v>42050</v>
      </c>
      <c r="F2981">
        <v>6</v>
      </c>
      <c r="G2981" s="4">
        <v>2523000</v>
      </c>
      <c r="H2981" s="4">
        <v>0</v>
      </c>
      <c r="I2981" s="4">
        <v>2523000</v>
      </c>
      <c r="J2981">
        <v>1</v>
      </c>
      <c r="K2981">
        <v>1</v>
      </c>
      <c r="L2981">
        <v>1</v>
      </c>
      <c r="M2981">
        <v>1</v>
      </c>
      <c r="N2981" s="2">
        <v>44635</v>
      </c>
      <c r="O2981" s="1" t="s">
        <v>8120</v>
      </c>
      <c r="P2981" s="4">
        <v>403100</v>
      </c>
      <c r="Q2981" s="4">
        <v>29000</v>
      </c>
      <c r="R2981" s="1" t="s">
        <v>344</v>
      </c>
      <c r="S2981" s="1" t="s">
        <v>50</v>
      </c>
      <c r="T2981" s="4">
        <f>Sales_Datas[[#This Row],[after_discount]]-(Sales_Datas[[#This Row],[qty_ordered]]*Sales_Datas[[#This Row],[cogs]])</f>
        <v>2349000</v>
      </c>
      <c r="U2981" s="3">
        <f>IFERROR(Sales_Datas[[#This Row],[Gross_Profit]]/Sales_Datas[[#This Row],[after_discount]],0)</f>
        <v>0.93103448275862066</v>
      </c>
      <c r="V2981" s="1" t="str">
        <f>IF(Sales_Datas[[#This Row],[base_price]] &lt;= 632200, "Low", (IF(Sales_Datas[[#This Row],[base_price]] &gt;= 10092000, "High", "Medium")))</f>
        <v>Low</v>
      </c>
    </row>
    <row r="2982" spans="1:22" x14ac:dyDescent="0.25">
      <c r="A2982" s="1" t="s">
        <v>8121</v>
      </c>
      <c r="B2982" s="1" t="s">
        <v>8122</v>
      </c>
      <c r="C2982" s="2">
        <v>44648</v>
      </c>
      <c r="D2982" s="1" t="s">
        <v>8123</v>
      </c>
      <c r="E2982" s="4">
        <v>50460</v>
      </c>
      <c r="F2982">
        <v>5</v>
      </c>
      <c r="G2982" s="4">
        <v>2523000</v>
      </c>
      <c r="H2982" s="4">
        <v>0</v>
      </c>
      <c r="I2982" s="4">
        <v>2523000</v>
      </c>
      <c r="J2982">
        <v>1</v>
      </c>
      <c r="K2982">
        <v>1</v>
      </c>
      <c r="L2982">
        <v>1</v>
      </c>
      <c r="M2982">
        <v>1</v>
      </c>
      <c r="N2982" s="2">
        <v>44415</v>
      </c>
      <c r="O2982" s="1" t="s">
        <v>8124</v>
      </c>
      <c r="P2982" s="4">
        <v>504600</v>
      </c>
      <c r="Q2982" s="4">
        <v>40832</v>
      </c>
      <c r="R2982" s="1" t="s">
        <v>344</v>
      </c>
      <c r="S2982" s="1" t="s">
        <v>50</v>
      </c>
      <c r="T2982" s="4">
        <f>Sales_Datas[[#This Row],[after_discount]]-(Sales_Datas[[#This Row],[qty_ordered]]*Sales_Datas[[#This Row],[cogs]])</f>
        <v>2318840</v>
      </c>
      <c r="U2982" s="3">
        <f>IFERROR(Sales_Datas[[#This Row],[Gross_Profit]]/Sales_Datas[[#This Row],[after_discount]],0)</f>
        <v>0.91908045977011499</v>
      </c>
      <c r="V2982" s="1" t="str">
        <f>IF(Sales_Datas[[#This Row],[base_price]] &lt;= 632200, "Low", (IF(Sales_Datas[[#This Row],[base_price]] &gt;= 10092000, "High", "Medium")))</f>
        <v>Low</v>
      </c>
    </row>
    <row r="2983" spans="1:22" x14ac:dyDescent="0.25">
      <c r="A2983" s="1" t="s">
        <v>8125</v>
      </c>
      <c r="B2983" s="1" t="s">
        <v>8126</v>
      </c>
      <c r="C2983" s="2">
        <v>44574</v>
      </c>
      <c r="D2983" s="1" t="s">
        <v>843</v>
      </c>
      <c r="E2983" s="4">
        <v>125280</v>
      </c>
      <c r="F2983">
        <v>2</v>
      </c>
      <c r="G2983" s="4">
        <v>2505600</v>
      </c>
      <c r="H2983" s="4">
        <v>0</v>
      </c>
      <c r="I2983" s="4">
        <v>2505600</v>
      </c>
      <c r="J2983">
        <v>1</v>
      </c>
      <c r="K2983">
        <v>1</v>
      </c>
      <c r="L2983">
        <v>0</v>
      </c>
      <c r="M2983">
        <v>3</v>
      </c>
      <c r="N2983" s="2">
        <v>44563</v>
      </c>
      <c r="O2983" s="1" t="s">
        <v>844</v>
      </c>
      <c r="P2983" s="4">
        <v>1252800</v>
      </c>
      <c r="Q2983" s="4">
        <v>77662</v>
      </c>
      <c r="R2983" s="1" t="s">
        <v>75</v>
      </c>
      <c r="S2983" s="1" t="s">
        <v>56</v>
      </c>
      <c r="T2983" s="4">
        <f>Sales_Datas[[#This Row],[after_discount]]-(Sales_Datas[[#This Row],[qty_ordered]]*Sales_Datas[[#This Row],[cogs]])</f>
        <v>2350276</v>
      </c>
      <c r="U2983" s="3">
        <f>IFERROR(Sales_Datas[[#This Row],[Gross_Profit]]/Sales_Datas[[#This Row],[after_discount]],0)</f>
        <v>0.93800925925925926</v>
      </c>
      <c r="V2983" s="1" t="str">
        <f>IF(Sales_Datas[[#This Row],[base_price]] &lt;= 632200, "Low", (IF(Sales_Datas[[#This Row],[base_price]] &gt;= 10092000, "High", "Medium")))</f>
        <v>Medium</v>
      </c>
    </row>
    <row r="2984" spans="1:22" x14ac:dyDescent="0.25">
      <c r="A2984" s="1" t="s">
        <v>8127</v>
      </c>
      <c r="B2984" s="1" t="s">
        <v>8128</v>
      </c>
      <c r="C2984" s="2">
        <v>44578</v>
      </c>
      <c r="D2984" s="1" t="s">
        <v>8129</v>
      </c>
      <c r="E2984" s="4">
        <v>250270</v>
      </c>
      <c r="F2984">
        <v>1</v>
      </c>
      <c r="G2984" s="4">
        <v>2502700</v>
      </c>
      <c r="H2984" s="4">
        <v>0</v>
      </c>
      <c r="I2984" s="4">
        <v>2502700</v>
      </c>
      <c r="J2984">
        <v>1</v>
      </c>
      <c r="K2984">
        <v>1</v>
      </c>
      <c r="L2984">
        <v>1</v>
      </c>
      <c r="M2984">
        <v>1</v>
      </c>
      <c r="N2984" s="2">
        <v>44570</v>
      </c>
      <c r="O2984" s="1" t="s">
        <v>8130</v>
      </c>
      <c r="P2984" s="4">
        <v>2241700</v>
      </c>
      <c r="Q2984" s="4">
        <v>152424</v>
      </c>
      <c r="R2984" s="1" t="s">
        <v>29</v>
      </c>
      <c r="S2984" s="1" t="s">
        <v>50</v>
      </c>
      <c r="T2984" s="4">
        <f>Sales_Datas[[#This Row],[after_discount]]-(Sales_Datas[[#This Row],[qty_ordered]]*Sales_Datas[[#This Row],[cogs]])</f>
        <v>2350276</v>
      </c>
      <c r="U2984" s="3">
        <f>IFERROR(Sales_Datas[[#This Row],[Gross_Profit]]/Sales_Datas[[#This Row],[after_discount]],0)</f>
        <v>0.9390961761297798</v>
      </c>
      <c r="V2984" s="1" t="str">
        <f>IF(Sales_Datas[[#This Row],[base_price]] &lt;= 632200, "Low", (IF(Sales_Datas[[#This Row],[base_price]] &gt;= 10092000, "High", "Medium")))</f>
        <v>Medium</v>
      </c>
    </row>
    <row r="2985" spans="1:22" x14ac:dyDescent="0.25">
      <c r="A2985" s="1" t="s">
        <v>8131</v>
      </c>
      <c r="B2985" s="1" t="s">
        <v>7074</v>
      </c>
      <c r="C2985" s="2">
        <v>44422</v>
      </c>
      <c r="D2985" s="1" t="s">
        <v>8132</v>
      </c>
      <c r="E2985" s="4">
        <v>83404</v>
      </c>
      <c r="F2985">
        <v>3</v>
      </c>
      <c r="G2985" s="4">
        <v>2502120</v>
      </c>
      <c r="H2985" s="4">
        <v>0</v>
      </c>
      <c r="I2985" s="4">
        <v>2502120</v>
      </c>
      <c r="J2985">
        <v>1</v>
      </c>
      <c r="K2985">
        <v>1</v>
      </c>
      <c r="L2985">
        <v>1</v>
      </c>
      <c r="M2985">
        <v>1</v>
      </c>
      <c r="N2985" s="2">
        <v>44418</v>
      </c>
      <c r="O2985" s="1" t="s">
        <v>8133</v>
      </c>
      <c r="P2985" s="4">
        <v>342200</v>
      </c>
      <c r="Q2985" s="4">
        <v>27666</v>
      </c>
      <c r="R2985" s="1" t="s">
        <v>23</v>
      </c>
      <c r="S2985" s="1" t="s">
        <v>50</v>
      </c>
      <c r="T2985" s="4">
        <f>Sales_Datas[[#This Row],[after_discount]]-(Sales_Datas[[#This Row],[qty_ordered]]*Sales_Datas[[#This Row],[cogs]])</f>
        <v>2419122</v>
      </c>
      <c r="U2985" s="3">
        <f>IFERROR(Sales_Datas[[#This Row],[Gross_Profit]]/Sales_Datas[[#This Row],[after_discount]],0)</f>
        <v>0.96682892906815021</v>
      </c>
      <c r="V2985" s="1" t="str">
        <f>IF(Sales_Datas[[#This Row],[base_price]] &lt;= 632200, "Low", (IF(Sales_Datas[[#This Row],[base_price]] &gt;= 10092000, "High", "Medium")))</f>
        <v>Low</v>
      </c>
    </row>
    <row r="2986" spans="1:22" x14ac:dyDescent="0.25">
      <c r="A2986" s="1" t="s">
        <v>8134</v>
      </c>
      <c r="B2986" s="1" t="s">
        <v>8135</v>
      </c>
      <c r="C2986" s="2">
        <v>44767</v>
      </c>
      <c r="D2986" s="1" t="s">
        <v>8136</v>
      </c>
      <c r="E2986" s="4">
        <v>249400</v>
      </c>
      <c r="F2986">
        <v>1</v>
      </c>
      <c r="G2986" s="4">
        <v>2494000</v>
      </c>
      <c r="H2986" s="4">
        <v>0</v>
      </c>
      <c r="I2986" s="4">
        <v>2494000</v>
      </c>
      <c r="J2986">
        <v>1</v>
      </c>
      <c r="K2986">
        <v>1</v>
      </c>
      <c r="L2986">
        <v>0</v>
      </c>
      <c r="M2986">
        <v>1</v>
      </c>
      <c r="N2986" s="2">
        <v>44770</v>
      </c>
      <c r="O2986" s="1" t="s">
        <v>8137</v>
      </c>
      <c r="P2986" s="4">
        <v>2494000</v>
      </c>
      <c r="Q2986" s="4">
        <v>202014</v>
      </c>
      <c r="R2986" s="1" t="s">
        <v>128</v>
      </c>
      <c r="S2986" s="1" t="s">
        <v>50</v>
      </c>
      <c r="T2986" s="4">
        <f>Sales_Datas[[#This Row],[after_discount]]-(Sales_Datas[[#This Row],[qty_ordered]]*Sales_Datas[[#This Row],[cogs]])</f>
        <v>2291986</v>
      </c>
      <c r="U2986" s="3">
        <f>IFERROR(Sales_Datas[[#This Row],[Gross_Profit]]/Sales_Datas[[#This Row],[after_discount]],0)</f>
        <v>0.91900000000000004</v>
      </c>
      <c r="V2986" s="1" t="str">
        <f>IF(Sales_Datas[[#This Row],[base_price]] &lt;= 632200, "Low", (IF(Sales_Datas[[#This Row],[base_price]] &gt;= 10092000, "High", "Medium")))</f>
        <v>Medium</v>
      </c>
    </row>
    <row r="2987" spans="1:22" x14ac:dyDescent="0.25">
      <c r="A2987" s="1" t="s">
        <v>8138</v>
      </c>
      <c r="B2987" s="1" t="s">
        <v>2488</v>
      </c>
      <c r="C2987" s="2">
        <v>44467</v>
      </c>
      <c r="D2987" s="1" t="s">
        <v>8139</v>
      </c>
      <c r="E2987" s="4">
        <v>124584</v>
      </c>
      <c r="F2987">
        <v>2</v>
      </c>
      <c r="G2987" s="4">
        <v>2491680</v>
      </c>
      <c r="H2987" s="4">
        <v>0</v>
      </c>
      <c r="I2987" s="4">
        <v>2491680</v>
      </c>
      <c r="J2987">
        <v>1</v>
      </c>
      <c r="K2987">
        <v>0</v>
      </c>
      <c r="L2987">
        <v>0</v>
      </c>
      <c r="M2987">
        <v>4</v>
      </c>
      <c r="N2987" s="2">
        <v>44397</v>
      </c>
      <c r="O2987" s="1" t="s">
        <v>8140</v>
      </c>
      <c r="P2987" s="4">
        <v>1245840</v>
      </c>
      <c r="Q2987" s="4">
        <v>89668</v>
      </c>
      <c r="R2987" s="1" t="s">
        <v>133</v>
      </c>
      <c r="S2987" s="1" t="s">
        <v>34</v>
      </c>
      <c r="T2987" s="4">
        <f>Sales_Datas[[#This Row],[after_discount]]-(Sales_Datas[[#This Row],[qty_ordered]]*Sales_Datas[[#This Row],[cogs]])</f>
        <v>2312344</v>
      </c>
      <c r="U2987" s="3">
        <f>IFERROR(Sales_Datas[[#This Row],[Gross_Profit]]/Sales_Datas[[#This Row],[after_discount]],0)</f>
        <v>0.92802607076350097</v>
      </c>
      <c r="V2987" s="1" t="str">
        <f>IF(Sales_Datas[[#This Row],[base_price]] &lt;= 632200, "Low", (IF(Sales_Datas[[#This Row],[base_price]] &gt;= 10092000, "High", "Medium")))</f>
        <v>Medium</v>
      </c>
    </row>
    <row r="2988" spans="1:22" x14ac:dyDescent="0.25">
      <c r="A2988" s="1" t="s">
        <v>8141</v>
      </c>
      <c r="B2988" s="1" t="s">
        <v>8142</v>
      </c>
      <c r="C2988" s="2">
        <v>44590</v>
      </c>
      <c r="D2988" s="1" t="s">
        <v>453</v>
      </c>
      <c r="E2988" s="4">
        <v>248994</v>
      </c>
      <c r="F2988">
        <v>1</v>
      </c>
      <c r="G2988" s="4">
        <v>2489940</v>
      </c>
      <c r="H2988" s="4">
        <v>0</v>
      </c>
      <c r="I2988" s="4">
        <v>2489940</v>
      </c>
      <c r="J2988">
        <v>1</v>
      </c>
      <c r="K2988">
        <v>1</v>
      </c>
      <c r="L2988">
        <v>1</v>
      </c>
      <c r="M2988">
        <v>1</v>
      </c>
      <c r="N2988" s="2">
        <v>44584</v>
      </c>
      <c r="O2988" s="1" t="s">
        <v>454</v>
      </c>
      <c r="P2988" s="4">
        <v>2523000</v>
      </c>
      <c r="Q2988" s="4">
        <v>163966</v>
      </c>
      <c r="R2988" s="1" t="s">
        <v>29</v>
      </c>
      <c r="S2988" s="1" t="s">
        <v>50</v>
      </c>
      <c r="T2988" s="4">
        <f>Sales_Datas[[#This Row],[after_discount]]-(Sales_Datas[[#This Row],[qty_ordered]]*Sales_Datas[[#This Row],[cogs]])</f>
        <v>2325974</v>
      </c>
      <c r="U2988" s="3">
        <f>IFERROR(Sales_Datas[[#This Row],[Gross_Profit]]/Sales_Datas[[#This Row],[after_discount]],0)</f>
        <v>0.93414861402282789</v>
      </c>
      <c r="V2988" s="1" t="str">
        <f>IF(Sales_Datas[[#This Row],[base_price]] &lt;= 632200, "Low", (IF(Sales_Datas[[#This Row],[base_price]] &gt;= 10092000, "High", "Medium")))</f>
        <v>Medium</v>
      </c>
    </row>
    <row r="2989" spans="1:22" x14ac:dyDescent="0.25">
      <c r="A2989" s="1" t="s">
        <v>8143</v>
      </c>
      <c r="B2989" s="1" t="s">
        <v>8144</v>
      </c>
      <c r="C2989" s="2">
        <v>44607</v>
      </c>
      <c r="D2989" s="1" t="s">
        <v>8145</v>
      </c>
      <c r="E2989" s="4">
        <v>248820</v>
      </c>
      <c r="F2989">
        <v>1</v>
      </c>
      <c r="G2989" s="4">
        <v>2488200</v>
      </c>
      <c r="H2989" s="4">
        <v>0</v>
      </c>
      <c r="I2989" s="4">
        <v>2488200</v>
      </c>
      <c r="J2989">
        <v>1</v>
      </c>
      <c r="K2989">
        <v>1</v>
      </c>
      <c r="L2989">
        <v>0</v>
      </c>
      <c r="M2989">
        <v>1</v>
      </c>
      <c r="N2989" s="2">
        <v>44606</v>
      </c>
      <c r="O2989" s="1" t="s">
        <v>8146</v>
      </c>
      <c r="P2989" s="4">
        <v>2488200</v>
      </c>
      <c r="Q2989" s="4">
        <v>181598</v>
      </c>
      <c r="R2989" s="1" t="s">
        <v>128</v>
      </c>
      <c r="S2989" s="1" t="s">
        <v>50</v>
      </c>
      <c r="T2989" s="4">
        <f>Sales_Datas[[#This Row],[after_discount]]-(Sales_Datas[[#This Row],[qty_ordered]]*Sales_Datas[[#This Row],[cogs]])</f>
        <v>2306602</v>
      </c>
      <c r="U2989" s="3">
        <f>IFERROR(Sales_Datas[[#This Row],[Gross_Profit]]/Sales_Datas[[#This Row],[after_discount]],0)</f>
        <v>0.92701631701631704</v>
      </c>
      <c r="V2989" s="1" t="str">
        <f>IF(Sales_Datas[[#This Row],[base_price]] &lt;= 632200, "Low", (IF(Sales_Datas[[#This Row],[base_price]] &gt;= 10092000, "High", "Medium")))</f>
        <v>Medium</v>
      </c>
    </row>
    <row r="2990" spans="1:22" x14ac:dyDescent="0.25">
      <c r="A2990" s="1" t="s">
        <v>8147</v>
      </c>
      <c r="B2990" s="1" t="s">
        <v>8144</v>
      </c>
      <c r="C2990" s="2">
        <v>44614</v>
      </c>
      <c r="D2990" s="1" t="s">
        <v>8145</v>
      </c>
      <c r="E2990" s="4">
        <v>248820</v>
      </c>
      <c r="F2990">
        <v>1</v>
      </c>
      <c r="G2990" s="4">
        <v>2488200</v>
      </c>
      <c r="H2990" s="4">
        <v>0</v>
      </c>
      <c r="I2990" s="4">
        <v>2488200</v>
      </c>
      <c r="J2990">
        <v>1</v>
      </c>
      <c r="K2990">
        <v>1</v>
      </c>
      <c r="L2990">
        <v>0</v>
      </c>
      <c r="M2990">
        <v>1</v>
      </c>
      <c r="N2990" s="2">
        <v>44606</v>
      </c>
      <c r="O2990" s="1" t="s">
        <v>8146</v>
      </c>
      <c r="P2990" s="4">
        <v>2488200</v>
      </c>
      <c r="Q2990" s="4">
        <v>181598</v>
      </c>
      <c r="R2990" s="1" t="s">
        <v>128</v>
      </c>
      <c r="S2990" s="1" t="s">
        <v>50</v>
      </c>
      <c r="T2990" s="4">
        <f>Sales_Datas[[#This Row],[after_discount]]-(Sales_Datas[[#This Row],[qty_ordered]]*Sales_Datas[[#This Row],[cogs]])</f>
        <v>2306602</v>
      </c>
      <c r="U2990" s="3">
        <f>IFERROR(Sales_Datas[[#This Row],[Gross_Profit]]/Sales_Datas[[#This Row],[after_discount]],0)</f>
        <v>0.92701631701631704</v>
      </c>
      <c r="V2990" s="1" t="str">
        <f>IF(Sales_Datas[[#This Row],[base_price]] &lt;= 632200, "Low", (IF(Sales_Datas[[#This Row],[base_price]] &gt;= 10092000, "High", "Medium")))</f>
        <v>Medium</v>
      </c>
    </row>
    <row r="2991" spans="1:22" x14ac:dyDescent="0.25">
      <c r="A2991" s="1" t="s">
        <v>8148</v>
      </c>
      <c r="B2991" s="1" t="s">
        <v>8149</v>
      </c>
      <c r="C2991" s="2">
        <v>44684</v>
      </c>
      <c r="D2991" s="1" t="s">
        <v>8145</v>
      </c>
      <c r="E2991" s="4">
        <v>248820</v>
      </c>
      <c r="F2991">
        <v>1</v>
      </c>
      <c r="G2991" s="4">
        <v>2488200</v>
      </c>
      <c r="H2991" s="4">
        <v>0</v>
      </c>
      <c r="I2991" s="4">
        <v>2488200</v>
      </c>
      <c r="J2991">
        <v>1</v>
      </c>
      <c r="K2991">
        <v>1</v>
      </c>
      <c r="L2991">
        <v>0</v>
      </c>
      <c r="M2991">
        <v>1</v>
      </c>
      <c r="N2991" s="2">
        <v>44633</v>
      </c>
      <c r="O2991" s="1" t="s">
        <v>8146</v>
      </c>
      <c r="P2991" s="4">
        <v>2488200</v>
      </c>
      <c r="Q2991" s="4">
        <v>181598</v>
      </c>
      <c r="R2991" s="1" t="s">
        <v>128</v>
      </c>
      <c r="S2991" s="1" t="s">
        <v>50</v>
      </c>
      <c r="T2991" s="4">
        <f>Sales_Datas[[#This Row],[after_discount]]-(Sales_Datas[[#This Row],[qty_ordered]]*Sales_Datas[[#This Row],[cogs]])</f>
        <v>2306602</v>
      </c>
      <c r="U2991" s="3">
        <f>IFERROR(Sales_Datas[[#This Row],[Gross_Profit]]/Sales_Datas[[#This Row],[after_discount]],0)</f>
        <v>0.92701631701631704</v>
      </c>
      <c r="V2991" s="1" t="str">
        <f>IF(Sales_Datas[[#This Row],[base_price]] &lt;= 632200, "Low", (IF(Sales_Datas[[#This Row],[base_price]] &gt;= 10092000, "High", "Medium")))</f>
        <v>Medium</v>
      </c>
    </row>
    <row r="2992" spans="1:22" x14ac:dyDescent="0.25">
      <c r="A2992" s="1" t="s">
        <v>8150</v>
      </c>
      <c r="B2992" s="1" t="s">
        <v>2170</v>
      </c>
      <c r="C2992" s="2">
        <v>44238</v>
      </c>
      <c r="D2992" s="1" t="s">
        <v>7998</v>
      </c>
      <c r="E2992" s="4">
        <v>247950</v>
      </c>
      <c r="F2992">
        <v>1</v>
      </c>
      <c r="G2992" s="4">
        <v>2479500</v>
      </c>
      <c r="H2992" s="4">
        <v>0</v>
      </c>
      <c r="I2992" s="4">
        <v>2479500</v>
      </c>
      <c r="J2992">
        <v>1</v>
      </c>
      <c r="K2992">
        <v>1</v>
      </c>
      <c r="L2992">
        <v>0</v>
      </c>
      <c r="M2992">
        <v>1</v>
      </c>
      <c r="N2992" s="2">
        <v>44401</v>
      </c>
      <c r="O2992" s="1" t="s">
        <v>7999</v>
      </c>
      <c r="P2992" s="4">
        <v>2479500</v>
      </c>
      <c r="Q2992" s="4">
        <v>161124</v>
      </c>
      <c r="R2992" s="1" t="s">
        <v>89</v>
      </c>
      <c r="S2992" s="1" t="s">
        <v>50</v>
      </c>
      <c r="T2992" s="4">
        <f>Sales_Datas[[#This Row],[after_discount]]-(Sales_Datas[[#This Row],[qty_ordered]]*Sales_Datas[[#This Row],[cogs]])</f>
        <v>2318376</v>
      </c>
      <c r="U2992" s="3">
        <f>IFERROR(Sales_Datas[[#This Row],[Gross_Profit]]/Sales_Datas[[#This Row],[after_discount]],0)</f>
        <v>0.93501754385964908</v>
      </c>
      <c r="V2992" s="1" t="str">
        <f>IF(Sales_Datas[[#This Row],[base_price]] &lt;= 632200, "Low", (IF(Sales_Datas[[#This Row],[base_price]] &gt;= 10092000, "High", "Medium")))</f>
        <v>Medium</v>
      </c>
    </row>
    <row r="2993" spans="1:22" x14ac:dyDescent="0.25">
      <c r="A2993" s="1" t="s">
        <v>8151</v>
      </c>
      <c r="B2993" s="1" t="s">
        <v>8152</v>
      </c>
      <c r="C2993" s="2">
        <v>44494</v>
      </c>
      <c r="D2993" s="1" t="s">
        <v>8005</v>
      </c>
      <c r="E2993" s="4">
        <v>247950</v>
      </c>
      <c r="F2993">
        <v>1</v>
      </c>
      <c r="G2993" s="4">
        <v>2479500</v>
      </c>
      <c r="H2993" s="4">
        <v>0</v>
      </c>
      <c r="I2993" s="4">
        <v>2479500</v>
      </c>
      <c r="J2993">
        <v>1</v>
      </c>
      <c r="K2993">
        <v>1</v>
      </c>
      <c r="L2993">
        <v>0</v>
      </c>
      <c r="M2993">
        <v>1</v>
      </c>
      <c r="N2993" s="2">
        <v>44473</v>
      </c>
      <c r="O2993" s="1" t="s">
        <v>8006</v>
      </c>
      <c r="P2993" s="4">
        <v>2479500</v>
      </c>
      <c r="Q2993" s="4">
        <v>220632</v>
      </c>
      <c r="R2993" s="1" t="s">
        <v>89</v>
      </c>
      <c r="S2993" s="1" t="s">
        <v>50</v>
      </c>
      <c r="T2993" s="4">
        <f>Sales_Datas[[#This Row],[after_discount]]-(Sales_Datas[[#This Row],[qty_ordered]]*Sales_Datas[[#This Row],[cogs]])</f>
        <v>2258868</v>
      </c>
      <c r="U2993" s="3">
        <f>IFERROR(Sales_Datas[[#This Row],[Gross_Profit]]/Sales_Datas[[#This Row],[after_discount]],0)</f>
        <v>0.91101754385964917</v>
      </c>
      <c r="V2993" s="1" t="str">
        <f>IF(Sales_Datas[[#This Row],[base_price]] &lt;= 632200, "Low", (IF(Sales_Datas[[#This Row],[base_price]] &gt;= 10092000, "High", "Medium")))</f>
        <v>Medium</v>
      </c>
    </row>
    <row r="2994" spans="1:22" x14ac:dyDescent="0.25">
      <c r="A2994" s="1" t="s">
        <v>8153</v>
      </c>
      <c r="B2994" s="1" t="s">
        <v>8154</v>
      </c>
      <c r="C2994" s="2">
        <v>44738</v>
      </c>
      <c r="D2994" s="1" t="s">
        <v>8155</v>
      </c>
      <c r="E2994" s="4">
        <v>247138</v>
      </c>
      <c r="F2994">
        <v>1</v>
      </c>
      <c r="G2994" s="4">
        <v>2471380</v>
      </c>
      <c r="H2994" s="4">
        <v>0</v>
      </c>
      <c r="I2994" s="4">
        <v>2471380</v>
      </c>
      <c r="J2994">
        <v>1</v>
      </c>
      <c r="K2994">
        <v>1</v>
      </c>
      <c r="L2994">
        <v>0</v>
      </c>
      <c r="M2994">
        <v>1</v>
      </c>
      <c r="N2994" s="2">
        <v>44567</v>
      </c>
      <c r="O2994" s="1" t="s">
        <v>8156</v>
      </c>
      <c r="P2994" s="4">
        <v>2471380</v>
      </c>
      <c r="Q2994" s="4">
        <v>202652</v>
      </c>
      <c r="R2994" s="1" t="s">
        <v>29</v>
      </c>
      <c r="S2994" s="1" t="s">
        <v>50</v>
      </c>
      <c r="T2994" s="4">
        <f>Sales_Datas[[#This Row],[after_discount]]-(Sales_Datas[[#This Row],[qty_ordered]]*Sales_Datas[[#This Row],[cogs]])</f>
        <v>2268728</v>
      </c>
      <c r="U2994" s="3">
        <f>IFERROR(Sales_Datas[[#This Row],[Gross_Profit]]/Sales_Datas[[#This Row],[after_discount]],0)</f>
        <v>0.91800046937338653</v>
      </c>
      <c r="V2994" s="1" t="str">
        <f>IF(Sales_Datas[[#This Row],[base_price]] &lt;= 632200, "Low", (IF(Sales_Datas[[#This Row],[base_price]] &gt;= 10092000, "High", "Medium")))</f>
        <v>Medium</v>
      </c>
    </row>
    <row r="2995" spans="1:22" x14ac:dyDescent="0.25">
      <c r="A2995" s="1" t="s">
        <v>8157</v>
      </c>
      <c r="B2995" s="1" t="s">
        <v>5217</v>
      </c>
      <c r="C2995" s="2">
        <v>44551</v>
      </c>
      <c r="D2995" s="1" t="s">
        <v>8158</v>
      </c>
      <c r="E2995" s="4">
        <v>123250</v>
      </c>
      <c r="F2995">
        <v>2</v>
      </c>
      <c r="G2995" s="4">
        <v>2465000</v>
      </c>
      <c r="H2995" s="4">
        <v>0</v>
      </c>
      <c r="I2995" s="4">
        <v>2465000</v>
      </c>
      <c r="J2995">
        <v>1</v>
      </c>
      <c r="K2995">
        <v>0</v>
      </c>
      <c r="L2995">
        <v>0</v>
      </c>
      <c r="M2995">
        <v>1</v>
      </c>
      <c r="N2995" s="2">
        <v>44547</v>
      </c>
      <c r="O2995" s="1" t="s">
        <v>8159</v>
      </c>
      <c r="P2995" s="4">
        <v>1232500</v>
      </c>
      <c r="Q2995" s="4">
        <v>96106</v>
      </c>
      <c r="R2995" s="1" t="s">
        <v>128</v>
      </c>
      <c r="S2995" s="1" t="s">
        <v>50</v>
      </c>
      <c r="T2995" s="4">
        <f>Sales_Datas[[#This Row],[after_discount]]-(Sales_Datas[[#This Row],[qty_ordered]]*Sales_Datas[[#This Row],[cogs]])</f>
        <v>2272788</v>
      </c>
      <c r="U2995" s="3">
        <f>IFERROR(Sales_Datas[[#This Row],[Gross_Profit]]/Sales_Datas[[#This Row],[after_discount]],0)</f>
        <v>0.92202352941176469</v>
      </c>
      <c r="V2995" s="1" t="str">
        <f>IF(Sales_Datas[[#This Row],[base_price]] &lt;= 632200, "Low", (IF(Sales_Datas[[#This Row],[base_price]] &gt;= 10092000, "High", "Medium")))</f>
        <v>Medium</v>
      </c>
    </row>
    <row r="2996" spans="1:22" x14ac:dyDescent="0.25">
      <c r="A2996" s="1" t="s">
        <v>8160</v>
      </c>
      <c r="B2996" s="1" t="s">
        <v>8161</v>
      </c>
      <c r="C2996" s="2">
        <v>44234</v>
      </c>
      <c r="D2996" s="1" t="s">
        <v>784</v>
      </c>
      <c r="E2996" s="4">
        <v>24650</v>
      </c>
      <c r="F2996">
        <v>10</v>
      </c>
      <c r="G2996" s="4">
        <v>2465000</v>
      </c>
      <c r="H2996" s="4">
        <v>0</v>
      </c>
      <c r="I2996" s="4">
        <v>2465000</v>
      </c>
      <c r="J2996">
        <v>1</v>
      </c>
      <c r="K2996">
        <v>1</v>
      </c>
      <c r="L2996">
        <v>1</v>
      </c>
      <c r="M2996">
        <v>1</v>
      </c>
      <c r="N2996" s="2">
        <v>44398</v>
      </c>
      <c r="O2996" s="1" t="s">
        <v>785</v>
      </c>
      <c r="P2996" s="4">
        <v>246500</v>
      </c>
      <c r="Q2996" s="4">
        <v>19952</v>
      </c>
      <c r="R2996" s="1" t="s">
        <v>344</v>
      </c>
      <c r="S2996" s="1" t="s">
        <v>50</v>
      </c>
      <c r="T2996" s="4">
        <f>Sales_Datas[[#This Row],[after_discount]]-(Sales_Datas[[#This Row],[qty_ordered]]*Sales_Datas[[#This Row],[cogs]])</f>
        <v>2265480</v>
      </c>
      <c r="U2996" s="3">
        <f>IFERROR(Sales_Datas[[#This Row],[Gross_Profit]]/Sales_Datas[[#This Row],[after_discount]],0)</f>
        <v>0.91905882352941182</v>
      </c>
      <c r="V2996" s="1" t="str">
        <f>IF(Sales_Datas[[#This Row],[base_price]] &lt;= 632200, "Low", (IF(Sales_Datas[[#This Row],[base_price]] &gt;= 10092000, "High", "Medium")))</f>
        <v>Low</v>
      </c>
    </row>
    <row r="2997" spans="1:22" x14ac:dyDescent="0.25">
      <c r="A2997" s="1" t="s">
        <v>8162</v>
      </c>
      <c r="B2997" s="1" t="s">
        <v>8163</v>
      </c>
      <c r="C2997" s="2">
        <v>44494</v>
      </c>
      <c r="D2997" s="1" t="s">
        <v>8164</v>
      </c>
      <c r="E2997" s="4">
        <v>24650</v>
      </c>
      <c r="F2997">
        <v>10</v>
      </c>
      <c r="G2997" s="4">
        <v>2465000</v>
      </c>
      <c r="H2997" s="4">
        <v>0</v>
      </c>
      <c r="I2997" s="4">
        <v>2465000</v>
      </c>
      <c r="J2997">
        <v>1</v>
      </c>
      <c r="K2997">
        <v>1</v>
      </c>
      <c r="L2997">
        <v>0</v>
      </c>
      <c r="M2997">
        <v>1</v>
      </c>
      <c r="N2997" s="2">
        <v>44481</v>
      </c>
      <c r="O2997" s="1" t="s">
        <v>8165</v>
      </c>
      <c r="P2997" s="4">
        <v>246500</v>
      </c>
      <c r="Q2997" s="4">
        <v>16762</v>
      </c>
      <c r="R2997" s="1" t="s">
        <v>344</v>
      </c>
      <c r="S2997" s="1" t="s">
        <v>50</v>
      </c>
      <c r="T2997" s="4">
        <f>Sales_Datas[[#This Row],[after_discount]]-(Sales_Datas[[#This Row],[qty_ordered]]*Sales_Datas[[#This Row],[cogs]])</f>
        <v>2297380</v>
      </c>
      <c r="U2997" s="3">
        <f>IFERROR(Sales_Datas[[#This Row],[Gross_Profit]]/Sales_Datas[[#This Row],[after_discount]],0)</f>
        <v>0.93200000000000005</v>
      </c>
      <c r="V2997" s="1" t="str">
        <f>IF(Sales_Datas[[#This Row],[base_price]] &lt;= 632200, "Low", (IF(Sales_Datas[[#This Row],[base_price]] &gt;= 10092000, "High", "Medium")))</f>
        <v>Low</v>
      </c>
    </row>
    <row r="2998" spans="1:22" x14ac:dyDescent="0.25">
      <c r="A2998" s="1" t="s">
        <v>8166</v>
      </c>
      <c r="B2998" s="1" t="s">
        <v>647</v>
      </c>
      <c r="C2998" s="2">
        <v>44390</v>
      </c>
      <c r="D2998" s="1" t="s">
        <v>8167</v>
      </c>
      <c r="E2998" s="4">
        <v>246442</v>
      </c>
      <c r="F2998">
        <v>1</v>
      </c>
      <c r="G2998" s="4">
        <v>2464420</v>
      </c>
      <c r="H2998" s="4">
        <v>0</v>
      </c>
      <c r="I2998" s="4">
        <v>2464420</v>
      </c>
      <c r="J2998">
        <v>1</v>
      </c>
      <c r="K2998">
        <v>1</v>
      </c>
      <c r="L2998">
        <v>0</v>
      </c>
      <c r="M2998">
        <v>1</v>
      </c>
      <c r="N2998" s="2">
        <v>44405</v>
      </c>
      <c r="O2998" s="1" t="s">
        <v>8168</v>
      </c>
      <c r="P2998" s="4">
        <v>2464420</v>
      </c>
      <c r="Q2998" s="4">
        <v>179858</v>
      </c>
      <c r="R2998" s="1" t="s">
        <v>123</v>
      </c>
      <c r="S2998" s="1" t="s">
        <v>50</v>
      </c>
      <c r="T2998" s="4">
        <f>Sales_Datas[[#This Row],[after_discount]]-(Sales_Datas[[#This Row],[qty_ordered]]*Sales_Datas[[#This Row],[cogs]])</f>
        <v>2284562</v>
      </c>
      <c r="U2998" s="3">
        <f>IFERROR(Sales_Datas[[#This Row],[Gross_Profit]]/Sales_Datas[[#This Row],[after_discount]],0)</f>
        <v>0.92701812191103794</v>
      </c>
      <c r="V2998" s="1" t="str">
        <f>IF(Sales_Datas[[#This Row],[base_price]] &lt;= 632200, "Low", (IF(Sales_Datas[[#This Row],[base_price]] &gt;= 10092000, "High", "Medium")))</f>
        <v>Medium</v>
      </c>
    </row>
    <row r="2999" spans="1:22" x14ac:dyDescent="0.25">
      <c r="A2999" s="1" t="s">
        <v>8169</v>
      </c>
      <c r="B2999" s="1" t="s">
        <v>8170</v>
      </c>
      <c r="C2999" s="2">
        <v>44396</v>
      </c>
      <c r="D2999" s="1" t="s">
        <v>8171</v>
      </c>
      <c r="E2999" s="4">
        <v>246442</v>
      </c>
      <c r="F2999">
        <v>1</v>
      </c>
      <c r="G2999" s="4">
        <v>2464420</v>
      </c>
      <c r="H2999" s="4">
        <v>0</v>
      </c>
      <c r="I2999" s="4">
        <v>2464420</v>
      </c>
      <c r="J2999">
        <v>1</v>
      </c>
      <c r="K2999">
        <v>1</v>
      </c>
      <c r="L2999">
        <v>0</v>
      </c>
      <c r="M2999">
        <v>1</v>
      </c>
      <c r="N2999" s="2">
        <v>44386</v>
      </c>
      <c r="O2999" s="1" t="s">
        <v>8172</v>
      </c>
      <c r="P2999" s="4">
        <v>2464420</v>
      </c>
      <c r="Q2999" s="4">
        <v>174928</v>
      </c>
      <c r="R2999" s="1" t="s">
        <v>123</v>
      </c>
      <c r="S2999" s="1" t="s">
        <v>50</v>
      </c>
      <c r="T2999" s="4">
        <f>Sales_Datas[[#This Row],[after_discount]]-(Sales_Datas[[#This Row],[qty_ordered]]*Sales_Datas[[#This Row],[cogs]])</f>
        <v>2289492</v>
      </c>
      <c r="U2999" s="3">
        <f>IFERROR(Sales_Datas[[#This Row],[Gross_Profit]]/Sales_Datas[[#This Row],[after_discount]],0)</f>
        <v>0.92901859261002584</v>
      </c>
      <c r="V2999" s="1" t="str">
        <f>IF(Sales_Datas[[#This Row],[base_price]] &lt;= 632200, "Low", (IF(Sales_Datas[[#This Row],[base_price]] &gt;= 10092000, "High", "Medium")))</f>
        <v>Medium</v>
      </c>
    </row>
    <row r="3000" spans="1:22" x14ac:dyDescent="0.25">
      <c r="A3000" s="1" t="s">
        <v>8173</v>
      </c>
      <c r="B3000" s="1" t="s">
        <v>8174</v>
      </c>
      <c r="C3000" s="2">
        <v>44524</v>
      </c>
      <c r="D3000" s="1" t="s">
        <v>8175</v>
      </c>
      <c r="E3000" s="4">
        <v>244760</v>
      </c>
      <c r="F3000">
        <v>1</v>
      </c>
      <c r="G3000" s="4">
        <v>2447600</v>
      </c>
      <c r="H3000" s="4">
        <v>0</v>
      </c>
      <c r="I3000" s="4">
        <v>2447600</v>
      </c>
      <c r="J3000">
        <v>1</v>
      </c>
      <c r="K3000">
        <v>0</v>
      </c>
      <c r="L3000">
        <v>0</v>
      </c>
      <c r="M3000">
        <v>4</v>
      </c>
      <c r="N3000" s="2">
        <v>44516</v>
      </c>
      <c r="O3000" s="1" t="s">
        <v>8176</v>
      </c>
      <c r="P3000" s="4">
        <v>255200</v>
      </c>
      <c r="Q3000" s="4">
        <v>20880</v>
      </c>
      <c r="R3000" s="1" t="s">
        <v>554</v>
      </c>
      <c r="S3000" s="1" t="s">
        <v>34</v>
      </c>
      <c r="T3000" s="4">
        <f>Sales_Datas[[#This Row],[after_discount]]-(Sales_Datas[[#This Row],[qty_ordered]]*Sales_Datas[[#This Row],[cogs]])</f>
        <v>2426720</v>
      </c>
      <c r="U3000" s="3">
        <f>IFERROR(Sales_Datas[[#This Row],[Gross_Profit]]/Sales_Datas[[#This Row],[after_discount]],0)</f>
        <v>0.99146919431279623</v>
      </c>
      <c r="V3000" s="1" t="str">
        <f>IF(Sales_Datas[[#This Row],[base_price]] &lt;= 632200, "Low", (IF(Sales_Datas[[#This Row],[base_price]] &gt;= 10092000, "High", "Medium")))</f>
        <v>Low</v>
      </c>
    </row>
    <row r="3001" spans="1:22" x14ac:dyDescent="0.25">
      <c r="A3001" s="1" t="s">
        <v>8177</v>
      </c>
      <c r="B3001" s="1" t="s">
        <v>8178</v>
      </c>
      <c r="C3001" s="2">
        <v>44653</v>
      </c>
      <c r="D3001" s="1" t="s">
        <v>8175</v>
      </c>
      <c r="E3001" s="4">
        <v>244760</v>
      </c>
      <c r="F3001">
        <v>1</v>
      </c>
      <c r="G3001" s="4">
        <v>2447600</v>
      </c>
      <c r="H3001" s="4">
        <v>0</v>
      </c>
      <c r="I3001" s="4">
        <v>2447600</v>
      </c>
      <c r="J3001">
        <v>1</v>
      </c>
      <c r="K3001">
        <v>0</v>
      </c>
      <c r="L3001">
        <v>0</v>
      </c>
      <c r="M3001">
        <v>4</v>
      </c>
      <c r="N3001" s="2">
        <v>44602</v>
      </c>
      <c r="O3001" s="1" t="s">
        <v>8176</v>
      </c>
      <c r="P3001" s="4">
        <v>255200</v>
      </c>
      <c r="Q3001" s="4">
        <v>20880</v>
      </c>
      <c r="R3001" s="1" t="s">
        <v>554</v>
      </c>
      <c r="S3001" s="1" t="s">
        <v>34</v>
      </c>
      <c r="T3001" s="4">
        <f>Sales_Datas[[#This Row],[after_discount]]-(Sales_Datas[[#This Row],[qty_ordered]]*Sales_Datas[[#This Row],[cogs]])</f>
        <v>2426720</v>
      </c>
      <c r="U3001" s="3">
        <f>IFERROR(Sales_Datas[[#This Row],[Gross_Profit]]/Sales_Datas[[#This Row],[after_discount]],0)</f>
        <v>0.99146919431279623</v>
      </c>
      <c r="V3001" s="1" t="str">
        <f>IF(Sales_Datas[[#This Row],[base_price]] &lt;= 632200, "Low", (IF(Sales_Datas[[#This Row],[base_price]] &gt;= 10092000, "High", "Medium")))</f>
        <v>Low</v>
      </c>
    </row>
    <row r="3002" spans="1:22" x14ac:dyDescent="0.25">
      <c r="A3002" s="1" t="s">
        <v>8179</v>
      </c>
      <c r="B3002" s="1" t="s">
        <v>8180</v>
      </c>
      <c r="C3002" s="2">
        <v>44385</v>
      </c>
      <c r="D3002" s="1" t="s">
        <v>8181</v>
      </c>
      <c r="E3002" s="4">
        <v>244296</v>
      </c>
      <c r="F3002">
        <v>1</v>
      </c>
      <c r="G3002" s="4">
        <v>2442960</v>
      </c>
      <c r="H3002" s="4">
        <v>0</v>
      </c>
      <c r="I3002" s="4">
        <v>2442960</v>
      </c>
      <c r="J3002">
        <v>1</v>
      </c>
      <c r="K3002">
        <v>1</v>
      </c>
      <c r="L3002">
        <v>1</v>
      </c>
      <c r="M3002">
        <v>1</v>
      </c>
      <c r="N3002" s="2">
        <v>44414</v>
      </c>
      <c r="O3002" s="1" t="s">
        <v>8182</v>
      </c>
      <c r="P3002" s="4">
        <v>3016000</v>
      </c>
      <c r="Q3002" s="4">
        <v>199056</v>
      </c>
      <c r="R3002" s="1" t="s">
        <v>123</v>
      </c>
      <c r="S3002" s="1" t="s">
        <v>50</v>
      </c>
      <c r="T3002" s="4">
        <f>Sales_Datas[[#This Row],[after_discount]]-(Sales_Datas[[#This Row],[qty_ordered]]*Sales_Datas[[#This Row],[cogs]])</f>
        <v>2243904</v>
      </c>
      <c r="U3002" s="3">
        <f>IFERROR(Sales_Datas[[#This Row],[Gross_Profit]]/Sales_Datas[[#This Row],[after_discount]],0)</f>
        <v>0.91851851851851851</v>
      </c>
      <c r="V3002" s="1" t="str">
        <f>IF(Sales_Datas[[#This Row],[base_price]] &lt;= 632200, "Low", (IF(Sales_Datas[[#This Row],[base_price]] &gt;= 10092000, "High", "Medium")))</f>
        <v>Medium</v>
      </c>
    </row>
    <row r="3003" spans="1:22" x14ac:dyDescent="0.25">
      <c r="A3003" s="1" t="s">
        <v>8183</v>
      </c>
      <c r="B3003" s="1" t="s">
        <v>8184</v>
      </c>
      <c r="C3003" s="2">
        <v>44386</v>
      </c>
      <c r="D3003" s="1" t="s">
        <v>8181</v>
      </c>
      <c r="E3003" s="4">
        <v>244296</v>
      </c>
      <c r="F3003">
        <v>1</v>
      </c>
      <c r="G3003" s="4">
        <v>2442960</v>
      </c>
      <c r="H3003" s="4">
        <v>0</v>
      </c>
      <c r="I3003" s="4">
        <v>2442960</v>
      </c>
      <c r="J3003">
        <v>1</v>
      </c>
      <c r="K3003">
        <v>1</v>
      </c>
      <c r="L3003">
        <v>0</v>
      </c>
      <c r="M3003">
        <v>16</v>
      </c>
      <c r="N3003" s="2">
        <v>44462</v>
      </c>
      <c r="O3003" s="1" t="s">
        <v>8182</v>
      </c>
      <c r="P3003" s="4">
        <v>3016000</v>
      </c>
      <c r="Q3003" s="4">
        <v>199056</v>
      </c>
      <c r="R3003" s="1" t="s">
        <v>123</v>
      </c>
      <c r="S3003" s="1" t="s">
        <v>1220</v>
      </c>
      <c r="T3003" s="4">
        <f>Sales_Datas[[#This Row],[after_discount]]-(Sales_Datas[[#This Row],[qty_ordered]]*Sales_Datas[[#This Row],[cogs]])</f>
        <v>2243904</v>
      </c>
      <c r="U3003" s="3">
        <f>IFERROR(Sales_Datas[[#This Row],[Gross_Profit]]/Sales_Datas[[#This Row],[after_discount]],0)</f>
        <v>0.91851851851851851</v>
      </c>
      <c r="V3003" s="1" t="str">
        <f>IF(Sales_Datas[[#This Row],[base_price]] &lt;= 632200, "Low", (IF(Sales_Datas[[#This Row],[base_price]] &gt;= 10092000, "High", "Medium")))</f>
        <v>Medium</v>
      </c>
    </row>
    <row r="3004" spans="1:22" x14ac:dyDescent="0.25">
      <c r="A3004" s="1" t="s">
        <v>8185</v>
      </c>
      <c r="B3004" s="1" t="s">
        <v>8186</v>
      </c>
      <c r="C3004" s="2">
        <v>44400</v>
      </c>
      <c r="D3004" s="1" t="s">
        <v>8181</v>
      </c>
      <c r="E3004" s="4">
        <v>244296</v>
      </c>
      <c r="F3004">
        <v>1</v>
      </c>
      <c r="G3004" s="4">
        <v>2442960</v>
      </c>
      <c r="H3004" s="4">
        <v>0</v>
      </c>
      <c r="I3004" s="4">
        <v>2442960</v>
      </c>
      <c r="J3004">
        <v>1</v>
      </c>
      <c r="K3004">
        <v>1</v>
      </c>
      <c r="L3004">
        <v>1</v>
      </c>
      <c r="M3004">
        <v>1</v>
      </c>
      <c r="N3004" s="2">
        <v>44398</v>
      </c>
      <c r="O3004" s="1" t="s">
        <v>8182</v>
      </c>
      <c r="P3004" s="4">
        <v>3016000</v>
      </c>
      <c r="Q3004" s="4">
        <v>199056</v>
      </c>
      <c r="R3004" s="1" t="s">
        <v>123</v>
      </c>
      <c r="S3004" s="1" t="s">
        <v>50</v>
      </c>
      <c r="T3004" s="4">
        <f>Sales_Datas[[#This Row],[after_discount]]-(Sales_Datas[[#This Row],[qty_ordered]]*Sales_Datas[[#This Row],[cogs]])</f>
        <v>2243904</v>
      </c>
      <c r="U3004" s="3">
        <f>IFERROR(Sales_Datas[[#This Row],[Gross_Profit]]/Sales_Datas[[#This Row],[after_discount]],0)</f>
        <v>0.91851851851851851</v>
      </c>
      <c r="V3004" s="1" t="str">
        <f>IF(Sales_Datas[[#This Row],[base_price]] &lt;= 632200, "Low", (IF(Sales_Datas[[#This Row],[base_price]] &gt;= 10092000, "High", "Medium")))</f>
        <v>Medium</v>
      </c>
    </row>
    <row r="3005" spans="1:22" x14ac:dyDescent="0.25">
      <c r="A3005" s="1" t="s">
        <v>8187</v>
      </c>
      <c r="B3005" s="1" t="s">
        <v>8188</v>
      </c>
      <c r="C3005" s="2">
        <v>44449</v>
      </c>
      <c r="D3005" s="1" t="s">
        <v>8181</v>
      </c>
      <c r="E3005" s="4">
        <v>244296</v>
      </c>
      <c r="F3005">
        <v>1</v>
      </c>
      <c r="G3005" s="4">
        <v>2442960</v>
      </c>
      <c r="H3005" s="4">
        <v>0</v>
      </c>
      <c r="I3005" s="4">
        <v>2442960</v>
      </c>
      <c r="J3005">
        <v>1</v>
      </c>
      <c r="K3005">
        <v>1</v>
      </c>
      <c r="L3005">
        <v>1</v>
      </c>
      <c r="M3005">
        <v>1</v>
      </c>
      <c r="N3005" s="2">
        <v>44471</v>
      </c>
      <c r="O3005" s="1" t="s">
        <v>8182</v>
      </c>
      <c r="P3005" s="4">
        <v>3016000</v>
      </c>
      <c r="Q3005" s="4">
        <v>199056</v>
      </c>
      <c r="R3005" s="1" t="s">
        <v>123</v>
      </c>
      <c r="S3005" s="1" t="s">
        <v>50</v>
      </c>
      <c r="T3005" s="4">
        <f>Sales_Datas[[#This Row],[after_discount]]-(Sales_Datas[[#This Row],[qty_ordered]]*Sales_Datas[[#This Row],[cogs]])</f>
        <v>2243904</v>
      </c>
      <c r="U3005" s="3">
        <f>IFERROR(Sales_Datas[[#This Row],[Gross_Profit]]/Sales_Datas[[#This Row],[after_discount]],0)</f>
        <v>0.91851851851851851</v>
      </c>
      <c r="V3005" s="1" t="str">
        <f>IF(Sales_Datas[[#This Row],[base_price]] &lt;= 632200, "Low", (IF(Sales_Datas[[#This Row],[base_price]] &gt;= 10092000, "High", "Medium")))</f>
        <v>Medium</v>
      </c>
    </row>
    <row r="3006" spans="1:22" x14ac:dyDescent="0.25">
      <c r="A3006" s="1" t="s">
        <v>8189</v>
      </c>
      <c r="B3006" s="1" t="s">
        <v>2096</v>
      </c>
      <c r="C3006" s="2">
        <v>44298</v>
      </c>
      <c r="D3006" s="1" t="s">
        <v>8190</v>
      </c>
      <c r="E3006" s="4">
        <v>243600</v>
      </c>
      <c r="F3006">
        <v>1</v>
      </c>
      <c r="G3006" s="4">
        <v>2436000</v>
      </c>
      <c r="H3006" s="4">
        <v>0</v>
      </c>
      <c r="I3006" s="4">
        <v>2436000</v>
      </c>
      <c r="J3006">
        <v>1</v>
      </c>
      <c r="K3006">
        <v>0</v>
      </c>
      <c r="L3006">
        <v>0</v>
      </c>
      <c r="M3006">
        <v>4</v>
      </c>
      <c r="N3006" s="2">
        <v>44494</v>
      </c>
      <c r="O3006" s="1" t="s">
        <v>8191</v>
      </c>
      <c r="P3006" s="4">
        <v>2094960</v>
      </c>
      <c r="Q3006" s="4">
        <v>131950</v>
      </c>
      <c r="R3006" s="1" t="s">
        <v>191</v>
      </c>
      <c r="S3006" s="1" t="s">
        <v>34</v>
      </c>
      <c r="T3006" s="4">
        <f>Sales_Datas[[#This Row],[after_discount]]-(Sales_Datas[[#This Row],[qty_ordered]]*Sales_Datas[[#This Row],[cogs]])</f>
        <v>2304050</v>
      </c>
      <c r="U3006" s="3">
        <f>IFERROR(Sales_Datas[[#This Row],[Gross_Profit]]/Sales_Datas[[#This Row],[after_discount]],0)</f>
        <v>0.9458333333333333</v>
      </c>
      <c r="V3006" s="1" t="str">
        <f>IF(Sales_Datas[[#This Row],[base_price]] &lt;= 632200, "Low", (IF(Sales_Datas[[#This Row],[base_price]] &gt;= 10092000, "High", "Medium")))</f>
        <v>Medium</v>
      </c>
    </row>
    <row r="3007" spans="1:22" x14ac:dyDescent="0.25">
      <c r="A3007" s="1" t="s">
        <v>8192</v>
      </c>
      <c r="B3007" s="1" t="s">
        <v>8193</v>
      </c>
      <c r="C3007" s="2">
        <v>44530</v>
      </c>
      <c r="D3007" s="1" t="s">
        <v>8194</v>
      </c>
      <c r="E3007" s="4">
        <v>243600</v>
      </c>
      <c r="F3007">
        <v>1</v>
      </c>
      <c r="G3007" s="4">
        <v>2436000</v>
      </c>
      <c r="H3007" s="4">
        <v>0</v>
      </c>
      <c r="I3007" s="4">
        <v>2436000</v>
      </c>
      <c r="J3007">
        <v>1</v>
      </c>
      <c r="K3007">
        <v>1</v>
      </c>
      <c r="L3007">
        <v>1</v>
      </c>
      <c r="M3007">
        <v>1</v>
      </c>
      <c r="N3007" s="2">
        <v>44489</v>
      </c>
      <c r="O3007" s="1" t="s">
        <v>8195</v>
      </c>
      <c r="P3007" s="4">
        <v>2436000</v>
      </c>
      <c r="Q3007" s="4">
        <v>219240</v>
      </c>
      <c r="R3007" s="1" t="s">
        <v>89</v>
      </c>
      <c r="S3007" s="1" t="s">
        <v>50</v>
      </c>
      <c r="T3007" s="4">
        <f>Sales_Datas[[#This Row],[after_discount]]-(Sales_Datas[[#This Row],[qty_ordered]]*Sales_Datas[[#This Row],[cogs]])</f>
        <v>2216760</v>
      </c>
      <c r="U3007" s="3">
        <f>IFERROR(Sales_Datas[[#This Row],[Gross_Profit]]/Sales_Datas[[#This Row],[after_discount]],0)</f>
        <v>0.91</v>
      </c>
      <c r="V3007" s="1" t="str">
        <f>IF(Sales_Datas[[#This Row],[base_price]] &lt;= 632200, "Low", (IF(Sales_Datas[[#This Row],[base_price]] &gt;= 10092000, "High", "Medium")))</f>
        <v>Medium</v>
      </c>
    </row>
    <row r="3008" spans="1:22" x14ac:dyDescent="0.25">
      <c r="A3008" s="1" t="s">
        <v>8196</v>
      </c>
      <c r="B3008" s="1" t="s">
        <v>8193</v>
      </c>
      <c r="C3008" s="2">
        <v>44551</v>
      </c>
      <c r="D3008" s="1" t="s">
        <v>8194</v>
      </c>
      <c r="E3008" s="4">
        <v>243600</v>
      </c>
      <c r="F3008">
        <v>1</v>
      </c>
      <c r="G3008" s="4">
        <v>2436000</v>
      </c>
      <c r="H3008" s="4">
        <v>0</v>
      </c>
      <c r="I3008" s="4">
        <v>2436000</v>
      </c>
      <c r="J3008">
        <v>1</v>
      </c>
      <c r="K3008">
        <v>1</v>
      </c>
      <c r="L3008">
        <v>1</v>
      </c>
      <c r="M3008">
        <v>1</v>
      </c>
      <c r="N3008" s="2">
        <v>44489</v>
      </c>
      <c r="O3008" s="1" t="s">
        <v>8195</v>
      </c>
      <c r="P3008" s="4">
        <v>2436000</v>
      </c>
      <c r="Q3008" s="4">
        <v>219240</v>
      </c>
      <c r="R3008" s="1" t="s">
        <v>89</v>
      </c>
      <c r="S3008" s="1" t="s">
        <v>50</v>
      </c>
      <c r="T3008" s="4">
        <f>Sales_Datas[[#This Row],[after_discount]]-(Sales_Datas[[#This Row],[qty_ordered]]*Sales_Datas[[#This Row],[cogs]])</f>
        <v>2216760</v>
      </c>
      <c r="U3008" s="3">
        <f>IFERROR(Sales_Datas[[#This Row],[Gross_Profit]]/Sales_Datas[[#This Row],[after_discount]],0)</f>
        <v>0.91</v>
      </c>
      <c r="V3008" s="1" t="str">
        <f>IF(Sales_Datas[[#This Row],[base_price]] &lt;= 632200, "Low", (IF(Sales_Datas[[#This Row],[base_price]] &gt;= 10092000, "High", "Medium")))</f>
        <v>Medium</v>
      </c>
    </row>
    <row r="3009" spans="1:22" x14ac:dyDescent="0.25">
      <c r="A3009" s="1" t="s">
        <v>8197</v>
      </c>
      <c r="B3009" s="1" t="s">
        <v>8198</v>
      </c>
      <c r="C3009" s="2">
        <v>44556</v>
      </c>
      <c r="D3009" s="1" t="s">
        <v>8199</v>
      </c>
      <c r="E3009" s="4">
        <v>243600</v>
      </c>
      <c r="F3009">
        <v>1</v>
      </c>
      <c r="G3009" s="4">
        <v>2436000</v>
      </c>
      <c r="H3009" s="4">
        <v>0</v>
      </c>
      <c r="I3009" s="4">
        <v>2436000</v>
      </c>
      <c r="J3009">
        <v>1</v>
      </c>
      <c r="K3009">
        <v>1</v>
      </c>
      <c r="L3009">
        <v>1</v>
      </c>
      <c r="M3009">
        <v>1</v>
      </c>
      <c r="N3009" s="2">
        <v>44542</v>
      </c>
      <c r="O3009" s="1" t="s">
        <v>8200</v>
      </c>
      <c r="P3009" s="4">
        <v>2436000</v>
      </c>
      <c r="Q3009" s="4">
        <v>168084</v>
      </c>
      <c r="R3009" s="1" t="s">
        <v>89</v>
      </c>
      <c r="S3009" s="1" t="s">
        <v>50</v>
      </c>
      <c r="T3009" s="4">
        <f>Sales_Datas[[#This Row],[after_discount]]-(Sales_Datas[[#This Row],[qty_ordered]]*Sales_Datas[[#This Row],[cogs]])</f>
        <v>2267916</v>
      </c>
      <c r="U3009" s="3">
        <f>IFERROR(Sales_Datas[[#This Row],[Gross_Profit]]/Sales_Datas[[#This Row],[after_discount]],0)</f>
        <v>0.93100000000000005</v>
      </c>
      <c r="V3009" s="1" t="str">
        <f>IF(Sales_Datas[[#This Row],[base_price]] &lt;= 632200, "Low", (IF(Sales_Datas[[#This Row],[base_price]] &gt;= 10092000, "High", "Medium")))</f>
        <v>Medium</v>
      </c>
    </row>
    <row r="3010" spans="1:22" x14ac:dyDescent="0.25">
      <c r="A3010" s="1" t="s">
        <v>8201</v>
      </c>
      <c r="B3010" s="1" t="s">
        <v>8202</v>
      </c>
      <c r="C3010" s="2">
        <v>44671</v>
      </c>
      <c r="D3010" s="1" t="s">
        <v>8194</v>
      </c>
      <c r="E3010" s="4">
        <v>243600</v>
      </c>
      <c r="F3010">
        <v>1</v>
      </c>
      <c r="G3010" s="4">
        <v>2436000</v>
      </c>
      <c r="H3010" s="4">
        <v>0</v>
      </c>
      <c r="I3010" s="4">
        <v>2436000</v>
      </c>
      <c r="J3010">
        <v>1</v>
      </c>
      <c r="K3010">
        <v>0</v>
      </c>
      <c r="L3010">
        <v>0</v>
      </c>
      <c r="M3010">
        <v>1</v>
      </c>
      <c r="N3010" s="2">
        <v>44661</v>
      </c>
      <c r="O3010" s="1" t="s">
        <v>8195</v>
      </c>
      <c r="P3010" s="4">
        <v>2436000</v>
      </c>
      <c r="Q3010" s="4">
        <v>219240</v>
      </c>
      <c r="R3010" s="1" t="s">
        <v>89</v>
      </c>
      <c r="S3010" s="1" t="s">
        <v>50</v>
      </c>
      <c r="T3010" s="4">
        <f>Sales_Datas[[#This Row],[after_discount]]-(Sales_Datas[[#This Row],[qty_ordered]]*Sales_Datas[[#This Row],[cogs]])</f>
        <v>2216760</v>
      </c>
      <c r="U3010" s="3">
        <f>IFERROR(Sales_Datas[[#This Row],[Gross_Profit]]/Sales_Datas[[#This Row],[after_discount]],0)</f>
        <v>0.91</v>
      </c>
      <c r="V3010" s="1" t="str">
        <f>IF(Sales_Datas[[#This Row],[base_price]] &lt;= 632200, "Low", (IF(Sales_Datas[[#This Row],[base_price]] &gt;= 10092000, "High", "Medium")))</f>
        <v>Medium</v>
      </c>
    </row>
    <row r="3011" spans="1:22" x14ac:dyDescent="0.25">
      <c r="A3011" s="1" t="s">
        <v>8203</v>
      </c>
      <c r="B3011" s="1" t="s">
        <v>7275</v>
      </c>
      <c r="C3011" s="2">
        <v>44725</v>
      </c>
      <c r="D3011" s="1" t="s">
        <v>7276</v>
      </c>
      <c r="E3011" s="4">
        <v>81200</v>
      </c>
      <c r="F3011">
        <v>3</v>
      </c>
      <c r="G3011" s="4">
        <v>2436000</v>
      </c>
      <c r="H3011" s="4">
        <v>0</v>
      </c>
      <c r="I3011" s="4">
        <v>2436000</v>
      </c>
      <c r="J3011">
        <v>1</v>
      </c>
      <c r="K3011">
        <v>1</v>
      </c>
      <c r="L3011">
        <v>0</v>
      </c>
      <c r="M3011">
        <v>1</v>
      </c>
      <c r="N3011" s="2">
        <v>44612</v>
      </c>
      <c r="O3011" s="1" t="s">
        <v>7277</v>
      </c>
      <c r="P3011" s="4">
        <v>812000</v>
      </c>
      <c r="Q3011" s="4">
        <v>52780</v>
      </c>
      <c r="R3011" s="1" t="s">
        <v>89</v>
      </c>
      <c r="S3011" s="1" t="s">
        <v>50</v>
      </c>
      <c r="T3011" s="4">
        <f>Sales_Datas[[#This Row],[after_discount]]-(Sales_Datas[[#This Row],[qty_ordered]]*Sales_Datas[[#This Row],[cogs]])</f>
        <v>2277660</v>
      </c>
      <c r="U3011" s="3">
        <f>IFERROR(Sales_Datas[[#This Row],[Gross_Profit]]/Sales_Datas[[#This Row],[after_discount]],0)</f>
        <v>0.93500000000000005</v>
      </c>
      <c r="V3011" s="1" t="str">
        <f>IF(Sales_Datas[[#This Row],[base_price]] &lt;= 632200, "Low", (IF(Sales_Datas[[#This Row],[base_price]] &gt;= 10092000, "High", "Medium")))</f>
        <v>Medium</v>
      </c>
    </row>
    <row r="3012" spans="1:22" x14ac:dyDescent="0.25">
      <c r="A3012" s="1" t="s">
        <v>8204</v>
      </c>
      <c r="B3012" s="1" t="s">
        <v>8205</v>
      </c>
      <c r="C3012" s="2">
        <v>44735</v>
      </c>
      <c r="D3012" s="1" t="s">
        <v>8206</v>
      </c>
      <c r="E3012" s="4">
        <v>121800</v>
      </c>
      <c r="F3012">
        <v>2</v>
      </c>
      <c r="G3012" s="4">
        <v>2436000</v>
      </c>
      <c r="H3012" s="4">
        <v>0</v>
      </c>
      <c r="I3012" s="4">
        <v>2436000</v>
      </c>
      <c r="J3012">
        <v>1</v>
      </c>
      <c r="K3012">
        <v>1</v>
      </c>
      <c r="L3012">
        <v>0</v>
      </c>
      <c r="M3012">
        <v>1</v>
      </c>
      <c r="N3012" s="2">
        <v>44728</v>
      </c>
      <c r="O3012" s="1" t="s">
        <v>8207</v>
      </c>
      <c r="P3012" s="4">
        <v>1740000</v>
      </c>
      <c r="Q3012" s="4">
        <v>128760</v>
      </c>
      <c r="R3012" s="1" t="s">
        <v>89</v>
      </c>
      <c r="S3012" s="1" t="s">
        <v>50</v>
      </c>
      <c r="T3012" s="4">
        <f>Sales_Datas[[#This Row],[after_discount]]-(Sales_Datas[[#This Row],[qty_ordered]]*Sales_Datas[[#This Row],[cogs]])</f>
        <v>2178480</v>
      </c>
      <c r="U3012" s="3">
        <f>IFERROR(Sales_Datas[[#This Row],[Gross_Profit]]/Sales_Datas[[#This Row],[after_discount]],0)</f>
        <v>0.89428571428571424</v>
      </c>
      <c r="V3012" s="1" t="str">
        <f>IF(Sales_Datas[[#This Row],[base_price]] &lt;= 632200, "Low", (IF(Sales_Datas[[#This Row],[base_price]] &gt;= 10092000, "High", "Medium")))</f>
        <v>Medium</v>
      </c>
    </row>
    <row r="3013" spans="1:22" x14ac:dyDescent="0.25">
      <c r="A3013" s="1" t="s">
        <v>8208</v>
      </c>
      <c r="B3013" s="1" t="s">
        <v>8209</v>
      </c>
      <c r="C3013" s="2">
        <v>44548</v>
      </c>
      <c r="D3013" s="1" t="s">
        <v>8210</v>
      </c>
      <c r="E3013" s="4">
        <v>243600</v>
      </c>
      <c r="F3013">
        <v>1</v>
      </c>
      <c r="G3013" s="4">
        <v>2436000</v>
      </c>
      <c r="H3013" s="4">
        <v>0</v>
      </c>
      <c r="I3013" s="4">
        <v>2436000</v>
      </c>
      <c r="J3013">
        <v>1</v>
      </c>
      <c r="K3013">
        <v>1</v>
      </c>
      <c r="L3013">
        <v>1</v>
      </c>
      <c r="M3013">
        <v>1</v>
      </c>
      <c r="N3013" s="2">
        <v>44392</v>
      </c>
      <c r="O3013" s="1" t="s">
        <v>8211</v>
      </c>
      <c r="P3013" s="4">
        <v>2436000</v>
      </c>
      <c r="Q3013" s="4">
        <v>172956</v>
      </c>
      <c r="R3013" s="1" t="s">
        <v>128</v>
      </c>
      <c r="S3013" s="1" t="s">
        <v>50</v>
      </c>
      <c r="T3013" s="4">
        <f>Sales_Datas[[#This Row],[after_discount]]-(Sales_Datas[[#This Row],[qty_ordered]]*Sales_Datas[[#This Row],[cogs]])</f>
        <v>2263044</v>
      </c>
      <c r="U3013" s="3">
        <f>IFERROR(Sales_Datas[[#This Row],[Gross_Profit]]/Sales_Datas[[#This Row],[after_discount]],0)</f>
        <v>0.92900000000000005</v>
      </c>
      <c r="V3013" s="1" t="str">
        <f>IF(Sales_Datas[[#This Row],[base_price]] &lt;= 632200, "Low", (IF(Sales_Datas[[#This Row],[base_price]] &gt;= 10092000, "High", "Medium")))</f>
        <v>Medium</v>
      </c>
    </row>
    <row r="3014" spans="1:22" x14ac:dyDescent="0.25">
      <c r="A3014" s="1" t="s">
        <v>8212</v>
      </c>
      <c r="B3014" s="1" t="s">
        <v>8213</v>
      </c>
      <c r="C3014" s="2">
        <v>44609</v>
      </c>
      <c r="D3014" s="1" t="s">
        <v>8214</v>
      </c>
      <c r="E3014" s="4">
        <v>243600</v>
      </c>
      <c r="F3014">
        <v>1</v>
      </c>
      <c r="G3014" s="4">
        <v>2436000</v>
      </c>
      <c r="H3014" s="4">
        <v>0</v>
      </c>
      <c r="I3014" s="4">
        <v>2436000</v>
      </c>
      <c r="J3014">
        <v>1</v>
      </c>
      <c r="K3014">
        <v>1</v>
      </c>
      <c r="L3014">
        <v>1</v>
      </c>
      <c r="M3014">
        <v>1</v>
      </c>
      <c r="N3014" s="2">
        <v>44596</v>
      </c>
      <c r="O3014" s="1" t="s">
        <v>8215</v>
      </c>
      <c r="P3014" s="4">
        <v>2436000</v>
      </c>
      <c r="Q3014" s="4">
        <v>182700</v>
      </c>
      <c r="R3014" s="1" t="s">
        <v>128</v>
      </c>
      <c r="S3014" s="1" t="s">
        <v>50</v>
      </c>
      <c r="T3014" s="4">
        <f>Sales_Datas[[#This Row],[after_discount]]-(Sales_Datas[[#This Row],[qty_ordered]]*Sales_Datas[[#This Row],[cogs]])</f>
        <v>2253300</v>
      </c>
      <c r="U3014" s="3">
        <f>IFERROR(Sales_Datas[[#This Row],[Gross_Profit]]/Sales_Datas[[#This Row],[after_discount]],0)</f>
        <v>0.92500000000000004</v>
      </c>
      <c r="V3014" s="1" t="str">
        <f>IF(Sales_Datas[[#This Row],[base_price]] &lt;= 632200, "Low", (IF(Sales_Datas[[#This Row],[base_price]] &gt;= 10092000, "High", "Medium")))</f>
        <v>Medium</v>
      </c>
    </row>
    <row r="3015" spans="1:22" x14ac:dyDescent="0.25">
      <c r="A3015" s="1" t="s">
        <v>8216</v>
      </c>
      <c r="B3015" s="1" t="s">
        <v>8217</v>
      </c>
      <c r="C3015" s="2">
        <v>44756</v>
      </c>
      <c r="D3015" s="1" t="s">
        <v>8218</v>
      </c>
      <c r="E3015" s="4">
        <v>243600</v>
      </c>
      <c r="F3015">
        <v>1</v>
      </c>
      <c r="G3015" s="4">
        <v>2436000</v>
      </c>
      <c r="H3015" s="4">
        <v>0</v>
      </c>
      <c r="I3015" s="4">
        <v>2436000</v>
      </c>
      <c r="J3015">
        <v>1</v>
      </c>
      <c r="K3015">
        <v>0</v>
      </c>
      <c r="L3015">
        <v>0</v>
      </c>
      <c r="M3015">
        <v>4</v>
      </c>
      <c r="N3015" s="2">
        <v>44750</v>
      </c>
      <c r="O3015" s="1" t="s">
        <v>8219</v>
      </c>
      <c r="P3015" s="4">
        <v>2436000</v>
      </c>
      <c r="Q3015" s="4">
        <v>199752</v>
      </c>
      <c r="R3015" s="1" t="s">
        <v>554</v>
      </c>
      <c r="S3015" s="1" t="s">
        <v>34</v>
      </c>
      <c r="T3015" s="4">
        <f>Sales_Datas[[#This Row],[after_discount]]-(Sales_Datas[[#This Row],[qty_ordered]]*Sales_Datas[[#This Row],[cogs]])</f>
        <v>2236248</v>
      </c>
      <c r="U3015" s="3">
        <f>IFERROR(Sales_Datas[[#This Row],[Gross_Profit]]/Sales_Datas[[#This Row],[after_discount]],0)</f>
        <v>0.91800000000000004</v>
      </c>
      <c r="V3015" s="1" t="str">
        <f>IF(Sales_Datas[[#This Row],[base_price]] &lt;= 632200, "Low", (IF(Sales_Datas[[#This Row],[base_price]] &gt;= 10092000, "High", "Medium")))</f>
        <v>Medium</v>
      </c>
    </row>
    <row r="3016" spans="1:22" x14ac:dyDescent="0.25">
      <c r="A3016" s="1" t="s">
        <v>8220</v>
      </c>
      <c r="B3016" s="1" t="s">
        <v>8217</v>
      </c>
      <c r="C3016" s="2">
        <v>44759</v>
      </c>
      <c r="D3016" s="1" t="s">
        <v>8218</v>
      </c>
      <c r="E3016" s="4">
        <v>243600</v>
      </c>
      <c r="F3016">
        <v>1</v>
      </c>
      <c r="G3016" s="4">
        <v>2436000</v>
      </c>
      <c r="H3016" s="4">
        <v>0</v>
      </c>
      <c r="I3016" s="4">
        <v>2436000</v>
      </c>
      <c r="J3016">
        <v>1</v>
      </c>
      <c r="K3016">
        <v>1</v>
      </c>
      <c r="L3016">
        <v>1</v>
      </c>
      <c r="M3016">
        <v>4</v>
      </c>
      <c r="N3016" s="2">
        <v>44750</v>
      </c>
      <c r="O3016" s="1" t="s">
        <v>8219</v>
      </c>
      <c r="P3016" s="4">
        <v>2436000</v>
      </c>
      <c r="Q3016" s="4">
        <v>199752</v>
      </c>
      <c r="R3016" s="1" t="s">
        <v>554</v>
      </c>
      <c r="S3016" s="1" t="s">
        <v>34</v>
      </c>
      <c r="T3016" s="4">
        <f>Sales_Datas[[#This Row],[after_discount]]-(Sales_Datas[[#This Row],[qty_ordered]]*Sales_Datas[[#This Row],[cogs]])</f>
        <v>2236248</v>
      </c>
      <c r="U3016" s="3">
        <f>IFERROR(Sales_Datas[[#This Row],[Gross_Profit]]/Sales_Datas[[#This Row],[after_discount]],0)</f>
        <v>0.91800000000000004</v>
      </c>
      <c r="V3016" s="1" t="str">
        <f>IF(Sales_Datas[[#This Row],[base_price]] &lt;= 632200, "Low", (IF(Sales_Datas[[#This Row],[base_price]] &gt;= 10092000, "High", "Medium")))</f>
        <v>Medium</v>
      </c>
    </row>
    <row r="3017" spans="1:22" x14ac:dyDescent="0.25">
      <c r="A3017" s="1" t="s">
        <v>8221</v>
      </c>
      <c r="B3017" s="1" t="s">
        <v>8222</v>
      </c>
      <c r="C3017" s="2">
        <v>44767</v>
      </c>
      <c r="D3017" s="1" t="s">
        <v>8218</v>
      </c>
      <c r="E3017" s="4">
        <v>243600</v>
      </c>
      <c r="F3017">
        <v>1</v>
      </c>
      <c r="G3017" s="4">
        <v>2436000</v>
      </c>
      <c r="H3017" s="4">
        <v>0</v>
      </c>
      <c r="I3017" s="4">
        <v>2436000</v>
      </c>
      <c r="J3017">
        <v>1</v>
      </c>
      <c r="K3017">
        <v>1</v>
      </c>
      <c r="L3017">
        <v>1</v>
      </c>
      <c r="M3017">
        <v>1</v>
      </c>
      <c r="N3017" s="2">
        <v>44633</v>
      </c>
      <c r="O3017" s="1" t="s">
        <v>8219</v>
      </c>
      <c r="P3017" s="4">
        <v>2436000</v>
      </c>
      <c r="Q3017" s="4">
        <v>199752</v>
      </c>
      <c r="R3017" s="1" t="s">
        <v>554</v>
      </c>
      <c r="S3017" s="1" t="s">
        <v>50</v>
      </c>
      <c r="T3017" s="4">
        <f>Sales_Datas[[#This Row],[after_discount]]-(Sales_Datas[[#This Row],[qty_ordered]]*Sales_Datas[[#This Row],[cogs]])</f>
        <v>2236248</v>
      </c>
      <c r="U3017" s="3">
        <f>IFERROR(Sales_Datas[[#This Row],[Gross_Profit]]/Sales_Datas[[#This Row],[after_discount]],0)</f>
        <v>0.91800000000000004</v>
      </c>
      <c r="V3017" s="1" t="str">
        <f>IF(Sales_Datas[[#This Row],[base_price]] &lt;= 632200, "Low", (IF(Sales_Datas[[#This Row],[base_price]] &gt;= 10092000, "High", "Medium")))</f>
        <v>Medium</v>
      </c>
    </row>
    <row r="3018" spans="1:22" x14ac:dyDescent="0.25">
      <c r="A3018" s="1" t="s">
        <v>8223</v>
      </c>
      <c r="B3018" s="1" t="s">
        <v>8224</v>
      </c>
      <c r="C3018" s="2">
        <v>44427</v>
      </c>
      <c r="D3018" s="1" t="s">
        <v>8225</v>
      </c>
      <c r="E3018" s="4">
        <v>243600</v>
      </c>
      <c r="F3018">
        <v>1</v>
      </c>
      <c r="G3018" s="4">
        <v>2436000</v>
      </c>
      <c r="H3018" s="4">
        <v>0</v>
      </c>
      <c r="I3018" s="4">
        <v>2436000</v>
      </c>
      <c r="J3018">
        <v>1</v>
      </c>
      <c r="K3018">
        <v>1</v>
      </c>
      <c r="L3018">
        <v>1</v>
      </c>
      <c r="M3018">
        <v>1</v>
      </c>
      <c r="N3018" s="2">
        <v>44422</v>
      </c>
      <c r="O3018" s="1" t="s">
        <v>8226</v>
      </c>
      <c r="P3018" s="4">
        <v>2436000</v>
      </c>
      <c r="Q3018" s="4">
        <v>209496</v>
      </c>
      <c r="R3018" s="1" t="s">
        <v>133</v>
      </c>
      <c r="S3018" s="1" t="s">
        <v>50</v>
      </c>
      <c r="T3018" s="4">
        <f>Sales_Datas[[#This Row],[after_discount]]-(Sales_Datas[[#This Row],[qty_ordered]]*Sales_Datas[[#This Row],[cogs]])</f>
        <v>2226504</v>
      </c>
      <c r="U3018" s="3">
        <f>IFERROR(Sales_Datas[[#This Row],[Gross_Profit]]/Sales_Datas[[#This Row],[after_discount]],0)</f>
        <v>0.91400000000000003</v>
      </c>
      <c r="V3018" s="1" t="str">
        <f>IF(Sales_Datas[[#This Row],[base_price]] &lt;= 632200, "Low", (IF(Sales_Datas[[#This Row],[base_price]] &gt;= 10092000, "High", "Medium")))</f>
        <v>Medium</v>
      </c>
    </row>
    <row r="3019" spans="1:22" x14ac:dyDescent="0.25">
      <c r="A3019" s="1" t="s">
        <v>8227</v>
      </c>
      <c r="B3019" s="1" t="s">
        <v>8228</v>
      </c>
      <c r="C3019" s="2">
        <v>44655</v>
      </c>
      <c r="D3019" s="1" t="s">
        <v>8229</v>
      </c>
      <c r="E3019" s="4">
        <v>243600</v>
      </c>
      <c r="F3019">
        <v>1</v>
      </c>
      <c r="G3019" s="4">
        <v>2436000</v>
      </c>
      <c r="H3019" s="4">
        <v>0</v>
      </c>
      <c r="I3019" s="4">
        <v>2436000</v>
      </c>
      <c r="J3019">
        <v>1</v>
      </c>
      <c r="K3019">
        <v>1</v>
      </c>
      <c r="L3019">
        <v>1</v>
      </c>
      <c r="M3019">
        <v>1</v>
      </c>
      <c r="N3019" s="2">
        <v>44462</v>
      </c>
      <c r="O3019" s="1" t="s">
        <v>8230</v>
      </c>
      <c r="P3019" s="4">
        <v>2436000</v>
      </c>
      <c r="Q3019" s="4">
        <v>197316</v>
      </c>
      <c r="R3019" s="1" t="s">
        <v>133</v>
      </c>
      <c r="S3019" s="1" t="s">
        <v>50</v>
      </c>
      <c r="T3019" s="4">
        <f>Sales_Datas[[#This Row],[after_discount]]-(Sales_Datas[[#This Row],[qty_ordered]]*Sales_Datas[[#This Row],[cogs]])</f>
        <v>2238684</v>
      </c>
      <c r="U3019" s="3">
        <f>IFERROR(Sales_Datas[[#This Row],[Gross_Profit]]/Sales_Datas[[#This Row],[after_discount]],0)</f>
        <v>0.91900000000000004</v>
      </c>
      <c r="V3019" s="1" t="str">
        <f>IF(Sales_Datas[[#This Row],[base_price]] &lt;= 632200, "Low", (IF(Sales_Datas[[#This Row],[base_price]] &gt;= 10092000, "High", "Medium")))</f>
        <v>Medium</v>
      </c>
    </row>
    <row r="3020" spans="1:22" x14ac:dyDescent="0.25">
      <c r="A3020" s="1" t="s">
        <v>8231</v>
      </c>
      <c r="B3020" s="1" t="s">
        <v>8232</v>
      </c>
      <c r="C3020" s="2">
        <v>44689</v>
      </c>
      <c r="D3020" s="1" t="s">
        <v>8233</v>
      </c>
      <c r="E3020" s="4">
        <v>243600</v>
      </c>
      <c r="F3020">
        <v>1</v>
      </c>
      <c r="G3020" s="4">
        <v>2436000</v>
      </c>
      <c r="H3020" s="4">
        <v>0</v>
      </c>
      <c r="I3020" s="4">
        <v>2436000</v>
      </c>
      <c r="J3020">
        <v>1</v>
      </c>
      <c r="K3020">
        <v>1</v>
      </c>
      <c r="L3020">
        <v>0</v>
      </c>
      <c r="M3020">
        <v>4</v>
      </c>
      <c r="N3020" s="2">
        <v>44779</v>
      </c>
      <c r="O3020" s="1" t="s">
        <v>8234</v>
      </c>
      <c r="P3020" s="4">
        <v>2436000</v>
      </c>
      <c r="Q3020" s="4">
        <v>148596</v>
      </c>
      <c r="R3020" s="1" t="s">
        <v>133</v>
      </c>
      <c r="S3020" s="1" t="s">
        <v>34</v>
      </c>
      <c r="T3020" s="4">
        <f>Sales_Datas[[#This Row],[after_discount]]-(Sales_Datas[[#This Row],[qty_ordered]]*Sales_Datas[[#This Row],[cogs]])</f>
        <v>2287404</v>
      </c>
      <c r="U3020" s="3">
        <f>IFERROR(Sales_Datas[[#This Row],[Gross_Profit]]/Sales_Datas[[#This Row],[after_discount]],0)</f>
        <v>0.93899999999999995</v>
      </c>
      <c r="V3020" s="1" t="str">
        <f>IF(Sales_Datas[[#This Row],[base_price]] &lt;= 632200, "Low", (IF(Sales_Datas[[#This Row],[base_price]] &gt;= 10092000, "High", "Medium")))</f>
        <v>Medium</v>
      </c>
    </row>
    <row r="3021" spans="1:22" x14ac:dyDescent="0.25">
      <c r="A3021" s="1" t="s">
        <v>8235</v>
      </c>
      <c r="B3021" s="1" t="s">
        <v>8236</v>
      </c>
      <c r="C3021" s="2">
        <v>44704</v>
      </c>
      <c r="D3021" s="1" t="s">
        <v>8237</v>
      </c>
      <c r="E3021" s="4">
        <v>243600</v>
      </c>
      <c r="F3021">
        <v>1</v>
      </c>
      <c r="G3021" s="4">
        <v>2436000</v>
      </c>
      <c r="H3021" s="4">
        <v>0</v>
      </c>
      <c r="I3021" s="4">
        <v>2436000</v>
      </c>
      <c r="J3021">
        <v>1</v>
      </c>
      <c r="K3021">
        <v>1</v>
      </c>
      <c r="L3021">
        <v>0</v>
      </c>
      <c r="M3021">
        <v>1</v>
      </c>
      <c r="N3021" s="2">
        <v>44686</v>
      </c>
      <c r="O3021" s="1" t="s">
        <v>8238</v>
      </c>
      <c r="P3021" s="4">
        <v>2436000</v>
      </c>
      <c r="Q3021" s="4">
        <v>153468</v>
      </c>
      <c r="R3021" s="1" t="s">
        <v>133</v>
      </c>
      <c r="S3021" s="1" t="s">
        <v>50</v>
      </c>
      <c r="T3021" s="4">
        <f>Sales_Datas[[#This Row],[after_discount]]-(Sales_Datas[[#This Row],[qty_ordered]]*Sales_Datas[[#This Row],[cogs]])</f>
        <v>2282532</v>
      </c>
      <c r="U3021" s="3">
        <f>IFERROR(Sales_Datas[[#This Row],[Gross_Profit]]/Sales_Datas[[#This Row],[after_discount]],0)</f>
        <v>0.93700000000000006</v>
      </c>
      <c r="V3021" s="1" t="str">
        <f>IF(Sales_Datas[[#This Row],[base_price]] &lt;= 632200, "Low", (IF(Sales_Datas[[#This Row],[base_price]] &gt;= 10092000, "High", "Medium")))</f>
        <v>Medium</v>
      </c>
    </row>
    <row r="3022" spans="1:22" x14ac:dyDescent="0.25">
      <c r="A3022" s="1" t="s">
        <v>8239</v>
      </c>
      <c r="B3022" s="1" t="s">
        <v>2191</v>
      </c>
      <c r="C3022" s="2">
        <v>44720</v>
      </c>
      <c r="D3022" s="1" t="s">
        <v>8240</v>
      </c>
      <c r="E3022" s="4">
        <v>243600</v>
      </c>
      <c r="F3022">
        <v>1</v>
      </c>
      <c r="G3022" s="4">
        <v>2436000</v>
      </c>
      <c r="H3022" s="4">
        <v>0</v>
      </c>
      <c r="I3022" s="4">
        <v>2436000</v>
      </c>
      <c r="J3022">
        <v>1</v>
      </c>
      <c r="K3022">
        <v>1</v>
      </c>
      <c r="L3022">
        <v>1</v>
      </c>
      <c r="M3022">
        <v>4</v>
      </c>
      <c r="N3022" s="2">
        <v>44775</v>
      </c>
      <c r="O3022" s="1" t="s">
        <v>8241</v>
      </c>
      <c r="P3022" s="4">
        <v>2436000</v>
      </c>
      <c r="Q3022" s="4">
        <v>190008</v>
      </c>
      <c r="R3022" s="1" t="s">
        <v>133</v>
      </c>
      <c r="S3022" s="1" t="s">
        <v>34</v>
      </c>
      <c r="T3022" s="4">
        <f>Sales_Datas[[#This Row],[after_discount]]-(Sales_Datas[[#This Row],[qty_ordered]]*Sales_Datas[[#This Row],[cogs]])</f>
        <v>2245992</v>
      </c>
      <c r="U3022" s="3">
        <f>IFERROR(Sales_Datas[[#This Row],[Gross_Profit]]/Sales_Datas[[#This Row],[after_discount]],0)</f>
        <v>0.92200000000000004</v>
      </c>
      <c r="V3022" s="1" t="str">
        <f>IF(Sales_Datas[[#This Row],[base_price]] &lt;= 632200, "Low", (IF(Sales_Datas[[#This Row],[base_price]] &gt;= 10092000, "High", "Medium")))</f>
        <v>Medium</v>
      </c>
    </row>
    <row r="3023" spans="1:22" x14ac:dyDescent="0.25">
      <c r="A3023" s="1" t="s">
        <v>8242</v>
      </c>
      <c r="B3023" s="1" t="s">
        <v>8243</v>
      </c>
      <c r="C3023" s="2">
        <v>44730</v>
      </c>
      <c r="D3023" s="1" t="s">
        <v>8244</v>
      </c>
      <c r="E3023" s="4">
        <v>243600</v>
      </c>
      <c r="F3023">
        <v>1</v>
      </c>
      <c r="G3023" s="4">
        <v>2436000</v>
      </c>
      <c r="H3023" s="4">
        <v>0</v>
      </c>
      <c r="I3023" s="4">
        <v>2436000</v>
      </c>
      <c r="J3023">
        <v>1</v>
      </c>
      <c r="K3023">
        <v>1</v>
      </c>
      <c r="L3023">
        <v>0</v>
      </c>
      <c r="M3023">
        <v>7</v>
      </c>
      <c r="N3023" s="2">
        <v>44727</v>
      </c>
      <c r="O3023" s="1" t="s">
        <v>8245</v>
      </c>
      <c r="P3023" s="4">
        <v>2436000</v>
      </c>
      <c r="Q3023" s="4">
        <v>202188</v>
      </c>
      <c r="R3023" s="1" t="s">
        <v>133</v>
      </c>
      <c r="S3023" s="1" t="s">
        <v>66</v>
      </c>
      <c r="T3023" s="4">
        <f>Sales_Datas[[#This Row],[after_discount]]-(Sales_Datas[[#This Row],[qty_ordered]]*Sales_Datas[[#This Row],[cogs]])</f>
        <v>2233812</v>
      </c>
      <c r="U3023" s="3">
        <f>IFERROR(Sales_Datas[[#This Row],[Gross_Profit]]/Sales_Datas[[#This Row],[after_discount]],0)</f>
        <v>0.91700000000000004</v>
      </c>
      <c r="V3023" s="1" t="str">
        <f>IF(Sales_Datas[[#This Row],[base_price]] &lt;= 632200, "Low", (IF(Sales_Datas[[#This Row],[base_price]] &gt;= 10092000, "High", "Medium")))</f>
        <v>Medium</v>
      </c>
    </row>
    <row r="3024" spans="1:22" x14ac:dyDescent="0.25">
      <c r="A3024" s="1" t="s">
        <v>8246</v>
      </c>
      <c r="B3024" s="1" t="s">
        <v>8247</v>
      </c>
      <c r="C3024" s="2">
        <v>44732</v>
      </c>
      <c r="D3024" s="1" t="s">
        <v>8248</v>
      </c>
      <c r="E3024" s="4">
        <v>243600</v>
      </c>
      <c r="F3024">
        <v>1</v>
      </c>
      <c r="G3024" s="4">
        <v>2436000</v>
      </c>
      <c r="H3024" s="4">
        <v>0</v>
      </c>
      <c r="I3024" s="4">
        <v>2436000</v>
      </c>
      <c r="J3024">
        <v>1</v>
      </c>
      <c r="K3024">
        <v>0</v>
      </c>
      <c r="L3024">
        <v>0</v>
      </c>
      <c r="M3024">
        <v>4</v>
      </c>
      <c r="N3024" s="2">
        <v>44720</v>
      </c>
      <c r="O3024" s="1" t="s">
        <v>8249</v>
      </c>
      <c r="P3024" s="4">
        <v>2436000</v>
      </c>
      <c r="Q3024" s="4">
        <v>202188</v>
      </c>
      <c r="R3024" s="1" t="s">
        <v>133</v>
      </c>
      <c r="S3024" s="1" t="s">
        <v>34</v>
      </c>
      <c r="T3024" s="4">
        <f>Sales_Datas[[#This Row],[after_discount]]-(Sales_Datas[[#This Row],[qty_ordered]]*Sales_Datas[[#This Row],[cogs]])</f>
        <v>2233812</v>
      </c>
      <c r="U3024" s="3">
        <f>IFERROR(Sales_Datas[[#This Row],[Gross_Profit]]/Sales_Datas[[#This Row],[after_discount]],0)</f>
        <v>0.91700000000000004</v>
      </c>
      <c r="V3024" s="1" t="str">
        <f>IF(Sales_Datas[[#This Row],[base_price]] &lt;= 632200, "Low", (IF(Sales_Datas[[#This Row],[base_price]] &gt;= 10092000, "High", "Medium")))</f>
        <v>Medium</v>
      </c>
    </row>
    <row r="3025" spans="1:22" x14ac:dyDescent="0.25">
      <c r="A3025" s="1" t="s">
        <v>8250</v>
      </c>
      <c r="B3025" s="1" t="s">
        <v>5698</v>
      </c>
      <c r="C3025" s="2">
        <v>44594</v>
      </c>
      <c r="D3025" s="1" t="s">
        <v>6922</v>
      </c>
      <c r="E3025" s="4">
        <v>12180</v>
      </c>
      <c r="F3025">
        <v>20</v>
      </c>
      <c r="G3025" s="4">
        <v>2436000</v>
      </c>
      <c r="H3025" s="4">
        <v>0</v>
      </c>
      <c r="I3025" s="4">
        <v>2436000</v>
      </c>
      <c r="J3025">
        <v>1</v>
      </c>
      <c r="K3025">
        <v>0</v>
      </c>
      <c r="L3025">
        <v>0</v>
      </c>
      <c r="M3025">
        <v>1</v>
      </c>
      <c r="N3025" s="2">
        <v>44411</v>
      </c>
      <c r="O3025" s="1" t="s">
        <v>6923</v>
      </c>
      <c r="P3025" s="4">
        <v>127600</v>
      </c>
      <c r="Q3025" s="4">
        <v>9918</v>
      </c>
      <c r="R3025" s="1" t="s">
        <v>344</v>
      </c>
      <c r="S3025" s="1" t="s">
        <v>50</v>
      </c>
      <c r="T3025" s="4">
        <f>Sales_Datas[[#This Row],[after_discount]]-(Sales_Datas[[#This Row],[qty_ordered]]*Sales_Datas[[#This Row],[cogs]])</f>
        <v>2237640</v>
      </c>
      <c r="U3025" s="3">
        <f>IFERROR(Sales_Datas[[#This Row],[Gross_Profit]]/Sales_Datas[[#This Row],[after_discount]],0)</f>
        <v>0.91857142857142859</v>
      </c>
      <c r="V3025" s="1" t="str">
        <f>IF(Sales_Datas[[#This Row],[base_price]] &lt;= 632200, "Low", (IF(Sales_Datas[[#This Row],[base_price]] &gt;= 10092000, "High", "Medium")))</f>
        <v>Low</v>
      </c>
    </row>
    <row r="3026" spans="1:22" x14ac:dyDescent="0.25">
      <c r="A3026" s="1" t="s">
        <v>8251</v>
      </c>
      <c r="B3026" s="1" t="s">
        <v>8252</v>
      </c>
      <c r="C3026" s="2">
        <v>44622</v>
      </c>
      <c r="D3026" s="1" t="s">
        <v>6922</v>
      </c>
      <c r="E3026" s="4">
        <v>12180</v>
      </c>
      <c r="F3026">
        <v>20</v>
      </c>
      <c r="G3026" s="4">
        <v>2436000</v>
      </c>
      <c r="H3026" s="4">
        <v>0</v>
      </c>
      <c r="I3026" s="4">
        <v>2436000</v>
      </c>
      <c r="J3026">
        <v>1</v>
      </c>
      <c r="K3026">
        <v>1</v>
      </c>
      <c r="L3026">
        <v>1</v>
      </c>
      <c r="M3026">
        <v>1</v>
      </c>
      <c r="N3026" s="2">
        <v>44435</v>
      </c>
      <c r="O3026" s="1" t="s">
        <v>6923</v>
      </c>
      <c r="P3026" s="4">
        <v>127600</v>
      </c>
      <c r="Q3026" s="4">
        <v>9918</v>
      </c>
      <c r="R3026" s="1" t="s">
        <v>344</v>
      </c>
      <c r="S3026" s="1" t="s">
        <v>50</v>
      </c>
      <c r="T3026" s="4">
        <f>Sales_Datas[[#This Row],[after_discount]]-(Sales_Datas[[#This Row],[qty_ordered]]*Sales_Datas[[#This Row],[cogs]])</f>
        <v>2237640</v>
      </c>
      <c r="U3026" s="3">
        <f>IFERROR(Sales_Datas[[#This Row],[Gross_Profit]]/Sales_Datas[[#This Row],[after_discount]],0)</f>
        <v>0.91857142857142859</v>
      </c>
      <c r="V3026" s="1" t="str">
        <f>IF(Sales_Datas[[#This Row],[base_price]] &lt;= 632200, "Low", (IF(Sales_Datas[[#This Row],[base_price]] &gt;= 10092000, "High", "Medium")))</f>
        <v>Low</v>
      </c>
    </row>
    <row r="3027" spans="1:22" x14ac:dyDescent="0.25">
      <c r="A3027" s="1" t="s">
        <v>8253</v>
      </c>
      <c r="B3027" s="1" t="s">
        <v>5698</v>
      </c>
      <c r="C3027" s="2">
        <v>44774</v>
      </c>
      <c r="D3027" s="1" t="s">
        <v>6922</v>
      </c>
      <c r="E3027" s="4">
        <v>12180</v>
      </c>
      <c r="F3027">
        <v>20</v>
      </c>
      <c r="G3027" s="4">
        <v>2436000</v>
      </c>
      <c r="H3027" s="4">
        <v>0</v>
      </c>
      <c r="I3027" s="4">
        <v>2436000</v>
      </c>
      <c r="J3027">
        <v>1</v>
      </c>
      <c r="K3027">
        <v>1</v>
      </c>
      <c r="L3027">
        <v>1</v>
      </c>
      <c r="M3027">
        <v>1</v>
      </c>
      <c r="N3027" s="2">
        <v>44411</v>
      </c>
      <c r="O3027" s="1" t="s">
        <v>6923</v>
      </c>
      <c r="P3027" s="4">
        <v>127600</v>
      </c>
      <c r="Q3027" s="4">
        <v>9918</v>
      </c>
      <c r="R3027" s="1" t="s">
        <v>344</v>
      </c>
      <c r="S3027" s="1" t="s">
        <v>50</v>
      </c>
      <c r="T3027" s="4">
        <f>Sales_Datas[[#This Row],[after_discount]]-(Sales_Datas[[#This Row],[qty_ordered]]*Sales_Datas[[#This Row],[cogs]])</f>
        <v>2237640</v>
      </c>
      <c r="U3027" s="3">
        <f>IFERROR(Sales_Datas[[#This Row],[Gross_Profit]]/Sales_Datas[[#This Row],[after_discount]],0)</f>
        <v>0.91857142857142859</v>
      </c>
      <c r="V3027" s="1" t="str">
        <f>IF(Sales_Datas[[#This Row],[base_price]] &lt;= 632200, "Low", (IF(Sales_Datas[[#This Row],[base_price]] &gt;= 10092000, "High", "Medium")))</f>
        <v>Low</v>
      </c>
    </row>
    <row r="3028" spans="1:22" x14ac:dyDescent="0.25">
      <c r="A3028" s="1" t="s">
        <v>8254</v>
      </c>
      <c r="B3028" s="1" t="s">
        <v>8255</v>
      </c>
      <c r="C3028" s="2">
        <v>44634</v>
      </c>
      <c r="D3028" s="1" t="s">
        <v>8256</v>
      </c>
      <c r="E3028" s="4">
        <v>243542</v>
      </c>
      <c r="F3028">
        <v>1</v>
      </c>
      <c r="G3028" s="4">
        <v>2435420</v>
      </c>
      <c r="H3028" s="4">
        <v>0</v>
      </c>
      <c r="I3028" s="4">
        <v>2435420</v>
      </c>
      <c r="J3028">
        <v>1</v>
      </c>
      <c r="K3028">
        <v>1</v>
      </c>
      <c r="L3028">
        <v>1</v>
      </c>
      <c r="M3028">
        <v>1</v>
      </c>
      <c r="N3028" s="2">
        <v>44635</v>
      </c>
      <c r="O3028" s="1" t="s">
        <v>8257</v>
      </c>
      <c r="P3028" s="4">
        <v>2435420</v>
      </c>
      <c r="Q3028" s="4">
        <v>160718</v>
      </c>
      <c r="R3028" s="1" t="s">
        <v>554</v>
      </c>
      <c r="S3028" s="1" t="s">
        <v>50</v>
      </c>
      <c r="T3028" s="4">
        <f>Sales_Datas[[#This Row],[after_discount]]-(Sales_Datas[[#This Row],[qty_ordered]]*Sales_Datas[[#This Row],[cogs]])</f>
        <v>2274702</v>
      </c>
      <c r="U3028" s="3">
        <f>IFERROR(Sales_Datas[[#This Row],[Gross_Profit]]/Sales_Datas[[#This Row],[after_discount]],0)</f>
        <v>0.93400809716599187</v>
      </c>
      <c r="V3028" s="1" t="str">
        <f>IF(Sales_Datas[[#This Row],[base_price]] &lt;= 632200, "Low", (IF(Sales_Datas[[#This Row],[base_price]] &gt;= 10092000, "High", "Medium")))</f>
        <v>Medium</v>
      </c>
    </row>
    <row r="3029" spans="1:22" x14ac:dyDescent="0.25">
      <c r="A3029" s="1" t="s">
        <v>8258</v>
      </c>
      <c r="B3029" s="1" t="s">
        <v>2950</v>
      </c>
      <c r="C3029" s="2">
        <v>44297</v>
      </c>
      <c r="D3029" s="1" t="s">
        <v>8259</v>
      </c>
      <c r="E3029" s="4">
        <v>243542</v>
      </c>
      <c r="F3029">
        <v>1</v>
      </c>
      <c r="G3029" s="4">
        <v>2435420</v>
      </c>
      <c r="H3029" s="4">
        <v>0</v>
      </c>
      <c r="I3029" s="4">
        <v>2435420</v>
      </c>
      <c r="J3029">
        <v>1</v>
      </c>
      <c r="K3029">
        <v>1</v>
      </c>
      <c r="L3029">
        <v>0</v>
      </c>
      <c r="M3029">
        <v>1</v>
      </c>
      <c r="N3029" s="2">
        <v>44390</v>
      </c>
      <c r="O3029" s="1" t="s">
        <v>8260</v>
      </c>
      <c r="P3029" s="4">
        <v>2435420</v>
      </c>
      <c r="Q3029" s="4">
        <v>155846</v>
      </c>
      <c r="R3029" s="1" t="s">
        <v>133</v>
      </c>
      <c r="S3029" s="1" t="s">
        <v>50</v>
      </c>
      <c r="T3029" s="4">
        <f>Sales_Datas[[#This Row],[after_discount]]-(Sales_Datas[[#This Row],[qty_ordered]]*Sales_Datas[[#This Row],[cogs]])</f>
        <v>2279574</v>
      </c>
      <c r="U3029" s="3">
        <f>IFERROR(Sales_Datas[[#This Row],[Gross_Profit]]/Sales_Datas[[#This Row],[after_discount]],0)</f>
        <v>0.93600857346987376</v>
      </c>
      <c r="V3029" s="1" t="str">
        <f>IF(Sales_Datas[[#This Row],[base_price]] &lt;= 632200, "Low", (IF(Sales_Datas[[#This Row],[base_price]] &gt;= 10092000, "High", "Medium")))</f>
        <v>Medium</v>
      </c>
    </row>
    <row r="3030" spans="1:22" x14ac:dyDescent="0.25">
      <c r="A3030" s="1" t="s">
        <v>8261</v>
      </c>
      <c r="B3030" s="1" t="s">
        <v>8262</v>
      </c>
      <c r="C3030" s="2">
        <v>44579</v>
      </c>
      <c r="D3030" s="1" t="s">
        <v>8263</v>
      </c>
      <c r="E3030" s="4">
        <v>243252</v>
      </c>
      <c r="F3030">
        <v>1</v>
      </c>
      <c r="G3030" s="4">
        <v>2432520</v>
      </c>
      <c r="H3030" s="4">
        <v>0</v>
      </c>
      <c r="I3030" s="4">
        <v>2432520</v>
      </c>
      <c r="J3030">
        <v>1</v>
      </c>
      <c r="K3030">
        <v>1</v>
      </c>
      <c r="L3030">
        <v>0</v>
      </c>
      <c r="M3030">
        <v>4</v>
      </c>
      <c r="N3030" s="2">
        <v>44401</v>
      </c>
      <c r="O3030" s="1" t="s">
        <v>8264</v>
      </c>
      <c r="P3030" s="4">
        <v>2432520</v>
      </c>
      <c r="Q3030" s="4">
        <v>218892</v>
      </c>
      <c r="R3030" s="1" t="s">
        <v>89</v>
      </c>
      <c r="S3030" s="1" t="s">
        <v>34</v>
      </c>
      <c r="T3030" s="4">
        <f>Sales_Datas[[#This Row],[after_discount]]-(Sales_Datas[[#This Row],[qty_ordered]]*Sales_Datas[[#This Row],[cogs]])</f>
        <v>2213628</v>
      </c>
      <c r="U3030" s="3">
        <f>IFERROR(Sales_Datas[[#This Row],[Gross_Profit]]/Sales_Datas[[#This Row],[after_discount]],0)</f>
        <v>0.91001430615164525</v>
      </c>
      <c r="V3030" s="1" t="str">
        <f>IF(Sales_Datas[[#This Row],[base_price]] &lt;= 632200, "Low", (IF(Sales_Datas[[#This Row],[base_price]] &gt;= 10092000, "High", "Medium")))</f>
        <v>Medium</v>
      </c>
    </row>
    <row r="3031" spans="1:22" x14ac:dyDescent="0.25">
      <c r="A3031" s="1" t="s">
        <v>8265</v>
      </c>
      <c r="B3031" s="1" t="s">
        <v>8266</v>
      </c>
      <c r="C3031" s="2">
        <v>44616</v>
      </c>
      <c r="D3031" s="1" t="s">
        <v>8263</v>
      </c>
      <c r="E3031" s="4">
        <v>243252</v>
      </c>
      <c r="F3031">
        <v>1</v>
      </c>
      <c r="G3031" s="4">
        <v>2432520</v>
      </c>
      <c r="H3031" s="4">
        <v>0</v>
      </c>
      <c r="I3031" s="4">
        <v>2432520</v>
      </c>
      <c r="J3031">
        <v>1</v>
      </c>
      <c r="K3031">
        <v>0</v>
      </c>
      <c r="L3031">
        <v>0</v>
      </c>
      <c r="M3031">
        <v>4</v>
      </c>
      <c r="N3031" s="2">
        <v>44600</v>
      </c>
      <c r="O3031" s="1" t="s">
        <v>8264</v>
      </c>
      <c r="P3031" s="4">
        <v>2432520</v>
      </c>
      <c r="Q3031" s="4">
        <v>218892</v>
      </c>
      <c r="R3031" s="1" t="s">
        <v>89</v>
      </c>
      <c r="S3031" s="1" t="s">
        <v>34</v>
      </c>
      <c r="T3031" s="4">
        <f>Sales_Datas[[#This Row],[after_discount]]-(Sales_Datas[[#This Row],[qty_ordered]]*Sales_Datas[[#This Row],[cogs]])</f>
        <v>2213628</v>
      </c>
      <c r="U3031" s="3">
        <f>IFERROR(Sales_Datas[[#This Row],[Gross_Profit]]/Sales_Datas[[#This Row],[after_discount]],0)</f>
        <v>0.91001430615164525</v>
      </c>
      <c r="V3031" s="1" t="str">
        <f>IF(Sales_Datas[[#This Row],[base_price]] &lt;= 632200, "Low", (IF(Sales_Datas[[#This Row],[base_price]] &gt;= 10092000, "High", "Medium")))</f>
        <v>Medium</v>
      </c>
    </row>
    <row r="3032" spans="1:22" x14ac:dyDescent="0.25">
      <c r="A3032" s="1" t="s">
        <v>8267</v>
      </c>
      <c r="B3032" s="1" t="s">
        <v>8268</v>
      </c>
      <c r="C3032" s="2">
        <v>44518</v>
      </c>
      <c r="D3032" s="1" t="s">
        <v>8269</v>
      </c>
      <c r="E3032" s="4">
        <v>40542</v>
      </c>
      <c r="F3032">
        <v>6</v>
      </c>
      <c r="G3032" s="4">
        <v>2432520</v>
      </c>
      <c r="H3032" s="4">
        <v>0</v>
      </c>
      <c r="I3032" s="4">
        <v>2432520</v>
      </c>
      <c r="J3032">
        <v>1</v>
      </c>
      <c r="K3032">
        <v>1</v>
      </c>
      <c r="L3032">
        <v>0</v>
      </c>
      <c r="M3032">
        <v>1</v>
      </c>
      <c r="N3032" s="2">
        <v>44387</v>
      </c>
      <c r="O3032" s="1" t="s">
        <v>8270</v>
      </c>
      <c r="P3032" s="4">
        <v>405420</v>
      </c>
      <c r="Q3032" s="4">
        <v>24708</v>
      </c>
      <c r="R3032" s="1" t="s">
        <v>128</v>
      </c>
      <c r="S3032" s="1" t="s">
        <v>50</v>
      </c>
      <c r="T3032" s="4">
        <f>Sales_Datas[[#This Row],[after_discount]]-(Sales_Datas[[#This Row],[qty_ordered]]*Sales_Datas[[#This Row],[cogs]])</f>
        <v>2284272</v>
      </c>
      <c r="U3032" s="3">
        <f>IFERROR(Sales_Datas[[#This Row],[Gross_Profit]]/Sales_Datas[[#This Row],[after_discount]],0)</f>
        <v>0.93905579399141625</v>
      </c>
      <c r="V3032" s="1" t="str">
        <f>IF(Sales_Datas[[#This Row],[base_price]] &lt;= 632200, "Low", (IF(Sales_Datas[[#This Row],[base_price]] &gt;= 10092000, "High", "Medium")))</f>
        <v>Low</v>
      </c>
    </row>
    <row r="3033" spans="1:22" x14ac:dyDescent="0.25">
      <c r="A3033" s="1" t="s">
        <v>8271</v>
      </c>
      <c r="B3033" s="1" t="s">
        <v>8272</v>
      </c>
      <c r="C3033" s="2">
        <v>44705</v>
      </c>
      <c r="D3033" s="1" t="s">
        <v>743</v>
      </c>
      <c r="E3033" s="4">
        <v>80910</v>
      </c>
      <c r="F3033">
        <v>3</v>
      </c>
      <c r="G3033" s="4">
        <v>2427300</v>
      </c>
      <c r="H3033" s="4">
        <v>0</v>
      </c>
      <c r="I3033" s="4">
        <v>2427300</v>
      </c>
      <c r="J3033">
        <v>1</v>
      </c>
      <c r="K3033">
        <v>0</v>
      </c>
      <c r="L3033">
        <v>0</v>
      </c>
      <c r="M3033">
        <v>7</v>
      </c>
      <c r="N3033" s="2">
        <v>44708</v>
      </c>
      <c r="O3033" s="1" t="s">
        <v>744</v>
      </c>
      <c r="P3033" s="4">
        <v>745300</v>
      </c>
      <c r="Q3033" s="4">
        <v>49184</v>
      </c>
      <c r="R3033" s="1" t="s">
        <v>344</v>
      </c>
      <c r="S3033" s="1" t="s">
        <v>66</v>
      </c>
      <c r="T3033" s="4">
        <f>Sales_Datas[[#This Row],[after_discount]]-(Sales_Datas[[#This Row],[qty_ordered]]*Sales_Datas[[#This Row],[cogs]])</f>
        <v>2279748</v>
      </c>
      <c r="U3033" s="3">
        <f>IFERROR(Sales_Datas[[#This Row],[Gross_Profit]]/Sales_Datas[[#This Row],[after_discount]],0)</f>
        <v>0.93921146953405021</v>
      </c>
      <c r="V3033" s="1" t="str">
        <f>IF(Sales_Datas[[#This Row],[base_price]] &lt;= 632200, "Low", (IF(Sales_Datas[[#This Row],[base_price]] &gt;= 10092000, "High", "Medium")))</f>
        <v>Medium</v>
      </c>
    </row>
    <row r="3034" spans="1:22" x14ac:dyDescent="0.25">
      <c r="A3034" s="1" t="s">
        <v>8273</v>
      </c>
      <c r="B3034" s="1" t="s">
        <v>8274</v>
      </c>
      <c r="C3034" s="2">
        <v>44555</v>
      </c>
      <c r="D3034" s="1" t="s">
        <v>5796</v>
      </c>
      <c r="E3034" s="4">
        <v>242440</v>
      </c>
      <c r="F3034">
        <v>1</v>
      </c>
      <c r="G3034" s="4">
        <v>2424400</v>
      </c>
      <c r="H3034" s="4">
        <v>0</v>
      </c>
      <c r="I3034" s="4">
        <v>2424400</v>
      </c>
      <c r="J3034">
        <v>1</v>
      </c>
      <c r="K3034">
        <v>1</v>
      </c>
      <c r="L3034">
        <v>1</v>
      </c>
      <c r="M3034">
        <v>1</v>
      </c>
      <c r="N3034" s="2">
        <v>44558</v>
      </c>
      <c r="O3034" s="1" t="s">
        <v>5797</v>
      </c>
      <c r="P3034" s="4">
        <v>2424400</v>
      </c>
      <c r="Q3034" s="4">
        <v>208452</v>
      </c>
      <c r="R3034" s="1" t="s">
        <v>128</v>
      </c>
      <c r="S3034" s="1" t="s">
        <v>50</v>
      </c>
      <c r="T3034" s="4">
        <f>Sales_Datas[[#This Row],[after_discount]]-(Sales_Datas[[#This Row],[qty_ordered]]*Sales_Datas[[#This Row],[cogs]])</f>
        <v>2215948</v>
      </c>
      <c r="U3034" s="3">
        <f>IFERROR(Sales_Datas[[#This Row],[Gross_Profit]]/Sales_Datas[[#This Row],[after_discount]],0)</f>
        <v>0.91401913875598084</v>
      </c>
      <c r="V3034" s="1" t="str">
        <f>IF(Sales_Datas[[#This Row],[base_price]] &lt;= 632200, "Low", (IF(Sales_Datas[[#This Row],[base_price]] &gt;= 10092000, "High", "Medium")))</f>
        <v>Medium</v>
      </c>
    </row>
    <row r="3035" spans="1:22" x14ac:dyDescent="0.25">
      <c r="A3035" s="1" t="s">
        <v>8275</v>
      </c>
      <c r="B3035" s="1" t="s">
        <v>8276</v>
      </c>
      <c r="C3035" s="2">
        <v>44652</v>
      </c>
      <c r="D3035" s="1" t="s">
        <v>5796</v>
      </c>
      <c r="E3035" s="4">
        <v>242440</v>
      </c>
      <c r="F3035">
        <v>1</v>
      </c>
      <c r="G3035" s="4">
        <v>2424400</v>
      </c>
      <c r="H3035" s="4">
        <v>0</v>
      </c>
      <c r="I3035" s="4">
        <v>2424400</v>
      </c>
      <c r="J3035">
        <v>1</v>
      </c>
      <c r="K3035">
        <v>0</v>
      </c>
      <c r="L3035">
        <v>0</v>
      </c>
      <c r="M3035">
        <v>5</v>
      </c>
      <c r="N3035" s="2">
        <v>44398</v>
      </c>
      <c r="O3035" s="1" t="s">
        <v>5797</v>
      </c>
      <c r="P3035" s="4">
        <v>2424400</v>
      </c>
      <c r="Q3035" s="4">
        <v>208452</v>
      </c>
      <c r="R3035" s="1" t="s">
        <v>128</v>
      </c>
      <c r="S3035" s="1" t="s">
        <v>24</v>
      </c>
      <c r="T3035" s="4">
        <f>Sales_Datas[[#This Row],[after_discount]]-(Sales_Datas[[#This Row],[qty_ordered]]*Sales_Datas[[#This Row],[cogs]])</f>
        <v>2215948</v>
      </c>
      <c r="U3035" s="3">
        <f>IFERROR(Sales_Datas[[#This Row],[Gross_Profit]]/Sales_Datas[[#This Row],[after_discount]],0)</f>
        <v>0.91401913875598084</v>
      </c>
      <c r="V3035" s="1" t="str">
        <f>IF(Sales_Datas[[#This Row],[base_price]] &lt;= 632200, "Low", (IF(Sales_Datas[[#This Row],[base_price]] &gt;= 10092000, "High", "Medium")))</f>
        <v>Medium</v>
      </c>
    </row>
    <row r="3036" spans="1:22" x14ac:dyDescent="0.25">
      <c r="A3036" s="1" t="s">
        <v>8277</v>
      </c>
      <c r="B3036" s="1" t="s">
        <v>8276</v>
      </c>
      <c r="C3036" s="2">
        <v>44774</v>
      </c>
      <c r="D3036" s="1" t="s">
        <v>5796</v>
      </c>
      <c r="E3036" s="4">
        <v>242440</v>
      </c>
      <c r="F3036">
        <v>1</v>
      </c>
      <c r="G3036" s="4">
        <v>2424400</v>
      </c>
      <c r="H3036" s="4">
        <v>0</v>
      </c>
      <c r="I3036" s="4">
        <v>2424400</v>
      </c>
      <c r="J3036">
        <v>1</v>
      </c>
      <c r="K3036">
        <v>1</v>
      </c>
      <c r="L3036">
        <v>1</v>
      </c>
      <c r="M3036">
        <v>1</v>
      </c>
      <c r="N3036" s="2">
        <v>44398</v>
      </c>
      <c r="O3036" s="1" t="s">
        <v>5797</v>
      </c>
      <c r="P3036" s="4">
        <v>2424400</v>
      </c>
      <c r="Q3036" s="4">
        <v>208452</v>
      </c>
      <c r="R3036" s="1" t="s">
        <v>128</v>
      </c>
      <c r="S3036" s="1" t="s">
        <v>50</v>
      </c>
      <c r="T3036" s="4">
        <f>Sales_Datas[[#This Row],[after_discount]]-(Sales_Datas[[#This Row],[qty_ordered]]*Sales_Datas[[#This Row],[cogs]])</f>
        <v>2215948</v>
      </c>
      <c r="U3036" s="3">
        <f>IFERROR(Sales_Datas[[#This Row],[Gross_Profit]]/Sales_Datas[[#This Row],[after_discount]],0)</f>
        <v>0.91401913875598084</v>
      </c>
      <c r="V3036" s="1" t="str">
        <f>IF(Sales_Datas[[#This Row],[base_price]] &lt;= 632200, "Low", (IF(Sales_Datas[[#This Row],[base_price]] &gt;= 10092000, "High", "Medium")))</f>
        <v>Medium</v>
      </c>
    </row>
    <row r="3037" spans="1:22" x14ac:dyDescent="0.25">
      <c r="A3037" s="1" t="s">
        <v>8278</v>
      </c>
      <c r="B3037" s="1" t="s">
        <v>651</v>
      </c>
      <c r="C3037" s="2">
        <v>44687</v>
      </c>
      <c r="D3037" s="1" t="s">
        <v>8279</v>
      </c>
      <c r="E3037" s="4">
        <v>242150</v>
      </c>
      <c r="F3037">
        <v>1</v>
      </c>
      <c r="G3037" s="4">
        <v>2421500</v>
      </c>
      <c r="H3037" s="4">
        <v>0</v>
      </c>
      <c r="I3037" s="4">
        <v>2421500</v>
      </c>
      <c r="J3037">
        <v>1</v>
      </c>
      <c r="K3037">
        <v>1</v>
      </c>
      <c r="L3037">
        <v>0</v>
      </c>
      <c r="M3037">
        <v>1</v>
      </c>
      <c r="N3037" s="2">
        <v>44393</v>
      </c>
      <c r="O3037" s="1" t="s">
        <v>8280</v>
      </c>
      <c r="P3037" s="4">
        <v>2421500</v>
      </c>
      <c r="Q3037" s="4">
        <v>169476</v>
      </c>
      <c r="R3037" s="1" t="s">
        <v>128</v>
      </c>
      <c r="S3037" s="1" t="s">
        <v>50</v>
      </c>
      <c r="T3037" s="4">
        <f>Sales_Datas[[#This Row],[after_discount]]-(Sales_Datas[[#This Row],[qty_ordered]]*Sales_Datas[[#This Row],[cogs]])</f>
        <v>2252024</v>
      </c>
      <c r="U3037" s="3">
        <f>IFERROR(Sales_Datas[[#This Row],[Gross_Profit]]/Sales_Datas[[#This Row],[after_discount]],0)</f>
        <v>0.9300119760479042</v>
      </c>
      <c r="V3037" s="1" t="str">
        <f>IF(Sales_Datas[[#This Row],[base_price]] &lt;= 632200, "Low", (IF(Sales_Datas[[#This Row],[base_price]] &gt;= 10092000, "High", "Medium")))</f>
        <v>Medium</v>
      </c>
    </row>
    <row r="3038" spans="1:22" x14ac:dyDescent="0.25">
      <c r="A3038" s="1" t="s">
        <v>8281</v>
      </c>
      <c r="B3038" s="1" t="s">
        <v>8282</v>
      </c>
      <c r="C3038" s="2">
        <v>44581</v>
      </c>
      <c r="D3038" s="1" t="s">
        <v>8283</v>
      </c>
      <c r="E3038" s="4">
        <v>241280</v>
      </c>
      <c r="F3038">
        <v>1</v>
      </c>
      <c r="G3038" s="4">
        <v>2412800</v>
      </c>
      <c r="H3038" s="4">
        <v>0</v>
      </c>
      <c r="I3038" s="4">
        <v>2412800</v>
      </c>
      <c r="J3038">
        <v>1</v>
      </c>
      <c r="K3038">
        <v>1</v>
      </c>
      <c r="L3038">
        <v>1</v>
      </c>
      <c r="M3038">
        <v>1</v>
      </c>
      <c r="N3038" s="2">
        <v>44563</v>
      </c>
      <c r="O3038" s="1" t="s">
        <v>8284</v>
      </c>
      <c r="P3038" s="4">
        <v>2412800</v>
      </c>
      <c r="Q3038" s="4">
        <v>214716</v>
      </c>
      <c r="R3038" s="1" t="s">
        <v>123</v>
      </c>
      <c r="S3038" s="1" t="s">
        <v>50</v>
      </c>
      <c r="T3038" s="4">
        <f>Sales_Datas[[#This Row],[after_discount]]-(Sales_Datas[[#This Row],[qty_ordered]]*Sales_Datas[[#This Row],[cogs]])</f>
        <v>2198084</v>
      </c>
      <c r="U3038" s="3">
        <f>IFERROR(Sales_Datas[[#This Row],[Gross_Profit]]/Sales_Datas[[#This Row],[after_discount]],0)</f>
        <v>0.91100961538461533</v>
      </c>
      <c r="V3038" s="1" t="str">
        <f>IF(Sales_Datas[[#This Row],[base_price]] &lt;= 632200, "Low", (IF(Sales_Datas[[#This Row],[base_price]] &gt;= 10092000, "High", "Medium")))</f>
        <v>Medium</v>
      </c>
    </row>
    <row r="3039" spans="1:22" x14ac:dyDescent="0.25">
      <c r="A3039" s="1" t="s">
        <v>8285</v>
      </c>
      <c r="B3039" s="1" t="s">
        <v>8286</v>
      </c>
      <c r="C3039" s="2">
        <v>44587</v>
      </c>
      <c r="D3039" s="1" t="s">
        <v>8287</v>
      </c>
      <c r="E3039" s="4">
        <v>241280</v>
      </c>
      <c r="F3039">
        <v>1</v>
      </c>
      <c r="G3039" s="4">
        <v>2412800</v>
      </c>
      <c r="H3039" s="4">
        <v>0</v>
      </c>
      <c r="I3039" s="4">
        <v>2412800</v>
      </c>
      <c r="J3039">
        <v>1</v>
      </c>
      <c r="K3039">
        <v>1</v>
      </c>
      <c r="L3039">
        <v>1</v>
      </c>
      <c r="M3039">
        <v>4</v>
      </c>
      <c r="N3039" s="2">
        <v>44575</v>
      </c>
      <c r="O3039" s="1" t="s">
        <v>8288</v>
      </c>
      <c r="P3039" s="4">
        <v>2412800</v>
      </c>
      <c r="Q3039" s="4">
        <v>183338</v>
      </c>
      <c r="R3039" s="1" t="s">
        <v>123</v>
      </c>
      <c r="S3039" s="1" t="s">
        <v>34</v>
      </c>
      <c r="T3039" s="4">
        <f>Sales_Datas[[#This Row],[after_discount]]-(Sales_Datas[[#This Row],[qty_ordered]]*Sales_Datas[[#This Row],[cogs]])</f>
        <v>2229462</v>
      </c>
      <c r="U3039" s="3">
        <f>IFERROR(Sales_Datas[[#This Row],[Gross_Profit]]/Sales_Datas[[#This Row],[after_discount]],0)</f>
        <v>0.92401442307692305</v>
      </c>
      <c r="V3039" s="1" t="str">
        <f>IF(Sales_Datas[[#This Row],[base_price]] &lt;= 632200, "Low", (IF(Sales_Datas[[#This Row],[base_price]] &gt;= 10092000, "High", "Medium")))</f>
        <v>Medium</v>
      </c>
    </row>
    <row r="3040" spans="1:22" x14ac:dyDescent="0.25">
      <c r="A3040" s="1" t="s">
        <v>8289</v>
      </c>
      <c r="B3040" s="1" t="s">
        <v>8290</v>
      </c>
      <c r="C3040" s="2">
        <v>44394</v>
      </c>
      <c r="D3040" s="1" t="s">
        <v>8291</v>
      </c>
      <c r="E3040" s="4">
        <v>240700</v>
      </c>
      <c r="F3040">
        <v>1</v>
      </c>
      <c r="G3040" s="4">
        <v>2407000</v>
      </c>
      <c r="H3040" s="4">
        <v>0</v>
      </c>
      <c r="I3040" s="4">
        <v>2407000</v>
      </c>
      <c r="J3040">
        <v>1</v>
      </c>
      <c r="K3040">
        <v>1</v>
      </c>
      <c r="L3040">
        <v>0</v>
      </c>
      <c r="M3040">
        <v>1</v>
      </c>
      <c r="N3040" s="2">
        <v>44384</v>
      </c>
      <c r="O3040" s="1" t="s">
        <v>8292</v>
      </c>
      <c r="P3040" s="4">
        <v>5800000</v>
      </c>
      <c r="Q3040" s="4">
        <v>371200</v>
      </c>
      <c r="R3040" s="1" t="s">
        <v>29</v>
      </c>
      <c r="S3040" s="1" t="s">
        <v>50</v>
      </c>
      <c r="T3040" s="4">
        <f>Sales_Datas[[#This Row],[after_discount]]-(Sales_Datas[[#This Row],[qty_ordered]]*Sales_Datas[[#This Row],[cogs]])</f>
        <v>2035800</v>
      </c>
      <c r="U3040" s="3">
        <f>IFERROR(Sales_Datas[[#This Row],[Gross_Profit]]/Sales_Datas[[#This Row],[after_discount]],0)</f>
        <v>0.8457831325301205</v>
      </c>
      <c r="V3040" s="1" t="str">
        <f>IF(Sales_Datas[[#This Row],[base_price]] &lt;= 632200, "Low", (IF(Sales_Datas[[#This Row],[base_price]] &gt;= 10092000, "High", "Medium")))</f>
        <v>Medium</v>
      </c>
    </row>
    <row r="3041" spans="1:22" x14ac:dyDescent="0.25">
      <c r="A3041" s="1" t="s">
        <v>8293</v>
      </c>
      <c r="B3041" s="1" t="s">
        <v>8294</v>
      </c>
      <c r="C3041" s="2">
        <v>44707</v>
      </c>
      <c r="D3041" s="1" t="s">
        <v>8295</v>
      </c>
      <c r="E3041" s="4">
        <v>239540</v>
      </c>
      <c r="F3041">
        <v>1</v>
      </c>
      <c r="G3041" s="4">
        <v>2395400</v>
      </c>
      <c r="H3041" s="4">
        <v>0</v>
      </c>
      <c r="I3041" s="4">
        <v>2395400</v>
      </c>
      <c r="J3041">
        <v>1</v>
      </c>
      <c r="K3041">
        <v>1</v>
      </c>
      <c r="L3041">
        <v>0</v>
      </c>
      <c r="M3041">
        <v>1</v>
      </c>
      <c r="N3041" s="2">
        <v>44705</v>
      </c>
      <c r="O3041" s="1" t="s">
        <v>8296</v>
      </c>
      <c r="P3041" s="4">
        <v>2395400</v>
      </c>
      <c r="Q3041" s="4">
        <v>213150</v>
      </c>
      <c r="R3041" s="1" t="s">
        <v>55</v>
      </c>
      <c r="S3041" s="1" t="s">
        <v>50</v>
      </c>
      <c r="T3041" s="4">
        <f>Sales_Datas[[#This Row],[after_discount]]-(Sales_Datas[[#This Row],[qty_ordered]]*Sales_Datas[[#This Row],[cogs]])</f>
        <v>2182250</v>
      </c>
      <c r="U3041" s="3">
        <f>IFERROR(Sales_Datas[[#This Row],[Gross_Profit]]/Sales_Datas[[#This Row],[after_discount]],0)</f>
        <v>0.91101694915254239</v>
      </c>
      <c r="V3041" s="1" t="str">
        <f>IF(Sales_Datas[[#This Row],[base_price]] &lt;= 632200, "Low", (IF(Sales_Datas[[#This Row],[base_price]] &gt;= 10092000, "High", "Medium")))</f>
        <v>Medium</v>
      </c>
    </row>
    <row r="3042" spans="1:22" x14ac:dyDescent="0.25">
      <c r="A3042" s="1" t="s">
        <v>8297</v>
      </c>
      <c r="B3042" s="1" t="s">
        <v>8298</v>
      </c>
      <c r="C3042" s="2">
        <v>44747</v>
      </c>
      <c r="D3042" s="1" t="s">
        <v>8295</v>
      </c>
      <c r="E3042" s="4">
        <v>239540</v>
      </c>
      <c r="F3042">
        <v>1</v>
      </c>
      <c r="G3042" s="4">
        <v>2395400</v>
      </c>
      <c r="H3042" s="4">
        <v>0</v>
      </c>
      <c r="I3042" s="4">
        <v>2395400</v>
      </c>
      <c r="J3042">
        <v>1</v>
      </c>
      <c r="K3042">
        <v>0</v>
      </c>
      <c r="L3042">
        <v>0</v>
      </c>
      <c r="M3042">
        <v>4</v>
      </c>
      <c r="N3042" s="2">
        <v>44657</v>
      </c>
      <c r="O3042" s="1" t="s">
        <v>8296</v>
      </c>
      <c r="P3042" s="4">
        <v>2395400</v>
      </c>
      <c r="Q3042" s="4">
        <v>213150</v>
      </c>
      <c r="R3042" s="1" t="s">
        <v>55</v>
      </c>
      <c r="S3042" s="1" t="s">
        <v>34</v>
      </c>
      <c r="T3042" s="4">
        <f>Sales_Datas[[#This Row],[after_discount]]-(Sales_Datas[[#This Row],[qty_ordered]]*Sales_Datas[[#This Row],[cogs]])</f>
        <v>2182250</v>
      </c>
      <c r="U3042" s="3">
        <f>IFERROR(Sales_Datas[[#This Row],[Gross_Profit]]/Sales_Datas[[#This Row],[after_discount]],0)</f>
        <v>0.91101694915254239</v>
      </c>
      <c r="V3042" s="1" t="str">
        <f>IF(Sales_Datas[[#This Row],[base_price]] &lt;= 632200, "Low", (IF(Sales_Datas[[#This Row],[base_price]] &gt;= 10092000, "High", "Medium")))</f>
        <v>Medium</v>
      </c>
    </row>
    <row r="3043" spans="1:22" x14ac:dyDescent="0.25">
      <c r="A3043" s="1" t="s">
        <v>8299</v>
      </c>
      <c r="B3043" s="1" t="s">
        <v>8300</v>
      </c>
      <c r="C3043" s="2">
        <v>44597</v>
      </c>
      <c r="D3043" s="1" t="s">
        <v>8301</v>
      </c>
      <c r="E3043" s="4">
        <v>239250</v>
      </c>
      <c r="F3043">
        <v>1</v>
      </c>
      <c r="G3043" s="4">
        <v>2392500</v>
      </c>
      <c r="H3043" s="4">
        <v>0</v>
      </c>
      <c r="I3043" s="4">
        <v>2392500</v>
      </c>
      <c r="J3043">
        <v>1</v>
      </c>
      <c r="K3043">
        <v>0</v>
      </c>
      <c r="L3043">
        <v>0</v>
      </c>
      <c r="M3043">
        <v>4</v>
      </c>
      <c r="N3043" s="2">
        <v>44687</v>
      </c>
      <c r="O3043" s="1" t="s">
        <v>8302</v>
      </c>
      <c r="P3043" s="4">
        <v>2392500</v>
      </c>
      <c r="Q3043" s="4">
        <v>181830</v>
      </c>
      <c r="R3043" s="1" t="s">
        <v>133</v>
      </c>
      <c r="S3043" s="1" t="s">
        <v>34</v>
      </c>
      <c r="T3043" s="4">
        <f>Sales_Datas[[#This Row],[after_discount]]-(Sales_Datas[[#This Row],[qty_ordered]]*Sales_Datas[[#This Row],[cogs]])</f>
        <v>2210670</v>
      </c>
      <c r="U3043" s="3">
        <f>IFERROR(Sales_Datas[[#This Row],[Gross_Profit]]/Sales_Datas[[#This Row],[after_discount]],0)</f>
        <v>0.92400000000000004</v>
      </c>
      <c r="V3043" s="1" t="str">
        <f>IF(Sales_Datas[[#This Row],[base_price]] &lt;= 632200, "Low", (IF(Sales_Datas[[#This Row],[base_price]] &gt;= 10092000, "High", "Medium")))</f>
        <v>Medium</v>
      </c>
    </row>
    <row r="3044" spans="1:22" x14ac:dyDescent="0.25">
      <c r="A3044" s="1" t="s">
        <v>8303</v>
      </c>
      <c r="B3044" s="1" t="s">
        <v>8304</v>
      </c>
      <c r="C3044" s="2">
        <v>44264</v>
      </c>
      <c r="D3044" s="1" t="s">
        <v>8305</v>
      </c>
      <c r="E3044" s="4">
        <v>239134</v>
      </c>
      <c r="F3044">
        <v>1</v>
      </c>
      <c r="G3044" s="4">
        <v>2391340</v>
      </c>
      <c r="H3044" s="4">
        <v>0</v>
      </c>
      <c r="I3044" s="4">
        <v>2391340</v>
      </c>
      <c r="J3044">
        <v>1</v>
      </c>
      <c r="K3044">
        <v>0</v>
      </c>
      <c r="L3044">
        <v>0</v>
      </c>
      <c r="M3044">
        <v>12</v>
      </c>
      <c r="N3044" s="2">
        <v>44460</v>
      </c>
      <c r="O3044" s="1" t="s">
        <v>8306</v>
      </c>
      <c r="P3044" s="4">
        <v>2813000</v>
      </c>
      <c r="Q3044" s="4">
        <v>188442</v>
      </c>
      <c r="R3044" s="1" t="s">
        <v>191</v>
      </c>
      <c r="S3044" s="1" t="s">
        <v>1137</v>
      </c>
      <c r="T3044" s="4">
        <f>Sales_Datas[[#This Row],[after_discount]]-(Sales_Datas[[#This Row],[qty_ordered]]*Sales_Datas[[#This Row],[cogs]])</f>
        <v>2202898</v>
      </c>
      <c r="U3044" s="3">
        <f>IFERROR(Sales_Datas[[#This Row],[Gross_Profit]]/Sales_Datas[[#This Row],[after_discount]],0)</f>
        <v>0.92119815668202765</v>
      </c>
      <c r="V3044" s="1" t="str">
        <f>IF(Sales_Datas[[#This Row],[base_price]] &lt;= 632200, "Low", (IF(Sales_Datas[[#This Row],[base_price]] &gt;= 10092000, "High", "Medium")))</f>
        <v>Medium</v>
      </c>
    </row>
    <row r="3045" spans="1:22" x14ac:dyDescent="0.25">
      <c r="A3045" s="1" t="s">
        <v>8307</v>
      </c>
      <c r="B3045" s="1" t="s">
        <v>8308</v>
      </c>
      <c r="C3045" s="2">
        <v>44837</v>
      </c>
      <c r="D3045" s="1" t="s">
        <v>8309</v>
      </c>
      <c r="E3045" s="4">
        <v>238380</v>
      </c>
      <c r="F3045">
        <v>1</v>
      </c>
      <c r="G3045" s="4">
        <v>2383800</v>
      </c>
      <c r="H3045" s="4">
        <v>0</v>
      </c>
      <c r="I3045" s="4">
        <v>2383800</v>
      </c>
      <c r="J3045">
        <v>1</v>
      </c>
      <c r="K3045">
        <v>0</v>
      </c>
      <c r="L3045">
        <v>0</v>
      </c>
      <c r="M3045">
        <v>4</v>
      </c>
      <c r="N3045" s="2">
        <v>44644</v>
      </c>
      <c r="O3045" s="1" t="s">
        <v>8310</v>
      </c>
      <c r="P3045" s="4">
        <v>2383800</v>
      </c>
      <c r="Q3045" s="4">
        <v>200216</v>
      </c>
      <c r="R3045" s="1" t="s">
        <v>55</v>
      </c>
      <c r="S3045" s="1" t="s">
        <v>34</v>
      </c>
      <c r="T3045" s="4">
        <f>Sales_Datas[[#This Row],[after_discount]]-(Sales_Datas[[#This Row],[qty_ordered]]*Sales_Datas[[#This Row],[cogs]])</f>
        <v>2183584</v>
      </c>
      <c r="U3045" s="3">
        <f>IFERROR(Sales_Datas[[#This Row],[Gross_Profit]]/Sales_Datas[[#This Row],[after_discount]],0)</f>
        <v>0.91600973236009731</v>
      </c>
      <c r="V3045" s="1" t="str">
        <f>IF(Sales_Datas[[#This Row],[base_price]] &lt;= 632200, "Low", (IF(Sales_Datas[[#This Row],[base_price]] &gt;= 10092000, "High", "Medium")))</f>
        <v>Medium</v>
      </c>
    </row>
    <row r="3046" spans="1:22" x14ac:dyDescent="0.25">
      <c r="A3046" s="1" t="s">
        <v>8311</v>
      </c>
      <c r="B3046" s="1" t="s">
        <v>8312</v>
      </c>
      <c r="C3046" s="2">
        <v>44763</v>
      </c>
      <c r="D3046" s="1" t="s">
        <v>8313</v>
      </c>
      <c r="E3046" s="4">
        <v>237800</v>
      </c>
      <c r="F3046">
        <v>1</v>
      </c>
      <c r="G3046" s="4">
        <v>2378000</v>
      </c>
      <c r="H3046" s="4">
        <v>0</v>
      </c>
      <c r="I3046" s="4">
        <v>2378000</v>
      </c>
      <c r="J3046">
        <v>1</v>
      </c>
      <c r="K3046">
        <v>1</v>
      </c>
      <c r="L3046">
        <v>1</v>
      </c>
      <c r="M3046">
        <v>1</v>
      </c>
      <c r="N3046" s="2">
        <v>44748</v>
      </c>
      <c r="O3046" s="1" t="s">
        <v>8314</v>
      </c>
      <c r="P3046" s="4">
        <v>2378000</v>
      </c>
      <c r="Q3046" s="4">
        <v>171216</v>
      </c>
      <c r="R3046" s="1" t="s">
        <v>133</v>
      </c>
      <c r="S3046" s="1" t="s">
        <v>50</v>
      </c>
      <c r="T3046" s="4">
        <f>Sales_Datas[[#This Row],[after_discount]]-(Sales_Datas[[#This Row],[qty_ordered]]*Sales_Datas[[#This Row],[cogs]])</f>
        <v>2206784</v>
      </c>
      <c r="U3046" s="3">
        <f>IFERROR(Sales_Datas[[#This Row],[Gross_Profit]]/Sales_Datas[[#This Row],[after_discount]],0)</f>
        <v>0.92800000000000005</v>
      </c>
      <c r="V3046" s="1" t="str">
        <f>IF(Sales_Datas[[#This Row],[base_price]] &lt;= 632200, "Low", (IF(Sales_Datas[[#This Row],[base_price]] &gt;= 10092000, "High", "Medium")))</f>
        <v>Medium</v>
      </c>
    </row>
    <row r="3047" spans="1:22" x14ac:dyDescent="0.25">
      <c r="A3047" s="1" t="s">
        <v>8315</v>
      </c>
      <c r="B3047" s="1" t="s">
        <v>8316</v>
      </c>
      <c r="C3047" s="2">
        <v>44903</v>
      </c>
      <c r="D3047" s="1" t="s">
        <v>8317</v>
      </c>
      <c r="E3047" s="4">
        <v>237800</v>
      </c>
      <c r="F3047">
        <v>1</v>
      </c>
      <c r="G3047" s="4">
        <v>2378000</v>
      </c>
      <c r="H3047" s="4">
        <v>0</v>
      </c>
      <c r="I3047" s="4">
        <v>2378000</v>
      </c>
      <c r="J3047">
        <v>1</v>
      </c>
      <c r="K3047">
        <v>1</v>
      </c>
      <c r="L3047">
        <v>0</v>
      </c>
      <c r="M3047">
        <v>4</v>
      </c>
      <c r="N3047" s="2">
        <v>44775</v>
      </c>
      <c r="O3047" s="1" t="s">
        <v>8318</v>
      </c>
      <c r="P3047" s="4">
        <v>2378000</v>
      </c>
      <c r="Q3047" s="4">
        <v>178350</v>
      </c>
      <c r="R3047" s="1" t="s">
        <v>133</v>
      </c>
      <c r="S3047" s="1" t="s">
        <v>34</v>
      </c>
      <c r="T3047" s="4">
        <f>Sales_Datas[[#This Row],[after_discount]]-(Sales_Datas[[#This Row],[qty_ordered]]*Sales_Datas[[#This Row],[cogs]])</f>
        <v>2199650</v>
      </c>
      <c r="U3047" s="3">
        <f>IFERROR(Sales_Datas[[#This Row],[Gross_Profit]]/Sales_Datas[[#This Row],[after_discount]],0)</f>
        <v>0.92500000000000004</v>
      </c>
      <c r="V3047" s="1" t="str">
        <f>IF(Sales_Datas[[#This Row],[base_price]] &lt;= 632200, "Low", (IF(Sales_Datas[[#This Row],[base_price]] &gt;= 10092000, "High", "Medium")))</f>
        <v>Medium</v>
      </c>
    </row>
    <row r="3048" spans="1:22" x14ac:dyDescent="0.25">
      <c r="A3048" s="1" t="s">
        <v>8319</v>
      </c>
      <c r="B3048" s="1" t="s">
        <v>8320</v>
      </c>
      <c r="C3048" s="2">
        <v>44590</v>
      </c>
      <c r="D3048" s="1" t="s">
        <v>8321</v>
      </c>
      <c r="E3048" s="4">
        <v>237220</v>
      </c>
      <c r="F3048">
        <v>1</v>
      </c>
      <c r="G3048" s="4">
        <v>2372200</v>
      </c>
      <c r="H3048" s="4">
        <v>0</v>
      </c>
      <c r="I3048" s="4">
        <v>2372200</v>
      </c>
      <c r="J3048">
        <v>1</v>
      </c>
      <c r="K3048">
        <v>1</v>
      </c>
      <c r="L3048">
        <v>1</v>
      </c>
      <c r="M3048">
        <v>1</v>
      </c>
      <c r="N3048" s="2">
        <v>44497</v>
      </c>
      <c r="O3048" s="1" t="s">
        <v>8322</v>
      </c>
      <c r="P3048" s="4">
        <v>2372200</v>
      </c>
      <c r="Q3048" s="4">
        <v>154164</v>
      </c>
      <c r="R3048" s="1" t="s">
        <v>554</v>
      </c>
      <c r="S3048" s="1" t="s">
        <v>50</v>
      </c>
      <c r="T3048" s="4">
        <f>Sales_Datas[[#This Row],[after_discount]]-(Sales_Datas[[#This Row],[qty_ordered]]*Sales_Datas[[#This Row],[cogs]])</f>
        <v>2218036</v>
      </c>
      <c r="U3048" s="3">
        <f>IFERROR(Sales_Datas[[#This Row],[Gross_Profit]]/Sales_Datas[[#This Row],[after_discount]],0)</f>
        <v>0.93501222493887526</v>
      </c>
      <c r="V3048" s="1" t="str">
        <f>IF(Sales_Datas[[#This Row],[base_price]] &lt;= 632200, "Low", (IF(Sales_Datas[[#This Row],[base_price]] &gt;= 10092000, "High", "Medium")))</f>
        <v>Medium</v>
      </c>
    </row>
    <row r="3049" spans="1:22" x14ac:dyDescent="0.25">
      <c r="A3049" s="1" t="s">
        <v>8323</v>
      </c>
      <c r="B3049" s="1" t="s">
        <v>8320</v>
      </c>
      <c r="C3049" s="2">
        <v>44623</v>
      </c>
      <c r="D3049" s="1" t="s">
        <v>8321</v>
      </c>
      <c r="E3049" s="4">
        <v>237220</v>
      </c>
      <c r="F3049">
        <v>1</v>
      </c>
      <c r="G3049" s="4">
        <v>2372200</v>
      </c>
      <c r="H3049" s="4">
        <v>0</v>
      </c>
      <c r="I3049" s="4">
        <v>2372200</v>
      </c>
      <c r="J3049">
        <v>1</v>
      </c>
      <c r="K3049">
        <v>1</v>
      </c>
      <c r="L3049">
        <v>1</v>
      </c>
      <c r="M3049">
        <v>1</v>
      </c>
      <c r="N3049" s="2">
        <v>44497</v>
      </c>
      <c r="O3049" s="1" t="s">
        <v>8322</v>
      </c>
      <c r="P3049" s="4">
        <v>2372200</v>
      </c>
      <c r="Q3049" s="4">
        <v>154164</v>
      </c>
      <c r="R3049" s="1" t="s">
        <v>554</v>
      </c>
      <c r="S3049" s="1" t="s">
        <v>50</v>
      </c>
      <c r="T3049" s="4">
        <f>Sales_Datas[[#This Row],[after_discount]]-(Sales_Datas[[#This Row],[qty_ordered]]*Sales_Datas[[#This Row],[cogs]])</f>
        <v>2218036</v>
      </c>
      <c r="U3049" s="3">
        <f>IFERROR(Sales_Datas[[#This Row],[Gross_Profit]]/Sales_Datas[[#This Row],[after_discount]],0)</f>
        <v>0.93501222493887526</v>
      </c>
      <c r="V3049" s="1" t="str">
        <f>IF(Sales_Datas[[#This Row],[base_price]] &lt;= 632200, "Low", (IF(Sales_Datas[[#This Row],[base_price]] &gt;= 10092000, "High", "Medium")))</f>
        <v>Medium</v>
      </c>
    </row>
    <row r="3050" spans="1:22" x14ac:dyDescent="0.25">
      <c r="A3050" s="1" t="s">
        <v>8324</v>
      </c>
      <c r="B3050" s="1" t="s">
        <v>8325</v>
      </c>
      <c r="C3050" s="2">
        <v>44729</v>
      </c>
      <c r="D3050" s="1" t="s">
        <v>291</v>
      </c>
      <c r="E3050" s="4">
        <v>118320</v>
      </c>
      <c r="F3050">
        <v>2</v>
      </c>
      <c r="G3050" s="4">
        <v>2366400</v>
      </c>
      <c r="H3050" s="4">
        <v>0</v>
      </c>
      <c r="I3050" s="4">
        <v>2366400</v>
      </c>
      <c r="J3050">
        <v>1</v>
      </c>
      <c r="K3050">
        <v>0</v>
      </c>
      <c r="L3050">
        <v>0</v>
      </c>
      <c r="M3050">
        <v>1</v>
      </c>
      <c r="N3050" s="2">
        <v>44388</v>
      </c>
      <c r="O3050" s="1" t="s">
        <v>292</v>
      </c>
      <c r="P3050" s="4">
        <v>1183200</v>
      </c>
      <c r="Q3050" s="4">
        <v>86362</v>
      </c>
      <c r="R3050" s="1" t="s">
        <v>75</v>
      </c>
      <c r="S3050" s="1" t="s">
        <v>50</v>
      </c>
      <c r="T3050" s="4">
        <f>Sales_Datas[[#This Row],[after_discount]]-(Sales_Datas[[#This Row],[qty_ordered]]*Sales_Datas[[#This Row],[cogs]])</f>
        <v>2193676</v>
      </c>
      <c r="U3050" s="3">
        <f>IFERROR(Sales_Datas[[#This Row],[Gross_Profit]]/Sales_Datas[[#This Row],[after_discount]],0)</f>
        <v>0.92700980392156862</v>
      </c>
      <c r="V3050" s="1" t="str">
        <f>IF(Sales_Datas[[#This Row],[base_price]] &lt;= 632200, "Low", (IF(Sales_Datas[[#This Row],[base_price]] &gt;= 10092000, "High", "Medium")))</f>
        <v>Medium</v>
      </c>
    </row>
    <row r="3051" spans="1:22" x14ac:dyDescent="0.25">
      <c r="A3051" s="1" t="s">
        <v>8326</v>
      </c>
      <c r="B3051" s="1" t="s">
        <v>8327</v>
      </c>
      <c r="C3051" s="2">
        <v>44687</v>
      </c>
      <c r="D3051" s="1" t="s">
        <v>8328</v>
      </c>
      <c r="E3051" s="4">
        <v>236060</v>
      </c>
      <c r="F3051">
        <v>1</v>
      </c>
      <c r="G3051" s="4">
        <v>2360600</v>
      </c>
      <c r="H3051" s="4">
        <v>0</v>
      </c>
      <c r="I3051" s="4">
        <v>2360600</v>
      </c>
      <c r="J3051">
        <v>1</v>
      </c>
      <c r="K3051">
        <v>0</v>
      </c>
      <c r="L3051">
        <v>0</v>
      </c>
      <c r="M3051">
        <v>1</v>
      </c>
      <c r="N3051" s="2">
        <v>44734</v>
      </c>
      <c r="O3051" s="1" t="s">
        <v>8329</v>
      </c>
      <c r="P3051" s="4">
        <v>2360600</v>
      </c>
      <c r="Q3051" s="4">
        <v>210076</v>
      </c>
      <c r="R3051" s="1" t="s">
        <v>89</v>
      </c>
      <c r="S3051" s="1" t="s">
        <v>50</v>
      </c>
      <c r="T3051" s="4">
        <f>Sales_Datas[[#This Row],[after_discount]]-(Sales_Datas[[#This Row],[qty_ordered]]*Sales_Datas[[#This Row],[cogs]])</f>
        <v>2150524</v>
      </c>
      <c r="U3051" s="3">
        <f>IFERROR(Sales_Datas[[#This Row],[Gross_Profit]]/Sales_Datas[[#This Row],[after_discount]],0)</f>
        <v>0.91100737100737106</v>
      </c>
      <c r="V3051" s="1" t="str">
        <f>IF(Sales_Datas[[#This Row],[base_price]] &lt;= 632200, "Low", (IF(Sales_Datas[[#This Row],[base_price]] &gt;= 10092000, "High", "Medium")))</f>
        <v>Medium</v>
      </c>
    </row>
    <row r="3052" spans="1:22" x14ac:dyDescent="0.25">
      <c r="A3052" s="1" t="s">
        <v>8330</v>
      </c>
      <c r="B3052" s="1" t="s">
        <v>8331</v>
      </c>
      <c r="C3052" s="2">
        <v>44449</v>
      </c>
      <c r="D3052" s="1" t="s">
        <v>8332</v>
      </c>
      <c r="E3052" s="4">
        <v>78300</v>
      </c>
      <c r="F3052">
        <v>3</v>
      </c>
      <c r="G3052" s="4">
        <v>2349000</v>
      </c>
      <c r="H3052" s="4">
        <v>0</v>
      </c>
      <c r="I3052" s="4">
        <v>2349000</v>
      </c>
      <c r="J3052">
        <v>1</v>
      </c>
      <c r="K3052">
        <v>0</v>
      </c>
      <c r="L3052">
        <v>0</v>
      </c>
      <c r="M3052">
        <v>1</v>
      </c>
      <c r="N3052" s="2">
        <v>44494</v>
      </c>
      <c r="O3052" s="1" t="s">
        <v>8333</v>
      </c>
      <c r="P3052" s="4">
        <v>783000</v>
      </c>
      <c r="Q3052" s="4">
        <v>60262</v>
      </c>
      <c r="R3052" s="1" t="s">
        <v>191</v>
      </c>
      <c r="S3052" s="1" t="s">
        <v>50</v>
      </c>
      <c r="T3052" s="4">
        <f>Sales_Datas[[#This Row],[after_discount]]-(Sales_Datas[[#This Row],[qty_ordered]]*Sales_Datas[[#This Row],[cogs]])</f>
        <v>2168214</v>
      </c>
      <c r="U3052" s="3">
        <f>IFERROR(Sales_Datas[[#This Row],[Gross_Profit]]/Sales_Datas[[#This Row],[after_discount]],0)</f>
        <v>0.92303703703703699</v>
      </c>
      <c r="V3052" s="1" t="str">
        <f>IF(Sales_Datas[[#This Row],[base_price]] &lt;= 632200, "Low", (IF(Sales_Datas[[#This Row],[base_price]] &gt;= 10092000, "High", "Medium")))</f>
        <v>Medium</v>
      </c>
    </row>
    <row r="3053" spans="1:22" x14ac:dyDescent="0.25">
      <c r="A3053" s="1" t="s">
        <v>8334</v>
      </c>
      <c r="B3053" s="1" t="s">
        <v>1798</v>
      </c>
      <c r="C3053" s="2">
        <v>44610</v>
      </c>
      <c r="D3053" s="1" t="s">
        <v>8335</v>
      </c>
      <c r="E3053" s="4">
        <v>234900</v>
      </c>
      <c r="F3053">
        <v>1</v>
      </c>
      <c r="G3053" s="4">
        <v>2349000</v>
      </c>
      <c r="H3053" s="4">
        <v>0</v>
      </c>
      <c r="I3053" s="4">
        <v>2349000</v>
      </c>
      <c r="J3053">
        <v>1</v>
      </c>
      <c r="K3053">
        <v>1</v>
      </c>
      <c r="L3053">
        <v>0</v>
      </c>
      <c r="M3053">
        <v>1</v>
      </c>
      <c r="N3053" s="2">
        <v>44394</v>
      </c>
      <c r="O3053" s="1" t="s">
        <v>8336</v>
      </c>
      <c r="P3053" s="4">
        <v>2349000</v>
      </c>
      <c r="Q3053" s="4">
        <v>169128</v>
      </c>
      <c r="R3053" s="1" t="s">
        <v>123</v>
      </c>
      <c r="S3053" s="1" t="s">
        <v>50</v>
      </c>
      <c r="T3053" s="4">
        <f>Sales_Datas[[#This Row],[after_discount]]-(Sales_Datas[[#This Row],[qty_ordered]]*Sales_Datas[[#This Row],[cogs]])</f>
        <v>2179872</v>
      </c>
      <c r="U3053" s="3">
        <f>IFERROR(Sales_Datas[[#This Row],[Gross_Profit]]/Sales_Datas[[#This Row],[after_discount]],0)</f>
        <v>0.92800000000000005</v>
      </c>
      <c r="V3053" s="1" t="str">
        <f>IF(Sales_Datas[[#This Row],[base_price]] &lt;= 632200, "Low", (IF(Sales_Datas[[#This Row],[base_price]] &gt;= 10092000, "High", "Medium")))</f>
        <v>Medium</v>
      </c>
    </row>
    <row r="3054" spans="1:22" x14ac:dyDescent="0.25">
      <c r="A3054" s="1" t="s">
        <v>8337</v>
      </c>
      <c r="B3054" s="1" t="s">
        <v>8338</v>
      </c>
      <c r="C3054" s="2">
        <v>44396</v>
      </c>
      <c r="D3054" s="1" t="s">
        <v>8339</v>
      </c>
      <c r="E3054" s="4">
        <v>233160</v>
      </c>
      <c r="F3054">
        <v>1</v>
      </c>
      <c r="G3054" s="4">
        <v>2331600</v>
      </c>
      <c r="H3054" s="4">
        <v>0</v>
      </c>
      <c r="I3054" s="4">
        <v>2331600</v>
      </c>
      <c r="J3054">
        <v>1</v>
      </c>
      <c r="K3054">
        <v>1</v>
      </c>
      <c r="L3054">
        <v>1</v>
      </c>
      <c r="M3054">
        <v>1</v>
      </c>
      <c r="N3054" s="2">
        <v>44379</v>
      </c>
      <c r="O3054" s="1" t="s">
        <v>8340</v>
      </c>
      <c r="P3054" s="4">
        <v>2331600</v>
      </c>
      <c r="Q3054" s="4">
        <v>202826</v>
      </c>
      <c r="R3054" s="1" t="s">
        <v>29</v>
      </c>
      <c r="S3054" s="1" t="s">
        <v>50</v>
      </c>
      <c r="T3054" s="4">
        <f>Sales_Datas[[#This Row],[after_discount]]-(Sales_Datas[[#This Row],[qty_ordered]]*Sales_Datas[[#This Row],[cogs]])</f>
        <v>2128774</v>
      </c>
      <c r="U3054" s="3">
        <f>IFERROR(Sales_Datas[[#This Row],[Gross_Profit]]/Sales_Datas[[#This Row],[after_discount]],0)</f>
        <v>0.9130099502487562</v>
      </c>
      <c r="V3054" s="1" t="str">
        <f>IF(Sales_Datas[[#This Row],[base_price]] &lt;= 632200, "Low", (IF(Sales_Datas[[#This Row],[base_price]] &gt;= 10092000, "High", "Medium")))</f>
        <v>Medium</v>
      </c>
    </row>
    <row r="3055" spans="1:22" x14ac:dyDescent="0.25">
      <c r="A3055" s="1" t="s">
        <v>8341</v>
      </c>
      <c r="B3055" s="1" t="s">
        <v>6015</v>
      </c>
      <c r="C3055" s="2">
        <v>44355</v>
      </c>
      <c r="D3055" s="1" t="s">
        <v>8342</v>
      </c>
      <c r="E3055" s="4">
        <v>232812</v>
      </c>
      <c r="F3055">
        <v>1</v>
      </c>
      <c r="G3055" s="4">
        <v>2328120</v>
      </c>
      <c r="H3055" s="4">
        <v>0</v>
      </c>
      <c r="I3055" s="4">
        <v>2328120</v>
      </c>
      <c r="J3055">
        <v>1</v>
      </c>
      <c r="K3055">
        <v>1</v>
      </c>
      <c r="L3055">
        <v>0</v>
      </c>
      <c r="M3055">
        <v>1</v>
      </c>
      <c r="N3055" s="2">
        <v>44430</v>
      </c>
      <c r="O3055" s="1" t="s">
        <v>8343</v>
      </c>
      <c r="P3055" s="4">
        <v>2328120</v>
      </c>
      <c r="Q3055" s="4">
        <v>195518</v>
      </c>
      <c r="R3055" s="1" t="s">
        <v>383</v>
      </c>
      <c r="S3055" s="1" t="s">
        <v>50</v>
      </c>
      <c r="T3055" s="4">
        <f>Sales_Datas[[#This Row],[after_discount]]-(Sales_Datas[[#This Row],[qty_ordered]]*Sales_Datas[[#This Row],[cogs]])</f>
        <v>2132602</v>
      </c>
      <c r="U3055" s="3">
        <f>IFERROR(Sales_Datas[[#This Row],[Gross_Profit]]/Sales_Datas[[#This Row],[after_discount]],0)</f>
        <v>0.91601893373193821</v>
      </c>
      <c r="V3055" s="1" t="str">
        <f>IF(Sales_Datas[[#This Row],[base_price]] &lt;= 632200, "Low", (IF(Sales_Datas[[#This Row],[base_price]] &gt;= 10092000, "High", "Medium")))</f>
        <v>Medium</v>
      </c>
    </row>
    <row r="3056" spans="1:22" x14ac:dyDescent="0.25">
      <c r="A3056" s="1" t="s">
        <v>8344</v>
      </c>
      <c r="B3056" s="1" t="s">
        <v>8345</v>
      </c>
      <c r="C3056" s="2">
        <v>44594</v>
      </c>
      <c r="D3056" s="1" t="s">
        <v>8346</v>
      </c>
      <c r="E3056" s="4">
        <v>232406</v>
      </c>
      <c r="F3056">
        <v>1</v>
      </c>
      <c r="G3056" s="4">
        <v>2324060</v>
      </c>
      <c r="H3056" s="4">
        <v>0</v>
      </c>
      <c r="I3056" s="4">
        <v>2324060</v>
      </c>
      <c r="J3056">
        <v>1</v>
      </c>
      <c r="K3056">
        <v>1</v>
      </c>
      <c r="L3056">
        <v>1</v>
      </c>
      <c r="M3056">
        <v>1</v>
      </c>
      <c r="N3056" s="2">
        <v>44597</v>
      </c>
      <c r="O3056" s="1" t="s">
        <v>8347</v>
      </c>
      <c r="P3056" s="4">
        <v>2314200</v>
      </c>
      <c r="Q3056" s="4">
        <v>141114</v>
      </c>
      <c r="R3056" s="1" t="s">
        <v>55</v>
      </c>
      <c r="S3056" s="1" t="s">
        <v>50</v>
      </c>
      <c r="T3056" s="4">
        <f>Sales_Datas[[#This Row],[after_discount]]-(Sales_Datas[[#This Row],[qty_ordered]]*Sales_Datas[[#This Row],[cogs]])</f>
        <v>2182946</v>
      </c>
      <c r="U3056" s="3">
        <f>IFERROR(Sales_Datas[[#This Row],[Gross_Profit]]/Sales_Datas[[#This Row],[after_discount]],0)</f>
        <v>0.93928125779885197</v>
      </c>
      <c r="V3056" s="1" t="str">
        <f>IF(Sales_Datas[[#This Row],[base_price]] &lt;= 632200, "Low", (IF(Sales_Datas[[#This Row],[base_price]] &gt;= 10092000, "High", "Medium")))</f>
        <v>Medium</v>
      </c>
    </row>
    <row r="3057" spans="1:22" x14ac:dyDescent="0.25">
      <c r="A3057" s="1" t="s">
        <v>8348</v>
      </c>
      <c r="B3057" s="1" t="s">
        <v>8349</v>
      </c>
      <c r="C3057" s="2">
        <v>44610</v>
      </c>
      <c r="D3057" s="1" t="s">
        <v>8346</v>
      </c>
      <c r="E3057" s="4">
        <v>232406</v>
      </c>
      <c r="F3057">
        <v>1</v>
      </c>
      <c r="G3057" s="4">
        <v>2324060</v>
      </c>
      <c r="H3057" s="4">
        <v>0</v>
      </c>
      <c r="I3057" s="4">
        <v>2324060</v>
      </c>
      <c r="J3057">
        <v>1</v>
      </c>
      <c r="K3057">
        <v>1</v>
      </c>
      <c r="L3057">
        <v>0</v>
      </c>
      <c r="M3057">
        <v>1</v>
      </c>
      <c r="N3057" s="2">
        <v>44600</v>
      </c>
      <c r="O3057" s="1" t="s">
        <v>8347</v>
      </c>
      <c r="P3057" s="4">
        <v>2314200</v>
      </c>
      <c r="Q3057" s="4">
        <v>141114</v>
      </c>
      <c r="R3057" s="1" t="s">
        <v>55</v>
      </c>
      <c r="S3057" s="1" t="s">
        <v>50</v>
      </c>
      <c r="T3057" s="4">
        <f>Sales_Datas[[#This Row],[after_discount]]-(Sales_Datas[[#This Row],[qty_ordered]]*Sales_Datas[[#This Row],[cogs]])</f>
        <v>2182946</v>
      </c>
      <c r="U3057" s="3">
        <f>IFERROR(Sales_Datas[[#This Row],[Gross_Profit]]/Sales_Datas[[#This Row],[after_discount]],0)</f>
        <v>0.93928125779885197</v>
      </c>
      <c r="V3057" s="1" t="str">
        <f>IF(Sales_Datas[[#This Row],[base_price]] &lt;= 632200, "Low", (IF(Sales_Datas[[#This Row],[base_price]] &gt;= 10092000, "High", "Medium")))</f>
        <v>Medium</v>
      </c>
    </row>
    <row r="3058" spans="1:22" x14ac:dyDescent="0.25">
      <c r="A3058" s="1" t="s">
        <v>8350</v>
      </c>
      <c r="B3058" s="1" t="s">
        <v>8351</v>
      </c>
      <c r="C3058" s="2">
        <v>44611</v>
      </c>
      <c r="D3058" s="1" t="s">
        <v>8346</v>
      </c>
      <c r="E3058" s="4">
        <v>232406</v>
      </c>
      <c r="F3058">
        <v>1</v>
      </c>
      <c r="G3058" s="4">
        <v>2324060</v>
      </c>
      <c r="H3058" s="4">
        <v>0</v>
      </c>
      <c r="I3058" s="4">
        <v>2324060</v>
      </c>
      <c r="J3058">
        <v>1</v>
      </c>
      <c r="K3058">
        <v>1</v>
      </c>
      <c r="L3058">
        <v>0</v>
      </c>
      <c r="M3058">
        <v>1</v>
      </c>
      <c r="N3058" s="2">
        <v>44611</v>
      </c>
      <c r="O3058" s="1" t="s">
        <v>8347</v>
      </c>
      <c r="P3058" s="4">
        <v>2314200</v>
      </c>
      <c r="Q3058" s="4">
        <v>141114</v>
      </c>
      <c r="R3058" s="1" t="s">
        <v>55</v>
      </c>
      <c r="S3058" s="1" t="s">
        <v>50</v>
      </c>
      <c r="T3058" s="4">
        <f>Sales_Datas[[#This Row],[after_discount]]-(Sales_Datas[[#This Row],[qty_ordered]]*Sales_Datas[[#This Row],[cogs]])</f>
        <v>2182946</v>
      </c>
      <c r="U3058" s="3">
        <f>IFERROR(Sales_Datas[[#This Row],[Gross_Profit]]/Sales_Datas[[#This Row],[after_discount]],0)</f>
        <v>0.93928125779885197</v>
      </c>
      <c r="V3058" s="1" t="str">
        <f>IF(Sales_Datas[[#This Row],[base_price]] &lt;= 632200, "Low", (IF(Sales_Datas[[#This Row],[base_price]] &gt;= 10092000, "High", "Medium")))</f>
        <v>Medium</v>
      </c>
    </row>
    <row r="3059" spans="1:22" x14ac:dyDescent="0.25">
      <c r="A3059" s="1" t="s">
        <v>8352</v>
      </c>
      <c r="B3059" s="1" t="s">
        <v>8353</v>
      </c>
      <c r="C3059" s="2">
        <v>44726</v>
      </c>
      <c r="D3059" s="1" t="s">
        <v>8346</v>
      </c>
      <c r="E3059" s="4">
        <v>232406</v>
      </c>
      <c r="F3059">
        <v>1</v>
      </c>
      <c r="G3059" s="4">
        <v>2324060</v>
      </c>
      <c r="H3059" s="4">
        <v>0</v>
      </c>
      <c r="I3059" s="4">
        <v>2324060</v>
      </c>
      <c r="J3059">
        <v>1</v>
      </c>
      <c r="K3059">
        <v>0</v>
      </c>
      <c r="L3059">
        <v>0</v>
      </c>
      <c r="M3059">
        <v>1</v>
      </c>
      <c r="N3059" s="2">
        <v>44637</v>
      </c>
      <c r="O3059" s="1" t="s">
        <v>8347</v>
      </c>
      <c r="P3059" s="4">
        <v>2314200</v>
      </c>
      <c r="Q3059" s="4">
        <v>141114</v>
      </c>
      <c r="R3059" s="1" t="s">
        <v>55</v>
      </c>
      <c r="S3059" s="1" t="s">
        <v>50</v>
      </c>
      <c r="T3059" s="4">
        <f>Sales_Datas[[#This Row],[after_discount]]-(Sales_Datas[[#This Row],[qty_ordered]]*Sales_Datas[[#This Row],[cogs]])</f>
        <v>2182946</v>
      </c>
      <c r="U3059" s="3">
        <f>IFERROR(Sales_Datas[[#This Row],[Gross_Profit]]/Sales_Datas[[#This Row],[after_discount]],0)</f>
        <v>0.93928125779885197</v>
      </c>
      <c r="V3059" s="1" t="str">
        <f>IF(Sales_Datas[[#This Row],[base_price]] &lt;= 632200, "Low", (IF(Sales_Datas[[#This Row],[base_price]] &gt;= 10092000, "High", "Medium")))</f>
        <v>Medium</v>
      </c>
    </row>
    <row r="3060" spans="1:22" x14ac:dyDescent="0.25">
      <c r="A3060" s="1" t="s">
        <v>8354</v>
      </c>
      <c r="B3060" s="1" t="s">
        <v>8355</v>
      </c>
      <c r="C3060" s="2">
        <v>44836</v>
      </c>
      <c r="D3060" s="1" t="s">
        <v>8346</v>
      </c>
      <c r="E3060" s="4">
        <v>232406</v>
      </c>
      <c r="F3060">
        <v>1</v>
      </c>
      <c r="G3060" s="4">
        <v>2324060</v>
      </c>
      <c r="H3060" s="4">
        <v>0</v>
      </c>
      <c r="I3060" s="4">
        <v>2324060</v>
      </c>
      <c r="J3060">
        <v>1</v>
      </c>
      <c r="K3060">
        <v>1</v>
      </c>
      <c r="L3060">
        <v>1</v>
      </c>
      <c r="M3060">
        <v>1</v>
      </c>
      <c r="N3060" s="2">
        <v>44593</v>
      </c>
      <c r="O3060" s="1" t="s">
        <v>8347</v>
      </c>
      <c r="P3060" s="4">
        <v>2314200</v>
      </c>
      <c r="Q3060" s="4">
        <v>141114</v>
      </c>
      <c r="R3060" s="1" t="s">
        <v>55</v>
      </c>
      <c r="S3060" s="1" t="s">
        <v>50</v>
      </c>
      <c r="T3060" s="4">
        <f>Sales_Datas[[#This Row],[after_discount]]-(Sales_Datas[[#This Row],[qty_ordered]]*Sales_Datas[[#This Row],[cogs]])</f>
        <v>2182946</v>
      </c>
      <c r="U3060" s="3">
        <f>IFERROR(Sales_Datas[[#This Row],[Gross_Profit]]/Sales_Datas[[#This Row],[after_discount]],0)</f>
        <v>0.93928125779885197</v>
      </c>
      <c r="V3060" s="1" t="str">
        <f>IF(Sales_Datas[[#This Row],[base_price]] &lt;= 632200, "Low", (IF(Sales_Datas[[#This Row],[base_price]] &gt;= 10092000, "High", "Medium")))</f>
        <v>Medium</v>
      </c>
    </row>
    <row r="3061" spans="1:22" x14ac:dyDescent="0.25">
      <c r="A3061" s="1" t="s">
        <v>8356</v>
      </c>
      <c r="B3061" s="1" t="s">
        <v>8357</v>
      </c>
      <c r="C3061" s="2">
        <v>44237</v>
      </c>
      <c r="D3061" s="1" t="s">
        <v>8358</v>
      </c>
      <c r="E3061" s="4">
        <v>232000</v>
      </c>
      <c r="F3061">
        <v>1</v>
      </c>
      <c r="G3061" s="4">
        <v>2320000</v>
      </c>
      <c r="H3061" s="4">
        <v>0</v>
      </c>
      <c r="I3061" s="4">
        <v>2320000</v>
      </c>
      <c r="J3061">
        <v>1</v>
      </c>
      <c r="K3061">
        <v>1</v>
      </c>
      <c r="L3061">
        <v>1</v>
      </c>
      <c r="M3061">
        <v>1</v>
      </c>
      <c r="N3061" s="2">
        <v>44497</v>
      </c>
      <c r="O3061" s="1" t="s">
        <v>8359</v>
      </c>
      <c r="P3061" s="4">
        <v>2320000</v>
      </c>
      <c r="Q3061" s="4">
        <v>183280</v>
      </c>
      <c r="R3061" s="1" t="s">
        <v>89</v>
      </c>
      <c r="S3061" s="1" t="s">
        <v>50</v>
      </c>
      <c r="T3061" s="4">
        <f>Sales_Datas[[#This Row],[after_discount]]-(Sales_Datas[[#This Row],[qty_ordered]]*Sales_Datas[[#This Row],[cogs]])</f>
        <v>2136720</v>
      </c>
      <c r="U3061" s="3">
        <f>IFERROR(Sales_Datas[[#This Row],[Gross_Profit]]/Sales_Datas[[#This Row],[after_discount]],0)</f>
        <v>0.92100000000000004</v>
      </c>
      <c r="V3061" s="1" t="str">
        <f>IF(Sales_Datas[[#This Row],[base_price]] &lt;= 632200, "Low", (IF(Sales_Datas[[#This Row],[base_price]] &gt;= 10092000, "High", "Medium")))</f>
        <v>Medium</v>
      </c>
    </row>
    <row r="3062" spans="1:22" x14ac:dyDescent="0.25">
      <c r="A3062" s="1" t="s">
        <v>8360</v>
      </c>
      <c r="B3062" s="1" t="s">
        <v>2170</v>
      </c>
      <c r="C3062" s="2">
        <v>44263</v>
      </c>
      <c r="D3062" s="1" t="s">
        <v>8358</v>
      </c>
      <c r="E3062" s="4">
        <v>232000</v>
      </c>
      <c r="F3062">
        <v>1</v>
      </c>
      <c r="G3062" s="4">
        <v>2320000</v>
      </c>
      <c r="H3062" s="4">
        <v>0</v>
      </c>
      <c r="I3062" s="4">
        <v>2320000</v>
      </c>
      <c r="J3062">
        <v>1</v>
      </c>
      <c r="K3062">
        <v>1</v>
      </c>
      <c r="L3062">
        <v>1</v>
      </c>
      <c r="M3062">
        <v>1</v>
      </c>
      <c r="N3062" s="2">
        <v>44401</v>
      </c>
      <c r="O3062" s="1" t="s">
        <v>8359</v>
      </c>
      <c r="P3062" s="4">
        <v>2320000</v>
      </c>
      <c r="Q3062" s="4">
        <v>183280</v>
      </c>
      <c r="R3062" s="1" t="s">
        <v>89</v>
      </c>
      <c r="S3062" s="1" t="s">
        <v>50</v>
      </c>
      <c r="T3062" s="4">
        <f>Sales_Datas[[#This Row],[after_discount]]-(Sales_Datas[[#This Row],[qty_ordered]]*Sales_Datas[[#This Row],[cogs]])</f>
        <v>2136720</v>
      </c>
      <c r="U3062" s="3">
        <f>IFERROR(Sales_Datas[[#This Row],[Gross_Profit]]/Sales_Datas[[#This Row],[after_discount]],0)</f>
        <v>0.92100000000000004</v>
      </c>
      <c r="V3062" s="1" t="str">
        <f>IF(Sales_Datas[[#This Row],[base_price]] &lt;= 632200, "Low", (IF(Sales_Datas[[#This Row],[base_price]] &gt;= 10092000, "High", "Medium")))</f>
        <v>Medium</v>
      </c>
    </row>
    <row r="3063" spans="1:22" x14ac:dyDescent="0.25">
      <c r="A3063" s="1" t="s">
        <v>8361</v>
      </c>
      <c r="B3063" s="1" t="s">
        <v>8362</v>
      </c>
      <c r="C3063" s="2">
        <v>44265</v>
      </c>
      <c r="D3063" s="1" t="s">
        <v>8358</v>
      </c>
      <c r="E3063" s="4">
        <v>232000</v>
      </c>
      <c r="F3063">
        <v>1</v>
      </c>
      <c r="G3063" s="4">
        <v>2320000</v>
      </c>
      <c r="H3063" s="4">
        <v>0</v>
      </c>
      <c r="I3063" s="4">
        <v>2320000</v>
      </c>
      <c r="J3063">
        <v>1</v>
      </c>
      <c r="K3063">
        <v>1</v>
      </c>
      <c r="L3063">
        <v>0</v>
      </c>
      <c r="M3063">
        <v>1</v>
      </c>
      <c r="N3063" s="2">
        <v>44474</v>
      </c>
      <c r="O3063" s="1" t="s">
        <v>8359</v>
      </c>
      <c r="P3063" s="4">
        <v>2320000</v>
      </c>
      <c r="Q3063" s="4">
        <v>183280</v>
      </c>
      <c r="R3063" s="1" t="s">
        <v>89</v>
      </c>
      <c r="S3063" s="1" t="s">
        <v>50</v>
      </c>
      <c r="T3063" s="4">
        <f>Sales_Datas[[#This Row],[after_discount]]-(Sales_Datas[[#This Row],[qty_ordered]]*Sales_Datas[[#This Row],[cogs]])</f>
        <v>2136720</v>
      </c>
      <c r="U3063" s="3">
        <f>IFERROR(Sales_Datas[[#This Row],[Gross_Profit]]/Sales_Datas[[#This Row],[after_discount]],0)</f>
        <v>0.92100000000000004</v>
      </c>
      <c r="V3063" s="1" t="str">
        <f>IF(Sales_Datas[[#This Row],[base_price]] &lt;= 632200, "Low", (IF(Sales_Datas[[#This Row],[base_price]] &gt;= 10092000, "High", "Medium")))</f>
        <v>Medium</v>
      </c>
    </row>
    <row r="3064" spans="1:22" x14ac:dyDescent="0.25">
      <c r="A3064" s="1" t="s">
        <v>8363</v>
      </c>
      <c r="B3064" s="1" t="s">
        <v>8364</v>
      </c>
      <c r="C3064" s="2">
        <v>44326</v>
      </c>
      <c r="D3064" s="1" t="s">
        <v>8365</v>
      </c>
      <c r="E3064" s="4">
        <v>232000</v>
      </c>
      <c r="F3064">
        <v>1</v>
      </c>
      <c r="G3064" s="4">
        <v>2320000</v>
      </c>
      <c r="H3064" s="4">
        <v>0</v>
      </c>
      <c r="I3064" s="4">
        <v>2320000</v>
      </c>
      <c r="J3064">
        <v>1</v>
      </c>
      <c r="K3064">
        <v>0</v>
      </c>
      <c r="L3064">
        <v>0</v>
      </c>
      <c r="M3064">
        <v>1</v>
      </c>
      <c r="N3064" s="2">
        <v>44492</v>
      </c>
      <c r="O3064" s="1" t="s">
        <v>8366</v>
      </c>
      <c r="P3064" s="4">
        <v>2320000</v>
      </c>
      <c r="Q3064" s="4">
        <v>187920</v>
      </c>
      <c r="R3064" s="1" t="s">
        <v>89</v>
      </c>
      <c r="S3064" s="1" t="s">
        <v>50</v>
      </c>
      <c r="T3064" s="4">
        <f>Sales_Datas[[#This Row],[after_discount]]-(Sales_Datas[[#This Row],[qty_ordered]]*Sales_Datas[[#This Row],[cogs]])</f>
        <v>2132080</v>
      </c>
      <c r="U3064" s="3">
        <f>IFERROR(Sales_Datas[[#This Row],[Gross_Profit]]/Sales_Datas[[#This Row],[after_discount]],0)</f>
        <v>0.91900000000000004</v>
      </c>
      <c r="V3064" s="1" t="str">
        <f>IF(Sales_Datas[[#This Row],[base_price]] &lt;= 632200, "Low", (IF(Sales_Datas[[#This Row],[base_price]] &gt;= 10092000, "High", "Medium")))</f>
        <v>Medium</v>
      </c>
    </row>
    <row r="3065" spans="1:22" x14ac:dyDescent="0.25">
      <c r="A3065" s="1" t="s">
        <v>8367</v>
      </c>
      <c r="B3065" s="1" t="s">
        <v>8364</v>
      </c>
      <c r="C3065" s="2">
        <v>44357</v>
      </c>
      <c r="D3065" s="1" t="s">
        <v>8368</v>
      </c>
      <c r="E3065" s="4">
        <v>232000</v>
      </c>
      <c r="F3065">
        <v>1</v>
      </c>
      <c r="G3065" s="4">
        <v>2320000</v>
      </c>
      <c r="H3065" s="4">
        <v>0</v>
      </c>
      <c r="I3065" s="4">
        <v>2320000</v>
      </c>
      <c r="J3065">
        <v>1</v>
      </c>
      <c r="K3065">
        <v>1</v>
      </c>
      <c r="L3065">
        <v>1</v>
      </c>
      <c r="M3065">
        <v>1</v>
      </c>
      <c r="N3065" s="2">
        <v>44492</v>
      </c>
      <c r="O3065" s="1" t="s">
        <v>8369</v>
      </c>
      <c r="P3065" s="4">
        <v>2320000</v>
      </c>
      <c r="Q3065" s="4">
        <v>141520</v>
      </c>
      <c r="R3065" s="1" t="s">
        <v>89</v>
      </c>
      <c r="S3065" s="1" t="s">
        <v>50</v>
      </c>
      <c r="T3065" s="4">
        <f>Sales_Datas[[#This Row],[after_discount]]-(Sales_Datas[[#This Row],[qty_ordered]]*Sales_Datas[[#This Row],[cogs]])</f>
        <v>2178480</v>
      </c>
      <c r="U3065" s="3">
        <f>IFERROR(Sales_Datas[[#This Row],[Gross_Profit]]/Sales_Datas[[#This Row],[after_discount]],0)</f>
        <v>0.93899999999999995</v>
      </c>
      <c r="V3065" s="1" t="str">
        <f>IF(Sales_Datas[[#This Row],[base_price]] &lt;= 632200, "Low", (IF(Sales_Datas[[#This Row],[base_price]] &gt;= 10092000, "High", "Medium")))</f>
        <v>Medium</v>
      </c>
    </row>
    <row r="3066" spans="1:22" x14ac:dyDescent="0.25">
      <c r="A3066" s="1" t="s">
        <v>8370</v>
      </c>
      <c r="B3066" s="1" t="s">
        <v>8371</v>
      </c>
      <c r="C3066" s="2">
        <v>44388</v>
      </c>
      <c r="D3066" s="1" t="s">
        <v>751</v>
      </c>
      <c r="E3066" s="4">
        <v>232000</v>
      </c>
      <c r="F3066">
        <v>1</v>
      </c>
      <c r="G3066" s="4">
        <v>2320000</v>
      </c>
      <c r="H3066" s="4">
        <v>0</v>
      </c>
      <c r="I3066" s="4">
        <v>2320000</v>
      </c>
      <c r="J3066">
        <v>1</v>
      </c>
      <c r="K3066">
        <v>1</v>
      </c>
      <c r="L3066">
        <v>1</v>
      </c>
      <c r="M3066">
        <v>10</v>
      </c>
      <c r="N3066" s="2">
        <v>44506</v>
      </c>
      <c r="O3066" s="1" t="s">
        <v>752</v>
      </c>
      <c r="P3066" s="4">
        <v>2320000</v>
      </c>
      <c r="Q3066" s="4">
        <v>146160</v>
      </c>
      <c r="R3066" s="1" t="s">
        <v>89</v>
      </c>
      <c r="S3066" s="1" t="s">
        <v>1130</v>
      </c>
      <c r="T3066" s="4">
        <f>Sales_Datas[[#This Row],[after_discount]]-(Sales_Datas[[#This Row],[qty_ordered]]*Sales_Datas[[#This Row],[cogs]])</f>
        <v>2173840</v>
      </c>
      <c r="U3066" s="3">
        <f>IFERROR(Sales_Datas[[#This Row],[Gross_Profit]]/Sales_Datas[[#This Row],[after_discount]],0)</f>
        <v>0.93700000000000006</v>
      </c>
      <c r="V3066" s="1" t="str">
        <f>IF(Sales_Datas[[#This Row],[base_price]] &lt;= 632200, "Low", (IF(Sales_Datas[[#This Row],[base_price]] &gt;= 10092000, "High", "Medium")))</f>
        <v>Medium</v>
      </c>
    </row>
    <row r="3067" spans="1:22" x14ac:dyDescent="0.25">
      <c r="A3067" s="1" t="s">
        <v>8372</v>
      </c>
      <c r="B3067" s="1" t="s">
        <v>8373</v>
      </c>
      <c r="C3067" s="2">
        <v>44424</v>
      </c>
      <c r="D3067" s="1" t="s">
        <v>8358</v>
      </c>
      <c r="E3067" s="4">
        <v>232000</v>
      </c>
      <c r="F3067">
        <v>1</v>
      </c>
      <c r="G3067" s="4">
        <v>2320000</v>
      </c>
      <c r="H3067" s="4">
        <v>0</v>
      </c>
      <c r="I3067" s="4">
        <v>2320000</v>
      </c>
      <c r="J3067">
        <v>1</v>
      </c>
      <c r="K3067">
        <v>1</v>
      </c>
      <c r="L3067">
        <v>1</v>
      </c>
      <c r="M3067">
        <v>1</v>
      </c>
      <c r="N3067" s="2">
        <v>44414</v>
      </c>
      <c r="O3067" s="1" t="s">
        <v>8359</v>
      </c>
      <c r="P3067" s="4">
        <v>2320000</v>
      </c>
      <c r="Q3067" s="4">
        <v>183280</v>
      </c>
      <c r="R3067" s="1" t="s">
        <v>89</v>
      </c>
      <c r="S3067" s="1" t="s">
        <v>50</v>
      </c>
      <c r="T3067" s="4">
        <f>Sales_Datas[[#This Row],[after_discount]]-(Sales_Datas[[#This Row],[qty_ordered]]*Sales_Datas[[#This Row],[cogs]])</f>
        <v>2136720</v>
      </c>
      <c r="U3067" s="3">
        <f>IFERROR(Sales_Datas[[#This Row],[Gross_Profit]]/Sales_Datas[[#This Row],[after_discount]],0)</f>
        <v>0.92100000000000004</v>
      </c>
      <c r="V3067" s="1" t="str">
        <f>IF(Sales_Datas[[#This Row],[base_price]] &lt;= 632200, "Low", (IF(Sales_Datas[[#This Row],[base_price]] &gt;= 10092000, "High", "Medium")))</f>
        <v>Medium</v>
      </c>
    </row>
    <row r="3068" spans="1:22" x14ac:dyDescent="0.25">
      <c r="A3068" s="1" t="s">
        <v>8374</v>
      </c>
      <c r="B3068" s="1" t="s">
        <v>8375</v>
      </c>
      <c r="C3068" s="2">
        <v>44425</v>
      </c>
      <c r="D3068" s="1" t="s">
        <v>8358</v>
      </c>
      <c r="E3068" s="4">
        <v>232000</v>
      </c>
      <c r="F3068">
        <v>1</v>
      </c>
      <c r="G3068" s="4">
        <v>2320000</v>
      </c>
      <c r="H3068" s="4">
        <v>0</v>
      </c>
      <c r="I3068" s="4">
        <v>2320000</v>
      </c>
      <c r="J3068">
        <v>1</v>
      </c>
      <c r="K3068">
        <v>1</v>
      </c>
      <c r="L3068">
        <v>1</v>
      </c>
      <c r="M3068">
        <v>1</v>
      </c>
      <c r="N3068" s="2">
        <v>44432</v>
      </c>
      <c r="O3068" s="1" t="s">
        <v>8359</v>
      </c>
      <c r="P3068" s="4">
        <v>2320000</v>
      </c>
      <c r="Q3068" s="4">
        <v>183280</v>
      </c>
      <c r="R3068" s="1" t="s">
        <v>89</v>
      </c>
      <c r="S3068" s="1" t="s">
        <v>50</v>
      </c>
      <c r="T3068" s="4">
        <f>Sales_Datas[[#This Row],[after_discount]]-(Sales_Datas[[#This Row],[qty_ordered]]*Sales_Datas[[#This Row],[cogs]])</f>
        <v>2136720</v>
      </c>
      <c r="U3068" s="3">
        <f>IFERROR(Sales_Datas[[#This Row],[Gross_Profit]]/Sales_Datas[[#This Row],[after_discount]],0)</f>
        <v>0.92100000000000004</v>
      </c>
      <c r="V3068" s="1" t="str">
        <f>IF(Sales_Datas[[#This Row],[base_price]] &lt;= 632200, "Low", (IF(Sales_Datas[[#This Row],[base_price]] &gt;= 10092000, "High", "Medium")))</f>
        <v>Medium</v>
      </c>
    </row>
    <row r="3069" spans="1:22" x14ac:dyDescent="0.25">
      <c r="A3069" s="1" t="s">
        <v>8376</v>
      </c>
      <c r="B3069" s="1" t="s">
        <v>8377</v>
      </c>
      <c r="C3069" s="2">
        <v>44433</v>
      </c>
      <c r="D3069" s="1" t="s">
        <v>8358</v>
      </c>
      <c r="E3069" s="4">
        <v>232000</v>
      </c>
      <c r="F3069">
        <v>1</v>
      </c>
      <c r="G3069" s="4">
        <v>2320000</v>
      </c>
      <c r="H3069" s="4">
        <v>0</v>
      </c>
      <c r="I3069" s="4">
        <v>2320000</v>
      </c>
      <c r="J3069">
        <v>1</v>
      </c>
      <c r="K3069">
        <v>1</v>
      </c>
      <c r="L3069">
        <v>1</v>
      </c>
      <c r="M3069">
        <v>1</v>
      </c>
      <c r="N3069" s="2">
        <v>44420</v>
      </c>
      <c r="O3069" s="1" t="s">
        <v>8359</v>
      </c>
      <c r="P3069" s="4">
        <v>2320000</v>
      </c>
      <c r="Q3069" s="4">
        <v>183280</v>
      </c>
      <c r="R3069" s="1" t="s">
        <v>89</v>
      </c>
      <c r="S3069" s="1" t="s">
        <v>50</v>
      </c>
      <c r="T3069" s="4">
        <f>Sales_Datas[[#This Row],[after_discount]]-(Sales_Datas[[#This Row],[qty_ordered]]*Sales_Datas[[#This Row],[cogs]])</f>
        <v>2136720</v>
      </c>
      <c r="U3069" s="3">
        <f>IFERROR(Sales_Datas[[#This Row],[Gross_Profit]]/Sales_Datas[[#This Row],[after_discount]],0)</f>
        <v>0.92100000000000004</v>
      </c>
      <c r="V3069" s="1" t="str">
        <f>IF(Sales_Datas[[#This Row],[base_price]] &lt;= 632200, "Low", (IF(Sales_Datas[[#This Row],[base_price]] &gt;= 10092000, "High", "Medium")))</f>
        <v>Medium</v>
      </c>
    </row>
    <row r="3070" spans="1:22" x14ac:dyDescent="0.25">
      <c r="A3070" s="1" t="s">
        <v>8378</v>
      </c>
      <c r="B3070" s="1" t="s">
        <v>8379</v>
      </c>
      <c r="C3070" s="2">
        <v>44461</v>
      </c>
      <c r="D3070" s="1" t="s">
        <v>8358</v>
      </c>
      <c r="E3070" s="4">
        <v>232000</v>
      </c>
      <c r="F3070">
        <v>1</v>
      </c>
      <c r="G3070" s="4">
        <v>2320000</v>
      </c>
      <c r="H3070" s="4">
        <v>0</v>
      </c>
      <c r="I3070" s="4">
        <v>2320000</v>
      </c>
      <c r="J3070">
        <v>1</v>
      </c>
      <c r="K3070">
        <v>1</v>
      </c>
      <c r="L3070">
        <v>1</v>
      </c>
      <c r="M3070">
        <v>1</v>
      </c>
      <c r="N3070" s="2">
        <v>44402</v>
      </c>
      <c r="O3070" s="1" t="s">
        <v>8359</v>
      </c>
      <c r="P3070" s="4">
        <v>2320000</v>
      </c>
      <c r="Q3070" s="4">
        <v>183280</v>
      </c>
      <c r="R3070" s="1" t="s">
        <v>89</v>
      </c>
      <c r="S3070" s="1" t="s">
        <v>50</v>
      </c>
      <c r="T3070" s="4">
        <f>Sales_Datas[[#This Row],[after_discount]]-(Sales_Datas[[#This Row],[qty_ordered]]*Sales_Datas[[#This Row],[cogs]])</f>
        <v>2136720</v>
      </c>
      <c r="U3070" s="3">
        <f>IFERROR(Sales_Datas[[#This Row],[Gross_Profit]]/Sales_Datas[[#This Row],[after_discount]],0)</f>
        <v>0.92100000000000004</v>
      </c>
      <c r="V3070" s="1" t="str">
        <f>IF(Sales_Datas[[#This Row],[base_price]] &lt;= 632200, "Low", (IF(Sales_Datas[[#This Row],[base_price]] &gt;= 10092000, "High", "Medium")))</f>
        <v>Medium</v>
      </c>
    </row>
    <row r="3071" spans="1:22" x14ac:dyDescent="0.25">
      <c r="A3071" s="1" t="s">
        <v>8380</v>
      </c>
      <c r="B3071" s="1" t="s">
        <v>8381</v>
      </c>
      <c r="C3071" s="2">
        <v>44466</v>
      </c>
      <c r="D3071" s="1" t="s">
        <v>8358</v>
      </c>
      <c r="E3071" s="4">
        <v>232000</v>
      </c>
      <c r="F3071">
        <v>1</v>
      </c>
      <c r="G3071" s="4">
        <v>2320000</v>
      </c>
      <c r="H3071" s="4">
        <v>0</v>
      </c>
      <c r="I3071" s="4">
        <v>2320000</v>
      </c>
      <c r="J3071">
        <v>1</v>
      </c>
      <c r="K3071">
        <v>1</v>
      </c>
      <c r="L3071">
        <v>1</v>
      </c>
      <c r="M3071">
        <v>1</v>
      </c>
      <c r="N3071" s="2">
        <v>44451</v>
      </c>
      <c r="O3071" s="1" t="s">
        <v>8359</v>
      </c>
      <c r="P3071" s="4">
        <v>2320000</v>
      </c>
      <c r="Q3071" s="4">
        <v>183280</v>
      </c>
      <c r="R3071" s="1" t="s">
        <v>89</v>
      </c>
      <c r="S3071" s="1" t="s">
        <v>50</v>
      </c>
      <c r="T3071" s="4">
        <f>Sales_Datas[[#This Row],[after_discount]]-(Sales_Datas[[#This Row],[qty_ordered]]*Sales_Datas[[#This Row],[cogs]])</f>
        <v>2136720</v>
      </c>
      <c r="U3071" s="3">
        <f>IFERROR(Sales_Datas[[#This Row],[Gross_Profit]]/Sales_Datas[[#This Row],[after_discount]],0)</f>
        <v>0.92100000000000004</v>
      </c>
      <c r="V3071" s="1" t="str">
        <f>IF(Sales_Datas[[#This Row],[base_price]] &lt;= 632200, "Low", (IF(Sales_Datas[[#This Row],[base_price]] &gt;= 10092000, "High", "Medium")))</f>
        <v>Medium</v>
      </c>
    </row>
    <row r="3072" spans="1:22" x14ac:dyDescent="0.25">
      <c r="A3072" s="1" t="s">
        <v>8382</v>
      </c>
      <c r="B3072" s="1" t="s">
        <v>8383</v>
      </c>
      <c r="C3072" s="2">
        <v>44469</v>
      </c>
      <c r="D3072" s="1" t="s">
        <v>751</v>
      </c>
      <c r="E3072" s="4">
        <v>232000</v>
      </c>
      <c r="F3072">
        <v>1</v>
      </c>
      <c r="G3072" s="4">
        <v>2320000</v>
      </c>
      <c r="H3072" s="4">
        <v>0</v>
      </c>
      <c r="I3072" s="4">
        <v>2320000</v>
      </c>
      <c r="J3072">
        <v>1</v>
      </c>
      <c r="K3072">
        <v>1</v>
      </c>
      <c r="L3072">
        <v>1</v>
      </c>
      <c r="M3072">
        <v>4</v>
      </c>
      <c r="N3072" s="2">
        <v>44460</v>
      </c>
      <c r="O3072" s="1" t="s">
        <v>752</v>
      </c>
      <c r="P3072" s="4">
        <v>2320000</v>
      </c>
      <c r="Q3072" s="4">
        <v>146160</v>
      </c>
      <c r="R3072" s="1" t="s">
        <v>89</v>
      </c>
      <c r="S3072" s="1" t="s">
        <v>34</v>
      </c>
      <c r="T3072" s="4">
        <f>Sales_Datas[[#This Row],[after_discount]]-(Sales_Datas[[#This Row],[qty_ordered]]*Sales_Datas[[#This Row],[cogs]])</f>
        <v>2173840</v>
      </c>
      <c r="U3072" s="3">
        <f>IFERROR(Sales_Datas[[#This Row],[Gross_Profit]]/Sales_Datas[[#This Row],[after_discount]],0)</f>
        <v>0.93700000000000006</v>
      </c>
      <c r="V3072" s="1" t="str">
        <f>IF(Sales_Datas[[#This Row],[base_price]] &lt;= 632200, "Low", (IF(Sales_Datas[[#This Row],[base_price]] &gt;= 10092000, "High", "Medium")))</f>
        <v>Medium</v>
      </c>
    </row>
    <row r="3073" spans="1:22" x14ac:dyDescent="0.25">
      <c r="A3073" s="1" t="s">
        <v>8384</v>
      </c>
      <c r="B3073" s="1" t="s">
        <v>8385</v>
      </c>
      <c r="C3073" s="2">
        <v>44488</v>
      </c>
      <c r="D3073" s="1" t="s">
        <v>751</v>
      </c>
      <c r="E3073" s="4">
        <v>232000</v>
      </c>
      <c r="F3073">
        <v>1</v>
      </c>
      <c r="G3073" s="4">
        <v>2320000</v>
      </c>
      <c r="H3073" s="4">
        <v>0</v>
      </c>
      <c r="I3073" s="4">
        <v>2320000</v>
      </c>
      <c r="J3073">
        <v>1</v>
      </c>
      <c r="K3073">
        <v>1</v>
      </c>
      <c r="L3073">
        <v>1</v>
      </c>
      <c r="M3073">
        <v>1</v>
      </c>
      <c r="N3073" s="2">
        <v>44480</v>
      </c>
      <c r="O3073" s="1" t="s">
        <v>752</v>
      </c>
      <c r="P3073" s="4">
        <v>2320000</v>
      </c>
      <c r="Q3073" s="4">
        <v>146160</v>
      </c>
      <c r="R3073" s="1" t="s">
        <v>89</v>
      </c>
      <c r="S3073" s="1" t="s">
        <v>50</v>
      </c>
      <c r="T3073" s="4">
        <f>Sales_Datas[[#This Row],[after_discount]]-(Sales_Datas[[#This Row],[qty_ordered]]*Sales_Datas[[#This Row],[cogs]])</f>
        <v>2173840</v>
      </c>
      <c r="U3073" s="3">
        <f>IFERROR(Sales_Datas[[#This Row],[Gross_Profit]]/Sales_Datas[[#This Row],[after_discount]],0)</f>
        <v>0.93700000000000006</v>
      </c>
      <c r="V3073" s="1" t="str">
        <f>IF(Sales_Datas[[#This Row],[base_price]] &lt;= 632200, "Low", (IF(Sales_Datas[[#This Row],[base_price]] &gt;= 10092000, "High", "Medium")))</f>
        <v>Medium</v>
      </c>
    </row>
    <row r="3074" spans="1:22" x14ac:dyDescent="0.25">
      <c r="A3074" s="1" t="s">
        <v>8386</v>
      </c>
      <c r="B3074" s="1" t="s">
        <v>8387</v>
      </c>
      <c r="C3074" s="2">
        <v>44492</v>
      </c>
      <c r="D3074" s="1" t="s">
        <v>751</v>
      </c>
      <c r="E3074" s="4">
        <v>232000</v>
      </c>
      <c r="F3074">
        <v>1</v>
      </c>
      <c r="G3074" s="4">
        <v>2320000</v>
      </c>
      <c r="H3074" s="4">
        <v>0</v>
      </c>
      <c r="I3074" s="4">
        <v>2320000</v>
      </c>
      <c r="J3074">
        <v>1</v>
      </c>
      <c r="K3074">
        <v>1</v>
      </c>
      <c r="L3074">
        <v>1</v>
      </c>
      <c r="M3074">
        <v>1</v>
      </c>
      <c r="N3074" s="2">
        <v>44413</v>
      </c>
      <c r="O3074" s="1" t="s">
        <v>752</v>
      </c>
      <c r="P3074" s="4">
        <v>2320000</v>
      </c>
      <c r="Q3074" s="4">
        <v>146160</v>
      </c>
      <c r="R3074" s="1" t="s">
        <v>89</v>
      </c>
      <c r="S3074" s="1" t="s">
        <v>50</v>
      </c>
      <c r="T3074" s="4">
        <f>Sales_Datas[[#This Row],[after_discount]]-(Sales_Datas[[#This Row],[qty_ordered]]*Sales_Datas[[#This Row],[cogs]])</f>
        <v>2173840</v>
      </c>
      <c r="U3074" s="3">
        <f>IFERROR(Sales_Datas[[#This Row],[Gross_Profit]]/Sales_Datas[[#This Row],[after_discount]],0)</f>
        <v>0.93700000000000006</v>
      </c>
      <c r="V3074" s="1" t="str">
        <f>IF(Sales_Datas[[#This Row],[base_price]] &lt;= 632200, "Low", (IF(Sales_Datas[[#This Row],[base_price]] &gt;= 10092000, "High", "Medium")))</f>
        <v>Medium</v>
      </c>
    </row>
    <row r="3075" spans="1:22" x14ac:dyDescent="0.25">
      <c r="A3075" s="1" t="s">
        <v>8388</v>
      </c>
      <c r="B3075" s="1" t="s">
        <v>8389</v>
      </c>
      <c r="C3075" s="2">
        <v>44600</v>
      </c>
      <c r="D3075" s="1" t="s">
        <v>8390</v>
      </c>
      <c r="E3075" s="4">
        <v>232000</v>
      </c>
      <c r="F3075">
        <v>1</v>
      </c>
      <c r="G3075" s="4">
        <v>2320000</v>
      </c>
      <c r="H3075" s="4">
        <v>0</v>
      </c>
      <c r="I3075" s="4">
        <v>2320000</v>
      </c>
      <c r="J3075">
        <v>1</v>
      </c>
      <c r="K3075">
        <v>1</v>
      </c>
      <c r="L3075">
        <v>0</v>
      </c>
      <c r="M3075">
        <v>1</v>
      </c>
      <c r="N3075" s="2">
        <v>44571</v>
      </c>
      <c r="O3075" s="1" t="s">
        <v>8391</v>
      </c>
      <c r="P3075" s="4">
        <v>2204000</v>
      </c>
      <c r="Q3075" s="4">
        <v>160892</v>
      </c>
      <c r="R3075" s="1" t="s">
        <v>89</v>
      </c>
      <c r="S3075" s="1" t="s">
        <v>50</v>
      </c>
      <c r="T3075" s="4">
        <f>Sales_Datas[[#This Row],[after_discount]]-(Sales_Datas[[#This Row],[qty_ordered]]*Sales_Datas[[#This Row],[cogs]])</f>
        <v>2159108</v>
      </c>
      <c r="U3075" s="3">
        <f>IFERROR(Sales_Datas[[#This Row],[Gross_Profit]]/Sales_Datas[[#This Row],[after_discount]],0)</f>
        <v>0.93064999999999998</v>
      </c>
      <c r="V3075" s="1" t="str">
        <f>IF(Sales_Datas[[#This Row],[base_price]] &lt;= 632200, "Low", (IF(Sales_Datas[[#This Row],[base_price]] &gt;= 10092000, "High", "Medium")))</f>
        <v>Medium</v>
      </c>
    </row>
    <row r="3076" spans="1:22" x14ac:dyDescent="0.25">
      <c r="A3076" s="1" t="s">
        <v>8392</v>
      </c>
      <c r="B3076" s="1" t="s">
        <v>8393</v>
      </c>
      <c r="C3076" s="2">
        <v>44625</v>
      </c>
      <c r="D3076" s="1" t="s">
        <v>8394</v>
      </c>
      <c r="E3076" s="4">
        <v>232000</v>
      </c>
      <c r="F3076">
        <v>1</v>
      </c>
      <c r="G3076" s="4">
        <v>2320000</v>
      </c>
      <c r="H3076" s="4">
        <v>0</v>
      </c>
      <c r="I3076" s="4">
        <v>2320000</v>
      </c>
      <c r="J3076">
        <v>1</v>
      </c>
      <c r="K3076">
        <v>1</v>
      </c>
      <c r="L3076">
        <v>0</v>
      </c>
      <c r="M3076">
        <v>1</v>
      </c>
      <c r="N3076" s="2">
        <v>44707</v>
      </c>
      <c r="O3076" s="1" t="s">
        <v>8395</v>
      </c>
      <c r="P3076" s="4">
        <v>2320000</v>
      </c>
      <c r="Q3076" s="4">
        <v>171680</v>
      </c>
      <c r="R3076" s="1" t="s">
        <v>89</v>
      </c>
      <c r="S3076" s="1" t="s">
        <v>50</v>
      </c>
      <c r="T3076" s="4">
        <f>Sales_Datas[[#This Row],[after_discount]]-(Sales_Datas[[#This Row],[qty_ordered]]*Sales_Datas[[#This Row],[cogs]])</f>
        <v>2148320</v>
      </c>
      <c r="U3076" s="3">
        <f>IFERROR(Sales_Datas[[#This Row],[Gross_Profit]]/Sales_Datas[[#This Row],[after_discount]],0)</f>
        <v>0.92600000000000005</v>
      </c>
      <c r="V3076" s="1" t="str">
        <f>IF(Sales_Datas[[#This Row],[base_price]] &lt;= 632200, "Low", (IF(Sales_Datas[[#This Row],[base_price]] &gt;= 10092000, "High", "Medium")))</f>
        <v>Medium</v>
      </c>
    </row>
    <row r="3077" spans="1:22" x14ac:dyDescent="0.25">
      <c r="A3077" s="1" t="s">
        <v>8396</v>
      </c>
      <c r="B3077" s="1" t="s">
        <v>8397</v>
      </c>
      <c r="C3077" s="2">
        <v>44651</v>
      </c>
      <c r="D3077" s="1" t="s">
        <v>8394</v>
      </c>
      <c r="E3077" s="4">
        <v>232000</v>
      </c>
      <c r="F3077">
        <v>1</v>
      </c>
      <c r="G3077" s="4">
        <v>2320000</v>
      </c>
      <c r="H3077" s="4">
        <v>0</v>
      </c>
      <c r="I3077" s="4">
        <v>2320000</v>
      </c>
      <c r="J3077">
        <v>1</v>
      </c>
      <c r="K3077">
        <v>1</v>
      </c>
      <c r="L3077">
        <v>1</v>
      </c>
      <c r="M3077">
        <v>1</v>
      </c>
      <c r="N3077" s="2">
        <v>44493</v>
      </c>
      <c r="O3077" s="1" t="s">
        <v>8395</v>
      </c>
      <c r="P3077" s="4">
        <v>2320000</v>
      </c>
      <c r="Q3077" s="4">
        <v>171680</v>
      </c>
      <c r="R3077" s="1" t="s">
        <v>89</v>
      </c>
      <c r="S3077" s="1" t="s">
        <v>50</v>
      </c>
      <c r="T3077" s="4">
        <f>Sales_Datas[[#This Row],[after_discount]]-(Sales_Datas[[#This Row],[qty_ordered]]*Sales_Datas[[#This Row],[cogs]])</f>
        <v>2148320</v>
      </c>
      <c r="U3077" s="3">
        <f>IFERROR(Sales_Datas[[#This Row],[Gross_Profit]]/Sales_Datas[[#This Row],[after_discount]],0)</f>
        <v>0.92600000000000005</v>
      </c>
      <c r="V3077" s="1" t="str">
        <f>IF(Sales_Datas[[#This Row],[base_price]] &lt;= 632200, "Low", (IF(Sales_Datas[[#This Row],[base_price]] &gt;= 10092000, "High", "Medium")))</f>
        <v>Medium</v>
      </c>
    </row>
    <row r="3078" spans="1:22" x14ac:dyDescent="0.25">
      <c r="A3078" s="1" t="s">
        <v>8398</v>
      </c>
      <c r="B3078" s="1" t="s">
        <v>8399</v>
      </c>
      <c r="C3078" s="2">
        <v>44676</v>
      </c>
      <c r="D3078" s="1" t="s">
        <v>8400</v>
      </c>
      <c r="E3078" s="4">
        <v>232000</v>
      </c>
      <c r="F3078">
        <v>1</v>
      </c>
      <c r="G3078" s="4">
        <v>2320000</v>
      </c>
      <c r="H3078" s="4">
        <v>0</v>
      </c>
      <c r="I3078" s="4">
        <v>2320000</v>
      </c>
      <c r="J3078">
        <v>1</v>
      </c>
      <c r="K3078">
        <v>0</v>
      </c>
      <c r="L3078">
        <v>0</v>
      </c>
      <c r="M3078">
        <v>1</v>
      </c>
      <c r="N3078" s="2">
        <v>44612</v>
      </c>
      <c r="O3078" s="1" t="s">
        <v>8401</v>
      </c>
      <c r="P3078" s="4">
        <v>2320000</v>
      </c>
      <c r="Q3078" s="4">
        <v>162400</v>
      </c>
      <c r="R3078" s="1" t="s">
        <v>89</v>
      </c>
      <c r="S3078" s="1" t="s">
        <v>50</v>
      </c>
      <c r="T3078" s="4">
        <f>Sales_Datas[[#This Row],[after_discount]]-(Sales_Datas[[#This Row],[qty_ordered]]*Sales_Datas[[#This Row],[cogs]])</f>
        <v>2157600</v>
      </c>
      <c r="U3078" s="3">
        <f>IFERROR(Sales_Datas[[#This Row],[Gross_Profit]]/Sales_Datas[[#This Row],[after_discount]],0)</f>
        <v>0.93</v>
      </c>
      <c r="V3078" s="1" t="str">
        <f>IF(Sales_Datas[[#This Row],[base_price]] &lt;= 632200, "Low", (IF(Sales_Datas[[#This Row],[base_price]] &gt;= 10092000, "High", "Medium")))</f>
        <v>Medium</v>
      </c>
    </row>
    <row r="3079" spans="1:22" x14ac:dyDescent="0.25">
      <c r="A3079" s="1" t="s">
        <v>8402</v>
      </c>
      <c r="B3079" s="1" t="s">
        <v>871</v>
      </c>
      <c r="C3079" s="2">
        <v>44757</v>
      </c>
      <c r="D3079" s="1" t="s">
        <v>8403</v>
      </c>
      <c r="E3079" s="4">
        <v>232000</v>
      </c>
      <c r="F3079">
        <v>1</v>
      </c>
      <c r="G3079" s="4">
        <v>2320000</v>
      </c>
      <c r="H3079" s="4">
        <v>0</v>
      </c>
      <c r="I3079" s="4">
        <v>2320000</v>
      </c>
      <c r="J3079">
        <v>1</v>
      </c>
      <c r="K3079">
        <v>0</v>
      </c>
      <c r="L3079">
        <v>0</v>
      </c>
      <c r="M3079">
        <v>1</v>
      </c>
      <c r="N3079" s="2">
        <v>44586</v>
      </c>
      <c r="O3079" s="1" t="s">
        <v>8404</v>
      </c>
      <c r="P3079" s="4">
        <v>2320000</v>
      </c>
      <c r="Q3079" s="4">
        <v>201840</v>
      </c>
      <c r="R3079" s="1" t="s">
        <v>89</v>
      </c>
      <c r="S3079" s="1" t="s">
        <v>50</v>
      </c>
      <c r="T3079" s="4">
        <f>Sales_Datas[[#This Row],[after_discount]]-(Sales_Datas[[#This Row],[qty_ordered]]*Sales_Datas[[#This Row],[cogs]])</f>
        <v>2118160</v>
      </c>
      <c r="U3079" s="3">
        <f>IFERROR(Sales_Datas[[#This Row],[Gross_Profit]]/Sales_Datas[[#This Row],[after_discount]],0)</f>
        <v>0.91300000000000003</v>
      </c>
      <c r="V3079" s="1" t="str">
        <f>IF(Sales_Datas[[#This Row],[base_price]] &lt;= 632200, "Low", (IF(Sales_Datas[[#This Row],[base_price]] &gt;= 10092000, "High", "Medium")))</f>
        <v>Medium</v>
      </c>
    </row>
    <row r="3080" spans="1:22" x14ac:dyDescent="0.25">
      <c r="A3080" s="1" t="s">
        <v>8405</v>
      </c>
      <c r="B3080" s="1" t="s">
        <v>5870</v>
      </c>
      <c r="C3080" s="2">
        <v>44641</v>
      </c>
      <c r="D3080" s="1" t="s">
        <v>8406</v>
      </c>
      <c r="E3080" s="4">
        <v>58000</v>
      </c>
      <c r="F3080">
        <v>4</v>
      </c>
      <c r="G3080" s="4">
        <v>2320000</v>
      </c>
      <c r="H3080" s="4">
        <v>0</v>
      </c>
      <c r="I3080" s="4">
        <v>2320000</v>
      </c>
      <c r="J3080">
        <v>1</v>
      </c>
      <c r="K3080">
        <v>1</v>
      </c>
      <c r="L3080">
        <v>1</v>
      </c>
      <c r="M3080">
        <v>1</v>
      </c>
      <c r="N3080" s="2">
        <v>44593</v>
      </c>
      <c r="O3080" s="1" t="s">
        <v>8407</v>
      </c>
      <c r="P3080" s="4">
        <v>580000</v>
      </c>
      <c r="Q3080" s="4">
        <v>45820</v>
      </c>
      <c r="R3080" s="1" t="s">
        <v>128</v>
      </c>
      <c r="S3080" s="1" t="s">
        <v>50</v>
      </c>
      <c r="T3080" s="4">
        <f>Sales_Datas[[#This Row],[after_discount]]-(Sales_Datas[[#This Row],[qty_ordered]]*Sales_Datas[[#This Row],[cogs]])</f>
        <v>2136720</v>
      </c>
      <c r="U3080" s="3">
        <f>IFERROR(Sales_Datas[[#This Row],[Gross_Profit]]/Sales_Datas[[#This Row],[after_discount]],0)</f>
        <v>0.92100000000000004</v>
      </c>
      <c r="V3080" s="1" t="str">
        <f>IF(Sales_Datas[[#This Row],[base_price]] &lt;= 632200, "Low", (IF(Sales_Datas[[#This Row],[base_price]] &gt;= 10092000, "High", "Medium")))</f>
        <v>Low</v>
      </c>
    </row>
    <row r="3081" spans="1:22" x14ac:dyDescent="0.25">
      <c r="A3081" s="1" t="s">
        <v>8408</v>
      </c>
      <c r="B3081" s="1" t="s">
        <v>8409</v>
      </c>
      <c r="C3081" s="2">
        <v>44650</v>
      </c>
      <c r="D3081" s="1" t="s">
        <v>8410</v>
      </c>
      <c r="E3081" s="4">
        <v>232000</v>
      </c>
      <c r="F3081">
        <v>1</v>
      </c>
      <c r="G3081" s="4">
        <v>2320000</v>
      </c>
      <c r="H3081" s="4">
        <v>0</v>
      </c>
      <c r="I3081" s="4">
        <v>2320000</v>
      </c>
      <c r="J3081">
        <v>1</v>
      </c>
      <c r="K3081">
        <v>1</v>
      </c>
      <c r="L3081">
        <v>0</v>
      </c>
      <c r="M3081">
        <v>4</v>
      </c>
      <c r="N3081" s="2">
        <v>44595</v>
      </c>
      <c r="O3081" s="1" t="s">
        <v>8411</v>
      </c>
      <c r="P3081" s="4">
        <v>2320000</v>
      </c>
      <c r="Q3081" s="4">
        <v>204160</v>
      </c>
      <c r="R3081" s="1" t="s">
        <v>128</v>
      </c>
      <c r="S3081" s="1" t="s">
        <v>34</v>
      </c>
      <c r="T3081" s="4">
        <f>Sales_Datas[[#This Row],[after_discount]]-(Sales_Datas[[#This Row],[qty_ordered]]*Sales_Datas[[#This Row],[cogs]])</f>
        <v>2115840</v>
      </c>
      <c r="U3081" s="3">
        <f>IFERROR(Sales_Datas[[#This Row],[Gross_Profit]]/Sales_Datas[[#This Row],[after_discount]],0)</f>
        <v>0.91200000000000003</v>
      </c>
      <c r="V3081" s="1" t="str">
        <f>IF(Sales_Datas[[#This Row],[base_price]] &lt;= 632200, "Low", (IF(Sales_Datas[[#This Row],[base_price]] &gt;= 10092000, "High", "Medium")))</f>
        <v>Medium</v>
      </c>
    </row>
    <row r="3082" spans="1:22" x14ac:dyDescent="0.25">
      <c r="A3082" s="1" t="s">
        <v>8412</v>
      </c>
      <c r="B3082" s="1" t="s">
        <v>3718</v>
      </c>
      <c r="C3082" s="2">
        <v>44326</v>
      </c>
      <c r="D3082" s="1" t="s">
        <v>8413</v>
      </c>
      <c r="E3082" s="4">
        <v>232000</v>
      </c>
      <c r="F3082">
        <v>1</v>
      </c>
      <c r="G3082" s="4">
        <v>2320000</v>
      </c>
      <c r="H3082" s="4">
        <v>0</v>
      </c>
      <c r="I3082" s="4">
        <v>2320000</v>
      </c>
      <c r="J3082">
        <v>1</v>
      </c>
      <c r="K3082">
        <v>1</v>
      </c>
      <c r="L3082">
        <v>0</v>
      </c>
      <c r="M3082">
        <v>1</v>
      </c>
      <c r="N3082" s="2">
        <v>44394</v>
      </c>
      <c r="O3082" s="1" t="s">
        <v>8414</v>
      </c>
      <c r="P3082" s="4">
        <v>2320000</v>
      </c>
      <c r="Q3082" s="4">
        <v>164720</v>
      </c>
      <c r="R3082" s="1" t="s">
        <v>554</v>
      </c>
      <c r="S3082" s="1" t="s">
        <v>50</v>
      </c>
      <c r="T3082" s="4">
        <f>Sales_Datas[[#This Row],[after_discount]]-(Sales_Datas[[#This Row],[qty_ordered]]*Sales_Datas[[#This Row],[cogs]])</f>
        <v>2155280</v>
      </c>
      <c r="U3082" s="3">
        <f>IFERROR(Sales_Datas[[#This Row],[Gross_Profit]]/Sales_Datas[[#This Row],[after_discount]],0)</f>
        <v>0.92900000000000005</v>
      </c>
      <c r="V3082" s="1" t="str">
        <f>IF(Sales_Datas[[#This Row],[base_price]] &lt;= 632200, "Low", (IF(Sales_Datas[[#This Row],[base_price]] &gt;= 10092000, "High", "Medium")))</f>
        <v>Medium</v>
      </c>
    </row>
    <row r="3083" spans="1:22" x14ac:dyDescent="0.25">
      <c r="A3083" s="1" t="s">
        <v>8415</v>
      </c>
      <c r="B3083" s="1" t="s">
        <v>8416</v>
      </c>
      <c r="C3083" s="2">
        <v>44298</v>
      </c>
      <c r="D3083" s="1" t="s">
        <v>8417</v>
      </c>
      <c r="E3083" s="4">
        <v>232000</v>
      </c>
      <c r="F3083">
        <v>1</v>
      </c>
      <c r="G3083" s="4">
        <v>2320000</v>
      </c>
      <c r="H3083" s="4">
        <v>0</v>
      </c>
      <c r="I3083" s="4">
        <v>2320000</v>
      </c>
      <c r="J3083">
        <v>1</v>
      </c>
      <c r="K3083">
        <v>0</v>
      </c>
      <c r="L3083">
        <v>0</v>
      </c>
      <c r="M3083">
        <v>4</v>
      </c>
      <c r="N3083" s="2">
        <v>44541</v>
      </c>
      <c r="O3083" s="1" t="s">
        <v>8418</v>
      </c>
      <c r="P3083" s="4">
        <v>2320000</v>
      </c>
      <c r="Q3083" s="4">
        <v>139200</v>
      </c>
      <c r="R3083" s="1" t="s">
        <v>133</v>
      </c>
      <c r="S3083" s="1" t="s">
        <v>34</v>
      </c>
      <c r="T3083" s="4">
        <f>Sales_Datas[[#This Row],[after_discount]]-(Sales_Datas[[#This Row],[qty_ordered]]*Sales_Datas[[#This Row],[cogs]])</f>
        <v>2180800</v>
      </c>
      <c r="U3083" s="3">
        <f>IFERROR(Sales_Datas[[#This Row],[Gross_Profit]]/Sales_Datas[[#This Row],[after_discount]],0)</f>
        <v>0.94</v>
      </c>
      <c r="V3083" s="1" t="str">
        <f>IF(Sales_Datas[[#This Row],[base_price]] &lt;= 632200, "Low", (IF(Sales_Datas[[#This Row],[base_price]] &gt;= 10092000, "High", "Medium")))</f>
        <v>Medium</v>
      </c>
    </row>
    <row r="3084" spans="1:22" x14ac:dyDescent="0.25">
      <c r="A3084" s="1" t="s">
        <v>8419</v>
      </c>
      <c r="B3084" s="1" t="s">
        <v>8420</v>
      </c>
      <c r="C3084" s="2">
        <v>44547</v>
      </c>
      <c r="D3084" s="1" t="s">
        <v>8421</v>
      </c>
      <c r="E3084" s="4">
        <v>232000</v>
      </c>
      <c r="F3084">
        <v>1</v>
      </c>
      <c r="G3084" s="4">
        <v>2320000</v>
      </c>
      <c r="H3084" s="4">
        <v>0</v>
      </c>
      <c r="I3084" s="4">
        <v>2320000</v>
      </c>
      <c r="J3084">
        <v>1</v>
      </c>
      <c r="K3084">
        <v>1</v>
      </c>
      <c r="L3084">
        <v>0</v>
      </c>
      <c r="M3084">
        <v>1</v>
      </c>
      <c r="N3084" s="2">
        <v>44536</v>
      </c>
      <c r="O3084" s="1" t="s">
        <v>8422</v>
      </c>
      <c r="P3084" s="4">
        <v>2320000</v>
      </c>
      <c r="Q3084" s="4">
        <v>187920</v>
      </c>
      <c r="R3084" s="1" t="s">
        <v>133</v>
      </c>
      <c r="S3084" s="1" t="s">
        <v>50</v>
      </c>
      <c r="T3084" s="4">
        <f>Sales_Datas[[#This Row],[after_discount]]-(Sales_Datas[[#This Row],[qty_ordered]]*Sales_Datas[[#This Row],[cogs]])</f>
        <v>2132080</v>
      </c>
      <c r="U3084" s="3">
        <f>IFERROR(Sales_Datas[[#This Row],[Gross_Profit]]/Sales_Datas[[#This Row],[after_discount]],0)</f>
        <v>0.91900000000000004</v>
      </c>
      <c r="V3084" s="1" t="str">
        <f>IF(Sales_Datas[[#This Row],[base_price]] &lt;= 632200, "Low", (IF(Sales_Datas[[#This Row],[base_price]] &gt;= 10092000, "High", "Medium")))</f>
        <v>Medium</v>
      </c>
    </row>
    <row r="3085" spans="1:22" x14ac:dyDescent="0.25">
      <c r="A3085" s="1" t="s">
        <v>8423</v>
      </c>
      <c r="B3085" s="1" t="s">
        <v>6316</v>
      </c>
      <c r="C3085" s="2">
        <v>44554</v>
      </c>
      <c r="D3085" s="1" t="s">
        <v>8424</v>
      </c>
      <c r="E3085" s="4">
        <v>232000</v>
      </c>
      <c r="F3085">
        <v>1</v>
      </c>
      <c r="G3085" s="4">
        <v>2320000</v>
      </c>
      <c r="H3085" s="4">
        <v>0</v>
      </c>
      <c r="I3085" s="4">
        <v>2320000</v>
      </c>
      <c r="J3085">
        <v>1</v>
      </c>
      <c r="K3085">
        <v>1</v>
      </c>
      <c r="L3085">
        <v>0</v>
      </c>
      <c r="M3085">
        <v>1</v>
      </c>
      <c r="N3085" s="2">
        <v>44540</v>
      </c>
      <c r="O3085" s="1" t="s">
        <v>8425</v>
      </c>
      <c r="P3085" s="4">
        <v>2320000</v>
      </c>
      <c r="Q3085" s="4">
        <v>171680</v>
      </c>
      <c r="R3085" s="1" t="s">
        <v>133</v>
      </c>
      <c r="S3085" s="1" t="s">
        <v>50</v>
      </c>
      <c r="T3085" s="4">
        <f>Sales_Datas[[#This Row],[after_discount]]-(Sales_Datas[[#This Row],[qty_ordered]]*Sales_Datas[[#This Row],[cogs]])</f>
        <v>2148320</v>
      </c>
      <c r="U3085" s="3">
        <f>IFERROR(Sales_Datas[[#This Row],[Gross_Profit]]/Sales_Datas[[#This Row],[after_discount]],0)</f>
        <v>0.92600000000000005</v>
      </c>
      <c r="V3085" s="1" t="str">
        <f>IF(Sales_Datas[[#This Row],[base_price]] &lt;= 632200, "Low", (IF(Sales_Datas[[#This Row],[base_price]] &gt;= 10092000, "High", "Medium")))</f>
        <v>Medium</v>
      </c>
    </row>
    <row r="3086" spans="1:22" x14ac:dyDescent="0.25">
      <c r="A3086" s="1" t="s">
        <v>8426</v>
      </c>
      <c r="B3086" s="1" t="s">
        <v>8427</v>
      </c>
      <c r="C3086" s="2">
        <v>44450</v>
      </c>
      <c r="D3086" s="1" t="s">
        <v>457</v>
      </c>
      <c r="E3086" s="4">
        <v>116000</v>
      </c>
      <c r="F3086">
        <v>2</v>
      </c>
      <c r="G3086" s="4">
        <v>2320000</v>
      </c>
      <c r="H3086" s="4">
        <v>0</v>
      </c>
      <c r="I3086" s="4">
        <v>2320000</v>
      </c>
      <c r="J3086">
        <v>1</v>
      </c>
      <c r="K3086">
        <v>0</v>
      </c>
      <c r="L3086">
        <v>0</v>
      </c>
      <c r="M3086">
        <v>2</v>
      </c>
      <c r="N3086" s="2">
        <v>44515</v>
      </c>
      <c r="O3086" s="1" t="s">
        <v>458</v>
      </c>
      <c r="P3086" s="4">
        <v>1160000</v>
      </c>
      <c r="Q3086" s="4">
        <v>104400</v>
      </c>
      <c r="R3086" s="1" t="s">
        <v>23</v>
      </c>
      <c r="S3086" s="1" t="s">
        <v>76</v>
      </c>
      <c r="T3086" s="4">
        <f>Sales_Datas[[#This Row],[after_discount]]-(Sales_Datas[[#This Row],[qty_ordered]]*Sales_Datas[[#This Row],[cogs]])</f>
        <v>2111200</v>
      </c>
      <c r="U3086" s="3">
        <f>IFERROR(Sales_Datas[[#This Row],[Gross_Profit]]/Sales_Datas[[#This Row],[after_discount]],0)</f>
        <v>0.91</v>
      </c>
      <c r="V3086" s="1" t="str">
        <f>IF(Sales_Datas[[#This Row],[base_price]] &lt;= 632200, "Low", (IF(Sales_Datas[[#This Row],[base_price]] &gt;= 10092000, "High", "Medium")))</f>
        <v>Medium</v>
      </c>
    </row>
    <row r="3087" spans="1:22" x14ac:dyDescent="0.25">
      <c r="A3087" s="1" t="s">
        <v>8428</v>
      </c>
      <c r="B3087" s="1" t="s">
        <v>8429</v>
      </c>
      <c r="C3087" s="2">
        <v>44512</v>
      </c>
      <c r="D3087" s="1" t="s">
        <v>7611</v>
      </c>
      <c r="E3087" s="4">
        <v>232000</v>
      </c>
      <c r="F3087">
        <v>1</v>
      </c>
      <c r="G3087" s="4">
        <v>2320000</v>
      </c>
      <c r="H3087" s="4">
        <v>0</v>
      </c>
      <c r="I3087" s="4">
        <v>2320000</v>
      </c>
      <c r="J3087">
        <v>1</v>
      </c>
      <c r="K3087">
        <v>1</v>
      </c>
      <c r="L3087">
        <v>1</v>
      </c>
      <c r="M3087">
        <v>1</v>
      </c>
      <c r="N3087" s="2">
        <v>44546</v>
      </c>
      <c r="O3087" s="1" t="s">
        <v>7612</v>
      </c>
      <c r="P3087" s="4">
        <v>1450000</v>
      </c>
      <c r="Q3087" s="4">
        <v>94250</v>
      </c>
      <c r="R3087" s="1" t="s">
        <v>23</v>
      </c>
      <c r="S3087" s="1" t="s">
        <v>50</v>
      </c>
      <c r="T3087" s="4">
        <f>Sales_Datas[[#This Row],[after_discount]]-(Sales_Datas[[#This Row],[qty_ordered]]*Sales_Datas[[#This Row],[cogs]])</f>
        <v>2225750</v>
      </c>
      <c r="U3087" s="3">
        <f>IFERROR(Sales_Datas[[#This Row],[Gross_Profit]]/Sales_Datas[[#This Row],[after_discount]],0)</f>
        <v>0.95937499999999998</v>
      </c>
      <c r="V3087" s="1" t="str">
        <f>IF(Sales_Datas[[#This Row],[base_price]] &lt;= 632200, "Low", (IF(Sales_Datas[[#This Row],[base_price]] &gt;= 10092000, "High", "Medium")))</f>
        <v>Medium</v>
      </c>
    </row>
    <row r="3088" spans="1:22" x14ac:dyDescent="0.25">
      <c r="A3088" s="1" t="s">
        <v>8430</v>
      </c>
      <c r="B3088" s="1" t="s">
        <v>8431</v>
      </c>
      <c r="C3088" s="2">
        <v>44703</v>
      </c>
      <c r="D3088" s="1" t="s">
        <v>8432</v>
      </c>
      <c r="E3088" s="4">
        <v>116000</v>
      </c>
      <c r="F3088">
        <v>2</v>
      </c>
      <c r="G3088" s="4">
        <v>2320000</v>
      </c>
      <c r="H3088" s="4">
        <v>0</v>
      </c>
      <c r="I3088" s="4">
        <v>2320000</v>
      </c>
      <c r="J3088">
        <v>1</v>
      </c>
      <c r="K3088">
        <v>1</v>
      </c>
      <c r="L3088">
        <v>0</v>
      </c>
      <c r="M3088">
        <v>1</v>
      </c>
      <c r="N3088" s="2">
        <v>44631</v>
      </c>
      <c r="O3088" s="1" t="s">
        <v>8433</v>
      </c>
      <c r="P3088" s="4">
        <v>1160000</v>
      </c>
      <c r="Q3088" s="4">
        <v>75400</v>
      </c>
      <c r="R3088" s="1" t="s">
        <v>23</v>
      </c>
      <c r="S3088" s="1" t="s">
        <v>50</v>
      </c>
      <c r="T3088" s="4">
        <f>Sales_Datas[[#This Row],[after_discount]]-(Sales_Datas[[#This Row],[qty_ordered]]*Sales_Datas[[#This Row],[cogs]])</f>
        <v>2169200</v>
      </c>
      <c r="U3088" s="3">
        <f>IFERROR(Sales_Datas[[#This Row],[Gross_Profit]]/Sales_Datas[[#This Row],[after_discount]],0)</f>
        <v>0.93500000000000005</v>
      </c>
      <c r="V3088" s="1" t="str">
        <f>IF(Sales_Datas[[#This Row],[base_price]] &lt;= 632200, "Low", (IF(Sales_Datas[[#This Row],[base_price]] &gt;= 10092000, "High", "Medium")))</f>
        <v>Medium</v>
      </c>
    </row>
    <row r="3089" spans="1:22" x14ac:dyDescent="0.25">
      <c r="A3089" s="1" t="s">
        <v>8434</v>
      </c>
      <c r="B3089" s="1" t="s">
        <v>341</v>
      </c>
      <c r="C3089" s="2">
        <v>44557</v>
      </c>
      <c r="D3089" s="1" t="s">
        <v>8435</v>
      </c>
      <c r="E3089" s="4">
        <v>46400</v>
      </c>
      <c r="F3089">
        <v>5</v>
      </c>
      <c r="G3089" s="4">
        <v>2320000</v>
      </c>
      <c r="H3089" s="4">
        <v>0</v>
      </c>
      <c r="I3089" s="4">
        <v>2320000</v>
      </c>
      <c r="J3089">
        <v>1</v>
      </c>
      <c r="K3089">
        <v>1</v>
      </c>
      <c r="L3089">
        <v>1</v>
      </c>
      <c r="M3089">
        <v>1</v>
      </c>
      <c r="N3089" s="2">
        <v>44381</v>
      </c>
      <c r="O3089" s="1" t="s">
        <v>8436</v>
      </c>
      <c r="P3089" s="4">
        <v>464000</v>
      </c>
      <c r="Q3089" s="4">
        <v>38048</v>
      </c>
      <c r="R3089" s="1" t="s">
        <v>344</v>
      </c>
      <c r="S3089" s="1" t="s">
        <v>50</v>
      </c>
      <c r="T3089" s="4">
        <f>Sales_Datas[[#This Row],[after_discount]]-(Sales_Datas[[#This Row],[qty_ordered]]*Sales_Datas[[#This Row],[cogs]])</f>
        <v>2129760</v>
      </c>
      <c r="U3089" s="3">
        <f>IFERROR(Sales_Datas[[#This Row],[Gross_Profit]]/Sales_Datas[[#This Row],[after_discount]],0)</f>
        <v>0.91800000000000004</v>
      </c>
      <c r="V3089" s="1" t="str">
        <f>IF(Sales_Datas[[#This Row],[base_price]] &lt;= 632200, "Low", (IF(Sales_Datas[[#This Row],[base_price]] &gt;= 10092000, "High", "Medium")))</f>
        <v>Low</v>
      </c>
    </row>
    <row r="3090" spans="1:22" x14ac:dyDescent="0.25">
      <c r="A3090" s="1" t="s">
        <v>8437</v>
      </c>
      <c r="B3090" s="1" t="s">
        <v>3730</v>
      </c>
      <c r="C3090" s="2">
        <v>44714</v>
      </c>
      <c r="D3090" s="1" t="s">
        <v>7620</v>
      </c>
      <c r="E3090" s="4">
        <v>58000</v>
      </c>
      <c r="F3090">
        <v>4</v>
      </c>
      <c r="G3090" s="4">
        <v>2320000</v>
      </c>
      <c r="H3090" s="4">
        <v>0</v>
      </c>
      <c r="I3090" s="4">
        <v>2320000</v>
      </c>
      <c r="J3090">
        <v>1</v>
      </c>
      <c r="K3090">
        <v>1</v>
      </c>
      <c r="L3090">
        <v>1</v>
      </c>
      <c r="M3090">
        <v>1</v>
      </c>
      <c r="N3090" s="2">
        <v>44386</v>
      </c>
      <c r="O3090" s="1" t="s">
        <v>7621</v>
      </c>
      <c r="P3090" s="4">
        <v>580000</v>
      </c>
      <c r="Q3090" s="4">
        <v>35960</v>
      </c>
      <c r="R3090" s="1" t="s">
        <v>75</v>
      </c>
      <c r="S3090" s="1" t="s">
        <v>50</v>
      </c>
      <c r="T3090" s="4">
        <f>Sales_Datas[[#This Row],[after_discount]]-(Sales_Datas[[#This Row],[qty_ordered]]*Sales_Datas[[#This Row],[cogs]])</f>
        <v>2176160</v>
      </c>
      <c r="U3090" s="3">
        <f>IFERROR(Sales_Datas[[#This Row],[Gross_Profit]]/Sales_Datas[[#This Row],[after_discount]],0)</f>
        <v>0.93799999999999994</v>
      </c>
      <c r="V3090" s="1" t="str">
        <f>IF(Sales_Datas[[#This Row],[base_price]] &lt;= 632200, "Low", (IF(Sales_Datas[[#This Row],[base_price]] &gt;= 10092000, "High", "Medium")))</f>
        <v>Low</v>
      </c>
    </row>
    <row r="3091" spans="1:22" x14ac:dyDescent="0.25">
      <c r="A3091" s="1" t="s">
        <v>8438</v>
      </c>
      <c r="B3091" s="1" t="s">
        <v>8439</v>
      </c>
      <c r="C3091" s="2">
        <v>44208</v>
      </c>
      <c r="D3091" s="1" t="s">
        <v>8440</v>
      </c>
      <c r="E3091" s="4">
        <v>231942</v>
      </c>
      <c r="F3091">
        <v>1</v>
      </c>
      <c r="G3091" s="4">
        <v>2319420</v>
      </c>
      <c r="H3091" s="4">
        <v>0</v>
      </c>
      <c r="I3091" s="4">
        <v>2319420</v>
      </c>
      <c r="J3091">
        <v>1</v>
      </c>
      <c r="K3091">
        <v>1</v>
      </c>
      <c r="L3091">
        <v>1</v>
      </c>
      <c r="M3091">
        <v>1</v>
      </c>
      <c r="N3091" s="2">
        <v>44460</v>
      </c>
      <c r="O3091" s="1" t="s">
        <v>8441</v>
      </c>
      <c r="P3091" s="4">
        <v>2319420</v>
      </c>
      <c r="Q3091" s="4">
        <v>204102</v>
      </c>
      <c r="R3091" s="1" t="s">
        <v>89</v>
      </c>
      <c r="S3091" s="1" t="s">
        <v>50</v>
      </c>
      <c r="T3091" s="4">
        <f>Sales_Datas[[#This Row],[after_discount]]-(Sales_Datas[[#This Row],[qty_ordered]]*Sales_Datas[[#This Row],[cogs]])</f>
        <v>2115318</v>
      </c>
      <c r="U3091" s="3">
        <f>IFERROR(Sales_Datas[[#This Row],[Gross_Profit]]/Sales_Datas[[#This Row],[after_discount]],0)</f>
        <v>0.91200300075018759</v>
      </c>
      <c r="V3091" s="1" t="str">
        <f>IF(Sales_Datas[[#This Row],[base_price]] &lt;= 632200, "Low", (IF(Sales_Datas[[#This Row],[base_price]] &gt;= 10092000, "High", "Medium")))</f>
        <v>Medium</v>
      </c>
    </row>
    <row r="3092" spans="1:22" x14ac:dyDescent="0.25">
      <c r="A3092" s="1" t="s">
        <v>8444</v>
      </c>
      <c r="B3092" s="1" t="s">
        <v>8445</v>
      </c>
      <c r="C3092" s="2">
        <v>44605</v>
      </c>
      <c r="D3092" s="1" t="s">
        <v>8446</v>
      </c>
      <c r="E3092" s="4">
        <v>231942</v>
      </c>
      <c r="F3092">
        <v>1</v>
      </c>
      <c r="G3092" s="4">
        <v>2319420</v>
      </c>
      <c r="H3092" s="4">
        <v>0</v>
      </c>
      <c r="I3092" s="4">
        <v>2319420</v>
      </c>
      <c r="J3092">
        <v>1</v>
      </c>
      <c r="K3092">
        <v>1</v>
      </c>
      <c r="L3092">
        <v>1</v>
      </c>
      <c r="M3092">
        <v>1</v>
      </c>
      <c r="N3092" s="2">
        <v>44601</v>
      </c>
      <c r="O3092" s="1" t="s">
        <v>8447</v>
      </c>
      <c r="P3092" s="4">
        <v>2319420</v>
      </c>
      <c r="Q3092" s="4">
        <v>192502</v>
      </c>
      <c r="R3092" s="1" t="s">
        <v>128</v>
      </c>
      <c r="S3092" s="1" t="s">
        <v>50</v>
      </c>
      <c r="T3092" s="4">
        <f>Sales_Datas[[#This Row],[after_discount]]-(Sales_Datas[[#This Row],[qty_ordered]]*Sales_Datas[[#This Row],[cogs]])</f>
        <v>2126918</v>
      </c>
      <c r="U3092" s="3">
        <f>IFERROR(Sales_Datas[[#This Row],[Gross_Profit]]/Sales_Datas[[#This Row],[after_discount]],0)</f>
        <v>0.91700425106276573</v>
      </c>
      <c r="V3092" s="1" t="str">
        <f>IF(Sales_Datas[[#This Row],[base_price]] &lt;= 632200, "Low", (IF(Sales_Datas[[#This Row],[base_price]] &gt;= 10092000, "High", "Medium")))</f>
        <v>Medium</v>
      </c>
    </row>
    <row r="3093" spans="1:22" x14ac:dyDescent="0.25">
      <c r="A3093" s="1" t="s">
        <v>8448</v>
      </c>
      <c r="B3093" s="1" t="s">
        <v>8449</v>
      </c>
      <c r="C3093" s="2">
        <v>44778</v>
      </c>
      <c r="D3093" s="1" t="s">
        <v>8450</v>
      </c>
      <c r="E3093" s="4">
        <v>231942</v>
      </c>
      <c r="F3093">
        <v>1</v>
      </c>
      <c r="G3093" s="4">
        <v>2319420</v>
      </c>
      <c r="H3093" s="4">
        <v>0</v>
      </c>
      <c r="I3093" s="4">
        <v>2319420</v>
      </c>
      <c r="J3093">
        <v>1</v>
      </c>
      <c r="K3093">
        <v>1</v>
      </c>
      <c r="L3093">
        <v>1</v>
      </c>
      <c r="M3093">
        <v>1</v>
      </c>
      <c r="N3093" s="2">
        <v>44552</v>
      </c>
      <c r="O3093" s="1" t="s">
        <v>8451</v>
      </c>
      <c r="P3093" s="4">
        <v>2319420</v>
      </c>
      <c r="Q3093" s="4">
        <v>201782</v>
      </c>
      <c r="R3093" s="1" t="s">
        <v>554</v>
      </c>
      <c r="S3093" s="1" t="s">
        <v>50</v>
      </c>
      <c r="T3093" s="4">
        <f>Sales_Datas[[#This Row],[after_discount]]-(Sales_Datas[[#This Row],[qty_ordered]]*Sales_Datas[[#This Row],[cogs]])</f>
        <v>2117638</v>
      </c>
      <c r="U3093" s="3">
        <f>IFERROR(Sales_Datas[[#This Row],[Gross_Profit]]/Sales_Datas[[#This Row],[after_discount]],0)</f>
        <v>0.91300325081270317</v>
      </c>
      <c r="V3093" s="1" t="str">
        <f>IF(Sales_Datas[[#This Row],[base_price]] &lt;= 632200, "Low", (IF(Sales_Datas[[#This Row],[base_price]] &gt;= 10092000, "High", "Medium")))</f>
        <v>Medium</v>
      </c>
    </row>
    <row r="3094" spans="1:22" x14ac:dyDescent="0.25">
      <c r="A3094" s="1" t="s">
        <v>8452</v>
      </c>
      <c r="B3094" s="1" t="s">
        <v>505</v>
      </c>
      <c r="C3094" s="2">
        <v>44455</v>
      </c>
      <c r="D3094" s="1" t="s">
        <v>8453</v>
      </c>
      <c r="E3094" s="4">
        <v>231942</v>
      </c>
      <c r="F3094">
        <v>1</v>
      </c>
      <c r="G3094" s="4">
        <v>2319420</v>
      </c>
      <c r="H3094" s="4">
        <v>0</v>
      </c>
      <c r="I3094" s="4">
        <v>2319420</v>
      </c>
      <c r="J3094">
        <v>1</v>
      </c>
      <c r="K3094">
        <v>1</v>
      </c>
      <c r="L3094">
        <v>0</v>
      </c>
      <c r="M3094">
        <v>1</v>
      </c>
      <c r="N3094" s="2">
        <v>44435</v>
      </c>
      <c r="O3094" s="1" t="s">
        <v>8454</v>
      </c>
      <c r="P3094" s="4">
        <v>2319420</v>
      </c>
      <c r="Q3094" s="4">
        <v>187862</v>
      </c>
      <c r="R3094" s="1" t="s">
        <v>133</v>
      </c>
      <c r="S3094" s="1" t="s">
        <v>50</v>
      </c>
      <c r="T3094" s="4">
        <f>Sales_Datas[[#This Row],[after_discount]]-(Sales_Datas[[#This Row],[qty_ordered]]*Sales_Datas[[#This Row],[cogs]])</f>
        <v>2131558</v>
      </c>
      <c r="U3094" s="3">
        <f>IFERROR(Sales_Datas[[#This Row],[Gross_Profit]]/Sales_Datas[[#This Row],[after_discount]],0)</f>
        <v>0.9190047511877969</v>
      </c>
      <c r="V3094" s="1" t="str">
        <f>IF(Sales_Datas[[#This Row],[base_price]] &lt;= 632200, "Low", (IF(Sales_Datas[[#This Row],[base_price]] &gt;= 10092000, "High", "Medium")))</f>
        <v>Medium</v>
      </c>
    </row>
    <row r="3095" spans="1:22" x14ac:dyDescent="0.25">
      <c r="A3095" s="1" t="s">
        <v>8455</v>
      </c>
      <c r="B3095" s="1" t="s">
        <v>8456</v>
      </c>
      <c r="C3095" s="2">
        <v>44512</v>
      </c>
      <c r="D3095" s="1" t="s">
        <v>5927</v>
      </c>
      <c r="E3095" s="4">
        <v>231942</v>
      </c>
      <c r="F3095">
        <v>1</v>
      </c>
      <c r="G3095" s="4">
        <v>2319420</v>
      </c>
      <c r="H3095" s="4">
        <v>0</v>
      </c>
      <c r="I3095" s="4">
        <v>2319420</v>
      </c>
      <c r="J3095">
        <v>1</v>
      </c>
      <c r="K3095">
        <v>1</v>
      </c>
      <c r="L3095">
        <v>1</v>
      </c>
      <c r="M3095">
        <v>1</v>
      </c>
      <c r="N3095" s="2">
        <v>44552</v>
      </c>
      <c r="O3095" s="1" t="s">
        <v>5928</v>
      </c>
      <c r="P3095" s="4">
        <v>2319420</v>
      </c>
      <c r="Q3095" s="4">
        <v>146102</v>
      </c>
      <c r="R3095" s="1" t="s">
        <v>133</v>
      </c>
      <c r="S3095" s="1" t="s">
        <v>50</v>
      </c>
      <c r="T3095" s="4">
        <f>Sales_Datas[[#This Row],[after_discount]]-(Sales_Datas[[#This Row],[qty_ordered]]*Sales_Datas[[#This Row],[cogs]])</f>
        <v>2173318</v>
      </c>
      <c r="U3095" s="3">
        <f>IFERROR(Sales_Datas[[#This Row],[Gross_Profit]]/Sales_Datas[[#This Row],[after_discount]],0)</f>
        <v>0.9370092523130783</v>
      </c>
      <c r="V3095" s="1" t="str">
        <f>IF(Sales_Datas[[#This Row],[base_price]] &lt;= 632200, "Low", (IF(Sales_Datas[[#This Row],[base_price]] &gt;= 10092000, "High", "Medium")))</f>
        <v>Medium</v>
      </c>
    </row>
    <row r="3096" spans="1:22" x14ac:dyDescent="0.25">
      <c r="A3096" s="1" t="s">
        <v>8457</v>
      </c>
      <c r="B3096" s="1" t="s">
        <v>8458</v>
      </c>
      <c r="C3096" s="2">
        <v>44515</v>
      </c>
      <c r="D3096" s="1" t="s">
        <v>8459</v>
      </c>
      <c r="E3096" s="4">
        <v>231942</v>
      </c>
      <c r="F3096">
        <v>1</v>
      </c>
      <c r="G3096" s="4">
        <v>2319420</v>
      </c>
      <c r="H3096" s="4">
        <v>0</v>
      </c>
      <c r="I3096" s="4">
        <v>2319420</v>
      </c>
      <c r="J3096">
        <v>1</v>
      </c>
      <c r="K3096">
        <v>0</v>
      </c>
      <c r="L3096">
        <v>0</v>
      </c>
      <c r="M3096">
        <v>12</v>
      </c>
      <c r="N3096" s="2">
        <v>44518</v>
      </c>
      <c r="O3096" s="1" t="s">
        <v>8460</v>
      </c>
      <c r="P3096" s="4">
        <v>2319420</v>
      </c>
      <c r="Q3096" s="4">
        <v>148422</v>
      </c>
      <c r="R3096" s="1" t="s">
        <v>133</v>
      </c>
      <c r="S3096" s="1" t="s">
        <v>1137</v>
      </c>
      <c r="T3096" s="4">
        <f>Sales_Datas[[#This Row],[after_discount]]-(Sales_Datas[[#This Row],[qty_ordered]]*Sales_Datas[[#This Row],[cogs]])</f>
        <v>2170998</v>
      </c>
      <c r="U3096" s="3">
        <f>IFERROR(Sales_Datas[[#This Row],[Gross_Profit]]/Sales_Datas[[#This Row],[after_discount]],0)</f>
        <v>0.93600900225056261</v>
      </c>
      <c r="V3096" s="1" t="str">
        <f>IF(Sales_Datas[[#This Row],[base_price]] &lt;= 632200, "Low", (IF(Sales_Datas[[#This Row],[base_price]] &gt;= 10092000, "High", "Medium")))</f>
        <v>Medium</v>
      </c>
    </row>
    <row r="3097" spans="1:22" x14ac:dyDescent="0.25">
      <c r="A3097" s="1" t="s">
        <v>8461</v>
      </c>
      <c r="B3097" s="1" t="s">
        <v>8462</v>
      </c>
      <c r="C3097" s="2">
        <v>44541</v>
      </c>
      <c r="D3097" s="1" t="s">
        <v>8463</v>
      </c>
      <c r="E3097" s="4">
        <v>231942</v>
      </c>
      <c r="F3097">
        <v>1</v>
      </c>
      <c r="G3097" s="4">
        <v>2319420</v>
      </c>
      <c r="H3097" s="4">
        <v>0</v>
      </c>
      <c r="I3097" s="4">
        <v>2319420</v>
      </c>
      <c r="J3097">
        <v>1</v>
      </c>
      <c r="K3097">
        <v>1</v>
      </c>
      <c r="L3097">
        <v>1</v>
      </c>
      <c r="M3097">
        <v>1</v>
      </c>
      <c r="N3097" s="2">
        <v>44436</v>
      </c>
      <c r="O3097" s="1" t="s">
        <v>8464</v>
      </c>
      <c r="P3097" s="4">
        <v>1739420</v>
      </c>
      <c r="Q3097" s="4">
        <v>146102</v>
      </c>
      <c r="R3097" s="1" t="s">
        <v>133</v>
      </c>
      <c r="S3097" s="1" t="s">
        <v>50</v>
      </c>
      <c r="T3097" s="4">
        <f>Sales_Datas[[#This Row],[after_discount]]-(Sales_Datas[[#This Row],[qty_ordered]]*Sales_Datas[[#This Row],[cogs]])</f>
        <v>2173318</v>
      </c>
      <c r="U3097" s="3">
        <f>IFERROR(Sales_Datas[[#This Row],[Gross_Profit]]/Sales_Datas[[#This Row],[after_discount]],0)</f>
        <v>0.9370092523130783</v>
      </c>
      <c r="V3097" s="1" t="str">
        <f>IF(Sales_Datas[[#This Row],[base_price]] &lt;= 632200, "Low", (IF(Sales_Datas[[#This Row],[base_price]] &gt;= 10092000, "High", "Medium")))</f>
        <v>Medium</v>
      </c>
    </row>
    <row r="3098" spans="1:22" x14ac:dyDescent="0.25">
      <c r="A3098" s="1" t="s">
        <v>8465</v>
      </c>
      <c r="B3098" s="1" t="s">
        <v>8466</v>
      </c>
      <c r="C3098" s="2">
        <v>44558</v>
      </c>
      <c r="D3098" s="1" t="s">
        <v>8467</v>
      </c>
      <c r="E3098" s="4">
        <v>231942</v>
      </c>
      <c r="F3098">
        <v>1</v>
      </c>
      <c r="G3098" s="4">
        <v>2319420</v>
      </c>
      <c r="H3098" s="4">
        <v>0</v>
      </c>
      <c r="I3098" s="4">
        <v>2319420</v>
      </c>
      <c r="J3098">
        <v>1</v>
      </c>
      <c r="K3098">
        <v>1</v>
      </c>
      <c r="L3098">
        <v>0</v>
      </c>
      <c r="M3098">
        <v>1</v>
      </c>
      <c r="N3098" s="2">
        <v>44536</v>
      </c>
      <c r="O3098" s="1" t="s">
        <v>8468</v>
      </c>
      <c r="P3098" s="4">
        <v>2319420</v>
      </c>
      <c r="Q3098" s="4">
        <v>143782</v>
      </c>
      <c r="R3098" s="1" t="s">
        <v>133</v>
      </c>
      <c r="S3098" s="1" t="s">
        <v>50</v>
      </c>
      <c r="T3098" s="4">
        <f>Sales_Datas[[#This Row],[after_discount]]-(Sales_Datas[[#This Row],[qty_ordered]]*Sales_Datas[[#This Row],[cogs]])</f>
        <v>2175638</v>
      </c>
      <c r="U3098" s="3">
        <f>IFERROR(Sales_Datas[[#This Row],[Gross_Profit]]/Sales_Datas[[#This Row],[after_discount]],0)</f>
        <v>0.93800950237559388</v>
      </c>
      <c r="V3098" s="1" t="str">
        <f>IF(Sales_Datas[[#This Row],[base_price]] &lt;= 632200, "Low", (IF(Sales_Datas[[#This Row],[base_price]] &gt;= 10092000, "High", "Medium")))</f>
        <v>Medium</v>
      </c>
    </row>
    <row r="3099" spans="1:22" x14ac:dyDescent="0.25">
      <c r="A3099" s="1" t="s">
        <v>8469</v>
      </c>
      <c r="B3099" s="1" t="s">
        <v>8470</v>
      </c>
      <c r="C3099" s="2">
        <v>44562</v>
      </c>
      <c r="D3099" s="1" t="s">
        <v>8471</v>
      </c>
      <c r="E3099" s="4">
        <v>231942</v>
      </c>
      <c r="F3099">
        <v>1</v>
      </c>
      <c r="G3099" s="4">
        <v>2319420</v>
      </c>
      <c r="H3099" s="4">
        <v>0</v>
      </c>
      <c r="I3099" s="4">
        <v>2319420</v>
      </c>
      <c r="J3099">
        <v>1</v>
      </c>
      <c r="K3099">
        <v>1</v>
      </c>
      <c r="L3099">
        <v>0</v>
      </c>
      <c r="M3099">
        <v>1</v>
      </c>
      <c r="N3099" s="2">
        <v>44395</v>
      </c>
      <c r="O3099" s="1" t="s">
        <v>8472</v>
      </c>
      <c r="P3099" s="4">
        <v>2319420</v>
      </c>
      <c r="Q3099" s="4">
        <v>155382</v>
      </c>
      <c r="R3099" s="1" t="s">
        <v>133</v>
      </c>
      <c r="S3099" s="1" t="s">
        <v>50</v>
      </c>
      <c r="T3099" s="4">
        <f>Sales_Datas[[#This Row],[after_discount]]-(Sales_Datas[[#This Row],[qty_ordered]]*Sales_Datas[[#This Row],[cogs]])</f>
        <v>2164038</v>
      </c>
      <c r="U3099" s="3">
        <f>IFERROR(Sales_Datas[[#This Row],[Gross_Profit]]/Sales_Datas[[#This Row],[after_discount]],0)</f>
        <v>0.93300825206301574</v>
      </c>
      <c r="V3099" s="1" t="str">
        <f>IF(Sales_Datas[[#This Row],[base_price]] &lt;= 632200, "Low", (IF(Sales_Datas[[#This Row],[base_price]] &gt;= 10092000, "High", "Medium")))</f>
        <v>Medium</v>
      </c>
    </row>
    <row r="3100" spans="1:22" x14ac:dyDescent="0.25">
      <c r="A3100" s="1" t="s">
        <v>8473</v>
      </c>
      <c r="B3100" s="1" t="s">
        <v>8474</v>
      </c>
      <c r="C3100" s="2">
        <v>44563</v>
      </c>
      <c r="D3100" s="1" t="s">
        <v>5931</v>
      </c>
      <c r="E3100" s="4">
        <v>231942</v>
      </c>
      <c r="F3100">
        <v>1</v>
      </c>
      <c r="G3100" s="4">
        <v>2319420</v>
      </c>
      <c r="H3100" s="4">
        <v>0</v>
      </c>
      <c r="I3100" s="4">
        <v>2319420</v>
      </c>
      <c r="J3100">
        <v>1</v>
      </c>
      <c r="K3100">
        <v>1</v>
      </c>
      <c r="L3100">
        <v>1</v>
      </c>
      <c r="M3100">
        <v>1</v>
      </c>
      <c r="N3100" s="2">
        <v>44572</v>
      </c>
      <c r="O3100" s="1" t="s">
        <v>5932</v>
      </c>
      <c r="P3100" s="4">
        <v>2319420</v>
      </c>
      <c r="Q3100" s="4">
        <v>160022</v>
      </c>
      <c r="R3100" s="1" t="s">
        <v>133</v>
      </c>
      <c r="S3100" s="1" t="s">
        <v>50</v>
      </c>
      <c r="T3100" s="4">
        <f>Sales_Datas[[#This Row],[after_discount]]-(Sales_Datas[[#This Row],[qty_ordered]]*Sales_Datas[[#This Row],[cogs]])</f>
        <v>2159398</v>
      </c>
      <c r="U3100" s="3">
        <f>IFERROR(Sales_Datas[[#This Row],[Gross_Profit]]/Sales_Datas[[#This Row],[after_discount]],0)</f>
        <v>0.93100775193798446</v>
      </c>
      <c r="V3100" s="1" t="str">
        <f>IF(Sales_Datas[[#This Row],[base_price]] &lt;= 632200, "Low", (IF(Sales_Datas[[#This Row],[base_price]] &gt;= 10092000, "High", "Medium")))</f>
        <v>Medium</v>
      </c>
    </row>
    <row r="3101" spans="1:22" x14ac:dyDescent="0.25">
      <c r="A3101" s="1" t="s">
        <v>8475</v>
      </c>
      <c r="B3101" s="1" t="s">
        <v>2985</v>
      </c>
      <c r="C3101" s="2">
        <v>44635</v>
      </c>
      <c r="D3101" s="1" t="s">
        <v>8476</v>
      </c>
      <c r="E3101" s="4">
        <v>231942</v>
      </c>
      <c r="F3101">
        <v>1</v>
      </c>
      <c r="G3101" s="4">
        <v>2319420</v>
      </c>
      <c r="H3101" s="4">
        <v>0</v>
      </c>
      <c r="I3101" s="4">
        <v>2319420</v>
      </c>
      <c r="J3101">
        <v>1</v>
      </c>
      <c r="K3101">
        <v>1</v>
      </c>
      <c r="L3101">
        <v>0</v>
      </c>
      <c r="M3101">
        <v>1</v>
      </c>
      <c r="N3101" s="2">
        <v>44403</v>
      </c>
      <c r="O3101" s="1" t="s">
        <v>8477</v>
      </c>
      <c r="P3101" s="4">
        <v>2319420</v>
      </c>
      <c r="Q3101" s="4">
        <v>143782</v>
      </c>
      <c r="R3101" s="1" t="s">
        <v>133</v>
      </c>
      <c r="S3101" s="1" t="s">
        <v>50</v>
      </c>
      <c r="T3101" s="4">
        <f>Sales_Datas[[#This Row],[after_discount]]-(Sales_Datas[[#This Row],[qty_ordered]]*Sales_Datas[[#This Row],[cogs]])</f>
        <v>2175638</v>
      </c>
      <c r="U3101" s="3">
        <f>IFERROR(Sales_Datas[[#This Row],[Gross_Profit]]/Sales_Datas[[#This Row],[after_discount]],0)</f>
        <v>0.93800950237559388</v>
      </c>
      <c r="V3101" s="1" t="str">
        <f>IF(Sales_Datas[[#This Row],[base_price]] &lt;= 632200, "Low", (IF(Sales_Datas[[#This Row],[base_price]] &gt;= 10092000, "High", "Medium")))</f>
        <v>Medium</v>
      </c>
    </row>
    <row r="3102" spans="1:22" x14ac:dyDescent="0.25">
      <c r="A3102" s="1" t="s">
        <v>8478</v>
      </c>
      <c r="B3102" s="1" t="s">
        <v>8479</v>
      </c>
      <c r="C3102" s="2">
        <v>44873</v>
      </c>
      <c r="D3102" s="1" t="s">
        <v>8480</v>
      </c>
      <c r="E3102" s="4">
        <v>231942</v>
      </c>
      <c r="F3102">
        <v>1</v>
      </c>
      <c r="G3102" s="4">
        <v>2319420</v>
      </c>
      <c r="H3102" s="4">
        <v>0</v>
      </c>
      <c r="I3102" s="4">
        <v>2319420</v>
      </c>
      <c r="J3102">
        <v>1</v>
      </c>
      <c r="K3102">
        <v>0</v>
      </c>
      <c r="L3102">
        <v>0</v>
      </c>
      <c r="M3102">
        <v>4</v>
      </c>
      <c r="N3102" s="2">
        <v>44790</v>
      </c>
      <c r="O3102" s="1" t="s">
        <v>8481</v>
      </c>
      <c r="P3102" s="4">
        <v>2319420</v>
      </c>
      <c r="Q3102" s="4">
        <v>197142</v>
      </c>
      <c r="R3102" s="1" t="s">
        <v>133</v>
      </c>
      <c r="S3102" s="1" t="s">
        <v>34</v>
      </c>
      <c r="T3102" s="4">
        <f>Sales_Datas[[#This Row],[after_discount]]-(Sales_Datas[[#This Row],[qty_ordered]]*Sales_Datas[[#This Row],[cogs]])</f>
        <v>2122278</v>
      </c>
      <c r="U3102" s="3">
        <f>IFERROR(Sales_Datas[[#This Row],[Gross_Profit]]/Sales_Datas[[#This Row],[after_discount]],0)</f>
        <v>0.91500375093773445</v>
      </c>
      <c r="V3102" s="1" t="str">
        <f>IF(Sales_Datas[[#This Row],[base_price]] &lt;= 632200, "Low", (IF(Sales_Datas[[#This Row],[base_price]] &gt;= 10092000, "High", "Medium")))</f>
        <v>Medium</v>
      </c>
    </row>
    <row r="3103" spans="1:22" x14ac:dyDescent="0.25">
      <c r="A3103" s="1" t="s">
        <v>8482</v>
      </c>
      <c r="B3103" s="1" t="s">
        <v>8483</v>
      </c>
      <c r="C3103" s="2">
        <v>44267</v>
      </c>
      <c r="D3103" s="1" t="s">
        <v>8484</v>
      </c>
      <c r="E3103" s="4">
        <v>231942</v>
      </c>
      <c r="F3103">
        <v>1</v>
      </c>
      <c r="G3103" s="4">
        <v>2319420</v>
      </c>
      <c r="H3103" s="4">
        <v>0</v>
      </c>
      <c r="I3103" s="4">
        <v>2319420</v>
      </c>
      <c r="J3103">
        <v>1</v>
      </c>
      <c r="K3103">
        <v>1</v>
      </c>
      <c r="L3103">
        <v>0</v>
      </c>
      <c r="M3103">
        <v>1</v>
      </c>
      <c r="N3103" s="2">
        <v>44396</v>
      </c>
      <c r="O3103" s="1" t="s">
        <v>8485</v>
      </c>
      <c r="P3103" s="4">
        <v>2319420</v>
      </c>
      <c r="Q3103" s="4">
        <v>194822</v>
      </c>
      <c r="R3103" s="1" t="s">
        <v>123</v>
      </c>
      <c r="S3103" s="1" t="s">
        <v>50</v>
      </c>
      <c r="T3103" s="4">
        <f>Sales_Datas[[#This Row],[after_discount]]-(Sales_Datas[[#This Row],[qty_ordered]]*Sales_Datas[[#This Row],[cogs]])</f>
        <v>2124598</v>
      </c>
      <c r="U3103" s="3">
        <f>IFERROR(Sales_Datas[[#This Row],[Gross_Profit]]/Sales_Datas[[#This Row],[after_discount]],0)</f>
        <v>0.91600400100025003</v>
      </c>
      <c r="V3103" s="1" t="str">
        <f>IF(Sales_Datas[[#This Row],[base_price]] &lt;= 632200, "Low", (IF(Sales_Datas[[#This Row],[base_price]] &gt;= 10092000, "High", "Medium")))</f>
        <v>Medium</v>
      </c>
    </row>
    <row r="3104" spans="1:22" x14ac:dyDescent="0.25">
      <c r="A3104" s="1" t="s">
        <v>8486</v>
      </c>
      <c r="B3104" s="1" t="s">
        <v>8487</v>
      </c>
      <c r="C3104" s="2">
        <v>44491</v>
      </c>
      <c r="D3104" s="1" t="s">
        <v>8488</v>
      </c>
      <c r="E3104" s="4">
        <v>115942</v>
      </c>
      <c r="F3104">
        <v>2</v>
      </c>
      <c r="G3104" s="4">
        <v>2318840</v>
      </c>
      <c r="H3104" s="4">
        <v>0</v>
      </c>
      <c r="I3104" s="4">
        <v>2318840</v>
      </c>
      <c r="J3104">
        <v>1</v>
      </c>
      <c r="K3104">
        <v>0</v>
      </c>
      <c r="L3104">
        <v>0</v>
      </c>
      <c r="M3104">
        <v>1</v>
      </c>
      <c r="N3104" s="2">
        <v>44497</v>
      </c>
      <c r="O3104" s="1" t="s">
        <v>8489</v>
      </c>
      <c r="P3104" s="4">
        <v>1159420</v>
      </c>
      <c r="Q3104" s="4">
        <v>73022</v>
      </c>
      <c r="R3104" s="1" t="s">
        <v>55</v>
      </c>
      <c r="S3104" s="1" t="s">
        <v>50</v>
      </c>
      <c r="T3104" s="4">
        <f>Sales_Datas[[#This Row],[after_discount]]-(Sales_Datas[[#This Row],[qty_ordered]]*Sales_Datas[[#This Row],[cogs]])</f>
        <v>2172796</v>
      </c>
      <c r="U3104" s="3">
        <f>IFERROR(Sales_Datas[[#This Row],[Gross_Profit]]/Sales_Datas[[#This Row],[after_discount]],0)</f>
        <v>0.93701850925462726</v>
      </c>
      <c r="V3104" s="1" t="str">
        <f>IF(Sales_Datas[[#This Row],[base_price]] &lt;= 632200, "Low", (IF(Sales_Datas[[#This Row],[base_price]] &gt;= 10092000, "High", "Medium")))</f>
        <v>Medium</v>
      </c>
    </row>
    <row r="3105" spans="1:22" x14ac:dyDescent="0.25">
      <c r="A3105" s="1" t="s">
        <v>8490</v>
      </c>
      <c r="B3105" s="1" t="s">
        <v>1032</v>
      </c>
      <c r="C3105" s="2">
        <v>44704</v>
      </c>
      <c r="D3105" s="1" t="s">
        <v>8491</v>
      </c>
      <c r="E3105" s="4">
        <v>115942</v>
      </c>
      <c r="F3105">
        <v>2</v>
      </c>
      <c r="G3105" s="4">
        <v>2318840</v>
      </c>
      <c r="H3105" s="4">
        <v>0</v>
      </c>
      <c r="I3105" s="4">
        <v>2318840</v>
      </c>
      <c r="J3105">
        <v>1</v>
      </c>
      <c r="K3105">
        <v>0</v>
      </c>
      <c r="L3105">
        <v>0</v>
      </c>
      <c r="M3105">
        <v>1</v>
      </c>
      <c r="N3105" s="2">
        <v>44701</v>
      </c>
      <c r="O3105" s="1" t="s">
        <v>8492</v>
      </c>
      <c r="P3105" s="4">
        <v>1159420</v>
      </c>
      <c r="Q3105" s="4">
        <v>85782</v>
      </c>
      <c r="R3105" s="1" t="s">
        <v>554</v>
      </c>
      <c r="S3105" s="1" t="s">
        <v>50</v>
      </c>
      <c r="T3105" s="4">
        <f>Sales_Datas[[#This Row],[after_discount]]-(Sales_Datas[[#This Row],[qty_ordered]]*Sales_Datas[[#This Row],[cogs]])</f>
        <v>2147276</v>
      </c>
      <c r="U3105" s="3">
        <f>IFERROR(Sales_Datas[[#This Row],[Gross_Profit]]/Sales_Datas[[#This Row],[after_discount]],0)</f>
        <v>0.92601300650325158</v>
      </c>
      <c r="V3105" s="1" t="str">
        <f>IF(Sales_Datas[[#This Row],[base_price]] &lt;= 632200, "Low", (IF(Sales_Datas[[#This Row],[base_price]] &gt;= 10092000, "High", "Medium")))</f>
        <v>Medium</v>
      </c>
    </row>
    <row r="3106" spans="1:22" x14ac:dyDescent="0.25">
      <c r="A3106" s="1" t="s">
        <v>8493</v>
      </c>
      <c r="B3106" s="1" t="s">
        <v>8494</v>
      </c>
      <c r="C3106" s="2">
        <v>44492</v>
      </c>
      <c r="D3106" s="1" t="s">
        <v>723</v>
      </c>
      <c r="E3106" s="4">
        <v>115942</v>
      </c>
      <c r="F3106">
        <v>2</v>
      </c>
      <c r="G3106" s="4">
        <v>2318840</v>
      </c>
      <c r="H3106" s="4">
        <v>0</v>
      </c>
      <c r="I3106" s="4">
        <v>2318840</v>
      </c>
      <c r="J3106">
        <v>1</v>
      </c>
      <c r="K3106">
        <v>0</v>
      </c>
      <c r="L3106">
        <v>0</v>
      </c>
      <c r="M3106">
        <v>1</v>
      </c>
      <c r="N3106" s="2">
        <v>44490</v>
      </c>
      <c r="O3106" s="1" t="s">
        <v>724</v>
      </c>
      <c r="P3106" s="4">
        <v>1159420</v>
      </c>
      <c r="Q3106" s="4">
        <v>74182</v>
      </c>
      <c r="R3106" s="1" t="s">
        <v>23</v>
      </c>
      <c r="S3106" s="1" t="s">
        <v>50</v>
      </c>
      <c r="T3106" s="4">
        <f>Sales_Datas[[#This Row],[after_discount]]-(Sales_Datas[[#This Row],[qty_ordered]]*Sales_Datas[[#This Row],[cogs]])</f>
        <v>2170476</v>
      </c>
      <c r="U3106" s="3">
        <f>IFERROR(Sales_Datas[[#This Row],[Gross_Profit]]/Sales_Datas[[#This Row],[after_discount]],0)</f>
        <v>0.93601800900450227</v>
      </c>
      <c r="V3106" s="1" t="str">
        <f>IF(Sales_Datas[[#This Row],[base_price]] &lt;= 632200, "Low", (IF(Sales_Datas[[#This Row],[base_price]] &gt;= 10092000, "High", "Medium")))</f>
        <v>Medium</v>
      </c>
    </row>
    <row r="3107" spans="1:22" x14ac:dyDescent="0.25">
      <c r="A3107" s="1" t="s">
        <v>8495</v>
      </c>
      <c r="B3107" s="1" t="s">
        <v>8496</v>
      </c>
      <c r="C3107" s="2">
        <v>44611</v>
      </c>
      <c r="D3107" s="1" t="s">
        <v>723</v>
      </c>
      <c r="E3107" s="4">
        <v>115942</v>
      </c>
      <c r="F3107">
        <v>2</v>
      </c>
      <c r="G3107" s="4">
        <v>2318840</v>
      </c>
      <c r="H3107" s="4">
        <v>0</v>
      </c>
      <c r="I3107" s="4">
        <v>2318840</v>
      </c>
      <c r="J3107">
        <v>1</v>
      </c>
      <c r="K3107">
        <v>1</v>
      </c>
      <c r="L3107">
        <v>1</v>
      </c>
      <c r="M3107">
        <v>1</v>
      </c>
      <c r="N3107" s="2">
        <v>44596</v>
      </c>
      <c r="O3107" s="1" t="s">
        <v>724</v>
      </c>
      <c r="P3107" s="4">
        <v>1159420</v>
      </c>
      <c r="Q3107" s="4">
        <v>74182</v>
      </c>
      <c r="R3107" s="1" t="s">
        <v>23</v>
      </c>
      <c r="S3107" s="1" t="s">
        <v>50</v>
      </c>
      <c r="T3107" s="4">
        <f>Sales_Datas[[#This Row],[after_discount]]-(Sales_Datas[[#This Row],[qty_ordered]]*Sales_Datas[[#This Row],[cogs]])</f>
        <v>2170476</v>
      </c>
      <c r="U3107" s="3">
        <f>IFERROR(Sales_Datas[[#This Row],[Gross_Profit]]/Sales_Datas[[#This Row],[after_discount]],0)</f>
        <v>0.93601800900450227</v>
      </c>
      <c r="V3107" s="1" t="str">
        <f>IF(Sales_Datas[[#This Row],[base_price]] &lt;= 632200, "Low", (IF(Sales_Datas[[#This Row],[base_price]] &gt;= 10092000, "High", "Medium")))</f>
        <v>Medium</v>
      </c>
    </row>
    <row r="3108" spans="1:22" x14ac:dyDescent="0.25">
      <c r="A3108" s="1" t="s">
        <v>8497</v>
      </c>
      <c r="B3108" s="1" t="s">
        <v>8498</v>
      </c>
      <c r="C3108" s="2">
        <v>44807</v>
      </c>
      <c r="D3108" s="1" t="s">
        <v>8499</v>
      </c>
      <c r="E3108" s="4">
        <v>115942</v>
      </c>
      <c r="F3108">
        <v>2</v>
      </c>
      <c r="G3108" s="4">
        <v>2318840</v>
      </c>
      <c r="H3108" s="4">
        <v>0</v>
      </c>
      <c r="I3108" s="4">
        <v>2318840</v>
      </c>
      <c r="J3108">
        <v>1</v>
      </c>
      <c r="K3108">
        <v>0</v>
      </c>
      <c r="L3108">
        <v>0</v>
      </c>
      <c r="M3108">
        <v>1</v>
      </c>
      <c r="N3108" s="2">
        <v>44638</v>
      </c>
      <c r="O3108" s="1" t="s">
        <v>8500</v>
      </c>
      <c r="P3108" s="4">
        <v>1159420</v>
      </c>
      <c r="Q3108" s="4">
        <v>90422</v>
      </c>
      <c r="R3108" s="1" t="s">
        <v>23</v>
      </c>
      <c r="S3108" s="1" t="s">
        <v>50</v>
      </c>
      <c r="T3108" s="4">
        <f>Sales_Datas[[#This Row],[after_discount]]-(Sales_Datas[[#This Row],[qty_ordered]]*Sales_Datas[[#This Row],[cogs]])</f>
        <v>2137996</v>
      </c>
      <c r="U3108" s="3">
        <f>IFERROR(Sales_Datas[[#This Row],[Gross_Profit]]/Sales_Datas[[#This Row],[after_discount]],0)</f>
        <v>0.92201100550275139</v>
      </c>
      <c r="V3108" s="1" t="str">
        <f>IF(Sales_Datas[[#This Row],[base_price]] &lt;= 632200, "Low", (IF(Sales_Datas[[#This Row],[base_price]] &gt;= 10092000, "High", "Medium")))</f>
        <v>Medium</v>
      </c>
    </row>
    <row r="3109" spans="1:22" x14ac:dyDescent="0.25">
      <c r="A3109" s="1" t="s">
        <v>8501</v>
      </c>
      <c r="B3109" s="1" t="s">
        <v>8502</v>
      </c>
      <c r="C3109" s="2">
        <v>44264</v>
      </c>
      <c r="D3109" s="1" t="s">
        <v>8503</v>
      </c>
      <c r="E3109" s="4">
        <v>231710</v>
      </c>
      <c r="F3109">
        <v>1</v>
      </c>
      <c r="G3109" s="4">
        <v>2317100</v>
      </c>
      <c r="H3109" s="4">
        <v>0</v>
      </c>
      <c r="I3109" s="4">
        <v>2317100</v>
      </c>
      <c r="J3109">
        <v>1</v>
      </c>
      <c r="K3109">
        <v>0</v>
      </c>
      <c r="L3109">
        <v>0</v>
      </c>
      <c r="M3109">
        <v>1</v>
      </c>
      <c r="N3109" s="2">
        <v>44467</v>
      </c>
      <c r="O3109" s="1" t="s">
        <v>8504</v>
      </c>
      <c r="P3109" s="4">
        <v>2317100</v>
      </c>
      <c r="Q3109" s="4">
        <v>189950</v>
      </c>
      <c r="R3109" s="1" t="s">
        <v>133</v>
      </c>
      <c r="S3109" s="1" t="s">
        <v>50</v>
      </c>
      <c r="T3109" s="4">
        <f>Sales_Datas[[#This Row],[after_discount]]-(Sales_Datas[[#This Row],[qty_ordered]]*Sales_Datas[[#This Row],[cogs]])</f>
        <v>2127150</v>
      </c>
      <c r="U3109" s="3">
        <f>IFERROR(Sales_Datas[[#This Row],[Gross_Profit]]/Sales_Datas[[#This Row],[after_discount]],0)</f>
        <v>0.91802252816020025</v>
      </c>
      <c r="V3109" s="1" t="str">
        <f>IF(Sales_Datas[[#This Row],[base_price]] &lt;= 632200, "Low", (IF(Sales_Datas[[#This Row],[base_price]] &gt;= 10092000, "High", "Medium")))</f>
        <v>Medium</v>
      </c>
    </row>
    <row r="3110" spans="1:22" x14ac:dyDescent="0.25">
      <c r="A3110" s="1" t="s">
        <v>8505</v>
      </c>
      <c r="B3110" s="1" t="s">
        <v>4560</v>
      </c>
      <c r="C3110" s="2">
        <v>44593</v>
      </c>
      <c r="D3110" s="1" t="s">
        <v>8506</v>
      </c>
      <c r="E3110" s="4">
        <v>231710</v>
      </c>
      <c r="F3110">
        <v>1</v>
      </c>
      <c r="G3110" s="4">
        <v>2317100</v>
      </c>
      <c r="H3110" s="4">
        <v>0</v>
      </c>
      <c r="I3110" s="4">
        <v>2317100</v>
      </c>
      <c r="J3110">
        <v>1</v>
      </c>
      <c r="K3110">
        <v>1</v>
      </c>
      <c r="L3110">
        <v>0</v>
      </c>
      <c r="M3110">
        <v>1</v>
      </c>
      <c r="N3110" s="2">
        <v>44386</v>
      </c>
      <c r="O3110" s="1" t="s">
        <v>8507</v>
      </c>
      <c r="P3110" s="4">
        <v>2317100</v>
      </c>
      <c r="Q3110" s="4">
        <v>199230</v>
      </c>
      <c r="R3110" s="1" t="s">
        <v>133</v>
      </c>
      <c r="S3110" s="1" t="s">
        <v>50</v>
      </c>
      <c r="T3110" s="4">
        <f>Sales_Datas[[#This Row],[after_discount]]-(Sales_Datas[[#This Row],[qty_ordered]]*Sales_Datas[[#This Row],[cogs]])</f>
        <v>2117870</v>
      </c>
      <c r="U3110" s="3">
        <f>IFERROR(Sales_Datas[[#This Row],[Gross_Profit]]/Sales_Datas[[#This Row],[after_discount]],0)</f>
        <v>0.91401752190237795</v>
      </c>
      <c r="V3110" s="1" t="str">
        <f>IF(Sales_Datas[[#This Row],[base_price]] &lt;= 632200, "Low", (IF(Sales_Datas[[#This Row],[base_price]] &gt;= 10092000, "High", "Medium")))</f>
        <v>Medium</v>
      </c>
    </row>
    <row r="3111" spans="1:22" x14ac:dyDescent="0.25">
      <c r="A3111" s="1" t="s">
        <v>8508</v>
      </c>
      <c r="B3111" s="1" t="s">
        <v>8509</v>
      </c>
      <c r="C3111" s="2">
        <v>44620</v>
      </c>
      <c r="D3111" s="1" t="s">
        <v>8510</v>
      </c>
      <c r="E3111" s="4">
        <v>231710</v>
      </c>
      <c r="F3111">
        <v>1</v>
      </c>
      <c r="G3111" s="4">
        <v>2317100</v>
      </c>
      <c r="H3111" s="4">
        <v>0</v>
      </c>
      <c r="I3111" s="4">
        <v>2317100</v>
      </c>
      <c r="J3111">
        <v>1</v>
      </c>
      <c r="K3111">
        <v>0</v>
      </c>
      <c r="L3111">
        <v>0</v>
      </c>
      <c r="M3111">
        <v>1</v>
      </c>
      <c r="N3111" s="2">
        <v>44606</v>
      </c>
      <c r="O3111" s="1" t="s">
        <v>8511</v>
      </c>
      <c r="P3111" s="4">
        <v>2317100</v>
      </c>
      <c r="Q3111" s="4">
        <v>178408</v>
      </c>
      <c r="R3111" s="1" t="s">
        <v>133</v>
      </c>
      <c r="S3111" s="1" t="s">
        <v>50</v>
      </c>
      <c r="T3111" s="4">
        <f>Sales_Datas[[#This Row],[after_discount]]-(Sales_Datas[[#This Row],[qty_ordered]]*Sales_Datas[[#This Row],[cogs]])</f>
        <v>2138692</v>
      </c>
      <c r="U3111" s="3">
        <f>IFERROR(Sales_Datas[[#This Row],[Gross_Profit]]/Sales_Datas[[#This Row],[after_discount]],0)</f>
        <v>0.92300375469336671</v>
      </c>
      <c r="V3111" s="1" t="str">
        <f>IF(Sales_Datas[[#This Row],[base_price]] &lt;= 632200, "Low", (IF(Sales_Datas[[#This Row],[base_price]] &gt;= 10092000, "High", "Medium")))</f>
        <v>Medium</v>
      </c>
    </row>
    <row r="3112" spans="1:22" x14ac:dyDescent="0.25">
      <c r="A3112" s="1" t="s">
        <v>8512</v>
      </c>
      <c r="B3112" s="1" t="s">
        <v>505</v>
      </c>
      <c r="C3112" s="2">
        <v>44628</v>
      </c>
      <c r="D3112" s="1" t="s">
        <v>8513</v>
      </c>
      <c r="E3112" s="4">
        <v>231710</v>
      </c>
      <c r="F3112">
        <v>1</v>
      </c>
      <c r="G3112" s="4">
        <v>2317100</v>
      </c>
      <c r="H3112" s="4">
        <v>0</v>
      </c>
      <c r="I3112" s="4">
        <v>2317100</v>
      </c>
      <c r="J3112">
        <v>1</v>
      </c>
      <c r="K3112">
        <v>1</v>
      </c>
      <c r="L3112">
        <v>0</v>
      </c>
      <c r="M3112">
        <v>1</v>
      </c>
      <c r="N3112" s="2">
        <v>44435</v>
      </c>
      <c r="O3112" s="1" t="s">
        <v>8514</v>
      </c>
      <c r="P3112" s="4">
        <v>2317100</v>
      </c>
      <c r="Q3112" s="4">
        <v>203870</v>
      </c>
      <c r="R3112" s="1" t="s">
        <v>133</v>
      </c>
      <c r="S3112" s="1" t="s">
        <v>50</v>
      </c>
      <c r="T3112" s="4">
        <f>Sales_Datas[[#This Row],[after_discount]]-(Sales_Datas[[#This Row],[qty_ordered]]*Sales_Datas[[#This Row],[cogs]])</f>
        <v>2113230</v>
      </c>
      <c r="U3112" s="3">
        <f>IFERROR(Sales_Datas[[#This Row],[Gross_Profit]]/Sales_Datas[[#This Row],[after_discount]],0)</f>
        <v>0.9120150187734668</v>
      </c>
      <c r="V3112" s="1" t="str">
        <f>IF(Sales_Datas[[#This Row],[base_price]] &lt;= 632200, "Low", (IF(Sales_Datas[[#This Row],[base_price]] &gt;= 10092000, "High", "Medium")))</f>
        <v>Medium</v>
      </c>
    </row>
    <row r="3113" spans="1:22" x14ac:dyDescent="0.25">
      <c r="A3113" s="1" t="s">
        <v>8515</v>
      </c>
      <c r="B3113" s="1" t="s">
        <v>8516</v>
      </c>
      <c r="C3113" s="2">
        <v>44676</v>
      </c>
      <c r="D3113" s="1" t="s">
        <v>8517</v>
      </c>
      <c r="E3113" s="4">
        <v>231710</v>
      </c>
      <c r="F3113">
        <v>1</v>
      </c>
      <c r="G3113" s="4">
        <v>2317100</v>
      </c>
      <c r="H3113" s="4">
        <v>0</v>
      </c>
      <c r="I3113" s="4">
        <v>2317100</v>
      </c>
      <c r="J3113">
        <v>1</v>
      </c>
      <c r="K3113">
        <v>1</v>
      </c>
      <c r="L3113">
        <v>1</v>
      </c>
      <c r="M3113">
        <v>1</v>
      </c>
      <c r="N3113" s="2">
        <v>44596</v>
      </c>
      <c r="O3113" s="1" t="s">
        <v>8518</v>
      </c>
      <c r="P3113" s="4">
        <v>2317100</v>
      </c>
      <c r="Q3113" s="4">
        <v>208510</v>
      </c>
      <c r="R3113" s="1" t="s">
        <v>133</v>
      </c>
      <c r="S3113" s="1" t="s">
        <v>50</v>
      </c>
      <c r="T3113" s="4">
        <f>Sales_Datas[[#This Row],[after_discount]]-(Sales_Datas[[#This Row],[qty_ordered]]*Sales_Datas[[#This Row],[cogs]])</f>
        <v>2108590</v>
      </c>
      <c r="U3113" s="3">
        <f>IFERROR(Sales_Datas[[#This Row],[Gross_Profit]]/Sales_Datas[[#This Row],[after_discount]],0)</f>
        <v>0.91001251564455565</v>
      </c>
      <c r="V3113" s="1" t="str">
        <f>IF(Sales_Datas[[#This Row],[base_price]] &lt;= 632200, "Low", (IF(Sales_Datas[[#This Row],[base_price]] &gt;= 10092000, "High", "Medium")))</f>
        <v>Medium</v>
      </c>
    </row>
    <row r="3114" spans="1:22" x14ac:dyDescent="0.25">
      <c r="A3114" s="1" t="s">
        <v>8519</v>
      </c>
      <c r="B3114" s="1" t="s">
        <v>8520</v>
      </c>
      <c r="C3114" s="2">
        <v>44761</v>
      </c>
      <c r="D3114" s="1" t="s">
        <v>8521</v>
      </c>
      <c r="E3114" s="4">
        <v>231710</v>
      </c>
      <c r="F3114">
        <v>1</v>
      </c>
      <c r="G3114" s="4">
        <v>2317100</v>
      </c>
      <c r="H3114" s="4">
        <v>0</v>
      </c>
      <c r="I3114" s="4">
        <v>2317100</v>
      </c>
      <c r="J3114">
        <v>1</v>
      </c>
      <c r="K3114">
        <v>1</v>
      </c>
      <c r="L3114">
        <v>0</v>
      </c>
      <c r="M3114">
        <v>1</v>
      </c>
      <c r="N3114" s="2">
        <v>44752</v>
      </c>
      <c r="O3114" s="1" t="s">
        <v>8522</v>
      </c>
      <c r="P3114" s="4">
        <v>2317100</v>
      </c>
      <c r="Q3114" s="4">
        <v>208510</v>
      </c>
      <c r="R3114" s="1" t="s">
        <v>133</v>
      </c>
      <c r="S3114" s="1" t="s">
        <v>50</v>
      </c>
      <c r="T3114" s="4">
        <f>Sales_Datas[[#This Row],[after_discount]]-(Sales_Datas[[#This Row],[qty_ordered]]*Sales_Datas[[#This Row],[cogs]])</f>
        <v>2108590</v>
      </c>
      <c r="U3114" s="3">
        <f>IFERROR(Sales_Datas[[#This Row],[Gross_Profit]]/Sales_Datas[[#This Row],[after_discount]],0)</f>
        <v>0.91001251564455565</v>
      </c>
      <c r="V3114" s="1" t="str">
        <f>IF(Sales_Datas[[#This Row],[base_price]] &lt;= 632200, "Low", (IF(Sales_Datas[[#This Row],[base_price]] &gt;= 10092000, "High", "Medium")))</f>
        <v>Medium</v>
      </c>
    </row>
    <row r="3115" spans="1:22" x14ac:dyDescent="0.25">
      <c r="A3115" s="1" t="s">
        <v>8523</v>
      </c>
      <c r="B3115" s="1" t="s">
        <v>8524</v>
      </c>
      <c r="C3115" s="2">
        <v>44812</v>
      </c>
      <c r="D3115" s="1" t="s">
        <v>8525</v>
      </c>
      <c r="E3115" s="4">
        <v>231710</v>
      </c>
      <c r="F3115">
        <v>1</v>
      </c>
      <c r="G3115" s="4">
        <v>2317100</v>
      </c>
      <c r="H3115" s="4">
        <v>0</v>
      </c>
      <c r="I3115" s="4">
        <v>2317100</v>
      </c>
      <c r="J3115">
        <v>1</v>
      </c>
      <c r="K3115">
        <v>1</v>
      </c>
      <c r="L3115">
        <v>0</v>
      </c>
      <c r="M3115">
        <v>4</v>
      </c>
      <c r="N3115" s="2">
        <v>44784</v>
      </c>
      <c r="O3115" s="1" t="s">
        <v>8526</v>
      </c>
      <c r="P3115" s="4">
        <v>2317100</v>
      </c>
      <c r="Q3115" s="4">
        <v>166808</v>
      </c>
      <c r="R3115" s="1" t="s">
        <v>133</v>
      </c>
      <c r="S3115" s="1" t="s">
        <v>34</v>
      </c>
      <c r="T3115" s="4">
        <f>Sales_Datas[[#This Row],[after_discount]]-(Sales_Datas[[#This Row],[qty_ordered]]*Sales_Datas[[#This Row],[cogs]])</f>
        <v>2150292</v>
      </c>
      <c r="U3115" s="3">
        <f>IFERROR(Sales_Datas[[#This Row],[Gross_Profit]]/Sales_Datas[[#This Row],[after_discount]],0)</f>
        <v>0.92801001251564452</v>
      </c>
      <c r="V3115" s="1" t="str">
        <f>IF(Sales_Datas[[#This Row],[base_price]] &lt;= 632200, "Low", (IF(Sales_Datas[[#This Row],[base_price]] &gt;= 10092000, "High", "Medium")))</f>
        <v>Medium</v>
      </c>
    </row>
    <row r="3116" spans="1:22" x14ac:dyDescent="0.25">
      <c r="A3116" s="1" t="s">
        <v>8527</v>
      </c>
      <c r="B3116" s="1" t="s">
        <v>5305</v>
      </c>
      <c r="C3116" s="2">
        <v>44550</v>
      </c>
      <c r="D3116" s="1" t="s">
        <v>8528</v>
      </c>
      <c r="E3116" s="4">
        <v>231710</v>
      </c>
      <c r="F3116">
        <v>1</v>
      </c>
      <c r="G3116" s="4">
        <v>2317100</v>
      </c>
      <c r="H3116" s="4">
        <v>0</v>
      </c>
      <c r="I3116" s="4">
        <v>2317100</v>
      </c>
      <c r="J3116">
        <v>1</v>
      </c>
      <c r="K3116">
        <v>0</v>
      </c>
      <c r="L3116">
        <v>0</v>
      </c>
      <c r="M3116">
        <v>4</v>
      </c>
      <c r="N3116" s="2">
        <v>44538</v>
      </c>
      <c r="O3116" s="1" t="s">
        <v>8529</v>
      </c>
      <c r="P3116" s="4">
        <v>2317100</v>
      </c>
      <c r="Q3116" s="4">
        <v>180728</v>
      </c>
      <c r="R3116" s="1" t="s">
        <v>383</v>
      </c>
      <c r="S3116" s="1" t="s">
        <v>34</v>
      </c>
      <c r="T3116" s="4">
        <f>Sales_Datas[[#This Row],[after_discount]]-(Sales_Datas[[#This Row],[qty_ordered]]*Sales_Datas[[#This Row],[cogs]])</f>
        <v>2136372</v>
      </c>
      <c r="U3116" s="3">
        <f>IFERROR(Sales_Datas[[#This Row],[Gross_Profit]]/Sales_Datas[[#This Row],[after_discount]],0)</f>
        <v>0.92200250312891119</v>
      </c>
      <c r="V3116" s="1" t="str">
        <f>IF(Sales_Datas[[#This Row],[base_price]] &lt;= 632200, "Low", (IF(Sales_Datas[[#This Row],[base_price]] &gt;= 10092000, "High", "Medium")))</f>
        <v>Medium</v>
      </c>
    </row>
    <row r="3117" spans="1:22" x14ac:dyDescent="0.25">
      <c r="A3117" s="1" t="s">
        <v>8530</v>
      </c>
      <c r="B3117" s="1" t="s">
        <v>5305</v>
      </c>
      <c r="C3117" s="2">
        <v>44553</v>
      </c>
      <c r="D3117" s="1" t="s">
        <v>8528</v>
      </c>
      <c r="E3117" s="4">
        <v>231710</v>
      </c>
      <c r="F3117">
        <v>1</v>
      </c>
      <c r="G3117" s="4">
        <v>2317100</v>
      </c>
      <c r="H3117" s="4">
        <v>0</v>
      </c>
      <c r="I3117" s="4">
        <v>2317100</v>
      </c>
      <c r="J3117">
        <v>1</v>
      </c>
      <c r="K3117">
        <v>1</v>
      </c>
      <c r="L3117">
        <v>1</v>
      </c>
      <c r="M3117">
        <v>3</v>
      </c>
      <c r="N3117" s="2">
        <v>44538</v>
      </c>
      <c r="O3117" s="1" t="s">
        <v>8529</v>
      </c>
      <c r="P3117" s="4">
        <v>2317100</v>
      </c>
      <c r="Q3117" s="4">
        <v>180728</v>
      </c>
      <c r="R3117" s="1" t="s">
        <v>383</v>
      </c>
      <c r="S3117" s="1" t="s">
        <v>56</v>
      </c>
      <c r="T3117" s="4">
        <f>Sales_Datas[[#This Row],[after_discount]]-(Sales_Datas[[#This Row],[qty_ordered]]*Sales_Datas[[#This Row],[cogs]])</f>
        <v>2136372</v>
      </c>
      <c r="U3117" s="3">
        <f>IFERROR(Sales_Datas[[#This Row],[Gross_Profit]]/Sales_Datas[[#This Row],[after_discount]],0)</f>
        <v>0.92200250312891119</v>
      </c>
      <c r="V3117" s="1" t="str">
        <f>IF(Sales_Datas[[#This Row],[base_price]] &lt;= 632200, "Low", (IF(Sales_Datas[[#This Row],[base_price]] &gt;= 10092000, "High", "Medium")))</f>
        <v>Medium</v>
      </c>
    </row>
    <row r="3118" spans="1:22" x14ac:dyDescent="0.25">
      <c r="A3118" s="1" t="s">
        <v>8531</v>
      </c>
      <c r="B3118" s="1" t="s">
        <v>341</v>
      </c>
      <c r="C3118" s="2">
        <v>44265</v>
      </c>
      <c r="D3118" s="1" t="s">
        <v>8532</v>
      </c>
      <c r="E3118" s="4">
        <v>231710</v>
      </c>
      <c r="F3118">
        <v>1</v>
      </c>
      <c r="G3118" s="4">
        <v>2317100</v>
      </c>
      <c r="H3118" s="4">
        <v>0</v>
      </c>
      <c r="I3118" s="4">
        <v>2317100</v>
      </c>
      <c r="J3118">
        <v>1</v>
      </c>
      <c r="K3118">
        <v>1</v>
      </c>
      <c r="L3118">
        <v>0</v>
      </c>
      <c r="M3118">
        <v>1</v>
      </c>
      <c r="N3118" s="2">
        <v>44381</v>
      </c>
      <c r="O3118" s="1" t="s">
        <v>8533</v>
      </c>
      <c r="P3118" s="4">
        <v>2317100</v>
      </c>
      <c r="Q3118" s="4">
        <v>199230</v>
      </c>
      <c r="R3118" s="1" t="s">
        <v>123</v>
      </c>
      <c r="S3118" s="1" t="s">
        <v>50</v>
      </c>
      <c r="T3118" s="4">
        <f>Sales_Datas[[#This Row],[after_discount]]-(Sales_Datas[[#This Row],[qty_ordered]]*Sales_Datas[[#This Row],[cogs]])</f>
        <v>2117870</v>
      </c>
      <c r="U3118" s="3">
        <f>IFERROR(Sales_Datas[[#This Row],[Gross_Profit]]/Sales_Datas[[#This Row],[after_discount]],0)</f>
        <v>0.91401752190237795</v>
      </c>
      <c r="V3118" s="1" t="str">
        <f>IF(Sales_Datas[[#This Row],[base_price]] &lt;= 632200, "Low", (IF(Sales_Datas[[#This Row],[base_price]] &gt;= 10092000, "High", "Medium")))</f>
        <v>Medium</v>
      </c>
    </row>
    <row r="3119" spans="1:22" x14ac:dyDescent="0.25">
      <c r="A3119" s="1" t="s">
        <v>8534</v>
      </c>
      <c r="B3119" s="1" t="s">
        <v>8535</v>
      </c>
      <c r="C3119" s="2">
        <v>44237</v>
      </c>
      <c r="D3119" s="1" t="s">
        <v>8346</v>
      </c>
      <c r="E3119" s="4">
        <v>231362</v>
      </c>
      <c r="F3119">
        <v>1</v>
      </c>
      <c r="G3119" s="4">
        <v>2313620</v>
      </c>
      <c r="H3119" s="4">
        <v>0</v>
      </c>
      <c r="I3119" s="4">
        <v>2313620</v>
      </c>
      <c r="J3119">
        <v>1</v>
      </c>
      <c r="K3119">
        <v>0</v>
      </c>
      <c r="L3119">
        <v>0</v>
      </c>
      <c r="M3119">
        <v>4</v>
      </c>
      <c r="N3119" s="2">
        <v>44461</v>
      </c>
      <c r="O3119" s="1" t="s">
        <v>8347</v>
      </c>
      <c r="P3119" s="4">
        <v>2314200</v>
      </c>
      <c r="Q3119" s="4">
        <v>141114</v>
      </c>
      <c r="R3119" s="1" t="s">
        <v>55</v>
      </c>
      <c r="S3119" s="1" t="s">
        <v>34</v>
      </c>
      <c r="T3119" s="4">
        <f>Sales_Datas[[#This Row],[after_discount]]-(Sales_Datas[[#This Row],[qty_ordered]]*Sales_Datas[[#This Row],[cogs]])</f>
        <v>2172506</v>
      </c>
      <c r="U3119" s="3">
        <f>IFERROR(Sales_Datas[[#This Row],[Gross_Profit]]/Sales_Datas[[#This Row],[after_discount]],0)</f>
        <v>0.9390072699924793</v>
      </c>
      <c r="V3119" s="1" t="str">
        <f>IF(Sales_Datas[[#This Row],[base_price]] &lt;= 632200, "Low", (IF(Sales_Datas[[#This Row],[base_price]] &gt;= 10092000, "High", "Medium")))</f>
        <v>Medium</v>
      </c>
    </row>
    <row r="3120" spans="1:22" x14ac:dyDescent="0.25">
      <c r="A3120" s="1" t="s">
        <v>8536</v>
      </c>
      <c r="B3120" s="1" t="s">
        <v>8537</v>
      </c>
      <c r="C3120" s="2">
        <v>44518</v>
      </c>
      <c r="D3120" s="1" t="s">
        <v>8346</v>
      </c>
      <c r="E3120" s="4">
        <v>231362</v>
      </c>
      <c r="F3120">
        <v>1</v>
      </c>
      <c r="G3120" s="4">
        <v>2313620</v>
      </c>
      <c r="H3120" s="4">
        <v>0</v>
      </c>
      <c r="I3120" s="4">
        <v>2313620</v>
      </c>
      <c r="J3120">
        <v>1</v>
      </c>
      <c r="K3120">
        <v>1</v>
      </c>
      <c r="L3120">
        <v>1</v>
      </c>
      <c r="M3120">
        <v>1</v>
      </c>
      <c r="N3120" s="2">
        <v>44525</v>
      </c>
      <c r="O3120" s="1" t="s">
        <v>8347</v>
      </c>
      <c r="P3120" s="4">
        <v>2314200</v>
      </c>
      <c r="Q3120" s="4">
        <v>141114</v>
      </c>
      <c r="R3120" s="1" t="s">
        <v>55</v>
      </c>
      <c r="S3120" s="1" t="s">
        <v>50</v>
      </c>
      <c r="T3120" s="4">
        <f>Sales_Datas[[#This Row],[after_discount]]-(Sales_Datas[[#This Row],[qty_ordered]]*Sales_Datas[[#This Row],[cogs]])</f>
        <v>2172506</v>
      </c>
      <c r="U3120" s="3">
        <f>IFERROR(Sales_Datas[[#This Row],[Gross_Profit]]/Sales_Datas[[#This Row],[after_discount]],0)</f>
        <v>0.9390072699924793</v>
      </c>
      <c r="V3120" s="1" t="str">
        <f>IF(Sales_Datas[[#This Row],[base_price]] &lt;= 632200, "Low", (IF(Sales_Datas[[#This Row],[base_price]] &gt;= 10092000, "High", "Medium")))</f>
        <v>Medium</v>
      </c>
    </row>
    <row r="3121" spans="1:22" x14ac:dyDescent="0.25">
      <c r="A3121" s="1" t="s">
        <v>8538</v>
      </c>
      <c r="B3121" s="1" t="s">
        <v>8539</v>
      </c>
      <c r="C3121" s="2">
        <v>44664</v>
      </c>
      <c r="D3121" s="1" t="s">
        <v>8540</v>
      </c>
      <c r="E3121" s="4">
        <v>115420</v>
      </c>
      <c r="F3121">
        <v>2</v>
      </c>
      <c r="G3121" s="4">
        <v>2308400</v>
      </c>
      <c r="H3121" s="4">
        <v>0</v>
      </c>
      <c r="I3121" s="4">
        <v>2308400</v>
      </c>
      <c r="J3121">
        <v>1</v>
      </c>
      <c r="K3121">
        <v>1</v>
      </c>
      <c r="L3121">
        <v>0</v>
      </c>
      <c r="M3121">
        <v>1</v>
      </c>
      <c r="N3121" s="2">
        <v>44678</v>
      </c>
      <c r="O3121" s="1" t="s">
        <v>8541</v>
      </c>
      <c r="P3121" s="4">
        <v>1154200</v>
      </c>
      <c r="Q3121" s="4">
        <v>96918</v>
      </c>
      <c r="R3121" s="1" t="s">
        <v>89</v>
      </c>
      <c r="S3121" s="1" t="s">
        <v>50</v>
      </c>
      <c r="T3121" s="4">
        <f>Sales_Datas[[#This Row],[after_discount]]-(Sales_Datas[[#This Row],[qty_ordered]]*Sales_Datas[[#This Row],[cogs]])</f>
        <v>2114564</v>
      </c>
      <c r="U3121" s="3">
        <f>IFERROR(Sales_Datas[[#This Row],[Gross_Profit]]/Sales_Datas[[#This Row],[after_discount]],0)</f>
        <v>0.91603015075376881</v>
      </c>
      <c r="V3121" s="1" t="str">
        <f>IF(Sales_Datas[[#This Row],[base_price]] &lt;= 632200, "Low", (IF(Sales_Datas[[#This Row],[base_price]] &gt;= 10092000, "High", "Medium")))</f>
        <v>Medium</v>
      </c>
    </row>
    <row r="3122" spans="1:22" x14ac:dyDescent="0.25">
      <c r="A3122" s="1" t="s">
        <v>8542</v>
      </c>
      <c r="B3122" s="1" t="s">
        <v>8543</v>
      </c>
      <c r="C3122" s="2">
        <v>44872</v>
      </c>
      <c r="D3122" s="1" t="s">
        <v>8544</v>
      </c>
      <c r="E3122" s="4">
        <v>76850</v>
      </c>
      <c r="F3122">
        <v>3</v>
      </c>
      <c r="G3122" s="4">
        <v>2305500</v>
      </c>
      <c r="H3122" s="4">
        <v>0</v>
      </c>
      <c r="I3122" s="4">
        <v>2305500</v>
      </c>
      <c r="J3122">
        <v>1</v>
      </c>
      <c r="K3122">
        <v>1</v>
      </c>
      <c r="L3122">
        <v>1</v>
      </c>
      <c r="M3122">
        <v>1</v>
      </c>
      <c r="N3122" s="2">
        <v>44663</v>
      </c>
      <c r="O3122" s="1" t="s">
        <v>8545</v>
      </c>
      <c r="P3122" s="4">
        <v>519680</v>
      </c>
      <c r="Q3122" s="4">
        <v>39962</v>
      </c>
      <c r="R3122" s="1" t="s">
        <v>89</v>
      </c>
      <c r="S3122" s="1" t="s">
        <v>50</v>
      </c>
      <c r="T3122" s="4">
        <f>Sales_Datas[[#This Row],[after_discount]]-(Sales_Datas[[#This Row],[qty_ordered]]*Sales_Datas[[#This Row],[cogs]])</f>
        <v>2185614</v>
      </c>
      <c r="U3122" s="3">
        <f>IFERROR(Sales_Datas[[#This Row],[Gross_Profit]]/Sales_Datas[[#This Row],[after_discount]],0)</f>
        <v>0.94799999999999995</v>
      </c>
      <c r="V3122" s="1" t="str">
        <f>IF(Sales_Datas[[#This Row],[base_price]] &lt;= 632200, "Low", (IF(Sales_Datas[[#This Row],[base_price]] &gt;= 10092000, "High", "Medium")))</f>
        <v>Low</v>
      </c>
    </row>
    <row r="3123" spans="1:22" x14ac:dyDescent="0.25">
      <c r="A3123" s="1" t="s">
        <v>8546</v>
      </c>
      <c r="B3123" s="1" t="s">
        <v>8547</v>
      </c>
      <c r="C3123" s="2">
        <v>44234</v>
      </c>
      <c r="D3123" s="1" t="s">
        <v>8548</v>
      </c>
      <c r="E3123" s="4">
        <v>230550</v>
      </c>
      <c r="F3123">
        <v>1</v>
      </c>
      <c r="G3123" s="4">
        <v>2305500</v>
      </c>
      <c r="H3123" s="4">
        <v>0</v>
      </c>
      <c r="I3123" s="4">
        <v>2305500</v>
      </c>
      <c r="J3123">
        <v>1</v>
      </c>
      <c r="K3123">
        <v>0</v>
      </c>
      <c r="L3123">
        <v>0</v>
      </c>
      <c r="M3123">
        <v>8</v>
      </c>
      <c r="N3123" s="2">
        <v>44405</v>
      </c>
      <c r="O3123" s="1" t="s">
        <v>8549</v>
      </c>
      <c r="P3123" s="4">
        <v>2305500</v>
      </c>
      <c r="Q3123" s="4">
        <v>159036</v>
      </c>
      <c r="R3123" s="1" t="s">
        <v>123</v>
      </c>
      <c r="S3123" s="1" t="s">
        <v>1115</v>
      </c>
      <c r="T3123" s="4">
        <f>Sales_Datas[[#This Row],[after_discount]]-(Sales_Datas[[#This Row],[qty_ordered]]*Sales_Datas[[#This Row],[cogs]])</f>
        <v>2146464</v>
      </c>
      <c r="U3123" s="3">
        <f>IFERROR(Sales_Datas[[#This Row],[Gross_Profit]]/Sales_Datas[[#This Row],[after_discount]],0)</f>
        <v>0.93101886792452826</v>
      </c>
      <c r="V3123" s="1" t="str">
        <f>IF(Sales_Datas[[#This Row],[base_price]] &lt;= 632200, "Low", (IF(Sales_Datas[[#This Row],[base_price]] &gt;= 10092000, "High", "Medium")))</f>
        <v>Medium</v>
      </c>
    </row>
    <row r="3124" spans="1:22" x14ac:dyDescent="0.25">
      <c r="A3124" s="1" t="s">
        <v>8550</v>
      </c>
      <c r="B3124" s="1" t="s">
        <v>8551</v>
      </c>
      <c r="C3124" s="2">
        <v>44429</v>
      </c>
      <c r="D3124" s="1" t="s">
        <v>8548</v>
      </c>
      <c r="E3124" s="4">
        <v>230550</v>
      </c>
      <c r="F3124">
        <v>1</v>
      </c>
      <c r="G3124" s="4">
        <v>2305500</v>
      </c>
      <c r="H3124" s="4">
        <v>0</v>
      </c>
      <c r="I3124" s="4">
        <v>2305500</v>
      </c>
      <c r="J3124">
        <v>1</v>
      </c>
      <c r="K3124">
        <v>1</v>
      </c>
      <c r="L3124">
        <v>1</v>
      </c>
      <c r="M3124">
        <v>1</v>
      </c>
      <c r="N3124" s="2">
        <v>44419</v>
      </c>
      <c r="O3124" s="1" t="s">
        <v>8549</v>
      </c>
      <c r="P3124" s="4">
        <v>2305500</v>
      </c>
      <c r="Q3124" s="4">
        <v>159036</v>
      </c>
      <c r="R3124" s="1" t="s">
        <v>123</v>
      </c>
      <c r="S3124" s="1" t="s">
        <v>50</v>
      </c>
      <c r="T3124" s="4">
        <f>Sales_Datas[[#This Row],[after_discount]]-(Sales_Datas[[#This Row],[qty_ordered]]*Sales_Datas[[#This Row],[cogs]])</f>
        <v>2146464</v>
      </c>
      <c r="U3124" s="3">
        <f>IFERROR(Sales_Datas[[#This Row],[Gross_Profit]]/Sales_Datas[[#This Row],[after_discount]],0)</f>
        <v>0.93101886792452826</v>
      </c>
      <c r="V3124" s="1" t="str">
        <f>IF(Sales_Datas[[#This Row],[base_price]] &lt;= 632200, "Low", (IF(Sales_Datas[[#This Row],[base_price]] &gt;= 10092000, "High", "Medium")))</f>
        <v>Medium</v>
      </c>
    </row>
    <row r="3125" spans="1:22" x14ac:dyDescent="0.25">
      <c r="A3125" s="1" t="s">
        <v>8552</v>
      </c>
      <c r="B3125" s="1" t="s">
        <v>5305</v>
      </c>
      <c r="C3125" s="2">
        <v>44328</v>
      </c>
      <c r="D3125" s="1" t="s">
        <v>8553</v>
      </c>
      <c r="E3125" s="4">
        <v>230260</v>
      </c>
      <c r="F3125">
        <v>1</v>
      </c>
      <c r="G3125" s="4">
        <v>2302600</v>
      </c>
      <c r="H3125" s="4">
        <v>0</v>
      </c>
      <c r="I3125" s="4">
        <v>2302600</v>
      </c>
      <c r="J3125">
        <v>1</v>
      </c>
      <c r="K3125">
        <v>0</v>
      </c>
      <c r="L3125">
        <v>0</v>
      </c>
      <c r="M3125">
        <v>4</v>
      </c>
      <c r="N3125" s="2">
        <v>44538</v>
      </c>
      <c r="O3125" s="1" t="s">
        <v>8554</v>
      </c>
      <c r="P3125" s="4">
        <v>2302600</v>
      </c>
      <c r="Q3125" s="4">
        <v>158862</v>
      </c>
      <c r="R3125" s="1" t="s">
        <v>383</v>
      </c>
      <c r="S3125" s="1" t="s">
        <v>34</v>
      </c>
      <c r="T3125" s="4">
        <f>Sales_Datas[[#This Row],[after_discount]]-(Sales_Datas[[#This Row],[qty_ordered]]*Sales_Datas[[#This Row],[cogs]])</f>
        <v>2143738</v>
      </c>
      <c r="U3125" s="3">
        <f>IFERROR(Sales_Datas[[#This Row],[Gross_Profit]]/Sales_Datas[[#This Row],[after_discount]],0)</f>
        <v>0.93100755667506296</v>
      </c>
      <c r="V3125" s="1" t="str">
        <f>IF(Sales_Datas[[#This Row],[base_price]] &lt;= 632200, "Low", (IF(Sales_Datas[[#This Row],[base_price]] &gt;= 10092000, "High", "Medium")))</f>
        <v>Medium</v>
      </c>
    </row>
    <row r="3126" spans="1:22" x14ac:dyDescent="0.25">
      <c r="A3126" s="1" t="s">
        <v>8555</v>
      </c>
      <c r="B3126" s="1" t="s">
        <v>7321</v>
      </c>
      <c r="C3126" s="2">
        <v>44400</v>
      </c>
      <c r="D3126" s="1" t="s">
        <v>8556</v>
      </c>
      <c r="E3126" s="4">
        <v>229100</v>
      </c>
      <c r="F3126">
        <v>1</v>
      </c>
      <c r="G3126" s="4">
        <v>2291000</v>
      </c>
      <c r="H3126" s="4">
        <v>0</v>
      </c>
      <c r="I3126" s="4">
        <v>2291000</v>
      </c>
      <c r="J3126">
        <v>1</v>
      </c>
      <c r="K3126">
        <v>1</v>
      </c>
      <c r="L3126">
        <v>1</v>
      </c>
      <c r="M3126">
        <v>12</v>
      </c>
      <c r="N3126" s="2">
        <v>44403</v>
      </c>
      <c r="O3126" s="1" t="s">
        <v>8557</v>
      </c>
      <c r="P3126" s="4">
        <v>2291000</v>
      </c>
      <c r="Q3126" s="4">
        <v>142042</v>
      </c>
      <c r="R3126" s="1" t="s">
        <v>128</v>
      </c>
      <c r="S3126" s="1" t="s">
        <v>1137</v>
      </c>
      <c r="T3126" s="4">
        <f>Sales_Datas[[#This Row],[after_discount]]-(Sales_Datas[[#This Row],[qty_ordered]]*Sales_Datas[[#This Row],[cogs]])</f>
        <v>2148958</v>
      </c>
      <c r="U3126" s="3">
        <f>IFERROR(Sales_Datas[[#This Row],[Gross_Profit]]/Sales_Datas[[#This Row],[after_discount]],0)</f>
        <v>0.93799999999999994</v>
      </c>
      <c r="V3126" s="1" t="str">
        <f>IF(Sales_Datas[[#This Row],[base_price]] &lt;= 632200, "Low", (IF(Sales_Datas[[#This Row],[base_price]] &gt;= 10092000, "High", "Medium")))</f>
        <v>Medium</v>
      </c>
    </row>
    <row r="3127" spans="1:22" x14ac:dyDescent="0.25">
      <c r="A3127" s="1" t="s">
        <v>8558</v>
      </c>
      <c r="B3127" s="1" t="s">
        <v>8559</v>
      </c>
      <c r="C3127" s="2">
        <v>44694</v>
      </c>
      <c r="D3127" s="1" t="s">
        <v>642</v>
      </c>
      <c r="E3127" s="4">
        <v>229100</v>
      </c>
      <c r="F3127">
        <v>1</v>
      </c>
      <c r="G3127" s="4">
        <v>2291000</v>
      </c>
      <c r="H3127" s="4">
        <v>0</v>
      </c>
      <c r="I3127" s="4">
        <v>2291000</v>
      </c>
      <c r="J3127">
        <v>1</v>
      </c>
      <c r="K3127">
        <v>1</v>
      </c>
      <c r="L3127">
        <v>0</v>
      </c>
      <c r="M3127">
        <v>1</v>
      </c>
      <c r="N3127" s="2">
        <v>44704</v>
      </c>
      <c r="O3127" s="1" t="s">
        <v>643</v>
      </c>
      <c r="P3127" s="4">
        <v>1832800</v>
      </c>
      <c r="Q3127" s="4">
        <v>111766</v>
      </c>
      <c r="R3127" s="1" t="s">
        <v>128</v>
      </c>
      <c r="S3127" s="1" t="s">
        <v>50</v>
      </c>
      <c r="T3127" s="4">
        <f>Sales_Datas[[#This Row],[after_discount]]-(Sales_Datas[[#This Row],[qty_ordered]]*Sales_Datas[[#This Row],[cogs]])</f>
        <v>2179234</v>
      </c>
      <c r="U3127" s="3">
        <f>IFERROR(Sales_Datas[[#This Row],[Gross_Profit]]/Sales_Datas[[#This Row],[after_discount]],0)</f>
        <v>0.95121518987341769</v>
      </c>
      <c r="V3127" s="1" t="str">
        <f>IF(Sales_Datas[[#This Row],[base_price]] &lt;= 632200, "Low", (IF(Sales_Datas[[#This Row],[base_price]] &gt;= 10092000, "High", "Medium")))</f>
        <v>Medium</v>
      </c>
    </row>
    <row r="3128" spans="1:22" x14ac:dyDescent="0.25">
      <c r="A3128" s="1" t="s">
        <v>8560</v>
      </c>
      <c r="B3128" s="1" t="s">
        <v>8561</v>
      </c>
      <c r="C3128" s="2">
        <v>44266</v>
      </c>
      <c r="D3128" s="1" t="s">
        <v>8562</v>
      </c>
      <c r="E3128" s="4">
        <v>28420</v>
      </c>
      <c r="F3128">
        <v>8</v>
      </c>
      <c r="G3128" s="4">
        <v>2273600</v>
      </c>
      <c r="H3128" s="4">
        <v>0</v>
      </c>
      <c r="I3128" s="4">
        <v>2273600</v>
      </c>
      <c r="J3128">
        <v>1</v>
      </c>
      <c r="K3128">
        <v>1</v>
      </c>
      <c r="L3128">
        <v>1</v>
      </c>
      <c r="M3128">
        <v>1</v>
      </c>
      <c r="N3128" s="2">
        <v>44509</v>
      </c>
      <c r="O3128" s="1" t="s">
        <v>8563</v>
      </c>
      <c r="P3128" s="4">
        <v>284200</v>
      </c>
      <c r="Q3128" s="4">
        <v>19604</v>
      </c>
      <c r="R3128" s="1" t="s">
        <v>554</v>
      </c>
      <c r="S3128" s="1" t="s">
        <v>50</v>
      </c>
      <c r="T3128" s="4">
        <f>Sales_Datas[[#This Row],[after_discount]]-(Sales_Datas[[#This Row],[qty_ordered]]*Sales_Datas[[#This Row],[cogs]])</f>
        <v>2116768</v>
      </c>
      <c r="U3128" s="3">
        <f>IFERROR(Sales_Datas[[#This Row],[Gross_Profit]]/Sales_Datas[[#This Row],[after_discount]],0)</f>
        <v>0.93102040816326526</v>
      </c>
      <c r="V3128" s="1" t="str">
        <f>IF(Sales_Datas[[#This Row],[base_price]] &lt;= 632200, "Low", (IF(Sales_Datas[[#This Row],[base_price]] &gt;= 10092000, "High", "Medium")))</f>
        <v>Low</v>
      </c>
    </row>
    <row r="3129" spans="1:22" x14ac:dyDescent="0.25">
      <c r="A3129" s="1" t="s">
        <v>8564</v>
      </c>
      <c r="B3129" s="1" t="s">
        <v>651</v>
      </c>
      <c r="C3129" s="2">
        <v>44624</v>
      </c>
      <c r="D3129" s="1" t="s">
        <v>8565</v>
      </c>
      <c r="E3129" s="4">
        <v>227070</v>
      </c>
      <c r="F3129">
        <v>1</v>
      </c>
      <c r="G3129" s="4">
        <v>2270700</v>
      </c>
      <c r="H3129" s="4">
        <v>0</v>
      </c>
      <c r="I3129" s="4">
        <v>2270700</v>
      </c>
      <c r="J3129">
        <v>1</v>
      </c>
      <c r="K3129">
        <v>1</v>
      </c>
      <c r="L3129">
        <v>0</v>
      </c>
      <c r="M3129">
        <v>1</v>
      </c>
      <c r="N3129" s="2">
        <v>44393</v>
      </c>
      <c r="O3129" s="1" t="s">
        <v>8566</v>
      </c>
      <c r="P3129" s="4">
        <v>2270700</v>
      </c>
      <c r="Q3129" s="4">
        <v>172550</v>
      </c>
      <c r="R3129" s="1" t="s">
        <v>128</v>
      </c>
      <c r="S3129" s="1" t="s">
        <v>50</v>
      </c>
      <c r="T3129" s="4">
        <f>Sales_Datas[[#This Row],[after_discount]]-(Sales_Datas[[#This Row],[qty_ordered]]*Sales_Datas[[#This Row],[cogs]])</f>
        <v>2098150</v>
      </c>
      <c r="U3129" s="3">
        <f>IFERROR(Sales_Datas[[#This Row],[Gross_Profit]]/Sales_Datas[[#This Row],[after_discount]],0)</f>
        <v>0.92401021711366538</v>
      </c>
      <c r="V3129" s="1" t="str">
        <f>IF(Sales_Datas[[#This Row],[base_price]] &lt;= 632200, "Low", (IF(Sales_Datas[[#This Row],[base_price]] &gt;= 10092000, "High", "Medium")))</f>
        <v>Medium</v>
      </c>
    </row>
    <row r="3130" spans="1:22" x14ac:dyDescent="0.25">
      <c r="A3130" s="1" t="s">
        <v>8567</v>
      </c>
      <c r="B3130" s="1" t="s">
        <v>8568</v>
      </c>
      <c r="C3130" s="2">
        <v>44581</v>
      </c>
      <c r="D3130" s="1" t="s">
        <v>8346</v>
      </c>
      <c r="E3130" s="4">
        <v>226316</v>
      </c>
      <c r="F3130">
        <v>1</v>
      </c>
      <c r="G3130" s="4">
        <v>2263160</v>
      </c>
      <c r="H3130" s="4">
        <v>0</v>
      </c>
      <c r="I3130" s="4">
        <v>2263160</v>
      </c>
      <c r="J3130">
        <v>1</v>
      </c>
      <c r="K3130">
        <v>1</v>
      </c>
      <c r="L3130">
        <v>1</v>
      </c>
      <c r="M3130">
        <v>1</v>
      </c>
      <c r="N3130" s="2">
        <v>44573</v>
      </c>
      <c r="O3130" s="1" t="s">
        <v>8347</v>
      </c>
      <c r="P3130" s="4">
        <v>2314200</v>
      </c>
      <c r="Q3130" s="4">
        <v>141114</v>
      </c>
      <c r="R3130" s="1" t="s">
        <v>55</v>
      </c>
      <c r="S3130" s="1" t="s">
        <v>50</v>
      </c>
      <c r="T3130" s="4">
        <f>Sales_Datas[[#This Row],[after_discount]]-(Sales_Datas[[#This Row],[qty_ordered]]*Sales_Datas[[#This Row],[cogs]])</f>
        <v>2122046</v>
      </c>
      <c r="U3130" s="3">
        <f>IFERROR(Sales_Datas[[#This Row],[Gross_Profit]]/Sales_Datas[[#This Row],[after_discount]],0)</f>
        <v>0.93764736032803686</v>
      </c>
      <c r="V3130" s="1" t="str">
        <f>IF(Sales_Datas[[#This Row],[base_price]] &lt;= 632200, "Low", (IF(Sales_Datas[[#This Row],[base_price]] &gt;= 10092000, "High", "Medium")))</f>
        <v>Medium</v>
      </c>
    </row>
    <row r="3131" spans="1:22" x14ac:dyDescent="0.25">
      <c r="A3131" s="1" t="s">
        <v>8569</v>
      </c>
      <c r="B3131" s="1" t="s">
        <v>8570</v>
      </c>
      <c r="C3131" s="2">
        <v>44354</v>
      </c>
      <c r="D3131" s="1" t="s">
        <v>3031</v>
      </c>
      <c r="E3131" s="4">
        <v>226200</v>
      </c>
      <c r="F3131">
        <v>1</v>
      </c>
      <c r="G3131" s="4">
        <v>2262000</v>
      </c>
      <c r="H3131" s="4">
        <v>0</v>
      </c>
      <c r="I3131" s="4">
        <v>2262000</v>
      </c>
      <c r="J3131">
        <v>1</v>
      </c>
      <c r="K3131">
        <v>1</v>
      </c>
      <c r="L3131">
        <v>1</v>
      </c>
      <c r="M3131">
        <v>1</v>
      </c>
      <c r="N3131" s="2">
        <v>44398</v>
      </c>
      <c r="O3131" s="1" t="s">
        <v>3032</v>
      </c>
      <c r="P3131" s="4">
        <v>2262000</v>
      </c>
      <c r="Q3131" s="4">
        <v>162864</v>
      </c>
      <c r="R3131" s="1" t="s">
        <v>39</v>
      </c>
      <c r="S3131" s="1" t="s">
        <v>50</v>
      </c>
      <c r="T3131" s="4">
        <f>Sales_Datas[[#This Row],[after_discount]]-(Sales_Datas[[#This Row],[qty_ordered]]*Sales_Datas[[#This Row],[cogs]])</f>
        <v>2099136</v>
      </c>
      <c r="U3131" s="3">
        <f>IFERROR(Sales_Datas[[#This Row],[Gross_Profit]]/Sales_Datas[[#This Row],[after_discount]],0)</f>
        <v>0.92800000000000005</v>
      </c>
      <c r="V3131" s="1" t="str">
        <f>IF(Sales_Datas[[#This Row],[base_price]] &lt;= 632200, "Low", (IF(Sales_Datas[[#This Row],[base_price]] &gt;= 10092000, "High", "Medium")))</f>
        <v>Medium</v>
      </c>
    </row>
    <row r="3132" spans="1:22" x14ac:dyDescent="0.25">
      <c r="A3132" s="1" t="s">
        <v>8571</v>
      </c>
      <c r="B3132" s="1" t="s">
        <v>8572</v>
      </c>
      <c r="C3132" s="2">
        <v>44446</v>
      </c>
      <c r="D3132" s="1" t="s">
        <v>8573</v>
      </c>
      <c r="E3132" s="4">
        <v>226200</v>
      </c>
      <c r="F3132">
        <v>1</v>
      </c>
      <c r="G3132" s="4">
        <v>2262000</v>
      </c>
      <c r="H3132" s="4">
        <v>0</v>
      </c>
      <c r="I3132" s="4">
        <v>2262000</v>
      </c>
      <c r="J3132">
        <v>1</v>
      </c>
      <c r="K3132">
        <v>1</v>
      </c>
      <c r="L3132">
        <v>1</v>
      </c>
      <c r="M3132">
        <v>1</v>
      </c>
      <c r="N3132" s="2">
        <v>44389</v>
      </c>
      <c r="O3132" s="1" t="s">
        <v>8574</v>
      </c>
      <c r="P3132" s="4">
        <v>2262000</v>
      </c>
      <c r="Q3132" s="4">
        <v>142506</v>
      </c>
      <c r="R3132" s="1" t="s">
        <v>191</v>
      </c>
      <c r="S3132" s="1" t="s">
        <v>50</v>
      </c>
      <c r="T3132" s="4">
        <f>Sales_Datas[[#This Row],[after_discount]]-(Sales_Datas[[#This Row],[qty_ordered]]*Sales_Datas[[#This Row],[cogs]])</f>
        <v>2119494</v>
      </c>
      <c r="U3132" s="3">
        <f>IFERROR(Sales_Datas[[#This Row],[Gross_Profit]]/Sales_Datas[[#This Row],[after_discount]],0)</f>
        <v>0.93700000000000006</v>
      </c>
      <c r="V3132" s="1" t="str">
        <f>IF(Sales_Datas[[#This Row],[base_price]] &lt;= 632200, "Low", (IF(Sales_Datas[[#This Row],[base_price]] &gt;= 10092000, "High", "Medium")))</f>
        <v>Medium</v>
      </c>
    </row>
    <row r="3133" spans="1:22" x14ac:dyDescent="0.25">
      <c r="A3133" s="1" t="s">
        <v>8575</v>
      </c>
      <c r="B3133" s="1" t="s">
        <v>8576</v>
      </c>
      <c r="C3133" s="2">
        <v>44403</v>
      </c>
      <c r="D3133" s="1" t="s">
        <v>8577</v>
      </c>
      <c r="E3133" s="4">
        <v>113100</v>
      </c>
      <c r="F3133">
        <v>2</v>
      </c>
      <c r="G3133" s="4">
        <v>2262000</v>
      </c>
      <c r="H3133" s="4">
        <v>0</v>
      </c>
      <c r="I3133" s="4">
        <v>2262000</v>
      </c>
      <c r="J3133">
        <v>1</v>
      </c>
      <c r="K3133">
        <v>1</v>
      </c>
      <c r="L3133">
        <v>1</v>
      </c>
      <c r="M3133">
        <v>1</v>
      </c>
      <c r="N3133" s="2">
        <v>44392</v>
      </c>
      <c r="O3133" s="1" t="s">
        <v>8578</v>
      </c>
      <c r="P3133" s="4">
        <v>1131000</v>
      </c>
      <c r="Q3133" s="4">
        <v>90480</v>
      </c>
      <c r="R3133" s="1" t="s">
        <v>89</v>
      </c>
      <c r="S3133" s="1" t="s">
        <v>50</v>
      </c>
      <c r="T3133" s="4">
        <f>Sales_Datas[[#This Row],[after_discount]]-(Sales_Datas[[#This Row],[qty_ordered]]*Sales_Datas[[#This Row],[cogs]])</f>
        <v>2081040</v>
      </c>
      <c r="U3133" s="3">
        <f>IFERROR(Sales_Datas[[#This Row],[Gross_Profit]]/Sales_Datas[[#This Row],[after_discount]],0)</f>
        <v>0.92</v>
      </c>
      <c r="V3133" s="1" t="str">
        <f>IF(Sales_Datas[[#This Row],[base_price]] &lt;= 632200, "Low", (IF(Sales_Datas[[#This Row],[base_price]] &gt;= 10092000, "High", "Medium")))</f>
        <v>Medium</v>
      </c>
    </row>
    <row r="3134" spans="1:22" x14ac:dyDescent="0.25">
      <c r="A3134" s="1" t="s">
        <v>8579</v>
      </c>
      <c r="B3134" s="1" t="s">
        <v>8580</v>
      </c>
      <c r="C3134" s="2">
        <v>44457</v>
      </c>
      <c r="D3134" s="1" t="s">
        <v>8581</v>
      </c>
      <c r="E3134" s="4">
        <v>226200</v>
      </c>
      <c r="F3134">
        <v>1</v>
      </c>
      <c r="G3134" s="4">
        <v>2262000</v>
      </c>
      <c r="H3134" s="4">
        <v>0</v>
      </c>
      <c r="I3134" s="4">
        <v>2262000</v>
      </c>
      <c r="J3134">
        <v>1</v>
      </c>
      <c r="K3134">
        <v>1</v>
      </c>
      <c r="L3134">
        <v>1</v>
      </c>
      <c r="M3134">
        <v>1</v>
      </c>
      <c r="N3134" s="2">
        <v>44463</v>
      </c>
      <c r="O3134" s="1" t="s">
        <v>8582</v>
      </c>
      <c r="P3134" s="4">
        <v>2262000</v>
      </c>
      <c r="Q3134" s="4">
        <v>183222</v>
      </c>
      <c r="R3134" s="1" t="s">
        <v>89</v>
      </c>
      <c r="S3134" s="1" t="s">
        <v>50</v>
      </c>
      <c r="T3134" s="4">
        <f>Sales_Datas[[#This Row],[after_discount]]-(Sales_Datas[[#This Row],[qty_ordered]]*Sales_Datas[[#This Row],[cogs]])</f>
        <v>2078778</v>
      </c>
      <c r="U3134" s="3">
        <f>IFERROR(Sales_Datas[[#This Row],[Gross_Profit]]/Sales_Datas[[#This Row],[after_discount]],0)</f>
        <v>0.91900000000000004</v>
      </c>
      <c r="V3134" s="1" t="str">
        <f>IF(Sales_Datas[[#This Row],[base_price]] &lt;= 632200, "Low", (IF(Sales_Datas[[#This Row],[base_price]] &gt;= 10092000, "High", "Medium")))</f>
        <v>Medium</v>
      </c>
    </row>
    <row r="3135" spans="1:22" x14ac:dyDescent="0.25">
      <c r="A3135" s="1" t="s">
        <v>8583</v>
      </c>
      <c r="B3135" s="1" t="s">
        <v>916</v>
      </c>
      <c r="C3135" s="2">
        <v>44564</v>
      </c>
      <c r="D3135" s="1" t="s">
        <v>8562</v>
      </c>
      <c r="E3135" s="4">
        <v>22620</v>
      </c>
      <c r="F3135">
        <v>10</v>
      </c>
      <c r="G3135" s="4">
        <v>2262000</v>
      </c>
      <c r="H3135" s="4">
        <v>0</v>
      </c>
      <c r="I3135" s="4">
        <v>2262000</v>
      </c>
      <c r="J3135">
        <v>1</v>
      </c>
      <c r="K3135">
        <v>1</v>
      </c>
      <c r="L3135">
        <v>0</v>
      </c>
      <c r="M3135">
        <v>1</v>
      </c>
      <c r="N3135" s="2">
        <v>44381</v>
      </c>
      <c r="O3135" s="1" t="s">
        <v>8563</v>
      </c>
      <c r="P3135" s="4">
        <v>284200</v>
      </c>
      <c r="Q3135" s="4">
        <v>19604</v>
      </c>
      <c r="R3135" s="1" t="s">
        <v>554</v>
      </c>
      <c r="S3135" s="1" t="s">
        <v>50</v>
      </c>
      <c r="T3135" s="4">
        <f>Sales_Datas[[#This Row],[after_discount]]-(Sales_Datas[[#This Row],[qty_ordered]]*Sales_Datas[[#This Row],[cogs]])</f>
        <v>2065960</v>
      </c>
      <c r="U3135" s="3">
        <f>IFERROR(Sales_Datas[[#This Row],[Gross_Profit]]/Sales_Datas[[#This Row],[after_discount]],0)</f>
        <v>0.91333333333333333</v>
      </c>
      <c r="V3135" s="1" t="str">
        <f>IF(Sales_Datas[[#This Row],[base_price]] &lt;= 632200, "Low", (IF(Sales_Datas[[#This Row],[base_price]] &gt;= 10092000, "High", "Medium")))</f>
        <v>Low</v>
      </c>
    </row>
    <row r="3136" spans="1:22" x14ac:dyDescent="0.25">
      <c r="A3136" s="1" t="s">
        <v>8584</v>
      </c>
      <c r="B3136" s="1" t="s">
        <v>8585</v>
      </c>
      <c r="C3136" s="2">
        <v>44775</v>
      </c>
      <c r="D3136" s="1" t="s">
        <v>8586</v>
      </c>
      <c r="E3136" s="4">
        <v>113100</v>
      </c>
      <c r="F3136">
        <v>2</v>
      </c>
      <c r="G3136" s="4">
        <v>2262000</v>
      </c>
      <c r="H3136" s="4">
        <v>0</v>
      </c>
      <c r="I3136" s="4">
        <v>2262000</v>
      </c>
      <c r="J3136">
        <v>1</v>
      </c>
      <c r="K3136">
        <v>1</v>
      </c>
      <c r="L3136">
        <v>1</v>
      </c>
      <c r="M3136">
        <v>1</v>
      </c>
      <c r="N3136" s="2">
        <v>44611</v>
      </c>
      <c r="O3136" s="1" t="s">
        <v>8587</v>
      </c>
      <c r="P3136" s="4">
        <v>1508000</v>
      </c>
      <c r="Q3136" s="4">
        <v>120640</v>
      </c>
      <c r="R3136" s="1" t="s">
        <v>123</v>
      </c>
      <c r="S3136" s="1" t="s">
        <v>50</v>
      </c>
      <c r="T3136" s="4">
        <f>Sales_Datas[[#This Row],[after_discount]]-(Sales_Datas[[#This Row],[qty_ordered]]*Sales_Datas[[#This Row],[cogs]])</f>
        <v>2020720</v>
      </c>
      <c r="U3136" s="3">
        <f>IFERROR(Sales_Datas[[#This Row],[Gross_Profit]]/Sales_Datas[[#This Row],[after_discount]],0)</f>
        <v>0.89333333333333331</v>
      </c>
      <c r="V3136" s="1" t="str">
        <f>IF(Sales_Datas[[#This Row],[base_price]] &lt;= 632200, "Low", (IF(Sales_Datas[[#This Row],[base_price]] &gt;= 10092000, "High", "Medium")))</f>
        <v>Medium</v>
      </c>
    </row>
    <row r="3137" spans="1:22" x14ac:dyDescent="0.25">
      <c r="A3137" s="1" t="s">
        <v>8588</v>
      </c>
      <c r="B3137" s="1" t="s">
        <v>8589</v>
      </c>
      <c r="C3137" s="2">
        <v>44580</v>
      </c>
      <c r="D3137" s="1" t="s">
        <v>8590</v>
      </c>
      <c r="E3137" s="4">
        <v>225620</v>
      </c>
      <c r="F3137">
        <v>1</v>
      </c>
      <c r="G3137" s="4">
        <v>2256200</v>
      </c>
      <c r="H3137" s="4">
        <v>0</v>
      </c>
      <c r="I3137" s="4">
        <v>2256200</v>
      </c>
      <c r="J3137">
        <v>1</v>
      </c>
      <c r="K3137">
        <v>1</v>
      </c>
      <c r="L3137">
        <v>1</v>
      </c>
      <c r="M3137">
        <v>1</v>
      </c>
      <c r="N3137" s="2">
        <v>44577</v>
      </c>
      <c r="O3137" s="1" t="s">
        <v>8591</v>
      </c>
      <c r="P3137" s="4">
        <v>2256200</v>
      </c>
      <c r="Q3137" s="4">
        <v>191748</v>
      </c>
      <c r="R3137" s="1" t="s">
        <v>128</v>
      </c>
      <c r="S3137" s="1" t="s">
        <v>50</v>
      </c>
      <c r="T3137" s="4">
        <f>Sales_Datas[[#This Row],[after_discount]]-(Sales_Datas[[#This Row],[qty_ordered]]*Sales_Datas[[#This Row],[cogs]])</f>
        <v>2064452</v>
      </c>
      <c r="U3137" s="3">
        <f>IFERROR(Sales_Datas[[#This Row],[Gross_Profit]]/Sales_Datas[[#This Row],[after_discount]],0)</f>
        <v>0.91501285347043704</v>
      </c>
      <c r="V3137" s="1" t="str">
        <f>IF(Sales_Datas[[#This Row],[base_price]] &lt;= 632200, "Low", (IF(Sales_Datas[[#This Row],[base_price]] &gt;= 10092000, "High", "Medium")))</f>
        <v>Medium</v>
      </c>
    </row>
    <row r="3138" spans="1:22" x14ac:dyDescent="0.25">
      <c r="A3138" s="1" t="s">
        <v>8592</v>
      </c>
      <c r="B3138" s="1" t="s">
        <v>8593</v>
      </c>
      <c r="C3138" s="2">
        <v>44608</v>
      </c>
      <c r="D3138" s="1" t="s">
        <v>8594</v>
      </c>
      <c r="E3138" s="4">
        <v>225620</v>
      </c>
      <c r="F3138">
        <v>1</v>
      </c>
      <c r="G3138" s="4">
        <v>2256200</v>
      </c>
      <c r="H3138" s="4">
        <v>0</v>
      </c>
      <c r="I3138" s="4">
        <v>2256200</v>
      </c>
      <c r="J3138">
        <v>1</v>
      </c>
      <c r="K3138">
        <v>1</v>
      </c>
      <c r="L3138">
        <v>1</v>
      </c>
      <c r="M3138">
        <v>1</v>
      </c>
      <c r="N3138" s="2">
        <v>44602</v>
      </c>
      <c r="O3138" s="1" t="s">
        <v>8595</v>
      </c>
      <c r="P3138" s="4">
        <v>2256200</v>
      </c>
      <c r="Q3138" s="4">
        <v>182700</v>
      </c>
      <c r="R3138" s="1" t="s">
        <v>554</v>
      </c>
      <c r="S3138" s="1" t="s">
        <v>50</v>
      </c>
      <c r="T3138" s="4">
        <f>Sales_Datas[[#This Row],[after_discount]]-(Sales_Datas[[#This Row],[qty_ordered]]*Sales_Datas[[#This Row],[cogs]])</f>
        <v>2073500</v>
      </c>
      <c r="U3138" s="3">
        <f>IFERROR(Sales_Datas[[#This Row],[Gross_Profit]]/Sales_Datas[[#This Row],[after_discount]],0)</f>
        <v>0.91902313624678666</v>
      </c>
      <c r="V3138" s="1" t="str">
        <f>IF(Sales_Datas[[#This Row],[base_price]] &lt;= 632200, "Low", (IF(Sales_Datas[[#This Row],[base_price]] &gt;= 10092000, "High", "Medium")))</f>
        <v>Medium</v>
      </c>
    </row>
    <row r="3139" spans="1:22" x14ac:dyDescent="0.25">
      <c r="A3139" s="1" t="s">
        <v>8596</v>
      </c>
      <c r="B3139" s="1" t="s">
        <v>8597</v>
      </c>
      <c r="C3139" s="2">
        <v>44520</v>
      </c>
      <c r="D3139" s="1" t="s">
        <v>8598</v>
      </c>
      <c r="E3139" s="4">
        <v>112694</v>
      </c>
      <c r="F3139">
        <v>2</v>
      </c>
      <c r="G3139" s="4">
        <v>2253880</v>
      </c>
      <c r="H3139" s="4">
        <v>0</v>
      </c>
      <c r="I3139" s="4">
        <v>2253880</v>
      </c>
      <c r="J3139">
        <v>1</v>
      </c>
      <c r="K3139">
        <v>1</v>
      </c>
      <c r="L3139">
        <v>0</v>
      </c>
      <c r="M3139">
        <v>1</v>
      </c>
      <c r="N3139" s="2">
        <v>44507</v>
      </c>
      <c r="O3139" s="1" t="s">
        <v>8599</v>
      </c>
      <c r="P3139" s="4">
        <v>1270200</v>
      </c>
      <c r="Q3139" s="4">
        <v>81258</v>
      </c>
      <c r="R3139" s="1" t="s">
        <v>383</v>
      </c>
      <c r="S3139" s="1" t="s">
        <v>50</v>
      </c>
      <c r="T3139" s="4">
        <f>Sales_Datas[[#This Row],[after_discount]]-(Sales_Datas[[#This Row],[qty_ordered]]*Sales_Datas[[#This Row],[cogs]])</f>
        <v>2091364</v>
      </c>
      <c r="U3139" s="3">
        <f>IFERROR(Sales_Datas[[#This Row],[Gross_Profit]]/Sales_Datas[[#This Row],[after_discount]],0)</f>
        <v>0.92789500772002054</v>
      </c>
      <c r="V3139" s="1" t="str">
        <f>IF(Sales_Datas[[#This Row],[base_price]] &lt;= 632200, "Low", (IF(Sales_Datas[[#This Row],[base_price]] &gt;= 10092000, "High", "Medium")))</f>
        <v>Medium</v>
      </c>
    </row>
    <row r="3140" spans="1:22" x14ac:dyDescent="0.25">
      <c r="A3140" s="1" t="s">
        <v>8600</v>
      </c>
      <c r="B3140" s="1" t="s">
        <v>8601</v>
      </c>
      <c r="C3140" s="2">
        <v>44748</v>
      </c>
      <c r="D3140" s="1" t="s">
        <v>8602</v>
      </c>
      <c r="E3140" s="4">
        <v>225156</v>
      </c>
      <c r="F3140">
        <v>1</v>
      </c>
      <c r="G3140" s="4">
        <v>2251560</v>
      </c>
      <c r="H3140" s="4">
        <v>0</v>
      </c>
      <c r="I3140" s="4">
        <v>2251560</v>
      </c>
      <c r="J3140">
        <v>1</v>
      </c>
      <c r="K3140">
        <v>1</v>
      </c>
      <c r="L3140">
        <v>1</v>
      </c>
      <c r="M3140">
        <v>1</v>
      </c>
      <c r="N3140" s="2">
        <v>44524</v>
      </c>
      <c r="O3140" s="1" t="s">
        <v>8603</v>
      </c>
      <c r="P3140" s="4">
        <v>2251560</v>
      </c>
      <c r="Q3140" s="4">
        <v>177828</v>
      </c>
      <c r="R3140" s="1" t="s">
        <v>55</v>
      </c>
      <c r="S3140" s="1" t="s">
        <v>50</v>
      </c>
      <c r="T3140" s="4">
        <f>Sales_Datas[[#This Row],[after_discount]]-(Sales_Datas[[#This Row],[qty_ordered]]*Sales_Datas[[#This Row],[cogs]])</f>
        <v>2073732</v>
      </c>
      <c r="U3140" s="3">
        <f>IFERROR(Sales_Datas[[#This Row],[Gross_Profit]]/Sales_Datas[[#This Row],[after_discount]],0)</f>
        <v>0.92102009273570329</v>
      </c>
      <c r="V3140" s="1" t="str">
        <f>IF(Sales_Datas[[#This Row],[base_price]] &lt;= 632200, "Low", (IF(Sales_Datas[[#This Row],[base_price]] &gt;= 10092000, "High", "Medium")))</f>
        <v>Medium</v>
      </c>
    </row>
    <row r="3141" spans="1:22" x14ac:dyDescent="0.25">
      <c r="A3141" s="1" t="s">
        <v>8604</v>
      </c>
      <c r="B3141" s="1" t="s">
        <v>8605</v>
      </c>
      <c r="C3141" s="2">
        <v>44547</v>
      </c>
      <c r="D3141" s="1" t="s">
        <v>686</v>
      </c>
      <c r="E3141" s="4">
        <v>22504</v>
      </c>
      <c r="F3141">
        <v>10</v>
      </c>
      <c r="G3141" s="4">
        <v>2250400</v>
      </c>
      <c r="H3141" s="4">
        <v>0</v>
      </c>
      <c r="I3141" s="4">
        <v>2250400</v>
      </c>
      <c r="J3141">
        <v>1</v>
      </c>
      <c r="K3141">
        <v>1</v>
      </c>
      <c r="L3141">
        <v>1</v>
      </c>
      <c r="M3141">
        <v>3</v>
      </c>
      <c r="N3141" s="2">
        <v>44540</v>
      </c>
      <c r="O3141" s="1" t="s">
        <v>687</v>
      </c>
      <c r="P3141" s="4">
        <v>266800</v>
      </c>
      <c r="Q3141" s="4">
        <v>18908</v>
      </c>
      <c r="R3141" s="1" t="s">
        <v>344</v>
      </c>
      <c r="S3141" s="1" t="s">
        <v>56</v>
      </c>
      <c r="T3141" s="4">
        <f>Sales_Datas[[#This Row],[after_discount]]-(Sales_Datas[[#This Row],[qty_ordered]]*Sales_Datas[[#This Row],[cogs]])</f>
        <v>2061320</v>
      </c>
      <c r="U3141" s="3">
        <f>IFERROR(Sales_Datas[[#This Row],[Gross_Profit]]/Sales_Datas[[#This Row],[after_discount]],0)</f>
        <v>0.91597938144329893</v>
      </c>
      <c r="V3141" s="1" t="str">
        <f>IF(Sales_Datas[[#This Row],[base_price]] &lt;= 632200, "Low", (IF(Sales_Datas[[#This Row],[base_price]] &gt;= 10092000, "High", "Medium")))</f>
        <v>Low</v>
      </c>
    </row>
    <row r="3142" spans="1:22" x14ac:dyDescent="0.25">
      <c r="A3142" s="1" t="s">
        <v>8606</v>
      </c>
      <c r="B3142" s="1" t="s">
        <v>8607</v>
      </c>
      <c r="C3142" s="2">
        <v>44639</v>
      </c>
      <c r="D3142" s="1" t="s">
        <v>8129</v>
      </c>
      <c r="E3142" s="4">
        <v>224170</v>
      </c>
      <c r="F3142">
        <v>1</v>
      </c>
      <c r="G3142" s="4">
        <v>2241700</v>
      </c>
      <c r="H3142" s="4">
        <v>0</v>
      </c>
      <c r="I3142" s="4">
        <v>2241700</v>
      </c>
      <c r="J3142">
        <v>1</v>
      </c>
      <c r="K3142">
        <v>1</v>
      </c>
      <c r="L3142">
        <v>1</v>
      </c>
      <c r="M3142">
        <v>1</v>
      </c>
      <c r="N3142" s="2">
        <v>44493</v>
      </c>
      <c r="O3142" s="1" t="s">
        <v>8130</v>
      </c>
      <c r="P3142" s="4">
        <v>2241700</v>
      </c>
      <c r="Q3142" s="4">
        <v>152424</v>
      </c>
      <c r="R3142" s="1" t="s">
        <v>29</v>
      </c>
      <c r="S3142" s="1" t="s">
        <v>50</v>
      </c>
      <c r="T3142" s="4">
        <f>Sales_Datas[[#This Row],[after_discount]]-(Sales_Datas[[#This Row],[qty_ordered]]*Sales_Datas[[#This Row],[cogs]])</f>
        <v>2089276</v>
      </c>
      <c r="U3142" s="3">
        <f>IFERROR(Sales_Datas[[#This Row],[Gross_Profit]]/Sales_Datas[[#This Row],[after_discount]],0)</f>
        <v>0.93200517464424326</v>
      </c>
      <c r="V3142" s="1" t="str">
        <f>IF(Sales_Datas[[#This Row],[base_price]] &lt;= 632200, "Low", (IF(Sales_Datas[[#This Row],[base_price]] &gt;= 10092000, "High", "Medium")))</f>
        <v>Medium</v>
      </c>
    </row>
    <row r="3143" spans="1:22" x14ac:dyDescent="0.25">
      <c r="A3143" s="1" t="s">
        <v>8608</v>
      </c>
      <c r="B3143" s="1" t="s">
        <v>2884</v>
      </c>
      <c r="C3143" s="2">
        <v>44438</v>
      </c>
      <c r="D3143" s="1" t="s">
        <v>8609</v>
      </c>
      <c r="E3143" s="4">
        <v>111940</v>
      </c>
      <c r="F3143">
        <v>2</v>
      </c>
      <c r="G3143" s="4">
        <v>2238800</v>
      </c>
      <c r="H3143" s="4">
        <v>0</v>
      </c>
      <c r="I3143" s="4">
        <v>2238800</v>
      </c>
      <c r="J3143">
        <v>1</v>
      </c>
      <c r="K3143">
        <v>1</v>
      </c>
      <c r="L3143">
        <v>1</v>
      </c>
      <c r="M3143">
        <v>1</v>
      </c>
      <c r="N3143" s="2">
        <v>44398</v>
      </c>
      <c r="O3143" s="1" t="s">
        <v>8610</v>
      </c>
      <c r="P3143" s="4">
        <v>1119400</v>
      </c>
      <c r="Q3143" s="4">
        <v>98484</v>
      </c>
      <c r="R3143" s="1" t="s">
        <v>89</v>
      </c>
      <c r="S3143" s="1" t="s">
        <v>50</v>
      </c>
      <c r="T3143" s="4">
        <f>Sales_Datas[[#This Row],[after_discount]]-(Sales_Datas[[#This Row],[qty_ordered]]*Sales_Datas[[#This Row],[cogs]])</f>
        <v>2041832</v>
      </c>
      <c r="U3143" s="3">
        <f>IFERROR(Sales_Datas[[#This Row],[Gross_Profit]]/Sales_Datas[[#This Row],[after_discount]],0)</f>
        <v>0.91202072538860102</v>
      </c>
      <c r="V3143" s="1" t="str">
        <f>IF(Sales_Datas[[#This Row],[base_price]] &lt;= 632200, "Low", (IF(Sales_Datas[[#This Row],[base_price]] &gt;= 10092000, "High", "Medium")))</f>
        <v>Medium</v>
      </c>
    </row>
    <row r="3144" spans="1:22" x14ac:dyDescent="0.25">
      <c r="A3144" s="1" t="s">
        <v>8611</v>
      </c>
      <c r="B3144" s="1" t="s">
        <v>8612</v>
      </c>
      <c r="C3144" s="2">
        <v>44777</v>
      </c>
      <c r="D3144" s="1" t="s">
        <v>743</v>
      </c>
      <c r="E3144" s="4">
        <v>74530</v>
      </c>
      <c r="F3144">
        <v>3</v>
      </c>
      <c r="G3144" s="4">
        <v>2235900</v>
      </c>
      <c r="H3144" s="4">
        <v>0</v>
      </c>
      <c r="I3144" s="4">
        <v>2235900</v>
      </c>
      <c r="J3144">
        <v>1</v>
      </c>
      <c r="K3144">
        <v>0</v>
      </c>
      <c r="L3144">
        <v>0</v>
      </c>
      <c r="M3144">
        <v>7</v>
      </c>
      <c r="N3144" s="2">
        <v>44527</v>
      </c>
      <c r="O3144" s="1" t="s">
        <v>744</v>
      </c>
      <c r="P3144" s="4">
        <v>745300</v>
      </c>
      <c r="Q3144" s="4">
        <v>49184</v>
      </c>
      <c r="R3144" s="1" t="s">
        <v>344</v>
      </c>
      <c r="S3144" s="1" t="s">
        <v>66</v>
      </c>
      <c r="T3144" s="4">
        <f>Sales_Datas[[#This Row],[after_discount]]-(Sales_Datas[[#This Row],[qty_ordered]]*Sales_Datas[[#This Row],[cogs]])</f>
        <v>2088348</v>
      </c>
      <c r="U3144" s="3">
        <f>IFERROR(Sales_Datas[[#This Row],[Gross_Profit]]/Sales_Datas[[#This Row],[after_discount]],0)</f>
        <v>0.93400778210116731</v>
      </c>
      <c r="V3144" s="1" t="str">
        <f>IF(Sales_Datas[[#This Row],[base_price]] &lt;= 632200, "Low", (IF(Sales_Datas[[#This Row],[base_price]] &gt;= 10092000, "High", "Medium")))</f>
        <v>Medium</v>
      </c>
    </row>
    <row r="3145" spans="1:22" x14ac:dyDescent="0.25">
      <c r="A3145" s="1" t="s">
        <v>8613</v>
      </c>
      <c r="B3145" s="1" t="s">
        <v>8614</v>
      </c>
      <c r="C3145" s="2">
        <v>44425</v>
      </c>
      <c r="D3145" s="1" t="s">
        <v>8615</v>
      </c>
      <c r="E3145" s="4">
        <v>223300</v>
      </c>
      <c r="F3145">
        <v>1</v>
      </c>
      <c r="G3145" s="4">
        <v>2233000</v>
      </c>
      <c r="H3145" s="4">
        <v>0</v>
      </c>
      <c r="I3145" s="4">
        <v>2233000</v>
      </c>
      <c r="J3145">
        <v>1</v>
      </c>
      <c r="K3145">
        <v>1</v>
      </c>
      <c r="L3145">
        <v>1</v>
      </c>
      <c r="M3145">
        <v>1</v>
      </c>
      <c r="N3145" s="2">
        <v>44434</v>
      </c>
      <c r="O3145" s="1" t="s">
        <v>8616</v>
      </c>
      <c r="P3145" s="4">
        <v>2233000</v>
      </c>
      <c r="Q3145" s="4">
        <v>154048</v>
      </c>
      <c r="R3145" s="1" t="s">
        <v>554</v>
      </c>
      <c r="S3145" s="1" t="s">
        <v>50</v>
      </c>
      <c r="T3145" s="4">
        <f>Sales_Datas[[#This Row],[after_discount]]-(Sales_Datas[[#This Row],[qty_ordered]]*Sales_Datas[[#This Row],[cogs]])</f>
        <v>2078952</v>
      </c>
      <c r="U3145" s="3">
        <f>IFERROR(Sales_Datas[[#This Row],[Gross_Profit]]/Sales_Datas[[#This Row],[after_discount]],0)</f>
        <v>0.93101298701298696</v>
      </c>
      <c r="V3145" s="1" t="str">
        <f>IF(Sales_Datas[[#This Row],[base_price]] &lt;= 632200, "Low", (IF(Sales_Datas[[#This Row],[base_price]] &gt;= 10092000, "High", "Medium")))</f>
        <v>Medium</v>
      </c>
    </row>
    <row r="3146" spans="1:22" x14ac:dyDescent="0.25">
      <c r="A3146" s="1" t="s">
        <v>8617</v>
      </c>
      <c r="B3146" s="1" t="s">
        <v>2170</v>
      </c>
      <c r="C3146" s="2">
        <v>44205</v>
      </c>
      <c r="D3146" s="1" t="s">
        <v>8618</v>
      </c>
      <c r="E3146" s="4">
        <v>223300</v>
      </c>
      <c r="F3146">
        <v>1</v>
      </c>
      <c r="G3146" s="4">
        <v>2233000</v>
      </c>
      <c r="H3146" s="4">
        <v>0</v>
      </c>
      <c r="I3146" s="4">
        <v>2233000</v>
      </c>
      <c r="J3146">
        <v>1</v>
      </c>
      <c r="K3146">
        <v>1</v>
      </c>
      <c r="L3146">
        <v>1</v>
      </c>
      <c r="M3146">
        <v>1</v>
      </c>
      <c r="N3146" s="2">
        <v>44401</v>
      </c>
      <c r="O3146" s="1" t="s">
        <v>8619</v>
      </c>
      <c r="P3146" s="4">
        <v>2233000</v>
      </c>
      <c r="Q3146" s="4">
        <v>167446</v>
      </c>
      <c r="R3146" s="1" t="s">
        <v>133</v>
      </c>
      <c r="S3146" s="1" t="s">
        <v>50</v>
      </c>
      <c r="T3146" s="4">
        <f>Sales_Datas[[#This Row],[after_discount]]-(Sales_Datas[[#This Row],[qty_ordered]]*Sales_Datas[[#This Row],[cogs]])</f>
        <v>2065554</v>
      </c>
      <c r="U3146" s="3">
        <f>IFERROR(Sales_Datas[[#This Row],[Gross_Profit]]/Sales_Datas[[#This Row],[after_discount]],0)</f>
        <v>0.92501298701298706</v>
      </c>
      <c r="V3146" s="1" t="str">
        <f>IF(Sales_Datas[[#This Row],[base_price]] &lt;= 632200, "Low", (IF(Sales_Datas[[#This Row],[base_price]] &gt;= 10092000, "High", "Medium")))</f>
        <v>Medium</v>
      </c>
    </row>
    <row r="3147" spans="1:22" x14ac:dyDescent="0.25">
      <c r="A3147" s="1" t="s">
        <v>8620</v>
      </c>
      <c r="B3147" s="1" t="s">
        <v>8621</v>
      </c>
      <c r="C3147" s="2">
        <v>44359</v>
      </c>
      <c r="D3147" s="1" t="s">
        <v>8622</v>
      </c>
      <c r="E3147" s="4">
        <v>223300</v>
      </c>
      <c r="F3147">
        <v>1</v>
      </c>
      <c r="G3147" s="4">
        <v>2233000</v>
      </c>
      <c r="H3147" s="4">
        <v>0</v>
      </c>
      <c r="I3147" s="4">
        <v>2233000</v>
      </c>
      <c r="J3147">
        <v>1</v>
      </c>
      <c r="K3147">
        <v>1</v>
      </c>
      <c r="L3147">
        <v>1</v>
      </c>
      <c r="M3147">
        <v>4</v>
      </c>
      <c r="N3147" s="2">
        <v>44508</v>
      </c>
      <c r="O3147" s="1" t="s">
        <v>8623</v>
      </c>
      <c r="P3147" s="4">
        <v>2233000</v>
      </c>
      <c r="Q3147" s="4">
        <v>138446</v>
      </c>
      <c r="R3147" s="1" t="s">
        <v>23</v>
      </c>
      <c r="S3147" s="1" t="s">
        <v>34</v>
      </c>
      <c r="T3147" s="4">
        <f>Sales_Datas[[#This Row],[after_discount]]-(Sales_Datas[[#This Row],[qty_ordered]]*Sales_Datas[[#This Row],[cogs]])</f>
        <v>2094554</v>
      </c>
      <c r="U3147" s="3">
        <f>IFERROR(Sales_Datas[[#This Row],[Gross_Profit]]/Sales_Datas[[#This Row],[after_discount]],0)</f>
        <v>0.93799999999999994</v>
      </c>
      <c r="V3147" s="1" t="str">
        <f>IF(Sales_Datas[[#This Row],[base_price]] &lt;= 632200, "Low", (IF(Sales_Datas[[#This Row],[base_price]] &gt;= 10092000, "High", "Medium")))</f>
        <v>Medium</v>
      </c>
    </row>
    <row r="3148" spans="1:22" x14ac:dyDescent="0.25">
      <c r="A3148" s="1" t="s">
        <v>8624</v>
      </c>
      <c r="B3148" s="1" t="s">
        <v>8625</v>
      </c>
      <c r="C3148" s="2">
        <v>44588</v>
      </c>
      <c r="D3148" s="1" t="s">
        <v>8626</v>
      </c>
      <c r="E3148" s="4">
        <v>55680</v>
      </c>
      <c r="F3148">
        <v>4</v>
      </c>
      <c r="G3148" s="4">
        <v>2227200</v>
      </c>
      <c r="H3148" s="4">
        <v>0</v>
      </c>
      <c r="I3148" s="4">
        <v>2227200</v>
      </c>
      <c r="J3148">
        <v>1</v>
      </c>
      <c r="K3148">
        <v>1</v>
      </c>
      <c r="L3148">
        <v>1</v>
      </c>
      <c r="M3148">
        <v>1</v>
      </c>
      <c r="N3148" s="2">
        <v>44571</v>
      </c>
      <c r="O3148" s="1" t="s">
        <v>8627</v>
      </c>
      <c r="P3148" s="4">
        <v>1058500</v>
      </c>
      <c r="Q3148" s="4">
        <v>87812</v>
      </c>
      <c r="R3148" s="1" t="s">
        <v>23</v>
      </c>
      <c r="S3148" s="1" t="s">
        <v>50</v>
      </c>
      <c r="T3148" s="4">
        <f>Sales_Datas[[#This Row],[after_discount]]-(Sales_Datas[[#This Row],[qty_ordered]]*Sales_Datas[[#This Row],[cogs]])</f>
        <v>1875952</v>
      </c>
      <c r="U3148" s="3">
        <f>IFERROR(Sales_Datas[[#This Row],[Gross_Profit]]/Sales_Datas[[#This Row],[after_discount]],0)</f>
        <v>0.84229166666666666</v>
      </c>
      <c r="V3148" s="1" t="str">
        <f>IF(Sales_Datas[[#This Row],[base_price]] &lt;= 632200, "Low", (IF(Sales_Datas[[#This Row],[base_price]] &gt;= 10092000, "High", "Medium")))</f>
        <v>Medium</v>
      </c>
    </row>
    <row r="3149" spans="1:22" x14ac:dyDescent="0.25">
      <c r="A3149" s="1" t="s">
        <v>8628</v>
      </c>
      <c r="B3149" s="1" t="s">
        <v>8629</v>
      </c>
      <c r="C3149" s="2">
        <v>44625</v>
      </c>
      <c r="D3149" s="1" t="s">
        <v>743</v>
      </c>
      <c r="E3149" s="4">
        <v>73733</v>
      </c>
      <c r="F3149">
        <v>3</v>
      </c>
      <c r="G3149" s="4">
        <v>2211980</v>
      </c>
      <c r="H3149" s="4">
        <v>0</v>
      </c>
      <c r="I3149" s="4">
        <v>2211980</v>
      </c>
      <c r="J3149">
        <v>1</v>
      </c>
      <c r="K3149">
        <v>0</v>
      </c>
      <c r="L3149">
        <v>0</v>
      </c>
      <c r="M3149">
        <v>4</v>
      </c>
      <c r="N3149" s="2">
        <v>44544</v>
      </c>
      <c r="O3149" s="1" t="s">
        <v>744</v>
      </c>
      <c r="P3149" s="4">
        <v>745300</v>
      </c>
      <c r="Q3149" s="4">
        <v>49184</v>
      </c>
      <c r="R3149" s="1" t="s">
        <v>344</v>
      </c>
      <c r="S3149" s="1" t="s">
        <v>34</v>
      </c>
      <c r="T3149" s="4">
        <f>Sales_Datas[[#This Row],[after_discount]]-(Sales_Datas[[#This Row],[qty_ordered]]*Sales_Datas[[#This Row],[cogs]])</f>
        <v>2064428</v>
      </c>
      <c r="U3149" s="3">
        <f>IFERROR(Sales_Datas[[#This Row],[Gross_Profit]]/Sales_Datas[[#This Row],[after_discount]],0)</f>
        <v>0.93329415275002492</v>
      </c>
      <c r="V3149" s="1" t="str">
        <f>IF(Sales_Datas[[#This Row],[base_price]] &lt;= 632200, "Low", (IF(Sales_Datas[[#This Row],[base_price]] &gt;= 10092000, "High", "Medium")))</f>
        <v>Medium</v>
      </c>
    </row>
    <row r="3150" spans="1:22" x14ac:dyDescent="0.25">
      <c r="A3150" s="1" t="s">
        <v>8630</v>
      </c>
      <c r="B3150" s="1" t="s">
        <v>8631</v>
      </c>
      <c r="C3150" s="2">
        <v>44526</v>
      </c>
      <c r="D3150" s="1" t="s">
        <v>8632</v>
      </c>
      <c r="E3150" s="4">
        <v>220980</v>
      </c>
      <c r="F3150">
        <v>1</v>
      </c>
      <c r="G3150" s="4">
        <v>2209800</v>
      </c>
      <c r="H3150" s="4">
        <v>0</v>
      </c>
      <c r="I3150" s="4">
        <v>2209800</v>
      </c>
      <c r="J3150">
        <v>1</v>
      </c>
      <c r="K3150">
        <v>1</v>
      </c>
      <c r="L3150">
        <v>1</v>
      </c>
      <c r="M3150">
        <v>1</v>
      </c>
      <c r="N3150" s="2">
        <v>44513</v>
      </c>
      <c r="O3150" s="1" t="s">
        <v>8633</v>
      </c>
      <c r="P3150" s="4">
        <v>2209800</v>
      </c>
      <c r="Q3150" s="4">
        <v>194416</v>
      </c>
      <c r="R3150" s="1" t="s">
        <v>554</v>
      </c>
      <c r="S3150" s="1" t="s">
        <v>50</v>
      </c>
      <c r="T3150" s="4">
        <f>Sales_Datas[[#This Row],[after_discount]]-(Sales_Datas[[#This Row],[qty_ordered]]*Sales_Datas[[#This Row],[cogs]])</f>
        <v>2015384</v>
      </c>
      <c r="U3150" s="3">
        <f>IFERROR(Sales_Datas[[#This Row],[Gross_Profit]]/Sales_Datas[[#This Row],[after_discount]],0)</f>
        <v>0.91202099737532805</v>
      </c>
      <c r="V3150" s="1" t="str">
        <f>IF(Sales_Datas[[#This Row],[base_price]] &lt;= 632200, "Low", (IF(Sales_Datas[[#This Row],[base_price]] &gt;= 10092000, "High", "Medium")))</f>
        <v>Medium</v>
      </c>
    </row>
    <row r="3151" spans="1:22" x14ac:dyDescent="0.25">
      <c r="A3151" s="1" t="s">
        <v>8634</v>
      </c>
      <c r="B3151" s="1" t="s">
        <v>8635</v>
      </c>
      <c r="C3151" s="2">
        <v>44358</v>
      </c>
      <c r="D3151" s="1" t="s">
        <v>8636</v>
      </c>
      <c r="E3151" s="4">
        <v>220922</v>
      </c>
      <c r="F3151">
        <v>1</v>
      </c>
      <c r="G3151" s="4">
        <v>2209220</v>
      </c>
      <c r="H3151" s="4">
        <v>0</v>
      </c>
      <c r="I3151" s="4">
        <v>2209220</v>
      </c>
      <c r="J3151">
        <v>1</v>
      </c>
      <c r="K3151">
        <v>1</v>
      </c>
      <c r="L3151">
        <v>0</v>
      </c>
      <c r="M3151">
        <v>1</v>
      </c>
      <c r="N3151" s="2">
        <v>44527</v>
      </c>
      <c r="O3151" s="1" t="s">
        <v>8637</v>
      </c>
      <c r="P3151" s="4">
        <v>2209220</v>
      </c>
      <c r="Q3151" s="4">
        <v>185542</v>
      </c>
      <c r="R3151" s="1" t="s">
        <v>55</v>
      </c>
      <c r="S3151" s="1" t="s">
        <v>50</v>
      </c>
      <c r="T3151" s="4">
        <f>Sales_Datas[[#This Row],[after_discount]]-(Sales_Datas[[#This Row],[qty_ordered]]*Sales_Datas[[#This Row],[cogs]])</f>
        <v>2023678</v>
      </c>
      <c r="U3151" s="3">
        <f>IFERROR(Sales_Datas[[#This Row],[Gross_Profit]]/Sales_Datas[[#This Row],[after_discount]],0)</f>
        <v>0.91601470202152802</v>
      </c>
      <c r="V3151" s="1" t="str">
        <f>IF(Sales_Datas[[#This Row],[base_price]] &lt;= 632200, "Low", (IF(Sales_Datas[[#This Row],[base_price]] &gt;= 10092000, "High", "Medium")))</f>
        <v>Medium</v>
      </c>
    </row>
    <row r="3152" spans="1:22" x14ac:dyDescent="0.25">
      <c r="A3152" s="1" t="s">
        <v>8638</v>
      </c>
      <c r="B3152" s="1" t="s">
        <v>8639</v>
      </c>
      <c r="C3152" s="2">
        <v>44714</v>
      </c>
      <c r="D3152" s="1" t="s">
        <v>8636</v>
      </c>
      <c r="E3152" s="4">
        <v>220922</v>
      </c>
      <c r="F3152">
        <v>1</v>
      </c>
      <c r="G3152" s="4">
        <v>2209220</v>
      </c>
      <c r="H3152" s="4">
        <v>0</v>
      </c>
      <c r="I3152" s="4">
        <v>2209220</v>
      </c>
      <c r="J3152">
        <v>1</v>
      </c>
      <c r="K3152">
        <v>1</v>
      </c>
      <c r="L3152">
        <v>1</v>
      </c>
      <c r="M3152">
        <v>1</v>
      </c>
      <c r="N3152" s="2">
        <v>44607</v>
      </c>
      <c r="O3152" s="1" t="s">
        <v>8637</v>
      </c>
      <c r="P3152" s="4">
        <v>2209220</v>
      </c>
      <c r="Q3152" s="4">
        <v>185542</v>
      </c>
      <c r="R3152" s="1" t="s">
        <v>55</v>
      </c>
      <c r="S3152" s="1" t="s">
        <v>50</v>
      </c>
      <c r="T3152" s="4">
        <f>Sales_Datas[[#This Row],[after_discount]]-(Sales_Datas[[#This Row],[qty_ordered]]*Sales_Datas[[#This Row],[cogs]])</f>
        <v>2023678</v>
      </c>
      <c r="U3152" s="3">
        <f>IFERROR(Sales_Datas[[#This Row],[Gross_Profit]]/Sales_Datas[[#This Row],[after_discount]],0)</f>
        <v>0.91601470202152802</v>
      </c>
      <c r="V3152" s="1" t="str">
        <f>IF(Sales_Datas[[#This Row],[base_price]] &lt;= 632200, "Low", (IF(Sales_Datas[[#This Row],[base_price]] &gt;= 10092000, "High", "Medium")))</f>
        <v>Medium</v>
      </c>
    </row>
    <row r="3153" spans="1:22" x14ac:dyDescent="0.25">
      <c r="A3153" s="1" t="s">
        <v>8640</v>
      </c>
      <c r="B3153" s="1" t="s">
        <v>8641</v>
      </c>
      <c r="C3153" s="2">
        <v>44387</v>
      </c>
      <c r="D3153" s="1" t="s">
        <v>8368</v>
      </c>
      <c r="E3153" s="4">
        <v>220400</v>
      </c>
      <c r="F3153">
        <v>1</v>
      </c>
      <c r="G3153" s="4">
        <v>2204000</v>
      </c>
      <c r="H3153" s="4">
        <v>0</v>
      </c>
      <c r="I3153" s="4">
        <v>2204000</v>
      </c>
      <c r="J3153">
        <v>1</v>
      </c>
      <c r="K3153">
        <v>1</v>
      </c>
      <c r="L3153">
        <v>1</v>
      </c>
      <c r="M3153">
        <v>1</v>
      </c>
      <c r="N3153" s="2">
        <v>44474</v>
      </c>
      <c r="O3153" s="1" t="s">
        <v>8369</v>
      </c>
      <c r="P3153" s="4">
        <v>2320000</v>
      </c>
      <c r="Q3153" s="4">
        <v>141520</v>
      </c>
      <c r="R3153" s="1" t="s">
        <v>89</v>
      </c>
      <c r="S3153" s="1" t="s">
        <v>50</v>
      </c>
      <c r="T3153" s="4">
        <f>Sales_Datas[[#This Row],[after_discount]]-(Sales_Datas[[#This Row],[qty_ordered]]*Sales_Datas[[#This Row],[cogs]])</f>
        <v>2062480</v>
      </c>
      <c r="U3153" s="3">
        <f>IFERROR(Sales_Datas[[#This Row],[Gross_Profit]]/Sales_Datas[[#This Row],[after_discount]],0)</f>
        <v>0.9357894736842105</v>
      </c>
      <c r="V3153" s="1" t="str">
        <f>IF(Sales_Datas[[#This Row],[base_price]] &lt;= 632200, "Low", (IF(Sales_Datas[[#This Row],[base_price]] &gt;= 10092000, "High", "Medium")))</f>
        <v>Medium</v>
      </c>
    </row>
    <row r="3154" spans="1:22" x14ac:dyDescent="0.25">
      <c r="A3154" s="1" t="s">
        <v>8642</v>
      </c>
      <c r="B3154" s="1" t="s">
        <v>8643</v>
      </c>
      <c r="C3154" s="2">
        <v>44485</v>
      </c>
      <c r="D3154" s="1" t="s">
        <v>8365</v>
      </c>
      <c r="E3154" s="4">
        <v>220400</v>
      </c>
      <c r="F3154">
        <v>1</v>
      </c>
      <c r="G3154" s="4">
        <v>2204000</v>
      </c>
      <c r="H3154" s="4">
        <v>0</v>
      </c>
      <c r="I3154" s="4">
        <v>2204000</v>
      </c>
      <c r="J3154">
        <v>1</v>
      </c>
      <c r="K3154">
        <v>1</v>
      </c>
      <c r="L3154">
        <v>1</v>
      </c>
      <c r="M3154">
        <v>1</v>
      </c>
      <c r="N3154" s="2">
        <v>44481</v>
      </c>
      <c r="O3154" s="1" t="s">
        <v>8366</v>
      </c>
      <c r="P3154" s="4">
        <v>2320000</v>
      </c>
      <c r="Q3154" s="4">
        <v>187920</v>
      </c>
      <c r="R3154" s="1" t="s">
        <v>89</v>
      </c>
      <c r="S3154" s="1" t="s">
        <v>50</v>
      </c>
      <c r="T3154" s="4">
        <f>Sales_Datas[[#This Row],[after_discount]]-(Sales_Datas[[#This Row],[qty_ordered]]*Sales_Datas[[#This Row],[cogs]])</f>
        <v>2016080</v>
      </c>
      <c r="U3154" s="3">
        <f>IFERROR(Sales_Datas[[#This Row],[Gross_Profit]]/Sales_Datas[[#This Row],[after_discount]],0)</f>
        <v>0.91473684210526318</v>
      </c>
      <c r="V3154" s="1" t="str">
        <f>IF(Sales_Datas[[#This Row],[base_price]] &lt;= 632200, "Low", (IF(Sales_Datas[[#This Row],[base_price]] &gt;= 10092000, "High", "Medium")))</f>
        <v>Medium</v>
      </c>
    </row>
    <row r="3155" spans="1:22" x14ac:dyDescent="0.25">
      <c r="A3155" s="1" t="s">
        <v>8644</v>
      </c>
      <c r="B3155" s="1" t="s">
        <v>8645</v>
      </c>
      <c r="C3155" s="2">
        <v>44490</v>
      </c>
      <c r="D3155" s="1" t="s">
        <v>8365</v>
      </c>
      <c r="E3155" s="4">
        <v>220400</v>
      </c>
      <c r="F3155">
        <v>1</v>
      </c>
      <c r="G3155" s="4">
        <v>2204000</v>
      </c>
      <c r="H3155" s="4">
        <v>0</v>
      </c>
      <c r="I3155" s="4">
        <v>2204000</v>
      </c>
      <c r="J3155">
        <v>1</v>
      </c>
      <c r="K3155">
        <v>1</v>
      </c>
      <c r="L3155">
        <v>1</v>
      </c>
      <c r="M3155">
        <v>1</v>
      </c>
      <c r="N3155" s="2">
        <v>44484</v>
      </c>
      <c r="O3155" s="1" t="s">
        <v>8366</v>
      </c>
      <c r="P3155" s="4">
        <v>2320000</v>
      </c>
      <c r="Q3155" s="4">
        <v>187920</v>
      </c>
      <c r="R3155" s="1" t="s">
        <v>89</v>
      </c>
      <c r="S3155" s="1" t="s">
        <v>50</v>
      </c>
      <c r="T3155" s="4">
        <f>Sales_Datas[[#This Row],[after_discount]]-(Sales_Datas[[#This Row],[qty_ordered]]*Sales_Datas[[#This Row],[cogs]])</f>
        <v>2016080</v>
      </c>
      <c r="U3155" s="3">
        <f>IFERROR(Sales_Datas[[#This Row],[Gross_Profit]]/Sales_Datas[[#This Row],[after_discount]],0)</f>
        <v>0.91473684210526318</v>
      </c>
      <c r="V3155" s="1" t="str">
        <f>IF(Sales_Datas[[#This Row],[base_price]] &lt;= 632200, "Low", (IF(Sales_Datas[[#This Row],[base_price]] &gt;= 10092000, "High", "Medium")))</f>
        <v>Medium</v>
      </c>
    </row>
    <row r="3156" spans="1:22" x14ac:dyDescent="0.25">
      <c r="A3156" s="1" t="s">
        <v>8646</v>
      </c>
      <c r="B3156" s="1" t="s">
        <v>8647</v>
      </c>
      <c r="C3156" s="2">
        <v>44500</v>
      </c>
      <c r="D3156" s="1" t="s">
        <v>8390</v>
      </c>
      <c r="E3156" s="4">
        <v>220400</v>
      </c>
      <c r="F3156">
        <v>1</v>
      </c>
      <c r="G3156" s="4">
        <v>2204000</v>
      </c>
      <c r="H3156" s="4">
        <v>0</v>
      </c>
      <c r="I3156" s="4">
        <v>2204000</v>
      </c>
      <c r="J3156">
        <v>1</v>
      </c>
      <c r="K3156">
        <v>1</v>
      </c>
      <c r="L3156">
        <v>1</v>
      </c>
      <c r="M3156">
        <v>1</v>
      </c>
      <c r="N3156" s="2">
        <v>44474</v>
      </c>
      <c r="O3156" s="1" t="s">
        <v>8391</v>
      </c>
      <c r="P3156" s="4">
        <v>2204000</v>
      </c>
      <c r="Q3156" s="4">
        <v>160892</v>
      </c>
      <c r="R3156" s="1" t="s">
        <v>89</v>
      </c>
      <c r="S3156" s="1" t="s">
        <v>50</v>
      </c>
      <c r="T3156" s="4">
        <f>Sales_Datas[[#This Row],[after_discount]]-(Sales_Datas[[#This Row],[qty_ordered]]*Sales_Datas[[#This Row],[cogs]])</f>
        <v>2043108</v>
      </c>
      <c r="U3156" s="3">
        <f>IFERROR(Sales_Datas[[#This Row],[Gross_Profit]]/Sales_Datas[[#This Row],[after_discount]],0)</f>
        <v>0.92700000000000005</v>
      </c>
      <c r="V3156" s="1" t="str">
        <f>IF(Sales_Datas[[#This Row],[base_price]] &lt;= 632200, "Low", (IF(Sales_Datas[[#This Row],[base_price]] &gt;= 10092000, "High", "Medium")))</f>
        <v>Medium</v>
      </c>
    </row>
    <row r="3157" spans="1:22" x14ac:dyDescent="0.25">
      <c r="A3157" s="1" t="s">
        <v>8648</v>
      </c>
      <c r="B3157" s="1" t="s">
        <v>8649</v>
      </c>
      <c r="C3157" s="2">
        <v>44497</v>
      </c>
      <c r="D3157" s="1" t="s">
        <v>8650</v>
      </c>
      <c r="E3157" s="4">
        <v>220400</v>
      </c>
      <c r="F3157">
        <v>1</v>
      </c>
      <c r="G3157" s="4">
        <v>2204000</v>
      </c>
      <c r="H3157" s="4">
        <v>0</v>
      </c>
      <c r="I3157" s="4">
        <v>2204000</v>
      </c>
      <c r="J3157">
        <v>1</v>
      </c>
      <c r="K3157">
        <v>1</v>
      </c>
      <c r="L3157">
        <v>1</v>
      </c>
      <c r="M3157">
        <v>1</v>
      </c>
      <c r="N3157" s="2">
        <v>44428</v>
      </c>
      <c r="O3157" s="1" t="s">
        <v>8651</v>
      </c>
      <c r="P3157" s="4">
        <v>2204000</v>
      </c>
      <c r="Q3157" s="4">
        <v>141056</v>
      </c>
      <c r="R3157" s="1" t="s">
        <v>128</v>
      </c>
      <c r="S3157" s="1" t="s">
        <v>50</v>
      </c>
      <c r="T3157" s="4">
        <f>Sales_Datas[[#This Row],[after_discount]]-(Sales_Datas[[#This Row],[qty_ordered]]*Sales_Datas[[#This Row],[cogs]])</f>
        <v>2062944</v>
      </c>
      <c r="U3157" s="3">
        <f>IFERROR(Sales_Datas[[#This Row],[Gross_Profit]]/Sales_Datas[[#This Row],[after_discount]],0)</f>
        <v>0.93600000000000005</v>
      </c>
      <c r="V3157" s="1" t="str">
        <f>IF(Sales_Datas[[#This Row],[base_price]] &lt;= 632200, "Low", (IF(Sales_Datas[[#This Row],[base_price]] &gt;= 10092000, "High", "Medium")))</f>
        <v>Medium</v>
      </c>
    </row>
    <row r="3158" spans="1:22" x14ac:dyDescent="0.25">
      <c r="A3158" s="1" t="s">
        <v>8652</v>
      </c>
      <c r="B3158" s="1" t="s">
        <v>8605</v>
      </c>
      <c r="C3158" s="2">
        <v>44420</v>
      </c>
      <c r="D3158" s="1" t="s">
        <v>8653</v>
      </c>
      <c r="E3158" s="4">
        <v>22040</v>
      </c>
      <c r="F3158">
        <v>10</v>
      </c>
      <c r="G3158" s="4">
        <v>2204000</v>
      </c>
      <c r="H3158" s="4">
        <v>0</v>
      </c>
      <c r="I3158" s="4">
        <v>2204000</v>
      </c>
      <c r="J3158">
        <v>1</v>
      </c>
      <c r="K3158">
        <v>1</v>
      </c>
      <c r="L3158">
        <v>0</v>
      </c>
      <c r="M3158">
        <v>3</v>
      </c>
      <c r="N3158" s="2">
        <v>44540</v>
      </c>
      <c r="O3158" s="1" t="s">
        <v>8654</v>
      </c>
      <c r="P3158" s="4">
        <v>220400</v>
      </c>
      <c r="Q3158" s="4">
        <v>19372</v>
      </c>
      <c r="R3158" s="1" t="s">
        <v>344</v>
      </c>
      <c r="S3158" s="1" t="s">
        <v>56</v>
      </c>
      <c r="T3158" s="4">
        <f>Sales_Datas[[#This Row],[after_discount]]-(Sales_Datas[[#This Row],[qty_ordered]]*Sales_Datas[[#This Row],[cogs]])</f>
        <v>2010280</v>
      </c>
      <c r="U3158" s="3">
        <f>IFERROR(Sales_Datas[[#This Row],[Gross_Profit]]/Sales_Datas[[#This Row],[after_discount]],0)</f>
        <v>0.91210526315789475</v>
      </c>
      <c r="V3158" s="1" t="str">
        <f>IF(Sales_Datas[[#This Row],[base_price]] &lt;= 632200, "Low", (IF(Sales_Datas[[#This Row],[base_price]] &gt;= 10092000, "High", "Medium")))</f>
        <v>Low</v>
      </c>
    </row>
    <row r="3159" spans="1:22" x14ac:dyDescent="0.25">
      <c r="A3159" s="1" t="s">
        <v>8655</v>
      </c>
      <c r="B3159" s="1" t="s">
        <v>8656</v>
      </c>
      <c r="C3159" s="2">
        <v>44869</v>
      </c>
      <c r="D3159" s="1" t="s">
        <v>937</v>
      </c>
      <c r="E3159" s="4">
        <v>110142</v>
      </c>
      <c r="F3159">
        <v>2</v>
      </c>
      <c r="G3159" s="4">
        <v>2202840</v>
      </c>
      <c r="H3159" s="4">
        <v>0</v>
      </c>
      <c r="I3159" s="4">
        <v>2202840</v>
      </c>
      <c r="J3159">
        <v>1</v>
      </c>
      <c r="K3159">
        <v>0</v>
      </c>
      <c r="L3159">
        <v>0</v>
      </c>
      <c r="M3159">
        <v>13</v>
      </c>
      <c r="N3159" s="2">
        <v>44508</v>
      </c>
      <c r="O3159" s="1" t="s">
        <v>938</v>
      </c>
      <c r="P3159" s="4">
        <v>1101420</v>
      </c>
      <c r="Q3159" s="4">
        <v>67164</v>
      </c>
      <c r="R3159" s="1" t="s">
        <v>383</v>
      </c>
      <c r="S3159" s="1" t="s">
        <v>324</v>
      </c>
      <c r="T3159" s="4">
        <f>Sales_Datas[[#This Row],[after_discount]]-(Sales_Datas[[#This Row],[qty_ordered]]*Sales_Datas[[#This Row],[cogs]])</f>
        <v>2068512</v>
      </c>
      <c r="U3159" s="3">
        <f>IFERROR(Sales_Datas[[#This Row],[Gross_Profit]]/Sales_Datas[[#This Row],[after_discount]],0)</f>
        <v>0.93902053712480249</v>
      </c>
      <c r="V3159" s="1" t="str">
        <f>IF(Sales_Datas[[#This Row],[base_price]] &lt;= 632200, "Low", (IF(Sales_Datas[[#This Row],[base_price]] &gt;= 10092000, "High", "Medium")))</f>
        <v>Medium</v>
      </c>
    </row>
    <row r="3160" spans="1:22" x14ac:dyDescent="0.25">
      <c r="A3160" s="1" t="s">
        <v>8657</v>
      </c>
      <c r="B3160" s="1" t="s">
        <v>8658</v>
      </c>
      <c r="C3160" s="2">
        <v>44898</v>
      </c>
      <c r="D3160" s="1" t="s">
        <v>8659</v>
      </c>
      <c r="E3160" s="4">
        <v>219820</v>
      </c>
      <c r="F3160">
        <v>1</v>
      </c>
      <c r="G3160" s="4">
        <v>2198200</v>
      </c>
      <c r="H3160" s="4">
        <v>0</v>
      </c>
      <c r="I3160" s="4">
        <v>2198200</v>
      </c>
      <c r="J3160">
        <v>1</v>
      </c>
      <c r="K3160">
        <v>1</v>
      </c>
      <c r="L3160">
        <v>1</v>
      </c>
      <c r="M3160">
        <v>1</v>
      </c>
      <c r="N3160" s="2">
        <v>44637</v>
      </c>
      <c r="O3160" s="1" t="s">
        <v>8660</v>
      </c>
      <c r="P3160" s="4">
        <v>2198200</v>
      </c>
      <c r="Q3160" s="4">
        <v>191226</v>
      </c>
      <c r="R3160" s="1" t="s">
        <v>29</v>
      </c>
      <c r="S3160" s="1" t="s">
        <v>50</v>
      </c>
      <c r="T3160" s="4">
        <f>Sales_Datas[[#This Row],[after_discount]]-(Sales_Datas[[#This Row],[qty_ordered]]*Sales_Datas[[#This Row],[cogs]])</f>
        <v>2006974</v>
      </c>
      <c r="U3160" s="3">
        <f>IFERROR(Sales_Datas[[#This Row],[Gross_Profit]]/Sales_Datas[[#This Row],[after_discount]],0)</f>
        <v>0.91300791556728234</v>
      </c>
      <c r="V3160" s="1" t="str">
        <f>IF(Sales_Datas[[#This Row],[base_price]] &lt;= 632200, "Low", (IF(Sales_Datas[[#This Row],[base_price]] &gt;= 10092000, "High", "Medium")))</f>
        <v>Medium</v>
      </c>
    </row>
    <row r="3161" spans="1:22" x14ac:dyDescent="0.25">
      <c r="A3161" s="1" t="s">
        <v>8661</v>
      </c>
      <c r="B3161" s="1" t="s">
        <v>8662</v>
      </c>
      <c r="C3161" s="2">
        <v>44462</v>
      </c>
      <c r="D3161" s="1" t="s">
        <v>5164</v>
      </c>
      <c r="E3161" s="4">
        <v>219820</v>
      </c>
      <c r="F3161">
        <v>1</v>
      </c>
      <c r="G3161" s="4">
        <v>2198200</v>
      </c>
      <c r="H3161" s="4">
        <v>0</v>
      </c>
      <c r="I3161" s="4">
        <v>2198200</v>
      </c>
      <c r="J3161">
        <v>1</v>
      </c>
      <c r="K3161">
        <v>1</v>
      </c>
      <c r="L3161">
        <v>0</v>
      </c>
      <c r="M3161">
        <v>1</v>
      </c>
      <c r="N3161" s="2">
        <v>44462</v>
      </c>
      <c r="O3161" s="1" t="s">
        <v>5165</v>
      </c>
      <c r="P3161" s="4">
        <v>2198200</v>
      </c>
      <c r="Q3161" s="4">
        <v>175856</v>
      </c>
      <c r="R3161" s="1" t="s">
        <v>554</v>
      </c>
      <c r="S3161" s="1" t="s">
        <v>50</v>
      </c>
      <c r="T3161" s="4">
        <f>Sales_Datas[[#This Row],[after_discount]]-(Sales_Datas[[#This Row],[qty_ordered]]*Sales_Datas[[#This Row],[cogs]])</f>
        <v>2022344</v>
      </c>
      <c r="U3161" s="3">
        <f>IFERROR(Sales_Datas[[#This Row],[Gross_Profit]]/Sales_Datas[[#This Row],[after_discount]],0)</f>
        <v>0.92</v>
      </c>
      <c r="V3161" s="1" t="str">
        <f>IF(Sales_Datas[[#This Row],[base_price]] &lt;= 632200, "Low", (IF(Sales_Datas[[#This Row],[base_price]] &gt;= 10092000, "High", "Medium")))</f>
        <v>Medium</v>
      </c>
    </row>
    <row r="3162" spans="1:22" x14ac:dyDescent="0.25">
      <c r="A3162" s="1" t="s">
        <v>8663</v>
      </c>
      <c r="B3162" s="1" t="s">
        <v>8664</v>
      </c>
      <c r="C3162" s="2">
        <v>44384</v>
      </c>
      <c r="D3162" s="1" t="s">
        <v>8665</v>
      </c>
      <c r="E3162" s="4">
        <v>219762</v>
      </c>
      <c r="F3162">
        <v>1</v>
      </c>
      <c r="G3162" s="4">
        <v>2197620</v>
      </c>
      <c r="H3162" s="4">
        <v>0</v>
      </c>
      <c r="I3162" s="4">
        <v>2197620</v>
      </c>
      <c r="J3162">
        <v>1</v>
      </c>
      <c r="K3162">
        <v>1</v>
      </c>
      <c r="L3162">
        <v>1</v>
      </c>
      <c r="M3162">
        <v>1</v>
      </c>
      <c r="N3162" s="2">
        <v>44381</v>
      </c>
      <c r="O3162" s="1" t="s">
        <v>8666</v>
      </c>
      <c r="P3162" s="4">
        <v>2197620</v>
      </c>
      <c r="Q3162" s="4">
        <v>149408</v>
      </c>
      <c r="R3162" s="1" t="s">
        <v>191</v>
      </c>
      <c r="S3162" s="1" t="s">
        <v>50</v>
      </c>
      <c r="T3162" s="4">
        <f>Sales_Datas[[#This Row],[after_discount]]-(Sales_Datas[[#This Row],[qty_ordered]]*Sales_Datas[[#This Row],[cogs]])</f>
        <v>2048212</v>
      </c>
      <c r="U3162" s="3">
        <f>IFERROR(Sales_Datas[[#This Row],[Gross_Profit]]/Sales_Datas[[#This Row],[after_discount]],0)</f>
        <v>0.93201372393771442</v>
      </c>
      <c r="V3162" s="1" t="str">
        <f>IF(Sales_Datas[[#This Row],[base_price]] &lt;= 632200, "Low", (IF(Sales_Datas[[#This Row],[base_price]] &gt;= 10092000, "High", "Medium")))</f>
        <v>Medium</v>
      </c>
    </row>
    <row r="3163" spans="1:22" x14ac:dyDescent="0.25">
      <c r="A3163" s="1" t="s">
        <v>8667</v>
      </c>
      <c r="B3163" s="1" t="s">
        <v>8668</v>
      </c>
      <c r="C3163" s="2">
        <v>44809</v>
      </c>
      <c r="D3163" s="1" t="s">
        <v>8659</v>
      </c>
      <c r="E3163" s="4">
        <v>219762</v>
      </c>
      <c r="F3163">
        <v>1</v>
      </c>
      <c r="G3163" s="4">
        <v>2197620</v>
      </c>
      <c r="H3163" s="4">
        <v>0</v>
      </c>
      <c r="I3163" s="4">
        <v>2197620</v>
      </c>
      <c r="J3163">
        <v>1</v>
      </c>
      <c r="K3163">
        <v>1</v>
      </c>
      <c r="L3163">
        <v>0</v>
      </c>
      <c r="M3163">
        <v>1</v>
      </c>
      <c r="N3163" s="2">
        <v>44697</v>
      </c>
      <c r="O3163" s="1" t="s">
        <v>8660</v>
      </c>
      <c r="P3163" s="4">
        <v>2198200</v>
      </c>
      <c r="Q3163" s="4">
        <v>191226</v>
      </c>
      <c r="R3163" s="1" t="s">
        <v>29</v>
      </c>
      <c r="S3163" s="1" t="s">
        <v>50</v>
      </c>
      <c r="T3163" s="4">
        <f>Sales_Datas[[#This Row],[after_discount]]-(Sales_Datas[[#This Row],[qty_ordered]]*Sales_Datas[[#This Row],[cogs]])</f>
        <v>2006394</v>
      </c>
      <c r="U3163" s="3">
        <f>IFERROR(Sales_Datas[[#This Row],[Gross_Profit]]/Sales_Datas[[#This Row],[after_discount]],0)</f>
        <v>0.91298495645288991</v>
      </c>
      <c r="V3163" s="1" t="str">
        <f>IF(Sales_Datas[[#This Row],[base_price]] &lt;= 632200, "Low", (IF(Sales_Datas[[#This Row],[base_price]] &gt;= 10092000, "High", "Medium")))</f>
        <v>Medium</v>
      </c>
    </row>
    <row r="3164" spans="1:22" x14ac:dyDescent="0.25">
      <c r="A3164" s="1" t="s">
        <v>8669</v>
      </c>
      <c r="B3164" s="1" t="s">
        <v>8670</v>
      </c>
      <c r="C3164" s="2">
        <v>44768</v>
      </c>
      <c r="D3164" s="1" t="s">
        <v>622</v>
      </c>
      <c r="E3164" s="4">
        <v>218950</v>
      </c>
      <c r="F3164">
        <v>1</v>
      </c>
      <c r="G3164" s="4">
        <v>2189500</v>
      </c>
      <c r="H3164" s="4">
        <v>0</v>
      </c>
      <c r="I3164" s="4">
        <v>2189500</v>
      </c>
      <c r="J3164">
        <v>1</v>
      </c>
      <c r="K3164">
        <v>1</v>
      </c>
      <c r="L3164">
        <v>1</v>
      </c>
      <c r="M3164">
        <v>4</v>
      </c>
      <c r="N3164" s="2">
        <v>44758</v>
      </c>
      <c r="O3164" s="1" t="s">
        <v>623</v>
      </c>
      <c r="P3164" s="4">
        <v>2189500</v>
      </c>
      <c r="Q3164" s="4">
        <v>157644</v>
      </c>
      <c r="R3164" s="1" t="s">
        <v>55</v>
      </c>
      <c r="S3164" s="1" t="s">
        <v>34</v>
      </c>
      <c r="T3164" s="4">
        <f>Sales_Datas[[#This Row],[after_discount]]-(Sales_Datas[[#This Row],[qty_ordered]]*Sales_Datas[[#This Row],[cogs]])</f>
        <v>2031856</v>
      </c>
      <c r="U3164" s="3">
        <f>IFERROR(Sales_Datas[[#This Row],[Gross_Profit]]/Sales_Datas[[#This Row],[after_discount]],0)</f>
        <v>0.92800000000000005</v>
      </c>
      <c r="V3164" s="1" t="str">
        <f>IF(Sales_Datas[[#This Row],[base_price]] &lt;= 632200, "Low", (IF(Sales_Datas[[#This Row],[base_price]] &gt;= 10092000, "High", "Medium")))</f>
        <v>Medium</v>
      </c>
    </row>
    <row r="3165" spans="1:22" x14ac:dyDescent="0.25">
      <c r="A3165" s="1" t="s">
        <v>8671</v>
      </c>
      <c r="B3165" s="1" t="s">
        <v>8672</v>
      </c>
      <c r="C3165" s="2">
        <v>44392</v>
      </c>
      <c r="D3165" s="1" t="s">
        <v>8673</v>
      </c>
      <c r="E3165" s="4">
        <v>218950</v>
      </c>
      <c r="F3165">
        <v>1</v>
      </c>
      <c r="G3165" s="4">
        <v>2189500</v>
      </c>
      <c r="H3165" s="4">
        <v>0</v>
      </c>
      <c r="I3165" s="4">
        <v>2189500</v>
      </c>
      <c r="J3165">
        <v>1</v>
      </c>
      <c r="K3165">
        <v>1</v>
      </c>
      <c r="L3165">
        <v>1</v>
      </c>
      <c r="M3165">
        <v>1</v>
      </c>
      <c r="N3165" s="2">
        <v>44390</v>
      </c>
      <c r="O3165" s="1" t="s">
        <v>8674</v>
      </c>
      <c r="P3165" s="4">
        <v>2189500</v>
      </c>
      <c r="Q3165" s="4">
        <v>194822</v>
      </c>
      <c r="R3165" s="1" t="s">
        <v>123</v>
      </c>
      <c r="S3165" s="1" t="s">
        <v>50</v>
      </c>
      <c r="T3165" s="4">
        <f>Sales_Datas[[#This Row],[after_discount]]-(Sales_Datas[[#This Row],[qty_ordered]]*Sales_Datas[[#This Row],[cogs]])</f>
        <v>1994678</v>
      </c>
      <c r="U3165" s="3">
        <f>IFERROR(Sales_Datas[[#This Row],[Gross_Profit]]/Sales_Datas[[#This Row],[after_discount]],0)</f>
        <v>0.9110198675496689</v>
      </c>
      <c r="V3165" s="1" t="str">
        <f>IF(Sales_Datas[[#This Row],[base_price]] &lt;= 632200, "Low", (IF(Sales_Datas[[#This Row],[base_price]] &gt;= 10092000, "High", "Medium")))</f>
        <v>Medium</v>
      </c>
    </row>
    <row r="3166" spans="1:22" x14ac:dyDescent="0.25">
      <c r="A3166" s="1" t="s">
        <v>8675</v>
      </c>
      <c r="B3166" s="1" t="s">
        <v>8676</v>
      </c>
      <c r="C3166" s="2">
        <v>44508</v>
      </c>
      <c r="D3166" s="1" t="s">
        <v>8677</v>
      </c>
      <c r="E3166" s="4">
        <v>218950</v>
      </c>
      <c r="F3166">
        <v>1</v>
      </c>
      <c r="G3166" s="4">
        <v>2189500</v>
      </c>
      <c r="H3166" s="4">
        <v>0</v>
      </c>
      <c r="I3166" s="4">
        <v>2189500</v>
      </c>
      <c r="J3166">
        <v>1</v>
      </c>
      <c r="K3166">
        <v>1</v>
      </c>
      <c r="L3166">
        <v>1</v>
      </c>
      <c r="M3166">
        <v>1</v>
      </c>
      <c r="N3166" s="2">
        <v>44415</v>
      </c>
      <c r="O3166" s="1" t="s">
        <v>8678</v>
      </c>
      <c r="P3166" s="4">
        <v>1095040</v>
      </c>
      <c r="Q3166" s="4">
        <v>70064</v>
      </c>
      <c r="R3166" s="1" t="s">
        <v>123</v>
      </c>
      <c r="S3166" s="1" t="s">
        <v>50</v>
      </c>
      <c r="T3166" s="4">
        <f>Sales_Datas[[#This Row],[after_discount]]-(Sales_Datas[[#This Row],[qty_ordered]]*Sales_Datas[[#This Row],[cogs]])</f>
        <v>2119436</v>
      </c>
      <c r="U3166" s="3">
        <f>IFERROR(Sales_Datas[[#This Row],[Gross_Profit]]/Sales_Datas[[#This Row],[after_discount]],0)</f>
        <v>0.96799999999999997</v>
      </c>
      <c r="V3166" s="1" t="str">
        <f>IF(Sales_Datas[[#This Row],[base_price]] &lt;= 632200, "Low", (IF(Sales_Datas[[#This Row],[base_price]] &gt;= 10092000, "High", "Medium")))</f>
        <v>Medium</v>
      </c>
    </row>
    <row r="3167" spans="1:22" x14ac:dyDescent="0.25">
      <c r="A3167" s="1" t="s">
        <v>8679</v>
      </c>
      <c r="B3167" s="1" t="s">
        <v>8680</v>
      </c>
      <c r="C3167" s="2">
        <v>44780</v>
      </c>
      <c r="D3167" s="1" t="s">
        <v>8681</v>
      </c>
      <c r="E3167" s="4">
        <v>72500</v>
      </c>
      <c r="F3167">
        <v>3</v>
      </c>
      <c r="G3167" s="4">
        <v>2175000</v>
      </c>
      <c r="H3167" s="4">
        <v>0</v>
      </c>
      <c r="I3167" s="4">
        <v>2175000</v>
      </c>
      <c r="J3167">
        <v>1</v>
      </c>
      <c r="K3167">
        <v>1</v>
      </c>
      <c r="L3167">
        <v>1</v>
      </c>
      <c r="M3167">
        <v>1</v>
      </c>
      <c r="N3167" s="2">
        <v>44754</v>
      </c>
      <c r="O3167" s="1" t="s">
        <v>8682</v>
      </c>
      <c r="P3167" s="4">
        <v>695420</v>
      </c>
      <c r="Q3167" s="4">
        <v>47270</v>
      </c>
      <c r="R3167" s="1" t="s">
        <v>191</v>
      </c>
      <c r="S3167" s="1" t="s">
        <v>50</v>
      </c>
      <c r="T3167" s="4">
        <f>Sales_Datas[[#This Row],[after_discount]]-(Sales_Datas[[#This Row],[qty_ordered]]*Sales_Datas[[#This Row],[cogs]])</f>
        <v>2033190</v>
      </c>
      <c r="U3167" s="3">
        <f>IFERROR(Sales_Datas[[#This Row],[Gross_Profit]]/Sales_Datas[[#This Row],[after_discount]],0)</f>
        <v>0.93479999999999996</v>
      </c>
      <c r="V3167" s="1" t="str">
        <f>IF(Sales_Datas[[#This Row],[base_price]] &lt;= 632200, "Low", (IF(Sales_Datas[[#This Row],[base_price]] &gt;= 10092000, "High", "Medium")))</f>
        <v>Medium</v>
      </c>
    </row>
    <row r="3168" spans="1:22" x14ac:dyDescent="0.25">
      <c r="A3168" s="1" t="s">
        <v>8683</v>
      </c>
      <c r="B3168" s="1" t="s">
        <v>8684</v>
      </c>
      <c r="C3168" s="2">
        <v>44742</v>
      </c>
      <c r="D3168" s="1" t="s">
        <v>8685</v>
      </c>
      <c r="E3168" s="4">
        <v>108750</v>
      </c>
      <c r="F3168">
        <v>2</v>
      </c>
      <c r="G3168" s="4">
        <v>2175000</v>
      </c>
      <c r="H3168" s="4">
        <v>0</v>
      </c>
      <c r="I3168" s="4">
        <v>2175000</v>
      </c>
      <c r="J3168">
        <v>1</v>
      </c>
      <c r="K3168">
        <v>0</v>
      </c>
      <c r="L3168">
        <v>0</v>
      </c>
      <c r="M3168">
        <v>1</v>
      </c>
      <c r="N3168" s="2">
        <v>44738</v>
      </c>
      <c r="O3168" s="1" t="s">
        <v>8686</v>
      </c>
      <c r="P3168" s="4">
        <v>1087500</v>
      </c>
      <c r="Q3168" s="4">
        <v>68498</v>
      </c>
      <c r="R3168" s="1" t="s">
        <v>475</v>
      </c>
      <c r="S3168" s="1" t="s">
        <v>50</v>
      </c>
      <c r="T3168" s="4">
        <f>Sales_Datas[[#This Row],[after_discount]]-(Sales_Datas[[#This Row],[qty_ordered]]*Sales_Datas[[#This Row],[cogs]])</f>
        <v>2038004</v>
      </c>
      <c r="U3168" s="3">
        <f>IFERROR(Sales_Datas[[#This Row],[Gross_Profit]]/Sales_Datas[[#This Row],[after_discount]],0)</f>
        <v>0.93701333333333336</v>
      </c>
      <c r="V3168" s="1" t="str">
        <f>IF(Sales_Datas[[#This Row],[base_price]] &lt;= 632200, "Low", (IF(Sales_Datas[[#This Row],[base_price]] &gt;= 10092000, "High", "Medium")))</f>
        <v>Medium</v>
      </c>
    </row>
    <row r="3169" spans="1:22" x14ac:dyDescent="0.25">
      <c r="A3169" s="1" t="s">
        <v>8687</v>
      </c>
      <c r="B3169" s="1" t="s">
        <v>3357</v>
      </c>
      <c r="C3169" s="2">
        <v>44326</v>
      </c>
      <c r="D3169" s="1" t="s">
        <v>8688</v>
      </c>
      <c r="E3169" s="4">
        <v>72500</v>
      </c>
      <c r="F3169">
        <v>3</v>
      </c>
      <c r="G3169" s="4">
        <v>2175000</v>
      </c>
      <c r="H3169" s="4">
        <v>0</v>
      </c>
      <c r="I3169" s="4">
        <v>2175000</v>
      </c>
      <c r="J3169">
        <v>1</v>
      </c>
      <c r="K3169">
        <v>0</v>
      </c>
      <c r="L3169">
        <v>0</v>
      </c>
      <c r="M3169">
        <v>4</v>
      </c>
      <c r="N3169" s="2">
        <v>44380</v>
      </c>
      <c r="O3169" s="1" t="s">
        <v>8689</v>
      </c>
      <c r="P3169" s="4">
        <v>725000</v>
      </c>
      <c r="Q3169" s="4">
        <v>57246</v>
      </c>
      <c r="R3169" s="1" t="s">
        <v>128</v>
      </c>
      <c r="S3169" s="1" t="s">
        <v>34</v>
      </c>
      <c r="T3169" s="4">
        <f>Sales_Datas[[#This Row],[after_discount]]-(Sales_Datas[[#This Row],[qty_ordered]]*Sales_Datas[[#This Row],[cogs]])</f>
        <v>2003262</v>
      </c>
      <c r="U3169" s="3">
        <f>IFERROR(Sales_Datas[[#This Row],[Gross_Profit]]/Sales_Datas[[#This Row],[after_discount]],0)</f>
        <v>0.92103999999999997</v>
      </c>
      <c r="V3169" s="1" t="str">
        <f>IF(Sales_Datas[[#This Row],[base_price]] &lt;= 632200, "Low", (IF(Sales_Datas[[#This Row],[base_price]] &gt;= 10092000, "High", "Medium")))</f>
        <v>Medium</v>
      </c>
    </row>
    <row r="3170" spans="1:22" x14ac:dyDescent="0.25">
      <c r="A3170" s="1" t="s">
        <v>8690</v>
      </c>
      <c r="B3170" s="1" t="s">
        <v>8691</v>
      </c>
      <c r="C3170" s="2">
        <v>44773</v>
      </c>
      <c r="D3170" s="1" t="s">
        <v>8692</v>
      </c>
      <c r="E3170" s="4">
        <v>72500</v>
      </c>
      <c r="F3170">
        <v>3</v>
      </c>
      <c r="G3170" s="4">
        <v>2175000</v>
      </c>
      <c r="H3170" s="4">
        <v>0</v>
      </c>
      <c r="I3170" s="4">
        <v>2175000</v>
      </c>
      <c r="J3170">
        <v>1</v>
      </c>
      <c r="K3170">
        <v>1</v>
      </c>
      <c r="L3170">
        <v>1</v>
      </c>
      <c r="M3170">
        <v>1</v>
      </c>
      <c r="N3170" s="2">
        <v>44630</v>
      </c>
      <c r="O3170" s="1" t="s">
        <v>8693</v>
      </c>
      <c r="P3170" s="4">
        <v>869420</v>
      </c>
      <c r="Q3170" s="4">
        <v>53882</v>
      </c>
      <c r="R3170" s="1" t="s">
        <v>128</v>
      </c>
      <c r="S3170" s="1" t="s">
        <v>50</v>
      </c>
      <c r="T3170" s="4">
        <f>Sales_Datas[[#This Row],[after_discount]]-(Sales_Datas[[#This Row],[qty_ordered]]*Sales_Datas[[#This Row],[cogs]])</f>
        <v>2013354</v>
      </c>
      <c r="U3170" s="3">
        <f>IFERROR(Sales_Datas[[#This Row],[Gross_Profit]]/Sales_Datas[[#This Row],[after_discount]],0)</f>
        <v>0.92567999999999995</v>
      </c>
      <c r="V3170" s="1" t="str">
        <f>IF(Sales_Datas[[#This Row],[base_price]] &lt;= 632200, "Low", (IF(Sales_Datas[[#This Row],[base_price]] &gt;= 10092000, "High", "Medium")))</f>
        <v>Medium</v>
      </c>
    </row>
    <row r="3171" spans="1:22" x14ac:dyDescent="0.25">
      <c r="A3171" s="1" t="s">
        <v>8694</v>
      </c>
      <c r="B3171" s="1" t="s">
        <v>8695</v>
      </c>
      <c r="C3171" s="2">
        <v>44776</v>
      </c>
      <c r="D3171" s="1" t="s">
        <v>876</v>
      </c>
      <c r="E3171" s="4">
        <v>36250</v>
      </c>
      <c r="F3171">
        <v>6</v>
      </c>
      <c r="G3171" s="4">
        <v>2175000</v>
      </c>
      <c r="H3171" s="4">
        <v>0</v>
      </c>
      <c r="I3171" s="4">
        <v>2175000</v>
      </c>
      <c r="J3171">
        <v>1</v>
      </c>
      <c r="K3171">
        <v>1</v>
      </c>
      <c r="L3171">
        <v>1</v>
      </c>
      <c r="M3171">
        <v>1</v>
      </c>
      <c r="N3171" s="2">
        <v>44476</v>
      </c>
      <c r="O3171" s="1" t="s">
        <v>877</v>
      </c>
      <c r="P3171" s="4">
        <v>377000</v>
      </c>
      <c r="Q3171" s="4">
        <v>24476</v>
      </c>
      <c r="R3171" s="1" t="s">
        <v>128</v>
      </c>
      <c r="S3171" s="1" t="s">
        <v>50</v>
      </c>
      <c r="T3171" s="4">
        <f>Sales_Datas[[#This Row],[after_discount]]-(Sales_Datas[[#This Row],[qty_ordered]]*Sales_Datas[[#This Row],[cogs]])</f>
        <v>2028144</v>
      </c>
      <c r="U3171" s="3">
        <f>IFERROR(Sales_Datas[[#This Row],[Gross_Profit]]/Sales_Datas[[#This Row],[after_discount]],0)</f>
        <v>0.93247999999999998</v>
      </c>
      <c r="V3171" s="1" t="str">
        <f>IF(Sales_Datas[[#This Row],[base_price]] &lt;= 632200, "Low", (IF(Sales_Datas[[#This Row],[base_price]] &gt;= 10092000, "High", "Medium")))</f>
        <v>Low</v>
      </c>
    </row>
    <row r="3172" spans="1:22" x14ac:dyDescent="0.25">
      <c r="A3172" s="1" t="s">
        <v>8696</v>
      </c>
      <c r="B3172" s="1" t="s">
        <v>8697</v>
      </c>
      <c r="C3172" s="2">
        <v>44552</v>
      </c>
      <c r="D3172" s="1" t="s">
        <v>8698</v>
      </c>
      <c r="E3172" s="4">
        <v>217500</v>
      </c>
      <c r="F3172">
        <v>1</v>
      </c>
      <c r="G3172" s="4">
        <v>2175000</v>
      </c>
      <c r="H3172" s="4">
        <v>0</v>
      </c>
      <c r="I3172" s="4">
        <v>2175000</v>
      </c>
      <c r="J3172">
        <v>1</v>
      </c>
      <c r="K3172">
        <v>0</v>
      </c>
      <c r="L3172">
        <v>0</v>
      </c>
      <c r="M3172">
        <v>4</v>
      </c>
      <c r="N3172" s="2">
        <v>44550</v>
      </c>
      <c r="O3172" s="1" t="s">
        <v>8699</v>
      </c>
      <c r="P3172" s="4">
        <v>2175000</v>
      </c>
      <c r="Q3172" s="4">
        <v>145696</v>
      </c>
      <c r="R3172" s="1" t="s">
        <v>554</v>
      </c>
      <c r="S3172" s="1" t="s">
        <v>34</v>
      </c>
      <c r="T3172" s="4">
        <f>Sales_Datas[[#This Row],[after_discount]]-(Sales_Datas[[#This Row],[qty_ordered]]*Sales_Datas[[#This Row],[cogs]])</f>
        <v>2029304</v>
      </c>
      <c r="U3172" s="3">
        <f>IFERROR(Sales_Datas[[#This Row],[Gross_Profit]]/Sales_Datas[[#This Row],[after_discount]],0)</f>
        <v>0.93301333333333336</v>
      </c>
      <c r="V3172" s="1" t="str">
        <f>IF(Sales_Datas[[#This Row],[base_price]] &lt;= 632200, "Low", (IF(Sales_Datas[[#This Row],[base_price]] &gt;= 10092000, "High", "Medium")))</f>
        <v>Medium</v>
      </c>
    </row>
    <row r="3173" spans="1:22" x14ac:dyDescent="0.25">
      <c r="A3173" s="1" t="s">
        <v>8700</v>
      </c>
      <c r="B3173" s="1" t="s">
        <v>8697</v>
      </c>
      <c r="C3173" s="2">
        <v>44555</v>
      </c>
      <c r="D3173" s="1" t="s">
        <v>8698</v>
      </c>
      <c r="E3173" s="4">
        <v>217500</v>
      </c>
      <c r="F3173">
        <v>1</v>
      </c>
      <c r="G3173" s="4">
        <v>2175000</v>
      </c>
      <c r="H3173" s="4">
        <v>0</v>
      </c>
      <c r="I3173" s="4">
        <v>2175000</v>
      </c>
      <c r="J3173">
        <v>1</v>
      </c>
      <c r="K3173">
        <v>0</v>
      </c>
      <c r="L3173">
        <v>0</v>
      </c>
      <c r="M3173">
        <v>4</v>
      </c>
      <c r="N3173" s="2">
        <v>44550</v>
      </c>
      <c r="O3173" s="1" t="s">
        <v>8699</v>
      </c>
      <c r="P3173" s="4">
        <v>2175000</v>
      </c>
      <c r="Q3173" s="4">
        <v>145696</v>
      </c>
      <c r="R3173" s="1" t="s">
        <v>554</v>
      </c>
      <c r="S3173" s="1" t="s">
        <v>34</v>
      </c>
      <c r="T3173" s="4">
        <f>Sales_Datas[[#This Row],[after_discount]]-(Sales_Datas[[#This Row],[qty_ordered]]*Sales_Datas[[#This Row],[cogs]])</f>
        <v>2029304</v>
      </c>
      <c r="U3173" s="3">
        <f>IFERROR(Sales_Datas[[#This Row],[Gross_Profit]]/Sales_Datas[[#This Row],[after_discount]],0)</f>
        <v>0.93301333333333336</v>
      </c>
      <c r="V3173" s="1" t="str">
        <f>IF(Sales_Datas[[#This Row],[base_price]] &lt;= 632200, "Low", (IF(Sales_Datas[[#This Row],[base_price]] &gt;= 10092000, "High", "Medium")))</f>
        <v>Medium</v>
      </c>
    </row>
    <row r="3174" spans="1:22" x14ac:dyDescent="0.25">
      <c r="A3174" s="1" t="s">
        <v>8701</v>
      </c>
      <c r="B3174" s="1" t="s">
        <v>8697</v>
      </c>
      <c r="C3174" s="2">
        <v>44556</v>
      </c>
      <c r="D3174" s="1" t="s">
        <v>8698</v>
      </c>
      <c r="E3174" s="4">
        <v>217500</v>
      </c>
      <c r="F3174">
        <v>1</v>
      </c>
      <c r="G3174" s="4">
        <v>2175000</v>
      </c>
      <c r="H3174" s="4">
        <v>0</v>
      </c>
      <c r="I3174" s="4">
        <v>2175000</v>
      </c>
      <c r="J3174">
        <v>1</v>
      </c>
      <c r="K3174">
        <v>0</v>
      </c>
      <c r="L3174">
        <v>0</v>
      </c>
      <c r="M3174">
        <v>4</v>
      </c>
      <c r="N3174" s="2">
        <v>44550</v>
      </c>
      <c r="O3174" s="1" t="s">
        <v>8699</v>
      </c>
      <c r="P3174" s="4">
        <v>2175000</v>
      </c>
      <c r="Q3174" s="4">
        <v>145696</v>
      </c>
      <c r="R3174" s="1" t="s">
        <v>554</v>
      </c>
      <c r="S3174" s="1" t="s">
        <v>34</v>
      </c>
      <c r="T3174" s="4">
        <f>Sales_Datas[[#This Row],[after_discount]]-(Sales_Datas[[#This Row],[qty_ordered]]*Sales_Datas[[#This Row],[cogs]])</f>
        <v>2029304</v>
      </c>
      <c r="U3174" s="3">
        <f>IFERROR(Sales_Datas[[#This Row],[Gross_Profit]]/Sales_Datas[[#This Row],[after_discount]],0)</f>
        <v>0.93301333333333336</v>
      </c>
      <c r="V3174" s="1" t="str">
        <f>IF(Sales_Datas[[#This Row],[base_price]] &lt;= 632200, "Low", (IF(Sales_Datas[[#This Row],[base_price]] &gt;= 10092000, "High", "Medium")))</f>
        <v>Medium</v>
      </c>
    </row>
    <row r="3175" spans="1:22" x14ac:dyDescent="0.25">
      <c r="A3175" s="1" t="s">
        <v>8702</v>
      </c>
      <c r="B3175" s="1" t="s">
        <v>805</v>
      </c>
      <c r="C3175" s="2">
        <v>44681</v>
      </c>
      <c r="D3175" s="1" t="s">
        <v>8698</v>
      </c>
      <c r="E3175" s="4">
        <v>217500</v>
      </c>
      <c r="F3175">
        <v>1</v>
      </c>
      <c r="G3175" s="4">
        <v>2175000</v>
      </c>
      <c r="H3175" s="4">
        <v>0</v>
      </c>
      <c r="I3175" s="4">
        <v>2175000</v>
      </c>
      <c r="J3175">
        <v>1</v>
      </c>
      <c r="K3175">
        <v>1</v>
      </c>
      <c r="L3175">
        <v>0</v>
      </c>
      <c r="M3175">
        <v>4</v>
      </c>
      <c r="N3175" s="2">
        <v>44589</v>
      </c>
      <c r="O3175" s="1" t="s">
        <v>8699</v>
      </c>
      <c r="P3175" s="4">
        <v>2175000</v>
      </c>
      <c r="Q3175" s="4">
        <v>145696</v>
      </c>
      <c r="R3175" s="1" t="s">
        <v>554</v>
      </c>
      <c r="S3175" s="1" t="s">
        <v>34</v>
      </c>
      <c r="T3175" s="4">
        <f>Sales_Datas[[#This Row],[after_discount]]-(Sales_Datas[[#This Row],[qty_ordered]]*Sales_Datas[[#This Row],[cogs]])</f>
        <v>2029304</v>
      </c>
      <c r="U3175" s="3">
        <f>IFERROR(Sales_Datas[[#This Row],[Gross_Profit]]/Sales_Datas[[#This Row],[after_discount]],0)</f>
        <v>0.93301333333333336</v>
      </c>
      <c r="V3175" s="1" t="str">
        <f>IF(Sales_Datas[[#This Row],[base_price]] &lt;= 632200, "Low", (IF(Sales_Datas[[#This Row],[base_price]] &gt;= 10092000, "High", "Medium")))</f>
        <v>Medium</v>
      </c>
    </row>
    <row r="3176" spans="1:22" x14ac:dyDescent="0.25">
      <c r="A3176" s="1" t="s">
        <v>8703</v>
      </c>
      <c r="B3176" s="1" t="s">
        <v>8704</v>
      </c>
      <c r="C3176" s="2">
        <v>44204</v>
      </c>
      <c r="D3176" s="1" t="s">
        <v>8705</v>
      </c>
      <c r="E3176" s="4">
        <v>217500</v>
      </c>
      <c r="F3176">
        <v>1</v>
      </c>
      <c r="G3176" s="4">
        <v>2175000</v>
      </c>
      <c r="H3176" s="4">
        <v>0</v>
      </c>
      <c r="I3176" s="4">
        <v>2175000</v>
      </c>
      <c r="J3176">
        <v>1</v>
      </c>
      <c r="K3176">
        <v>1</v>
      </c>
      <c r="L3176">
        <v>0</v>
      </c>
      <c r="M3176">
        <v>1</v>
      </c>
      <c r="N3176" s="2">
        <v>44421</v>
      </c>
      <c r="O3176" s="1" t="s">
        <v>8706</v>
      </c>
      <c r="P3176" s="4">
        <v>2175000</v>
      </c>
      <c r="Q3176" s="4">
        <v>160950</v>
      </c>
      <c r="R3176" s="1" t="s">
        <v>133</v>
      </c>
      <c r="S3176" s="1" t="s">
        <v>50</v>
      </c>
      <c r="T3176" s="4">
        <f>Sales_Datas[[#This Row],[after_discount]]-(Sales_Datas[[#This Row],[qty_ordered]]*Sales_Datas[[#This Row],[cogs]])</f>
        <v>2014050</v>
      </c>
      <c r="U3176" s="3">
        <f>IFERROR(Sales_Datas[[#This Row],[Gross_Profit]]/Sales_Datas[[#This Row],[after_discount]],0)</f>
        <v>0.92600000000000005</v>
      </c>
      <c r="V3176" s="1" t="str">
        <f>IF(Sales_Datas[[#This Row],[base_price]] &lt;= 632200, "Low", (IF(Sales_Datas[[#This Row],[base_price]] &gt;= 10092000, "High", "Medium")))</f>
        <v>Medium</v>
      </c>
    </row>
    <row r="3177" spans="1:22" x14ac:dyDescent="0.25">
      <c r="A3177" s="1" t="s">
        <v>8707</v>
      </c>
      <c r="B3177" s="1" t="s">
        <v>8708</v>
      </c>
      <c r="C3177" s="2">
        <v>44207</v>
      </c>
      <c r="D3177" s="1" t="s">
        <v>8709</v>
      </c>
      <c r="E3177" s="4">
        <v>217500</v>
      </c>
      <c r="F3177">
        <v>1</v>
      </c>
      <c r="G3177" s="4">
        <v>2175000</v>
      </c>
      <c r="H3177" s="4">
        <v>0</v>
      </c>
      <c r="I3177" s="4">
        <v>2175000</v>
      </c>
      <c r="J3177">
        <v>1</v>
      </c>
      <c r="K3177">
        <v>1</v>
      </c>
      <c r="L3177">
        <v>1</v>
      </c>
      <c r="M3177">
        <v>10</v>
      </c>
      <c r="N3177" s="2">
        <v>44522</v>
      </c>
      <c r="O3177" s="1" t="s">
        <v>8710</v>
      </c>
      <c r="P3177" s="4">
        <v>2175000</v>
      </c>
      <c r="Q3177" s="4">
        <v>158746</v>
      </c>
      <c r="R3177" s="1" t="s">
        <v>133</v>
      </c>
      <c r="S3177" s="1" t="s">
        <v>1130</v>
      </c>
      <c r="T3177" s="4">
        <f>Sales_Datas[[#This Row],[after_discount]]-(Sales_Datas[[#This Row],[qty_ordered]]*Sales_Datas[[#This Row],[cogs]])</f>
        <v>2016254</v>
      </c>
      <c r="U3177" s="3">
        <f>IFERROR(Sales_Datas[[#This Row],[Gross_Profit]]/Sales_Datas[[#This Row],[after_discount]],0)</f>
        <v>0.92701333333333336</v>
      </c>
      <c r="V3177" s="1" t="str">
        <f>IF(Sales_Datas[[#This Row],[base_price]] &lt;= 632200, "Low", (IF(Sales_Datas[[#This Row],[base_price]] &gt;= 10092000, "High", "Medium")))</f>
        <v>Medium</v>
      </c>
    </row>
    <row r="3178" spans="1:22" x14ac:dyDescent="0.25">
      <c r="A3178" s="1" t="s">
        <v>8711</v>
      </c>
      <c r="B3178" s="1" t="s">
        <v>8712</v>
      </c>
      <c r="C3178" s="2">
        <v>44401</v>
      </c>
      <c r="D3178" s="1" t="s">
        <v>8705</v>
      </c>
      <c r="E3178" s="4">
        <v>217500</v>
      </c>
      <c r="F3178">
        <v>1</v>
      </c>
      <c r="G3178" s="4">
        <v>2175000</v>
      </c>
      <c r="H3178" s="4">
        <v>0</v>
      </c>
      <c r="I3178" s="4">
        <v>2175000</v>
      </c>
      <c r="J3178">
        <v>1</v>
      </c>
      <c r="K3178">
        <v>0</v>
      </c>
      <c r="L3178">
        <v>0</v>
      </c>
      <c r="M3178">
        <v>1</v>
      </c>
      <c r="N3178" s="2">
        <v>44390</v>
      </c>
      <c r="O3178" s="1" t="s">
        <v>8706</v>
      </c>
      <c r="P3178" s="4">
        <v>2175000</v>
      </c>
      <c r="Q3178" s="4">
        <v>160950</v>
      </c>
      <c r="R3178" s="1" t="s">
        <v>133</v>
      </c>
      <c r="S3178" s="1" t="s">
        <v>50</v>
      </c>
      <c r="T3178" s="4">
        <f>Sales_Datas[[#This Row],[after_discount]]-(Sales_Datas[[#This Row],[qty_ordered]]*Sales_Datas[[#This Row],[cogs]])</f>
        <v>2014050</v>
      </c>
      <c r="U3178" s="3">
        <f>IFERROR(Sales_Datas[[#This Row],[Gross_Profit]]/Sales_Datas[[#This Row],[after_discount]],0)</f>
        <v>0.92600000000000005</v>
      </c>
      <c r="V3178" s="1" t="str">
        <f>IF(Sales_Datas[[#This Row],[base_price]] &lt;= 632200, "Low", (IF(Sales_Datas[[#This Row],[base_price]] &gt;= 10092000, "High", "Medium")))</f>
        <v>Medium</v>
      </c>
    </row>
    <row r="3179" spans="1:22" x14ac:dyDescent="0.25">
      <c r="A3179" s="1" t="s">
        <v>8713</v>
      </c>
      <c r="B3179" s="1" t="s">
        <v>8714</v>
      </c>
      <c r="C3179" s="2">
        <v>44407</v>
      </c>
      <c r="D3179" s="1" t="s">
        <v>8705</v>
      </c>
      <c r="E3179" s="4">
        <v>217500</v>
      </c>
      <c r="F3179">
        <v>1</v>
      </c>
      <c r="G3179" s="4">
        <v>2175000</v>
      </c>
      <c r="H3179" s="4">
        <v>0</v>
      </c>
      <c r="I3179" s="4">
        <v>2175000</v>
      </c>
      <c r="J3179">
        <v>1</v>
      </c>
      <c r="K3179">
        <v>1</v>
      </c>
      <c r="L3179">
        <v>1</v>
      </c>
      <c r="M3179">
        <v>1</v>
      </c>
      <c r="N3179" s="2">
        <v>44380</v>
      </c>
      <c r="O3179" s="1" t="s">
        <v>8706</v>
      </c>
      <c r="P3179" s="4">
        <v>2175000</v>
      </c>
      <c r="Q3179" s="4">
        <v>160950</v>
      </c>
      <c r="R3179" s="1" t="s">
        <v>133</v>
      </c>
      <c r="S3179" s="1" t="s">
        <v>50</v>
      </c>
      <c r="T3179" s="4">
        <f>Sales_Datas[[#This Row],[after_discount]]-(Sales_Datas[[#This Row],[qty_ordered]]*Sales_Datas[[#This Row],[cogs]])</f>
        <v>2014050</v>
      </c>
      <c r="U3179" s="3">
        <f>IFERROR(Sales_Datas[[#This Row],[Gross_Profit]]/Sales_Datas[[#This Row],[after_discount]],0)</f>
        <v>0.92600000000000005</v>
      </c>
      <c r="V3179" s="1" t="str">
        <f>IF(Sales_Datas[[#This Row],[base_price]] &lt;= 632200, "Low", (IF(Sales_Datas[[#This Row],[base_price]] &gt;= 10092000, "High", "Medium")))</f>
        <v>Medium</v>
      </c>
    </row>
    <row r="3180" spans="1:22" x14ac:dyDescent="0.25">
      <c r="A3180" s="1" t="s">
        <v>8715</v>
      </c>
      <c r="B3180" s="1" t="s">
        <v>8716</v>
      </c>
      <c r="C3180" s="2">
        <v>44408</v>
      </c>
      <c r="D3180" s="1" t="s">
        <v>8705</v>
      </c>
      <c r="E3180" s="4">
        <v>217500</v>
      </c>
      <c r="F3180">
        <v>1</v>
      </c>
      <c r="G3180" s="4">
        <v>2175000</v>
      </c>
      <c r="H3180" s="4">
        <v>0</v>
      </c>
      <c r="I3180" s="4">
        <v>2175000</v>
      </c>
      <c r="J3180">
        <v>1</v>
      </c>
      <c r="K3180">
        <v>0</v>
      </c>
      <c r="L3180">
        <v>0</v>
      </c>
      <c r="M3180">
        <v>1</v>
      </c>
      <c r="N3180" s="2">
        <v>44400</v>
      </c>
      <c r="O3180" s="1" t="s">
        <v>8706</v>
      </c>
      <c r="P3180" s="4">
        <v>2175000</v>
      </c>
      <c r="Q3180" s="4">
        <v>160950</v>
      </c>
      <c r="R3180" s="1" t="s">
        <v>133</v>
      </c>
      <c r="S3180" s="1" t="s">
        <v>50</v>
      </c>
      <c r="T3180" s="4">
        <f>Sales_Datas[[#This Row],[after_discount]]-(Sales_Datas[[#This Row],[qty_ordered]]*Sales_Datas[[#This Row],[cogs]])</f>
        <v>2014050</v>
      </c>
      <c r="U3180" s="3">
        <f>IFERROR(Sales_Datas[[#This Row],[Gross_Profit]]/Sales_Datas[[#This Row],[after_discount]],0)</f>
        <v>0.92600000000000005</v>
      </c>
      <c r="V3180" s="1" t="str">
        <f>IF(Sales_Datas[[#This Row],[base_price]] &lt;= 632200, "Low", (IF(Sales_Datas[[#This Row],[base_price]] &gt;= 10092000, "High", "Medium")))</f>
        <v>Medium</v>
      </c>
    </row>
    <row r="3181" spans="1:22" x14ac:dyDescent="0.25">
      <c r="A3181" s="1" t="s">
        <v>8717</v>
      </c>
      <c r="B3181" s="1" t="s">
        <v>8718</v>
      </c>
      <c r="C3181" s="2">
        <v>44606</v>
      </c>
      <c r="D3181" s="1" t="s">
        <v>8719</v>
      </c>
      <c r="E3181" s="4">
        <v>217500</v>
      </c>
      <c r="F3181">
        <v>1</v>
      </c>
      <c r="G3181" s="4">
        <v>2175000</v>
      </c>
      <c r="H3181" s="4">
        <v>0</v>
      </c>
      <c r="I3181" s="4">
        <v>2175000</v>
      </c>
      <c r="J3181">
        <v>1</v>
      </c>
      <c r="K3181">
        <v>1</v>
      </c>
      <c r="L3181">
        <v>0</v>
      </c>
      <c r="M3181">
        <v>1</v>
      </c>
      <c r="N3181" s="2">
        <v>44604</v>
      </c>
      <c r="O3181" s="1" t="s">
        <v>8720</v>
      </c>
      <c r="P3181" s="4">
        <v>2175000</v>
      </c>
      <c r="Q3181" s="4">
        <v>187050</v>
      </c>
      <c r="R3181" s="1" t="s">
        <v>123</v>
      </c>
      <c r="S3181" s="1" t="s">
        <v>50</v>
      </c>
      <c r="T3181" s="4">
        <f>Sales_Datas[[#This Row],[after_discount]]-(Sales_Datas[[#This Row],[qty_ordered]]*Sales_Datas[[#This Row],[cogs]])</f>
        <v>1987950</v>
      </c>
      <c r="U3181" s="3">
        <f>IFERROR(Sales_Datas[[#This Row],[Gross_Profit]]/Sales_Datas[[#This Row],[after_discount]],0)</f>
        <v>0.91400000000000003</v>
      </c>
      <c r="V3181" s="1" t="str">
        <f>IF(Sales_Datas[[#This Row],[base_price]] &lt;= 632200, "Low", (IF(Sales_Datas[[#This Row],[base_price]] &gt;= 10092000, "High", "Medium")))</f>
        <v>Medium</v>
      </c>
    </row>
    <row r="3182" spans="1:22" x14ac:dyDescent="0.25">
      <c r="A3182" s="1" t="s">
        <v>8721</v>
      </c>
      <c r="B3182" s="1" t="s">
        <v>8722</v>
      </c>
      <c r="C3182" s="2">
        <v>44386</v>
      </c>
      <c r="D3182" s="1" t="s">
        <v>5180</v>
      </c>
      <c r="E3182" s="4">
        <v>217442</v>
      </c>
      <c r="F3182">
        <v>1</v>
      </c>
      <c r="G3182" s="4">
        <v>2174420</v>
      </c>
      <c r="H3182" s="4">
        <v>0</v>
      </c>
      <c r="I3182" s="4">
        <v>2174420</v>
      </c>
      <c r="J3182">
        <v>1</v>
      </c>
      <c r="K3182">
        <v>1</v>
      </c>
      <c r="L3182">
        <v>0</v>
      </c>
      <c r="M3182">
        <v>1</v>
      </c>
      <c r="N3182" s="2">
        <v>44462</v>
      </c>
      <c r="O3182" s="1" t="s">
        <v>5181</v>
      </c>
      <c r="P3182" s="4">
        <v>2174420</v>
      </c>
      <c r="Q3182" s="4">
        <v>147842</v>
      </c>
      <c r="R3182" s="1" t="s">
        <v>128</v>
      </c>
      <c r="S3182" s="1" t="s">
        <v>50</v>
      </c>
      <c r="T3182" s="4">
        <f>Sales_Datas[[#This Row],[after_discount]]-(Sales_Datas[[#This Row],[qty_ordered]]*Sales_Datas[[#This Row],[cogs]])</f>
        <v>2026578</v>
      </c>
      <c r="U3182" s="3">
        <f>IFERROR(Sales_Datas[[#This Row],[Gross_Profit]]/Sales_Datas[[#This Row],[after_discount]],0)</f>
        <v>0.93200853560949581</v>
      </c>
      <c r="V3182" s="1" t="str">
        <f>IF(Sales_Datas[[#This Row],[base_price]] &lt;= 632200, "Low", (IF(Sales_Datas[[#This Row],[base_price]] &gt;= 10092000, "High", "Medium")))</f>
        <v>Medium</v>
      </c>
    </row>
    <row r="3183" spans="1:22" x14ac:dyDescent="0.25">
      <c r="A3183" s="1" t="s">
        <v>8723</v>
      </c>
      <c r="B3183" s="1" t="s">
        <v>4993</v>
      </c>
      <c r="C3183" s="2">
        <v>44456</v>
      </c>
      <c r="D3183" s="1" t="s">
        <v>8724</v>
      </c>
      <c r="E3183" s="4">
        <v>217442</v>
      </c>
      <c r="F3183">
        <v>1</v>
      </c>
      <c r="G3183" s="4">
        <v>2174420</v>
      </c>
      <c r="H3183" s="4">
        <v>0</v>
      </c>
      <c r="I3183" s="4">
        <v>2174420</v>
      </c>
      <c r="J3183">
        <v>1</v>
      </c>
      <c r="K3183">
        <v>1</v>
      </c>
      <c r="L3183">
        <v>1</v>
      </c>
      <c r="M3183">
        <v>9</v>
      </c>
      <c r="N3183" s="2">
        <v>44426</v>
      </c>
      <c r="O3183" s="1" t="s">
        <v>8725</v>
      </c>
      <c r="P3183" s="4">
        <v>580</v>
      </c>
      <c r="Q3183" s="4">
        <v>0</v>
      </c>
      <c r="R3183" s="1" t="s">
        <v>128</v>
      </c>
      <c r="S3183" s="1" t="s">
        <v>1120</v>
      </c>
      <c r="T3183" s="4">
        <f>Sales_Datas[[#This Row],[after_discount]]-(Sales_Datas[[#This Row],[qty_ordered]]*Sales_Datas[[#This Row],[cogs]])</f>
        <v>2174420</v>
      </c>
      <c r="U3183" s="3">
        <f>IFERROR(Sales_Datas[[#This Row],[Gross_Profit]]/Sales_Datas[[#This Row],[after_discount]],0)</f>
        <v>1</v>
      </c>
      <c r="V3183" s="1" t="str">
        <f>IF(Sales_Datas[[#This Row],[base_price]] &lt;= 632200, "Low", (IF(Sales_Datas[[#This Row],[base_price]] &gt;= 10092000, "High", "Medium")))</f>
        <v>Low</v>
      </c>
    </row>
    <row r="3184" spans="1:22" x14ac:dyDescent="0.25">
      <c r="A3184" s="1" t="s">
        <v>8726</v>
      </c>
      <c r="B3184" s="1" t="s">
        <v>278</v>
      </c>
      <c r="C3184" s="2">
        <v>44478</v>
      </c>
      <c r="D3184" s="1" t="s">
        <v>5180</v>
      </c>
      <c r="E3184" s="4">
        <v>217442</v>
      </c>
      <c r="F3184">
        <v>1</v>
      </c>
      <c r="G3184" s="4">
        <v>2174420</v>
      </c>
      <c r="H3184" s="4">
        <v>0</v>
      </c>
      <c r="I3184" s="4">
        <v>2174420</v>
      </c>
      <c r="J3184">
        <v>1</v>
      </c>
      <c r="K3184">
        <v>0</v>
      </c>
      <c r="L3184">
        <v>0</v>
      </c>
      <c r="M3184">
        <v>9</v>
      </c>
      <c r="N3184" s="2">
        <v>44404</v>
      </c>
      <c r="O3184" s="1" t="s">
        <v>5181</v>
      </c>
      <c r="P3184" s="4">
        <v>2174420</v>
      </c>
      <c r="Q3184" s="4">
        <v>147842</v>
      </c>
      <c r="R3184" s="1" t="s">
        <v>128</v>
      </c>
      <c r="S3184" s="1" t="s">
        <v>1120</v>
      </c>
      <c r="T3184" s="4">
        <f>Sales_Datas[[#This Row],[after_discount]]-(Sales_Datas[[#This Row],[qty_ordered]]*Sales_Datas[[#This Row],[cogs]])</f>
        <v>2026578</v>
      </c>
      <c r="U3184" s="3">
        <f>IFERROR(Sales_Datas[[#This Row],[Gross_Profit]]/Sales_Datas[[#This Row],[after_discount]],0)</f>
        <v>0.93200853560949581</v>
      </c>
      <c r="V3184" s="1" t="str">
        <f>IF(Sales_Datas[[#This Row],[base_price]] &lt;= 632200, "Low", (IF(Sales_Datas[[#This Row],[base_price]] &gt;= 10092000, "High", "Medium")))</f>
        <v>Medium</v>
      </c>
    </row>
    <row r="3185" spans="1:22" x14ac:dyDescent="0.25">
      <c r="A3185" s="1" t="s">
        <v>8727</v>
      </c>
      <c r="B3185" s="1" t="s">
        <v>8728</v>
      </c>
      <c r="C3185" s="2">
        <v>44509</v>
      </c>
      <c r="D3185" s="1" t="s">
        <v>5180</v>
      </c>
      <c r="E3185" s="4">
        <v>217442</v>
      </c>
      <c r="F3185">
        <v>1</v>
      </c>
      <c r="G3185" s="4">
        <v>2174420</v>
      </c>
      <c r="H3185" s="4">
        <v>0</v>
      </c>
      <c r="I3185" s="4">
        <v>2174420</v>
      </c>
      <c r="J3185">
        <v>1</v>
      </c>
      <c r="K3185">
        <v>1</v>
      </c>
      <c r="L3185">
        <v>1</v>
      </c>
      <c r="M3185">
        <v>1</v>
      </c>
      <c r="N3185" s="2">
        <v>44442</v>
      </c>
      <c r="O3185" s="1" t="s">
        <v>5181</v>
      </c>
      <c r="P3185" s="4">
        <v>2174420</v>
      </c>
      <c r="Q3185" s="4">
        <v>147842</v>
      </c>
      <c r="R3185" s="1" t="s">
        <v>128</v>
      </c>
      <c r="S3185" s="1" t="s">
        <v>50</v>
      </c>
      <c r="T3185" s="4">
        <f>Sales_Datas[[#This Row],[after_discount]]-(Sales_Datas[[#This Row],[qty_ordered]]*Sales_Datas[[#This Row],[cogs]])</f>
        <v>2026578</v>
      </c>
      <c r="U3185" s="3">
        <f>IFERROR(Sales_Datas[[#This Row],[Gross_Profit]]/Sales_Datas[[#This Row],[after_discount]],0)</f>
        <v>0.93200853560949581</v>
      </c>
      <c r="V3185" s="1" t="str">
        <f>IF(Sales_Datas[[#This Row],[base_price]] &lt;= 632200, "Low", (IF(Sales_Datas[[#This Row],[base_price]] &gt;= 10092000, "High", "Medium")))</f>
        <v>Medium</v>
      </c>
    </row>
    <row r="3186" spans="1:22" x14ac:dyDescent="0.25">
      <c r="A3186" s="1" t="s">
        <v>8729</v>
      </c>
      <c r="B3186" s="1" t="s">
        <v>4993</v>
      </c>
      <c r="C3186" s="2">
        <v>44539</v>
      </c>
      <c r="D3186" s="1" t="s">
        <v>8724</v>
      </c>
      <c r="E3186" s="4">
        <v>217442</v>
      </c>
      <c r="F3186">
        <v>1</v>
      </c>
      <c r="G3186" s="4">
        <v>2174420</v>
      </c>
      <c r="H3186" s="4">
        <v>0</v>
      </c>
      <c r="I3186" s="4">
        <v>2174420</v>
      </c>
      <c r="J3186">
        <v>1</v>
      </c>
      <c r="K3186">
        <v>1</v>
      </c>
      <c r="L3186">
        <v>0</v>
      </c>
      <c r="M3186">
        <v>8</v>
      </c>
      <c r="N3186" s="2">
        <v>44426</v>
      </c>
      <c r="O3186" s="1" t="s">
        <v>8725</v>
      </c>
      <c r="P3186" s="4">
        <v>580</v>
      </c>
      <c r="Q3186" s="4">
        <v>0</v>
      </c>
      <c r="R3186" s="1" t="s">
        <v>128</v>
      </c>
      <c r="S3186" s="1" t="s">
        <v>1115</v>
      </c>
      <c r="T3186" s="4">
        <f>Sales_Datas[[#This Row],[after_discount]]-(Sales_Datas[[#This Row],[qty_ordered]]*Sales_Datas[[#This Row],[cogs]])</f>
        <v>2174420</v>
      </c>
      <c r="U3186" s="3">
        <f>IFERROR(Sales_Datas[[#This Row],[Gross_Profit]]/Sales_Datas[[#This Row],[after_discount]],0)</f>
        <v>1</v>
      </c>
      <c r="V3186" s="1" t="str">
        <f>IF(Sales_Datas[[#This Row],[base_price]] &lt;= 632200, "Low", (IF(Sales_Datas[[#This Row],[base_price]] &gt;= 10092000, "High", "Medium")))</f>
        <v>Low</v>
      </c>
    </row>
    <row r="3187" spans="1:22" x14ac:dyDescent="0.25">
      <c r="A3187" s="1" t="s">
        <v>8730</v>
      </c>
      <c r="B3187" s="1" t="s">
        <v>8731</v>
      </c>
      <c r="C3187" s="2">
        <v>44435</v>
      </c>
      <c r="D3187" s="1" t="s">
        <v>8732</v>
      </c>
      <c r="E3187" s="4">
        <v>216920</v>
      </c>
      <c r="F3187">
        <v>1</v>
      </c>
      <c r="G3187" s="4">
        <v>2169200</v>
      </c>
      <c r="H3187" s="4">
        <v>0</v>
      </c>
      <c r="I3187" s="4">
        <v>2169200</v>
      </c>
      <c r="J3187">
        <v>1</v>
      </c>
      <c r="K3187">
        <v>1</v>
      </c>
      <c r="L3187">
        <v>1</v>
      </c>
      <c r="M3187">
        <v>1</v>
      </c>
      <c r="N3187" s="2">
        <v>44411</v>
      </c>
      <c r="O3187" s="1" t="s">
        <v>8733</v>
      </c>
      <c r="P3187" s="4">
        <v>2169200</v>
      </c>
      <c r="Q3187" s="4">
        <v>166982</v>
      </c>
      <c r="R3187" s="1" t="s">
        <v>191</v>
      </c>
      <c r="S3187" s="1" t="s">
        <v>50</v>
      </c>
      <c r="T3187" s="4">
        <f>Sales_Datas[[#This Row],[after_discount]]-(Sales_Datas[[#This Row],[qty_ordered]]*Sales_Datas[[#This Row],[cogs]])</f>
        <v>2002218</v>
      </c>
      <c r="U3187" s="3">
        <f>IFERROR(Sales_Datas[[#This Row],[Gross_Profit]]/Sales_Datas[[#This Row],[after_discount]],0)</f>
        <v>0.92302139037433151</v>
      </c>
      <c r="V3187" s="1" t="str">
        <f>IF(Sales_Datas[[#This Row],[base_price]] &lt;= 632200, "Low", (IF(Sales_Datas[[#This Row],[base_price]] &gt;= 10092000, "High", "Medium")))</f>
        <v>Medium</v>
      </c>
    </row>
    <row r="3188" spans="1:22" x14ac:dyDescent="0.25">
      <c r="A3188" s="1" t="s">
        <v>8734</v>
      </c>
      <c r="B3188" s="1" t="s">
        <v>6913</v>
      </c>
      <c r="C3188" s="2">
        <v>44439</v>
      </c>
      <c r="D3188" s="1" t="s">
        <v>8735</v>
      </c>
      <c r="E3188" s="4">
        <v>216920</v>
      </c>
      <c r="F3188">
        <v>1</v>
      </c>
      <c r="G3188" s="4">
        <v>2169200</v>
      </c>
      <c r="H3188" s="4">
        <v>0</v>
      </c>
      <c r="I3188" s="4">
        <v>2169200</v>
      </c>
      <c r="J3188">
        <v>1</v>
      </c>
      <c r="K3188">
        <v>1</v>
      </c>
      <c r="L3188">
        <v>0</v>
      </c>
      <c r="M3188">
        <v>1</v>
      </c>
      <c r="N3188" s="2">
        <v>44409</v>
      </c>
      <c r="O3188" s="1" t="s">
        <v>8736</v>
      </c>
      <c r="P3188" s="4">
        <v>2169200</v>
      </c>
      <c r="Q3188" s="4">
        <v>134444</v>
      </c>
      <c r="R3188" s="1" t="s">
        <v>191</v>
      </c>
      <c r="S3188" s="1" t="s">
        <v>50</v>
      </c>
      <c r="T3188" s="4">
        <f>Sales_Datas[[#This Row],[after_discount]]-(Sales_Datas[[#This Row],[qty_ordered]]*Sales_Datas[[#This Row],[cogs]])</f>
        <v>2034756</v>
      </c>
      <c r="U3188" s="3">
        <f>IFERROR(Sales_Datas[[#This Row],[Gross_Profit]]/Sales_Datas[[#This Row],[after_discount]],0)</f>
        <v>0.93802139037433152</v>
      </c>
      <c r="V3188" s="1" t="str">
        <f>IF(Sales_Datas[[#This Row],[base_price]] &lt;= 632200, "Low", (IF(Sales_Datas[[#This Row],[base_price]] &gt;= 10092000, "High", "Medium")))</f>
        <v>Medium</v>
      </c>
    </row>
    <row r="3189" spans="1:22" x14ac:dyDescent="0.25">
      <c r="A3189" s="1" t="s">
        <v>8737</v>
      </c>
      <c r="B3189" s="1" t="s">
        <v>8738</v>
      </c>
      <c r="C3189" s="2">
        <v>44538</v>
      </c>
      <c r="D3189" s="1" t="s">
        <v>8739</v>
      </c>
      <c r="E3189" s="4">
        <v>216920</v>
      </c>
      <c r="F3189">
        <v>1</v>
      </c>
      <c r="G3189" s="4">
        <v>2169200</v>
      </c>
      <c r="H3189" s="4">
        <v>0</v>
      </c>
      <c r="I3189" s="4">
        <v>2169200</v>
      </c>
      <c r="J3189">
        <v>1</v>
      </c>
      <c r="K3189">
        <v>1</v>
      </c>
      <c r="L3189">
        <v>1</v>
      </c>
      <c r="M3189">
        <v>1</v>
      </c>
      <c r="N3189" s="2">
        <v>44429</v>
      </c>
      <c r="O3189" s="1" t="s">
        <v>8740</v>
      </c>
      <c r="P3189" s="4">
        <v>2169200</v>
      </c>
      <c r="Q3189" s="4">
        <v>153990</v>
      </c>
      <c r="R3189" s="1" t="s">
        <v>133</v>
      </c>
      <c r="S3189" s="1" t="s">
        <v>50</v>
      </c>
      <c r="T3189" s="4">
        <f>Sales_Datas[[#This Row],[after_discount]]-(Sales_Datas[[#This Row],[qty_ordered]]*Sales_Datas[[#This Row],[cogs]])</f>
        <v>2015210</v>
      </c>
      <c r="U3189" s="3">
        <f>IFERROR(Sales_Datas[[#This Row],[Gross_Profit]]/Sales_Datas[[#This Row],[after_discount]],0)</f>
        <v>0.92901069518716572</v>
      </c>
      <c r="V3189" s="1" t="str">
        <f>IF(Sales_Datas[[#This Row],[base_price]] &lt;= 632200, "Low", (IF(Sales_Datas[[#This Row],[base_price]] &gt;= 10092000, "High", "Medium")))</f>
        <v>Medium</v>
      </c>
    </row>
    <row r="3190" spans="1:22" x14ac:dyDescent="0.25">
      <c r="A3190" s="1" t="s">
        <v>8741</v>
      </c>
      <c r="B3190" s="1" t="s">
        <v>8738</v>
      </c>
      <c r="C3190" s="2">
        <v>44508</v>
      </c>
      <c r="D3190" s="1" t="s">
        <v>8742</v>
      </c>
      <c r="E3190" s="4">
        <v>27086</v>
      </c>
      <c r="F3190">
        <v>8</v>
      </c>
      <c r="G3190" s="4">
        <v>2166880</v>
      </c>
      <c r="H3190" s="4">
        <v>0</v>
      </c>
      <c r="I3190" s="4">
        <v>2166880</v>
      </c>
      <c r="J3190">
        <v>1</v>
      </c>
      <c r="K3190">
        <v>1</v>
      </c>
      <c r="L3190">
        <v>1</v>
      </c>
      <c r="M3190">
        <v>1</v>
      </c>
      <c r="N3190" s="2">
        <v>44429</v>
      </c>
      <c r="O3190" s="1" t="s">
        <v>8743</v>
      </c>
      <c r="P3190" s="4">
        <v>270860</v>
      </c>
      <c r="Q3190" s="4">
        <v>16240</v>
      </c>
      <c r="R3190" s="1" t="s">
        <v>133</v>
      </c>
      <c r="S3190" s="1" t="s">
        <v>50</v>
      </c>
      <c r="T3190" s="4">
        <f>Sales_Datas[[#This Row],[after_discount]]-(Sales_Datas[[#This Row],[qty_ordered]]*Sales_Datas[[#This Row],[cogs]])</f>
        <v>2036960</v>
      </c>
      <c r="U3190" s="3">
        <f>IFERROR(Sales_Datas[[#This Row],[Gross_Profit]]/Sales_Datas[[#This Row],[after_discount]],0)</f>
        <v>0.94004282655246252</v>
      </c>
      <c r="V3190" s="1" t="str">
        <f>IF(Sales_Datas[[#This Row],[base_price]] &lt;= 632200, "Low", (IF(Sales_Datas[[#This Row],[base_price]] &gt;= 10092000, "High", "Medium")))</f>
        <v>Low</v>
      </c>
    </row>
    <row r="3191" spans="1:22" x14ac:dyDescent="0.25">
      <c r="A3191" s="1" t="s">
        <v>8744</v>
      </c>
      <c r="B3191" s="1" t="s">
        <v>8745</v>
      </c>
      <c r="C3191" s="2">
        <v>44626</v>
      </c>
      <c r="D3191" s="1" t="s">
        <v>8746</v>
      </c>
      <c r="E3191" s="4">
        <v>216340</v>
      </c>
      <c r="F3191">
        <v>1</v>
      </c>
      <c r="G3191" s="4">
        <v>2163400</v>
      </c>
      <c r="H3191" s="4">
        <v>0</v>
      </c>
      <c r="I3191" s="4">
        <v>2163400</v>
      </c>
      <c r="J3191">
        <v>1</v>
      </c>
      <c r="K3191">
        <v>1</v>
      </c>
      <c r="L3191">
        <v>1</v>
      </c>
      <c r="M3191">
        <v>1</v>
      </c>
      <c r="N3191" s="2">
        <v>44645</v>
      </c>
      <c r="O3191" s="1" t="s">
        <v>8747</v>
      </c>
      <c r="P3191" s="4">
        <v>2163400</v>
      </c>
      <c r="Q3191" s="4">
        <v>177364</v>
      </c>
      <c r="R3191" s="1" t="s">
        <v>89</v>
      </c>
      <c r="S3191" s="1" t="s">
        <v>50</v>
      </c>
      <c r="T3191" s="4">
        <f>Sales_Datas[[#This Row],[after_discount]]-(Sales_Datas[[#This Row],[qty_ordered]]*Sales_Datas[[#This Row],[cogs]])</f>
        <v>1986036</v>
      </c>
      <c r="U3191" s="3">
        <f>IFERROR(Sales_Datas[[#This Row],[Gross_Profit]]/Sales_Datas[[#This Row],[after_discount]],0)</f>
        <v>0.91801608579088467</v>
      </c>
      <c r="V3191" s="1" t="str">
        <f>IF(Sales_Datas[[#This Row],[base_price]] &lt;= 632200, "Low", (IF(Sales_Datas[[#This Row],[base_price]] &gt;= 10092000, "High", "Medium")))</f>
        <v>Medium</v>
      </c>
    </row>
    <row r="3192" spans="1:22" x14ac:dyDescent="0.25">
      <c r="A3192" s="1" t="s">
        <v>8748</v>
      </c>
      <c r="B3192" s="1" t="s">
        <v>8749</v>
      </c>
      <c r="C3192" s="2">
        <v>44707</v>
      </c>
      <c r="D3192" s="1" t="s">
        <v>8750</v>
      </c>
      <c r="E3192" s="4">
        <v>215528</v>
      </c>
      <c r="F3192">
        <v>1</v>
      </c>
      <c r="G3192" s="4">
        <v>2155280</v>
      </c>
      <c r="H3192" s="4">
        <v>0</v>
      </c>
      <c r="I3192" s="4">
        <v>2155280</v>
      </c>
      <c r="J3192">
        <v>1</v>
      </c>
      <c r="K3192">
        <v>1</v>
      </c>
      <c r="L3192">
        <v>0</v>
      </c>
      <c r="M3192">
        <v>1</v>
      </c>
      <c r="N3192" s="2">
        <v>44443</v>
      </c>
      <c r="O3192" s="1" t="s">
        <v>8751</v>
      </c>
      <c r="P3192" s="4">
        <v>2155280</v>
      </c>
      <c r="Q3192" s="4">
        <v>170230</v>
      </c>
      <c r="R3192" s="1" t="s">
        <v>128</v>
      </c>
      <c r="S3192" s="1" t="s">
        <v>50</v>
      </c>
      <c r="T3192" s="4">
        <f>Sales_Datas[[#This Row],[after_discount]]-(Sales_Datas[[#This Row],[qty_ordered]]*Sales_Datas[[#This Row],[cogs]])</f>
        <v>1985050</v>
      </c>
      <c r="U3192" s="3">
        <f>IFERROR(Sales_Datas[[#This Row],[Gross_Profit]]/Sales_Datas[[#This Row],[after_discount]],0)</f>
        <v>0.92101722282023679</v>
      </c>
      <c r="V3192" s="1" t="str">
        <f>IF(Sales_Datas[[#This Row],[base_price]] &lt;= 632200, "Low", (IF(Sales_Datas[[#This Row],[base_price]] &gt;= 10092000, "High", "Medium")))</f>
        <v>Medium</v>
      </c>
    </row>
    <row r="3193" spans="1:22" x14ac:dyDescent="0.25">
      <c r="A3193" s="1" t="s">
        <v>8752</v>
      </c>
      <c r="B3193" s="1" t="s">
        <v>8252</v>
      </c>
      <c r="C3193" s="2">
        <v>44207</v>
      </c>
      <c r="D3193" s="1" t="s">
        <v>8753</v>
      </c>
      <c r="E3193" s="4">
        <v>214890</v>
      </c>
      <c r="F3193">
        <v>1</v>
      </c>
      <c r="G3193" s="4">
        <v>2148900</v>
      </c>
      <c r="H3193" s="4">
        <v>0</v>
      </c>
      <c r="I3193" s="4">
        <v>2148900</v>
      </c>
      <c r="J3193">
        <v>1</v>
      </c>
      <c r="K3193">
        <v>1</v>
      </c>
      <c r="L3193">
        <v>1</v>
      </c>
      <c r="M3193">
        <v>1</v>
      </c>
      <c r="N3193" s="2">
        <v>44435</v>
      </c>
      <c r="O3193" s="1" t="s">
        <v>8754</v>
      </c>
      <c r="P3193" s="4">
        <v>2148900</v>
      </c>
      <c r="Q3193" s="4">
        <v>178350</v>
      </c>
      <c r="R3193" s="1" t="s">
        <v>89</v>
      </c>
      <c r="S3193" s="1" t="s">
        <v>50</v>
      </c>
      <c r="T3193" s="4">
        <f>Sales_Datas[[#This Row],[after_discount]]-(Sales_Datas[[#This Row],[qty_ordered]]*Sales_Datas[[#This Row],[cogs]])</f>
        <v>1970550</v>
      </c>
      <c r="U3193" s="3">
        <f>IFERROR(Sales_Datas[[#This Row],[Gross_Profit]]/Sales_Datas[[#This Row],[after_discount]],0)</f>
        <v>0.917004048582996</v>
      </c>
      <c r="V3193" s="1" t="str">
        <f>IF(Sales_Datas[[#This Row],[base_price]] &lt;= 632200, "Low", (IF(Sales_Datas[[#This Row],[base_price]] &gt;= 10092000, "High", "Medium")))</f>
        <v>Medium</v>
      </c>
    </row>
    <row r="3194" spans="1:22" x14ac:dyDescent="0.25">
      <c r="A3194" s="1" t="s">
        <v>8755</v>
      </c>
      <c r="B3194" s="1" t="s">
        <v>8756</v>
      </c>
      <c r="C3194" s="2">
        <v>44836</v>
      </c>
      <c r="D3194" s="1" t="s">
        <v>8757</v>
      </c>
      <c r="E3194" s="4">
        <v>214600</v>
      </c>
      <c r="F3194">
        <v>1</v>
      </c>
      <c r="G3194" s="4">
        <v>2146000</v>
      </c>
      <c r="H3194" s="4">
        <v>0</v>
      </c>
      <c r="I3194" s="4">
        <v>2146000</v>
      </c>
      <c r="J3194">
        <v>1</v>
      </c>
      <c r="K3194">
        <v>1</v>
      </c>
      <c r="L3194">
        <v>1</v>
      </c>
      <c r="M3194">
        <v>1</v>
      </c>
      <c r="N3194" s="2">
        <v>44547</v>
      </c>
      <c r="O3194" s="1" t="s">
        <v>8758</v>
      </c>
      <c r="P3194" s="4">
        <v>2146000</v>
      </c>
      <c r="Q3194" s="4">
        <v>156658</v>
      </c>
      <c r="R3194" s="1" t="s">
        <v>39</v>
      </c>
      <c r="S3194" s="1" t="s">
        <v>50</v>
      </c>
      <c r="T3194" s="4">
        <f>Sales_Datas[[#This Row],[after_discount]]-(Sales_Datas[[#This Row],[qty_ordered]]*Sales_Datas[[#This Row],[cogs]])</f>
        <v>1989342</v>
      </c>
      <c r="U3194" s="3">
        <f>IFERROR(Sales_Datas[[#This Row],[Gross_Profit]]/Sales_Datas[[#This Row],[after_discount]],0)</f>
        <v>0.92700000000000005</v>
      </c>
      <c r="V3194" s="1" t="str">
        <f>IF(Sales_Datas[[#This Row],[base_price]] &lt;= 632200, "Low", (IF(Sales_Datas[[#This Row],[base_price]] &gt;= 10092000, "High", "Medium")))</f>
        <v>Medium</v>
      </c>
    </row>
    <row r="3195" spans="1:22" x14ac:dyDescent="0.25">
      <c r="A3195" s="1" t="s">
        <v>8759</v>
      </c>
      <c r="B3195" s="1" t="s">
        <v>8760</v>
      </c>
      <c r="C3195" s="2">
        <v>44421</v>
      </c>
      <c r="D3195" s="1" t="s">
        <v>557</v>
      </c>
      <c r="E3195" s="4">
        <v>214600</v>
      </c>
      <c r="F3195">
        <v>1</v>
      </c>
      <c r="G3195" s="4">
        <v>2146000</v>
      </c>
      <c r="H3195" s="4">
        <v>0</v>
      </c>
      <c r="I3195" s="4">
        <v>2146000</v>
      </c>
      <c r="J3195">
        <v>1</v>
      </c>
      <c r="K3195">
        <v>1</v>
      </c>
      <c r="L3195">
        <v>1</v>
      </c>
      <c r="M3195">
        <v>1</v>
      </c>
      <c r="N3195" s="2">
        <v>44418</v>
      </c>
      <c r="O3195" s="1" t="s">
        <v>558</v>
      </c>
      <c r="P3195" s="4">
        <v>2146000</v>
      </c>
      <c r="Q3195" s="4">
        <v>165242</v>
      </c>
      <c r="R3195" s="1" t="s">
        <v>128</v>
      </c>
      <c r="S3195" s="1" t="s">
        <v>50</v>
      </c>
      <c r="T3195" s="4">
        <f>Sales_Datas[[#This Row],[after_discount]]-(Sales_Datas[[#This Row],[qty_ordered]]*Sales_Datas[[#This Row],[cogs]])</f>
        <v>1980758</v>
      </c>
      <c r="U3195" s="3">
        <f>IFERROR(Sales_Datas[[#This Row],[Gross_Profit]]/Sales_Datas[[#This Row],[after_discount]],0)</f>
        <v>0.92300000000000004</v>
      </c>
      <c r="V3195" s="1" t="str">
        <f>IF(Sales_Datas[[#This Row],[base_price]] &lt;= 632200, "Low", (IF(Sales_Datas[[#This Row],[base_price]] &gt;= 10092000, "High", "Medium")))</f>
        <v>Medium</v>
      </c>
    </row>
    <row r="3196" spans="1:22" x14ac:dyDescent="0.25">
      <c r="A3196" s="1" t="s">
        <v>8761</v>
      </c>
      <c r="B3196" s="1" t="s">
        <v>8605</v>
      </c>
      <c r="C3196" s="2">
        <v>44732</v>
      </c>
      <c r="D3196" s="1" t="s">
        <v>8762</v>
      </c>
      <c r="E3196" s="4">
        <v>214600</v>
      </c>
      <c r="F3196">
        <v>1</v>
      </c>
      <c r="G3196" s="4">
        <v>2146000</v>
      </c>
      <c r="H3196" s="4">
        <v>0</v>
      </c>
      <c r="I3196" s="4">
        <v>2146000</v>
      </c>
      <c r="J3196">
        <v>1</v>
      </c>
      <c r="K3196">
        <v>1</v>
      </c>
      <c r="L3196">
        <v>1</v>
      </c>
      <c r="M3196">
        <v>3</v>
      </c>
      <c r="N3196" s="2">
        <v>44540</v>
      </c>
      <c r="O3196" s="1" t="s">
        <v>8763</v>
      </c>
      <c r="P3196" s="4">
        <v>2146000</v>
      </c>
      <c r="Q3196" s="4">
        <v>175972</v>
      </c>
      <c r="R3196" s="1" t="s">
        <v>128</v>
      </c>
      <c r="S3196" s="1" t="s">
        <v>56</v>
      </c>
      <c r="T3196" s="4">
        <f>Sales_Datas[[#This Row],[after_discount]]-(Sales_Datas[[#This Row],[qty_ordered]]*Sales_Datas[[#This Row],[cogs]])</f>
        <v>1970028</v>
      </c>
      <c r="U3196" s="3">
        <f>IFERROR(Sales_Datas[[#This Row],[Gross_Profit]]/Sales_Datas[[#This Row],[after_discount]],0)</f>
        <v>0.91800000000000004</v>
      </c>
      <c r="V3196" s="1" t="str">
        <f>IF(Sales_Datas[[#This Row],[base_price]] &lt;= 632200, "Low", (IF(Sales_Datas[[#This Row],[base_price]] &gt;= 10092000, "High", "Medium")))</f>
        <v>Medium</v>
      </c>
    </row>
    <row r="3197" spans="1:22" x14ac:dyDescent="0.25">
      <c r="A3197" s="1" t="s">
        <v>8764</v>
      </c>
      <c r="B3197" s="1" t="s">
        <v>8765</v>
      </c>
      <c r="C3197" s="2">
        <v>44611</v>
      </c>
      <c r="D3197" s="1" t="s">
        <v>8766</v>
      </c>
      <c r="E3197" s="4">
        <v>214310</v>
      </c>
      <c r="F3197">
        <v>1</v>
      </c>
      <c r="G3197" s="4">
        <v>2143100</v>
      </c>
      <c r="H3197" s="4">
        <v>0</v>
      </c>
      <c r="I3197" s="4">
        <v>2143100</v>
      </c>
      <c r="J3197">
        <v>1</v>
      </c>
      <c r="K3197">
        <v>1</v>
      </c>
      <c r="L3197">
        <v>0</v>
      </c>
      <c r="M3197">
        <v>1</v>
      </c>
      <c r="N3197" s="2">
        <v>44602</v>
      </c>
      <c r="O3197" s="1" t="s">
        <v>8767</v>
      </c>
      <c r="P3197" s="4">
        <v>2143100</v>
      </c>
      <c r="Q3197" s="4">
        <v>145696</v>
      </c>
      <c r="R3197" s="1" t="s">
        <v>133</v>
      </c>
      <c r="S3197" s="1" t="s">
        <v>50</v>
      </c>
      <c r="T3197" s="4">
        <f>Sales_Datas[[#This Row],[after_discount]]-(Sales_Datas[[#This Row],[qty_ordered]]*Sales_Datas[[#This Row],[cogs]])</f>
        <v>1997404</v>
      </c>
      <c r="U3197" s="3">
        <f>IFERROR(Sales_Datas[[#This Row],[Gross_Profit]]/Sales_Datas[[#This Row],[after_discount]],0)</f>
        <v>0.93201623815967527</v>
      </c>
      <c r="V3197" s="1" t="str">
        <f>IF(Sales_Datas[[#This Row],[base_price]] &lt;= 632200, "Low", (IF(Sales_Datas[[#This Row],[base_price]] &gt;= 10092000, "High", "Medium")))</f>
        <v>Medium</v>
      </c>
    </row>
    <row r="3198" spans="1:22" x14ac:dyDescent="0.25">
      <c r="A3198" s="1" t="s">
        <v>8768</v>
      </c>
      <c r="B3198" s="1" t="s">
        <v>8769</v>
      </c>
      <c r="C3198" s="2">
        <v>44759</v>
      </c>
      <c r="D3198" s="1" t="s">
        <v>8770</v>
      </c>
      <c r="E3198" s="4">
        <v>213440</v>
      </c>
      <c r="F3198">
        <v>1</v>
      </c>
      <c r="G3198" s="4">
        <v>2134400</v>
      </c>
      <c r="H3198" s="4">
        <v>0</v>
      </c>
      <c r="I3198" s="4">
        <v>2134400</v>
      </c>
      <c r="J3198">
        <v>1</v>
      </c>
      <c r="K3198">
        <v>0</v>
      </c>
      <c r="L3198">
        <v>0</v>
      </c>
      <c r="M3198">
        <v>1</v>
      </c>
      <c r="N3198" s="2">
        <v>44749</v>
      </c>
      <c r="O3198" s="1" t="s">
        <v>8771</v>
      </c>
      <c r="P3198" s="4">
        <v>2134400</v>
      </c>
      <c r="Q3198" s="4">
        <v>174986</v>
      </c>
      <c r="R3198" s="1" t="s">
        <v>128</v>
      </c>
      <c r="S3198" s="1" t="s">
        <v>50</v>
      </c>
      <c r="T3198" s="4">
        <f>Sales_Datas[[#This Row],[after_discount]]-(Sales_Datas[[#This Row],[qty_ordered]]*Sales_Datas[[#This Row],[cogs]])</f>
        <v>1959414</v>
      </c>
      <c r="U3198" s="3">
        <f>IFERROR(Sales_Datas[[#This Row],[Gross_Profit]]/Sales_Datas[[#This Row],[after_discount]],0)</f>
        <v>0.91801630434782611</v>
      </c>
      <c r="V3198" s="1" t="str">
        <f>IF(Sales_Datas[[#This Row],[base_price]] &lt;= 632200, "Low", (IF(Sales_Datas[[#This Row],[base_price]] &gt;= 10092000, "High", "Medium")))</f>
        <v>Medium</v>
      </c>
    </row>
    <row r="3199" spans="1:22" x14ac:dyDescent="0.25">
      <c r="A3199" s="1" t="s">
        <v>8772</v>
      </c>
      <c r="B3199" s="1" t="s">
        <v>8773</v>
      </c>
      <c r="C3199" s="2">
        <v>44203</v>
      </c>
      <c r="D3199" s="1" t="s">
        <v>8774</v>
      </c>
      <c r="E3199" s="4">
        <v>212976</v>
      </c>
      <c r="F3199">
        <v>1</v>
      </c>
      <c r="G3199" s="4">
        <v>2129760</v>
      </c>
      <c r="H3199" s="4">
        <v>0</v>
      </c>
      <c r="I3199" s="4">
        <v>2129760</v>
      </c>
      <c r="J3199">
        <v>1</v>
      </c>
      <c r="K3199">
        <v>1</v>
      </c>
      <c r="L3199">
        <v>1</v>
      </c>
      <c r="M3199">
        <v>1</v>
      </c>
      <c r="N3199" s="2">
        <v>44388</v>
      </c>
      <c r="O3199" s="1" t="s">
        <v>8775</v>
      </c>
      <c r="P3199" s="4">
        <v>2129760</v>
      </c>
      <c r="Q3199" s="4">
        <v>153294</v>
      </c>
      <c r="R3199" s="1" t="s">
        <v>128</v>
      </c>
      <c r="S3199" s="1" t="s">
        <v>50</v>
      </c>
      <c r="T3199" s="4">
        <f>Sales_Datas[[#This Row],[after_discount]]-(Sales_Datas[[#This Row],[qty_ordered]]*Sales_Datas[[#This Row],[cogs]])</f>
        <v>1976466</v>
      </c>
      <c r="U3199" s="3">
        <f>IFERROR(Sales_Datas[[#This Row],[Gross_Profit]]/Sales_Datas[[#This Row],[after_discount]],0)</f>
        <v>0.9280228758169935</v>
      </c>
      <c r="V3199" s="1" t="str">
        <f>IF(Sales_Datas[[#This Row],[base_price]] &lt;= 632200, "Low", (IF(Sales_Datas[[#This Row],[base_price]] &gt;= 10092000, "High", "Medium")))</f>
        <v>Medium</v>
      </c>
    </row>
    <row r="3200" spans="1:22" x14ac:dyDescent="0.25">
      <c r="A3200" s="1" t="s">
        <v>8776</v>
      </c>
      <c r="B3200" s="1" t="s">
        <v>8777</v>
      </c>
      <c r="C3200" s="2">
        <v>44434</v>
      </c>
      <c r="D3200" s="1" t="s">
        <v>8626</v>
      </c>
      <c r="E3200" s="4">
        <v>105850</v>
      </c>
      <c r="F3200">
        <v>2</v>
      </c>
      <c r="G3200" s="4">
        <v>2117000</v>
      </c>
      <c r="H3200" s="4">
        <v>0</v>
      </c>
      <c r="I3200" s="4">
        <v>2117000</v>
      </c>
      <c r="J3200">
        <v>1</v>
      </c>
      <c r="K3200">
        <v>1</v>
      </c>
      <c r="L3200">
        <v>1</v>
      </c>
      <c r="M3200">
        <v>1</v>
      </c>
      <c r="N3200" s="2">
        <v>44429</v>
      </c>
      <c r="O3200" s="1" t="s">
        <v>8627</v>
      </c>
      <c r="P3200" s="4">
        <v>1058500</v>
      </c>
      <c r="Q3200" s="4">
        <v>87812</v>
      </c>
      <c r="R3200" s="1" t="s">
        <v>23</v>
      </c>
      <c r="S3200" s="1" t="s">
        <v>50</v>
      </c>
      <c r="T3200" s="4">
        <f>Sales_Datas[[#This Row],[after_discount]]-(Sales_Datas[[#This Row],[qty_ordered]]*Sales_Datas[[#This Row],[cogs]])</f>
        <v>1941376</v>
      </c>
      <c r="U3200" s="3">
        <f>IFERROR(Sales_Datas[[#This Row],[Gross_Profit]]/Sales_Datas[[#This Row],[after_discount]],0)</f>
        <v>0.91704109589041094</v>
      </c>
      <c r="V3200" s="1" t="str">
        <f>IF(Sales_Datas[[#This Row],[base_price]] &lt;= 632200, "Low", (IF(Sales_Datas[[#This Row],[base_price]] &gt;= 10092000, "High", "Medium")))</f>
        <v>Medium</v>
      </c>
    </row>
    <row r="3201" spans="1:22" x14ac:dyDescent="0.25">
      <c r="A3201" s="1" t="s">
        <v>8780</v>
      </c>
      <c r="B3201" s="1" t="s">
        <v>6840</v>
      </c>
      <c r="C3201" s="2">
        <v>44488</v>
      </c>
      <c r="D3201" s="1" t="s">
        <v>8778</v>
      </c>
      <c r="E3201" s="4">
        <v>211700</v>
      </c>
      <c r="F3201">
        <v>1</v>
      </c>
      <c r="G3201" s="4">
        <v>2117000</v>
      </c>
      <c r="H3201" s="4">
        <v>0</v>
      </c>
      <c r="I3201" s="4">
        <v>2117000</v>
      </c>
      <c r="J3201">
        <v>1</v>
      </c>
      <c r="K3201">
        <v>0</v>
      </c>
      <c r="L3201">
        <v>0</v>
      </c>
      <c r="M3201">
        <v>4</v>
      </c>
      <c r="N3201" s="2">
        <v>44475</v>
      </c>
      <c r="O3201" s="1" t="s">
        <v>8779</v>
      </c>
      <c r="P3201" s="4">
        <v>2117000</v>
      </c>
      <c r="Q3201" s="4">
        <v>158746</v>
      </c>
      <c r="R3201" s="1" t="s">
        <v>23</v>
      </c>
      <c r="S3201" s="1" t="s">
        <v>34</v>
      </c>
      <c r="T3201" s="4">
        <f>Sales_Datas[[#This Row],[after_discount]]-(Sales_Datas[[#This Row],[qty_ordered]]*Sales_Datas[[#This Row],[cogs]])</f>
        <v>1958254</v>
      </c>
      <c r="U3201" s="3">
        <f>IFERROR(Sales_Datas[[#This Row],[Gross_Profit]]/Sales_Datas[[#This Row],[after_discount]],0)</f>
        <v>0.92501369863013694</v>
      </c>
      <c r="V3201" s="1" t="str">
        <f>IF(Sales_Datas[[#This Row],[base_price]] &lt;= 632200, "Low", (IF(Sales_Datas[[#This Row],[base_price]] &gt;= 10092000, "High", "Medium")))</f>
        <v>Medium</v>
      </c>
    </row>
    <row r="3202" spans="1:22" x14ac:dyDescent="0.25">
      <c r="A3202" s="1" t="s">
        <v>8781</v>
      </c>
      <c r="B3202" s="1" t="s">
        <v>6840</v>
      </c>
      <c r="C3202" s="2">
        <v>44489</v>
      </c>
      <c r="D3202" s="1" t="s">
        <v>8778</v>
      </c>
      <c r="E3202" s="4">
        <v>211700</v>
      </c>
      <c r="F3202">
        <v>1</v>
      </c>
      <c r="G3202" s="4">
        <v>2117000</v>
      </c>
      <c r="H3202" s="4">
        <v>0</v>
      </c>
      <c r="I3202" s="4">
        <v>2117000</v>
      </c>
      <c r="J3202">
        <v>1</v>
      </c>
      <c r="K3202">
        <v>0</v>
      </c>
      <c r="L3202">
        <v>0</v>
      </c>
      <c r="M3202">
        <v>1</v>
      </c>
      <c r="N3202" s="2">
        <v>44475</v>
      </c>
      <c r="O3202" s="1" t="s">
        <v>8779</v>
      </c>
      <c r="P3202" s="4">
        <v>2117000</v>
      </c>
      <c r="Q3202" s="4">
        <v>158746</v>
      </c>
      <c r="R3202" s="1" t="s">
        <v>23</v>
      </c>
      <c r="S3202" s="1" t="s">
        <v>50</v>
      </c>
      <c r="T3202" s="4">
        <f>Sales_Datas[[#This Row],[after_discount]]-(Sales_Datas[[#This Row],[qty_ordered]]*Sales_Datas[[#This Row],[cogs]])</f>
        <v>1958254</v>
      </c>
      <c r="U3202" s="3">
        <f>IFERROR(Sales_Datas[[#This Row],[Gross_Profit]]/Sales_Datas[[#This Row],[after_discount]],0)</f>
        <v>0.92501369863013694</v>
      </c>
      <c r="V3202" s="1" t="str">
        <f>IF(Sales_Datas[[#This Row],[base_price]] &lt;= 632200, "Low", (IF(Sales_Datas[[#This Row],[base_price]] &gt;= 10092000, "High", "Medium")))</f>
        <v>Medium</v>
      </c>
    </row>
    <row r="3203" spans="1:22" x14ac:dyDescent="0.25">
      <c r="A3203" s="1" t="s">
        <v>8782</v>
      </c>
      <c r="B3203" s="1" t="s">
        <v>6840</v>
      </c>
      <c r="C3203" s="2">
        <v>44490</v>
      </c>
      <c r="D3203" s="1" t="s">
        <v>8778</v>
      </c>
      <c r="E3203" s="4">
        <v>211700</v>
      </c>
      <c r="F3203">
        <v>1</v>
      </c>
      <c r="G3203" s="4">
        <v>2117000</v>
      </c>
      <c r="H3203" s="4">
        <v>0</v>
      </c>
      <c r="I3203" s="4">
        <v>2117000</v>
      </c>
      <c r="J3203">
        <v>1</v>
      </c>
      <c r="K3203">
        <v>0</v>
      </c>
      <c r="L3203">
        <v>0</v>
      </c>
      <c r="M3203">
        <v>4</v>
      </c>
      <c r="N3203" s="2">
        <v>44475</v>
      </c>
      <c r="O3203" s="1" t="s">
        <v>8779</v>
      </c>
      <c r="P3203" s="4">
        <v>2117000</v>
      </c>
      <c r="Q3203" s="4">
        <v>158746</v>
      </c>
      <c r="R3203" s="1" t="s">
        <v>23</v>
      </c>
      <c r="S3203" s="1" t="s">
        <v>34</v>
      </c>
      <c r="T3203" s="4">
        <f>Sales_Datas[[#This Row],[after_discount]]-(Sales_Datas[[#This Row],[qty_ordered]]*Sales_Datas[[#This Row],[cogs]])</f>
        <v>1958254</v>
      </c>
      <c r="U3203" s="3">
        <f>IFERROR(Sales_Datas[[#This Row],[Gross_Profit]]/Sales_Datas[[#This Row],[after_discount]],0)</f>
        <v>0.92501369863013694</v>
      </c>
      <c r="V3203" s="1" t="str">
        <f>IF(Sales_Datas[[#This Row],[base_price]] &lt;= 632200, "Low", (IF(Sales_Datas[[#This Row],[base_price]] &gt;= 10092000, "High", "Medium")))</f>
        <v>Medium</v>
      </c>
    </row>
    <row r="3204" spans="1:22" x14ac:dyDescent="0.25">
      <c r="A3204" s="1" t="s">
        <v>8783</v>
      </c>
      <c r="B3204" s="1" t="s">
        <v>6840</v>
      </c>
      <c r="C3204" s="2">
        <v>44540</v>
      </c>
      <c r="D3204" s="1" t="s">
        <v>8778</v>
      </c>
      <c r="E3204" s="4">
        <v>211700</v>
      </c>
      <c r="F3204">
        <v>1</v>
      </c>
      <c r="G3204" s="4">
        <v>2117000</v>
      </c>
      <c r="H3204" s="4">
        <v>0</v>
      </c>
      <c r="I3204" s="4">
        <v>2117000</v>
      </c>
      <c r="J3204">
        <v>1</v>
      </c>
      <c r="K3204">
        <v>0</v>
      </c>
      <c r="L3204">
        <v>0</v>
      </c>
      <c r="M3204">
        <v>4</v>
      </c>
      <c r="N3204" s="2">
        <v>44475</v>
      </c>
      <c r="O3204" s="1" t="s">
        <v>8779</v>
      </c>
      <c r="P3204" s="4">
        <v>2117000</v>
      </c>
      <c r="Q3204" s="4">
        <v>158746</v>
      </c>
      <c r="R3204" s="1" t="s">
        <v>23</v>
      </c>
      <c r="S3204" s="1" t="s">
        <v>34</v>
      </c>
      <c r="T3204" s="4">
        <f>Sales_Datas[[#This Row],[after_discount]]-(Sales_Datas[[#This Row],[qty_ordered]]*Sales_Datas[[#This Row],[cogs]])</f>
        <v>1958254</v>
      </c>
      <c r="U3204" s="3">
        <f>IFERROR(Sales_Datas[[#This Row],[Gross_Profit]]/Sales_Datas[[#This Row],[after_discount]],0)</f>
        <v>0.92501369863013694</v>
      </c>
      <c r="V3204" s="1" t="str">
        <f>IF(Sales_Datas[[#This Row],[base_price]] &lt;= 632200, "Low", (IF(Sales_Datas[[#This Row],[base_price]] &gt;= 10092000, "High", "Medium")))</f>
        <v>Medium</v>
      </c>
    </row>
    <row r="3205" spans="1:22" x14ac:dyDescent="0.25">
      <c r="A3205" s="1" t="s">
        <v>8784</v>
      </c>
      <c r="B3205" s="1" t="s">
        <v>8785</v>
      </c>
      <c r="C3205" s="2">
        <v>44837</v>
      </c>
      <c r="D3205" s="1" t="s">
        <v>8750</v>
      </c>
      <c r="E3205" s="4">
        <v>211410</v>
      </c>
      <c r="F3205">
        <v>1</v>
      </c>
      <c r="G3205" s="4">
        <v>2114100</v>
      </c>
      <c r="H3205" s="4">
        <v>0</v>
      </c>
      <c r="I3205" s="4">
        <v>2114100</v>
      </c>
      <c r="J3205">
        <v>1</v>
      </c>
      <c r="K3205">
        <v>1</v>
      </c>
      <c r="L3205">
        <v>0</v>
      </c>
      <c r="M3205">
        <v>1</v>
      </c>
      <c r="N3205" s="2">
        <v>44646</v>
      </c>
      <c r="O3205" s="1" t="s">
        <v>8751</v>
      </c>
      <c r="P3205" s="4">
        <v>2155280</v>
      </c>
      <c r="Q3205" s="4">
        <v>170230</v>
      </c>
      <c r="R3205" s="1" t="s">
        <v>128</v>
      </c>
      <c r="S3205" s="1" t="s">
        <v>50</v>
      </c>
      <c r="T3205" s="4">
        <f>Sales_Datas[[#This Row],[after_discount]]-(Sales_Datas[[#This Row],[qty_ordered]]*Sales_Datas[[#This Row],[cogs]])</f>
        <v>1943870</v>
      </c>
      <c r="U3205" s="3">
        <f>IFERROR(Sales_Datas[[#This Row],[Gross_Profit]]/Sales_Datas[[#This Row],[after_discount]],0)</f>
        <v>0.91947873799725655</v>
      </c>
      <c r="V3205" s="1" t="str">
        <f>IF(Sales_Datas[[#This Row],[base_price]] &lt;= 632200, "Low", (IF(Sales_Datas[[#This Row],[base_price]] &gt;= 10092000, "High", "Medium")))</f>
        <v>Medium</v>
      </c>
    </row>
    <row r="3206" spans="1:22" x14ac:dyDescent="0.25">
      <c r="A3206" s="1" t="s">
        <v>8786</v>
      </c>
      <c r="B3206" s="1" t="s">
        <v>8787</v>
      </c>
      <c r="C3206" s="2">
        <v>44457</v>
      </c>
      <c r="D3206" s="1" t="s">
        <v>8788</v>
      </c>
      <c r="E3206" s="4">
        <v>209496</v>
      </c>
      <c r="F3206">
        <v>1</v>
      </c>
      <c r="G3206" s="4">
        <v>2094960</v>
      </c>
      <c r="H3206" s="4">
        <v>0</v>
      </c>
      <c r="I3206" s="4">
        <v>2094960</v>
      </c>
      <c r="J3206">
        <v>1</v>
      </c>
      <c r="K3206">
        <v>1</v>
      </c>
      <c r="L3206">
        <v>1</v>
      </c>
      <c r="M3206">
        <v>1</v>
      </c>
      <c r="N3206" s="2">
        <v>44383</v>
      </c>
      <c r="O3206" s="1" t="s">
        <v>8789</v>
      </c>
      <c r="P3206" s="4">
        <v>2094960</v>
      </c>
      <c r="Q3206" s="4">
        <v>175972</v>
      </c>
      <c r="R3206" s="1" t="s">
        <v>191</v>
      </c>
      <c r="S3206" s="1" t="s">
        <v>50</v>
      </c>
      <c r="T3206" s="4">
        <f>Sales_Datas[[#This Row],[after_discount]]-(Sales_Datas[[#This Row],[qty_ordered]]*Sales_Datas[[#This Row],[cogs]])</f>
        <v>1918988</v>
      </c>
      <c r="U3206" s="3">
        <f>IFERROR(Sales_Datas[[#This Row],[Gross_Profit]]/Sales_Datas[[#This Row],[after_discount]],0)</f>
        <v>0.91600221483942412</v>
      </c>
      <c r="V3206" s="1" t="str">
        <f>IF(Sales_Datas[[#This Row],[base_price]] &lt;= 632200, "Low", (IF(Sales_Datas[[#This Row],[base_price]] &gt;= 10092000, "High", "Medium")))</f>
        <v>Medium</v>
      </c>
    </row>
    <row r="3207" spans="1:22" x14ac:dyDescent="0.25">
      <c r="A3207" s="1" t="s">
        <v>8790</v>
      </c>
      <c r="B3207" s="1" t="s">
        <v>8791</v>
      </c>
      <c r="C3207" s="2">
        <v>44323</v>
      </c>
      <c r="D3207" s="1" t="s">
        <v>8792</v>
      </c>
      <c r="E3207" s="4">
        <v>208800</v>
      </c>
      <c r="F3207">
        <v>1</v>
      </c>
      <c r="G3207" s="4">
        <v>2088000</v>
      </c>
      <c r="H3207" s="4">
        <v>0</v>
      </c>
      <c r="I3207" s="4">
        <v>2088000</v>
      </c>
      <c r="J3207">
        <v>1</v>
      </c>
      <c r="K3207">
        <v>1</v>
      </c>
      <c r="L3207">
        <v>1</v>
      </c>
      <c r="M3207">
        <v>1</v>
      </c>
      <c r="N3207" s="2">
        <v>44395</v>
      </c>
      <c r="O3207" s="1" t="s">
        <v>8793</v>
      </c>
      <c r="P3207" s="4">
        <v>2088000</v>
      </c>
      <c r="Q3207" s="4">
        <v>156600</v>
      </c>
      <c r="R3207" s="1" t="s">
        <v>39</v>
      </c>
      <c r="S3207" s="1" t="s">
        <v>50</v>
      </c>
      <c r="T3207" s="4">
        <f>Sales_Datas[[#This Row],[after_discount]]-(Sales_Datas[[#This Row],[qty_ordered]]*Sales_Datas[[#This Row],[cogs]])</f>
        <v>1931400</v>
      </c>
      <c r="U3207" s="3">
        <f>IFERROR(Sales_Datas[[#This Row],[Gross_Profit]]/Sales_Datas[[#This Row],[after_discount]],0)</f>
        <v>0.92500000000000004</v>
      </c>
      <c r="V3207" s="1" t="str">
        <f>IF(Sales_Datas[[#This Row],[base_price]] &lt;= 632200, "Low", (IF(Sales_Datas[[#This Row],[base_price]] &gt;= 10092000, "High", "Medium")))</f>
        <v>Medium</v>
      </c>
    </row>
    <row r="3208" spans="1:22" x14ac:dyDescent="0.25">
      <c r="A3208" s="1" t="s">
        <v>8794</v>
      </c>
      <c r="B3208" s="1" t="s">
        <v>2096</v>
      </c>
      <c r="C3208" s="2">
        <v>44389</v>
      </c>
      <c r="D3208" s="1" t="s">
        <v>8795</v>
      </c>
      <c r="E3208" s="4">
        <v>208800</v>
      </c>
      <c r="F3208">
        <v>1</v>
      </c>
      <c r="G3208" s="4">
        <v>2088000</v>
      </c>
      <c r="H3208" s="4">
        <v>0</v>
      </c>
      <c r="I3208" s="4">
        <v>2088000</v>
      </c>
      <c r="J3208">
        <v>1</v>
      </c>
      <c r="K3208">
        <v>0</v>
      </c>
      <c r="L3208">
        <v>0</v>
      </c>
      <c r="M3208">
        <v>4</v>
      </c>
      <c r="N3208" s="2">
        <v>44494</v>
      </c>
      <c r="O3208" s="1" t="s">
        <v>8796</v>
      </c>
      <c r="P3208" s="4">
        <v>2088000</v>
      </c>
      <c r="Q3208" s="4">
        <v>139896</v>
      </c>
      <c r="R3208" s="1" t="s">
        <v>191</v>
      </c>
      <c r="S3208" s="1" t="s">
        <v>34</v>
      </c>
      <c r="T3208" s="4">
        <f>Sales_Datas[[#This Row],[after_discount]]-(Sales_Datas[[#This Row],[qty_ordered]]*Sales_Datas[[#This Row],[cogs]])</f>
        <v>1948104</v>
      </c>
      <c r="U3208" s="3">
        <f>IFERROR(Sales_Datas[[#This Row],[Gross_Profit]]/Sales_Datas[[#This Row],[after_discount]],0)</f>
        <v>0.93300000000000005</v>
      </c>
      <c r="V3208" s="1" t="str">
        <f>IF(Sales_Datas[[#This Row],[base_price]] &lt;= 632200, "Low", (IF(Sales_Datas[[#This Row],[base_price]] &gt;= 10092000, "High", "Medium")))</f>
        <v>Medium</v>
      </c>
    </row>
    <row r="3209" spans="1:22" x14ac:dyDescent="0.25">
      <c r="A3209" s="1" t="s">
        <v>8797</v>
      </c>
      <c r="B3209" s="1" t="s">
        <v>1197</v>
      </c>
      <c r="C3209" s="2">
        <v>44462</v>
      </c>
      <c r="D3209" s="1" t="s">
        <v>8798</v>
      </c>
      <c r="E3209" s="4">
        <v>208800</v>
      </c>
      <c r="F3209">
        <v>1</v>
      </c>
      <c r="G3209" s="4">
        <v>2088000</v>
      </c>
      <c r="H3209" s="4">
        <v>0</v>
      </c>
      <c r="I3209" s="4">
        <v>2088000</v>
      </c>
      <c r="J3209">
        <v>1</v>
      </c>
      <c r="K3209">
        <v>1</v>
      </c>
      <c r="L3209">
        <v>0</v>
      </c>
      <c r="M3209">
        <v>4</v>
      </c>
      <c r="N3209" s="2">
        <v>44398</v>
      </c>
      <c r="O3209" s="1" t="s">
        <v>8799</v>
      </c>
      <c r="P3209" s="4">
        <v>2088000</v>
      </c>
      <c r="Q3209" s="4">
        <v>177480</v>
      </c>
      <c r="R3209" s="1" t="s">
        <v>191</v>
      </c>
      <c r="S3209" s="1" t="s">
        <v>34</v>
      </c>
      <c r="T3209" s="4">
        <f>Sales_Datas[[#This Row],[after_discount]]-(Sales_Datas[[#This Row],[qty_ordered]]*Sales_Datas[[#This Row],[cogs]])</f>
        <v>1910520</v>
      </c>
      <c r="U3209" s="3">
        <f>IFERROR(Sales_Datas[[#This Row],[Gross_Profit]]/Sales_Datas[[#This Row],[after_discount]],0)</f>
        <v>0.91500000000000004</v>
      </c>
      <c r="V3209" s="1" t="str">
        <f>IF(Sales_Datas[[#This Row],[base_price]] &lt;= 632200, "Low", (IF(Sales_Datas[[#This Row],[base_price]] &gt;= 10092000, "High", "Medium")))</f>
        <v>Medium</v>
      </c>
    </row>
    <row r="3210" spans="1:22" x14ac:dyDescent="0.25">
      <c r="A3210" s="1" t="s">
        <v>8800</v>
      </c>
      <c r="B3210" s="1" t="s">
        <v>8801</v>
      </c>
      <c r="C3210" s="2">
        <v>44706</v>
      </c>
      <c r="D3210" s="1" t="s">
        <v>8802</v>
      </c>
      <c r="E3210" s="4">
        <v>208800</v>
      </c>
      <c r="F3210">
        <v>1</v>
      </c>
      <c r="G3210" s="4">
        <v>2088000</v>
      </c>
      <c r="H3210" s="4">
        <v>0</v>
      </c>
      <c r="I3210" s="4">
        <v>2088000</v>
      </c>
      <c r="J3210">
        <v>1</v>
      </c>
      <c r="K3210">
        <v>1</v>
      </c>
      <c r="L3210">
        <v>1</v>
      </c>
      <c r="M3210">
        <v>1</v>
      </c>
      <c r="N3210" s="2">
        <v>44703</v>
      </c>
      <c r="O3210" s="1" t="s">
        <v>8803</v>
      </c>
      <c r="P3210" s="4">
        <v>2088000</v>
      </c>
      <c r="Q3210" s="4">
        <v>144072</v>
      </c>
      <c r="R3210" s="1" t="s">
        <v>191</v>
      </c>
      <c r="S3210" s="1" t="s">
        <v>50</v>
      </c>
      <c r="T3210" s="4">
        <f>Sales_Datas[[#This Row],[after_discount]]-(Sales_Datas[[#This Row],[qty_ordered]]*Sales_Datas[[#This Row],[cogs]])</f>
        <v>1943928</v>
      </c>
      <c r="U3210" s="3">
        <f>IFERROR(Sales_Datas[[#This Row],[Gross_Profit]]/Sales_Datas[[#This Row],[after_discount]],0)</f>
        <v>0.93100000000000005</v>
      </c>
      <c r="V3210" s="1" t="str">
        <f>IF(Sales_Datas[[#This Row],[base_price]] &lt;= 632200, "Low", (IF(Sales_Datas[[#This Row],[base_price]] &gt;= 10092000, "High", "Medium")))</f>
        <v>Medium</v>
      </c>
    </row>
    <row r="3211" spans="1:22" x14ac:dyDescent="0.25">
      <c r="A3211" s="1" t="s">
        <v>8804</v>
      </c>
      <c r="B3211" s="1" t="s">
        <v>8805</v>
      </c>
      <c r="C3211" s="2">
        <v>44464</v>
      </c>
      <c r="D3211" s="1" t="s">
        <v>8806</v>
      </c>
      <c r="E3211" s="4">
        <v>69600</v>
      </c>
      <c r="F3211">
        <v>3</v>
      </c>
      <c r="G3211" s="4">
        <v>2088000</v>
      </c>
      <c r="H3211" s="4">
        <v>0</v>
      </c>
      <c r="I3211" s="4">
        <v>2088000</v>
      </c>
      <c r="J3211">
        <v>1</v>
      </c>
      <c r="K3211">
        <v>1</v>
      </c>
      <c r="L3211">
        <v>1</v>
      </c>
      <c r="M3211">
        <v>1</v>
      </c>
      <c r="N3211" s="2">
        <v>44386</v>
      </c>
      <c r="O3211" s="1" t="s">
        <v>8807</v>
      </c>
      <c r="P3211" s="4">
        <v>591600</v>
      </c>
      <c r="Q3211" s="4">
        <v>44950</v>
      </c>
      <c r="R3211" s="1" t="s">
        <v>89</v>
      </c>
      <c r="S3211" s="1" t="s">
        <v>50</v>
      </c>
      <c r="T3211" s="4">
        <f>Sales_Datas[[#This Row],[after_discount]]-(Sales_Datas[[#This Row],[qty_ordered]]*Sales_Datas[[#This Row],[cogs]])</f>
        <v>1953150</v>
      </c>
      <c r="U3211" s="3">
        <f>IFERROR(Sales_Datas[[#This Row],[Gross_Profit]]/Sales_Datas[[#This Row],[after_discount]],0)</f>
        <v>0.93541666666666667</v>
      </c>
      <c r="V3211" s="1" t="str">
        <f>IF(Sales_Datas[[#This Row],[base_price]] &lt;= 632200, "Low", (IF(Sales_Datas[[#This Row],[base_price]] &gt;= 10092000, "High", "Medium")))</f>
        <v>Low</v>
      </c>
    </row>
    <row r="3212" spans="1:22" x14ac:dyDescent="0.25">
      <c r="A3212" s="1" t="s">
        <v>8808</v>
      </c>
      <c r="B3212" s="1" t="s">
        <v>8809</v>
      </c>
      <c r="C3212" s="2">
        <v>44585</v>
      </c>
      <c r="D3212" s="1" t="s">
        <v>8394</v>
      </c>
      <c r="E3212" s="4">
        <v>208800</v>
      </c>
      <c r="F3212">
        <v>1</v>
      </c>
      <c r="G3212" s="4">
        <v>2088000</v>
      </c>
      <c r="H3212" s="4">
        <v>0</v>
      </c>
      <c r="I3212" s="4">
        <v>2088000</v>
      </c>
      <c r="J3212">
        <v>1</v>
      </c>
      <c r="K3212">
        <v>1</v>
      </c>
      <c r="L3212">
        <v>0</v>
      </c>
      <c r="M3212">
        <v>1</v>
      </c>
      <c r="N3212" s="2">
        <v>44572</v>
      </c>
      <c r="O3212" s="1" t="s">
        <v>8395</v>
      </c>
      <c r="P3212" s="4">
        <v>2320000</v>
      </c>
      <c r="Q3212" s="4">
        <v>171680</v>
      </c>
      <c r="R3212" s="1" t="s">
        <v>89</v>
      </c>
      <c r="S3212" s="1" t="s">
        <v>50</v>
      </c>
      <c r="T3212" s="4">
        <f>Sales_Datas[[#This Row],[after_discount]]-(Sales_Datas[[#This Row],[qty_ordered]]*Sales_Datas[[#This Row],[cogs]])</f>
        <v>1916320</v>
      </c>
      <c r="U3212" s="3">
        <f>IFERROR(Sales_Datas[[#This Row],[Gross_Profit]]/Sales_Datas[[#This Row],[after_discount]],0)</f>
        <v>0.9177777777777778</v>
      </c>
      <c r="V3212" s="1" t="str">
        <f>IF(Sales_Datas[[#This Row],[base_price]] &lt;= 632200, "Low", (IF(Sales_Datas[[#This Row],[base_price]] &gt;= 10092000, "High", "Medium")))</f>
        <v>Medium</v>
      </c>
    </row>
    <row r="3213" spans="1:22" x14ac:dyDescent="0.25">
      <c r="A3213" s="1" t="s">
        <v>8810</v>
      </c>
      <c r="B3213" s="1" t="s">
        <v>8809</v>
      </c>
      <c r="C3213" s="2">
        <v>44617</v>
      </c>
      <c r="D3213" s="1" t="s">
        <v>8394</v>
      </c>
      <c r="E3213" s="4">
        <v>208800</v>
      </c>
      <c r="F3213">
        <v>1</v>
      </c>
      <c r="G3213" s="4">
        <v>2088000</v>
      </c>
      <c r="H3213" s="4">
        <v>0</v>
      </c>
      <c r="I3213" s="4">
        <v>2088000</v>
      </c>
      <c r="J3213">
        <v>1</v>
      </c>
      <c r="K3213">
        <v>1</v>
      </c>
      <c r="L3213">
        <v>1</v>
      </c>
      <c r="M3213">
        <v>1</v>
      </c>
      <c r="N3213" s="2">
        <v>44572</v>
      </c>
      <c r="O3213" s="1" t="s">
        <v>8395</v>
      </c>
      <c r="P3213" s="4">
        <v>2320000</v>
      </c>
      <c r="Q3213" s="4">
        <v>171680</v>
      </c>
      <c r="R3213" s="1" t="s">
        <v>89</v>
      </c>
      <c r="S3213" s="1" t="s">
        <v>50</v>
      </c>
      <c r="T3213" s="4">
        <f>Sales_Datas[[#This Row],[after_discount]]-(Sales_Datas[[#This Row],[qty_ordered]]*Sales_Datas[[#This Row],[cogs]])</f>
        <v>1916320</v>
      </c>
      <c r="U3213" s="3">
        <f>IFERROR(Sales_Datas[[#This Row],[Gross_Profit]]/Sales_Datas[[#This Row],[after_discount]],0)</f>
        <v>0.9177777777777778</v>
      </c>
      <c r="V3213" s="1" t="str">
        <f>IF(Sales_Datas[[#This Row],[base_price]] &lt;= 632200, "Low", (IF(Sales_Datas[[#This Row],[base_price]] &gt;= 10092000, "High", "Medium")))</f>
        <v>Medium</v>
      </c>
    </row>
    <row r="3214" spans="1:22" x14ac:dyDescent="0.25">
      <c r="A3214" s="1" t="s">
        <v>8811</v>
      </c>
      <c r="B3214" s="1" t="s">
        <v>8812</v>
      </c>
      <c r="C3214" s="2">
        <v>44776</v>
      </c>
      <c r="D3214" s="1" t="s">
        <v>8813</v>
      </c>
      <c r="E3214" s="4">
        <v>69600</v>
      </c>
      <c r="F3214">
        <v>3</v>
      </c>
      <c r="G3214" s="4">
        <v>2088000</v>
      </c>
      <c r="H3214" s="4">
        <v>0</v>
      </c>
      <c r="I3214" s="4">
        <v>2088000</v>
      </c>
      <c r="J3214">
        <v>1</v>
      </c>
      <c r="K3214">
        <v>1</v>
      </c>
      <c r="L3214">
        <v>1</v>
      </c>
      <c r="M3214">
        <v>1</v>
      </c>
      <c r="N3214" s="2">
        <v>44595</v>
      </c>
      <c r="O3214" s="1" t="s">
        <v>8814</v>
      </c>
      <c r="P3214" s="4">
        <v>696000</v>
      </c>
      <c r="Q3214" s="4">
        <v>57072</v>
      </c>
      <c r="R3214" s="1" t="s">
        <v>89</v>
      </c>
      <c r="S3214" s="1" t="s">
        <v>50</v>
      </c>
      <c r="T3214" s="4">
        <f>Sales_Datas[[#This Row],[after_discount]]-(Sales_Datas[[#This Row],[qty_ordered]]*Sales_Datas[[#This Row],[cogs]])</f>
        <v>1916784</v>
      </c>
      <c r="U3214" s="3">
        <f>IFERROR(Sales_Datas[[#This Row],[Gross_Profit]]/Sales_Datas[[#This Row],[after_discount]],0)</f>
        <v>0.91800000000000004</v>
      </c>
      <c r="V3214" s="1" t="str">
        <f>IF(Sales_Datas[[#This Row],[base_price]] &lt;= 632200, "Low", (IF(Sales_Datas[[#This Row],[base_price]] &gt;= 10092000, "High", "Medium")))</f>
        <v>Medium</v>
      </c>
    </row>
    <row r="3215" spans="1:22" x14ac:dyDescent="0.25">
      <c r="A3215" s="1" t="s">
        <v>8815</v>
      </c>
      <c r="B3215" s="1" t="s">
        <v>8816</v>
      </c>
      <c r="C3215" s="2">
        <v>44457</v>
      </c>
      <c r="D3215" s="1" t="s">
        <v>8817</v>
      </c>
      <c r="E3215" s="4">
        <v>208800</v>
      </c>
      <c r="F3215">
        <v>1</v>
      </c>
      <c r="G3215" s="4">
        <v>2088000</v>
      </c>
      <c r="H3215" s="4">
        <v>0</v>
      </c>
      <c r="I3215" s="4">
        <v>2088000</v>
      </c>
      <c r="J3215">
        <v>1</v>
      </c>
      <c r="K3215">
        <v>1</v>
      </c>
      <c r="L3215">
        <v>1</v>
      </c>
      <c r="M3215">
        <v>1</v>
      </c>
      <c r="N3215" s="2">
        <v>44454</v>
      </c>
      <c r="O3215" s="1" t="s">
        <v>8818</v>
      </c>
      <c r="P3215" s="4">
        <v>2088000</v>
      </c>
      <c r="Q3215" s="4">
        <v>146160</v>
      </c>
      <c r="R3215" s="1" t="s">
        <v>128</v>
      </c>
      <c r="S3215" s="1" t="s">
        <v>50</v>
      </c>
      <c r="T3215" s="4">
        <f>Sales_Datas[[#This Row],[after_discount]]-(Sales_Datas[[#This Row],[qty_ordered]]*Sales_Datas[[#This Row],[cogs]])</f>
        <v>1941840</v>
      </c>
      <c r="U3215" s="3">
        <f>IFERROR(Sales_Datas[[#This Row],[Gross_Profit]]/Sales_Datas[[#This Row],[after_discount]],0)</f>
        <v>0.93</v>
      </c>
      <c r="V3215" s="1" t="str">
        <f>IF(Sales_Datas[[#This Row],[base_price]] &lt;= 632200, "Low", (IF(Sales_Datas[[#This Row],[base_price]] &gt;= 10092000, "High", "Medium")))</f>
        <v>Medium</v>
      </c>
    </row>
    <row r="3216" spans="1:22" x14ac:dyDescent="0.25">
      <c r="A3216" s="1" t="s">
        <v>8819</v>
      </c>
      <c r="B3216" s="1" t="s">
        <v>1069</v>
      </c>
      <c r="C3216" s="2">
        <v>44553</v>
      </c>
      <c r="D3216" s="1" t="s">
        <v>6867</v>
      </c>
      <c r="E3216" s="4">
        <v>104400</v>
      </c>
      <c r="F3216">
        <v>2</v>
      </c>
      <c r="G3216" s="4">
        <v>2088000</v>
      </c>
      <c r="H3216" s="4">
        <v>0</v>
      </c>
      <c r="I3216" s="4">
        <v>2088000</v>
      </c>
      <c r="J3216">
        <v>1</v>
      </c>
      <c r="K3216">
        <v>0</v>
      </c>
      <c r="L3216">
        <v>0</v>
      </c>
      <c r="M3216">
        <v>4</v>
      </c>
      <c r="N3216" s="2">
        <v>44460</v>
      </c>
      <c r="O3216" s="1" t="s">
        <v>6868</v>
      </c>
      <c r="P3216" s="4">
        <v>928000</v>
      </c>
      <c r="Q3216" s="4">
        <v>68672</v>
      </c>
      <c r="R3216" s="1" t="s">
        <v>128</v>
      </c>
      <c r="S3216" s="1" t="s">
        <v>34</v>
      </c>
      <c r="T3216" s="4">
        <f>Sales_Datas[[#This Row],[after_discount]]-(Sales_Datas[[#This Row],[qty_ordered]]*Sales_Datas[[#This Row],[cogs]])</f>
        <v>1950656</v>
      </c>
      <c r="U3216" s="3">
        <f>IFERROR(Sales_Datas[[#This Row],[Gross_Profit]]/Sales_Datas[[#This Row],[after_discount]],0)</f>
        <v>0.93422222222222218</v>
      </c>
      <c r="V3216" s="1" t="str">
        <f>IF(Sales_Datas[[#This Row],[base_price]] &lt;= 632200, "Low", (IF(Sales_Datas[[#This Row],[base_price]] &gt;= 10092000, "High", "Medium")))</f>
        <v>Medium</v>
      </c>
    </row>
    <row r="3217" spans="1:22" x14ac:dyDescent="0.25">
      <c r="A3217" s="1" t="s">
        <v>8820</v>
      </c>
      <c r="B3217" s="1" t="s">
        <v>6011</v>
      </c>
      <c r="C3217" s="2">
        <v>44756</v>
      </c>
      <c r="D3217" s="1" t="s">
        <v>8821</v>
      </c>
      <c r="E3217" s="4">
        <v>208800</v>
      </c>
      <c r="F3217">
        <v>1</v>
      </c>
      <c r="G3217" s="4">
        <v>2088000</v>
      </c>
      <c r="H3217" s="4">
        <v>0</v>
      </c>
      <c r="I3217" s="4">
        <v>2088000</v>
      </c>
      <c r="J3217">
        <v>1</v>
      </c>
      <c r="K3217">
        <v>1</v>
      </c>
      <c r="L3217">
        <v>0</v>
      </c>
      <c r="M3217">
        <v>1</v>
      </c>
      <c r="N3217" s="2">
        <v>44379</v>
      </c>
      <c r="O3217" s="1" t="s">
        <v>8822</v>
      </c>
      <c r="P3217" s="4">
        <v>2088000</v>
      </c>
      <c r="Q3217" s="4">
        <v>150336</v>
      </c>
      <c r="R3217" s="1" t="s">
        <v>128</v>
      </c>
      <c r="S3217" s="1" t="s">
        <v>50</v>
      </c>
      <c r="T3217" s="4">
        <f>Sales_Datas[[#This Row],[after_discount]]-(Sales_Datas[[#This Row],[qty_ordered]]*Sales_Datas[[#This Row],[cogs]])</f>
        <v>1937664</v>
      </c>
      <c r="U3217" s="3">
        <f>IFERROR(Sales_Datas[[#This Row],[Gross_Profit]]/Sales_Datas[[#This Row],[after_discount]],0)</f>
        <v>0.92800000000000005</v>
      </c>
      <c r="V3217" s="1" t="str">
        <f>IF(Sales_Datas[[#This Row],[base_price]] &lt;= 632200, "Low", (IF(Sales_Datas[[#This Row],[base_price]] &gt;= 10092000, "High", "Medium")))</f>
        <v>Medium</v>
      </c>
    </row>
    <row r="3218" spans="1:22" x14ac:dyDescent="0.25">
      <c r="A3218" s="1" t="s">
        <v>8823</v>
      </c>
      <c r="B3218" s="1" t="s">
        <v>8824</v>
      </c>
      <c r="C3218" s="2">
        <v>44732</v>
      </c>
      <c r="D3218" s="1" t="s">
        <v>7075</v>
      </c>
      <c r="E3218" s="4">
        <v>69600</v>
      </c>
      <c r="F3218">
        <v>3</v>
      </c>
      <c r="G3218" s="4">
        <v>2088000</v>
      </c>
      <c r="H3218" s="4">
        <v>0</v>
      </c>
      <c r="I3218" s="4">
        <v>2088000</v>
      </c>
      <c r="J3218">
        <v>1</v>
      </c>
      <c r="K3218">
        <v>1</v>
      </c>
      <c r="L3218">
        <v>1</v>
      </c>
      <c r="M3218">
        <v>1</v>
      </c>
      <c r="N3218" s="2">
        <v>44389</v>
      </c>
      <c r="O3218" s="1" t="s">
        <v>7076</v>
      </c>
      <c r="P3218" s="4">
        <v>696000</v>
      </c>
      <c r="Q3218" s="4">
        <v>57768</v>
      </c>
      <c r="R3218" s="1" t="s">
        <v>344</v>
      </c>
      <c r="S3218" s="1" t="s">
        <v>50</v>
      </c>
      <c r="T3218" s="4">
        <f>Sales_Datas[[#This Row],[after_discount]]-(Sales_Datas[[#This Row],[qty_ordered]]*Sales_Datas[[#This Row],[cogs]])</f>
        <v>1914696</v>
      </c>
      <c r="U3218" s="3">
        <f>IFERROR(Sales_Datas[[#This Row],[Gross_Profit]]/Sales_Datas[[#This Row],[after_discount]],0)</f>
        <v>0.91700000000000004</v>
      </c>
      <c r="V3218" s="1" t="str">
        <f>IF(Sales_Datas[[#This Row],[base_price]] &lt;= 632200, "Low", (IF(Sales_Datas[[#This Row],[base_price]] &gt;= 10092000, "High", "Medium")))</f>
        <v>Medium</v>
      </c>
    </row>
    <row r="3219" spans="1:22" x14ac:dyDescent="0.25">
      <c r="A3219" s="1" t="s">
        <v>8825</v>
      </c>
      <c r="B3219" s="1" t="s">
        <v>8826</v>
      </c>
      <c r="C3219" s="2">
        <v>44205</v>
      </c>
      <c r="D3219" s="1" t="s">
        <v>8827</v>
      </c>
      <c r="E3219" s="4">
        <v>69542</v>
      </c>
      <c r="F3219">
        <v>3</v>
      </c>
      <c r="G3219" s="4">
        <v>2086260</v>
      </c>
      <c r="H3219" s="4">
        <v>0</v>
      </c>
      <c r="I3219" s="4">
        <v>2086260</v>
      </c>
      <c r="J3219">
        <v>1</v>
      </c>
      <c r="K3219">
        <v>1</v>
      </c>
      <c r="L3219">
        <v>0</v>
      </c>
      <c r="M3219">
        <v>1</v>
      </c>
      <c r="N3219" s="2">
        <v>44379</v>
      </c>
      <c r="O3219" s="1" t="s">
        <v>8828</v>
      </c>
      <c r="P3219" s="4">
        <v>695420</v>
      </c>
      <c r="Q3219" s="4">
        <v>45878</v>
      </c>
      <c r="R3219" s="1" t="s">
        <v>23</v>
      </c>
      <c r="S3219" s="1" t="s">
        <v>50</v>
      </c>
      <c r="T3219" s="4">
        <f>Sales_Datas[[#This Row],[after_discount]]-(Sales_Datas[[#This Row],[qty_ordered]]*Sales_Datas[[#This Row],[cogs]])</f>
        <v>1948626</v>
      </c>
      <c r="U3219" s="3">
        <f>IFERROR(Sales_Datas[[#This Row],[Gross_Profit]]/Sales_Datas[[#This Row],[after_discount]],0)</f>
        <v>0.93402835696413677</v>
      </c>
      <c r="V3219" s="1" t="str">
        <f>IF(Sales_Datas[[#This Row],[base_price]] &lt;= 632200, "Low", (IF(Sales_Datas[[#This Row],[base_price]] &gt;= 10092000, "High", "Medium")))</f>
        <v>Medium</v>
      </c>
    </row>
    <row r="3220" spans="1:22" x14ac:dyDescent="0.25">
      <c r="A3220" s="1" t="s">
        <v>8829</v>
      </c>
      <c r="B3220" s="1" t="s">
        <v>8830</v>
      </c>
      <c r="C3220" s="2">
        <v>44295</v>
      </c>
      <c r="D3220" s="1" t="s">
        <v>8269</v>
      </c>
      <c r="E3220" s="4">
        <v>52142</v>
      </c>
      <c r="F3220">
        <v>4</v>
      </c>
      <c r="G3220" s="4">
        <v>2085680</v>
      </c>
      <c r="H3220" s="4">
        <v>0</v>
      </c>
      <c r="I3220" s="4">
        <v>2085680</v>
      </c>
      <c r="J3220">
        <v>1</v>
      </c>
      <c r="K3220">
        <v>0</v>
      </c>
      <c r="L3220">
        <v>0</v>
      </c>
      <c r="M3220">
        <v>1</v>
      </c>
      <c r="N3220" s="2">
        <v>44440</v>
      </c>
      <c r="O3220" s="1" t="s">
        <v>8270</v>
      </c>
      <c r="P3220" s="4">
        <v>405420</v>
      </c>
      <c r="Q3220" s="4">
        <v>24708</v>
      </c>
      <c r="R3220" s="1" t="s">
        <v>128</v>
      </c>
      <c r="S3220" s="1" t="s">
        <v>50</v>
      </c>
      <c r="T3220" s="4">
        <f>Sales_Datas[[#This Row],[after_discount]]-(Sales_Datas[[#This Row],[qty_ordered]]*Sales_Datas[[#This Row],[cogs]])</f>
        <v>1986848</v>
      </c>
      <c r="U3220" s="3">
        <f>IFERROR(Sales_Datas[[#This Row],[Gross_Profit]]/Sales_Datas[[#This Row],[after_discount]],0)</f>
        <v>0.95261401557285874</v>
      </c>
      <c r="V3220" s="1" t="str">
        <f>IF(Sales_Datas[[#This Row],[base_price]] &lt;= 632200, "Low", (IF(Sales_Datas[[#This Row],[base_price]] &gt;= 10092000, "High", "Medium")))</f>
        <v>Low</v>
      </c>
    </row>
    <row r="3221" spans="1:22" x14ac:dyDescent="0.25">
      <c r="A3221" s="1" t="s">
        <v>8831</v>
      </c>
      <c r="B3221" s="1" t="s">
        <v>8832</v>
      </c>
      <c r="C3221" s="2">
        <v>44761</v>
      </c>
      <c r="D3221" s="1" t="s">
        <v>8833</v>
      </c>
      <c r="E3221" s="4">
        <v>207582</v>
      </c>
      <c r="F3221">
        <v>1</v>
      </c>
      <c r="G3221" s="4">
        <v>2075820</v>
      </c>
      <c r="H3221" s="4">
        <v>0</v>
      </c>
      <c r="I3221" s="4">
        <v>2075820</v>
      </c>
      <c r="J3221">
        <v>1</v>
      </c>
      <c r="K3221">
        <v>1</v>
      </c>
      <c r="L3221">
        <v>1</v>
      </c>
      <c r="M3221">
        <v>3</v>
      </c>
      <c r="N3221" s="2">
        <v>44746</v>
      </c>
      <c r="O3221" s="1" t="s">
        <v>8834</v>
      </c>
      <c r="P3221" s="4">
        <v>2075820</v>
      </c>
      <c r="Q3221" s="4">
        <v>147378</v>
      </c>
      <c r="R3221" s="1" t="s">
        <v>39</v>
      </c>
      <c r="S3221" s="1" t="s">
        <v>56</v>
      </c>
      <c r="T3221" s="4">
        <f>Sales_Datas[[#This Row],[after_discount]]-(Sales_Datas[[#This Row],[qty_ordered]]*Sales_Datas[[#This Row],[cogs]])</f>
        <v>1928442</v>
      </c>
      <c r="U3221" s="3">
        <f>IFERROR(Sales_Datas[[#This Row],[Gross_Profit]]/Sales_Datas[[#This Row],[after_discount]],0)</f>
        <v>0.92900251466890194</v>
      </c>
      <c r="V3221" s="1" t="str">
        <f>IF(Sales_Datas[[#This Row],[base_price]] &lt;= 632200, "Low", (IF(Sales_Datas[[#This Row],[base_price]] &gt;= 10092000, "High", "Medium")))</f>
        <v>Medium</v>
      </c>
    </row>
    <row r="3222" spans="1:22" x14ac:dyDescent="0.25">
      <c r="A3222" s="1" t="s">
        <v>8835</v>
      </c>
      <c r="B3222" s="1" t="s">
        <v>8836</v>
      </c>
      <c r="C3222" s="2">
        <v>44718</v>
      </c>
      <c r="D3222" s="1" t="s">
        <v>8837</v>
      </c>
      <c r="E3222" s="4">
        <v>103762</v>
      </c>
      <c r="F3222">
        <v>2</v>
      </c>
      <c r="G3222" s="4">
        <v>2075240</v>
      </c>
      <c r="H3222" s="4">
        <v>0</v>
      </c>
      <c r="I3222" s="4">
        <v>2075240</v>
      </c>
      <c r="J3222">
        <v>1</v>
      </c>
      <c r="K3222">
        <v>1</v>
      </c>
      <c r="L3222">
        <v>0</v>
      </c>
      <c r="M3222">
        <v>1</v>
      </c>
      <c r="N3222" s="2">
        <v>44725</v>
      </c>
      <c r="O3222" s="1" t="s">
        <v>8838</v>
      </c>
      <c r="P3222" s="4">
        <v>1037620</v>
      </c>
      <c r="Q3222" s="4">
        <v>78822</v>
      </c>
      <c r="R3222" s="1" t="s">
        <v>128</v>
      </c>
      <c r="S3222" s="1" t="s">
        <v>50</v>
      </c>
      <c r="T3222" s="4">
        <f>Sales_Datas[[#This Row],[after_discount]]-(Sales_Datas[[#This Row],[qty_ordered]]*Sales_Datas[[#This Row],[cogs]])</f>
        <v>1917596</v>
      </c>
      <c r="U3222" s="3">
        <f>IFERROR(Sales_Datas[[#This Row],[Gross_Profit]]/Sales_Datas[[#This Row],[after_discount]],0)</f>
        <v>0.92403577417551708</v>
      </c>
      <c r="V3222" s="1" t="str">
        <f>IF(Sales_Datas[[#This Row],[base_price]] &lt;= 632200, "Low", (IF(Sales_Datas[[#This Row],[base_price]] &gt;= 10092000, "High", "Medium")))</f>
        <v>Medium</v>
      </c>
    </row>
    <row r="3223" spans="1:22" x14ac:dyDescent="0.25">
      <c r="A3223" s="1" t="s">
        <v>8839</v>
      </c>
      <c r="B3223" s="1" t="s">
        <v>3730</v>
      </c>
      <c r="C3223" s="2">
        <v>44207</v>
      </c>
      <c r="D3223" s="1" t="s">
        <v>8840</v>
      </c>
      <c r="E3223" s="4">
        <v>207350</v>
      </c>
      <c r="F3223">
        <v>1</v>
      </c>
      <c r="G3223" s="4">
        <v>2073500</v>
      </c>
      <c r="H3223" s="4">
        <v>0</v>
      </c>
      <c r="I3223" s="4">
        <v>2073500</v>
      </c>
      <c r="J3223">
        <v>1</v>
      </c>
      <c r="K3223">
        <v>1</v>
      </c>
      <c r="L3223">
        <v>1</v>
      </c>
      <c r="M3223">
        <v>1</v>
      </c>
      <c r="N3223" s="2">
        <v>44386</v>
      </c>
      <c r="O3223" s="1" t="s">
        <v>8841</v>
      </c>
      <c r="P3223" s="4">
        <v>2073500</v>
      </c>
      <c r="Q3223" s="4">
        <v>182468</v>
      </c>
      <c r="R3223" s="1" t="s">
        <v>23</v>
      </c>
      <c r="S3223" s="1" t="s">
        <v>50</v>
      </c>
      <c r="T3223" s="4">
        <f>Sales_Datas[[#This Row],[after_discount]]-(Sales_Datas[[#This Row],[qty_ordered]]*Sales_Datas[[#This Row],[cogs]])</f>
        <v>1891032</v>
      </c>
      <c r="U3223" s="3">
        <f>IFERROR(Sales_Datas[[#This Row],[Gross_Profit]]/Sales_Datas[[#This Row],[after_discount]],0)</f>
        <v>0.91200000000000003</v>
      </c>
      <c r="V3223" s="1" t="str">
        <f>IF(Sales_Datas[[#This Row],[base_price]] &lt;= 632200, "Low", (IF(Sales_Datas[[#This Row],[base_price]] &gt;= 10092000, "High", "Medium")))</f>
        <v>Medium</v>
      </c>
    </row>
    <row r="3224" spans="1:22" x14ac:dyDescent="0.25">
      <c r="A3224" s="1" t="s">
        <v>8842</v>
      </c>
      <c r="B3224" s="1" t="s">
        <v>8589</v>
      </c>
      <c r="C3224" s="2">
        <v>44730</v>
      </c>
      <c r="D3224" s="1" t="s">
        <v>8590</v>
      </c>
      <c r="E3224" s="4">
        <v>207060</v>
      </c>
      <c r="F3224">
        <v>1</v>
      </c>
      <c r="G3224" s="4">
        <v>2070600</v>
      </c>
      <c r="H3224" s="4">
        <v>0</v>
      </c>
      <c r="I3224" s="4">
        <v>2070600</v>
      </c>
      <c r="J3224">
        <v>1</v>
      </c>
      <c r="K3224">
        <v>1</v>
      </c>
      <c r="L3224">
        <v>0</v>
      </c>
      <c r="M3224">
        <v>1</v>
      </c>
      <c r="N3224" s="2">
        <v>44577</v>
      </c>
      <c r="O3224" s="1" t="s">
        <v>8591</v>
      </c>
      <c r="P3224" s="4">
        <v>2256200</v>
      </c>
      <c r="Q3224" s="4">
        <v>191748</v>
      </c>
      <c r="R3224" s="1" t="s">
        <v>128</v>
      </c>
      <c r="S3224" s="1" t="s">
        <v>50</v>
      </c>
      <c r="T3224" s="4">
        <f>Sales_Datas[[#This Row],[after_discount]]-(Sales_Datas[[#This Row],[qty_ordered]]*Sales_Datas[[#This Row],[cogs]])</f>
        <v>1878852</v>
      </c>
      <c r="U3224" s="3">
        <f>IFERROR(Sales_Datas[[#This Row],[Gross_Profit]]/Sales_Datas[[#This Row],[after_discount]],0)</f>
        <v>0.90739495798319325</v>
      </c>
      <c r="V3224" s="1" t="str">
        <f>IF(Sales_Datas[[#This Row],[base_price]] &lt;= 632200, "Low", (IF(Sales_Datas[[#This Row],[base_price]] &gt;= 10092000, "High", "Medium")))</f>
        <v>Medium</v>
      </c>
    </row>
    <row r="3225" spans="1:22" x14ac:dyDescent="0.25">
      <c r="A3225" s="1" t="s">
        <v>8843</v>
      </c>
      <c r="B3225" s="1" t="s">
        <v>8844</v>
      </c>
      <c r="C3225" s="2">
        <v>44590</v>
      </c>
      <c r="D3225" s="1" t="s">
        <v>8845</v>
      </c>
      <c r="E3225" s="4">
        <v>206190</v>
      </c>
      <c r="F3225">
        <v>1</v>
      </c>
      <c r="G3225" s="4">
        <v>2061900</v>
      </c>
      <c r="H3225" s="4">
        <v>0</v>
      </c>
      <c r="I3225" s="4">
        <v>2061900</v>
      </c>
      <c r="J3225">
        <v>1</v>
      </c>
      <c r="K3225">
        <v>1</v>
      </c>
      <c r="L3225">
        <v>0</v>
      </c>
      <c r="M3225">
        <v>1</v>
      </c>
      <c r="N3225" s="2">
        <v>44589</v>
      </c>
      <c r="O3225" s="1" t="s">
        <v>8846</v>
      </c>
      <c r="P3225" s="4">
        <v>2061900</v>
      </c>
      <c r="Q3225" s="4">
        <v>144304</v>
      </c>
      <c r="R3225" s="1" t="s">
        <v>128</v>
      </c>
      <c r="S3225" s="1" t="s">
        <v>50</v>
      </c>
      <c r="T3225" s="4">
        <f>Sales_Datas[[#This Row],[after_discount]]-(Sales_Datas[[#This Row],[qty_ordered]]*Sales_Datas[[#This Row],[cogs]])</f>
        <v>1917596</v>
      </c>
      <c r="U3225" s="3">
        <f>IFERROR(Sales_Datas[[#This Row],[Gross_Profit]]/Sales_Datas[[#This Row],[after_discount]],0)</f>
        <v>0.93001406469760906</v>
      </c>
      <c r="V3225" s="1" t="str">
        <f>IF(Sales_Datas[[#This Row],[base_price]] &lt;= 632200, "Low", (IF(Sales_Datas[[#This Row],[base_price]] &gt;= 10092000, "High", "Medium")))</f>
        <v>Medium</v>
      </c>
    </row>
    <row r="3226" spans="1:22" x14ac:dyDescent="0.25">
      <c r="A3226" s="1" t="s">
        <v>8847</v>
      </c>
      <c r="B3226" s="1" t="s">
        <v>8848</v>
      </c>
      <c r="C3226" s="2">
        <v>44464</v>
      </c>
      <c r="D3226" s="1" t="s">
        <v>8849</v>
      </c>
      <c r="E3226" s="4">
        <v>205900</v>
      </c>
      <c r="F3226">
        <v>1</v>
      </c>
      <c r="G3226" s="4">
        <v>2059000</v>
      </c>
      <c r="H3226" s="4">
        <v>0</v>
      </c>
      <c r="I3226" s="4">
        <v>2059000</v>
      </c>
      <c r="J3226">
        <v>1</v>
      </c>
      <c r="K3226">
        <v>1</v>
      </c>
      <c r="L3226">
        <v>1</v>
      </c>
      <c r="M3226">
        <v>1</v>
      </c>
      <c r="N3226" s="2">
        <v>44459</v>
      </c>
      <c r="O3226" s="1" t="s">
        <v>8850</v>
      </c>
      <c r="P3226" s="4">
        <v>2059000</v>
      </c>
      <c r="Q3226" s="4">
        <v>150278</v>
      </c>
      <c r="R3226" s="1" t="s">
        <v>55</v>
      </c>
      <c r="S3226" s="1" t="s">
        <v>50</v>
      </c>
      <c r="T3226" s="4">
        <f>Sales_Datas[[#This Row],[after_discount]]-(Sales_Datas[[#This Row],[qty_ordered]]*Sales_Datas[[#This Row],[cogs]])</f>
        <v>1908722</v>
      </c>
      <c r="U3226" s="3">
        <f>IFERROR(Sales_Datas[[#This Row],[Gross_Profit]]/Sales_Datas[[#This Row],[after_discount]],0)</f>
        <v>0.92701408450704226</v>
      </c>
      <c r="V3226" s="1" t="str">
        <f>IF(Sales_Datas[[#This Row],[base_price]] &lt;= 632200, "Low", (IF(Sales_Datas[[#This Row],[base_price]] &gt;= 10092000, "High", "Medium")))</f>
        <v>Medium</v>
      </c>
    </row>
    <row r="3227" spans="1:22" x14ac:dyDescent="0.25">
      <c r="A3227" s="1" t="s">
        <v>8851</v>
      </c>
      <c r="B3227" s="1" t="s">
        <v>8852</v>
      </c>
      <c r="C3227" s="2">
        <v>44737</v>
      </c>
      <c r="D3227" s="1" t="s">
        <v>8853</v>
      </c>
      <c r="E3227" s="4">
        <v>205900</v>
      </c>
      <c r="F3227">
        <v>1</v>
      </c>
      <c r="G3227" s="4">
        <v>2059000</v>
      </c>
      <c r="H3227" s="4">
        <v>0</v>
      </c>
      <c r="I3227" s="4">
        <v>2059000</v>
      </c>
      <c r="J3227">
        <v>1</v>
      </c>
      <c r="K3227">
        <v>1</v>
      </c>
      <c r="L3227">
        <v>1</v>
      </c>
      <c r="M3227">
        <v>1</v>
      </c>
      <c r="N3227" s="2">
        <v>44727</v>
      </c>
      <c r="O3227" s="1" t="s">
        <v>8854</v>
      </c>
      <c r="P3227" s="4">
        <v>2059000</v>
      </c>
      <c r="Q3227" s="4">
        <v>174986</v>
      </c>
      <c r="R3227" s="1" t="s">
        <v>123</v>
      </c>
      <c r="S3227" s="1" t="s">
        <v>50</v>
      </c>
      <c r="T3227" s="4">
        <f>Sales_Datas[[#This Row],[after_discount]]-(Sales_Datas[[#This Row],[qty_ordered]]*Sales_Datas[[#This Row],[cogs]])</f>
        <v>1884014</v>
      </c>
      <c r="U3227" s="3">
        <f>IFERROR(Sales_Datas[[#This Row],[Gross_Profit]]/Sales_Datas[[#This Row],[after_discount]],0)</f>
        <v>0.91501408450704225</v>
      </c>
      <c r="V3227" s="1" t="str">
        <f>IF(Sales_Datas[[#This Row],[base_price]] &lt;= 632200, "Low", (IF(Sales_Datas[[#This Row],[base_price]] &gt;= 10092000, "High", "Medium")))</f>
        <v>Medium</v>
      </c>
    </row>
    <row r="3228" spans="1:22" x14ac:dyDescent="0.25">
      <c r="A3228" s="1" t="s">
        <v>8855</v>
      </c>
      <c r="B3228" s="1" t="s">
        <v>8856</v>
      </c>
      <c r="C3228" s="2">
        <v>44695</v>
      </c>
      <c r="D3228" s="1" t="s">
        <v>8857</v>
      </c>
      <c r="E3228" s="4">
        <v>204102</v>
      </c>
      <c r="F3228">
        <v>1</v>
      </c>
      <c r="G3228" s="4">
        <v>2041020</v>
      </c>
      <c r="H3228" s="4">
        <v>0</v>
      </c>
      <c r="I3228" s="4">
        <v>2041020</v>
      </c>
      <c r="J3228">
        <v>1</v>
      </c>
      <c r="K3228">
        <v>1</v>
      </c>
      <c r="L3228">
        <v>1</v>
      </c>
      <c r="M3228">
        <v>1</v>
      </c>
      <c r="N3228" s="2">
        <v>44708</v>
      </c>
      <c r="O3228" s="1" t="s">
        <v>8858</v>
      </c>
      <c r="P3228" s="4">
        <v>1944160</v>
      </c>
      <c r="Q3228" s="4">
        <v>151612</v>
      </c>
      <c r="R3228" s="1" t="s">
        <v>29</v>
      </c>
      <c r="S3228" s="1" t="s">
        <v>50</v>
      </c>
      <c r="T3228" s="4">
        <f>Sales_Datas[[#This Row],[after_discount]]-(Sales_Datas[[#This Row],[qty_ordered]]*Sales_Datas[[#This Row],[cogs]])</f>
        <v>1889408</v>
      </c>
      <c r="U3228" s="3">
        <f>IFERROR(Sales_Datas[[#This Row],[Gross_Profit]]/Sales_Datas[[#This Row],[after_discount]],0)</f>
        <v>0.92571753339016771</v>
      </c>
      <c r="V3228" s="1" t="str">
        <f>IF(Sales_Datas[[#This Row],[base_price]] &lt;= 632200, "Low", (IF(Sales_Datas[[#This Row],[base_price]] &gt;= 10092000, "High", "Medium")))</f>
        <v>Medium</v>
      </c>
    </row>
    <row r="3229" spans="1:22" x14ac:dyDescent="0.25">
      <c r="A3229" s="1" t="s">
        <v>8859</v>
      </c>
      <c r="B3229" s="1" t="s">
        <v>8860</v>
      </c>
      <c r="C3229" s="2">
        <v>44870</v>
      </c>
      <c r="D3229" s="1" t="s">
        <v>8849</v>
      </c>
      <c r="E3229" s="4">
        <v>203870</v>
      </c>
      <c r="F3229">
        <v>1</v>
      </c>
      <c r="G3229" s="4">
        <v>2038700</v>
      </c>
      <c r="H3229" s="4">
        <v>0</v>
      </c>
      <c r="I3229" s="4">
        <v>2038700</v>
      </c>
      <c r="J3229">
        <v>1</v>
      </c>
      <c r="K3229">
        <v>1</v>
      </c>
      <c r="L3229">
        <v>1</v>
      </c>
      <c r="M3229">
        <v>1</v>
      </c>
      <c r="N3229" s="2">
        <v>44691</v>
      </c>
      <c r="O3229" s="1" t="s">
        <v>8850</v>
      </c>
      <c r="P3229" s="4">
        <v>2059000</v>
      </c>
      <c r="Q3229" s="4">
        <v>150278</v>
      </c>
      <c r="R3229" s="1" t="s">
        <v>55</v>
      </c>
      <c r="S3229" s="1" t="s">
        <v>50</v>
      </c>
      <c r="T3229" s="4">
        <f>Sales_Datas[[#This Row],[after_discount]]-(Sales_Datas[[#This Row],[qty_ordered]]*Sales_Datas[[#This Row],[cogs]])</f>
        <v>1888422</v>
      </c>
      <c r="U3229" s="3">
        <f>IFERROR(Sales_Datas[[#This Row],[Gross_Profit]]/Sales_Datas[[#This Row],[after_discount]],0)</f>
        <v>0.92628733997155055</v>
      </c>
      <c r="V3229" s="1" t="str">
        <f>IF(Sales_Datas[[#This Row],[base_price]] &lt;= 632200, "Low", (IF(Sales_Datas[[#This Row],[base_price]] &gt;= 10092000, "High", "Medium")))</f>
        <v>Medium</v>
      </c>
    </row>
    <row r="3230" spans="1:22" x14ac:dyDescent="0.25">
      <c r="A3230" s="1" t="s">
        <v>8861</v>
      </c>
      <c r="B3230" s="1" t="s">
        <v>8862</v>
      </c>
      <c r="C3230" s="2">
        <v>44447</v>
      </c>
      <c r="D3230" s="1" t="s">
        <v>8863</v>
      </c>
      <c r="E3230" s="4">
        <v>101848</v>
      </c>
      <c r="F3230">
        <v>2</v>
      </c>
      <c r="G3230" s="4">
        <v>2036960</v>
      </c>
      <c r="H3230" s="4">
        <v>0</v>
      </c>
      <c r="I3230" s="4">
        <v>2036960</v>
      </c>
      <c r="J3230">
        <v>1</v>
      </c>
      <c r="K3230">
        <v>1</v>
      </c>
      <c r="L3230">
        <v>1</v>
      </c>
      <c r="M3230">
        <v>1</v>
      </c>
      <c r="N3230" s="2">
        <v>44433</v>
      </c>
      <c r="O3230" s="1" t="s">
        <v>8864</v>
      </c>
      <c r="P3230" s="4">
        <v>1018480</v>
      </c>
      <c r="Q3230" s="4">
        <v>70238</v>
      </c>
      <c r="R3230" s="1" t="s">
        <v>475</v>
      </c>
      <c r="S3230" s="1" t="s">
        <v>50</v>
      </c>
      <c r="T3230" s="4">
        <f>Sales_Datas[[#This Row],[after_discount]]-(Sales_Datas[[#This Row],[qty_ordered]]*Sales_Datas[[#This Row],[cogs]])</f>
        <v>1896484</v>
      </c>
      <c r="U3230" s="3">
        <f>IFERROR(Sales_Datas[[#This Row],[Gross_Profit]]/Sales_Datas[[#This Row],[after_discount]],0)</f>
        <v>0.93103644646924832</v>
      </c>
      <c r="V3230" s="1" t="str">
        <f>IF(Sales_Datas[[#This Row],[base_price]] &lt;= 632200, "Low", (IF(Sales_Datas[[#This Row],[base_price]] &gt;= 10092000, "High", "Medium")))</f>
        <v>Medium</v>
      </c>
    </row>
    <row r="3231" spans="1:22" x14ac:dyDescent="0.25">
      <c r="A3231" s="1" t="s">
        <v>8865</v>
      </c>
      <c r="B3231" s="1" t="s">
        <v>8866</v>
      </c>
      <c r="C3231" s="2">
        <v>44576</v>
      </c>
      <c r="D3231" s="1" t="s">
        <v>8867</v>
      </c>
      <c r="E3231" s="4">
        <v>203000</v>
      </c>
      <c r="F3231">
        <v>1</v>
      </c>
      <c r="G3231" s="4">
        <v>2030000</v>
      </c>
      <c r="H3231" s="4">
        <v>0</v>
      </c>
      <c r="I3231" s="4">
        <v>2030000</v>
      </c>
      <c r="J3231">
        <v>1</v>
      </c>
      <c r="K3231">
        <v>1</v>
      </c>
      <c r="L3231">
        <v>1</v>
      </c>
      <c r="M3231">
        <v>1</v>
      </c>
      <c r="N3231" s="2">
        <v>44507</v>
      </c>
      <c r="O3231" s="1" t="s">
        <v>8868</v>
      </c>
      <c r="P3231" s="4">
        <v>1725500</v>
      </c>
      <c r="Q3231" s="4">
        <v>122496</v>
      </c>
      <c r="R3231" s="1" t="s">
        <v>191</v>
      </c>
      <c r="S3231" s="1" t="s">
        <v>50</v>
      </c>
      <c r="T3231" s="4">
        <f>Sales_Datas[[#This Row],[after_discount]]-(Sales_Datas[[#This Row],[qty_ordered]]*Sales_Datas[[#This Row],[cogs]])</f>
        <v>1907504</v>
      </c>
      <c r="U3231" s="3">
        <f>IFERROR(Sales_Datas[[#This Row],[Gross_Profit]]/Sales_Datas[[#This Row],[after_discount]],0)</f>
        <v>0.93965714285714286</v>
      </c>
      <c r="V3231" s="1" t="str">
        <f>IF(Sales_Datas[[#This Row],[base_price]] &lt;= 632200, "Low", (IF(Sales_Datas[[#This Row],[base_price]] &gt;= 10092000, "High", "Medium")))</f>
        <v>Medium</v>
      </c>
    </row>
    <row r="3232" spans="1:22" x14ac:dyDescent="0.25">
      <c r="A3232" s="1" t="s">
        <v>8869</v>
      </c>
      <c r="B3232" s="1" t="s">
        <v>8870</v>
      </c>
      <c r="C3232" s="2">
        <v>44595</v>
      </c>
      <c r="D3232" s="1" t="s">
        <v>8871</v>
      </c>
      <c r="E3232" s="4">
        <v>203000</v>
      </c>
      <c r="F3232">
        <v>1</v>
      </c>
      <c r="G3232" s="4">
        <v>2030000</v>
      </c>
      <c r="H3232" s="4">
        <v>0</v>
      </c>
      <c r="I3232" s="4">
        <v>2030000</v>
      </c>
      <c r="J3232">
        <v>1</v>
      </c>
      <c r="K3232">
        <v>0</v>
      </c>
      <c r="L3232">
        <v>0</v>
      </c>
      <c r="M3232">
        <v>4</v>
      </c>
      <c r="N3232" s="2">
        <v>44635</v>
      </c>
      <c r="O3232" s="1" t="s">
        <v>8872</v>
      </c>
      <c r="P3232" s="4">
        <v>1160000</v>
      </c>
      <c r="Q3232" s="4">
        <v>97440</v>
      </c>
      <c r="R3232" s="1" t="s">
        <v>191</v>
      </c>
      <c r="S3232" s="1" t="s">
        <v>34</v>
      </c>
      <c r="T3232" s="4">
        <f>Sales_Datas[[#This Row],[after_discount]]-(Sales_Datas[[#This Row],[qty_ordered]]*Sales_Datas[[#This Row],[cogs]])</f>
        <v>1932560</v>
      </c>
      <c r="U3232" s="3">
        <f>IFERROR(Sales_Datas[[#This Row],[Gross_Profit]]/Sales_Datas[[#This Row],[after_discount]],0)</f>
        <v>0.95199999999999996</v>
      </c>
      <c r="V3232" s="1" t="str">
        <f>IF(Sales_Datas[[#This Row],[base_price]] &lt;= 632200, "Low", (IF(Sales_Datas[[#This Row],[base_price]] &gt;= 10092000, "High", "Medium")))</f>
        <v>Medium</v>
      </c>
    </row>
    <row r="3233" spans="1:22" x14ac:dyDescent="0.25">
      <c r="A3233" s="1" t="s">
        <v>8873</v>
      </c>
      <c r="B3233" s="1" t="s">
        <v>8874</v>
      </c>
      <c r="C3233" s="2">
        <v>44515</v>
      </c>
      <c r="D3233" s="1" t="s">
        <v>8875</v>
      </c>
      <c r="E3233" s="4">
        <v>203000</v>
      </c>
      <c r="F3233">
        <v>1</v>
      </c>
      <c r="G3233" s="4">
        <v>2030000</v>
      </c>
      <c r="H3233" s="4">
        <v>0</v>
      </c>
      <c r="I3233" s="4">
        <v>2030000</v>
      </c>
      <c r="J3233">
        <v>1</v>
      </c>
      <c r="K3233">
        <v>1</v>
      </c>
      <c r="L3233">
        <v>1</v>
      </c>
      <c r="M3233">
        <v>1</v>
      </c>
      <c r="N3233" s="2">
        <v>44517</v>
      </c>
      <c r="O3233" s="1" t="s">
        <v>8876</v>
      </c>
      <c r="P3233" s="4">
        <v>2030000</v>
      </c>
      <c r="Q3233" s="4">
        <v>142100</v>
      </c>
      <c r="R3233" s="1" t="s">
        <v>89</v>
      </c>
      <c r="S3233" s="1" t="s">
        <v>50</v>
      </c>
      <c r="T3233" s="4">
        <f>Sales_Datas[[#This Row],[after_discount]]-(Sales_Datas[[#This Row],[qty_ordered]]*Sales_Datas[[#This Row],[cogs]])</f>
        <v>1887900</v>
      </c>
      <c r="U3233" s="3">
        <f>IFERROR(Sales_Datas[[#This Row],[Gross_Profit]]/Sales_Datas[[#This Row],[after_discount]],0)</f>
        <v>0.93</v>
      </c>
      <c r="V3233" s="1" t="str">
        <f>IF(Sales_Datas[[#This Row],[base_price]] &lt;= 632200, "Low", (IF(Sales_Datas[[#This Row],[base_price]] &gt;= 10092000, "High", "Medium")))</f>
        <v>Medium</v>
      </c>
    </row>
    <row r="3234" spans="1:22" x14ac:dyDescent="0.25">
      <c r="A3234" s="1" t="s">
        <v>8877</v>
      </c>
      <c r="B3234" s="1" t="s">
        <v>871</v>
      </c>
      <c r="C3234" s="2">
        <v>44591</v>
      </c>
      <c r="D3234" s="1" t="s">
        <v>735</v>
      </c>
      <c r="E3234" s="4">
        <v>203000</v>
      </c>
      <c r="F3234">
        <v>1</v>
      </c>
      <c r="G3234" s="4">
        <v>2030000</v>
      </c>
      <c r="H3234" s="4">
        <v>0</v>
      </c>
      <c r="I3234" s="4">
        <v>2030000</v>
      </c>
      <c r="J3234">
        <v>1</v>
      </c>
      <c r="K3234">
        <v>1</v>
      </c>
      <c r="L3234">
        <v>0</v>
      </c>
      <c r="M3234">
        <v>1</v>
      </c>
      <c r="N3234" s="2">
        <v>44586</v>
      </c>
      <c r="O3234" s="1" t="s">
        <v>736</v>
      </c>
      <c r="P3234" s="4">
        <v>2030000</v>
      </c>
      <c r="Q3234" s="4">
        <v>129920</v>
      </c>
      <c r="R3234" s="1" t="s">
        <v>89</v>
      </c>
      <c r="S3234" s="1" t="s">
        <v>50</v>
      </c>
      <c r="T3234" s="4">
        <f>Sales_Datas[[#This Row],[after_discount]]-(Sales_Datas[[#This Row],[qty_ordered]]*Sales_Datas[[#This Row],[cogs]])</f>
        <v>1900080</v>
      </c>
      <c r="U3234" s="3">
        <f>IFERROR(Sales_Datas[[#This Row],[Gross_Profit]]/Sales_Datas[[#This Row],[after_discount]],0)</f>
        <v>0.93600000000000005</v>
      </c>
      <c r="V3234" s="1" t="str">
        <f>IF(Sales_Datas[[#This Row],[base_price]] &lt;= 632200, "Low", (IF(Sales_Datas[[#This Row],[base_price]] &gt;= 10092000, "High", "Medium")))</f>
        <v>Medium</v>
      </c>
    </row>
    <row r="3235" spans="1:22" x14ac:dyDescent="0.25">
      <c r="A3235" s="1" t="s">
        <v>8878</v>
      </c>
      <c r="B3235" s="1" t="s">
        <v>8879</v>
      </c>
      <c r="C3235" s="2">
        <v>44636</v>
      </c>
      <c r="D3235" s="1" t="s">
        <v>8880</v>
      </c>
      <c r="E3235" s="4">
        <v>203000</v>
      </c>
      <c r="F3235">
        <v>1</v>
      </c>
      <c r="G3235" s="4">
        <v>2030000</v>
      </c>
      <c r="H3235" s="4">
        <v>0</v>
      </c>
      <c r="I3235" s="4">
        <v>2030000</v>
      </c>
      <c r="J3235">
        <v>1</v>
      </c>
      <c r="K3235">
        <v>1</v>
      </c>
      <c r="L3235">
        <v>1</v>
      </c>
      <c r="M3235">
        <v>1</v>
      </c>
      <c r="N3235" s="2">
        <v>44435</v>
      </c>
      <c r="O3235" s="1" t="s">
        <v>8881</v>
      </c>
      <c r="P3235" s="4">
        <v>2030000</v>
      </c>
      <c r="Q3235" s="4">
        <v>121800</v>
      </c>
      <c r="R3235" s="1" t="s">
        <v>89</v>
      </c>
      <c r="S3235" s="1" t="s">
        <v>50</v>
      </c>
      <c r="T3235" s="4">
        <f>Sales_Datas[[#This Row],[after_discount]]-(Sales_Datas[[#This Row],[qty_ordered]]*Sales_Datas[[#This Row],[cogs]])</f>
        <v>1908200</v>
      </c>
      <c r="U3235" s="3">
        <f>IFERROR(Sales_Datas[[#This Row],[Gross_Profit]]/Sales_Datas[[#This Row],[after_discount]],0)</f>
        <v>0.94</v>
      </c>
      <c r="V3235" s="1" t="str">
        <f>IF(Sales_Datas[[#This Row],[base_price]] &lt;= 632200, "Low", (IF(Sales_Datas[[#This Row],[base_price]] &gt;= 10092000, "High", "Medium")))</f>
        <v>Medium</v>
      </c>
    </row>
    <row r="3236" spans="1:22" x14ac:dyDescent="0.25">
      <c r="A3236" s="1" t="s">
        <v>8882</v>
      </c>
      <c r="B3236" s="1" t="s">
        <v>8883</v>
      </c>
      <c r="C3236" s="2">
        <v>44748</v>
      </c>
      <c r="D3236" s="1" t="s">
        <v>8884</v>
      </c>
      <c r="E3236" s="4">
        <v>203000</v>
      </c>
      <c r="F3236">
        <v>1</v>
      </c>
      <c r="G3236" s="4">
        <v>2030000</v>
      </c>
      <c r="H3236" s="4">
        <v>0</v>
      </c>
      <c r="I3236" s="4">
        <v>2030000</v>
      </c>
      <c r="J3236">
        <v>1</v>
      </c>
      <c r="K3236">
        <v>0</v>
      </c>
      <c r="L3236">
        <v>0</v>
      </c>
      <c r="M3236">
        <v>7</v>
      </c>
      <c r="N3236" s="2">
        <v>44399</v>
      </c>
      <c r="O3236" s="1" t="s">
        <v>8885</v>
      </c>
      <c r="P3236" s="4">
        <v>2030000</v>
      </c>
      <c r="Q3236" s="4">
        <v>131950</v>
      </c>
      <c r="R3236" s="1" t="s">
        <v>89</v>
      </c>
      <c r="S3236" s="1" t="s">
        <v>66</v>
      </c>
      <c r="T3236" s="4">
        <f>Sales_Datas[[#This Row],[after_discount]]-(Sales_Datas[[#This Row],[qty_ordered]]*Sales_Datas[[#This Row],[cogs]])</f>
        <v>1898050</v>
      </c>
      <c r="U3236" s="3">
        <f>IFERROR(Sales_Datas[[#This Row],[Gross_Profit]]/Sales_Datas[[#This Row],[after_discount]],0)</f>
        <v>0.93500000000000005</v>
      </c>
      <c r="V3236" s="1" t="str">
        <f>IF(Sales_Datas[[#This Row],[base_price]] &lt;= 632200, "Low", (IF(Sales_Datas[[#This Row],[base_price]] &gt;= 10092000, "High", "Medium")))</f>
        <v>Medium</v>
      </c>
    </row>
    <row r="3237" spans="1:22" x14ac:dyDescent="0.25">
      <c r="A3237" s="1" t="s">
        <v>8886</v>
      </c>
      <c r="B3237" s="1" t="s">
        <v>8887</v>
      </c>
      <c r="C3237" s="2">
        <v>44262</v>
      </c>
      <c r="D3237" s="1" t="s">
        <v>8888</v>
      </c>
      <c r="E3237" s="4">
        <v>203000</v>
      </c>
      <c r="F3237">
        <v>1</v>
      </c>
      <c r="G3237" s="4">
        <v>2030000</v>
      </c>
      <c r="H3237" s="4">
        <v>0</v>
      </c>
      <c r="I3237" s="4">
        <v>2030000</v>
      </c>
      <c r="J3237">
        <v>1</v>
      </c>
      <c r="K3237">
        <v>0</v>
      </c>
      <c r="L3237">
        <v>0</v>
      </c>
      <c r="M3237">
        <v>9</v>
      </c>
      <c r="N3237" s="2">
        <v>44398</v>
      </c>
      <c r="O3237" s="1" t="s">
        <v>8889</v>
      </c>
      <c r="P3237" s="4">
        <v>2030000</v>
      </c>
      <c r="Q3237" s="4">
        <v>129920</v>
      </c>
      <c r="R3237" s="1" t="s">
        <v>128</v>
      </c>
      <c r="S3237" s="1" t="s">
        <v>1120</v>
      </c>
      <c r="T3237" s="4">
        <f>Sales_Datas[[#This Row],[after_discount]]-(Sales_Datas[[#This Row],[qty_ordered]]*Sales_Datas[[#This Row],[cogs]])</f>
        <v>1900080</v>
      </c>
      <c r="U3237" s="3">
        <f>IFERROR(Sales_Datas[[#This Row],[Gross_Profit]]/Sales_Datas[[#This Row],[after_discount]],0)</f>
        <v>0.93600000000000005</v>
      </c>
      <c r="V3237" s="1" t="str">
        <f>IF(Sales_Datas[[#This Row],[base_price]] &lt;= 632200, "Low", (IF(Sales_Datas[[#This Row],[base_price]] &gt;= 10092000, "High", "Medium")))</f>
        <v>Medium</v>
      </c>
    </row>
    <row r="3238" spans="1:22" x14ac:dyDescent="0.25">
      <c r="A3238" s="1" t="s">
        <v>8890</v>
      </c>
      <c r="B3238" s="1" t="s">
        <v>8891</v>
      </c>
      <c r="C3238" s="2">
        <v>44328</v>
      </c>
      <c r="D3238" s="1" t="s">
        <v>8892</v>
      </c>
      <c r="E3238" s="4">
        <v>203000</v>
      </c>
      <c r="F3238">
        <v>1</v>
      </c>
      <c r="G3238" s="4">
        <v>2030000</v>
      </c>
      <c r="H3238" s="4">
        <v>0</v>
      </c>
      <c r="I3238" s="4">
        <v>2030000</v>
      </c>
      <c r="J3238">
        <v>1</v>
      </c>
      <c r="K3238">
        <v>1</v>
      </c>
      <c r="L3238">
        <v>1</v>
      </c>
      <c r="M3238">
        <v>1</v>
      </c>
      <c r="N3238" s="2">
        <v>44520</v>
      </c>
      <c r="O3238" s="1" t="s">
        <v>8893</v>
      </c>
      <c r="P3238" s="4">
        <v>2030000</v>
      </c>
      <c r="Q3238" s="4">
        <v>125860</v>
      </c>
      <c r="R3238" s="1" t="s">
        <v>128</v>
      </c>
      <c r="S3238" s="1" t="s">
        <v>50</v>
      </c>
      <c r="T3238" s="4">
        <f>Sales_Datas[[#This Row],[after_discount]]-(Sales_Datas[[#This Row],[qty_ordered]]*Sales_Datas[[#This Row],[cogs]])</f>
        <v>1904140</v>
      </c>
      <c r="U3238" s="3">
        <f>IFERROR(Sales_Datas[[#This Row],[Gross_Profit]]/Sales_Datas[[#This Row],[after_discount]],0)</f>
        <v>0.93799999999999994</v>
      </c>
      <c r="V3238" s="1" t="str">
        <f>IF(Sales_Datas[[#This Row],[base_price]] &lt;= 632200, "Low", (IF(Sales_Datas[[#This Row],[base_price]] &gt;= 10092000, "High", "Medium")))</f>
        <v>Medium</v>
      </c>
    </row>
    <row r="3239" spans="1:22" x14ac:dyDescent="0.25">
      <c r="A3239" s="1" t="s">
        <v>8894</v>
      </c>
      <c r="B3239" s="1" t="s">
        <v>8895</v>
      </c>
      <c r="C3239" s="2">
        <v>44393</v>
      </c>
      <c r="D3239" s="1" t="s">
        <v>8896</v>
      </c>
      <c r="E3239" s="4">
        <v>203000</v>
      </c>
      <c r="F3239">
        <v>1</v>
      </c>
      <c r="G3239" s="4">
        <v>2030000</v>
      </c>
      <c r="H3239" s="4">
        <v>0</v>
      </c>
      <c r="I3239" s="4">
        <v>2030000</v>
      </c>
      <c r="J3239">
        <v>1</v>
      </c>
      <c r="K3239">
        <v>1</v>
      </c>
      <c r="L3239">
        <v>0</v>
      </c>
      <c r="M3239">
        <v>1</v>
      </c>
      <c r="N3239" s="2">
        <v>44397</v>
      </c>
      <c r="O3239" s="1" t="s">
        <v>8897</v>
      </c>
      <c r="P3239" s="4">
        <v>2030000</v>
      </c>
      <c r="Q3239" s="4">
        <v>168490</v>
      </c>
      <c r="R3239" s="1" t="s">
        <v>128</v>
      </c>
      <c r="S3239" s="1" t="s">
        <v>50</v>
      </c>
      <c r="T3239" s="4">
        <f>Sales_Datas[[#This Row],[after_discount]]-(Sales_Datas[[#This Row],[qty_ordered]]*Sales_Datas[[#This Row],[cogs]])</f>
        <v>1861510</v>
      </c>
      <c r="U3239" s="3">
        <f>IFERROR(Sales_Datas[[#This Row],[Gross_Profit]]/Sales_Datas[[#This Row],[after_discount]],0)</f>
        <v>0.91700000000000004</v>
      </c>
      <c r="V3239" s="1" t="str">
        <f>IF(Sales_Datas[[#This Row],[base_price]] &lt;= 632200, "Low", (IF(Sales_Datas[[#This Row],[base_price]] &gt;= 10092000, "High", "Medium")))</f>
        <v>Medium</v>
      </c>
    </row>
    <row r="3240" spans="1:22" x14ac:dyDescent="0.25">
      <c r="A3240" s="1" t="s">
        <v>8898</v>
      </c>
      <c r="B3240" s="1" t="s">
        <v>8899</v>
      </c>
      <c r="C3240" s="2">
        <v>44587</v>
      </c>
      <c r="D3240" s="1" t="s">
        <v>8900</v>
      </c>
      <c r="E3240" s="4">
        <v>203000</v>
      </c>
      <c r="F3240">
        <v>1</v>
      </c>
      <c r="G3240" s="4">
        <v>2030000</v>
      </c>
      <c r="H3240" s="4">
        <v>0</v>
      </c>
      <c r="I3240" s="4">
        <v>2030000</v>
      </c>
      <c r="J3240">
        <v>1</v>
      </c>
      <c r="K3240">
        <v>1</v>
      </c>
      <c r="L3240">
        <v>1</v>
      </c>
      <c r="M3240">
        <v>1</v>
      </c>
      <c r="N3240" s="2">
        <v>44536</v>
      </c>
      <c r="O3240" s="1" t="s">
        <v>8901</v>
      </c>
      <c r="P3240" s="4">
        <v>2030000</v>
      </c>
      <c r="Q3240" s="4">
        <v>160370</v>
      </c>
      <c r="R3240" s="1" t="s">
        <v>128</v>
      </c>
      <c r="S3240" s="1" t="s">
        <v>50</v>
      </c>
      <c r="T3240" s="4">
        <f>Sales_Datas[[#This Row],[after_discount]]-(Sales_Datas[[#This Row],[qty_ordered]]*Sales_Datas[[#This Row],[cogs]])</f>
        <v>1869630</v>
      </c>
      <c r="U3240" s="3">
        <f>IFERROR(Sales_Datas[[#This Row],[Gross_Profit]]/Sales_Datas[[#This Row],[after_discount]],0)</f>
        <v>0.92100000000000004</v>
      </c>
      <c r="V3240" s="1" t="str">
        <f>IF(Sales_Datas[[#This Row],[base_price]] &lt;= 632200, "Low", (IF(Sales_Datas[[#This Row],[base_price]] &gt;= 10092000, "High", "Medium")))</f>
        <v>Medium</v>
      </c>
    </row>
    <row r="3241" spans="1:22" x14ac:dyDescent="0.25">
      <c r="A3241" s="1" t="s">
        <v>8902</v>
      </c>
      <c r="B3241" s="1" t="s">
        <v>8903</v>
      </c>
      <c r="C3241" s="2">
        <v>44646</v>
      </c>
      <c r="D3241" s="1" t="s">
        <v>8904</v>
      </c>
      <c r="E3241" s="4">
        <v>203000</v>
      </c>
      <c r="F3241">
        <v>1</v>
      </c>
      <c r="G3241" s="4">
        <v>2030000</v>
      </c>
      <c r="H3241" s="4">
        <v>0</v>
      </c>
      <c r="I3241" s="4">
        <v>2030000</v>
      </c>
      <c r="J3241">
        <v>1</v>
      </c>
      <c r="K3241">
        <v>1</v>
      </c>
      <c r="L3241">
        <v>1</v>
      </c>
      <c r="M3241">
        <v>1</v>
      </c>
      <c r="N3241" s="2">
        <v>44473</v>
      </c>
      <c r="O3241" s="1" t="s">
        <v>8905</v>
      </c>
      <c r="P3241" s="4">
        <v>2030000</v>
      </c>
      <c r="Q3241" s="4">
        <v>164430</v>
      </c>
      <c r="R3241" s="1" t="s">
        <v>128</v>
      </c>
      <c r="S3241" s="1" t="s">
        <v>50</v>
      </c>
      <c r="T3241" s="4">
        <f>Sales_Datas[[#This Row],[after_discount]]-(Sales_Datas[[#This Row],[qty_ordered]]*Sales_Datas[[#This Row],[cogs]])</f>
        <v>1865570</v>
      </c>
      <c r="U3241" s="3">
        <f>IFERROR(Sales_Datas[[#This Row],[Gross_Profit]]/Sales_Datas[[#This Row],[after_discount]],0)</f>
        <v>0.91900000000000004</v>
      </c>
      <c r="V3241" s="1" t="str">
        <f>IF(Sales_Datas[[#This Row],[base_price]] &lt;= 632200, "Low", (IF(Sales_Datas[[#This Row],[base_price]] &gt;= 10092000, "High", "Medium")))</f>
        <v>Medium</v>
      </c>
    </row>
    <row r="3242" spans="1:22" x14ac:dyDescent="0.25">
      <c r="A3242" s="1" t="s">
        <v>8906</v>
      </c>
      <c r="B3242" s="1" t="s">
        <v>8907</v>
      </c>
      <c r="C3242" s="2">
        <v>44709</v>
      </c>
      <c r="D3242" s="1" t="s">
        <v>7720</v>
      </c>
      <c r="E3242" s="4">
        <v>203000</v>
      </c>
      <c r="F3242">
        <v>1</v>
      </c>
      <c r="G3242" s="4">
        <v>2030000</v>
      </c>
      <c r="H3242" s="4">
        <v>0</v>
      </c>
      <c r="I3242" s="4">
        <v>2030000</v>
      </c>
      <c r="J3242">
        <v>1</v>
      </c>
      <c r="K3242">
        <v>1</v>
      </c>
      <c r="L3242">
        <v>1</v>
      </c>
      <c r="M3242">
        <v>1</v>
      </c>
      <c r="N3242" s="2">
        <v>44692</v>
      </c>
      <c r="O3242" s="1" t="s">
        <v>7721</v>
      </c>
      <c r="P3242" s="4">
        <v>2842000</v>
      </c>
      <c r="Q3242" s="4">
        <v>255780</v>
      </c>
      <c r="R3242" s="1" t="s">
        <v>128</v>
      </c>
      <c r="S3242" s="1" t="s">
        <v>50</v>
      </c>
      <c r="T3242" s="4">
        <f>Sales_Datas[[#This Row],[after_discount]]-(Sales_Datas[[#This Row],[qty_ordered]]*Sales_Datas[[#This Row],[cogs]])</f>
        <v>1774220</v>
      </c>
      <c r="U3242" s="3">
        <f>IFERROR(Sales_Datas[[#This Row],[Gross_Profit]]/Sales_Datas[[#This Row],[after_discount]],0)</f>
        <v>0.874</v>
      </c>
      <c r="V3242" s="1" t="str">
        <f>IF(Sales_Datas[[#This Row],[base_price]] &lt;= 632200, "Low", (IF(Sales_Datas[[#This Row],[base_price]] &gt;= 10092000, "High", "Medium")))</f>
        <v>Medium</v>
      </c>
    </row>
    <row r="3243" spans="1:22" x14ac:dyDescent="0.25">
      <c r="A3243" s="1" t="s">
        <v>8908</v>
      </c>
      <c r="B3243" s="1" t="s">
        <v>8909</v>
      </c>
      <c r="C3243" s="2">
        <v>44781</v>
      </c>
      <c r="D3243" s="1" t="s">
        <v>8910</v>
      </c>
      <c r="E3243" s="4">
        <v>203000</v>
      </c>
      <c r="F3243">
        <v>1</v>
      </c>
      <c r="G3243" s="4">
        <v>2030000</v>
      </c>
      <c r="H3243" s="4">
        <v>0</v>
      </c>
      <c r="I3243" s="4">
        <v>2030000</v>
      </c>
      <c r="J3243">
        <v>1</v>
      </c>
      <c r="K3243">
        <v>1</v>
      </c>
      <c r="L3243">
        <v>1</v>
      </c>
      <c r="M3243">
        <v>1</v>
      </c>
      <c r="N3243" s="2">
        <v>44797</v>
      </c>
      <c r="O3243" s="1" t="s">
        <v>8911</v>
      </c>
      <c r="P3243" s="4">
        <v>2030000</v>
      </c>
      <c r="Q3243" s="4">
        <v>162400</v>
      </c>
      <c r="R3243" s="1" t="s">
        <v>128</v>
      </c>
      <c r="S3243" s="1" t="s">
        <v>50</v>
      </c>
      <c r="T3243" s="4">
        <f>Sales_Datas[[#This Row],[after_discount]]-(Sales_Datas[[#This Row],[qty_ordered]]*Sales_Datas[[#This Row],[cogs]])</f>
        <v>1867600</v>
      </c>
      <c r="U3243" s="3">
        <f>IFERROR(Sales_Datas[[#This Row],[Gross_Profit]]/Sales_Datas[[#This Row],[after_discount]],0)</f>
        <v>0.92</v>
      </c>
      <c r="V3243" s="1" t="str">
        <f>IF(Sales_Datas[[#This Row],[base_price]] &lt;= 632200, "Low", (IF(Sales_Datas[[#This Row],[base_price]] &gt;= 10092000, "High", "Medium")))</f>
        <v>Medium</v>
      </c>
    </row>
    <row r="3244" spans="1:22" x14ac:dyDescent="0.25">
      <c r="A3244" s="1" t="s">
        <v>8912</v>
      </c>
      <c r="B3244" s="1" t="s">
        <v>8913</v>
      </c>
      <c r="C3244" s="2">
        <v>44897</v>
      </c>
      <c r="D3244" s="1" t="s">
        <v>8914</v>
      </c>
      <c r="E3244" s="4">
        <v>203000</v>
      </c>
      <c r="F3244">
        <v>1</v>
      </c>
      <c r="G3244" s="4">
        <v>2030000</v>
      </c>
      <c r="H3244" s="4">
        <v>0</v>
      </c>
      <c r="I3244" s="4">
        <v>2030000</v>
      </c>
      <c r="J3244">
        <v>1</v>
      </c>
      <c r="K3244">
        <v>1</v>
      </c>
      <c r="L3244">
        <v>1</v>
      </c>
      <c r="M3244">
        <v>1</v>
      </c>
      <c r="N3244" s="2">
        <v>44605</v>
      </c>
      <c r="O3244" s="1" t="s">
        <v>8915</v>
      </c>
      <c r="P3244" s="4">
        <v>2030000</v>
      </c>
      <c r="Q3244" s="4">
        <v>168490</v>
      </c>
      <c r="R3244" s="1" t="s">
        <v>128</v>
      </c>
      <c r="S3244" s="1" t="s">
        <v>50</v>
      </c>
      <c r="T3244" s="4">
        <f>Sales_Datas[[#This Row],[after_discount]]-(Sales_Datas[[#This Row],[qty_ordered]]*Sales_Datas[[#This Row],[cogs]])</f>
        <v>1861510</v>
      </c>
      <c r="U3244" s="3">
        <f>IFERROR(Sales_Datas[[#This Row],[Gross_Profit]]/Sales_Datas[[#This Row],[after_discount]],0)</f>
        <v>0.91700000000000004</v>
      </c>
      <c r="V3244" s="1" t="str">
        <f>IF(Sales_Datas[[#This Row],[base_price]] &lt;= 632200, "Low", (IF(Sales_Datas[[#This Row],[base_price]] &gt;= 10092000, "High", "Medium")))</f>
        <v>Medium</v>
      </c>
    </row>
    <row r="3245" spans="1:22" x14ac:dyDescent="0.25">
      <c r="A3245" s="1" t="s">
        <v>8916</v>
      </c>
      <c r="B3245" s="1" t="s">
        <v>8917</v>
      </c>
      <c r="C3245" s="2">
        <v>44298</v>
      </c>
      <c r="D3245" s="1" t="s">
        <v>8918</v>
      </c>
      <c r="E3245" s="4">
        <v>203000</v>
      </c>
      <c r="F3245">
        <v>1</v>
      </c>
      <c r="G3245" s="4">
        <v>2030000</v>
      </c>
      <c r="H3245" s="4">
        <v>0</v>
      </c>
      <c r="I3245" s="4">
        <v>2030000</v>
      </c>
      <c r="J3245">
        <v>1</v>
      </c>
      <c r="K3245">
        <v>1</v>
      </c>
      <c r="L3245">
        <v>0</v>
      </c>
      <c r="M3245">
        <v>1</v>
      </c>
      <c r="N3245" s="2">
        <v>44391</v>
      </c>
      <c r="O3245" s="1" t="s">
        <v>8919</v>
      </c>
      <c r="P3245" s="4">
        <v>2030000</v>
      </c>
      <c r="Q3245" s="4">
        <v>166460</v>
      </c>
      <c r="R3245" s="1" t="s">
        <v>554</v>
      </c>
      <c r="S3245" s="1" t="s">
        <v>50</v>
      </c>
      <c r="T3245" s="4">
        <f>Sales_Datas[[#This Row],[after_discount]]-(Sales_Datas[[#This Row],[qty_ordered]]*Sales_Datas[[#This Row],[cogs]])</f>
        <v>1863540</v>
      </c>
      <c r="U3245" s="3">
        <f>IFERROR(Sales_Datas[[#This Row],[Gross_Profit]]/Sales_Datas[[#This Row],[after_discount]],0)</f>
        <v>0.91800000000000004</v>
      </c>
      <c r="V3245" s="1" t="str">
        <f>IF(Sales_Datas[[#This Row],[base_price]] &lt;= 632200, "Low", (IF(Sales_Datas[[#This Row],[base_price]] &gt;= 10092000, "High", "Medium")))</f>
        <v>Medium</v>
      </c>
    </row>
    <row r="3246" spans="1:22" x14ac:dyDescent="0.25">
      <c r="A3246" s="1" t="s">
        <v>8920</v>
      </c>
      <c r="B3246" s="1" t="s">
        <v>8921</v>
      </c>
      <c r="C3246" s="2">
        <v>44466</v>
      </c>
      <c r="D3246" s="1" t="s">
        <v>7280</v>
      </c>
      <c r="E3246" s="4">
        <v>203000</v>
      </c>
      <c r="F3246">
        <v>1</v>
      </c>
      <c r="G3246" s="4">
        <v>2030000</v>
      </c>
      <c r="H3246" s="4">
        <v>0</v>
      </c>
      <c r="I3246" s="4">
        <v>2030000</v>
      </c>
      <c r="J3246">
        <v>1</v>
      </c>
      <c r="K3246">
        <v>0</v>
      </c>
      <c r="L3246">
        <v>0</v>
      </c>
      <c r="M3246">
        <v>9</v>
      </c>
      <c r="N3246" s="2">
        <v>44405</v>
      </c>
      <c r="O3246" s="1" t="s">
        <v>7281</v>
      </c>
      <c r="P3246" s="4">
        <v>2030000</v>
      </c>
      <c r="Q3246" s="4">
        <v>131950</v>
      </c>
      <c r="R3246" s="1" t="s">
        <v>133</v>
      </c>
      <c r="S3246" s="1" t="s">
        <v>1120</v>
      </c>
      <c r="T3246" s="4">
        <f>Sales_Datas[[#This Row],[after_discount]]-(Sales_Datas[[#This Row],[qty_ordered]]*Sales_Datas[[#This Row],[cogs]])</f>
        <v>1898050</v>
      </c>
      <c r="U3246" s="3">
        <f>IFERROR(Sales_Datas[[#This Row],[Gross_Profit]]/Sales_Datas[[#This Row],[after_discount]],0)</f>
        <v>0.93500000000000005</v>
      </c>
      <c r="V3246" s="1" t="str">
        <f>IF(Sales_Datas[[#This Row],[base_price]] &lt;= 632200, "Low", (IF(Sales_Datas[[#This Row],[base_price]] &gt;= 10092000, "High", "Medium")))</f>
        <v>Medium</v>
      </c>
    </row>
    <row r="3247" spans="1:22" x14ac:dyDescent="0.25">
      <c r="A3247" s="1" t="s">
        <v>8922</v>
      </c>
      <c r="B3247" s="1" t="s">
        <v>290</v>
      </c>
      <c r="C3247" s="2">
        <v>44469</v>
      </c>
      <c r="D3247" s="1" t="s">
        <v>7280</v>
      </c>
      <c r="E3247" s="4">
        <v>203000</v>
      </c>
      <c r="F3247">
        <v>1</v>
      </c>
      <c r="G3247" s="4">
        <v>2030000</v>
      </c>
      <c r="H3247" s="4">
        <v>0</v>
      </c>
      <c r="I3247" s="4">
        <v>2030000</v>
      </c>
      <c r="J3247">
        <v>1</v>
      </c>
      <c r="K3247">
        <v>0</v>
      </c>
      <c r="L3247">
        <v>0</v>
      </c>
      <c r="M3247">
        <v>4</v>
      </c>
      <c r="N3247" s="2">
        <v>44442</v>
      </c>
      <c r="O3247" s="1" t="s">
        <v>7281</v>
      </c>
      <c r="P3247" s="4">
        <v>2030000</v>
      </c>
      <c r="Q3247" s="4">
        <v>131950</v>
      </c>
      <c r="R3247" s="1" t="s">
        <v>133</v>
      </c>
      <c r="S3247" s="1" t="s">
        <v>34</v>
      </c>
      <c r="T3247" s="4">
        <f>Sales_Datas[[#This Row],[after_discount]]-(Sales_Datas[[#This Row],[qty_ordered]]*Sales_Datas[[#This Row],[cogs]])</f>
        <v>1898050</v>
      </c>
      <c r="U3247" s="3">
        <f>IFERROR(Sales_Datas[[#This Row],[Gross_Profit]]/Sales_Datas[[#This Row],[after_discount]],0)</f>
        <v>0.93500000000000005</v>
      </c>
      <c r="V3247" s="1" t="str">
        <f>IF(Sales_Datas[[#This Row],[base_price]] &lt;= 632200, "Low", (IF(Sales_Datas[[#This Row],[base_price]] &gt;= 10092000, "High", "Medium")))</f>
        <v>Medium</v>
      </c>
    </row>
    <row r="3248" spans="1:22" x14ac:dyDescent="0.25">
      <c r="A3248" s="1" t="s">
        <v>8923</v>
      </c>
      <c r="B3248" s="1" t="s">
        <v>8924</v>
      </c>
      <c r="C3248" s="2">
        <v>44658</v>
      </c>
      <c r="D3248" s="1" t="s">
        <v>8925</v>
      </c>
      <c r="E3248" s="4">
        <v>203000</v>
      </c>
      <c r="F3248">
        <v>1</v>
      </c>
      <c r="G3248" s="4">
        <v>2030000</v>
      </c>
      <c r="H3248" s="4">
        <v>0</v>
      </c>
      <c r="I3248" s="4">
        <v>2030000</v>
      </c>
      <c r="J3248">
        <v>1</v>
      </c>
      <c r="K3248">
        <v>0</v>
      </c>
      <c r="L3248">
        <v>0</v>
      </c>
      <c r="M3248">
        <v>7</v>
      </c>
      <c r="N3248" s="2">
        <v>44759</v>
      </c>
      <c r="O3248" s="1" t="s">
        <v>8926</v>
      </c>
      <c r="P3248" s="4">
        <v>2030000</v>
      </c>
      <c r="Q3248" s="4">
        <v>170520</v>
      </c>
      <c r="R3248" s="1" t="s">
        <v>133</v>
      </c>
      <c r="S3248" s="1" t="s">
        <v>66</v>
      </c>
      <c r="T3248" s="4">
        <f>Sales_Datas[[#This Row],[after_discount]]-(Sales_Datas[[#This Row],[qty_ordered]]*Sales_Datas[[#This Row],[cogs]])</f>
        <v>1859480</v>
      </c>
      <c r="U3248" s="3">
        <f>IFERROR(Sales_Datas[[#This Row],[Gross_Profit]]/Sales_Datas[[#This Row],[after_discount]],0)</f>
        <v>0.91600000000000004</v>
      </c>
      <c r="V3248" s="1" t="str">
        <f>IF(Sales_Datas[[#This Row],[base_price]] &lt;= 632200, "Low", (IF(Sales_Datas[[#This Row],[base_price]] &gt;= 10092000, "High", "Medium")))</f>
        <v>Medium</v>
      </c>
    </row>
    <row r="3249" spans="1:22" x14ac:dyDescent="0.25">
      <c r="A3249" s="1" t="s">
        <v>8927</v>
      </c>
      <c r="B3249" s="1" t="s">
        <v>8928</v>
      </c>
      <c r="C3249" s="2">
        <v>44577</v>
      </c>
      <c r="D3249" s="1" t="s">
        <v>8929</v>
      </c>
      <c r="E3249" s="4">
        <v>40600</v>
      </c>
      <c r="F3249">
        <v>5</v>
      </c>
      <c r="G3249" s="4">
        <v>2030000</v>
      </c>
      <c r="H3249" s="4">
        <v>0</v>
      </c>
      <c r="I3249" s="4">
        <v>2030000</v>
      </c>
      <c r="J3249">
        <v>1</v>
      </c>
      <c r="K3249">
        <v>1</v>
      </c>
      <c r="L3249">
        <v>1</v>
      </c>
      <c r="M3249">
        <v>1</v>
      </c>
      <c r="N3249" s="2">
        <v>44462</v>
      </c>
      <c r="O3249" s="1" t="s">
        <v>8930</v>
      </c>
      <c r="P3249" s="4">
        <v>406000</v>
      </c>
      <c r="Q3249" s="4">
        <v>36134</v>
      </c>
      <c r="R3249" s="1" t="s">
        <v>75</v>
      </c>
      <c r="S3249" s="1" t="s">
        <v>50</v>
      </c>
      <c r="T3249" s="4">
        <f>Sales_Datas[[#This Row],[after_discount]]-(Sales_Datas[[#This Row],[qty_ordered]]*Sales_Datas[[#This Row],[cogs]])</f>
        <v>1849330</v>
      </c>
      <c r="U3249" s="3">
        <f>IFERROR(Sales_Datas[[#This Row],[Gross_Profit]]/Sales_Datas[[#This Row],[after_discount]],0)</f>
        <v>0.91100000000000003</v>
      </c>
      <c r="V3249" s="1" t="str">
        <f>IF(Sales_Datas[[#This Row],[base_price]] &lt;= 632200, "Low", (IF(Sales_Datas[[#This Row],[base_price]] &gt;= 10092000, "High", "Medium")))</f>
        <v>Low</v>
      </c>
    </row>
    <row r="3250" spans="1:22" x14ac:dyDescent="0.25">
      <c r="A3250" s="1" t="s">
        <v>8931</v>
      </c>
      <c r="B3250" s="1" t="s">
        <v>8932</v>
      </c>
      <c r="C3250" s="2">
        <v>44835</v>
      </c>
      <c r="D3250" s="1" t="s">
        <v>8929</v>
      </c>
      <c r="E3250" s="4">
        <v>40600</v>
      </c>
      <c r="F3250">
        <v>5</v>
      </c>
      <c r="G3250" s="4">
        <v>2030000</v>
      </c>
      <c r="H3250" s="4">
        <v>0</v>
      </c>
      <c r="I3250" s="4">
        <v>2030000</v>
      </c>
      <c r="J3250">
        <v>1</v>
      </c>
      <c r="K3250">
        <v>1</v>
      </c>
      <c r="L3250">
        <v>1</v>
      </c>
      <c r="M3250">
        <v>1</v>
      </c>
      <c r="N3250" s="2">
        <v>44582</v>
      </c>
      <c r="O3250" s="1" t="s">
        <v>8930</v>
      </c>
      <c r="P3250" s="4">
        <v>406000</v>
      </c>
      <c r="Q3250" s="4">
        <v>36134</v>
      </c>
      <c r="R3250" s="1" t="s">
        <v>75</v>
      </c>
      <c r="S3250" s="1" t="s">
        <v>50</v>
      </c>
      <c r="T3250" s="4">
        <f>Sales_Datas[[#This Row],[after_discount]]-(Sales_Datas[[#This Row],[qty_ordered]]*Sales_Datas[[#This Row],[cogs]])</f>
        <v>1849330</v>
      </c>
      <c r="U3250" s="3">
        <f>IFERROR(Sales_Datas[[#This Row],[Gross_Profit]]/Sales_Datas[[#This Row],[after_discount]],0)</f>
        <v>0.91100000000000003</v>
      </c>
      <c r="V3250" s="1" t="str">
        <f>IF(Sales_Datas[[#This Row],[base_price]] &lt;= 632200, "Low", (IF(Sales_Datas[[#This Row],[base_price]] &gt;= 10092000, "High", "Medium")))</f>
        <v>Low</v>
      </c>
    </row>
    <row r="3251" spans="1:22" x14ac:dyDescent="0.25">
      <c r="A3251" s="1" t="s">
        <v>8933</v>
      </c>
      <c r="B3251" s="1" t="s">
        <v>8934</v>
      </c>
      <c r="C3251" s="2">
        <v>44867</v>
      </c>
      <c r="D3251" s="1" t="s">
        <v>8929</v>
      </c>
      <c r="E3251" s="4">
        <v>40600</v>
      </c>
      <c r="F3251">
        <v>5</v>
      </c>
      <c r="G3251" s="4">
        <v>2030000</v>
      </c>
      <c r="H3251" s="4">
        <v>0</v>
      </c>
      <c r="I3251" s="4">
        <v>2030000</v>
      </c>
      <c r="J3251">
        <v>1</v>
      </c>
      <c r="K3251">
        <v>1</v>
      </c>
      <c r="L3251">
        <v>0</v>
      </c>
      <c r="M3251">
        <v>1</v>
      </c>
      <c r="N3251" s="2">
        <v>44619</v>
      </c>
      <c r="O3251" s="1" t="s">
        <v>8930</v>
      </c>
      <c r="P3251" s="4">
        <v>406000</v>
      </c>
      <c r="Q3251" s="4">
        <v>36134</v>
      </c>
      <c r="R3251" s="1" t="s">
        <v>75</v>
      </c>
      <c r="S3251" s="1" t="s">
        <v>50</v>
      </c>
      <c r="T3251" s="4">
        <f>Sales_Datas[[#This Row],[after_discount]]-(Sales_Datas[[#This Row],[qty_ordered]]*Sales_Datas[[#This Row],[cogs]])</f>
        <v>1849330</v>
      </c>
      <c r="U3251" s="3">
        <f>IFERROR(Sales_Datas[[#This Row],[Gross_Profit]]/Sales_Datas[[#This Row],[after_discount]],0)</f>
        <v>0.91100000000000003</v>
      </c>
      <c r="V3251" s="1" t="str">
        <f>IF(Sales_Datas[[#This Row],[base_price]] &lt;= 632200, "Low", (IF(Sales_Datas[[#This Row],[base_price]] &gt;= 10092000, "High", "Medium")))</f>
        <v>Low</v>
      </c>
    </row>
    <row r="3252" spans="1:22" x14ac:dyDescent="0.25">
      <c r="A3252" s="1" t="s">
        <v>8935</v>
      </c>
      <c r="B3252" s="1" t="s">
        <v>8932</v>
      </c>
      <c r="C3252" s="2">
        <v>44896</v>
      </c>
      <c r="D3252" s="1" t="s">
        <v>8929</v>
      </c>
      <c r="E3252" s="4">
        <v>40600</v>
      </c>
      <c r="F3252">
        <v>5</v>
      </c>
      <c r="G3252" s="4">
        <v>2030000</v>
      </c>
      <c r="H3252" s="4">
        <v>0</v>
      </c>
      <c r="I3252" s="4">
        <v>2030000</v>
      </c>
      <c r="J3252">
        <v>1</v>
      </c>
      <c r="K3252">
        <v>1</v>
      </c>
      <c r="L3252">
        <v>1</v>
      </c>
      <c r="M3252">
        <v>1</v>
      </c>
      <c r="N3252" s="2">
        <v>44582</v>
      </c>
      <c r="O3252" s="1" t="s">
        <v>8930</v>
      </c>
      <c r="P3252" s="4">
        <v>406000</v>
      </c>
      <c r="Q3252" s="4">
        <v>36134</v>
      </c>
      <c r="R3252" s="1" t="s">
        <v>75</v>
      </c>
      <c r="S3252" s="1" t="s">
        <v>50</v>
      </c>
      <c r="T3252" s="4">
        <f>Sales_Datas[[#This Row],[after_discount]]-(Sales_Datas[[#This Row],[qty_ordered]]*Sales_Datas[[#This Row],[cogs]])</f>
        <v>1849330</v>
      </c>
      <c r="U3252" s="3">
        <f>IFERROR(Sales_Datas[[#This Row],[Gross_Profit]]/Sales_Datas[[#This Row],[after_discount]],0)</f>
        <v>0.91100000000000003</v>
      </c>
      <c r="V3252" s="1" t="str">
        <f>IF(Sales_Datas[[#This Row],[base_price]] &lt;= 632200, "Low", (IF(Sales_Datas[[#This Row],[base_price]] &gt;= 10092000, "High", "Medium")))</f>
        <v>Low</v>
      </c>
    </row>
    <row r="3253" spans="1:22" x14ac:dyDescent="0.25">
      <c r="A3253" s="1" t="s">
        <v>8936</v>
      </c>
      <c r="B3253" s="1" t="s">
        <v>8937</v>
      </c>
      <c r="C3253" s="2">
        <v>44725</v>
      </c>
      <c r="D3253" s="1" t="s">
        <v>8938</v>
      </c>
      <c r="E3253" s="4">
        <v>203000</v>
      </c>
      <c r="F3253">
        <v>1</v>
      </c>
      <c r="G3253" s="4">
        <v>2030000</v>
      </c>
      <c r="H3253" s="4">
        <v>0</v>
      </c>
      <c r="I3253" s="4">
        <v>2030000</v>
      </c>
      <c r="J3253">
        <v>1</v>
      </c>
      <c r="K3253">
        <v>0</v>
      </c>
      <c r="L3253">
        <v>0</v>
      </c>
      <c r="M3253">
        <v>1</v>
      </c>
      <c r="N3253" s="2">
        <v>44730</v>
      </c>
      <c r="O3253" s="1" t="s">
        <v>8939</v>
      </c>
      <c r="P3253" s="4">
        <v>2030000</v>
      </c>
      <c r="Q3253" s="4">
        <v>182700</v>
      </c>
      <c r="R3253" s="1" t="s">
        <v>123</v>
      </c>
      <c r="S3253" s="1" t="s">
        <v>50</v>
      </c>
      <c r="T3253" s="4">
        <f>Sales_Datas[[#This Row],[after_discount]]-(Sales_Datas[[#This Row],[qty_ordered]]*Sales_Datas[[#This Row],[cogs]])</f>
        <v>1847300</v>
      </c>
      <c r="U3253" s="3">
        <f>IFERROR(Sales_Datas[[#This Row],[Gross_Profit]]/Sales_Datas[[#This Row],[after_discount]],0)</f>
        <v>0.91</v>
      </c>
      <c r="V3253" s="1" t="str">
        <f>IF(Sales_Datas[[#This Row],[base_price]] &lt;= 632200, "Low", (IF(Sales_Datas[[#This Row],[base_price]] &gt;= 10092000, "High", "Medium")))</f>
        <v>Medium</v>
      </c>
    </row>
    <row r="3254" spans="1:22" x14ac:dyDescent="0.25">
      <c r="A3254" s="1" t="s">
        <v>8940</v>
      </c>
      <c r="B3254" s="1" t="s">
        <v>8941</v>
      </c>
      <c r="C3254" s="2">
        <v>44553</v>
      </c>
      <c r="D3254" s="1" t="s">
        <v>8942</v>
      </c>
      <c r="E3254" s="4">
        <v>202942</v>
      </c>
      <c r="F3254">
        <v>1</v>
      </c>
      <c r="G3254" s="4">
        <v>2029420</v>
      </c>
      <c r="H3254" s="4">
        <v>0</v>
      </c>
      <c r="I3254" s="4">
        <v>2029420</v>
      </c>
      <c r="J3254">
        <v>1</v>
      </c>
      <c r="K3254">
        <v>1</v>
      </c>
      <c r="L3254">
        <v>1</v>
      </c>
      <c r="M3254">
        <v>1</v>
      </c>
      <c r="N3254" s="2">
        <v>44402</v>
      </c>
      <c r="O3254" s="1" t="s">
        <v>8943</v>
      </c>
      <c r="P3254" s="4">
        <v>1928500</v>
      </c>
      <c r="Q3254" s="4">
        <v>169708</v>
      </c>
      <c r="R3254" s="1" t="s">
        <v>89</v>
      </c>
      <c r="S3254" s="1" t="s">
        <v>50</v>
      </c>
      <c r="T3254" s="4">
        <f>Sales_Datas[[#This Row],[after_discount]]-(Sales_Datas[[#This Row],[qty_ordered]]*Sales_Datas[[#This Row],[cogs]])</f>
        <v>1859712</v>
      </c>
      <c r="U3254" s="3">
        <f>IFERROR(Sales_Datas[[#This Row],[Gross_Profit]]/Sales_Datas[[#This Row],[after_discount]],0)</f>
        <v>0.91637610745927411</v>
      </c>
      <c r="V3254" s="1" t="str">
        <f>IF(Sales_Datas[[#This Row],[base_price]] &lt;= 632200, "Low", (IF(Sales_Datas[[#This Row],[base_price]] &gt;= 10092000, "High", "Medium")))</f>
        <v>Medium</v>
      </c>
    </row>
    <row r="3255" spans="1:22" x14ac:dyDescent="0.25">
      <c r="A3255" s="1" t="s">
        <v>8944</v>
      </c>
      <c r="B3255" s="1" t="s">
        <v>8945</v>
      </c>
      <c r="C3255" s="2">
        <v>44563</v>
      </c>
      <c r="D3255" s="1" t="s">
        <v>8946</v>
      </c>
      <c r="E3255" s="4">
        <v>202942</v>
      </c>
      <c r="F3255">
        <v>1</v>
      </c>
      <c r="G3255" s="4">
        <v>2029420</v>
      </c>
      <c r="H3255" s="4">
        <v>0</v>
      </c>
      <c r="I3255" s="4">
        <v>2029420</v>
      </c>
      <c r="J3255">
        <v>1</v>
      </c>
      <c r="K3255">
        <v>1</v>
      </c>
      <c r="L3255">
        <v>1</v>
      </c>
      <c r="M3255">
        <v>1</v>
      </c>
      <c r="N3255" s="2">
        <v>44601</v>
      </c>
      <c r="O3255" s="1" t="s">
        <v>8947</v>
      </c>
      <c r="P3255" s="4">
        <v>2029420</v>
      </c>
      <c r="Q3255" s="4">
        <v>148132</v>
      </c>
      <c r="R3255" s="1" t="s">
        <v>89</v>
      </c>
      <c r="S3255" s="1" t="s">
        <v>50</v>
      </c>
      <c r="T3255" s="4">
        <f>Sales_Datas[[#This Row],[after_discount]]-(Sales_Datas[[#This Row],[qty_ordered]]*Sales_Datas[[#This Row],[cogs]])</f>
        <v>1881288</v>
      </c>
      <c r="U3255" s="3">
        <f>IFERROR(Sales_Datas[[#This Row],[Gross_Profit]]/Sales_Datas[[#This Row],[after_discount]],0)</f>
        <v>0.92700771649042579</v>
      </c>
      <c r="V3255" s="1" t="str">
        <f>IF(Sales_Datas[[#This Row],[base_price]] &lt;= 632200, "Low", (IF(Sales_Datas[[#This Row],[base_price]] &gt;= 10092000, "High", "Medium")))</f>
        <v>Medium</v>
      </c>
    </row>
    <row r="3256" spans="1:22" x14ac:dyDescent="0.25">
      <c r="A3256" s="1" t="s">
        <v>8948</v>
      </c>
      <c r="B3256" s="1" t="s">
        <v>8949</v>
      </c>
      <c r="C3256" s="2">
        <v>44650</v>
      </c>
      <c r="D3256" s="1" t="s">
        <v>8942</v>
      </c>
      <c r="E3256" s="4">
        <v>202942</v>
      </c>
      <c r="F3256">
        <v>1</v>
      </c>
      <c r="G3256" s="4">
        <v>2029420</v>
      </c>
      <c r="H3256" s="4">
        <v>0</v>
      </c>
      <c r="I3256" s="4">
        <v>2029420</v>
      </c>
      <c r="J3256">
        <v>1</v>
      </c>
      <c r="K3256">
        <v>1</v>
      </c>
      <c r="L3256">
        <v>1</v>
      </c>
      <c r="M3256">
        <v>1</v>
      </c>
      <c r="N3256" s="2">
        <v>44625</v>
      </c>
      <c r="O3256" s="1" t="s">
        <v>8943</v>
      </c>
      <c r="P3256" s="4">
        <v>1928500</v>
      </c>
      <c r="Q3256" s="4">
        <v>169708</v>
      </c>
      <c r="R3256" s="1" t="s">
        <v>89</v>
      </c>
      <c r="S3256" s="1" t="s">
        <v>50</v>
      </c>
      <c r="T3256" s="4">
        <f>Sales_Datas[[#This Row],[after_discount]]-(Sales_Datas[[#This Row],[qty_ordered]]*Sales_Datas[[#This Row],[cogs]])</f>
        <v>1859712</v>
      </c>
      <c r="U3256" s="3">
        <f>IFERROR(Sales_Datas[[#This Row],[Gross_Profit]]/Sales_Datas[[#This Row],[after_discount]],0)</f>
        <v>0.91637610745927411</v>
      </c>
      <c r="V3256" s="1" t="str">
        <f>IF(Sales_Datas[[#This Row],[base_price]] &lt;= 632200, "Low", (IF(Sales_Datas[[#This Row],[base_price]] &gt;= 10092000, "High", "Medium")))</f>
        <v>Medium</v>
      </c>
    </row>
    <row r="3257" spans="1:22" x14ac:dyDescent="0.25">
      <c r="A3257" s="1" t="s">
        <v>8950</v>
      </c>
      <c r="B3257" s="1" t="s">
        <v>1971</v>
      </c>
      <c r="C3257" s="2">
        <v>44713</v>
      </c>
      <c r="D3257" s="1" t="s">
        <v>8942</v>
      </c>
      <c r="E3257" s="4">
        <v>202942</v>
      </c>
      <c r="F3257">
        <v>1</v>
      </c>
      <c r="G3257" s="4">
        <v>2029420</v>
      </c>
      <c r="H3257" s="4">
        <v>0</v>
      </c>
      <c r="I3257" s="4">
        <v>2029420</v>
      </c>
      <c r="J3257">
        <v>1</v>
      </c>
      <c r="K3257">
        <v>1</v>
      </c>
      <c r="L3257">
        <v>1</v>
      </c>
      <c r="M3257">
        <v>1</v>
      </c>
      <c r="N3257" s="2">
        <v>44386</v>
      </c>
      <c r="O3257" s="1" t="s">
        <v>8943</v>
      </c>
      <c r="P3257" s="4">
        <v>1928500</v>
      </c>
      <c r="Q3257" s="4">
        <v>169708</v>
      </c>
      <c r="R3257" s="1" t="s">
        <v>89</v>
      </c>
      <c r="S3257" s="1" t="s">
        <v>50</v>
      </c>
      <c r="T3257" s="4">
        <f>Sales_Datas[[#This Row],[after_discount]]-(Sales_Datas[[#This Row],[qty_ordered]]*Sales_Datas[[#This Row],[cogs]])</f>
        <v>1859712</v>
      </c>
      <c r="U3257" s="3">
        <f>IFERROR(Sales_Datas[[#This Row],[Gross_Profit]]/Sales_Datas[[#This Row],[after_discount]],0)</f>
        <v>0.91637610745927411</v>
      </c>
      <c r="V3257" s="1" t="str">
        <f>IF(Sales_Datas[[#This Row],[base_price]] &lt;= 632200, "Low", (IF(Sales_Datas[[#This Row],[base_price]] &gt;= 10092000, "High", "Medium")))</f>
        <v>Medium</v>
      </c>
    </row>
    <row r="3258" spans="1:22" x14ac:dyDescent="0.25">
      <c r="A3258" s="1" t="s">
        <v>8951</v>
      </c>
      <c r="B3258" s="1" t="s">
        <v>8952</v>
      </c>
      <c r="C3258" s="2">
        <v>44732</v>
      </c>
      <c r="D3258" s="1" t="s">
        <v>8946</v>
      </c>
      <c r="E3258" s="4">
        <v>202942</v>
      </c>
      <c r="F3258">
        <v>1</v>
      </c>
      <c r="G3258" s="4">
        <v>2029420</v>
      </c>
      <c r="H3258" s="4">
        <v>0</v>
      </c>
      <c r="I3258" s="4">
        <v>2029420</v>
      </c>
      <c r="J3258">
        <v>1</v>
      </c>
      <c r="K3258">
        <v>1</v>
      </c>
      <c r="L3258">
        <v>0</v>
      </c>
      <c r="M3258">
        <v>1</v>
      </c>
      <c r="N3258" s="2">
        <v>44731</v>
      </c>
      <c r="O3258" s="1" t="s">
        <v>8947</v>
      </c>
      <c r="P3258" s="4">
        <v>2029420</v>
      </c>
      <c r="Q3258" s="4">
        <v>148132</v>
      </c>
      <c r="R3258" s="1" t="s">
        <v>89</v>
      </c>
      <c r="S3258" s="1" t="s">
        <v>50</v>
      </c>
      <c r="T3258" s="4">
        <f>Sales_Datas[[#This Row],[after_discount]]-(Sales_Datas[[#This Row],[qty_ordered]]*Sales_Datas[[#This Row],[cogs]])</f>
        <v>1881288</v>
      </c>
      <c r="U3258" s="3">
        <f>IFERROR(Sales_Datas[[#This Row],[Gross_Profit]]/Sales_Datas[[#This Row],[after_discount]],0)</f>
        <v>0.92700771649042579</v>
      </c>
      <c r="V3258" s="1" t="str">
        <f>IF(Sales_Datas[[#This Row],[base_price]] &lt;= 632200, "Low", (IF(Sales_Datas[[#This Row],[base_price]] &gt;= 10092000, "High", "Medium")))</f>
        <v>Medium</v>
      </c>
    </row>
    <row r="3259" spans="1:22" x14ac:dyDescent="0.25">
      <c r="A3259" s="1" t="s">
        <v>8953</v>
      </c>
      <c r="B3259" s="1" t="s">
        <v>8954</v>
      </c>
      <c r="C3259" s="2">
        <v>44744</v>
      </c>
      <c r="D3259" s="1" t="s">
        <v>8942</v>
      </c>
      <c r="E3259" s="4">
        <v>202942</v>
      </c>
      <c r="F3259">
        <v>1</v>
      </c>
      <c r="G3259" s="4">
        <v>2029420</v>
      </c>
      <c r="H3259" s="4">
        <v>0</v>
      </c>
      <c r="I3259" s="4">
        <v>2029420</v>
      </c>
      <c r="J3259">
        <v>1</v>
      </c>
      <c r="K3259">
        <v>0</v>
      </c>
      <c r="L3259">
        <v>0</v>
      </c>
      <c r="M3259">
        <v>4</v>
      </c>
      <c r="N3259" s="2">
        <v>44585</v>
      </c>
      <c r="O3259" s="1" t="s">
        <v>8943</v>
      </c>
      <c r="P3259" s="4">
        <v>1928500</v>
      </c>
      <c r="Q3259" s="4">
        <v>169708</v>
      </c>
      <c r="R3259" s="1" t="s">
        <v>89</v>
      </c>
      <c r="S3259" s="1" t="s">
        <v>34</v>
      </c>
      <c r="T3259" s="4">
        <f>Sales_Datas[[#This Row],[after_discount]]-(Sales_Datas[[#This Row],[qty_ordered]]*Sales_Datas[[#This Row],[cogs]])</f>
        <v>1859712</v>
      </c>
      <c r="U3259" s="3">
        <f>IFERROR(Sales_Datas[[#This Row],[Gross_Profit]]/Sales_Datas[[#This Row],[after_discount]],0)</f>
        <v>0.91637610745927411</v>
      </c>
      <c r="V3259" s="1" t="str">
        <f>IF(Sales_Datas[[#This Row],[base_price]] &lt;= 632200, "Low", (IF(Sales_Datas[[#This Row],[base_price]] &gt;= 10092000, "High", "Medium")))</f>
        <v>Medium</v>
      </c>
    </row>
    <row r="3260" spans="1:22" x14ac:dyDescent="0.25">
      <c r="A3260" s="1" t="s">
        <v>8955</v>
      </c>
      <c r="B3260" s="1" t="s">
        <v>3486</v>
      </c>
      <c r="C3260" s="2">
        <v>44388</v>
      </c>
      <c r="D3260" s="1" t="s">
        <v>8956</v>
      </c>
      <c r="E3260" s="4">
        <v>202942</v>
      </c>
      <c r="F3260">
        <v>1</v>
      </c>
      <c r="G3260" s="4">
        <v>2029420</v>
      </c>
      <c r="H3260" s="4">
        <v>0</v>
      </c>
      <c r="I3260" s="4">
        <v>2029420</v>
      </c>
      <c r="J3260">
        <v>1</v>
      </c>
      <c r="K3260">
        <v>0</v>
      </c>
      <c r="L3260">
        <v>0</v>
      </c>
      <c r="M3260">
        <v>4</v>
      </c>
      <c r="N3260" s="2">
        <v>44476</v>
      </c>
      <c r="O3260" s="1" t="s">
        <v>8957</v>
      </c>
      <c r="P3260" s="4">
        <v>2029420</v>
      </c>
      <c r="Q3260" s="4">
        <v>140012</v>
      </c>
      <c r="R3260" s="1" t="s">
        <v>133</v>
      </c>
      <c r="S3260" s="1" t="s">
        <v>34</v>
      </c>
      <c r="T3260" s="4">
        <f>Sales_Datas[[#This Row],[after_discount]]-(Sales_Datas[[#This Row],[qty_ordered]]*Sales_Datas[[#This Row],[cogs]])</f>
        <v>1889408</v>
      </c>
      <c r="U3260" s="3">
        <f>IFERROR(Sales_Datas[[#This Row],[Gross_Profit]]/Sales_Datas[[#This Row],[after_discount]],0)</f>
        <v>0.93100885967419267</v>
      </c>
      <c r="V3260" s="1" t="str">
        <f>IF(Sales_Datas[[#This Row],[base_price]] &lt;= 632200, "Low", (IF(Sales_Datas[[#This Row],[base_price]] &gt;= 10092000, "High", "Medium")))</f>
        <v>Medium</v>
      </c>
    </row>
    <row r="3261" spans="1:22" x14ac:dyDescent="0.25">
      <c r="A3261" s="1" t="s">
        <v>8958</v>
      </c>
      <c r="B3261" s="1" t="s">
        <v>5549</v>
      </c>
      <c r="C3261" s="2">
        <v>44481</v>
      </c>
      <c r="D3261" s="1" t="s">
        <v>8959</v>
      </c>
      <c r="E3261" s="4">
        <v>202942</v>
      </c>
      <c r="F3261">
        <v>1</v>
      </c>
      <c r="G3261" s="4">
        <v>2029420</v>
      </c>
      <c r="H3261" s="4">
        <v>0</v>
      </c>
      <c r="I3261" s="4">
        <v>2029420</v>
      </c>
      <c r="J3261">
        <v>1</v>
      </c>
      <c r="K3261">
        <v>1</v>
      </c>
      <c r="L3261">
        <v>1</v>
      </c>
      <c r="M3261">
        <v>4</v>
      </c>
      <c r="N3261" s="2">
        <v>44502</v>
      </c>
      <c r="O3261" s="1" t="s">
        <v>8960</v>
      </c>
      <c r="P3261" s="4">
        <v>2029420</v>
      </c>
      <c r="Q3261" s="4">
        <v>133922</v>
      </c>
      <c r="R3261" s="1" t="s">
        <v>123</v>
      </c>
      <c r="S3261" s="1" t="s">
        <v>34</v>
      </c>
      <c r="T3261" s="4">
        <f>Sales_Datas[[#This Row],[after_discount]]-(Sales_Datas[[#This Row],[qty_ordered]]*Sales_Datas[[#This Row],[cogs]])</f>
        <v>1895498</v>
      </c>
      <c r="U3261" s="3">
        <f>IFERROR(Sales_Datas[[#This Row],[Gross_Profit]]/Sales_Datas[[#This Row],[after_discount]],0)</f>
        <v>0.93400971706201774</v>
      </c>
      <c r="V3261" s="1" t="str">
        <f>IF(Sales_Datas[[#This Row],[base_price]] &lt;= 632200, "Low", (IF(Sales_Datas[[#This Row],[base_price]] &gt;= 10092000, "High", "Medium")))</f>
        <v>Medium</v>
      </c>
    </row>
    <row r="3262" spans="1:22" x14ac:dyDescent="0.25">
      <c r="A3262" s="1" t="s">
        <v>8961</v>
      </c>
      <c r="B3262" s="1" t="s">
        <v>8962</v>
      </c>
      <c r="C3262" s="2">
        <v>44529</v>
      </c>
      <c r="D3262" s="1" t="s">
        <v>8963</v>
      </c>
      <c r="E3262" s="4">
        <v>202942</v>
      </c>
      <c r="F3262">
        <v>1</v>
      </c>
      <c r="G3262" s="4">
        <v>2029420</v>
      </c>
      <c r="H3262" s="4">
        <v>0</v>
      </c>
      <c r="I3262" s="4">
        <v>2029420</v>
      </c>
      <c r="J3262">
        <v>1</v>
      </c>
      <c r="K3262">
        <v>1</v>
      </c>
      <c r="L3262">
        <v>0</v>
      </c>
      <c r="M3262">
        <v>1</v>
      </c>
      <c r="N3262" s="2">
        <v>44509</v>
      </c>
      <c r="O3262" s="1" t="s">
        <v>8964</v>
      </c>
      <c r="P3262" s="4">
        <v>2029420</v>
      </c>
      <c r="Q3262" s="4">
        <v>162342</v>
      </c>
      <c r="R3262" s="1" t="s">
        <v>123</v>
      </c>
      <c r="S3262" s="1" t="s">
        <v>50</v>
      </c>
      <c r="T3262" s="4">
        <f>Sales_Datas[[#This Row],[after_discount]]-(Sales_Datas[[#This Row],[qty_ordered]]*Sales_Datas[[#This Row],[cogs]])</f>
        <v>1867078</v>
      </c>
      <c r="U3262" s="3">
        <f>IFERROR(Sales_Datas[[#This Row],[Gross_Profit]]/Sales_Datas[[#This Row],[after_discount]],0)</f>
        <v>0.92000571591883396</v>
      </c>
      <c r="V3262" s="1" t="str">
        <f>IF(Sales_Datas[[#This Row],[base_price]] &lt;= 632200, "Low", (IF(Sales_Datas[[#This Row],[base_price]] &gt;= 10092000, "High", "Medium")))</f>
        <v>Medium</v>
      </c>
    </row>
    <row r="3263" spans="1:22" x14ac:dyDescent="0.25">
      <c r="A3263" s="1" t="s">
        <v>8965</v>
      </c>
      <c r="B3263" s="1" t="s">
        <v>8966</v>
      </c>
      <c r="C3263" s="2">
        <v>44238</v>
      </c>
      <c r="D3263" s="1" t="s">
        <v>8967</v>
      </c>
      <c r="E3263" s="4">
        <v>202855</v>
      </c>
      <c r="F3263">
        <v>1</v>
      </c>
      <c r="G3263" s="4">
        <v>2028550</v>
      </c>
      <c r="H3263" s="4">
        <v>0</v>
      </c>
      <c r="I3263" s="4">
        <v>2028550</v>
      </c>
      <c r="J3263">
        <v>1</v>
      </c>
      <c r="K3263">
        <v>1</v>
      </c>
      <c r="L3263">
        <v>1</v>
      </c>
      <c r="M3263">
        <v>1</v>
      </c>
      <c r="N3263" s="2">
        <v>44513</v>
      </c>
      <c r="O3263" s="1" t="s">
        <v>8968</v>
      </c>
      <c r="P3263" s="4">
        <v>2028550</v>
      </c>
      <c r="Q3263" s="4">
        <v>158224</v>
      </c>
      <c r="R3263" s="1" t="s">
        <v>133</v>
      </c>
      <c r="S3263" s="1" t="s">
        <v>50</v>
      </c>
      <c r="T3263" s="4">
        <f>Sales_Datas[[#This Row],[after_discount]]-(Sales_Datas[[#This Row],[qty_ordered]]*Sales_Datas[[#This Row],[cogs]])</f>
        <v>1870326</v>
      </c>
      <c r="U3263" s="3">
        <f>IFERROR(Sales_Datas[[#This Row],[Gross_Profit]]/Sales_Datas[[#This Row],[after_discount]],0)</f>
        <v>0.92200142959256615</v>
      </c>
      <c r="V3263" s="1" t="str">
        <f>IF(Sales_Datas[[#This Row],[base_price]] &lt;= 632200, "Low", (IF(Sales_Datas[[#This Row],[base_price]] &gt;= 10092000, "High", "Medium")))</f>
        <v>Medium</v>
      </c>
    </row>
    <row r="3264" spans="1:22" x14ac:dyDescent="0.25">
      <c r="A3264" s="1" t="s">
        <v>8969</v>
      </c>
      <c r="B3264" s="1" t="s">
        <v>8970</v>
      </c>
      <c r="C3264" s="2">
        <v>44463</v>
      </c>
      <c r="D3264" s="1" t="s">
        <v>8971</v>
      </c>
      <c r="E3264" s="4">
        <v>202855</v>
      </c>
      <c r="F3264">
        <v>1</v>
      </c>
      <c r="G3264" s="4">
        <v>2028550</v>
      </c>
      <c r="H3264" s="4">
        <v>0</v>
      </c>
      <c r="I3264" s="4">
        <v>2028550</v>
      </c>
      <c r="J3264">
        <v>1</v>
      </c>
      <c r="K3264">
        <v>1</v>
      </c>
      <c r="L3264">
        <v>0</v>
      </c>
      <c r="M3264">
        <v>1</v>
      </c>
      <c r="N3264" s="2">
        <v>44442</v>
      </c>
      <c r="O3264" s="1" t="s">
        <v>8972</v>
      </c>
      <c r="P3264" s="4">
        <v>2028550</v>
      </c>
      <c r="Q3264" s="4">
        <v>139954</v>
      </c>
      <c r="R3264" s="1" t="s">
        <v>133</v>
      </c>
      <c r="S3264" s="1" t="s">
        <v>50</v>
      </c>
      <c r="T3264" s="4">
        <f>Sales_Datas[[#This Row],[after_discount]]-(Sales_Datas[[#This Row],[qty_ordered]]*Sales_Datas[[#This Row],[cogs]])</f>
        <v>1888596</v>
      </c>
      <c r="U3264" s="3">
        <f>IFERROR(Sales_Datas[[#This Row],[Gross_Profit]]/Sales_Datas[[#This Row],[after_discount]],0)</f>
        <v>0.93100786275911362</v>
      </c>
      <c r="V3264" s="1" t="str">
        <f>IF(Sales_Datas[[#This Row],[base_price]] &lt;= 632200, "Low", (IF(Sales_Datas[[#This Row],[base_price]] &gt;= 10092000, "High", "Medium")))</f>
        <v>Medium</v>
      </c>
    </row>
    <row r="3265" spans="1:22" x14ac:dyDescent="0.25">
      <c r="A3265" s="1" t="s">
        <v>8973</v>
      </c>
      <c r="B3265" s="1" t="s">
        <v>8974</v>
      </c>
      <c r="C3265" s="2">
        <v>44509</v>
      </c>
      <c r="D3265" s="1" t="s">
        <v>8975</v>
      </c>
      <c r="E3265" s="4">
        <v>202855</v>
      </c>
      <c r="F3265">
        <v>1</v>
      </c>
      <c r="G3265" s="4">
        <v>2028550</v>
      </c>
      <c r="H3265" s="4">
        <v>0</v>
      </c>
      <c r="I3265" s="4">
        <v>2028550</v>
      </c>
      <c r="J3265">
        <v>1</v>
      </c>
      <c r="K3265">
        <v>1</v>
      </c>
      <c r="L3265">
        <v>0</v>
      </c>
      <c r="M3265">
        <v>1</v>
      </c>
      <c r="N3265" s="2">
        <v>44435</v>
      </c>
      <c r="O3265" s="1" t="s">
        <v>8976</v>
      </c>
      <c r="P3265" s="4">
        <v>2028550</v>
      </c>
      <c r="Q3265" s="4">
        <v>172376</v>
      </c>
      <c r="R3265" s="1" t="s">
        <v>133</v>
      </c>
      <c r="S3265" s="1" t="s">
        <v>50</v>
      </c>
      <c r="T3265" s="4">
        <f>Sales_Datas[[#This Row],[after_discount]]-(Sales_Datas[[#This Row],[qty_ordered]]*Sales_Datas[[#This Row],[cogs]])</f>
        <v>1856174</v>
      </c>
      <c r="U3265" s="3">
        <f>IFERROR(Sales_Datas[[#This Row],[Gross_Profit]]/Sales_Datas[[#This Row],[after_discount]],0)</f>
        <v>0.91502501786990709</v>
      </c>
      <c r="V3265" s="1" t="str">
        <f>IF(Sales_Datas[[#This Row],[base_price]] &lt;= 632200, "Low", (IF(Sales_Datas[[#This Row],[base_price]] &gt;= 10092000, "High", "Medium")))</f>
        <v>Medium</v>
      </c>
    </row>
    <row r="3266" spans="1:22" x14ac:dyDescent="0.25">
      <c r="A3266" s="1" t="s">
        <v>8977</v>
      </c>
      <c r="B3266" s="1" t="s">
        <v>8978</v>
      </c>
      <c r="C3266" s="2">
        <v>44392</v>
      </c>
      <c r="D3266" s="1" t="s">
        <v>8979</v>
      </c>
      <c r="E3266" s="4">
        <v>202710</v>
      </c>
      <c r="F3266">
        <v>1</v>
      </c>
      <c r="G3266" s="4">
        <v>2027100</v>
      </c>
      <c r="H3266" s="4">
        <v>0</v>
      </c>
      <c r="I3266" s="4">
        <v>2027100</v>
      </c>
      <c r="J3266">
        <v>1</v>
      </c>
      <c r="K3266">
        <v>1</v>
      </c>
      <c r="L3266">
        <v>1</v>
      </c>
      <c r="M3266">
        <v>1</v>
      </c>
      <c r="N3266" s="2">
        <v>44397</v>
      </c>
      <c r="O3266" s="1" t="s">
        <v>8980</v>
      </c>
      <c r="P3266" s="4">
        <v>2027100</v>
      </c>
      <c r="Q3266" s="4">
        <v>166170</v>
      </c>
      <c r="R3266" s="1" t="s">
        <v>383</v>
      </c>
      <c r="S3266" s="1" t="s">
        <v>50</v>
      </c>
      <c r="T3266" s="4">
        <f>Sales_Datas[[#This Row],[after_discount]]-(Sales_Datas[[#This Row],[qty_ordered]]*Sales_Datas[[#This Row],[cogs]])</f>
        <v>1860930</v>
      </c>
      <c r="U3266" s="3">
        <f>IFERROR(Sales_Datas[[#This Row],[Gross_Profit]]/Sales_Datas[[#This Row],[after_discount]],0)</f>
        <v>0.91802575107296136</v>
      </c>
      <c r="V3266" s="1" t="str">
        <f>IF(Sales_Datas[[#This Row],[base_price]] &lt;= 632200, "Low", (IF(Sales_Datas[[#This Row],[base_price]] &gt;= 10092000, "High", "Medium")))</f>
        <v>Medium</v>
      </c>
    </row>
    <row r="3267" spans="1:22" x14ac:dyDescent="0.25">
      <c r="A3267" s="1" t="s">
        <v>8981</v>
      </c>
      <c r="B3267" s="1" t="s">
        <v>8982</v>
      </c>
      <c r="C3267" s="2">
        <v>44434</v>
      </c>
      <c r="D3267" s="1" t="s">
        <v>8979</v>
      </c>
      <c r="E3267" s="4">
        <v>202710</v>
      </c>
      <c r="F3267">
        <v>1</v>
      </c>
      <c r="G3267" s="4">
        <v>2027100</v>
      </c>
      <c r="H3267" s="4">
        <v>0</v>
      </c>
      <c r="I3267" s="4">
        <v>2027100</v>
      </c>
      <c r="J3267">
        <v>1</v>
      </c>
      <c r="K3267">
        <v>1</v>
      </c>
      <c r="L3267">
        <v>1</v>
      </c>
      <c r="M3267">
        <v>1</v>
      </c>
      <c r="N3267" s="2">
        <v>44436</v>
      </c>
      <c r="O3267" s="1" t="s">
        <v>8980</v>
      </c>
      <c r="P3267" s="4">
        <v>2027100</v>
      </c>
      <c r="Q3267" s="4">
        <v>166170</v>
      </c>
      <c r="R3267" s="1" t="s">
        <v>383</v>
      </c>
      <c r="S3267" s="1" t="s">
        <v>50</v>
      </c>
      <c r="T3267" s="4">
        <f>Sales_Datas[[#This Row],[after_discount]]-(Sales_Datas[[#This Row],[qty_ordered]]*Sales_Datas[[#This Row],[cogs]])</f>
        <v>1860930</v>
      </c>
      <c r="U3267" s="3">
        <f>IFERROR(Sales_Datas[[#This Row],[Gross_Profit]]/Sales_Datas[[#This Row],[after_discount]],0)</f>
        <v>0.91802575107296136</v>
      </c>
      <c r="V3267" s="1" t="str">
        <f>IF(Sales_Datas[[#This Row],[base_price]] &lt;= 632200, "Low", (IF(Sales_Datas[[#This Row],[base_price]] &gt;= 10092000, "High", "Medium")))</f>
        <v>Medium</v>
      </c>
    </row>
    <row r="3268" spans="1:22" x14ac:dyDescent="0.25">
      <c r="A3268" s="1" t="s">
        <v>8983</v>
      </c>
      <c r="B3268" s="1" t="s">
        <v>8984</v>
      </c>
      <c r="C3268" s="2">
        <v>44354</v>
      </c>
      <c r="D3268" s="1" t="s">
        <v>8985</v>
      </c>
      <c r="E3268" s="4">
        <v>202188</v>
      </c>
      <c r="F3268">
        <v>1</v>
      </c>
      <c r="G3268" s="4">
        <v>2021880</v>
      </c>
      <c r="H3268" s="4">
        <v>0</v>
      </c>
      <c r="I3268" s="4">
        <v>2021880</v>
      </c>
      <c r="J3268">
        <v>1</v>
      </c>
      <c r="K3268">
        <v>1</v>
      </c>
      <c r="L3268">
        <v>1</v>
      </c>
      <c r="M3268">
        <v>1</v>
      </c>
      <c r="N3268" s="2">
        <v>44398</v>
      </c>
      <c r="O3268" s="1" t="s">
        <v>8986</v>
      </c>
      <c r="P3268" s="4">
        <v>2021880</v>
      </c>
      <c r="Q3268" s="4">
        <v>145522</v>
      </c>
      <c r="R3268" s="1" t="s">
        <v>383</v>
      </c>
      <c r="S3268" s="1" t="s">
        <v>50</v>
      </c>
      <c r="T3268" s="4">
        <f>Sales_Datas[[#This Row],[after_discount]]-(Sales_Datas[[#This Row],[qty_ordered]]*Sales_Datas[[#This Row],[cogs]])</f>
        <v>1876358</v>
      </c>
      <c r="U3268" s="3">
        <f>IFERROR(Sales_Datas[[#This Row],[Gross_Profit]]/Sales_Datas[[#This Row],[after_discount]],0)</f>
        <v>0.92802639127940334</v>
      </c>
      <c r="V3268" s="1" t="str">
        <f>IF(Sales_Datas[[#This Row],[base_price]] &lt;= 632200, "Low", (IF(Sales_Datas[[#This Row],[base_price]] &gt;= 10092000, "High", "Medium")))</f>
        <v>Medium</v>
      </c>
    </row>
    <row r="3269" spans="1:22" x14ac:dyDescent="0.25">
      <c r="A3269" s="1" t="s">
        <v>8987</v>
      </c>
      <c r="B3269" s="1" t="s">
        <v>8988</v>
      </c>
      <c r="C3269" s="2">
        <v>44640</v>
      </c>
      <c r="D3269" s="1" t="s">
        <v>8123</v>
      </c>
      <c r="E3269" s="4">
        <v>50460</v>
      </c>
      <c r="F3269">
        <v>4</v>
      </c>
      <c r="G3269" s="4">
        <v>2018400</v>
      </c>
      <c r="H3269" s="4">
        <v>0</v>
      </c>
      <c r="I3269" s="4">
        <v>2018400</v>
      </c>
      <c r="J3269">
        <v>1</v>
      </c>
      <c r="K3269">
        <v>1</v>
      </c>
      <c r="L3269">
        <v>1</v>
      </c>
      <c r="M3269">
        <v>7</v>
      </c>
      <c r="N3269" s="2">
        <v>44548</v>
      </c>
      <c r="O3269" s="1" t="s">
        <v>8124</v>
      </c>
      <c r="P3269" s="4">
        <v>504600</v>
      </c>
      <c r="Q3269" s="4">
        <v>40832</v>
      </c>
      <c r="R3269" s="1" t="s">
        <v>344</v>
      </c>
      <c r="S3269" s="1" t="s">
        <v>66</v>
      </c>
      <c r="T3269" s="4">
        <f>Sales_Datas[[#This Row],[after_discount]]-(Sales_Datas[[#This Row],[qty_ordered]]*Sales_Datas[[#This Row],[cogs]])</f>
        <v>1855072</v>
      </c>
      <c r="U3269" s="3">
        <f>IFERROR(Sales_Datas[[#This Row],[Gross_Profit]]/Sales_Datas[[#This Row],[after_discount]],0)</f>
        <v>0.91908045977011499</v>
      </c>
      <c r="V3269" s="1" t="str">
        <f>IF(Sales_Datas[[#This Row],[base_price]] &lt;= 632200, "Low", (IF(Sales_Datas[[#This Row],[base_price]] &gt;= 10092000, "High", "Medium")))</f>
        <v>Low</v>
      </c>
    </row>
    <row r="3270" spans="1:22" x14ac:dyDescent="0.25">
      <c r="A3270" s="1" t="s">
        <v>8989</v>
      </c>
      <c r="B3270" s="1" t="s">
        <v>8990</v>
      </c>
      <c r="C3270" s="2">
        <v>44623</v>
      </c>
      <c r="D3270" s="1" t="s">
        <v>8991</v>
      </c>
      <c r="E3270" s="4">
        <v>40310</v>
      </c>
      <c r="F3270">
        <v>5</v>
      </c>
      <c r="G3270" s="4">
        <v>2015500</v>
      </c>
      <c r="H3270" s="4">
        <v>0</v>
      </c>
      <c r="I3270" s="4">
        <v>2015500</v>
      </c>
      <c r="J3270">
        <v>1</v>
      </c>
      <c r="K3270">
        <v>1</v>
      </c>
      <c r="L3270">
        <v>0</v>
      </c>
      <c r="M3270">
        <v>1</v>
      </c>
      <c r="N3270" s="2">
        <v>44629</v>
      </c>
      <c r="O3270" s="1" t="s">
        <v>8992</v>
      </c>
      <c r="P3270" s="4">
        <v>403100</v>
      </c>
      <c r="Q3270" s="4">
        <v>25346</v>
      </c>
      <c r="R3270" s="1" t="s">
        <v>23</v>
      </c>
      <c r="S3270" s="1" t="s">
        <v>50</v>
      </c>
      <c r="T3270" s="4">
        <f>Sales_Datas[[#This Row],[after_discount]]-(Sales_Datas[[#This Row],[qty_ordered]]*Sales_Datas[[#This Row],[cogs]])</f>
        <v>1888770</v>
      </c>
      <c r="U3270" s="3">
        <f>IFERROR(Sales_Datas[[#This Row],[Gross_Profit]]/Sales_Datas[[#This Row],[after_discount]],0)</f>
        <v>0.93712230215827341</v>
      </c>
      <c r="V3270" s="1" t="str">
        <f>IF(Sales_Datas[[#This Row],[base_price]] &lt;= 632200, "Low", (IF(Sales_Datas[[#This Row],[base_price]] &gt;= 10092000, "High", "Medium")))</f>
        <v>Low</v>
      </c>
    </row>
    <row r="3271" spans="1:22" x14ac:dyDescent="0.25">
      <c r="A3271" s="1" t="s">
        <v>8993</v>
      </c>
      <c r="B3271" s="1" t="s">
        <v>8994</v>
      </c>
      <c r="C3271" s="2">
        <v>44324</v>
      </c>
      <c r="D3271" s="1" t="s">
        <v>8995</v>
      </c>
      <c r="E3271" s="4">
        <v>201550</v>
      </c>
      <c r="F3271">
        <v>1</v>
      </c>
      <c r="G3271" s="4">
        <v>2015500</v>
      </c>
      <c r="H3271" s="4">
        <v>0</v>
      </c>
      <c r="I3271" s="4">
        <v>2015500</v>
      </c>
      <c r="J3271">
        <v>1</v>
      </c>
      <c r="K3271">
        <v>1</v>
      </c>
      <c r="L3271">
        <v>1</v>
      </c>
      <c r="M3271">
        <v>1</v>
      </c>
      <c r="N3271" s="2">
        <v>44402</v>
      </c>
      <c r="O3271" s="1" t="s">
        <v>8996</v>
      </c>
      <c r="P3271" s="4">
        <v>1008040</v>
      </c>
      <c r="Q3271" s="4">
        <v>83636</v>
      </c>
      <c r="R3271" s="1" t="s">
        <v>123</v>
      </c>
      <c r="S3271" s="1" t="s">
        <v>50</v>
      </c>
      <c r="T3271" s="4">
        <f>Sales_Datas[[#This Row],[after_discount]]-(Sales_Datas[[#This Row],[qty_ordered]]*Sales_Datas[[#This Row],[cogs]])</f>
        <v>1931864</v>
      </c>
      <c r="U3271" s="3">
        <f>IFERROR(Sales_Datas[[#This Row],[Gross_Profit]]/Sales_Datas[[#This Row],[after_discount]],0)</f>
        <v>0.95850359712230215</v>
      </c>
      <c r="V3271" s="1" t="str">
        <f>IF(Sales_Datas[[#This Row],[base_price]] &lt;= 632200, "Low", (IF(Sales_Datas[[#This Row],[base_price]] &gt;= 10092000, "High", "Medium")))</f>
        <v>Medium</v>
      </c>
    </row>
    <row r="3272" spans="1:22" x14ac:dyDescent="0.25">
      <c r="A3272" s="1" t="s">
        <v>8997</v>
      </c>
      <c r="B3272" s="1" t="s">
        <v>2985</v>
      </c>
      <c r="C3272" s="2">
        <v>44204</v>
      </c>
      <c r="D3272" s="1" t="s">
        <v>8998</v>
      </c>
      <c r="E3272" s="4">
        <v>200100</v>
      </c>
      <c r="F3272">
        <v>1</v>
      </c>
      <c r="G3272" s="4">
        <v>2001000</v>
      </c>
      <c r="H3272" s="4">
        <v>0</v>
      </c>
      <c r="I3272" s="4">
        <v>2001000</v>
      </c>
      <c r="J3272">
        <v>1</v>
      </c>
      <c r="K3272">
        <v>1</v>
      </c>
      <c r="L3272">
        <v>1</v>
      </c>
      <c r="M3272">
        <v>1</v>
      </c>
      <c r="N3272" s="2">
        <v>44403</v>
      </c>
      <c r="O3272" s="1" t="s">
        <v>8999</v>
      </c>
      <c r="P3272" s="4">
        <v>579420</v>
      </c>
      <c r="Q3272" s="4">
        <v>41122</v>
      </c>
      <c r="R3272" s="1" t="s">
        <v>89</v>
      </c>
      <c r="S3272" s="1" t="s">
        <v>50</v>
      </c>
      <c r="T3272" s="4">
        <f>Sales_Datas[[#This Row],[after_discount]]-(Sales_Datas[[#This Row],[qty_ordered]]*Sales_Datas[[#This Row],[cogs]])</f>
        <v>1959878</v>
      </c>
      <c r="U3272" s="3">
        <f>IFERROR(Sales_Datas[[#This Row],[Gross_Profit]]/Sales_Datas[[#This Row],[after_discount]],0)</f>
        <v>0.97944927536231885</v>
      </c>
      <c r="V3272" s="1" t="str">
        <f>IF(Sales_Datas[[#This Row],[base_price]] &lt;= 632200, "Low", (IF(Sales_Datas[[#This Row],[base_price]] &gt;= 10092000, "High", "Medium")))</f>
        <v>Low</v>
      </c>
    </row>
    <row r="3273" spans="1:22" x14ac:dyDescent="0.25">
      <c r="A3273" s="1" t="s">
        <v>9000</v>
      </c>
      <c r="B3273" s="1" t="s">
        <v>9001</v>
      </c>
      <c r="C3273" s="2">
        <v>44356</v>
      </c>
      <c r="D3273" s="1" t="s">
        <v>9002</v>
      </c>
      <c r="E3273" s="4">
        <v>200100</v>
      </c>
      <c r="F3273">
        <v>1</v>
      </c>
      <c r="G3273" s="4">
        <v>2001000</v>
      </c>
      <c r="H3273" s="4">
        <v>0</v>
      </c>
      <c r="I3273" s="4">
        <v>2001000</v>
      </c>
      <c r="J3273">
        <v>1</v>
      </c>
      <c r="K3273">
        <v>1</v>
      </c>
      <c r="L3273">
        <v>1</v>
      </c>
      <c r="M3273">
        <v>1</v>
      </c>
      <c r="N3273" s="2">
        <v>44460</v>
      </c>
      <c r="O3273" s="1" t="s">
        <v>9003</v>
      </c>
      <c r="P3273" s="4">
        <v>2001000</v>
      </c>
      <c r="Q3273" s="4">
        <v>126034</v>
      </c>
      <c r="R3273" s="1" t="s">
        <v>89</v>
      </c>
      <c r="S3273" s="1" t="s">
        <v>50</v>
      </c>
      <c r="T3273" s="4">
        <f>Sales_Datas[[#This Row],[after_discount]]-(Sales_Datas[[#This Row],[qty_ordered]]*Sales_Datas[[#This Row],[cogs]])</f>
        <v>1874966</v>
      </c>
      <c r="U3273" s="3">
        <f>IFERROR(Sales_Datas[[#This Row],[Gross_Profit]]/Sales_Datas[[#This Row],[after_discount]],0)</f>
        <v>0.93701449275362314</v>
      </c>
      <c r="V3273" s="1" t="str">
        <f>IF(Sales_Datas[[#This Row],[base_price]] &lt;= 632200, "Low", (IF(Sales_Datas[[#This Row],[base_price]] &gt;= 10092000, "High", "Medium")))</f>
        <v>Medium</v>
      </c>
    </row>
    <row r="3274" spans="1:22" x14ac:dyDescent="0.25">
      <c r="A3274" s="1" t="s">
        <v>9004</v>
      </c>
      <c r="B3274" s="1" t="s">
        <v>9005</v>
      </c>
      <c r="C3274" s="2">
        <v>44428</v>
      </c>
      <c r="D3274" s="1" t="s">
        <v>9006</v>
      </c>
      <c r="E3274" s="4">
        <v>200100</v>
      </c>
      <c r="F3274">
        <v>1</v>
      </c>
      <c r="G3274" s="4">
        <v>2001000</v>
      </c>
      <c r="H3274" s="4">
        <v>0</v>
      </c>
      <c r="I3274" s="4">
        <v>2001000</v>
      </c>
      <c r="J3274">
        <v>1</v>
      </c>
      <c r="K3274">
        <v>1</v>
      </c>
      <c r="L3274">
        <v>1</v>
      </c>
      <c r="M3274">
        <v>1</v>
      </c>
      <c r="N3274" s="2">
        <v>44425</v>
      </c>
      <c r="O3274" s="1" t="s">
        <v>9007</v>
      </c>
      <c r="P3274" s="4">
        <v>2001000</v>
      </c>
      <c r="Q3274" s="4">
        <v>160080</v>
      </c>
      <c r="R3274" s="1" t="s">
        <v>89</v>
      </c>
      <c r="S3274" s="1" t="s">
        <v>50</v>
      </c>
      <c r="T3274" s="4">
        <f>Sales_Datas[[#This Row],[after_discount]]-(Sales_Datas[[#This Row],[qty_ordered]]*Sales_Datas[[#This Row],[cogs]])</f>
        <v>1840920</v>
      </c>
      <c r="U3274" s="3">
        <f>IFERROR(Sales_Datas[[#This Row],[Gross_Profit]]/Sales_Datas[[#This Row],[after_discount]],0)</f>
        <v>0.92</v>
      </c>
      <c r="V3274" s="1" t="str">
        <f>IF(Sales_Datas[[#This Row],[base_price]] &lt;= 632200, "Low", (IF(Sales_Datas[[#This Row],[base_price]] &gt;= 10092000, "High", "Medium")))</f>
        <v>Medium</v>
      </c>
    </row>
    <row r="3275" spans="1:22" x14ac:dyDescent="0.25">
      <c r="A3275" s="1" t="s">
        <v>9008</v>
      </c>
      <c r="B3275" s="1" t="s">
        <v>3588</v>
      </c>
      <c r="C3275" s="2">
        <v>44455</v>
      </c>
      <c r="D3275" s="1" t="s">
        <v>9009</v>
      </c>
      <c r="E3275" s="4">
        <v>200100</v>
      </c>
      <c r="F3275">
        <v>1</v>
      </c>
      <c r="G3275" s="4">
        <v>2001000</v>
      </c>
      <c r="H3275" s="4">
        <v>0</v>
      </c>
      <c r="I3275" s="4">
        <v>2001000</v>
      </c>
      <c r="J3275">
        <v>1</v>
      </c>
      <c r="K3275">
        <v>1</v>
      </c>
      <c r="L3275">
        <v>1</v>
      </c>
      <c r="M3275">
        <v>1</v>
      </c>
      <c r="N3275" s="2">
        <v>44403</v>
      </c>
      <c r="O3275" s="1" t="s">
        <v>9010</v>
      </c>
      <c r="P3275" s="4">
        <v>2001000</v>
      </c>
      <c r="Q3275" s="4">
        <v>178060</v>
      </c>
      <c r="R3275" s="1" t="s">
        <v>554</v>
      </c>
      <c r="S3275" s="1" t="s">
        <v>50</v>
      </c>
      <c r="T3275" s="4">
        <f>Sales_Datas[[#This Row],[after_discount]]-(Sales_Datas[[#This Row],[qty_ordered]]*Sales_Datas[[#This Row],[cogs]])</f>
        <v>1822940</v>
      </c>
      <c r="U3275" s="3">
        <f>IFERROR(Sales_Datas[[#This Row],[Gross_Profit]]/Sales_Datas[[#This Row],[after_discount]],0)</f>
        <v>0.91101449275362323</v>
      </c>
      <c r="V3275" s="1" t="str">
        <f>IF(Sales_Datas[[#This Row],[base_price]] &lt;= 632200, "Low", (IF(Sales_Datas[[#This Row],[base_price]] &gt;= 10092000, "High", "Medium")))</f>
        <v>Medium</v>
      </c>
    </row>
    <row r="3276" spans="1:22" x14ac:dyDescent="0.25">
      <c r="A3276" s="1" t="s">
        <v>9011</v>
      </c>
      <c r="B3276" s="1" t="s">
        <v>9012</v>
      </c>
      <c r="C3276" s="2">
        <v>44466</v>
      </c>
      <c r="D3276" s="1" t="s">
        <v>9013</v>
      </c>
      <c r="E3276" s="4">
        <v>200100</v>
      </c>
      <c r="F3276">
        <v>1</v>
      </c>
      <c r="G3276" s="4">
        <v>2001000</v>
      </c>
      <c r="H3276" s="4">
        <v>0</v>
      </c>
      <c r="I3276" s="4">
        <v>2001000</v>
      </c>
      <c r="J3276">
        <v>1</v>
      </c>
      <c r="K3276">
        <v>0</v>
      </c>
      <c r="L3276">
        <v>0</v>
      </c>
      <c r="M3276">
        <v>12</v>
      </c>
      <c r="N3276" s="2">
        <v>44463</v>
      </c>
      <c r="O3276" s="1" t="s">
        <v>9014</v>
      </c>
      <c r="P3276" s="4">
        <v>2001000</v>
      </c>
      <c r="Q3276" s="4">
        <v>178060</v>
      </c>
      <c r="R3276" s="1" t="s">
        <v>554</v>
      </c>
      <c r="S3276" s="1" t="s">
        <v>1137</v>
      </c>
      <c r="T3276" s="4">
        <f>Sales_Datas[[#This Row],[after_discount]]-(Sales_Datas[[#This Row],[qty_ordered]]*Sales_Datas[[#This Row],[cogs]])</f>
        <v>1822940</v>
      </c>
      <c r="U3276" s="3">
        <f>IFERROR(Sales_Datas[[#This Row],[Gross_Profit]]/Sales_Datas[[#This Row],[after_discount]],0)</f>
        <v>0.91101449275362323</v>
      </c>
      <c r="V3276" s="1" t="str">
        <f>IF(Sales_Datas[[#This Row],[base_price]] &lt;= 632200, "Low", (IF(Sales_Datas[[#This Row],[base_price]] &gt;= 10092000, "High", "Medium")))</f>
        <v>Medium</v>
      </c>
    </row>
    <row r="3277" spans="1:22" x14ac:dyDescent="0.25">
      <c r="A3277" s="1" t="s">
        <v>9015</v>
      </c>
      <c r="B3277" s="1" t="s">
        <v>9016</v>
      </c>
      <c r="C3277" s="2">
        <v>44358</v>
      </c>
      <c r="D3277" s="1" t="s">
        <v>9017</v>
      </c>
      <c r="E3277" s="4">
        <v>200100</v>
      </c>
      <c r="F3277">
        <v>1</v>
      </c>
      <c r="G3277" s="4">
        <v>2001000</v>
      </c>
      <c r="H3277" s="4">
        <v>0</v>
      </c>
      <c r="I3277" s="4">
        <v>2001000</v>
      </c>
      <c r="J3277">
        <v>1</v>
      </c>
      <c r="K3277">
        <v>0</v>
      </c>
      <c r="L3277">
        <v>0</v>
      </c>
      <c r="M3277">
        <v>1</v>
      </c>
      <c r="N3277" s="2">
        <v>44514</v>
      </c>
      <c r="O3277" s="1" t="s">
        <v>9018</v>
      </c>
      <c r="P3277" s="4">
        <v>2001000</v>
      </c>
      <c r="Q3277" s="4">
        <v>164082</v>
      </c>
      <c r="R3277" s="1" t="s">
        <v>133</v>
      </c>
      <c r="S3277" s="1" t="s">
        <v>50</v>
      </c>
      <c r="T3277" s="4">
        <f>Sales_Datas[[#This Row],[after_discount]]-(Sales_Datas[[#This Row],[qty_ordered]]*Sales_Datas[[#This Row],[cogs]])</f>
        <v>1836918</v>
      </c>
      <c r="U3277" s="3">
        <f>IFERROR(Sales_Datas[[#This Row],[Gross_Profit]]/Sales_Datas[[#This Row],[after_discount]],0)</f>
        <v>0.91800000000000004</v>
      </c>
      <c r="V3277" s="1" t="str">
        <f>IF(Sales_Datas[[#This Row],[base_price]] &lt;= 632200, "Low", (IF(Sales_Datas[[#This Row],[base_price]] &gt;= 10092000, "High", "Medium")))</f>
        <v>Medium</v>
      </c>
    </row>
    <row r="3278" spans="1:22" x14ac:dyDescent="0.25">
      <c r="A3278" s="1" t="s">
        <v>9019</v>
      </c>
      <c r="B3278" s="1" t="s">
        <v>9020</v>
      </c>
      <c r="C3278" s="2">
        <v>44394</v>
      </c>
      <c r="D3278" s="1" t="s">
        <v>9021</v>
      </c>
      <c r="E3278" s="4">
        <v>66700</v>
      </c>
      <c r="F3278">
        <v>3</v>
      </c>
      <c r="G3278" s="4">
        <v>2001000</v>
      </c>
      <c r="H3278" s="4">
        <v>0</v>
      </c>
      <c r="I3278" s="4">
        <v>2001000</v>
      </c>
      <c r="J3278">
        <v>1</v>
      </c>
      <c r="K3278">
        <v>0</v>
      </c>
      <c r="L3278">
        <v>0</v>
      </c>
      <c r="M3278">
        <v>1</v>
      </c>
      <c r="N3278" s="2">
        <v>44403</v>
      </c>
      <c r="O3278" s="1" t="s">
        <v>9022</v>
      </c>
      <c r="P3278" s="4">
        <v>667000</v>
      </c>
      <c r="Q3278" s="4">
        <v>44022</v>
      </c>
      <c r="R3278" s="1" t="s">
        <v>123</v>
      </c>
      <c r="S3278" s="1" t="s">
        <v>50</v>
      </c>
      <c r="T3278" s="4">
        <f>Sales_Datas[[#This Row],[after_discount]]-(Sales_Datas[[#This Row],[qty_ordered]]*Sales_Datas[[#This Row],[cogs]])</f>
        <v>1868934</v>
      </c>
      <c r="U3278" s="3">
        <f>IFERROR(Sales_Datas[[#This Row],[Gross_Profit]]/Sales_Datas[[#This Row],[after_discount]],0)</f>
        <v>0.93400000000000005</v>
      </c>
      <c r="V3278" s="1" t="str">
        <f>IF(Sales_Datas[[#This Row],[base_price]] &lt;= 632200, "Low", (IF(Sales_Datas[[#This Row],[base_price]] &gt;= 10092000, "High", "Medium")))</f>
        <v>Medium</v>
      </c>
    </row>
    <row r="3279" spans="1:22" x14ac:dyDescent="0.25">
      <c r="A3279" s="1" t="s">
        <v>9023</v>
      </c>
      <c r="B3279" s="1" t="s">
        <v>956</v>
      </c>
      <c r="C3279" s="2">
        <v>44294</v>
      </c>
      <c r="D3279" s="1" t="s">
        <v>9024</v>
      </c>
      <c r="E3279" s="4">
        <v>199520</v>
      </c>
      <c r="F3279">
        <v>1</v>
      </c>
      <c r="G3279" s="4">
        <v>1995200</v>
      </c>
      <c r="H3279" s="4">
        <v>0</v>
      </c>
      <c r="I3279" s="4">
        <v>1995200</v>
      </c>
      <c r="J3279">
        <v>1</v>
      </c>
      <c r="K3279">
        <v>1</v>
      </c>
      <c r="L3279">
        <v>0</v>
      </c>
      <c r="M3279">
        <v>1</v>
      </c>
      <c r="N3279" s="2">
        <v>44379</v>
      </c>
      <c r="O3279" s="1" t="s">
        <v>9025</v>
      </c>
      <c r="P3279" s="4">
        <v>1995200</v>
      </c>
      <c r="Q3279" s="4">
        <v>145638</v>
      </c>
      <c r="R3279" s="1" t="s">
        <v>128</v>
      </c>
      <c r="S3279" s="1" t="s">
        <v>50</v>
      </c>
      <c r="T3279" s="4">
        <f>Sales_Datas[[#This Row],[after_discount]]-(Sales_Datas[[#This Row],[qty_ordered]]*Sales_Datas[[#This Row],[cogs]])</f>
        <v>1849562</v>
      </c>
      <c r="U3279" s="3">
        <f>IFERROR(Sales_Datas[[#This Row],[Gross_Profit]]/Sales_Datas[[#This Row],[after_discount]],0)</f>
        <v>0.92700581395348836</v>
      </c>
      <c r="V3279" s="1" t="str">
        <f>IF(Sales_Datas[[#This Row],[base_price]] &lt;= 632200, "Low", (IF(Sales_Datas[[#This Row],[base_price]] &gt;= 10092000, "High", "Medium")))</f>
        <v>Medium</v>
      </c>
    </row>
    <row r="3280" spans="1:22" x14ac:dyDescent="0.25">
      <c r="A3280" s="1" t="s">
        <v>9026</v>
      </c>
      <c r="B3280" s="1" t="s">
        <v>9027</v>
      </c>
      <c r="C3280" s="2">
        <v>44266</v>
      </c>
      <c r="D3280" s="1" t="s">
        <v>9028</v>
      </c>
      <c r="E3280" s="4">
        <v>24940</v>
      </c>
      <c r="F3280">
        <v>8</v>
      </c>
      <c r="G3280" s="4">
        <v>1995200</v>
      </c>
      <c r="H3280" s="4">
        <v>0</v>
      </c>
      <c r="I3280" s="4">
        <v>1995200</v>
      </c>
      <c r="J3280">
        <v>1</v>
      </c>
      <c r="K3280">
        <v>1</v>
      </c>
      <c r="L3280">
        <v>1</v>
      </c>
      <c r="M3280">
        <v>1</v>
      </c>
      <c r="N3280" s="2">
        <v>44516</v>
      </c>
      <c r="O3280" s="1" t="s">
        <v>9029</v>
      </c>
      <c r="P3280" s="4">
        <v>249400</v>
      </c>
      <c r="Q3280" s="4">
        <v>16414</v>
      </c>
      <c r="R3280" s="1" t="s">
        <v>383</v>
      </c>
      <c r="S3280" s="1" t="s">
        <v>50</v>
      </c>
      <c r="T3280" s="4">
        <f>Sales_Datas[[#This Row],[after_discount]]-(Sales_Datas[[#This Row],[qty_ordered]]*Sales_Datas[[#This Row],[cogs]])</f>
        <v>1863888</v>
      </c>
      <c r="U3280" s="3">
        <f>IFERROR(Sales_Datas[[#This Row],[Gross_Profit]]/Sales_Datas[[#This Row],[after_discount]],0)</f>
        <v>0.93418604651162795</v>
      </c>
      <c r="V3280" s="1" t="str">
        <f>IF(Sales_Datas[[#This Row],[base_price]] &lt;= 632200, "Low", (IF(Sales_Datas[[#This Row],[base_price]] &gt;= 10092000, "High", "Medium")))</f>
        <v>Low</v>
      </c>
    </row>
    <row r="3281" spans="1:22" x14ac:dyDescent="0.25">
      <c r="A3281" s="1" t="s">
        <v>9030</v>
      </c>
      <c r="B3281" s="1" t="s">
        <v>9031</v>
      </c>
      <c r="C3281" s="2">
        <v>44428</v>
      </c>
      <c r="D3281" s="1" t="s">
        <v>9032</v>
      </c>
      <c r="E3281" s="4">
        <v>99470</v>
      </c>
      <c r="F3281">
        <v>2</v>
      </c>
      <c r="G3281" s="4">
        <v>1989400</v>
      </c>
      <c r="H3281" s="4">
        <v>0</v>
      </c>
      <c r="I3281" s="4">
        <v>1989400</v>
      </c>
      <c r="J3281">
        <v>1</v>
      </c>
      <c r="K3281">
        <v>1</v>
      </c>
      <c r="L3281">
        <v>1</v>
      </c>
      <c r="M3281">
        <v>1</v>
      </c>
      <c r="N3281" s="2">
        <v>44419</v>
      </c>
      <c r="O3281" s="1" t="s">
        <v>9033</v>
      </c>
      <c r="P3281" s="4">
        <v>994700</v>
      </c>
      <c r="Q3281" s="4">
        <v>79576</v>
      </c>
      <c r="R3281" s="1" t="s">
        <v>123</v>
      </c>
      <c r="S3281" s="1" t="s">
        <v>50</v>
      </c>
      <c r="T3281" s="4">
        <f>Sales_Datas[[#This Row],[after_discount]]-(Sales_Datas[[#This Row],[qty_ordered]]*Sales_Datas[[#This Row],[cogs]])</f>
        <v>1830248</v>
      </c>
      <c r="U3281" s="3">
        <f>IFERROR(Sales_Datas[[#This Row],[Gross_Profit]]/Sales_Datas[[#This Row],[after_discount]],0)</f>
        <v>0.92</v>
      </c>
      <c r="V3281" s="1" t="str">
        <f>IF(Sales_Datas[[#This Row],[base_price]] &lt;= 632200, "Low", (IF(Sales_Datas[[#This Row],[base_price]] &gt;= 10092000, "High", "Medium")))</f>
        <v>Medium</v>
      </c>
    </row>
    <row r="3282" spans="1:22" x14ac:dyDescent="0.25">
      <c r="A3282" s="1" t="s">
        <v>9034</v>
      </c>
      <c r="B3282" s="1" t="s">
        <v>9035</v>
      </c>
      <c r="C3282" s="2">
        <v>44550</v>
      </c>
      <c r="D3282" s="1" t="s">
        <v>9036</v>
      </c>
      <c r="E3282" s="4">
        <v>198882</v>
      </c>
      <c r="F3282">
        <v>1</v>
      </c>
      <c r="G3282" s="4">
        <v>1988820</v>
      </c>
      <c r="H3282" s="4">
        <v>0</v>
      </c>
      <c r="I3282" s="4">
        <v>1988820</v>
      </c>
      <c r="J3282">
        <v>1</v>
      </c>
      <c r="K3282">
        <v>1</v>
      </c>
      <c r="L3282">
        <v>0</v>
      </c>
      <c r="M3282">
        <v>4</v>
      </c>
      <c r="N3282" s="2">
        <v>44533</v>
      </c>
      <c r="O3282" s="1" t="s">
        <v>9037</v>
      </c>
      <c r="P3282" s="4">
        <v>1988820</v>
      </c>
      <c r="Q3282" s="4">
        <v>147146</v>
      </c>
      <c r="R3282" s="1" t="s">
        <v>89</v>
      </c>
      <c r="S3282" s="1" t="s">
        <v>34</v>
      </c>
      <c r="T3282" s="4">
        <f>Sales_Datas[[#This Row],[after_discount]]-(Sales_Datas[[#This Row],[qty_ordered]]*Sales_Datas[[#This Row],[cogs]])</f>
        <v>1841674</v>
      </c>
      <c r="U3282" s="3">
        <f>IFERROR(Sales_Datas[[#This Row],[Gross_Profit]]/Sales_Datas[[#This Row],[after_discount]],0)</f>
        <v>0.92601341498979295</v>
      </c>
      <c r="V3282" s="1" t="str">
        <f>IF(Sales_Datas[[#This Row],[base_price]] &lt;= 632200, "Low", (IF(Sales_Datas[[#This Row],[base_price]] &gt;= 10092000, "High", "Medium")))</f>
        <v>Medium</v>
      </c>
    </row>
    <row r="3283" spans="1:22" x14ac:dyDescent="0.25">
      <c r="A3283" s="1" t="s">
        <v>9038</v>
      </c>
      <c r="B3283" s="1" t="s">
        <v>9039</v>
      </c>
      <c r="C3283" s="2">
        <v>44397</v>
      </c>
      <c r="D3283" s="1" t="s">
        <v>9040</v>
      </c>
      <c r="E3283" s="4">
        <v>198360</v>
      </c>
      <c r="F3283">
        <v>1</v>
      </c>
      <c r="G3283" s="4">
        <v>1983600</v>
      </c>
      <c r="H3283" s="4">
        <v>0</v>
      </c>
      <c r="I3283" s="4">
        <v>1983600</v>
      </c>
      <c r="J3283">
        <v>1</v>
      </c>
      <c r="K3283">
        <v>1</v>
      </c>
      <c r="L3283">
        <v>0</v>
      </c>
      <c r="M3283">
        <v>1</v>
      </c>
      <c r="N3283" s="2">
        <v>44386</v>
      </c>
      <c r="O3283" s="1" t="s">
        <v>9041</v>
      </c>
      <c r="P3283" s="4">
        <v>1983600</v>
      </c>
      <c r="Q3283" s="4">
        <v>140824</v>
      </c>
      <c r="R3283" s="1" t="s">
        <v>55</v>
      </c>
      <c r="S3283" s="1" t="s">
        <v>50</v>
      </c>
      <c r="T3283" s="4">
        <f>Sales_Datas[[#This Row],[after_discount]]-(Sales_Datas[[#This Row],[qty_ordered]]*Sales_Datas[[#This Row],[cogs]])</f>
        <v>1842776</v>
      </c>
      <c r="U3283" s="3">
        <f>IFERROR(Sales_Datas[[#This Row],[Gross_Profit]]/Sales_Datas[[#This Row],[after_discount]],0)</f>
        <v>0.92900584795321639</v>
      </c>
      <c r="V3283" s="1" t="str">
        <f>IF(Sales_Datas[[#This Row],[base_price]] &lt;= 632200, "Low", (IF(Sales_Datas[[#This Row],[base_price]] &gt;= 10092000, "High", "Medium")))</f>
        <v>Medium</v>
      </c>
    </row>
    <row r="3284" spans="1:22" x14ac:dyDescent="0.25">
      <c r="A3284" s="1" t="s">
        <v>9042</v>
      </c>
      <c r="B3284" s="1" t="s">
        <v>9043</v>
      </c>
      <c r="C3284" s="2">
        <v>44866</v>
      </c>
      <c r="D3284" s="1" t="s">
        <v>9044</v>
      </c>
      <c r="E3284" s="4">
        <v>99180</v>
      </c>
      <c r="F3284">
        <v>2</v>
      </c>
      <c r="G3284" s="4">
        <v>1983600</v>
      </c>
      <c r="H3284" s="4">
        <v>0</v>
      </c>
      <c r="I3284" s="4">
        <v>1983600</v>
      </c>
      <c r="J3284">
        <v>1</v>
      </c>
      <c r="K3284">
        <v>0</v>
      </c>
      <c r="L3284">
        <v>0</v>
      </c>
      <c r="M3284">
        <v>4</v>
      </c>
      <c r="N3284" s="2">
        <v>44422</v>
      </c>
      <c r="O3284" s="1" t="s">
        <v>9045</v>
      </c>
      <c r="P3284" s="4">
        <v>991800</v>
      </c>
      <c r="Q3284" s="4">
        <v>75342</v>
      </c>
      <c r="R3284" s="1" t="s">
        <v>383</v>
      </c>
      <c r="S3284" s="1" t="s">
        <v>34</v>
      </c>
      <c r="T3284" s="4">
        <f>Sales_Datas[[#This Row],[after_discount]]-(Sales_Datas[[#This Row],[qty_ordered]]*Sales_Datas[[#This Row],[cogs]])</f>
        <v>1832916</v>
      </c>
      <c r="U3284" s="3">
        <f>IFERROR(Sales_Datas[[#This Row],[Gross_Profit]]/Sales_Datas[[#This Row],[after_discount]],0)</f>
        <v>0.92403508771929821</v>
      </c>
      <c r="V3284" s="1" t="str">
        <f>IF(Sales_Datas[[#This Row],[base_price]] &lt;= 632200, "Low", (IF(Sales_Datas[[#This Row],[base_price]] &gt;= 10092000, "High", "Medium")))</f>
        <v>Medium</v>
      </c>
    </row>
    <row r="3285" spans="1:22" x14ac:dyDescent="0.25">
      <c r="A3285" s="1" t="s">
        <v>9046</v>
      </c>
      <c r="B3285" s="1" t="s">
        <v>9047</v>
      </c>
      <c r="C3285" s="2">
        <v>44679</v>
      </c>
      <c r="D3285" s="1" t="s">
        <v>9048</v>
      </c>
      <c r="E3285" s="4">
        <v>49590</v>
      </c>
      <c r="F3285">
        <v>4</v>
      </c>
      <c r="G3285" s="4">
        <v>1983600</v>
      </c>
      <c r="H3285" s="4">
        <v>0</v>
      </c>
      <c r="I3285" s="4">
        <v>1983600</v>
      </c>
      <c r="J3285">
        <v>1</v>
      </c>
      <c r="K3285">
        <v>0</v>
      </c>
      <c r="L3285">
        <v>0</v>
      </c>
      <c r="M3285">
        <v>5</v>
      </c>
      <c r="N3285" s="2">
        <v>44653</v>
      </c>
      <c r="O3285" s="1" t="s">
        <v>9049</v>
      </c>
      <c r="P3285" s="4">
        <v>495900</v>
      </c>
      <c r="Q3285" s="4">
        <v>34162</v>
      </c>
      <c r="R3285" s="1" t="s">
        <v>75</v>
      </c>
      <c r="S3285" s="1" t="s">
        <v>24</v>
      </c>
      <c r="T3285" s="4">
        <f>Sales_Datas[[#This Row],[after_discount]]-(Sales_Datas[[#This Row],[qty_ordered]]*Sales_Datas[[#This Row],[cogs]])</f>
        <v>1846952</v>
      </c>
      <c r="U3285" s="3">
        <f>IFERROR(Sales_Datas[[#This Row],[Gross_Profit]]/Sales_Datas[[#This Row],[after_discount]],0)</f>
        <v>0.93111111111111111</v>
      </c>
      <c r="V3285" s="1" t="str">
        <f>IF(Sales_Datas[[#This Row],[base_price]] &lt;= 632200, "Low", (IF(Sales_Datas[[#This Row],[base_price]] &gt;= 10092000, "High", "Medium")))</f>
        <v>Low</v>
      </c>
    </row>
    <row r="3286" spans="1:22" x14ac:dyDescent="0.25">
      <c r="A3286" s="1" t="s">
        <v>9050</v>
      </c>
      <c r="B3286" s="1" t="s">
        <v>4232</v>
      </c>
      <c r="C3286" s="2">
        <v>44599</v>
      </c>
      <c r="D3286" s="1" t="s">
        <v>9051</v>
      </c>
      <c r="E3286" s="4">
        <v>198128</v>
      </c>
      <c r="F3286">
        <v>1</v>
      </c>
      <c r="G3286" s="4">
        <v>1981280</v>
      </c>
      <c r="H3286" s="4">
        <v>0</v>
      </c>
      <c r="I3286" s="4">
        <v>1981280</v>
      </c>
      <c r="J3286">
        <v>1</v>
      </c>
      <c r="K3286">
        <v>0</v>
      </c>
      <c r="L3286">
        <v>0</v>
      </c>
      <c r="M3286">
        <v>1</v>
      </c>
      <c r="N3286" s="2">
        <v>44750</v>
      </c>
      <c r="O3286" s="1" t="s">
        <v>9052</v>
      </c>
      <c r="P3286" s="4">
        <v>2001000</v>
      </c>
      <c r="Q3286" s="4">
        <v>152076</v>
      </c>
      <c r="R3286" s="1" t="s">
        <v>55</v>
      </c>
      <c r="S3286" s="1" t="s">
        <v>50</v>
      </c>
      <c r="T3286" s="4">
        <f>Sales_Datas[[#This Row],[after_discount]]-(Sales_Datas[[#This Row],[qty_ordered]]*Sales_Datas[[#This Row],[cogs]])</f>
        <v>1829204</v>
      </c>
      <c r="U3286" s="3">
        <f>IFERROR(Sales_Datas[[#This Row],[Gross_Profit]]/Sales_Datas[[#This Row],[after_discount]],0)</f>
        <v>0.92324355971896954</v>
      </c>
      <c r="V3286" s="1" t="str">
        <f>IF(Sales_Datas[[#This Row],[base_price]] &lt;= 632200, "Low", (IF(Sales_Datas[[#This Row],[base_price]] &gt;= 10092000, "High", "Medium")))</f>
        <v>Medium</v>
      </c>
    </row>
    <row r="3287" spans="1:22" x14ac:dyDescent="0.25">
      <c r="A3287" s="1" t="s">
        <v>9053</v>
      </c>
      <c r="B3287" s="1" t="s">
        <v>86</v>
      </c>
      <c r="C3287" s="2">
        <v>44778</v>
      </c>
      <c r="D3287" s="1" t="s">
        <v>9051</v>
      </c>
      <c r="E3287" s="4">
        <v>198128</v>
      </c>
      <c r="F3287">
        <v>1</v>
      </c>
      <c r="G3287" s="4">
        <v>1981280</v>
      </c>
      <c r="H3287" s="4">
        <v>0</v>
      </c>
      <c r="I3287" s="4">
        <v>1981280</v>
      </c>
      <c r="J3287">
        <v>1</v>
      </c>
      <c r="K3287">
        <v>1</v>
      </c>
      <c r="L3287">
        <v>1</v>
      </c>
      <c r="M3287">
        <v>3</v>
      </c>
      <c r="N3287" s="2">
        <v>44664</v>
      </c>
      <c r="O3287" s="1" t="s">
        <v>9052</v>
      </c>
      <c r="P3287" s="4">
        <v>2001000</v>
      </c>
      <c r="Q3287" s="4">
        <v>152076</v>
      </c>
      <c r="R3287" s="1" t="s">
        <v>55</v>
      </c>
      <c r="S3287" s="1" t="s">
        <v>56</v>
      </c>
      <c r="T3287" s="4">
        <f>Sales_Datas[[#This Row],[after_discount]]-(Sales_Datas[[#This Row],[qty_ordered]]*Sales_Datas[[#This Row],[cogs]])</f>
        <v>1829204</v>
      </c>
      <c r="U3287" s="3">
        <f>IFERROR(Sales_Datas[[#This Row],[Gross_Profit]]/Sales_Datas[[#This Row],[after_discount]],0)</f>
        <v>0.92324355971896954</v>
      </c>
      <c r="V3287" s="1" t="str">
        <f>IF(Sales_Datas[[#This Row],[base_price]] &lt;= 632200, "Low", (IF(Sales_Datas[[#This Row],[base_price]] &gt;= 10092000, "High", "Medium")))</f>
        <v>Medium</v>
      </c>
    </row>
    <row r="3288" spans="1:22" x14ac:dyDescent="0.25">
      <c r="A3288" s="1" t="s">
        <v>9054</v>
      </c>
      <c r="B3288" s="1" t="s">
        <v>9055</v>
      </c>
      <c r="C3288" s="2">
        <v>44759</v>
      </c>
      <c r="D3288" s="1" t="s">
        <v>9056</v>
      </c>
      <c r="E3288" s="4">
        <v>197780</v>
      </c>
      <c r="F3288">
        <v>1</v>
      </c>
      <c r="G3288" s="4">
        <v>1977800</v>
      </c>
      <c r="H3288" s="4">
        <v>0</v>
      </c>
      <c r="I3288" s="4">
        <v>1977800</v>
      </c>
      <c r="J3288">
        <v>1</v>
      </c>
      <c r="K3288">
        <v>1</v>
      </c>
      <c r="L3288">
        <v>0</v>
      </c>
      <c r="M3288">
        <v>7</v>
      </c>
      <c r="N3288" s="2">
        <v>44714</v>
      </c>
      <c r="O3288" s="1" t="s">
        <v>9057</v>
      </c>
      <c r="P3288" s="4">
        <v>1977800</v>
      </c>
      <c r="Q3288" s="4">
        <v>152250</v>
      </c>
      <c r="R3288" s="1" t="s">
        <v>133</v>
      </c>
      <c r="S3288" s="1" t="s">
        <v>66</v>
      </c>
      <c r="T3288" s="4">
        <f>Sales_Datas[[#This Row],[after_discount]]-(Sales_Datas[[#This Row],[qty_ordered]]*Sales_Datas[[#This Row],[cogs]])</f>
        <v>1825550</v>
      </c>
      <c r="U3288" s="3">
        <f>IFERROR(Sales_Datas[[#This Row],[Gross_Profit]]/Sales_Datas[[#This Row],[after_discount]],0)</f>
        <v>0.92302052785923749</v>
      </c>
      <c r="V3288" s="1" t="str">
        <f>IF(Sales_Datas[[#This Row],[base_price]] &lt;= 632200, "Low", (IF(Sales_Datas[[#This Row],[base_price]] &gt;= 10092000, "High", "Medium")))</f>
        <v>Medium</v>
      </c>
    </row>
    <row r="3289" spans="1:22" x14ac:dyDescent="0.25">
      <c r="A3289" s="1" t="s">
        <v>9058</v>
      </c>
      <c r="B3289" s="1" t="s">
        <v>9059</v>
      </c>
      <c r="C3289" s="2">
        <v>44587</v>
      </c>
      <c r="D3289" s="1" t="s">
        <v>9060</v>
      </c>
      <c r="E3289" s="4">
        <v>98600</v>
      </c>
      <c r="F3289">
        <v>2</v>
      </c>
      <c r="G3289" s="4">
        <v>1972000</v>
      </c>
      <c r="H3289" s="4">
        <v>0</v>
      </c>
      <c r="I3289" s="4">
        <v>1972000</v>
      </c>
      <c r="J3289">
        <v>1</v>
      </c>
      <c r="K3289">
        <v>1</v>
      </c>
      <c r="L3289">
        <v>0</v>
      </c>
      <c r="M3289">
        <v>5</v>
      </c>
      <c r="N3289" s="2">
        <v>44565</v>
      </c>
      <c r="O3289" s="1" t="s">
        <v>9061</v>
      </c>
      <c r="P3289" s="4">
        <v>986000</v>
      </c>
      <c r="Q3289" s="4">
        <v>75922</v>
      </c>
      <c r="R3289" s="1" t="s">
        <v>89</v>
      </c>
      <c r="S3289" s="1" t="s">
        <v>24</v>
      </c>
      <c r="T3289" s="4">
        <f>Sales_Datas[[#This Row],[after_discount]]-(Sales_Datas[[#This Row],[qty_ordered]]*Sales_Datas[[#This Row],[cogs]])</f>
        <v>1820156</v>
      </c>
      <c r="U3289" s="3">
        <f>IFERROR(Sales_Datas[[#This Row],[Gross_Profit]]/Sales_Datas[[#This Row],[after_discount]],0)</f>
        <v>0.92300000000000004</v>
      </c>
      <c r="V3289" s="1" t="str">
        <f>IF(Sales_Datas[[#This Row],[base_price]] &lt;= 632200, "Low", (IF(Sales_Datas[[#This Row],[base_price]] &gt;= 10092000, "High", "Medium")))</f>
        <v>Medium</v>
      </c>
    </row>
    <row r="3290" spans="1:22" x14ac:dyDescent="0.25">
      <c r="A3290" s="1" t="s">
        <v>9062</v>
      </c>
      <c r="B3290" s="1" t="s">
        <v>9063</v>
      </c>
      <c r="C3290" s="2">
        <v>44737</v>
      </c>
      <c r="D3290" s="1" t="s">
        <v>9064</v>
      </c>
      <c r="E3290" s="4">
        <v>197200</v>
      </c>
      <c r="F3290">
        <v>1</v>
      </c>
      <c r="G3290" s="4">
        <v>1972000</v>
      </c>
      <c r="H3290" s="4">
        <v>0</v>
      </c>
      <c r="I3290" s="4">
        <v>1972000</v>
      </c>
      <c r="J3290">
        <v>1</v>
      </c>
      <c r="K3290">
        <v>1</v>
      </c>
      <c r="L3290">
        <v>0</v>
      </c>
      <c r="M3290">
        <v>1</v>
      </c>
      <c r="N3290" s="2">
        <v>44732</v>
      </c>
      <c r="O3290" s="1" t="s">
        <v>9065</v>
      </c>
      <c r="P3290" s="4">
        <v>1972000</v>
      </c>
      <c r="Q3290" s="4">
        <v>149872</v>
      </c>
      <c r="R3290" s="1" t="s">
        <v>128</v>
      </c>
      <c r="S3290" s="1" t="s">
        <v>50</v>
      </c>
      <c r="T3290" s="4">
        <f>Sales_Datas[[#This Row],[after_discount]]-(Sales_Datas[[#This Row],[qty_ordered]]*Sales_Datas[[#This Row],[cogs]])</f>
        <v>1822128</v>
      </c>
      <c r="U3290" s="3">
        <f>IFERROR(Sales_Datas[[#This Row],[Gross_Profit]]/Sales_Datas[[#This Row],[after_discount]],0)</f>
        <v>0.92400000000000004</v>
      </c>
      <c r="V3290" s="1" t="str">
        <f>IF(Sales_Datas[[#This Row],[base_price]] &lt;= 632200, "Low", (IF(Sales_Datas[[#This Row],[base_price]] &gt;= 10092000, "High", "Medium")))</f>
        <v>Medium</v>
      </c>
    </row>
    <row r="3291" spans="1:22" x14ac:dyDescent="0.25">
      <c r="A3291" s="1" t="s">
        <v>9066</v>
      </c>
      <c r="B3291" s="1" t="s">
        <v>9067</v>
      </c>
      <c r="C3291" s="2">
        <v>44712</v>
      </c>
      <c r="D3291" s="1" t="s">
        <v>9068</v>
      </c>
      <c r="E3291" s="4">
        <v>197200</v>
      </c>
      <c r="F3291">
        <v>1</v>
      </c>
      <c r="G3291" s="4">
        <v>1972000</v>
      </c>
      <c r="H3291" s="4">
        <v>0</v>
      </c>
      <c r="I3291" s="4">
        <v>1972000</v>
      </c>
      <c r="J3291">
        <v>1</v>
      </c>
      <c r="K3291">
        <v>1</v>
      </c>
      <c r="L3291">
        <v>0</v>
      </c>
      <c r="M3291">
        <v>1</v>
      </c>
      <c r="N3291" s="2">
        <v>44692</v>
      </c>
      <c r="O3291" s="1" t="s">
        <v>9069</v>
      </c>
      <c r="P3291" s="4">
        <v>1972000</v>
      </c>
      <c r="Q3291" s="4">
        <v>149872</v>
      </c>
      <c r="R3291" s="1" t="s">
        <v>133</v>
      </c>
      <c r="S3291" s="1" t="s">
        <v>50</v>
      </c>
      <c r="T3291" s="4">
        <f>Sales_Datas[[#This Row],[after_discount]]-(Sales_Datas[[#This Row],[qty_ordered]]*Sales_Datas[[#This Row],[cogs]])</f>
        <v>1822128</v>
      </c>
      <c r="U3291" s="3">
        <f>IFERROR(Sales_Datas[[#This Row],[Gross_Profit]]/Sales_Datas[[#This Row],[after_discount]],0)</f>
        <v>0.92400000000000004</v>
      </c>
      <c r="V3291" s="1" t="str">
        <f>IF(Sales_Datas[[#This Row],[base_price]] &lt;= 632200, "Low", (IF(Sales_Datas[[#This Row],[base_price]] &gt;= 10092000, "High", "Medium")))</f>
        <v>Medium</v>
      </c>
    </row>
    <row r="3292" spans="1:22" x14ac:dyDescent="0.25">
      <c r="A3292" s="1" t="s">
        <v>9070</v>
      </c>
      <c r="B3292" s="1" t="s">
        <v>9071</v>
      </c>
      <c r="C3292" s="2">
        <v>44598</v>
      </c>
      <c r="D3292" s="1" t="s">
        <v>5359</v>
      </c>
      <c r="E3292" s="4">
        <v>197142</v>
      </c>
      <c r="F3292">
        <v>1</v>
      </c>
      <c r="G3292" s="4">
        <v>1971420</v>
      </c>
      <c r="H3292" s="4">
        <v>0</v>
      </c>
      <c r="I3292" s="4">
        <v>1971420</v>
      </c>
      <c r="J3292">
        <v>1</v>
      </c>
      <c r="K3292">
        <v>1</v>
      </c>
      <c r="L3292">
        <v>0</v>
      </c>
      <c r="M3292">
        <v>1</v>
      </c>
      <c r="N3292" s="2">
        <v>44688</v>
      </c>
      <c r="O3292" s="1" t="s">
        <v>5360</v>
      </c>
      <c r="P3292" s="4">
        <v>1971420</v>
      </c>
      <c r="Q3292" s="4">
        <v>157702</v>
      </c>
      <c r="R3292" s="1" t="s">
        <v>75</v>
      </c>
      <c r="S3292" s="1" t="s">
        <v>50</v>
      </c>
      <c r="T3292" s="4">
        <f>Sales_Datas[[#This Row],[after_discount]]-(Sales_Datas[[#This Row],[qty_ordered]]*Sales_Datas[[#This Row],[cogs]])</f>
        <v>1813718</v>
      </c>
      <c r="U3292" s="3">
        <f>IFERROR(Sales_Datas[[#This Row],[Gross_Profit]]/Sales_Datas[[#This Row],[after_discount]],0)</f>
        <v>0.92000588408355399</v>
      </c>
      <c r="V3292" s="1" t="str">
        <f>IF(Sales_Datas[[#This Row],[base_price]] &lt;= 632200, "Low", (IF(Sales_Datas[[#This Row],[base_price]] &gt;= 10092000, "High", "Medium")))</f>
        <v>Medium</v>
      </c>
    </row>
    <row r="3293" spans="1:22" x14ac:dyDescent="0.25">
      <c r="A3293" s="1" t="s">
        <v>9072</v>
      </c>
      <c r="B3293" s="1" t="s">
        <v>5362</v>
      </c>
      <c r="C3293" s="2">
        <v>44626</v>
      </c>
      <c r="D3293" s="1" t="s">
        <v>5359</v>
      </c>
      <c r="E3293" s="4">
        <v>197142</v>
      </c>
      <c r="F3293">
        <v>1</v>
      </c>
      <c r="G3293" s="4">
        <v>1971420</v>
      </c>
      <c r="H3293" s="4">
        <v>0</v>
      </c>
      <c r="I3293" s="4">
        <v>1971420</v>
      </c>
      <c r="J3293">
        <v>1</v>
      </c>
      <c r="K3293">
        <v>0</v>
      </c>
      <c r="L3293">
        <v>0</v>
      </c>
      <c r="M3293">
        <v>7</v>
      </c>
      <c r="N3293" s="2">
        <v>44707</v>
      </c>
      <c r="O3293" s="1" t="s">
        <v>5360</v>
      </c>
      <c r="P3293" s="4">
        <v>1971420</v>
      </c>
      <c r="Q3293" s="4">
        <v>157702</v>
      </c>
      <c r="R3293" s="1" t="s">
        <v>75</v>
      </c>
      <c r="S3293" s="1" t="s">
        <v>66</v>
      </c>
      <c r="T3293" s="4">
        <f>Sales_Datas[[#This Row],[after_discount]]-(Sales_Datas[[#This Row],[qty_ordered]]*Sales_Datas[[#This Row],[cogs]])</f>
        <v>1813718</v>
      </c>
      <c r="U3293" s="3">
        <f>IFERROR(Sales_Datas[[#This Row],[Gross_Profit]]/Sales_Datas[[#This Row],[after_discount]],0)</f>
        <v>0.92000588408355399</v>
      </c>
      <c r="V3293" s="1" t="str">
        <f>IF(Sales_Datas[[#This Row],[base_price]] &lt;= 632200, "Low", (IF(Sales_Datas[[#This Row],[base_price]] &gt;= 10092000, "High", "Medium")))</f>
        <v>Medium</v>
      </c>
    </row>
    <row r="3294" spans="1:22" x14ac:dyDescent="0.25">
      <c r="A3294" s="1" t="s">
        <v>9073</v>
      </c>
      <c r="B3294" s="1" t="s">
        <v>5362</v>
      </c>
      <c r="C3294" s="2">
        <v>44657</v>
      </c>
      <c r="D3294" s="1" t="s">
        <v>5359</v>
      </c>
      <c r="E3294" s="4">
        <v>197142</v>
      </c>
      <c r="F3294">
        <v>1</v>
      </c>
      <c r="G3294" s="4">
        <v>1971420</v>
      </c>
      <c r="H3294" s="4">
        <v>0</v>
      </c>
      <c r="I3294" s="4">
        <v>1971420</v>
      </c>
      <c r="J3294">
        <v>1</v>
      </c>
      <c r="K3294">
        <v>1</v>
      </c>
      <c r="L3294">
        <v>0</v>
      </c>
      <c r="M3294">
        <v>7</v>
      </c>
      <c r="N3294" s="2">
        <v>44707</v>
      </c>
      <c r="O3294" s="1" t="s">
        <v>5360</v>
      </c>
      <c r="P3294" s="4">
        <v>1971420</v>
      </c>
      <c r="Q3294" s="4">
        <v>157702</v>
      </c>
      <c r="R3294" s="1" t="s">
        <v>75</v>
      </c>
      <c r="S3294" s="1" t="s">
        <v>66</v>
      </c>
      <c r="T3294" s="4">
        <f>Sales_Datas[[#This Row],[after_discount]]-(Sales_Datas[[#This Row],[qty_ordered]]*Sales_Datas[[#This Row],[cogs]])</f>
        <v>1813718</v>
      </c>
      <c r="U3294" s="3">
        <f>IFERROR(Sales_Datas[[#This Row],[Gross_Profit]]/Sales_Datas[[#This Row],[after_discount]],0)</f>
        <v>0.92000588408355399</v>
      </c>
      <c r="V3294" s="1" t="str">
        <f>IF(Sales_Datas[[#This Row],[base_price]] &lt;= 632200, "Low", (IF(Sales_Datas[[#This Row],[base_price]] &gt;= 10092000, "High", "Medium")))</f>
        <v>Medium</v>
      </c>
    </row>
    <row r="3295" spans="1:22" x14ac:dyDescent="0.25">
      <c r="A3295" s="1" t="s">
        <v>9074</v>
      </c>
      <c r="B3295" s="1" t="s">
        <v>9075</v>
      </c>
      <c r="C3295" s="2">
        <v>44356</v>
      </c>
      <c r="D3295" s="1" t="s">
        <v>9076</v>
      </c>
      <c r="E3295" s="4">
        <v>197142</v>
      </c>
      <c r="F3295">
        <v>1</v>
      </c>
      <c r="G3295" s="4">
        <v>1971420</v>
      </c>
      <c r="H3295" s="4">
        <v>0</v>
      </c>
      <c r="I3295" s="4">
        <v>1971420</v>
      </c>
      <c r="J3295">
        <v>1</v>
      </c>
      <c r="K3295">
        <v>0</v>
      </c>
      <c r="L3295">
        <v>0</v>
      </c>
      <c r="M3295">
        <v>1</v>
      </c>
      <c r="N3295" s="2">
        <v>44460</v>
      </c>
      <c r="O3295" s="1" t="s">
        <v>9077</v>
      </c>
      <c r="P3295" s="4">
        <v>1971420</v>
      </c>
      <c r="Q3295" s="4">
        <v>130094</v>
      </c>
      <c r="R3295" s="1" t="s">
        <v>123</v>
      </c>
      <c r="S3295" s="1" t="s">
        <v>50</v>
      </c>
      <c r="T3295" s="4">
        <f>Sales_Datas[[#This Row],[after_discount]]-(Sales_Datas[[#This Row],[qty_ordered]]*Sales_Datas[[#This Row],[cogs]])</f>
        <v>1841326</v>
      </c>
      <c r="U3295" s="3">
        <f>IFERROR(Sales_Datas[[#This Row],[Gross_Profit]]/Sales_Datas[[#This Row],[after_discount]],0)</f>
        <v>0.93401000294204173</v>
      </c>
      <c r="V3295" s="1" t="str">
        <f>IF(Sales_Datas[[#This Row],[base_price]] &lt;= 632200, "Low", (IF(Sales_Datas[[#This Row],[base_price]] &gt;= 10092000, "High", "Medium")))</f>
        <v>Medium</v>
      </c>
    </row>
    <row r="3296" spans="1:22" x14ac:dyDescent="0.25">
      <c r="A3296" s="1" t="s">
        <v>9078</v>
      </c>
      <c r="B3296" s="1" t="s">
        <v>9079</v>
      </c>
      <c r="C3296" s="2">
        <v>44840</v>
      </c>
      <c r="D3296" s="1" t="s">
        <v>9080</v>
      </c>
      <c r="E3296" s="4">
        <v>196910</v>
      </c>
      <c r="F3296">
        <v>1</v>
      </c>
      <c r="G3296" s="4">
        <v>1969100</v>
      </c>
      <c r="H3296" s="4">
        <v>0</v>
      </c>
      <c r="I3296" s="4">
        <v>1969100</v>
      </c>
      <c r="J3296">
        <v>1</v>
      </c>
      <c r="K3296">
        <v>1</v>
      </c>
      <c r="L3296">
        <v>1</v>
      </c>
      <c r="M3296">
        <v>1</v>
      </c>
      <c r="N3296" s="2">
        <v>44719</v>
      </c>
      <c r="O3296" s="1" t="s">
        <v>9081</v>
      </c>
      <c r="P3296" s="4">
        <v>1887900</v>
      </c>
      <c r="Q3296" s="4">
        <v>154802</v>
      </c>
      <c r="R3296" s="1" t="s">
        <v>383</v>
      </c>
      <c r="S3296" s="1" t="s">
        <v>50</v>
      </c>
      <c r="T3296" s="4">
        <f>Sales_Datas[[#This Row],[after_discount]]-(Sales_Datas[[#This Row],[qty_ordered]]*Sales_Datas[[#This Row],[cogs]])</f>
        <v>1814298</v>
      </c>
      <c r="U3296" s="3">
        <f>IFERROR(Sales_Datas[[#This Row],[Gross_Profit]]/Sales_Datas[[#This Row],[after_discount]],0)</f>
        <v>0.92138438880706919</v>
      </c>
      <c r="V3296" s="1" t="str">
        <f>IF(Sales_Datas[[#This Row],[base_price]] &lt;= 632200, "Low", (IF(Sales_Datas[[#This Row],[base_price]] &gt;= 10092000, "High", "Medium")))</f>
        <v>Medium</v>
      </c>
    </row>
    <row r="3297" spans="1:22" x14ac:dyDescent="0.25">
      <c r="A3297" s="1" t="s">
        <v>9082</v>
      </c>
      <c r="B3297" s="1" t="s">
        <v>8629</v>
      </c>
      <c r="C3297" s="2">
        <v>44763</v>
      </c>
      <c r="D3297" s="1" t="s">
        <v>9083</v>
      </c>
      <c r="E3297" s="4">
        <v>196910</v>
      </c>
      <c r="F3297">
        <v>1</v>
      </c>
      <c r="G3297" s="4">
        <v>1969100</v>
      </c>
      <c r="H3297" s="4">
        <v>0</v>
      </c>
      <c r="I3297" s="4">
        <v>1969100</v>
      </c>
      <c r="J3297">
        <v>1</v>
      </c>
      <c r="K3297">
        <v>0</v>
      </c>
      <c r="L3297">
        <v>0</v>
      </c>
      <c r="M3297">
        <v>4</v>
      </c>
      <c r="N3297" s="2">
        <v>44544</v>
      </c>
      <c r="O3297" s="1" t="s">
        <v>9084</v>
      </c>
      <c r="P3297" s="4">
        <v>1969100</v>
      </c>
      <c r="Q3297" s="4">
        <v>118146</v>
      </c>
      <c r="R3297" s="1" t="s">
        <v>75</v>
      </c>
      <c r="S3297" s="1" t="s">
        <v>34</v>
      </c>
      <c r="T3297" s="4">
        <f>Sales_Datas[[#This Row],[after_discount]]-(Sales_Datas[[#This Row],[qty_ordered]]*Sales_Datas[[#This Row],[cogs]])</f>
        <v>1850954</v>
      </c>
      <c r="U3297" s="3">
        <f>IFERROR(Sales_Datas[[#This Row],[Gross_Profit]]/Sales_Datas[[#This Row],[after_discount]],0)</f>
        <v>0.94</v>
      </c>
      <c r="V3297" s="1" t="str">
        <f>IF(Sales_Datas[[#This Row],[base_price]] &lt;= 632200, "Low", (IF(Sales_Datas[[#This Row],[base_price]] &gt;= 10092000, "High", "Medium")))</f>
        <v>Medium</v>
      </c>
    </row>
    <row r="3298" spans="1:22" x14ac:dyDescent="0.25">
      <c r="A3298" s="1" t="s">
        <v>9085</v>
      </c>
      <c r="B3298" s="1" t="s">
        <v>9086</v>
      </c>
      <c r="C3298" s="2">
        <v>44616</v>
      </c>
      <c r="D3298" s="1" t="s">
        <v>9087</v>
      </c>
      <c r="E3298" s="4">
        <v>196620</v>
      </c>
      <c r="F3298">
        <v>1</v>
      </c>
      <c r="G3298" s="4">
        <v>1966200</v>
      </c>
      <c r="H3298" s="4">
        <v>0</v>
      </c>
      <c r="I3298" s="4">
        <v>1966200</v>
      </c>
      <c r="J3298">
        <v>1</v>
      </c>
      <c r="K3298">
        <v>1</v>
      </c>
      <c r="L3298">
        <v>1</v>
      </c>
      <c r="M3298">
        <v>1</v>
      </c>
      <c r="N3298" s="2">
        <v>44616</v>
      </c>
      <c r="O3298" s="1" t="s">
        <v>9088</v>
      </c>
      <c r="P3298" s="4">
        <v>1946480</v>
      </c>
      <c r="Q3298" s="4">
        <v>161530</v>
      </c>
      <c r="R3298" s="1" t="s">
        <v>55</v>
      </c>
      <c r="S3298" s="1" t="s">
        <v>50</v>
      </c>
      <c r="T3298" s="4">
        <f>Sales_Datas[[#This Row],[after_discount]]-(Sales_Datas[[#This Row],[qty_ordered]]*Sales_Datas[[#This Row],[cogs]])</f>
        <v>1804670</v>
      </c>
      <c r="U3298" s="3">
        <f>IFERROR(Sales_Datas[[#This Row],[Gross_Profit]]/Sales_Datas[[#This Row],[after_discount]],0)</f>
        <v>0.91784660766961657</v>
      </c>
      <c r="V3298" s="1" t="str">
        <f>IF(Sales_Datas[[#This Row],[base_price]] &lt;= 632200, "Low", (IF(Sales_Datas[[#This Row],[base_price]] &gt;= 10092000, "High", "Medium")))</f>
        <v>Medium</v>
      </c>
    </row>
    <row r="3299" spans="1:22" x14ac:dyDescent="0.25">
      <c r="A3299" s="1" t="s">
        <v>9089</v>
      </c>
      <c r="B3299" s="1" t="s">
        <v>1798</v>
      </c>
      <c r="C3299" s="2">
        <v>44564</v>
      </c>
      <c r="D3299" s="1" t="s">
        <v>9090</v>
      </c>
      <c r="E3299" s="4">
        <v>196620</v>
      </c>
      <c r="F3299">
        <v>1</v>
      </c>
      <c r="G3299" s="4">
        <v>1966200</v>
      </c>
      <c r="H3299" s="4">
        <v>0</v>
      </c>
      <c r="I3299" s="4">
        <v>1966200</v>
      </c>
      <c r="J3299">
        <v>1</v>
      </c>
      <c r="K3299">
        <v>1</v>
      </c>
      <c r="L3299">
        <v>1</v>
      </c>
      <c r="M3299">
        <v>1</v>
      </c>
      <c r="N3299" s="2">
        <v>44394</v>
      </c>
      <c r="O3299" s="1" t="s">
        <v>9091</v>
      </c>
      <c r="P3299" s="4">
        <v>1966200</v>
      </c>
      <c r="Q3299" s="4">
        <v>117972</v>
      </c>
      <c r="R3299" s="1" t="s">
        <v>133</v>
      </c>
      <c r="S3299" s="1" t="s">
        <v>50</v>
      </c>
      <c r="T3299" s="4">
        <f>Sales_Datas[[#This Row],[after_discount]]-(Sales_Datas[[#This Row],[qty_ordered]]*Sales_Datas[[#This Row],[cogs]])</f>
        <v>1848228</v>
      </c>
      <c r="U3299" s="3">
        <f>IFERROR(Sales_Datas[[#This Row],[Gross_Profit]]/Sales_Datas[[#This Row],[after_discount]],0)</f>
        <v>0.94</v>
      </c>
      <c r="V3299" s="1" t="str">
        <f>IF(Sales_Datas[[#This Row],[base_price]] &lt;= 632200, "Low", (IF(Sales_Datas[[#This Row],[base_price]] &gt;= 10092000, "High", "Medium")))</f>
        <v>Medium</v>
      </c>
    </row>
    <row r="3300" spans="1:22" x14ac:dyDescent="0.25">
      <c r="A3300" s="1" t="s">
        <v>9092</v>
      </c>
      <c r="B3300" s="1" t="s">
        <v>9093</v>
      </c>
      <c r="C3300" s="2">
        <v>44872</v>
      </c>
      <c r="D3300" s="1" t="s">
        <v>9094</v>
      </c>
      <c r="E3300" s="4">
        <v>196330</v>
      </c>
      <c r="F3300">
        <v>1</v>
      </c>
      <c r="G3300" s="4">
        <v>1963300</v>
      </c>
      <c r="H3300" s="4">
        <v>0</v>
      </c>
      <c r="I3300" s="4">
        <v>1963300</v>
      </c>
      <c r="J3300">
        <v>1</v>
      </c>
      <c r="K3300">
        <v>0</v>
      </c>
      <c r="L3300">
        <v>0</v>
      </c>
      <c r="M3300">
        <v>7</v>
      </c>
      <c r="N3300" s="2">
        <v>44547</v>
      </c>
      <c r="O3300" s="1" t="s">
        <v>9095</v>
      </c>
      <c r="P3300" s="4">
        <v>1963300</v>
      </c>
      <c r="Q3300" s="4">
        <v>135430</v>
      </c>
      <c r="R3300" s="1" t="s">
        <v>123</v>
      </c>
      <c r="S3300" s="1" t="s">
        <v>66</v>
      </c>
      <c r="T3300" s="4">
        <f>Sales_Datas[[#This Row],[after_discount]]-(Sales_Datas[[#This Row],[qty_ordered]]*Sales_Datas[[#This Row],[cogs]])</f>
        <v>1827870</v>
      </c>
      <c r="U3300" s="3">
        <f>IFERROR(Sales_Datas[[#This Row],[Gross_Profit]]/Sales_Datas[[#This Row],[after_discount]],0)</f>
        <v>0.93101920236336777</v>
      </c>
      <c r="V3300" s="1" t="str">
        <f>IF(Sales_Datas[[#This Row],[base_price]] &lt;= 632200, "Low", (IF(Sales_Datas[[#This Row],[base_price]] &gt;= 10092000, "High", "Medium")))</f>
        <v>Medium</v>
      </c>
    </row>
    <row r="3301" spans="1:22" x14ac:dyDescent="0.25">
      <c r="A3301" s="1" t="s">
        <v>9096</v>
      </c>
      <c r="B3301" s="1" t="s">
        <v>9097</v>
      </c>
      <c r="C3301" s="2">
        <v>44406</v>
      </c>
      <c r="D3301" s="1" t="s">
        <v>9098</v>
      </c>
      <c r="E3301" s="4">
        <v>195750</v>
      </c>
      <c r="F3301">
        <v>1</v>
      </c>
      <c r="G3301" s="4">
        <v>1957500</v>
      </c>
      <c r="H3301" s="4">
        <v>0</v>
      </c>
      <c r="I3301" s="4">
        <v>1957500</v>
      </c>
      <c r="J3301">
        <v>1</v>
      </c>
      <c r="K3301">
        <v>1</v>
      </c>
      <c r="L3301">
        <v>0</v>
      </c>
      <c r="M3301">
        <v>1</v>
      </c>
      <c r="N3301" s="2">
        <v>44386</v>
      </c>
      <c r="O3301" s="1" t="s">
        <v>9099</v>
      </c>
      <c r="P3301" s="4">
        <v>1957500</v>
      </c>
      <c r="Q3301" s="4">
        <v>152656</v>
      </c>
      <c r="R3301" s="1" t="s">
        <v>89</v>
      </c>
      <c r="S3301" s="1" t="s">
        <v>50</v>
      </c>
      <c r="T3301" s="4">
        <f>Sales_Datas[[#This Row],[after_discount]]-(Sales_Datas[[#This Row],[qty_ordered]]*Sales_Datas[[#This Row],[cogs]])</f>
        <v>1804844</v>
      </c>
      <c r="U3301" s="3">
        <f>IFERROR(Sales_Datas[[#This Row],[Gross_Profit]]/Sales_Datas[[#This Row],[after_discount]],0)</f>
        <v>0.92201481481481484</v>
      </c>
      <c r="V3301" s="1" t="str">
        <f>IF(Sales_Datas[[#This Row],[base_price]] &lt;= 632200, "Low", (IF(Sales_Datas[[#This Row],[base_price]] &gt;= 10092000, "High", "Medium")))</f>
        <v>Medium</v>
      </c>
    </row>
    <row r="3302" spans="1:22" x14ac:dyDescent="0.25">
      <c r="A3302" s="1" t="s">
        <v>9100</v>
      </c>
      <c r="B3302" s="1" t="s">
        <v>9101</v>
      </c>
      <c r="C3302" s="2">
        <v>44583</v>
      </c>
      <c r="D3302" s="1" t="s">
        <v>9102</v>
      </c>
      <c r="E3302" s="4">
        <v>195170</v>
      </c>
      <c r="F3302">
        <v>1</v>
      </c>
      <c r="G3302" s="4">
        <v>1951700</v>
      </c>
      <c r="H3302" s="4">
        <v>0</v>
      </c>
      <c r="I3302" s="4">
        <v>1951700</v>
      </c>
      <c r="J3302">
        <v>1</v>
      </c>
      <c r="K3302">
        <v>1</v>
      </c>
      <c r="L3302">
        <v>1</v>
      </c>
      <c r="M3302">
        <v>1</v>
      </c>
      <c r="N3302" s="2">
        <v>44471</v>
      </c>
      <c r="O3302" s="1" t="s">
        <v>9103</v>
      </c>
      <c r="P3302" s="4">
        <v>1951700</v>
      </c>
      <c r="Q3302" s="4">
        <v>142448</v>
      </c>
      <c r="R3302" s="1" t="s">
        <v>123</v>
      </c>
      <c r="S3302" s="1" t="s">
        <v>50</v>
      </c>
      <c r="T3302" s="4">
        <f>Sales_Datas[[#This Row],[after_discount]]-(Sales_Datas[[#This Row],[qty_ordered]]*Sales_Datas[[#This Row],[cogs]])</f>
        <v>1809252</v>
      </c>
      <c r="U3302" s="3">
        <f>IFERROR(Sales_Datas[[#This Row],[Gross_Profit]]/Sales_Datas[[#This Row],[after_discount]],0)</f>
        <v>0.92701337295690933</v>
      </c>
      <c r="V3302" s="1" t="str">
        <f>IF(Sales_Datas[[#This Row],[base_price]] &lt;= 632200, "Low", (IF(Sales_Datas[[#This Row],[base_price]] &gt;= 10092000, "High", "Medium")))</f>
        <v>Medium</v>
      </c>
    </row>
    <row r="3303" spans="1:22" x14ac:dyDescent="0.25">
      <c r="A3303" s="1" t="s">
        <v>9104</v>
      </c>
      <c r="B3303" s="1" t="s">
        <v>9105</v>
      </c>
      <c r="C3303" s="2">
        <v>44687</v>
      </c>
      <c r="D3303" s="1" t="s">
        <v>9106</v>
      </c>
      <c r="E3303" s="4">
        <v>194300</v>
      </c>
      <c r="F3303">
        <v>1</v>
      </c>
      <c r="G3303" s="4">
        <v>1943000</v>
      </c>
      <c r="H3303" s="4">
        <v>0</v>
      </c>
      <c r="I3303" s="4">
        <v>1943000</v>
      </c>
      <c r="J3303">
        <v>1</v>
      </c>
      <c r="K3303">
        <v>0</v>
      </c>
      <c r="L3303">
        <v>0</v>
      </c>
      <c r="M3303">
        <v>7</v>
      </c>
      <c r="N3303" s="2">
        <v>44719</v>
      </c>
      <c r="O3303" s="1" t="s">
        <v>9107</v>
      </c>
      <c r="P3303" s="4">
        <v>1943000</v>
      </c>
      <c r="Q3303" s="4">
        <v>169012</v>
      </c>
      <c r="R3303" s="1" t="s">
        <v>133</v>
      </c>
      <c r="S3303" s="1" t="s">
        <v>66</v>
      </c>
      <c r="T3303" s="4">
        <f>Sales_Datas[[#This Row],[after_discount]]-(Sales_Datas[[#This Row],[qty_ordered]]*Sales_Datas[[#This Row],[cogs]])</f>
        <v>1773988</v>
      </c>
      <c r="U3303" s="3">
        <f>IFERROR(Sales_Datas[[#This Row],[Gross_Profit]]/Sales_Datas[[#This Row],[after_discount]],0)</f>
        <v>0.91301492537313433</v>
      </c>
      <c r="V3303" s="1" t="str">
        <f>IF(Sales_Datas[[#This Row],[base_price]] &lt;= 632200, "Low", (IF(Sales_Datas[[#This Row],[base_price]] &gt;= 10092000, "High", "Medium")))</f>
        <v>Medium</v>
      </c>
    </row>
    <row r="3304" spans="1:22" x14ac:dyDescent="0.25">
      <c r="A3304" s="1" t="s">
        <v>9108</v>
      </c>
      <c r="B3304" s="1" t="s">
        <v>9109</v>
      </c>
      <c r="C3304" s="2">
        <v>44776</v>
      </c>
      <c r="D3304" s="1" t="s">
        <v>9110</v>
      </c>
      <c r="E3304" s="4">
        <v>194242</v>
      </c>
      <c r="F3304">
        <v>1</v>
      </c>
      <c r="G3304" s="4">
        <v>1942420</v>
      </c>
      <c r="H3304" s="4">
        <v>0</v>
      </c>
      <c r="I3304" s="4">
        <v>1942420</v>
      </c>
      <c r="J3304">
        <v>1</v>
      </c>
      <c r="K3304">
        <v>1</v>
      </c>
      <c r="L3304">
        <v>0</v>
      </c>
      <c r="M3304">
        <v>1</v>
      </c>
      <c r="N3304" s="2">
        <v>44397</v>
      </c>
      <c r="O3304" s="1" t="s">
        <v>9111</v>
      </c>
      <c r="P3304" s="4">
        <v>1942420</v>
      </c>
      <c r="Q3304" s="4">
        <v>132066</v>
      </c>
      <c r="R3304" s="1" t="s">
        <v>554</v>
      </c>
      <c r="S3304" s="1" t="s">
        <v>50</v>
      </c>
      <c r="T3304" s="4">
        <f>Sales_Datas[[#This Row],[after_discount]]-(Sales_Datas[[#This Row],[qty_ordered]]*Sales_Datas[[#This Row],[cogs]])</f>
        <v>1810354</v>
      </c>
      <c r="U3304" s="3">
        <f>IFERROR(Sales_Datas[[#This Row],[Gross_Profit]]/Sales_Datas[[#This Row],[after_discount]],0)</f>
        <v>0.93200955509107197</v>
      </c>
      <c r="V3304" s="1" t="str">
        <f>IF(Sales_Datas[[#This Row],[base_price]] &lt;= 632200, "Low", (IF(Sales_Datas[[#This Row],[base_price]] &gt;= 10092000, "High", "Medium")))</f>
        <v>Medium</v>
      </c>
    </row>
    <row r="3305" spans="1:22" x14ac:dyDescent="0.25">
      <c r="A3305" s="1" t="s">
        <v>9112</v>
      </c>
      <c r="B3305" s="1" t="s">
        <v>7459</v>
      </c>
      <c r="C3305" s="2">
        <v>44750</v>
      </c>
      <c r="D3305" s="1" t="s">
        <v>9113</v>
      </c>
      <c r="E3305" s="4">
        <v>193140</v>
      </c>
      <c r="F3305">
        <v>1</v>
      </c>
      <c r="G3305" s="4">
        <v>1931400</v>
      </c>
      <c r="H3305" s="4">
        <v>0</v>
      </c>
      <c r="I3305" s="4">
        <v>1931400</v>
      </c>
      <c r="J3305">
        <v>1</v>
      </c>
      <c r="K3305">
        <v>1</v>
      </c>
      <c r="L3305">
        <v>0</v>
      </c>
      <c r="M3305">
        <v>1</v>
      </c>
      <c r="N3305" s="2">
        <v>44637</v>
      </c>
      <c r="O3305" s="1" t="s">
        <v>9114</v>
      </c>
      <c r="P3305" s="4">
        <v>1931400</v>
      </c>
      <c r="Q3305" s="4">
        <v>135198</v>
      </c>
      <c r="R3305" s="1" t="s">
        <v>89</v>
      </c>
      <c r="S3305" s="1" t="s">
        <v>50</v>
      </c>
      <c r="T3305" s="4">
        <f>Sales_Datas[[#This Row],[after_discount]]-(Sales_Datas[[#This Row],[qty_ordered]]*Sales_Datas[[#This Row],[cogs]])</f>
        <v>1796202</v>
      </c>
      <c r="U3305" s="3">
        <f>IFERROR(Sales_Datas[[#This Row],[Gross_Profit]]/Sales_Datas[[#This Row],[after_discount]],0)</f>
        <v>0.93</v>
      </c>
      <c r="V3305" s="1" t="str">
        <f>IF(Sales_Datas[[#This Row],[base_price]] &lt;= 632200, "Low", (IF(Sales_Datas[[#This Row],[base_price]] &gt;= 10092000, "High", "Medium")))</f>
        <v>Medium</v>
      </c>
    </row>
    <row r="3306" spans="1:22" x14ac:dyDescent="0.25">
      <c r="A3306" s="1" t="s">
        <v>9115</v>
      </c>
      <c r="B3306" s="1" t="s">
        <v>7459</v>
      </c>
      <c r="C3306" s="2">
        <v>44900</v>
      </c>
      <c r="D3306" s="1" t="s">
        <v>9113</v>
      </c>
      <c r="E3306" s="4">
        <v>193140</v>
      </c>
      <c r="F3306">
        <v>1</v>
      </c>
      <c r="G3306" s="4">
        <v>1931400</v>
      </c>
      <c r="H3306" s="4">
        <v>0</v>
      </c>
      <c r="I3306" s="4">
        <v>1931400</v>
      </c>
      <c r="J3306">
        <v>1</v>
      </c>
      <c r="K3306">
        <v>1</v>
      </c>
      <c r="L3306">
        <v>0</v>
      </c>
      <c r="M3306">
        <v>1</v>
      </c>
      <c r="N3306" s="2">
        <v>44637</v>
      </c>
      <c r="O3306" s="1" t="s">
        <v>9114</v>
      </c>
      <c r="P3306" s="4">
        <v>1931400</v>
      </c>
      <c r="Q3306" s="4">
        <v>135198</v>
      </c>
      <c r="R3306" s="1" t="s">
        <v>89</v>
      </c>
      <c r="S3306" s="1" t="s">
        <v>50</v>
      </c>
      <c r="T3306" s="4">
        <f>Sales_Datas[[#This Row],[after_discount]]-(Sales_Datas[[#This Row],[qty_ordered]]*Sales_Datas[[#This Row],[cogs]])</f>
        <v>1796202</v>
      </c>
      <c r="U3306" s="3">
        <f>IFERROR(Sales_Datas[[#This Row],[Gross_Profit]]/Sales_Datas[[#This Row],[after_discount]],0)</f>
        <v>0.93</v>
      </c>
      <c r="V3306" s="1" t="str">
        <f>IF(Sales_Datas[[#This Row],[base_price]] &lt;= 632200, "Low", (IF(Sales_Datas[[#This Row],[base_price]] &gt;= 10092000, "High", "Medium")))</f>
        <v>Medium</v>
      </c>
    </row>
    <row r="3307" spans="1:22" x14ac:dyDescent="0.25">
      <c r="A3307" s="1" t="s">
        <v>9116</v>
      </c>
      <c r="B3307" s="1" t="s">
        <v>2170</v>
      </c>
      <c r="C3307" s="2">
        <v>44486</v>
      </c>
      <c r="D3307" s="1" t="s">
        <v>9117</v>
      </c>
      <c r="E3307" s="4">
        <v>192850</v>
      </c>
      <c r="F3307">
        <v>1</v>
      </c>
      <c r="G3307" s="4">
        <v>1928500</v>
      </c>
      <c r="H3307" s="4">
        <v>0</v>
      </c>
      <c r="I3307" s="4">
        <v>1928500</v>
      </c>
      <c r="J3307">
        <v>1</v>
      </c>
      <c r="K3307">
        <v>1</v>
      </c>
      <c r="L3307">
        <v>0</v>
      </c>
      <c r="M3307">
        <v>1</v>
      </c>
      <c r="N3307" s="2">
        <v>44401</v>
      </c>
      <c r="O3307" s="1" t="s">
        <v>9118</v>
      </c>
      <c r="P3307" s="4">
        <v>1928500</v>
      </c>
      <c r="Q3307" s="4">
        <v>140766</v>
      </c>
      <c r="R3307" s="1" t="s">
        <v>89</v>
      </c>
      <c r="S3307" s="1" t="s">
        <v>50</v>
      </c>
      <c r="T3307" s="4">
        <f>Sales_Datas[[#This Row],[after_discount]]-(Sales_Datas[[#This Row],[qty_ordered]]*Sales_Datas[[#This Row],[cogs]])</f>
        <v>1787734</v>
      </c>
      <c r="U3307" s="3">
        <f>IFERROR(Sales_Datas[[#This Row],[Gross_Profit]]/Sales_Datas[[#This Row],[after_discount]],0)</f>
        <v>0.9270075187969925</v>
      </c>
      <c r="V3307" s="1" t="str">
        <f>IF(Sales_Datas[[#This Row],[base_price]] &lt;= 632200, "Low", (IF(Sales_Datas[[#This Row],[base_price]] &gt;= 10092000, "High", "Medium")))</f>
        <v>Medium</v>
      </c>
    </row>
    <row r="3308" spans="1:22" x14ac:dyDescent="0.25">
      <c r="A3308" s="1" t="s">
        <v>9119</v>
      </c>
      <c r="B3308" s="1" t="s">
        <v>9093</v>
      </c>
      <c r="C3308" s="2">
        <v>44728</v>
      </c>
      <c r="D3308" s="1" t="s">
        <v>8942</v>
      </c>
      <c r="E3308" s="4">
        <v>192850</v>
      </c>
      <c r="F3308">
        <v>1</v>
      </c>
      <c r="G3308" s="4">
        <v>1928500</v>
      </c>
      <c r="H3308" s="4">
        <v>0</v>
      </c>
      <c r="I3308" s="4">
        <v>1928500</v>
      </c>
      <c r="J3308">
        <v>1</v>
      </c>
      <c r="K3308">
        <v>0</v>
      </c>
      <c r="L3308">
        <v>0</v>
      </c>
      <c r="M3308">
        <v>7</v>
      </c>
      <c r="N3308" s="2">
        <v>44547</v>
      </c>
      <c r="O3308" s="1" t="s">
        <v>8943</v>
      </c>
      <c r="P3308" s="4">
        <v>1928500</v>
      </c>
      <c r="Q3308" s="4">
        <v>169708</v>
      </c>
      <c r="R3308" s="1" t="s">
        <v>89</v>
      </c>
      <c r="S3308" s="1" t="s">
        <v>66</v>
      </c>
      <c r="T3308" s="4">
        <f>Sales_Datas[[#This Row],[after_discount]]-(Sales_Datas[[#This Row],[qty_ordered]]*Sales_Datas[[#This Row],[cogs]])</f>
        <v>1758792</v>
      </c>
      <c r="U3308" s="3">
        <f>IFERROR(Sales_Datas[[#This Row],[Gross_Profit]]/Sales_Datas[[#This Row],[after_discount]],0)</f>
        <v>0.91200000000000003</v>
      </c>
      <c r="V3308" s="1" t="str">
        <f>IF(Sales_Datas[[#This Row],[base_price]] &lt;= 632200, "Low", (IF(Sales_Datas[[#This Row],[base_price]] &gt;= 10092000, "High", "Medium")))</f>
        <v>Medium</v>
      </c>
    </row>
    <row r="3309" spans="1:22" x14ac:dyDescent="0.25">
      <c r="A3309" s="1" t="s">
        <v>9120</v>
      </c>
      <c r="B3309" s="1" t="s">
        <v>5217</v>
      </c>
      <c r="C3309" s="2">
        <v>44615</v>
      </c>
      <c r="D3309" s="1" t="s">
        <v>9121</v>
      </c>
      <c r="E3309" s="4">
        <v>192850</v>
      </c>
      <c r="F3309">
        <v>1</v>
      </c>
      <c r="G3309" s="4">
        <v>1928500</v>
      </c>
      <c r="H3309" s="4">
        <v>0</v>
      </c>
      <c r="I3309" s="4">
        <v>1928500</v>
      </c>
      <c r="J3309">
        <v>1</v>
      </c>
      <c r="K3309">
        <v>0</v>
      </c>
      <c r="L3309">
        <v>0</v>
      </c>
      <c r="M3309">
        <v>1</v>
      </c>
      <c r="N3309" s="2">
        <v>44547</v>
      </c>
      <c r="O3309" s="1" t="s">
        <v>9122</v>
      </c>
      <c r="P3309" s="4">
        <v>1928500</v>
      </c>
      <c r="Q3309" s="4">
        <v>160022</v>
      </c>
      <c r="R3309" s="1" t="s">
        <v>554</v>
      </c>
      <c r="S3309" s="1" t="s">
        <v>50</v>
      </c>
      <c r="T3309" s="4">
        <f>Sales_Datas[[#This Row],[after_discount]]-(Sales_Datas[[#This Row],[qty_ordered]]*Sales_Datas[[#This Row],[cogs]])</f>
        <v>1768478</v>
      </c>
      <c r="U3309" s="3">
        <f>IFERROR(Sales_Datas[[#This Row],[Gross_Profit]]/Sales_Datas[[#This Row],[after_discount]],0)</f>
        <v>0.91702255639097741</v>
      </c>
      <c r="V3309" s="1" t="str">
        <f>IF(Sales_Datas[[#This Row],[base_price]] &lt;= 632200, "Low", (IF(Sales_Datas[[#This Row],[base_price]] &gt;= 10092000, "High", "Medium")))</f>
        <v>Medium</v>
      </c>
    </row>
    <row r="3310" spans="1:22" x14ac:dyDescent="0.25">
      <c r="A3310" s="1" t="s">
        <v>9123</v>
      </c>
      <c r="B3310" s="1" t="s">
        <v>9124</v>
      </c>
      <c r="C3310" s="2">
        <v>44295</v>
      </c>
      <c r="D3310" s="1" t="s">
        <v>9125</v>
      </c>
      <c r="E3310" s="4">
        <v>192850</v>
      </c>
      <c r="F3310">
        <v>1</v>
      </c>
      <c r="G3310" s="4">
        <v>1928500</v>
      </c>
      <c r="H3310" s="4">
        <v>0</v>
      </c>
      <c r="I3310" s="4">
        <v>1928500</v>
      </c>
      <c r="J3310">
        <v>1</v>
      </c>
      <c r="K3310">
        <v>1</v>
      </c>
      <c r="L3310">
        <v>0</v>
      </c>
      <c r="M3310">
        <v>1</v>
      </c>
      <c r="N3310" s="2">
        <v>44421</v>
      </c>
      <c r="O3310" s="1" t="s">
        <v>9126</v>
      </c>
      <c r="P3310" s="4">
        <v>1928500</v>
      </c>
      <c r="Q3310" s="4">
        <v>152308</v>
      </c>
      <c r="R3310" s="1" t="s">
        <v>123</v>
      </c>
      <c r="S3310" s="1" t="s">
        <v>50</v>
      </c>
      <c r="T3310" s="4">
        <f>Sales_Datas[[#This Row],[after_discount]]-(Sales_Datas[[#This Row],[qty_ordered]]*Sales_Datas[[#This Row],[cogs]])</f>
        <v>1776192</v>
      </c>
      <c r="U3310" s="3">
        <f>IFERROR(Sales_Datas[[#This Row],[Gross_Profit]]/Sales_Datas[[#This Row],[after_discount]],0)</f>
        <v>0.92102255639097741</v>
      </c>
      <c r="V3310" s="1" t="str">
        <f>IF(Sales_Datas[[#This Row],[base_price]] &lt;= 632200, "Low", (IF(Sales_Datas[[#This Row],[base_price]] &gt;= 10092000, "High", "Medium")))</f>
        <v>Medium</v>
      </c>
    </row>
    <row r="3311" spans="1:22" x14ac:dyDescent="0.25">
      <c r="A3311" s="1" t="s">
        <v>9127</v>
      </c>
      <c r="B3311" s="1" t="s">
        <v>9128</v>
      </c>
      <c r="C3311" s="2">
        <v>44540</v>
      </c>
      <c r="D3311" s="1" t="s">
        <v>9129</v>
      </c>
      <c r="E3311" s="4">
        <v>192560</v>
      </c>
      <c r="F3311">
        <v>1</v>
      </c>
      <c r="G3311" s="4">
        <v>1925600</v>
      </c>
      <c r="H3311" s="4">
        <v>0</v>
      </c>
      <c r="I3311" s="4">
        <v>1925600</v>
      </c>
      <c r="J3311">
        <v>1</v>
      </c>
      <c r="K3311">
        <v>1</v>
      </c>
      <c r="L3311">
        <v>1</v>
      </c>
      <c r="M3311">
        <v>1</v>
      </c>
      <c r="N3311" s="2">
        <v>44474</v>
      </c>
      <c r="O3311" s="1" t="s">
        <v>9130</v>
      </c>
      <c r="P3311" s="4">
        <v>1548020</v>
      </c>
      <c r="Q3311" s="4">
        <v>131544</v>
      </c>
      <c r="R3311" s="1" t="s">
        <v>39</v>
      </c>
      <c r="S3311" s="1" t="s">
        <v>50</v>
      </c>
      <c r="T3311" s="4">
        <f>Sales_Datas[[#This Row],[after_discount]]-(Sales_Datas[[#This Row],[qty_ordered]]*Sales_Datas[[#This Row],[cogs]])</f>
        <v>1794056</v>
      </c>
      <c r="U3311" s="3">
        <f>IFERROR(Sales_Datas[[#This Row],[Gross_Profit]]/Sales_Datas[[#This Row],[after_discount]],0)</f>
        <v>0.93168674698795184</v>
      </c>
      <c r="V3311" s="1" t="str">
        <f>IF(Sales_Datas[[#This Row],[base_price]] &lt;= 632200, "Low", (IF(Sales_Datas[[#This Row],[base_price]] &gt;= 10092000, "High", "Medium")))</f>
        <v>Medium</v>
      </c>
    </row>
    <row r="3312" spans="1:22" x14ac:dyDescent="0.25">
      <c r="A3312" s="1" t="s">
        <v>9131</v>
      </c>
      <c r="B3312" s="1" t="s">
        <v>9132</v>
      </c>
      <c r="C3312" s="2">
        <v>44716</v>
      </c>
      <c r="D3312" s="1" t="s">
        <v>9133</v>
      </c>
      <c r="E3312" s="4">
        <v>192270</v>
      </c>
      <c r="F3312">
        <v>1</v>
      </c>
      <c r="G3312" s="4">
        <v>1922700</v>
      </c>
      <c r="H3312" s="4">
        <v>0</v>
      </c>
      <c r="I3312" s="4">
        <v>1922700</v>
      </c>
      <c r="J3312">
        <v>1</v>
      </c>
      <c r="K3312">
        <v>0</v>
      </c>
      <c r="L3312">
        <v>0</v>
      </c>
      <c r="M3312">
        <v>7</v>
      </c>
      <c r="N3312" s="2">
        <v>44659</v>
      </c>
      <c r="O3312" s="1" t="s">
        <v>9134</v>
      </c>
      <c r="P3312" s="4">
        <v>1922700</v>
      </c>
      <c r="Q3312" s="4">
        <v>115362</v>
      </c>
      <c r="R3312" s="1" t="s">
        <v>191</v>
      </c>
      <c r="S3312" s="1" t="s">
        <v>66</v>
      </c>
      <c r="T3312" s="4">
        <f>Sales_Datas[[#This Row],[after_discount]]-(Sales_Datas[[#This Row],[qty_ordered]]*Sales_Datas[[#This Row],[cogs]])</f>
        <v>1807338</v>
      </c>
      <c r="U3312" s="3">
        <f>IFERROR(Sales_Datas[[#This Row],[Gross_Profit]]/Sales_Datas[[#This Row],[after_discount]],0)</f>
        <v>0.94</v>
      </c>
      <c r="V3312" s="1" t="str">
        <f>IF(Sales_Datas[[#This Row],[base_price]] &lt;= 632200, "Low", (IF(Sales_Datas[[#This Row],[base_price]] &gt;= 10092000, "High", "Medium")))</f>
        <v>Medium</v>
      </c>
    </row>
    <row r="3313" spans="1:22" x14ac:dyDescent="0.25">
      <c r="A3313" s="1" t="s">
        <v>9135</v>
      </c>
      <c r="B3313" s="1" t="s">
        <v>9136</v>
      </c>
      <c r="C3313" s="2">
        <v>44354</v>
      </c>
      <c r="D3313" s="1" t="s">
        <v>9137</v>
      </c>
      <c r="E3313" s="4">
        <v>191400</v>
      </c>
      <c r="F3313">
        <v>1</v>
      </c>
      <c r="G3313" s="4">
        <v>1914000</v>
      </c>
      <c r="H3313" s="4">
        <v>0</v>
      </c>
      <c r="I3313" s="4">
        <v>1914000</v>
      </c>
      <c r="J3313">
        <v>1</v>
      </c>
      <c r="K3313">
        <v>1</v>
      </c>
      <c r="L3313">
        <v>1</v>
      </c>
      <c r="M3313">
        <v>1</v>
      </c>
      <c r="N3313" s="2">
        <v>44381</v>
      </c>
      <c r="O3313" s="1" t="s">
        <v>9138</v>
      </c>
      <c r="P3313" s="4">
        <v>1914000</v>
      </c>
      <c r="Q3313" s="4">
        <v>155034</v>
      </c>
      <c r="R3313" s="1" t="s">
        <v>133</v>
      </c>
      <c r="S3313" s="1" t="s">
        <v>50</v>
      </c>
      <c r="T3313" s="4">
        <f>Sales_Datas[[#This Row],[after_discount]]-(Sales_Datas[[#This Row],[qty_ordered]]*Sales_Datas[[#This Row],[cogs]])</f>
        <v>1758966</v>
      </c>
      <c r="U3313" s="3">
        <f>IFERROR(Sales_Datas[[#This Row],[Gross_Profit]]/Sales_Datas[[#This Row],[after_discount]],0)</f>
        <v>0.91900000000000004</v>
      </c>
      <c r="V3313" s="1" t="str">
        <f>IF(Sales_Datas[[#This Row],[base_price]] &lt;= 632200, "Low", (IF(Sales_Datas[[#This Row],[base_price]] &gt;= 10092000, "High", "Medium")))</f>
        <v>Medium</v>
      </c>
    </row>
    <row r="3314" spans="1:22" x14ac:dyDescent="0.25">
      <c r="A3314" s="1" t="s">
        <v>9139</v>
      </c>
      <c r="B3314" s="1" t="s">
        <v>9140</v>
      </c>
      <c r="C3314" s="2">
        <v>44439</v>
      </c>
      <c r="D3314" s="1" t="s">
        <v>9141</v>
      </c>
      <c r="E3314" s="4">
        <v>191400</v>
      </c>
      <c r="F3314">
        <v>1</v>
      </c>
      <c r="G3314" s="4">
        <v>1914000</v>
      </c>
      <c r="H3314" s="4">
        <v>0</v>
      </c>
      <c r="I3314" s="4">
        <v>1914000</v>
      </c>
      <c r="J3314">
        <v>1</v>
      </c>
      <c r="K3314">
        <v>1</v>
      </c>
      <c r="L3314">
        <v>1</v>
      </c>
      <c r="M3314">
        <v>1</v>
      </c>
      <c r="N3314" s="2">
        <v>44413</v>
      </c>
      <c r="O3314" s="1" t="s">
        <v>9142</v>
      </c>
      <c r="P3314" s="4">
        <v>1914000</v>
      </c>
      <c r="Q3314" s="4">
        <v>128238</v>
      </c>
      <c r="R3314" s="1" t="s">
        <v>133</v>
      </c>
      <c r="S3314" s="1" t="s">
        <v>50</v>
      </c>
      <c r="T3314" s="4">
        <f>Sales_Datas[[#This Row],[after_discount]]-(Sales_Datas[[#This Row],[qty_ordered]]*Sales_Datas[[#This Row],[cogs]])</f>
        <v>1785762</v>
      </c>
      <c r="U3314" s="3">
        <f>IFERROR(Sales_Datas[[#This Row],[Gross_Profit]]/Sales_Datas[[#This Row],[after_discount]],0)</f>
        <v>0.93300000000000005</v>
      </c>
      <c r="V3314" s="1" t="str">
        <f>IF(Sales_Datas[[#This Row],[base_price]] &lt;= 632200, "Low", (IF(Sales_Datas[[#This Row],[base_price]] &gt;= 10092000, "High", "Medium")))</f>
        <v>Medium</v>
      </c>
    </row>
    <row r="3315" spans="1:22" x14ac:dyDescent="0.25">
      <c r="A3315" s="1" t="s">
        <v>9143</v>
      </c>
      <c r="B3315" s="1" t="s">
        <v>6188</v>
      </c>
      <c r="C3315" s="2">
        <v>44511</v>
      </c>
      <c r="D3315" s="1" t="s">
        <v>9144</v>
      </c>
      <c r="E3315" s="4">
        <v>191400</v>
      </c>
      <c r="F3315">
        <v>1</v>
      </c>
      <c r="G3315" s="4">
        <v>1914000</v>
      </c>
      <c r="H3315" s="4">
        <v>0</v>
      </c>
      <c r="I3315" s="4">
        <v>1914000</v>
      </c>
      <c r="J3315">
        <v>1</v>
      </c>
      <c r="K3315">
        <v>0</v>
      </c>
      <c r="L3315">
        <v>0</v>
      </c>
      <c r="M3315">
        <v>10</v>
      </c>
      <c r="N3315" s="2">
        <v>44402</v>
      </c>
      <c r="O3315" s="1" t="s">
        <v>9145</v>
      </c>
      <c r="P3315" s="4">
        <v>1914000</v>
      </c>
      <c r="Q3315" s="4">
        <v>162690</v>
      </c>
      <c r="R3315" s="1" t="s">
        <v>133</v>
      </c>
      <c r="S3315" s="1" t="s">
        <v>1130</v>
      </c>
      <c r="T3315" s="4">
        <f>Sales_Datas[[#This Row],[after_discount]]-(Sales_Datas[[#This Row],[qty_ordered]]*Sales_Datas[[#This Row],[cogs]])</f>
        <v>1751310</v>
      </c>
      <c r="U3315" s="3">
        <f>IFERROR(Sales_Datas[[#This Row],[Gross_Profit]]/Sales_Datas[[#This Row],[after_discount]],0)</f>
        <v>0.91500000000000004</v>
      </c>
      <c r="V3315" s="1" t="str">
        <f>IF(Sales_Datas[[#This Row],[base_price]] &lt;= 632200, "Low", (IF(Sales_Datas[[#This Row],[base_price]] &gt;= 10092000, "High", "Medium")))</f>
        <v>Medium</v>
      </c>
    </row>
    <row r="3316" spans="1:22" x14ac:dyDescent="0.25">
      <c r="A3316" s="1" t="s">
        <v>9146</v>
      </c>
      <c r="B3316" s="1" t="s">
        <v>91</v>
      </c>
      <c r="C3316" s="2">
        <v>44621</v>
      </c>
      <c r="D3316" s="1" t="s">
        <v>796</v>
      </c>
      <c r="E3316" s="4">
        <v>9570</v>
      </c>
      <c r="F3316">
        <v>20</v>
      </c>
      <c r="G3316" s="4">
        <v>1914000</v>
      </c>
      <c r="H3316" s="4">
        <v>0</v>
      </c>
      <c r="I3316" s="4">
        <v>1914000</v>
      </c>
      <c r="J3316">
        <v>1</v>
      </c>
      <c r="K3316">
        <v>1</v>
      </c>
      <c r="L3316">
        <v>1</v>
      </c>
      <c r="M3316">
        <v>3</v>
      </c>
      <c r="N3316" s="2">
        <v>44467</v>
      </c>
      <c r="O3316" s="1" t="s">
        <v>797</v>
      </c>
      <c r="P3316" s="4">
        <v>95700</v>
      </c>
      <c r="Q3316" s="4">
        <v>6090</v>
      </c>
      <c r="R3316" s="1" t="s">
        <v>344</v>
      </c>
      <c r="S3316" s="1" t="s">
        <v>56</v>
      </c>
      <c r="T3316" s="4">
        <f>Sales_Datas[[#This Row],[after_discount]]-(Sales_Datas[[#This Row],[qty_ordered]]*Sales_Datas[[#This Row],[cogs]])</f>
        <v>1792200</v>
      </c>
      <c r="U3316" s="3">
        <f>IFERROR(Sales_Datas[[#This Row],[Gross_Profit]]/Sales_Datas[[#This Row],[after_discount]],0)</f>
        <v>0.9363636363636364</v>
      </c>
      <c r="V3316" s="1" t="str">
        <f>IF(Sales_Datas[[#This Row],[base_price]] &lt;= 632200, "Low", (IF(Sales_Datas[[#This Row],[base_price]] &gt;= 10092000, "High", "Medium")))</f>
        <v>Low</v>
      </c>
    </row>
    <row r="3317" spans="1:22" x14ac:dyDescent="0.25">
      <c r="A3317" s="1" t="s">
        <v>9147</v>
      </c>
      <c r="B3317" s="1" t="s">
        <v>9148</v>
      </c>
      <c r="C3317" s="2">
        <v>44708</v>
      </c>
      <c r="D3317" s="1" t="s">
        <v>9149</v>
      </c>
      <c r="E3317" s="4">
        <v>95700</v>
      </c>
      <c r="F3317">
        <v>2</v>
      </c>
      <c r="G3317" s="4">
        <v>1914000</v>
      </c>
      <c r="H3317" s="4">
        <v>0</v>
      </c>
      <c r="I3317" s="4">
        <v>1914000</v>
      </c>
      <c r="J3317">
        <v>1</v>
      </c>
      <c r="K3317">
        <v>0</v>
      </c>
      <c r="L3317">
        <v>0</v>
      </c>
      <c r="M3317">
        <v>4</v>
      </c>
      <c r="N3317" s="2">
        <v>44565</v>
      </c>
      <c r="O3317" s="1" t="s">
        <v>9150</v>
      </c>
      <c r="P3317" s="4">
        <v>957000</v>
      </c>
      <c r="Q3317" s="4">
        <v>62176</v>
      </c>
      <c r="R3317" s="1" t="s">
        <v>344</v>
      </c>
      <c r="S3317" s="1" t="s">
        <v>34</v>
      </c>
      <c r="T3317" s="4">
        <f>Sales_Datas[[#This Row],[after_discount]]-(Sales_Datas[[#This Row],[qty_ordered]]*Sales_Datas[[#This Row],[cogs]])</f>
        <v>1789648</v>
      </c>
      <c r="U3317" s="3">
        <f>IFERROR(Sales_Datas[[#This Row],[Gross_Profit]]/Sales_Datas[[#This Row],[after_discount]],0)</f>
        <v>0.93503030303030299</v>
      </c>
      <c r="V3317" s="1" t="str">
        <f>IF(Sales_Datas[[#This Row],[base_price]] &lt;= 632200, "Low", (IF(Sales_Datas[[#This Row],[base_price]] &gt;= 10092000, "High", "Medium")))</f>
        <v>Medium</v>
      </c>
    </row>
    <row r="3318" spans="1:22" x14ac:dyDescent="0.25">
      <c r="A3318" s="1" t="s">
        <v>9151</v>
      </c>
      <c r="B3318" s="1" t="s">
        <v>9152</v>
      </c>
      <c r="C3318" s="2">
        <v>44640</v>
      </c>
      <c r="D3318" s="1" t="s">
        <v>9153</v>
      </c>
      <c r="E3318" s="4">
        <v>191342</v>
      </c>
      <c r="F3318">
        <v>1</v>
      </c>
      <c r="G3318" s="4">
        <v>1913420</v>
      </c>
      <c r="H3318" s="4">
        <v>0</v>
      </c>
      <c r="I3318" s="4">
        <v>1913420</v>
      </c>
      <c r="J3318">
        <v>1</v>
      </c>
      <c r="K3318">
        <v>0</v>
      </c>
      <c r="L3318">
        <v>0</v>
      </c>
      <c r="M3318">
        <v>7</v>
      </c>
      <c r="N3318" s="2">
        <v>44633</v>
      </c>
      <c r="O3318" s="1" t="s">
        <v>9154</v>
      </c>
      <c r="P3318" s="4">
        <v>1850200</v>
      </c>
      <c r="Q3318" s="4">
        <v>144304</v>
      </c>
      <c r="R3318" s="1" t="s">
        <v>89</v>
      </c>
      <c r="S3318" s="1" t="s">
        <v>66</v>
      </c>
      <c r="T3318" s="4">
        <f>Sales_Datas[[#This Row],[after_discount]]-(Sales_Datas[[#This Row],[qty_ordered]]*Sales_Datas[[#This Row],[cogs]])</f>
        <v>1769116</v>
      </c>
      <c r="U3318" s="3">
        <f>IFERROR(Sales_Datas[[#This Row],[Gross_Profit]]/Sales_Datas[[#This Row],[after_discount]],0)</f>
        <v>0.92458320703243402</v>
      </c>
      <c r="V3318" s="1" t="str">
        <f>IF(Sales_Datas[[#This Row],[base_price]] &lt;= 632200, "Low", (IF(Sales_Datas[[#This Row],[base_price]] &gt;= 10092000, "High", "Medium")))</f>
        <v>Medium</v>
      </c>
    </row>
    <row r="3319" spans="1:22" x14ac:dyDescent="0.25">
      <c r="A3319" s="1" t="s">
        <v>9155</v>
      </c>
      <c r="B3319" s="1" t="s">
        <v>9156</v>
      </c>
      <c r="C3319" s="2">
        <v>44389</v>
      </c>
      <c r="D3319" s="1" t="s">
        <v>9157</v>
      </c>
      <c r="E3319" s="4">
        <v>191110</v>
      </c>
      <c r="F3319">
        <v>1</v>
      </c>
      <c r="G3319" s="4">
        <v>1911100</v>
      </c>
      <c r="H3319" s="4">
        <v>0</v>
      </c>
      <c r="I3319" s="4">
        <v>1911100</v>
      </c>
      <c r="J3319">
        <v>1</v>
      </c>
      <c r="K3319">
        <v>1</v>
      </c>
      <c r="L3319">
        <v>1</v>
      </c>
      <c r="M3319">
        <v>1</v>
      </c>
      <c r="N3319" s="2">
        <v>44539</v>
      </c>
      <c r="O3319" s="1" t="s">
        <v>9158</v>
      </c>
      <c r="P3319" s="4">
        <v>1508000</v>
      </c>
      <c r="Q3319" s="4">
        <v>126672</v>
      </c>
      <c r="R3319" s="1" t="s">
        <v>554</v>
      </c>
      <c r="S3319" s="1" t="s">
        <v>50</v>
      </c>
      <c r="T3319" s="4">
        <f>Sales_Datas[[#This Row],[after_discount]]-(Sales_Datas[[#This Row],[qty_ordered]]*Sales_Datas[[#This Row],[cogs]])</f>
        <v>1784428</v>
      </c>
      <c r="U3319" s="3">
        <f>IFERROR(Sales_Datas[[#This Row],[Gross_Profit]]/Sales_Datas[[#This Row],[after_discount]],0)</f>
        <v>0.93371775417298941</v>
      </c>
      <c r="V3319" s="1" t="str">
        <f>IF(Sales_Datas[[#This Row],[base_price]] &lt;= 632200, "Low", (IF(Sales_Datas[[#This Row],[base_price]] &gt;= 10092000, "High", "Medium")))</f>
        <v>Medium</v>
      </c>
    </row>
    <row r="3320" spans="1:22" x14ac:dyDescent="0.25">
      <c r="A3320" s="1" t="s">
        <v>9159</v>
      </c>
      <c r="B3320" s="1" t="s">
        <v>9160</v>
      </c>
      <c r="C3320" s="2">
        <v>44234</v>
      </c>
      <c r="D3320" s="1" t="s">
        <v>9161</v>
      </c>
      <c r="E3320" s="4">
        <v>191110</v>
      </c>
      <c r="F3320">
        <v>1</v>
      </c>
      <c r="G3320" s="4">
        <v>1911100</v>
      </c>
      <c r="H3320" s="4">
        <v>0</v>
      </c>
      <c r="I3320" s="4">
        <v>1911100</v>
      </c>
      <c r="J3320">
        <v>1</v>
      </c>
      <c r="K3320">
        <v>1</v>
      </c>
      <c r="L3320">
        <v>0</v>
      </c>
      <c r="M3320">
        <v>1</v>
      </c>
      <c r="N3320" s="2">
        <v>44378</v>
      </c>
      <c r="O3320" s="1" t="s">
        <v>9162</v>
      </c>
      <c r="P3320" s="4">
        <v>1911100</v>
      </c>
      <c r="Q3320" s="4">
        <v>116522</v>
      </c>
      <c r="R3320" s="1" t="s">
        <v>133</v>
      </c>
      <c r="S3320" s="1" t="s">
        <v>50</v>
      </c>
      <c r="T3320" s="4">
        <f>Sales_Datas[[#This Row],[after_discount]]-(Sales_Datas[[#This Row],[qty_ordered]]*Sales_Datas[[#This Row],[cogs]])</f>
        <v>1794578</v>
      </c>
      <c r="U3320" s="3">
        <f>IFERROR(Sales_Datas[[#This Row],[Gross_Profit]]/Sales_Datas[[#This Row],[after_discount]],0)</f>
        <v>0.93902883156297423</v>
      </c>
      <c r="V3320" s="1" t="str">
        <f>IF(Sales_Datas[[#This Row],[base_price]] &lt;= 632200, "Low", (IF(Sales_Datas[[#This Row],[base_price]] &gt;= 10092000, "High", "Medium")))</f>
        <v>Medium</v>
      </c>
    </row>
    <row r="3321" spans="1:22" x14ac:dyDescent="0.25">
      <c r="A3321" s="1" t="s">
        <v>9163</v>
      </c>
      <c r="B3321" s="1" t="s">
        <v>9164</v>
      </c>
      <c r="C3321" s="2">
        <v>44430</v>
      </c>
      <c r="D3321" s="1" t="s">
        <v>9165</v>
      </c>
      <c r="E3321" s="4">
        <v>191110</v>
      </c>
      <c r="F3321">
        <v>1</v>
      </c>
      <c r="G3321" s="4">
        <v>1911100</v>
      </c>
      <c r="H3321" s="4">
        <v>0</v>
      </c>
      <c r="I3321" s="4">
        <v>1911100</v>
      </c>
      <c r="J3321">
        <v>1</v>
      </c>
      <c r="K3321">
        <v>1</v>
      </c>
      <c r="L3321">
        <v>1</v>
      </c>
      <c r="M3321">
        <v>1</v>
      </c>
      <c r="N3321" s="2">
        <v>44421</v>
      </c>
      <c r="O3321" s="1" t="s">
        <v>9166</v>
      </c>
      <c r="P3321" s="4">
        <v>1911100</v>
      </c>
      <c r="Q3321" s="4">
        <v>156658</v>
      </c>
      <c r="R3321" s="1" t="s">
        <v>133</v>
      </c>
      <c r="S3321" s="1" t="s">
        <v>50</v>
      </c>
      <c r="T3321" s="4">
        <f>Sales_Datas[[#This Row],[after_discount]]-(Sales_Datas[[#This Row],[qty_ordered]]*Sales_Datas[[#This Row],[cogs]])</f>
        <v>1754442</v>
      </c>
      <c r="U3321" s="3">
        <f>IFERROR(Sales_Datas[[#This Row],[Gross_Profit]]/Sales_Datas[[#This Row],[after_discount]],0)</f>
        <v>0.91802731411229133</v>
      </c>
      <c r="V3321" s="1" t="str">
        <f>IF(Sales_Datas[[#This Row],[base_price]] &lt;= 632200, "Low", (IF(Sales_Datas[[#This Row],[base_price]] &gt;= 10092000, "High", "Medium")))</f>
        <v>Medium</v>
      </c>
    </row>
    <row r="3322" spans="1:22" x14ac:dyDescent="0.25">
      <c r="A3322" s="1" t="s">
        <v>9167</v>
      </c>
      <c r="B3322" s="1" t="s">
        <v>9168</v>
      </c>
      <c r="C3322" s="2">
        <v>44492</v>
      </c>
      <c r="D3322" s="1" t="s">
        <v>9169</v>
      </c>
      <c r="E3322" s="4">
        <v>191110</v>
      </c>
      <c r="F3322">
        <v>1</v>
      </c>
      <c r="G3322" s="4">
        <v>1911100</v>
      </c>
      <c r="H3322" s="4">
        <v>0</v>
      </c>
      <c r="I3322" s="4">
        <v>1911100</v>
      </c>
      <c r="J3322">
        <v>1</v>
      </c>
      <c r="K3322">
        <v>1</v>
      </c>
      <c r="L3322">
        <v>0</v>
      </c>
      <c r="M3322">
        <v>1</v>
      </c>
      <c r="N3322" s="2">
        <v>44489</v>
      </c>
      <c r="O3322" s="1" t="s">
        <v>9170</v>
      </c>
      <c r="P3322" s="4">
        <v>1911100</v>
      </c>
      <c r="Q3322" s="4">
        <v>158572</v>
      </c>
      <c r="R3322" s="1" t="s">
        <v>133</v>
      </c>
      <c r="S3322" s="1" t="s">
        <v>50</v>
      </c>
      <c r="T3322" s="4">
        <f>Sales_Datas[[#This Row],[after_discount]]-(Sales_Datas[[#This Row],[qty_ordered]]*Sales_Datas[[#This Row],[cogs]])</f>
        <v>1752528</v>
      </c>
      <c r="U3322" s="3">
        <f>IFERROR(Sales_Datas[[#This Row],[Gross_Profit]]/Sales_Datas[[#This Row],[after_discount]],0)</f>
        <v>0.91702579666160855</v>
      </c>
      <c r="V3322" s="1" t="str">
        <f>IF(Sales_Datas[[#This Row],[base_price]] &lt;= 632200, "Low", (IF(Sales_Datas[[#This Row],[base_price]] &gt;= 10092000, "High", "Medium")))</f>
        <v>Medium</v>
      </c>
    </row>
    <row r="3323" spans="1:22" x14ac:dyDescent="0.25">
      <c r="A3323" s="1" t="s">
        <v>9171</v>
      </c>
      <c r="B3323" s="1" t="s">
        <v>3995</v>
      </c>
      <c r="C3323" s="2">
        <v>44548</v>
      </c>
      <c r="D3323" s="1" t="s">
        <v>9172</v>
      </c>
      <c r="E3323" s="4">
        <v>191110</v>
      </c>
      <c r="F3323">
        <v>1</v>
      </c>
      <c r="G3323" s="4">
        <v>1911100</v>
      </c>
      <c r="H3323" s="4">
        <v>0</v>
      </c>
      <c r="I3323" s="4">
        <v>1911100</v>
      </c>
      <c r="J3323">
        <v>1</v>
      </c>
      <c r="K3323">
        <v>1</v>
      </c>
      <c r="L3323">
        <v>1</v>
      </c>
      <c r="M3323">
        <v>1</v>
      </c>
      <c r="N3323" s="2">
        <v>44515</v>
      </c>
      <c r="O3323" s="1" t="s">
        <v>9173</v>
      </c>
      <c r="P3323" s="4">
        <v>1911100</v>
      </c>
      <c r="Q3323" s="4">
        <v>170056</v>
      </c>
      <c r="R3323" s="1" t="s">
        <v>133</v>
      </c>
      <c r="S3323" s="1" t="s">
        <v>50</v>
      </c>
      <c r="T3323" s="4">
        <f>Sales_Datas[[#This Row],[after_discount]]-(Sales_Datas[[#This Row],[qty_ordered]]*Sales_Datas[[#This Row],[cogs]])</f>
        <v>1741044</v>
      </c>
      <c r="U3323" s="3">
        <f>IFERROR(Sales_Datas[[#This Row],[Gross_Profit]]/Sales_Datas[[#This Row],[after_discount]],0)</f>
        <v>0.91101669195751134</v>
      </c>
      <c r="V3323" s="1" t="str">
        <f>IF(Sales_Datas[[#This Row],[base_price]] &lt;= 632200, "Low", (IF(Sales_Datas[[#This Row],[base_price]] &gt;= 10092000, "High", "Medium")))</f>
        <v>Medium</v>
      </c>
    </row>
    <row r="3324" spans="1:22" x14ac:dyDescent="0.25">
      <c r="A3324" s="1" t="s">
        <v>9174</v>
      </c>
      <c r="B3324" s="1" t="s">
        <v>9175</v>
      </c>
      <c r="C3324" s="2">
        <v>44576</v>
      </c>
      <c r="D3324" s="1" t="s">
        <v>784</v>
      </c>
      <c r="E3324" s="4">
        <v>27260</v>
      </c>
      <c r="F3324">
        <v>7</v>
      </c>
      <c r="G3324" s="4">
        <v>1908200</v>
      </c>
      <c r="H3324" s="4">
        <v>0</v>
      </c>
      <c r="I3324" s="4">
        <v>1908200</v>
      </c>
      <c r="J3324">
        <v>1</v>
      </c>
      <c r="K3324">
        <v>1</v>
      </c>
      <c r="L3324">
        <v>1</v>
      </c>
      <c r="M3324">
        <v>1</v>
      </c>
      <c r="N3324" s="2">
        <v>44576</v>
      </c>
      <c r="O3324" s="1" t="s">
        <v>785</v>
      </c>
      <c r="P3324" s="4">
        <v>246500</v>
      </c>
      <c r="Q3324" s="4">
        <v>19952</v>
      </c>
      <c r="R3324" s="1" t="s">
        <v>344</v>
      </c>
      <c r="S3324" s="1" t="s">
        <v>50</v>
      </c>
      <c r="T3324" s="4">
        <f>Sales_Datas[[#This Row],[after_discount]]-(Sales_Datas[[#This Row],[qty_ordered]]*Sales_Datas[[#This Row],[cogs]])</f>
        <v>1768536</v>
      </c>
      <c r="U3324" s="3">
        <f>IFERROR(Sales_Datas[[#This Row],[Gross_Profit]]/Sales_Datas[[#This Row],[after_discount]],0)</f>
        <v>0.92680851063829783</v>
      </c>
      <c r="V3324" s="1" t="str">
        <f>IF(Sales_Datas[[#This Row],[base_price]] &lt;= 632200, "Low", (IF(Sales_Datas[[#This Row],[base_price]] &gt;= 10092000, "High", "Medium")))</f>
        <v>Low</v>
      </c>
    </row>
    <row r="3325" spans="1:22" x14ac:dyDescent="0.25">
      <c r="A3325" s="1" t="s">
        <v>9176</v>
      </c>
      <c r="B3325" s="1" t="s">
        <v>9177</v>
      </c>
      <c r="C3325" s="2">
        <v>44426</v>
      </c>
      <c r="D3325" s="1" t="s">
        <v>6212</v>
      </c>
      <c r="E3325" s="4">
        <v>37990</v>
      </c>
      <c r="F3325">
        <v>5</v>
      </c>
      <c r="G3325" s="4">
        <v>1899500</v>
      </c>
      <c r="H3325" s="4">
        <v>0</v>
      </c>
      <c r="I3325" s="4">
        <v>1899500</v>
      </c>
      <c r="J3325">
        <v>1</v>
      </c>
      <c r="K3325">
        <v>1</v>
      </c>
      <c r="L3325">
        <v>1</v>
      </c>
      <c r="M3325">
        <v>8</v>
      </c>
      <c r="N3325" s="2">
        <v>44423</v>
      </c>
      <c r="O3325" s="1" t="s">
        <v>6213</v>
      </c>
      <c r="P3325" s="4">
        <v>379900</v>
      </c>
      <c r="Q3325" s="4">
        <v>30392</v>
      </c>
      <c r="R3325" s="1" t="s">
        <v>344</v>
      </c>
      <c r="S3325" s="1" t="s">
        <v>1115</v>
      </c>
      <c r="T3325" s="4">
        <f>Sales_Datas[[#This Row],[after_discount]]-(Sales_Datas[[#This Row],[qty_ordered]]*Sales_Datas[[#This Row],[cogs]])</f>
        <v>1747540</v>
      </c>
      <c r="U3325" s="3">
        <f>IFERROR(Sales_Datas[[#This Row],[Gross_Profit]]/Sales_Datas[[#This Row],[after_discount]],0)</f>
        <v>0.92</v>
      </c>
      <c r="V3325" s="1" t="str">
        <f>IF(Sales_Datas[[#This Row],[base_price]] &lt;= 632200, "Low", (IF(Sales_Datas[[#This Row],[base_price]] &gt;= 10092000, "High", "Medium")))</f>
        <v>Low</v>
      </c>
    </row>
    <row r="3326" spans="1:22" x14ac:dyDescent="0.25">
      <c r="A3326" s="1" t="s">
        <v>9178</v>
      </c>
      <c r="B3326" s="1" t="s">
        <v>9179</v>
      </c>
      <c r="C3326" s="2">
        <v>44903</v>
      </c>
      <c r="D3326" s="1" t="s">
        <v>9180</v>
      </c>
      <c r="E3326" s="4">
        <v>189660</v>
      </c>
      <c r="F3326">
        <v>1</v>
      </c>
      <c r="G3326" s="4">
        <v>1896600</v>
      </c>
      <c r="H3326" s="4">
        <v>0</v>
      </c>
      <c r="I3326" s="4">
        <v>1896600</v>
      </c>
      <c r="J3326">
        <v>1</v>
      </c>
      <c r="K3326">
        <v>0</v>
      </c>
      <c r="L3326">
        <v>0</v>
      </c>
      <c r="M3326">
        <v>1</v>
      </c>
      <c r="N3326" s="2">
        <v>44504</v>
      </c>
      <c r="O3326" s="1" t="s">
        <v>9181</v>
      </c>
      <c r="P3326" s="4">
        <v>1896600</v>
      </c>
      <c r="Q3326" s="4">
        <v>157412</v>
      </c>
      <c r="R3326" s="1" t="s">
        <v>23</v>
      </c>
      <c r="S3326" s="1" t="s">
        <v>50</v>
      </c>
      <c r="T3326" s="4">
        <f>Sales_Datas[[#This Row],[after_discount]]-(Sales_Datas[[#This Row],[qty_ordered]]*Sales_Datas[[#This Row],[cogs]])</f>
        <v>1739188</v>
      </c>
      <c r="U3326" s="3">
        <f>IFERROR(Sales_Datas[[#This Row],[Gross_Profit]]/Sales_Datas[[#This Row],[after_discount]],0)</f>
        <v>0.91700305810397553</v>
      </c>
      <c r="V3326" s="1" t="str">
        <f>IF(Sales_Datas[[#This Row],[base_price]] &lt;= 632200, "Low", (IF(Sales_Datas[[#This Row],[base_price]] &gt;= 10092000, "High", "Medium")))</f>
        <v>Medium</v>
      </c>
    </row>
    <row r="3327" spans="1:22" x14ac:dyDescent="0.25">
      <c r="A3327" s="1" t="s">
        <v>9182</v>
      </c>
      <c r="B3327" s="1" t="s">
        <v>9183</v>
      </c>
      <c r="C3327" s="2">
        <v>44463</v>
      </c>
      <c r="D3327" s="1" t="s">
        <v>9184</v>
      </c>
      <c r="E3327" s="4">
        <v>189544</v>
      </c>
      <c r="F3327">
        <v>1</v>
      </c>
      <c r="G3327" s="4">
        <v>1895440</v>
      </c>
      <c r="H3327" s="4">
        <v>0</v>
      </c>
      <c r="I3327" s="4">
        <v>1895440</v>
      </c>
      <c r="J3327">
        <v>1</v>
      </c>
      <c r="K3327">
        <v>0</v>
      </c>
      <c r="L3327">
        <v>0</v>
      </c>
      <c r="M3327">
        <v>4</v>
      </c>
      <c r="N3327" s="2">
        <v>44465</v>
      </c>
      <c r="O3327" s="1" t="s">
        <v>9185</v>
      </c>
      <c r="P3327" s="4">
        <v>1895440</v>
      </c>
      <c r="Q3327" s="4">
        <v>162980</v>
      </c>
      <c r="R3327" s="1" t="s">
        <v>191</v>
      </c>
      <c r="S3327" s="1" t="s">
        <v>34</v>
      </c>
      <c r="T3327" s="4">
        <f>Sales_Datas[[#This Row],[after_discount]]-(Sales_Datas[[#This Row],[qty_ordered]]*Sales_Datas[[#This Row],[cogs]])</f>
        <v>1732460</v>
      </c>
      <c r="U3327" s="3">
        <f>IFERROR(Sales_Datas[[#This Row],[Gross_Profit]]/Sales_Datas[[#This Row],[after_discount]],0)</f>
        <v>0.91401468788249696</v>
      </c>
      <c r="V3327" s="1" t="str">
        <f>IF(Sales_Datas[[#This Row],[base_price]] &lt;= 632200, "Low", (IF(Sales_Datas[[#This Row],[base_price]] &gt;= 10092000, "High", "Medium")))</f>
        <v>Medium</v>
      </c>
    </row>
    <row r="3328" spans="1:22" x14ac:dyDescent="0.25">
      <c r="A3328" s="1" t="s">
        <v>9186</v>
      </c>
      <c r="B3328" s="1" t="s">
        <v>7506</v>
      </c>
      <c r="C3328" s="2">
        <v>44495</v>
      </c>
      <c r="D3328" s="1" t="s">
        <v>9184</v>
      </c>
      <c r="E3328" s="4">
        <v>189544</v>
      </c>
      <c r="F3328">
        <v>1</v>
      </c>
      <c r="G3328" s="4">
        <v>1895440</v>
      </c>
      <c r="H3328" s="4">
        <v>0</v>
      </c>
      <c r="I3328" s="4">
        <v>1895440</v>
      </c>
      <c r="J3328">
        <v>1</v>
      </c>
      <c r="K3328">
        <v>1</v>
      </c>
      <c r="L3328">
        <v>1</v>
      </c>
      <c r="M3328">
        <v>1</v>
      </c>
      <c r="N3328" s="2">
        <v>44467</v>
      </c>
      <c r="O3328" s="1" t="s">
        <v>9185</v>
      </c>
      <c r="P3328" s="4">
        <v>1895440</v>
      </c>
      <c r="Q3328" s="4">
        <v>162980</v>
      </c>
      <c r="R3328" s="1" t="s">
        <v>191</v>
      </c>
      <c r="S3328" s="1" t="s">
        <v>50</v>
      </c>
      <c r="T3328" s="4">
        <f>Sales_Datas[[#This Row],[after_discount]]-(Sales_Datas[[#This Row],[qty_ordered]]*Sales_Datas[[#This Row],[cogs]])</f>
        <v>1732460</v>
      </c>
      <c r="U3328" s="3">
        <f>IFERROR(Sales_Datas[[#This Row],[Gross_Profit]]/Sales_Datas[[#This Row],[after_discount]],0)</f>
        <v>0.91401468788249696</v>
      </c>
      <c r="V3328" s="1" t="str">
        <f>IF(Sales_Datas[[#This Row],[base_price]] &lt;= 632200, "Low", (IF(Sales_Datas[[#This Row],[base_price]] &gt;= 10092000, "High", "Medium")))</f>
        <v>Medium</v>
      </c>
    </row>
    <row r="3329" spans="1:22" x14ac:dyDescent="0.25">
      <c r="A3329" s="1" t="s">
        <v>9187</v>
      </c>
      <c r="B3329" s="1" t="s">
        <v>9188</v>
      </c>
      <c r="C3329" s="2">
        <v>44516</v>
      </c>
      <c r="D3329" s="1" t="s">
        <v>9189</v>
      </c>
      <c r="E3329" s="4">
        <v>189486</v>
      </c>
      <c r="F3329">
        <v>1</v>
      </c>
      <c r="G3329" s="4">
        <v>1894860</v>
      </c>
      <c r="H3329" s="4">
        <v>0</v>
      </c>
      <c r="I3329" s="4">
        <v>1894860</v>
      </c>
      <c r="J3329">
        <v>1</v>
      </c>
      <c r="K3329">
        <v>0</v>
      </c>
      <c r="L3329">
        <v>0</v>
      </c>
      <c r="M3329">
        <v>1</v>
      </c>
      <c r="N3329" s="2">
        <v>44521</v>
      </c>
      <c r="O3329" s="1" t="s">
        <v>9190</v>
      </c>
      <c r="P3329" s="4">
        <v>1894860</v>
      </c>
      <c r="Q3329" s="4">
        <v>147784</v>
      </c>
      <c r="R3329" s="1" t="s">
        <v>89</v>
      </c>
      <c r="S3329" s="1" t="s">
        <v>50</v>
      </c>
      <c r="T3329" s="4">
        <f>Sales_Datas[[#This Row],[after_discount]]-(Sales_Datas[[#This Row],[qty_ordered]]*Sales_Datas[[#This Row],[cogs]])</f>
        <v>1747076</v>
      </c>
      <c r="U3329" s="3">
        <f>IFERROR(Sales_Datas[[#This Row],[Gross_Profit]]/Sales_Datas[[#This Row],[after_discount]],0)</f>
        <v>0.92200795837159477</v>
      </c>
      <c r="V3329" s="1" t="str">
        <f>IF(Sales_Datas[[#This Row],[base_price]] &lt;= 632200, "Low", (IF(Sales_Datas[[#This Row],[base_price]] &gt;= 10092000, "High", "Medium")))</f>
        <v>Medium</v>
      </c>
    </row>
    <row r="3330" spans="1:22" x14ac:dyDescent="0.25">
      <c r="A3330" s="1" t="s">
        <v>9191</v>
      </c>
      <c r="B3330" s="1" t="s">
        <v>9192</v>
      </c>
      <c r="C3330" s="2">
        <v>44658</v>
      </c>
      <c r="D3330" s="1" t="s">
        <v>9189</v>
      </c>
      <c r="E3330" s="4">
        <v>189486</v>
      </c>
      <c r="F3330">
        <v>1</v>
      </c>
      <c r="G3330" s="4">
        <v>1894860</v>
      </c>
      <c r="H3330" s="4">
        <v>0</v>
      </c>
      <c r="I3330" s="4">
        <v>1894860</v>
      </c>
      <c r="J3330">
        <v>1</v>
      </c>
      <c r="K3330">
        <v>1</v>
      </c>
      <c r="L3330">
        <v>1</v>
      </c>
      <c r="M3330">
        <v>1</v>
      </c>
      <c r="N3330" s="2">
        <v>44749</v>
      </c>
      <c r="O3330" s="1" t="s">
        <v>9190</v>
      </c>
      <c r="P3330" s="4">
        <v>1894860</v>
      </c>
      <c r="Q3330" s="4">
        <v>147784</v>
      </c>
      <c r="R3330" s="1" t="s">
        <v>89</v>
      </c>
      <c r="S3330" s="1" t="s">
        <v>50</v>
      </c>
      <c r="T3330" s="4">
        <f>Sales_Datas[[#This Row],[after_discount]]-(Sales_Datas[[#This Row],[qty_ordered]]*Sales_Datas[[#This Row],[cogs]])</f>
        <v>1747076</v>
      </c>
      <c r="U3330" s="3">
        <f>IFERROR(Sales_Datas[[#This Row],[Gross_Profit]]/Sales_Datas[[#This Row],[after_discount]],0)</f>
        <v>0.92200795837159477</v>
      </c>
      <c r="V3330" s="1" t="str">
        <f>IF(Sales_Datas[[#This Row],[base_price]] &lt;= 632200, "Low", (IF(Sales_Datas[[#This Row],[base_price]] &gt;= 10092000, "High", "Medium")))</f>
        <v>Medium</v>
      </c>
    </row>
    <row r="3331" spans="1:22" x14ac:dyDescent="0.25">
      <c r="A3331" s="1" t="s">
        <v>9193</v>
      </c>
      <c r="B3331" s="1" t="s">
        <v>9194</v>
      </c>
      <c r="C3331" s="2">
        <v>44717</v>
      </c>
      <c r="D3331" s="1" t="s">
        <v>9189</v>
      </c>
      <c r="E3331" s="4">
        <v>189486</v>
      </c>
      <c r="F3331">
        <v>1</v>
      </c>
      <c r="G3331" s="4">
        <v>1894860</v>
      </c>
      <c r="H3331" s="4">
        <v>0</v>
      </c>
      <c r="I3331" s="4">
        <v>1894860</v>
      </c>
      <c r="J3331">
        <v>1</v>
      </c>
      <c r="K3331">
        <v>1</v>
      </c>
      <c r="L3331">
        <v>0</v>
      </c>
      <c r="M3331">
        <v>1</v>
      </c>
      <c r="N3331" s="2">
        <v>44689</v>
      </c>
      <c r="O3331" s="1" t="s">
        <v>9190</v>
      </c>
      <c r="P3331" s="4">
        <v>1894860</v>
      </c>
      <c r="Q3331" s="4">
        <v>147784</v>
      </c>
      <c r="R3331" s="1" t="s">
        <v>89</v>
      </c>
      <c r="S3331" s="1" t="s">
        <v>50</v>
      </c>
      <c r="T3331" s="4">
        <f>Sales_Datas[[#This Row],[after_discount]]-(Sales_Datas[[#This Row],[qty_ordered]]*Sales_Datas[[#This Row],[cogs]])</f>
        <v>1747076</v>
      </c>
      <c r="U3331" s="3">
        <f>IFERROR(Sales_Datas[[#This Row],[Gross_Profit]]/Sales_Datas[[#This Row],[after_discount]],0)</f>
        <v>0.92200795837159477</v>
      </c>
      <c r="V3331" s="1" t="str">
        <f>IF(Sales_Datas[[#This Row],[base_price]] &lt;= 632200, "Low", (IF(Sales_Datas[[#This Row],[base_price]] &gt;= 10092000, "High", "Medium")))</f>
        <v>Medium</v>
      </c>
    </row>
    <row r="3332" spans="1:22" x14ac:dyDescent="0.25">
      <c r="A3332" s="1" t="s">
        <v>9195</v>
      </c>
      <c r="B3332" s="1" t="s">
        <v>9196</v>
      </c>
      <c r="C3332" s="2">
        <v>44699</v>
      </c>
      <c r="D3332" s="1" t="s">
        <v>9197</v>
      </c>
      <c r="E3332" s="4">
        <v>189022</v>
      </c>
      <c r="F3332">
        <v>1</v>
      </c>
      <c r="G3332" s="4">
        <v>1890220</v>
      </c>
      <c r="H3332" s="4">
        <v>0</v>
      </c>
      <c r="I3332" s="4">
        <v>1890220</v>
      </c>
      <c r="J3332">
        <v>1</v>
      </c>
      <c r="K3332">
        <v>1</v>
      </c>
      <c r="L3332">
        <v>0</v>
      </c>
      <c r="M3332">
        <v>1</v>
      </c>
      <c r="N3332" s="2">
        <v>44685</v>
      </c>
      <c r="O3332" s="1" t="s">
        <v>9198</v>
      </c>
      <c r="P3332" s="4">
        <v>1890220</v>
      </c>
      <c r="Q3332" s="4">
        <v>145522</v>
      </c>
      <c r="R3332" s="1" t="s">
        <v>191</v>
      </c>
      <c r="S3332" s="1" t="s">
        <v>50</v>
      </c>
      <c r="T3332" s="4">
        <f>Sales_Datas[[#This Row],[after_discount]]-(Sales_Datas[[#This Row],[qty_ordered]]*Sales_Datas[[#This Row],[cogs]])</f>
        <v>1744698</v>
      </c>
      <c r="U3332" s="3">
        <f>IFERROR(Sales_Datas[[#This Row],[Gross_Profit]]/Sales_Datas[[#This Row],[after_discount]],0)</f>
        <v>0.9230131942313593</v>
      </c>
      <c r="V3332" s="1" t="str">
        <f>IF(Sales_Datas[[#This Row],[base_price]] &lt;= 632200, "Low", (IF(Sales_Datas[[#This Row],[base_price]] &gt;= 10092000, "High", "Medium")))</f>
        <v>Medium</v>
      </c>
    </row>
    <row r="3333" spans="1:22" x14ac:dyDescent="0.25">
      <c r="A3333" s="1" t="s">
        <v>9199</v>
      </c>
      <c r="B3333" s="1" t="s">
        <v>9200</v>
      </c>
      <c r="C3333" s="2">
        <v>44712</v>
      </c>
      <c r="D3333" s="1" t="s">
        <v>9197</v>
      </c>
      <c r="E3333" s="4">
        <v>189022</v>
      </c>
      <c r="F3333">
        <v>1</v>
      </c>
      <c r="G3333" s="4">
        <v>1890220</v>
      </c>
      <c r="H3333" s="4">
        <v>0</v>
      </c>
      <c r="I3333" s="4">
        <v>1890220</v>
      </c>
      <c r="J3333">
        <v>1</v>
      </c>
      <c r="K3333">
        <v>0</v>
      </c>
      <c r="L3333">
        <v>0</v>
      </c>
      <c r="M3333">
        <v>7</v>
      </c>
      <c r="N3333" s="2">
        <v>44700</v>
      </c>
      <c r="O3333" s="1" t="s">
        <v>9198</v>
      </c>
      <c r="P3333" s="4">
        <v>1890220</v>
      </c>
      <c r="Q3333" s="4">
        <v>145522</v>
      </c>
      <c r="R3333" s="1" t="s">
        <v>191</v>
      </c>
      <c r="S3333" s="1" t="s">
        <v>66</v>
      </c>
      <c r="T3333" s="4">
        <f>Sales_Datas[[#This Row],[after_discount]]-(Sales_Datas[[#This Row],[qty_ordered]]*Sales_Datas[[#This Row],[cogs]])</f>
        <v>1744698</v>
      </c>
      <c r="U3333" s="3">
        <f>IFERROR(Sales_Datas[[#This Row],[Gross_Profit]]/Sales_Datas[[#This Row],[after_discount]],0)</f>
        <v>0.9230131942313593</v>
      </c>
      <c r="V3333" s="1" t="str">
        <f>IF(Sales_Datas[[#This Row],[base_price]] &lt;= 632200, "Low", (IF(Sales_Datas[[#This Row],[base_price]] &gt;= 10092000, "High", "Medium")))</f>
        <v>Medium</v>
      </c>
    </row>
    <row r="3334" spans="1:22" x14ac:dyDescent="0.25">
      <c r="A3334" s="1" t="s">
        <v>9201</v>
      </c>
      <c r="B3334" s="1" t="s">
        <v>9202</v>
      </c>
      <c r="C3334" s="2">
        <v>44297</v>
      </c>
      <c r="D3334" s="1" t="s">
        <v>9080</v>
      </c>
      <c r="E3334" s="4">
        <v>188790</v>
      </c>
      <c r="F3334">
        <v>1</v>
      </c>
      <c r="G3334" s="4">
        <v>1887900</v>
      </c>
      <c r="H3334" s="4">
        <v>0</v>
      </c>
      <c r="I3334" s="4">
        <v>1887900</v>
      </c>
      <c r="J3334">
        <v>1</v>
      </c>
      <c r="K3334">
        <v>1</v>
      </c>
      <c r="L3334">
        <v>1</v>
      </c>
      <c r="M3334">
        <v>1</v>
      </c>
      <c r="N3334" s="2">
        <v>44495</v>
      </c>
      <c r="O3334" s="1" t="s">
        <v>9081</v>
      </c>
      <c r="P3334" s="4">
        <v>1887900</v>
      </c>
      <c r="Q3334" s="4">
        <v>154802</v>
      </c>
      <c r="R3334" s="1" t="s">
        <v>383</v>
      </c>
      <c r="S3334" s="1" t="s">
        <v>50</v>
      </c>
      <c r="T3334" s="4">
        <f>Sales_Datas[[#This Row],[after_discount]]-(Sales_Datas[[#This Row],[qty_ordered]]*Sales_Datas[[#This Row],[cogs]])</f>
        <v>1733098</v>
      </c>
      <c r="U3334" s="3">
        <f>IFERROR(Sales_Datas[[#This Row],[Gross_Profit]]/Sales_Datas[[#This Row],[after_discount]],0)</f>
        <v>0.91800307219662058</v>
      </c>
      <c r="V3334" s="1" t="str">
        <f>IF(Sales_Datas[[#This Row],[base_price]] &lt;= 632200, "Low", (IF(Sales_Datas[[#This Row],[base_price]] &gt;= 10092000, "High", "Medium")))</f>
        <v>Medium</v>
      </c>
    </row>
    <row r="3335" spans="1:22" x14ac:dyDescent="0.25">
      <c r="A3335" s="1" t="s">
        <v>9203</v>
      </c>
      <c r="B3335" s="1" t="s">
        <v>2170</v>
      </c>
      <c r="C3335" s="2">
        <v>44511</v>
      </c>
      <c r="D3335" s="1" t="s">
        <v>9204</v>
      </c>
      <c r="E3335" s="4">
        <v>188790</v>
      </c>
      <c r="F3335">
        <v>1</v>
      </c>
      <c r="G3335" s="4">
        <v>1887900</v>
      </c>
      <c r="H3335" s="4">
        <v>0</v>
      </c>
      <c r="I3335" s="4">
        <v>1887900</v>
      </c>
      <c r="J3335">
        <v>1</v>
      </c>
      <c r="K3335">
        <v>1</v>
      </c>
      <c r="L3335">
        <v>0</v>
      </c>
      <c r="M3335">
        <v>1</v>
      </c>
      <c r="N3335" s="2">
        <v>44401</v>
      </c>
      <c r="O3335" s="1" t="s">
        <v>9205</v>
      </c>
      <c r="P3335" s="4">
        <v>1887900</v>
      </c>
      <c r="Q3335" s="4">
        <v>115130</v>
      </c>
      <c r="R3335" s="1" t="s">
        <v>383</v>
      </c>
      <c r="S3335" s="1" t="s">
        <v>50</v>
      </c>
      <c r="T3335" s="4">
        <f>Sales_Datas[[#This Row],[after_discount]]-(Sales_Datas[[#This Row],[qty_ordered]]*Sales_Datas[[#This Row],[cogs]])</f>
        <v>1772770</v>
      </c>
      <c r="U3335" s="3">
        <f>IFERROR(Sales_Datas[[#This Row],[Gross_Profit]]/Sales_Datas[[#This Row],[after_discount]],0)</f>
        <v>0.93901689708141323</v>
      </c>
      <c r="V3335" s="1" t="str">
        <f>IF(Sales_Datas[[#This Row],[base_price]] &lt;= 632200, "Low", (IF(Sales_Datas[[#This Row],[base_price]] &gt;= 10092000, "High", "Medium")))</f>
        <v>Medium</v>
      </c>
    </row>
    <row r="3336" spans="1:22" x14ac:dyDescent="0.25">
      <c r="A3336" s="1" t="s">
        <v>9206</v>
      </c>
      <c r="B3336" s="1" t="s">
        <v>1057</v>
      </c>
      <c r="C3336" s="2">
        <v>44495</v>
      </c>
      <c r="D3336" s="1" t="s">
        <v>9207</v>
      </c>
      <c r="E3336" s="4">
        <v>188500</v>
      </c>
      <c r="F3336">
        <v>1</v>
      </c>
      <c r="G3336" s="4">
        <v>1885000</v>
      </c>
      <c r="H3336" s="4">
        <v>0</v>
      </c>
      <c r="I3336" s="4">
        <v>1885000</v>
      </c>
      <c r="J3336">
        <v>1</v>
      </c>
      <c r="K3336">
        <v>1</v>
      </c>
      <c r="L3336">
        <v>0</v>
      </c>
      <c r="M3336">
        <v>3</v>
      </c>
      <c r="N3336" s="2">
        <v>44471</v>
      </c>
      <c r="O3336" s="1" t="s">
        <v>9208</v>
      </c>
      <c r="P3336" s="4">
        <v>1885000</v>
      </c>
      <c r="Q3336" s="4">
        <v>163966</v>
      </c>
      <c r="R3336" s="1" t="s">
        <v>55</v>
      </c>
      <c r="S3336" s="1" t="s">
        <v>56</v>
      </c>
      <c r="T3336" s="4">
        <f>Sales_Datas[[#This Row],[after_discount]]-(Sales_Datas[[#This Row],[qty_ordered]]*Sales_Datas[[#This Row],[cogs]])</f>
        <v>1721034</v>
      </c>
      <c r="U3336" s="3">
        <f>IFERROR(Sales_Datas[[#This Row],[Gross_Profit]]/Sales_Datas[[#This Row],[after_discount]],0)</f>
        <v>0.91301538461538456</v>
      </c>
      <c r="V3336" s="1" t="str">
        <f>IF(Sales_Datas[[#This Row],[base_price]] &lt;= 632200, "Low", (IF(Sales_Datas[[#This Row],[base_price]] &gt;= 10092000, "High", "Medium")))</f>
        <v>Medium</v>
      </c>
    </row>
    <row r="3337" spans="1:22" x14ac:dyDescent="0.25">
      <c r="A3337" s="1" t="s">
        <v>9209</v>
      </c>
      <c r="B3337" s="1" t="s">
        <v>1516</v>
      </c>
      <c r="C3337" s="2">
        <v>44868</v>
      </c>
      <c r="D3337" s="1" t="s">
        <v>792</v>
      </c>
      <c r="E3337" s="4">
        <v>188500</v>
      </c>
      <c r="F3337">
        <v>1</v>
      </c>
      <c r="G3337" s="4">
        <v>1885000</v>
      </c>
      <c r="H3337" s="4">
        <v>0</v>
      </c>
      <c r="I3337" s="4">
        <v>1885000</v>
      </c>
      <c r="J3337">
        <v>1</v>
      </c>
      <c r="K3337">
        <v>1</v>
      </c>
      <c r="L3337">
        <v>1</v>
      </c>
      <c r="M3337">
        <v>1</v>
      </c>
      <c r="N3337" s="2">
        <v>44402</v>
      </c>
      <c r="O3337" s="1" t="s">
        <v>793</v>
      </c>
      <c r="P3337" s="4">
        <v>1508000</v>
      </c>
      <c r="Q3337" s="4">
        <v>98020</v>
      </c>
      <c r="R3337" s="1" t="s">
        <v>89</v>
      </c>
      <c r="S3337" s="1" t="s">
        <v>50</v>
      </c>
      <c r="T3337" s="4">
        <f>Sales_Datas[[#This Row],[after_discount]]-(Sales_Datas[[#This Row],[qty_ordered]]*Sales_Datas[[#This Row],[cogs]])</f>
        <v>1786980</v>
      </c>
      <c r="U3337" s="3">
        <f>IFERROR(Sales_Datas[[#This Row],[Gross_Profit]]/Sales_Datas[[#This Row],[after_discount]],0)</f>
        <v>0.94799999999999995</v>
      </c>
      <c r="V3337" s="1" t="str">
        <f>IF(Sales_Datas[[#This Row],[base_price]] &lt;= 632200, "Low", (IF(Sales_Datas[[#This Row],[base_price]] &gt;= 10092000, "High", "Medium")))</f>
        <v>Medium</v>
      </c>
    </row>
    <row r="3338" spans="1:22" x14ac:dyDescent="0.25">
      <c r="A3338" s="1" t="s">
        <v>9210</v>
      </c>
      <c r="B3338" s="1" t="s">
        <v>8612</v>
      </c>
      <c r="C3338" s="2">
        <v>44647</v>
      </c>
      <c r="D3338" s="1" t="s">
        <v>9211</v>
      </c>
      <c r="E3338" s="4">
        <v>46980</v>
      </c>
      <c r="F3338">
        <v>4</v>
      </c>
      <c r="G3338" s="4">
        <v>1879200</v>
      </c>
      <c r="H3338" s="4">
        <v>0</v>
      </c>
      <c r="I3338" s="4">
        <v>1879200</v>
      </c>
      <c r="J3338">
        <v>1</v>
      </c>
      <c r="K3338">
        <v>0</v>
      </c>
      <c r="L3338">
        <v>0</v>
      </c>
      <c r="M3338">
        <v>7</v>
      </c>
      <c r="N3338" s="2">
        <v>44527</v>
      </c>
      <c r="O3338" s="1" t="s">
        <v>9212</v>
      </c>
      <c r="P3338" s="4">
        <v>478500</v>
      </c>
      <c r="Q3338" s="4">
        <v>30102</v>
      </c>
      <c r="R3338" s="1" t="s">
        <v>344</v>
      </c>
      <c r="S3338" s="1" t="s">
        <v>66</v>
      </c>
      <c r="T3338" s="4">
        <f>Sales_Datas[[#This Row],[after_discount]]-(Sales_Datas[[#This Row],[qty_ordered]]*Sales_Datas[[#This Row],[cogs]])</f>
        <v>1758792</v>
      </c>
      <c r="U3338" s="3">
        <f>IFERROR(Sales_Datas[[#This Row],[Gross_Profit]]/Sales_Datas[[#This Row],[after_discount]],0)</f>
        <v>0.93592592592592594</v>
      </c>
      <c r="V3338" s="1" t="str">
        <f>IF(Sales_Datas[[#This Row],[base_price]] &lt;= 632200, "Low", (IF(Sales_Datas[[#This Row],[base_price]] &gt;= 10092000, "High", "Medium")))</f>
        <v>Low</v>
      </c>
    </row>
    <row r="3339" spans="1:22" x14ac:dyDescent="0.25">
      <c r="A3339" s="1" t="s">
        <v>9213</v>
      </c>
      <c r="B3339" s="1" t="s">
        <v>531</v>
      </c>
      <c r="C3339" s="2">
        <v>44755</v>
      </c>
      <c r="D3339" s="1" t="s">
        <v>9214</v>
      </c>
      <c r="E3339" s="4">
        <v>93502</v>
      </c>
      <c r="F3339">
        <v>2</v>
      </c>
      <c r="G3339" s="4">
        <v>1870050</v>
      </c>
      <c r="H3339" s="4">
        <v>0</v>
      </c>
      <c r="I3339" s="4">
        <v>1870050</v>
      </c>
      <c r="J3339">
        <v>1</v>
      </c>
      <c r="K3339">
        <v>0</v>
      </c>
      <c r="L3339">
        <v>0</v>
      </c>
      <c r="M3339">
        <v>4</v>
      </c>
      <c r="N3339" s="2">
        <v>44390</v>
      </c>
      <c r="O3339" s="1" t="s">
        <v>9215</v>
      </c>
      <c r="P3339" s="4">
        <v>935024</v>
      </c>
      <c r="Q3339" s="4">
        <v>61654</v>
      </c>
      <c r="R3339" s="1" t="s">
        <v>75</v>
      </c>
      <c r="S3339" s="1" t="s">
        <v>34</v>
      </c>
      <c r="T3339" s="4">
        <f>Sales_Datas[[#This Row],[after_discount]]-(Sales_Datas[[#This Row],[qty_ordered]]*Sales_Datas[[#This Row],[cogs]])</f>
        <v>1746742</v>
      </c>
      <c r="U3339" s="3">
        <f>IFERROR(Sales_Datas[[#This Row],[Gross_Profit]]/Sales_Datas[[#This Row],[after_discount]],0)</f>
        <v>0.93406165610545178</v>
      </c>
      <c r="V3339" s="1" t="str">
        <f>IF(Sales_Datas[[#This Row],[base_price]] &lt;= 632200, "Low", (IF(Sales_Datas[[#This Row],[base_price]] &gt;= 10092000, "High", "Medium")))</f>
        <v>Medium</v>
      </c>
    </row>
    <row r="3340" spans="1:22" x14ac:dyDescent="0.25">
      <c r="A3340" s="1" t="s">
        <v>9216</v>
      </c>
      <c r="B3340" s="1" t="s">
        <v>8629</v>
      </c>
      <c r="C3340" s="2">
        <v>44586</v>
      </c>
      <c r="D3340" s="1" t="s">
        <v>9217</v>
      </c>
      <c r="E3340" s="4">
        <v>46690</v>
      </c>
      <c r="F3340">
        <v>4</v>
      </c>
      <c r="G3340" s="4">
        <v>1867600</v>
      </c>
      <c r="H3340" s="4">
        <v>0</v>
      </c>
      <c r="I3340" s="4">
        <v>1867600</v>
      </c>
      <c r="J3340">
        <v>1</v>
      </c>
      <c r="K3340">
        <v>0</v>
      </c>
      <c r="L3340">
        <v>0</v>
      </c>
      <c r="M3340">
        <v>4</v>
      </c>
      <c r="N3340" s="2">
        <v>44544</v>
      </c>
      <c r="O3340" s="1" t="s">
        <v>9218</v>
      </c>
      <c r="P3340" s="4">
        <v>466900</v>
      </c>
      <c r="Q3340" s="4">
        <v>29406</v>
      </c>
      <c r="R3340" s="1" t="s">
        <v>344</v>
      </c>
      <c r="S3340" s="1" t="s">
        <v>34</v>
      </c>
      <c r="T3340" s="4">
        <f>Sales_Datas[[#This Row],[after_discount]]-(Sales_Datas[[#This Row],[qty_ordered]]*Sales_Datas[[#This Row],[cogs]])</f>
        <v>1749976</v>
      </c>
      <c r="U3340" s="3">
        <f>IFERROR(Sales_Datas[[#This Row],[Gross_Profit]]/Sales_Datas[[#This Row],[after_discount]],0)</f>
        <v>0.93701863354037263</v>
      </c>
      <c r="V3340" s="1" t="str">
        <f>IF(Sales_Datas[[#This Row],[base_price]] &lt;= 632200, "Low", (IF(Sales_Datas[[#This Row],[base_price]] &gt;= 10092000, "High", "Medium")))</f>
        <v>Low</v>
      </c>
    </row>
    <row r="3341" spans="1:22" x14ac:dyDescent="0.25">
      <c r="A3341" s="1" t="s">
        <v>9219</v>
      </c>
      <c r="B3341" s="1" t="s">
        <v>8629</v>
      </c>
      <c r="C3341" s="2">
        <v>44776</v>
      </c>
      <c r="D3341" s="1" t="s">
        <v>9217</v>
      </c>
      <c r="E3341" s="4">
        <v>46690</v>
      </c>
      <c r="F3341">
        <v>4</v>
      </c>
      <c r="G3341" s="4">
        <v>1867600</v>
      </c>
      <c r="H3341" s="4">
        <v>0</v>
      </c>
      <c r="I3341" s="4">
        <v>1867600</v>
      </c>
      <c r="J3341">
        <v>1</v>
      </c>
      <c r="K3341">
        <v>1</v>
      </c>
      <c r="L3341">
        <v>1</v>
      </c>
      <c r="M3341">
        <v>4</v>
      </c>
      <c r="N3341" s="2">
        <v>44544</v>
      </c>
      <c r="O3341" s="1" t="s">
        <v>9218</v>
      </c>
      <c r="P3341" s="4">
        <v>466900</v>
      </c>
      <c r="Q3341" s="4">
        <v>29406</v>
      </c>
      <c r="R3341" s="1" t="s">
        <v>344</v>
      </c>
      <c r="S3341" s="1" t="s">
        <v>34</v>
      </c>
      <c r="T3341" s="4">
        <f>Sales_Datas[[#This Row],[after_discount]]-(Sales_Datas[[#This Row],[qty_ordered]]*Sales_Datas[[#This Row],[cogs]])</f>
        <v>1749976</v>
      </c>
      <c r="U3341" s="3">
        <f>IFERROR(Sales_Datas[[#This Row],[Gross_Profit]]/Sales_Datas[[#This Row],[after_discount]],0)</f>
        <v>0.93701863354037263</v>
      </c>
      <c r="V3341" s="1" t="str">
        <f>IF(Sales_Datas[[#This Row],[base_price]] &lt;= 632200, "Low", (IF(Sales_Datas[[#This Row],[base_price]] &gt;= 10092000, "High", "Medium")))</f>
        <v>Low</v>
      </c>
    </row>
    <row r="3342" spans="1:22" x14ac:dyDescent="0.25">
      <c r="A3342" s="1" t="s">
        <v>9220</v>
      </c>
      <c r="B3342" s="1" t="s">
        <v>9221</v>
      </c>
      <c r="C3342" s="2">
        <v>44354</v>
      </c>
      <c r="D3342" s="1" t="s">
        <v>9222</v>
      </c>
      <c r="E3342" s="4">
        <v>186122</v>
      </c>
      <c r="F3342">
        <v>1</v>
      </c>
      <c r="G3342" s="4">
        <v>1861220</v>
      </c>
      <c r="H3342" s="4">
        <v>0</v>
      </c>
      <c r="I3342" s="4">
        <v>1861220</v>
      </c>
      <c r="J3342">
        <v>1</v>
      </c>
      <c r="K3342">
        <v>1</v>
      </c>
      <c r="L3342">
        <v>1</v>
      </c>
      <c r="M3342">
        <v>1</v>
      </c>
      <c r="N3342" s="2">
        <v>44391</v>
      </c>
      <c r="O3342" s="1" t="s">
        <v>9223</v>
      </c>
      <c r="P3342" s="4">
        <v>1095040</v>
      </c>
      <c r="Q3342" s="4">
        <v>78822</v>
      </c>
      <c r="R3342" s="1" t="s">
        <v>123</v>
      </c>
      <c r="S3342" s="1" t="s">
        <v>50</v>
      </c>
      <c r="T3342" s="4">
        <f>Sales_Datas[[#This Row],[after_discount]]-(Sales_Datas[[#This Row],[qty_ordered]]*Sales_Datas[[#This Row],[cogs]])</f>
        <v>1782398</v>
      </c>
      <c r="U3342" s="3">
        <f>IFERROR(Sales_Datas[[#This Row],[Gross_Profit]]/Sales_Datas[[#This Row],[after_discount]],0)</f>
        <v>0.95765035836709256</v>
      </c>
      <c r="V3342" s="1" t="str">
        <f>IF(Sales_Datas[[#This Row],[base_price]] &lt;= 632200, "Low", (IF(Sales_Datas[[#This Row],[base_price]] &gt;= 10092000, "High", "Medium")))</f>
        <v>Medium</v>
      </c>
    </row>
    <row r="3343" spans="1:22" x14ac:dyDescent="0.25">
      <c r="A3343" s="1" t="s">
        <v>9224</v>
      </c>
      <c r="B3343" s="1" t="s">
        <v>9225</v>
      </c>
      <c r="C3343" s="2">
        <v>44387</v>
      </c>
      <c r="D3343" s="1" t="s">
        <v>9226</v>
      </c>
      <c r="E3343" s="4">
        <v>186122</v>
      </c>
      <c r="F3343">
        <v>1</v>
      </c>
      <c r="G3343" s="4">
        <v>1861220</v>
      </c>
      <c r="H3343" s="4">
        <v>0</v>
      </c>
      <c r="I3343" s="4">
        <v>1861220</v>
      </c>
      <c r="J3343">
        <v>1</v>
      </c>
      <c r="K3343">
        <v>1</v>
      </c>
      <c r="L3343">
        <v>1</v>
      </c>
      <c r="M3343">
        <v>1</v>
      </c>
      <c r="N3343" s="2">
        <v>44477</v>
      </c>
      <c r="O3343" s="1" t="s">
        <v>9227</v>
      </c>
      <c r="P3343" s="4">
        <v>1861220</v>
      </c>
      <c r="Q3343" s="4">
        <v>122786</v>
      </c>
      <c r="R3343" s="1" t="s">
        <v>123</v>
      </c>
      <c r="S3343" s="1" t="s">
        <v>50</v>
      </c>
      <c r="T3343" s="4">
        <f>Sales_Datas[[#This Row],[after_discount]]-(Sales_Datas[[#This Row],[qty_ordered]]*Sales_Datas[[#This Row],[cogs]])</f>
        <v>1738434</v>
      </c>
      <c r="U3343" s="3">
        <f>IFERROR(Sales_Datas[[#This Row],[Gross_Profit]]/Sales_Datas[[#This Row],[after_discount]],0)</f>
        <v>0.93402929261452161</v>
      </c>
      <c r="V3343" s="1" t="str">
        <f>IF(Sales_Datas[[#This Row],[base_price]] &lt;= 632200, "Low", (IF(Sales_Datas[[#This Row],[base_price]] &gt;= 10092000, "High", "Medium")))</f>
        <v>Medium</v>
      </c>
    </row>
    <row r="3344" spans="1:22" x14ac:dyDescent="0.25">
      <c r="A3344" s="1" t="s">
        <v>9228</v>
      </c>
      <c r="B3344" s="1" t="s">
        <v>9229</v>
      </c>
      <c r="C3344" s="2">
        <v>44408</v>
      </c>
      <c r="D3344" s="1" t="s">
        <v>9230</v>
      </c>
      <c r="E3344" s="4">
        <v>186122</v>
      </c>
      <c r="F3344">
        <v>1</v>
      </c>
      <c r="G3344" s="4">
        <v>1861220</v>
      </c>
      <c r="H3344" s="4">
        <v>0</v>
      </c>
      <c r="I3344" s="4">
        <v>1861220</v>
      </c>
      <c r="J3344">
        <v>1</v>
      </c>
      <c r="K3344">
        <v>1</v>
      </c>
      <c r="L3344">
        <v>0</v>
      </c>
      <c r="M3344">
        <v>3</v>
      </c>
      <c r="N3344" s="2">
        <v>44382</v>
      </c>
      <c r="O3344" s="1" t="s">
        <v>9231</v>
      </c>
      <c r="P3344" s="4">
        <v>1861220</v>
      </c>
      <c r="Q3344" s="4">
        <v>126556</v>
      </c>
      <c r="R3344" s="1" t="s">
        <v>123</v>
      </c>
      <c r="S3344" s="1" t="s">
        <v>56</v>
      </c>
      <c r="T3344" s="4">
        <f>Sales_Datas[[#This Row],[after_discount]]-(Sales_Datas[[#This Row],[qty_ordered]]*Sales_Datas[[#This Row],[cogs]])</f>
        <v>1734664</v>
      </c>
      <c r="U3344" s="3">
        <f>IFERROR(Sales_Datas[[#This Row],[Gross_Profit]]/Sales_Datas[[#This Row],[after_discount]],0)</f>
        <v>0.93200373948270487</v>
      </c>
      <c r="V3344" s="1" t="str">
        <f>IF(Sales_Datas[[#This Row],[base_price]] &lt;= 632200, "Low", (IF(Sales_Datas[[#This Row],[base_price]] &gt;= 10092000, "High", "Medium")))</f>
        <v>Medium</v>
      </c>
    </row>
    <row r="3345" spans="1:22" x14ac:dyDescent="0.25">
      <c r="A3345" s="1" t="s">
        <v>9232</v>
      </c>
      <c r="B3345" s="1" t="s">
        <v>9233</v>
      </c>
      <c r="C3345" s="2">
        <v>44420</v>
      </c>
      <c r="D3345" s="1" t="s">
        <v>9234</v>
      </c>
      <c r="E3345" s="4">
        <v>185600</v>
      </c>
      <c r="F3345">
        <v>1</v>
      </c>
      <c r="G3345" s="4">
        <v>1856000</v>
      </c>
      <c r="H3345" s="4">
        <v>0</v>
      </c>
      <c r="I3345" s="4">
        <v>1856000</v>
      </c>
      <c r="J3345">
        <v>1</v>
      </c>
      <c r="K3345">
        <v>1</v>
      </c>
      <c r="L3345">
        <v>1</v>
      </c>
      <c r="M3345">
        <v>1</v>
      </c>
      <c r="N3345" s="2">
        <v>44549</v>
      </c>
      <c r="O3345" s="1" t="s">
        <v>9235</v>
      </c>
      <c r="P3345" s="4">
        <v>1856000</v>
      </c>
      <c r="Q3345" s="4">
        <v>115072</v>
      </c>
      <c r="R3345" s="1" t="s">
        <v>475</v>
      </c>
      <c r="S3345" s="1" t="s">
        <v>50</v>
      </c>
      <c r="T3345" s="4">
        <f>Sales_Datas[[#This Row],[after_discount]]-(Sales_Datas[[#This Row],[qty_ordered]]*Sales_Datas[[#This Row],[cogs]])</f>
        <v>1740928</v>
      </c>
      <c r="U3345" s="3">
        <f>IFERROR(Sales_Datas[[#This Row],[Gross_Profit]]/Sales_Datas[[#This Row],[after_discount]],0)</f>
        <v>0.93799999999999994</v>
      </c>
      <c r="V3345" s="1" t="str">
        <f>IF(Sales_Datas[[#This Row],[base_price]] &lt;= 632200, "Low", (IF(Sales_Datas[[#This Row],[base_price]] &gt;= 10092000, "High", "Medium")))</f>
        <v>Medium</v>
      </c>
    </row>
    <row r="3346" spans="1:22" x14ac:dyDescent="0.25">
      <c r="A3346" s="1" t="s">
        <v>9236</v>
      </c>
      <c r="B3346" s="1" t="s">
        <v>7475</v>
      </c>
      <c r="C3346" s="2">
        <v>44490</v>
      </c>
      <c r="D3346" s="1" t="s">
        <v>9234</v>
      </c>
      <c r="E3346" s="4">
        <v>185600</v>
      </c>
      <c r="F3346">
        <v>1</v>
      </c>
      <c r="G3346" s="4">
        <v>1856000</v>
      </c>
      <c r="H3346" s="4">
        <v>0</v>
      </c>
      <c r="I3346" s="4">
        <v>1856000</v>
      </c>
      <c r="J3346">
        <v>1</v>
      </c>
      <c r="K3346">
        <v>0</v>
      </c>
      <c r="L3346">
        <v>0</v>
      </c>
      <c r="M3346">
        <v>1</v>
      </c>
      <c r="N3346" s="2">
        <v>44474</v>
      </c>
      <c r="O3346" s="1" t="s">
        <v>9235</v>
      </c>
      <c r="P3346" s="4">
        <v>1856000</v>
      </c>
      <c r="Q3346" s="4">
        <v>115072</v>
      </c>
      <c r="R3346" s="1" t="s">
        <v>475</v>
      </c>
      <c r="S3346" s="1" t="s">
        <v>50</v>
      </c>
      <c r="T3346" s="4">
        <f>Sales_Datas[[#This Row],[after_discount]]-(Sales_Datas[[#This Row],[qty_ordered]]*Sales_Datas[[#This Row],[cogs]])</f>
        <v>1740928</v>
      </c>
      <c r="U3346" s="3">
        <f>IFERROR(Sales_Datas[[#This Row],[Gross_Profit]]/Sales_Datas[[#This Row],[after_discount]],0)</f>
        <v>0.93799999999999994</v>
      </c>
      <c r="V3346" s="1" t="str">
        <f>IF(Sales_Datas[[#This Row],[base_price]] &lt;= 632200, "Low", (IF(Sales_Datas[[#This Row],[base_price]] &gt;= 10092000, "High", "Medium")))</f>
        <v>Medium</v>
      </c>
    </row>
    <row r="3347" spans="1:22" x14ac:dyDescent="0.25">
      <c r="A3347" s="1" t="s">
        <v>9237</v>
      </c>
      <c r="B3347" s="1" t="s">
        <v>9238</v>
      </c>
      <c r="C3347" s="2">
        <v>44495</v>
      </c>
      <c r="D3347" s="1" t="s">
        <v>9234</v>
      </c>
      <c r="E3347" s="4">
        <v>185600</v>
      </c>
      <c r="F3347">
        <v>1</v>
      </c>
      <c r="G3347" s="4">
        <v>1856000</v>
      </c>
      <c r="H3347" s="4">
        <v>0</v>
      </c>
      <c r="I3347" s="4">
        <v>1856000</v>
      </c>
      <c r="J3347">
        <v>1</v>
      </c>
      <c r="K3347">
        <v>1</v>
      </c>
      <c r="L3347">
        <v>1</v>
      </c>
      <c r="M3347">
        <v>1</v>
      </c>
      <c r="N3347" s="2">
        <v>44448</v>
      </c>
      <c r="O3347" s="1" t="s">
        <v>9235</v>
      </c>
      <c r="P3347" s="4">
        <v>1856000</v>
      </c>
      <c r="Q3347" s="4">
        <v>115072</v>
      </c>
      <c r="R3347" s="1" t="s">
        <v>475</v>
      </c>
      <c r="S3347" s="1" t="s">
        <v>50</v>
      </c>
      <c r="T3347" s="4">
        <f>Sales_Datas[[#This Row],[after_discount]]-(Sales_Datas[[#This Row],[qty_ordered]]*Sales_Datas[[#This Row],[cogs]])</f>
        <v>1740928</v>
      </c>
      <c r="U3347" s="3">
        <f>IFERROR(Sales_Datas[[#This Row],[Gross_Profit]]/Sales_Datas[[#This Row],[after_discount]],0)</f>
        <v>0.93799999999999994</v>
      </c>
      <c r="V3347" s="1" t="str">
        <f>IF(Sales_Datas[[#This Row],[base_price]] &lt;= 632200, "Low", (IF(Sales_Datas[[#This Row],[base_price]] &gt;= 10092000, "High", "Medium")))</f>
        <v>Medium</v>
      </c>
    </row>
    <row r="3348" spans="1:22" x14ac:dyDescent="0.25">
      <c r="A3348" s="1" t="s">
        <v>9239</v>
      </c>
      <c r="B3348" s="1" t="s">
        <v>1798</v>
      </c>
      <c r="C3348" s="2">
        <v>44237</v>
      </c>
      <c r="D3348" s="1" t="s">
        <v>9240</v>
      </c>
      <c r="E3348" s="4">
        <v>185600</v>
      </c>
      <c r="F3348">
        <v>1</v>
      </c>
      <c r="G3348" s="4">
        <v>1856000</v>
      </c>
      <c r="H3348" s="4">
        <v>0</v>
      </c>
      <c r="I3348" s="4">
        <v>1856000</v>
      </c>
      <c r="J3348">
        <v>1</v>
      </c>
      <c r="K3348">
        <v>0</v>
      </c>
      <c r="L3348">
        <v>0</v>
      </c>
      <c r="M3348">
        <v>4</v>
      </c>
      <c r="N3348" s="2">
        <v>44394</v>
      </c>
      <c r="O3348" s="1" t="s">
        <v>9241</v>
      </c>
      <c r="P3348" s="4">
        <v>1856000</v>
      </c>
      <c r="Q3348" s="4">
        <v>115072</v>
      </c>
      <c r="R3348" s="1" t="s">
        <v>128</v>
      </c>
      <c r="S3348" s="1" t="s">
        <v>34</v>
      </c>
      <c r="T3348" s="4">
        <f>Sales_Datas[[#This Row],[after_discount]]-(Sales_Datas[[#This Row],[qty_ordered]]*Sales_Datas[[#This Row],[cogs]])</f>
        <v>1740928</v>
      </c>
      <c r="U3348" s="3">
        <f>IFERROR(Sales_Datas[[#This Row],[Gross_Profit]]/Sales_Datas[[#This Row],[after_discount]],0)</f>
        <v>0.93799999999999994</v>
      </c>
      <c r="V3348" s="1" t="str">
        <f>IF(Sales_Datas[[#This Row],[base_price]] &lt;= 632200, "Low", (IF(Sales_Datas[[#This Row],[base_price]] &gt;= 10092000, "High", "Medium")))</f>
        <v>Medium</v>
      </c>
    </row>
    <row r="3349" spans="1:22" x14ac:dyDescent="0.25">
      <c r="A3349" s="1" t="s">
        <v>9244</v>
      </c>
      <c r="B3349" s="1" t="s">
        <v>9245</v>
      </c>
      <c r="C3349" s="2">
        <v>44515</v>
      </c>
      <c r="D3349" s="1" t="s">
        <v>9246</v>
      </c>
      <c r="E3349" s="4">
        <v>185600</v>
      </c>
      <c r="F3349">
        <v>1</v>
      </c>
      <c r="G3349" s="4">
        <v>1856000</v>
      </c>
      <c r="H3349" s="4">
        <v>0</v>
      </c>
      <c r="I3349" s="4">
        <v>1856000</v>
      </c>
      <c r="J3349">
        <v>1</v>
      </c>
      <c r="K3349">
        <v>0</v>
      </c>
      <c r="L3349">
        <v>0</v>
      </c>
      <c r="M3349">
        <v>5</v>
      </c>
      <c r="N3349" s="2">
        <v>44520</v>
      </c>
      <c r="O3349" s="1" t="s">
        <v>9247</v>
      </c>
      <c r="P3349" s="4">
        <v>1856000</v>
      </c>
      <c r="Q3349" s="4">
        <v>142912</v>
      </c>
      <c r="R3349" s="1" t="s">
        <v>128</v>
      </c>
      <c r="S3349" s="1" t="s">
        <v>24</v>
      </c>
      <c r="T3349" s="4">
        <f>Sales_Datas[[#This Row],[after_discount]]-(Sales_Datas[[#This Row],[qty_ordered]]*Sales_Datas[[#This Row],[cogs]])</f>
        <v>1713088</v>
      </c>
      <c r="U3349" s="3">
        <f>IFERROR(Sales_Datas[[#This Row],[Gross_Profit]]/Sales_Datas[[#This Row],[after_discount]],0)</f>
        <v>0.92300000000000004</v>
      </c>
      <c r="V3349" s="1" t="str">
        <f>IF(Sales_Datas[[#This Row],[base_price]] &lt;= 632200, "Low", (IF(Sales_Datas[[#This Row],[base_price]] &gt;= 10092000, "High", "Medium")))</f>
        <v>Medium</v>
      </c>
    </row>
    <row r="3350" spans="1:22" x14ac:dyDescent="0.25">
      <c r="A3350" s="1" t="s">
        <v>9248</v>
      </c>
      <c r="B3350" s="1" t="s">
        <v>9109</v>
      </c>
      <c r="C3350" s="2">
        <v>44591</v>
      </c>
      <c r="D3350" s="1" t="s">
        <v>9249</v>
      </c>
      <c r="E3350" s="4">
        <v>185600</v>
      </c>
      <c r="F3350">
        <v>1</v>
      </c>
      <c r="G3350" s="4">
        <v>1856000</v>
      </c>
      <c r="H3350" s="4">
        <v>0</v>
      </c>
      <c r="I3350" s="4">
        <v>1856000</v>
      </c>
      <c r="J3350">
        <v>1</v>
      </c>
      <c r="K3350">
        <v>1</v>
      </c>
      <c r="L3350">
        <v>1</v>
      </c>
      <c r="M3350">
        <v>1</v>
      </c>
      <c r="N3350" s="2">
        <v>44397</v>
      </c>
      <c r="O3350" s="1" t="s">
        <v>9250</v>
      </c>
      <c r="P3350" s="4">
        <v>1856000</v>
      </c>
      <c r="Q3350" s="4">
        <v>141056</v>
      </c>
      <c r="R3350" s="1" t="s">
        <v>128</v>
      </c>
      <c r="S3350" s="1" t="s">
        <v>50</v>
      </c>
      <c r="T3350" s="4">
        <f>Sales_Datas[[#This Row],[after_discount]]-(Sales_Datas[[#This Row],[qty_ordered]]*Sales_Datas[[#This Row],[cogs]])</f>
        <v>1714944</v>
      </c>
      <c r="U3350" s="3">
        <f>IFERROR(Sales_Datas[[#This Row],[Gross_Profit]]/Sales_Datas[[#This Row],[after_discount]],0)</f>
        <v>0.92400000000000004</v>
      </c>
      <c r="V3350" s="1" t="str">
        <f>IF(Sales_Datas[[#This Row],[base_price]] &lt;= 632200, "Low", (IF(Sales_Datas[[#This Row],[base_price]] &gt;= 10092000, "High", "Medium")))</f>
        <v>Medium</v>
      </c>
    </row>
    <row r="3351" spans="1:22" x14ac:dyDescent="0.25">
      <c r="A3351" s="1" t="s">
        <v>9251</v>
      </c>
      <c r="B3351" s="1" t="s">
        <v>9252</v>
      </c>
      <c r="C3351" s="2">
        <v>44595</v>
      </c>
      <c r="D3351" s="1" t="s">
        <v>9253</v>
      </c>
      <c r="E3351" s="4">
        <v>185600</v>
      </c>
      <c r="F3351">
        <v>1</v>
      </c>
      <c r="G3351" s="4">
        <v>1856000</v>
      </c>
      <c r="H3351" s="4">
        <v>0</v>
      </c>
      <c r="I3351" s="4">
        <v>1856000</v>
      </c>
      <c r="J3351">
        <v>1</v>
      </c>
      <c r="K3351">
        <v>1</v>
      </c>
      <c r="L3351">
        <v>0</v>
      </c>
      <c r="M3351">
        <v>1</v>
      </c>
      <c r="N3351" s="2">
        <v>44645</v>
      </c>
      <c r="O3351" s="1" t="s">
        <v>9254</v>
      </c>
      <c r="P3351" s="4">
        <v>1682000</v>
      </c>
      <c r="Q3351" s="4">
        <v>114376</v>
      </c>
      <c r="R3351" s="1" t="s">
        <v>128</v>
      </c>
      <c r="S3351" s="1" t="s">
        <v>50</v>
      </c>
      <c r="T3351" s="4">
        <f>Sales_Datas[[#This Row],[after_discount]]-(Sales_Datas[[#This Row],[qty_ordered]]*Sales_Datas[[#This Row],[cogs]])</f>
        <v>1741624</v>
      </c>
      <c r="U3351" s="3">
        <f>IFERROR(Sales_Datas[[#This Row],[Gross_Profit]]/Sales_Datas[[#This Row],[after_discount]],0)</f>
        <v>0.93837499999999996</v>
      </c>
      <c r="V3351" s="1" t="str">
        <f>IF(Sales_Datas[[#This Row],[base_price]] &lt;= 632200, "Low", (IF(Sales_Datas[[#This Row],[base_price]] &gt;= 10092000, "High", "Medium")))</f>
        <v>Medium</v>
      </c>
    </row>
    <row r="3352" spans="1:22" x14ac:dyDescent="0.25">
      <c r="A3352" s="1" t="s">
        <v>9255</v>
      </c>
      <c r="B3352" s="1" t="s">
        <v>9256</v>
      </c>
      <c r="C3352" s="2">
        <v>44645</v>
      </c>
      <c r="D3352" s="1" t="s">
        <v>9257</v>
      </c>
      <c r="E3352" s="4">
        <v>185600</v>
      </c>
      <c r="F3352">
        <v>1</v>
      </c>
      <c r="G3352" s="4">
        <v>1856000</v>
      </c>
      <c r="H3352" s="4">
        <v>0</v>
      </c>
      <c r="I3352" s="4">
        <v>1856000</v>
      </c>
      <c r="J3352">
        <v>1</v>
      </c>
      <c r="K3352">
        <v>1</v>
      </c>
      <c r="L3352">
        <v>1</v>
      </c>
      <c r="M3352">
        <v>1</v>
      </c>
      <c r="N3352" s="2">
        <v>44628</v>
      </c>
      <c r="O3352" s="1" t="s">
        <v>9258</v>
      </c>
      <c r="P3352" s="4">
        <v>1856000</v>
      </c>
      <c r="Q3352" s="4">
        <v>159616</v>
      </c>
      <c r="R3352" s="1" t="s">
        <v>128</v>
      </c>
      <c r="S3352" s="1" t="s">
        <v>50</v>
      </c>
      <c r="T3352" s="4">
        <f>Sales_Datas[[#This Row],[after_discount]]-(Sales_Datas[[#This Row],[qty_ordered]]*Sales_Datas[[#This Row],[cogs]])</f>
        <v>1696384</v>
      </c>
      <c r="U3352" s="3">
        <f>IFERROR(Sales_Datas[[#This Row],[Gross_Profit]]/Sales_Datas[[#This Row],[after_discount]],0)</f>
        <v>0.91400000000000003</v>
      </c>
      <c r="V3352" s="1" t="str">
        <f>IF(Sales_Datas[[#This Row],[base_price]] &lt;= 632200, "Low", (IF(Sales_Datas[[#This Row],[base_price]] &gt;= 10092000, "High", "Medium")))</f>
        <v>Medium</v>
      </c>
    </row>
    <row r="3353" spans="1:22" x14ac:dyDescent="0.25">
      <c r="A3353" s="1" t="s">
        <v>9259</v>
      </c>
      <c r="B3353" s="1" t="s">
        <v>5373</v>
      </c>
      <c r="C3353" s="2">
        <v>44665</v>
      </c>
      <c r="D3353" s="1" t="s">
        <v>9260</v>
      </c>
      <c r="E3353" s="4">
        <v>92800</v>
      </c>
      <c r="F3353">
        <v>2</v>
      </c>
      <c r="G3353" s="4">
        <v>1856000</v>
      </c>
      <c r="H3353" s="4">
        <v>0</v>
      </c>
      <c r="I3353" s="4">
        <v>1856000</v>
      </c>
      <c r="J3353">
        <v>1</v>
      </c>
      <c r="K3353">
        <v>1</v>
      </c>
      <c r="L3353">
        <v>0</v>
      </c>
      <c r="M3353">
        <v>1</v>
      </c>
      <c r="N3353" s="2">
        <v>44383</v>
      </c>
      <c r="O3353" s="1" t="s">
        <v>9261</v>
      </c>
      <c r="P3353" s="4">
        <v>928000</v>
      </c>
      <c r="Q3353" s="4">
        <v>64032</v>
      </c>
      <c r="R3353" s="1" t="s">
        <v>128</v>
      </c>
      <c r="S3353" s="1" t="s">
        <v>50</v>
      </c>
      <c r="T3353" s="4">
        <f>Sales_Datas[[#This Row],[after_discount]]-(Sales_Datas[[#This Row],[qty_ordered]]*Sales_Datas[[#This Row],[cogs]])</f>
        <v>1727936</v>
      </c>
      <c r="U3353" s="3">
        <f>IFERROR(Sales_Datas[[#This Row],[Gross_Profit]]/Sales_Datas[[#This Row],[after_discount]],0)</f>
        <v>0.93100000000000005</v>
      </c>
      <c r="V3353" s="1" t="str">
        <f>IF(Sales_Datas[[#This Row],[base_price]] &lt;= 632200, "Low", (IF(Sales_Datas[[#This Row],[base_price]] &gt;= 10092000, "High", "Medium")))</f>
        <v>Medium</v>
      </c>
    </row>
    <row r="3354" spans="1:22" x14ac:dyDescent="0.25">
      <c r="A3354" s="1" t="s">
        <v>9262</v>
      </c>
      <c r="B3354" s="1" t="s">
        <v>9263</v>
      </c>
      <c r="C3354" s="2">
        <v>44680</v>
      </c>
      <c r="D3354" s="1" t="s">
        <v>9264</v>
      </c>
      <c r="E3354" s="4">
        <v>92800</v>
      </c>
      <c r="F3354">
        <v>2</v>
      </c>
      <c r="G3354" s="4">
        <v>1856000</v>
      </c>
      <c r="H3354" s="4">
        <v>0</v>
      </c>
      <c r="I3354" s="4">
        <v>1856000</v>
      </c>
      <c r="J3354">
        <v>1</v>
      </c>
      <c r="K3354">
        <v>1</v>
      </c>
      <c r="L3354">
        <v>1</v>
      </c>
      <c r="M3354">
        <v>1</v>
      </c>
      <c r="N3354" s="2">
        <v>44555</v>
      </c>
      <c r="O3354" s="1" t="s">
        <v>9265</v>
      </c>
      <c r="P3354" s="4">
        <v>928000</v>
      </c>
      <c r="Q3354" s="4">
        <v>56608</v>
      </c>
      <c r="R3354" s="1" t="s">
        <v>128</v>
      </c>
      <c r="S3354" s="1" t="s">
        <v>50</v>
      </c>
      <c r="T3354" s="4">
        <f>Sales_Datas[[#This Row],[after_discount]]-(Sales_Datas[[#This Row],[qty_ordered]]*Sales_Datas[[#This Row],[cogs]])</f>
        <v>1742784</v>
      </c>
      <c r="U3354" s="3">
        <f>IFERROR(Sales_Datas[[#This Row],[Gross_Profit]]/Sales_Datas[[#This Row],[after_discount]],0)</f>
        <v>0.93899999999999995</v>
      </c>
      <c r="V3354" s="1" t="str">
        <f>IF(Sales_Datas[[#This Row],[base_price]] &lt;= 632200, "Low", (IF(Sales_Datas[[#This Row],[base_price]] &gt;= 10092000, "High", "Medium")))</f>
        <v>Medium</v>
      </c>
    </row>
    <row r="3355" spans="1:22" x14ac:dyDescent="0.25">
      <c r="A3355" s="1" t="s">
        <v>9266</v>
      </c>
      <c r="B3355" s="1" t="s">
        <v>9267</v>
      </c>
      <c r="C3355" s="2">
        <v>44706</v>
      </c>
      <c r="D3355" s="1" t="s">
        <v>9240</v>
      </c>
      <c r="E3355" s="4">
        <v>185600</v>
      </c>
      <c r="F3355">
        <v>1</v>
      </c>
      <c r="G3355" s="4">
        <v>1856000</v>
      </c>
      <c r="H3355" s="4">
        <v>0</v>
      </c>
      <c r="I3355" s="4">
        <v>1856000</v>
      </c>
      <c r="J3355">
        <v>1</v>
      </c>
      <c r="K3355">
        <v>1</v>
      </c>
      <c r="L3355">
        <v>1</v>
      </c>
      <c r="M3355">
        <v>1</v>
      </c>
      <c r="N3355" s="2">
        <v>44698</v>
      </c>
      <c r="O3355" s="1" t="s">
        <v>9241</v>
      </c>
      <c r="P3355" s="4">
        <v>1856000</v>
      </c>
      <c r="Q3355" s="4">
        <v>115072</v>
      </c>
      <c r="R3355" s="1" t="s">
        <v>128</v>
      </c>
      <c r="S3355" s="1" t="s">
        <v>50</v>
      </c>
      <c r="T3355" s="4">
        <f>Sales_Datas[[#This Row],[after_discount]]-(Sales_Datas[[#This Row],[qty_ordered]]*Sales_Datas[[#This Row],[cogs]])</f>
        <v>1740928</v>
      </c>
      <c r="U3355" s="3">
        <f>IFERROR(Sales_Datas[[#This Row],[Gross_Profit]]/Sales_Datas[[#This Row],[after_discount]],0)</f>
        <v>0.93799999999999994</v>
      </c>
      <c r="V3355" s="1" t="str">
        <f>IF(Sales_Datas[[#This Row],[base_price]] &lt;= 632200, "Low", (IF(Sales_Datas[[#This Row],[base_price]] &gt;= 10092000, "High", "Medium")))</f>
        <v>Medium</v>
      </c>
    </row>
    <row r="3356" spans="1:22" x14ac:dyDescent="0.25">
      <c r="A3356" s="1" t="s">
        <v>9268</v>
      </c>
      <c r="B3356" s="1" t="s">
        <v>9269</v>
      </c>
      <c r="C3356" s="2">
        <v>44811</v>
      </c>
      <c r="D3356" s="1" t="s">
        <v>9240</v>
      </c>
      <c r="E3356" s="4">
        <v>185600</v>
      </c>
      <c r="F3356">
        <v>1</v>
      </c>
      <c r="G3356" s="4">
        <v>1856000</v>
      </c>
      <c r="H3356" s="4">
        <v>0</v>
      </c>
      <c r="I3356" s="4">
        <v>1856000</v>
      </c>
      <c r="J3356">
        <v>1</v>
      </c>
      <c r="K3356">
        <v>1</v>
      </c>
      <c r="L3356">
        <v>1</v>
      </c>
      <c r="M3356">
        <v>1</v>
      </c>
      <c r="N3356" s="2">
        <v>44385</v>
      </c>
      <c r="O3356" s="1" t="s">
        <v>9241</v>
      </c>
      <c r="P3356" s="4">
        <v>1856000</v>
      </c>
      <c r="Q3356" s="4">
        <v>115072</v>
      </c>
      <c r="R3356" s="1" t="s">
        <v>128</v>
      </c>
      <c r="S3356" s="1" t="s">
        <v>50</v>
      </c>
      <c r="T3356" s="4">
        <f>Sales_Datas[[#This Row],[after_discount]]-(Sales_Datas[[#This Row],[qty_ordered]]*Sales_Datas[[#This Row],[cogs]])</f>
        <v>1740928</v>
      </c>
      <c r="U3356" s="3">
        <f>IFERROR(Sales_Datas[[#This Row],[Gross_Profit]]/Sales_Datas[[#This Row],[after_discount]],0)</f>
        <v>0.93799999999999994</v>
      </c>
      <c r="V3356" s="1" t="str">
        <f>IF(Sales_Datas[[#This Row],[base_price]] &lt;= 632200, "Low", (IF(Sales_Datas[[#This Row],[base_price]] &gt;= 10092000, "High", "Medium")))</f>
        <v>Medium</v>
      </c>
    </row>
    <row r="3357" spans="1:22" x14ac:dyDescent="0.25">
      <c r="A3357" s="1" t="s">
        <v>9270</v>
      </c>
      <c r="B3357" s="1" t="s">
        <v>9271</v>
      </c>
      <c r="C3357" s="2">
        <v>44869</v>
      </c>
      <c r="D3357" s="1" t="s">
        <v>9242</v>
      </c>
      <c r="E3357" s="4">
        <v>185600</v>
      </c>
      <c r="F3357">
        <v>1</v>
      </c>
      <c r="G3357" s="4">
        <v>1856000</v>
      </c>
      <c r="H3357" s="4">
        <v>0</v>
      </c>
      <c r="I3357" s="4">
        <v>1856000</v>
      </c>
      <c r="J3357">
        <v>1</v>
      </c>
      <c r="K3357">
        <v>1</v>
      </c>
      <c r="L3357">
        <v>0</v>
      </c>
      <c r="M3357">
        <v>1</v>
      </c>
      <c r="N3357" s="2">
        <v>44671</v>
      </c>
      <c r="O3357" s="1" t="s">
        <v>9243</v>
      </c>
      <c r="P3357" s="4">
        <v>1856000</v>
      </c>
      <c r="Q3357" s="4">
        <v>135488</v>
      </c>
      <c r="R3357" s="1" t="s">
        <v>128</v>
      </c>
      <c r="S3357" s="1" t="s">
        <v>50</v>
      </c>
      <c r="T3357" s="4">
        <f>Sales_Datas[[#This Row],[after_discount]]-(Sales_Datas[[#This Row],[qty_ordered]]*Sales_Datas[[#This Row],[cogs]])</f>
        <v>1720512</v>
      </c>
      <c r="U3357" s="3">
        <f>IFERROR(Sales_Datas[[#This Row],[Gross_Profit]]/Sales_Datas[[#This Row],[after_discount]],0)</f>
        <v>0.92700000000000005</v>
      </c>
      <c r="V3357" s="1" t="str">
        <f>IF(Sales_Datas[[#This Row],[base_price]] &lt;= 632200, "Low", (IF(Sales_Datas[[#This Row],[base_price]] &gt;= 10092000, "High", "Medium")))</f>
        <v>Medium</v>
      </c>
    </row>
    <row r="3358" spans="1:22" x14ac:dyDescent="0.25">
      <c r="A3358" s="1" t="s">
        <v>9272</v>
      </c>
      <c r="B3358" s="1" t="s">
        <v>805</v>
      </c>
      <c r="C3358" s="2">
        <v>44585</v>
      </c>
      <c r="D3358" s="1" t="s">
        <v>9273</v>
      </c>
      <c r="E3358" s="4">
        <v>185600</v>
      </c>
      <c r="F3358">
        <v>1</v>
      </c>
      <c r="G3358" s="4">
        <v>1856000</v>
      </c>
      <c r="H3358" s="4">
        <v>0</v>
      </c>
      <c r="I3358" s="4">
        <v>1856000</v>
      </c>
      <c r="J3358">
        <v>1</v>
      </c>
      <c r="K3358">
        <v>0</v>
      </c>
      <c r="L3358">
        <v>0</v>
      </c>
      <c r="M3358">
        <v>4</v>
      </c>
      <c r="N3358" s="2">
        <v>44589</v>
      </c>
      <c r="O3358" s="1" t="s">
        <v>9274</v>
      </c>
      <c r="P3358" s="4">
        <v>1856000</v>
      </c>
      <c r="Q3358" s="4">
        <v>137344</v>
      </c>
      <c r="R3358" s="1" t="s">
        <v>554</v>
      </c>
      <c r="S3358" s="1" t="s">
        <v>34</v>
      </c>
      <c r="T3358" s="4">
        <f>Sales_Datas[[#This Row],[after_discount]]-(Sales_Datas[[#This Row],[qty_ordered]]*Sales_Datas[[#This Row],[cogs]])</f>
        <v>1718656</v>
      </c>
      <c r="U3358" s="3">
        <f>IFERROR(Sales_Datas[[#This Row],[Gross_Profit]]/Sales_Datas[[#This Row],[after_discount]],0)</f>
        <v>0.92600000000000005</v>
      </c>
      <c r="V3358" s="1" t="str">
        <f>IF(Sales_Datas[[#This Row],[base_price]] &lt;= 632200, "Low", (IF(Sales_Datas[[#This Row],[base_price]] &gt;= 10092000, "High", "Medium")))</f>
        <v>Medium</v>
      </c>
    </row>
    <row r="3359" spans="1:22" x14ac:dyDescent="0.25">
      <c r="A3359" s="1" t="s">
        <v>9275</v>
      </c>
      <c r="B3359" s="1" t="s">
        <v>9276</v>
      </c>
      <c r="C3359" s="2">
        <v>44295</v>
      </c>
      <c r="D3359" s="1" t="s">
        <v>9277</v>
      </c>
      <c r="E3359" s="4">
        <v>185600</v>
      </c>
      <c r="F3359">
        <v>1</v>
      </c>
      <c r="G3359" s="4">
        <v>1856000</v>
      </c>
      <c r="H3359" s="4">
        <v>0</v>
      </c>
      <c r="I3359" s="4">
        <v>1856000</v>
      </c>
      <c r="J3359">
        <v>1</v>
      </c>
      <c r="K3359">
        <v>0</v>
      </c>
      <c r="L3359">
        <v>0</v>
      </c>
      <c r="M3359">
        <v>1</v>
      </c>
      <c r="N3359" s="2">
        <v>44444</v>
      </c>
      <c r="O3359" s="1" t="s">
        <v>9278</v>
      </c>
      <c r="P3359" s="4">
        <v>1856000</v>
      </c>
      <c r="Q3359" s="4">
        <v>144768</v>
      </c>
      <c r="R3359" s="1" t="s">
        <v>133</v>
      </c>
      <c r="S3359" s="1" t="s">
        <v>50</v>
      </c>
      <c r="T3359" s="4">
        <f>Sales_Datas[[#This Row],[after_discount]]-(Sales_Datas[[#This Row],[qty_ordered]]*Sales_Datas[[#This Row],[cogs]])</f>
        <v>1711232</v>
      </c>
      <c r="U3359" s="3">
        <f>IFERROR(Sales_Datas[[#This Row],[Gross_Profit]]/Sales_Datas[[#This Row],[after_discount]],0)</f>
        <v>0.92200000000000004</v>
      </c>
      <c r="V3359" s="1" t="str">
        <f>IF(Sales_Datas[[#This Row],[base_price]] &lt;= 632200, "Low", (IF(Sales_Datas[[#This Row],[base_price]] &gt;= 10092000, "High", "Medium")))</f>
        <v>Medium</v>
      </c>
    </row>
    <row r="3360" spans="1:22" x14ac:dyDescent="0.25">
      <c r="A3360" s="1" t="s">
        <v>9279</v>
      </c>
      <c r="B3360" s="1" t="s">
        <v>9280</v>
      </c>
      <c r="C3360" s="2">
        <v>44391</v>
      </c>
      <c r="D3360" s="1" t="s">
        <v>9281</v>
      </c>
      <c r="E3360" s="4">
        <v>185600</v>
      </c>
      <c r="F3360">
        <v>1</v>
      </c>
      <c r="G3360" s="4">
        <v>1856000</v>
      </c>
      <c r="H3360" s="4">
        <v>0</v>
      </c>
      <c r="I3360" s="4">
        <v>1856000</v>
      </c>
      <c r="J3360">
        <v>1</v>
      </c>
      <c r="K3360">
        <v>1</v>
      </c>
      <c r="L3360">
        <v>0</v>
      </c>
      <c r="M3360">
        <v>1</v>
      </c>
      <c r="N3360" s="2">
        <v>44386</v>
      </c>
      <c r="O3360" s="1" t="s">
        <v>9282</v>
      </c>
      <c r="P3360" s="4">
        <v>1856000</v>
      </c>
      <c r="Q3360" s="4">
        <v>144768</v>
      </c>
      <c r="R3360" s="1" t="s">
        <v>133</v>
      </c>
      <c r="S3360" s="1" t="s">
        <v>50</v>
      </c>
      <c r="T3360" s="4">
        <f>Sales_Datas[[#This Row],[after_discount]]-(Sales_Datas[[#This Row],[qty_ordered]]*Sales_Datas[[#This Row],[cogs]])</f>
        <v>1711232</v>
      </c>
      <c r="U3360" s="3">
        <f>IFERROR(Sales_Datas[[#This Row],[Gross_Profit]]/Sales_Datas[[#This Row],[after_discount]],0)</f>
        <v>0.92200000000000004</v>
      </c>
      <c r="V3360" s="1" t="str">
        <f>IF(Sales_Datas[[#This Row],[base_price]] &lt;= 632200, "Low", (IF(Sales_Datas[[#This Row],[base_price]] &gt;= 10092000, "High", "Medium")))</f>
        <v>Medium</v>
      </c>
    </row>
    <row r="3361" spans="1:22" x14ac:dyDescent="0.25">
      <c r="A3361" s="1" t="s">
        <v>9283</v>
      </c>
      <c r="B3361" s="1" t="s">
        <v>9284</v>
      </c>
      <c r="C3361" s="2">
        <v>44448</v>
      </c>
      <c r="D3361" s="1" t="s">
        <v>9285</v>
      </c>
      <c r="E3361" s="4">
        <v>185600</v>
      </c>
      <c r="F3361">
        <v>1</v>
      </c>
      <c r="G3361" s="4">
        <v>1856000</v>
      </c>
      <c r="H3361" s="4">
        <v>0</v>
      </c>
      <c r="I3361" s="4">
        <v>1856000</v>
      </c>
      <c r="J3361">
        <v>1</v>
      </c>
      <c r="K3361">
        <v>1</v>
      </c>
      <c r="L3361">
        <v>0</v>
      </c>
      <c r="M3361">
        <v>1</v>
      </c>
      <c r="N3361" s="2">
        <v>44456</v>
      </c>
      <c r="O3361" s="1" t="s">
        <v>9286</v>
      </c>
      <c r="P3361" s="4">
        <v>1856000</v>
      </c>
      <c r="Q3361" s="4">
        <v>144768</v>
      </c>
      <c r="R3361" s="1" t="s">
        <v>133</v>
      </c>
      <c r="S3361" s="1" t="s">
        <v>50</v>
      </c>
      <c r="T3361" s="4">
        <f>Sales_Datas[[#This Row],[after_discount]]-(Sales_Datas[[#This Row],[qty_ordered]]*Sales_Datas[[#This Row],[cogs]])</f>
        <v>1711232</v>
      </c>
      <c r="U3361" s="3">
        <f>IFERROR(Sales_Datas[[#This Row],[Gross_Profit]]/Sales_Datas[[#This Row],[after_discount]],0)</f>
        <v>0.92200000000000004</v>
      </c>
      <c r="V3361" s="1" t="str">
        <f>IF(Sales_Datas[[#This Row],[base_price]] &lt;= 632200, "Low", (IF(Sales_Datas[[#This Row],[base_price]] &gt;= 10092000, "High", "Medium")))</f>
        <v>Medium</v>
      </c>
    </row>
    <row r="3362" spans="1:22" x14ac:dyDescent="0.25">
      <c r="A3362" s="1" t="s">
        <v>9287</v>
      </c>
      <c r="B3362" s="1" t="s">
        <v>1971</v>
      </c>
      <c r="C3362" s="2">
        <v>44586</v>
      </c>
      <c r="D3362" s="1" t="s">
        <v>9288</v>
      </c>
      <c r="E3362" s="4">
        <v>185600</v>
      </c>
      <c r="F3362">
        <v>1</v>
      </c>
      <c r="G3362" s="4">
        <v>1856000</v>
      </c>
      <c r="H3362" s="4">
        <v>0</v>
      </c>
      <c r="I3362" s="4">
        <v>1856000</v>
      </c>
      <c r="J3362">
        <v>1</v>
      </c>
      <c r="K3362">
        <v>1</v>
      </c>
      <c r="L3362">
        <v>0</v>
      </c>
      <c r="M3362">
        <v>1</v>
      </c>
      <c r="N3362" s="2">
        <v>44386</v>
      </c>
      <c r="O3362" s="1" t="s">
        <v>9289</v>
      </c>
      <c r="P3362" s="4">
        <v>1856000</v>
      </c>
      <c r="Q3362" s="4">
        <v>142912</v>
      </c>
      <c r="R3362" s="1" t="s">
        <v>133</v>
      </c>
      <c r="S3362" s="1" t="s">
        <v>50</v>
      </c>
      <c r="T3362" s="4">
        <f>Sales_Datas[[#This Row],[after_discount]]-(Sales_Datas[[#This Row],[qty_ordered]]*Sales_Datas[[#This Row],[cogs]])</f>
        <v>1713088</v>
      </c>
      <c r="U3362" s="3">
        <f>IFERROR(Sales_Datas[[#This Row],[Gross_Profit]]/Sales_Datas[[#This Row],[after_discount]],0)</f>
        <v>0.92300000000000004</v>
      </c>
      <c r="V3362" s="1" t="str">
        <f>IF(Sales_Datas[[#This Row],[base_price]] &lt;= 632200, "Low", (IF(Sales_Datas[[#This Row],[base_price]] &gt;= 10092000, "High", "Medium")))</f>
        <v>Medium</v>
      </c>
    </row>
    <row r="3363" spans="1:22" x14ac:dyDescent="0.25">
      <c r="A3363" s="1" t="s">
        <v>9290</v>
      </c>
      <c r="B3363" s="1" t="s">
        <v>9291</v>
      </c>
      <c r="C3363" s="2">
        <v>44204</v>
      </c>
      <c r="D3363" s="1" t="s">
        <v>9292</v>
      </c>
      <c r="E3363" s="4">
        <v>185600</v>
      </c>
      <c r="F3363">
        <v>1</v>
      </c>
      <c r="G3363" s="4">
        <v>1856000</v>
      </c>
      <c r="H3363" s="4">
        <v>0</v>
      </c>
      <c r="I3363" s="4">
        <v>1856000</v>
      </c>
      <c r="J3363">
        <v>1</v>
      </c>
      <c r="K3363">
        <v>1</v>
      </c>
      <c r="L3363">
        <v>1</v>
      </c>
      <c r="M3363">
        <v>1</v>
      </c>
      <c r="N3363" s="2">
        <v>44424</v>
      </c>
      <c r="O3363" s="1" t="s">
        <v>9293</v>
      </c>
      <c r="P3363" s="4">
        <v>1856000</v>
      </c>
      <c r="Q3363" s="4">
        <v>141056</v>
      </c>
      <c r="R3363" s="1" t="s">
        <v>23</v>
      </c>
      <c r="S3363" s="1" t="s">
        <v>50</v>
      </c>
      <c r="T3363" s="4">
        <f>Sales_Datas[[#This Row],[after_discount]]-(Sales_Datas[[#This Row],[qty_ordered]]*Sales_Datas[[#This Row],[cogs]])</f>
        <v>1714944</v>
      </c>
      <c r="U3363" s="3">
        <f>IFERROR(Sales_Datas[[#This Row],[Gross_Profit]]/Sales_Datas[[#This Row],[after_discount]],0)</f>
        <v>0.92400000000000004</v>
      </c>
      <c r="V3363" s="1" t="str">
        <f>IF(Sales_Datas[[#This Row],[base_price]] &lt;= 632200, "Low", (IF(Sales_Datas[[#This Row],[base_price]] &gt;= 10092000, "High", "Medium")))</f>
        <v>Medium</v>
      </c>
    </row>
    <row r="3364" spans="1:22" x14ac:dyDescent="0.25">
      <c r="A3364" s="1" t="s">
        <v>9294</v>
      </c>
      <c r="B3364" s="1" t="s">
        <v>9295</v>
      </c>
      <c r="C3364" s="2">
        <v>44392</v>
      </c>
      <c r="D3364" s="1" t="s">
        <v>9296</v>
      </c>
      <c r="E3364" s="4">
        <v>18560</v>
      </c>
      <c r="F3364">
        <v>10</v>
      </c>
      <c r="G3364" s="4">
        <v>1856000</v>
      </c>
      <c r="H3364" s="4">
        <v>0</v>
      </c>
      <c r="I3364" s="4">
        <v>1856000</v>
      </c>
      <c r="J3364">
        <v>1</v>
      </c>
      <c r="K3364">
        <v>0</v>
      </c>
      <c r="L3364">
        <v>0</v>
      </c>
      <c r="M3364">
        <v>1</v>
      </c>
      <c r="N3364" s="2">
        <v>44405</v>
      </c>
      <c r="O3364" s="1" t="s">
        <v>9297</v>
      </c>
      <c r="P3364" s="4">
        <v>174000</v>
      </c>
      <c r="Q3364" s="4">
        <v>15660</v>
      </c>
      <c r="R3364" s="1" t="s">
        <v>344</v>
      </c>
      <c r="S3364" s="1" t="s">
        <v>50</v>
      </c>
      <c r="T3364" s="4">
        <f>Sales_Datas[[#This Row],[after_discount]]-(Sales_Datas[[#This Row],[qty_ordered]]*Sales_Datas[[#This Row],[cogs]])</f>
        <v>1699400</v>
      </c>
      <c r="U3364" s="3">
        <f>IFERROR(Sales_Datas[[#This Row],[Gross_Profit]]/Sales_Datas[[#This Row],[after_discount]],0)</f>
        <v>0.91562500000000002</v>
      </c>
      <c r="V3364" s="1" t="str">
        <f>IF(Sales_Datas[[#This Row],[base_price]] &lt;= 632200, "Low", (IF(Sales_Datas[[#This Row],[base_price]] &gt;= 10092000, "High", "Medium")))</f>
        <v>Low</v>
      </c>
    </row>
    <row r="3365" spans="1:22" x14ac:dyDescent="0.25">
      <c r="A3365" s="1" t="s">
        <v>9298</v>
      </c>
      <c r="B3365" s="1" t="s">
        <v>8824</v>
      </c>
      <c r="C3365" s="2">
        <v>44672</v>
      </c>
      <c r="D3365" s="1" t="s">
        <v>9299</v>
      </c>
      <c r="E3365" s="4">
        <v>92800</v>
      </c>
      <c r="F3365">
        <v>2</v>
      </c>
      <c r="G3365" s="4">
        <v>1856000</v>
      </c>
      <c r="H3365" s="4">
        <v>0</v>
      </c>
      <c r="I3365" s="4">
        <v>1856000</v>
      </c>
      <c r="J3365">
        <v>1</v>
      </c>
      <c r="K3365">
        <v>1</v>
      </c>
      <c r="L3365">
        <v>1</v>
      </c>
      <c r="M3365">
        <v>1</v>
      </c>
      <c r="N3365" s="2">
        <v>44389</v>
      </c>
      <c r="O3365" s="1" t="s">
        <v>9300</v>
      </c>
      <c r="P3365" s="4">
        <v>928000</v>
      </c>
      <c r="Q3365" s="4">
        <v>80736</v>
      </c>
      <c r="R3365" s="1" t="s">
        <v>344</v>
      </c>
      <c r="S3365" s="1" t="s">
        <v>50</v>
      </c>
      <c r="T3365" s="4">
        <f>Sales_Datas[[#This Row],[after_discount]]-(Sales_Datas[[#This Row],[qty_ordered]]*Sales_Datas[[#This Row],[cogs]])</f>
        <v>1694528</v>
      </c>
      <c r="U3365" s="3">
        <f>IFERROR(Sales_Datas[[#This Row],[Gross_Profit]]/Sales_Datas[[#This Row],[after_discount]],0)</f>
        <v>0.91300000000000003</v>
      </c>
      <c r="V3365" s="1" t="str">
        <f>IF(Sales_Datas[[#This Row],[base_price]] &lt;= 632200, "Low", (IF(Sales_Datas[[#This Row],[base_price]] &gt;= 10092000, "High", "Medium")))</f>
        <v>Medium</v>
      </c>
    </row>
    <row r="3366" spans="1:22" x14ac:dyDescent="0.25">
      <c r="A3366" s="1" t="s">
        <v>9301</v>
      </c>
      <c r="B3366" s="1" t="s">
        <v>9302</v>
      </c>
      <c r="C3366" s="2">
        <v>44549</v>
      </c>
      <c r="D3366" s="1" t="s">
        <v>9303</v>
      </c>
      <c r="E3366" s="4">
        <v>92800</v>
      </c>
      <c r="F3366">
        <v>2</v>
      </c>
      <c r="G3366" s="4">
        <v>1856000</v>
      </c>
      <c r="H3366" s="4">
        <v>0</v>
      </c>
      <c r="I3366" s="4">
        <v>1856000</v>
      </c>
      <c r="J3366">
        <v>1</v>
      </c>
      <c r="K3366">
        <v>1</v>
      </c>
      <c r="L3366">
        <v>0</v>
      </c>
      <c r="M3366">
        <v>1</v>
      </c>
      <c r="N3366" s="2">
        <v>44553</v>
      </c>
      <c r="O3366" s="1" t="s">
        <v>9304</v>
      </c>
      <c r="P3366" s="4">
        <v>1160000</v>
      </c>
      <c r="Q3366" s="4">
        <v>93960</v>
      </c>
      <c r="R3366" s="1" t="s">
        <v>75</v>
      </c>
      <c r="S3366" s="1" t="s">
        <v>50</v>
      </c>
      <c r="T3366" s="4">
        <f>Sales_Datas[[#This Row],[after_discount]]-(Sales_Datas[[#This Row],[qty_ordered]]*Sales_Datas[[#This Row],[cogs]])</f>
        <v>1668080</v>
      </c>
      <c r="U3366" s="3">
        <f>IFERROR(Sales_Datas[[#This Row],[Gross_Profit]]/Sales_Datas[[#This Row],[after_discount]],0)</f>
        <v>0.89875000000000005</v>
      </c>
      <c r="V3366" s="1" t="str">
        <f>IF(Sales_Datas[[#This Row],[base_price]] &lt;= 632200, "Low", (IF(Sales_Datas[[#This Row],[base_price]] &gt;= 10092000, "High", "Medium")))</f>
        <v>Medium</v>
      </c>
    </row>
    <row r="3367" spans="1:22" x14ac:dyDescent="0.25">
      <c r="A3367" s="1" t="s">
        <v>9305</v>
      </c>
      <c r="B3367" s="1" t="s">
        <v>3008</v>
      </c>
      <c r="C3367" s="2">
        <v>44680</v>
      </c>
      <c r="D3367" s="1" t="s">
        <v>9306</v>
      </c>
      <c r="E3367" s="4">
        <v>18560</v>
      </c>
      <c r="F3367">
        <v>10</v>
      </c>
      <c r="G3367" s="4">
        <v>1856000</v>
      </c>
      <c r="H3367" s="4">
        <v>0</v>
      </c>
      <c r="I3367" s="4">
        <v>1856000</v>
      </c>
      <c r="J3367">
        <v>1</v>
      </c>
      <c r="K3367">
        <v>0</v>
      </c>
      <c r="L3367">
        <v>0</v>
      </c>
      <c r="M3367">
        <v>5</v>
      </c>
      <c r="N3367" s="2">
        <v>44382</v>
      </c>
      <c r="O3367" s="1" t="s">
        <v>9307</v>
      </c>
      <c r="P3367" s="4">
        <v>185600</v>
      </c>
      <c r="Q3367" s="4">
        <v>12412</v>
      </c>
      <c r="R3367" s="1" t="s">
        <v>75</v>
      </c>
      <c r="S3367" s="1" t="s">
        <v>24</v>
      </c>
      <c r="T3367" s="4">
        <f>Sales_Datas[[#This Row],[after_discount]]-(Sales_Datas[[#This Row],[qty_ordered]]*Sales_Datas[[#This Row],[cogs]])</f>
        <v>1731880</v>
      </c>
      <c r="U3367" s="3">
        <f>IFERROR(Sales_Datas[[#This Row],[Gross_Profit]]/Sales_Datas[[#This Row],[after_discount]],0)</f>
        <v>0.93312499999999998</v>
      </c>
      <c r="V3367" s="1" t="str">
        <f>IF(Sales_Datas[[#This Row],[base_price]] &lt;= 632200, "Low", (IF(Sales_Datas[[#This Row],[base_price]] &gt;= 10092000, "High", "Medium")))</f>
        <v>Low</v>
      </c>
    </row>
    <row r="3368" spans="1:22" x14ac:dyDescent="0.25">
      <c r="A3368" s="1" t="s">
        <v>9308</v>
      </c>
      <c r="B3368" s="1" t="s">
        <v>9309</v>
      </c>
      <c r="C3368" s="2">
        <v>44741</v>
      </c>
      <c r="D3368" s="1" t="s">
        <v>9310</v>
      </c>
      <c r="E3368" s="4">
        <v>92800</v>
      </c>
      <c r="F3368">
        <v>2</v>
      </c>
      <c r="G3368" s="4">
        <v>1856000</v>
      </c>
      <c r="H3368" s="4">
        <v>0</v>
      </c>
      <c r="I3368" s="4">
        <v>1856000</v>
      </c>
      <c r="J3368">
        <v>1</v>
      </c>
      <c r="K3368">
        <v>1</v>
      </c>
      <c r="L3368">
        <v>0</v>
      </c>
      <c r="M3368">
        <v>1</v>
      </c>
      <c r="N3368" s="2">
        <v>44739</v>
      </c>
      <c r="O3368" s="1" t="s">
        <v>9311</v>
      </c>
      <c r="P3368" s="4">
        <v>927420</v>
      </c>
      <c r="Q3368" s="4">
        <v>68614</v>
      </c>
      <c r="R3368" s="1" t="s">
        <v>123</v>
      </c>
      <c r="S3368" s="1" t="s">
        <v>50</v>
      </c>
      <c r="T3368" s="4">
        <f>Sales_Datas[[#This Row],[after_discount]]-(Sales_Datas[[#This Row],[qty_ordered]]*Sales_Datas[[#This Row],[cogs]])</f>
        <v>1718772</v>
      </c>
      <c r="U3368" s="3">
        <f>IFERROR(Sales_Datas[[#This Row],[Gross_Profit]]/Sales_Datas[[#This Row],[after_discount]],0)</f>
        <v>0.92606250000000001</v>
      </c>
      <c r="V3368" s="1" t="str">
        <f>IF(Sales_Datas[[#This Row],[base_price]] &lt;= 632200, "Low", (IF(Sales_Datas[[#This Row],[base_price]] &gt;= 10092000, "High", "Medium")))</f>
        <v>Medium</v>
      </c>
    </row>
    <row r="3369" spans="1:22" x14ac:dyDescent="0.25">
      <c r="A3369" s="1" t="s">
        <v>9312</v>
      </c>
      <c r="B3369" s="1" t="s">
        <v>9313</v>
      </c>
      <c r="C3369" s="2">
        <v>44564</v>
      </c>
      <c r="D3369" s="1" t="s">
        <v>9314</v>
      </c>
      <c r="E3369" s="4">
        <v>185542</v>
      </c>
      <c r="F3369">
        <v>1</v>
      </c>
      <c r="G3369" s="4">
        <v>1855420</v>
      </c>
      <c r="H3369" s="4">
        <v>0</v>
      </c>
      <c r="I3369" s="4">
        <v>1855420</v>
      </c>
      <c r="J3369">
        <v>1</v>
      </c>
      <c r="K3369">
        <v>1</v>
      </c>
      <c r="L3369">
        <v>1</v>
      </c>
      <c r="M3369">
        <v>1</v>
      </c>
      <c r="N3369" s="2">
        <v>44625</v>
      </c>
      <c r="O3369" s="1" t="s">
        <v>9315</v>
      </c>
      <c r="P3369" s="4">
        <v>1855420</v>
      </c>
      <c r="Q3369" s="4">
        <v>137286</v>
      </c>
      <c r="R3369" s="1" t="s">
        <v>55</v>
      </c>
      <c r="S3369" s="1" t="s">
        <v>50</v>
      </c>
      <c r="T3369" s="4">
        <f>Sales_Datas[[#This Row],[after_discount]]-(Sales_Datas[[#This Row],[qty_ordered]]*Sales_Datas[[#This Row],[cogs]])</f>
        <v>1718134</v>
      </c>
      <c r="U3369" s="3">
        <f>IFERROR(Sales_Datas[[#This Row],[Gross_Profit]]/Sales_Datas[[#This Row],[after_discount]],0)</f>
        <v>0.92600812753985617</v>
      </c>
      <c r="V3369" s="1" t="str">
        <f>IF(Sales_Datas[[#This Row],[base_price]] &lt;= 632200, "Low", (IF(Sales_Datas[[#This Row],[base_price]] &gt;= 10092000, "High", "Medium")))</f>
        <v>Medium</v>
      </c>
    </row>
    <row r="3370" spans="1:22" x14ac:dyDescent="0.25">
      <c r="A3370" s="1" t="s">
        <v>9316</v>
      </c>
      <c r="B3370" s="1" t="s">
        <v>9317</v>
      </c>
      <c r="C3370" s="2">
        <v>44733</v>
      </c>
      <c r="D3370" s="1" t="s">
        <v>9318</v>
      </c>
      <c r="E3370" s="4">
        <v>185542</v>
      </c>
      <c r="F3370">
        <v>1</v>
      </c>
      <c r="G3370" s="4">
        <v>1855420</v>
      </c>
      <c r="H3370" s="4">
        <v>0</v>
      </c>
      <c r="I3370" s="4">
        <v>1855420</v>
      </c>
      <c r="J3370">
        <v>1</v>
      </c>
      <c r="K3370">
        <v>1</v>
      </c>
      <c r="L3370">
        <v>0</v>
      </c>
      <c r="M3370">
        <v>1</v>
      </c>
      <c r="N3370" s="2">
        <v>44636</v>
      </c>
      <c r="O3370" s="1" t="s">
        <v>9319</v>
      </c>
      <c r="P3370" s="4">
        <v>1855420</v>
      </c>
      <c r="Q3370" s="4">
        <v>133574</v>
      </c>
      <c r="R3370" s="1" t="s">
        <v>133</v>
      </c>
      <c r="S3370" s="1" t="s">
        <v>50</v>
      </c>
      <c r="T3370" s="4">
        <f>Sales_Datas[[#This Row],[after_discount]]-(Sales_Datas[[#This Row],[qty_ordered]]*Sales_Datas[[#This Row],[cogs]])</f>
        <v>1721846</v>
      </c>
      <c r="U3370" s="3">
        <f>IFERROR(Sales_Datas[[#This Row],[Gross_Profit]]/Sales_Datas[[#This Row],[after_discount]],0)</f>
        <v>0.92800875273522976</v>
      </c>
      <c r="V3370" s="1" t="str">
        <f>IF(Sales_Datas[[#This Row],[base_price]] &lt;= 632200, "Low", (IF(Sales_Datas[[#This Row],[base_price]] &gt;= 10092000, "High", "Medium")))</f>
        <v>Medium</v>
      </c>
    </row>
    <row r="3371" spans="1:22" x14ac:dyDescent="0.25">
      <c r="A3371" s="1" t="s">
        <v>9320</v>
      </c>
      <c r="B3371" s="1" t="s">
        <v>9321</v>
      </c>
      <c r="C3371" s="2">
        <v>44635</v>
      </c>
      <c r="D3371" s="1" t="s">
        <v>7797</v>
      </c>
      <c r="E3371" s="4">
        <v>92742</v>
      </c>
      <c r="F3371">
        <v>2</v>
      </c>
      <c r="G3371" s="4">
        <v>1854840</v>
      </c>
      <c r="H3371" s="4">
        <v>0</v>
      </c>
      <c r="I3371" s="4">
        <v>1854840</v>
      </c>
      <c r="J3371">
        <v>1</v>
      </c>
      <c r="K3371">
        <v>0</v>
      </c>
      <c r="L3371">
        <v>0</v>
      </c>
      <c r="M3371">
        <v>1</v>
      </c>
      <c r="N3371" s="2">
        <v>44642</v>
      </c>
      <c r="O3371" s="1" t="s">
        <v>7798</v>
      </c>
      <c r="P3371" s="4">
        <v>927420</v>
      </c>
      <c r="Q3371" s="4">
        <v>74182</v>
      </c>
      <c r="R3371" s="1" t="s">
        <v>554</v>
      </c>
      <c r="S3371" s="1" t="s">
        <v>50</v>
      </c>
      <c r="T3371" s="4">
        <f>Sales_Datas[[#This Row],[after_discount]]-(Sales_Datas[[#This Row],[qty_ordered]]*Sales_Datas[[#This Row],[cogs]])</f>
        <v>1706476</v>
      </c>
      <c r="U3371" s="3">
        <f>IFERROR(Sales_Datas[[#This Row],[Gross_Profit]]/Sales_Datas[[#This Row],[after_discount]],0)</f>
        <v>0.92001250781738586</v>
      </c>
      <c r="V3371" s="1" t="str">
        <f>IF(Sales_Datas[[#This Row],[base_price]] &lt;= 632200, "Low", (IF(Sales_Datas[[#This Row],[base_price]] &gt;= 10092000, "High", "Medium")))</f>
        <v>Medium</v>
      </c>
    </row>
    <row r="3372" spans="1:22" x14ac:dyDescent="0.25">
      <c r="A3372" s="1" t="s">
        <v>9322</v>
      </c>
      <c r="B3372" s="1" t="s">
        <v>9323</v>
      </c>
      <c r="C3372" s="2">
        <v>44725</v>
      </c>
      <c r="D3372" s="1" t="s">
        <v>9324</v>
      </c>
      <c r="E3372" s="4">
        <v>92684</v>
      </c>
      <c r="F3372">
        <v>2</v>
      </c>
      <c r="G3372" s="4">
        <v>1853680</v>
      </c>
      <c r="H3372" s="4">
        <v>0</v>
      </c>
      <c r="I3372" s="4">
        <v>1853680</v>
      </c>
      <c r="J3372">
        <v>1</v>
      </c>
      <c r="K3372">
        <v>0</v>
      </c>
      <c r="L3372">
        <v>0</v>
      </c>
      <c r="M3372">
        <v>1</v>
      </c>
      <c r="N3372" s="2">
        <v>44740</v>
      </c>
      <c r="O3372" s="1" t="s">
        <v>9325</v>
      </c>
      <c r="P3372" s="4">
        <v>926840</v>
      </c>
      <c r="Q3372" s="4">
        <v>71340</v>
      </c>
      <c r="R3372" s="1" t="s">
        <v>133</v>
      </c>
      <c r="S3372" s="1" t="s">
        <v>50</v>
      </c>
      <c r="T3372" s="4">
        <f>Sales_Datas[[#This Row],[after_discount]]-(Sales_Datas[[#This Row],[qty_ordered]]*Sales_Datas[[#This Row],[cogs]])</f>
        <v>1711000</v>
      </c>
      <c r="U3372" s="3">
        <f>IFERROR(Sales_Datas[[#This Row],[Gross_Profit]]/Sales_Datas[[#This Row],[after_discount]],0)</f>
        <v>0.92302878598247806</v>
      </c>
      <c r="V3372" s="1" t="str">
        <f>IF(Sales_Datas[[#This Row],[base_price]] &lt;= 632200, "Low", (IF(Sales_Datas[[#This Row],[base_price]] &gt;= 10092000, "High", "Medium")))</f>
        <v>Medium</v>
      </c>
    </row>
    <row r="3373" spans="1:22" x14ac:dyDescent="0.25">
      <c r="A3373" s="1" t="s">
        <v>9326</v>
      </c>
      <c r="B3373" s="1" t="s">
        <v>9327</v>
      </c>
      <c r="C3373" s="2">
        <v>44698</v>
      </c>
      <c r="D3373" s="1" t="s">
        <v>9328</v>
      </c>
      <c r="E3373" s="4">
        <v>185310</v>
      </c>
      <c r="F3373">
        <v>1</v>
      </c>
      <c r="G3373" s="4">
        <v>1853100</v>
      </c>
      <c r="H3373" s="4">
        <v>0</v>
      </c>
      <c r="I3373" s="4">
        <v>1853100</v>
      </c>
      <c r="J3373">
        <v>1</v>
      </c>
      <c r="K3373">
        <v>0</v>
      </c>
      <c r="L3373">
        <v>0</v>
      </c>
      <c r="M3373">
        <v>1</v>
      </c>
      <c r="N3373" s="2">
        <v>44700</v>
      </c>
      <c r="O3373" s="1" t="s">
        <v>9329</v>
      </c>
      <c r="P3373" s="4">
        <v>1853100</v>
      </c>
      <c r="Q3373" s="4">
        <v>161182</v>
      </c>
      <c r="R3373" s="1" t="s">
        <v>133</v>
      </c>
      <c r="S3373" s="1" t="s">
        <v>50</v>
      </c>
      <c r="T3373" s="4">
        <f>Sales_Datas[[#This Row],[after_discount]]-(Sales_Datas[[#This Row],[qty_ordered]]*Sales_Datas[[#This Row],[cogs]])</f>
        <v>1691918</v>
      </c>
      <c r="U3373" s="3">
        <f>IFERROR(Sales_Datas[[#This Row],[Gross_Profit]]/Sales_Datas[[#This Row],[after_discount]],0)</f>
        <v>0.91302034428794987</v>
      </c>
      <c r="V3373" s="1" t="str">
        <f>IF(Sales_Datas[[#This Row],[base_price]] &lt;= 632200, "Low", (IF(Sales_Datas[[#This Row],[base_price]] &gt;= 10092000, "High", "Medium")))</f>
        <v>Medium</v>
      </c>
    </row>
    <row r="3374" spans="1:22" x14ac:dyDescent="0.25">
      <c r="A3374" s="1" t="s">
        <v>9330</v>
      </c>
      <c r="B3374" s="1" t="s">
        <v>1069</v>
      </c>
      <c r="C3374" s="2">
        <v>44583</v>
      </c>
      <c r="D3374" s="1" t="s">
        <v>5713</v>
      </c>
      <c r="E3374" s="4">
        <v>61770</v>
      </c>
      <c r="F3374">
        <v>3</v>
      </c>
      <c r="G3374" s="4">
        <v>1853100</v>
      </c>
      <c r="H3374" s="4">
        <v>0</v>
      </c>
      <c r="I3374" s="4">
        <v>1853100</v>
      </c>
      <c r="J3374">
        <v>1</v>
      </c>
      <c r="K3374">
        <v>1</v>
      </c>
      <c r="L3374">
        <v>1</v>
      </c>
      <c r="M3374">
        <v>3</v>
      </c>
      <c r="N3374" s="2">
        <v>44460</v>
      </c>
      <c r="O3374" s="1" t="s">
        <v>5714</v>
      </c>
      <c r="P3374" s="4">
        <v>527800</v>
      </c>
      <c r="Q3374" s="4">
        <v>36366</v>
      </c>
      <c r="R3374" s="1" t="s">
        <v>344</v>
      </c>
      <c r="S3374" s="1" t="s">
        <v>56</v>
      </c>
      <c r="T3374" s="4">
        <f>Sales_Datas[[#This Row],[after_discount]]-(Sales_Datas[[#This Row],[qty_ordered]]*Sales_Datas[[#This Row],[cogs]])</f>
        <v>1744002</v>
      </c>
      <c r="U3374" s="3">
        <f>IFERROR(Sales_Datas[[#This Row],[Gross_Profit]]/Sales_Datas[[#This Row],[after_discount]],0)</f>
        <v>0.94112676056338029</v>
      </c>
      <c r="V3374" s="1" t="str">
        <f>IF(Sales_Datas[[#This Row],[base_price]] &lt;= 632200, "Low", (IF(Sales_Datas[[#This Row],[base_price]] &gt;= 10092000, "High", "Medium")))</f>
        <v>Low</v>
      </c>
    </row>
    <row r="3375" spans="1:22" x14ac:dyDescent="0.25">
      <c r="A3375" s="1" t="s">
        <v>9331</v>
      </c>
      <c r="B3375" s="1" t="s">
        <v>1069</v>
      </c>
      <c r="C3375" s="2">
        <v>44554</v>
      </c>
      <c r="D3375" s="1" t="s">
        <v>9332</v>
      </c>
      <c r="E3375" s="4">
        <v>185020</v>
      </c>
      <c r="F3375">
        <v>1</v>
      </c>
      <c r="G3375" s="4">
        <v>1850200</v>
      </c>
      <c r="H3375" s="4">
        <v>0</v>
      </c>
      <c r="I3375" s="4">
        <v>1850200</v>
      </c>
      <c r="J3375">
        <v>1</v>
      </c>
      <c r="K3375">
        <v>0</v>
      </c>
      <c r="L3375">
        <v>0</v>
      </c>
      <c r="M3375">
        <v>4</v>
      </c>
      <c r="N3375" s="2">
        <v>44460</v>
      </c>
      <c r="O3375" s="1" t="s">
        <v>9333</v>
      </c>
      <c r="P3375" s="4">
        <v>1850200</v>
      </c>
      <c r="Q3375" s="4">
        <v>116522</v>
      </c>
      <c r="R3375" s="1" t="s">
        <v>89</v>
      </c>
      <c r="S3375" s="1" t="s">
        <v>34</v>
      </c>
      <c r="T3375" s="4">
        <f>Sales_Datas[[#This Row],[after_discount]]-(Sales_Datas[[#This Row],[qty_ordered]]*Sales_Datas[[#This Row],[cogs]])</f>
        <v>1733678</v>
      </c>
      <c r="U3375" s="3">
        <f>IFERROR(Sales_Datas[[#This Row],[Gross_Profit]]/Sales_Datas[[#This Row],[after_discount]],0)</f>
        <v>0.93702194357366775</v>
      </c>
      <c r="V3375" s="1" t="str">
        <f>IF(Sales_Datas[[#This Row],[base_price]] &lt;= 632200, "Low", (IF(Sales_Datas[[#This Row],[base_price]] &gt;= 10092000, "High", "Medium")))</f>
        <v>Medium</v>
      </c>
    </row>
    <row r="3376" spans="1:22" x14ac:dyDescent="0.25">
      <c r="A3376" s="1" t="s">
        <v>9334</v>
      </c>
      <c r="B3376" s="1" t="s">
        <v>9335</v>
      </c>
      <c r="C3376" s="2">
        <v>44726</v>
      </c>
      <c r="D3376" s="1" t="s">
        <v>9153</v>
      </c>
      <c r="E3376" s="4">
        <v>185020</v>
      </c>
      <c r="F3376">
        <v>1</v>
      </c>
      <c r="G3376" s="4">
        <v>1850200</v>
      </c>
      <c r="H3376" s="4">
        <v>0</v>
      </c>
      <c r="I3376" s="4">
        <v>1850200</v>
      </c>
      <c r="J3376">
        <v>1</v>
      </c>
      <c r="K3376">
        <v>1</v>
      </c>
      <c r="L3376">
        <v>1</v>
      </c>
      <c r="M3376">
        <v>1</v>
      </c>
      <c r="N3376" s="2">
        <v>44720</v>
      </c>
      <c r="O3376" s="1" t="s">
        <v>9154</v>
      </c>
      <c r="P3376" s="4">
        <v>1850200</v>
      </c>
      <c r="Q3376" s="4">
        <v>144304</v>
      </c>
      <c r="R3376" s="1" t="s">
        <v>89</v>
      </c>
      <c r="S3376" s="1" t="s">
        <v>50</v>
      </c>
      <c r="T3376" s="4">
        <f>Sales_Datas[[#This Row],[after_discount]]-(Sales_Datas[[#This Row],[qty_ordered]]*Sales_Datas[[#This Row],[cogs]])</f>
        <v>1705896</v>
      </c>
      <c r="U3376" s="3">
        <f>IFERROR(Sales_Datas[[#This Row],[Gross_Profit]]/Sales_Datas[[#This Row],[after_discount]],0)</f>
        <v>0.92200626959247645</v>
      </c>
      <c r="V3376" s="1" t="str">
        <f>IF(Sales_Datas[[#This Row],[base_price]] &lt;= 632200, "Low", (IF(Sales_Datas[[#This Row],[base_price]] &gt;= 10092000, "High", "Medium")))</f>
        <v>Medium</v>
      </c>
    </row>
    <row r="3377" spans="1:22" x14ac:dyDescent="0.25">
      <c r="A3377" s="1" t="s">
        <v>9336</v>
      </c>
      <c r="B3377" s="1" t="s">
        <v>9337</v>
      </c>
      <c r="C3377" s="2">
        <v>44553</v>
      </c>
      <c r="D3377" s="1" t="s">
        <v>9338</v>
      </c>
      <c r="E3377" s="4">
        <v>185020</v>
      </c>
      <c r="F3377">
        <v>1</v>
      </c>
      <c r="G3377" s="4">
        <v>1850200</v>
      </c>
      <c r="H3377" s="4">
        <v>0</v>
      </c>
      <c r="I3377" s="4">
        <v>1850200</v>
      </c>
      <c r="J3377">
        <v>1</v>
      </c>
      <c r="K3377">
        <v>1</v>
      </c>
      <c r="L3377">
        <v>1</v>
      </c>
      <c r="M3377">
        <v>2</v>
      </c>
      <c r="N3377" s="2">
        <v>44551</v>
      </c>
      <c r="O3377" s="1" t="s">
        <v>9339</v>
      </c>
      <c r="P3377" s="4">
        <v>1850200</v>
      </c>
      <c r="Q3377" s="4">
        <v>155382</v>
      </c>
      <c r="R3377" s="1" t="s">
        <v>554</v>
      </c>
      <c r="S3377" s="1" t="s">
        <v>76</v>
      </c>
      <c r="T3377" s="4">
        <f>Sales_Datas[[#This Row],[after_discount]]-(Sales_Datas[[#This Row],[qty_ordered]]*Sales_Datas[[#This Row],[cogs]])</f>
        <v>1694818</v>
      </c>
      <c r="U3377" s="3">
        <f>IFERROR(Sales_Datas[[#This Row],[Gross_Profit]]/Sales_Datas[[#This Row],[after_discount]],0)</f>
        <v>0.91601880877742947</v>
      </c>
      <c r="V3377" s="1" t="str">
        <f>IF(Sales_Datas[[#This Row],[base_price]] &lt;= 632200, "Low", (IF(Sales_Datas[[#This Row],[base_price]] &gt;= 10092000, "High", "Medium")))</f>
        <v>Medium</v>
      </c>
    </row>
    <row r="3378" spans="1:22" x14ac:dyDescent="0.25">
      <c r="A3378" s="1" t="s">
        <v>9340</v>
      </c>
      <c r="B3378" s="1" t="s">
        <v>9341</v>
      </c>
      <c r="C3378" s="2">
        <v>44742</v>
      </c>
      <c r="D3378" s="1" t="s">
        <v>9342</v>
      </c>
      <c r="E3378" s="4">
        <v>185020</v>
      </c>
      <c r="F3378">
        <v>1</v>
      </c>
      <c r="G3378" s="4">
        <v>1850200</v>
      </c>
      <c r="H3378" s="4">
        <v>0</v>
      </c>
      <c r="I3378" s="4">
        <v>1850200</v>
      </c>
      <c r="J3378">
        <v>1</v>
      </c>
      <c r="K3378">
        <v>0</v>
      </c>
      <c r="L3378">
        <v>0</v>
      </c>
      <c r="M3378">
        <v>7</v>
      </c>
      <c r="N3378" s="2">
        <v>44517</v>
      </c>
      <c r="O3378" s="1" t="s">
        <v>9343</v>
      </c>
      <c r="P3378" s="4">
        <v>1850200</v>
      </c>
      <c r="Q3378" s="4">
        <v>160950</v>
      </c>
      <c r="R3378" s="1" t="s">
        <v>123</v>
      </c>
      <c r="S3378" s="1" t="s">
        <v>66</v>
      </c>
      <c r="T3378" s="4">
        <f>Sales_Datas[[#This Row],[after_discount]]-(Sales_Datas[[#This Row],[qty_ordered]]*Sales_Datas[[#This Row],[cogs]])</f>
        <v>1689250</v>
      </c>
      <c r="U3378" s="3">
        <f>IFERROR(Sales_Datas[[#This Row],[Gross_Profit]]/Sales_Datas[[#This Row],[after_discount]],0)</f>
        <v>0.9130094043887147</v>
      </c>
      <c r="V3378" s="1" t="str">
        <f>IF(Sales_Datas[[#This Row],[base_price]] &lt;= 632200, "Low", (IF(Sales_Datas[[#This Row],[base_price]] &gt;= 10092000, "High", "Medium")))</f>
        <v>Medium</v>
      </c>
    </row>
    <row r="3379" spans="1:22" x14ac:dyDescent="0.25">
      <c r="A3379" s="1" t="s">
        <v>9344</v>
      </c>
      <c r="B3379" s="1" t="s">
        <v>9345</v>
      </c>
      <c r="C3379" s="2">
        <v>44707</v>
      </c>
      <c r="D3379" s="1" t="s">
        <v>9346</v>
      </c>
      <c r="E3379" s="4">
        <v>184788</v>
      </c>
      <c r="F3379">
        <v>1</v>
      </c>
      <c r="G3379" s="4">
        <v>1847880</v>
      </c>
      <c r="H3379" s="4">
        <v>0</v>
      </c>
      <c r="I3379" s="4">
        <v>1847880</v>
      </c>
      <c r="J3379">
        <v>1</v>
      </c>
      <c r="K3379">
        <v>0</v>
      </c>
      <c r="L3379">
        <v>0</v>
      </c>
      <c r="M3379">
        <v>1</v>
      </c>
      <c r="N3379" s="2">
        <v>44689</v>
      </c>
      <c r="O3379" s="1" t="s">
        <v>9347</v>
      </c>
      <c r="P3379" s="4">
        <v>1847880</v>
      </c>
      <c r="Q3379" s="4">
        <v>129340</v>
      </c>
      <c r="R3379" s="1" t="s">
        <v>191</v>
      </c>
      <c r="S3379" s="1" t="s">
        <v>50</v>
      </c>
      <c r="T3379" s="4">
        <f>Sales_Datas[[#This Row],[after_discount]]-(Sales_Datas[[#This Row],[qty_ordered]]*Sales_Datas[[#This Row],[cogs]])</f>
        <v>1718540</v>
      </c>
      <c r="U3379" s="3">
        <f>IFERROR(Sales_Datas[[#This Row],[Gross_Profit]]/Sales_Datas[[#This Row],[after_discount]],0)</f>
        <v>0.93000627746390463</v>
      </c>
      <c r="V3379" s="1" t="str">
        <f>IF(Sales_Datas[[#This Row],[base_price]] &lt;= 632200, "Low", (IF(Sales_Datas[[#This Row],[base_price]] &gt;= 10092000, "High", "Medium")))</f>
        <v>Medium</v>
      </c>
    </row>
    <row r="3380" spans="1:22" x14ac:dyDescent="0.25">
      <c r="A3380" s="1" t="s">
        <v>9348</v>
      </c>
      <c r="B3380" s="1" t="s">
        <v>1610</v>
      </c>
      <c r="C3380" s="2">
        <v>44425</v>
      </c>
      <c r="D3380" s="1" t="s">
        <v>9349</v>
      </c>
      <c r="E3380" s="4">
        <v>184440</v>
      </c>
      <c r="F3380">
        <v>1</v>
      </c>
      <c r="G3380" s="4">
        <v>1844400</v>
      </c>
      <c r="H3380" s="4">
        <v>0</v>
      </c>
      <c r="I3380" s="4">
        <v>1844400</v>
      </c>
      <c r="J3380">
        <v>1</v>
      </c>
      <c r="K3380">
        <v>1</v>
      </c>
      <c r="L3380">
        <v>0</v>
      </c>
      <c r="M3380">
        <v>1</v>
      </c>
      <c r="N3380" s="2">
        <v>44392</v>
      </c>
      <c r="O3380" s="1" t="s">
        <v>9350</v>
      </c>
      <c r="P3380" s="4">
        <v>1844400</v>
      </c>
      <c r="Q3380" s="4">
        <v>154918</v>
      </c>
      <c r="R3380" s="1" t="s">
        <v>23</v>
      </c>
      <c r="S3380" s="1" t="s">
        <v>50</v>
      </c>
      <c r="T3380" s="4">
        <f>Sales_Datas[[#This Row],[after_discount]]-(Sales_Datas[[#This Row],[qty_ordered]]*Sales_Datas[[#This Row],[cogs]])</f>
        <v>1689482</v>
      </c>
      <c r="U3380" s="3">
        <f>IFERROR(Sales_Datas[[#This Row],[Gross_Profit]]/Sales_Datas[[#This Row],[after_discount]],0)</f>
        <v>0.91600628930817607</v>
      </c>
      <c r="V3380" s="1" t="str">
        <f>IF(Sales_Datas[[#This Row],[base_price]] &lt;= 632200, "Low", (IF(Sales_Datas[[#This Row],[base_price]] &gt;= 10092000, "High", "Medium")))</f>
        <v>Medium</v>
      </c>
    </row>
    <row r="3381" spans="1:22" x14ac:dyDescent="0.25">
      <c r="A3381" s="1" t="s">
        <v>9351</v>
      </c>
      <c r="B3381" s="1" t="s">
        <v>9352</v>
      </c>
      <c r="C3381" s="2">
        <v>44513</v>
      </c>
      <c r="D3381" s="1" t="s">
        <v>638</v>
      </c>
      <c r="E3381" s="4">
        <v>184440</v>
      </c>
      <c r="F3381">
        <v>1</v>
      </c>
      <c r="G3381" s="4">
        <v>1844400</v>
      </c>
      <c r="H3381" s="4">
        <v>0</v>
      </c>
      <c r="I3381" s="4">
        <v>1844400</v>
      </c>
      <c r="J3381">
        <v>1</v>
      </c>
      <c r="K3381">
        <v>0</v>
      </c>
      <c r="L3381">
        <v>0</v>
      </c>
      <c r="M3381">
        <v>1</v>
      </c>
      <c r="N3381" s="2">
        <v>44501</v>
      </c>
      <c r="O3381" s="1" t="s">
        <v>639</v>
      </c>
      <c r="P3381" s="4">
        <v>1844400</v>
      </c>
      <c r="Q3381" s="4">
        <v>130906</v>
      </c>
      <c r="R3381" s="1" t="s">
        <v>23</v>
      </c>
      <c r="S3381" s="1" t="s">
        <v>50</v>
      </c>
      <c r="T3381" s="4">
        <f>Sales_Datas[[#This Row],[after_discount]]-(Sales_Datas[[#This Row],[qty_ordered]]*Sales_Datas[[#This Row],[cogs]])</f>
        <v>1713494</v>
      </c>
      <c r="U3381" s="3">
        <f>IFERROR(Sales_Datas[[#This Row],[Gross_Profit]]/Sales_Datas[[#This Row],[after_discount]],0)</f>
        <v>0.9290251572327044</v>
      </c>
      <c r="V3381" s="1" t="str">
        <f>IF(Sales_Datas[[#This Row],[base_price]] &lt;= 632200, "Low", (IF(Sales_Datas[[#This Row],[base_price]] &gt;= 10092000, "High", "Medium")))</f>
        <v>Medium</v>
      </c>
    </row>
    <row r="3382" spans="1:22" x14ac:dyDescent="0.25">
      <c r="A3382" s="1" t="s">
        <v>9353</v>
      </c>
      <c r="B3382" s="1" t="s">
        <v>9354</v>
      </c>
      <c r="C3382" s="2">
        <v>44653</v>
      </c>
      <c r="D3382" s="1" t="s">
        <v>638</v>
      </c>
      <c r="E3382" s="4">
        <v>184440</v>
      </c>
      <c r="F3382">
        <v>1</v>
      </c>
      <c r="G3382" s="4">
        <v>1844400</v>
      </c>
      <c r="H3382" s="4">
        <v>0</v>
      </c>
      <c r="I3382" s="4">
        <v>1844400</v>
      </c>
      <c r="J3382">
        <v>1</v>
      </c>
      <c r="K3382">
        <v>0</v>
      </c>
      <c r="L3382">
        <v>0</v>
      </c>
      <c r="M3382">
        <v>4</v>
      </c>
      <c r="N3382" s="2">
        <v>44599</v>
      </c>
      <c r="O3382" s="1" t="s">
        <v>639</v>
      </c>
      <c r="P3382" s="4">
        <v>1844400</v>
      </c>
      <c r="Q3382" s="4">
        <v>130906</v>
      </c>
      <c r="R3382" s="1" t="s">
        <v>23</v>
      </c>
      <c r="S3382" s="1" t="s">
        <v>34</v>
      </c>
      <c r="T3382" s="4">
        <f>Sales_Datas[[#This Row],[after_discount]]-(Sales_Datas[[#This Row],[qty_ordered]]*Sales_Datas[[#This Row],[cogs]])</f>
        <v>1713494</v>
      </c>
      <c r="U3382" s="3">
        <f>IFERROR(Sales_Datas[[#This Row],[Gross_Profit]]/Sales_Datas[[#This Row],[after_discount]],0)</f>
        <v>0.9290251572327044</v>
      </c>
      <c r="V3382" s="1" t="str">
        <f>IF(Sales_Datas[[#This Row],[base_price]] &lt;= 632200, "Low", (IF(Sales_Datas[[#This Row],[base_price]] &gt;= 10092000, "High", "Medium")))</f>
        <v>Medium</v>
      </c>
    </row>
    <row r="3383" spans="1:22" x14ac:dyDescent="0.25">
      <c r="A3383" s="1" t="s">
        <v>9355</v>
      </c>
      <c r="B3383" s="1" t="s">
        <v>9356</v>
      </c>
      <c r="C3383" s="2">
        <v>44683</v>
      </c>
      <c r="D3383" s="1" t="s">
        <v>638</v>
      </c>
      <c r="E3383" s="4">
        <v>184440</v>
      </c>
      <c r="F3383">
        <v>1</v>
      </c>
      <c r="G3383" s="4">
        <v>1844400</v>
      </c>
      <c r="H3383" s="4">
        <v>0</v>
      </c>
      <c r="I3383" s="4">
        <v>1844400</v>
      </c>
      <c r="J3383">
        <v>1</v>
      </c>
      <c r="K3383">
        <v>1</v>
      </c>
      <c r="L3383">
        <v>1</v>
      </c>
      <c r="M3383">
        <v>4</v>
      </c>
      <c r="N3383" s="2">
        <v>44593</v>
      </c>
      <c r="O3383" s="1" t="s">
        <v>639</v>
      </c>
      <c r="P3383" s="4">
        <v>1844400</v>
      </c>
      <c r="Q3383" s="4">
        <v>130906</v>
      </c>
      <c r="R3383" s="1" t="s">
        <v>23</v>
      </c>
      <c r="S3383" s="1" t="s">
        <v>34</v>
      </c>
      <c r="T3383" s="4">
        <f>Sales_Datas[[#This Row],[after_discount]]-(Sales_Datas[[#This Row],[qty_ordered]]*Sales_Datas[[#This Row],[cogs]])</f>
        <v>1713494</v>
      </c>
      <c r="U3383" s="3">
        <f>IFERROR(Sales_Datas[[#This Row],[Gross_Profit]]/Sales_Datas[[#This Row],[after_discount]],0)</f>
        <v>0.9290251572327044</v>
      </c>
      <c r="V3383" s="1" t="str">
        <f>IF(Sales_Datas[[#This Row],[base_price]] &lt;= 632200, "Low", (IF(Sales_Datas[[#This Row],[base_price]] &gt;= 10092000, "High", "Medium")))</f>
        <v>Medium</v>
      </c>
    </row>
    <row r="3384" spans="1:22" x14ac:dyDescent="0.25">
      <c r="A3384" s="1" t="s">
        <v>9357</v>
      </c>
      <c r="B3384" s="1" t="s">
        <v>9358</v>
      </c>
      <c r="C3384" s="2">
        <v>44710</v>
      </c>
      <c r="D3384" s="1" t="s">
        <v>638</v>
      </c>
      <c r="E3384" s="4">
        <v>184440</v>
      </c>
      <c r="F3384">
        <v>1</v>
      </c>
      <c r="G3384" s="4">
        <v>1844400</v>
      </c>
      <c r="H3384" s="4">
        <v>0</v>
      </c>
      <c r="I3384" s="4">
        <v>1844400</v>
      </c>
      <c r="J3384">
        <v>1</v>
      </c>
      <c r="K3384">
        <v>1</v>
      </c>
      <c r="L3384">
        <v>1</v>
      </c>
      <c r="M3384">
        <v>1</v>
      </c>
      <c r="N3384" s="2">
        <v>44391</v>
      </c>
      <c r="O3384" s="1" t="s">
        <v>639</v>
      </c>
      <c r="P3384" s="4">
        <v>1844400</v>
      </c>
      <c r="Q3384" s="4">
        <v>130906</v>
      </c>
      <c r="R3384" s="1" t="s">
        <v>23</v>
      </c>
      <c r="S3384" s="1" t="s">
        <v>50</v>
      </c>
      <c r="T3384" s="4">
        <f>Sales_Datas[[#This Row],[after_discount]]-(Sales_Datas[[#This Row],[qty_ordered]]*Sales_Datas[[#This Row],[cogs]])</f>
        <v>1713494</v>
      </c>
      <c r="U3384" s="3">
        <f>IFERROR(Sales_Datas[[#This Row],[Gross_Profit]]/Sales_Datas[[#This Row],[after_discount]],0)</f>
        <v>0.9290251572327044</v>
      </c>
      <c r="V3384" s="1" t="str">
        <f>IF(Sales_Datas[[#This Row],[base_price]] &lt;= 632200, "Low", (IF(Sales_Datas[[#This Row],[base_price]] &gt;= 10092000, "High", "Medium")))</f>
        <v>Medium</v>
      </c>
    </row>
    <row r="3385" spans="1:22" x14ac:dyDescent="0.25">
      <c r="A3385" s="1" t="s">
        <v>9359</v>
      </c>
      <c r="B3385" s="1" t="s">
        <v>9360</v>
      </c>
      <c r="C3385" s="2">
        <v>44296</v>
      </c>
      <c r="D3385" s="1" t="s">
        <v>9361</v>
      </c>
      <c r="E3385" s="4">
        <v>182857</v>
      </c>
      <c r="F3385">
        <v>1</v>
      </c>
      <c r="G3385" s="4">
        <v>1828570</v>
      </c>
      <c r="H3385" s="4">
        <v>0</v>
      </c>
      <c r="I3385" s="4">
        <v>1828570</v>
      </c>
      <c r="J3385">
        <v>1</v>
      </c>
      <c r="K3385">
        <v>1</v>
      </c>
      <c r="L3385">
        <v>1</v>
      </c>
      <c r="M3385">
        <v>1</v>
      </c>
      <c r="N3385" s="2">
        <v>44481</v>
      </c>
      <c r="O3385" s="1" t="s">
        <v>9362</v>
      </c>
      <c r="P3385" s="4">
        <v>1828570</v>
      </c>
      <c r="Q3385" s="4">
        <v>153584</v>
      </c>
      <c r="R3385" s="1" t="s">
        <v>383</v>
      </c>
      <c r="S3385" s="1" t="s">
        <v>50</v>
      </c>
      <c r="T3385" s="4">
        <f>Sales_Datas[[#This Row],[after_discount]]-(Sales_Datas[[#This Row],[qty_ordered]]*Sales_Datas[[#This Row],[cogs]])</f>
        <v>1674986</v>
      </c>
      <c r="U3385" s="3">
        <f>IFERROR(Sales_Datas[[#This Row],[Gross_Profit]]/Sales_Datas[[#This Row],[after_discount]],0)</f>
        <v>0.91600868438178462</v>
      </c>
      <c r="V3385" s="1" t="str">
        <f>IF(Sales_Datas[[#This Row],[base_price]] &lt;= 632200, "Low", (IF(Sales_Datas[[#This Row],[base_price]] &gt;= 10092000, "High", "Medium")))</f>
        <v>Medium</v>
      </c>
    </row>
    <row r="3386" spans="1:22" x14ac:dyDescent="0.25">
      <c r="A3386" s="1" t="s">
        <v>9363</v>
      </c>
      <c r="B3386" s="1" t="s">
        <v>9364</v>
      </c>
      <c r="C3386" s="2">
        <v>44454</v>
      </c>
      <c r="D3386" s="1" t="s">
        <v>9365</v>
      </c>
      <c r="E3386" s="4">
        <v>182857</v>
      </c>
      <c r="F3386">
        <v>1</v>
      </c>
      <c r="G3386" s="4">
        <v>1828570</v>
      </c>
      <c r="H3386" s="4">
        <v>0</v>
      </c>
      <c r="I3386" s="4">
        <v>1828570</v>
      </c>
      <c r="J3386">
        <v>1</v>
      </c>
      <c r="K3386">
        <v>1</v>
      </c>
      <c r="L3386">
        <v>1</v>
      </c>
      <c r="M3386">
        <v>1</v>
      </c>
      <c r="N3386" s="2">
        <v>44440</v>
      </c>
      <c r="O3386" s="1" t="s">
        <v>9366</v>
      </c>
      <c r="P3386" s="4">
        <v>1828570</v>
      </c>
      <c r="Q3386" s="4">
        <v>138968</v>
      </c>
      <c r="R3386" s="1" t="s">
        <v>383</v>
      </c>
      <c r="S3386" s="1" t="s">
        <v>50</v>
      </c>
      <c r="T3386" s="4">
        <f>Sales_Datas[[#This Row],[after_discount]]-(Sales_Datas[[#This Row],[qty_ordered]]*Sales_Datas[[#This Row],[cogs]])</f>
        <v>1689602</v>
      </c>
      <c r="U3386" s="3">
        <f>IFERROR(Sales_Datas[[#This Row],[Gross_Profit]]/Sales_Datas[[#This Row],[after_discount]],0)</f>
        <v>0.92400181562641848</v>
      </c>
      <c r="V3386" s="1" t="str">
        <f>IF(Sales_Datas[[#This Row],[base_price]] &lt;= 632200, "Low", (IF(Sales_Datas[[#This Row],[base_price]] &gt;= 10092000, "High", "Medium")))</f>
        <v>Medium</v>
      </c>
    </row>
    <row r="3387" spans="1:22" x14ac:dyDescent="0.25">
      <c r="A3387" s="1" t="s">
        <v>9367</v>
      </c>
      <c r="B3387" s="1" t="s">
        <v>9368</v>
      </c>
      <c r="C3387" s="2">
        <v>44576</v>
      </c>
      <c r="D3387" s="1" t="s">
        <v>9369</v>
      </c>
      <c r="E3387" s="4">
        <v>182700</v>
      </c>
      <c r="F3387">
        <v>1</v>
      </c>
      <c r="G3387" s="4">
        <v>1827000</v>
      </c>
      <c r="H3387" s="4">
        <v>0</v>
      </c>
      <c r="I3387" s="4">
        <v>1827000</v>
      </c>
      <c r="J3387">
        <v>1</v>
      </c>
      <c r="K3387">
        <v>1</v>
      </c>
      <c r="L3387">
        <v>1</v>
      </c>
      <c r="M3387">
        <v>1</v>
      </c>
      <c r="N3387" s="2">
        <v>44503</v>
      </c>
      <c r="O3387" s="1" t="s">
        <v>9370</v>
      </c>
      <c r="P3387" s="4">
        <v>1827000</v>
      </c>
      <c r="Q3387" s="4">
        <v>131544</v>
      </c>
      <c r="R3387" s="1" t="s">
        <v>39</v>
      </c>
      <c r="S3387" s="1" t="s">
        <v>50</v>
      </c>
      <c r="T3387" s="4">
        <f>Sales_Datas[[#This Row],[after_discount]]-(Sales_Datas[[#This Row],[qty_ordered]]*Sales_Datas[[#This Row],[cogs]])</f>
        <v>1695456</v>
      </c>
      <c r="U3387" s="3">
        <f>IFERROR(Sales_Datas[[#This Row],[Gross_Profit]]/Sales_Datas[[#This Row],[after_discount]],0)</f>
        <v>0.92800000000000005</v>
      </c>
      <c r="V3387" s="1" t="str">
        <f>IF(Sales_Datas[[#This Row],[base_price]] &lt;= 632200, "Low", (IF(Sales_Datas[[#This Row],[base_price]] &gt;= 10092000, "High", "Medium")))</f>
        <v>Medium</v>
      </c>
    </row>
    <row r="3388" spans="1:22" x14ac:dyDescent="0.25">
      <c r="A3388" s="1" t="s">
        <v>9371</v>
      </c>
      <c r="B3388" s="1" t="s">
        <v>7888</v>
      </c>
      <c r="C3388" s="2">
        <v>44459</v>
      </c>
      <c r="D3388" s="1" t="s">
        <v>9372</v>
      </c>
      <c r="E3388" s="4">
        <v>182700</v>
      </c>
      <c r="F3388">
        <v>1</v>
      </c>
      <c r="G3388" s="4">
        <v>1827000</v>
      </c>
      <c r="H3388" s="4">
        <v>0</v>
      </c>
      <c r="I3388" s="4">
        <v>1827000</v>
      </c>
      <c r="J3388">
        <v>1</v>
      </c>
      <c r="K3388">
        <v>1</v>
      </c>
      <c r="L3388">
        <v>0</v>
      </c>
      <c r="M3388">
        <v>1</v>
      </c>
      <c r="N3388" s="2">
        <v>44462</v>
      </c>
      <c r="O3388" s="1" t="s">
        <v>9373</v>
      </c>
      <c r="P3388" s="4">
        <v>1827000</v>
      </c>
      <c r="Q3388" s="4">
        <v>149814</v>
      </c>
      <c r="R3388" s="1" t="s">
        <v>128</v>
      </c>
      <c r="S3388" s="1" t="s">
        <v>50</v>
      </c>
      <c r="T3388" s="4">
        <f>Sales_Datas[[#This Row],[after_discount]]-(Sales_Datas[[#This Row],[qty_ordered]]*Sales_Datas[[#This Row],[cogs]])</f>
        <v>1677186</v>
      </c>
      <c r="U3388" s="3">
        <f>IFERROR(Sales_Datas[[#This Row],[Gross_Profit]]/Sales_Datas[[#This Row],[after_discount]],0)</f>
        <v>0.91800000000000004</v>
      </c>
      <c r="V3388" s="1" t="str">
        <f>IF(Sales_Datas[[#This Row],[base_price]] &lt;= 632200, "Low", (IF(Sales_Datas[[#This Row],[base_price]] &gt;= 10092000, "High", "Medium")))</f>
        <v>Medium</v>
      </c>
    </row>
    <row r="3389" spans="1:22" x14ac:dyDescent="0.25">
      <c r="A3389" s="1" t="s">
        <v>9374</v>
      </c>
      <c r="B3389" s="1" t="s">
        <v>9375</v>
      </c>
      <c r="C3389" s="2">
        <v>44638</v>
      </c>
      <c r="D3389" s="1" t="s">
        <v>9376</v>
      </c>
      <c r="E3389" s="4">
        <v>182700</v>
      </c>
      <c r="F3389">
        <v>1</v>
      </c>
      <c r="G3389" s="4">
        <v>1827000</v>
      </c>
      <c r="H3389" s="4">
        <v>0</v>
      </c>
      <c r="I3389" s="4">
        <v>1827000</v>
      </c>
      <c r="J3389">
        <v>1</v>
      </c>
      <c r="K3389">
        <v>1</v>
      </c>
      <c r="L3389">
        <v>1</v>
      </c>
      <c r="M3389">
        <v>1</v>
      </c>
      <c r="N3389" s="2">
        <v>44645</v>
      </c>
      <c r="O3389" s="1" t="s">
        <v>9377</v>
      </c>
      <c r="P3389" s="4">
        <v>1827000</v>
      </c>
      <c r="Q3389" s="4">
        <v>111418</v>
      </c>
      <c r="R3389" s="1" t="s">
        <v>128</v>
      </c>
      <c r="S3389" s="1" t="s">
        <v>50</v>
      </c>
      <c r="T3389" s="4">
        <f>Sales_Datas[[#This Row],[after_discount]]-(Sales_Datas[[#This Row],[qty_ordered]]*Sales_Datas[[#This Row],[cogs]])</f>
        <v>1715582</v>
      </c>
      <c r="U3389" s="3">
        <f>IFERROR(Sales_Datas[[#This Row],[Gross_Profit]]/Sales_Datas[[#This Row],[after_discount]],0)</f>
        <v>0.93901587301587297</v>
      </c>
      <c r="V3389" s="1" t="str">
        <f>IF(Sales_Datas[[#This Row],[base_price]] &lt;= 632200, "Low", (IF(Sales_Datas[[#This Row],[base_price]] &gt;= 10092000, "High", "Medium")))</f>
        <v>Medium</v>
      </c>
    </row>
    <row r="3390" spans="1:22" x14ac:dyDescent="0.25">
      <c r="A3390" s="1" t="s">
        <v>9378</v>
      </c>
      <c r="B3390" s="1" t="s">
        <v>9379</v>
      </c>
      <c r="C3390" s="2">
        <v>44530</v>
      </c>
      <c r="D3390" s="1" t="s">
        <v>9380</v>
      </c>
      <c r="E3390" s="4">
        <v>182700</v>
      </c>
      <c r="F3390">
        <v>1</v>
      </c>
      <c r="G3390" s="4">
        <v>1827000</v>
      </c>
      <c r="H3390" s="4">
        <v>0</v>
      </c>
      <c r="I3390" s="4">
        <v>1827000</v>
      </c>
      <c r="J3390">
        <v>1</v>
      </c>
      <c r="K3390">
        <v>1</v>
      </c>
      <c r="L3390">
        <v>1</v>
      </c>
      <c r="M3390">
        <v>1</v>
      </c>
      <c r="N3390" s="2">
        <v>44504</v>
      </c>
      <c r="O3390" s="1" t="s">
        <v>9381</v>
      </c>
      <c r="P3390" s="4">
        <v>1827000</v>
      </c>
      <c r="Q3390" s="4">
        <v>111418</v>
      </c>
      <c r="R3390" s="1" t="s">
        <v>554</v>
      </c>
      <c r="S3390" s="1" t="s">
        <v>50</v>
      </c>
      <c r="T3390" s="4">
        <f>Sales_Datas[[#This Row],[after_discount]]-(Sales_Datas[[#This Row],[qty_ordered]]*Sales_Datas[[#This Row],[cogs]])</f>
        <v>1715582</v>
      </c>
      <c r="U3390" s="3">
        <f>IFERROR(Sales_Datas[[#This Row],[Gross_Profit]]/Sales_Datas[[#This Row],[after_discount]],0)</f>
        <v>0.93901587301587297</v>
      </c>
      <c r="V3390" s="1" t="str">
        <f>IF(Sales_Datas[[#This Row],[base_price]] &lt;= 632200, "Low", (IF(Sales_Datas[[#This Row],[base_price]] &gt;= 10092000, "High", "Medium")))</f>
        <v>Medium</v>
      </c>
    </row>
    <row r="3391" spans="1:22" x14ac:dyDescent="0.25">
      <c r="A3391" s="1" t="s">
        <v>9382</v>
      </c>
      <c r="B3391" s="1" t="s">
        <v>9383</v>
      </c>
      <c r="C3391" s="2">
        <v>44677</v>
      </c>
      <c r="D3391" s="1" t="s">
        <v>9384</v>
      </c>
      <c r="E3391" s="4">
        <v>182700</v>
      </c>
      <c r="F3391">
        <v>1</v>
      </c>
      <c r="G3391" s="4">
        <v>1827000</v>
      </c>
      <c r="H3391" s="4">
        <v>0</v>
      </c>
      <c r="I3391" s="4">
        <v>1827000</v>
      </c>
      <c r="J3391">
        <v>1</v>
      </c>
      <c r="K3391">
        <v>1</v>
      </c>
      <c r="L3391">
        <v>0</v>
      </c>
      <c r="M3391">
        <v>1</v>
      </c>
      <c r="N3391" s="2">
        <v>44667</v>
      </c>
      <c r="O3391" s="1" t="s">
        <v>9385</v>
      </c>
      <c r="P3391" s="4">
        <v>1827000</v>
      </c>
      <c r="Q3391" s="4">
        <v>160776</v>
      </c>
      <c r="R3391" s="1" t="s">
        <v>554</v>
      </c>
      <c r="S3391" s="1" t="s">
        <v>50</v>
      </c>
      <c r="T3391" s="4">
        <f>Sales_Datas[[#This Row],[after_discount]]-(Sales_Datas[[#This Row],[qty_ordered]]*Sales_Datas[[#This Row],[cogs]])</f>
        <v>1666224</v>
      </c>
      <c r="U3391" s="3">
        <f>IFERROR(Sales_Datas[[#This Row],[Gross_Profit]]/Sales_Datas[[#This Row],[after_discount]],0)</f>
        <v>0.91200000000000003</v>
      </c>
      <c r="V3391" s="1" t="str">
        <f>IF(Sales_Datas[[#This Row],[base_price]] &lt;= 632200, "Low", (IF(Sales_Datas[[#This Row],[base_price]] &gt;= 10092000, "High", "Medium")))</f>
        <v>Medium</v>
      </c>
    </row>
    <row r="3392" spans="1:22" x14ac:dyDescent="0.25">
      <c r="A3392" s="1" t="s">
        <v>9386</v>
      </c>
      <c r="B3392" s="1" t="s">
        <v>3258</v>
      </c>
      <c r="C3392" s="2">
        <v>44544</v>
      </c>
      <c r="D3392" s="1" t="s">
        <v>9387</v>
      </c>
      <c r="E3392" s="4">
        <v>182700</v>
      </c>
      <c r="F3392">
        <v>1</v>
      </c>
      <c r="G3392" s="4">
        <v>1827000</v>
      </c>
      <c r="H3392" s="4">
        <v>0</v>
      </c>
      <c r="I3392" s="4">
        <v>1827000</v>
      </c>
      <c r="J3392">
        <v>1</v>
      </c>
      <c r="K3392">
        <v>1</v>
      </c>
      <c r="L3392">
        <v>1</v>
      </c>
      <c r="M3392">
        <v>1</v>
      </c>
      <c r="N3392" s="2">
        <v>44449</v>
      </c>
      <c r="O3392" s="1" t="s">
        <v>9388</v>
      </c>
      <c r="P3392" s="4">
        <v>1827000</v>
      </c>
      <c r="Q3392" s="4">
        <v>153468</v>
      </c>
      <c r="R3392" s="1" t="s">
        <v>123</v>
      </c>
      <c r="S3392" s="1" t="s">
        <v>50</v>
      </c>
      <c r="T3392" s="4">
        <f>Sales_Datas[[#This Row],[after_discount]]-(Sales_Datas[[#This Row],[qty_ordered]]*Sales_Datas[[#This Row],[cogs]])</f>
        <v>1673532</v>
      </c>
      <c r="U3392" s="3">
        <f>IFERROR(Sales_Datas[[#This Row],[Gross_Profit]]/Sales_Datas[[#This Row],[after_discount]],0)</f>
        <v>0.91600000000000004</v>
      </c>
      <c r="V3392" s="1" t="str">
        <f>IF(Sales_Datas[[#This Row],[base_price]] &lt;= 632200, "Low", (IF(Sales_Datas[[#This Row],[base_price]] &gt;= 10092000, "High", "Medium")))</f>
        <v>Medium</v>
      </c>
    </row>
    <row r="3393" spans="1:22" x14ac:dyDescent="0.25">
      <c r="A3393" s="1" t="s">
        <v>9389</v>
      </c>
      <c r="B3393" s="1" t="s">
        <v>9390</v>
      </c>
      <c r="C3393" s="2">
        <v>44745</v>
      </c>
      <c r="D3393" s="1" t="s">
        <v>9391</v>
      </c>
      <c r="E3393" s="4">
        <v>26042</v>
      </c>
      <c r="F3393">
        <v>7</v>
      </c>
      <c r="G3393" s="4">
        <v>1822940</v>
      </c>
      <c r="H3393" s="4">
        <v>0</v>
      </c>
      <c r="I3393" s="4">
        <v>1822940</v>
      </c>
      <c r="J3393">
        <v>1</v>
      </c>
      <c r="K3393">
        <v>1</v>
      </c>
      <c r="L3393">
        <v>1</v>
      </c>
      <c r="M3393">
        <v>1</v>
      </c>
      <c r="N3393" s="2">
        <v>44630</v>
      </c>
      <c r="O3393" s="1" t="s">
        <v>9392</v>
      </c>
      <c r="P3393" s="4">
        <v>260420</v>
      </c>
      <c r="Q3393" s="4">
        <v>18444</v>
      </c>
      <c r="R3393" s="1" t="s">
        <v>128</v>
      </c>
      <c r="S3393" s="1" t="s">
        <v>50</v>
      </c>
      <c r="T3393" s="4">
        <f>Sales_Datas[[#This Row],[after_discount]]-(Sales_Datas[[#This Row],[qty_ordered]]*Sales_Datas[[#This Row],[cogs]])</f>
        <v>1693832</v>
      </c>
      <c r="U3393" s="3">
        <f>IFERROR(Sales_Datas[[#This Row],[Gross_Profit]]/Sales_Datas[[#This Row],[after_discount]],0)</f>
        <v>0.92917594654788416</v>
      </c>
      <c r="V3393" s="1" t="str">
        <f>IF(Sales_Datas[[#This Row],[base_price]] &lt;= 632200, "Low", (IF(Sales_Datas[[#This Row],[base_price]] &gt;= 10092000, "High", "Medium")))</f>
        <v>Low</v>
      </c>
    </row>
    <row r="3394" spans="1:22" x14ac:dyDescent="0.25">
      <c r="A3394" s="1" t="s">
        <v>9393</v>
      </c>
      <c r="B3394" s="1" t="s">
        <v>3258</v>
      </c>
      <c r="C3394" s="2">
        <v>44528</v>
      </c>
      <c r="D3394" s="1" t="s">
        <v>9394</v>
      </c>
      <c r="E3394" s="4">
        <v>181192</v>
      </c>
      <c r="F3394">
        <v>1</v>
      </c>
      <c r="G3394" s="4">
        <v>1811920</v>
      </c>
      <c r="H3394" s="4">
        <v>0</v>
      </c>
      <c r="I3394" s="4">
        <v>1811920</v>
      </c>
      <c r="J3394">
        <v>1</v>
      </c>
      <c r="K3394">
        <v>0</v>
      </c>
      <c r="L3394">
        <v>0</v>
      </c>
      <c r="M3394">
        <v>4</v>
      </c>
      <c r="N3394" s="2">
        <v>44449</v>
      </c>
      <c r="O3394" s="1" t="s">
        <v>9395</v>
      </c>
      <c r="P3394" s="4">
        <v>1811920</v>
      </c>
      <c r="Q3394" s="4">
        <v>110490</v>
      </c>
      <c r="R3394" s="1" t="s">
        <v>191</v>
      </c>
      <c r="S3394" s="1" t="s">
        <v>34</v>
      </c>
      <c r="T3394" s="4">
        <f>Sales_Datas[[#This Row],[after_discount]]-(Sales_Datas[[#This Row],[qty_ordered]]*Sales_Datas[[#This Row],[cogs]])</f>
        <v>1701430</v>
      </c>
      <c r="U3394" s="3">
        <f>IFERROR(Sales_Datas[[#This Row],[Gross_Profit]]/Sales_Datas[[#This Row],[after_discount]],0)</f>
        <v>0.93902048655569781</v>
      </c>
      <c r="V3394" s="1" t="str">
        <f>IF(Sales_Datas[[#This Row],[base_price]] &lt;= 632200, "Low", (IF(Sales_Datas[[#This Row],[base_price]] &gt;= 10092000, "High", "Medium")))</f>
        <v>Medium</v>
      </c>
    </row>
    <row r="3395" spans="1:22" x14ac:dyDescent="0.25">
      <c r="A3395" s="1" t="s">
        <v>9396</v>
      </c>
      <c r="B3395" s="1" t="s">
        <v>9397</v>
      </c>
      <c r="C3395" s="2">
        <v>44776</v>
      </c>
      <c r="D3395" s="1" t="s">
        <v>9398</v>
      </c>
      <c r="E3395" s="4">
        <v>90480</v>
      </c>
      <c r="F3395">
        <v>2</v>
      </c>
      <c r="G3395" s="4">
        <v>1809600</v>
      </c>
      <c r="H3395" s="4">
        <v>0</v>
      </c>
      <c r="I3395" s="4">
        <v>1809600</v>
      </c>
      <c r="J3395">
        <v>1</v>
      </c>
      <c r="K3395">
        <v>1</v>
      </c>
      <c r="L3395">
        <v>0</v>
      </c>
      <c r="M3395">
        <v>1</v>
      </c>
      <c r="N3395" s="2">
        <v>44512</v>
      </c>
      <c r="O3395" s="1" t="s">
        <v>9399</v>
      </c>
      <c r="P3395" s="4">
        <v>904800</v>
      </c>
      <c r="Q3395" s="4">
        <v>70528</v>
      </c>
      <c r="R3395" s="1" t="s">
        <v>133</v>
      </c>
      <c r="S3395" s="1" t="s">
        <v>50</v>
      </c>
      <c r="T3395" s="4">
        <f>Sales_Datas[[#This Row],[after_discount]]-(Sales_Datas[[#This Row],[qty_ordered]]*Sales_Datas[[#This Row],[cogs]])</f>
        <v>1668544</v>
      </c>
      <c r="U3395" s="3">
        <f>IFERROR(Sales_Datas[[#This Row],[Gross_Profit]]/Sales_Datas[[#This Row],[after_discount]],0)</f>
        <v>0.92205128205128206</v>
      </c>
      <c r="V3395" s="1" t="str">
        <f>IF(Sales_Datas[[#This Row],[base_price]] &lt;= 632200, "Low", (IF(Sales_Datas[[#This Row],[base_price]] &gt;= 10092000, "High", "Medium")))</f>
        <v>Medium</v>
      </c>
    </row>
    <row r="3396" spans="1:22" x14ac:dyDescent="0.25">
      <c r="A3396" s="1" t="s">
        <v>9400</v>
      </c>
      <c r="B3396" s="1" t="s">
        <v>9401</v>
      </c>
      <c r="C3396" s="2">
        <v>44659</v>
      </c>
      <c r="D3396" s="1" t="s">
        <v>9402</v>
      </c>
      <c r="E3396" s="4">
        <v>180264</v>
      </c>
      <c r="F3396">
        <v>1</v>
      </c>
      <c r="G3396" s="4">
        <v>1802640</v>
      </c>
      <c r="H3396" s="4">
        <v>0</v>
      </c>
      <c r="I3396" s="4">
        <v>1802640</v>
      </c>
      <c r="J3396">
        <v>1</v>
      </c>
      <c r="K3396">
        <v>0</v>
      </c>
      <c r="L3396">
        <v>0</v>
      </c>
      <c r="M3396">
        <v>2</v>
      </c>
      <c r="N3396" s="2">
        <v>44782</v>
      </c>
      <c r="O3396" s="1" t="s">
        <v>9403</v>
      </c>
      <c r="P3396" s="4">
        <v>1802640</v>
      </c>
      <c r="Q3396" s="4">
        <v>154976</v>
      </c>
      <c r="R3396" s="1" t="s">
        <v>75</v>
      </c>
      <c r="S3396" s="1" t="s">
        <v>76</v>
      </c>
      <c r="T3396" s="4">
        <f>Sales_Datas[[#This Row],[after_discount]]-(Sales_Datas[[#This Row],[qty_ordered]]*Sales_Datas[[#This Row],[cogs]])</f>
        <v>1647664</v>
      </c>
      <c r="U3396" s="3">
        <f>IFERROR(Sales_Datas[[#This Row],[Gross_Profit]]/Sales_Datas[[#This Row],[after_discount]],0)</f>
        <v>0.91402831402831408</v>
      </c>
      <c r="V3396" s="1" t="str">
        <f>IF(Sales_Datas[[#This Row],[base_price]] &lt;= 632200, "Low", (IF(Sales_Datas[[#This Row],[base_price]] &gt;= 10092000, "High", "Medium")))</f>
        <v>Medium</v>
      </c>
    </row>
    <row r="3397" spans="1:22" x14ac:dyDescent="0.25">
      <c r="A3397" s="1" t="s">
        <v>9404</v>
      </c>
      <c r="B3397" s="1" t="s">
        <v>9405</v>
      </c>
      <c r="C3397" s="2">
        <v>44740</v>
      </c>
      <c r="D3397" s="1" t="s">
        <v>9406</v>
      </c>
      <c r="E3397" s="4">
        <v>179974</v>
      </c>
      <c r="F3397">
        <v>1</v>
      </c>
      <c r="G3397" s="4">
        <v>1799740</v>
      </c>
      <c r="H3397" s="4">
        <v>0</v>
      </c>
      <c r="I3397" s="4">
        <v>1799740</v>
      </c>
      <c r="J3397">
        <v>1</v>
      </c>
      <c r="K3397">
        <v>1</v>
      </c>
      <c r="L3397">
        <v>1</v>
      </c>
      <c r="M3397">
        <v>1</v>
      </c>
      <c r="N3397" s="2">
        <v>44713</v>
      </c>
      <c r="O3397" s="1" t="s">
        <v>9407</v>
      </c>
      <c r="P3397" s="4">
        <v>1799740</v>
      </c>
      <c r="Q3397" s="4">
        <v>140360</v>
      </c>
      <c r="R3397" s="1" t="s">
        <v>133</v>
      </c>
      <c r="S3397" s="1" t="s">
        <v>50</v>
      </c>
      <c r="T3397" s="4">
        <f>Sales_Datas[[#This Row],[after_discount]]-(Sales_Datas[[#This Row],[qty_ordered]]*Sales_Datas[[#This Row],[cogs]])</f>
        <v>1659380</v>
      </c>
      <c r="U3397" s="3">
        <f>IFERROR(Sales_Datas[[#This Row],[Gross_Profit]]/Sales_Datas[[#This Row],[after_discount]],0)</f>
        <v>0.92201095713825332</v>
      </c>
      <c r="V3397" s="1" t="str">
        <f>IF(Sales_Datas[[#This Row],[base_price]] &lt;= 632200, "Low", (IF(Sales_Datas[[#This Row],[base_price]] &gt;= 10092000, "High", "Medium")))</f>
        <v>Medium</v>
      </c>
    </row>
    <row r="3398" spans="1:22" x14ac:dyDescent="0.25">
      <c r="A3398" s="1" t="s">
        <v>9408</v>
      </c>
      <c r="B3398" s="1" t="s">
        <v>9409</v>
      </c>
      <c r="C3398" s="2">
        <v>44547</v>
      </c>
      <c r="D3398" s="1" t="s">
        <v>9410</v>
      </c>
      <c r="E3398" s="4">
        <v>179800</v>
      </c>
      <c r="F3398">
        <v>1</v>
      </c>
      <c r="G3398" s="4">
        <v>1798000</v>
      </c>
      <c r="H3398" s="4">
        <v>0</v>
      </c>
      <c r="I3398" s="4">
        <v>1798000</v>
      </c>
      <c r="J3398">
        <v>1</v>
      </c>
      <c r="K3398">
        <v>1</v>
      </c>
      <c r="L3398">
        <v>0</v>
      </c>
      <c r="M3398">
        <v>1</v>
      </c>
      <c r="N3398" s="2">
        <v>44546</v>
      </c>
      <c r="O3398" s="1" t="s">
        <v>9411</v>
      </c>
      <c r="P3398" s="4">
        <v>1798000</v>
      </c>
      <c r="Q3398" s="4">
        <v>149234</v>
      </c>
      <c r="R3398" s="1" t="s">
        <v>128</v>
      </c>
      <c r="S3398" s="1" t="s">
        <v>50</v>
      </c>
      <c r="T3398" s="4">
        <f>Sales_Datas[[#This Row],[after_discount]]-(Sales_Datas[[#This Row],[qty_ordered]]*Sales_Datas[[#This Row],[cogs]])</f>
        <v>1648766</v>
      </c>
      <c r="U3398" s="3">
        <f>IFERROR(Sales_Datas[[#This Row],[Gross_Profit]]/Sales_Datas[[#This Row],[after_discount]],0)</f>
        <v>0.91700000000000004</v>
      </c>
      <c r="V3398" s="1" t="str">
        <f>IF(Sales_Datas[[#This Row],[base_price]] &lt;= 632200, "Low", (IF(Sales_Datas[[#This Row],[base_price]] &gt;= 10092000, "High", "Medium")))</f>
        <v>Medium</v>
      </c>
    </row>
    <row r="3399" spans="1:22" x14ac:dyDescent="0.25">
      <c r="A3399" s="1" t="s">
        <v>9412</v>
      </c>
      <c r="B3399" s="1" t="s">
        <v>9413</v>
      </c>
      <c r="C3399" s="2">
        <v>44738</v>
      </c>
      <c r="D3399" s="1" t="s">
        <v>9414</v>
      </c>
      <c r="E3399" s="4">
        <v>89900</v>
      </c>
      <c r="F3399">
        <v>2</v>
      </c>
      <c r="G3399" s="4">
        <v>1798000</v>
      </c>
      <c r="H3399" s="4">
        <v>0</v>
      </c>
      <c r="I3399" s="4">
        <v>1798000</v>
      </c>
      <c r="J3399">
        <v>1</v>
      </c>
      <c r="K3399">
        <v>0</v>
      </c>
      <c r="L3399">
        <v>0</v>
      </c>
      <c r="M3399">
        <v>4</v>
      </c>
      <c r="N3399" s="2">
        <v>44715</v>
      </c>
      <c r="O3399" s="1" t="s">
        <v>9415</v>
      </c>
      <c r="P3399" s="4">
        <v>899000</v>
      </c>
      <c r="Q3399" s="4">
        <v>59334</v>
      </c>
      <c r="R3399" s="1" t="s">
        <v>123</v>
      </c>
      <c r="S3399" s="1" t="s">
        <v>34</v>
      </c>
      <c r="T3399" s="4">
        <f>Sales_Datas[[#This Row],[after_discount]]-(Sales_Datas[[#This Row],[qty_ordered]]*Sales_Datas[[#This Row],[cogs]])</f>
        <v>1679332</v>
      </c>
      <c r="U3399" s="3">
        <f>IFERROR(Sales_Datas[[#This Row],[Gross_Profit]]/Sales_Datas[[#This Row],[after_discount]],0)</f>
        <v>0.93400000000000005</v>
      </c>
      <c r="V3399" s="1" t="str">
        <f>IF(Sales_Datas[[#This Row],[base_price]] &lt;= 632200, "Low", (IF(Sales_Datas[[#This Row],[base_price]] &gt;= 10092000, "High", "Medium")))</f>
        <v>Medium</v>
      </c>
    </row>
    <row r="3400" spans="1:22" x14ac:dyDescent="0.25">
      <c r="A3400" s="1" t="s">
        <v>9416</v>
      </c>
      <c r="B3400" s="1" t="s">
        <v>9417</v>
      </c>
      <c r="C3400" s="2">
        <v>44786</v>
      </c>
      <c r="D3400" s="1" t="s">
        <v>9418</v>
      </c>
      <c r="E3400" s="4">
        <v>89842</v>
      </c>
      <c r="F3400">
        <v>2</v>
      </c>
      <c r="G3400" s="4">
        <v>1796840</v>
      </c>
      <c r="H3400" s="4">
        <v>0</v>
      </c>
      <c r="I3400" s="4">
        <v>1796840</v>
      </c>
      <c r="J3400">
        <v>1</v>
      </c>
      <c r="K3400">
        <v>1</v>
      </c>
      <c r="L3400">
        <v>1</v>
      </c>
      <c r="M3400">
        <v>4</v>
      </c>
      <c r="N3400" s="2">
        <v>44777</v>
      </c>
      <c r="O3400" s="1" t="s">
        <v>9419</v>
      </c>
      <c r="P3400" s="4">
        <v>962800</v>
      </c>
      <c r="Q3400" s="4">
        <v>83752</v>
      </c>
      <c r="R3400" s="1" t="s">
        <v>75</v>
      </c>
      <c r="S3400" s="1" t="s">
        <v>34</v>
      </c>
      <c r="T3400" s="4">
        <f>Sales_Datas[[#This Row],[after_discount]]-(Sales_Datas[[#This Row],[qty_ordered]]*Sales_Datas[[#This Row],[cogs]])</f>
        <v>1629336</v>
      </c>
      <c r="U3400" s="3">
        <f>IFERROR(Sales_Datas[[#This Row],[Gross_Profit]]/Sales_Datas[[#This Row],[after_discount]],0)</f>
        <v>0.90677856681730151</v>
      </c>
      <c r="V3400" s="1" t="str">
        <f>IF(Sales_Datas[[#This Row],[base_price]] &lt;= 632200, "Low", (IF(Sales_Datas[[#This Row],[base_price]] &gt;= 10092000, "High", "Medium")))</f>
        <v>Medium</v>
      </c>
    </row>
    <row r="3401" spans="1:22" x14ac:dyDescent="0.25">
      <c r="A3401" s="1" t="s">
        <v>9420</v>
      </c>
      <c r="B3401" s="1" t="s">
        <v>3066</v>
      </c>
      <c r="C3401" s="2">
        <v>44873</v>
      </c>
      <c r="D3401" s="1" t="s">
        <v>7194</v>
      </c>
      <c r="E3401" s="4">
        <v>89204</v>
      </c>
      <c r="F3401">
        <v>2</v>
      </c>
      <c r="G3401" s="4">
        <v>1784080</v>
      </c>
      <c r="H3401" s="4">
        <v>0</v>
      </c>
      <c r="I3401" s="4">
        <v>1784080</v>
      </c>
      <c r="J3401">
        <v>1</v>
      </c>
      <c r="K3401">
        <v>0</v>
      </c>
      <c r="L3401">
        <v>0</v>
      </c>
      <c r="M3401">
        <v>7</v>
      </c>
      <c r="N3401" s="2">
        <v>44763</v>
      </c>
      <c r="O3401" s="1" t="s">
        <v>7195</v>
      </c>
      <c r="P3401" s="4">
        <v>841000</v>
      </c>
      <c r="Q3401" s="4">
        <v>59682</v>
      </c>
      <c r="R3401" s="1" t="s">
        <v>344</v>
      </c>
      <c r="S3401" s="1" t="s">
        <v>66</v>
      </c>
      <c r="T3401" s="4">
        <f>Sales_Datas[[#This Row],[after_discount]]-(Sales_Datas[[#This Row],[qty_ordered]]*Sales_Datas[[#This Row],[cogs]])</f>
        <v>1664716</v>
      </c>
      <c r="U3401" s="3">
        <f>IFERROR(Sales_Datas[[#This Row],[Gross_Profit]]/Sales_Datas[[#This Row],[after_discount]],0)</f>
        <v>0.93309492847854358</v>
      </c>
      <c r="V3401" s="1" t="str">
        <f>IF(Sales_Datas[[#This Row],[base_price]] &lt;= 632200, "Low", (IF(Sales_Datas[[#This Row],[base_price]] &gt;= 10092000, "High", "Medium")))</f>
        <v>Medium</v>
      </c>
    </row>
    <row r="3402" spans="1:22" x14ac:dyDescent="0.25">
      <c r="A3402" s="1" t="s">
        <v>9421</v>
      </c>
      <c r="B3402" s="1" t="s">
        <v>9422</v>
      </c>
      <c r="C3402" s="2">
        <v>44496</v>
      </c>
      <c r="D3402" s="1" t="s">
        <v>9423</v>
      </c>
      <c r="E3402" s="4">
        <v>177364</v>
      </c>
      <c r="F3402">
        <v>1</v>
      </c>
      <c r="G3402" s="4">
        <v>1773640</v>
      </c>
      <c r="H3402" s="4">
        <v>0</v>
      </c>
      <c r="I3402" s="4">
        <v>1773640</v>
      </c>
      <c r="J3402">
        <v>1</v>
      </c>
      <c r="K3402">
        <v>1</v>
      </c>
      <c r="L3402">
        <v>0</v>
      </c>
      <c r="M3402">
        <v>1</v>
      </c>
      <c r="N3402" s="2">
        <v>44491</v>
      </c>
      <c r="O3402" s="1" t="s">
        <v>9424</v>
      </c>
      <c r="P3402" s="4">
        <v>1773640</v>
      </c>
      <c r="Q3402" s="4">
        <v>127658</v>
      </c>
      <c r="R3402" s="1" t="s">
        <v>128</v>
      </c>
      <c r="S3402" s="1" t="s">
        <v>50</v>
      </c>
      <c r="T3402" s="4">
        <f>Sales_Datas[[#This Row],[after_discount]]-(Sales_Datas[[#This Row],[qty_ordered]]*Sales_Datas[[#This Row],[cogs]])</f>
        <v>1645982</v>
      </c>
      <c r="U3402" s="3">
        <f>IFERROR(Sales_Datas[[#This Row],[Gross_Profit]]/Sales_Datas[[#This Row],[after_discount]],0)</f>
        <v>0.92802485284499669</v>
      </c>
      <c r="V3402" s="1" t="str">
        <f>IF(Sales_Datas[[#This Row],[base_price]] &lt;= 632200, "Low", (IF(Sales_Datas[[#This Row],[base_price]] &gt;= 10092000, "High", "Medium")))</f>
        <v>Medium</v>
      </c>
    </row>
    <row r="3403" spans="1:22" x14ac:dyDescent="0.25">
      <c r="A3403" s="1" t="s">
        <v>9425</v>
      </c>
      <c r="B3403" s="1" t="s">
        <v>9426</v>
      </c>
      <c r="C3403" s="2">
        <v>44463</v>
      </c>
      <c r="D3403" s="1" t="s">
        <v>9427</v>
      </c>
      <c r="E3403" s="4">
        <v>176900</v>
      </c>
      <c r="F3403">
        <v>1</v>
      </c>
      <c r="G3403" s="4">
        <v>1769000</v>
      </c>
      <c r="H3403" s="4">
        <v>0</v>
      </c>
      <c r="I3403" s="4">
        <v>1769000</v>
      </c>
      <c r="J3403">
        <v>1</v>
      </c>
      <c r="K3403">
        <v>0</v>
      </c>
      <c r="L3403">
        <v>0</v>
      </c>
      <c r="M3403">
        <v>1</v>
      </c>
      <c r="N3403" s="2">
        <v>44456</v>
      </c>
      <c r="O3403" s="1" t="s">
        <v>9428</v>
      </c>
      <c r="P3403" s="4">
        <v>1769000</v>
      </c>
      <c r="Q3403" s="4">
        <v>152134</v>
      </c>
      <c r="R3403" s="1" t="s">
        <v>89</v>
      </c>
      <c r="S3403" s="1" t="s">
        <v>50</v>
      </c>
      <c r="T3403" s="4">
        <f>Sales_Datas[[#This Row],[after_discount]]-(Sales_Datas[[#This Row],[qty_ordered]]*Sales_Datas[[#This Row],[cogs]])</f>
        <v>1616866</v>
      </c>
      <c r="U3403" s="3">
        <f>IFERROR(Sales_Datas[[#This Row],[Gross_Profit]]/Sales_Datas[[#This Row],[after_discount]],0)</f>
        <v>0.91400000000000003</v>
      </c>
      <c r="V3403" s="1" t="str">
        <f>IF(Sales_Datas[[#This Row],[base_price]] &lt;= 632200, "Low", (IF(Sales_Datas[[#This Row],[base_price]] &gt;= 10092000, "High", "Medium")))</f>
        <v>Medium</v>
      </c>
    </row>
    <row r="3404" spans="1:22" x14ac:dyDescent="0.25">
      <c r="A3404" s="1" t="s">
        <v>9429</v>
      </c>
      <c r="B3404" s="1" t="s">
        <v>9430</v>
      </c>
      <c r="C3404" s="2">
        <v>44657</v>
      </c>
      <c r="D3404" s="1" t="s">
        <v>9431</v>
      </c>
      <c r="E3404" s="4">
        <v>88450</v>
      </c>
      <c r="F3404">
        <v>2</v>
      </c>
      <c r="G3404" s="4">
        <v>1769000</v>
      </c>
      <c r="H3404" s="4">
        <v>0</v>
      </c>
      <c r="I3404" s="4">
        <v>1769000</v>
      </c>
      <c r="J3404">
        <v>1</v>
      </c>
      <c r="K3404">
        <v>1</v>
      </c>
      <c r="L3404">
        <v>0</v>
      </c>
      <c r="M3404">
        <v>1</v>
      </c>
      <c r="N3404" s="2">
        <v>44728</v>
      </c>
      <c r="O3404" s="1" t="s">
        <v>9432</v>
      </c>
      <c r="P3404" s="4">
        <v>884500</v>
      </c>
      <c r="Q3404" s="4">
        <v>75168</v>
      </c>
      <c r="R3404" s="1" t="s">
        <v>554</v>
      </c>
      <c r="S3404" s="1" t="s">
        <v>50</v>
      </c>
      <c r="T3404" s="4">
        <f>Sales_Datas[[#This Row],[after_discount]]-(Sales_Datas[[#This Row],[qty_ordered]]*Sales_Datas[[#This Row],[cogs]])</f>
        <v>1618664</v>
      </c>
      <c r="U3404" s="3">
        <f>IFERROR(Sales_Datas[[#This Row],[Gross_Profit]]/Sales_Datas[[#This Row],[after_discount]],0)</f>
        <v>0.91501639344262298</v>
      </c>
      <c r="V3404" s="1" t="str">
        <f>IF(Sales_Datas[[#This Row],[base_price]] &lt;= 632200, "Low", (IF(Sales_Datas[[#This Row],[base_price]] &gt;= 10092000, "High", "Medium")))</f>
        <v>Medium</v>
      </c>
    </row>
    <row r="3405" spans="1:22" x14ac:dyDescent="0.25">
      <c r="A3405" s="1" t="s">
        <v>9433</v>
      </c>
      <c r="B3405" s="1" t="s">
        <v>9434</v>
      </c>
      <c r="C3405" s="2">
        <v>44646</v>
      </c>
      <c r="D3405" s="1" t="s">
        <v>9435</v>
      </c>
      <c r="E3405" s="4">
        <v>176900</v>
      </c>
      <c r="F3405">
        <v>1</v>
      </c>
      <c r="G3405" s="4">
        <v>1769000</v>
      </c>
      <c r="H3405" s="4">
        <v>0</v>
      </c>
      <c r="I3405" s="4">
        <v>1769000</v>
      </c>
      <c r="J3405">
        <v>1</v>
      </c>
      <c r="K3405">
        <v>0</v>
      </c>
      <c r="L3405">
        <v>0</v>
      </c>
      <c r="M3405">
        <v>13</v>
      </c>
      <c r="N3405" s="2">
        <v>44621</v>
      </c>
      <c r="O3405" s="1" t="s">
        <v>9436</v>
      </c>
      <c r="P3405" s="4">
        <v>1769000</v>
      </c>
      <c r="Q3405" s="4">
        <v>114956</v>
      </c>
      <c r="R3405" s="1" t="s">
        <v>133</v>
      </c>
      <c r="S3405" s="1" t="s">
        <v>324</v>
      </c>
      <c r="T3405" s="4">
        <f>Sales_Datas[[#This Row],[after_discount]]-(Sales_Datas[[#This Row],[qty_ordered]]*Sales_Datas[[#This Row],[cogs]])</f>
        <v>1654044</v>
      </c>
      <c r="U3405" s="3">
        <f>IFERROR(Sales_Datas[[#This Row],[Gross_Profit]]/Sales_Datas[[#This Row],[after_discount]],0)</f>
        <v>0.935016393442623</v>
      </c>
      <c r="V3405" s="1" t="str">
        <f>IF(Sales_Datas[[#This Row],[base_price]] &lt;= 632200, "Low", (IF(Sales_Datas[[#This Row],[base_price]] &gt;= 10092000, "High", "Medium")))</f>
        <v>Medium</v>
      </c>
    </row>
    <row r="3406" spans="1:22" x14ac:dyDescent="0.25">
      <c r="A3406" s="1" t="s">
        <v>9437</v>
      </c>
      <c r="B3406" s="1" t="s">
        <v>633</v>
      </c>
      <c r="C3406" s="2">
        <v>44780</v>
      </c>
      <c r="D3406" s="1" t="s">
        <v>9438</v>
      </c>
      <c r="E3406" s="4">
        <v>176610</v>
      </c>
      <c r="F3406">
        <v>1</v>
      </c>
      <c r="G3406" s="4">
        <v>1766100</v>
      </c>
      <c r="H3406" s="4">
        <v>0</v>
      </c>
      <c r="I3406" s="4">
        <v>1766100</v>
      </c>
      <c r="J3406">
        <v>1</v>
      </c>
      <c r="K3406">
        <v>1</v>
      </c>
      <c r="L3406">
        <v>0</v>
      </c>
      <c r="M3406">
        <v>1</v>
      </c>
      <c r="N3406" s="2">
        <v>44764</v>
      </c>
      <c r="O3406" s="1" t="s">
        <v>9439</v>
      </c>
      <c r="P3406" s="4">
        <v>1766100</v>
      </c>
      <c r="Q3406" s="4">
        <v>105966</v>
      </c>
      <c r="R3406" s="1" t="s">
        <v>128</v>
      </c>
      <c r="S3406" s="1" t="s">
        <v>50</v>
      </c>
      <c r="T3406" s="4">
        <f>Sales_Datas[[#This Row],[after_discount]]-(Sales_Datas[[#This Row],[qty_ordered]]*Sales_Datas[[#This Row],[cogs]])</f>
        <v>1660134</v>
      </c>
      <c r="U3406" s="3">
        <f>IFERROR(Sales_Datas[[#This Row],[Gross_Profit]]/Sales_Datas[[#This Row],[after_discount]],0)</f>
        <v>0.94</v>
      </c>
      <c r="V3406" s="1" t="str">
        <f>IF(Sales_Datas[[#This Row],[base_price]] &lt;= 632200, "Low", (IF(Sales_Datas[[#This Row],[base_price]] &gt;= 10092000, "High", "Medium")))</f>
        <v>Medium</v>
      </c>
    </row>
    <row r="3407" spans="1:22" x14ac:dyDescent="0.25">
      <c r="A3407" s="1" t="s">
        <v>9440</v>
      </c>
      <c r="B3407" s="1" t="s">
        <v>9079</v>
      </c>
      <c r="C3407" s="2">
        <v>44728</v>
      </c>
      <c r="D3407" s="1" t="s">
        <v>9204</v>
      </c>
      <c r="E3407" s="4">
        <v>176436</v>
      </c>
      <c r="F3407">
        <v>1</v>
      </c>
      <c r="G3407" s="4">
        <v>1764360</v>
      </c>
      <c r="H3407" s="4">
        <v>0</v>
      </c>
      <c r="I3407" s="4">
        <v>1764360</v>
      </c>
      <c r="J3407">
        <v>1</v>
      </c>
      <c r="K3407">
        <v>1</v>
      </c>
      <c r="L3407">
        <v>1</v>
      </c>
      <c r="M3407">
        <v>1</v>
      </c>
      <c r="N3407" s="2">
        <v>44719</v>
      </c>
      <c r="O3407" s="1" t="s">
        <v>9205</v>
      </c>
      <c r="P3407" s="4">
        <v>1887900</v>
      </c>
      <c r="Q3407" s="4">
        <v>115130</v>
      </c>
      <c r="R3407" s="1" t="s">
        <v>383</v>
      </c>
      <c r="S3407" s="1" t="s">
        <v>50</v>
      </c>
      <c r="T3407" s="4">
        <f>Sales_Datas[[#This Row],[after_discount]]-(Sales_Datas[[#This Row],[qty_ordered]]*Sales_Datas[[#This Row],[cogs]])</f>
        <v>1649230</v>
      </c>
      <c r="U3407" s="3">
        <f>IFERROR(Sales_Datas[[#This Row],[Gross_Profit]]/Sales_Datas[[#This Row],[after_discount]],0)</f>
        <v>0.93474687705456938</v>
      </c>
      <c r="V3407" s="1" t="str">
        <f>IF(Sales_Datas[[#This Row],[base_price]] &lt;= 632200, "Low", (IF(Sales_Datas[[#This Row],[base_price]] &gt;= 10092000, "High", "Medium")))</f>
        <v>Medium</v>
      </c>
    </row>
    <row r="3408" spans="1:22" x14ac:dyDescent="0.25">
      <c r="A3408" s="1" t="s">
        <v>9441</v>
      </c>
      <c r="B3408" s="1" t="s">
        <v>9442</v>
      </c>
      <c r="C3408" s="2">
        <v>44750</v>
      </c>
      <c r="D3408" s="1" t="s">
        <v>484</v>
      </c>
      <c r="E3408" s="4">
        <v>87406</v>
      </c>
      <c r="F3408">
        <v>2</v>
      </c>
      <c r="G3408" s="4">
        <v>1748120</v>
      </c>
      <c r="H3408" s="4">
        <v>0</v>
      </c>
      <c r="I3408" s="4">
        <v>1748120</v>
      </c>
      <c r="J3408">
        <v>1</v>
      </c>
      <c r="K3408">
        <v>0</v>
      </c>
      <c r="L3408">
        <v>0</v>
      </c>
      <c r="M3408">
        <v>5</v>
      </c>
      <c r="N3408" s="2">
        <v>44748</v>
      </c>
      <c r="O3408" s="1" t="s">
        <v>485</v>
      </c>
      <c r="P3408" s="4">
        <v>874060</v>
      </c>
      <c r="Q3408" s="4">
        <v>58522</v>
      </c>
      <c r="R3408" s="1" t="s">
        <v>75</v>
      </c>
      <c r="S3408" s="1" t="s">
        <v>24</v>
      </c>
      <c r="T3408" s="4">
        <f>Sales_Datas[[#This Row],[after_discount]]-(Sales_Datas[[#This Row],[qty_ordered]]*Sales_Datas[[#This Row],[cogs]])</f>
        <v>1631076</v>
      </c>
      <c r="U3408" s="3">
        <f>IFERROR(Sales_Datas[[#This Row],[Gross_Profit]]/Sales_Datas[[#This Row],[after_discount]],0)</f>
        <v>0.93304578633045787</v>
      </c>
      <c r="V3408" s="1" t="str">
        <f>IF(Sales_Datas[[#This Row],[base_price]] &lt;= 632200, "Low", (IF(Sales_Datas[[#This Row],[base_price]] &gt;= 10092000, "High", "Medium")))</f>
        <v>Medium</v>
      </c>
    </row>
    <row r="3409" spans="1:22" x14ac:dyDescent="0.25">
      <c r="A3409" s="1" t="s">
        <v>9443</v>
      </c>
      <c r="B3409" s="1" t="s">
        <v>9444</v>
      </c>
      <c r="C3409" s="2">
        <v>44622</v>
      </c>
      <c r="D3409" s="1" t="s">
        <v>540</v>
      </c>
      <c r="E3409" s="4">
        <v>58058</v>
      </c>
      <c r="F3409">
        <v>3</v>
      </c>
      <c r="G3409" s="4">
        <v>1741740</v>
      </c>
      <c r="H3409" s="4">
        <v>0</v>
      </c>
      <c r="I3409" s="4">
        <v>1741740</v>
      </c>
      <c r="J3409">
        <v>1</v>
      </c>
      <c r="K3409">
        <v>1</v>
      </c>
      <c r="L3409">
        <v>1</v>
      </c>
      <c r="M3409">
        <v>1</v>
      </c>
      <c r="N3409" s="2">
        <v>44571</v>
      </c>
      <c r="O3409" s="1" t="s">
        <v>541</v>
      </c>
      <c r="P3409" s="4">
        <v>580580</v>
      </c>
      <c r="Q3409" s="4">
        <v>43500</v>
      </c>
      <c r="R3409" s="1" t="s">
        <v>75</v>
      </c>
      <c r="S3409" s="1" t="s">
        <v>50</v>
      </c>
      <c r="T3409" s="4">
        <f>Sales_Datas[[#This Row],[after_discount]]-(Sales_Datas[[#This Row],[qty_ordered]]*Sales_Datas[[#This Row],[cogs]])</f>
        <v>1611240</v>
      </c>
      <c r="U3409" s="3">
        <f>IFERROR(Sales_Datas[[#This Row],[Gross_Profit]]/Sales_Datas[[#This Row],[after_discount]],0)</f>
        <v>0.92507492507492506</v>
      </c>
      <c r="V3409" s="1" t="str">
        <f>IF(Sales_Datas[[#This Row],[base_price]] &lt;= 632200, "Low", (IF(Sales_Datas[[#This Row],[base_price]] &gt;= 10092000, "High", "Medium")))</f>
        <v>Low</v>
      </c>
    </row>
    <row r="3410" spans="1:22" x14ac:dyDescent="0.25">
      <c r="A3410" s="1" t="s">
        <v>9445</v>
      </c>
      <c r="B3410" s="1" t="s">
        <v>9446</v>
      </c>
      <c r="C3410" s="2">
        <v>44391</v>
      </c>
      <c r="D3410" s="1" t="s">
        <v>9447</v>
      </c>
      <c r="E3410" s="4">
        <v>174000</v>
      </c>
      <c r="F3410">
        <v>1</v>
      </c>
      <c r="G3410" s="4">
        <v>1740000</v>
      </c>
      <c r="H3410" s="4">
        <v>0</v>
      </c>
      <c r="I3410" s="4">
        <v>1740000</v>
      </c>
      <c r="J3410">
        <v>1</v>
      </c>
      <c r="K3410">
        <v>0</v>
      </c>
      <c r="L3410">
        <v>0</v>
      </c>
      <c r="M3410">
        <v>8</v>
      </c>
      <c r="N3410" s="2">
        <v>44402</v>
      </c>
      <c r="O3410" s="1" t="s">
        <v>9448</v>
      </c>
      <c r="P3410" s="4">
        <v>1740000</v>
      </c>
      <c r="Q3410" s="4">
        <v>109620</v>
      </c>
      <c r="R3410" s="1" t="s">
        <v>191</v>
      </c>
      <c r="S3410" s="1" t="s">
        <v>1115</v>
      </c>
      <c r="T3410" s="4">
        <f>Sales_Datas[[#This Row],[after_discount]]-(Sales_Datas[[#This Row],[qty_ordered]]*Sales_Datas[[#This Row],[cogs]])</f>
        <v>1630380</v>
      </c>
      <c r="U3410" s="3">
        <f>IFERROR(Sales_Datas[[#This Row],[Gross_Profit]]/Sales_Datas[[#This Row],[after_discount]],0)</f>
        <v>0.93700000000000006</v>
      </c>
      <c r="V3410" s="1" t="str">
        <f>IF(Sales_Datas[[#This Row],[base_price]] &lt;= 632200, "Low", (IF(Sales_Datas[[#This Row],[base_price]] &gt;= 10092000, "High", "Medium")))</f>
        <v>Medium</v>
      </c>
    </row>
    <row r="3411" spans="1:22" x14ac:dyDescent="0.25">
      <c r="A3411" s="1" t="s">
        <v>9449</v>
      </c>
      <c r="B3411" s="1" t="s">
        <v>9238</v>
      </c>
      <c r="C3411" s="2">
        <v>44467</v>
      </c>
      <c r="D3411" s="1" t="s">
        <v>9450</v>
      </c>
      <c r="E3411" s="4">
        <v>174000</v>
      </c>
      <c r="F3411">
        <v>1</v>
      </c>
      <c r="G3411" s="4">
        <v>1740000</v>
      </c>
      <c r="H3411" s="4">
        <v>0</v>
      </c>
      <c r="I3411" s="4">
        <v>1740000</v>
      </c>
      <c r="J3411">
        <v>1</v>
      </c>
      <c r="K3411">
        <v>1</v>
      </c>
      <c r="L3411">
        <v>1</v>
      </c>
      <c r="M3411">
        <v>1</v>
      </c>
      <c r="N3411" s="2">
        <v>44448</v>
      </c>
      <c r="O3411" s="1" t="s">
        <v>9451</v>
      </c>
      <c r="P3411" s="4">
        <v>1740000</v>
      </c>
      <c r="Q3411" s="4">
        <v>133980</v>
      </c>
      <c r="R3411" s="1" t="s">
        <v>475</v>
      </c>
      <c r="S3411" s="1" t="s">
        <v>50</v>
      </c>
      <c r="T3411" s="4">
        <f>Sales_Datas[[#This Row],[after_discount]]-(Sales_Datas[[#This Row],[qty_ordered]]*Sales_Datas[[#This Row],[cogs]])</f>
        <v>1606020</v>
      </c>
      <c r="U3411" s="3">
        <f>IFERROR(Sales_Datas[[#This Row],[Gross_Profit]]/Sales_Datas[[#This Row],[after_discount]],0)</f>
        <v>0.92300000000000004</v>
      </c>
      <c r="V3411" s="1" t="str">
        <f>IF(Sales_Datas[[#This Row],[base_price]] &lt;= 632200, "Low", (IF(Sales_Datas[[#This Row],[base_price]] &gt;= 10092000, "High", "Medium")))</f>
        <v>Medium</v>
      </c>
    </row>
    <row r="3412" spans="1:22" x14ac:dyDescent="0.25">
      <c r="A3412" s="1" t="s">
        <v>9452</v>
      </c>
      <c r="B3412" s="1" t="s">
        <v>9453</v>
      </c>
      <c r="C3412" s="2">
        <v>44538</v>
      </c>
      <c r="D3412" s="1" t="s">
        <v>9450</v>
      </c>
      <c r="E3412" s="4">
        <v>174000</v>
      </c>
      <c r="F3412">
        <v>1</v>
      </c>
      <c r="G3412" s="4">
        <v>1740000</v>
      </c>
      <c r="H3412" s="4">
        <v>0</v>
      </c>
      <c r="I3412" s="4">
        <v>1740000</v>
      </c>
      <c r="J3412">
        <v>1</v>
      </c>
      <c r="K3412">
        <v>1</v>
      </c>
      <c r="L3412">
        <v>1</v>
      </c>
      <c r="M3412">
        <v>12</v>
      </c>
      <c r="N3412" s="2">
        <v>44431</v>
      </c>
      <c r="O3412" s="1" t="s">
        <v>9451</v>
      </c>
      <c r="P3412" s="4">
        <v>1740000</v>
      </c>
      <c r="Q3412" s="4">
        <v>133980</v>
      </c>
      <c r="R3412" s="1" t="s">
        <v>475</v>
      </c>
      <c r="S3412" s="1" t="s">
        <v>1137</v>
      </c>
      <c r="T3412" s="4">
        <f>Sales_Datas[[#This Row],[after_discount]]-(Sales_Datas[[#This Row],[qty_ordered]]*Sales_Datas[[#This Row],[cogs]])</f>
        <v>1606020</v>
      </c>
      <c r="U3412" s="3">
        <f>IFERROR(Sales_Datas[[#This Row],[Gross_Profit]]/Sales_Datas[[#This Row],[after_discount]],0)</f>
        <v>0.92300000000000004</v>
      </c>
      <c r="V3412" s="1" t="str">
        <f>IF(Sales_Datas[[#This Row],[base_price]] &lt;= 632200, "Low", (IF(Sales_Datas[[#This Row],[base_price]] &gt;= 10092000, "High", "Medium")))</f>
        <v>Medium</v>
      </c>
    </row>
    <row r="3413" spans="1:22" x14ac:dyDescent="0.25">
      <c r="A3413" s="1" t="s">
        <v>9454</v>
      </c>
      <c r="B3413" s="1" t="s">
        <v>9455</v>
      </c>
      <c r="C3413" s="2">
        <v>44586</v>
      </c>
      <c r="D3413" s="1" t="s">
        <v>9456</v>
      </c>
      <c r="E3413" s="4">
        <v>174000</v>
      </c>
      <c r="F3413">
        <v>1</v>
      </c>
      <c r="G3413" s="4">
        <v>1740000</v>
      </c>
      <c r="H3413" s="4">
        <v>0</v>
      </c>
      <c r="I3413" s="4">
        <v>1740000</v>
      </c>
      <c r="J3413">
        <v>1</v>
      </c>
      <c r="K3413">
        <v>1</v>
      </c>
      <c r="L3413">
        <v>1</v>
      </c>
      <c r="M3413">
        <v>1</v>
      </c>
      <c r="N3413" s="2">
        <v>44473</v>
      </c>
      <c r="O3413" s="1" t="s">
        <v>9457</v>
      </c>
      <c r="P3413" s="4">
        <v>1740000</v>
      </c>
      <c r="Q3413" s="4">
        <v>121800</v>
      </c>
      <c r="R3413" s="1" t="s">
        <v>29</v>
      </c>
      <c r="S3413" s="1" t="s">
        <v>50</v>
      </c>
      <c r="T3413" s="4">
        <f>Sales_Datas[[#This Row],[after_discount]]-(Sales_Datas[[#This Row],[qty_ordered]]*Sales_Datas[[#This Row],[cogs]])</f>
        <v>1618200</v>
      </c>
      <c r="U3413" s="3">
        <f>IFERROR(Sales_Datas[[#This Row],[Gross_Profit]]/Sales_Datas[[#This Row],[after_discount]],0)</f>
        <v>0.93</v>
      </c>
      <c r="V3413" s="1" t="str">
        <f>IF(Sales_Datas[[#This Row],[base_price]] &lt;= 632200, "Low", (IF(Sales_Datas[[#This Row],[base_price]] &gt;= 10092000, "High", "Medium")))</f>
        <v>Medium</v>
      </c>
    </row>
    <row r="3414" spans="1:22" x14ac:dyDescent="0.25">
      <c r="A3414" s="1" t="s">
        <v>9458</v>
      </c>
      <c r="B3414" s="1" t="s">
        <v>9459</v>
      </c>
      <c r="C3414" s="2">
        <v>44618</v>
      </c>
      <c r="D3414" s="1" t="s">
        <v>9456</v>
      </c>
      <c r="E3414" s="4">
        <v>174000</v>
      </c>
      <c r="F3414">
        <v>1</v>
      </c>
      <c r="G3414" s="4">
        <v>1740000</v>
      </c>
      <c r="H3414" s="4">
        <v>0</v>
      </c>
      <c r="I3414" s="4">
        <v>1740000</v>
      </c>
      <c r="J3414">
        <v>1</v>
      </c>
      <c r="K3414">
        <v>1</v>
      </c>
      <c r="L3414">
        <v>0</v>
      </c>
      <c r="M3414">
        <v>1</v>
      </c>
      <c r="N3414" s="2">
        <v>44537</v>
      </c>
      <c r="O3414" s="1" t="s">
        <v>9457</v>
      </c>
      <c r="P3414" s="4">
        <v>1740000</v>
      </c>
      <c r="Q3414" s="4">
        <v>121800</v>
      </c>
      <c r="R3414" s="1" t="s">
        <v>29</v>
      </c>
      <c r="S3414" s="1" t="s">
        <v>50</v>
      </c>
      <c r="T3414" s="4">
        <f>Sales_Datas[[#This Row],[after_discount]]-(Sales_Datas[[#This Row],[qty_ordered]]*Sales_Datas[[#This Row],[cogs]])</f>
        <v>1618200</v>
      </c>
      <c r="U3414" s="3">
        <f>IFERROR(Sales_Datas[[#This Row],[Gross_Profit]]/Sales_Datas[[#This Row],[after_discount]],0)</f>
        <v>0.93</v>
      </c>
      <c r="V3414" s="1" t="str">
        <f>IF(Sales_Datas[[#This Row],[base_price]] &lt;= 632200, "Low", (IF(Sales_Datas[[#This Row],[base_price]] &gt;= 10092000, "High", "Medium")))</f>
        <v>Medium</v>
      </c>
    </row>
    <row r="3415" spans="1:22" x14ac:dyDescent="0.25">
      <c r="A3415" s="1" t="s">
        <v>9460</v>
      </c>
      <c r="B3415" s="1" t="s">
        <v>9461</v>
      </c>
      <c r="C3415" s="2">
        <v>44205</v>
      </c>
      <c r="D3415" s="1" t="s">
        <v>9462</v>
      </c>
      <c r="E3415" s="4">
        <v>174000</v>
      </c>
      <c r="F3415">
        <v>1</v>
      </c>
      <c r="G3415" s="4">
        <v>1740000</v>
      </c>
      <c r="H3415" s="4">
        <v>0</v>
      </c>
      <c r="I3415" s="4">
        <v>1740000</v>
      </c>
      <c r="J3415">
        <v>1</v>
      </c>
      <c r="K3415">
        <v>1</v>
      </c>
      <c r="L3415">
        <v>1</v>
      </c>
      <c r="M3415">
        <v>1</v>
      </c>
      <c r="N3415" s="2">
        <v>44446</v>
      </c>
      <c r="O3415" s="1" t="s">
        <v>9463</v>
      </c>
      <c r="P3415" s="4">
        <v>1305000</v>
      </c>
      <c r="Q3415" s="4">
        <v>97846</v>
      </c>
      <c r="R3415" s="1" t="s">
        <v>89</v>
      </c>
      <c r="S3415" s="1" t="s">
        <v>50</v>
      </c>
      <c r="T3415" s="4">
        <f>Sales_Datas[[#This Row],[after_discount]]-(Sales_Datas[[#This Row],[qty_ordered]]*Sales_Datas[[#This Row],[cogs]])</f>
        <v>1642154</v>
      </c>
      <c r="U3415" s="3">
        <f>IFERROR(Sales_Datas[[#This Row],[Gross_Profit]]/Sales_Datas[[#This Row],[after_discount]],0)</f>
        <v>0.94376666666666664</v>
      </c>
      <c r="V3415" s="1" t="str">
        <f>IF(Sales_Datas[[#This Row],[base_price]] &lt;= 632200, "Low", (IF(Sales_Datas[[#This Row],[base_price]] &gt;= 10092000, "High", "Medium")))</f>
        <v>Medium</v>
      </c>
    </row>
    <row r="3416" spans="1:22" x14ac:dyDescent="0.25">
      <c r="A3416" s="1" t="s">
        <v>9464</v>
      </c>
      <c r="B3416" s="1" t="s">
        <v>9465</v>
      </c>
      <c r="C3416" s="2">
        <v>44296</v>
      </c>
      <c r="D3416" s="1" t="s">
        <v>8206</v>
      </c>
      <c r="E3416" s="4">
        <v>174000</v>
      </c>
      <c r="F3416">
        <v>1</v>
      </c>
      <c r="G3416" s="4">
        <v>1740000</v>
      </c>
      <c r="H3416" s="4">
        <v>0</v>
      </c>
      <c r="I3416" s="4">
        <v>1740000</v>
      </c>
      <c r="J3416">
        <v>1</v>
      </c>
      <c r="K3416">
        <v>1</v>
      </c>
      <c r="L3416">
        <v>1</v>
      </c>
      <c r="M3416">
        <v>1</v>
      </c>
      <c r="N3416" s="2">
        <v>44497</v>
      </c>
      <c r="O3416" s="1" t="s">
        <v>8207</v>
      </c>
      <c r="P3416" s="4">
        <v>1740000</v>
      </c>
      <c r="Q3416" s="4">
        <v>128760</v>
      </c>
      <c r="R3416" s="1" t="s">
        <v>89</v>
      </c>
      <c r="S3416" s="1" t="s">
        <v>50</v>
      </c>
      <c r="T3416" s="4">
        <f>Sales_Datas[[#This Row],[after_discount]]-(Sales_Datas[[#This Row],[qty_ordered]]*Sales_Datas[[#This Row],[cogs]])</f>
        <v>1611240</v>
      </c>
      <c r="U3416" s="3">
        <f>IFERROR(Sales_Datas[[#This Row],[Gross_Profit]]/Sales_Datas[[#This Row],[after_discount]],0)</f>
        <v>0.92600000000000005</v>
      </c>
      <c r="V3416" s="1" t="str">
        <f>IF(Sales_Datas[[#This Row],[base_price]] &lt;= 632200, "Low", (IF(Sales_Datas[[#This Row],[base_price]] &gt;= 10092000, "High", "Medium")))</f>
        <v>Medium</v>
      </c>
    </row>
    <row r="3417" spans="1:22" x14ac:dyDescent="0.25">
      <c r="A3417" s="1" t="s">
        <v>9466</v>
      </c>
      <c r="B3417" s="1" t="s">
        <v>9467</v>
      </c>
      <c r="C3417" s="2">
        <v>44391</v>
      </c>
      <c r="D3417" s="1" t="s">
        <v>9468</v>
      </c>
      <c r="E3417" s="4">
        <v>87000</v>
      </c>
      <c r="F3417">
        <v>2</v>
      </c>
      <c r="G3417" s="4">
        <v>1740000</v>
      </c>
      <c r="H3417" s="4">
        <v>0</v>
      </c>
      <c r="I3417" s="4">
        <v>1740000</v>
      </c>
      <c r="J3417">
        <v>1</v>
      </c>
      <c r="K3417">
        <v>1</v>
      </c>
      <c r="L3417">
        <v>0</v>
      </c>
      <c r="M3417">
        <v>1</v>
      </c>
      <c r="N3417" s="2">
        <v>44393</v>
      </c>
      <c r="O3417" s="1" t="s">
        <v>9469</v>
      </c>
      <c r="P3417" s="4">
        <v>870000</v>
      </c>
      <c r="Q3417" s="4">
        <v>54810</v>
      </c>
      <c r="R3417" s="1" t="s">
        <v>89</v>
      </c>
      <c r="S3417" s="1" t="s">
        <v>50</v>
      </c>
      <c r="T3417" s="4">
        <f>Sales_Datas[[#This Row],[after_discount]]-(Sales_Datas[[#This Row],[qty_ordered]]*Sales_Datas[[#This Row],[cogs]])</f>
        <v>1630380</v>
      </c>
      <c r="U3417" s="3">
        <f>IFERROR(Sales_Datas[[#This Row],[Gross_Profit]]/Sales_Datas[[#This Row],[after_discount]],0)</f>
        <v>0.93700000000000006</v>
      </c>
      <c r="V3417" s="1" t="str">
        <f>IF(Sales_Datas[[#This Row],[base_price]] &lt;= 632200, "Low", (IF(Sales_Datas[[#This Row],[base_price]] &gt;= 10092000, "High", "Medium")))</f>
        <v>Medium</v>
      </c>
    </row>
    <row r="3418" spans="1:22" x14ac:dyDescent="0.25">
      <c r="A3418" s="1" t="s">
        <v>9470</v>
      </c>
      <c r="B3418" s="1" t="s">
        <v>9471</v>
      </c>
      <c r="C3418" s="2">
        <v>44421</v>
      </c>
      <c r="D3418" s="1" t="s">
        <v>8206</v>
      </c>
      <c r="E3418" s="4">
        <v>174000</v>
      </c>
      <c r="F3418">
        <v>1</v>
      </c>
      <c r="G3418" s="4">
        <v>1740000</v>
      </c>
      <c r="H3418" s="4">
        <v>0</v>
      </c>
      <c r="I3418" s="4">
        <v>1740000</v>
      </c>
      <c r="J3418">
        <v>1</v>
      </c>
      <c r="K3418">
        <v>1</v>
      </c>
      <c r="L3418">
        <v>1</v>
      </c>
      <c r="M3418">
        <v>1</v>
      </c>
      <c r="N3418" s="2">
        <v>44429</v>
      </c>
      <c r="O3418" s="1" t="s">
        <v>8207</v>
      </c>
      <c r="P3418" s="4">
        <v>1740000</v>
      </c>
      <c r="Q3418" s="4">
        <v>128760</v>
      </c>
      <c r="R3418" s="1" t="s">
        <v>89</v>
      </c>
      <c r="S3418" s="1" t="s">
        <v>50</v>
      </c>
      <c r="T3418" s="4">
        <f>Sales_Datas[[#This Row],[after_discount]]-(Sales_Datas[[#This Row],[qty_ordered]]*Sales_Datas[[#This Row],[cogs]])</f>
        <v>1611240</v>
      </c>
      <c r="U3418" s="3">
        <f>IFERROR(Sales_Datas[[#This Row],[Gross_Profit]]/Sales_Datas[[#This Row],[after_discount]],0)</f>
        <v>0.92600000000000005</v>
      </c>
      <c r="V3418" s="1" t="str">
        <f>IF(Sales_Datas[[#This Row],[base_price]] &lt;= 632200, "Low", (IF(Sales_Datas[[#This Row],[base_price]] &gt;= 10092000, "High", "Medium")))</f>
        <v>Medium</v>
      </c>
    </row>
    <row r="3419" spans="1:22" x14ac:dyDescent="0.25">
      <c r="A3419" s="1" t="s">
        <v>9472</v>
      </c>
      <c r="B3419" s="1" t="s">
        <v>9473</v>
      </c>
      <c r="C3419" s="2">
        <v>44429</v>
      </c>
      <c r="D3419" s="1" t="s">
        <v>8206</v>
      </c>
      <c r="E3419" s="4">
        <v>174000</v>
      </c>
      <c r="F3419">
        <v>1</v>
      </c>
      <c r="G3419" s="4">
        <v>1740000</v>
      </c>
      <c r="H3419" s="4">
        <v>0</v>
      </c>
      <c r="I3419" s="4">
        <v>1740000</v>
      </c>
      <c r="J3419">
        <v>1</v>
      </c>
      <c r="K3419">
        <v>1</v>
      </c>
      <c r="L3419">
        <v>1</v>
      </c>
      <c r="M3419">
        <v>1</v>
      </c>
      <c r="N3419" s="2">
        <v>44393</v>
      </c>
      <c r="O3419" s="1" t="s">
        <v>8207</v>
      </c>
      <c r="P3419" s="4">
        <v>1740000</v>
      </c>
      <c r="Q3419" s="4">
        <v>128760</v>
      </c>
      <c r="R3419" s="1" t="s">
        <v>89</v>
      </c>
      <c r="S3419" s="1" t="s">
        <v>50</v>
      </c>
      <c r="T3419" s="4">
        <f>Sales_Datas[[#This Row],[after_discount]]-(Sales_Datas[[#This Row],[qty_ordered]]*Sales_Datas[[#This Row],[cogs]])</f>
        <v>1611240</v>
      </c>
      <c r="U3419" s="3">
        <f>IFERROR(Sales_Datas[[#This Row],[Gross_Profit]]/Sales_Datas[[#This Row],[after_discount]],0)</f>
        <v>0.92600000000000005</v>
      </c>
      <c r="V3419" s="1" t="str">
        <f>IF(Sales_Datas[[#This Row],[base_price]] &lt;= 632200, "Low", (IF(Sales_Datas[[#This Row],[base_price]] &gt;= 10092000, "High", "Medium")))</f>
        <v>Medium</v>
      </c>
    </row>
    <row r="3420" spans="1:22" x14ac:dyDescent="0.25">
      <c r="A3420" s="1" t="s">
        <v>9474</v>
      </c>
      <c r="B3420" s="1" t="s">
        <v>9475</v>
      </c>
      <c r="C3420" s="2">
        <v>44431</v>
      </c>
      <c r="D3420" s="1" t="s">
        <v>8206</v>
      </c>
      <c r="E3420" s="4">
        <v>174000</v>
      </c>
      <c r="F3420">
        <v>1</v>
      </c>
      <c r="G3420" s="4">
        <v>1740000</v>
      </c>
      <c r="H3420" s="4">
        <v>0</v>
      </c>
      <c r="I3420" s="4">
        <v>1740000</v>
      </c>
      <c r="J3420">
        <v>1</v>
      </c>
      <c r="K3420">
        <v>1</v>
      </c>
      <c r="L3420">
        <v>1</v>
      </c>
      <c r="M3420">
        <v>1</v>
      </c>
      <c r="N3420" s="2">
        <v>44420</v>
      </c>
      <c r="O3420" s="1" t="s">
        <v>8207</v>
      </c>
      <c r="P3420" s="4">
        <v>1740000</v>
      </c>
      <c r="Q3420" s="4">
        <v>128760</v>
      </c>
      <c r="R3420" s="1" t="s">
        <v>89</v>
      </c>
      <c r="S3420" s="1" t="s">
        <v>50</v>
      </c>
      <c r="T3420" s="4">
        <f>Sales_Datas[[#This Row],[after_discount]]-(Sales_Datas[[#This Row],[qty_ordered]]*Sales_Datas[[#This Row],[cogs]])</f>
        <v>1611240</v>
      </c>
      <c r="U3420" s="3">
        <f>IFERROR(Sales_Datas[[#This Row],[Gross_Profit]]/Sales_Datas[[#This Row],[after_discount]],0)</f>
        <v>0.92600000000000005</v>
      </c>
      <c r="V3420" s="1" t="str">
        <f>IF(Sales_Datas[[#This Row],[base_price]] &lt;= 632200, "Low", (IF(Sales_Datas[[#This Row],[base_price]] &gt;= 10092000, "High", "Medium")))</f>
        <v>Medium</v>
      </c>
    </row>
    <row r="3421" spans="1:22" x14ac:dyDescent="0.25">
      <c r="A3421" s="1" t="s">
        <v>9476</v>
      </c>
      <c r="B3421" s="1" t="s">
        <v>4010</v>
      </c>
      <c r="C3421" s="2">
        <v>44451</v>
      </c>
      <c r="D3421" s="1" t="s">
        <v>8206</v>
      </c>
      <c r="E3421" s="4">
        <v>174000</v>
      </c>
      <c r="F3421">
        <v>1</v>
      </c>
      <c r="G3421" s="4">
        <v>1740000</v>
      </c>
      <c r="H3421" s="4">
        <v>0</v>
      </c>
      <c r="I3421" s="4">
        <v>1740000</v>
      </c>
      <c r="J3421">
        <v>1</v>
      </c>
      <c r="K3421">
        <v>1</v>
      </c>
      <c r="L3421">
        <v>1</v>
      </c>
      <c r="M3421">
        <v>1</v>
      </c>
      <c r="N3421" s="2">
        <v>44378</v>
      </c>
      <c r="O3421" s="1" t="s">
        <v>8207</v>
      </c>
      <c r="P3421" s="4">
        <v>1740000</v>
      </c>
      <c r="Q3421" s="4">
        <v>128760</v>
      </c>
      <c r="R3421" s="1" t="s">
        <v>89</v>
      </c>
      <c r="S3421" s="1" t="s">
        <v>50</v>
      </c>
      <c r="T3421" s="4">
        <f>Sales_Datas[[#This Row],[after_discount]]-(Sales_Datas[[#This Row],[qty_ordered]]*Sales_Datas[[#This Row],[cogs]])</f>
        <v>1611240</v>
      </c>
      <c r="U3421" s="3">
        <f>IFERROR(Sales_Datas[[#This Row],[Gross_Profit]]/Sales_Datas[[#This Row],[after_discount]],0)</f>
        <v>0.92600000000000005</v>
      </c>
      <c r="V3421" s="1" t="str">
        <f>IF(Sales_Datas[[#This Row],[base_price]] &lt;= 632200, "Low", (IF(Sales_Datas[[#This Row],[base_price]] &gt;= 10092000, "High", "Medium")))</f>
        <v>Medium</v>
      </c>
    </row>
    <row r="3422" spans="1:22" x14ac:dyDescent="0.25">
      <c r="A3422" s="1" t="s">
        <v>9477</v>
      </c>
      <c r="B3422" s="1" t="s">
        <v>9478</v>
      </c>
      <c r="C3422" s="2">
        <v>44455</v>
      </c>
      <c r="D3422" s="1" t="s">
        <v>9462</v>
      </c>
      <c r="E3422" s="4">
        <v>174000</v>
      </c>
      <c r="F3422">
        <v>1</v>
      </c>
      <c r="G3422" s="4">
        <v>1740000</v>
      </c>
      <c r="H3422" s="4">
        <v>0</v>
      </c>
      <c r="I3422" s="4">
        <v>1740000</v>
      </c>
      <c r="J3422">
        <v>1</v>
      </c>
      <c r="K3422">
        <v>1</v>
      </c>
      <c r="L3422">
        <v>1</v>
      </c>
      <c r="M3422">
        <v>1</v>
      </c>
      <c r="N3422" s="2">
        <v>44431</v>
      </c>
      <c r="O3422" s="1" t="s">
        <v>9463</v>
      </c>
      <c r="P3422" s="4">
        <v>1305000</v>
      </c>
      <c r="Q3422" s="4">
        <v>97846</v>
      </c>
      <c r="R3422" s="1" t="s">
        <v>89</v>
      </c>
      <c r="S3422" s="1" t="s">
        <v>50</v>
      </c>
      <c r="T3422" s="4">
        <f>Sales_Datas[[#This Row],[after_discount]]-(Sales_Datas[[#This Row],[qty_ordered]]*Sales_Datas[[#This Row],[cogs]])</f>
        <v>1642154</v>
      </c>
      <c r="U3422" s="3">
        <f>IFERROR(Sales_Datas[[#This Row],[Gross_Profit]]/Sales_Datas[[#This Row],[after_discount]],0)</f>
        <v>0.94376666666666664</v>
      </c>
      <c r="V3422" s="1" t="str">
        <f>IF(Sales_Datas[[#This Row],[base_price]] &lt;= 632200, "Low", (IF(Sales_Datas[[#This Row],[base_price]] &gt;= 10092000, "High", "Medium")))</f>
        <v>Medium</v>
      </c>
    </row>
    <row r="3423" spans="1:22" x14ac:dyDescent="0.25">
      <c r="A3423" s="1" t="s">
        <v>9479</v>
      </c>
      <c r="B3423" s="1" t="s">
        <v>7506</v>
      </c>
      <c r="C3423" s="2">
        <v>44458</v>
      </c>
      <c r="D3423" s="1" t="s">
        <v>9480</v>
      </c>
      <c r="E3423" s="4">
        <v>58000</v>
      </c>
      <c r="F3423">
        <v>3</v>
      </c>
      <c r="G3423" s="4">
        <v>1740000</v>
      </c>
      <c r="H3423" s="4">
        <v>0</v>
      </c>
      <c r="I3423" s="4">
        <v>1740000</v>
      </c>
      <c r="J3423">
        <v>1</v>
      </c>
      <c r="K3423">
        <v>1</v>
      </c>
      <c r="L3423">
        <v>1</v>
      </c>
      <c r="M3423">
        <v>1</v>
      </c>
      <c r="N3423" s="2">
        <v>44467</v>
      </c>
      <c r="O3423" s="1" t="s">
        <v>9481</v>
      </c>
      <c r="P3423" s="4">
        <v>580000</v>
      </c>
      <c r="Q3423" s="4">
        <v>37700</v>
      </c>
      <c r="R3423" s="1" t="s">
        <v>89</v>
      </c>
      <c r="S3423" s="1" t="s">
        <v>50</v>
      </c>
      <c r="T3423" s="4">
        <f>Sales_Datas[[#This Row],[after_discount]]-(Sales_Datas[[#This Row],[qty_ordered]]*Sales_Datas[[#This Row],[cogs]])</f>
        <v>1626900</v>
      </c>
      <c r="U3423" s="3">
        <f>IFERROR(Sales_Datas[[#This Row],[Gross_Profit]]/Sales_Datas[[#This Row],[after_discount]],0)</f>
        <v>0.93500000000000005</v>
      </c>
      <c r="V3423" s="1" t="str">
        <f>IF(Sales_Datas[[#This Row],[base_price]] &lt;= 632200, "Low", (IF(Sales_Datas[[#This Row],[base_price]] &gt;= 10092000, "High", "Medium")))</f>
        <v>Low</v>
      </c>
    </row>
    <row r="3424" spans="1:22" x14ac:dyDescent="0.25">
      <c r="A3424" s="1" t="s">
        <v>9482</v>
      </c>
      <c r="B3424" s="1" t="s">
        <v>9483</v>
      </c>
      <c r="C3424" s="2">
        <v>44478</v>
      </c>
      <c r="D3424" s="1" t="s">
        <v>7033</v>
      </c>
      <c r="E3424" s="4">
        <v>174000</v>
      </c>
      <c r="F3424">
        <v>1</v>
      </c>
      <c r="G3424" s="4">
        <v>1740000</v>
      </c>
      <c r="H3424" s="4">
        <v>0</v>
      </c>
      <c r="I3424" s="4">
        <v>1740000</v>
      </c>
      <c r="J3424">
        <v>1</v>
      </c>
      <c r="K3424">
        <v>1</v>
      </c>
      <c r="L3424">
        <v>1</v>
      </c>
      <c r="M3424">
        <v>1</v>
      </c>
      <c r="N3424" s="2">
        <v>44446</v>
      </c>
      <c r="O3424" s="1" t="s">
        <v>7034</v>
      </c>
      <c r="P3424" s="4">
        <v>1740000</v>
      </c>
      <c r="Q3424" s="4">
        <v>113100</v>
      </c>
      <c r="R3424" s="1" t="s">
        <v>89</v>
      </c>
      <c r="S3424" s="1" t="s">
        <v>50</v>
      </c>
      <c r="T3424" s="4">
        <f>Sales_Datas[[#This Row],[after_discount]]-(Sales_Datas[[#This Row],[qty_ordered]]*Sales_Datas[[#This Row],[cogs]])</f>
        <v>1626900</v>
      </c>
      <c r="U3424" s="3">
        <f>IFERROR(Sales_Datas[[#This Row],[Gross_Profit]]/Sales_Datas[[#This Row],[after_discount]],0)</f>
        <v>0.93500000000000005</v>
      </c>
      <c r="V3424" s="1" t="str">
        <f>IF(Sales_Datas[[#This Row],[base_price]] &lt;= 632200, "Low", (IF(Sales_Datas[[#This Row],[base_price]] &gt;= 10092000, "High", "Medium")))</f>
        <v>Medium</v>
      </c>
    </row>
    <row r="3425" spans="1:22" x14ac:dyDescent="0.25">
      <c r="A3425" s="1" t="s">
        <v>9484</v>
      </c>
      <c r="B3425" s="1" t="s">
        <v>9485</v>
      </c>
      <c r="C3425" s="2">
        <v>44583</v>
      </c>
      <c r="D3425" s="1" t="s">
        <v>8206</v>
      </c>
      <c r="E3425" s="4">
        <v>174000</v>
      </c>
      <c r="F3425">
        <v>1</v>
      </c>
      <c r="G3425" s="4">
        <v>1740000</v>
      </c>
      <c r="H3425" s="4">
        <v>0</v>
      </c>
      <c r="I3425" s="4">
        <v>1740000</v>
      </c>
      <c r="J3425">
        <v>1</v>
      </c>
      <c r="K3425">
        <v>1</v>
      </c>
      <c r="L3425">
        <v>1</v>
      </c>
      <c r="M3425">
        <v>1</v>
      </c>
      <c r="N3425" s="2">
        <v>44421</v>
      </c>
      <c r="O3425" s="1" t="s">
        <v>8207</v>
      </c>
      <c r="P3425" s="4">
        <v>1740000</v>
      </c>
      <c r="Q3425" s="4">
        <v>128760</v>
      </c>
      <c r="R3425" s="1" t="s">
        <v>89</v>
      </c>
      <c r="S3425" s="1" t="s">
        <v>50</v>
      </c>
      <c r="T3425" s="4">
        <f>Sales_Datas[[#This Row],[after_discount]]-(Sales_Datas[[#This Row],[qty_ordered]]*Sales_Datas[[#This Row],[cogs]])</f>
        <v>1611240</v>
      </c>
      <c r="U3425" s="3">
        <f>IFERROR(Sales_Datas[[#This Row],[Gross_Profit]]/Sales_Datas[[#This Row],[after_discount]],0)</f>
        <v>0.92600000000000005</v>
      </c>
      <c r="V3425" s="1" t="str">
        <f>IF(Sales_Datas[[#This Row],[base_price]] &lt;= 632200, "Low", (IF(Sales_Datas[[#This Row],[base_price]] &gt;= 10092000, "High", "Medium")))</f>
        <v>Medium</v>
      </c>
    </row>
    <row r="3426" spans="1:22" x14ac:dyDescent="0.25">
      <c r="A3426" s="1" t="s">
        <v>9486</v>
      </c>
      <c r="B3426" s="1" t="s">
        <v>9487</v>
      </c>
      <c r="C3426" s="2">
        <v>44642</v>
      </c>
      <c r="D3426" s="1" t="s">
        <v>9488</v>
      </c>
      <c r="E3426" s="4">
        <v>87000</v>
      </c>
      <c r="F3426">
        <v>2</v>
      </c>
      <c r="G3426" s="4">
        <v>1740000</v>
      </c>
      <c r="H3426" s="4">
        <v>0</v>
      </c>
      <c r="I3426" s="4">
        <v>1740000</v>
      </c>
      <c r="J3426">
        <v>1</v>
      </c>
      <c r="K3426">
        <v>0</v>
      </c>
      <c r="L3426">
        <v>0</v>
      </c>
      <c r="M3426">
        <v>7</v>
      </c>
      <c r="N3426" s="2">
        <v>44639</v>
      </c>
      <c r="O3426" s="1" t="s">
        <v>9489</v>
      </c>
      <c r="P3426" s="4">
        <v>696000</v>
      </c>
      <c r="Q3426" s="4">
        <v>61248</v>
      </c>
      <c r="R3426" s="1" t="s">
        <v>89</v>
      </c>
      <c r="S3426" s="1" t="s">
        <v>66</v>
      </c>
      <c r="T3426" s="4">
        <f>Sales_Datas[[#This Row],[after_discount]]-(Sales_Datas[[#This Row],[qty_ordered]]*Sales_Datas[[#This Row],[cogs]])</f>
        <v>1617504</v>
      </c>
      <c r="U3426" s="3">
        <f>IFERROR(Sales_Datas[[#This Row],[Gross_Profit]]/Sales_Datas[[#This Row],[after_discount]],0)</f>
        <v>0.92959999999999998</v>
      </c>
      <c r="V3426" s="1" t="str">
        <f>IF(Sales_Datas[[#This Row],[base_price]] &lt;= 632200, "Low", (IF(Sales_Datas[[#This Row],[base_price]] &gt;= 10092000, "High", "Medium")))</f>
        <v>Medium</v>
      </c>
    </row>
    <row r="3427" spans="1:22" x14ac:dyDescent="0.25">
      <c r="A3427" s="1" t="s">
        <v>9490</v>
      </c>
      <c r="B3427" s="1" t="s">
        <v>9491</v>
      </c>
      <c r="C3427" s="2">
        <v>44720</v>
      </c>
      <c r="D3427" s="1" t="s">
        <v>9462</v>
      </c>
      <c r="E3427" s="4">
        <v>174000</v>
      </c>
      <c r="F3427">
        <v>1</v>
      </c>
      <c r="G3427" s="4">
        <v>1740000</v>
      </c>
      <c r="H3427" s="4">
        <v>0</v>
      </c>
      <c r="I3427" s="4">
        <v>1740000</v>
      </c>
      <c r="J3427">
        <v>1</v>
      </c>
      <c r="K3427">
        <v>1</v>
      </c>
      <c r="L3427">
        <v>1</v>
      </c>
      <c r="M3427">
        <v>1</v>
      </c>
      <c r="N3427" s="2">
        <v>44783</v>
      </c>
      <c r="O3427" s="1" t="s">
        <v>9463</v>
      </c>
      <c r="P3427" s="4">
        <v>1305000</v>
      </c>
      <c r="Q3427" s="4">
        <v>97846</v>
      </c>
      <c r="R3427" s="1" t="s">
        <v>89</v>
      </c>
      <c r="S3427" s="1" t="s">
        <v>50</v>
      </c>
      <c r="T3427" s="4">
        <f>Sales_Datas[[#This Row],[after_discount]]-(Sales_Datas[[#This Row],[qty_ordered]]*Sales_Datas[[#This Row],[cogs]])</f>
        <v>1642154</v>
      </c>
      <c r="U3427" s="3">
        <f>IFERROR(Sales_Datas[[#This Row],[Gross_Profit]]/Sales_Datas[[#This Row],[after_discount]],0)</f>
        <v>0.94376666666666664</v>
      </c>
      <c r="V3427" s="1" t="str">
        <f>IF(Sales_Datas[[#This Row],[base_price]] &lt;= 632200, "Low", (IF(Sales_Datas[[#This Row],[base_price]] &gt;= 10092000, "High", "Medium")))</f>
        <v>Medium</v>
      </c>
    </row>
    <row r="3428" spans="1:22" x14ac:dyDescent="0.25">
      <c r="A3428" s="1" t="s">
        <v>9492</v>
      </c>
      <c r="B3428" s="1" t="s">
        <v>9493</v>
      </c>
      <c r="C3428" s="2">
        <v>44780</v>
      </c>
      <c r="D3428" s="1" t="s">
        <v>9462</v>
      </c>
      <c r="E3428" s="4">
        <v>174000</v>
      </c>
      <c r="F3428">
        <v>1</v>
      </c>
      <c r="G3428" s="4">
        <v>1740000</v>
      </c>
      <c r="H3428" s="4">
        <v>0</v>
      </c>
      <c r="I3428" s="4">
        <v>1740000</v>
      </c>
      <c r="J3428">
        <v>1</v>
      </c>
      <c r="K3428">
        <v>1</v>
      </c>
      <c r="L3428">
        <v>1</v>
      </c>
      <c r="M3428">
        <v>1</v>
      </c>
      <c r="N3428" s="2">
        <v>44744</v>
      </c>
      <c r="O3428" s="1" t="s">
        <v>9463</v>
      </c>
      <c r="P3428" s="4">
        <v>1305000</v>
      </c>
      <c r="Q3428" s="4">
        <v>97846</v>
      </c>
      <c r="R3428" s="1" t="s">
        <v>89</v>
      </c>
      <c r="S3428" s="1" t="s">
        <v>50</v>
      </c>
      <c r="T3428" s="4">
        <f>Sales_Datas[[#This Row],[after_discount]]-(Sales_Datas[[#This Row],[qty_ordered]]*Sales_Datas[[#This Row],[cogs]])</f>
        <v>1642154</v>
      </c>
      <c r="U3428" s="3">
        <f>IFERROR(Sales_Datas[[#This Row],[Gross_Profit]]/Sales_Datas[[#This Row],[after_discount]],0)</f>
        <v>0.94376666666666664</v>
      </c>
      <c r="V3428" s="1" t="str">
        <f>IF(Sales_Datas[[#This Row],[base_price]] &lt;= 632200, "Low", (IF(Sales_Datas[[#This Row],[base_price]] &gt;= 10092000, "High", "Medium")))</f>
        <v>Medium</v>
      </c>
    </row>
    <row r="3429" spans="1:22" x14ac:dyDescent="0.25">
      <c r="A3429" s="1" t="s">
        <v>9494</v>
      </c>
      <c r="B3429" s="1" t="s">
        <v>9495</v>
      </c>
      <c r="C3429" s="2">
        <v>44810</v>
      </c>
      <c r="D3429" s="1" t="s">
        <v>9462</v>
      </c>
      <c r="E3429" s="4">
        <v>174000</v>
      </c>
      <c r="F3429">
        <v>1</v>
      </c>
      <c r="G3429" s="4">
        <v>1740000</v>
      </c>
      <c r="H3429" s="4">
        <v>0</v>
      </c>
      <c r="I3429" s="4">
        <v>1740000</v>
      </c>
      <c r="J3429">
        <v>1</v>
      </c>
      <c r="K3429">
        <v>0</v>
      </c>
      <c r="L3429">
        <v>0</v>
      </c>
      <c r="M3429">
        <v>1</v>
      </c>
      <c r="N3429" s="2">
        <v>44568</v>
      </c>
      <c r="O3429" s="1" t="s">
        <v>9463</v>
      </c>
      <c r="P3429" s="4">
        <v>1305000</v>
      </c>
      <c r="Q3429" s="4">
        <v>97846</v>
      </c>
      <c r="R3429" s="1" t="s">
        <v>89</v>
      </c>
      <c r="S3429" s="1" t="s">
        <v>50</v>
      </c>
      <c r="T3429" s="4">
        <f>Sales_Datas[[#This Row],[after_discount]]-(Sales_Datas[[#This Row],[qty_ordered]]*Sales_Datas[[#This Row],[cogs]])</f>
        <v>1642154</v>
      </c>
      <c r="U3429" s="3">
        <f>IFERROR(Sales_Datas[[#This Row],[Gross_Profit]]/Sales_Datas[[#This Row],[after_discount]],0)</f>
        <v>0.94376666666666664</v>
      </c>
      <c r="V3429" s="1" t="str">
        <f>IF(Sales_Datas[[#This Row],[base_price]] &lt;= 632200, "Low", (IF(Sales_Datas[[#This Row],[base_price]] &gt;= 10092000, "High", "Medium")))</f>
        <v>Medium</v>
      </c>
    </row>
    <row r="3430" spans="1:22" x14ac:dyDescent="0.25">
      <c r="A3430" s="1" t="s">
        <v>9496</v>
      </c>
      <c r="B3430" s="1" t="s">
        <v>9497</v>
      </c>
      <c r="C3430" s="2">
        <v>44838</v>
      </c>
      <c r="D3430" s="1" t="s">
        <v>9498</v>
      </c>
      <c r="E3430" s="4">
        <v>87000</v>
      </c>
      <c r="F3430">
        <v>2</v>
      </c>
      <c r="G3430" s="4">
        <v>1740000</v>
      </c>
      <c r="H3430" s="4">
        <v>0</v>
      </c>
      <c r="I3430" s="4">
        <v>1740000</v>
      </c>
      <c r="J3430">
        <v>1</v>
      </c>
      <c r="K3430">
        <v>1</v>
      </c>
      <c r="L3430">
        <v>1</v>
      </c>
      <c r="M3430">
        <v>1</v>
      </c>
      <c r="N3430" s="2">
        <v>44624</v>
      </c>
      <c r="O3430" s="1" t="s">
        <v>9499</v>
      </c>
      <c r="P3430" s="4">
        <v>870000</v>
      </c>
      <c r="Q3430" s="4">
        <v>52200</v>
      </c>
      <c r="R3430" s="1" t="s">
        <v>89</v>
      </c>
      <c r="S3430" s="1" t="s">
        <v>50</v>
      </c>
      <c r="T3430" s="4">
        <f>Sales_Datas[[#This Row],[after_discount]]-(Sales_Datas[[#This Row],[qty_ordered]]*Sales_Datas[[#This Row],[cogs]])</f>
        <v>1635600</v>
      </c>
      <c r="U3430" s="3">
        <f>IFERROR(Sales_Datas[[#This Row],[Gross_Profit]]/Sales_Datas[[#This Row],[after_discount]],0)</f>
        <v>0.94</v>
      </c>
      <c r="V3430" s="1" t="str">
        <f>IF(Sales_Datas[[#This Row],[base_price]] &lt;= 632200, "Low", (IF(Sales_Datas[[#This Row],[base_price]] &gt;= 10092000, "High", "Medium")))</f>
        <v>Medium</v>
      </c>
    </row>
    <row r="3431" spans="1:22" x14ac:dyDescent="0.25">
      <c r="A3431" s="1" t="s">
        <v>9500</v>
      </c>
      <c r="B3431" s="1" t="s">
        <v>9501</v>
      </c>
      <c r="C3431" s="2">
        <v>44546</v>
      </c>
      <c r="D3431" s="1" t="s">
        <v>9502</v>
      </c>
      <c r="E3431" s="4">
        <v>87000</v>
      </c>
      <c r="F3431">
        <v>2</v>
      </c>
      <c r="G3431" s="4">
        <v>1740000</v>
      </c>
      <c r="H3431" s="4">
        <v>0</v>
      </c>
      <c r="I3431" s="4">
        <v>1740000</v>
      </c>
      <c r="J3431">
        <v>1</v>
      </c>
      <c r="K3431">
        <v>1</v>
      </c>
      <c r="L3431">
        <v>0</v>
      </c>
      <c r="M3431">
        <v>1</v>
      </c>
      <c r="N3431" s="2">
        <v>44520</v>
      </c>
      <c r="O3431" s="1" t="s">
        <v>9503</v>
      </c>
      <c r="P3431" s="4">
        <v>870000</v>
      </c>
      <c r="Q3431" s="4">
        <v>74820</v>
      </c>
      <c r="R3431" s="1" t="s">
        <v>128</v>
      </c>
      <c r="S3431" s="1" t="s">
        <v>50</v>
      </c>
      <c r="T3431" s="4">
        <f>Sales_Datas[[#This Row],[after_discount]]-(Sales_Datas[[#This Row],[qty_ordered]]*Sales_Datas[[#This Row],[cogs]])</f>
        <v>1590360</v>
      </c>
      <c r="U3431" s="3">
        <f>IFERROR(Sales_Datas[[#This Row],[Gross_Profit]]/Sales_Datas[[#This Row],[after_discount]],0)</f>
        <v>0.91400000000000003</v>
      </c>
      <c r="V3431" s="1" t="str">
        <f>IF(Sales_Datas[[#This Row],[base_price]] &lt;= 632200, "Low", (IF(Sales_Datas[[#This Row],[base_price]] &gt;= 10092000, "High", "Medium")))</f>
        <v>Medium</v>
      </c>
    </row>
    <row r="3432" spans="1:22" x14ac:dyDescent="0.25">
      <c r="A3432" s="1" t="s">
        <v>9504</v>
      </c>
      <c r="B3432" s="1" t="s">
        <v>6125</v>
      </c>
      <c r="C3432" s="2">
        <v>44673</v>
      </c>
      <c r="D3432" s="1" t="s">
        <v>9505</v>
      </c>
      <c r="E3432" s="4">
        <v>174000</v>
      </c>
      <c r="F3432">
        <v>1</v>
      </c>
      <c r="G3432" s="4">
        <v>1740000</v>
      </c>
      <c r="H3432" s="4">
        <v>0</v>
      </c>
      <c r="I3432" s="4">
        <v>1740000</v>
      </c>
      <c r="J3432">
        <v>1</v>
      </c>
      <c r="K3432">
        <v>1</v>
      </c>
      <c r="L3432">
        <v>0</v>
      </c>
      <c r="M3432">
        <v>1</v>
      </c>
      <c r="N3432" s="2">
        <v>44603</v>
      </c>
      <c r="O3432" s="1" t="s">
        <v>9506</v>
      </c>
      <c r="P3432" s="4">
        <v>1740000</v>
      </c>
      <c r="Q3432" s="4">
        <v>133980</v>
      </c>
      <c r="R3432" s="1" t="s">
        <v>128</v>
      </c>
      <c r="S3432" s="1" t="s">
        <v>50</v>
      </c>
      <c r="T3432" s="4">
        <f>Sales_Datas[[#This Row],[after_discount]]-(Sales_Datas[[#This Row],[qty_ordered]]*Sales_Datas[[#This Row],[cogs]])</f>
        <v>1606020</v>
      </c>
      <c r="U3432" s="3">
        <f>IFERROR(Sales_Datas[[#This Row],[Gross_Profit]]/Sales_Datas[[#This Row],[after_discount]],0)</f>
        <v>0.92300000000000004</v>
      </c>
      <c r="V3432" s="1" t="str">
        <f>IF(Sales_Datas[[#This Row],[base_price]] &lt;= 632200, "Low", (IF(Sales_Datas[[#This Row],[base_price]] &gt;= 10092000, "High", "Medium")))</f>
        <v>Medium</v>
      </c>
    </row>
    <row r="3433" spans="1:22" x14ac:dyDescent="0.25">
      <c r="A3433" s="1" t="s">
        <v>9507</v>
      </c>
      <c r="B3433" s="1" t="s">
        <v>9508</v>
      </c>
      <c r="C3433" s="2">
        <v>44720</v>
      </c>
      <c r="D3433" s="1" t="s">
        <v>9509</v>
      </c>
      <c r="E3433" s="4">
        <v>174000</v>
      </c>
      <c r="F3433">
        <v>1</v>
      </c>
      <c r="G3433" s="4">
        <v>1740000</v>
      </c>
      <c r="H3433" s="4">
        <v>0</v>
      </c>
      <c r="I3433" s="4">
        <v>1740000</v>
      </c>
      <c r="J3433">
        <v>1</v>
      </c>
      <c r="K3433">
        <v>0</v>
      </c>
      <c r="L3433">
        <v>0</v>
      </c>
      <c r="M3433">
        <v>4</v>
      </c>
      <c r="N3433" s="2">
        <v>44798</v>
      </c>
      <c r="O3433" s="1" t="s">
        <v>9510</v>
      </c>
      <c r="P3433" s="4">
        <v>1740000</v>
      </c>
      <c r="Q3433" s="4">
        <v>154860</v>
      </c>
      <c r="R3433" s="1" t="s">
        <v>128</v>
      </c>
      <c r="S3433" s="1" t="s">
        <v>34</v>
      </c>
      <c r="T3433" s="4">
        <f>Sales_Datas[[#This Row],[after_discount]]-(Sales_Datas[[#This Row],[qty_ordered]]*Sales_Datas[[#This Row],[cogs]])</f>
        <v>1585140</v>
      </c>
      <c r="U3433" s="3">
        <f>IFERROR(Sales_Datas[[#This Row],[Gross_Profit]]/Sales_Datas[[#This Row],[after_discount]],0)</f>
        <v>0.91100000000000003</v>
      </c>
      <c r="V3433" s="1" t="str">
        <f>IF(Sales_Datas[[#This Row],[base_price]] &lt;= 632200, "Low", (IF(Sales_Datas[[#This Row],[base_price]] &gt;= 10092000, "High", "Medium")))</f>
        <v>Medium</v>
      </c>
    </row>
    <row r="3434" spans="1:22" x14ac:dyDescent="0.25">
      <c r="A3434" s="1" t="s">
        <v>9511</v>
      </c>
      <c r="B3434" s="1" t="s">
        <v>9512</v>
      </c>
      <c r="C3434" s="2">
        <v>44729</v>
      </c>
      <c r="D3434" s="1" t="s">
        <v>9513</v>
      </c>
      <c r="E3434" s="4">
        <v>87000</v>
      </c>
      <c r="F3434">
        <v>2</v>
      </c>
      <c r="G3434" s="4">
        <v>1740000</v>
      </c>
      <c r="H3434" s="4">
        <v>0</v>
      </c>
      <c r="I3434" s="4">
        <v>1740000</v>
      </c>
      <c r="J3434">
        <v>1</v>
      </c>
      <c r="K3434">
        <v>1</v>
      </c>
      <c r="L3434">
        <v>1</v>
      </c>
      <c r="M3434">
        <v>1</v>
      </c>
      <c r="N3434" s="2">
        <v>44737</v>
      </c>
      <c r="O3434" s="1" t="s">
        <v>9514</v>
      </c>
      <c r="P3434" s="4">
        <v>870000</v>
      </c>
      <c r="Q3434" s="4">
        <v>60900</v>
      </c>
      <c r="R3434" s="1" t="s">
        <v>128</v>
      </c>
      <c r="S3434" s="1" t="s">
        <v>50</v>
      </c>
      <c r="T3434" s="4">
        <f>Sales_Datas[[#This Row],[after_discount]]-(Sales_Datas[[#This Row],[qty_ordered]]*Sales_Datas[[#This Row],[cogs]])</f>
        <v>1618200</v>
      </c>
      <c r="U3434" s="3">
        <f>IFERROR(Sales_Datas[[#This Row],[Gross_Profit]]/Sales_Datas[[#This Row],[after_discount]],0)</f>
        <v>0.93</v>
      </c>
      <c r="V3434" s="1" t="str">
        <f>IF(Sales_Datas[[#This Row],[base_price]] &lt;= 632200, "Low", (IF(Sales_Datas[[#This Row],[base_price]] &gt;= 10092000, "High", "Medium")))</f>
        <v>Medium</v>
      </c>
    </row>
    <row r="3435" spans="1:22" x14ac:dyDescent="0.25">
      <c r="A3435" s="1" t="s">
        <v>9515</v>
      </c>
      <c r="B3435" s="1" t="s">
        <v>9516</v>
      </c>
      <c r="C3435" s="2">
        <v>44735</v>
      </c>
      <c r="D3435" s="1" t="s">
        <v>9517</v>
      </c>
      <c r="E3435" s="4">
        <v>87000</v>
      </c>
      <c r="F3435">
        <v>2</v>
      </c>
      <c r="G3435" s="4">
        <v>1740000</v>
      </c>
      <c r="H3435" s="4">
        <v>0</v>
      </c>
      <c r="I3435" s="4">
        <v>1740000</v>
      </c>
      <c r="J3435">
        <v>1</v>
      </c>
      <c r="K3435">
        <v>1</v>
      </c>
      <c r="L3435">
        <v>0</v>
      </c>
      <c r="M3435">
        <v>1</v>
      </c>
      <c r="N3435" s="2">
        <v>44695</v>
      </c>
      <c r="O3435" s="1" t="s">
        <v>9518</v>
      </c>
      <c r="P3435" s="4">
        <v>870000</v>
      </c>
      <c r="Q3435" s="4">
        <v>56550</v>
      </c>
      <c r="R3435" s="1" t="s">
        <v>554</v>
      </c>
      <c r="S3435" s="1" t="s">
        <v>50</v>
      </c>
      <c r="T3435" s="4">
        <f>Sales_Datas[[#This Row],[after_discount]]-(Sales_Datas[[#This Row],[qty_ordered]]*Sales_Datas[[#This Row],[cogs]])</f>
        <v>1626900</v>
      </c>
      <c r="U3435" s="3">
        <f>IFERROR(Sales_Datas[[#This Row],[Gross_Profit]]/Sales_Datas[[#This Row],[after_discount]],0)</f>
        <v>0.93500000000000005</v>
      </c>
      <c r="V3435" s="1" t="str">
        <f>IF(Sales_Datas[[#This Row],[base_price]] &lt;= 632200, "Low", (IF(Sales_Datas[[#This Row],[base_price]] &gt;= 10092000, "High", "Medium")))</f>
        <v>Medium</v>
      </c>
    </row>
    <row r="3436" spans="1:22" x14ac:dyDescent="0.25">
      <c r="A3436" s="1" t="s">
        <v>9519</v>
      </c>
      <c r="B3436" s="1" t="s">
        <v>9520</v>
      </c>
      <c r="C3436" s="2">
        <v>44394</v>
      </c>
      <c r="D3436" s="1" t="s">
        <v>9521</v>
      </c>
      <c r="E3436" s="4">
        <v>87000</v>
      </c>
      <c r="F3436">
        <v>2</v>
      </c>
      <c r="G3436" s="4">
        <v>1740000</v>
      </c>
      <c r="H3436" s="4">
        <v>0</v>
      </c>
      <c r="I3436" s="4">
        <v>1740000</v>
      </c>
      <c r="J3436">
        <v>1</v>
      </c>
      <c r="K3436">
        <v>0</v>
      </c>
      <c r="L3436">
        <v>0</v>
      </c>
      <c r="M3436">
        <v>1</v>
      </c>
      <c r="N3436" s="2">
        <v>44398</v>
      </c>
      <c r="O3436" s="1" t="s">
        <v>9522</v>
      </c>
      <c r="P3436" s="4">
        <v>870000</v>
      </c>
      <c r="Q3436" s="4">
        <v>74820</v>
      </c>
      <c r="R3436" s="1" t="s">
        <v>133</v>
      </c>
      <c r="S3436" s="1" t="s">
        <v>50</v>
      </c>
      <c r="T3436" s="4">
        <f>Sales_Datas[[#This Row],[after_discount]]-(Sales_Datas[[#This Row],[qty_ordered]]*Sales_Datas[[#This Row],[cogs]])</f>
        <v>1590360</v>
      </c>
      <c r="U3436" s="3">
        <f>IFERROR(Sales_Datas[[#This Row],[Gross_Profit]]/Sales_Datas[[#This Row],[after_discount]],0)</f>
        <v>0.91400000000000003</v>
      </c>
      <c r="V3436" s="1" t="str">
        <f>IF(Sales_Datas[[#This Row],[base_price]] &lt;= 632200, "Low", (IF(Sales_Datas[[#This Row],[base_price]] &gt;= 10092000, "High", "Medium")))</f>
        <v>Medium</v>
      </c>
    </row>
    <row r="3437" spans="1:22" x14ac:dyDescent="0.25">
      <c r="A3437" s="1" t="s">
        <v>9523</v>
      </c>
      <c r="B3437" s="1" t="s">
        <v>9524</v>
      </c>
      <c r="C3437" s="2">
        <v>44396</v>
      </c>
      <c r="D3437" s="1" t="s">
        <v>9525</v>
      </c>
      <c r="E3437" s="4">
        <v>87000</v>
      </c>
      <c r="F3437">
        <v>2</v>
      </c>
      <c r="G3437" s="4">
        <v>1740000</v>
      </c>
      <c r="H3437" s="4">
        <v>0</v>
      </c>
      <c r="I3437" s="4">
        <v>1740000</v>
      </c>
      <c r="J3437">
        <v>1</v>
      </c>
      <c r="K3437">
        <v>0</v>
      </c>
      <c r="L3437">
        <v>0</v>
      </c>
      <c r="M3437">
        <v>1</v>
      </c>
      <c r="N3437" s="2">
        <v>44396</v>
      </c>
      <c r="O3437" s="1" t="s">
        <v>9526</v>
      </c>
      <c r="P3437" s="4">
        <v>870000</v>
      </c>
      <c r="Q3437" s="4">
        <v>59160</v>
      </c>
      <c r="R3437" s="1" t="s">
        <v>133</v>
      </c>
      <c r="S3437" s="1" t="s">
        <v>50</v>
      </c>
      <c r="T3437" s="4">
        <f>Sales_Datas[[#This Row],[after_discount]]-(Sales_Datas[[#This Row],[qty_ordered]]*Sales_Datas[[#This Row],[cogs]])</f>
        <v>1621680</v>
      </c>
      <c r="U3437" s="3">
        <f>IFERROR(Sales_Datas[[#This Row],[Gross_Profit]]/Sales_Datas[[#This Row],[after_discount]],0)</f>
        <v>0.93200000000000005</v>
      </c>
      <c r="V3437" s="1" t="str">
        <f>IF(Sales_Datas[[#This Row],[base_price]] &lt;= 632200, "Low", (IF(Sales_Datas[[#This Row],[base_price]] &gt;= 10092000, "High", "Medium")))</f>
        <v>Medium</v>
      </c>
    </row>
    <row r="3438" spans="1:22" x14ac:dyDescent="0.25">
      <c r="A3438" s="1" t="s">
        <v>9527</v>
      </c>
      <c r="B3438" s="1" t="s">
        <v>3382</v>
      </c>
      <c r="C3438" s="2">
        <v>44598</v>
      </c>
      <c r="D3438" s="1" t="s">
        <v>9528</v>
      </c>
      <c r="E3438" s="4">
        <v>58000</v>
      </c>
      <c r="F3438">
        <v>3</v>
      </c>
      <c r="G3438" s="4">
        <v>1740000</v>
      </c>
      <c r="H3438" s="4">
        <v>0</v>
      </c>
      <c r="I3438" s="4">
        <v>1740000</v>
      </c>
      <c r="J3438">
        <v>1</v>
      </c>
      <c r="K3438">
        <v>1</v>
      </c>
      <c r="L3438">
        <v>1</v>
      </c>
      <c r="M3438">
        <v>3</v>
      </c>
      <c r="N3438" s="2">
        <v>44383</v>
      </c>
      <c r="O3438" s="1" t="s">
        <v>9529</v>
      </c>
      <c r="P3438" s="4">
        <v>580000</v>
      </c>
      <c r="Q3438" s="4">
        <v>34800</v>
      </c>
      <c r="R3438" s="1" t="s">
        <v>133</v>
      </c>
      <c r="S3438" s="1" t="s">
        <v>56</v>
      </c>
      <c r="T3438" s="4">
        <f>Sales_Datas[[#This Row],[after_discount]]-(Sales_Datas[[#This Row],[qty_ordered]]*Sales_Datas[[#This Row],[cogs]])</f>
        <v>1635600</v>
      </c>
      <c r="U3438" s="3">
        <f>IFERROR(Sales_Datas[[#This Row],[Gross_Profit]]/Sales_Datas[[#This Row],[after_discount]],0)</f>
        <v>0.94</v>
      </c>
      <c r="V3438" s="1" t="str">
        <f>IF(Sales_Datas[[#This Row],[base_price]] &lt;= 632200, "Low", (IF(Sales_Datas[[#This Row],[base_price]] &gt;= 10092000, "High", "Medium")))</f>
        <v>Low</v>
      </c>
    </row>
    <row r="3439" spans="1:22" x14ac:dyDescent="0.25">
      <c r="A3439" s="1" t="s">
        <v>9530</v>
      </c>
      <c r="B3439" s="1" t="s">
        <v>9531</v>
      </c>
      <c r="C3439" s="2">
        <v>44639</v>
      </c>
      <c r="D3439" s="1" t="s">
        <v>9532</v>
      </c>
      <c r="E3439" s="4">
        <v>174000</v>
      </c>
      <c r="F3439">
        <v>1</v>
      </c>
      <c r="G3439" s="4">
        <v>1740000</v>
      </c>
      <c r="H3439" s="4">
        <v>0</v>
      </c>
      <c r="I3439" s="4">
        <v>1740000</v>
      </c>
      <c r="J3439">
        <v>1</v>
      </c>
      <c r="K3439">
        <v>1</v>
      </c>
      <c r="L3439">
        <v>1</v>
      </c>
      <c r="M3439">
        <v>1</v>
      </c>
      <c r="N3439" s="2">
        <v>44501</v>
      </c>
      <c r="O3439" s="1" t="s">
        <v>9533</v>
      </c>
      <c r="P3439" s="4">
        <v>1740000</v>
      </c>
      <c r="Q3439" s="4">
        <v>127020</v>
      </c>
      <c r="R3439" s="1" t="s">
        <v>133</v>
      </c>
      <c r="S3439" s="1" t="s">
        <v>50</v>
      </c>
      <c r="T3439" s="4">
        <f>Sales_Datas[[#This Row],[after_discount]]-(Sales_Datas[[#This Row],[qty_ordered]]*Sales_Datas[[#This Row],[cogs]])</f>
        <v>1612980</v>
      </c>
      <c r="U3439" s="3">
        <f>IFERROR(Sales_Datas[[#This Row],[Gross_Profit]]/Sales_Datas[[#This Row],[after_discount]],0)</f>
        <v>0.92700000000000005</v>
      </c>
      <c r="V3439" s="1" t="str">
        <f>IF(Sales_Datas[[#This Row],[base_price]] &lt;= 632200, "Low", (IF(Sales_Datas[[#This Row],[base_price]] &gt;= 10092000, "High", "Medium")))</f>
        <v>Medium</v>
      </c>
    </row>
    <row r="3440" spans="1:22" x14ac:dyDescent="0.25">
      <c r="A3440" s="1" t="s">
        <v>9534</v>
      </c>
      <c r="B3440" s="1" t="s">
        <v>7705</v>
      </c>
      <c r="C3440" s="2">
        <v>44664</v>
      </c>
      <c r="D3440" s="1" t="s">
        <v>9535</v>
      </c>
      <c r="E3440" s="4">
        <v>174000</v>
      </c>
      <c r="F3440">
        <v>1</v>
      </c>
      <c r="G3440" s="4">
        <v>1740000</v>
      </c>
      <c r="H3440" s="4">
        <v>0</v>
      </c>
      <c r="I3440" s="4">
        <v>1740000</v>
      </c>
      <c r="J3440">
        <v>1</v>
      </c>
      <c r="K3440">
        <v>1</v>
      </c>
      <c r="L3440">
        <v>0</v>
      </c>
      <c r="M3440">
        <v>3</v>
      </c>
      <c r="N3440" s="2">
        <v>44460</v>
      </c>
      <c r="O3440" s="1" t="s">
        <v>9536</v>
      </c>
      <c r="P3440" s="4">
        <v>1740000</v>
      </c>
      <c r="Q3440" s="4">
        <v>147900</v>
      </c>
      <c r="R3440" s="1" t="s">
        <v>133</v>
      </c>
      <c r="S3440" s="1" t="s">
        <v>56</v>
      </c>
      <c r="T3440" s="4">
        <f>Sales_Datas[[#This Row],[after_discount]]-(Sales_Datas[[#This Row],[qty_ordered]]*Sales_Datas[[#This Row],[cogs]])</f>
        <v>1592100</v>
      </c>
      <c r="U3440" s="3">
        <f>IFERROR(Sales_Datas[[#This Row],[Gross_Profit]]/Sales_Datas[[#This Row],[after_discount]],0)</f>
        <v>0.91500000000000004</v>
      </c>
      <c r="V3440" s="1" t="str">
        <f>IF(Sales_Datas[[#This Row],[base_price]] &lt;= 632200, "Low", (IF(Sales_Datas[[#This Row],[base_price]] &gt;= 10092000, "High", "Medium")))</f>
        <v>Medium</v>
      </c>
    </row>
    <row r="3441" spans="1:22" x14ac:dyDescent="0.25">
      <c r="A3441" s="1" t="s">
        <v>9537</v>
      </c>
      <c r="B3441" s="1" t="s">
        <v>9538</v>
      </c>
      <c r="C3441" s="2">
        <v>44742</v>
      </c>
      <c r="D3441" s="1" t="s">
        <v>5609</v>
      </c>
      <c r="E3441" s="4">
        <v>174000</v>
      </c>
      <c r="F3441">
        <v>1</v>
      </c>
      <c r="G3441" s="4">
        <v>1740000</v>
      </c>
      <c r="H3441" s="4">
        <v>0</v>
      </c>
      <c r="I3441" s="4">
        <v>1740000</v>
      </c>
      <c r="J3441">
        <v>1</v>
      </c>
      <c r="K3441">
        <v>1</v>
      </c>
      <c r="L3441">
        <v>0</v>
      </c>
      <c r="M3441">
        <v>1</v>
      </c>
      <c r="N3441" s="2">
        <v>44721</v>
      </c>
      <c r="O3441" s="1" t="s">
        <v>5610</v>
      </c>
      <c r="P3441" s="4">
        <v>1740000</v>
      </c>
      <c r="Q3441" s="4">
        <v>104400</v>
      </c>
      <c r="R3441" s="1" t="s">
        <v>133</v>
      </c>
      <c r="S3441" s="1" t="s">
        <v>50</v>
      </c>
      <c r="T3441" s="4">
        <f>Sales_Datas[[#This Row],[after_discount]]-(Sales_Datas[[#This Row],[qty_ordered]]*Sales_Datas[[#This Row],[cogs]])</f>
        <v>1635600</v>
      </c>
      <c r="U3441" s="3">
        <f>IFERROR(Sales_Datas[[#This Row],[Gross_Profit]]/Sales_Datas[[#This Row],[after_discount]],0)</f>
        <v>0.94</v>
      </c>
      <c r="V3441" s="1" t="str">
        <f>IF(Sales_Datas[[#This Row],[base_price]] &lt;= 632200, "Low", (IF(Sales_Datas[[#This Row],[base_price]] &gt;= 10092000, "High", "Medium")))</f>
        <v>Medium</v>
      </c>
    </row>
    <row r="3442" spans="1:22" x14ac:dyDescent="0.25">
      <c r="A3442" s="1" t="s">
        <v>9539</v>
      </c>
      <c r="B3442" s="1" t="s">
        <v>9540</v>
      </c>
      <c r="C3442" s="2">
        <v>44902</v>
      </c>
      <c r="D3442" s="1" t="s">
        <v>9541</v>
      </c>
      <c r="E3442" s="4">
        <v>174000</v>
      </c>
      <c r="F3442">
        <v>1</v>
      </c>
      <c r="G3442" s="4">
        <v>1740000</v>
      </c>
      <c r="H3442" s="4">
        <v>0</v>
      </c>
      <c r="I3442" s="4">
        <v>1740000</v>
      </c>
      <c r="J3442">
        <v>1</v>
      </c>
      <c r="K3442">
        <v>1</v>
      </c>
      <c r="L3442">
        <v>1</v>
      </c>
      <c r="M3442">
        <v>7</v>
      </c>
      <c r="N3442" s="2">
        <v>44761</v>
      </c>
      <c r="O3442" s="1" t="s">
        <v>9542</v>
      </c>
      <c r="P3442" s="4">
        <v>1740000</v>
      </c>
      <c r="Q3442" s="4">
        <v>151380</v>
      </c>
      <c r="R3442" s="1" t="s">
        <v>133</v>
      </c>
      <c r="S3442" s="1" t="s">
        <v>66</v>
      </c>
      <c r="T3442" s="4">
        <f>Sales_Datas[[#This Row],[after_discount]]-(Sales_Datas[[#This Row],[qty_ordered]]*Sales_Datas[[#This Row],[cogs]])</f>
        <v>1588620</v>
      </c>
      <c r="U3442" s="3">
        <f>IFERROR(Sales_Datas[[#This Row],[Gross_Profit]]/Sales_Datas[[#This Row],[after_discount]],0)</f>
        <v>0.91300000000000003</v>
      </c>
      <c r="V3442" s="1" t="str">
        <f>IF(Sales_Datas[[#This Row],[base_price]] &lt;= 632200, "Low", (IF(Sales_Datas[[#This Row],[base_price]] &gt;= 10092000, "High", "Medium")))</f>
        <v>Medium</v>
      </c>
    </row>
    <row r="3443" spans="1:22" x14ac:dyDescent="0.25">
      <c r="A3443" s="1" t="s">
        <v>9543</v>
      </c>
      <c r="B3443" s="1" t="s">
        <v>9544</v>
      </c>
      <c r="C3443" s="2">
        <v>44560</v>
      </c>
      <c r="D3443" s="1" t="s">
        <v>9545</v>
      </c>
      <c r="E3443" s="4">
        <v>87000</v>
      </c>
      <c r="F3443">
        <v>2</v>
      </c>
      <c r="G3443" s="4">
        <v>1740000</v>
      </c>
      <c r="H3443" s="4">
        <v>0</v>
      </c>
      <c r="I3443" s="4">
        <v>1740000</v>
      </c>
      <c r="J3443">
        <v>1</v>
      </c>
      <c r="K3443">
        <v>1</v>
      </c>
      <c r="L3443">
        <v>1</v>
      </c>
      <c r="M3443">
        <v>3</v>
      </c>
      <c r="N3443" s="2">
        <v>44483</v>
      </c>
      <c r="O3443" s="1" t="s">
        <v>9546</v>
      </c>
      <c r="P3443" s="4">
        <v>870000</v>
      </c>
      <c r="Q3443" s="4">
        <v>73080</v>
      </c>
      <c r="R3443" s="1" t="s">
        <v>23</v>
      </c>
      <c r="S3443" s="1" t="s">
        <v>56</v>
      </c>
      <c r="T3443" s="4">
        <f>Sales_Datas[[#This Row],[after_discount]]-(Sales_Datas[[#This Row],[qty_ordered]]*Sales_Datas[[#This Row],[cogs]])</f>
        <v>1593840</v>
      </c>
      <c r="U3443" s="3">
        <f>IFERROR(Sales_Datas[[#This Row],[Gross_Profit]]/Sales_Datas[[#This Row],[after_discount]],0)</f>
        <v>0.91600000000000004</v>
      </c>
      <c r="V3443" s="1" t="str">
        <f>IF(Sales_Datas[[#This Row],[base_price]] &lt;= 632200, "Low", (IF(Sales_Datas[[#This Row],[base_price]] &gt;= 10092000, "High", "Medium")))</f>
        <v>Medium</v>
      </c>
    </row>
    <row r="3444" spans="1:22" x14ac:dyDescent="0.25">
      <c r="A3444" s="1" t="s">
        <v>9547</v>
      </c>
      <c r="B3444" s="1" t="s">
        <v>1798</v>
      </c>
      <c r="C3444" s="2">
        <v>44746</v>
      </c>
      <c r="D3444" s="1" t="s">
        <v>9548</v>
      </c>
      <c r="E3444" s="4">
        <v>17400</v>
      </c>
      <c r="F3444">
        <v>10</v>
      </c>
      <c r="G3444" s="4">
        <v>1740000</v>
      </c>
      <c r="H3444" s="4">
        <v>0</v>
      </c>
      <c r="I3444" s="4">
        <v>1740000</v>
      </c>
      <c r="J3444">
        <v>1</v>
      </c>
      <c r="K3444">
        <v>1</v>
      </c>
      <c r="L3444">
        <v>1</v>
      </c>
      <c r="M3444">
        <v>1</v>
      </c>
      <c r="N3444" s="2">
        <v>44394</v>
      </c>
      <c r="O3444" s="1" t="s">
        <v>9549</v>
      </c>
      <c r="P3444" s="4">
        <v>174000</v>
      </c>
      <c r="Q3444" s="4">
        <v>14790</v>
      </c>
      <c r="R3444" s="1" t="s">
        <v>344</v>
      </c>
      <c r="S3444" s="1" t="s">
        <v>50</v>
      </c>
      <c r="T3444" s="4">
        <f>Sales_Datas[[#This Row],[after_discount]]-(Sales_Datas[[#This Row],[qty_ordered]]*Sales_Datas[[#This Row],[cogs]])</f>
        <v>1592100</v>
      </c>
      <c r="U3444" s="3">
        <f>IFERROR(Sales_Datas[[#This Row],[Gross_Profit]]/Sales_Datas[[#This Row],[after_discount]],0)</f>
        <v>0.91500000000000004</v>
      </c>
      <c r="V3444" s="1" t="str">
        <f>IF(Sales_Datas[[#This Row],[base_price]] &lt;= 632200, "Low", (IF(Sales_Datas[[#This Row],[base_price]] &gt;= 10092000, "High", "Medium")))</f>
        <v>Low</v>
      </c>
    </row>
    <row r="3445" spans="1:22" x14ac:dyDescent="0.25">
      <c r="A3445" s="1" t="s">
        <v>9550</v>
      </c>
      <c r="B3445" s="1" t="s">
        <v>1798</v>
      </c>
      <c r="C3445" s="2">
        <v>44775</v>
      </c>
      <c r="D3445" s="1" t="s">
        <v>9548</v>
      </c>
      <c r="E3445" s="4">
        <v>17400</v>
      </c>
      <c r="F3445">
        <v>10</v>
      </c>
      <c r="G3445" s="4">
        <v>1740000</v>
      </c>
      <c r="H3445" s="4">
        <v>0</v>
      </c>
      <c r="I3445" s="4">
        <v>1740000</v>
      </c>
      <c r="J3445">
        <v>1</v>
      </c>
      <c r="K3445">
        <v>1</v>
      </c>
      <c r="L3445">
        <v>1</v>
      </c>
      <c r="M3445">
        <v>1</v>
      </c>
      <c r="N3445" s="2">
        <v>44394</v>
      </c>
      <c r="O3445" s="1" t="s">
        <v>9549</v>
      </c>
      <c r="P3445" s="4">
        <v>174000</v>
      </c>
      <c r="Q3445" s="4">
        <v>14790</v>
      </c>
      <c r="R3445" s="1" t="s">
        <v>344</v>
      </c>
      <c r="S3445" s="1" t="s">
        <v>50</v>
      </c>
      <c r="T3445" s="4">
        <f>Sales_Datas[[#This Row],[after_discount]]-(Sales_Datas[[#This Row],[qty_ordered]]*Sales_Datas[[#This Row],[cogs]])</f>
        <v>1592100</v>
      </c>
      <c r="U3445" s="3">
        <f>IFERROR(Sales_Datas[[#This Row],[Gross_Profit]]/Sales_Datas[[#This Row],[after_discount]],0)</f>
        <v>0.91500000000000004</v>
      </c>
      <c r="V3445" s="1" t="str">
        <f>IF(Sales_Datas[[#This Row],[base_price]] &lt;= 632200, "Low", (IF(Sales_Datas[[#This Row],[base_price]] &gt;= 10092000, "High", "Medium")))</f>
        <v>Low</v>
      </c>
    </row>
    <row r="3446" spans="1:22" x14ac:dyDescent="0.25">
      <c r="A3446" s="1" t="s">
        <v>9551</v>
      </c>
      <c r="B3446" s="1" t="s">
        <v>9552</v>
      </c>
      <c r="C3446" s="2">
        <v>44809</v>
      </c>
      <c r="D3446" s="1" t="s">
        <v>9553</v>
      </c>
      <c r="E3446" s="4">
        <v>43500</v>
      </c>
      <c r="F3446">
        <v>4</v>
      </c>
      <c r="G3446" s="4">
        <v>1740000</v>
      </c>
      <c r="H3446" s="4">
        <v>0</v>
      </c>
      <c r="I3446" s="4">
        <v>1740000</v>
      </c>
      <c r="J3446">
        <v>1</v>
      </c>
      <c r="K3446">
        <v>0</v>
      </c>
      <c r="L3446">
        <v>0</v>
      </c>
      <c r="M3446">
        <v>1</v>
      </c>
      <c r="N3446" s="2">
        <v>44557</v>
      </c>
      <c r="O3446" s="1" t="s">
        <v>9554</v>
      </c>
      <c r="P3446" s="4">
        <v>533600</v>
      </c>
      <c r="Q3446" s="4">
        <v>42688</v>
      </c>
      <c r="R3446" s="1" t="s">
        <v>344</v>
      </c>
      <c r="S3446" s="1" t="s">
        <v>50</v>
      </c>
      <c r="T3446" s="4">
        <f>Sales_Datas[[#This Row],[after_discount]]-(Sales_Datas[[#This Row],[qty_ordered]]*Sales_Datas[[#This Row],[cogs]])</f>
        <v>1569248</v>
      </c>
      <c r="U3446" s="3">
        <f>IFERROR(Sales_Datas[[#This Row],[Gross_Profit]]/Sales_Datas[[#This Row],[after_discount]],0)</f>
        <v>0.90186666666666671</v>
      </c>
      <c r="V3446" s="1" t="str">
        <f>IF(Sales_Datas[[#This Row],[base_price]] &lt;= 632200, "Low", (IF(Sales_Datas[[#This Row],[base_price]] &gt;= 10092000, "High", "Medium")))</f>
        <v>Low</v>
      </c>
    </row>
    <row r="3447" spans="1:22" x14ac:dyDescent="0.25">
      <c r="A3447" s="1" t="s">
        <v>9555</v>
      </c>
      <c r="B3447" s="1" t="s">
        <v>9556</v>
      </c>
      <c r="C3447" s="2">
        <v>44565</v>
      </c>
      <c r="D3447" s="1" t="s">
        <v>540</v>
      </c>
      <c r="E3447" s="4">
        <v>58000</v>
      </c>
      <c r="F3447">
        <v>3</v>
      </c>
      <c r="G3447" s="4">
        <v>1740000</v>
      </c>
      <c r="H3447" s="4">
        <v>0</v>
      </c>
      <c r="I3447" s="4">
        <v>1740000</v>
      </c>
      <c r="J3447">
        <v>1</v>
      </c>
      <c r="K3447">
        <v>1</v>
      </c>
      <c r="L3447">
        <v>1</v>
      </c>
      <c r="M3447">
        <v>1</v>
      </c>
      <c r="N3447" s="2">
        <v>44633</v>
      </c>
      <c r="O3447" s="1" t="s">
        <v>541</v>
      </c>
      <c r="P3447" s="4">
        <v>580580</v>
      </c>
      <c r="Q3447" s="4">
        <v>43500</v>
      </c>
      <c r="R3447" s="1" t="s">
        <v>75</v>
      </c>
      <c r="S3447" s="1" t="s">
        <v>50</v>
      </c>
      <c r="T3447" s="4">
        <f>Sales_Datas[[#This Row],[after_discount]]-(Sales_Datas[[#This Row],[qty_ordered]]*Sales_Datas[[#This Row],[cogs]])</f>
        <v>1609500</v>
      </c>
      <c r="U3447" s="3">
        <f>IFERROR(Sales_Datas[[#This Row],[Gross_Profit]]/Sales_Datas[[#This Row],[after_discount]],0)</f>
        <v>0.92500000000000004</v>
      </c>
      <c r="V3447" s="1" t="str">
        <f>IF(Sales_Datas[[#This Row],[base_price]] &lt;= 632200, "Low", (IF(Sales_Datas[[#This Row],[base_price]] &gt;= 10092000, "High", "Medium")))</f>
        <v>Low</v>
      </c>
    </row>
    <row r="3448" spans="1:22" x14ac:dyDescent="0.25">
      <c r="A3448" s="1" t="s">
        <v>9557</v>
      </c>
      <c r="B3448" s="1" t="s">
        <v>1971</v>
      </c>
      <c r="C3448" s="2">
        <v>44595</v>
      </c>
      <c r="D3448" s="1" t="s">
        <v>7620</v>
      </c>
      <c r="E3448" s="4">
        <v>58000</v>
      </c>
      <c r="F3448">
        <v>3</v>
      </c>
      <c r="G3448" s="4">
        <v>1740000</v>
      </c>
      <c r="H3448" s="4">
        <v>0</v>
      </c>
      <c r="I3448" s="4">
        <v>1740000</v>
      </c>
      <c r="J3448">
        <v>1</v>
      </c>
      <c r="K3448">
        <v>1</v>
      </c>
      <c r="L3448">
        <v>1</v>
      </c>
      <c r="M3448">
        <v>1</v>
      </c>
      <c r="N3448" s="2">
        <v>44386</v>
      </c>
      <c r="O3448" s="1" t="s">
        <v>7621</v>
      </c>
      <c r="P3448" s="4">
        <v>580000</v>
      </c>
      <c r="Q3448" s="4">
        <v>35960</v>
      </c>
      <c r="R3448" s="1" t="s">
        <v>75</v>
      </c>
      <c r="S3448" s="1" t="s">
        <v>50</v>
      </c>
      <c r="T3448" s="4">
        <f>Sales_Datas[[#This Row],[after_discount]]-(Sales_Datas[[#This Row],[qty_ordered]]*Sales_Datas[[#This Row],[cogs]])</f>
        <v>1632120</v>
      </c>
      <c r="U3448" s="3">
        <f>IFERROR(Sales_Datas[[#This Row],[Gross_Profit]]/Sales_Datas[[#This Row],[after_discount]],0)</f>
        <v>0.93799999999999994</v>
      </c>
      <c r="V3448" s="1" t="str">
        <f>IF(Sales_Datas[[#This Row],[base_price]] &lt;= 632200, "Low", (IF(Sales_Datas[[#This Row],[base_price]] &gt;= 10092000, "High", "Medium")))</f>
        <v>Low</v>
      </c>
    </row>
    <row r="3449" spans="1:22" x14ac:dyDescent="0.25">
      <c r="A3449" s="1" t="s">
        <v>9558</v>
      </c>
      <c r="B3449" s="1" t="s">
        <v>539</v>
      </c>
      <c r="C3449" s="2">
        <v>44623</v>
      </c>
      <c r="D3449" s="1" t="s">
        <v>540</v>
      </c>
      <c r="E3449" s="4">
        <v>58000</v>
      </c>
      <c r="F3449">
        <v>3</v>
      </c>
      <c r="G3449" s="4">
        <v>1740000</v>
      </c>
      <c r="H3449" s="4">
        <v>0</v>
      </c>
      <c r="I3449" s="4">
        <v>1740000</v>
      </c>
      <c r="J3449">
        <v>1</v>
      </c>
      <c r="K3449">
        <v>1</v>
      </c>
      <c r="L3449">
        <v>1</v>
      </c>
      <c r="M3449">
        <v>1</v>
      </c>
      <c r="N3449" s="2">
        <v>44617</v>
      </c>
      <c r="O3449" s="1" t="s">
        <v>541</v>
      </c>
      <c r="P3449" s="4">
        <v>580580</v>
      </c>
      <c r="Q3449" s="4">
        <v>43500</v>
      </c>
      <c r="R3449" s="1" t="s">
        <v>75</v>
      </c>
      <c r="S3449" s="1" t="s">
        <v>50</v>
      </c>
      <c r="T3449" s="4">
        <f>Sales_Datas[[#This Row],[after_discount]]-(Sales_Datas[[#This Row],[qty_ordered]]*Sales_Datas[[#This Row],[cogs]])</f>
        <v>1609500</v>
      </c>
      <c r="U3449" s="3">
        <f>IFERROR(Sales_Datas[[#This Row],[Gross_Profit]]/Sales_Datas[[#This Row],[after_discount]],0)</f>
        <v>0.92500000000000004</v>
      </c>
      <c r="V3449" s="1" t="str">
        <f>IF(Sales_Datas[[#This Row],[base_price]] &lt;= 632200, "Low", (IF(Sales_Datas[[#This Row],[base_price]] &gt;= 10092000, "High", "Medium")))</f>
        <v>Low</v>
      </c>
    </row>
    <row r="3450" spans="1:22" x14ac:dyDescent="0.25">
      <c r="A3450" s="1" t="s">
        <v>9559</v>
      </c>
      <c r="B3450" s="1" t="s">
        <v>9556</v>
      </c>
      <c r="C3450" s="2">
        <v>44624</v>
      </c>
      <c r="D3450" s="1" t="s">
        <v>540</v>
      </c>
      <c r="E3450" s="4">
        <v>58000</v>
      </c>
      <c r="F3450">
        <v>3</v>
      </c>
      <c r="G3450" s="4">
        <v>1740000</v>
      </c>
      <c r="H3450" s="4">
        <v>0</v>
      </c>
      <c r="I3450" s="4">
        <v>1740000</v>
      </c>
      <c r="J3450">
        <v>1</v>
      </c>
      <c r="K3450">
        <v>1</v>
      </c>
      <c r="L3450">
        <v>1</v>
      </c>
      <c r="M3450">
        <v>1</v>
      </c>
      <c r="N3450" s="2">
        <v>44633</v>
      </c>
      <c r="O3450" s="1" t="s">
        <v>541</v>
      </c>
      <c r="P3450" s="4">
        <v>580580</v>
      </c>
      <c r="Q3450" s="4">
        <v>43500</v>
      </c>
      <c r="R3450" s="1" t="s">
        <v>75</v>
      </c>
      <c r="S3450" s="1" t="s">
        <v>50</v>
      </c>
      <c r="T3450" s="4">
        <f>Sales_Datas[[#This Row],[after_discount]]-(Sales_Datas[[#This Row],[qty_ordered]]*Sales_Datas[[#This Row],[cogs]])</f>
        <v>1609500</v>
      </c>
      <c r="U3450" s="3">
        <f>IFERROR(Sales_Datas[[#This Row],[Gross_Profit]]/Sales_Datas[[#This Row],[after_discount]],0)</f>
        <v>0.92500000000000004</v>
      </c>
      <c r="V3450" s="1" t="str">
        <f>IF(Sales_Datas[[#This Row],[base_price]] &lt;= 632200, "Low", (IF(Sales_Datas[[#This Row],[base_price]] &gt;= 10092000, "High", "Medium")))</f>
        <v>Low</v>
      </c>
    </row>
    <row r="3451" spans="1:22" x14ac:dyDescent="0.25">
      <c r="A3451" s="1" t="s">
        <v>9560</v>
      </c>
      <c r="B3451" s="1" t="s">
        <v>1971</v>
      </c>
      <c r="C3451" s="2">
        <v>44633</v>
      </c>
      <c r="D3451" s="1" t="s">
        <v>7620</v>
      </c>
      <c r="E3451" s="4">
        <v>58000</v>
      </c>
      <c r="F3451">
        <v>3</v>
      </c>
      <c r="G3451" s="4">
        <v>1740000</v>
      </c>
      <c r="H3451" s="4">
        <v>0</v>
      </c>
      <c r="I3451" s="4">
        <v>1740000</v>
      </c>
      <c r="J3451">
        <v>1</v>
      </c>
      <c r="K3451">
        <v>1</v>
      </c>
      <c r="L3451">
        <v>1</v>
      </c>
      <c r="M3451">
        <v>1</v>
      </c>
      <c r="N3451" s="2">
        <v>44386</v>
      </c>
      <c r="O3451" s="1" t="s">
        <v>7621</v>
      </c>
      <c r="P3451" s="4">
        <v>580000</v>
      </c>
      <c r="Q3451" s="4">
        <v>35960</v>
      </c>
      <c r="R3451" s="1" t="s">
        <v>75</v>
      </c>
      <c r="S3451" s="1" t="s">
        <v>50</v>
      </c>
      <c r="T3451" s="4">
        <f>Sales_Datas[[#This Row],[after_discount]]-(Sales_Datas[[#This Row],[qty_ordered]]*Sales_Datas[[#This Row],[cogs]])</f>
        <v>1632120</v>
      </c>
      <c r="U3451" s="3">
        <f>IFERROR(Sales_Datas[[#This Row],[Gross_Profit]]/Sales_Datas[[#This Row],[after_discount]],0)</f>
        <v>0.93799999999999994</v>
      </c>
      <c r="V3451" s="1" t="str">
        <f>IF(Sales_Datas[[#This Row],[base_price]] &lt;= 632200, "Low", (IF(Sales_Datas[[#This Row],[base_price]] &gt;= 10092000, "High", "Medium")))</f>
        <v>Low</v>
      </c>
    </row>
    <row r="3452" spans="1:22" x14ac:dyDescent="0.25">
      <c r="A3452" s="1" t="s">
        <v>9561</v>
      </c>
      <c r="B3452" s="1" t="s">
        <v>539</v>
      </c>
      <c r="C3452" s="2">
        <v>44634</v>
      </c>
      <c r="D3452" s="1" t="s">
        <v>540</v>
      </c>
      <c r="E3452" s="4">
        <v>58000</v>
      </c>
      <c r="F3452">
        <v>3</v>
      </c>
      <c r="G3452" s="4">
        <v>1740000</v>
      </c>
      <c r="H3452" s="4">
        <v>0</v>
      </c>
      <c r="I3452" s="4">
        <v>1740000</v>
      </c>
      <c r="J3452">
        <v>1</v>
      </c>
      <c r="K3452">
        <v>0</v>
      </c>
      <c r="L3452">
        <v>0</v>
      </c>
      <c r="M3452">
        <v>4</v>
      </c>
      <c r="N3452" s="2">
        <v>44617</v>
      </c>
      <c r="O3452" s="1" t="s">
        <v>541</v>
      </c>
      <c r="P3452" s="4">
        <v>580580</v>
      </c>
      <c r="Q3452" s="4">
        <v>43500</v>
      </c>
      <c r="R3452" s="1" t="s">
        <v>75</v>
      </c>
      <c r="S3452" s="1" t="s">
        <v>34</v>
      </c>
      <c r="T3452" s="4">
        <f>Sales_Datas[[#This Row],[after_discount]]-(Sales_Datas[[#This Row],[qty_ordered]]*Sales_Datas[[#This Row],[cogs]])</f>
        <v>1609500</v>
      </c>
      <c r="U3452" s="3">
        <f>IFERROR(Sales_Datas[[#This Row],[Gross_Profit]]/Sales_Datas[[#This Row],[after_discount]],0)</f>
        <v>0.92500000000000004</v>
      </c>
      <c r="V3452" s="1" t="str">
        <f>IF(Sales_Datas[[#This Row],[base_price]] &lt;= 632200, "Low", (IF(Sales_Datas[[#This Row],[base_price]] &gt;= 10092000, "High", "Medium")))</f>
        <v>Low</v>
      </c>
    </row>
    <row r="3453" spans="1:22" x14ac:dyDescent="0.25">
      <c r="A3453" s="1" t="s">
        <v>9562</v>
      </c>
      <c r="B3453" s="1" t="s">
        <v>9556</v>
      </c>
      <c r="C3453" s="2">
        <v>44636</v>
      </c>
      <c r="D3453" s="1" t="s">
        <v>540</v>
      </c>
      <c r="E3453" s="4">
        <v>58000</v>
      </c>
      <c r="F3453">
        <v>3</v>
      </c>
      <c r="G3453" s="4">
        <v>1740000</v>
      </c>
      <c r="H3453" s="4">
        <v>0</v>
      </c>
      <c r="I3453" s="4">
        <v>1740000</v>
      </c>
      <c r="J3453">
        <v>1</v>
      </c>
      <c r="K3453">
        <v>1</v>
      </c>
      <c r="L3453">
        <v>1</v>
      </c>
      <c r="M3453">
        <v>1</v>
      </c>
      <c r="N3453" s="2">
        <v>44633</v>
      </c>
      <c r="O3453" s="1" t="s">
        <v>541</v>
      </c>
      <c r="P3453" s="4">
        <v>580580</v>
      </c>
      <c r="Q3453" s="4">
        <v>43500</v>
      </c>
      <c r="R3453" s="1" t="s">
        <v>75</v>
      </c>
      <c r="S3453" s="1" t="s">
        <v>50</v>
      </c>
      <c r="T3453" s="4">
        <f>Sales_Datas[[#This Row],[after_discount]]-(Sales_Datas[[#This Row],[qty_ordered]]*Sales_Datas[[#This Row],[cogs]])</f>
        <v>1609500</v>
      </c>
      <c r="U3453" s="3">
        <f>IFERROR(Sales_Datas[[#This Row],[Gross_Profit]]/Sales_Datas[[#This Row],[after_discount]],0)</f>
        <v>0.92500000000000004</v>
      </c>
      <c r="V3453" s="1" t="str">
        <f>IF(Sales_Datas[[#This Row],[base_price]] &lt;= 632200, "Low", (IF(Sales_Datas[[#This Row],[base_price]] &gt;= 10092000, "High", "Medium")))</f>
        <v>Low</v>
      </c>
    </row>
    <row r="3454" spans="1:22" x14ac:dyDescent="0.25">
      <c r="A3454" s="1" t="s">
        <v>9563</v>
      </c>
      <c r="B3454" s="1" t="s">
        <v>7629</v>
      </c>
      <c r="C3454" s="2">
        <v>44638</v>
      </c>
      <c r="D3454" s="1" t="s">
        <v>540</v>
      </c>
      <c r="E3454" s="4">
        <v>58000</v>
      </c>
      <c r="F3454">
        <v>3</v>
      </c>
      <c r="G3454" s="4">
        <v>1740000</v>
      </c>
      <c r="H3454" s="4">
        <v>0</v>
      </c>
      <c r="I3454" s="4">
        <v>1740000</v>
      </c>
      <c r="J3454">
        <v>1</v>
      </c>
      <c r="K3454">
        <v>1</v>
      </c>
      <c r="L3454">
        <v>1</v>
      </c>
      <c r="M3454">
        <v>1</v>
      </c>
      <c r="N3454" s="2">
        <v>44609</v>
      </c>
      <c r="O3454" s="1" t="s">
        <v>541</v>
      </c>
      <c r="P3454" s="4">
        <v>580580</v>
      </c>
      <c r="Q3454" s="4">
        <v>43500</v>
      </c>
      <c r="R3454" s="1" t="s">
        <v>75</v>
      </c>
      <c r="S3454" s="1" t="s">
        <v>50</v>
      </c>
      <c r="T3454" s="4">
        <f>Sales_Datas[[#This Row],[after_discount]]-(Sales_Datas[[#This Row],[qty_ordered]]*Sales_Datas[[#This Row],[cogs]])</f>
        <v>1609500</v>
      </c>
      <c r="U3454" s="3">
        <f>IFERROR(Sales_Datas[[#This Row],[Gross_Profit]]/Sales_Datas[[#This Row],[after_discount]],0)</f>
        <v>0.92500000000000004</v>
      </c>
      <c r="V3454" s="1" t="str">
        <f>IF(Sales_Datas[[#This Row],[base_price]] &lt;= 632200, "Low", (IF(Sales_Datas[[#This Row],[base_price]] &gt;= 10092000, "High", "Medium")))</f>
        <v>Low</v>
      </c>
    </row>
    <row r="3455" spans="1:22" x14ac:dyDescent="0.25">
      <c r="A3455" s="1" t="s">
        <v>9564</v>
      </c>
      <c r="B3455" s="1" t="s">
        <v>1971</v>
      </c>
      <c r="C3455" s="2">
        <v>44640</v>
      </c>
      <c r="D3455" s="1" t="s">
        <v>540</v>
      </c>
      <c r="E3455" s="4">
        <v>58000</v>
      </c>
      <c r="F3455">
        <v>3</v>
      </c>
      <c r="G3455" s="4">
        <v>1740000</v>
      </c>
      <c r="H3455" s="4">
        <v>0</v>
      </c>
      <c r="I3455" s="4">
        <v>1740000</v>
      </c>
      <c r="J3455">
        <v>1</v>
      </c>
      <c r="K3455">
        <v>1</v>
      </c>
      <c r="L3455">
        <v>1</v>
      </c>
      <c r="M3455">
        <v>1</v>
      </c>
      <c r="N3455" s="2">
        <v>44386</v>
      </c>
      <c r="O3455" s="1" t="s">
        <v>541</v>
      </c>
      <c r="P3455" s="4">
        <v>580580</v>
      </c>
      <c r="Q3455" s="4">
        <v>43500</v>
      </c>
      <c r="R3455" s="1" t="s">
        <v>75</v>
      </c>
      <c r="S3455" s="1" t="s">
        <v>50</v>
      </c>
      <c r="T3455" s="4">
        <f>Sales_Datas[[#This Row],[after_discount]]-(Sales_Datas[[#This Row],[qty_ordered]]*Sales_Datas[[#This Row],[cogs]])</f>
        <v>1609500</v>
      </c>
      <c r="U3455" s="3">
        <f>IFERROR(Sales_Datas[[#This Row],[Gross_Profit]]/Sales_Datas[[#This Row],[after_discount]],0)</f>
        <v>0.92500000000000004</v>
      </c>
      <c r="V3455" s="1" t="str">
        <f>IF(Sales_Datas[[#This Row],[base_price]] &lt;= 632200, "Low", (IF(Sales_Datas[[#This Row],[base_price]] &gt;= 10092000, "High", "Medium")))</f>
        <v>Low</v>
      </c>
    </row>
    <row r="3456" spans="1:22" x14ac:dyDescent="0.25">
      <c r="A3456" s="1" t="s">
        <v>9565</v>
      </c>
      <c r="B3456" s="1" t="s">
        <v>9566</v>
      </c>
      <c r="C3456" s="2">
        <v>44641</v>
      </c>
      <c r="D3456" s="1" t="s">
        <v>540</v>
      </c>
      <c r="E3456" s="4">
        <v>58000</v>
      </c>
      <c r="F3456">
        <v>3</v>
      </c>
      <c r="G3456" s="4">
        <v>1740000</v>
      </c>
      <c r="H3456" s="4">
        <v>0</v>
      </c>
      <c r="I3456" s="4">
        <v>1740000</v>
      </c>
      <c r="J3456">
        <v>1</v>
      </c>
      <c r="K3456">
        <v>1</v>
      </c>
      <c r="L3456">
        <v>1</v>
      </c>
      <c r="M3456">
        <v>1</v>
      </c>
      <c r="N3456" s="2">
        <v>44634</v>
      </c>
      <c r="O3456" s="1" t="s">
        <v>541</v>
      </c>
      <c r="P3456" s="4">
        <v>580580</v>
      </c>
      <c r="Q3456" s="4">
        <v>43500</v>
      </c>
      <c r="R3456" s="1" t="s">
        <v>75</v>
      </c>
      <c r="S3456" s="1" t="s">
        <v>50</v>
      </c>
      <c r="T3456" s="4">
        <f>Sales_Datas[[#This Row],[after_discount]]-(Sales_Datas[[#This Row],[qty_ordered]]*Sales_Datas[[#This Row],[cogs]])</f>
        <v>1609500</v>
      </c>
      <c r="U3456" s="3">
        <f>IFERROR(Sales_Datas[[#This Row],[Gross_Profit]]/Sales_Datas[[#This Row],[after_discount]],0)</f>
        <v>0.92500000000000004</v>
      </c>
      <c r="V3456" s="1" t="str">
        <f>IF(Sales_Datas[[#This Row],[base_price]] &lt;= 632200, "Low", (IF(Sales_Datas[[#This Row],[base_price]] &gt;= 10092000, "High", "Medium")))</f>
        <v>Low</v>
      </c>
    </row>
    <row r="3457" spans="1:22" x14ac:dyDescent="0.25">
      <c r="A3457" s="1" t="s">
        <v>9567</v>
      </c>
      <c r="B3457" s="1" t="s">
        <v>9566</v>
      </c>
      <c r="C3457" s="2">
        <v>44644</v>
      </c>
      <c r="D3457" s="1" t="s">
        <v>540</v>
      </c>
      <c r="E3457" s="4">
        <v>58000</v>
      </c>
      <c r="F3457">
        <v>3</v>
      </c>
      <c r="G3457" s="4">
        <v>1740000</v>
      </c>
      <c r="H3457" s="4">
        <v>0</v>
      </c>
      <c r="I3457" s="4">
        <v>1740000</v>
      </c>
      <c r="J3457">
        <v>1</v>
      </c>
      <c r="K3457">
        <v>1</v>
      </c>
      <c r="L3457">
        <v>1</v>
      </c>
      <c r="M3457">
        <v>1</v>
      </c>
      <c r="N3457" s="2">
        <v>44634</v>
      </c>
      <c r="O3457" s="1" t="s">
        <v>541</v>
      </c>
      <c r="P3457" s="4">
        <v>580580</v>
      </c>
      <c r="Q3457" s="4">
        <v>43500</v>
      </c>
      <c r="R3457" s="1" t="s">
        <v>75</v>
      </c>
      <c r="S3457" s="1" t="s">
        <v>50</v>
      </c>
      <c r="T3457" s="4">
        <f>Sales_Datas[[#This Row],[after_discount]]-(Sales_Datas[[#This Row],[qty_ordered]]*Sales_Datas[[#This Row],[cogs]])</f>
        <v>1609500</v>
      </c>
      <c r="U3457" s="3">
        <f>IFERROR(Sales_Datas[[#This Row],[Gross_Profit]]/Sales_Datas[[#This Row],[after_discount]],0)</f>
        <v>0.92500000000000004</v>
      </c>
      <c r="V3457" s="1" t="str">
        <f>IF(Sales_Datas[[#This Row],[base_price]] &lt;= 632200, "Low", (IF(Sales_Datas[[#This Row],[base_price]] &gt;= 10092000, "High", "Medium")))</f>
        <v>Low</v>
      </c>
    </row>
    <row r="3458" spans="1:22" x14ac:dyDescent="0.25">
      <c r="A3458" s="1" t="s">
        <v>9568</v>
      </c>
      <c r="B3458" s="1" t="s">
        <v>9569</v>
      </c>
      <c r="C3458" s="2">
        <v>44645</v>
      </c>
      <c r="D3458" s="1" t="s">
        <v>540</v>
      </c>
      <c r="E3458" s="4">
        <v>58000</v>
      </c>
      <c r="F3458">
        <v>3</v>
      </c>
      <c r="G3458" s="4">
        <v>1740000</v>
      </c>
      <c r="H3458" s="4">
        <v>0</v>
      </c>
      <c r="I3458" s="4">
        <v>1740000</v>
      </c>
      <c r="J3458">
        <v>1</v>
      </c>
      <c r="K3458">
        <v>1</v>
      </c>
      <c r="L3458">
        <v>0</v>
      </c>
      <c r="M3458">
        <v>1</v>
      </c>
      <c r="N3458" s="2">
        <v>44634</v>
      </c>
      <c r="O3458" s="1" t="s">
        <v>541</v>
      </c>
      <c r="P3458" s="4">
        <v>580580</v>
      </c>
      <c r="Q3458" s="4">
        <v>43500</v>
      </c>
      <c r="R3458" s="1" t="s">
        <v>75</v>
      </c>
      <c r="S3458" s="1" t="s">
        <v>50</v>
      </c>
      <c r="T3458" s="4">
        <f>Sales_Datas[[#This Row],[after_discount]]-(Sales_Datas[[#This Row],[qty_ordered]]*Sales_Datas[[#This Row],[cogs]])</f>
        <v>1609500</v>
      </c>
      <c r="U3458" s="3">
        <f>IFERROR(Sales_Datas[[#This Row],[Gross_Profit]]/Sales_Datas[[#This Row],[after_discount]],0)</f>
        <v>0.92500000000000004</v>
      </c>
      <c r="V3458" s="1" t="str">
        <f>IF(Sales_Datas[[#This Row],[base_price]] &lt;= 632200, "Low", (IF(Sales_Datas[[#This Row],[base_price]] &gt;= 10092000, "High", "Medium")))</f>
        <v>Low</v>
      </c>
    </row>
    <row r="3459" spans="1:22" x14ac:dyDescent="0.25">
      <c r="A3459" s="1" t="s">
        <v>9570</v>
      </c>
      <c r="B3459" s="1" t="s">
        <v>9571</v>
      </c>
      <c r="C3459" s="2">
        <v>44651</v>
      </c>
      <c r="D3459" s="1" t="s">
        <v>540</v>
      </c>
      <c r="E3459" s="4">
        <v>58000</v>
      </c>
      <c r="F3459">
        <v>3</v>
      </c>
      <c r="G3459" s="4">
        <v>1740000</v>
      </c>
      <c r="H3459" s="4">
        <v>0</v>
      </c>
      <c r="I3459" s="4">
        <v>1740000</v>
      </c>
      <c r="J3459">
        <v>1</v>
      </c>
      <c r="K3459">
        <v>1</v>
      </c>
      <c r="L3459">
        <v>0</v>
      </c>
      <c r="M3459">
        <v>1</v>
      </c>
      <c r="N3459" s="2">
        <v>44459</v>
      </c>
      <c r="O3459" s="1" t="s">
        <v>541</v>
      </c>
      <c r="P3459" s="4">
        <v>580580</v>
      </c>
      <c r="Q3459" s="4">
        <v>43500</v>
      </c>
      <c r="R3459" s="1" t="s">
        <v>75</v>
      </c>
      <c r="S3459" s="1" t="s">
        <v>50</v>
      </c>
      <c r="T3459" s="4">
        <f>Sales_Datas[[#This Row],[after_discount]]-(Sales_Datas[[#This Row],[qty_ordered]]*Sales_Datas[[#This Row],[cogs]])</f>
        <v>1609500</v>
      </c>
      <c r="U3459" s="3">
        <f>IFERROR(Sales_Datas[[#This Row],[Gross_Profit]]/Sales_Datas[[#This Row],[after_discount]],0)</f>
        <v>0.92500000000000004</v>
      </c>
      <c r="V3459" s="1" t="str">
        <f>IF(Sales_Datas[[#This Row],[base_price]] &lt;= 632200, "Low", (IF(Sales_Datas[[#This Row],[base_price]] &gt;= 10092000, "High", "Medium")))</f>
        <v>Low</v>
      </c>
    </row>
    <row r="3460" spans="1:22" x14ac:dyDescent="0.25">
      <c r="A3460" s="1" t="s">
        <v>9572</v>
      </c>
      <c r="B3460" s="1" t="s">
        <v>9556</v>
      </c>
      <c r="C3460" s="2">
        <v>44669</v>
      </c>
      <c r="D3460" s="1" t="s">
        <v>540</v>
      </c>
      <c r="E3460" s="4">
        <v>58000</v>
      </c>
      <c r="F3460">
        <v>3</v>
      </c>
      <c r="G3460" s="4">
        <v>1740000</v>
      </c>
      <c r="H3460" s="4">
        <v>0</v>
      </c>
      <c r="I3460" s="4">
        <v>1740000</v>
      </c>
      <c r="J3460">
        <v>1</v>
      </c>
      <c r="K3460">
        <v>1</v>
      </c>
      <c r="L3460">
        <v>1</v>
      </c>
      <c r="M3460">
        <v>1</v>
      </c>
      <c r="N3460" s="2">
        <v>44633</v>
      </c>
      <c r="O3460" s="1" t="s">
        <v>541</v>
      </c>
      <c r="P3460" s="4">
        <v>580580</v>
      </c>
      <c r="Q3460" s="4">
        <v>43500</v>
      </c>
      <c r="R3460" s="1" t="s">
        <v>75</v>
      </c>
      <c r="S3460" s="1" t="s">
        <v>50</v>
      </c>
      <c r="T3460" s="4">
        <f>Sales_Datas[[#This Row],[after_discount]]-(Sales_Datas[[#This Row],[qty_ordered]]*Sales_Datas[[#This Row],[cogs]])</f>
        <v>1609500</v>
      </c>
      <c r="U3460" s="3">
        <f>IFERROR(Sales_Datas[[#This Row],[Gross_Profit]]/Sales_Datas[[#This Row],[after_discount]],0)</f>
        <v>0.92500000000000004</v>
      </c>
      <c r="V3460" s="1" t="str">
        <f>IF(Sales_Datas[[#This Row],[base_price]] &lt;= 632200, "Low", (IF(Sales_Datas[[#This Row],[base_price]] &gt;= 10092000, "High", "Medium")))</f>
        <v>Low</v>
      </c>
    </row>
    <row r="3461" spans="1:22" x14ac:dyDescent="0.25">
      <c r="A3461" s="1" t="s">
        <v>9573</v>
      </c>
      <c r="B3461" s="1" t="s">
        <v>9556</v>
      </c>
      <c r="C3461" s="2">
        <v>44685</v>
      </c>
      <c r="D3461" s="1" t="s">
        <v>540</v>
      </c>
      <c r="E3461" s="4">
        <v>58000</v>
      </c>
      <c r="F3461">
        <v>3</v>
      </c>
      <c r="G3461" s="4">
        <v>1740000</v>
      </c>
      <c r="H3461" s="4">
        <v>0</v>
      </c>
      <c r="I3461" s="4">
        <v>1740000</v>
      </c>
      <c r="J3461">
        <v>1</v>
      </c>
      <c r="K3461">
        <v>0</v>
      </c>
      <c r="L3461">
        <v>0</v>
      </c>
      <c r="M3461">
        <v>1</v>
      </c>
      <c r="N3461" s="2">
        <v>44633</v>
      </c>
      <c r="O3461" s="1" t="s">
        <v>541</v>
      </c>
      <c r="P3461" s="4">
        <v>580580</v>
      </c>
      <c r="Q3461" s="4">
        <v>43500</v>
      </c>
      <c r="R3461" s="1" t="s">
        <v>75</v>
      </c>
      <c r="S3461" s="1" t="s">
        <v>50</v>
      </c>
      <c r="T3461" s="4">
        <f>Sales_Datas[[#This Row],[after_discount]]-(Sales_Datas[[#This Row],[qty_ordered]]*Sales_Datas[[#This Row],[cogs]])</f>
        <v>1609500</v>
      </c>
      <c r="U3461" s="3">
        <f>IFERROR(Sales_Datas[[#This Row],[Gross_Profit]]/Sales_Datas[[#This Row],[after_discount]],0)</f>
        <v>0.92500000000000004</v>
      </c>
      <c r="V3461" s="1" t="str">
        <f>IF(Sales_Datas[[#This Row],[base_price]] &lt;= 632200, "Low", (IF(Sales_Datas[[#This Row],[base_price]] &gt;= 10092000, "High", "Medium")))</f>
        <v>Low</v>
      </c>
    </row>
    <row r="3462" spans="1:22" x14ac:dyDescent="0.25">
      <c r="A3462" s="1" t="s">
        <v>9574</v>
      </c>
      <c r="B3462" s="1" t="s">
        <v>9575</v>
      </c>
      <c r="C3462" s="2">
        <v>44712</v>
      </c>
      <c r="D3462" s="1" t="s">
        <v>814</v>
      </c>
      <c r="E3462" s="4">
        <v>58000</v>
      </c>
      <c r="F3462">
        <v>3</v>
      </c>
      <c r="G3462" s="4">
        <v>1740000</v>
      </c>
      <c r="H3462" s="4">
        <v>0</v>
      </c>
      <c r="I3462" s="4">
        <v>1740000</v>
      </c>
      <c r="J3462">
        <v>1</v>
      </c>
      <c r="K3462">
        <v>1</v>
      </c>
      <c r="L3462">
        <v>1</v>
      </c>
      <c r="M3462">
        <v>1</v>
      </c>
      <c r="N3462" s="2">
        <v>44677</v>
      </c>
      <c r="O3462" s="1" t="s">
        <v>815</v>
      </c>
      <c r="P3462" s="4">
        <v>580000</v>
      </c>
      <c r="Q3462" s="4">
        <v>51040</v>
      </c>
      <c r="R3462" s="1" t="s">
        <v>75</v>
      </c>
      <c r="S3462" s="1" t="s">
        <v>50</v>
      </c>
      <c r="T3462" s="4">
        <f>Sales_Datas[[#This Row],[after_discount]]-(Sales_Datas[[#This Row],[qty_ordered]]*Sales_Datas[[#This Row],[cogs]])</f>
        <v>1586880</v>
      </c>
      <c r="U3462" s="3">
        <f>IFERROR(Sales_Datas[[#This Row],[Gross_Profit]]/Sales_Datas[[#This Row],[after_discount]],0)</f>
        <v>0.91200000000000003</v>
      </c>
      <c r="V3462" s="1" t="str">
        <f>IF(Sales_Datas[[#This Row],[base_price]] &lt;= 632200, "Low", (IF(Sales_Datas[[#This Row],[base_price]] &gt;= 10092000, "High", "Medium")))</f>
        <v>Low</v>
      </c>
    </row>
    <row r="3463" spans="1:22" x14ac:dyDescent="0.25">
      <c r="A3463" s="1" t="s">
        <v>9576</v>
      </c>
      <c r="B3463" s="1" t="s">
        <v>9556</v>
      </c>
      <c r="C3463" s="2">
        <v>44716</v>
      </c>
      <c r="D3463" s="1" t="s">
        <v>540</v>
      </c>
      <c r="E3463" s="4">
        <v>58000</v>
      </c>
      <c r="F3463">
        <v>3</v>
      </c>
      <c r="G3463" s="4">
        <v>1740000</v>
      </c>
      <c r="H3463" s="4">
        <v>0</v>
      </c>
      <c r="I3463" s="4">
        <v>1740000</v>
      </c>
      <c r="J3463">
        <v>1</v>
      </c>
      <c r="K3463">
        <v>1</v>
      </c>
      <c r="L3463">
        <v>1</v>
      </c>
      <c r="M3463">
        <v>1</v>
      </c>
      <c r="N3463" s="2">
        <v>44633</v>
      </c>
      <c r="O3463" s="1" t="s">
        <v>541</v>
      </c>
      <c r="P3463" s="4">
        <v>580580</v>
      </c>
      <c r="Q3463" s="4">
        <v>43500</v>
      </c>
      <c r="R3463" s="1" t="s">
        <v>75</v>
      </c>
      <c r="S3463" s="1" t="s">
        <v>50</v>
      </c>
      <c r="T3463" s="4">
        <f>Sales_Datas[[#This Row],[after_discount]]-(Sales_Datas[[#This Row],[qty_ordered]]*Sales_Datas[[#This Row],[cogs]])</f>
        <v>1609500</v>
      </c>
      <c r="U3463" s="3">
        <f>IFERROR(Sales_Datas[[#This Row],[Gross_Profit]]/Sales_Datas[[#This Row],[after_discount]],0)</f>
        <v>0.92500000000000004</v>
      </c>
      <c r="V3463" s="1" t="str">
        <f>IF(Sales_Datas[[#This Row],[base_price]] &lt;= 632200, "Low", (IF(Sales_Datas[[#This Row],[base_price]] &gt;= 10092000, "High", "Medium")))</f>
        <v>Low</v>
      </c>
    </row>
    <row r="3464" spans="1:22" x14ac:dyDescent="0.25">
      <c r="A3464" s="1" t="s">
        <v>9577</v>
      </c>
      <c r="B3464" s="1" t="s">
        <v>5553</v>
      </c>
      <c r="C3464" s="2">
        <v>44749</v>
      </c>
      <c r="D3464" s="1" t="s">
        <v>814</v>
      </c>
      <c r="E3464" s="4">
        <v>58000</v>
      </c>
      <c r="F3464">
        <v>3</v>
      </c>
      <c r="G3464" s="4">
        <v>1740000</v>
      </c>
      <c r="H3464" s="4">
        <v>0</v>
      </c>
      <c r="I3464" s="4">
        <v>1740000</v>
      </c>
      <c r="J3464">
        <v>1</v>
      </c>
      <c r="K3464">
        <v>1</v>
      </c>
      <c r="L3464">
        <v>1</v>
      </c>
      <c r="M3464">
        <v>1</v>
      </c>
      <c r="N3464" s="2">
        <v>44440</v>
      </c>
      <c r="O3464" s="1" t="s">
        <v>815</v>
      </c>
      <c r="P3464" s="4">
        <v>580000</v>
      </c>
      <c r="Q3464" s="4">
        <v>51040</v>
      </c>
      <c r="R3464" s="1" t="s">
        <v>75</v>
      </c>
      <c r="S3464" s="1" t="s">
        <v>50</v>
      </c>
      <c r="T3464" s="4">
        <f>Sales_Datas[[#This Row],[after_discount]]-(Sales_Datas[[#This Row],[qty_ordered]]*Sales_Datas[[#This Row],[cogs]])</f>
        <v>1586880</v>
      </c>
      <c r="U3464" s="3">
        <f>IFERROR(Sales_Datas[[#This Row],[Gross_Profit]]/Sales_Datas[[#This Row],[after_discount]],0)</f>
        <v>0.91200000000000003</v>
      </c>
      <c r="V3464" s="1" t="str">
        <f>IF(Sales_Datas[[#This Row],[base_price]] &lt;= 632200, "Low", (IF(Sales_Datas[[#This Row],[base_price]] &gt;= 10092000, "High", "Medium")))</f>
        <v>Low</v>
      </c>
    </row>
    <row r="3465" spans="1:22" x14ac:dyDescent="0.25">
      <c r="A3465" s="1" t="s">
        <v>9578</v>
      </c>
      <c r="B3465" s="1" t="s">
        <v>9579</v>
      </c>
      <c r="C3465" s="2">
        <v>44773</v>
      </c>
      <c r="D3465" s="1" t="s">
        <v>540</v>
      </c>
      <c r="E3465" s="4">
        <v>58000</v>
      </c>
      <c r="F3465">
        <v>3</v>
      </c>
      <c r="G3465" s="4">
        <v>1740000</v>
      </c>
      <c r="H3465" s="4">
        <v>0</v>
      </c>
      <c r="I3465" s="4">
        <v>1740000</v>
      </c>
      <c r="J3465">
        <v>1</v>
      </c>
      <c r="K3465">
        <v>1</v>
      </c>
      <c r="L3465">
        <v>1</v>
      </c>
      <c r="M3465">
        <v>1</v>
      </c>
      <c r="N3465" s="2">
        <v>44769</v>
      </c>
      <c r="O3465" s="1" t="s">
        <v>541</v>
      </c>
      <c r="P3465" s="4">
        <v>580580</v>
      </c>
      <c r="Q3465" s="4">
        <v>43500</v>
      </c>
      <c r="R3465" s="1" t="s">
        <v>75</v>
      </c>
      <c r="S3465" s="1" t="s">
        <v>50</v>
      </c>
      <c r="T3465" s="4">
        <f>Sales_Datas[[#This Row],[after_discount]]-(Sales_Datas[[#This Row],[qty_ordered]]*Sales_Datas[[#This Row],[cogs]])</f>
        <v>1609500</v>
      </c>
      <c r="U3465" s="3">
        <f>IFERROR(Sales_Datas[[#This Row],[Gross_Profit]]/Sales_Datas[[#This Row],[after_discount]],0)</f>
        <v>0.92500000000000004</v>
      </c>
      <c r="V3465" s="1" t="str">
        <f>IF(Sales_Datas[[#This Row],[base_price]] &lt;= 632200, "Low", (IF(Sales_Datas[[#This Row],[base_price]] &gt;= 10092000, "High", "Medium")))</f>
        <v>Low</v>
      </c>
    </row>
    <row r="3466" spans="1:22" x14ac:dyDescent="0.25">
      <c r="A3466" s="1" t="s">
        <v>9580</v>
      </c>
      <c r="B3466" s="1" t="s">
        <v>2185</v>
      </c>
      <c r="C3466" s="2">
        <v>44776</v>
      </c>
      <c r="D3466" s="1" t="s">
        <v>540</v>
      </c>
      <c r="E3466" s="4">
        <v>58000</v>
      </c>
      <c r="F3466">
        <v>3</v>
      </c>
      <c r="G3466" s="4">
        <v>1740000</v>
      </c>
      <c r="H3466" s="4">
        <v>0</v>
      </c>
      <c r="I3466" s="4">
        <v>1740000</v>
      </c>
      <c r="J3466">
        <v>1</v>
      </c>
      <c r="K3466">
        <v>1</v>
      </c>
      <c r="L3466">
        <v>1</v>
      </c>
      <c r="M3466">
        <v>1</v>
      </c>
      <c r="N3466" s="2">
        <v>44465</v>
      </c>
      <c r="O3466" s="1" t="s">
        <v>541</v>
      </c>
      <c r="P3466" s="4">
        <v>580580</v>
      </c>
      <c r="Q3466" s="4">
        <v>43500</v>
      </c>
      <c r="R3466" s="1" t="s">
        <v>75</v>
      </c>
      <c r="S3466" s="1" t="s">
        <v>50</v>
      </c>
      <c r="T3466" s="4">
        <f>Sales_Datas[[#This Row],[after_discount]]-(Sales_Datas[[#This Row],[qty_ordered]]*Sales_Datas[[#This Row],[cogs]])</f>
        <v>1609500</v>
      </c>
      <c r="U3466" s="3">
        <f>IFERROR(Sales_Datas[[#This Row],[Gross_Profit]]/Sales_Datas[[#This Row],[after_discount]],0)</f>
        <v>0.92500000000000004</v>
      </c>
      <c r="V3466" s="1" t="str">
        <f>IF(Sales_Datas[[#This Row],[base_price]] &lt;= 632200, "Low", (IF(Sales_Datas[[#This Row],[base_price]] &gt;= 10092000, "High", "Medium")))</f>
        <v>Low</v>
      </c>
    </row>
    <row r="3467" spans="1:22" x14ac:dyDescent="0.25">
      <c r="A3467" s="1" t="s">
        <v>9581</v>
      </c>
      <c r="B3467" s="1" t="s">
        <v>9582</v>
      </c>
      <c r="C3467" s="2">
        <v>44780</v>
      </c>
      <c r="D3467" s="1" t="s">
        <v>540</v>
      </c>
      <c r="E3467" s="4">
        <v>58000</v>
      </c>
      <c r="F3467">
        <v>3</v>
      </c>
      <c r="G3467" s="4">
        <v>1740000</v>
      </c>
      <c r="H3467" s="4">
        <v>0</v>
      </c>
      <c r="I3467" s="4">
        <v>1740000</v>
      </c>
      <c r="J3467">
        <v>1</v>
      </c>
      <c r="K3467">
        <v>1</v>
      </c>
      <c r="L3467">
        <v>1</v>
      </c>
      <c r="M3467">
        <v>1</v>
      </c>
      <c r="N3467" s="2">
        <v>44505</v>
      </c>
      <c r="O3467" s="1" t="s">
        <v>541</v>
      </c>
      <c r="P3467" s="4">
        <v>580580</v>
      </c>
      <c r="Q3467" s="4">
        <v>43500</v>
      </c>
      <c r="R3467" s="1" t="s">
        <v>75</v>
      </c>
      <c r="S3467" s="1" t="s">
        <v>50</v>
      </c>
      <c r="T3467" s="4">
        <f>Sales_Datas[[#This Row],[after_discount]]-(Sales_Datas[[#This Row],[qty_ordered]]*Sales_Datas[[#This Row],[cogs]])</f>
        <v>1609500</v>
      </c>
      <c r="U3467" s="3">
        <f>IFERROR(Sales_Datas[[#This Row],[Gross_Profit]]/Sales_Datas[[#This Row],[after_discount]],0)</f>
        <v>0.92500000000000004</v>
      </c>
      <c r="V3467" s="1" t="str">
        <f>IF(Sales_Datas[[#This Row],[base_price]] &lt;= 632200, "Low", (IF(Sales_Datas[[#This Row],[base_price]] &gt;= 10092000, "High", "Medium")))</f>
        <v>Low</v>
      </c>
    </row>
    <row r="3468" spans="1:22" x14ac:dyDescent="0.25">
      <c r="A3468" s="1" t="s">
        <v>9583</v>
      </c>
      <c r="B3468" s="1" t="s">
        <v>2185</v>
      </c>
      <c r="C3468" s="2">
        <v>44807</v>
      </c>
      <c r="D3468" s="1" t="s">
        <v>540</v>
      </c>
      <c r="E3468" s="4">
        <v>58000</v>
      </c>
      <c r="F3468">
        <v>3</v>
      </c>
      <c r="G3468" s="4">
        <v>1740000</v>
      </c>
      <c r="H3468" s="4">
        <v>0</v>
      </c>
      <c r="I3468" s="4">
        <v>1740000</v>
      </c>
      <c r="J3468">
        <v>1</v>
      </c>
      <c r="K3468">
        <v>1</v>
      </c>
      <c r="L3468">
        <v>1</v>
      </c>
      <c r="M3468">
        <v>1</v>
      </c>
      <c r="N3468" s="2">
        <v>44465</v>
      </c>
      <c r="O3468" s="1" t="s">
        <v>541</v>
      </c>
      <c r="P3468" s="4">
        <v>580580</v>
      </c>
      <c r="Q3468" s="4">
        <v>43500</v>
      </c>
      <c r="R3468" s="1" t="s">
        <v>75</v>
      </c>
      <c r="S3468" s="1" t="s">
        <v>50</v>
      </c>
      <c r="T3468" s="4">
        <f>Sales_Datas[[#This Row],[after_discount]]-(Sales_Datas[[#This Row],[qty_ordered]]*Sales_Datas[[#This Row],[cogs]])</f>
        <v>1609500</v>
      </c>
      <c r="U3468" s="3">
        <f>IFERROR(Sales_Datas[[#This Row],[Gross_Profit]]/Sales_Datas[[#This Row],[after_discount]],0)</f>
        <v>0.92500000000000004</v>
      </c>
      <c r="V3468" s="1" t="str">
        <f>IF(Sales_Datas[[#This Row],[base_price]] &lt;= 632200, "Low", (IF(Sales_Datas[[#This Row],[base_price]] &gt;= 10092000, "High", "Medium")))</f>
        <v>Low</v>
      </c>
    </row>
    <row r="3469" spans="1:22" x14ac:dyDescent="0.25">
      <c r="A3469" s="1" t="s">
        <v>9584</v>
      </c>
      <c r="B3469" s="1" t="s">
        <v>5553</v>
      </c>
      <c r="C3469" s="2">
        <v>44811</v>
      </c>
      <c r="D3469" s="1" t="s">
        <v>814</v>
      </c>
      <c r="E3469" s="4">
        <v>58000</v>
      </c>
      <c r="F3469">
        <v>3</v>
      </c>
      <c r="G3469" s="4">
        <v>1740000</v>
      </c>
      <c r="H3469" s="4">
        <v>0</v>
      </c>
      <c r="I3469" s="4">
        <v>1740000</v>
      </c>
      <c r="J3469">
        <v>1</v>
      </c>
      <c r="K3469">
        <v>1</v>
      </c>
      <c r="L3469">
        <v>1</v>
      </c>
      <c r="M3469">
        <v>1</v>
      </c>
      <c r="N3469" s="2">
        <v>44440</v>
      </c>
      <c r="O3469" s="1" t="s">
        <v>815</v>
      </c>
      <c r="P3469" s="4">
        <v>580000</v>
      </c>
      <c r="Q3469" s="4">
        <v>51040</v>
      </c>
      <c r="R3469" s="1" t="s">
        <v>75</v>
      </c>
      <c r="S3469" s="1" t="s">
        <v>50</v>
      </c>
      <c r="T3469" s="4">
        <f>Sales_Datas[[#This Row],[after_discount]]-(Sales_Datas[[#This Row],[qty_ordered]]*Sales_Datas[[#This Row],[cogs]])</f>
        <v>1586880</v>
      </c>
      <c r="U3469" s="3">
        <f>IFERROR(Sales_Datas[[#This Row],[Gross_Profit]]/Sales_Datas[[#This Row],[after_discount]],0)</f>
        <v>0.91200000000000003</v>
      </c>
      <c r="V3469" s="1" t="str">
        <f>IF(Sales_Datas[[#This Row],[base_price]] &lt;= 632200, "Low", (IF(Sales_Datas[[#This Row],[base_price]] &gt;= 10092000, "High", "Medium")))</f>
        <v>Low</v>
      </c>
    </row>
    <row r="3470" spans="1:22" x14ac:dyDescent="0.25">
      <c r="A3470" s="1" t="s">
        <v>9585</v>
      </c>
      <c r="B3470" s="1" t="s">
        <v>3151</v>
      </c>
      <c r="C3470" s="2">
        <v>44868</v>
      </c>
      <c r="D3470" s="1" t="s">
        <v>540</v>
      </c>
      <c r="E3470" s="4">
        <v>58000</v>
      </c>
      <c r="F3470">
        <v>3</v>
      </c>
      <c r="G3470" s="4">
        <v>1740000</v>
      </c>
      <c r="H3470" s="4">
        <v>0</v>
      </c>
      <c r="I3470" s="4">
        <v>1740000</v>
      </c>
      <c r="J3470">
        <v>1</v>
      </c>
      <c r="K3470">
        <v>1</v>
      </c>
      <c r="L3470">
        <v>1</v>
      </c>
      <c r="M3470">
        <v>1</v>
      </c>
      <c r="N3470" s="2">
        <v>44387</v>
      </c>
      <c r="O3470" s="1" t="s">
        <v>541</v>
      </c>
      <c r="P3470" s="4">
        <v>580580</v>
      </c>
      <c r="Q3470" s="4">
        <v>43500</v>
      </c>
      <c r="R3470" s="1" t="s">
        <v>75</v>
      </c>
      <c r="S3470" s="1" t="s">
        <v>50</v>
      </c>
      <c r="T3470" s="4">
        <f>Sales_Datas[[#This Row],[after_discount]]-(Sales_Datas[[#This Row],[qty_ordered]]*Sales_Datas[[#This Row],[cogs]])</f>
        <v>1609500</v>
      </c>
      <c r="U3470" s="3">
        <f>IFERROR(Sales_Datas[[#This Row],[Gross_Profit]]/Sales_Datas[[#This Row],[after_discount]],0)</f>
        <v>0.92500000000000004</v>
      </c>
      <c r="V3470" s="1" t="str">
        <f>IF(Sales_Datas[[#This Row],[base_price]] &lt;= 632200, "Low", (IF(Sales_Datas[[#This Row],[base_price]] &gt;= 10092000, "High", "Medium")))</f>
        <v>Low</v>
      </c>
    </row>
    <row r="3471" spans="1:22" x14ac:dyDescent="0.25">
      <c r="A3471" s="1" t="s">
        <v>9586</v>
      </c>
      <c r="B3471" s="1" t="s">
        <v>659</v>
      </c>
      <c r="C3471" s="2">
        <v>44872</v>
      </c>
      <c r="D3471" s="1" t="s">
        <v>814</v>
      </c>
      <c r="E3471" s="4">
        <v>58000</v>
      </c>
      <c r="F3471">
        <v>3</v>
      </c>
      <c r="G3471" s="4">
        <v>1740000</v>
      </c>
      <c r="H3471" s="4">
        <v>0</v>
      </c>
      <c r="I3471" s="4">
        <v>1740000</v>
      </c>
      <c r="J3471">
        <v>1</v>
      </c>
      <c r="K3471">
        <v>1</v>
      </c>
      <c r="L3471">
        <v>1</v>
      </c>
      <c r="M3471">
        <v>1</v>
      </c>
      <c r="N3471" s="2">
        <v>44707</v>
      </c>
      <c r="O3471" s="1" t="s">
        <v>815</v>
      </c>
      <c r="P3471" s="4">
        <v>580000</v>
      </c>
      <c r="Q3471" s="4">
        <v>51040</v>
      </c>
      <c r="R3471" s="1" t="s">
        <v>75</v>
      </c>
      <c r="S3471" s="1" t="s">
        <v>50</v>
      </c>
      <c r="T3471" s="4">
        <f>Sales_Datas[[#This Row],[after_discount]]-(Sales_Datas[[#This Row],[qty_ordered]]*Sales_Datas[[#This Row],[cogs]])</f>
        <v>1586880</v>
      </c>
      <c r="U3471" s="3">
        <f>IFERROR(Sales_Datas[[#This Row],[Gross_Profit]]/Sales_Datas[[#This Row],[after_discount]],0)</f>
        <v>0.91200000000000003</v>
      </c>
      <c r="V3471" s="1" t="str">
        <f>IF(Sales_Datas[[#This Row],[base_price]] &lt;= 632200, "Low", (IF(Sales_Datas[[#This Row],[base_price]] &gt;= 10092000, "High", "Medium")))</f>
        <v>Low</v>
      </c>
    </row>
    <row r="3472" spans="1:22" x14ac:dyDescent="0.25">
      <c r="A3472" s="1" t="s">
        <v>9587</v>
      </c>
      <c r="B3472" s="1" t="s">
        <v>9588</v>
      </c>
      <c r="C3472" s="2">
        <v>44873</v>
      </c>
      <c r="D3472" s="1" t="s">
        <v>814</v>
      </c>
      <c r="E3472" s="4">
        <v>58000</v>
      </c>
      <c r="F3472">
        <v>3</v>
      </c>
      <c r="G3472" s="4">
        <v>1740000</v>
      </c>
      <c r="H3472" s="4">
        <v>0</v>
      </c>
      <c r="I3472" s="4">
        <v>1740000</v>
      </c>
      <c r="J3472">
        <v>1</v>
      </c>
      <c r="K3472">
        <v>1</v>
      </c>
      <c r="L3472">
        <v>1</v>
      </c>
      <c r="M3472">
        <v>1</v>
      </c>
      <c r="N3472" s="2">
        <v>44411</v>
      </c>
      <c r="O3472" s="1" t="s">
        <v>815</v>
      </c>
      <c r="P3472" s="4">
        <v>580000</v>
      </c>
      <c r="Q3472" s="4">
        <v>51040</v>
      </c>
      <c r="R3472" s="1" t="s">
        <v>75</v>
      </c>
      <c r="S3472" s="1" t="s">
        <v>50</v>
      </c>
      <c r="T3472" s="4">
        <f>Sales_Datas[[#This Row],[after_discount]]-(Sales_Datas[[#This Row],[qty_ordered]]*Sales_Datas[[#This Row],[cogs]])</f>
        <v>1586880</v>
      </c>
      <c r="U3472" s="3">
        <f>IFERROR(Sales_Datas[[#This Row],[Gross_Profit]]/Sales_Datas[[#This Row],[after_discount]],0)</f>
        <v>0.91200000000000003</v>
      </c>
      <c r="V3472" s="1" t="str">
        <f>IF(Sales_Datas[[#This Row],[base_price]] &lt;= 632200, "Low", (IF(Sales_Datas[[#This Row],[base_price]] &gt;= 10092000, "High", "Medium")))</f>
        <v>Low</v>
      </c>
    </row>
    <row r="3473" spans="1:22" x14ac:dyDescent="0.25">
      <c r="A3473" s="1" t="s">
        <v>9589</v>
      </c>
      <c r="B3473" s="1" t="s">
        <v>5553</v>
      </c>
      <c r="C3473" s="2">
        <v>44901</v>
      </c>
      <c r="D3473" s="1" t="s">
        <v>814</v>
      </c>
      <c r="E3473" s="4">
        <v>58000</v>
      </c>
      <c r="F3473">
        <v>3</v>
      </c>
      <c r="G3473" s="4">
        <v>1740000</v>
      </c>
      <c r="H3473" s="4">
        <v>0</v>
      </c>
      <c r="I3473" s="4">
        <v>1740000</v>
      </c>
      <c r="J3473">
        <v>1</v>
      </c>
      <c r="K3473">
        <v>1</v>
      </c>
      <c r="L3473">
        <v>0</v>
      </c>
      <c r="M3473">
        <v>1</v>
      </c>
      <c r="N3473" s="2">
        <v>44440</v>
      </c>
      <c r="O3473" s="1" t="s">
        <v>815</v>
      </c>
      <c r="P3473" s="4">
        <v>580000</v>
      </c>
      <c r="Q3473" s="4">
        <v>51040</v>
      </c>
      <c r="R3473" s="1" t="s">
        <v>75</v>
      </c>
      <c r="S3473" s="1" t="s">
        <v>50</v>
      </c>
      <c r="T3473" s="4">
        <f>Sales_Datas[[#This Row],[after_discount]]-(Sales_Datas[[#This Row],[qty_ordered]]*Sales_Datas[[#This Row],[cogs]])</f>
        <v>1586880</v>
      </c>
      <c r="U3473" s="3">
        <f>IFERROR(Sales_Datas[[#This Row],[Gross_Profit]]/Sales_Datas[[#This Row],[after_discount]],0)</f>
        <v>0.91200000000000003</v>
      </c>
      <c r="V3473" s="1" t="str">
        <f>IF(Sales_Datas[[#This Row],[base_price]] &lt;= 632200, "Low", (IF(Sales_Datas[[#This Row],[base_price]] &gt;= 10092000, "High", "Medium")))</f>
        <v>Low</v>
      </c>
    </row>
    <row r="3474" spans="1:22" x14ac:dyDescent="0.25">
      <c r="A3474" s="1" t="s">
        <v>9590</v>
      </c>
      <c r="B3474" s="1" t="s">
        <v>9591</v>
      </c>
      <c r="C3474" s="2">
        <v>44902</v>
      </c>
      <c r="D3474" s="1" t="s">
        <v>540</v>
      </c>
      <c r="E3474" s="4">
        <v>58000</v>
      </c>
      <c r="F3474">
        <v>3</v>
      </c>
      <c r="G3474" s="4">
        <v>1740000</v>
      </c>
      <c r="H3474" s="4">
        <v>0</v>
      </c>
      <c r="I3474" s="4">
        <v>1740000</v>
      </c>
      <c r="J3474">
        <v>1</v>
      </c>
      <c r="K3474">
        <v>1</v>
      </c>
      <c r="L3474">
        <v>1</v>
      </c>
      <c r="M3474">
        <v>1</v>
      </c>
      <c r="N3474" s="2">
        <v>44752</v>
      </c>
      <c r="O3474" s="1" t="s">
        <v>541</v>
      </c>
      <c r="P3474" s="4">
        <v>580580</v>
      </c>
      <c r="Q3474" s="4">
        <v>43500</v>
      </c>
      <c r="R3474" s="1" t="s">
        <v>75</v>
      </c>
      <c r="S3474" s="1" t="s">
        <v>50</v>
      </c>
      <c r="T3474" s="4">
        <f>Sales_Datas[[#This Row],[after_discount]]-(Sales_Datas[[#This Row],[qty_ordered]]*Sales_Datas[[#This Row],[cogs]])</f>
        <v>1609500</v>
      </c>
      <c r="U3474" s="3">
        <f>IFERROR(Sales_Datas[[#This Row],[Gross_Profit]]/Sales_Datas[[#This Row],[after_discount]],0)</f>
        <v>0.92500000000000004</v>
      </c>
      <c r="V3474" s="1" t="str">
        <f>IF(Sales_Datas[[#This Row],[base_price]] &lt;= 632200, "Low", (IF(Sales_Datas[[#This Row],[base_price]] &gt;= 10092000, "High", "Medium")))</f>
        <v>Low</v>
      </c>
    </row>
    <row r="3475" spans="1:22" x14ac:dyDescent="0.25">
      <c r="A3475" s="1" t="s">
        <v>9592</v>
      </c>
      <c r="B3475" s="1" t="s">
        <v>9593</v>
      </c>
      <c r="C3475" s="2">
        <v>44590</v>
      </c>
      <c r="D3475" s="1" t="s">
        <v>5896</v>
      </c>
      <c r="E3475" s="4">
        <v>174000</v>
      </c>
      <c r="F3475">
        <v>1</v>
      </c>
      <c r="G3475" s="4">
        <v>1740000</v>
      </c>
      <c r="H3475" s="4">
        <v>0</v>
      </c>
      <c r="I3475" s="4">
        <v>1740000</v>
      </c>
      <c r="J3475">
        <v>1</v>
      </c>
      <c r="K3475">
        <v>1</v>
      </c>
      <c r="L3475">
        <v>1</v>
      </c>
      <c r="M3475">
        <v>1</v>
      </c>
      <c r="N3475" s="2">
        <v>44565</v>
      </c>
      <c r="O3475" s="1" t="s">
        <v>5897</v>
      </c>
      <c r="P3475" s="4">
        <v>2320000</v>
      </c>
      <c r="Q3475" s="4">
        <v>153120</v>
      </c>
      <c r="R3475" s="1" t="s">
        <v>123</v>
      </c>
      <c r="S3475" s="1" t="s">
        <v>50</v>
      </c>
      <c r="T3475" s="4">
        <f>Sales_Datas[[#This Row],[after_discount]]-(Sales_Datas[[#This Row],[qty_ordered]]*Sales_Datas[[#This Row],[cogs]])</f>
        <v>1586880</v>
      </c>
      <c r="U3475" s="3">
        <f>IFERROR(Sales_Datas[[#This Row],[Gross_Profit]]/Sales_Datas[[#This Row],[after_discount]],0)</f>
        <v>0.91200000000000003</v>
      </c>
      <c r="V3475" s="1" t="str">
        <f>IF(Sales_Datas[[#This Row],[base_price]] &lt;= 632200, "Low", (IF(Sales_Datas[[#This Row],[base_price]] &gt;= 10092000, "High", "Medium")))</f>
        <v>Medium</v>
      </c>
    </row>
    <row r="3476" spans="1:22" x14ac:dyDescent="0.25">
      <c r="A3476" s="1" t="s">
        <v>9594</v>
      </c>
      <c r="B3476" s="1" t="s">
        <v>9595</v>
      </c>
      <c r="C3476" s="2">
        <v>44515</v>
      </c>
      <c r="D3476" s="1" t="s">
        <v>9596</v>
      </c>
      <c r="E3476" s="4">
        <v>173942</v>
      </c>
      <c r="F3476">
        <v>1</v>
      </c>
      <c r="G3476" s="4">
        <v>1739420</v>
      </c>
      <c r="H3476" s="4">
        <v>0</v>
      </c>
      <c r="I3476" s="4">
        <v>1739420</v>
      </c>
      <c r="J3476">
        <v>1</v>
      </c>
      <c r="K3476">
        <v>1</v>
      </c>
      <c r="L3476">
        <v>1</v>
      </c>
      <c r="M3476">
        <v>1</v>
      </c>
      <c r="N3476" s="2">
        <v>44526</v>
      </c>
      <c r="O3476" s="1" t="s">
        <v>9597</v>
      </c>
      <c r="P3476" s="4">
        <v>1739420</v>
      </c>
      <c r="Q3476" s="4">
        <v>104342</v>
      </c>
      <c r="R3476" s="1" t="s">
        <v>191</v>
      </c>
      <c r="S3476" s="1" t="s">
        <v>50</v>
      </c>
      <c r="T3476" s="4">
        <f>Sales_Datas[[#This Row],[after_discount]]-(Sales_Datas[[#This Row],[qty_ordered]]*Sales_Datas[[#This Row],[cogs]])</f>
        <v>1635078</v>
      </c>
      <c r="U3476" s="3">
        <f>IFERROR(Sales_Datas[[#This Row],[Gross_Profit]]/Sales_Datas[[#This Row],[after_discount]],0)</f>
        <v>0.94001333777925977</v>
      </c>
      <c r="V3476" s="1" t="str">
        <f>IF(Sales_Datas[[#This Row],[base_price]] &lt;= 632200, "Low", (IF(Sales_Datas[[#This Row],[base_price]] &gt;= 10092000, "High", "Medium")))</f>
        <v>Medium</v>
      </c>
    </row>
    <row r="3477" spans="1:22" x14ac:dyDescent="0.25">
      <c r="A3477" s="1" t="s">
        <v>9598</v>
      </c>
      <c r="B3477" s="1" t="s">
        <v>9599</v>
      </c>
      <c r="C3477" s="2">
        <v>44206</v>
      </c>
      <c r="D3477" s="1" t="s">
        <v>9600</v>
      </c>
      <c r="E3477" s="4">
        <v>173942</v>
      </c>
      <c r="F3477">
        <v>1</v>
      </c>
      <c r="G3477" s="4">
        <v>1739420</v>
      </c>
      <c r="H3477" s="4">
        <v>0</v>
      </c>
      <c r="I3477" s="4">
        <v>1739420</v>
      </c>
      <c r="J3477">
        <v>1</v>
      </c>
      <c r="K3477">
        <v>1</v>
      </c>
      <c r="L3477">
        <v>1</v>
      </c>
      <c r="M3477">
        <v>1</v>
      </c>
      <c r="N3477" s="2">
        <v>44416</v>
      </c>
      <c r="O3477" s="1" t="s">
        <v>9601</v>
      </c>
      <c r="P3477" s="4">
        <v>1739420</v>
      </c>
      <c r="Q3477" s="4">
        <v>130442</v>
      </c>
      <c r="R3477" s="1" t="s">
        <v>133</v>
      </c>
      <c r="S3477" s="1" t="s">
        <v>50</v>
      </c>
      <c r="T3477" s="4">
        <f>Sales_Datas[[#This Row],[after_discount]]-(Sales_Datas[[#This Row],[qty_ordered]]*Sales_Datas[[#This Row],[cogs]])</f>
        <v>1608978</v>
      </c>
      <c r="U3477" s="3">
        <f>IFERROR(Sales_Datas[[#This Row],[Gross_Profit]]/Sales_Datas[[#This Row],[after_discount]],0)</f>
        <v>0.92500833611203737</v>
      </c>
      <c r="V3477" s="1" t="str">
        <f>IF(Sales_Datas[[#This Row],[base_price]] &lt;= 632200, "Low", (IF(Sales_Datas[[#This Row],[base_price]] &gt;= 10092000, "High", "Medium")))</f>
        <v>Medium</v>
      </c>
    </row>
    <row r="3478" spans="1:22" x14ac:dyDescent="0.25">
      <c r="A3478" s="1" t="s">
        <v>9602</v>
      </c>
      <c r="B3478" s="1" t="s">
        <v>9603</v>
      </c>
      <c r="C3478" s="2">
        <v>44421</v>
      </c>
      <c r="D3478" s="1" t="s">
        <v>9604</v>
      </c>
      <c r="E3478" s="4">
        <v>173942</v>
      </c>
      <c r="F3478">
        <v>1</v>
      </c>
      <c r="G3478" s="4">
        <v>1739420</v>
      </c>
      <c r="H3478" s="4">
        <v>0</v>
      </c>
      <c r="I3478" s="4">
        <v>1739420</v>
      </c>
      <c r="J3478">
        <v>1</v>
      </c>
      <c r="K3478">
        <v>0</v>
      </c>
      <c r="L3478">
        <v>0</v>
      </c>
      <c r="M3478">
        <v>8</v>
      </c>
      <c r="N3478" s="2">
        <v>44415</v>
      </c>
      <c r="O3478" s="1" t="s">
        <v>9605</v>
      </c>
      <c r="P3478" s="4">
        <v>1739420</v>
      </c>
      <c r="Q3478" s="4">
        <v>147842</v>
      </c>
      <c r="R3478" s="1" t="s">
        <v>133</v>
      </c>
      <c r="S3478" s="1" t="s">
        <v>1115</v>
      </c>
      <c r="T3478" s="4">
        <f>Sales_Datas[[#This Row],[after_discount]]-(Sales_Datas[[#This Row],[qty_ordered]]*Sales_Datas[[#This Row],[cogs]])</f>
        <v>1591578</v>
      </c>
      <c r="U3478" s="3">
        <f>IFERROR(Sales_Datas[[#This Row],[Gross_Profit]]/Sales_Datas[[#This Row],[after_discount]],0)</f>
        <v>0.91500500166722243</v>
      </c>
      <c r="V3478" s="1" t="str">
        <f>IF(Sales_Datas[[#This Row],[base_price]] &lt;= 632200, "Low", (IF(Sales_Datas[[#This Row],[base_price]] &gt;= 10092000, "High", "Medium")))</f>
        <v>Medium</v>
      </c>
    </row>
    <row r="3479" spans="1:22" x14ac:dyDescent="0.25">
      <c r="A3479" s="1" t="s">
        <v>9606</v>
      </c>
      <c r="B3479" s="1" t="s">
        <v>2950</v>
      </c>
      <c r="C3479" s="2">
        <v>44425</v>
      </c>
      <c r="D3479" s="1" t="s">
        <v>9607</v>
      </c>
      <c r="E3479" s="4">
        <v>173942</v>
      </c>
      <c r="F3479">
        <v>1</v>
      </c>
      <c r="G3479" s="4">
        <v>1739420</v>
      </c>
      <c r="H3479" s="4">
        <v>0</v>
      </c>
      <c r="I3479" s="4">
        <v>1739420</v>
      </c>
      <c r="J3479">
        <v>1</v>
      </c>
      <c r="K3479">
        <v>1</v>
      </c>
      <c r="L3479">
        <v>0</v>
      </c>
      <c r="M3479">
        <v>1</v>
      </c>
      <c r="N3479" s="2">
        <v>44390</v>
      </c>
      <c r="O3479" s="1" t="s">
        <v>9608</v>
      </c>
      <c r="P3479" s="4">
        <v>1739420</v>
      </c>
      <c r="Q3479" s="4">
        <v>140882</v>
      </c>
      <c r="R3479" s="1" t="s">
        <v>133</v>
      </c>
      <c r="S3479" s="1" t="s">
        <v>50</v>
      </c>
      <c r="T3479" s="4">
        <f>Sales_Datas[[#This Row],[after_discount]]-(Sales_Datas[[#This Row],[qty_ordered]]*Sales_Datas[[#This Row],[cogs]])</f>
        <v>1598538</v>
      </c>
      <c r="U3479" s="3">
        <f>IFERROR(Sales_Datas[[#This Row],[Gross_Profit]]/Sales_Datas[[#This Row],[after_discount]],0)</f>
        <v>0.91900633544514843</v>
      </c>
      <c r="V3479" s="1" t="str">
        <f>IF(Sales_Datas[[#This Row],[base_price]] &lt;= 632200, "Low", (IF(Sales_Datas[[#This Row],[base_price]] &gt;= 10092000, "High", "Medium")))</f>
        <v>Medium</v>
      </c>
    </row>
    <row r="3480" spans="1:22" x14ac:dyDescent="0.25">
      <c r="A3480" s="1" t="s">
        <v>9609</v>
      </c>
      <c r="B3480" s="1" t="s">
        <v>9610</v>
      </c>
      <c r="C3480" s="2">
        <v>44490</v>
      </c>
      <c r="D3480" s="1" t="s">
        <v>9611</v>
      </c>
      <c r="E3480" s="4">
        <v>173942</v>
      </c>
      <c r="F3480">
        <v>1</v>
      </c>
      <c r="G3480" s="4">
        <v>1739420</v>
      </c>
      <c r="H3480" s="4">
        <v>0</v>
      </c>
      <c r="I3480" s="4">
        <v>1739420</v>
      </c>
      <c r="J3480">
        <v>1</v>
      </c>
      <c r="K3480">
        <v>1</v>
      </c>
      <c r="L3480">
        <v>1</v>
      </c>
      <c r="M3480">
        <v>1</v>
      </c>
      <c r="N3480" s="2">
        <v>44488</v>
      </c>
      <c r="O3480" s="1" t="s">
        <v>9612</v>
      </c>
      <c r="P3480" s="4">
        <v>1739420</v>
      </c>
      <c r="Q3480" s="4">
        <v>130442</v>
      </c>
      <c r="R3480" s="1" t="s">
        <v>133</v>
      </c>
      <c r="S3480" s="1" t="s">
        <v>50</v>
      </c>
      <c r="T3480" s="4">
        <f>Sales_Datas[[#This Row],[after_discount]]-(Sales_Datas[[#This Row],[qty_ordered]]*Sales_Datas[[#This Row],[cogs]])</f>
        <v>1608978</v>
      </c>
      <c r="U3480" s="3">
        <f>IFERROR(Sales_Datas[[#This Row],[Gross_Profit]]/Sales_Datas[[#This Row],[after_discount]],0)</f>
        <v>0.92500833611203737</v>
      </c>
      <c r="V3480" s="1" t="str">
        <f>IF(Sales_Datas[[#This Row],[base_price]] &lt;= 632200, "Low", (IF(Sales_Datas[[#This Row],[base_price]] &gt;= 10092000, "High", "Medium")))</f>
        <v>Medium</v>
      </c>
    </row>
    <row r="3481" spans="1:22" x14ac:dyDescent="0.25">
      <c r="A3481" s="1" t="s">
        <v>9613</v>
      </c>
      <c r="B3481" s="1" t="s">
        <v>9614</v>
      </c>
      <c r="C3481" s="2">
        <v>44626</v>
      </c>
      <c r="D3481" s="1" t="s">
        <v>9615</v>
      </c>
      <c r="E3481" s="4">
        <v>173942</v>
      </c>
      <c r="F3481">
        <v>1</v>
      </c>
      <c r="G3481" s="4">
        <v>1739420</v>
      </c>
      <c r="H3481" s="4">
        <v>0</v>
      </c>
      <c r="I3481" s="4">
        <v>1739420</v>
      </c>
      <c r="J3481">
        <v>1</v>
      </c>
      <c r="K3481">
        <v>1</v>
      </c>
      <c r="L3481">
        <v>0</v>
      </c>
      <c r="M3481">
        <v>1</v>
      </c>
      <c r="N3481" s="2">
        <v>44699</v>
      </c>
      <c r="O3481" s="1" t="s">
        <v>9616</v>
      </c>
      <c r="P3481" s="4">
        <v>1159420</v>
      </c>
      <c r="Q3481" s="4">
        <v>88102</v>
      </c>
      <c r="R3481" s="1" t="s">
        <v>133</v>
      </c>
      <c r="S3481" s="1" t="s">
        <v>50</v>
      </c>
      <c r="T3481" s="4">
        <f>Sales_Datas[[#This Row],[after_discount]]-(Sales_Datas[[#This Row],[qty_ordered]]*Sales_Datas[[#This Row],[cogs]])</f>
        <v>1651318</v>
      </c>
      <c r="U3481" s="3">
        <f>IFERROR(Sales_Datas[[#This Row],[Gross_Profit]]/Sales_Datas[[#This Row],[after_discount]],0)</f>
        <v>0.94934978326108699</v>
      </c>
      <c r="V3481" s="1" t="str">
        <f>IF(Sales_Datas[[#This Row],[base_price]] &lt;= 632200, "Low", (IF(Sales_Datas[[#This Row],[base_price]] &gt;= 10092000, "High", "Medium")))</f>
        <v>Medium</v>
      </c>
    </row>
    <row r="3482" spans="1:22" x14ac:dyDescent="0.25">
      <c r="A3482" s="1" t="s">
        <v>9617</v>
      </c>
      <c r="B3482" s="1" t="s">
        <v>9618</v>
      </c>
      <c r="C3482" s="2">
        <v>44653</v>
      </c>
      <c r="D3482" s="1" t="s">
        <v>9619</v>
      </c>
      <c r="E3482" s="4">
        <v>173942</v>
      </c>
      <c r="F3482">
        <v>1</v>
      </c>
      <c r="G3482" s="4">
        <v>1739420</v>
      </c>
      <c r="H3482" s="4">
        <v>0</v>
      </c>
      <c r="I3482" s="4">
        <v>1739420</v>
      </c>
      <c r="J3482">
        <v>1</v>
      </c>
      <c r="K3482">
        <v>0</v>
      </c>
      <c r="L3482">
        <v>0</v>
      </c>
      <c r="M3482">
        <v>5</v>
      </c>
      <c r="N3482" s="2">
        <v>44525</v>
      </c>
      <c r="O3482" s="1" t="s">
        <v>9620</v>
      </c>
      <c r="P3482" s="4">
        <v>1739420</v>
      </c>
      <c r="Q3482" s="4">
        <v>137402</v>
      </c>
      <c r="R3482" s="1" t="s">
        <v>133</v>
      </c>
      <c r="S3482" s="1" t="s">
        <v>24</v>
      </c>
      <c r="T3482" s="4">
        <f>Sales_Datas[[#This Row],[after_discount]]-(Sales_Datas[[#This Row],[qty_ordered]]*Sales_Datas[[#This Row],[cogs]])</f>
        <v>1602018</v>
      </c>
      <c r="U3482" s="3">
        <f>IFERROR(Sales_Datas[[#This Row],[Gross_Profit]]/Sales_Datas[[#This Row],[after_discount]],0)</f>
        <v>0.92100700233411137</v>
      </c>
      <c r="V3482" s="1" t="str">
        <f>IF(Sales_Datas[[#This Row],[base_price]] &lt;= 632200, "Low", (IF(Sales_Datas[[#This Row],[base_price]] &gt;= 10092000, "High", "Medium")))</f>
        <v>Medium</v>
      </c>
    </row>
    <row r="3483" spans="1:22" x14ac:dyDescent="0.25">
      <c r="A3483" s="1" t="s">
        <v>9621</v>
      </c>
      <c r="B3483" s="1" t="s">
        <v>9622</v>
      </c>
      <c r="C3483" s="2">
        <v>44668</v>
      </c>
      <c r="D3483" s="1" t="s">
        <v>9623</v>
      </c>
      <c r="E3483" s="4">
        <v>173942</v>
      </c>
      <c r="F3483">
        <v>1</v>
      </c>
      <c r="G3483" s="4">
        <v>1739420</v>
      </c>
      <c r="H3483" s="4">
        <v>0</v>
      </c>
      <c r="I3483" s="4">
        <v>1739420</v>
      </c>
      <c r="J3483">
        <v>1</v>
      </c>
      <c r="K3483">
        <v>1</v>
      </c>
      <c r="L3483">
        <v>1</v>
      </c>
      <c r="M3483">
        <v>1</v>
      </c>
      <c r="N3483" s="2">
        <v>44491</v>
      </c>
      <c r="O3483" s="1" t="s">
        <v>9624</v>
      </c>
      <c r="P3483" s="4">
        <v>1739420</v>
      </c>
      <c r="Q3483" s="4">
        <v>118262</v>
      </c>
      <c r="R3483" s="1" t="s">
        <v>133</v>
      </c>
      <c r="S3483" s="1" t="s">
        <v>50</v>
      </c>
      <c r="T3483" s="4">
        <f>Sales_Datas[[#This Row],[after_discount]]-(Sales_Datas[[#This Row],[qty_ordered]]*Sales_Datas[[#This Row],[cogs]])</f>
        <v>1621158</v>
      </c>
      <c r="U3483" s="3">
        <f>IFERROR(Sales_Datas[[#This Row],[Gross_Profit]]/Sales_Datas[[#This Row],[after_discount]],0)</f>
        <v>0.93201067022340778</v>
      </c>
      <c r="V3483" s="1" t="str">
        <f>IF(Sales_Datas[[#This Row],[base_price]] &lt;= 632200, "Low", (IF(Sales_Datas[[#This Row],[base_price]] &gt;= 10092000, "High", "Medium")))</f>
        <v>Medium</v>
      </c>
    </row>
    <row r="3484" spans="1:22" x14ac:dyDescent="0.25">
      <c r="A3484" s="1" t="s">
        <v>9625</v>
      </c>
      <c r="B3484" s="1" t="s">
        <v>2985</v>
      </c>
      <c r="C3484" s="2">
        <v>44717</v>
      </c>
      <c r="D3484" s="1" t="s">
        <v>9626</v>
      </c>
      <c r="E3484" s="4">
        <v>173942</v>
      </c>
      <c r="F3484">
        <v>1</v>
      </c>
      <c r="G3484" s="4">
        <v>1739420</v>
      </c>
      <c r="H3484" s="4">
        <v>0</v>
      </c>
      <c r="I3484" s="4">
        <v>1739420</v>
      </c>
      <c r="J3484">
        <v>1</v>
      </c>
      <c r="K3484">
        <v>1</v>
      </c>
      <c r="L3484">
        <v>0</v>
      </c>
      <c r="M3484">
        <v>1</v>
      </c>
      <c r="N3484" s="2">
        <v>44403</v>
      </c>
      <c r="O3484" s="1" t="s">
        <v>9627</v>
      </c>
      <c r="P3484" s="4">
        <v>1739420</v>
      </c>
      <c r="Q3484" s="4">
        <v>109562</v>
      </c>
      <c r="R3484" s="1" t="s">
        <v>133</v>
      </c>
      <c r="S3484" s="1" t="s">
        <v>50</v>
      </c>
      <c r="T3484" s="4">
        <f>Sales_Datas[[#This Row],[after_discount]]-(Sales_Datas[[#This Row],[qty_ordered]]*Sales_Datas[[#This Row],[cogs]])</f>
        <v>1629858</v>
      </c>
      <c r="U3484" s="3">
        <f>IFERROR(Sales_Datas[[#This Row],[Gross_Profit]]/Sales_Datas[[#This Row],[after_discount]],0)</f>
        <v>0.93701233744581525</v>
      </c>
      <c r="V3484" s="1" t="str">
        <f>IF(Sales_Datas[[#This Row],[base_price]] &lt;= 632200, "Low", (IF(Sales_Datas[[#This Row],[base_price]] &gt;= 10092000, "High", "Medium")))</f>
        <v>Medium</v>
      </c>
    </row>
    <row r="3485" spans="1:22" x14ac:dyDescent="0.25">
      <c r="A3485" s="1" t="s">
        <v>9628</v>
      </c>
      <c r="B3485" s="1" t="s">
        <v>9629</v>
      </c>
      <c r="C3485" s="2">
        <v>44718</v>
      </c>
      <c r="D3485" s="1" t="s">
        <v>9630</v>
      </c>
      <c r="E3485" s="4">
        <v>173942</v>
      </c>
      <c r="F3485">
        <v>1</v>
      </c>
      <c r="G3485" s="4">
        <v>1739420</v>
      </c>
      <c r="H3485" s="4">
        <v>0</v>
      </c>
      <c r="I3485" s="4">
        <v>1739420</v>
      </c>
      <c r="J3485">
        <v>1</v>
      </c>
      <c r="K3485">
        <v>1</v>
      </c>
      <c r="L3485">
        <v>1</v>
      </c>
      <c r="M3485">
        <v>3</v>
      </c>
      <c r="N3485" s="2">
        <v>44683</v>
      </c>
      <c r="O3485" s="1" t="s">
        <v>9631</v>
      </c>
      <c r="P3485" s="4">
        <v>1739420</v>
      </c>
      <c r="Q3485" s="4">
        <v>144362</v>
      </c>
      <c r="R3485" s="1" t="s">
        <v>133</v>
      </c>
      <c r="S3485" s="1" t="s">
        <v>56</v>
      </c>
      <c r="T3485" s="4">
        <f>Sales_Datas[[#This Row],[after_discount]]-(Sales_Datas[[#This Row],[qty_ordered]]*Sales_Datas[[#This Row],[cogs]])</f>
        <v>1595058</v>
      </c>
      <c r="U3485" s="3">
        <f>IFERROR(Sales_Datas[[#This Row],[Gross_Profit]]/Sales_Datas[[#This Row],[after_discount]],0)</f>
        <v>0.91700566855618537</v>
      </c>
      <c r="V3485" s="1" t="str">
        <f>IF(Sales_Datas[[#This Row],[base_price]] &lt;= 632200, "Low", (IF(Sales_Datas[[#This Row],[base_price]] &gt;= 10092000, "High", "Medium")))</f>
        <v>Medium</v>
      </c>
    </row>
    <row r="3486" spans="1:22" x14ac:dyDescent="0.25">
      <c r="A3486" s="1" t="s">
        <v>9632</v>
      </c>
      <c r="B3486" s="1" t="s">
        <v>9633</v>
      </c>
      <c r="C3486" s="2">
        <v>44735</v>
      </c>
      <c r="D3486" s="1" t="s">
        <v>9634</v>
      </c>
      <c r="E3486" s="4">
        <v>173942</v>
      </c>
      <c r="F3486">
        <v>1</v>
      </c>
      <c r="G3486" s="4">
        <v>1739420</v>
      </c>
      <c r="H3486" s="4">
        <v>0</v>
      </c>
      <c r="I3486" s="4">
        <v>1739420</v>
      </c>
      <c r="J3486">
        <v>1</v>
      </c>
      <c r="K3486">
        <v>0</v>
      </c>
      <c r="L3486">
        <v>0</v>
      </c>
      <c r="M3486">
        <v>1</v>
      </c>
      <c r="N3486" s="2">
        <v>44494</v>
      </c>
      <c r="O3486" s="1" t="s">
        <v>9635</v>
      </c>
      <c r="P3486" s="4">
        <v>1739420</v>
      </c>
      <c r="Q3486" s="4">
        <v>153062</v>
      </c>
      <c r="R3486" s="1" t="s">
        <v>133</v>
      </c>
      <c r="S3486" s="1" t="s">
        <v>50</v>
      </c>
      <c r="T3486" s="4">
        <f>Sales_Datas[[#This Row],[after_discount]]-(Sales_Datas[[#This Row],[qty_ordered]]*Sales_Datas[[#This Row],[cogs]])</f>
        <v>1586358</v>
      </c>
      <c r="U3486" s="3">
        <f>IFERROR(Sales_Datas[[#This Row],[Gross_Profit]]/Sales_Datas[[#This Row],[after_discount]],0)</f>
        <v>0.9120040013337779</v>
      </c>
      <c r="V3486" s="1" t="str">
        <f>IF(Sales_Datas[[#This Row],[base_price]] &lt;= 632200, "Low", (IF(Sales_Datas[[#This Row],[base_price]] &gt;= 10092000, "High", "Medium")))</f>
        <v>Medium</v>
      </c>
    </row>
    <row r="3487" spans="1:22" x14ac:dyDescent="0.25">
      <c r="A3487" s="1" t="s">
        <v>9636</v>
      </c>
      <c r="B3487" s="1" t="s">
        <v>9637</v>
      </c>
      <c r="C3487" s="2">
        <v>44842</v>
      </c>
      <c r="D3487" s="1" t="s">
        <v>9638</v>
      </c>
      <c r="E3487" s="4">
        <v>173942</v>
      </c>
      <c r="F3487">
        <v>1</v>
      </c>
      <c r="G3487" s="4">
        <v>1739420</v>
      </c>
      <c r="H3487" s="4">
        <v>0</v>
      </c>
      <c r="I3487" s="4">
        <v>1739420</v>
      </c>
      <c r="J3487">
        <v>1</v>
      </c>
      <c r="K3487">
        <v>0</v>
      </c>
      <c r="L3487">
        <v>0</v>
      </c>
      <c r="M3487">
        <v>1</v>
      </c>
      <c r="N3487" s="2">
        <v>44795</v>
      </c>
      <c r="O3487" s="1" t="s">
        <v>9639</v>
      </c>
      <c r="P3487" s="4">
        <v>1739420</v>
      </c>
      <c r="Q3487" s="4">
        <v>146102</v>
      </c>
      <c r="R3487" s="1" t="s">
        <v>133</v>
      </c>
      <c r="S3487" s="1" t="s">
        <v>50</v>
      </c>
      <c r="T3487" s="4">
        <f>Sales_Datas[[#This Row],[after_discount]]-(Sales_Datas[[#This Row],[qty_ordered]]*Sales_Datas[[#This Row],[cogs]])</f>
        <v>1593318</v>
      </c>
      <c r="U3487" s="3">
        <f>IFERROR(Sales_Datas[[#This Row],[Gross_Profit]]/Sales_Datas[[#This Row],[after_discount]],0)</f>
        <v>0.9160053351117039</v>
      </c>
      <c r="V3487" s="1" t="str">
        <f>IF(Sales_Datas[[#This Row],[base_price]] &lt;= 632200, "Low", (IF(Sales_Datas[[#This Row],[base_price]] &gt;= 10092000, "High", "Medium")))</f>
        <v>Medium</v>
      </c>
    </row>
    <row r="3488" spans="1:22" x14ac:dyDescent="0.25">
      <c r="A3488" s="1" t="s">
        <v>9640</v>
      </c>
      <c r="B3488" s="1" t="s">
        <v>9641</v>
      </c>
      <c r="C3488" s="2">
        <v>44546</v>
      </c>
      <c r="D3488" s="1" t="s">
        <v>9642</v>
      </c>
      <c r="E3488" s="4">
        <v>173942</v>
      </c>
      <c r="F3488">
        <v>1</v>
      </c>
      <c r="G3488" s="4">
        <v>1739420</v>
      </c>
      <c r="H3488" s="4">
        <v>0</v>
      </c>
      <c r="I3488" s="4">
        <v>1739420</v>
      </c>
      <c r="J3488">
        <v>1</v>
      </c>
      <c r="K3488">
        <v>0</v>
      </c>
      <c r="L3488">
        <v>0</v>
      </c>
      <c r="M3488">
        <v>4</v>
      </c>
      <c r="N3488" s="2">
        <v>44540</v>
      </c>
      <c r="O3488" s="1" t="s">
        <v>9643</v>
      </c>
      <c r="P3488" s="4">
        <v>1739420</v>
      </c>
      <c r="Q3488" s="4">
        <v>126962</v>
      </c>
      <c r="R3488" s="1" t="s">
        <v>123</v>
      </c>
      <c r="S3488" s="1" t="s">
        <v>34</v>
      </c>
      <c r="T3488" s="4">
        <f>Sales_Datas[[#This Row],[after_discount]]-(Sales_Datas[[#This Row],[qty_ordered]]*Sales_Datas[[#This Row],[cogs]])</f>
        <v>1612458</v>
      </c>
      <c r="U3488" s="3">
        <f>IFERROR(Sales_Datas[[#This Row],[Gross_Profit]]/Sales_Datas[[#This Row],[after_discount]],0)</f>
        <v>0.92700900300100031</v>
      </c>
      <c r="V3488" s="1" t="str">
        <f>IF(Sales_Datas[[#This Row],[base_price]] &lt;= 632200, "Low", (IF(Sales_Datas[[#This Row],[base_price]] &gt;= 10092000, "High", "Medium")))</f>
        <v>Medium</v>
      </c>
    </row>
    <row r="3489" spans="1:22" x14ac:dyDescent="0.25">
      <c r="A3489" s="1" t="s">
        <v>9644</v>
      </c>
      <c r="B3489" s="1" t="s">
        <v>9645</v>
      </c>
      <c r="C3489" s="2">
        <v>44465</v>
      </c>
      <c r="D3489" s="1" t="s">
        <v>9646</v>
      </c>
      <c r="E3489" s="4">
        <v>86942</v>
      </c>
      <c r="F3489">
        <v>2</v>
      </c>
      <c r="G3489" s="4">
        <v>1738840</v>
      </c>
      <c r="H3489" s="4">
        <v>0</v>
      </c>
      <c r="I3489" s="4">
        <v>1738840</v>
      </c>
      <c r="J3489">
        <v>1</v>
      </c>
      <c r="K3489">
        <v>0</v>
      </c>
      <c r="L3489">
        <v>0</v>
      </c>
      <c r="M3489">
        <v>8</v>
      </c>
      <c r="N3489" s="2">
        <v>44457</v>
      </c>
      <c r="O3489" s="1" t="s">
        <v>9647</v>
      </c>
      <c r="P3489" s="4">
        <v>869420</v>
      </c>
      <c r="Q3489" s="4">
        <v>69542</v>
      </c>
      <c r="R3489" s="1" t="s">
        <v>191</v>
      </c>
      <c r="S3489" s="1" t="s">
        <v>1115</v>
      </c>
      <c r="T3489" s="4">
        <f>Sales_Datas[[#This Row],[after_discount]]-(Sales_Datas[[#This Row],[qty_ordered]]*Sales_Datas[[#This Row],[cogs]])</f>
        <v>1599756</v>
      </c>
      <c r="U3489" s="3">
        <f>IFERROR(Sales_Datas[[#This Row],[Gross_Profit]]/Sales_Datas[[#This Row],[after_discount]],0)</f>
        <v>0.92001334222815212</v>
      </c>
      <c r="V3489" s="1" t="str">
        <f>IF(Sales_Datas[[#This Row],[base_price]] &lt;= 632200, "Low", (IF(Sales_Datas[[#This Row],[base_price]] &gt;= 10092000, "High", "Medium")))</f>
        <v>Medium</v>
      </c>
    </row>
    <row r="3490" spans="1:22" x14ac:dyDescent="0.25">
      <c r="A3490" s="1" t="s">
        <v>9648</v>
      </c>
      <c r="B3490" s="1" t="s">
        <v>9649</v>
      </c>
      <c r="C3490" s="2">
        <v>44640</v>
      </c>
      <c r="D3490" s="1" t="s">
        <v>8692</v>
      </c>
      <c r="E3490" s="4">
        <v>86942</v>
      </c>
      <c r="F3490">
        <v>2</v>
      </c>
      <c r="G3490" s="4">
        <v>1738840</v>
      </c>
      <c r="H3490" s="4">
        <v>0</v>
      </c>
      <c r="I3490" s="4">
        <v>1738840</v>
      </c>
      <c r="J3490">
        <v>1</v>
      </c>
      <c r="K3490">
        <v>1</v>
      </c>
      <c r="L3490">
        <v>1</v>
      </c>
      <c r="M3490">
        <v>1</v>
      </c>
      <c r="N3490" s="2">
        <v>44635</v>
      </c>
      <c r="O3490" s="1" t="s">
        <v>8693</v>
      </c>
      <c r="P3490" s="4">
        <v>869420</v>
      </c>
      <c r="Q3490" s="4">
        <v>53882</v>
      </c>
      <c r="R3490" s="1" t="s">
        <v>128</v>
      </c>
      <c r="S3490" s="1" t="s">
        <v>50</v>
      </c>
      <c r="T3490" s="4">
        <f>Sales_Datas[[#This Row],[after_discount]]-(Sales_Datas[[#This Row],[qty_ordered]]*Sales_Datas[[#This Row],[cogs]])</f>
        <v>1631076</v>
      </c>
      <c r="U3490" s="3">
        <f>IFERROR(Sales_Datas[[#This Row],[Gross_Profit]]/Sales_Datas[[#This Row],[after_discount]],0)</f>
        <v>0.93802535023348899</v>
      </c>
      <c r="V3490" s="1" t="str">
        <f>IF(Sales_Datas[[#This Row],[base_price]] &lt;= 632200, "Low", (IF(Sales_Datas[[#This Row],[base_price]] &gt;= 10092000, "High", "Medium")))</f>
        <v>Medium</v>
      </c>
    </row>
    <row r="3491" spans="1:22" x14ac:dyDescent="0.25">
      <c r="A3491" s="1" t="s">
        <v>9650</v>
      </c>
      <c r="B3491" s="1" t="s">
        <v>9651</v>
      </c>
      <c r="C3491" s="2">
        <v>44688</v>
      </c>
      <c r="D3491" s="1" t="s">
        <v>9652</v>
      </c>
      <c r="E3491" s="4">
        <v>86942</v>
      </c>
      <c r="F3491">
        <v>2</v>
      </c>
      <c r="G3491" s="4">
        <v>1738840</v>
      </c>
      <c r="H3491" s="4">
        <v>0</v>
      </c>
      <c r="I3491" s="4">
        <v>1738840</v>
      </c>
      <c r="J3491">
        <v>1</v>
      </c>
      <c r="K3491">
        <v>0</v>
      </c>
      <c r="L3491">
        <v>0</v>
      </c>
      <c r="M3491">
        <v>1</v>
      </c>
      <c r="N3491" s="2">
        <v>44746</v>
      </c>
      <c r="O3491" s="1" t="s">
        <v>9653</v>
      </c>
      <c r="P3491" s="4">
        <v>869420</v>
      </c>
      <c r="Q3491" s="4">
        <v>71282</v>
      </c>
      <c r="R3491" s="1" t="s">
        <v>133</v>
      </c>
      <c r="S3491" s="1" t="s">
        <v>50</v>
      </c>
      <c r="T3491" s="4">
        <f>Sales_Datas[[#This Row],[after_discount]]-(Sales_Datas[[#This Row],[qty_ordered]]*Sales_Datas[[#This Row],[cogs]])</f>
        <v>1596276</v>
      </c>
      <c r="U3491" s="3">
        <f>IFERROR(Sales_Datas[[#This Row],[Gross_Profit]]/Sales_Datas[[#This Row],[after_discount]],0)</f>
        <v>0.91801200800533689</v>
      </c>
      <c r="V3491" s="1" t="str">
        <f>IF(Sales_Datas[[#This Row],[base_price]] &lt;= 632200, "Low", (IF(Sales_Datas[[#This Row],[base_price]] &gt;= 10092000, "High", "Medium")))</f>
        <v>Medium</v>
      </c>
    </row>
    <row r="3492" spans="1:22" x14ac:dyDescent="0.25">
      <c r="A3492" s="1" t="s">
        <v>9654</v>
      </c>
      <c r="B3492" s="1" t="s">
        <v>9655</v>
      </c>
      <c r="C3492" s="2">
        <v>44415</v>
      </c>
      <c r="D3492" s="1" t="s">
        <v>9656</v>
      </c>
      <c r="E3492" s="4">
        <v>86942</v>
      </c>
      <c r="F3492">
        <v>2</v>
      </c>
      <c r="G3492" s="4">
        <v>1738840</v>
      </c>
      <c r="H3492" s="4">
        <v>0</v>
      </c>
      <c r="I3492" s="4">
        <v>1738840</v>
      </c>
      <c r="J3492">
        <v>1</v>
      </c>
      <c r="K3492">
        <v>0</v>
      </c>
      <c r="L3492">
        <v>0</v>
      </c>
      <c r="M3492">
        <v>1</v>
      </c>
      <c r="N3492" s="2">
        <v>44388</v>
      </c>
      <c r="O3492" s="1" t="s">
        <v>9657</v>
      </c>
      <c r="P3492" s="4">
        <v>869420</v>
      </c>
      <c r="Q3492" s="4">
        <v>63452</v>
      </c>
      <c r="R3492" s="1" t="s">
        <v>123</v>
      </c>
      <c r="S3492" s="1" t="s">
        <v>50</v>
      </c>
      <c r="T3492" s="4">
        <f>Sales_Datas[[#This Row],[after_discount]]-(Sales_Datas[[#This Row],[qty_ordered]]*Sales_Datas[[#This Row],[cogs]])</f>
        <v>1611936</v>
      </c>
      <c r="U3492" s="3">
        <f>IFERROR(Sales_Datas[[#This Row],[Gross_Profit]]/Sales_Datas[[#This Row],[after_discount]],0)</f>
        <v>0.92701801200800538</v>
      </c>
      <c r="V3492" s="1" t="str">
        <f>IF(Sales_Datas[[#This Row],[base_price]] &lt;= 632200, "Low", (IF(Sales_Datas[[#This Row],[base_price]] &gt;= 10092000, "High", "Medium")))</f>
        <v>Medium</v>
      </c>
    </row>
    <row r="3493" spans="1:22" x14ac:dyDescent="0.25">
      <c r="A3493" s="1" t="s">
        <v>9658</v>
      </c>
      <c r="B3493" s="1" t="s">
        <v>5553</v>
      </c>
      <c r="C3493" s="2">
        <v>44206</v>
      </c>
      <c r="D3493" s="1" t="s">
        <v>960</v>
      </c>
      <c r="E3493" s="4">
        <v>57942</v>
      </c>
      <c r="F3493">
        <v>3</v>
      </c>
      <c r="G3493" s="4">
        <v>1738260</v>
      </c>
      <c r="H3493" s="4">
        <v>0</v>
      </c>
      <c r="I3493" s="4">
        <v>1738260</v>
      </c>
      <c r="J3493">
        <v>1</v>
      </c>
      <c r="K3493">
        <v>1</v>
      </c>
      <c r="L3493">
        <v>1</v>
      </c>
      <c r="M3493">
        <v>1</v>
      </c>
      <c r="N3493" s="2">
        <v>44440</v>
      </c>
      <c r="O3493" s="1" t="s">
        <v>961</v>
      </c>
      <c r="P3493" s="4">
        <v>579420</v>
      </c>
      <c r="Q3493" s="4">
        <v>34742</v>
      </c>
      <c r="R3493" s="1" t="s">
        <v>75</v>
      </c>
      <c r="S3493" s="1" t="s">
        <v>50</v>
      </c>
      <c r="T3493" s="4">
        <f>Sales_Datas[[#This Row],[after_discount]]-(Sales_Datas[[#This Row],[qty_ordered]]*Sales_Datas[[#This Row],[cogs]])</f>
        <v>1634034</v>
      </c>
      <c r="U3493" s="3">
        <f>IFERROR(Sales_Datas[[#This Row],[Gross_Profit]]/Sales_Datas[[#This Row],[after_discount]],0)</f>
        <v>0.94004004004004005</v>
      </c>
      <c r="V3493" s="1" t="str">
        <f>IF(Sales_Datas[[#This Row],[base_price]] &lt;= 632200, "Low", (IF(Sales_Datas[[#This Row],[base_price]] &gt;= 10092000, "High", "Medium")))</f>
        <v>Low</v>
      </c>
    </row>
    <row r="3494" spans="1:22" x14ac:dyDescent="0.25">
      <c r="A3494" s="1" t="s">
        <v>9659</v>
      </c>
      <c r="B3494" s="1" t="s">
        <v>9660</v>
      </c>
      <c r="C3494" s="2">
        <v>44469</v>
      </c>
      <c r="D3494" s="1" t="s">
        <v>960</v>
      </c>
      <c r="E3494" s="4">
        <v>57942</v>
      </c>
      <c r="F3494">
        <v>3</v>
      </c>
      <c r="G3494" s="4">
        <v>1738260</v>
      </c>
      <c r="H3494" s="4">
        <v>0</v>
      </c>
      <c r="I3494" s="4">
        <v>1738260</v>
      </c>
      <c r="J3494">
        <v>1</v>
      </c>
      <c r="K3494">
        <v>1</v>
      </c>
      <c r="L3494">
        <v>1</v>
      </c>
      <c r="M3494">
        <v>1</v>
      </c>
      <c r="N3494" s="2">
        <v>44444</v>
      </c>
      <c r="O3494" s="1" t="s">
        <v>961</v>
      </c>
      <c r="P3494" s="4">
        <v>579420</v>
      </c>
      <c r="Q3494" s="4">
        <v>34742</v>
      </c>
      <c r="R3494" s="1" t="s">
        <v>75</v>
      </c>
      <c r="S3494" s="1" t="s">
        <v>50</v>
      </c>
      <c r="T3494" s="4">
        <f>Sales_Datas[[#This Row],[after_discount]]-(Sales_Datas[[#This Row],[qty_ordered]]*Sales_Datas[[#This Row],[cogs]])</f>
        <v>1634034</v>
      </c>
      <c r="U3494" s="3">
        <f>IFERROR(Sales_Datas[[#This Row],[Gross_Profit]]/Sales_Datas[[#This Row],[after_discount]],0)</f>
        <v>0.94004004004004005</v>
      </c>
      <c r="V3494" s="1" t="str">
        <f>IF(Sales_Datas[[#This Row],[base_price]] &lt;= 632200, "Low", (IF(Sales_Datas[[#This Row],[base_price]] &gt;= 10092000, "High", "Medium")))</f>
        <v>Low</v>
      </c>
    </row>
    <row r="3495" spans="1:22" x14ac:dyDescent="0.25">
      <c r="A3495" s="1" t="s">
        <v>9661</v>
      </c>
      <c r="B3495" s="1" t="s">
        <v>9662</v>
      </c>
      <c r="C3495" s="2">
        <v>44492</v>
      </c>
      <c r="D3495" s="1" t="s">
        <v>960</v>
      </c>
      <c r="E3495" s="4">
        <v>57942</v>
      </c>
      <c r="F3495">
        <v>3</v>
      </c>
      <c r="G3495" s="4">
        <v>1738260</v>
      </c>
      <c r="H3495" s="4">
        <v>0</v>
      </c>
      <c r="I3495" s="4">
        <v>1738260</v>
      </c>
      <c r="J3495">
        <v>1</v>
      </c>
      <c r="K3495">
        <v>1</v>
      </c>
      <c r="L3495">
        <v>1</v>
      </c>
      <c r="M3495">
        <v>1</v>
      </c>
      <c r="N3495" s="2">
        <v>44420</v>
      </c>
      <c r="O3495" s="1" t="s">
        <v>961</v>
      </c>
      <c r="P3495" s="4">
        <v>579420</v>
      </c>
      <c r="Q3495" s="4">
        <v>34742</v>
      </c>
      <c r="R3495" s="1" t="s">
        <v>75</v>
      </c>
      <c r="S3495" s="1" t="s">
        <v>50</v>
      </c>
      <c r="T3495" s="4">
        <f>Sales_Datas[[#This Row],[after_discount]]-(Sales_Datas[[#This Row],[qty_ordered]]*Sales_Datas[[#This Row],[cogs]])</f>
        <v>1634034</v>
      </c>
      <c r="U3495" s="3">
        <f>IFERROR(Sales_Datas[[#This Row],[Gross_Profit]]/Sales_Datas[[#This Row],[after_discount]],0)</f>
        <v>0.94004004004004005</v>
      </c>
      <c r="V3495" s="1" t="str">
        <f>IF(Sales_Datas[[#This Row],[base_price]] &lt;= 632200, "Low", (IF(Sales_Datas[[#This Row],[base_price]] &gt;= 10092000, "High", "Medium")))</f>
        <v>Low</v>
      </c>
    </row>
    <row r="3496" spans="1:22" x14ac:dyDescent="0.25">
      <c r="A3496" s="1" t="s">
        <v>9663</v>
      </c>
      <c r="B3496" s="1" t="s">
        <v>9444</v>
      </c>
      <c r="C3496" s="2">
        <v>44579</v>
      </c>
      <c r="D3496" s="1" t="s">
        <v>540</v>
      </c>
      <c r="E3496" s="4">
        <v>57942</v>
      </c>
      <c r="F3496">
        <v>3</v>
      </c>
      <c r="G3496" s="4">
        <v>1738260</v>
      </c>
      <c r="H3496" s="4">
        <v>0</v>
      </c>
      <c r="I3496" s="4">
        <v>1738260</v>
      </c>
      <c r="J3496">
        <v>1</v>
      </c>
      <c r="K3496">
        <v>1</v>
      </c>
      <c r="L3496">
        <v>1</v>
      </c>
      <c r="M3496">
        <v>1</v>
      </c>
      <c r="N3496" s="2">
        <v>44571</v>
      </c>
      <c r="O3496" s="1" t="s">
        <v>541</v>
      </c>
      <c r="P3496" s="4">
        <v>580580</v>
      </c>
      <c r="Q3496" s="4">
        <v>43500</v>
      </c>
      <c r="R3496" s="1" t="s">
        <v>75</v>
      </c>
      <c r="S3496" s="1" t="s">
        <v>50</v>
      </c>
      <c r="T3496" s="4">
        <f>Sales_Datas[[#This Row],[after_discount]]-(Sales_Datas[[#This Row],[qty_ordered]]*Sales_Datas[[#This Row],[cogs]])</f>
        <v>1607760</v>
      </c>
      <c r="U3496" s="3">
        <f>IFERROR(Sales_Datas[[#This Row],[Gross_Profit]]/Sales_Datas[[#This Row],[after_discount]],0)</f>
        <v>0.92492492492492495</v>
      </c>
      <c r="V3496" s="1" t="str">
        <f>IF(Sales_Datas[[#This Row],[base_price]] &lt;= 632200, "Low", (IF(Sales_Datas[[#This Row],[base_price]] &gt;= 10092000, "High", "Medium")))</f>
        <v>Low</v>
      </c>
    </row>
    <row r="3497" spans="1:22" x14ac:dyDescent="0.25">
      <c r="A3497" s="1" t="s">
        <v>9664</v>
      </c>
      <c r="B3497" s="1" t="s">
        <v>9444</v>
      </c>
      <c r="C3497" s="2">
        <v>44582</v>
      </c>
      <c r="D3497" s="1" t="s">
        <v>540</v>
      </c>
      <c r="E3497" s="4">
        <v>57942</v>
      </c>
      <c r="F3497">
        <v>3</v>
      </c>
      <c r="G3497" s="4">
        <v>1738260</v>
      </c>
      <c r="H3497" s="4">
        <v>0</v>
      </c>
      <c r="I3497" s="4">
        <v>1738260</v>
      </c>
      <c r="J3497">
        <v>1</v>
      </c>
      <c r="K3497">
        <v>1</v>
      </c>
      <c r="L3497">
        <v>1</v>
      </c>
      <c r="M3497">
        <v>1</v>
      </c>
      <c r="N3497" s="2">
        <v>44571</v>
      </c>
      <c r="O3497" s="1" t="s">
        <v>541</v>
      </c>
      <c r="P3497" s="4">
        <v>580580</v>
      </c>
      <c r="Q3497" s="4">
        <v>43500</v>
      </c>
      <c r="R3497" s="1" t="s">
        <v>75</v>
      </c>
      <c r="S3497" s="1" t="s">
        <v>50</v>
      </c>
      <c r="T3497" s="4">
        <f>Sales_Datas[[#This Row],[after_discount]]-(Sales_Datas[[#This Row],[qty_ordered]]*Sales_Datas[[#This Row],[cogs]])</f>
        <v>1607760</v>
      </c>
      <c r="U3497" s="3">
        <f>IFERROR(Sales_Datas[[#This Row],[Gross_Profit]]/Sales_Datas[[#This Row],[after_discount]],0)</f>
        <v>0.92492492492492495</v>
      </c>
      <c r="V3497" s="1" t="str">
        <f>IF(Sales_Datas[[#This Row],[base_price]] &lt;= 632200, "Low", (IF(Sales_Datas[[#This Row],[base_price]] &gt;= 10092000, "High", "Medium")))</f>
        <v>Low</v>
      </c>
    </row>
    <row r="3498" spans="1:22" x14ac:dyDescent="0.25">
      <c r="A3498" s="1" t="s">
        <v>9665</v>
      </c>
      <c r="B3498" s="1" t="s">
        <v>9666</v>
      </c>
      <c r="C3498" s="2">
        <v>44446</v>
      </c>
      <c r="D3498" s="1" t="s">
        <v>9667</v>
      </c>
      <c r="E3498" s="4">
        <v>173768</v>
      </c>
      <c r="F3498">
        <v>1</v>
      </c>
      <c r="G3498" s="4">
        <v>1737680</v>
      </c>
      <c r="H3498" s="4">
        <v>0</v>
      </c>
      <c r="I3498" s="4">
        <v>1737680</v>
      </c>
      <c r="J3498">
        <v>1</v>
      </c>
      <c r="K3498">
        <v>1</v>
      </c>
      <c r="L3498">
        <v>1</v>
      </c>
      <c r="M3498">
        <v>1</v>
      </c>
      <c r="N3498" s="2">
        <v>44383</v>
      </c>
      <c r="O3498" s="1" t="s">
        <v>9668</v>
      </c>
      <c r="P3498" s="4">
        <v>1737680</v>
      </c>
      <c r="Q3498" s="4">
        <v>149408</v>
      </c>
      <c r="R3498" s="1" t="s">
        <v>123</v>
      </c>
      <c r="S3498" s="1" t="s">
        <v>50</v>
      </c>
      <c r="T3498" s="4">
        <f>Sales_Datas[[#This Row],[after_discount]]-(Sales_Datas[[#This Row],[qty_ordered]]*Sales_Datas[[#This Row],[cogs]])</f>
        <v>1588272</v>
      </c>
      <c r="U3498" s="3">
        <f>IFERROR(Sales_Datas[[#This Row],[Gross_Profit]]/Sales_Datas[[#This Row],[after_discount]],0)</f>
        <v>0.91401869158878501</v>
      </c>
      <c r="V3498" s="1" t="str">
        <f>IF(Sales_Datas[[#This Row],[base_price]] &lt;= 632200, "Low", (IF(Sales_Datas[[#This Row],[base_price]] &gt;= 10092000, "High", "Medium")))</f>
        <v>Medium</v>
      </c>
    </row>
    <row r="3499" spans="1:22" x14ac:dyDescent="0.25">
      <c r="A3499" s="1" t="s">
        <v>9669</v>
      </c>
      <c r="B3499" s="1" t="s">
        <v>9666</v>
      </c>
      <c r="C3499" s="2">
        <v>44476</v>
      </c>
      <c r="D3499" s="1" t="s">
        <v>9667</v>
      </c>
      <c r="E3499" s="4">
        <v>173768</v>
      </c>
      <c r="F3499">
        <v>1</v>
      </c>
      <c r="G3499" s="4">
        <v>1737680</v>
      </c>
      <c r="H3499" s="4">
        <v>0</v>
      </c>
      <c r="I3499" s="4">
        <v>1737680</v>
      </c>
      <c r="J3499">
        <v>1</v>
      </c>
      <c r="K3499">
        <v>1</v>
      </c>
      <c r="L3499">
        <v>1</v>
      </c>
      <c r="M3499">
        <v>1</v>
      </c>
      <c r="N3499" s="2">
        <v>44383</v>
      </c>
      <c r="O3499" s="1" t="s">
        <v>9668</v>
      </c>
      <c r="P3499" s="4">
        <v>1737680</v>
      </c>
      <c r="Q3499" s="4">
        <v>149408</v>
      </c>
      <c r="R3499" s="1" t="s">
        <v>123</v>
      </c>
      <c r="S3499" s="1" t="s">
        <v>50</v>
      </c>
      <c r="T3499" s="4">
        <f>Sales_Datas[[#This Row],[after_discount]]-(Sales_Datas[[#This Row],[qty_ordered]]*Sales_Datas[[#This Row],[cogs]])</f>
        <v>1588272</v>
      </c>
      <c r="U3499" s="3">
        <f>IFERROR(Sales_Datas[[#This Row],[Gross_Profit]]/Sales_Datas[[#This Row],[after_discount]],0)</f>
        <v>0.91401869158878501</v>
      </c>
      <c r="V3499" s="1" t="str">
        <f>IF(Sales_Datas[[#This Row],[base_price]] &lt;= 632200, "Low", (IF(Sales_Datas[[#This Row],[base_price]] &gt;= 10092000, "High", "Medium")))</f>
        <v>Medium</v>
      </c>
    </row>
    <row r="3500" spans="1:22" x14ac:dyDescent="0.25">
      <c r="A3500" s="1" t="s">
        <v>9670</v>
      </c>
      <c r="B3500" s="1" t="s">
        <v>9671</v>
      </c>
      <c r="C3500" s="2">
        <v>44236</v>
      </c>
      <c r="D3500" s="1" t="s">
        <v>9672</v>
      </c>
      <c r="E3500" s="4">
        <v>173710</v>
      </c>
      <c r="F3500">
        <v>1</v>
      </c>
      <c r="G3500" s="4">
        <v>1737100</v>
      </c>
      <c r="H3500" s="4">
        <v>0</v>
      </c>
      <c r="I3500" s="4">
        <v>1737100</v>
      </c>
      <c r="J3500">
        <v>1</v>
      </c>
      <c r="K3500">
        <v>1</v>
      </c>
      <c r="L3500">
        <v>1</v>
      </c>
      <c r="M3500">
        <v>1</v>
      </c>
      <c r="N3500" s="2">
        <v>44436</v>
      </c>
      <c r="O3500" s="1" t="s">
        <v>9673</v>
      </c>
      <c r="P3500" s="4">
        <v>1159420</v>
      </c>
      <c r="Q3500" s="4">
        <v>95062</v>
      </c>
      <c r="R3500" s="1" t="s">
        <v>133</v>
      </c>
      <c r="S3500" s="1" t="s">
        <v>50</v>
      </c>
      <c r="T3500" s="4">
        <f>Sales_Datas[[#This Row],[after_discount]]-(Sales_Datas[[#This Row],[qty_ordered]]*Sales_Datas[[#This Row],[cogs]])</f>
        <v>1642038</v>
      </c>
      <c r="U3500" s="3">
        <f>IFERROR(Sales_Datas[[#This Row],[Gross_Profit]]/Sales_Datas[[#This Row],[after_discount]],0)</f>
        <v>0.94527545909849753</v>
      </c>
      <c r="V3500" s="1" t="str">
        <f>IF(Sales_Datas[[#This Row],[base_price]] &lt;= 632200, "Low", (IF(Sales_Datas[[#This Row],[base_price]] &gt;= 10092000, "High", "Medium")))</f>
        <v>Medium</v>
      </c>
    </row>
    <row r="3501" spans="1:22" x14ac:dyDescent="0.25">
      <c r="A3501" s="1" t="s">
        <v>9674</v>
      </c>
      <c r="B3501" s="1" t="s">
        <v>9675</v>
      </c>
      <c r="C3501" s="2">
        <v>44237</v>
      </c>
      <c r="D3501" s="1" t="s">
        <v>9676</v>
      </c>
      <c r="E3501" s="4">
        <v>173710</v>
      </c>
      <c r="F3501">
        <v>1</v>
      </c>
      <c r="G3501" s="4">
        <v>1737100</v>
      </c>
      <c r="H3501" s="4">
        <v>0</v>
      </c>
      <c r="I3501" s="4">
        <v>1737100</v>
      </c>
      <c r="J3501">
        <v>1</v>
      </c>
      <c r="K3501">
        <v>0</v>
      </c>
      <c r="L3501">
        <v>0</v>
      </c>
      <c r="M3501">
        <v>4</v>
      </c>
      <c r="N3501" s="2">
        <v>44488</v>
      </c>
      <c r="O3501" s="1" t="s">
        <v>9677</v>
      </c>
      <c r="P3501" s="4">
        <v>1737100</v>
      </c>
      <c r="Q3501" s="4">
        <v>105908</v>
      </c>
      <c r="R3501" s="1" t="s">
        <v>133</v>
      </c>
      <c r="S3501" s="1" t="s">
        <v>34</v>
      </c>
      <c r="T3501" s="4">
        <f>Sales_Datas[[#This Row],[after_discount]]-(Sales_Datas[[#This Row],[qty_ordered]]*Sales_Datas[[#This Row],[cogs]])</f>
        <v>1631192</v>
      </c>
      <c r="U3501" s="3">
        <f>IFERROR(Sales_Datas[[#This Row],[Gross_Profit]]/Sales_Datas[[#This Row],[after_discount]],0)</f>
        <v>0.93903171953255427</v>
      </c>
      <c r="V3501" s="1" t="str">
        <f>IF(Sales_Datas[[#This Row],[base_price]] &lt;= 632200, "Low", (IF(Sales_Datas[[#This Row],[base_price]] &gt;= 10092000, "High", "Medium")))</f>
        <v>Medium</v>
      </c>
    </row>
    <row r="3502" spans="1:22" x14ac:dyDescent="0.25">
      <c r="A3502" s="1" t="s">
        <v>9678</v>
      </c>
      <c r="B3502" s="1" t="s">
        <v>9679</v>
      </c>
      <c r="C3502" s="2">
        <v>44458</v>
      </c>
      <c r="D3502" s="1" t="s">
        <v>9680</v>
      </c>
      <c r="E3502" s="4">
        <v>173710</v>
      </c>
      <c r="F3502">
        <v>1</v>
      </c>
      <c r="G3502" s="4">
        <v>1737100</v>
      </c>
      <c r="H3502" s="4">
        <v>0</v>
      </c>
      <c r="I3502" s="4">
        <v>1737100</v>
      </c>
      <c r="J3502">
        <v>1</v>
      </c>
      <c r="K3502">
        <v>1</v>
      </c>
      <c r="L3502">
        <v>1</v>
      </c>
      <c r="M3502">
        <v>1</v>
      </c>
      <c r="N3502" s="2">
        <v>44448</v>
      </c>
      <c r="O3502" s="1" t="s">
        <v>9681</v>
      </c>
      <c r="P3502" s="4">
        <v>1737100</v>
      </c>
      <c r="Q3502" s="4">
        <v>154570</v>
      </c>
      <c r="R3502" s="1" t="s">
        <v>133</v>
      </c>
      <c r="S3502" s="1" t="s">
        <v>50</v>
      </c>
      <c r="T3502" s="4">
        <f>Sales_Datas[[#This Row],[after_discount]]-(Sales_Datas[[#This Row],[qty_ordered]]*Sales_Datas[[#This Row],[cogs]])</f>
        <v>1582530</v>
      </c>
      <c r="U3502" s="3">
        <f>IFERROR(Sales_Datas[[#This Row],[Gross_Profit]]/Sales_Datas[[#This Row],[after_discount]],0)</f>
        <v>0.91101836393989988</v>
      </c>
      <c r="V3502" s="1" t="str">
        <f>IF(Sales_Datas[[#This Row],[base_price]] &lt;= 632200, "Low", (IF(Sales_Datas[[#This Row],[base_price]] &gt;= 10092000, "High", "Medium")))</f>
        <v>Medium</v>
      </c>
    </row>
    <row r="3503" spans="1:22" x14ac:dyDescent="0.25">
      <c r="A3503" s="1" t="s">
        <v>9682</v>
      </c>
      <c r="B3503" s="1" t="s">
        <v>1516</v>
      </c>
      <c r="C3503" s="2">
        <v>44478</v>
      </c>
      <c r="D3503" s="1" t="s">
        <v>9683</v>
      </c>
      <c r="E3503" s="4">
        <v>173710</v>
      </c>
      <c r="F3503">
        <v>1</v>
      </c>
      <c r="G3503" s="4">
        <v>1737100</v>
      </c>
      <c r="H3503" s="4">
        <v>0</v>
      </c>
      <c r="I3503" s="4">
        <v>1737100</v>
      </c>
      <c r="J3503">
        <v>1</v>
      </c>
      <c r="K3503">
        <v>1</v>
      </c>
      <c r="L3503">
        <v>1</v>
      </c>
      <c r="M3503">
        <v>1</v>
      </c>
      <c r="N3503" s="2">
        <v>44402</v>
      </c>
      <c r="O3503" s="1" t="s">
        <v>9684</v>
      </c>
      <c r="P3503" s="4">
        <v>1159420</v>
      </c>
      <c r="Q3503" s="4">
        <v>73022</v>
      </c>
      <c r="R3503" s="1" t="s">
        <v>133</v>
      </c>
      <c r="S3503" s="1" t="s">
        <v>50</v>
      </c>
      <c r="T3503" s="4">
        <f>Sales_Datas[[#This Row],[after_discount]]-(Sales_Datas[[#This Row],[qty_ordered]]*Sales_Datas[[#This Row],[cogs]])</f>
        <v>1664078</v>
      </c>
      <c r="U3503" s="3">
        <f>IFERROR(Sales_Datas[[#This Row],[Gross_Profit]]/Sales_Datas[[#This Row],[after_discount]],0)</f>
        <v>0.95796327212020038</v>
      </c>
      <c r="V3503" s="1" t="str">
        <f>IF(Sales_Datas[[#This Row],[base_price]] &lt;= 632200, "Low", (IF(Sales_Datas[[#This Row],[base_price]] &gt;= 10092000, "High", "Medium")))</f>
        <v>Medium</v>
      </c>
    </row>
    <row r="3504" spans="1:22" x14ac:dyDescent="0.25">
      <c r="A3504" s="1" t="s">
        <v>9685</v>
      </c>
      <c r="B3504" s="1" t="s">
        <v>9686</v>
      </c>
      <c r="C3504" s="2">
        <v>44479</v>
      </c>
      <c r="D3504" s="1" t="s">
        <v>7123</v>
      </c>
      <c r="E3504" s="4">
        <v>173710</v>
      </c>
      <c r="F3504">
        <v>1</v>
      </c>
      <c r="G3504" s="4">
        <v>1737100</v>
      </c>
      <c r="H3504" s="4">
        <v>0</v>
      </c>
      <c r="I3504" s="4">
        <v>1737100</v>
      </c>
      <c r="J3504">
        <v>1</v>
      </c>
      <c r="K3504">
        <v>1</v>
      </c>
      <c r="L3504">
        <v>0</v>
      </c>
      <c r="M3504">
        <v>1</v>
      </c>
      <c r="N3504" s="2">
        <v>44428</v>
      </c>
      <c r="O3504" s="1" t="s">
        <v>7124</v>
      </c>
      <c r="P3504" s="4">
        <v>1737100</v>
      </c>
      <c r="Q3504" s="4">
        <v>135488</v>
      </c>
      <c r="R3504" s="1" t="s">
        <v>133</v>
      </c>
      <c r="S3504" s="1" t="s">
        <v>50</v>
      </c>
      <c r="T3504" s="4">
        <f>Sales_Datas[[#This Row],[after_discount]]-(Sales_Datas[[#This Row],[qty_ordered]]*Sales_Datas[[#This Row],[cogs]])</f>
        <v>1601612</v>
      </c>
      <c r="U3504" s="3">
        <f>IFERROR(Sales_Datas[[#This Row],[Gross_Profit]]/Sales_Datas[[#This Row],[after_discount]],0)</f>
        <v>0.92200333889816366</v>
      </c>
      <c r="V3504" s="1" t="str">
        <f>IF(Sales_Datas[[#This Row],[base_price]] &lt;= 632200, "Low", (IF(Sales_Datas[[#This Row],[base_price]] &gt;= 10092000, "High", "Medium")))</f>
        <v>Medium</v>
      </c>
    </row>
    <row r="3505" spans="1:22" x14ac:dyDescent="0.25">
      <c r="A3505" s="1" t="s">
        <v>9687</v>
      </c>
      <c r="B3505" s="1" t="s">
        <v>9688</v>
      </c>
      <c r="C3505" s="2">
        <v>44480</v>
      </c>
      <c r="D3505" s="1" t="s">
        <v>9689</v>
      </c>
      <c r="E3505" s="4">
        <v>86710</v>
      </c>
      <c r="F3505">
        <v>2</v>
      </c>
      <c r="G3505" s="4">
        <v>1734200</v>
      </c>
      <c r="H3505" s="4">
        <v>0</v>
      </c>
      <c r="I3505" s="4">
        <v>1734200</v>
      </c>
      <c r="J3505">
        <v>1</v>
      </c>
      <c r="K3505">
        <v>1</v>
      </c>
      <c r="L3505">
        <v>0</v>
      </c>
      <c r="M3505">
        <v>1</v>
      </c>
      <c r="N3505" s="2">
        <v>44463</v>
      </c>
      <c r="O3505" s="1" t="s">
        <v>9690</v>
      </c>
      <c r="P3505" s="4">
        <v>867100</v>
      </c>
      <c r="Q3505" s="4">
        <v>71050</v>
      </c>
      <c r="R3505" s="1" t="s">
        <v>89</v>
      </c>
      <c r="S3505" s="1" t="s">
        <v>50</v>
      </c>
      <c r="T3505" s="4">
        <f>Sales_Datas[[#This Row],[after_discount]]-(Sales_Datas[[#This Row],[qty_ordered]]*Sales_Datas[[#This Row],[cogs]])</f>
        <v>1592100</v>
      </c>
      <c r="U3505" s="3">
        <f>IFERROR(Sales_Datas[[#This Row],[Gross_Profit]]/Sales_Datas[[#This Row],[after_discount]],0)</f>
        <v>0.91806020066889638</v>
      </c>
      <c r="V3505" s="1" t="str">
        <f>IF(Sales_Datas[[#This Row],[base_price]] &lt;= 632200, "Low", (IF(Sales_Datas[[#This Row],[base_price]] &gt;= 10092000, "High", "Medium")))</f>
        <v>Medium</v>
      </c>
    </row>
    <row r="3506" spans="1:22" x14ac:dyDescent="0.25">
      <c r="A3506" s="1" t="s">
        <v>9691</v>
      </c>
      <c r="B3506" s="1" t="s">
        <v>9692</v>
      </c>
      <c r="C3506" s="2">
        <v>44639</v>
      </c>
      <c r="D3506" s="1" t="s">
        <v>9693</v>
      </c>
      <c r="E3506" s="4">
        <v>173420</v>
      </c>
      <c r="F3506">
        <v>1</v>
      </c>
      <c r="G3506" s="4">
        <v>1734200</v>
      </c>
      <c r="H3506" s="4">
        <v>0</v>
      </c>
      <c r="I3506" s="4">
        <v>1734200</v>
      </c>
      <c r="J3506">
        <v>1</v>
      </c>
      <c r="K3506">
        <v>0</v>
      </c>
      <c r="L3506">
        <v>0</v>
      </c>
      <c r="M3506">
        <v>7</v>
      </c>
      <c r="N3506" s="2">
        <v>44475</v>
      </c>
      <c r="O3506" s="1" t="s">
        <v>9694</v>
      </c>
      <c r="P3506" s="4">
        <v>1734200</v>
      </c>
      <c r="Q3506" s="4">
        <v>133516</v>
      </c>
      <c r="R3506" s="1" t="s">
        <v>89</v>
      </c>
      <c r="S3506" s="1" t="s">
        <v>66</v>
      </c>
      <c r="T3506" s="4">
        <f>Sales_Datas[[#This Row],[after_discount]]-(Sales_Datas[[#This Row],[qty_ordered]]*Sales_Datas[[#This Row],[cogs]])</f>
        <v>1600684</v>
      </c>
      <c r="U3506" s="3">
        <f>IFERROR(Sales_Datas[[#This Row],[Gross_Profit]]/Sales_Datas[[#This Row],[after_discount]],0)</f>
        <v>0.92301003344481602</v>
      </c>
      <c r="V3506" s="1" t="str">
        <f>IF(Sales_Datas[[#This Row],[base_price]] &lt;= 632200, "Low", (IF(Sales_Datas[[#This Row],[base_price]] &gt;= 10092000, "High", "Medium")))</f>
        <v>Medium</v>
      </c>
    </row>
    <row r="3507" spans="1:22" x14ac:dyDescent="0.25">
      <c r="A3507" s="1" t="s">
        <v>9695</v>
      </c>
      <c r="B3507" s="1" t="s">
        <v>9696</v>
      </c>
      <c r="C3507" s="2">
        <v>44681</v>
      </c>
      <c r="D3507" s="1" t="s">
        <v>9697</v>
      </c>
      <c r="E3507" s="4">
        <v>173420</v>
      </c>
      <c r="F3507">
        <v>1</v>
      </c>
      <c r="G3507" s="4">
        <v>1734200</v>
      </c>
      <c r="H3507" s="4">
        <v>0</v>
      </c>
      <c r="I3507" s="4">
        <v>1734200</v>
      </c>
      <c r="J3507">
        <v>1</v>
      </c>
      <c r="K3507">
        <v>1</v>
      </c>
      <c r="L3507">
        <v>1</v>
      </c>
      <c r="M3507">
        <v>1</v>
      </c>
      <c r="N3507" s="2">
        <v>44386</v>
      </c>
      <c r="O3507" s="1" t="s">
        <v>9698</v>
      </c>
      <c r="P3507" s="4">
        <v>1734200</v>
      </c>
      <c r="Q3507" s="4">
        <v>110954</v>
      </c>
      <c r="R3507" s="1" t="s">
        <v>89</v>
      </c>
      <c r="S3507" s="1" t="s">
        <v>50</v>
      </c>
      <c r="T3507" s="4">
        <f>Sales_Datas[[#This Row],[after_discount]]-(Sales_Datas[[#This Row],[qty_ordered]]*Sales_Datas[[#This Row],[cogs]])</f>
        <v>1623246</v>
      </c>
      <c r="U3507" s="3">
        <f>IFERROR(Sales_Datas[[#This Row],[Gross_Profit]]/Sales_Datas[[#This Row],[after_discount]],0)</f>
        <v>0.93602006688963213</v>
      </c>
      <c r="V3507" s="1" t="str">
        <f>IF(Sales_Datas[[#This Row],[base_price]] &lt;= 632200, "Low", (IF(Sales_Datas[[#This Row],[base_price]] &gt;= 10092000, "High", "Medium")))</f>
        <v>Medium</v>
      </c>
    </row>
    <row r="3508" spans="1:22" x14ac:dyDescent="0.25">
      <c r="A3508" s="1" t="s">
        <v>9699</v>
      </c>
      <c r="B3508" s="1" t="s">
        <v>9700</v>
      </c>
      <c r="C3508" s="2">
        <v>44545</v>
      </c>
      <c r="D3508" s="1" t="s">
        <v>9701</v>
      </c>
      <c r="E3508" s="4">
        <v>173420</v>
      </c>
      <c r="F3508">
        <v>1</v>
      </c>
      <c r="G3508" s="4">
        <v>1734200</v>
      </c>
      <c r="H3508" s="4">
        <v>0</v>
      </c>
      <c r="I3508" s="4">
        <v>1734200</v>
      </c>
      <c r="J3508">
        <v>1</v>
      </c>
      <c r="K3508">
        <v>0</v>
      </c>
      <c r="L3508">
        <v>0</v>
      </c>
      <c r="M3508">
        <v>4</v>
      </c>
      <c r="N3508" s="2">
        <v>44535</v>
      </c>
      <c r="O3508" s="1" t="s">
        <v>9702</v>
      </c>
      <c r="P3508" s="4">
        <v>1734200</v>
      </c>
      <c r="Q3508" s="4">
        <v>143898</v>
      </c>
      <c r="R3508" s="1" t="s">
        <v>123</v>
      </c>
      <c r="S3508" s="1" t="s">
        <v>34</v>
      </c>
      <c r="T3508" s="4">
        <f>Sales_Datas[[#This Row],[after_discount]]-(Sales_Datas[[#This Row],[qty_ordered]]*Sales_Datas[[#This Row],[cogs]])</f>
        <v>1590302</v>
      </c>
      <c r="U3508" s="3">
        <f>IFERROR(Sales_Datas[[#This Row],[Gross_Profit]]/Sales_Datas[[#This Row],[after_discount]],0)</f>
        <v>0.91702341137123744</v>
      </c>
      <c r="V3508" s="1" t="str">
        <f>IF(Sales_Datas[[#This Row],[base_price]] &lt;= 632200, "Low", (IF(Sales_Datas[[#This Row],[base_price]] &gt;= 10092000, "High", "Medium")))</f>
        <v>Medium</v>
      </c>
    </row>
    <row r="3509" spans="1:22" x14ac:dyDescent="0.25">
      <c r="A3509" s="1" t="s">
        <v>9703</v>
      </c>
      <c r="B3509" s="1" t="s">
        <v>3590</v>
      </c>
      <c r="C3509" s="2">
        <v>44740</v>
      </c>
      <c r="D3509" s="1" t="s">
        <v>9704</v>
      </c>
      <c r="E3509" s="4">
        <v>173420</v>
      </c>
      <c r="F3509">
        <v>1</v>
      </c>
      <c r="G3509" s="4">
        <v>1734200</v>
      </c>
      <c r="H3509" s="4">
        <v>0</v>
      </c>
      <c r="I3509" s="4">
        <v>1734200</v>
      </c>
      <c r="J3509">
        <v>1</v>
      </c>
      <c r="K3509">
        <v>1</v>
      </c>
      <c r="L3509">
        <v>0</v>
      </c>
      <c r="M3509">
        <v>4</v>
      </c>
      <c r="N3509" s="2">
        <v>44718</v>
      </c>
      <c r="O3509" s="1" t="s">
        <v>9705</v>
      </c>
      <c r="P3509" s="4">
        <v>1734200</v>
      </c>
      <c r="Q3509" s="4">
        <v>147378</v>
      </c>
      <c r="R3509" s="1" t="s">
        <v>123</v>
      </c>
      <c r="S3509" s="1" t="s">
        <v>34</v>
      </c>
      <c r="T3509" s="4">
        <f>Sales_Datas[[#This Row],[after_discount]]-(Sales_Datas[[#This Row],[qty_ordered]]*Sales_Datas[[#This Row],[cogs]])</f>
        <v>1586822</v>
      </c>
      <c r="U3509" s="3">
        <f>IFERROR(Sales_Datas[[#This Row],[Gross_Profit]]/Sales_Datas[[#This Row],[after_discount]],0)</f>
        <v>0.91501672240802678</v>
      </c>
      <c r="V3509" s="1" t="str">
        <f>IF(Sales_Datas[[#This Row],[base_price]] &lt;= 632200, "Low", (IF(Sales_Datas[[#This Row],[base_price]] &gt;= 10092000, "High", "Medium")))</f>
        <v>Medium</v>
      </c>
    </row>
    <row r="3510" spans="1:22" x14ac:dyDescent="0.25">
      <c r="A3510" s="1" t="s">
        <v>9706</v>
      </c>
      <c r="B3510" s="1" t="s">
        <v>4751</v>
      </c>
      <c r="C3510" s="2">
        <v>44718</v>
      </c>
      <c r="D3510" s="1" t="s">
        <v>4752</v>
      </c>
      <c r="E3510" s="4">
        <v>57710</v>
      </c>
      <c r="F3510">
        <v>3</v>
      </c>
      <c r="G3510" s="4">
        <v>1731300</v>
      </c>
      <c r="H3510" s="4">
        <v>0</v>
      </c>
      <c r="I3510" s="4">
        <v>1731300</v>
      </c>
      <c r="J3510">
        <v>1</v>
      </c>
      <c r="K3510">
        <v>1</v>
      </c>
      <c r="L3510">
        <v>1</v>
      </c>
      <c r="M3510">
        <v>1</v>
      </c>
      <c r="N3510" s="2">
        <v>44431</v>
      </c>
      <c r="O3510" s="1" t="s">
        <v>4753</v>
      </c>
      <c r="P3510" s="4">
        <v>577100</v>
      </c>
      <c r="Q3510" s="4">
        <v>42688</v>
      </c>
      <c r="R3510" s="1" t="s">
        <v>475</v>
      </c>
      <c r="S3510" s="1" t="s">
        <v>50</v>
      </c>
      <c r="T3510" s="4">
        <f>Sales_Datas[[#This Row],[after_discount]]-(Sales_Datas[[#This Row],[qty_ordered]]*Sales_Datas[[#This Row],[cogs]])</f>
        <v>1603236</v>
      </c>
      <c r="U3510" s="3">
        <f>IFERROR(Sales_Datas[[#This Row],[Gross_Profit]]/Sales_Datas[[#This Row],[after_discount]],0)</f>
        <v>0.92603015075376882</v>
      </c>
      <c r="V3510" s="1" t="str">
        <f>IF(Sales_Datas[[#This Row],[base_price]] &lt;= 632200, "Low", (IF(Sales_Datas[[#This Row],[base_price]] &gt;= 10092000, "High", "Medium")))</f>
        <v>Low</v>
      </c>
    </row>
    <row r="3511" spans="1:22" x14ac:dyDescent="0.25">
      <c r="A3511" s="1" t="s">
        <v>9707</v>
      </c>
      <c r="B3511" s="1" t="s">
        <v>9708</v>
      </c>
      <c r="C3511" s="2">
        <v>44565</v>
      </c>
      <c r="D3511" s="1" t="s">
        <v>9709</v>
      </c>
      <c r="E3511" s="4">
        <v>172840</v>
      </c>
      <c r="F3511">
        <v>1</v>
      </c>
      <c r="G3511" s="4">
        <v>1728400</v>
      </c>
      <c r="H3511" s="4">
        <v>0</v>
      </c>
      <c r="I3511" s="4">
        <v>1728400</v>
      </c>
      <c r="J3511">
        <v>1</v>
      </c>
      <c r="K3511">
        <v>0</v>
      </c>
      <c r="L3511">
        <v>0</v>
      </c>
      <c r="M3511">
        <v>7</v>
      </c>
      <c r="N3511" s="2">
        <v>44662</v>
      </c>
      <c r="O3511" s="1" t="s">
        <v>9710</v>
      </c>
      <c r="P3511" s="4">
        <v>1728400</v>
      </c>
      <c r="Q3511" s="4">
        <v>107126</v>
      </c>
      <c r="R3511" s="1" t="s">
        <v>554</v>
      </c>
      <c r="S3511" s="1" t="s">
        <v>66</v>
      </c>
      <c r="T3511" s="4">
        <f>Sales_Datas[[#This Row],[after_discount]]-(Sales_Datas[[#This Row],[qty_ordered]]*Sales_Datas[[#This Row],[cogs]])</f>
        <v>1621274</v>
      </c>
      <c r="U3511" s="3">
        <f>IFERROR(Sales_Datas[[#This Row],[Gross_Profit]]/Sales_Datas[[#This Row],[after_discount]],0)</f>
        <v>0.93802013422818797</v>
      </c>
      <c r="V3511" s="1" t="str">
        <f>IF(Sales_Datas[[#This Row],[base_price]] &lt;= 632200, "Low", (IF(Sales_Datas[[#This Row],[base_price]] &gt;= 10092000, "High", "Medium")))</f>
        <v>Medium</v>
      </c>
    </row>
    <row r="3512" spans="1:22" x14ac:dyDescent="0.25">
      <c r="A3512" s="1" t="s">
        <v>9711</v>
      </c>
      <c r="B3512" s="1" t="s">
        <v>805</v>
      </c>
      <c r="C3512" s="2">
        <v>44589</v>
      </c>
      <c r="D3512" s="1" t="s">
        <v>9273</v>
      </c>
      <c r="E3512" s="4">
        <v>172840</v>
      </c>
      <c r="F3512">
        <v>1</v>
      </c>
      <c r="G3512" s="4">
        <v>1728400</v>
      </c>
      <c r="H3512" s="4">
        <v>0</v>
      </c>
      <c r="I3512" s="4">
        <v>1728400</v>
      </c>
      <c r="J3512">
        <v>1</v>
      </c>
      <c r="K3512">
        <v>0</v>
      </c>
      <c r="L3512">
        <v>0</v>
      </c>
      <c r="M3512">
        <v>4</v>
      </c>
      <c r="N3512" s="2">
        <v>44589</v>
      </c>
      <c r="O3512" s="1" t="s">
        <v>9274</v>
      </c>
      <c r="P3512" s="4">
        <v>1856000</v>
      </c>
      <c r="Q3512" s="4">
        <v>137344</v>
      </c>
      <c r="R3512" s="1" t="s">
        <v>554</v>
      </c>
      <c r="S3512" s="1" t="s">
        <v>34</v>
      </c>
      <c r="T3512" s="4">
        <f>Sales_Datas[[#This Row],[after_discount]]-(Sales_Datas[[#This Row],[qty_ordered]]*Sales_Datas[[#This Row],[cogs]])</f>
        <v>1591056</v>
      </c>
      <c r="U3512" s="3">
        <f>IFERROR(Sales_Datas[[#This Row],[Gross_Profit]]/Sales_Datas[[#This Row],[after_discount]],0)</f>
        <v>0.92053691275167782</v>
      </c>
      <c r="V3512" s="1" t="str">
        <f>IF(Sales_Datas[[#This Row],[base_price]] &lt;= 632200, "Low", (IF(Sales_Datas[[#This Row],[base_price]] &gt;= 10092000, "High", "Medium")))</f>
        <v>Medium</v>
      </c>
    </row>
    <row r="3513" spans="1:22" x14ac:dyDescent="0.25">
      <c r="A3513" s="1" t="s">
        <v>9712</v>
      </c>
      <c r="B3513" s="1" t="s">
        <v>9713</v>
      </c>
      <c r="C3513" s="2">
        <v>44610</v>
      </c>
      <c r="D3513" s="1" t="s">
        <v>9709</v>
      </c>
      <c r="E3513" s="4">
        <v>172840</v>
      </c>
      <c r="F3513">
        <v>1</v>
      </c>
      <c r="G3513" s="4">
        <v>1728400</v>
      </c>
      <c r="H3513" s="4">
        <v>0</v>
      </c>
      <c r="I3513" s="4">
        <v>1728400</v>
      </c>
      <c r="J3513">
        <v>1</v>
      </c>
      <c r="K3513">
        <v>1</v>
      </c>
      <c r="L3513">
        <v>1</v>
      </c>
      <c r="M3513">
        <v>1</v>
      </c>
      <c r="N3513" s="2">
        <v>44609</v>
      </c>
      <c r="O3513" s="1" t="s">
        <v>9710</v>
      </c>
      <c r="P3513" s="4">
        <v>1728400</v>
      </c>
      <c r="Q3513" s="4">
        <v>107126</v>
      </c>
      <c r="R3513" s="1" t="s">
        <v>554</v>
      </c>
      <c r="S3513" s="1" t="s">
        <v>50</v>
      </c>
      <c r="T3513" s="4">
        <f>Sales_Datas[[#This Row],[after_discount]]-(Sales_Datas[[#This Row],[qty_ordered]]*Sales_Datas[[#This Row],[cogs]])</f>
        <v>1621274</v>
      </c>
      <c r="U3513" s="3">
        <f>IFERROR(Sales_Datas[[#This Row],[Gross_Profit]]/Sales_Datas[[#This Row],[after_discount]],0)</f>
        <v>0.93802013422818797</v>
      </c>
      <c r="V3513" s="1" t="str">
        <f>IF(Sales_Datas[[#This Row],[base_price]] &lt;= 632200, "Low", (IF(Sales_Datas[[#This Row],[base_price]] &gt;= 10092000, "High", "Medium")))</f>
        <v>Medium</v>
      </c>
    </row>
    <row r="3514" spans="1:22" x14ac:dyDescent="0.25">
      <c r="A3514" s="1" t="s">
        <v>9714</v>
      </c>
      <c r="B3514" s="1" t="s">
        <v>9715</v>
      </c>
      <c r="C3514" s="2">
        <v>44697</v>
      </c>
      <c r="D3514" s="1" t="s">
        <v>9709</v>
      </c>
      <c r="E3514" s="4">
        <v>172840</v>
      </c>
      <c r="F3514">
        <v>1</v>
      </c>
      <c r="G3514" s="4">
        <v>1728400</v>
      </c>
      <c r="H3514" s="4">
        <v>0</v>
      </c>
      <c r="I3514" s="4">
        <v>1728400</v>
      </c>
      <c r="J3514">
        <v>1</v>
      </c>
      <c r="K3514">
        <v>1</v>
      </c>
      <c r="L3514">
        <v>0</v>
      </c>
      <c r="M3514">
        <v>7</v>
      </c>
      <c r="N3514" s="2">
        <v>44687</v>
      </c>
      <c r="O3514" s="1" t="s">
        <v>9710</v>
      </c>
      <c r="P3514" s="4">
        <v>1728400</v>
      </c>
      <c r="Q3514" s="4">
        <v>107126</v>
      </c>
      <c r="R3514" s="1" t="s">
        <v>554</v>
      </c>
      <c r="S3514" s="1" t="s">
        <v>66</v>
      </c>
      <c r="T3514" s="4">
        <f>Sales_Datas[[#This Row],[after_discount]]-(Sales_Datas[[#This Row],[qty_ordered]]*Sales_Datas[[#This Row],[cogs]])</f>
        <v>1621274</v>
      </c>
      <c r="U3514" s="3">
        <f>IFERROR(Sales_Datas[[#This Row],[Gross_Profit]]/Sales_Datas[[#This Row],[after_discount]],0)</f>
        <v>0.93802013422818797</v>
      </c>
      <c r="V3514" s="1" t="str">
        <f>IF(Sales_Datas[[#This Row],[base_price]] &lt;= 632200, "Low", (IF(Sales_Datas[[#This Row],[base_price]] &gt;= 10092000, "High", "Medium")))</f>
        <v>Medium</v>
      </c>
    </row>
    <row r="3515" spans="1:22" x14ac:dyDescent="0.25">
      <c r="A3515" s="1" t="s">
        <v>9716</v>
      </c>
      <c r="B3515" s="1" t="s">
        <v>1057</v>
      </c>
      <c r="C3515" s="2">
        <v>44298</v>
      </c>
      <c r="D3515" s="1" t="s">
        <v>9717</v>
      </c>
      <c r="E3515" s="4">
        <v>172550</v>
      </c>
      <c r="F3515">
        <v>1</v>
      </c>
      <c r="G3515" s="4">
        <v>1725500</v>
      </c>
      <c r="H3515" s="4">
        <v>0</v>
      </c>
      <c r="I3515" s="4">
        <v>1725500</v>
      </c>
      <c r="J3515">
        <v>1</v>
      </c>
      <c r="K3515">
        <v>1</v>
      </c>
      <c r="L3515">
        <v>1</v>
      </c>
      <c r="M3515">
        <v>4</v>
      </c>
      <c r="N3515" s="2">
        <v>44471</v>
      </c>
      <c r="O3515" s="1" t="s">
        <v>9718</v>
      </c>
      <c r="P3515" s="4">
        <v>1725500</v>
      </c>
      <c r="Q3515" s="4">
        <v>117334</v>
      </c>
      <c r="R3515" s="1" t="s">
        <v>128</v>
      </c>
      <c r="S3515" s="1" t="s">
        <v>34</v>
      </c>
      <c r="T3515" s="4">
        <f>Sales_Datas[[#This Row],[after_discount]]-(Sales_Datas[[#This Row],[qty_ordered]]*Sales_Datas[[#This Row],[cogs]])</f>
        <v>1608166</v>
      </c>
      <c r="U3515" s="3">
        <f>IFERROR(Sales_Datas[[#This Row],[Gross_Profit]]/Sales_Datas[[#This Row],[after_discount]],0)</f>
        <v>0.93200000000000005</v>
      </c>
      <c r="V3515" s="1" t="str">
        <f>IF(Sales_Datas[[#This Row],[base_price]] &lt;= 632200, "Low", (IF(Sales_Datas[[#This Row],[base_price]] &gt;= 10092000, "High", "Medium")))</f>
        <v>Medium</v>
      </c>
    </row>
    <row r="3516" spans="1:22" x14ac:dyDescent="0.25">
      <c r="A3516" s="1" t="s">
        <v>9719</v>
      </c>
      <c r="B3516" s="1" t="s">
        <v>3730</v>
      </c>
      <c r="C3516" s="2">
        <v>44327</v>
      </c>
      <c r="D3516" s="1" t="s">
        <v>9720</v>
      </c>
      <c r="E3516" s="4">
        <v>172260</v>
      </c>
      <c r="F3516">
        <v>1</v>
      </c>
      <c r="G3516" s="4">
        <v>1722600</v>
      </c>
      <c r="H3516" s="4">
        <v>0</v>
      </c>
      <c r="I3516" s="4">
        <v>1722600</v>
      </c>
      <c r="J3516">
        <v>1</v>
      </c>
      <c r="K3516">
        <v>1</v>
      </c>
      <c r="L3516">
        <v>0</v>
      </c>
      <c r="M3516">
        <v>1</v>
      </c>
      <c r="N3516" s="2">
        <v>44386</v>
      </c>
      <c r="O3516" s="1" t="s">
        <v>9721</v>
      </c>
      <c r="P3516" s="4">
        <v>1722600</v>
      </c>
      <c r="Q3516" s="4">
        <v>113680</v>
      </c>
      <c r="R3516" s="1" t="s">
        <v>55</v>
      </c>
      <c r="S3516" s="1" t="s">
        <v>50</v>
      </c>
      <c r="T3516" s="4">
        <f>Sales_Datas[[#This Row],[after_discount]]-(Sales_Datas[[#This Row],[qty_ordered]]*Sales_Datas[[#This Row],[cogs]])</f>
        <v>1608920</v>
      </c>
      <c r="U3516" s="3">
        <f>IFERROR(Sales_Datas[[#This Row],[Gross_Profit]]/Sales_Datas[[#This Row],[after_discount]],0)</f>
        <v>0.93400673400673395</v>
      </c>
      <c r="V3516" s="1" t="str">
        <f>IF(Sales_Datas[[#This Row],[base_price]] &lt;= 632200, "Low", (IF(Sales_Datas[[#This Row],[base_price]] &gt;= 10092000, "High", "Medium")))</f>
        <v>Medium</v>
      </c>
    </row>
    <row r="3517" spans="1:22" x14ac:dyDescent="0.25">
      <c r="A3517" s="1" t="s">
        <v>9722</v>
      </c>
      <c r="B3517" s="1" t="s">
        <v>3486</v>
      </c>
      <c r="C3517" s="2">
        <v>44517</v>
      </c>
      <c r="D3517" s="1" t="s">
        <v>9723</v>
      </c>
      <c r="E3517" s="4">
        <v>170752</v>
      </c>
      <c r="F3517">
        <v>1</v>
      </c>
      <c r="G3517" s="4">
        <v>1707520</v>
      </c>
      <c r="H3517" s="4">
        <v>0</v>
      </c>
      <c r="I3517" s="4">
        <v>1707520</v>
      </c>
      <c r="J3517">
        <v>1</v>
      </c>
      <c r="K3517">
        <v>0</v>
      </c>
      <c r="L3517">
        <v>0</v>
      </c>
      <c r="M3517">
        <v>4</v>
      </c>
      <c r="N3517" s="2">
        <v>44476</v>
      </c>
      <c r="O3517" s="1" t="s">
        <v>9724</v>
      </c>
      <c r="P3517" s="4">
        <v>1707520</v>
      </c>
      <c r="Q3517" s="4">
        <v>121220</v>
      </c>
      <c r="R3517" s="1" t="s">
        <v>191</v>
      </c>
      <c r="S3517" s="1" t="s">
        <v>34</v>
      </c>
      <c r="T3517" s="4">
        <f>Sales_Datas[[#This Row],[after_discount]]-(Sales_Datas[[#This Row],[qty_ordered]]*Sales_Datas[[#This Row],[cogs]])</f>
        <v>1586300</v>
      </c>
      <c r="U3517" s="3">
        <f>IFERROR(Sales_Datas[[#This Row],[Gross_Profit]]/Sales_Datas[[#This Row],[after_discount]],0)</f>
        <v>0.92900815217391308</v>
      </c>
      <c r="V3517" s="1" t="str">
        <f>IF(Sales_Datas[[#This Row],[base_price]] &lt;= 632200, "Low", (IF(Sales_Datas[[#This Row],[base_price]] &gt;= 10092000, "High", "Medium")))</f>
        <v>Medium</v>
      </c>
    </row>
    <row r="3518" spans="1:22" x14ac:dyDescent="0.25">
      <c r="A3518" s="1" t="s">
        <v>9725</v>
      </c>
      <c r="B3518" s="1" t="s">
        <v>9726</v>
      </c>
      <c r="C3518" s="2">
        <v>44238</v>
      </c>
      <c r="D3518" s="1" t="s">
        <v>8562</v>
      </c>
      <c r="E3518" s="4">
        <v>28420</v>
      </c>
      <c r="F3518">
        <v>6</v>
      </c>
      <c r="G3518" s="4">
        <v>1705200</v>
      </c>
      <c r="H3518" s="4">
        <v>0</v>
      </c>
      <c r="I3518" s="4">
        <v>1705200</v>
      </c>
      <c r="J3518">
        <v>1</v>
      </c>
      <c r="K3518">
        <v>1</v>
      </c>
      <c r="L3518">
        <v>1</v>
      </c>
      <c r="M3518">
        <v>1</v>
      </c>
      <c r="N3518" s="2">
        <v>44446</v>
      </c>
      <c r="O3518" s="1" t="s">
        <v>8563</v>
      </c>
      <c r="P3518" s="4">
        <v>284200</v>
      </c>
      <c r="Q3518" s="4">
        <v>19604</v>
      </c>
      <c r="R3518" s="1" t="s">
        <v>554</v>
      </c>
      <c r="S3518" s="1" t="s">
        <v>50</v>
      </c>
      <c r="T3518" s="4">
        <f>Sales_Datas[[#This Row],[after_discount]]-(Sales_Datas[[#This Row],[qty_ordered]]*Sales_Datas[[#This Row],[cogs]])</f>
        <v>1587576</v>
      </c>
      <c r="U3518" s="3">
        <f>IFERROR(Sales_Datas[[#This Row],[Gross_Profit]]/Sales_Datas[[#This Row],[after_discount]],0)</f>
        <v>0.93102040816326526</v>
      </c>
      <c r="V3518" s="1" t="str">
        <f>IF(Sales_Datas[[#This Row],[base_price]] &lt;= 632200, "Low", (IF(Sales_Datas[[#This Row],[base_price]] &gt;= 10092000, "High", "Medium")))</f>
        <v>Low</v>
      </c>
    </row>
    <row r="3519" spans="1:22" x14ac:dyDescent="0.25">
      <c r="A3519" s="1" t="s">
        <v>9727</v>
      </c>
      <c r="B3519" s="1" t="s">
        <v>9728</v>
      </c>
      <c r="C3519" s="2">
        <v>44500</v>
      </c>
      <c r="D3519" s="1" t="s">
        <v>9729</v>
      </c>
      <c r="E3519" s="4">
        <v>56840</v>
      </c>
      <c r="F3519">
        <v>3</v>
      </c>
      <c r="G3519" s="4">
        <v>1705200</v>
      </c>
      <c r="H3519" s="4">
        <v>0</v>
      </c>
      <c r="I3519" s="4">
        <v>1705200</v>
      </c>
      <c r="J3519">
        <v>1</v>
      </c>
      <c r="K3519">
        <v>1</v>
      </c>
      <c r="L3519">
        <v>1</v>
      </c>
      <c r="M3519">
        <v>1</v>
      </c>
      <c r="N3519" s="2">
        <v>44494</v>
      </c>
      <c r="O3519" s="1" t="s">
        <v>9730</v>
      </c>
      <c r="P3519" s="4">
        <v>568400</v>
      </c>
      <c r="Q3519" s="4">
        <v>38628</v>
      </c>
      <c r="R3519" s="1" t="s">
        <v>383</v>
      </c>
      <c r="S3519" s="1" t="s">
        <v>50</v>
      </c>
      <c r="T3519" s="4">
        <f>Sales_Datas[[#This Row],[after_discount]]-(Sales_Datas[[#This Row],[qty_ordered]]*Sales_Datas[[#This Row],[cogs]])</f>
        <v>1589316</v>
      </c>
      <c r="U3519" s="3">
        <f>IFERROR(Sales_Datas[[#This Row],[Gross_Profit]]/Sales_Datas[[#This Row],[after_discount]],0)</f>
        <v>0.93204081632653057</v>
      </c>
      <c r="V3519" s="1" t="str">
        <f>IF(Sales_Datas[[#This Row],[base_price]] &lt;= 632200, "Low", (IF(Sales_Datas[[#This Row],[base_price]] &gt;= 10092000, "High", "Medium")))</f>
        <v>Low</v>
      </c>
    </row>
    <row r="3520" spans="1:22" x14ac:dyDescent="0.25">
      <c r="A3520" s="1" t="s">
        <v>9731</v>
      </c>
      <c r="B3520" s="1" t="s">
        <v>2355</v>
      </c>
      <c r="C3520" s="2">
        <v>44866</v>
      </c>
      <c r="D3520" s="1" t="s">
        <v>9732</v>
      </c>
      <c r="E3520" s="4">
        <v>56550</v>
      </c>
      <c r="F3520">
        <v>3</v>
      </c>
      <c r="G3520" s="4">
        <v>1696500</v>
      </c>
      <c r="H3520" s="4">
        <v>0</v>
      </c>
      <c r="I3520" s="4">
        <v>1696500</v>
      </c>
      <c r="J3520">
        <v>1</v>
      </c>
      <c r="K3520">
        <v>1</v>
      </c>
      <c r="L3520">
        <v>1</v>
      </c>
      <c r="M3520">
        <v>3</v>
      </c>
      <c r="N3520" s="2">
        <v>44534</v>
      </c>
      <c r="O3520" s="1" t="s">
        <v>9733</v>
      </c>
      <c r="P3520" s="4">
        <v>565500</v>
      </c>
      <c r="Q3520" s="4">
        <v>49764</v>
      </c>
      <c r="R3520" s="1" t="s">
        <v>344</v>
      </c>
      <c r="S3520" s="1" t="s">
        <v>56</v>
      </c>
      <c r="T3520" s="4">
        <f>Sales_Datas[[#This Row],[after_discount]]-(Sales_Datas[[#This Row],[qty_ordered]]*Sales_Datas[[#This Row],[cogs]])</f>
        <v>1547208</v>
      </c>
      <c r="U3520" s="3">
        <f>IFERROR(Sales_Datas[[#This Row],[Gross_Profit]]/Sales_Datas[[#This Row],[after_discount]],0)</f>
        <v>0.91200000000000003</v>
      </c>
      <c r="V3520" s="1" t="str">
        <f>IF(Sales_Datas[[#This Row],[base_price]] &lt;= 632200, "Low", (IF(Sales_Datas[[#This Row],[base_price]] &gt;= 10092000, "High", "Medium")))</f>
        <v>Low</v>
      </c>
    </row>
    <row r="3521" spans="1:22" x14ac:dyDescent="0.25">
      <c r="A3521" s="1" t="s">
        <v>9734</v>
      </c>
      <c r="B3521" s="1" t="s">
        <v>9735</v>
      </c>
      <c r="C3521" s="2">
        <v>44696</v>
      </c>
      <c r="D3521" s="1" t="s">
        <v>9736</v>
      </c>
      <c r="E3521" s="4">
        <v>168200</v>
      </c>
      <c r="F3521">
        <v>1</v>
      </c>
      <c r="G3521" s="4">
        <v>1682000</v>
      </c>
      <c r="H3521" s="4">
        <v>0</v>
      </c>
      <c r="I3521" s="4">
        <v>1682000</v>
      </c>
      <c r="J3521">
        <v>1</v>
      </c>
      <c r="K3521">
        <v>0</v>
      </c>
      <c r="L3521">
        <v>0</v>
      </c>
      <c r="M3521">
        <v>4</v>
      </c>
      <c r="N3521" s="2">
        <v>44464</v>
      </c>
      <c r="O3521" s="1" t="s">
        <v>9737</v>
      </c>
      <c r="P3521" s="4">
        <v>1429700</v>
      </c>
      <c r="Q3521" s="4">
        <v>85782</v>
      </c>
      <c r="R3521" s="1" t="s">
        <v>191</v>
      </c>
      <c r="S3521" s="1" t="s">
        <v>34</v>
      </c>
      <c r="T3521" s="4">
        <f>Sales_Datas[[#This Row],[after_discount]]-(Sales_Datas[[#This Row],[qty_ordered]]*Sales_Datas[[#This Row],[cogs]])</f>
        <v>1596218</v>
      </c>
      <c r="U3521" s="3">
        <f>IFERROR(Sales_Datas[[#This Row],[Gross_Profit]]/Sales_Datas[[#This Row],[after_discount]],0)</f>
        <v>0.94899999999999995</v>
      </c>
      <c r="V3521" s="1" t="str">
        <f>IF(Sales_Datas[[#This Row],[base_price]] &lt;= 632200, "Low", (IF(Sales_Datas[[#This Row],[base_price]] &gt;= 10092000, "High", "Medium")))</f>
        <v>Medium</v>
      </c>
    </row>
    <row r="3522" spans="1:22" x14ac:dyDescent="0.25">
      <c r="A3522" s="1" t="s">
        <v>9738</v>
      </c>
      <c r="B3522" s="1" t="s">
        <v>9739</v>
      </c>
      <c r="C3522" s="2">
        <v>44762</v>
      </c>
      <c r="D3522" s="1" t="s">
        <v>9740</v>
      </c>
      <c r="E3522" s="4">
        <v>84100</v>
      </c>
      <c r="F3522">
        <v>2</v>
      </c>
      <c r="G3522" s="4">
        <v>1682000</v>
      </c>
      <c r="H3522" s="4">
        <v>0</v>
      </c>
      <c r="I3522" s="4">
        <v>1682000</v>
      </c>
      <c r="J3522">
        <v>1</v>
      </c>
      <c r="K3522">
        <v>1</v>
      </c>
      <c r="L3522">
        <v>0</v>
      </c>
      <c r="M3522">
        <v>1</v>
      </c>
      <c r="N3522" s="2">
        <v>44762</v>
      </c>
      <c r="O3522" s="1" t="s">
        <v>9741</v>
      </c>
      <c r="P3522" s="4">
        <v>841000</v>
      </c>
      <c r="Q3522" s="4">
        <v>59682</v>
      </c>
      <c r="R3522" s="1" t="s">
        <v>475</v>
      </c>
      <c r="S3522" s="1" t="s">
        <v>50</v>
      </c>
      <c r="T3522" s="4">
        <f>Sales_Datas[[#This Row],[after_discount]]-(Sales_Datas[[#This Row],[qty_ordered]]*Sales_Datas[[#This Row],[cogs]])</f>
        <v>1562636</v>
      </c>
      <c r="U3522" s="3">
        <f>IFERROR(Sales_Datas[[#This Row],[Gross_Profit]]/Sales_Datas[[#This Row],[after_discount]],0)</f>
        <v>0.92903448275862066</v>
      </c>
      <c r="V3522" s="1" t="str">
        <f>IF(Sales_Datas[[#This Row],[base_price]] &lt;= 632200, "Low", (IF(Sales_Datas[[#This Row],[base_price]] &gt;= 10092000, "High", "Medium")))</f>
        <v>Medium</v>
      </c>
    </row>
    <row r="3523" spans="1:22" x14ac:dyDescent="0.25">
      <c r="A3523" s="1" t="s">
        <v>9742</v>
      </c>
      <c r="B3523" s="1" t="s">
        <v>8895</v>
      </c>
      <c r="C3523" s="2">
        <v>44391</v>
      </c>
      <c r="D3523" s="1" t="s">
        <v>9253</v>
      </c>
      <c r="E3523" s="4">
        <v>168200</v>
      </c>
      <c r="F3523">
        <v>1</v>
      </c>
      <c r="G3523" s="4">
        <v>1682000</v>
      </c>
      <c r="H3523" s="4">
        <v>0</v>
      </c>
      <c r="I3523" s="4">
        <v>1682000</v>
      </c>
      <c r="J3523">
        <v>1</v>
      </c>
      <c r="K3523">
        <v>1</v>
      </c>
      <c r="L3523">
        <v>1</v>
      </c>
      <c r="M3523">
        <v>1</v>
      </c>
      <c r="N3523" s="2">
        <v>44397</v>
      </c>
      <c r="O3523" s="1" t="s">
        <v>9254</v>
      </c>
      <c r="P3523" s="4">
        <v>1682000</v>
      </c>
      <c r="Q3523" s="4">
        <v>114376</v>
      </c>
      <c r="R3523" s="1" t="s">
        <v>128</v>
      </c>
      <c r="S3523" s="1" t="s">
        <v>50</v>
      </c>
      <c r="T3523" s="4">
        <f>Sales_Datas[[#This Row],[after_discount]]-(Sales_Datas[[#This Row],[qty_ordered]]*Sales_Datas[[#This Row],[cogs]])</f>
        <v>1567624</v>
      </c>
      <c r="U3523" s="3">
        <f>IFERROR(Sales_Datas[[#This Row],[Gross_Profit]]/Sales_Datas[[#This Row],[after_discount]],0)</f>
        <v>0.93200000000000005</v>
      </c>
      <c r="V3523" s="1" t="str">
        <f>IF(Sales_Datas[[#This Row],[base_price]] &lt;= 632200, "Low", (IF(Sales_Datas[[#This Row],[base_price]] &gt;= 10092000, "High", "Medium")))</f>
        <v>Medium</v>
      </c>
    </row>
    <row r="3524" spans="1:22" x14ac:dyDescent="0.25">
      <c r="A3524" s="1" t="s">
        <v>9743</v>
      </c>
      <c r="B3524" s="1" t="s">
        <v>9744</v>
      </c>
      <c r="C3524" s="2">
        <v>44446</v>
      </c>
      <c r="D3524" s="1" t="s">
        <v>9253</v>
      </c>
      <c r="E3524" s="4">
        <v>168200</v>
      </c>
      <c r="F3524">
        <v>1</v>
      </c>
      <c r="G3524" s="4">
        <v>1682000</v>
      </c>
      <c r="H3524" s="4">
        <v>0</v>
      </c>
      <c r="I3524" s="4">
        <v>1682000</v>
      </c>
      <c r="J3524">
        <v>1</v>
      </c>
      <c r="K3524">
        <v>1</v>
      </c>
      <c r="L3524">
        <v>1</v>
      </c>
      <c r="M3524">
        <v>1</v>
      </c>
      <c r="N3524" s="2">
        <v>44389</v>
      </c>
      <c r="O3524" s="1" t="s">
        <v>9254</v>
      </c>
      <c r="P3524" s="4">
        <v>1682000</v>
      </c>
      <c r="Q3524" s="4">
        <v>114376</v>
      </c>
      <c r="R3524" s="1" t="s">
        <v>128</v>
      </c>
      <c r="S3524" s="1" t="s">
        <v>50</v>
      </c>
      <c r="T3524" s="4">
        <f>Sales_Datas[[#This Row],[after_discount]]-(Sales_Datas[[#This Row],[qty_ordered]]*Sales_Datas[[#This Row],[cogs]])</f>
        <v>1567624</v>
      </c>
      <c r="U3524" s="3">
        <f>IFERROR(Sales_Datas[[#This Row],[Gross_Profit]]/Sales_Datas[[#This Row],[after_discount]],0)</f>
        <v>0.93200000000000005</v>
      </c>
      <c r="V3524" s="1" t="str">
        <f>IF(Sales_Datas[[#This Row],[base_price]] &lt;= 632200, "Low", (IF(Sales_Datas[[#This Row],[base_price]] &gt;= 10092000, "High", "Medium")))</f>
        <v>Medium</v>
      </c>
    </row>
    <row r="3525" spans="1:22" x14ac:dyDescent="0.25">
      <c r="A3525" s="1" t="s">
        <v>9745</v>
      </c>
      <c r="B3525" s="1" t="s">
        <v>3588</v>
      </c>
      <c r="C3525" s="2">
        <v>44431</v>
      </c>
      <c r="D3525" s="1" t="s">
        <v>9746</v>
      </c>
      <c r="E3525" s="4">
        <v>16820</v>
      </c>
      <c r="F3525">
        <v>10</v>
      </c>
      <c r="G3525" s="4">
        <v>1682000</v>
      </c>
      <c r="H3525" s="4">
        <v>0</v>
      </c>
      <c r="I3525" s="4">
        <v>1682000</v>
      </c>
      <c r="J3525">
        <v>1</v>
      </c>
      <c r="K3525">
        <v>1</v>
      </c>
      <c r="L3525">
        <v>1</v>
      </c>
      <c r="M3525">
        <v>1</v>
      </c>
      <c r="N3525" s="2">
        <v>44403</v>
      </c>
      <c r="O3525" s="1" t="s">
        <v>9747</v>
      </c>
      <c r="P3525" s="4">
        <v>156600</v>
      </c>
      <c r="Q3525" s="4">
        <v>12992</v>
      </c>
      <c r="R3525" s="1" t="s">
        <v>344</v>
      </c>
      <c r="S3525" s="1" t="s">
        <v>50</v>
      </c>
      <c r="T3525" s="4">
        <f>Sales_Datas[[#This Row],[after_discount]]-(Sales_Datas[[#This Row],[qty_ordered]]*Sales_Datas[[#This Row],[cogs]])</f>
        <v>1552080</v>
      </c>
      <c r="U3525" s="3">
        <f>IFERROR(Sales_Datas[[#This Row],[Gross_Profit]]/Sales_Datas[[#This Row],[after_discount]],0)</f>
        <v>0.9227586206896552</v>
      </c>
      <c r="V3525" s="1" t="str">
        <f>IF(Sales_Datas[[#This Row],[base_price]] &lt;= 632200, "Low", (IF(Sales_Datas[[#This Row],[base_price]] &gt;= 10092000, "High", "Medium")))</f>
        <v>Low</v>
      </c>
    </row>
    <row r="3526" spans="1:22" x14ac:dyDescent="0.25">
      <c r="A3526" s="1" t="s">
        <v>9748</v>
      </c>
      <c r="B3526" s="1" t="s">
        <v>9749</v>
      </c>
      <c r="C3526" s="2">
        <v>44490</v>
      </c>
      <c r="D3526" s="1" t="s">
        <v>9746</v>
      </c>
      <c r="E3526" s="4">
        <v>16820</v>
      </c>
      <c r="F3526">
        <v>10</v>
      </c>
      <c r="G3526" s="4">
        <v>1682000</v>
      </c>
      <c r="H3526" s="4">
        <v>0</v>
      </c>
      <c r="I3526" s="4">
        <v>1682000</v>
      </c>
      <c r="J3526">
        <v>1</v>
      </c>
      <c r="K3526">
        <v>1</v>
      </c>
      <c r="L3526">
        <v>1</v>
      </c>
      <c r="M3526">
        <v>1</v>
      </c>
      <c r="N3526" s="2">
        <v>44490</v>
      </c>
      <c r="O3526" s="1" t="s">
        <v>9747</v>
      </c>
      <c r="P3526" s="4">
        <v>156600</v>
      </c>
      <c r="Q3526" s="4">
        <v>12992</v>
      </c>
      <c r="R3526" s="1" t="s">
        <v>344</v>
      </c>
      <c r="S3526" s="1" t="s">
        <v>50</v>
      </c>
      <c r="T3526" s="4">
        <f>Sales_Datas[[#This Row],[after_discount]]-(Sales_Datas[[#This Row],[qty_ordered]]*Sales_Datas[[#This Row],[cogs]])</f>
        <v>1552080</v>
      </c>
      <c r="U3526" s="3">
        <f>IFERROR(Sales_Datas[[#This Row],[Gross_Profit]]/Sales_Datas[[#This Row],[after_discount]],0)</f>
        <v>0.9227586206896552</v>
      </c>
      <c r="V3526" s="1" t="str">
        <f>IF(Sales_Datas[[#This Row],[base_price]] &lt;= 632200, "Low", (IF(Sales_Datas[[#This Row],[base_price]] &gt;= 10092000, "High", "Medium")))</f>
        <v>Low</v>
      </c>
    </row>
    <row r="3527" spans="1:22" x14ac:dyDescent="0.25">
      <c r="A3527" s="1" t="s">
        <v>9750</v>
      </c>
      <c r="B3527" s="1" t="s">
        <v>3734</v>
      </c>
      <c r="C3527" s="2">
        <v>44517</v>
      </c>
      <c r="D3527" s="1" t="s">
        <v>7194</v>
      </c>
      <c r="E3527" s="4">
        <v>84100</v>
      </c>
      <c r="F3527">
        <v>2</v>
      </c>
      <c r="G3527" s="4">
        <v>1682000</v>
      </c>
      <c r="H3527" s="4">
        <v>0</v>
      </c>
      <c r="I3527" s="4">
        <v>1682000</v>
      </c>
      <c r="J3527">
        <v>1</v>
      </c>
      <c r="K3527">
        <v>0</v>
      </c>
      <c r="L3527">
        <v>0</v>
      </c>
      <c r="M3527">
        <v>4</v>
      </c>
      <c r="N3527" s="2">
        <v>44522</v>
      </c>
      <c r="O3527" s="1" t="s">
        <v>7195</v>
      </c>
      <c r="P3527" s="4">
        <v>841000</v>
      </c>
      <c r="Q3527" s="4">
        <v>59682</v>
      </c>
      <c r="R3527" s="1" t="s">
        <v>344</v>
      </c>
      <c r="S3527" s="1" t="s">
        <v>34</v>
      </c>
      <c r="T3527" s="4">
        <f>Sales_Datas[[#This Row],[after_discount]]-(Sales_Datas[[#This Row],[qty_ordered]]*Sales_Datas[[#This Row],[cogs]])</f>
        <v>1562636</v>
      </c>
      <c r="U3527" s="3">
        <f>IFERROR(Sales_Datas[[#This Row],[Gross_Profit]]/Sales_Datas[[#This Row],[after_discount]],0)</f>
        <v>0.92903448275862066</v>
      </c>
      <c r="V3527" s="1" t="str">
        <f>IF(Sales_Datas[[#This Row],[base_price]] &lt;= 632200, "Low", (IF(Sales_Datas[[#This Row],[base_price]] &gt;= 10092000, "High", "Medium")))</f>
        <v>Medium</v>
      </c>
    </row>
    <row r="3528" spans="1:22" x14ac:dyDescent="0.25">
      <c r="A3528" s="1" t="s">
        <v>9751</v>
      </c>
      <c r="B3528" s="1" t="s">
        <v>3734</v>
      </c>
      <c r="C3528" s="2">
        <v>44520</v>
      </c>
      <c r="D3528" s="1" t="s">
        <v>7194</v>
      </c>
      <c r="E3528" s="4">
        <v>84100</v>
      </c>
      <c r="F3528">
        <v>2</v>
      </c>
      <c r="G3528" s="4">
        <v>1682000</v>
      </c>
      <c r="H3528" s="4">
        <v>0</v>
      </c>
      <c r="I3528" s="4">
        <v>1682000</v>
      </c>
      <c r="J3528">
        <v>1</v>
      </c>
      <c r="K3528">
        <v>0</v>
      </c>
      <c r="L3528">
        <v>0</v>
      </c>
      <c r="M3528">
        <v>4</v>
      </c>
      <c r="N3528" s="2">
        <v>44522</v>
      </c>
      <c r="O3528" s="1" t="s">
        <v>7195</v>
      </c>
      <c r="P3528" s="4">
        <v>841000</v>
      </c>
      <c r="Q3528" s="4">
        <v>59682</v>
      </c>
      <c r="R3528" s="1" t="s">
        <v>344</v>
      </c>
      <c r="S3528" s="1" t="s">
        <v>34</v>
      </c>
      <c r="T3528" s="4">
        <f>Sales_Datas[[#This Row],[after_discount]]-(Sales_Datas[[#This Row],[qty_ordered]]*Sales_Datas[[#This Row],[cogs]])</f>
        <v>1562636</v>
      </c>
      <c r="U3528" s="3">
        <f>IFERROR(Sales_Datas[[#This Row],[Gross_Profit]]/Sales_Datas[[#This Row],[after_discount]],0)</f>
        <v>0.92903448275862066</v>
      </c>
      <c r="V3528" s="1" t="str">
        <f>IF(Sales_Datas[[#This Row],[base_price]] &lt;= 632200, "Low", (IF(Sales_Datas[[#This Row],[base_price]] &gt;= 10092000, "High", "Medium")))</f>
        <v>Medium</v>
      </c>
    </row>
    <row r="3529" spans="1:22" x14ac:dyDescent="0.25">
      <c r="A3529" s="1" t="s">
        <v>9752</v>
      </c>
      <c r="B3529" s="1" t="s">
        <v>9753</v>
      </c>
      <c r="C3529" s="2">
        <v>44678</v>
      </c>
      <c r="D3529" s="1" t="s">
        <v>9754</v>
      </c>
      <c r="E3529" s="4">
        <v>168142</v>
      </c>
      <c r="F3529">
        <v>1</v>
      </c>
      <c r="G3529" s="4">
        <v>1681420</v>
      </c>
      <c r="H3529" s="4">
        <v>0</v>
      </c>
      <c r="I3529" s="4">
        <v>1681420</v>
      </c>
      <c r="J3529">
        <v>1</v>
      </c>
      <c r="K3529">
        <v>1</v>
      </c>
      <c r="L3529">
        <v>0</v>
      </c>
      <c r="M3529">
        <v>1</v>
      </c>
      <c r="N3529" s="2">
        <v>44492</v>
      </c>
      <c r="O3529" s="1" t="s">
        <v>9755</v>
      </c>
      <c r="P3529" s="4">
        <v>1681420</v>
      </c>
      <c r="Q3529" s="4">
        <v>147958</v>
      </c>
      <c r="R3529" s="1" t="s">
        <v>554</v>
      </c>
      <c r="S3529" s="1" t="s">
        <v>50</v>
      </c>
      <c r="T3529" s="4">
        <f>Sales_Datas[[#This Row],[after_discount]]-(Sales_Datas[[#This Row],[qty_ordered]]*Sales_Datas[[#This Row],[cogs]])</f>
        <v>1533462</v>
      </c>
      <c r="U3529" s="3">
        <f>IFERROR(Sales_Datas[[#This Row],[Gross_Profit]]/Sales_Datas[[#This Row],[after_discount]],0)</f>
        <v>0.91200413935839941</v>
      </c>
      <c r="V3529" s="1" t="str">
        <f>IF(Sales_Datas[[#This Row],[base_price]] &lt;= 632200, "Low", (IF(Sales_Datas[[#This Row],[base_price]] &gt;= 10092000, "High", "Medium")))</f>
        <v>Medium</v>
      </c>
    </row>
    <row r="3530" spans="1:22" x14ac:dyDescent="0.25">
      <c r="A3530" s="1" t="s">
        <v>9756</v>
      </c>
      <c r="B3530" s="1" t="s">
        <v>9757</v>
      </c>
      <c r="C3530" s="2">
        <v>44839</v>
      </c>
      <c r="D3530" s="1" t="s">
        <v>9758</v>
      </c>
      <c r="E3530" s="4">
        <v>167620</v>
      </c>
      <c r="F3530">
        <v>1</v>
      </c>
      <c r="G3530" s="4">
        <v>1676200</v>
      </c>
      <c r="H3530" s="4">
        <v>0</v>
      </c>
      <c r="I3530" s="4">
        <v>1676200</v>
      </c>
      <c r="J3530">
        <v>1</v>
      </c>
      <c r="K3530">
        <v>1</v>
      </c>
      <c r="L3530">
        <v>1</v>
      </c>
      <c r="M3530">
        <v>1</v>
      </c>
      <c r="N3530" s="2">
        <v>44634</v>
      </c>
      <c r="O3530" s="1" t="s">
        <v>9759</v>
      </c>
      <c r="P3530" s="4">
        <v>1676200</v>
      </c>
      <c r="Q3530" s="4">
        <v>140766</v>
      </c>
      <c r="R3530" s="1" t="s">
        <v>128</v>
      </c>
      <c r="S3530" s="1" t="s">
        <v>50</v>
      </c>
      <c r="T3530" s="4">
        <f>Sales_Datas[[#This Row],[after_discount]]-(Sales_Datas[[#This Row],[qty_ordered]]*Sales_Datas[[#This Row],[cogs]])</f>
        <v>1535434</v>
      </c>
      <c r="U3530" s="3">
        <f>IFERROR(Sales_Datas[[#This Row],[Gross_Profit]]/Sales_Datas[[#This Row],[after_discount]],0)</f>
        <v>0.91602076124567477</v>
      </c>
      <c r="V3530" s="1" t="str">
        <f>IF(Sales_Datas[[#This Row],[base_price]] &lt;= 632200, "Low", (IF(Sales_Datas[[#This Row],[base_price]] &gt;= 10092000, "High", "Medium")))</f>
        <v>Medium</v>
      </c>
    </row>
    <row r="3531" spans="1:22" x14ac:dyDescent="0.25">
      <c r="A3531" s="1" t="s">
        <v>9760</v>
      </c>
      <c r="B3531" s="1" t="s">
        <v>8805</v>
      </c>
      <c r="C3531" s="2">
        <v>44203</v>
      </c>
      <c r="D3531" s="1" t="s">
        <v>8806</v>
      </c>
      <c r="E3531" s="4">
        <v>55680</v>
      </c>
      <c r="F3531">
        <v>3</v>
      </c>
      <c r="G3531" s="4">
        <v>1670400</v>
      </c>
      <c r="H3531" s="4">
        <v>0</v>
      </c>
      <c r="I3531" s="4">
        <v>1670400</v>
      </c>
      <c r="J3531">
        <v>1</v>
      </c>
      <c r="K3531">
        <v>1</v>
      </c>
      <c r="L3531">
        <v>1</v>
      </c>
      <c r="M3531">
        <v>1</v>
      </c>
      <c r="N3531" s="2">
        <v>44386</v>
      </c>
      <c r="O3531" s="1" t="s">
        <v>8807</v>
      </c>
      <c r="P3531" s="4">
        <v>591600</v>
      </c>
      <c r="Q3531" s="4">
        <v>44950</v>
      </c>
      <c r="R3531" s="1" t="s">
        <v>89</v>
      </c>
      <c r="S3531" s="1" t="s">
        <v>50</v>
      </c>
      <c r="T3531" s="4">
        <f>Sales_Datas[[#This Row],[after_discount]]-(Sales_Datas[[#This Row],[qty_ordered]]*Sales_Datas[[#This Row],[cogs]])</f>
        <v>1535550</v>
      </c>
      <c r="U3531" s="3">
        <f>IFERROR(Sales_Datas[[#This Row],[Gross_Profit]]/Sales_Datas[[#This Row],[after_discount]],0)</f>
        <v>0.91927083333333337</v>
      </c>
      <c r="V3531" s="1" t="str">
        <f>IF(Sales_Datas[[#This Row],[base_price]] &lt;= 632200, "Low", (IF(Sales_Datas[[#This Row],[base_price]] &gt;= 10092000, "High", "Medium")))</f>
        <v>Low</v>
      </c>
    </row>
    <row r="3532" spans="1:22" x14ac:dyDescent="0.25">
      <c r="A3532" s="1" t="s">
        <v>9761</v>
      </c>
      <c r="B3532" s="1" t="s">
        <v>9762</v>
      </c>
      <c r="C3532" s="2">
        <v>44512</v>
      </c>
      <c r="D3532" s="1" t="s">
        <v>9763</v>
      </c>
      <c r="E3532" s="4">
        <v>167040</v>
      </c>
      <c r="F3532">
        <v>1</v>
      </c>
      <c r="G3532" s="4">
        <v>1670400</v>
      </c>
      <c r="H3532" s="4">
        <v>0</v>
      </c>
      <c r="I3532" s="4">
        <v>1670400</v>
      </c>
      <c r="J3532">
        <v>1</v>
      </c>
      <c r="K3532">
        <v>1</v>
      </c>
      <c r="L3532">
        <v>1</v>
      </c>
      <c r="M3532">
        <v>1</v>
      </c>
      <c r="N3532" s="2">
        <v>44544</v>
      </c>
      <c r="O3532" s="1" t="s">
        <v>9764</v>
      </c>
      <c r="P3532" s="4">
        <v>1670400</v>
      </c>
      <c r="Q3532" s="4">
        <v>101848</v>
      </c>
      <c r="R3532" s="1" t="s">
        <v>128</v>
      </c>
      <c r="S3532" s="1" t="s">
        <v>50</v>
      </c>
      <c r="T3532" s="4">
        <f>Sales_Datas[[#This Row],[after_discount]]-(Sales_Datas[[#This Row],[qty_ordered]]*Sales_Datas[[#This Row],[cogs]])</f>
        <v>1568552</v>
      </c>
      <c r="U3532" s="3">
        <f>IFERROR(Sales_Datas[[#This Row],[Gross_Profit]]/Sales_Datas[[#This Row],[after_discount]],0)</f>
        <v>0.93902777777777779</v>
      </c>
      <c r="V3532" s="1" t="str">
        <f>IF(Sales_Datas[[#This Row],[base_price]] &lt;= 632200, "Low", (IF(Sales_Datas[[#This Row],[base_price]] &gt;= 10092000, "High", "Medium")))</f>
        <v>Medium</v>
      </c>
    </row>
    <row r="3533" spans="1:22" x14ac:dyDescent="0.25">
      <c r="A3533" s="1" t="s">
        <v>9765</v>
      </c>
      <c r="B3533" s="1" t="s">
        <v>9766</v>
      </c>
      <c r="C3533" s="2">
        <v>44607</v>
      </c>
      <c r="D3533" s="1" t="s">
        <v>9767</v>
      </c>
      <c r="E3533" s="4">
        <v>8352</v>
      </c>
      <c r="F3533">
        <v>20</v>
      </c>
      <c r="G3533" s="4">
        <v>1670400</v>
      </c>
      <c r="H3533" s="4">
        <v>0</v>
      </c>
      <c r="I3533" s="4">
        <v>1670400</v>
      </c>
      <c r="J3533">
        <v>1</v>
      </c>
      <c r="K3533">
        <v>1</v>
      </c>
      <c r="L3533">
        <v>0</v>
      </c>
      <c r="M3533">
        <v>1</v>
      </c>
      <c r="N3533" s="2">
        <v>44596</v>
      </c>
      <c r="O3533" s="1" t="s">
        <v>9768</v>
      </c>
      <c r="P3533" s="4">
        <v>83520</v>
      </c>
      <c r="Q3533" s="4">
        <v>6322</v>
      </c>
      <c r="R3533" s="1" t="s">
        <v>344</v>
      </c>
      <c r="S3533" s="1" t="s">
        <v>50</v>
      </c>
      <c r="T3533" s="4">
        <f>Sales_Datas[[#This Row],[after_discount]]-(Sales_Datas[[#This Row],[qty_ordered]]*Sales_Datas[[#This Row],[cogs]])</f>
        <v>1543960</v>
      </c>
      <c r="U3533" s="3">
        <f>IFERROR(Sales_Datas[[#This Row],[Gross_Profit]]/Sales_Datas[[#This Row],[after_discount]],0)</f>
        <v>0.9243055555555556</v>
      </c>
      <c r="V3533" s="1" t="str">
        <f>IF(Sales_Datas[[#This Row],[base_price]] &lt;= 632200, "Low", (IF(Sales_Datas[[#This Row],[base_price]] &gt;= 10092000, "High", "Medium")))</f>
        <v>Low</v>
      </c>
    </row>
    <row r="3534" spans="1:22" x14ac:dyDescent="0.25">
      <c r="A3534" s="1" t="s">
        <v>9769</v>
      </c>
      <c r="B3534" s="1" t="s">
        <v>9770</v>
      </c>
      <c r="C3534" s="2">
        <v>44614</v>
      </c>
      <c r="D3534" s="1" t="s">
        <v>9296</v>
      </c>
      <c r="E3534" s="4">
        <v>18560</v>
      </c>
      <c r="F3534">
        <v>9</v>
      </c>
      <c r="G3534" s="4">
        <v>1670400</v>
      </c>
      <c r="H3534" s="4">
        <v>0</v>
      </c>
      <c r="I3534" s="4">
        <v>1670400</v>
      </c>
      <c r="J3534">
        <v>1</v>
      </c>
      <c r="K3534">
        <v>1</v>
      </c>
      <c r="L3534">
        <v>0</v>
      </c>
      <c r="M3534">
        <v>1</v>
      </c>
      <c r="N3534" s="2">
        <v>44618</v>
      </c>
      <c r="O3534" s="1" t="s">
        <v>9297</v>
      </c>
      <c r="P3534" s="4">
        <v>174000</v>
      </c>
      <c r="Q3534" s="4">
        <v>15660</v>
      </c>
      <c r="R3534" s="1" t="s">
        <v>344</v>
      </c>
      <c r="S3534" s="1" t="s">
        <v>50</v>
      </c>
      <c r="T3534" s="4">
        <f>Sales_Datas[[#This Row],[after_discount]]-(Sales_Datas[[#This Row],[qty_ordered]]*Sales_Datas[[#This Row],[cogs]])</f>
        <v>1529460</v>
      </c>
      <c r="U3534" s="3">
        <f>IFERROR(Sales_Datas[[#This Row],[Gross_Profit]]/Sales_Datas[[#This Row],[after_discount]],0)</f>
        <v>0.91562500000000002</v>
      </c>
      <c r="V3534" s="1" t="str">
        <f>IF(Sales_Datas[[#This Row],[base_price]] &lt;= 632200, "Low", (IF(Sales_Datas[[#This Row],[base_price]] &gt;= 10092000, "High", "Medium")))</f>
        <v>Low</v>
      </c>
    </row>
    <row r="3535" spans="1:22" x14ac:dyDescent="0.25">
      <c r="A3535" s="1" t="s">
        <v>9771</v>
      </c>
      <c r="B3535" s="1" t="s">
        <v>9766</v>
      </c>
      <c r="C3535" s="2">
        <v>44615</v>
      </c>
      <c r="D3535" s="1" t="s">
        <v>9767</v>
      </c>
      <c r="E3535" s="4">
        <v>8352</v>
      </c>
      <c r="F3535">
        <v>20</v>
      </c>
      <c r="G3535" s="4">
        <v>1670400</v>
      </c>
      <c r="H3535" s="4">
        <v>0</v>
      </c>
      <c r="I3535" s="4">
        <v>1670400</v>
      </c>
      <c r="J3535">
        <v>1</v>
      </c>
      <c r="K3535">
        <v>1</v>
      </c>
      <c r="L3535">
        <v>0</v>
      </c>
      <c r="M3535">
        <v>1</v>
      </c>
      <c r="N3535" s="2">
        <v>44596</v>
      </c>
      <c r="O3535" s="1" t="s">
        <v>9768</v>
      </c>
      <c r="P3535" s="4">
        <v>83520</v>
      </c>
      <c r="Q3535" s="4">
        <v>6322</v>
      </c>
      <c r="R3535" s="1" t="s">
        <v>344</v>
      </c>
      <c r="S3535" s="1" t="s">
        <v>50</v>
      </c>
      <c r="T3535" s="4">
        <f>Sales_Datas[[#This Row],[after_discount]]-(Sales_Datas[[#This Row],[qty_ordered]]*Sales_Datas[[#This Row],[cogs]])</f>
        <v>1543960</v>
      </c>
      <c r="U3535" s="3">
        <f>IFERROR(Sales_Datas[[#This Row],[Gross_Profit]]/Sales_Datas[[#This Row],[after_discount]],0)</f>
        <v>0.9243055555555556</v>
      </c>
      <c r="V3535" s="1" t="str">
        <f>IF(Sales_Datas[[#This Row],[base_price]] &lt;= 632200, "Low", (IF(Sales_Datas[[#This Row],[base_price]] &gt;= 10092000, "High", "Medium")))</f>
        <v>Low</v>
      </c>
    </row>
    <row r="3536" spans="1:22" x14ac:dyDescent="0.25">
      <c r="A3536" s="1" t="s">
        <v>9772</v>
      </c>
      <c r="B3536" s="1" t="s">
        <v>9766</v>
      </c>
      <c r="C3536" s="2">
        <v>44654</v>
      </c>
      <c r="D3536" s="1" t="s">
        <v>9767</v>
      </c>
      <c r="E3536" s="4">
        <v>8352</v>
      </c>
      <c r="F3536">
        <v>20</v>
      </c>
      <c r="G3536" s="4">
        <v>1670400</v>
      </c>
      <c r="H3536" s="4">
        <v>0</v>
      </c>
      <c r="I3536" s="4">
        <v>1670400</v>
      </c>
      <c r="J3536">
        <v>1</v>
      </c>
      <c r="K3536">
        <v>1</v>
      </c>
      <c r="L3536">
        <v>0</v>
      </c>
      <c r="M3536">
        <v>1</v>
      </c>
      <c r="N3536" s="2">
        <v>44596</v>
      </c>
      <c r="O3536" s="1" t="s">
        <v>9768</v>
      </c>
      <c r="P3536" s="4">
        <v>83520</v>
      </c>
      <c r="Q3536" s="4">
        <v>6322</v>
      </c>
      <c r="R3536" s="1" t="s">
        <v>344</v>
      </c>
      <c r="S3536" s="1" t="s">
        <v>50</v>
      </c>
      <c r="T3536" s="4">
        <f>Sales_Datas[[#This Row],[after_discount]]-(Sales_Datas[[#This Row],[qty_ordered]]*Sales_Datas[[#This Row],[cogs]])</f>
        <v>1543960</v>
      </c>
      <c r="U3536" s="3">
        <f>IFERROR(Sales_Datas[[#This Row],[Gross_Profit]]/Sales_Datas[[#This Row],[after_discount]],0)</f>
        <v>0.9243055555555556</v>
      </c>
      <c r="V3536" s="1" t="str">
        <f>IF(Sales_Datas[[#This Row],[base_price]] &lt;= 632200, "Low", (IF(Sales_Datas[[#This Row],[base_price]] &gt;= 10092000, "High", "Medium")))</f>
        <v>Low</v>
      </c>
    </row>
    <row r="3537" spans="1:22" x14ac:dyDescent="0.25">
      <c r="A3537" s="1" t="s">
        <v>9773</v>
      </c>
      <c r="B3537" s="1" t="s">
        <v>9774</v>
      </c>
      <c r="C3537" s="2">
        <v>44767</v>
      </c>
      <c r="D3537" s="1" t="s">
        <v>9775</v>
      </c>
      <c r="E3537" s="4">
        <v>166866</v>
      </c>
      <c r="F3537">
        <v>1</v>
      </c>
      <c r="G3537" s="4">
        <v>1668660</v>
      </c>
      <c r="H3537" s="4">
        <v>0</v>
      </c>
      <c r="I3537" s="4">
        <v>1668660</v>
      </c>
      <c r="J3537">
        <v>1</v>
      </c>
      <c r="K3537">
        <v>1</v>
      </c>
      <c r="L3537">
        <v>1</v>
      </c>
      <c r="M3537">
        <v>1</v>
      </c>
      <c r="N3537" s="2">
        <v>44671</v>
      </c>
      <c r="O3537" s="1" t="s">
        <v>9776</v>
      </c>
      <c r="P3537" s="4">
        <v>1653000</v>
      </c>
      <c r="Q3537" s="4">
        <v>130558</v>
      </c>
      <c r="R3537" s="1" t="s">
        <v>123</v>
      </c>
      <c r="S3537" s="1" t="s">
        <v>50</v>
      </c>
      <c r="T3537" s="4">
        <f>Sales_Datas[[#This Row],[after_discount]]-(Sales_Datas[[#This Row],[qty_ordered]]*Sales_Datas[[#This Row],[cogs]])</f>
        <v>1538102</v>
      </c>
      <c r="U3537" s="3">
        <f>IFERROR(Sales_Datas[[#This Row],[Gross_Profit]]/Sales_Datas[[#This Row],[after_discount]],0)</f>
        <v>0.92175877650330207</v>
      </c>
      <c r="V3537" s="1" t="str">
        <f>IF(Sales_Datas[[#This Row],[base_price]] &lt;= 632200, "Low", (IF(Sales_Datas[[#This Row],[base_price]] &gt;= 10092000, "High", "Medium")))</f>
        <v>Medium</v>
      </c>
    </row>
    <row r="3538" spans="1:22" x14ac:dyDescent="0.25">
      <c r="A3538" s="1" t="s">
        <v>9777</v>
      </c>
      <c r="B3538" s="1" t="s">
        <v>9778</v>
      </c>
      <c r="C3538" s="2">
        <v>44426</v>
      </c>
      <c r="D3538" s="1" t="s">
        <v>9779</v>
      </c>
      <c r="E3538" s="4">
        <v>166750</v>
      </c>
      <c r="F3538">
        <v>1</v>
      </c>
      <c r="G3538" s="4">
        <v>1667500</v>
      </c>
      <c r="H3538" s="4">
        <v>0</v>
      </c>
      <c r="I3538" s="4">
        <v>1667500</v>
      </c>
      <c r="J3538">
        <v>1</v>
      </c>
      <c r="K3538">
        <v>1</v>
      </c>
      <c r="L3538">
        <v>1</v>
      </c>
      <c r="M3538">
        <v>1</v>
      </c>
      <c r="N3538" s="2">
        <v>44417</v>
      </c>
      <c r="O3538" s="1" t="s">
        <v>9780</v>
      </c>
      <c r="P3538" s="4">
        <v>1667500</v>
      </c>
      <c r="Q3538" s="4">
        <v>140070</v>
      </c>
      <c r="R3538" s="1" t="s">
        <v>89</v>
      </c>
      <c r="S3538" s="1" t="s">
        <v>50</v>
      </c>
      <c r="T3538" s="4">
        <f>Sales_Datas[[#This Row],[after_discount]]-(Sales_Datas[[#This Row],[qty_ordered]]*Sales_Datas[[#This Row],[cogs]])</f>
        <v>1527430</v>
      </c>
      <c r="U3538" s="3">
        <f>IFERROR(Sales_Datas[[#This Row],[Gross_Profit]]/Sales_Datas[[#This Row],[after_discount]],0)</f>
        <v>0.91600000000000004</v>
      </c>
      <c r="V3538" s="1" t="str">
        <f>IF(Sales_Datas[[#This Row],[base_price]] &lt;= 632200, "Low", (IF(Sales_Datas[[#This Row],[base_price]] &gt;= 10092000, "High", "Medium")))</f>
        <v>Medium</v>
      </c>
    </row>
    <row r="3539" spans="1:22" x14ac:dyDescent="0.25">
      <c r="A3539" s="1" t="s">
        <v>9781</v>
      </c>
      <c r="B3539" s="1" t="s">
        <v>9753</v>
      </c>
      <c r="C3539" s="2">
        <v>44551</v>
      </c>
      <c r="D3539" s="1" t="s">
        <v>9782</v>
      </c>
      <c r="E3539" s="4">
        <v>166460</v>
      </c>
      <c r="F3539">
        <v>1</v>
      </c>
      <c r="G3539" s="4">
        <v>1664600</v>
      </c>
      <c r="H3539" s="4">
        <v>0</v>
      </c>
      <c r="I3539" s="4">
        <v>1664600</v>
      </c>
      <c r="J3539">
        <v>1</v>
      </c>
      <c r="K3539">
        <v>1</v>
      </c>
      <c r="L3539">
        <v>1</v>
      </c>
      <c r="M3539">
        <v>1</v>
      </c>
      <c r="N3539" s="2">
        <v>44492</v>
      </c>
      <c r="O3539" s="1" t="s">
        <v>9783</v>
      </c>
      <c r="P3539" s="4">
        <v>1664600</v>
      </c>
      <c r="Q3539" s="4">
        <v>128122</v>
      </c>
      <c r="R3539" s="1" t="s">
        <v>554</v>
      </c>
      <c r="S3539" s="1" t="s">
        <v>50</v>
      </c>
      <c r="T3539" s="4">
        <f>Sales_Datas[[#This Row],[after_discount]]-(Sales_Datas[[#This Row],[qty_ordered]]*Sales_Datas[[#This Row],[cogs]])</f>
        <v>1536478</v>
      </c>
      <c r="U3539" s="3">
        <f>IFERROR(Sales_Datas[[#This Row],[Gross_Profit]]/Sales_Datas[[#This Row],[after_discount]],0)</f>
        <v>0.92303135888501742</v>
      </c>
      <c r="V3539" s="1" t="str">
        <f>IF(Sales_Datas[[#This Row],[base_price]] &lt;= 632200, "Low", (IF(Sales_Datas[[#This Row],[base_price]] &gt;= 10092000, "High", "Medium")))</f>
        <v>Medium</v>
      </c>
    </row>
    <row r="3540" spans="1:22" x14ac:dyDescent="0.25">
      <c r="A3540" s="1" t="s">
        <v>9784</v>
      </c>
      <c r="B3540" s="1" t="s">
        <v>9785</v>
      </c>
      <c r="C3540" s="2">
        <v>44574</v>
      </c>
      <c r="D3540" s="1" t="s">
        <v>9786</v>
      </c>
      <c r="E3540" s="4">
        <v>165764</v>
      </c>
      <c r="F3540">
        <v>1</v>
      </c>
      <c r="G3540" s="4">
        <v>1657640</v>
      </c>
      <c r="H3540" s="4">
        <v>0</v>
      </c>
      <c r="I3540" s="4">
        <v>1657640</v>
      </c>
      <c r="J3540">
        <v>1</v>
      </c>
      <c r="K3540">
        <v>1</v>
      </c>
      <c r="L3540">
        <v>0</v>
      </c>
      <c r="M3540">
        <v>1</v>
      </c>
      <c r="N3540" s="2">
        <v>44567</v>
      </c>
      <c r="O3540" s="1" t="s">
        <v>9787</v>
      </c>
      <c r="P3540" s="4">
        <v>1657640</v>
      </c>
      <c r="Q3540" s="4">
        <v>101094</v>
      </c>
      <c r="R3540" s="1" t="s">
        <v>89</v>
      </c>
      <c r="S3540" s="1" t="s">
        <v>50</v>
      </c>
      <c r="T3540" s="4">
        <f>Sales_Datas[[#This Row],[after_discount]]-(Sales_Datas[[#This Row],[qty_ordered]]*Sales_Datas[[#This Row],[cogs]])</f>
        <v>1556546</v>
      </c>
      <c r="U3540" s="3">
        <f>IFERROR(Sales_Datas[[#This Row],[Gross_Profit]]/Sales_Datas[[#This Row],[after_discount]],0)</f>
        <v>0.93901329601119665</v>
      </c>
      <c r="V3540" s="1" t="str">
        <f>IF(Sales_Datas[[#This Row],[base_price]] &lt;= 632200, "Low", (IF(Sales_Datas[[#This Row],[base_price]] &gt;= 10092000, "High", "Medium")))</f>
        <v>Medium</v>
      </c>
    </row>
    <row r="3541" spans="1:22" x14ac:dyDescent="0.25">
      <c r="A3541" s="1" t="s">
        <v>9788</v>
      </c>
      <c r="B3541" s="1" t="s">
        <v>9789</v>
      </c>
      <c r="C3541" s="2">
        <v>44715</v>
      </c>
      <c r="D3541" s="1" t="s">
        <v>9790</v>
      </c>
      <c r="E3541" s="4">
        <v>165300</v>
      </c>
      <c r="F3541">
        <v>1</v>
      </c>
      <c r="G3541" s="4">
        <v>1653000</v>
      </c>
      <c r="H3541" s="4">
        <v>0</v>
      </c>
      <c r="I3541" s="4">
        <v>1653000</v>
      </c>
      <c r="J3541">
        <v>1</v>
      </c>
      <c r="K3541">
        <v>1</v>
      </c>
      <c r="L3541">
        <v>1</v>
      </c>
      <c r="M3541">
        <v>1</v>
      </c>
      <c r="N3541" s="2">
        <v>44624</v>
      </c>
      <c r="O3541" s="1" t="s">
        <v>9791</v>
      </c>
      <c r="P3541" s="4">
        <v>1653000</v>
      </c>
      <c r="Q3541" s="4">
        <v>135546</v>
      </c>
      <c r="R3541" s="1" t="s">
        <v>128</v>
      </c>
      <c r="S3541" s="1" t="s">
        <v>50</v>
      </c>
      <c r="T3541" s="4">
        <f>Sales_Datas[[#This Row],[after_discount]]-(Sales_Datas[[#This Row],[qty_ordered]]*Sales_Datas[[#This Row],[cogs]])</f>
        <v>1517454</v>
      </c>
      <c r="U3541" s="3">
        <f>IFERROR(Sales_Datas[[#This Row],[Gross_Profit]]/Sales_Datas[[#This Row],[after_discount]],0)</f>
        <v>0.91800000000000004</v>
      </c>
      <c r="V3541" s="1" t="str">
        <f>IF(Sales_Datas[[#This Row],[base_price]] &lt;= 632200, "Low", (IF(Sales_Datas[[#This Row],[base_price]] &gt;= 10092000, "High", "Medium")))</f>
        <v>Medium</v>
      </c>
    </row>
    <row r="3542" spans="1:22" x14ac:dyDescent="0.25">
      <c r="A3542" s="1" t="s">
        <v>9792</v>
      </c>
      <c r="B3542" s="1" t="s">
        <v>9793</v>
      </c>
      <c r="C3542" s="2">
        <v>44439</v>
      </c>
      <c r="D3542" s="1" t="s">
        <v>9794</v>
      </c>
      <c r="E3542" s="4">
        <v>165300</v>
      </c>
      <c r="F3542">
        <v>1</v>
      </c>
      <c r="G3542" s="4">
        <v>1653000</v>
      </c>
      <c r="H3542" s="4">
        <v>0</v>
      </c>
      <c r="I3542" s="4">
        <v>1653000</v>
      </c>
      <c r="J3542">
        <v>1</v>
      </c>
      <c r="K3542">
        <v>1</v>
      </c>
      <c r="L3542">
        <v>1</v>
      </c>
      <c r="M3542">
        <v>10</v>
      </c>
      <c r="N3542" s="2">
        <v>44429</v>
      </c>
      <c r="O3542" s="1" t="s">
        <v>9795</v>
      </c>
      <c r="P3542" s="4">
        <v>1653000</v>
      </c>
      <c r="Q3542" s="4">
        <v>112404</v>
      </c>
      <c r="R3542" s="1" t="s">
        <v>23</v>
      </c>
      <c r="S3542" s="1" t="s">
        <v>1130</v>
      </c>
      <c r="T3542" s="4">
        <f>Sales_Datas[[#This Row],[after_discount]]-(Sales_Datas[[#This Row],[qty_ordered]]*Sales_Datas[[#This Row],[cogs]])</f>
        <v>1540596</v>
      </c>
      <c r="U3542" s="3">
        <f>IFERROR(Sales_Datas[[#This Row],[Gross_Profit]]/Sales_Datas[[#This Row],[after_discount]],0)</f>
        <v>0.93200000000000005</v>
      </c>
      <c r="V3542" s="1" t="str">
        <f>IF(Sales_Datas[[#This Row],[base_price]] &lt;= 632200, "Low", (IF(Sales_Datas[[#This Row],[base_price]] &gt;= 10092000, "High", "Medium")))</f>
        <v>Medium</v>
      </c>
    </row>
    <row r="3543" spans="1:22" x14ac:dyDescent="0.25">
      <c r="A3543" s="1" t="s">
        <v>9796</v>
      </c>
      <c r="B3543" s="1" t="s">
        <v>9797</v>
      </c>
      <c r="C3543" s="2">
        <v>44455</v>
      </c>
      <c r="D3543" s="1" t="s">
        <v>9794</v>
      </c>
      <c r="E3543" s="4">
        <v>165300</v>
      </c>
      <c r="F3543">
        <v>1</v>
      </c>
      <c r="G3543" s="4">
        <v>1653000</v>
      </c>
      <c r="H3543" s="4">
        <v>0</v>
      </c>
      <c r="I3543" s="4">
        <v>1653000</v>
      </c>
      <c r="J3543">
        <v>1</v>
      </c>
      <c r="K3543">
        <v>1</v>
      </c>
      <c r="L3543">
        <v>1</v>
      </c>
      <c r="M3543">
        <v>10</v>
      </c>
      <c r="N3543" s="2">
        <v>44458</v>
      </c>
      <c r="O3543" s="1" t="s">
        <v>9795</v>
      </c>
      <c r="P3543" s="4">
        <v>1653000</v>
      </c>
      <c r="Q3543" s="4">
        <v>112404</v>
      </c>
      <c r="R3543" s="1" t="s">
        <v>23</v>
      </c>
      <c r="S3543" s="1" t="s">
        <v>1130</v>
      </c>
      <c r="T3543" s="4">
        <f>Sales_Datas[[#This Row],[after_discount]]-(Sales_Datas[[#This Row],[qty_ordered]]*Sales_Datas[[#This Row],[cogs]])</f>
        <v>1540596</v>
      </c>
      <c r="U3543" s="3">
        <f>IFERROR(Sales_Datas[[#This Row],[Gross_Profit]]/Sales_Datas[[#This Row],[after_discount]],0)</f>
        <v>0.93200000000000005</v>
      </c>
      <c r="V3543" s="1" t="str">
        <f>IF(Sales_Datas[[#This Row],[base_price]] &lt;= 632200, "Low", (IF(Sales_Datas[[#This Row],[base_price]] &gt;= 10092000, "High", "Medium")))</f>
        <v>Medium</v>
      </c>
    </row>
    <row r="3544" spans="1:22" x14ac:dyDescent="0.25">
      <c r="A3544" s="1" t="s">
        <v>9798</v>
      </c>
      <c r="B3544" s="1" t="s">
        <v>3588</v>
      </c>
      <c r="C3544" s="2">
        <v>44423</v>
      </c>
      <c r="D3544" s="1" t="s">
        <v>9799</v>
      </c>
      <c r="E3544" s="4">
        <v>16530</v>
      </c>
      <c r="F3544">
        <v>10</v>
      </c>
      <c r="G3544" s="4">
        <v>1653000</v>
      </c>
      <c r="H3544" s="4">
        <v>0</v>
      </c>
      <c r="I3544" s="4">
        <v>1653000</v>
      </c>
      <c r="J3544">
        <v>1</v>
      </c>
      <c r="K3544">
        <v>1</v>
      </c>
      <c r="L3544">
        <v>0</v>
      </c>
      <c r="M3544">
        <v>1</v>
      </c>
      <c r="N3544" s="2">
        <v>44403</v>
      </c>
      <c r="O3544" s="1" t="s">
        <v>9800</v>
      </c>
      <c r="P3544" s="4">
        <v>165300</v>
      </c>
      <c r="Q3544" s="4">
        <v>14848</v>
      </c>
      <c r="R3544" s="1" t="s">
        <v>344</v>
      </c>
      <c r="S3544" s="1" t="s">
        <v>50</v>
      </c>
      <c r="T3544" s="4">
        <f>Sales_Datas[[#This Row],[after_discount]]-(Sales_Datas[[#This Row],[qty_ordered]]*Sales_Datas[[#This Row],[cogs]])</f>
        <v>1504520</v>
      </c>
      <c r="U3544" s="3">
        <f>IFERROR(Sales_Datas[[#This Row],[Gross_Profit]]/Sales_Datas[[#This Row],[after_discount]],0)</f>
        <v>0.91017543859649119</v>
      </c>
      <c r="V3544" s="1" t="str">
        <f>IF(Sales_Datas[[#This Row],[base_price]] &lt;= 632200, "Low", (IF(Sales_Datas[[#This Row],[base_price]] &gt;= 10092000, "High", "Medium")))</f>
        <v>Low</v>
      </c>
    </row>
    <row r="3545" spans="1:22" x14ac:dyDescent="0.25">
      <c r="A3545" s="1" t="s">
        <v>9801</v>
      </c>
      <c r="B3545" s="1" t="s">
        <v>3260</v>
      </c>
      <c r="C3545" s="2">
        <v>44514</v>
      </c>
      <c r="D3545" s="1" t="s">
        <v>9802</v>
      </c>
      <c r="E3545" s="4">
        <v>33060</v>
      </c>
      <c r="F3545">
        <v>5</v>
      </c>
      <c r="G3545" s="4">
        <v>1653000</v>
      </c>
      <c r="H3545" s="4">
        <v>0</v>
      </c>
      <c r="I3545" s="4">
        <v>1653000</v>
      </c>
      <c r="J3545">
        <v>1</v>
      </c>
      <c r="K3545">
        <v>1</v>
      </c>
      <c r="L3545">
        <v>1</v>
      </c>
      <c r="M3545">
        <v>1</v>
      </c>
      <c r="N3545" s="2">
        <v>44379</v>
      </c>
      <c r="O3545" s="1" t="s">
        <v>9803</v>
      </c>
      <c r="P3545" s="4">
        <v>330600</v>
      </c>
      <c r="Q3545" s="4">
        <v>20126</v>
      </c>
      <c r="R3545" s="1" t="s">
        <v>344</v>
      </c>
      <c r="S3545" s="1" t="s">
        <v>50</v>
      </c>
      <c r="T3545" s="4">
        <f>Sales_Datas[[#This Row],[after_discount]]-(Sales_Datas[[#This Row],[qty_ordered]]*Sales_Datas[[#This Row],[cogs]])</f>
        <v>1552370</v>
      </c>
      <c r="U3545" s="3">
        <f>IFERROR(Sales_Datas[[#This Row],[Gross_Profit]]/Sales_Datas[[#This Row],[after_discount]],0)</f>
        <v>0.93912280701754391</v>
      </c>
      <c r="V3545" s="1" t="str">
        <f>IF(Sales_Datas[[#This Row],[base_price]] &lt;= 632200, "Low", (IF(Sales_Datas[[#This Row],[base_price]] &gt;= 10092000, "High", "Medium")))</f>
        <v>Low</v>
      </c>
    </row>
    <row r="3546" spans="1:22" x14ac:dyDescent="0.25">
      <c r="A3546" s="1" t="s">
        <v>9804</v>
      </c>
      <c r="B3546" s="1" t="s">
        <v>9805</v>
      </c>
      <c r="C3546" s="2">
        <v>44499</v>
      </c>
      <c r="D3546" s="1" t="s">
        <v>9806</v>
      </c>
      <c r="E3546" s="4">
        <v>165300</v>
      </c>
      <c r="F3546">
        <v>1</v>
      </c>
      <c r="G3546" s="4">
        <v>1653000</v>
      </c>
      <c r="H3546" s="4">
        <v>0</v>
      </c>
      <c r="I3546" s="4">
        <v>1653000</v>
      </c>
      <c r="J3546">
        <v>1</v>
      </c>
      <c r="K3546">
        <v>1</v>
      </c>
      <c r="L3546">
        <v>0</v>
      </c>
      <c r="M3546">
        <v>1</v>
      </c>
      <c r="N3546" s="2">
        <v>44480</v>
      </c>
      <c r="O3546" s="1" t="s">
        <v>9807</v>
      </c>
      <c r="P3546" s="4">
        <v>1653000</v>
      </c>
      <c r="Q3546" s="4">
        <v>125628</v>
      </c>
      <c r="R3546" s="1" t="s">
        <v>123</v>
      </c>
      <c r="S3546" s="1" t="s">
        <v>50</v>
      </c>
      <c r="T3546" s="4">
        <f>Sales_Datas[[#This Row],[after_discount]]-(Sales_Datas[[#This Row],[qty_ordered]]*Sales_Datas[[#This Row],[cogs]])</f>
        <v>1527372</v>
      </c>
      <c r="U3546" s="3">
        <f>IFERROR(Sales_Datas[[#This Row],[Gross_Profit]]/Sales_Datas[[#This Row],[after_discount]],0)</f>
        <v>0.92400000000000004</v>
      </c>
      <c r="V3546" s="1" t="str">
        <f>IF(Sales_Datas[[#This Row],[base_price]] &lt;= 632200, "Low", (IF(Sales_Datas[[#This Row],[base_price]] &gt;= 10092000, "High", "Medium")))</f>
        <v>Medium</v>
      </c>
    </row>
    <row r="3547" spans="1:22" x14ac:dyDescent="0.25">
      <c r="A3547" s="1" t="s">
        <v>9808</v>
      </c>
      <c r="B3547" s="1" t="s">
        <v>9809</v>
      </c>
      <c r="C3547" s="2">
        <v>44550</v>
      </c>
      <c r="D3547" s="1" t="s">
        <v>9810</v>
      </c>
      <c r="E3547" s="4">
        <v>165300</v>
      </c>
      <c r="F3547">
        <v>1</v>
      </c>
      <c r="G3547" s="4">
        <v>1653000</v>
      </c>
      <c r="H3547" s="4">
        <v>0</v>
      </c>
      <c r="I3547" s="4">
        <v>1653000</v>
      </c>
      <c r="J3547">
        <v>1</v>
      </c>
      <c r="K3547">
        <v>1</v>
      </c>
      <c r="L3547">
        <v>1</v>
      </c>
      <c r="M3547">
        <v>1</v>
      </c>
      <c r="N3547" s="2">
        <v>44535</v>
      </c>
      <c r="O3547" s="1" t="s">
        <v>9811</v>
      </c>
      <c r="P3547" s="4">
        <v>1653000</v>
      </c>
      <c r="Q3547" s="4">
        <v>128934</v>
      </c>
      <c r="R3547" s="1" t="s">
        <v>123</v>
      </c>
      <c r="S3547" s="1" t="s">
        <v>50</v>
      </c>
      <c r="T3547" s="4">
        <f>Sales_Datas[[#This Row],[after_discount]]-(Sales_Datas[[#This Row],[qty_ordered]]*Sales_Datas[[#This Row],[cogs]])</f>
        <v>1524066</v>
      </c>
      <c r="U3547" s="3">
        <f>IFERROR(Sales_Datas[[#This Row],[Gross_Profit]]/Sales_Datas[[#This Row],[after_discount]],0)</f>
        <v>0.92200000000000004</v>
      </c>
      <c r="V3547" s="1" t="str">
        <f>IF(Sales_Datas[[#This Row],[base_price]] &lt;= 632200, "Low", (IF(Sales_Datas[[#This Row],[base_price]] &gt;= 10092000, "High", "Medium")))</f>
        <v>Medium</v>
      </c>
    </row>
    <row r="3548" spans="1:22" x14ac:dyDescent="0.25">
      <c r="A3548" s="1" t="s">
        <v>9812</v>
      </c>
      <c r="B3548" s="1" t="s">
        <v>9813</v>
      </c>
      <c r="C3548" s="2">
        <v>44425</v>
      </c>
      <c r="D3548" s="1" t="s">
        <v>9814</v>
      </c>
      <c r="E3548" s="4">
        <v>54520</v>
      </c>
      <c r="F3548">
        <v>3</v>
      </c>
      <c r="G3548" s="4">
        <v>1635600</v>
      </c>
      <c r="H3548" s="4">
        <v>0</v>
      </c>
      <c r="I3548" s="4">
        <v>1635600</v>
      </c>
      <c r="J3548">
        <v>1</v>
      </c>
      <c r="K3548">
        <v>1</v>
      </c>
      <c r="L3548">
        <v>0</v>
      </c>
      <c r="M3548">
        <v>1</v>
      </c>
      <c r="N3548" s="2">
        <v>44432</v>
      </c>
      <c r="O3548" s="1" t="s">
        <v>9815</v>
      </c>
      <c r="P3548" s="4">
        <v>783000</v>
      </c>
      <c r="Q3548" s="4">
        <v>52432</v>
      </c>
      <c r="R3548" s="1" t="s">
        <v>55</v>
      </c>
      <c r="S3548" s="1" t="s">
        <v>50</v>
      </c>
      <c r="T3548" s="4">
        <f>Sales_Datas[[#This Row],[after_discount]]-(Sales_Datas[[#This Row],[qty_ordered]]*Sales_Datas[[#This Row],[cogs]])</f>
        <v>1478304</v>
      </c>
      <c r="U3548" s="3">
        <f>IFERROR(Sales_Datas[[#This Row],[Gross_Profit]]/Sales_Datas[[#This Row],[after_discount]],0)</f>
        <v>0.9038297872340425</v>
      </c>
      <c r="V3548" s="1" t="str">
        <f>IF(Sales_Datas[[#This Row],[base_price]] &lt;= 632200, "Low", (IF(Sales_Datas[[#This Row],[base_price]] &gt;= 10092000, "High", "Medium")))</f>
        <v>Medium</v>
      </c>
    </row>
    <row r="3549" spans="1:22" x14ac:dyDescent="0.25">
      <c r="A3549" s="1" t="s">
        <v>9816</v>
      </c>
      <c r="B3549" s="1" t="s">
        <v>2355</v>
      </c>
      <c r="C3549" s="2">
        <v>44549</v>
      </c>
      <c r="D3549" s="1" t="s">
        <v>9817</v>
      </c>
      <c r="E3549" s="4">
        <v>54520</v>
      </c>
      <c r="F3549">
        <v>3</v>
      </c>
      <c r="G3549" s="4">
        <v>1635600</v>
      </c>
      <c r="H3549" s="4">
        <v>0</v>
      </c>
      <c r="I3549" s="4">
        <v>1635600</v>
      </c>
      <c r="J3549">
        <v>1</v>
      </c>
      <c r="K3549">
        <v>0</v>
      </c>
      <c r="L3549">
        <v>0</v>
      </c>
      <c r="M3549">
        <v>4</v>
      </c>
      <c r="N3549" s="2">
        <v>44534</v>
      </c>
      <c r="O3549" s="1" t="s">
        <v>9818</v>
      </c>
      <c r="P3549" s="4">
        <v>545200</v>
      </c>
      <c r="Q3549" s="4">
        <v>43616</v>
      </c>
      <c r="R3549" s="1" t="s">
        <v>344</v>
      </c>
      <c r="S3549" s="1" t="s">
        <v>34</v>
      </c>
      <c r="T3549" s="4">
        <f>Sales_Datas[[#This Row],[after_discount]]-(Sales_Datas[[#This Row],[qty_ordered]]*Sales_Datas[[#This Row],[cogs]])</f>
        <v>1504752</v>
      </c>
      <c r="U3549" s="3">
        <f>IFERROR(Sales_Datas[[#This Row],[Gross_Profit]]/Sales_Datas[[#This Row],[after_discount]],0)</f>
        <v>0.92</v>
      </c>
      <c r="V3549" s="1" t="str">
        <f>IF(Sales_Datas[[#This Row],[base_price]] &lt;= 632200, "Low", (IF(Sales_Datas[[#This Row],[base_price]] &gt;= 10092000, "High", "Medium")))</f>
        <v>Low</v>
      </c>
    </row>
    <row r="3550" spans="1:22" x14ac:dyDescent="0.25">
      <c r="A3550" s="1" t="s">
        <v>9819</v>
      </c>
      <c r="B3550" s="1" t="s">
        <v>2355</v>
      </c>
      <c r="C3550" s="2">
        <v>44550</v>
      </c>
      <c r="D3550" s="1" t="s">
        <v>9817</v>
      </c>
      <c r="E3550" s="4">
        <v>54520</v>
      </c>
      <c r="F3550">
        <v>3</v>
      </c>
      <c r="G3550" s="4">
        <v>1635600</v>
      </c>
      <c r="H3550" s="4">
        <v>0</v>
      </c>
      <c r="I3550" s="4">
        <v>1635600</v>
      </c>
      <c r="J3550">
        <v>1</v>
      </c>
      <c r="K3550">
        <v>0</v>
      </c>
      <c r="L3550">
        <v>0</v>
      </c>
      <c r="M3550">
        <v>4</v>
      </c>
      <c r="N3550" s="2">
        <v>44534</v>
      </c>
      <c r="O3550" s="1" t="s">
        <v>9818</v>
      </c>
      <c r="P3550" s="4">
        <v>545200</v>
      </c>
      <c r="Q3550" s="4">
        <v>43616</v>
      </c>
      <c r="R3550" s="1" t="s">
        <v>344</v>
      </c>
      <c r="S3550" s="1" t="s">
        <v>34</v>
      </c>
      <c r="T3550" s="4">
        <f>Sales_Datas[[#This Row],[after_discount]]-(Sales_Datas[[#This Row],[qty_ordered]]*Sales_Datas[[#This Row],[cogs]])</f>
        <v>1504752</v>
      </c>
      <c r="U3550" s="3">
        <f>IFERROR(Sales_Datas[[#This Row],[Gross_Profit]]/Sales_Datas[[#This Row],[after_discount]],0)</f>
        <v>0.92</v>
      </c>
      <c r="V3550" s="1" t="str">
        <f>IF(Sales_Datas[[#This Row],[base_price]] &lt;= 632200, "Low", (IF(Sales_Datas[[#This Row],[base_price]] &gt;= 10092000, "High", "Medium")))</f>
        <v>Low</v>
      </c>
    </row>
    <row r="3551" spans="1:22" x14ac:dyDescent="0.25">
      <c r="A3551" s="1" t="s">
        <v>9820</v>
      </c>
      <c r="B3551" s="1" t="s">
        <v>2355</v>
      </c>
      <c r="C3551" s="2">
        <v>44553</v>
      </c>
      <c r="D3551" s="1" t="s">
        <v>9817</v>
      </c>
      <c r="E3551" s="4">
        <v>54520</v>
      </c>
      <c r="F3551">
        <v>3</v>
      </c>
      <c r="G3551" s="4">
        <v>1635600</v>
      </c>
      <c r="H3551" s="4">
        <v>0</v>
      </c>
      <c r="I3551" s="4">
        <v>1635600</v>
      </c>
      <c r="J3551">
        <v>1</v>
      </c>
      <c r="K3551">
        <v>1</v>
      </c>
      <c r="L3551">
        <v>0</v>
      </c>
      <c r="M3551">
        <v>4</v>
      </c>
      <c r="N3551" s="2">
        <v>44534</v>
      </c>
      <c r="O3551" s="1" t="s">
        <v>9818</v>
      </c>
      <c r="P3551" s="4">
        <v>545200</v>
      </c>
      <c r="Q3551" s="4">
        <v>43616</v>
      </c>
      <c r="R3551" s="1" t="s">
        <v>344</v>
      </c>
      <c r="S3551" s="1" t="s">
        <v>34</v>
      </c>
      <c r="T3551" s="4">
        <f>Sales_Datas[[#This Row],[after_discount]]-(Sales_Datas[[#This Row],[qty_ordered]]*Sales_Datas[[#This Row],[cogs]])</f>
        <v>1504752</v>
      </c>
      <c r="U3551" s="3">
        <f>IFERROR(Sales_Datas[[#This Row],[Gross_Profit]]/Sales_Datas[[#This Row],[after_discount]],0)</f>
        <v>0.92</v>
      </c>
      <c r="V3551" s="1" t="str">
        <f>IF(Sales_Datas[[#This Row],[base_price]] &lt;= 632200, "Low", (IF(Sales_Datas[[#This Row],[base_price]] &gt;= 10092000, "High", "Medium")))</f>
        <v>Low</v>
      </c>
    </row>
    <row r="3552" spans="1:22" x14ac:dyDescent="0.25">
      <c r="A3552" s="1" t="s">
        <v>9821</v>
      </c>
      <c r="B3552" s="1" t="s">
        <v>9822</v>
      </c>
      <c r="C3552" s="2">
        <v>44537</v>
      </c>
      <c r="D3552" s="1" t="s">
        <v>9823</v>
      </c>
      <c r="E3552" s="4">
        <v>162400</v>
      </c>
      <c r="F3552">
        <v>1</v>
      </c>
      <c r="G3552" s="4">
        <v>1624000</v>
      </c>
      <c r="H3552" s="4">
        <v>0</v>
      </c>
      <c r="I3552" s="4">
        <v>1624000</v>
      </c>
      <c r="J3552">
        <v>1</v>
      </c>
      <c r="K3552">
        <v>0</v>
      </c>
      <c r="L3552">
        <v>0</v>
      </c>
      <c r="M3552">
        <v>9</v>
      </c>
      <c r="N3552" s="2">
        <v>44401</v>
      </c>
      <c r="O3552" s="1" t="s">
        <v>9824</v>
      </c>
      <c r="P3552" s="4">
        <v>1461600</v>
      </c>
      <c r="Q3552" s="4">
        <v>106662</v>
      </c>
      <c r="R3552" s="1" t="s">
        <v>191</v>
      </c>
      <c r="S3552" s="1" t="s">
        <v>1120</v>
      </c>
      <c r="T3552" s="4">
        <f>Sales_Datas[[#This Row],[after_discount]]-(Sales_Datas[[#This Row],[qty_ordered]]*Sales_Datas[[#This Row],[cogs]])</f>
        <v>1517338</v>
      </c>
      <c r="U3552" s="3">
        <f>IFERROR(Sales_Datas[[#This Row],[Gross_Profit]]/Sales_Datas[[#This Row],[after_discount]],0)</f>
        <v>0.93432142857142852</v>
      </c>
      <c r="V3552" s="1" t="str">
        <f>IF(Sales_Datas[[#This Row],[base_price]] &lt;= 632200, "Low", (IF(Sales_Datas[[#This Row],[base_price]] &gt;= 10092000, "High", "Medium")))</f>
        <v>Medium</v>
      </c>
    </row>
    <row r="3553" spans="1:22" x14ac:dyDescent="0.25">
      <c r="A3553" s="1" t="s">
        <v>9825</v>
      </c>
      <c r="B3553" s="1" t="s">
        <v>9826</v>
      </c>
      <c r="C3553" s="2">
        <v>44563</v>
      </c>
      <c r="D3553" s="1" t="s">
        <v>9823</v>
      </c>
      <c r="E3553" s="4">
        <v>162400</v>
      </c>
      <c r="F3553">
        <v>1</v>
      </c>
      <c r="G3553" s="4">
        <v>1624000</v>
      </c>
      <c r="H3553" s="4">
        <v>0</v>
      </c>
      <c r="I3553" s="4">
        <v>1624000</v>
      </c>
      <c r="J3553">
        <v>1</v>
      </c>
      <c r="K3553">
        <v>0</v>
      </c>
      <c r="L3553">
        <v>0</v>
      </c>
      <c r="M3553">
        <v>4</v>
      </c>
      <c r="N3553" s="2">
        <v>44604</v>
      </c>
      <c r="O3553" s="1" t="s">
        <v>9824</v>
      </c>
      <c r="P3553" s="4">
        <v>1461600</v>
      </c>
      <c r="Q3553" s="4">
        <v>106662</v>
      </c>
      <c r="R3553" s="1" t="s">
        <v>191</v>
      </c>
      <c r="S3553" s="1" t="s">
        <v>34</v>
      </c>
      <c r="T3553" s="4">
        <f>Sales_Datas[[#This Row],[after_discount]]-(Sales_Datas[[#This Row],[qty_ordered]]*Sales_Datas[[#This Row],[cogs]])</f>
        <v>1517338</v>
      </c>
      <c r="U3553" s="3">
        <f>IFERROR(Sales_Datas[[#This Row],[Gross_Profit]]/Sales_Datas[[#This Row],[after_discount]],0)</f>
        <v>0.93432142857142852</v>
      </c>
      <c r="V3553" s="1" t="str">
        <f>IF(Sales_Datas[[#This Row],[base_price]] &lt;= 632200, "Low", (IF(Sales_Datas[[#This Row],[base_price]] &gt;= 10092000, "High", "Medium")))</f>
        <v>Medium</v>
      </c>
    </row>
    <row r="3554" spans="1:22" x14ac:dyDescent="0.25">
      <c r="A3554" s="1" t="s">
        <v>9829</v>
      </c>
      <c r="B3554" s="1" t="s">
        <v>9830</v>
      </c>
      <c r="C3554" s="2">
        <v>44324</v>
      </c>
      <c r="D3554" s="1" t="s">
        <v>7276</v>
      </c>
      <c r="E3554" s="4">
        <v>81200</v>
      </c>
      <c r="F3554">
        <v>2</v>
      </c>
      <c r="G3554" s="4">
        <v>1624000</v>
      </c>
      <c r="H3554" s="4">
        <v>0</v>
      </c>
      <c r="I3554" s="4">
        <v>1624000</v>
      </c>
      <c r="J3554">
        <v>1</v>
      </c>
      <c r="K3554">
        <v>1</v>
      </c>
      <c r="L3554">
        <v>0</v>
      </c>
      <c r="M3554">
        <v>1</v>
      </c>
      <c r="N3554" s="2">
        <v>44427</v>
      </c>
      <c r="O3554" s="1" t="s">
        <v>7277</v>
      </c>
      <c r="P3554" s="4">
        <v>812000</v>
      </c>
      <c r="Q3554" s="4">
        <v>52780</v>
      </c>
      <c r="R3554" s="1" t="s">
        <v>89</v>
      </c>
      <c r="S3554" s="1" t="s">
        <v>50</v>
      </c>
      <c r="T3554" s="4">
        <f>Sales_Datas[[#This Row],[after_discount]]-(Sales_Datas[[#This Row],[qty_ordered]]*Sales_Datas[[#This Row],[cogs]])</f>
        <v>1518440</v>
      </c>
      <c r="U3554" s="3">
        <f>IFERROR(Sales_Datas[[#This Row],[Gross_Profit]]/Sales_Datas[[#This Row],[after_discount]],0)</f>
        <v>0.93500000000000005</v>
      </c>
      <c r="V3554" s="1" t="str">
        <f>IF(Sales_Datas[[#This Row],[base_price]] &lt;= 632200, "Low", (IF(Sales_Datas[[#This Row],[base_price]] &gt;= 10092000, "High", "Medium")))</f>
        <v>Medium</v>
      </c>
    </row>
    <row r="3555" spans="1:22" x14ac:dyDescent="0.25">
      <c r="A3555" s="1" t="s">
        <v>9831</v>
      </c>
      <c r="B3555" s="1" t="s">
        <v>9832</v>
      </c>
      <c r="C3555" s="2">
        <v>44459</v>
      </c>
      <c r="D3555" s="1" t="s">
        <v>9833</v>
      </c>
      <c r="E3555" s="4">
        <v>32480</v>
      </c>
      <c r="F3555">
        <v>5</v>
      </c>
      <c r="G3555" s="4">
        <v>1624000</v>
      </c>
      <c r="H3555" s="4">
        <v>0</v>
      </c>
      <c r="I3555" s="4">
        <v>1624000</v>
      </c>
      <c r="J3555">
        <v>1</v>
      </c>
      <c r="K3555">
        <v>1</v>
      </c>
      <c r="L3555">
        <v>1</v>
      </c>
      <c r="M3555">
        <v>1</v>
      </c>
      <c r="N3555" s="2">
        <v>44461</v>
      </c>
      <c r="O3555" s="1" t="s">
        <v>9834</v>
      </c>
      <c r="P3555" s="4">
        <v>324800</v>
      </c>
      <c r="Q3555" s="4">
        <v>25636</v>
      </c>
      <c r="R3555" s="1" t="s">
        <v>89</v>
      </c>
      <c r="S3555" s="1" t="s">
        <v>50</v>
      </c>
      <c r="T3555" s="4">
        <f>Sales_Datas[[#This Row],[after_discount]]-(Sales_Datas[[#This Row],[qty_ordered]]*Sales_Datas[[#This Row],[cogs]])</f>
        <v>1495820</v>
      </c>
      <c r="U3555" s="3">
        <f>IFERROR(Sales_Datas[[#This Row],[Gross_Profit]]/Sales_Datas[[#This Row],[after_discount]],0)</f>
        <v>0.92107142857142854</v>
      </c>
      <c r="V3555" s="1" t="str">
        <f>IF(Sales_Datas[[#This Row],[base_price]] &lt;= 632200, "Low", (IF(Sales_Datas[[#This Row],[base_price]] &gt;= 10092000, "High", "Medium")))</f>
        <v>Low</v>
      </c>
    </row>
    <row r="3556" spans="1:22" x14ac:dyDescent="0.25">
      <c r="A3556" s="1" t="s">
        <v>9835</v>
      </c>
      <c r="B3556" s="1" t="s">
        <v>9836</v>
      </c>
      <c r="C3556" s="2">
        <v>44659</v>
      </c>
      <c r="D3556" s="1" t="s">
        <v>9837</v>
      </c>
      <c r="E3556" s="4">
        <v>162400</v>
      </c>
      <c r="F3556">
        <v>1</v>
      </c>
      <c r="G3556" s="4">
        <v>1624000</v>
      </c>
      <c r="H3556" s="4">
        <v>0</v>
      </c>
      <c r="I3556" s="4">
        <v>1624000</v>
      </c>
      <c r="J3556">
        <v>1</v>
      </c>
      <c r="K3556">
        <v>1</v>
      </c>
      <c r="L3556">
        <v>1</v>
      </c>
      <c r="M3556">
        <v>1</v>
      </c>
      <c r="N3556" s="2">
        <v>44784</v>
      </c>
      <c r="O3556" s="1" t="s">
        <v>9838</v>
      </c>
      <c r="P3556" s="4">
        <v>1624000</v>
      </c>
      <c r="Q3556" s="4">
        <v>128296</v>
      </c>
      <c r="R3556" s="1" t="s">
        <v>89</v>
      </c>
      <c r="S3556" s="1" t="s">
        <v>50</v>
      </c>
      <c r="T3556" s="4">
        <f>Sales_Datas[[#This Row],[after_discount]]-(Sales_Datas[[#This Row],[qty_ordered]]*Sales_Datas[[#This Row],[cogs]])</f>
        <v>1495704</v>
      </c>
      <c r="U3556" s="3">
        <f>IFERROR(Sales_Datas[[#This Row],[Gross_Profit]]/Sales_Datas[[#This Row],[after_discount]],0)</f>
        <v>0.92100000000000004</v>
      </c>
      <c r="V3556" s="1" t="str">
        <f>IF(Sales_Datas[[#This Row],[base_price]] &lt;= 632200, "Low", (IF(Sales_Datas[[#This Row],[base_price]] &gt;= 10092000, "High", "Medium")))</f>
        <v>Medium</v>
      </c>
    </row>
    <row r="3557" spans="1:22" x14ac:dyDescent="0.25">
      <c r="A3557" s="1" t="s">
        <v>9839</v>
      </c>
      <c r="B3557" s="1" t="s">
        <v>3818</v>
      </c>
      <c r="C3557" s="2">
        <v>44657</v>
      </c>
      <c r="D3557" s="1" t="s">
        <v>9840</v>
      </c>
      <c r="E3557" s="4">
        <v>81200</v>
      </c>
      <c r="F3557">
        <v>2</v>
      </c>
      <c r="G3557" s="4">
        <v>1624000</v>
      </c>
      <c r="H3557" s="4">
        <v>0</v>
      </c>
      <c r="I3557" s="4">
        <v>1624000</v>
      </c>
      <c r="J3557">
        <v>1</v>
      </c>
      <c r="K3557">
        <v>0</v>
      </c>
      <c r="L3557">
        <v>0</v>
      </c>
      <c r="M3557">
        <v>7</v>
      </c>
      <c r="N3557" s="2">
        <v>44725</v>
      </c>
      <c r="O3557" s="1" t="s">
        <v>9841</v>
      </c>
      <c r="P3557" s="4">
        <v>812000</v>
      </c>
      <c r="Q3557" s="4">
        <v>52780</v>
      </c>
      <c r="R3557" s="1" t="s">
        <v>128</v>
      </c>
      <c r="S3557" s="1" t="s">
        <v>66</v>
      </c>
      <c r="T3557" s="4">
        <f>Sales_Datas[[#This Row],[after_discount]]-(Sales_Datas[[#This Row],[qty_ordered]]*Sales_Datas[[#This Row],[cogs]])</f>
        <v>1518440</v>
      </c>
      <c r="U3557" s="3">
        <f>IFERROR(Sales_Datas[[#This Row],[Gross_Profit]]/Sales_Datas[[#This Row],[after_discount]],0)</f>
        <v>0.93500000000000005</v>
      </c>
      <c r="V3557" s="1" t="str">
        <f>IF(Sales_Datas[[#This Row],[base_price]] &lt;= 632200, "Low", (IF(Sales_Datas[[#This Row],[base_price]] &gt;= 10092000, "High", "Medium")))</f>
        <v>Medium</v>
      </c>
    </row>
    <row r="3558" spans="1:22" x14ac:dyDescent="0.25">
      <c r="A3558" s="1" t="s">
        <v>9842</v>
      </c>
      <c r="B3558" s="1" t="s">
        <v>9843</v>
      </c>
      <c r="C3558" s="2">
        <v>44679</v>
      </c>
      <c r="D3558" s="1" t="s">
        <v>9844</v>
      </c>
      <c r="E3558" s="4">
        <v>162400</v>
      </c>
      <c r="F3558">
        <v>1</v>
      </c>
      <c r="G3558" s="4">
        <v>1624000</v>
      </c>
      <c r="H3558" s="4">
        <v>0</v>
      </c>
      <c r="I3558" s="4">
        <v>1624000</v>
      </c>
      <c r="J3558">
        <v>1</v>
      </c>
      <c r="K3558">
        <v>1</v>
      </c>
      <c r="L3558">
        <v>1</v>
      </c>
      <c r="M3558">
        <v>1</v>
      </c>
      <c r="N3558" s="2">
        <v>44667</v>
      </c>
      <c r="O3558" s="1" t="s">
        <v>9845</v>
      </c>
      <c r="P3558" s="4">
        <v>1624000</v>
      </c>
      <c r="Q3558" s="4">
        <v>128296</v>
      </c>
      <c r="R3558" s="1" t="s">
        <v>128</v>
      </c>
      <c r="S3558" s="1" t="s">
        <v>50</v>
      </c>
      <c r="T3558" s="4">
        <f>Sales_Datas[[#This Row],[after_discount]]-(Sales_Datas[[#This Row],[qty_ordered]]*Sales_Datas[[#This Row],[cogs]])</f>
        <v>1495704</v>
      </c>
      <c r="U3558" s="3">
        <f>IFERROR(Sales_Datas[[#This Row],[Gross_Profit]]/Sales_Datas[[#This Row],[after_discount]],0)</f>
        <v>0.92100000000000004</v>
      </c>
      <c r="V3558" s="1" t="str">
        <f>IF(Sales_Datas[[#This Row],[base_price]] &lt;= 632200, "Low", (IF(Sales_Datas[[#This Row],[base_price]] &gt;= 10092000, "High", "Medium")))</f>
        <v>Medium</v>
      </c>
    </row>
    <row r="3559" spans="1:22" x14ac:dyDescent="0.25">
      <c r="A3559" s="1" t="s">
        <v>9846</v>
      </c>
      <c r="B3559" s="1" t="s">
        <v>9847</v>
      </c>
      <c r="C3559" s="2">
        <v>44686</v>
      </c>
      <c r="D3559" s="1" t="s">
        <v>9844</v>
      </c>
      <c r="E3559" s="4">
        <v>162400</v>
      </c>
      <c r="F3559">
        <v>1</v>
      </c>
      <c r="G3559" s="4">
        <v>1624000</v>
      </c>
      <c r="H3559" s="4">
        <v>0</v>
      </c>
      <c r="I3559" s="4">
        <v>1624000</v>
      </c>
      <c r="J3559">
        <v>1</v>
      </c>
      <c r="K3559">
        <v>1</v>
      </c>
      <c r="L3559">
        <v>0</v>
      </c>
      <c r="M3559">
        <v>1</v>
      </c>
      <c r="N3559" s="2">
        <v>44682</v>
      </c>
      <c r="O3559" s="1" t="s">
        <v>9845</v>
      </c>
      <c r="P3559" s="4">
        <v>1624000</v>
      </c>
      <c r="Q3559" s="4">
        <v>128296</v>
      </c>
      <c r="R3559" s="1" t="s">
        <v>128</v>
      </c>
      <c r="S3559" s="1" t="s">
        <v>50</v>
      </c>
      <c r="T3559" s="4">
        <f>Sales_Datas[[#This Row],[after_discount]]-(Sales_Datas[[#This Row],[qty_ordered]]*Sales_Datas[[#This Row],[cogs]])</f>
        <v>1495704</v>
      </c>
      <c r="U3559" s="3">
        <f>IFERROR(Sales_Datas[[#This Row],[Gross_Profit]]/Sales_Datas[[#This Row],[after_discount]],0)</f>
        <v>0.92100000000000004</v>
      </c>
      <c r="V3559" s="1" t="str">
        <f>IF(Sales_Datas[[#This Row],[base_price]] &lt;= 632200, "Low", (IF(Sales_Datas[[#This Row],[base_price]] &gt;= 10092000, "High", "Medium")))</f>
        <v>Medium</v>
      </c>
    </row>
    <row r="3560" spans="1:22" x14ac:dyDescent="0.25">
      <c r="A3560" s="1" t="s">
        <v>9848</v>
      </c>
      <c r="B3560" s="1" t="s">
        <v>9849</v>
      </c>
      <c r="C3560" s="2">
        <v>44518</v>
      </c>
      <c r="D3560" s="1" t="s">
        <v>9850</v>
      </c>
      <c r="E3560" s="4">
        <v>162400</v>
      </c>
      <c r="F3560">
        <v>1</v>
      </c>
      <c r="G3560" s="4">
        <v>1624000</v>
      </c>
      <c r="H3560" s="4">
        <v>0</v>
      </c>
      <c r="I3560" s="4">
        <v>1624000</v>
      </c>
      <c r="J3560">
        <v>1</v>
      </c>
      <c r="K3560">
        <v>1</v>
      </c>
      <c r="L3560">
        <v>1</v>
      </c>
      <c r="M3560">
        <v>1</v>
      </c>
      <c r="N3560" s="2">
        <v>44449</v>
      </c>
      <c r="O3560" s="1" t="s">
        <v>9851</v>
      </c>
      <c r="P3560" s="4">
        <v>1624000</v>
      </c>
      <c r="Q3560" s="4">
        <v>131544</v>
      </c>
      <c r="R3560" s="1" t="s">
        <v>554</v>
      </c>
      <c r="S3560" s="1" t="s">
        <v>50</v>
      </c>
      <c r="T3560" s="4">
        <f>Sales_Datas[[#This Row],[after_discount]]-(Sales_Datas[[#This Row],[qty_ordered]]*Sales_Datas[[#This Row],[cogs]])</f>
        <v>1492456</v>
      </c>
      <c r="U3560" s="3">
        <f>IFERROR(Sales_Datas[[#This Row],[Gross_Profit]]/Sales_Datas[[#This Row],[after_discount]],0)</f>
        <v>0.91900000000000004</v>
      </c>
      <c r="V3560" s="1" t="str">
        <f>IF(Sales_Datas[[#This Row],[base_price]] &lt;= 632200, "Low", (IF(Sales_Datas[[#This Row],[base_price]] &gt;= 10092000, "High", "Medium")))</f>
        <v>Medium</v>
      </c>
    </row>
    <row r="3561" spans="1:22" x14ac:dyDescent="0.25">
      <c r="A3561" s="1" t="s">
        <v>9852</v>
      </c>
      <c r="B3561" s="1" t="s">
        <v>9853</v>
      </c>
      <c r="C3561" s="2">
        <v>44649</v>
      </c>
      <c r="D3561" s="1" t="s">
        <v>9854</v>
      </c>
      <c r="E3561" s="4">
        <v>162400</v>
      </c>
      <c r="F3561">
        <v>1</v>
      </c>
      <c r="G3561" s="4">
        <v>1624000</v>
      </c>
      <c r="H3561" s="4">
        <v>0</v>
      </c>
      <c r="I3561" s="4">
        <v>1624000</v>
      </c>
      <c r="J3561">
        <v>1</v>
      </c>
      <c r="K3561">
        <v>0</v>
      </c>
      <c r="L3561">
        <v>0</v>
      </c>
      <c r="M3561">
        <v>4</v>
      </c>
      <c r="N3561" s="2">
        <v>44633</v>
      </c>
      <c r="O3561" s="1" t="s">
        <v>9855</v>
      </c>
      <c r="P3561" s="4">
        <v>1624000</v>
      </c>
      <c r="Q3561" s="4">
        <v>102312</v>
      </c>
      <c r="R3561" s="1" t="s">
        <v>554</v>
      </c>
      <c r="S3561" s="1" t="s">
        <v>34</v>
      </c>
      <c r="T3561" s="4">
        <f>Sales_Datas[[#This Row],[after_discount]]-(Sales_Datas[[#This Row],[qty_ordered]]*Sales_Datas[[#This Row],[cogs]])</f>
        <v>1521688</v>
      </c>
      <c r="U3561" s="3">
        <f>IFERROR(Sales_Datas[[#This Row],[Gross_Profit]]/Sales_Datas[[#This Row],[after_discount]],0)</f>
        <v>0.93700000000000006</v>
      </c>
      <c r="V3561" s="1" t="str">
        <f>IF(Sales_Datas[[#This Row],[base_price]] &lt;= 632200, "Low", (IF(Sales_Datas[[#This Row],[base_price]] &gt;= 10092000, "High", "Medium")))</f>
        <v>Medium</v>
      </c>
    </row>
    <row r="3562" spans="1:22" x14ac:dyDescent="0.25">
      <c r="A3562" s="1" t="s">
        <v>9856</v>
      </c>
      <c r="B3562" s="1" t="s">
        <v>9857</v>
      </c>
      <c r="C3562" s="2">
        <v>44777</v>
      </c>
      <c r="D3562" s="1" t="s">
        <v>9858</v>
      </c>
      <c r="E3562" s="4">
        <v>162400</v>
      </c>
      <c r="F3562">
        <v>1</v>
      </c>
      <c r="G3562" s="4">
        <v>1624000</v>
      </c>
      <c r="H3562" s="4">
        <v>0</v>
      </c>
      <c r="I3562" s="4">
        <v>1624000</v>
      </c>
      <c r="J3562">
        <v>1</v>
      </c>
      <c r="K3562">
        <v>1</v>
      </c>
      <c r="L3562">
        <v>1</v>
      </c>
      <c r="M3562">
        <v>1</v>
      </c>
      <c r="N3562" s="2">
        <v>44667</v>
      </c>
      <c r="O3562" s="1" t="s">
        <v>9859</v>
      </c>
      <c r="P3562" s="4">
        <v>1624000</v>
      </c>
      <c r="Q3562" s="4">
        <v>133168</v>
      </c>
      <c r="R3562" s="1" t="s">
        <v>554</v>
      </c>
      <c r="S3562" s="1" t="s">
        <v>50</v>
      </c>
      <c r="T3562" s="4">
        <f>Sales_Datas[[#This Row],[after_discount]]-(Sales_Datas[[#This Row],[qty_ordered]]*Sales_Datas[[#This Row],[cogs]])</f>
        <v>1490832</v>
      </c>
      <c r="U3562" s="3">
        <f>IFERROR(Sales_Datas[[#This Row],[Gross_Profit]]/Sales_Datas[[#This Row],[after_discount]],0)</f>
        <v>0.91800000000000004</v>
      </c>
      <c r="V3562" s="1" t="str">
        <f>IF(Sales_Datas[[#This Row],[base_price]] &lt;= 632200, "Low", (IF(Sales_Datas[[#This Row],[base_price]] &gt;= 10092000, "High", "Medium")))</f>
        <v>Medium</v>
      </c>
    </row>
    <row r="3563" spans="1:22" x14ac:dyDescent="0.25">
      <c r="A3563" s="1" t="s">
        <v>9860</v>
      </c>
      <c r="B3563" s="1" t="s">
        <v>9861</v>
      </c>
      <c r="C3563" s="2">
        <v>44432</v>
      </c>
      <c r="D3563" s="1" t="s">
        <v>9862</v>
      </c>
      <c r="E3563" s="4">
        <v>162400</v>
      </c>
      <c r="F3563">
        <v>1</v>
      </c>
      <c r="G3563" s="4">
        <v>1624000</v>
      </c>
      <c r="H3563" s="4">
        <v>0</v>
      </c>
      <c r="I3563" s="4">
        <v>1624000</v>
      </c>
      <c r="J3563">
        <v>1</v>
      </c>
      <c r="K3563">
        <v>0</v>
      </c>
      <c r="L3563">
        <v>0</v>
      </c>
      <c r="M3563">
        <v>1</v>
      </c>
      <c r="N3563" s="2">
        <v>44426</v>
      </c>
      <c r="O3563" s="1" t="s">
        <v>9863</v>
      </c>
      <c r="P3563" s="4">
        <v>1624000</v>
      </c>
      <c r="Q3563" s="4">
        <v>129920</v>
      </c>
      <c r="R3563" s="1" t="s">
        <v>133</v>
      </c>
      <c r="S3563" s="1" t="s">
        <v>50</v>
      </c>
      <c r="T3563" s="4">
        <f>Sales_Datas[[#This Row],[after_discount]]-(Sales_Datas[[#This Row],[qty_ordered]]*Sales_Datas[[#This Row],[cogs]])</f>
        <v>1494080</v>
      </c>
      <c r="U3563" s="3">
        <f>IFERROR(Sales_Datas[[#This Row],[Gross_Profit]]/Sales_Datas[[#This Row],[after_discount]],0)</f>
        <v>0.92</v>
      </c>
      <c r="V3563" s="1" t="str">
        <f>IF(Sales_Datas[[#This Row],[base_price]] &lt;= 632200, "Low", (IF(Sales_Datas[[#This Row],[base_price]] &gt;= 10092000, "High", "Medium")))</f>
        <v>Medium</v>
      </c>
    </row>
    <row r="3564" spans="1:22" x14ac:dyDescent="0.25">
      <c r="A3564" s="1" t="s">
        <v>9864</v>
      </c>
      <c r="B3564" s="1" t="s">
        <v>9358</v>
      </c>
      <c r="C3564" s="2">
        <v>44293</v>
      </c>
      <c r="D3564" s="1" t="s">
        <v>9865</v>
      </c>
      <c r="E3564" s="4">
        <v>162400</v>
      </c>
      <c r="F3564">
        <v>1</v>
      </c>
      <c r="G3564" s="4">
        <v>1624000</v>
      </c>
      <c r="H3564" s="4">
        <v>0</v>
      </c>
      <c r="I3564" s="4">
        <v>1624000</v>
      </c>
      <c r="J3564">
        <v>1</v>
      </c>
      <c r="K3564">
        <v>1</v>
      </c>
      <c r="L3564">
        <v>1</v>
      </c>
      <c r="M3564">
        <v>1</v>
      </c>
      <c r="N3564" s="2">
        <v>44391</v>
      </c>
      <c r="O3564" s="1" t="s">
        <v>9866</v>
      </c>
      <c r="P3564" s="4">
        <v>1475520</v>
      </c>
      <c r="Q3564" s="4">
        <v>128354</v>
      </c>
      <c r="R3564" s="1" t="s">
        <v>23</v>
      </c>
      <c r="S3564" s="1" t="s">
        <v>50</v>
      </c>
      <c r="T3564" s="4">
        <f>Sales_Datas[[#This Row],[after_discount]]-(Sales_Datas[[#This Row],[qty_ordered]]*Sales_Datas[[#This Row],[cogs]])</f>
        <v>1495646</v>
      </c>
      <c r="U3564" s="3">
        <f>IFERROR(Sales_Datas[[#This Row],[Gross_Profit]]/Sales_Datas[[#This Row],[after_discount]],0)</f>
        <v>0.92096428571428568</v>
      </c>
      <c r="V3564" s="1" t="str">
        <f>IF(Sales_Datas[[#This Row],[base_price]] &lt;= 632200, "Low", (IF(Sales_Datas[[#This Row],[base_price]] &gt;= 10092000, "High", "Medium")))</f>
        <v>Medium</v>
      </c>
    </row>
    <row r="3565" spans="1:22" x14ac:dyDescent="0.25">
      <c r="A3565" s="1" t="s">
        <v>9867</v>
      </c>
      <c r="B3565" s="1" t="s">
        <v>9868</v>
      </c>
      <c r="C3565" s="2">
        <v>44897</v>
      </c>
      <c r="D3565" s="1" t="s">
        <v>9869</v>
      </c>
      <c r="E3565" s="4">
        <v>162400</v>
      </c>
      <c r="F3565">
        <v>1</v>
      </c>
      <c r="G3565" s="4">
        <v>1624000</v>
      </c>
      <c r="H3565" s="4">
        <v>0</v>
      </c>
      <c r="I3565" s="4">
        <v>1624000</v>
      </c>
      <c r="J3565">
        <v>1</v>
      </c>
      <c r="K3565">
        <v>1</v>
      </c>
      <c r="L3565">
        <v>1</v>
      </c>
      <c r="M3565">
        <v>1</v>
      </c>
      <c r="N3565" s="2">
        <v>44615</v>
      </c>
      <c r="O3565" s="1" t="s">
        <v>9870</v>
      </c>
      <c r="P3565" s="4">
        <v>1624000</v>
      </c>
      <c r="Q3565" s="4">
        <v>142912</v>
      </c>
      <c r="R3565" s="1" t="s">
        <v>123</v>
      </c>
      <c r="S3565" s="1" t="s">
        <v>50</v>
      </c>
      <c r="T3565" s="4">
        <f>Sales_Datas[[#This Row],[after_discount]]-(Sales_Datas[[#This Row],[qty_ordered]]*Sales_Datas[[#This Row],[cogs]])</f>
        <v>1481088</v>
      </c>
      <c r="U3565" s="3">
        <f>IFERROR(Sales_Datas[[#This Row],[Gross_Profit]]/Sales_Datas[[#This Row],[after_discount]],0)</f>
        <v>0.91200000000000003</v>
      </c>
      <c r="V3565" s="1" t="str">
        <f>IF(Sales_Datas[[#This Row],[base_price]] &lt;= 632200, "Low", (IF(Sales_Datas[[#This Row],[base_price]] &gt;= 10092000, "High", "Medium")))</f>
        <v>Medium</v>
      </c>
    </row>
    <row r="3566" spans="1:22" x14ac:dyDescent="0.25">
      <c r="A3566" s="1" t="s">
        <v>9873</v>
      </c>
      <c r="B3566" s="1" t="s">
        <v>9358</v>
      </c>
      <c r="C3566" s="2">
        <v>44757</v>
      </c>
      <c r="D3566" s="1" t="s">
        <v>9874</v>
      </c>
      <c r="E3566" s="4">
        <v>162284</v>
      </c>
      <c r="F3566">
        <v>1</v>
      </c>
      <c r="G3566" s="4">
        <v>1622840</v>
      </c>
      <c r="H3566" s="4">
        <v>0</v>
      </c>
      <c r="I3566" s="4">
        <v>1622840</v>
      </c>
      <c r="J3566">
        <v>1</v>
      </c>
      <c r="K3566">
        <v>1</v>
      </c>
      <c r="L3566">
        <v>1</v>
      </c>
      <c r="M3566">
        <v>1</v>
      </c>
      <c r="N3566" s="2">
        <v>44391</v>
      </c>
      <c r="O3566" s="1" t="s">
        <v>9875</v>
      </c>
      <c r="P3566" s="4">
        <v>1622840</v>
      </c>
      <c r="Q3566" s="4">
        <v>131428</v>
      </c>
      <c r="R3566" s="1" t="s">
        <v>23</v>
      </c>
      <c r="S3566" s="1" t="s">
        <v>50</v>
      </c>
      <c r="T3566" s="4">
        <f>Sales_Datas[[#This Row],[after_discount]]-(Sales_Datas[[#This Row],[qty_ordered]]*Sales_Datas[[#This Row],[cogs]])</f>
        <v>1491412</v>
      </c>
      <c r="U3566" s="3">
        <f>IFERROR(Sales_Datas[[#This Row],[Gross_Profit]]/Sales_Datas[[#This Row],[after_discount]],0)</f>
        <v>0.91901358112937814</v>
      </c>
      <c r="V3566" s="1" t="str">
        <f>IF(Sales_Datas[[#This Row],[base_price]] &lt;= 632200, "Low", (IF(Sales_Datas[[#This Row],[base_price]] &gt;= 10092000, "High", "Medium")))</f>
        <v>Medium</v>
      </c>
    </row>
    <row r="3567" spans="1:22" x14ac:dyDescent="0.25">
      <c r="A3567" s="1" t="s">
        <v>9876</v>
      </c>
      <c r="B3567" s="1" t="s">
        <v>1993</v>
      </c>
      <c r="C3567" s="2">
        <v>44593</v>
      </c>
      <c r="D3567" s="1" t="s">
        <v>9877</v>
      </c>
      <c r="E3567" s="4">
        <v>162226</v>
      </c>
      <c r="F3567">
        <v>1</v>
      </c>
      <c r="G3567" s="4">
        <v>1622260</v>
      </c>
      <c r="H3567" s="4">
        <v>0</v>
      </c>
      <c r="I3567" s="4">
        <v>1622260</v>
      </c>
      <c r="J3567">
        <v>1</v>
      </c>
      <c r="K3567">
        <v>1</v>
      </c>
      <c r="L3567">
        <v>1</v>
      </c>
      <c r="M3567">
        <v>1</v>
      </c>
      <c r="N3567" s="2">
        <v>44398</v>
      </c>
      <c r="O3567" s="1" t="s">
        <v>9878</v>
      </c>
      <c r="P3567" s="4">
        <v>1622260</v>
      </c>
      <c r="Q3567" s="4">
        <v>108634</v>
      </c>
      <c r="R3567" s="1" t="s">
        <v>554</v>
      </c>
      <c r="S3567" s="1" t="s">
        <v>50</v>
      </c>
      <c r="T3567" s="4">
        <f>Sales_Datas[[#This Row],[after_discount]]-(Sales_Datas[[#This Row],[qty_ordered]]*Sales_Datas[[#This Row],[cogs]])</f>
        <v>1513626</v>
      </c>
      <c r="U3567" s="3">
        <f>IFERROR(Sales_Datas[[#This Row],[Gross_Profit]]/Sales_Datas[[#This Row],[after_discount]],0)</f>
        <v>0.9330353950661423</v>
      </c>
      <c r="V3567" s="1" t="str">
        <f>IF(Sales_Datas[[#This Row],[base_price]] &lt;= 632200, "Low", (IF(Sales_Datas[[#This Row],[base_price]] &gt;= 10092000, "High", "Medium")))</f>
        <v>Medium</v>
      </c>
    </row>
    <row r="3568" spans="1:22" x14ac:dyDescent="0.25">
      <c r="A3568" s="1" t="s">
        <v>9879</v>
      </c>
      <c r="B3568" s="1" t="s">
        <v>4649</v>
      </c>
      <c r="C3568" s="2">
        <v>44779</v>
      </c>
      <c r="D3568" s="1" t="s">
        <v>9880</v>
      </c>
      <c r="E3568" s="4">
        <v>162110</v>
      </c>
      <c r="F3568">
        <v>1</v>
      </c>
      <c r="G3568" s="4">
        <v>1621100</v>
      </c>
      <c r="H3568" s="4">
        <v>0</v>
      </c>
      <c r="I3568" s="4">
        <v>1621100</v>
      </c>
      <c r="J3568">
        <v>1</v>
      </c>
      <c r="K3568">
        <v>1</v>
      </c>
      <c r="L3568">
        <v>1</v>
      </c>
      <c r="M3568">
        <v>1</v>
      </c>
      <c r="N3568" s="2">
        <v>44433</v>
      </c>
      <c r="O3568" s="1" t="s">
        <v>9881</v>
      </c>
      <c r="P3568" s="4">
        <v>1652420</v>
      </c>
      <c r="Q3568" s="4">
        <v>138794</v>
      </c>
      <c r="R3568" s="1" t="s">
        <v>128</v>
      </c>
      <c r="S3568" s="1" t="s">
        <v>50</v>
      </c>
      <c r="T3568" s="4">
        <f>Sales_Datas[[#This Row],[after_discount]]-(Sales_Datas[[#This Row],[qty_ordered]]*Sales_Datas[[#This Row],[cogs]])</f>
        <v>1482306</v>
      </c>
      <c r="U3568" s="3">
        <f>IFERROR(Sales_Datas[[#This Row],[Gross_Profit]]/Sales_Datas[[#This Row],[after_discount]],0)</f>
        <v>0.91438282647584979</v>
      </c>
      <c r="V3568" s="1" t="str">
        <f>IF(Sales_Datas[[#This Row],[base_price]] &lt;= 632200, "Low", (IF(Sales_Datas[[#This Row],[base_price]] &gt;= 10092000, "High", "Medium")))</f>
        <v>Medium</v>
      </c>
    </row>
    <row r="3569" spans="1:22" x14ac:dyDescent="0.25">
      <c r="A3569" s="1" t="s">
        <v>9882</v>
      </c>
      <c r="B3569" s="1" t="s">
        <v>9883</v>
      </c>
      <c r="C3569" s="2">
        <v>44416</v>
      </c>
      <c r="D3569" s="1" t="s">
        <v>9884</v>
      </c>
      <c r="E3569" s="4">
        <v>162110</v>
      </c>
      <c r="F3569">
        <v>1</v>
      </c>
      <c r="G3569" s="4">
        <v>1621100</v>
      </c>
      <c r="H3569" s="4">
        <v>0</v>
      </c>
      <c r="I3569" s="4">
        <v>1621100</v>
      </c>
      <c r="J3569">
        <v>1</v>
      </c>
      <c r="K3569">
        <v>0</v>
      </c>
      <c r="L3569">
        <v>0</v>
      </c>
      <c r="M3569">
        <v>8</v>
      </c>
      <c r="N3569" s="2">
        <v>44412</v>
      </c>
      <c r="O3569" s="1" t="s">
        <v>9885</v>
      </c>
      <c r="P3569" s="4">
        <v>1621100</v>
      </c>
      <c r="Q3569" s="4">
        <v>105328</v>
      </c>
      <c r="R3569" s="1" t="s">
        <v>554</v>
      </c>
      <c r="S3569" s="1" t="s">
        <v>1115</v>
      </c>
      <c r="T3569" s="4">
        <f>Sales_Datas[[#This Row],[after_discount]]-(Sales_Datas[[#This Row],[qty_ordered]]*Sales_Datas[[#This Row],[cogs]])</f>
        <v>1515772</v>
      </c>
      <c r="U3569" s="3">
        <f>IFERROR(Sales_Datas[[#This Row],[Gross_Profit]]/Sales_Datas[[#This Row],[after_discount]],0)</f>
        <v>0.93502683363148476</v>
      </c>
      <c r="V3569" s="1" t="str">
        <f>IF(Sales_Datas[[#This Row],[base_price]] &lt;= 632200, "Low", (IF(Sales_Datas[[#This Row],[base_price]] &gt;= 10092000, "High", "Medium")))</f>
        <v>Medium</v>
      </c>
    </row>
    <row r="3570" spans="1:22" x14ac:dyDescent="0.25">
      <c r="A3570" s="1" t="s">
        <v>9886</v>
      </c>
      <c r="B3570" s="1" t="s">
        <v>9887</v>
      </c>
      <c r="C3570" s="2">
        <v>44699</v>
      </c>
      <c r="D3570" s="1" t="s">
        <v>9888</v>
      </c>
      <c r="E3570" s="4">
        <v>162110</v>
      </c>
      <c r="F3570">
        <v>1</v>
      </c>
      <c r="G3570" s="4">
        <v>1621100</v>
      </c>
      <c r="H3570" s="4">
        <v>0</v>
      </c>
      <c r="I3570" s="4">
        <v>1621100</v>
      </c>
      <c r="J3570">
        <v>1</v>
      </c>
      <c r="K3570">
        <v>1</v>
      </c>
      <c r="L3570">
        <v>0</v>
      </c>
      <c r="M3570">
        <v>1</v>
      </c>
      <c r="N3570" s="2">
        <v>44687</v>
      </c>
      <c r="O3570" s="1" t="s">
        <v>9889</v>
      </c>
      <c r="P3570" s="4">
        <v>1621100</v>
      </c>
      <c r="Q3570" s="4">
        <v>113448</v>
      </c>
      <c r="R3570" s="1" t="s">
        <v>133</v>
      </c>
      <c r="S3570" s="1" t="s">
        <v>50</v>
      </c>
      <c r="T3570" s="4">
        <f>Sales_Datas[[#This Row],[after_discount]]-(Sales_Datas[[#This Row],[qty_ordered]]*Sales_Datas[[#This Row],[cogs]])</f>
        <v>1507652</v>
      </c>
      <c r="U3570" s="3">
        <f>IFERROR(Sales_Datas[[#This Row],[Gross_Profit]]/Sales_Datas[[#This Row],[after_discount]],0)</f>
        <v>0.93001788908765648</v>
      </c>
      <c r="V3570" s="1" t="str">
        <f>IF(Sales_Datas[[#This Row],[base_price]] &lt;= 632200, "Low", (IF(Sales_Datas[[#This Row],[base_price]] &gt;= 10092000, "High", "Medium")))</f>
        <v>Medium</v>
      </c>
    </row>
    <row r="3571" spans="1:22" x14ac:dyDescent="0.25">
      <c r="A3571" s="1" t="s">
        <v>9890</v>
      </c>
      <c r="B3571" s="1" t="s">
        <v>9891</v>
      </c>
      <c r="C3571" s="2">
        <v>44579</v>
      </c>
      <c r="D3571" s="1" t="s">
        <v>9892</v>
      </c>
      <c r="E3571" s="4">
        <v>162110</v>
      </c>
      <c r="F3571">
        <v>1</v>
      </c>
      <c r="G3571" s="4">
        <v>1621100</v>
      </c>
      <c r="H3571" s="4">
        <v>0</v>
      </c>
      <c r="I3571" s="4">
        <v>1621100</v>
      </c>
      <c r="J3571">
        <v>1</v>
      </c>
      <c r="K3571">
        <v>1</v>
      </c>
      <c r="L3571">
        <v>1</v>
      </c>
      <c r="M3571">
        <v>1</v>
      </c>
      <c r="N3571" s="2">
        <v>44383</v>
      </c>
      <c r="O3571" s="1" t="s">
        <v>9893</v>
      </c>
      <c r="P3571" s="4">
        <v>1621100</v>
      </c>
      <c r="Q3571" s="4">
        <v>129688</v>
      </c>
      <c r="R3571" s="1" t="s">
        <v>383</v>
      </c>
      <c r="S3571" s="1" t="s">
        <v>50</v>
      </c>
      <c r="T3571" s="4">
        <f>Sales_Datas[[#This Row],[after_discount]]-(Sales_Datas[[#This Row],[qty_ordered]]*Sales_Datas[[#This Row],[cogs]])</f>
        <v>1491412</v>
      </c>
      <c r="U3571" s="3">
        <f>IFERROR(Sales_Datas[[#This Row],[Gross_Profit]]/Sales_Datas[[#This Row],[after_discount]],0)</f>
        <v>0.92</v>
      </c>
      <c r="V3571" s="1" t="str">
        <f>IF(Sales_Datas[[#This Row],[base_price]] &lt;= 632200, "Low", (IF(Sales_Datas[[#This Row],[base_price]] &gt;= 10092000, "High", "Medium")))</f>
        <v>Medium</v>
      </c>
    </row>
    <row r="3572" spans="1:22" x14ac:dyDescent="0.25">
      <c r="A3572" s="1" t="s">
        <v>9894</v>
      </c>
      <c r="B3572" s="1" t="s">
        <v>9891</v>
      </c>
      <c r="C3572" s="2">
        <v>44581</v>
      </c>
      <c r="D3572" s="1" t="s">
        <v>9892</v>
      </c>
      <c r="E3572" s="4">
        <v>162110</v>
      </c>
      <c r="F3572">
        <v>1</v>
      </c>
      <c r="G3572" s="4">
        <v>1621100</v>
      </c>
      <c r="H3572" s="4">
        <v>0</v>
      </c>
      <c r="I3572" s="4">
        <v>1621100</v>
      </c>
      <c r="J3572">
        <v>1</v>
      </c>
      <c r="K3572">
        <v>1</v>
      </c>
      <c r="L3572">
        <v>0</v>
      </c>
      <c r="M3572">
        <v>1</v>
      </c>
      <c r="N3572" s="2">
        <v>44383</v>
      </c>
      <c r="O3572" s="1" t="s">
        <v>9893</v>
      </c>
      <c r="P3572" s="4">
        <v>1621100</v>
      </c>
      <c r="Q3572" s="4">
        <v>129688</v>
      </c>
      <c r="R3572" s="1" t="s">
        <v>383</v>
      </c>
      <c r="S3572" s="1" t="s">
        <v>50</v>
      </c>
      <c r="T3572" s="4">
        <f>Sales_Datas[[#This Row],[after_discount]]-(Sales_Datas[[#This Row],[qty_ordered]]*Sales_Datas[[#This Row],[cogs]])</f>
        <v>1491412</v>
      </c>
      <c r="U3572" s="3">
        <f>IFERROR(Sales_Datas[[#This Row],[Gross_Profit]]/Sales_Datas[[#This Row],[after_discount]],0)</f>
        <v>0.92</v>
      </c>
      <c r="V3572" s="1" t="str">
        <f>IF(Sales_Datas[[#This Row],[base_price]] &lt;= 632200, "Low", (IF(Sales_Datas[[#This Row],[base_price]] &gt;= 10092000, "High", "Medium")))</f>
        <v>Medium</v>
      </c>
    </row>
    <row r="3573" spans="1:22" x14ac:dyDescent="0.25">
      <c r="A3573" s="1" t="s">
        <v>9895</v>
      </c>
      <c r="B3573" s="1" t="s">
        <v>5072</v>
      </c>
      <c r="C3573" s="2">
        <v>44447</v>
      </c>
      <c r="D3573" s="1" t="s">
        <v>9896</v>
      </c>
      <c r="E3573" s="4">
        <v>20242</v>
      </c>
      <c r="F3573">
        <v>8</v>
      </c>
      <c r="G3573" s="4">
        <v>1619360</v>
      </c>
      <c r="H3573" s="4">
        <v>0</v>
      </c>
      <c r="I3573" s="4">
        <v>1619360</v>
      </c>
      <c r="J3573">
        <v>1</v>
      </c>
      <c r="K3573">
        <v>1</v>
      </c>
      <c r="L3573">
        <v>0</v>
      </c>
      <c r="M3573">
        <v>1</v>
      </c>
      <c r="N3573" s="2">
        <v>44389</v>
      </c>
      <c r="O3573" s="1" t="s">
        <v>9897</v>
      </c>
      <c r="P3573" s="4">
        <v>202420</v>
      </c>
      <c r="Q3573" s="4">
        <v>12528</v>
      </c>
      <c r="R3573" s="1" t="s">
        <v>133</v>
      </c>
      <c r="S3573" s="1" t="s">
        <v>50</v>
      </c>
      <c r="T3573" s="4">
        <f>Sales_Datas[[#This Row],[after_discount]]-(Sales_Datas[[#This Row],[qty_ordered]]*Sales_Datas[[#This Row],[cogs]])</f>
        <v>1519136</v>
      </c>
      <c r="U3573" s="3">
        <f>IFERROR(Sales_Datas[[#This Row],[Gross_Profit]]/Sales_Datas[[#This Row],[after_discount]],0)</f>
        <v>0.93810888252148994</v>
      </c>
      <c r="V3573" s="1" t="str">
        <f>IF(Sales_Datas[[#This Row],[base_price]] &lt;= 632200, "Low", (IF(Sales_Datas[[#This Row],[base_price]] &gt;= 10092000, "High", "Medium")))</f>
        <v>Low</v>
      </c>
    </row>
    <row r="3574" spans="1:22" x14ac:dyDescent="0.25">
      <c r="A3574" s="1" t="s">
        <v>9898</v>
      </c>
      <c r="B3574" s="1" t="s">
        <v>7526</v>
      </c>
      <c r="C3574" s="2">
        <v>44742</v>
      </c>
      <c r="D3574" s="1" t="s">
        <v>743</v>
      </c>
      <c r="E3574" s="4">
        <v>80910</v>
      </c>
      <c r="F3574">
        <v>2</v>
      </c>
      <c r="G3574" s="4">
        <v>1618200</v>
      </c>
      <c r="H3574" s="4">
        <v>0</v>
      </c>
      <c r="I3574" s="4">
        <v>1618200</v>
      </c>
      <c r="J3574">
        <v>1</v>
      </c>
      <c r="K3574">
        <v>0</v>
      </c>
      <c r="L3574">
        <v>0</v>
      </c>
      <c r="M3574">
        <v>7</v>
      </c>
      <c r="N3574" s="2">
        <v>44574</v>
      </c>
      <c r="O3574" s="1" t="s">
        <v>744</v>
      </c>
      <c r="P3574" s="4">
        <v>745300</v>
      </c>
      <c r="Q3574" s="4">
        <v>49184</v>
      </c>
      <c r="R3574" s="1" t="s">
        <v>344</v>
      </c>
      <c r="S3574" s="1" t="s">
        <v>66</v>
      </c>
      <c r="T3574" s="4">
        <f>Sales_Datas[[#This Row],[after_discount]]-(Sales_Datas[[#This Row],[qty_ordered]]*Sales_Datas[[#This Row],[cogs]])</f>
        <v>1519832</v>
      </c>
      <c r="U3574" s="3">
        <f>IFERROR(Sales_Datas[[#This Row],[Gross_Profit]]/Sales_Datas[[#This Row],[after_discount]],0)</f>
        <v>0.93921146953405021</v>
      </c>
      <c r="V3574" s="1" t="str">
        <f>IF(Sales_Datas[[#This Row],[base_price]] &lt;= 632200, "Low", (IF(Sales_Datas[[#This Row],[base_price]] &gt;= 10092000, "High", "Medium")))</f>
        <v>Medium</v>
      </c>
    </row>
    <row r="3575" spans="1:22" x14ac:dyDescent="0.25">
      <c r="A3575" s="1" t="s">
        <v>9899</v>
      </c>
      <c r="B3575" s="1" t="s">
        <v>8629</v>
      </c>
      <c r="C3575" s="2">
        <v>44769</v>
      </c>
      <c r="D3575" s="1" t="s">
        <v>743</v>
      </c>
      <c r="E3575" s="4">
        <v>80910</v>
      </c>
      <c r="F3575">
        <v>2</v>
      </c>
      <c r="G3575" s="4">
        <v>1618200</v>
      </c>
      <c r="H3575" s="4">
        <v>0</v>
      </c>
      <c r="I3575" s="4">
        <v>1618200</v>
      </c>
      <c r="J3575">
        <v>1</v>
      </c>
      <c r="K3575">
        <v>0</v>
      </c>
      <c r="L3575">
        <v>0</v>
      </c>
      <c r="M3575">
        <v>4</v>
      </c>
      <c r="N3575" s="2">
        <v>44544</v>
      </c>
      <c r="O3575" s="1" t="s">
        <v>744</v>
      </c>
      <c r="P3575" s="4">
        <v>745300</v>
      </c>
      <c r="Q3575" s="4">
        <v>49184</v>
      </c>
      <c r="R3575" s="1" t="s">
        <v>344</v>
      </c>
      <c r="S3575" s="1" t="s">
        <v>34</v>
      </c>
      <c r="T3575" s="4">
        <f>Sales_Datas[[#This Row],[after_discount]]-(Sales_Datas[[#This Row],[qty_ordered]]*Sales_Datas[[#This Row],[cogs]])</f>
        <v>1519832</v>
      </c>
      <c r="U3575" s="3">
        <f>IFERROR(Sales_Datas[[#This Row],[Gross_Profit]]/Sales_Datas[[#This Row],[after_discount]],0)</f>
        <v>0.93921146953405021</v>
      </c>
      <c r="V3575" s="1" t="str">
        <f>IF(Sales_Datas[[#This Row],[base_price]] &lt;= 632200, "Low", (IF(Sales_Datas[[#This Row],[base_price]] &gt;= 10092000, "High", "Medium")))</f>
        <v>Medium</v>
      </c>
    </row>
    <row r="3576" spans="1:22" x14ac:dyDescent="0.25">
      <c r="A3576" s="1" t="s">
        <v>9900</v>
      </c>
      <c r="B3576" s="1" t="s">
        <v>7526</v>
      </c>
      <c r="C3576" s="2">
        <v>44841</v>
      </c>
      <c r="D3576" s="1" t="s">
        <v>743</v>
      </c>
      <c r="E3576" s="4">
        <v>80910</v>
      </c>
      <c r="F3576">
        <v>2</v>
      </c>
      <c r="G3576" s="4">
        <v>1618200</v>
      </c>
      <c r="H3576" s="4">
        <v>0</v>
      </c>
      <c r="I3576" s="4">
        <v>1618200</v>
      </c>
      <c r="J3576">
        <v>1</v>
      </c>
      <c r="K3576">
        <v>0</v>
      </c>
      <c r="L3576">
        <v>0</v>
      </c>
      <c r="M3576">
        <v>4</v>
      </c>
      <c r="N3576" s="2">
        <v>44574</v>
      </c>
      <c r="O3576" s="1" t="s">
        <v>744</v>
      </c>
      <c r="P3576" s="4">
        <v>745300</v>
      </c>
      <c r="Q3576" s="4">
        <v>49184</v>
      </c>
      <c r="R3576" s="1" t="s">
        <v>344</v>
      </c>
      <c r="S3576" s="1" t="s">
        <v>34</v>
      </c>
      <c r="T3576" s="4">
        <f>Sales_Datas[[#This Row],[after_discount]]-(Sales_Datas[[#This Row],[qty_ordered]]*Sales_Datas[[#This Row],[cogs]])</f>
        <v>1519832</v>
      </c>
      <c r="U3576" s="3">
        <f>IFERROR(Sales_Datas[[#This Row],[Gross_Profit]]/Sales_Datas[[#This Row],[after_discount]],0)</f>
        <v>0.93921146953405021</v>
      </c>
      <c r="V3576" s="1" t="str">
        <f>IF(Sales_Datas[[#This Row],[base_price]] &lt;= 632200, "Low", (IF(Sales_Datas[[#This Row],[base_price]] &gt;= 10092000, "High", "Medium")))</f>
        <v>Medium</v>
      </c>
    </row>
    <row r="3577" spans="1:22" x14ac:dyDescent="0.25">
      <c r="A3577" s="1" t="s">
        <v>9901</v>
      </c>
      <c r="B3577" s="1" t="s">
        <v>9902</v>
      </c>
      <c r="C3577" s="2">
        <v>44740</v>
      </c>
      <c r="D3577" s="1" t="s">
        <v>9903</v>
      </c>
      <c r="E3577" s="4">
        <v>161762</v>
      </c>
      <c r="F3577">
        <v>1</v>
      </c>
      <c r="G3577" s="4">
        <v>1617620</v>
      </c>
      <c r="H3577" s="4">
        <v>0</v>
      </c>
      <c r="I3577" s="4">
        <v>1617620</v>
      </c>
      <c r="J3577">
        <v>1</v>
      </c>
      <c r="K3577">
        <v>0</v>
      </c>
      <c r="L3577">
        <v>0</v>
      </c>
      <c r="M3577">
        <v>7</v>
      </c>
      <c r="N3577" s="2">
        <v>44722</v>
      </c>
      <c r="O3577" s="1" t="s">
        <v>9904</v>
      </c>
      <c r="P3577" s="4">
        <v>1740000</v>
      </c>
      <c r="Q3577" s="4">
        <v>149640</v>
      </c>
      <c r="R3577" s="1" t="s">
        <v>39</v>
      </c>
      <c r="S3577" s="1" t="s">
        <v>66</v>
      </c>
      <c r="T3577" s="4">
        <f>Sales_Datas[[#This Row],[after_discount]]-(Sales_Datas[[#This Row],[qty_ordered]]*Sales_Datas[[#This Row],[cogs]])</f>
        <v>1467980</v>
      </c>
      <c r="U3577" s="3">
        <f>IFERROR(Sales_Datas[[#This Row],[Gross_Profit]]/Sales_Datas[[#This Row],[after_discount]],0)</f>
        <v>0.90749372534958772</v>
      </c>
      <c r="V3577" s="1" t="str">
        <f>IF(Sales_Datas[[#This Row],[base_price]] &lt;= 632200, "Low", (IF(Sales_Datas[[#This Row],[base_price]] &gt;= 10092000, "High", "Medium")))</f>
        <v>Medium</v>
      </c>
    </row>
    <row r="3578" spans="1:22" x14ac:dyDescent="0.25">
      <c r="A3578" s="1" t="s">
        <v>9905</v>
      </c>
      <c r="B3578" s="1" t="s">
        <v>9906</v>
      </c>
      <c r="C3578" s="2">
        <v>44561</v>
      </c>
      <c r="D3578" s="1" t="s">
        <v>9907</v>
      </c>
      <c r="E3578" s="4">
        <v>161298</v>
      </c>
      <c r="F3578">
        <v>1</v>
      </c>
      <c r="G3578" s="4">
        <v>1612980</v>
      </c>
      <c r="H3578" s="4">
        <v>0</v>
      </c>
      <c r="I3578" s="4">
        <v>1612980</v>
      </c>
      <c r="J3578">
        <v>1</v>
      </c>
      <c r="K3578">
        <v>1</v>
      </c>
      <c r="L3578">
        <v>0</v>
      </c>
      <c r="M3578">
        <v>1</v>
      </c>
      <c r="N3578" s="2">
        <v>44539</v>
      </c>
      <c r="O3578" s="1" t="s">
        <v>9908</v>
      </c>
      <c r="P3578" s="4">
        <v>1612980</v>
      </c>
      <c r="Q3578" s="4">
        <v>127368</v>
      </c>
      <c r="R3578" s="1" t="s">
        <v>383</v>
      </c>
      <c r="S3578" s="1" t="s">
        <v>50</v>
      </c>
      <c r="T3578" s="4">
        <f>Sales_Datas[[#This Row],[after_discount]]-(Sales_Datas[[#This Row],[qty_ordered]]*Sales_Datas[[#This Row],[cogs]])</f>
        <v>1485612</v>
      </c>
      <c r="U3578" s="3">
        <f>IFERROR(Sales_Datas[[#This Row],[Gross_Profit]]/Sales_Datas[[#This Row],[after_discount]],0)</f>
        <v>0.92103559870550167</v>
      </c>
      <c r="V3578" s="1" t="str">
        <f>IF(Sales_Datas[[#This Row],[base_price]] &lt;= 632200, "Low", (IF(Sales_Datas[[#This Row],[base_price]] &gt;= 10092000, "High", "Medium")))</f>
        <v>Medium</v>
      </c>
    </row>
    <row r="3579" spans="1:22" x14ac:dyDescent="0.25">
      <c r="A3579" s="1" t="s">
        <v>9909</v>
      </c>
      <c r="B3579" s="1" t="s">
        <v>894</v>
      </c>
      <c r="C3579" s="2">
        <v>44655</v>
      </c>
      <c r="D3579" s="1" t="s">
        <v>9910</v>
      </c>
      <c r="E3579" s="4">
        <v>161182</v>
      </c>
      <c r="F3579">
        <v>1</v>
      </c>
      <c r="G3579" s="4">
        <v>1611820</v>
      </c>
      <c r="H3579" s="4">
        <v>0</v>
      </c>
      <c r="I3579" s="4">
        <v>1611820</v>
      </c>
      <c r="J3579">
        <v>1</v>
      </c>
      <c r="K3579">
        <v>1</v>
      </c>
      <c r="L3579">
        <v>1</v>
      </c>
      <c r="M3579">
        <v>1</v>
      </c>
      <c r="N3579" s="2">
        <v>44464</v>
      </c>
      <c r="O3579" s="1" t="s">
        <v>9911</v>
      </c>
      <c r="P3579" s="4">
        <v>1611820</v>
      </c>
      <c r="Q3579" s="4">
        <v>103124</v>
      </c>
      <c r="R3579" s="1" t="s">
        <v>23</v>
      </c>
      <c r="S3579" s="1" t="s">
        <v>50</v>
      </c>
      <c r="T3579" s="4">
        <f>Sales_Datas[[#This Row],[after_discount]]-(Sales_Datas[[#This Row],[qty_ordered]]*Sales_Datas[[#This Row],[cogs]])</f>
        <v>1508696</v>
      </c>
      <c r="U3579" s="3">
        <f>IFERROR(Sales_Datas[[#This Row],[Gross_Profit]]/Sales_Datas[[#This Row],[after_discount]],0)</f>
        <v>0.93602015113350123</v>
      </c>
      <c r="V3579" s="1" t="str">
        <f>IF(Sales_Datas[[#This Row],[base_price]] &lt;= 632200, "Low", (IF(Sales_Datas[[#This Row],[base_price]] &gt;= 10092000, "High", "Medium")))</f>
        <v>Medium</v>
      </c>
    </row>
    <row r="3580" spans="1:22" x14ac:dyDescent="0.25">
      <c r="A3580" s="1" t="s">
        <v>9912</v>
      </c>
      <c r="B3580" s="1" t="s">
        <v>9913</v>
      </c>
      <c r="C3580" s="2">
        <v>44685</v>
      </c>
      <c r="D3580" s="1" t="s">
        <v>9910</v>
      </c>
      <c r="E3580" s="4">
        <v>161182</v>
      </c>
      <c r="F3580">
        <v>1</v>
      </c>
      <c r="G3580" s="4">
        <v>1611820</v>
      </c>
      <c r="H3580" s="4">
        <v>0</v>
      </c>
      <c r="I3580" s="4">
        <v>1611820</v>
      </c>
      <c r="J3580">
        <v>1</v>
      </c>
      <c r="K3580">
        <v>1</v>
      </c>
      <c r="L3580">
        <v>0</v>
      </c>
      <c r="M3580">
        <v>1</v>
      </c>
      <c r="N3580" s="2">
        <v>44474</v>
      </c>
      <c r="O3580" s="1" t="s">
        <v>9911</v>
      </c>
      <c r="P3580" s="4">
        <v>1611820</v>
      </c>
      <c r="Q3580" s="4">
        <v>103124</v>
      </c>
      <c r="R3580" s="1" t="s">
        <v>23</v>
      </c>
      <c r="S3580" s="1" t="s">
        <v>50</v>
      </c>
      <c r="T3580" s="4">
        <f>Sales_Datas[[#This Row],[after_discount]]-(Sales_Datas[[#This Row],[qty_ordered]]*Sales_Datas[[#This Row],[cogs]])</f>
        <v>1508696</v>
      </c>
      <c r="U3580" s="3">
        <f>IFERROR(Sales_Datas[[#This Row],[Gross_Profit]]/Sales_Datas[[#This Row],[after_discount]],0)</f>
        <v>0.93602015113350123</v>
      </c>
      <c r="V3580" s="1" t="str">
        <f>IF(Sales_Datas[[#This Row],[base_price]] &lt;= 632200, "Low", (IF(Sales_Datas[[#This Row],[base_price]] &gt;= 10092000, "High", "Medium")))</f>
        <v>Medium</v>
      </c>
    </row>
    <row r="3581" spans="1:22" x14ac:dyDescent="0.25">
      <c r="A3581" s="1" t="s">
        <v>9914</v>
      </c>
      <c r="B3581" s="1" t="s">
        <v>9915</v>
      </c>
      <c r="C3581" s="2">
        <v>44205</v>
      </c>
      <c r="D3581" s="1" t="s">
        <v>7296</v>
      </c>
      <c r="E3581" s="4">
        <v>80330</v>
      </c>
      <c r="F3581">
        <v>2</v>
      </c>
      <c r="G3581" s="4">
        <v>1606600</v>
      </c>
      <c r="H3581" s="4">
        <v>0</v>
      </c>
      <c r="I3581" s="4">
        <v>1606600</v>
      </c>
      <c r="J3581">
        <v>1</v>
      </c>
      <c r="K3581">
        <v>1</v>
      </c>
      <c r="L3581">
        <v>1</v>
      </c>
      <c r="M3581">
        <v>1</v>
      </c>
      <c r="N3581" s="2">
        <v>44467</v>
      </c>
      <c r="O3581" s="1" t="s">
        <v>7297</v>
      </c>
      <c r="P3581" s="4">
        <v>803300</v>
      </c>
      <c r="Q3581" s="4">
        <v>57014</v>
      </c>
      <c r="R3581" s="1" t="s">
        <v>554</v>
      </c>
      <c r="S3581" s="1" t="s">
        <v>50</v>
      </c>
      <c r="T3581" s="4">
        <f>Sales_Datas[[#This Row],[after_discount]]-(Sales_Datas[[#This Row],[qty_ordered]]*Sales_Datas[[#This Row],[cogs]])</f>
        <v>1492572</v>
      </c>
      <c r="U3581" s="3">
        <f>IFERROR(Sales_Datas[[#This Row],[Gross_Profit]]/Sales_Datas[[#This Row],[after_discount]],0)</f>
        <v>0.92902527075812269</v>
      </c>
      <c r="V3581" s="1" t="str">
        <f>IF(Sales_Datas[[#This Row],[base_price]] &lt;= 632200, "Low", (IF(Sales_Datas[[#This Row],[base_price]] &gt;= 10092000, "High", "Medium")))</f>
        <v>Medium</v>
      </c>
    </row>
    <row r="3582" spans="1:22" x14ac:dyDescent="0.25">
      <c r="A3582" s="1" t="s">
        <v>9916</v>
      </c>
      <c r="B3582" s="1" t="s">
        <v>3718</v>
      </c>
      <c r="C3582" s="2">
        <v>44433</v>
      </c>
      <c r="D3582" s="1" t="s">
        <v>7296</v>
      </c>
      <c r="E3582" s="4">
        <v>80330</v>
      </c>
      <c r="F3582">
        <v>2</v>
      </c>
      <c r="G3582" s="4">
        <v>1606600</v>
      </c>
      <c r="H3582" s="4">
        <v>0</v>
      </c>
      <c r="I3582" s="4">
        <v>1606600</v>
      </c>
      <c r="J3582">
        <v>1</v>
      </c>
      <c r="K3582">
        <v>0</v>
      </c>
      <c r="L3582">
        <v>0</v>
      </c>
      <c r="M3582">
        <v>12</v>
      </c>
      <c r="N3582" s="2">
        <v>44394</v>
      </c>
      <c r="O3582" s="1" t="s">
        <v>7297</v>
      </c>
      <c r="P3582" s="4">
        <v>803300</v>
      </c>
      <c r="Q3582" s="4">
        <v>57014</v>
      </c>
      <c r="R3582" s="1" t="s">
        <v>554</v>
      </c>
      <c r="S3582" s="1" t="s">
        <v>1137</v>
      </c>
      <c r="T3582" s="4">
        <f>Sales_Datas[[#This Row],[after_discount]]-(Sales_Datas[[#This Row],[qty_ordered]]*Sales_Datas[[#This Row],[cogs]])</f>
        <v>1492572</v>
      </c>
      <c r="U3582" s="3">
        <f>IFERROR(Sales_Datas[[#This Row],[Gross_Profit]]/Sales_Datas[[#This Row],[after_discount]],0)</f>
        <v>0.92902527075812269</v>
      </c>
      <c r="V3582" s="1" t="str">
        <f>IF(Sales_Datas[[#This Row],[base_price]] &lt;= 632200, "Low", (IF(Sales_Datas[[#This Row],[base_price]] &gt;= 10092000, "High", "Medium")))</f>
        <v>Medium</v>
      </c>
    </row>
    <row r="3583" spans="1:22" x14ac:dyDescent="0.25">
      <c r="A3583" s="1" t="s">
        <v>9917</v>
      </c>
      <c r="B3583" s="1" t="s">
        <v>9918</v>
      </c>
      <c r="C3583" s="2">
        <v>44870</v>
      </c>
      <c r="D3583" s="1" t="s">
        <v>9919</v>
      </c>
      <c r="E3583" s="4">
        <v>160370</v>
      </c>
      <c r="F3583">
        <v>1</v>
      </c>
      <c r="G3583" s="4">
        <v>1603700</v>
      </c>
      <c r="H3583" s="4">
        <v>0</v>
      </c>
      <c r="I3583" s="4">
        <v>1603700</v>
      </c>
      <c r="J3583">
        <v>1</v>
      </c>
      <c r="K3583">
        <v>0</v>
      </c>
      <c r="L3583">
        <v>0</v>
      </c>
      <c r="M3583">
        <v>4</v>
      </c>
      <c r="N3583" s="2">
        <v>44582</v>
      </c>
      <c r="O3583" s="1" t="s">
        <v>9920</v>
      </c>
      <c r="P3583" s="4">
        <v>1603700</v>
      </c>
      <c r="Q3583" s="4">
        <v>105792</v>
      </c>
      <c r="R3583" s="1" t="s">
        <v>133</v>
      </c>
      <c r="S3583" s="1" t="s">
        <v>34</v>
      </c>
      <c r="T3583" s="4">
        <f>Sales_Datas[[#This Row],[after_discount]]-(Sales_Datas[[#This Row],[qty_ordered]]*Sales_Datas[[#This Row],[cogs]])</f>
        <v>1497908</v>
      </c>
      <c r="U3583" s="3">
        <f>IFERROR(Sales_Datas[[#This Row],[Gross_Profit]]/Sales_Datas[[#This Row],[after_discount]],0)</f>
        <v>0.93403254972875227</v>
      </c>
      <c r="V3583" s="1" t="str">
        <f>IF(Sales_Datas[[#This Row],[base_price]] &lt;= 632200, "Low", (IF(Sales_Datas[[#This Row],[base_price]] &gt;= 10092000, "High", "Medium")))</f>
        <v>Medium</v>
      </c>
    </row>
    <row r="3584" spans="1:22" x14ac:dyDescent="0.25">
      <c r="A3584" s="1" t="s">
        <v>9921</v>
      </c>
      <c r="B3584" s="1" t="s">
        <v>5195</v>
      </c>
      <c r="C3584" s="2">
        <v>44671</v>
      </c>
      <c r="D3584" s="1" t="s">
        <v>9922</v>
      </c>
      <c r="E3584" s="4">
        <v>80040</v>
      </c>
      <c r="F3584">
        <v>2</v>
      </c>
      <c r="G3584" s="4">
        <v>1600800</v>
      </c>
      <c r="H3584" s="4">
        <v>0</v>
      </c>
      <c r="I3584" s="4">
        <v>1600800</v>
      </c>
      <c r="J3584">
        <v>1</v>
      </c>
      <c r="K3584">
        <v>1</v>
      </c>
      <c r="L3584">
        <v>1</v>
      </c>
      <c r="M3584">
        <v>1</v>
      </c>
      <c r="N3584" s="2">
        <v>44450</v>
      </c>
      <c r="O3584" s="1" t="s">
        <v>9923</v>
      </c>
      <c r="P3584" s="4">
        <v>800400</v>
      </c>
      <c r="Q3584" s="4">
        <v>53592</v>
      </c>
      <c r="R3584" s="1" t="s">
        <v>128</v>
      </c>
      <c r="S3584" s="1" t="s">
        <v>50</v>
      </c>
      <c r="T3584" s="4">
        <f>Sales_Datas[[#This Row],[after_discount]]-(Sales_Datas[[#This Row],[qty_ordered]]*Sales_Datas[[#This Row],[cogs]])</f>
        <v>1493616</v>
      </c>
      <c r="U3584" s="3">
        <f>IFERROR(Sales_Datas[[#This Row],[Gross_Profit]]/Sales_Datas[[#This Row],[after_discount]],0)</f>
        <v>0.93304347826086953</v>
      </c>
      <c r="V3584" s="1" t="str">
        <f>IF(Sales_Datas[[#This Row],[base_price]] &lt;= 632200, "Low", (IF(Sales_Datas[[#This Row],[base_price]] &gt;= 10092000, "High", "Medium")))</f>
        <v>Medium</v>
      </c>
    </row>
    <row r="3585" spans="1:22" x14ac:dyDescent="0.25">
      <c r="A3585" s="1" t="s">
        <v>9924</v>
      </c>
      <c r="B3585" s="1" t="s">
        <v>9925</v>
      </c>
      <c r="C3585" s="2">
        <v>44598</v>
      </c>
      <c r="D3585" s="1" t="s">
        <v>9926</v>
      </c>
      <c r="E3585" s="4">
        <v>160080</v>
      </c>
      <c r="F3585">
        <v>1</v>
      </c>
      <c r="G3585" s="4">
        <v>1600800</v>
      </c>
      <c r="H3585" s="4">
        <v>0</v>
      </c>
      <c r="I3585" s="4">
        <v>1600800</v>
      </c>
      <c r="J3585">
        <v>1</v>
      </c>
      <c r="K3585">
        <v>0</v>
      </c>
      <c r="L3585">
        <v>0</v>
      </c>
      <c r="M3585">
        <v>7</v>
      </c>
      <c r="N3585" s="2">
        <v>44723</v>
      </c>
      <c r="O3585" s="1" t="s">
        <v>9927</v>
      </c>
      <c r="P3585" s="4">
        <v>1600800</v>
      </c>
      <c r="Q3585" s="4">
        <v>108808</v>
      </c>
      <c r="R3585" s="1" t="s">
        <v>23</v>
      </c>
      <c r="S3585" s="1" t="s">
        <v>66</v>
      </c>
      <c r="T3585" s="4">
        <f>Sales_Datas[[#This Row],[after_discount]]-(Sales_Datas[[#This Row],[qty_ordered]]*Sales_Datas[[#This Row],[cogs]])</f>
        <v>1491992</v>
      </c>
      <c r="U3585" s="3">
        <f>IFERROR(Sales_Datas[[#This Row],[Gross_Profit]]/Sales_Datas[[#This Row],[after_discount]],0)</f>
        <v>0.93202898550724633</v>
      </c>
      <c r="V3585" s="1" t="str">
        <f>IF(Sales_Datas[[#This Row],[base_price]] &lt;= 632200, "Low", (IF(Sales_Datas[[#This Row],[base_price]] &gt;= 10092000, "High", "Medium")))</f>
        <v>Medium</v>
      </c>
    </row>
    <row r="3586" spans="1:22" x14ac:dyDescent="0.25">
      <c r="A3586" s="1" t="s">
        <v>9928</v>
      </c>
      <c r="B3586" s="1" t="s">
        <v>5984</v>
      </c>
      <c r="C3586" s="2">
        <v>44605</v>
      </c>
      <c r="D3586" s="1" t="s">
        <v>9926</v>
      </c>
      <c r="E3586" s="4">
        <v>160080</v>
      </c>
      <c r="F3586">
        <v>1</v>
      </c>
      <c r="G3586" s="4">
        <v>1600800</v>
      </c>
      <c r="H3586" s="4">
        <v>0</v>
      </c>
      <c r="I3586" s="4">
        <v>1600800</v>
      </c>
      <c r="J3586">
        <v>1</v>
      </c>
      <c r="K3586">
        <v>1</v>
      </c>
      <c r="L3586">
        <v>1</v>
      </c>
      <c r="M3586">
        <v>4</v>
      </c>
      <c r="N3586" s="2">
        <v>44467</v>
      </c>
      <c r="O3586" s="1" t="s">
        <v>9927</v>
      </c>
      <c r="P3586" s="4">
        <v>1600800</v>
      </c>
      <c r="Q3586" s="4">
        <v>108808</v>
      </c>
      <c r="R3586" s="1" t="s">
        <v>23</v>
      </c>
      <c r="S3586" s="1" t="s">
        <v>34</v>
      </c>
      <c r="T3586" s="4">
        <f>Sales_Datas[[#This Row],[after_discount]]-(Sales_Datas[[#This Row],[qty_ordered]]*Sales_Datas[[#This Row],[cogs]])</f>
        <v>1491992</v>
      </c>
      <c r="U3586" s="3">
        <f>IFERROR(Sales_Datas[[#This Row],[Gross_Profit]]/Sales_Datas[[#This Row],[after_discount]],0)</f>
        <v>0.93202898550724633</v>
      </c>
      <c r="V3586" s="1" t="str">
        <f>IF(Sales_Datas[[#This Row],[base_price]] &lt;= 632200, "Low", (IF(Sales_Datas[[#This Row],[base_price]] &gt;= 10092000, "High", "Medium")))</f>
        <v>Medium</v>
      </c>
    </row>
    <row r="3587" spans="1:22" x14ac:dyDescent="0.25">
      <c r="A3587" s="1" t="s">
        <v>9929</v>
      </c>
      <c r="B3587" s="1" t="s">
        <v>9930</v>
      </c>
      <c r="C3587" s="2">
        <v>44510</v>
      </c>
      <c r="D3587" s="1" t="s">
        <v>887</v>
      </c>
      <c r="E3587" s="4">
        <v>159790</v>
      </c>
      <c r="F3587">
        <v>1</v>
      </c>
      <c r="G3587" s="4">
        <v>1597900</v>
      </c>
      <c r="H3587" s="4">
        <v>0</v>
      </c>
      <c r="I3587" s="4">
        <v>1597900</v>
      </c>
      <c r="J3587">
        <v>1</v>
      </c>
      <c r="K3587">
        <v>1</v>
      </c>
      <c r="L3587">
        <v>1</v>
      </c>
      <c r="M3587">
        <v>1</v>
      </c>
      <c r="N3587" s="2">
        <v>44496</v>
      </c>
      <c r="O3587" s="1" t="s">
        <v>888</v>
      </c>
      <c r="P3587" s="4">
        <v>1597900</v>
      </c>
      <c r="Q3587" s="4">
        <v>95874</v>
      </c>
      <c r="R3587" s="1" t="s">
        <v>89</v>
      </c>
      <c r="S3587" s="1" t="s">
        <v>50</v>
      </c>
      <c r="T3587" s="4">
        <f>Sales_Datas[[#This Row],[after_discount]]-(Sales_Datas[[#This Row],[qty_ordered]]*Sales_Datas[[#This Row],[cogs]])</f>
        <v>1502026</v>
      </c>
      <c r="U3587" s="3">
        <f>IFERROR(Sales_Datas[[#This Row],[Gross_Profit]]/Sales_Datas[[#This Row],[after_discount]],0)</f>
        <v>0.94</v>
      </c>
      <c r="V3587" s="1" t="str">
        <f>IF(Sales_Datas[[#This Row],[base_price]] &lt;= 632200, "Low", (IF(Sales_Datas[[#This Row],[base_price]] &gt;= 10092000, "High", "Medium")))</f>
        <v>Medium</v>
      </c>
    </row>
    <row r="3588" spans="1:22" x14ac:dyDescent="0.25">
      <c r="A3588" s="1" t="s">
        <v>9931</v>
      </c>
      <c r="B3588" s="1" t="s">
        <v>9932</v>
      </c>
      <c r="C3588" s="2">
        <v>44385</v>
      </c>
      <c r="D3588" s="1" t="s">
        <v>9933</v>
      </c>
      <c r="E3588" s="4">
        <v>79750</v>
      </c>
      <c r="F3588">
        <v>2</v>
      </c>
      <c r="G3588" s="4">
        <v>1595000</v>
      </c>
      <c r="H3588" s="4">
        <v>0</v>
      </c>
      <c r="I3588" s="4">
        <v>1595000</v>
      </c>
      <c r="J3588">
        <v>1</v>
      </c>
      <c r="K3588">
        <v>1</v>
      </c>
      <c r="L3588">
        <v>0</v>
      </c>
      <c r="M3588">
        <v>1</v>
      </c>
      <c r="N3588" s="2">
        <v>44385</v>
      </c>
      <c r="O3588" s="1" t="s">
        <v>9934</v>
      </c>
      <c r="P3588" s="4">
        <v>797500</v>
      </c>
      <c r="Q3588" s="4">
        <v>64554</v>
      </c>
      <c r="R3588" s="1" t="s">
        <v>55</v>
      </c>
      <c r="S3588" s="1" t="s">
        <v>50</v>
      </c>
      <c r="T3588" s="4">
        <f>Sales_Datas[[#This Row],[after_discount]]-(Sales_Datas[[#This Row],[qty_ordered]]*Sales_Datas[[#This Row],[cogs]])</f>
        <v>1465892</v>
      </c>
      <c r="U3588" s="3">
        <f>IFERROR(Sales_Datas[[#This Row],[Gross_Profit]]/Sales_Datas[[#This Row],[after_discount]],0)</f>
        <v>0.91905454545454546</v>
      </c>
      <c r="V3588" s="1" t="str">
        <f>IF(Sales_Datas[[#This Row],[base_price]] &lt;= 632200, "Low", (IF(Sales_Datas[[#This Row],[base_price]] &gt;= 10092000, "High", "Medium")))</f>
        <v>Medium</v>
      </c>
    </row>
    <row r="3589" spans="1:22" x14ac:dyDescent="0.25">
      <c r="A3589" s="1" t="s">
        <v>9935</v>
      </c>
      <c r="B3589" s="1" t="s">
        <v>9936</v>
      </c>
      <c r="C3589" s="2">
        <v>44404</v>
      </c>
      <c r="D3589" s="1" t="s">
        <v>9933</v>
      </c>
      <c r="E3589" s="4">
        <v>79750</v>
      </c>
      <c r="F3589">
        <v>2</v>
      </c>
      <c r="G3589" s="4">
        <v>1595000</v>
      </c>
      <c r="H3589" s="4">
        <v>0</v>
      </c>
      <c r="I3589" s="4">
        <v>1595000</v>
      </c>
      <c r="J3589">
        <v>1</v>
      </c>
      <c r="K3589">
        <v>1</v>
      </c>
      <c r="L3589">
        <v>1</v>
      </c>
      <c r="M3589">
        <v>1</v>
      </c>
      <c r="N3589" s="2">
        <v>44392</v>
      </c>
      <c r="O3589" s="1" t="s">
        <v>9934</v>
      </c>
      <c r="P3589" s="4">
        <v>797500</v>
      </c>
      <c r="Q3589" s="4">
        <v>64554</v>
      </c>
      <c r="R3589" s="1" t="s">
        <v>55</v>
      </c>
      <c r="S3589" s="1" t="s">
        <v>50</v>
      </c>
      <c r="T3589" s="4">
        <f>Sales_Datas[[#This Row],[after_discount]]-(Sales_Datas[[#This Row],[qty_ordered]]*Sales_Datas[[#This Row],[cogs]])</f>
        <v>1465892</v>
      </c>
      <c r="U3589" s="3">
        <f>IFERROR(Sales_Datas[[#This Row],[Gross_Profit]]/Sales_Datas[[#This Row],[after_discount]],0)</f>
        <v>0.91905454545454546</v>
      </c>
      <c r="V3589" s="1" t="str">
        <f>IF(Sales_Datas[[#This Row],[base_price]] &lt;= 632200, "Low", (IF(Sales_Datas[[#This Row],[base_price]] &gt;= 10092000, "High", "Medium")))</f>
        <v>Medium</v>
      </c>
    </row>
    <row r="3590" spans="1:22" x14ac:dyDescent="0.25">
      <c r="A3590" s="1" t="s">
        <v>9937</v>
      </c>
      <c r="B3590" s="1" t="s">
        <v>1638</v>
      </c>
      <c r="C3590" s="2">
        <v>44407</v>
      </c>
      <c r="D3590" s="1" t="s">
        <v>9933</v>
      </c>
      <c r="E3590" s="4">
        <v>79750</v>
      </c>
      <c r="F3590">
        <v>2</v>
      </c>
      <c r="G3590" s="4">
        <v>1595000</v>
      </c>
      <c r="H3590" s="4">
        <v>0</v>
      </c>
      <c r="I3590" s="4">
        <v>1595000</v>
      </c>
      <c r="J3590">
        <v>1</v>
      </c>
      <c r="K3590">
        <v>1</v>
      </c>
      <c r="L3590">
        <v>1</v>
      </c>
      <c r="M3590">
        <v>1</v>
      </c>
      <c r="N3590" s="2">
        <v>44405</v>
      </c>
      <c r="O3590" s="1" t="s">
        <v>9934</v>
      </c>
      <c r="P3590" s="4">
        <v>797500</v>
      </c>
      <c r="Q3590" s="4">
        <v>64554</v>
      </c>
      <c r="R3590" s="1" t="s">
        <v>55</v>
      </c>
      <c r="S3590" s="1" t="s">
        <v>50</v>
      </c>
      <c r="T3590" s="4">
        <f>Sales_Datas[[#This Row],[after_discount]]-(Sales_Datas[[#This Row],[qty_ordered]]*Sales_Datas[[#This Row],[cogs]])</f>
        <v>1465892</v>
      </c>
      <c r="U3590" s="3">
        <f>IFERROR(Sales_Datas[[#This Row],[Gross_Profit]]/Sales_Datas[[#This Row],[after_discount]],0)</f>
        <v>0.91905454545454546</v>
      </c>
      <c r="V3590" s="1" t="str">
        <f>IF(Sales_Datas[[#This Row],[base_price]] &lt;= 632200, "Low", (IF(Sales_Datas[[#This Row],[base_price]] &gt;= 10092000, "High", "Medium")))</f>
        <v>Medium</v>
      </c>
    </row>
    <row r="3591" spans="1:22" x14ac:dyDescent="0.25">
      <c r="A3591" s="1" t="s">
        <v>9938</v>
      </c>
      <c r="B3591" s="1" t="s">
        <v>9939</v>
      </c>
      <c r="C3591" s="2">
        <v>44428</v>
      </c>
      <c r="D3591" s="1" t="s">
        <v>9933</v>
      </c>
      <c r="E3591" s="4">
        <v>79750</v>
      </c>
      <c r="F3591">
        <v>2</v>
      </c>
      <c r="G3591" s="4">
        <v>1595000</v>
      </c>
      <c r="H3591" s="4">
        <v>0</v>
      </c>
      <c r="I3591" s="4">
        <v>1595000</v>
      </c>
      <c r="J3591">
        <v>1</v>
      </c>
      <c r="K3591">
        <v>0</v>
      </c>
      <c r="L3591">
        <v>0</v>
      </c>
      <c r="M3591">
        <v>1</v>
      </c>
      <c r="N3591" s="2">
        <v>44421</v>
      </c>
      <c r="O3591" s="1" t="s">
        <v>9934</v>
      </c>
      <c r="P3591" s="4">
        <v>797500</v>
      </c>
      <c r="Q3591" s="4">
        <v>64554</v>
      </c>
      <c r="R3591" s="1" t="s">
        <v>55</v>
      </c>
      <c r="S3591" s="1" t="s">
        <v>50</v>
      </c>
      <c r="T3591" s="4">
        <f>Sales_Datas[[#This Row],[after_discount]]-(Sales_Datas[[#This Row],[qty_ordered]]*Sales_Datas[[#This Row],[cogs]])</f>
        <v>1465892</v>
      </c>
      <c r="U3591" s="3">
        <f>IFERROR(Sales_Datas[[#This Row],[Gross_Profit]]/Sales_Datas[[#This Row],[after_discount]],0)</f>
        <v>0.91905454545454546</v>
      </c>
      <c r="V3591" s="1" t="str">
        <f>IF(Sales_Datas[[#This Row],[base_price]] &lt;= 632200, "Low", (IF(Sales_Datas[[#This Row],[base_price]] &gt;= 10092000, "High", "Medium")))</f>
        <v>Medium</v>
      </c>
    </row>
    <row r="3592" spans="1:22" x14ac:dyDescent="0.25">
      <c r="A3592" s="1" t="s">
        <v>9940</v>
      </c>
      <c r="B3592" s="1" t="s">
        <v>9941</v>
      </c>
      <c r="C3592" s="2">
        <v>44236</v>
      </c>
      <c r="D3592" s="1" t="s">
        <v>9942</v>
      </c>
      <c r="E3592" s="4">
        <v>159500</v>
      </c>
      <c r="F3592">
        <v>1</v>
      </c>
      <c r="G3592" s="4">
        <v>1595000</v>
      </c>
      <c r="H3592" s="4">
        <v>0</v>
      </c>
      <c r="I3592" s="4">
        <v>1595000</v>
      </c>
      <c r="J3592">
        <v>1</v>
      </c>
      <c r="K3592">
        <v>1</v>
      </c>
      <c r="L3592">
        <v>1</v>
      </c>
      <c r="M3592">
        <v>1</v>
      </c>
      <c r="N3592" s="2">
        <v>44393</v>
      </c>
      <c r="O3592" s="1" t="s">
        <v>9943</v>
      </c>
      <c r="P3592" s="4">
        <v>1595000</v>
      </c>
      <c r="Q3592" s="4">
        <v>100456</v>
      </c>
      <c r="R3592" s="1" t="s">
        <v>89</v>
      </c>
      <c r="S3592" s="1" t="s">
        <v>50</v>
      </c>
      <c r="T3592" s="4">
        <f>Sales_Datas[[#This Row],[after_discount]]-(Sales_Datas[[#This Row],[qty_ordered]]*Sales_Datas[[#This Row],[cogs]])</f>
        <v>1494544</v>
      </c>
      <c r="U3592" s="3">
        <f>IFERROR(Sales_Datas[[#This Row],[Gross_Profit]]/Sales_Datas[[#This Row],[after_discount]],0)</f>
        <v>0.93701818181818186</v>
      </c>
      <c r="V3592" s="1" t="str">
        <f>IF(Sales_Datas[[#This Row],[base_price]] &lt;= 632200, "Low", (IF(Sales_Datas[[#This Row],[base_price]] &gt;= 10092000, "High", "Medium")))</f>
        <v>Medium</v>
      </c>
    </row>
    <row r="3593" spans="1:22" x14ac:dyDescent="0.25">
      <c r="A3593" s="1" t="s">
        <v>9944</v>
      </c>
      <c r="B3593" s="1" t="s">
        <v>9941</v>
      </c>
      <c r="C3593" s="2">
        <v>44395</v>
      </c>
      <c r="D3593" s="1" t="s">
        <v>9942</v>
      </c>
      <c r="E3593" s="4">
        <v>159500</v>
      </c>
      <c r="F3593">
        <v>1</v>
      </c>
      <c r="G3593" s="4">
        <v>1595000</v>
      </c>
      <c r="H3593" s="4">
        <v>0</v>
      </c>
      <c r="I3593" s="4">
        <v>1595000</v>
      </c>
      <c r="J3593">
        <v>1</v>
      </c>
      <c r="K3593">
        <v>1</v>
      </c>
      <c r="L3593">
        <v>1</v>
      </c>
      <c r="M3593">
        <v>1</v>
      </c>
      <c r="N3593" s="2">
        <v>44393</v>
      </c>
      <c r="O3593" s="1" t="s">
        <v>9943</v>
      </c>
      <c r="P3593" s="4">
        <v>1595000</v>
      </c>
      <c r="Q3593" s="4">
        <v>100456</v>
      </c>
      <c r="R3593" s="1" t="s">
        <v>89</v>
      </c>
      <c r="S3593" s="1" t="s">
        <v>50</v>
      </c>
      <c r="T3593" s="4">
        <f>Sales_Datas[[#This Row],[after_discount]]-(Sales_Datas[[#This Row],[qty_ordered]]*Sales_Datas[[#This Row],[cogs]])</f>
        <v>1494544</v>
      </c>
      <c r="U3593" s="3">
        <f>IFERROR(Sales_Datas[[#This Row],[Gross_Profit]]/Sales_Datas[[#This Row],[after_discount]],0)</f>
        <v>0.93701818181818186</v>
      </c>
      <c r="V3593" s="1" t="str">
        <f>IF(Sales_Datas[[#This Row],[base_price]] &lt;= 632200, "Low", (IF(Sales_Datas[[#This Row],[base_price]] &gt;= 10092000, "High", "Medium")))</f>
        <v>Medium</v>
      </c>
    </row>
    <row r="3594" spans="1:22" x14ac:dyDescent="0.25">
      <c r="A3594" s="1" t="s">
        <v>9945</v>
      </c>
      <c r="B3594" s="1" t="s">
        <v>9946</v>
      </c>
      <c r="C3594" s="2">
        <v>44420</v>
      </c>
      <c r="D3594" s="1" t="s">
        <v>9942</v>
      </c>
      <c r="E3594" s="4">
        <v>159500</v>
      </c>
      <c r="F3594">
        <v>1</v>
      </c>
      <c r="G3594" s="4">
        <v>1595000</v>
      </c>
      <c r="H3594" s="4">
        <v>0</v>
      </c>
      <c r="I3594" s="4">
        <v>1595000</v>
      </c>
      <c r="J3594">
        <v>1</v>
      </c>
      <c r="K3594">
        <v>1</v>
      </c>
      <c r="L3594">
        <v>1</v>
      </c>
      <c r="M3594">
        <v>1</v>
      </c>
      <c r="N3594" s="2">
        <v>44533</v>
      </c>
      <c r="O3594" s="1" t="s">
        <v>9943</v>
      </c>
      <c r="P3594" s="4">
        <v>1595000</v>
      </c>
      <c r="Q3594" s="4">
        <v>100456</v>
      </c>
      <c r="R3594" s="1" t="s">
        <v>89</v>
      </c>
      <c r="S3594" s="1" t="s">
        <v>50</v>
      </c>
      <c r="T3594" s="4">
        <f>Sales_Datas[[#This Row],[after_discount]]-(Sales_Datas[[#This Row],[qty_ordered]]*Sales_Datas[[#This Row],[cogs]])</f>
        <v>1494544</v>
      </c>
      <c r="U3594" s="3">
        <f>IFERROR(Sales_Datas[[#This Row],[Gross_Profit]]/Sales_Datas[[#This Row],[after_discount]],0)</f>
        <v>0.93701818181818186</v>
      </c>
      <c r="V3594" s="1" t="str">
        <f>IF(Sales_Datas[[#This Row],[base_price]] &lt;= 632200, "Low", (IF(Sales_Datas[[#This Row],[base_price]] &gt;= 10092000, "High", "Medium")))</f>
        <v>Medium</v>
      </c>
    </row>
    <row r="3595" spans="1:22" x14ac:dyDescent="0.25">
      <c r="A3595" s="1" t="s">
        <v>9947</v>
      </c>
      <c r="B3595" s="1" t="s">
        <v>9948</v>
      </c>
      <c r="C3595" s="2">
        <v>44624</v>
      </c>
      <c r="D3595" s="1" t="s">
        <v>9949</v>
      </c>
      <c r="E3595" s="4">
        <v>159500</v>
      </c>
      <c r="F3595">
        <v>1</v>
      </c>
      <c r="G3595" s="4">
        <v>1595000</v>
      </c>
      <c r="H3595" s="4">
        <v>0</v>
      </c>
      <c r="I3595" s="4">
        <v>1595000</v>
      </c>
      <c r="J3595">
        <v>1</v>
      </c>
      <c r="K3595">
        <v>1</v>
      </c>
      <c r="L3595">
        <v>1</v>
      </c>
      <c r="M3595">
        <v>1</v>
      </c>
      <c r="N3595" s="2">
        <v>44671</v>
      </c>
      <c r="O3595" s="1" t="s">
        <v>9950</v>
      </c>
      <c r="P3595" s="4">
        <v>1350240</v>
      </c>
      <c r="Q3595" s="4">
        <v>97208</v>
      </c>
      <c r="R3595" s="1" t="s">
        <v>89</v>
      </c>
      <c r="S3595" s="1" t="s">
        <v>50</v>
      </c>
      <c r="T3595" s="4">
        <f>Sales_Datas[[#This Row],[after_discount]]-(Sales_Datas[[#This Row],[qty_ordered]]*Sales_Datas[[#This Row],[cogs]])</f>
        <v>1497792</v>
      </c>
      <c r="U3595" s="3">
        <f>IFERROR(Sales_Datas[[#This Row],[Gross_Profit]]/Sales_Datas[[#This Row],[after_discount]],0)</f>
        <v>0.93905454545454548</v>
      </c>
      <c r="V3595" s="1" t="str">
        <f>IF(Sales_Datas[[#This Row],[base_price]] &lt;= 632200, "Low", (IF(Sales_Datas[[#This Row],[base_price]] &gt;= 10092000, "High", "Medium")))</f>
        <v>Medium</v>
      </c>
    </row>
    <row r="3596" spans="1:22" x14ac:dyDescent="0.25">
      <c r="A3596" s="1" t="s">
        <v>9951</v>
      </c>
      <c r="B3596" s="1" t="s">
        <v>9952</v>
      </c>
      <c r="C3596" s="2">
        <v>44688</v>
      </c>
      <c r="D3596" s="1" t="s">
        <v>9953</v>
      </c>
      <c r="E3596" s="4">
        <v>159500</v>
      </c>
      <c r="F3596">
        <v>1</v>
      </c>
      <c r="G3596" s="4">
        <v>1595000</v>
      </c>
      <c r="H3596" s="4">
        <v>0</v>
      </c>
      <c r="I3596" s="4">
        <v>1595000</v>
      </c>
      <c r="J3596">
        <v>1</v>
      </c>
      <c r="K3596">
        <v>1</v>
      </c>
      <c r="L3596">
        <v>1</v>
      </c>
      <c r="M3596">
        <v>7</v>
      </c>
      <c r="N3596" s="2">
        <v>44730</v>
      </c>
      <c r="O3596" s="1" t="s">
        <v>9954</v>
      </c>
      <c r="P3596" s="4">
        <v>1595000</v>
      </c>
      <c r="Q3596" s="4">
        <v>97266</v>
      </c>
      <c r="R3596" s="1" t="s">
        <v>89</v>
      </c>
      <c r="S3596" s="1" t="s">
        <v>66</v>
      </c>
      <c r="T3596" s="4">
        <f>Sales_Datas[[#This Row],[after_discount]]-(Sales_Datas[[#This Row],[qty_ordered]]*Sales_Datas[[#This Row],[cogs]])</f>
        <v>1497734</v>
      </c>
      <c r="U3596" s="3">
        <f>IFERROR(Sales_Datas[[#This Row],[Gross_Profit]]/Sales_Datas[[#This Row],[after_discount]],0)</f>
        <v>0.93901818181818186</v>
      </c>
      <c r="V3596" s="1" t="str">
        <f>IF(Sales_Datas[[#This Row],[base_price]] &lt;= 632200, "Low", (IF(Sales_Datas[[#This Row],[base_price]] &gt;= 10092000, "High", "Medium")))</f>
        <v>Medium</v>
      </c>
    </row>
    <row r="3597" spans="1:22" x14ac:dyDescent="0.25">
      <c r="A3597" s="1" t="s">
        <v>9955</v>
      </c>
      <c r="B3597" s="1" t="s">
        <v>9952</v>
      </c>
      <c r="C3597" s="2">
        <v>44731</v>
      </c>
      <c r="D3597" s="1" t="s">
        <v>9953</v>
      </c>
      <c r="E3597" s="4">
        <v>159500</v>
      </c>
      <c r="F3597">
        <v>1</v>
      </c>
      <c r="G3597" s="4">
        <v>1595000</v>
      </c>
      <c r="H3597" s="4">
        <v>0</v>
      </c>
      <c r="I3597" s="4">
        <v>1595000</v>
      </c>
      <c r="J3597">
        <v>1</v>
      </c>
      <c r="K3597">
        <v>0</v>
      </c>
      <c r="L3597">
        <v>0</v>
      </c>
      <c r="M3597">
        <v>13</v>
      </c>
      <c r="N3597" s="2">
        <v>44730</v>
      </c>
      <c r="O3597" s="1" t="s">
        <v>9954</v>
      </c>
      <c r="P3597" s="4">
        <v>1595000</v>
      </c>
      <c r="Q3597" s="4">
        <v>97266</v>
      </c>
      <c r="R3597" s="1" t="s">
        <v>89</v>
      </c>
      <c r="S3597" s="1" t="s">
        <v>324</v>
      </c>
      <c r="T3597" s="4">
        <f>Sales_Datas[[#This Row],[after_discount]]-(Sales_Datas[[#This Row],[qty_ordered]]*Sales_Datas[[#This Row],[cogs]])</f>
        <v>1497734</v>
      </c>
      <c r="U3597" s="3">
        <f>IFERROR(Sales_Datas[[#This Row],[Gross_Profit]]/Sales_Datas[[#This Row],[after_discount]],0)</f>
        <v>0.93901818181818186</v>
      </c>
      <c r="V3597" s="1" t="str">
        <f>IF(Sales_Datas[[#This Row],[base_price]] &lt;= 632200, "Low", (IF(Sales_Datas[[#This Row],[base_price]] &gt;= 10092000, "High", "Medium")))</f>
        <v>Medium</v>
      </c>
    </row>
    <row r="3598" spans="1:22" x14ac:dyDescent="0.25">
      <c r="A3598" s="1" t="s">
        <v>9956</v>
      </c>
      <c r="B3598" s="1" t="s">
        <v>9957</v>
      </c>
      <c r="C3598" s="2">
        <v>44842</v>
      </c>
      <c r="D3598" s="1" t="s">
        <v>9953</v>
      </c>
      <c r="E3598" s="4">
        <v>159500</v>
      </c>
      <c r="F3598">
        <v>1</v>
      </c>
      <c r="G3598" s="4">
        <v>1595000</v>
      </c>
      <c r="H3598" s="4">
        <v>0</v>
      </c>
      <c r="I3598" s="4">
        <v>1595000</v>
      </c>
      <c r="J3598">
        <v>1</v>
      </c>
      <c r="K3598">
        <v>1</v>
      </c>
      <c r="L3598">
        <v>1</v>
      </c>
      <c r="M3598">
        <v>1</v>
      </c>
      <c r="N3598" s="2">
        <v>44788</v>
      </c>
      <c r="O3598" s="1" t="s">
        <v>9954</v>
      </c>
      <c r="P3598" s="4">
        <v>1595000</v>
      </c>
      <c r="Q3598" s="4">
        <v>97266</v>
      </c>
      <c r="R3598" s="1" t="s">
        <v>89</v>
      </c>
      <c r="S3598" s="1" t="s">
        <v>50</v>
      </c>
      <c r="T3598" s="4">
        <f>Sales_Datas[[#This Row],[after_discount]]-(Sales_Datas[[#This Row],[qty_ordered]]*Sales_Datas[[#This Row],[cogs]])</f>
        <v>1497734</v>
      </c>
      <c r="U3598" s="3">
        <f>IFERROR(Sales_Datas[[#This Row],[Gross_Profit]]/Sales_Datas[[#This Row],[after_discount]],0)</f>
        <v>0.93901818181818186</v>
      </c>
      <c r="V3598" s="1" t="str">
        <f>IF(Sales_Datas[[#This Row],[base_price]] &lt;= 632200, "Low", (IF(Sales_Datas[[#This Row],[base_price]] &gt;= 10092000, "High", "Medium")))</f>
        <v>Medium</v>
      </c>
    </row>
    <row r="3599" spans="1:22" x14ac:dyDescent="0.25">
      <c r="A3599" s="1" t="s">
        <v>9958</v>
      </c>
      <c r="B3599" s="1" t="s">
        <v>9959</v>
      </c>
      <c r="C3599" s="2">
        <v>44424</v>
      </c>
      <c r="D3599" s="1" t="s">
        <v>9960</v>
      </c>
      <c r="E3599" s="4">
        <v>159500</v>
      </c>
      <c r="F3599">
        <v>1</v>
      </c>
      <c r="G3599" s="4">
        <v>1595000</v>
      </c>
      <c r="H3599" s="4">
        <v>0</v>
      </c>
      <c r="I3599" s="4">
        <v>1595000</v>
      </c>
      <c r="J3599">
        <v>1</v>
      </c>
      <c r="K3599">
        <v>1</v>
      </c>
      <c r="L3599">
        <v>1</v>
      </c>
      <c r="M3599">
        <v>1</v>
      </c>
      <c r="N3599" s="2">
        <v>44436</v>
      </c>
      <c r="O3599" s="1" t="s">
        <v>9961</v>
      </c>
      <c r="P3599" s="4">
        <v>1595000</v>
      </c>
      <c r="Q3599" s="4">
        <v>98890</v>
      </c>
      <c r="R3599" s="1" t="s">
        <v>383</v>
      </c>
      <c r="S3599" s="1" t="s">
        <v>50</v>
      </c>
      <c r="T3599" s="4">
        <f>Sales_Datas[[#This Row],[after_discount]]-(Sales_Datas[[#This Row],[qty_ordered]]*Sales_Datas[[#This Row],[cogs]])</f>
        <v>1496110</v>
      </c>
      <c r="U3599" s="3">
        <f>IFERROR(Sales_Datas[[#This Row],[Gross_Profit]]/Sales_Datas[[#This Row],[after_discount]],0)</f>
        <v>0.93799999999999994</v>
      </c>
      <c r="V3599" s="1" t="str">
        <f>IF(Sales_Datas[[#This Row],[base_price]] &lt;= 632200, "Low", (IF(Sales_Datas[[#This Row],[base_price]] &gt;= 10092000, "High", "Medium")))</f>
        <v>Medium</v>
      </c>
    </row>
    <row r="3600" spans="1:22" x14ac:dyDescent="0.25">
      <c r="A3600" s="1" t="s">
        <v>9962</v>
      </c>
      <c r="B3600" s="1" t="s">
        <v>3588</v>
      </c>
      <c r="C3600" s="2">
        <v>44326</v>
      </c>
      <c r="D3600" s="1" t="s">
        <v>9963</v>
      </c>
      <c r="E3600" s="4">
        <v>3190</v>
      </c>
      <c r="F3600">
        <v>50</v>
      </c>
      <c r="G3600" s="4">
        <v>1595000</v>
      </c>
      <c r="H3600" s="4">
        <v>0</v>
      </c>
      <c r="I3600" s="4">
        <v>1595000</v>
      </c>
      <c r="J3600">
        <v>1</v>
      </c>
      <c r="K3600">
        <v>1</v>
      </c>
      <c r="L3600">
        <v>1</v>
      </c>
      <c r="M3600">
        <v>1</v>
      </c>
      <c r="N3600" s="2">
        <v>44403</v>
      </c>
      <c r="O3600" s="1" t="s">
        <v>9964</v>
      </c>
      <c r="P3600" s="4">
        <v>31900</v>
      </c>
      <c r="Q3600" s="4">
        <v>2610</v>
      </c>
      <c r="R3600" s="1" t="s">
        <v>344</v>
      </c>
      <c r="S3600" s="1" t="s">
        <v>50</v>
      </c>
      <c r="T3600" s="4">
        <f>Sales_Datas[[#This Row],[after_discount]]-(Sales_Datas[[#This Row],[qty_ordered]]*Sales_Datas[[#This Row],[cogs]])</f>
        <v>1464500</v>
      </c>
      <c r="U3600" s="3">
        <f>IFERROR(Sales_Datas[[#This Row],[Gross_Profit]]/Sales_Datas[[#This Row],[after_discount]],0)</f>
        <v>0.91818181818181821</v>
      </c>
      <c r="V3600" s="1" t="str">
        <f>IF(Sales_Datas[[#This Row],[base_price]] &lt;= 632200, "Low", (IF(Sales_Datas[[#This Row],[base_price]] &gt;= 10092000, "High", "Medium")))</f>
        <v>Low</v>
      </c>
    </row>
    <row r="3601" spans="1:22" x14ac:dyDescent="0.25">
      <c r="A3601" s="1" t="s">
        <v>9965</v>
      </c>
      <c r="B3601" s="1" t="s">
        <v>3588</v>
      </c>
      <c r="C3601" s="2">
        <v>44479</v>
      </c>
      <c r="D3601" s="1" t="s">
        <v>9963</v>
      </c>
      <c r="E3601" s="4">
        <v>3190</v>
      </c>
      <c r="F3601">
        <v>50</v>
      </c>
      <c r="G3601" s="4">
        <v>1595000</v>
      </c>
      <c r="H3601" s="4">
        <v>0</v>
      </c>
      <c r="I3601" s="4">
        <v>1595000</v>
      </c>
      <c r="J3601">
        <v>1</v>
      </c>
      <c r="K3601">
        <v>1</v>
      </c>
      <c r="L3601">
        <v>1</v>
      </c>
      <c r="M3601">
        <v>1</v>
      </c>
      <c r="N3601" s="2">
        <v>44403</v>
      </c>
      <c r="O3601" s="1" t="s">
        <v>9964</v>
      </c>
      <c r="P3601" s="4">
        <v>31900</v>
      </c>
      <c r="Q3601" s="4">
        <v>2610</v>
      </c>
      <c r="R3601" s="1" t="s">
        <v>344</v>
      </c>
      <c r="S3601" s="1" t="s">
        <v>50</v>
      </c>
      <c r="T3601" s="4">
        <f>Sales_Datas[[#This Row],[after_discount]]-(Sales_Datas[[#This Row],[qty_ordered]]*Sales_Datas[[#This Row],[cogs]])</f>
        <v>1464500</v>
      </c>
      <c r="U3601" s="3">
        <f>IFERROR(Sales_Datas[[#This Row],[Gross_Profit]]/Sales_Datas[[#This Row],[after_discount]],0)</f>
        <v>0.91818181818181821</v>
      </c>
      <c r="V3601" s="1" t="str">
        <f>IF(Sales_Datas[[#This Row],[base_price]] &lt;= 632200, "Low", (IF(Sales_Datas[[#This Row],[base_price]] &gt;= 10092000, "High", "Medium")))</f>
        <v>Low</v>
      </c>
    </row>
    <row r="3602" spans="1:22" x14ac:dyDescent="0.25">
      <c r="A3602" s="1" t="s">
        <v>9966</v>
      </c>
      <c r="B3602" s="1" t="s">
        <v>9967</v>
      </c>
      <c r="C3602" s="2">
        <v>44237</v>
      </c>
      <c r="D3602" s="1" t="s">
        <v>7333</v>
      </c>
      <c r="E3602" s="4">
        <v>31900</v>
      </c>
      <c r="F3602">
        <v>5</v>
      </c>
      <c r="G3602" s="4">
        <v>1595000</v>
      </c>
      <c r="H3602" s="4">
        <v>0</v>
      </c>
      <c r="I3602" s="4">
        <v>1595000</v>
      </c>
      <c r="J3602">
        <v>1</v>
      </c>
      <c r="K3602">
        <v>0</v>
      </c>
      <c r="L3602">
        <v>0</v>
      </c>
      <c r="M3602">
        <v>4</v>
      </c>
      <c r="N3602" s="2">
        <v>44442</v>
      </c>
      <c r="O3602" s="1" t="s">
        <v>7334</v>
      </c>
      <c r="P3602" s="4">
        <v>319000</v>
      </c>
      <c r="Q3602" s="4">
        <v>23896</v>
      </c>
      <c r="R3602" s="1" t="s">
        <v>75</v>
      </c>
      <c r="S3602" s="1" t="s">
        <v>34</v>
      </c>
      <c r="T3602" s="4">
        <f>Sales_Datas[[#This Row],[after_discount]]-(Sales_Datas[[#This Row],[qty_ordered]]*Sales_Datas[[#This Row],[cogs]])</f>
        <v>1475520</v>
      </c>
      <c r="U3602" s="3">
        <f>IFERROR(Sales_Datas[[#This Row],[Gross_Profit]]/Sales_Datas[[#This Row],[after_discount]],0)</f>
        <v>0.92509090909090907</v>
      </c>
      <c r="V3602" s="1" t="str">
        <f>IF(Sales_Datas[[#This Row],[base_price]] &lt;= 632200, "Low", (IF(Sales_Datas[[#This Row],[base_price]] &gt;= 10092000, "High", "Medium")))</f>
        <v>Low</v>
      </c>
    </row>
    <row r="3603" spans="1:22" x14ac:dyDescent="0.25">
      <c r="A3603" s="1" t="s">
        <v>9968</v>
      </c>
      <c r="B3603" s="1" t="s">
        <v>9969</v>
      </c>
      <c r="C3603" s="2">
        <v>44433</v>
      </c>
      <c r="D3603" s="1" t="s">
        <v>9970</v>
      </c>
      <c r="E3603" s="4">
        <v>159500</v>
      </c>
      <c r="F3603">
        <v>1</v>
      </c>
      <c r="G3603" s="4">
        <v>1595000</v>
      </c>
      <c r="H3603" s="4">
        <v>0</v>
      </c>
      <c r="I3603" s="4">
        <v>1595000</v>
      </c>
      <c r="J3603">
        <v>1</v>
      </c>
      <c r="K3603">
        <v>1</v>
      </c>
      <c r="L3603">
        <v>1</v>
      </c>
      <c r="M3603">
        <v>1</v>
      </c>
      <c r="N3603" s="2">
        <v>44415</v>
      </c>
      <c r="O3603" s="1" t="s">
        <v>9971</v>
      </c>
      <c r="P3603" s="4">
        <v>1356040</v>
      </c>
      <c r="Q3603" s="4">
        <v>86768</v>
      </c>
      <c r="R3603" s="1" t="s">
        <v>123</v>
      </c>
      <c r="S3603" s="1" t="s">
        <v>50</v>
      </c>
      <c r="T3603" s="4">
        <f>Sales_Datas[[#This Row],[after_discount]]-(Sales_Datas[[#This Row],[qty_ordered]]*Sales_Datas[[#This Row],[cogs]])</f>
        <v>1508232</v>
      </c>
      <c r="U3603" s="3">
        <f>IFERROR(Sales_Datas[[#This Row],[Gross_Profit]]/Sales_Datas[[#This Row],[after_discount]],0)</f>
        <v>0.9456</v>
      </c>
      <c r="V3603" s="1" t="str">
        <f>IF(Sales_Datas[[#This Row],[base_price]] &lt;= 632200, "Low", (IF(Sales_Datas[[#This Row],[base_price]] &gt;= 10092000, "High", "Medium")))</f>
        <v>Medium</v>
      </c>
    </row>
    <row r="3604" spans="1:22" x14ac:dyDescent="0.25">
      <c r="A3604" s="1" t="s">
        <v>9972</v>
      </c>
      <c r="B3604" s="1" t="s">
        <v>9973</v>
      </c>
      <c r="C3604" s="2">
        <v>44434</v>
      </c>
      <c r="D3604" s="1" t="s">
        <v>9974</v>
      </c>
      <c r="E3604" s="4">
        <v>159500</v>
      </c>
      <c r="F3604">
        <v>1</v>
      </c>
      <c r="G3604" s="4">
        <v>1595000</v>
      </c>
      <c r="H3604" s="4">
        <v>0</v>
      </c>
      <c r="I3604" s="4">
        <v>1595000</v>
      </c>
      <c r="J3604">
        <v>1</v>
      </c>
      <c r="K3604">
        <v>1</v>
      </c>
      <c r="L3604">
        <v>1</v>
      </c>
      <c r="M3604">
        <v>1</v>
      </c>
      <c r="N3604" s="2">
        <v>44430</v>
      </c>
      <c r="O3604" s="1" t="s">
        <v>9975</v>
      </c>
      <c r="P3604" s="4">
        <v>797500</v>
      </c>
      <c r="Q3604" s="4">
        <v>70934</v>
      </c>
      <c r="R3604" s="1" t="s">
        <v>123</v>
      </c>
      <c r="S3604" s="1" t="s">
        <v>50</v>
      </c>
      <c r="T3604" s="4">
        <f>Sales_Datas[[#This Row],[after_discount]]-(Sales_Datas[[#This Row],[qty_ordered]]*Sales_Datas[[#This Row],[cogs]])</f>
        <v>1524066</v>
      </c>
      <c r="U3604" s="3">
        <f>IFERROR(Sales_Datas[[#This Row],[Gross_Profit]]/Sales_Datas[[#This Row],[after_discount]],0)</f>
        <v>0.95552727272727278</v>
      </c>
      <c r="V3604" s="1" t="str">
        <f>IF(Sales_Datas[[#This Row],[base_price]] &lt;= 632200, "Low", (IF(Sales_Datas[[#This Row],[base_price]] &gt;= 10092000, "High", "Medium")))</f>
        <v>Medium</v>
      </c>
    </row>
    <row r="3605" spans="1:22" x14ac:dyDescent="0.25">
      <c r="A3605" s="1" t="s">
        <v>9976</v>
      </c>
      <c r="B3605" s="1" t="s">
        <v>4188</v>
      </c>
      <c r="C3605" s="2">
        <v>44328</v>
      </c>
      <c r="D3605" s="1" t="s">
        <v>9977</v>
      </c>
      <c r="E3605" s="4">
        <v>79692</v>
      </c>
      <c r="F3605">
        <v>2</v>
      </c>
      <c r="G3605" s="4">
        <v>1593840</v>
      </c>
      <c r="H3605" s="4">
        <v>0</v>
      </c>
      <c r="I3605" s="4">
        <v>1593840</v>
      </c>
      <c r="J3605">
        <v>1</v>
      </c>
      <c r="K3605">
        <v>1</v>
      </c>
      <c r="L3605">
        <v>1</v>
      </c>
      <c r="M3605">
        <v>1</v>
      </c>
      <c r="N3605" s="2">
        <v>44550</v>
      </c>
      <c r="O3605" s="1" t="s">
        <v>9978</v>
      </c>
      <c r="P3605" s="4">
        <v>796920</v>
      </c>
      <c r="Q3605" s="4">
        <v>53360</v>
      </c>
      <c r="R3605" s="1" t="s">
        <v>191</v>
      </c>
      <c r="S3605" s="1" t="s">
        <v>50</v>
      </c>
      <c r="T3605" s="4">
        <f>Sales_Datas[[#This Row],[after_discount]]-(Sales_Datas[[#This Row],[qty_ordered]]*Sales_Datas[[#This Row],[cogs]])</f>
        <v>1487120</v>
      </c>
      <c r="U3605" s="3">
        <f>IFERROR(Sales_Datas[[#This Row],[Gross_Profit]]/Sales_Datas[[#This Row],[after_discount]],0)</f>
        <v>0.93304221251819508</v>
      </c>
      <c r="V3605" s="1" t="str">
        <f>IF(Sales_Datas[[#This Row],[base_price]] &lt;= 632200, "Low", (IF(Sales_Datas[[#This Row],[base_price]] &gt;= 10092000, "High", "Medium")))</f>
        <v>Medium</v>
      </c>
    </row>
    <row r="3606" spans="1:22" x14ac:dyDescent="0.25">
      <c r="A3606" s="1" t="s">
        <v>9979</v>
      </c>
      <c r="B3606" s="1" t="s">
        <v>3378</v>
      </c>
      <c r="C3606" s="2">
        <v>44623</v>
      </c>
      <c r="D3606" s="1" t="s">
        <v>9980</v>
      </c>
      <c r="E3606" s="4">
        <v>52780</v>
      </c>
      <c r="F3606">
        <v>3</v>
      </c>
      <c r="G3606" s="4">
        <v>1583400</v>
      </c>
      <c r="H3606" s="4">
        <v>0</v>
      </c>
      <c r="I3606" s="4">
        <v>1583400</v>
      </c>
      <c r="J3606">
        <v>1</v>
      </c>
      <c r="K3606">
        <v>1</v>
      </c>
      <c r="L3606">
        <v>0</v>
      </c>
      <c r="M3606">
        <v>1</v>
      </c>
      <c r="N3606" s="2">
        <v>44393</v>
      </c>
      <c r="O3606" s="1" t="s">
        <v>9981</v>
      </c>
      <c r="P3606" s="4">
        <v>527800</v>
      </c>
      <c r="Q3606" s="4">
        <v>35322</v>
      </c>
      <c r="R3606" s="1" t="s">
        <v>128</v>
      </c>
      <c r="S3606" s="1" t="s">
        <v>50</v>
      </c>
      <c r="T3606" s="4">
        <f>Sales_Datas[[#This Row],[after_discount]]-(Sales_Datas[[#This Row],[qty_ordered]]*Sales_Datas[[#This Row],[cogs]])</f>
        <v>1477434</v>
      </c>
      <c r="U3606" s="3">
        <f>IFERROR(Sales_Datas[[#This Row],[Gross_Profit]]/Sales_Datas[[#This Row],[after_discount]],0)</f>
        <v>0.93307692307692303</v>
      </c>
      <c r="V3606" s="1" t="str">
        <f>IF(Sales_Datas[[#This Row],[base_price]] &lt;= 632200, "Low", (IF(Sales_Datas[[#This Row],[base_price]] &gt;= 10092000, "High", "Medium")))</f>
        <v>Low</v>
      </c>
    </row>
    <row r="3607" spans="1:22" x14ac:dyDescent="0.25">
      <c r="A3607" s="1" t="s">
        <v>9982</v>
      </c>
      <c r="B3607" s="1" t="s">
        <v>1057</v>
      </c>
      <c r="C3607" s="2">
        <v>44713</v>
      </c>
      <c r="D3607" s="1" t="s">
        <v>9983</v>
      </c>
      <c r="E3607" s="4">
        <v>157528</v>
      </c>
      <c r="F3607">
        <v>1</v>
      </c>
      <c r="G3607" s="4">
        <v>1575280</v>
      </c>
      <c r="H3607" s="4">
        <v>0</v>
      </c>
      <c r="I3607" s="4">
        <v>1575280</v>
      </c>
      <c r="J3607">
        <v>1</v>
      </c>
      <c r="K3607">
        <v>1</v>
      </c>
      <c r="L3607">
        <v>1</v>
      </c>
      <c r="M3607">
        <v>1</v>
      </c>
      <c r="N3607" s="2">
        <v>44471</v>
      </c>
      <c r="O3607" s="1" t="s">
        <v>9984</v>
      </c>
      <c r="P3607" s="4">
        <v>1575280</v>
      </c>
      <c r="Q3607" s="4">
        <v>108692</v>
      </c>
      <c r="R3607" s="1" t="s">
        <v>123</v>
      </c>
      <c r="S3607" s="1" t="s">
        <v>50</v>
      </c>
      <c r="T3607" s="4">
        <f>Sales_Datas[[#This Row],[after_discount]]-(Sales_Datas[[#This Row],[qty_ordered]]*Sales_Datas[[#This Row],[cogs]])</f>
        <v>1466588</v>
      </c>
      <c r="U3607" s="3">
        <f>IFERROR(Sales_Datas[[#This Row],[Gross_Profit]]/Sales_Datas[[#This Row],[after_discount]],0)</f>
        <v>0.9310014727540501</v>
      </c>
      <c r="V3607" s="1" t="str">
        <f>IF(Sales_Datas[[#This Row],[base_price]] &lt;= 632200, "Low", (IF(Sales_Datas[[#This Row],[base_price]] &gt;= 10092000, "High", "Medium")))</f>
        <v>Medium</v>
      </c>
    </row>
    <row r="3608" spans="1:22" x14ac:dyDescent="0.25">
      <c r="A3608" s="1" t="s">
        <v>9985</v>
      </c>
      <c r="B3608" s="1" t="s">
        <v>9986</v>
      </c>
      <c r="C3608" s="2">
        <v>44529</v>
      </c>
      <c r="D3608" s="1" t="s">
        <v>9987</v>
      </c>
      <c r="E3608" s="4">
        <v>156600</v>
      </c>
      <c r="F3608">
        <v>1</v>
      </c>
      <c r="G3608" s="4">
        <v>1566000</v>
      </c>
      <c r="H3608" s="4">
        <v>0</v>
      </c>
      <c r="I3608" s="4">
        <v>1566000</v>
      </c>
      <c r="J3608">
        <v>1</v>
      </c>
      <c r="K3608">
        <v>1</v>
      </c>
      <c r="L3608">
        <v>1</v>
      </c>
      <c r="M3608">
        <v>1</v>
      </c>
      <c r="N3608" s="2">
        <v>44410</v>
      </c>
      <c r="O3608" s="1" t="s">
        <v>9988</v>
      </c>
      <c r="P3608" s="4">
        <v>1479000</v>
      </c>
      <c r="Q3608" s="4">
        <v>90190</v>
      </c>
      <c r="R3608" s="1" t="s">
        <v>191</v>
      </c>
      <c r="S3608" s="1" t="s">
        <v>50</v>
      </c>
      <c r="T3608" s="4">
        <f>Sales_Datas[[#This Row],[after_discount]]-(Sales_Datas[[#This Row],[qty_ordered]]*Sales_Datas[[#This Row],[cogs]])</f>
        <v>1475810</v>
      </c>
      <c r="U3608" s="3">
        <f>IFERROR(Sales_Datas[[#This Row],[Gross_Profit]]/Sales_Datas[[#This Row],[after_discount]],0)</f>
        <v>0.94240740740740736</v>
      </c>
      <c r="V3608" s="1" t="str">
        <f>IF(Sales_Datas[[#This Row],[base_price]] &lt;= 632200, "Low", (IF(Sales_Datas[[#This Row],[base_price]] &gt;= 10092000, "High", "Medium")))</f>
        <v>Medium</v>
      </c>
    </row>
    <row r="3609" spans="1:22" x14ac:dyDescent="0.25">
      <c r="A3609" s="1" t="s">
        <v>9989</v>
      </c>
      <c r="B3609" s="1" t="s">
        <v>9990</v>
      </c>
      <c r="C3609" s="2">
        <v>44432</v>
      </c>
      <c r="D3609" s="1" t="s">
        <v>7029</v>
      </c>
      <c r="E3609" s="4">
        <v>17400</v>
      </c>
      <c r="F3609">
        <v>9</v>
      </c>
      <c r="G3609" s="4">
        <v>1566000</v>
      </c>
      <c r="H3609" s="4">
        <v>0</v>
      </c>
      <c r="I3609" s="4">
        <v>1566000</v>
      </c>
      <c r="J3609">
        <v>1</v>
      </c>
      <c r="K3609">
        <v>1</v>
      </c>
      <c r="L3609">
        <v>1</v>
      </c>
      <c r="M3609">
        <v>1</v>
      </c>
      <c r="N3609" s="2">
        <v>44415</v>
      </c>
      <c r="O3609" s="1" t="s">
        <v>7030</v>
      </c>
      <c r="P3609" s="4">
        <v>174000</v>
      </c>
      <c r="Q3609" s="4">
        <v>13398</v>
      </c>
      <c r="R3609" s="1" t="s">
        <v>475</v>
      </c>
      <c r="S3609" s="1" t="s">
        <v>50</v>
      </c>
      <c r="T3609" s="4">
        <f>Sales_Datas[[#This Row],[after_discount]]-(Sales_Datas[[#This Row],[qty_ordered]]*Sales_Datas[[#This Row],[cogs]])</f>
        <v>1445418</v>
      </c>
      <c r="U3609" s="3">
        <f>IFERROR(Sales_Datas[[#This Row],[Gross_Profit]]/Sales_Datas[[#This Row],[after_discount]],0)</f>
        <v>0.92300000000000004</v>
      </c>
      <c r="V3609" s="1" t="str">
        <f>IF(Sales_Datas[[#This Row],[base_price]] &lt;= 632200, "Low", (IF(Sales_Datas[[#This Row],[base_price]] &gt;= 10092000, "High", "Medium")))</f>
        <v>Low</v>
      </c>
    </row>
    <row r="3610" spans="1:22" x14ac:dyDescent="0.25">
      <c r="A3610" s="1" t="s">
        <v>9991</v>
      </c>
      <c r="B3610" s="1" t="s">
        <v>9992</v>
      </c>
      <c r="C3610" s="2">
        <v>44619</v>
      </c>
      <c r="D3610" s="1" t="s">
        <v>9993</v>
      </c>
      <c r="E3610" s="4">
        <v>156600</v>
      </c>
      <c r="F3610">
        <v>1</v>
      </c>
      <c r="G3610" s="4">
        <v>1566000</v>
      </c>
      <c r="H3610" s="4">
        <v>0</v>
      </c>
      <c r="I3610" s="4">
        <v>1566000</v>
      </c>
      <c r="J3610">
        <v>1</v>
      </c>
      <c r="K3610">
        <v>0</v>
      </c>
      <c r="L3610">
        <v>0</v>
      </c>
      <c r="M3610">
        <v>2</v>
      </c>
      <c r="N3610" s="2">
        <v>44604</v>
      </c>
      <c r="O3610" s="1" t="s">
        <v>9994</v>
      </c>
      <c r="P3610" s="4">
        <v>1566000</v>
      </c>
      <c r="Q3610" s="4">
        <v>106488</v>
      </c>
      <c r="R3610" s="1" t="s">
        <v>89</v>
      </c>
      <c r="S3610" s="1" t="s">
        <v>76</v>
      </c>
      <c r="T3610" s="4">
        <f>Sales_Datas[[#This Row],[after_discount]]-(Sales_Datas[[#This Row],[qty_ordered]]*Sales_Datas[[#This Row],[cogs]])</f>
        <v>1459512</v>
      </c>
      <c r="U3610" s="3">
        <f>IFERROR(Sales_Datas[[#This Row],[Gross_Profit]]/Sales_Datas[[#This Row],[after_discount]],0)</f>
        <v>0.93200000000000005</v>
      </c>
      <c r="V3610" s="1" t="str">
        <f>IF(Sales_Datas[[#This Row],[base_price]] &lt;= 632200, "Low", (IF(Sales_Datas[[#This Row],[base_price]] &gt;= 10092000, "High", "Medium")))</f>
        <v>Medium</v>
      </c>
    </row>
    <row r="3611" spans="1:22" x14ac:dyDescent="0.25">
      <c r="A3611" s="1" t="s">
        <v>9995</v>
      </c>
      <c r="B3611" s="1" t="s">
        <v>9992</v>
      </c>
      <c r="C3611" s="2">
        <v>44620</v>
      </c>
      <c r="D3611" s="1" t="s">
        <v>9993</v>
      </c>
      <c r="E3611" s="4">
        <v>156600</v>
      </c>
      <c r="F3611">
        <v>1</v>
      </c>
      <c r="G3611" s="4">
        <v>1566000</v>
      </c>
      <c r="H3611" s="4">
        <v>0</v>
      </c>
      <c r="I3611" s="4">
        <v>1566000</v>
      </c>
      <c r="J3611">
        <v>1</v>
      </c>
      <c r="K3611">
        <v>1</v>
      </c>
      <c r="L3611">
        <v>1</v>
      </c>
      <c r="M3611">
        <v>2</v>
      </c>
      <c r="N3611" s="2">
        <v>44604</v>
      </c>
      <c r="O3611" s="1" t="s">
        <v>9994</v>
      </c>
      <c r="P3611" s="4">
        <v>1566000</v>
      </c>
      <c r="Q3611" s="4">
        <v>106488</v>
      </c>
      <c r="R3611" s="1" t="s">
        <v>89</v>
      </c>
      <c r="S3611" s="1" t="s">
        <v>76</v>
      </c>
      <c r="T3611" s="4">
        <f>Sales_Datas[[#This Row],[after_discount]]-(Sales_Datas[[#This Row],[qty_ordered]]*Sales_Datas[[#This Row],[cogs]])</f>
        <v>1459512</v>
      </c>
      <c r="U3611" s="3">
        <f>IFERROR(Sales_Datas[[#This Row],[Gross_Profit]]/Sales_Datas[[#This Row],[after_discount]],0)</f>
        <v>0.93200000000000005</v>
      </c>
      <c r="V3611" s="1" t="str">
        <f>IF(Sales_Datas[[#This Row],[base_price]] &lt;= 632200, "Low", (IF(Sales_Datas[[#This Row],[base_price]] &gt;= 10092000, "High", "Medium")))</f>
        <v>Medium</v>
      </c>
    </row>
    <row r="3612" spans="1:22" x14ac:dyDescent="0.25">
      <c r="A3612" s="1" t="s">
        <v>9996</v>
      </c>
      <c r="B3612" s="1" t="s">
        <v>9997</v>
      </c>
      <c r="C3612" s="2">
        <v>44836</v>
      </c>
      <c r="D3612" s="1" t="s">
        <v>9993</v>
      </c>
      <c r="E3612" s="4">
        <v>156600</v>
      </c>
      <c r="F3612">
        <v>1</v>
      </c>
      <c r="G3612" s="4">
        <v>1566000</v>
      </c>
      <c r="H3612" s="4">
        <v>0</v>
      </c>
      <c r="I3612" s="4">
        <v>1566000</v>
      </c>
      <c r="J3612">
        <v>1</v>
      </c>
      <c r="K3612">
        <v>1</v>
      </c>
      <c r="L3612">
        <v>1</v>
      </c>
      <c r="M3612">
        <v>1</v>
      </c>
      <c r="N3612" s="2">
        <v>44615</v>
      </c>
      <c r="O3612" s="1" t="s">
        <v>9994</v>
      </c>
      <c r="P3612" s="4">
        <v>1566000</v>
      </c>
      <c r="Q3612" s="4">
        <v>106488</v>
      </c>
      <c r="R3612" s="1" t="s">
        <v>89</v>
      </c>
      <c r="S3612" s="1" t="s">
        <v>50</v>
      </c>
      <c r="T3612" s="4">
        <f>Sales_Datas[[#This Row],[after_discount]]-(Sales_Datas[[#This Row],[qty_ordered]]*Sales_Datas[[#This Row],[cogs]])</f>
        <v>1459512</v>
      </c>
      <c r="U3612" s="3">
        <f>IFERROR(Sales_Datas[[#This Row],[Gross_Profit]]/Sales_Datas[[#This Row],[after_discount]],0)</f>
        <v>0.93200000000000005</v>
      </c>
      <c r="V3612" s="1" t="str">
        <f>IF(Sales_Datas[[#This Row],[base_price]] &lt;= 632200, "Low", (IF(Sales_Datas[[#This Row],[base_price]] &gt;= 10092000, "High", "Medium")))</f>
        <v>Medium</v>
      </c>
    </row>
    <row r="3613" spans="1:22" x14ac:dyDescent="0.25">
      <c r="A3613" s="1" t="s">
        <v>9998</v>
      </c>
      <c r="B3613" s="1" t="s">
        <v>9999</v>
      </c>
      <c r="C3613" s="2">
        <v>44205</v>
      </c>
      <c r="D3613" s="1" t="s">
        <v>10000</v>
      </c>
      <c r="E3613" s="4">
        <v>156600</v>
      </c>
      <c r="F3613">
        <v>1</v>
      </c>
      <c r="G3613" s="4">
        <v>1566000</v>
      </c>
      <c r="H3613" s="4">
        <v>0</v>
      </c>
      <c r="I3613" s="4">
        <v>1566000</v>
      </c>
      <c r="J3613">
        <v>1</v>
      </c>
      <c r="K3613">
        <v>1</v>
      </c>
      <c r="L3613">
        <v>0</v>
      </c>
      <c r="M3613">
        <v>1</v>
      </c>
      <c r="N3613" s="2">
        <v>44453</v>
      </c>
      <c r="O3613" s="1" t="s">
        <v>10001</v>
      </c>
      <c r="P3613" s="4">
        <v>1566000</v>
      </c>
      <c r="Q3613" s="4">
        <v>117450</v>
      </c>
      <c r="R3613" s="1" t="s">
        <v>128</v>
      </c>
      <c r="S3613" s="1" t="s">
        <v>50</v>
      </c>
      <c r="T3613" s="4">
        <f>Sales_Datas[[#This Row],[after_discount]]-(Sales_Datas[[#This Row],[qty_ordered]]*Sales_Datas[[#This Row],[cogs]])</f>
        <v>1448550</v>
      </c>
      <c r="U3613" s="3">
        <f>IFERROR(Sales_Datas[[#This Row],[Gross_Profit]]/Sales_Datas[[#This Row],[after_discount]],0)</f>
        <v>0.92500000000000004</v>
      </c>
      <c r="V3613" s="1" t="str">
        <f>IF(Sales_Datas[[#This Row],[base_price]] &lt;= 632200, "Low", (IF(Sales_Datas[[#This Row],[base_price]] &gt;= 10092000, "High", "Medium")))</f>
        <v>Medium</v>
      </c>
    </row>
    <row r="3614" spans="1:22" x14ac:dyDescent="0.25">
      <c r="A3614" s="1" t="s">
        <v>10002</v>
      </c>
      <c r="B3614" s="1" t="s">
        <v>10003</v>
      </c>
      <c r="C3614" s="2">
        <v>44726</v>
      </c>
      <c r="D3614" s="1" t="s">
        <v>10004</v>
      </c>
      <c r="E3614" s="4">
        <v>156600</v>
      </c>
      <c r="F3614">
        <v>1</v>
      </c>
      <c r="G3614" s="4">
        <v>1566000</v>
      </c>
      <c r="H3614" s="4">
        <v>0</v>
      </c>
      <c r="I3614" s="4">
        <v>1566000</v>
      </c>
      <c r="J3614">
        <v>1</v>
      </c>
      <c r="K3614">
        <v>1</v>
      </c>
      <c r="L3614">
        <v>1</v>
      </c>
      <c r="M3614">
        <v>3</v>
      </c>
      <c r="N3614" s="2">
        <v>44707</v>
      </c>
      <c r="O3614" s="1" t="s">
        <v>10005</v>
      </c>
      <c r="P3614" s="4">
        <v>1174500</v>
      </c>
      <c r="Q3614" s="4">
        <v>93960</v>
      </c>
      <c r="R3614" s="1" t="s">
        <v>128</v>
      </c>
      <c r="S3614" s="1" t="s">
        <v>56</v>
      </c>
      <c r="T3614" s="4">
        <f>Sales_Datas[[#This Row],[after_discount]]-(Sales_Datas[[#This Row],[qty_ordered]]*Sales_Datas[[#This Row],[cogs]])</f>
        <v>1472040</v>
      </c>
      <c r="U3614" s="3">
        <f>IFERROR(Sales_Datas[[#This Row],[Gross_Profit]]/Sales_Datas[[#This Row],[after_discount]],0)</f>
        <v>0.94</v>
      </c>
      <c r="V3614" s="1" t="str">
        <f>IF(Sales_Datas[[#This Row],[base_price]] &lt;= 632200, "Low", (IF(Sales_Datas[[#This Row],[base_price]] &gt;= 10092000, "High", "Medium")))</f>
        <v>Medium</v>
      </c>
    </row>
    <row r="3615" spans="1:22" x14ac:dyDescent="0.25">
      <c r="A3615" s="1" t="s">
        <v>10006</v>
      </c>
      <c r="B3615" s="1" t="s">
        <v>10007</v>
      </c>
      <c r="C3615" s="2">
        <v>44749</v>
      </c>
      <c r="D3615" s="1" t="s">
        <v>10008</v>
      </c>
      <c r="E3615" s="4">
        <v>156600</v>
      </c>
      <c r="F3615">
        <v>1</v>
      </c>
      <c r="G3615" s="4">
        <v>1566000</v>
      </c>
      <c r="H3615" s="4">
        <v>0</v>
      </c>
      <c r="I3615" s="4">
        <v>1566000</v>
      </c>
      <c r="J3615">
        <v>1</v>
      </c>
      <c r="K3615">
        <v>1</v>
      </c>
      <c r="L3615">
        <v>0</v>
      </c>
      <c r="M3615">
        <v>1</v>
      </c>
      <c r="N3615" s="2">
        <v>44392</v>
      </c>
      <c r="O3615" s="1" t="s">
        <v>10009</v>
      </c>
      <c r="P3615" s="4">
        <v>1566000</v>
      </c>
      <c r="Q3615" s="4">
        <v>134676</v>
      </c>
      <c r="R3615" s="1" t="s">
        <v>554</v>
      </c>
      <c r="S3615" s="1" t="s">
        <v>50</v>
      </c>
      <c r="T3615" s="4">
        <f>Sales_Datas[[#This Row],[after_discount]]-(Sales_Datas[[#This Row],[qty_ordered]]*Sales_Datas[[#This Row],[cogs]])</f>
        <v>1431324</v>
      </c>
      <c r="U3615" s="3">
        <f>IFERROR(Sales_Datas[[#This Row],[Gross_Profit]]/Sales_Datas[[#This Row],[after_discount]],0)</f>
        <v>0.91400000000000003</v>
      </c>
      <c r="V3615" s="1" t="str">
        <f>IF(Sales_Datas[[#This Row],[base_price]] &lt;= 632200, "Low", (IF(Sales_Datas[[#This Row],[base_price]] &gt;= 10092000, "High", "Medium")))</f>
        <v>Medium</v>
      </c>
    </row>
    <row r="3616" spans="1:22" x14ac:dyDescent="0.25">
      <c r="A3616" s="1" t="s">
        <v>10010</v>
      </c>
      <c r="B3616" s="1" t="s">
        <v>10011</v>
      </c>
      <c r="C3616" s="2">
        <v>44775</v>
      </c>
      <c r="D3616" s="1" t="s">
        <v>10012</v>
      </c>
      <c r="E3616" s="4">
        <v>156600</v>
      </c>
      <c r="F3616">
        <v>1</v>
      </c>
      <c r="G3616" s="4">
        <v>1566000</v>
      </c>
      <c r="H3616" s="4">
        <v>0</v>
      </c>
      <c r="I3616" s="4">
        <v>1566000</v>
      </c>
      <c r="J3616">
        <v>1</v>
      </c>
      <c r="K3616">
        <v>1</v>
      </c>
      <c r="L3616">
        <v>0</v>
      </c>
      <c r="M3616">
        <v>1</v>
      </c>
      <c r="N3616" s="2">
        <v>44614</v>
      </c>
      <c r="O3616" s="1" t="s">
        <v>10013</v>
      </c>
      <c r="P3616" s="4">
        <v>1566000</v>
      </c>
      <c r="Q3616" s="4">
        <v>97092</v>
      </c>
      <c r="R3616" s="1" t="s">
        <v>383</v>
      </c>
      <c r="S3616" s="1" t="s">
        <v>50</v>
      </c>
      <c r="T3616" s="4">
        <f>Sales_Datas[[#This Row],[after_discount]]-(Sales_Datas[[#This Row],[qty_ordered]]*Sales_Datas[[#This Row],[cogs]])</f>
        <v>1468908</v>
      </c>
      <c r="U3616" s="3">
        <f>IFERROR(Sales_Datas[[#This Row],[Gross_Profit]]/Sales_Datas[[#This Row],[after_discount]],0)</f>
        <v>0.93799999999999994</v>
      </c>
      <c r="V3616" s="1" t="str">
        <f>IF(Sales_Datas[[#This Row],[base_price]] &lt;= 632200, "Low", (IF(Sales_Datas[[#This Row],[base_price]] &gt;= 10092000, "High", "Medium")))</f>
        <v>Medium</v>
      </c>
    </row>
    <row r="3617" spans="1:22" x14ac:dyDescent="0.25">
      <c r="A3617" s="1" t="s">
        <v>10014</v>
      </c>
      <c r="B3617" s="1" t="s">
        <v>10015</v>
      </c>
      <c r="C3617" s="2">
        <v>44702</v>
      </c>
      <c r="D3617" s="1" t="s">
        <v>10016</v>
      </c>
      <c r="E3617" s="4">
        <v>156600</v>
      </c>
      <c r="F3617">
        <v>1</v>
      </c>
      <c r="G3617" s="4">
        <v>1566000</v>
      </c>
      <c r="H3617" s="4">
        <v>0</v>
      </c>
      <c r="I3617" s="4">
        <v>1566000</v>
      </c>
      <c r="J3617">
        <v>1</v>
      </c>
      <c r="K3617">
        <v>1</v>
      </c>
      <c r="L3617">
        <v>0</v>
      </c>
      <c r="M3617">
        <v>1</v>
      </c>
      <c r="N3617" s="2">
        <v>44422</v>
      </c>
      <c r="O3617" s="1" t="s">
        <v>10017</v>
      </c>
      <c r="P3617" s="4">
        <v>1566000</v>
      </c>
      <c r="Q3617" s="4">
        <v>108054</v>
      </c>
      <c r="R3617" s="1" t="s">
        <v>344</v>
      </c>
      <c r="S3617" s="1" t="s">
        <v>50</v>
      </c>
      <c r="T3617" s="4">
        <f>Sales_Datas[[#This Row],[after_discount]]-(Sales_Datas[[#This Row],[qty_ordered]]*Sales_Datas[[#This Row],[cogs]])</f>
        <v>1457946</v>
      </c>
      <c r="U3617" s="3">
        <f>IFERROR(Sales_Datas[[#This Row],[Gross_Profit]]/Sales_Datas[[#This Row],[after_discount]],0)</f>
        <v>0.93100000000000005</v>
      </c>
      <c r="V3617" s="1" t="str">
        <f>IF(Sales_Datas[[#This Row],[base_price]] &lt;= 632200, "Low", (IF(Sales_Datas[[#This Row],[base_price]] &gt;= 10092000, "High", "Medium")))</f>
        <v>Medium</v>
      </c>
    </row>
    <row r="3618" spans="1:22" x14ac:dyDescent="0.25">
      <c r="A3618" s="1" t="s">
        <v>10018</v>
      </c>
      <c r="B3618" s="1" t="s">
        <v>10019</v>
      </c>
      <c r="C3618" s="2">
        <v>44235</v>
      </c>
      <c r="D3618" s="1" t="s">
        <v>10020</v>
      </c>
      <c r="E3618" s="4">
        <v>156542</v>
      </c>
      <c r="F3618">
        <v>1</v>
      </c>
      <c r="G3618" s="4">
        <v>1565420</v>
      </c>
      <c r="H3618" s="4">
        <v>0</v>
      </c>
      <c r="I3618" s="4">
        <v>1565420</v>
      </c>
      <c r="J3618">
        <v>1</v>
      </c>
      <c r="K3618">
        <v>1</v>
      </c>
      <c r="L3618">
        <v>1</v>
      </c>
      <c r="M3618">
        <v>1</v>
      </c>
      <c r="N3618" s="2">
        <v>44387</v>
      </c>
      <c r="O3618" s="1" t="s">
        <v>10021</v>
      </c>
      <c r="P3618" s="4">
        <v>1565420</v>
      </c>
      <c r="Q3618" s="4">
        <v>120524</v>
      </c>
      <c r="R3618" s="1" t="s">
        <v>128</v>
      </c>
      <c r="S3618" s="1" t="s">
        <v>50</v>
      </c>
      <c r="T3618" s="4">
        <f>Sales_Datas[[#This Row],[after_discount]]-(Sales_Datas[[#This Row],[qty_ordered]]*Sales_Datas[[#This Row],[cogs]])</f>
        <v>1444896</v>
      </c>
      <c r="U3618" s="3">
        <f>IFERROR(Sales_Datas[[#This Row],[Gross_Profit]]/Sales_Datas[[#This Row],[after_discount]],0)</f>
        <v>0.92300852167469438</v>
      </c>
      <c r="V3618" s="1" t="str">
        <f>IF(Sales_Datas[[#This Row],[base_price]] &lt;= 632200, "Low", (IF(Sales_Datas[[#This Row],[base_price]] &gt;= 10092000, "High", "Medium")))</f>
        <v>Medium</v>
      </c>
    </row>
    <row r="3619" spans="1:22" x14ac:dyDescent="0.25">
      <c r="A3619" s="1" t="s">
        <v>10022</v>
      </c>
      <c r="B3619" s="1" t="s">
        <v>8082</v>
      </c>
      <c r="C3619" s="2">
        <v>44408</v>
      </c>
      <c r="D3619" s="1" t="s">
        <v>10023</v>
      </c>
      <c r="E3619" s="4">
        <v>156542</v>
      </c>
      <c r="F3619">
        <v>1</v>
      </c>
      <c r="G3619" s="4">
        <v>1565420</v>
      </c>
      <c r="H3619" s="4">
        <v>0</v>
      </c>
      <c r="I3619" s="4">
        <v>1565420</v>
      </c>
      <c r="J3619">
        <v>1</v>
      </c>
      <c r="K3619">
        <v>1</v>
      </c>
      <c r="L3619">
        <v>0</v>
      </c>
      <c r="M3619">
        <v>1</v>
      </c>
      <c r="N3619" s="2">
        <v>44398</v>
      </c>
      <c r="O3619" s="1" t="s">
        <v>10024</v>
      </c>
      <c r="P3619" s="4">
        <v>1565420</v>
      </c>
      <c r="Q3619" s="4">
        <v>134618</v>
      </c>
      <c r="R3619" s="1" t="s">
        <v>128</v>
      </c>
      <c r="S3619" s="1" t="s">
        <v>50</v>
      </c>
      <c r="T3619" s="4">
        <f>Sales_Datas[[#This Row],[after_discount]]-(Sales_Datas[[#This Row],[qty_ordered]]*Sales_Datas[[#This Row],[cogs]])</f>
        <v>1430802</v>
      </c>
      <c r="U3619" s="3">
        <f>IFERROR(Sales_Datas[[#This Row],[Gross_Profit]]/Sales_Datas[[#This Row],[after_discount]],0)</f>
        <v>0.91400518710633571</v>
      </c>
      <c r="V3619" s="1" t="str">
        <f>IF(Sales_Datas[[#This Row],[base_price]] &lt;= 632200, "Low", (IF(Sales_Datas[[#This Row],[base_price]] &gt;= 10092000, "High", "Medium")))</f>
        <v>Medium</v>
      </c>
    </row>
    <row r="3620" spans="1:22" x14ac:dyDescent="0.25">
      <c r="A3620" s="1" t="s">
        <v>10025</v>
      </c>
      <c r="B3620" s="1" t="s">
        <v>10026</v>
      </c>
      <c r="C3620" s="2">
        <v>44545</v>
      </c>
      <c r="D3620" s="1" t="s">
        <v>10027</v>
      </c>
      <c r="E3620" s="4">
        <v>156542</v>
      </c>
      <c r="F3620">
        <v>1</v>
      </c>
      <c r="G3620" s="4">
        <v>1565420</v>
      </c>
      <c r="H3620" s="4">
        <v>0</v>
      </c>
      <c r="I3620" s="4">
        <v>1565420</v>
      </c>
      <c r="J3620">
        <v>1</v>
      </c>
      <c r="K3620">
        <v>1</v>
      </c>
      <c r="L3620">
        <v>0</v>
      </c>
      <c r="M3620">
        <v>1</v>
      </c>
      <c r="N3620" s="2">
        <v>44535</v>
      </c>
      <c r="O3620" s="1" t="s">
        <v>10028</v>
      </c>
      <c r="P3620" s="4">
        <v>1565420</v>
      </c>
      <c r="Q3620" s="4">
        <v>125222</v>
      </c>
      <c r="R3620" s="1" t="s">
        <v>554</v>
      </c>
      <c r="S3620" s="1" t="s">
        <v>50</v>
      </c>
      <c r="T3620" s="4">
        <f>Sales_Datas[[#This Row],[after_discount]]-(Sales_Datas[[#This Row],[qty_ordered]]*Sales_Datas[[#This Row],[cogs]])</f>
        <v>1440198</v>
      </c>
      <c r="U3620" s="3">
        <f>IFERROR(Sales_Datas[[#This Row],[Gross_Profit]]/Sales_Datas[[#This Row],[after_discount]],0)</f>
        <v>0.92000741015190812</v>
      </c>
      <c r="V3620" s="1" t="str">
        <f>IF(Sales_Datas[[#This Row],[base_price]] &lt;= 632200, "Low", (IF(Sales_Datas[[#This Row],[base_price]] &gt;= 10092000, "High", "Medium")))</f>
        <v>Medium</v>
      </c>
    </row>
    <row r="3621" spans="1:22" x14ac:dyDescent="0.25">
      <c r="A3621" s="1" t="s">
        <v>10029</v>
      </c>
      <c r="B3621" s="1" t="s">
        <v>1993</v>
      </c>
      <c r="C3621" s="2">
        <v>44554</v>
      </c>
      <c r="D3621" s="1" t="s">
        <v>10030</v>
      </c>
      <c r="E3621" s="4">
        <v>156542</v>
      </c>
      <c r="F3621">
        <v>1</v>
      </c>
      <c r="G3621" s="4">
        <v>1565420</v>
      </c>
      <c r="H3621" s="4">
        <v>0</v>
      </c>
      <c r="I3621" s="4">
        <v>1565420</v>
      </c>
      <c r="J3621">
        <v>1</v>
      </c>
      <c r="K3621">
        <v>1</v>
      </c>
      <c r="L3621">
        <v>0</v>
      </c>
      <c r="M3621">
        <v>1</v>
      </c>
      <c r="N3621" s="2">
        <v>44398</v>
      </c>
      <c r="O3621" s="1" t="s">
        <v>10031</v>
      </c>
      <c r="P3621" s="4">
        <v>1565420</v>
      </c>
      <c r="Q3621" s="4">
        <v>137750</v>
      </c>
      <c r="R3621" s="1" t="s">
        <v>554</v>
      </c>
      <c r="S3621" s="1" t="s">
        <v>50</v>
      </c>
      <c r="T3621" s="4">
        <f>Sales_Datas[[#This Row],[after_discount]]-(Sales_Datas[[#This Row],[qty_ordered]]*Sales_Datas[[#This Row],[cogs]])</f>
        <v>1427670</v>
      </c>
      <c r="U3621" s="3">
        <f>IFERROR(Sales_Datas[[#This Row],[Gross_Profit]]/Sales_Datas[[#This Row],[after_discount]],0)</f>
        <v>0.91200444609114484</v>
      </c>
      <c r="V3621" s="1" t="str">
        <f>IF(Sales_Datas[[#This Row],[base_price]] &lt;= 632200, "Low", (IF(Sales_Datas[[#This Row],[base_price]] &gt;= 10092000, "High", "Medium")))</f>
        <v>Medium</v>
      </c>
    </row>
    <row r="3622" spans="1:22" x14ac:dyDescent="0.25">
      <c r="A3622" s="1" t="s">
        <v>10032</v>
      </c>
      <c r="B3622" s="1" t="s">
        <v>6239</v>
      </c>
      <c r="C3622" s="2">
        <v>44265</v>
      </c>
      <c r="D3622" s="1" t="s">
        <v>10033</v>
      </c>
      <c r="E3622" s="4">
        <v>156542</v>
      </c>
      <c r="F3622">
        <v>1</v>
      </c>
      <c r="G3622" s="4">
        <v>1565420</v>
      </c>
      <c r="H3622" s="4">
        <v>0</v>
      </c>
      <c r="I3622" s="4">
        <v>1565420</v>
      </c>
      <c r="J3622">
        <v>1</v>
      </c>
      <c r="K3622">
        <v>1</v>
      </c>
      <c r="L3622">
        <v>1</v>
      </c>
      <c r="M3622">
        <v>4</v>
      </c>
      <c r="N3622" s="2">
        <v>44452</v>
      </c>
      <c r="O3622" s="1" t="s">
        <v>10034</v>
      </c>
      <c r="P3622" s="4">
        <v>1565420</v>
      </c>
      <c r="Q3622" s="4">
        <v>98600</v>
      </c>
      <c r="R3622" s="1" t="s">
        <v>133</v>
      </c>
      <c r="S3622" s="1" t="s">
        <v>34</v>
      </c>
      <c r="T3622" s="4">
        <f>Sales_Datas[[#This Row],[after_discount]]-(Sales_Datas[[#This Row],[qty_ordered]]*Sales_Datas[[#This Row],[cogs]])</f>
        <v>1466820</v>
      </c>
      <c r="U3622" s="3">
        <f>IFERROR(Sales_Datas[[#This Row],[Gross_Profit]]/Sales_Datas[[#This Row],[after_discount]],0)</f>
        <v>0.93701370878102996</v>
      </c>
      <c r="V3622" s="1" t="str">
        <f>IF(Sales_Datas[[#This Row],[base_price]] &lt;= 632200, "Low", (IF(Sales_Datas[[#This Row],[base_price]] &gt;= 10092000, "High", "Medium")))</f>
        <v>Medium</v>
      </c>
    </row>
    <row r="3623" spans="1:22" x14ac:dyDescent="0.25">
      <c r="A3623" s="1" t="s">
        <v>10035</v>
      </c>
      <c r="B3623" s="1" t="s">
        <v>1798</v>
      </c>
      <c r="C3623" s="2">
        <v>44696</v>
      </c>
      <c r="D3623" s="1" t="s">
        <v>10036</v>
      </c>
      <c r="E3623" s="4">
        <v>156542</v>
      </c>
      <c r="F3623">
        <v>1</v>
      </c>
      <c r="G3623" s="4">
        <v>1565420</v>
      </c>
      <c r="H3623" s="4">
        <v>0</v>
      </c>
      <c r="I3623" s="4">
        <v>1565420</v>
      </c>
      <c r="J3623">
        <v>1</v>
      </c>
      <c r="K3623">
        <v>1</v>
      </c>
      <c r="L3623">
        <v>0</v>
      </c>
      <c r="M3623">
        <v>1</v>
      </c>
      <c r="N3623" s="2">
        <v>44394</v>
      </c>
      <c r="O3623" s="1" t="s">
        <v>10037</v>
      </c>
      <c r="P3623" s="4">
        <v>1565420</v>
      </c>
      <c r="Q3623" s="4">
        <v>98600</v>
      </c>
      <c r="R3623" s="1" t="s">
        <v>133</v>
      </c>
      <c r="S3623" s="1" t="s">
        <v>50</v>
      </c>
      <c r="T3623" s="4">
        <f>Sales_Datas[[#This Row],[after_discount]]-(Sales_Datas[[#This Row],[qty_ordered]]*Sales_Datas[[#This Row],[cogs]])</f>
        <v>1466820</v>
      </c>
      <c r="U3623" s="3">
        <f>IFERROR(Sales_Datas[[#This Row],[Gross_Profit]]/Sales_Datas[[#This Row],[after_discount]],0)</f>
        <v>0.93701370878102996</v>
      </c>
      <c r="V3623" s="1" t="str">
        <f>IF(Sales_Datas[[#This Row],[base_price]] &lt;= 632200, "Low", (IF(Sales_Datas[[#This Row],[base_price]] &gt;= 10092000, "High", "Medium")))</f>
        <v>Medium</v>
      </c>
    </row>
    <row r="3624" spans="1:22" x14ac:dyDescent="0.25">
      <c r="A3624" s="1" t="s">
        <v>10038</v>
      </c>
      <c r="B3624" s="1" t="s">
        <v>10039</v>
      </c>
      <c r="C3624" s="2">
        <v>44811</v>
      </c>
      <c r="D3624" s="1" t="s">
        <v>10040</v>
      </c>
      <c r="E3624" s="4">
        <v>156542</v>
      </c>
      <c r="F3624">
        <v>1</v>
      </c>
      <c r="G3624" s="4">
        <v>1565420</v>
      </c>
      <c r="H3624" s="4">
        <v>0</v>
      </c>
      <c r="I3624" s="4">
        <v>1565420</v>
      </c>
      <c r="J3624">
        <v>1</v>
      </c>
      <c r="K3624">
        <v>1</v>
      </c>
      <c r="L3624">
        <v>0</v>
      </c>
      <c r="M3624">
        <v>1</v>
      </c>
      <c r="N3624" s="2">
        <v>44746</v>
      </c>
      <c r="O3624" s="1" t="s">
        <v>10041</v>
      </c>
      <c r="P3624" s="4">
        <v>1565420</v>
      </c>
      <c r="Q3624" s="4">
        <v>125222</v>
      </c>
      <c r="R3624" s="1" t="s">
        <v>133</v>
      </c>
      <c r="S3624" s="1" t="s">
        <v>50</v>
      </c>
      <c r="T3624" s="4">
        <f>Sales_Datas[[#This Row],[after_discount]]-(Sales_Datas[[#This Row],[qty_ordered]]*Sales_Datas[[#This Row],[cogs]])</f>
        <v>1440198</v>
      </c>
      <c r="U3624" s="3">
        <f>IFERROR(Sales_Datas[[#This Row],[Gross_Profit]]/Sales_Datas[[#This Row],[after_discount]],0)</f>
        <v>0.92000741015190812</v>
      </c>
      <c r="V3624" s="1" t="str">
        <f>IF(Sales_Datas[[#This Row],[base_price]] &lt;= 632200, "Low", (IF(Sales_Datas[[#This Row],[base_price]] &gt;= 10092000, "High", "Medium")))</f>
        <v>Medium</v>
      </c>
    </row>
    <row r="3625" spans="1:22" x14ac:dyDescent="0.25">
      <c r="A3625" s="1" t="s">
        <v>10042</v>
      </c>
      <c r="B3625" s="1" t="s">
        <v>10043</v>
      </c>
      <c r="C3625" s="2">
        <v>44493</v>
      </c>
      <c r="D3625" s="1" t="s">
        <v>8269</v>
      </c>
      <c r="E3625" s="4">
        <v>52142</v>
      </c>
      <c r="F3625">
        <v>3</v>
      </c>
      <c r="G3625" s="4">
        <v>1564260</v>
      </c>
      <c r="H3625" s="4">
        <v>0</v>
      </c>
      <c r="I3625" s="4">
        <v>1564260</v>
      </c>
      <c r="J3625">
        <v>1</v>
      </c>
      <c r="K3625">
        <v>1</v>
      </c>
      <c r="L3625">
        <v>1</v>
      </c>
      <c r="M3625">
        <v>1</v>
      </c>
      <c r="N3625" s="2">
        <v>44413</v>
      </c>
      <c r="O3625" s="1" t="s">
        <v>8270</v>
      </c>
      <c r="P3625" s="4">
        <v>405420</v>
      </c>
      <c r="Q3625" s="4">
        <v>24708</v>
      </c>
      <c r="R3625" s="1" t="s">
        <v>128</v>
      </c>
      <c r="S3625" s="1" t="s">
        <v>50</v>
      </c>
      <c r="T3625" s="4">
        <f>Sales_Datas[[#This Row],[after_discount]]-(Sales_Datas[[#This Row],[qty_ordered]]*Sales_Datas[[#This Row],[cogs]])</f>
        <v>1490136</v>
      </c>
      <c r="U3625" s="3">
        <f>IFERROR(Sales_Datas[[#This Row],[Gross_Profit]]/Sales_Datas[[#This Row],[after_discount]],0)</f>
        <v>0.95261401557285874</v>
      </c>
      <c r="V3625" s="1" t="str">
        <f>IF(Sales_Datas[[#This Row],[base_price]] &lt;= 632200, "Low", (IF(Sales_Datas[[#This Row],[base_price]] &gt;= 10092000, "High", "Medium")))</f>
        <v>Low</v>
      </c>
    </row>
    <row r="3626" spans="1:22" x14ac:dyDescent="0.25">
      <c r="A3626" s="1" t="s">
        <v>10044</v>
      </c>
      <c r="B3626" s="1" t="s">
        <v>10045</v>
      </c>
      <c r="C3626" s="2">
        <v>44566</v>
      </c>
      <c r="D3626" s="1" t="s">
        <v>10046</v>
      </c>
      <c r="E3626" s="4">
        <v>52142</v>
      </c>
      <c r="F3626">
        <v>3</v>
      </c>
      <c r="G3626" s="4">
        <v>1564260</v>
      </c>
      <c r="H3626" s="4">
        <v>0</v>
      </c>
      <c r="I3626" s="4">
        <v>1564260</v>
      </c>
      <c r="J3626">
        <v>1</v>
      </c>
      <c r="K3626">
        <v>1</v>
      </c>
      <c r="L3626">
        <v>0</v>
      </c>
      <c r="M3626">
        <v>1</v>
      </c>
      <c r="N3626" s="2">
        <v>44704</v>
      </c>
      <c r="O3626" s="1" t="s">
        <v>10047</v>
      </c>
      <c r="P3626" s="4">
        <v>521420</v>
      </c>
      <c r="Q3626" s="4">
        <v>40658</v>
      </c>
      <c r="R3626" s="1" t="s">
        <v>75</v>
      </c>
      <c r="S3626" s="1" t="s">
        <v>50</v>
      </c>
      <c r="T3626" s="4">
        <f>Sales_Datas[[#This Row],[after_discount]]-(Sales_Datas[[#This Row],[qty_ordered]]*Sales_Datas[[#This Row],[cogs]])</f>
        <v>1442286</v>
      </c>
      <c r="U3626" s="3">
        <f>IFERROR(Sales_Datas[[#This Row],[Gross_Profit]]/Sales_Datas[[#This Row],[after_discount]],0)</f>
        <v>0.92202447163515022</v>
      </c>
      <c r="V3626" s="1" t="str">
        <f>IF(Sales_Datas[[#This Row],[base_price]] &lt;= 632200, "Low", (IF(Sales_Datas[[#This Row],[base_price]] &gt;= 10092000, "High", "Medium")))</f>
        <v>Low</v>
      </c>
    </row>
    <row r="3627" spans="1:22" x14ac:dyDescent="0.25">
      <c r="A3627" s="1" t="s">
        <v>10048</v>
      </c>
      <c r="B3627" s="1" t="s">
        <v>10049</v>
      </c>
      <c r="C3627" s="2">
        <v>44741</v>
      </c>
      <c r="D3627" s="1" t="s">
        <v>10050</v>
      </c>
      <c r="E3627" s="4">
        <v>156310</v>
      </c>
      <c r="F3627">
        <v>1</v>
      </c>
      <c r="G3627" s="4">
        <v>1563100</v>
      </c>
      <c r="H3627" s="4">
        <v>0</v>
      </c>
      <c r="I3627" s="4">
        <v>1563100</v>
      </c>
      <c r="J3627">
        <v>1</v>
      </c>
      <c r="K3627">
        <v>0</v>
      </c>
      <c r="L3627">
        <v>0</v>
      </c>
      <c r="M3627">
        <v>1</v>
      </c>
      <c r="N3627" s="2">
        <v>44728</v>
      </c>
      <c r="O3627" s="1" t="s">
        <v>10051</v>
      </c>
      <c r="P3627" s="4">
        <v>1563100</v>
      </c>
      <c r="Q3627" s="4">
        <v>118784</v>
      </c>
      <c r="R3627" s="1" t="s">
        <v>554</v>
      </c>
      <c r="S3627" s="1" t="s">
        <v>50</v>
      </c>
      <c r="T3627" s="4">
        <f>Sales_Datas[[#This Row],[after_discount]]-(Sales_Datas[[#This Row],[qty_ordered]]*Sales_Datas[[#This Row],[cogs]])</f>
        <v>1444316</v>
      </c>
      <c r="U3627" s="3">
        <f>IFERROR(Sales_Datas[[#This Row],[Gross_Profit]]/Sales_Datas[[#This Row],[after_discount]],0)</f>
        <v>0.92400742115027834</v>
      </c>
      <c r="V3627" s="1" t="str">
        <f>IF(Sales_Datas[[#This Row],[base_price]] &lt;= 632200, "Low", (IF(Sales_Datas[[#This Row],[base_price]] &gt;= 10092000, "High", "Medium")))</f>
        <v>Medium</v>
      </c>
    </row>
    <row r="3628" spans="1:22" x14ac:dyDescent="0.25">
      <c r="A3628" s="1" t="s">
        <v>10052</v>
      </c>
      <c r="B3628" s="1" t="s">
        <v>10053</v>
      </c>
      <c r="C3628" s="2">
        <v>44898</v>
      </c>
      <c r="D3628" s="1" t="s">
        <v>10054</v>
      </c>
      <c r="E3628" s="4">
        <v>78010</v>
      </c>
      <c r="F3628">
        <v>2</v>
      </c>
      <c r="G3628" s="4">
        <v>1560200</v>
      </c>
      <c r="H3628" s="4">
        <v>0</v>
      </c>
      <c r="I3628" s="4">
        <v>1560200</v>
      </c>
      <c r="J3628">
        <v>1</v>
      </c>
      <c r="K3628">
        <v>1</v>
      </c>
      <c r="L3628">
        <v>1</v>
      </c>
      <c r="M3628">
        <v>1</v>
      </c>
      <c r="N3628" s="2">
        <v>44487</v>
      </c>
      <c r="O3628" s="1" t="s">
        <v>10055</v>
      </c>
      <c r="P3628" s="4">
        <v>780100</v>
      </c>
      <c r="Q3628" s="4">
        <v>50692</v>
      </c>
      <c r="R3628" s="1" t="s">
        <v>554</v>
      </c>
      <c r="S3628" s="1" t="s">
        <v>50</v>
      </c>
      <c r="T3628" s="4">
        <f>Sales_Datas[[#This Row],[after_discount]]-(Sales_Datas[[#This Row],[qty_ordered]]*Sales_Datas[[#This Row],[cogs]])</f>
        <v>1458816</v>
      </c>
      <c r="U3628" s="3">
        <f>IFERROR(Sales_Datas[[#This Row],[Gross_Profit]]/Sales_Datas[[#This Row],[after_discount]],0)</f>
        <v>0.93501858736059484</v>
      </c>
      <c r="V3628" s="1" t="str">
        <f>IF(Sales_Datas[[#This Row],[base_price]] &lt;= 632200, "Low", (IF(Sales_Datas[[#This Row],[base_price]] &gt;= 10092000, "High", "Medium")))</f>
        <v>Medium</v>
      </c>
    </row>
    <row r="3629" spans="1:22" x14ac:dyDescent="0.25">
      <c r="A3629" s="1" t="s">
        <v>10056</v>
      </c>
      <c r="B3629" s="1" t="s">
        <v>10057</v>
      </c>
      <c r="C3629" s="2">
        <v>44297</v>
      </c>
      <c r="D3629" s="1" t="s">
        <v>10058</v>
      </c>
      <c r="E3629" s="4">
        <v>156020</v>
      </c>
      <c r="F3629">
        <v>1</v>
      </c>
      <c r="G3629" s="4">
        <v>1560200</v>
      </c>
      <c r="H3629" s="4">
        <v>0</v>
      </c>
      <c r="I3629" s="4">
        <v>1560200</v>
      </c>
      <c r="J3629">
        <v>1</v>
      </c>
      <c r="K3629">
        <v>1</v>
      </c>
      <c r="L3629">
        <v>1</v>
      </c>
      <c r="M3629">
        <v>1</v>
      </c>
      <c r="N3629" s="2">
        <v>44528</v>
      </c>
      <c r="O3629" s="1" t="s">
        <v>10059</v>
      </c>
      <c r="P3629" s="4">
        <v>1560200</v>
      </c>
      <c r="Q3629" s="4">
        <v>115420</v>
      </c>
      <c r="R3629" s="1" t="s">
        <v>23</v>
      </c>
      <c r="S3629" s="1" t="s">
        <v>50</v>
      </c>
      <c r="T3629" s="4">
        <f>Sales_Datas[[#This Row],[after_discount]]-(Sales_Datas[[#This Row],[qty_ordered]]*Sales_Datas[[#This Row],[cogs]])</f>
        <v>1444780</v>
      </c>
      <c r="U3629" s="3">
        <f>IFERROR(Sales_Datas[[#This Row],[Gross_Profit]]/Sales_Datas[[#This Row],[after_discount]],0)</f>
        <v>0.92602230483271375</v>
      </c>
      <c r="V3629" s="1" t="str">
        <f>IF(Sales_Datas[[#This Row],[base_price]] &lt;= 632200, "Low", (IF(Sales_Datas[[#This Row],[base_price]] &gt;= 10092000, "High", "Medium")))</f>
        <v>Medium</v>
      </c>
    </row>
    <row r="3630" spans="1:22" x14ac:dyDescent="0.25">
      <c r="A3630" s="1" t="s">
        <v>10060</v>
      </c>
      <c r="B3630" s="1" t="s">
        <v>10061</v>
      </c>
      <c r="C3630" s="2">
        <v>44598</v>
      </c>
      <c r="D3630" s="1" t="s">
        <v>10062</v>
      </c>
      <c r="E3630" s="4">
        <v>154860</v>
      </c>
      <c r="F3630">
        <v>1</v>
      </c>
      <c r="G3630" s="4">
        <v>1548600</v>
      </c>
      <c r="H3630" s="4">
        <v>0</v>
      </c>
      <c r="I3630" s="4">
        <v>1548600</v>
      </c>
      <c r="J3630">
        <v>1</v>
      </c>
      <c r="K3630">
        <v>1</v>
      </c>
      <c r="L3630">
        <v>1</v>
      </c>
      <c r="M3630">
        <v>1</v>
      </c>
      <c r="N3630" s="2">
        <v>44400</v>
      </c>
      <c r="O3630" s="1" t="s">
        <v>10063</v>
      </c>
      <c r="P3630" s="4">
        <v>1548600</v>
      </c>
      <c r="Q3630" s="4">
        <v>92916</v>
      </c>
      <c r="R3630" s="1" t="s">
        <v>128</v>
      </c>
      <c r="S3630" s="1" t="s">
        <v>50</v>
      </c>
      <c r="T3630" s="4">
        <f>Sales_Datas[[#This Row],[after_discount]]-(Sales_Datas[[#This Row],[qty_ordered]]*Sales_Datas[[#This Row],[cogs]])</f>
        <v>1455684</v>
      </c>
      <c r="U3630" s="3">
        <f>IFERROR(Sales_Datas[[#This Row],[Gross_Profit]]/Sales_Datas[[#This Row],[after_discount]],0)</f>
        <v>0.94</v>
      </c>
      <c r="V3630" s="1" t="str">
        <f>IF(Sales_Datas[[#This Row],[base_price]] &lt;= 632200, "Low", (IF(Sales_Datas[[#This Row],[base_price]] &gt;= 10092000, "High", "Medium")))</f>
        <v>Medium</v>
      </c>
    </row>
    <row r="3631" spans="1:22" x14ac:dyDescent="0.25">
      <c r="A3631" s="1" t="s">
        <v>10064</v>
      </c>
      <c r="B3631" s="1" t="s">
        <v>10065</v>
      </c>
      <c r="C3631" s="2">
        <v>44758</v>
      </c>
      <c r="D3631" s="1" t="s">
        <v>10066</v>
      </c>
      <c r="E3631" s="4">
        <v>51620</v>
      </c>
      <c r="F3631">
        <v>3</v>
      </c>
      <c r="G3631" s="4">
        <v>1548600</v>
      </c>
      <c r="H3631" s="4">
        <v>0</v>
      </c>
      <c r="I3631" s="4">
        <v>1548600</v>
      </c>
      <c r="J3631">
        <v>1</v>
      </c>
      <c r="K3631">
        <v>1</v>
      </c>
      <c r="L3631">
        <v>1</v>
      </c>
      <c r="M3631">
        <v>1</v>
      </c>
      <c r="N3631" s="2">
        <v>44391</v>
      </c>
      <c r="O3631" s="1" t="s">
        <v>10067</v>
      </c>
      <c r="P3631" s="4">
        <v>516200</v>
      </c>
      <c r="Q3631" s="4">
        <v>35090</v>
      </c>
      <c r="R3631" s="1" t="s">
        <v>383</v>
      </c>
      <c r="S3631" s="1" t="s">
        <v>50</v>
      </c>
      <c r="T3631" s="4">
        <f>Sales_Datas[[#This Row],[after_discount]]-(Sales_Datas[[#This Row],[qty_ordered]]*Sales_Datas[[#This Row],[cogs]])</f>
        <v>1443330</v>
      </c>
      <c r="U3631" s="3">
        <f>IFERROR(Sales_Datas[[#This Row],[Gross_Profit]]/Sales_Datas[[#This Row],[after_discount]],0)</f>
        <v>0.93202247191011234</v>
      </c>
      <c r="V3631" s="1" t="str">
        <f>IF(Sales_Datas[[#This Row],[base_price]] &lt;= 632200, "Low", (IF(Sales_Datas[[#This Row],[base_price]] &gt;= 10092000, "High", "Medium")))</f>
        <v>Low</v>
      </c>
    </row>
    <row r="3632" spans="1:22" x14ac:dyDescent="0.25">
      <c r="A3632" s="1" t="s">
        <v>10068</v>
      </c>
      <c r="B3632" s="1" t="s">
        <v>10069</v>
      </c>
      <c r="C3632" s="2">
        <v>44569</v>
      </c>
      <c r="D3632" s="1" t="s">
        <v>10070</v>
      </c>
      <c r="E3632" s="4">
        <v>154280</v>
      </c>
      <c r="F3632">
        <v>1</v>
      </c>
      <c r="G3632" s="4">
        <v>1542800</v>
      </c>
      <c r="H3632" s="4">
        <v>0</v>
      </c>
      <c r="I3632" s="4">
        <v>1542800</v>
      </c>
      <c r="J3632">
        <v>1</v>
      </c>
      <c r="K3632">
        <v>1</v>
      </c>
      <c r="L3632">
        <v>1</v>
      </c>
      <c r="M3632">
        <v>1</v>
      </c>
      <c r="N3632" s="2">
        <v>44782</v>
      </c>
      <c r="O3632" s="1" t="s">
        <v>10071</v>
      </c>
      <c r="P3632" s="4">
        <v>1623420</v>
      </c>
      <c r="Q3632" s="4">
        <v>120118</v>
      </c>
      <c r="R3632" s="1" t="s">
        <v>89</v>
      </c>
      <c r="S3632" s="1" t="s">
        <v>50</v>
      </c>
      <c r="T3632" s="4">
        <f>Sales_Datas[[#This Row],[after_discount]]-(Sales_Datas[[#This Row],[qty_ordered]]*Sales_Datas[[#This Row],[cogs]])</f>
        <v>1422682</v>
      </c>
      <c r="U3632" s="3">
        <f>IFERROR(Sales_Datas[[#This Row],[Gross_Profit]]/Sales_Datas[[#This Row],[after_discount]],0)</f>
        <v>0.92214285714285715</v>
      </c>
      <c r="V3632" s="1" t="str">
        <f>IF(Sales_Datas[[#This Row],[base_price]] &lt;= 632200, "Low", (IF(Sales_Datas[[#This Row],[base_price]] &gt;= 10092000, "High", "Medium")))</f>
        <v>Medium</v>
      </c>
    </row>
    <row r="3633" spans="1:22" x14ac:dyDescent="0.25">
      <c r="A3633" s="1" t="s">
        <v>10072</v>
      </c>
      <c r="B3633" s="1" t="s">
        <v>10073</v>
      </c>
      <c r="C3633" s="2">
        <v>44652</v>
      </c>
      <c r="D3633" s="1" t="s">
        <v>10074</v>
      </c>
      <c r="E3633" s="4">
        <v>154280</v>
      </c>
      <c r="F3633">
        <v>1</v>
      </c>
      <c r="G3633" s="4">
        <v>1542800</v>
      </c>
      <c r="H3633" s="4">
        <v>0</v>
      </c>
      <c r="I3633" s="4">
        <v>1542800</v>
      </c>
      <c r="J3633">
        <v>1</v>
      </c>
      <c r="K3633">
        <v>1</v>
      </c>
      <c r="L3633">
        <v>0</v>
      </c>
      <c r="M3633">
        <v>1</v>
      </c>
      <c r="N3633" s="2">
        <v>44507</v>
      </c>
      <c r="O3633" s="1" t="s">
        <v>10075</v>
      </c>
      <c r="P3633" s="4">
        <v>1542800</v>
      </c>
      <c r="Q3633" s="4">
        <v>128006</v>
      </c>
      <c r="R3633" s="1" t="s">
        <v>23</v>
      </c>
      <c r="S3633" s="1" t="s">
        <v>50</v>
      </c>
      <c r="T3633" s="4">
        <f>Sales_Datas[[#This Row],[after_discount]]-(Sales_Datas[[#This Row],[qty_ordered]]*Sales_Datas[[#This Row],[cogs]])</f>
        <v>1414794</v>
      </c>
      <c r="U3633" s="3">
        <f>IFERROR(Sales_Datas[[#This Row],[Gross_Profit]]/Sales_Datas[[#This Row],[after_discount]],0)</f>
        <v>0.91703007518796997</v>
      </c>
      <c r="V3633" s="1" t="str">
        <f>IF(Sales_Datas[[#This Row],[base_price]] &lt;= 632200, "Low", (IF(Sales_Datas[[#This Row],[base_price]] &gt;= 10092000, "High", "Medium")))</f>
        <v>Medium</v>
      </c>
    </row>
    <row r="3634" spans="1:22" x14ac:dyDescent="0.25">
      <c r="A3634" s="1" t="s">
        <v>10076</v>
      </c>
      <c r="B3634" s="1" t="s">
        <v>10077</v>
      </c>
      <c r="C3634" s="2">
        <v>44401</v>
      </c>
      <c r="D3634" s="1" t="s">
        <v>10078</v>
      </c>
      <c r="E3634" s="4">
        <v>154280</v>
      </c>
      <c r="F3634">
        <v>1</v>
      </c>
      <c r="G3634" s="4">
        <v>1542800</v>
      </c>
      <c r="H3634" s="4">
        <v>0</v>
      </c>
      <c r="I3634" s="4">
        <v>1542800</v>
      </c>
      <c r="J3634">
        <v>1</v>
      </c>
      <c r="K3634">
        <v>1</v>
      </c>
      <c r="L3634">
        <v>1</v>
      </c>
      <c r="M3634">
        <v>1</v>
      </c>
      <c r="N3634" s="2">
        <v>44388</v>
      </c>
      <c r="O3634" s="1" t="s">
        <v>10079</v>
      </c>
      <c r="P3634" s="4">
        <v>1542800</v>
      </c>
      <c r="Q3634" s="4">
        <v>121858</v>
      </c>
      <c r="R3634" s="1" t="s">
        <v>383</v>
      </c>
      <c r="S3634" s="1" t="s">
        <v>50</v>
      </c>
      <c r="T3634" s="4">
        <f>Sales_Datas[[#This Row],[after_discount]]-(Sales_Datas[[#This Row],[qty_ordered]]*Sales_Datas[[#This Row],[cogs]])</f>
        <v>1420942</v>
      </c>
      <c r="U3634" s="3">
        <f>IFERROR(Sales_Datas[[#This Row],[Gross_Profit]]/Sales_Datas[[#This Row],[after_discount]],0)</f>
        <v>0.92101503759398495</v>
      </c>
      <c r="V3634" s="1" t="str">
        <f>IF(Sales_Datas[[#This Row],[base_price]] &lt;= 632200, "Low", (IF(Sales_Datas[[#This Row],[base_price]] &gt;= 10092000, "High", "Medium")))</f>
        <v>Medium</v>
      </c>
    </row>
    <row r="3635" spans="1:22" x14ac:dyDescent="0.25">
      <c r="A3635" s="1" t="s">
        <v>10080</v>
      </c>
      <c r="B3635" s="1" t="s">
        <v>2985</v>
      </c>
      <c r="C3635" s="2">
        <v>44582</v>
      </c>
      <c r="D3635" s="1" t="s">
        <v>10081</v>
      </c>
      <c r="E3635" s="4">
        <v>153700</v>
      </c>
      <c r="F3635">
        <v>1</v>
      </c>
      <c r="G3635" s="4">
        <v>1537000</v>
      </c>
      <c r="H3635" s="4">
        <v>0</v>
      </c>
      <c r="I3635" s="4">
        <v>1537000</v>
      </c>
      <c r="J3635">
        <v>1</v>
      </c>
      <c r="K3635">
        <v>1</v>
      </c>
      <c r="L3635">
        <v>1</v>
      </c>
      <c r="M3635">
        <v>1</v>
      </c>
      <c r="N3635" s="2">
        <v>44403</v>
      </c>
      <c r="O3635" s="1" t="s">
        <v>10082</v>
      </c>
      <c r="P3635" s="4">
        <v>980200</v>
      </c>
      <c r="Q3635" s="4">
        <v>59740</v>
      </c>
      <c r="R3635" s="1" t="s">
        <v>29</v>
      </c>
      <c r="S3635" s="1" t="s">
        <v>50</v>
      </c>
      <c r="T3635" s="4">
        <f>Sales_Datas[[#This Row],[after_discount]]-(Sales_Datas[[#This Row],[qty_ordered]]*Sales_Datas[[#This Row],[cogs]])</f>
        <v>1477260</v>
      </c>
      <c r="U3635" s="3">
        <f>IFERROR(Sales_Datas[[#This Row],[Gross_Profit]]/Sales_Datas[[#This Row],[after_discount]],0)</f>
        <v>0.9611320754716981</v>
      </c>
      <c r="V3635" s="1" t="str">
        <f>IF(Sales_Datas[[#This Row],[base_price]] &lt;= 632200, "Low", (IF(Sales_Datas[[#This Row],[base_price]] &gt;= 10092000, "High", "Medium")))</f>
        <v>Medium</v>
      </c>
    </row>
    <row r="3636" spans="1:22" x14ac:dyDescent="0.25">
      <c r="A3636" s="1" t="s">
        <v>10083</v>
      </c>
      <c r="B3636" s="1" t="s">
        <v>10084</v>
      </c>
      <c r="C3636" s="2">
        <v>44653</v>
      </c>
      <c r="D3636" s="1" t="s">
        <v>10081</v>
      </c>
      <c r="E3636" s="4">
        <v>153700</v>
      </c>
      <c r="F3636">
        <v>1</v>
      </c>
      <c r="G3636" s="4">
        <v>1537000</v>
      </c>
      <c r="H3636" s="4">
        <v>0</v>
      </c>
      <c r="I3636" s="4">
        <v>1537000</v>
      </c>
      <c r="J3636">
        <v>1</v>
      </c>
      <c r="K3636">
        <v>0</v>
      </c>
      <c r="L3636">
        <v>0</v>
      </c>
      <c r="M3636">
        <v>4</v>
      </c>
      <c r="N3636" s="2">
        <v>44601</v>
      </c>
      <c r="O3636" s="1" t="s">
        <v>10082</v>
      </c>
      <c r="P3636" s="4">
        <v>980200</v>
      </c>
      <c r="Q3636" s="4">
        <v>59740</v>
      </c>
      <c r="R3636" s="1" t="s">
        <v>29</v>
      </c>
      <c r="S3636" s="1" t="s">
        <v>34</v>
      </c>
      <c r="T3636" s="4">
        <f>Sales_Datas[[#This Row],[after_discount]]-(Sales_Datas[[#This Row],[qty_ordered]]*Sales_Datas[[#This Row],[cogs]])</f>
        <v>1477260</v>
      </c>
      <c r="U3636" s="3">
        <f>IFERROR(Sales_Datas[[#This Row],[Gross_Profit]]/Sales_Datas[[#This Row],[after_discount]],0)</f>
        <v>0.9611320754716981</v>
      </c>
      <c r="V3636" s="1" t="str">
        <f>IF(Sales_Datas[[#This Row],[base_price]] &lt;= 632200, "Low", (IF(Sales_Datas[[#This Row],[base_price]] &gt;= 10092000, "High", "Medium")))</f>
        <v>Medium</v>
      </c>
    </row>
    <row r="3637" spans="1:22" x14ac:dyDescent="0.25">
      <c r="A3637" s="1" t="s">
        <v>10085</v>
      </c>
      <c r="B3637" s="1" t="s">
        <v>10086</v>
      </c>
      <c r="C3637" s="2">
        <v>44525</v>
      </c>
      <c r="D3637" s="1" t="s">
        <v>10087</v>
      </c>
      <c r="E3637" s="4">
        <v>153700</v>
      </c>
      <c r="F3637">
        <v>1</v>
      </c>
      <c r="G3637" s="4">
        <v>1537000</v>
      </c>
      <c r="H3637" s="4">
        <v>0</v>
      </c>
      <c r="I3637" s="4">
        <v>1537000</v>
      </c>
      <c r="J3637">
        <v>1</v>
      </c>
      <c r="K3637">
        <v>1</v>
      </c>
      <c r="L3637">
        <v>1</v>
      </c>
      <c r="M3637">
        <v>1</v>
      </c>
      <c r="N3637" s="2">
        <v>44510</v>
      </c>
      <c r="O3637" s="1" t="s">
        <v>10088</v>
      </c>
      <c r="P3637" s="4">
        <v>1537000</v>
      </c>
      <c r="Q3637" s="4">
        <v>112172</v>
      </c>
      <c r="R3637" s="1" t="s">
        <v>554</v>
      </c>
      <c r="S3637" s="1" t="s">
        <v>50</v>
      </c>
      <c r="T3637" s="4">
        <f>Sales_Datas[[#This Row],[after_discount]]-(Sales_Datas[[#This Row],[qty_ordered]]*Sales_Datas[[#This Row],[cogs]])</f>
        <v>1424828</v>
      </c>
      <c r="U3637" s="3">
        <f>IFERROR(Sales_Datas[[#This Row],[Gross_Profit]]/Sales_Datas[[#This Row],[after_discount]],0)</f>
        <v>0.92701886792452826</v>
      </c>
      <c r="V3637" s="1" t="str">
        <f>IF(Sales_Datas[[#This Row],[base_price]] &lt;= 632200, "Low", (IF(Sales_Datas[[#This Row],[base_price]] &gt;= 10092000, "High", "Medium")))</f>
        <v>Medium</v>
      </c>
    </row>
    <row r="3638" spans="1:22" x14ac:dyDescent="0.25">
      <c r="A3638" s="1" t="s">
        <v>10089</v>
      </c>
      <c r="B3638" s="1" t="s">
        <v>10090</v>
      </c>
      <c r="C3638" s="2">
        <v>44773</v>
      </c>
      <c r="D3638" s="1" t="s">
        <v>10091</v>
      </c>
      <c r="E3638" s="4">
        <v>153700</v>
      </c>
      <c r="F3638">
        <v>1</v>
      </c>
      <c r="G3638" s="4">
        <v>1537000</v>
      </c>
      <c r="H3638" s="4">
        <v>0</v>
      </c>
      <c r="I3638" s="4">
        <v>1537000</v>
      </c>
      <c r="J3638">
        <v>1</v>
      </c>
      <c r="K3638">
        <v>1</v>
      </c>
      <c r="L3638">
        <v>1</v>
      </c>
      <c r="M3638">
        <v>1</v>
      </c>
      <c r="N3638" s="2">
        <v>44752</v>
      </c>
      <c r="O3638" s="1" t="s">
        <v>10092</v>
      </c>
      <c r="P3638" s="4">
        <v>1537000</v>
      </c>
      <c r="Q3638" s="4">
        <v>135256</v>
      </c>
      <c r="R3638" s="1" t="s">
        <v>23</v>
      </c>
      <c r="S3638" s="1" t="s">
        <v>50</v>
      </c>
      <c r="T3638" s="4">
        <f>Sales_Datas[[#This Row],[after_discount]]-(Sales_Datas[[#This Row],[qty_ordered]]*Sales_Datas[[#This Row],[cogs]])</f>
        <v>1401744</v>
      </c>
      <c r="U3638" s="3">
        <f>IFERROR(Sales_Datas[[#This Row],[Gross_Profit]]/Sales_Datas[[#This Row],[after_discount]],0)</f>
        <v>0.91200000000000003</v>
      </c>
      <c r="V3638" s="1" t="str">
        <f>IF(Sales_Datas[[#This Row],[base_price]] &lt;= 632200, "Low", (IF(Sales_Datas[[#This Row],[base_price]] &gt;= 10092000, "High", "Medium")))</f>
        <v>Medium</v>
      </c>
    </row>
    <row r="3639" spans="1:22" x14ac:dyDescent="0.25">
      <c r="A3639" s="1" t="s">
        <v>10093</v>
      </c>
      <c r="B3639" s="1" t="s">
        <v>10094</v>
      </c>
      <c r="C3639" s="2">
        <v>44732</v>
      </c>
      <c r="D3639" s="1" t="s">
        <v>10095</v>
      </c>
      <c r="E3639" s="4">
        <v>153410</v>
      </c>
      <c r="F3639">
        <v>1</v>
      </c>
      <c r="G3639" s="4">
        <v>1534100</v>
      </c>
      <c r="H3639" s="4">
        <v>0</v>
      </c>
      <c r="I3639" s="4">
        <v>1534100</v>
      </c>
      <c r="J3639">
        <v>1</v>
      </c>
      <c r="K3639">
        <v>1</v>
      </c>
      <c r="L3639">
        <v>1</v>
      </c>
      <c r="M3639">
        <v>1</v>
      </c>
      <c r="N3639" s="2">
        <v>44642</v>
      </c>
      <c r="O3639" s="1" t="s">
        <v>10096</v>
      </c>
      <c r="P3639" s="4">
        <v>1450000</v>
      </c>
      <c r="Q3639" s="4">
        <v>88450</v>
      </c>
      <c r="R3639" s="1" t="s">
        <v>55</v>
      </c>
      <c r="S3639" s="1" t="s">
        <v>50</v>
      </c>
      <c r="T3639" s="4">
        <f>Sales_Datas[[#This Row],[after_discount]]-(Sales_Datas[[#This Row],[qty_ordered]]*Sales_Datas[[#This Row],[cogs]])</f>
        <v>1445650</v>
      </c>
      <c r="U3639" s="3">
        <f>IFERROR(Sales_Datas[[#This Row],[Gross_Profit]]/Sales_Datas[[#This Row],[after_discount]],0)</f>
        <v>0.94234404536862004</v>
      </c>
      <c r="V3639" s="1" t="str">
        <f>IF(Sales_Datas[[#This Row],[base_price]] &lt;= 632200, "Low", (IF(Sales_Datas[[#This Row],[base_price]] &gt;= 10092000, "High", "Medium")))</f>
        <v>Medium</v>
      </c>
    </row>
    <row r="3640" spans="1:22" x14ac:dyDescent="0.25">
      <c r="A3640" s="1" t="s">
        <v>10097</v>
      </c>
      <c r="B3640" s="1" t="s">
        <v>10098</v>
      </c>
      <c r="C3640" s="2">
        <v>44670</v>
      </c>
      <c r="D3640" s="1" t="s">
        <v>9296</v>
      </c>
      <c r="E3640" s="4">
        <v>19140</v>
      </c>
      <c r="F3640">
        <v>8</v>
      </c>
      <c r="G3640" s="4">
        <v>1531200</v>
      </c>
      <c r="H3640" s="4">
        <v>0</v>
      </c>
      <c r="I3640" s="4">
        <v>1531200</v>
      </c>
      <c r="J3640">
        <v>1</v>
      </c>
      <c r="K3640">
        <v>1</v>
      </c>
      <c r="L3640">
        <v>1</v>
      </c>
      <c r="M3640">
        <v>1</v>
      </c>
      <c r="N3640" s="2">
        <v>44485</v>
      </c>
      <c r="O3640" s="1" t="s">
        <v>9297</v>
      </c>
      <c r="P3640" s="4">
        <v>174000</v>
      </c>
      <c r="Q3640" s="4">
        <v>15660</v>
      </c>
      <c r="R3640" s="1" t="s">
        <v>344</v>
      </c>
      <c r="S3640" s="1" t="s">
        <v>50</v>
      </c>
      <c r="T3640" s="4">
        <f>Sales_Datas[[#This Row],[after_discount]]-(Sales_Datas[[#This Row],[qty_ordered]]*Sales_Datas[[#This Row],[cogs]])</f>
        <v>1405920</v>
      </c>
      <c r="U3640" s="3">
        <f>IFERROR(Sales_Datas[[#This Row],[Gross_Profit]]/Sales_Datas[[#This Row],[after_discount]],0)</f>
        <v>0.91818181818181821</v>
      </c>
      <c r="V3640" s="1" t="str">
        <f>IF(Sales_Datas[[#This Row],[base_price]] &lt;= 632200, "Low", (IF(Sales_Datas[[#This Row],[base_price]] &gt;= 10092000, "High", "Medium")))</f>
        <v>Low</v>
      </c>
    </row>
    <row r="3641" spans="1:22" x14ac:dyDescent="0.25">
      <c r="A3641" s="1" t="s">
        <v>10099</v>
      </c>
      <c r="B3641" s="1" t="s">
        <v>10100</v>
      </c>
      <c r="C3641" s="2">
        <v>44415</v>
      </c>
      <c r="D3641" s="1" t="s">
        <v>10101</v>
      </c>
      <c r="E3641" s="4">
        <v>152830</v>
      </c>
      <c r="F3641">
        <v>1</v>
      </c>
      <c r="G3641" s="4">
        <v>1528300</v>
      </c>
      <c r="H3641" s="4">
        <v>0</v>
      </c>
      <c r="I3641" s="4">
        <v>1528300</v>
      </c>
      <c r="J3641">
        <v>1</v>
      </c>
      <c r="K3641">
        <v>1</v>
      </c>
      <c r="L3641">
        <v>1</v>
      </c>
      <c r="M3641">
        <v>1</v>
      </c>
      <c r="N3641" s="2">
        <v>44401</v>
      </c>
      <c r="O3641" s="1" t="s">
        <v>10102</v>
      </c>
      <c r="P3641" s="4">
        <v>1528300</v>
      </c>
      <c r="Q3641" s="4">
        <v>132936</v>
      </c>
      <c r="R3641" s="1" t="s">
        <v>55</v>
      </c>
      <c r="S3641" s="1" t="s">
        <v>50</v>
      </c>
      <c r="T3641" s="4">
        <f>Sales_Datas[[#This Row],[after_discount]]-(Sales_Datas[[#This Row],[qty_ordered]]*Sales_Datas[[#This Row],[cogs]])</f>
        <v>1395364</v>
      </c>
      <c r="U3641" s="3">
        <f>IFERROR(Sales_Datas[[#This Row],[Gross_Profit]]/Sales_Datas[[#This Row],[after_discount]],0)</f>
        <v>0.91301707779886143</v>
      </c>
      <c r="V3641" s="1" t="str">
        <f>IF(Sales_Datas[[#This Row],[base_price]] &lt;= 632200, "Low", (IF(Sales_Datas[[#This Row],[base_price]] &gt;= 10092000, "High", "Medium")))</f>
        <v>Medium</v>
      </c>
    </row>
    <row r="3642" spans="1:22" x14ac:dyDescent="0.25">
      <c r="A3642" s="1" t="s">
        <v>10103</v>
      </c>
      <c r="B3642" s="1" t="s">
        <v>10104</v>
      </c>
      <c r="C3642" s="2">
        <v>44424</v>
      </c>
      <c r="D3642" s="1" t="s">
        <v>6212</v>
      </c>
      <c r="E3642" s="4">
        <v>37990</v>
      </c>
      <c r="F3642">
        <v>4</v>
      </c>
      <c r="G3642" s="4">
        <v>1519600</v>
      </c>
      <c r="H3642" s="4">
        <v>0</v>
      </c>
      <c r="I3642" s="4">
        <v>1519600</v>
      </c>
      <c r="J3642">
        <v>1</v>
      </c>
      <c r="K3642">
        <v>1</v>
      </c>
      <c r="L3642">
        <v>1</v>
      </c>
      <c r="M3642">
        <v>1</v>
      </c>
      <c r="N3642" s="2">
        <v>44430</v>
      </c>
      <c r="O3642" s="1" t="s">
        <v>6213</v>
      </c>
      <c r="P3642" s="4">
        <v>379900</v>
      </c>
      <c r="Q3642" s="4">
        <v>30392</v>
      </c>
      <c r="R3642" s="1" t="s">
        <v>344</v>
      </c>
      <c r="S3642" s="1" t="s">
        <v>50</v>
      </c>
      <c r="T3642" s="4">
        <f>Sales_Datas[[#This Row],[after_discount]]-(Sales_Datas[[#This Row],[qty_ordered]]*Sales_Datas[[#This Row],[cogs]])</f>
        <v>1398032</v>
      </c>
      <c r="U3642" s="3">
        <f>IFERROR(Sales_Datas[[#This Row],[Gross_Profit]]/Sales_Datas[[#This Row],[after_discount]],0)</f>
        <v>0.92</v>
      </c>
      <c r="V3642" s="1" t="str">
        <f>IF(Sales_Datas[[#This Row],[base_price]] &lt;= 632200, "Low", (IF(Sales_Datas[[#This Row],[base_price]] &gt;= 10092000, "High", "Medium")))</f>
        <v>Low</v>
      </c>
    </row>
    <row r="3643" spans="1:22" x14ac:dyDescent="0.25">
      <c r="A3643" s="1" t="s">
        <v>10105</v>
      </c>
      <c r="B3643" s="1" t="s">
        <v>6239</v>
      </c>
      <c r="C3643" s="2">
        <v>44418</v>
      </c>
      <c r="D3643" s="1" t="s">
        <v>10106</v>
      </c>
      <c r="E3643" s="4">
        <v>151960</v>
      </c>
      <c r="F3643">
        <v>1</v>
      </c>
      <c r="G3643" s="4">
        <v>1519600</v>
      </c>
      <c r="H3643" s="4">
        <v>0</v>
      </c>
      <c r="I3643" s="4">
        <v>1519600</v>
      </c>
      <c r="J3643">
        <v>1</v>
      </c>
      <c r="K3643">
        <v>1</v>
      </c>
      <c r="L3643">
        <v>1</v>
      </c>
      <c r="M3643">
        <v>4</v>
      </c>
      <c r="N3643" s="2">
        <v>44452</v>
      </c>
      <c r="O3643" s="1" t="s">
        <v>10107</v>
      </c>
      <c r="P3643" s="4">
        <v>1899500</v>
      </c>
      <c r="Q3643" s="4">
        <v>148132</v>
      </c>
      <c r="R3643" s="1" t="s">
        <v>123</v>
      </c>
      <c r="S3643" s="1" t="s">
        <v>34</v>
      </c>
      <c r="T3643" s="4">
        <f>Sales_Datas[[#This Row],[after_discount]]-(Sales_Datas[[#This Row],[qty_ordered]]*Sales_Datas[[#This Row],[cogs]])</f>
        <v>1371468</v>
      </c>
      <c r="U3643" s="3">
        <f>IFERROR(Sales_Datas[[#This Row],[Gross_Profit]]/Sales_Datas[[#This Row],[after_discount]],0)</f>
        <v>0.90251908396946567</v>
      </c>
      <c r="V3643" s="1" t="str">
        <f>IF(Sales_Datas[[#This Row],[base_price]] &lt;= 632200, "Low", (IF(Sales_Datas[[#This Row],[base_price]] &gt;= 10092000, "High", "Medium")))</f>
        <v>Medium</v>
      </c>
    </row>
    <row r="3644" spans="1:22" x14ac:dyDescent="0.25">
      <c r="A3644" s="1" t="s">
        <v>10108</v>
      </c>
      <c r="B3644" s="1" t="s">
        <v>8144</v>
      </c>
      <c r="C3644" s="2">
        <v>44609</v>
      </c>
      <c r="D3644" s="1" t="s">
        <v>10109</v>
      </c>
      <c r="E3644" s="4">
        <v>151554</v>
      </c>
      <c r="F3644">
        <v>1</v>
      </c>
      <c r="G3644" s="4">
        <v>1515540</v>
      </c>
      <c r="H3644" s="4">
        <v>0</v>
      </c>
      <c r="I3644" s="4">
        <v>1515540</v>
      </c>
      <c r="J3644">
        <v>1</v>
      </c>
      <c r="K3644">
        <v>1</v>
      </c>
      <c r="L3644">
        <v>1</v>
      </c>
      <c r="M3644">
        <v>1</v>
      </c>
      <c r="N3644" s="2">
        <v>44606</v>
      </c>
      <c r="O3644" s="1" t="s">
        <v>10110</v>
      </c>
      <c r="P3644" s="4">
        <v>1515540</v>
      </c>
      <c r="Q3644" s="4">
        <v>92394</v>
      </c>
      <c r="R3644" s="1" t="s">
        <v>554</v>
      </c>
      <c r="S3644" s="1" t="s">
        <v>50</v>
      </c>
      <c r="T3644" s="4">
        <f>Sales_Datas[[#This Row],[after_discount]]-(Sales_Datas[[#This Row],[qty_ordered]]*Sales_Datas[[#This Row],[cogs]])</f>
        <v>1423146</v>
      </c>
      <c r="U3644" s="3">
        <f>IFERROR(Sales_Datas[[#This Row],[Gross_Profit]]/Sales_Datas[[#This Row],[after_discount]],0)</f>
        <v>0.93903559127439729</v>
      </c>
      <c r="V3644" s="1" t="str">
        <f>IF(Sales_Datas[[#This Row],[base_price]] &lt;= 632200, "Low", (IF(Sales_Datas[[#This Row],[base_price]] &gt;= 10092000, "High", "Medium")))</f>
        <v>Medium</v>
      </c>
    </row>
    <row r="3645" spans="1:22" x14ac:dyDescent="0.25">
      <c r="A3645" s="1" t="s">
        <v>10111</v>
      </c>
      <c r="B3645" s="1" t="s">
        <v>10112</v>
      </c>
      <c r="C3645" s="2">
        <v>44611</v>
      </c>
      <c r="D3645" s="1" t="s">
        <v>8123</v>
      </c>
      <c r="E3645" s="4">
        <v>50460</v>
      </c>
      <c r="F3645">
        <v>3</v>
      </c>
      <c r="G3645" s="4">
        <v>1513800</v>
      </c>
      <c r="H3645" s="4">
        <v>0</v>
      </c>
      <c r="I3645" s="4">
        <v>1513800</v>
      </c>
      <c r="J3645">
        <v>1</v>
      </c>
      <c r="K3645">
        <v>1</v>
      </c>
      <c r="L3645">
        <v>1</v>
      </c>
      <c r="M3645">
        <v>4</v>
      </c>
      <c r="N3645" s="2">
        <v>44617</v>
      </c>
      <c r="O3645" s="1" t="s">
        <v>8124</v>
      </c>
      <c r="P3645" s="4">
        <v>504600</v>
      </c>
      <c r="Q3645" s="4">
        <v>40832</v>
      </c>
      <c r="R3645" s="1" t="s">
        <v>344</v>
      </c>
      <c r="S3645" s="1" t="s">
        <v>34</v>
      </c>
      <c r="T3645" s="4">
        <f>Sales_Datas[[#This Row],[after_discount]]-(Sales_Datas[[#This Row],[qty_ordered]]*Sales_Datas[[#This Row],[cogs]])</f>
        <v>1391304</v>
      </c>
      <c r="U3645" s="3">
        <f>IFERROR(Sales_Datas[[#This Row],[Gross_Profit]]/Sales_Datas[[#This Row],[after_discount]],0)</f>
        <v>0.91908045977011499</v>
      </c>
      <c r="V3645" s="1" t="str">
        <f>IF(Sales_Datas[[#This Row],[base_price]] &lt;= 632200, "Low", (IF(Sales_Datas[[#This Row],[base_price]] &gt;= 10092000, "High", "Medium")))</f>
        <v>Low</v>
      </c>
    </row>
    <row r="3646" spans="1:22" x14ac:dyDescent="0.25">
      <c r="A3646" s="1" t="s">
        <v>10113</v>
      </c>
      <c r="B3646" s="1" t="s">
        <v>8988</v>
      </c>
      <c r="C3646" s="2">
        <v>44717</v>
      </c>
      <c r="D3646" s="1" t="s">
        <v>8123</v>
      </c>
      <c r="E3646" s="4">
        <v>50460</v>
      </c>
      <c r="F3646">
        <v>3</v>
      </c>
      <c r="G3646" s="4">
        <v>1513800</v>
      </c>
      <c r="H3646" s="4">
        <v>0</v>
      </c>
      <c r="I3646" s="4">
        <v>1513800</v>
      </c>
      <c r="J3646">
        <v>1</v>
      </c>
      <c r="K3646">
        <v>1</v>
      </c>
      <c r="L3646">
        <v>1</v>
      </c>
      <c r="M3646">
        <v>4</v>
      </c>
      <c r="N3646" s="2">
        <v>44548</v>
      </c>
      <c r="O3646" s="1" t="s">
        <v>8124</v>
      </c>
      <c r="P3646" s="4">
        <v>504600</v>
      </c>
      <c r="Q3646" s="4">
        <v>40832</v>
      </c>
      <c r="R3646" s="1" t="s">
        <v>344</v>
      </c>
      <c r="S3646" s="1" t="s">
        <v>34</v>
      </c>
      <c r="T3646" s="4">
        <f>Sales_Datas[[#This Row],[after_discount]]-(Sales_Datas[[#This Row],[qty_ordered]]*Sales_Datas[[#This Row],[cogs]])</f>
        <v>1391304</v>
      </c>
      <c r="U3646" s="3">
        <f>IFERROR(Sales_Datas[[#This Row],[Gross_Profit]]/Sales_Datas[[#This Row],[after_discount]],0)</f>
        <v>0.91908045977011499</v>
      </c>
      <c r="V3646" s="1" t="str">
        <f>IF(Sales_Datas[[#This Row],[base_price]] &lt;= 632200, "Low", (IF(Sales_Datas[[#This Row],[base_price]] &gt;= 10092000, "High", "Medium")))</f>
        <v>Low</v>
      </c>
    </row>
    <row r="3647" spans="1:22" x14ac:dyDescent="0.25">
      <c r="A3647" s="1" t="s">
        <v>10114</v>
      </c>
      <c r="B3647" s="1" t="s">
        <v>10115</v>
      </c>
      <c r="C3647" s="2">
        <v>44611</v>
      </c>
      <c r="D3647" s="1" t="s">
        <v>10116</v>
      </c>
      <c r="E3647" s="4">
        <v>150800</v>
      </c>
      <c r="F3647">
        <v>1</v>
      </c>
      <c r="G3647" s="4">
        <v>1508000</v>
      </c>
      <c r="H3647" s="4">
        <v>0</v>
      </c>
      <c r="I3647" s="4">
        <v>1508000</v>
      </c>
      <c r="J3647">
        <v>1</v>
      </c>
      <c r="K3647">
        <v>0</v>
      </c>
      <c r="L3647">
        <v>0</v>
      </c>
      <c r="M3647">
        <v>1</v>
      </c>
      <c r="N3647" s="2">
        <v>44620</v>
      </c>
      <c r="O3647" s="1" t="s">
        <v>10117</v>
      </c>
      <c r="P3647" s="4">
        <v>1508000</v>
      </c>
      <c r="Q3647" s="4">
        <v>102544</v>
      </c>
      <c r="R3647" s="1" t="s">
        <v>39</v>
      </c>
      <c r="S3647" s="1" t="s">
        <v>50</v>
      </c>
      <c r="T3647" s="4">
        <f>Sales_Datas[[#This Row],[after_discount]]-(Sales_Datas[[#This Row],[qty_ordered]]*Sales_Datas[[#This Row],[cogs]])</f>
        <v>1405456</v>
      </c>
      <c r="U3647" s="3">
        <f>IFERROR(Sales_Datas[[#This Row],[Gross_Profit]]/Sales_Datas[[#This Row],[after_discount]],0)</f>
        <v>0.93200000000000005</v>
      </c>
      <c r="V3647" s="1" t="str">
        <f>IF(Sales_Datas[[#This Row],[base_price]] &lt;= 632200, "Low", (IF(Sales_Datas[[#This Row],[base_price]] &gt;= 10092000, "High", "Medium")))</f>
        <v>Medium</v>
      </c>
    </row>
    <row r="3648" spans="1:22" x14ac:dyDescent="0.25">
      <c r="A3648" s="1" t="s">
        <v>10118</v>
      </c>
      <c r="B3648" s="1" t="s">
        <v>10119</v>
      </c>
      <c r="C3648" s="2">
        <v>44428</v>
      </c>
      <c r="D3648" s="1" t="s">
        <v>10120</v>
      </c>
      <c r="E3648" s="4">
        <v>150800</v>
      </c>
      <c r="F3648">
        <v>1</v>
      </c>
      <c r="G3648" s="4">
        <v>1508000</v>
      </c>
      <c r="H3648" s="4">
        <v>0</v>
      </c>
      <c r="I3648" s="4">
        <v>1508000</v>
      </c>
      <c r="J3648">
        <v>1</v>
      </c>
      <c r="K3648">
        <v>1</v>
      </c>
      <c r="L3648">
        <v>1</v>
      </c>
      <c r="M3648">
        <v>1</v>
      </c>
      <c r="N3648" s="2">
        <v>44418</v>
      </c>
      <c r="O3648" s="1" t="s">
        <v>10121</v>
      </c>
      <c r="P3648" s="4">
        <v>1508000</v>
      </c>
      <c r="Q3648" s="4">
        <v>108576</v>
      </c>
      <c r="R3648" s="1" t="s">
        <v>191</v>
      </c>
      <c r="S3648" s="1" t="s">
        <v>50</v>
      </c>
      <c r="T3648" s="4">
        <f>Sales_Datas[[#This Row],[after_discount]]-(Sales_Datas[[#This Row],[qty_ordered]]*Sales_Datas[[#This Row],[cogs]])</f>
        <v>1399424</v>
      </c>
      <c r="U3648" s="3">
        <f>IFERROR(Sales_Datas[[#This Row],[Gross_Profit]]/Sales_Datas[[#This Row],[after_discount]],0)</f>
        <v>0.92800000000000005</v>
      </c>
      <c r="V3648" s="1" t="str">
        <f>IF(Sales_Datas[[#This Row],[base_price]] &lt;= 632200, "Low", (IF(Sales_Datas[[#This Row],[base_price]] &gt;= 10092000, "High", "Medium")))</f>
        <v>Medium</v>
      </c>
    </row>
    <row r="3649" spans="1:22" x14ac:dyDescent="0.25">
      <c r="A3649" s="1" t="s">
        <v>10122</v>
      </c>
      <c r="B3649" s="1" t="s">
        <v>10123</v>
      </c>
      <c r="C3649" s="2">
        <v>44432</v>
      </c>
      <c r="D3649" s="1" t="s">
        <v>10124</v>
      </c>
      <c r="E3649" s="4">
        <v>150800</v>
      </c>
      <c r="F3649">
        <v>1</v>
      </c>
      <c r="G3649" s="4">
        <v>1508000</v>
      </c>
      <c r="H3649" s="4">
        <v>0</v>
      </c>
      <c r="I3649" s="4">
        <v>1508000</v>
      </c>
      <c r="J3649">
        <v>1</v>
      </c>
      <c r="K3649">
        <v>1</v>
      </c>
      <c r="L3649">
        <v>1</v>
      </c>
      <c r="M3649">
        <v>8</v>
      </c>
      <c r="N3649" s="2">
        <v>44417</v>
      </c>
      <c r="O3649" s="1" t="s">
        <v>10125</v>
      </c>
      <c r="P3649" s="4">
        <v>1508000</v>
      </c>
      <c r="Q3649" s="4">
        <v>111592</v>
      </c>
      <c r="R3649" s="1" t="s">
        <v>191</v>
      </c>
      <c r="S3649" s="1" t="s">
        <v>1115</v>
      </c>
      <c r="T3649" s="4">
        <f>Sales_Datas[[#This Row],[after_discount]]-(Sales_Datas[[#This Row],[qty_ordered]]*Sales_Datas[[#This Row],[cogs]])</f>
        <v>1396408</v>
      </c>
      <c r="U3649" s="3">
        <f>IFERROR(Sales_Datas[[#This Row],[Gross_Profit]]/Sales_Datas[[#This Row],[after_discount]],0)</f>
        <v>0.92600000000000005</v>
      </c>
      <c r="V3649" s="1" t="str">
        <f>IF(Sales_Datas[[#This Row],[base_price]] &lt;= 632200, "Low", (IF(Sales_Datas[[#This Row],[base_price]] &gt;= 10092000, "High", "Medium")))</f>
        <v>Medium</v>
      </c>
    </row>
    <row r="3650" spans="1:22" x14ac:dyDescent="0.25">
      <c r="A3650" s="1" t="s">
        <v>10126</v>
      </c>
      <c r="B3650" s="1" t="s">
        <v>894</v>
      </c>
      <c r="C3650" s="2">
        <v>44297</v>
      </c>
      <c r="D3650" s="1" t="s">
        <v>792</v>
      </c>
      <c r="E3650" s="4">
        <v>150800</v>
      </c>
      <c r="F3650">
        <v>1</v>
      </c>
      <c r="G3650" s="4">
        <v>1508000</v>
      </c>
      <c r="H3650" s="4">
        <v>0</v>
      </c>
      <c r="I3650" s="4">
        <v>1508000</v>
      </c>
      <c r="J3650">
        <v>1</v>
      </c>
      <c r="K3650">
        <v>1</v>
      </c>
      <c r="L3650">
        <v>0</v>
      </c>
      <c r="M3650">
        <v>1</v>
      </c>
      <c r="N3650" s="2">
        <v>44464</v>
      </c>
      <c r="O3650" s="1" t="s">
        <v>793</v>
      </c>
      <c r="P3650" s="4">
        <v>1508000</v>
      </c>
      <c r="Q3650" s="4">
        <v>98020</v>
      </c>
      <c r="R3650" s="1" t="s">
        <v>89</v>
      </c>
      <c r="S3650" s="1" t="s">
        <v>50</v>
      </c>
      <c r="T3650" s="4">
        <f>Sales_Datas[[#This Row],[after_discount]]-(Sales_Datas[[#This Row],[qty_ordered]]*Sales_Datas[[#This Row],[cogs]])</f>
        <v>1409980</v>
      </c>
      <c r="U3650" s="3">
        <f>IFERROR(Sales_Datas[[#This Row],[Gross_Profit]]/Sales_Datas[[#This Row],[after_discount]],0)</f>
        <v>0.93500000000000005</v>
      </c>
      <c r="V3650" s="1" t="str">
        <f>IF(Sales_Datas[[#This Row],[base_price]] &lt;= 632200, "Low", (IF(Sales_Datas[[#This Row],[base_price]] &gt;= 10092000, "High", "Medium")))</f>
        <v>Medium</v>
      </c>
    </row>
    <row r="3651" spans="1:22" x14ac:dyDescent="0.25">
      <c r="A3651" s="1" t="s">
        <v>10127</v>
      </c>
      <c r="B3651" s="1" t="s">
        <v>10128</v>
      </c>
      <c r="C3651" s="2">
        <v>44450</v>
      </c>
      <c r="D3651" s="1" t="s">
        <v>792</v>
      </c>
      <c r="E3651" s="4">
        <v>150800</v>
      </c>
      <c r="F3651">
        <v>1</v>
      </c>
      <c r="G3651" s="4">
        <v>1508000</v>
      </c>
      <c r="H3651" s="4">
        <v>0</v>
      </c>
      <c r="I3651" s="4">
        <v>1508000</v>
      </c>
      <c r="J3651">
        <v>1</v>
      </c>
      <c r="K3651">
        <v>0</v>
      </c>
      <c r="L3651">
        <v>0</v>
      </c>
      <c r="M3651">
        <v>1</v>
      </c>
      <c r="N3651" s="2">
        <v>44402</v>
      </c>
      <c r="O3651" s="1" t="s">
        <v>793</v>
      </c>
      <c r="P3651" s="4">
        <v>1508000</v>
      </c>
      <c r="Q3651" s="4">
        <v>98020</v>
      </c>
      <c r="R3651" s="1" t="s">
        <v>89</v>
      </c>
      <c r="S3651" s="1" t="s">
        <v>50</v>
      </c>
      <c r="T3651" s="4">
        <f>Sales_Datas[[#This Row],[after_discount]]-(Sales_Datas[[#This Row],[qty_ordered]]*Sales_Datas[[#This Row],[cogs]])</f>
        <v>1409980</v>
      </c>
      <c r="U3651" s="3">
        <f>IFERROR(Sales_Datas[[#This Row],[Gross_Profit]]/Sales_Datas[[#This Row],[after_discount]],0)</f>
        <v>0.93500000000000005</v>
      </c>
      <c r="V3651" s="1" t="str">
        <f>IF(Sales_Datas[[#This Row],[base_price]] &lt;= 632200, "Low", (IF(Sales_Datas[[#This Row],[base_price]] &gt;= 10092000, "High", "Medium")))</f>
        <v>Medium</v>
      </c>
    </row>
    <row r="3652" spans="1:22" x14ac:dyDescent="0.25">
      <c r="A3652" s="1" t="s">
        <v>10129</v>
      </c>
      <c r="B3652" s="1" t="s">
        <v>10130</v>
      </c>
      <c r="C3652" s="2">
        <v>44482</v>
      </c>
      <c r="D3652" s="1" t="s">
        <v>792</v>
      </c>
      <c r="E3652" s="4">
        <v>150800</v>
      </c>
      <c r="F3652">
        <v>1</v>
      </c>
      <c r="G3652" s="4">
        <v>1508000</v>
      </c>
      <c r="H3652" s="4">
        <v>0</v>
      </c>
      <c r="I3652" s="4">
        <v>1508000</v>
      </c>
      <c r="J3652">
        <v>1</v>
      </c>
      <c r="K3652">
        <v>1</v>
      </c>
      <c r="L3652">
        <v>0</v>
      </c>
      <c r="M3652">
        <v>3</v>
      </c>
      <c r="N3652" s="2">
        <v>44414</v>
      </c>
      <c r="O3652" s="1" t="s">
        <v>793</v>
      </c>
      <c r="P3652" s="4">
        <v>1508000</v>
      </c>
      <c r="Q3652" s="4">
        <v>98020</v>
      </c>
      <c r="R3652" s="1" t="s">
        <v>89</v>
      </c>
      <c r="S3652" s="1" t="s">
        <v>56</v>
      </c>
      <c r="T3652" s="4">
        <f>Sales_Datas[[#This Row],[after_discount]]-(Sales_Datas[[#This Row],[qty_ordered]]*Sales_Datas[[#This Row],[cogs]])</f>
        <v>1409980</v>
      </c>
      <c r="U3652" s="3">
        <f>IFERROR(Sales_Datas[[#This Row],[Gross_Profit]]/Sales_Datas[[#This Row],[after_discount]],0)</f>
        <v>0.93500000000000005</v>
      </c>
      <c r="V3652" s="1" t="str">
        <f>IF(Sales_Datas[[#This Row],[base_price]] &lt;= 632200, "Low", (IF(Sales_Datas[[#This Row],[base_price]] &gt;= 10092000, "High", "Medium")))</f>
        <v>Medium</v>
      </c>
    </row>
    <row r="3653" spans="1:22" x14ac:dyDescent="0.25">
      <c r="A3653" s="1" t="s">
        <v>10131</v>
      </c>
      <c r="B3653" s="1" t="s">
        <v>2170</v>
      </c>
      <c r="C3653" s="2">
        <v>44491</v>
      </c>
      <c r="D3653" s="1" t="s">
        <v>792</v>
      </c>
      <c r="E3653" s="4">
        <v>150800</v>
      </c>
      <c r="F3653">
        <v>1</v>
      </c>
      <c r="G3653" s="4">
        <v>1508000</v>
      </c>
      <c r="H3653" s="4">
        <v>0</v>
      </c>
      <c r="I3653" s="4">
        <v>1508000</v>
      </c>
      <c r="J3653">
        <v>1</v>
      </c>
      <c r="K3653">
        <v>1</v>
      </c>
      <c r="L3653">
        <v>1</v>
      </c>
      <c r="M3653">
        <v>1</v>
      </c>
      <c r="N3653" s="2">
        <v>44401</v>
      </c>
      <c r="O3653" s="1" t="s">
        <v>793</v>
      </c>
      <c r="P3653" s="4">
        <v>1508000</v>
      </c>
      <c r="Q3653" s="4">
        <v>98020</v>
      </c>
      <c r="R3653" s="1" t="s">
        <v>89</v>
      </c>
      <c r="S3653" s="1" t="s">
        <v>50</v>
      </c>
      <c r="T3653" s="4">
        <f>Sales_Datas[[#This Row],[after_discount]]-(Sales_Datas[[#This Row],[qty_ordered]]*Sales_Datas[[#This Row],[cogs]])</f>
        <v>1409980</v>
      </c>
      <c r="U3653" s="3">
        <f>IFERROR(Sales_Datas[[#This Row],[Gross_Profit]]/Sales_Datas[[#This Row],[after_discount]],0)</f>
        <v>0.93500000000000005</v>
      </c>
      <c r="V3653" s="1" t="str">
        <f>IF(Sales_Datas[[#This Row],[base_price]] &lt;= 632200, "Low", (IF(Sales_Datas[[#This Row],[base_price]] &gt;= 10092000, "High", "Medium")))</f>
        <v>Medium</v>
      </c>
    </row>
    <row r="3654" spans="1:22" x14ac:dyDescent="0.25">
      <c r="A3654" s="1" t="s">
        <v>10132</v>
      </c>
      <c r="B3654" s="1" t="s">
        <v>10133</v>
      </c>
      <c r="C3654" s="2">
        <v>44643</v>
      </c>
      <c r="D3654" s="1" t="s">
        <v>10134</v>
      </c>
      <c r="E3654" s="4">
        <v>150800</v>
      </c>
      <c r="F3654">
        <v>1</v>
      </c>
      <c r="G3654" s="4">
        <v>1508000</v>
      </c>
      <c r="H3654" s="4">
        <v>0</v>
      </c>
      <c r="I3654" s="4">
        <v>1508000</v>
      </c>
      <c r="J3654">
        <v>1</v>
      </c>
      <c r="K3654">
        <v>1</v>
      </c>
      <c r="L3654">
        <v>0</v>
      </c>
      <c r="M3654">
        <v>1</v>
      </c>
      <c r="N3654" s="2">
        <v>44627</v>
      </c>
      <c r="O3654" s="1" t="s">
        <v>10135</v>
      </c>
      <c r="P3654" s="4">
        <v>1508000</v>
      </c>
      <c r="Q3654" s="4">
        <v>108576</v>
      </c>
      <c r="R3654" s="1" t="s">
        <v>89</v>
      </c>
      <c r="S3654" s="1" t="s">
        <v>50</v>
      </c>
      <c r="T3654" s="4">
        <f>Sales_Datas[[#This Row],[after_discount]]-(Sales_Datas[[#This Row],[qty_ordered]]*Sales_Datas[[#This Row],[cogs]])</f>
        <v>1399424</v>
      </c>
      <c r="U3654" s="3">
        <f>IFERROR(Sales_Datas[[#This Row],[Gross_Profit]]/Sales_Datas[[#This Row],[after_discount]],0)</f>
        <v>0.92800000000000005</v>
      </c>
      <c r="V3654" s="1" t="str">
        <f>IF(Sales_Datas[[#This Row],[base_price]] &lt;= 632200, "Low", (IF(Sales_Datas[[#This Row],[base_price]] &gt;= 10092000, "High", "Medium")))</f>
        <v>Medium</v>
      </c>
    </row>
    <row r="3655" spans="1:22" x14ac:dyDescent="0.25">
      <c r="A3655" s="1" t="s">
        <v>10136</v>
      </c>
      <c r="B3655" s="1" t="s">
        <v>10137</v>
      </c>
      <c r="C3655" s="2">
        <v>44733</v>
      </c>
      <c r="D3655" s="1" t="s">
        <v>10134</v>
      </c>
      <c r="E3655" s="4">
        <v>150800</v>
      </c>
      <c r="F3655">
        <v>1</v>
      </c>
      <c r="G3655" s="4">
        <v>1508000</v>
      </c>
      <c r="H3655" s="4">
        <v>0</v>
      </c>
      <c r="I3655" s="4">
        <v>1508000</v>
      </c>
      <c r="J3655">
        <v>1</v>
      </c>
      <c r="K3655">
        <v>1</v>
      </c>
      <c r="L3655">
        <v>0</v>
      </c>
      <c r="M3655">
        <v>1</v>
      </c>
      <c r="N3655" s="2">
        <v>44383</v>
      </c>
      <c r="O3655" s="1" t="s">
        <v>10135</v>
      </c>
      <c r="P3655" s="4">
        <v>1508000</v>
      </c>
      <c r="Q3655" s="4">
        <v>108576</v>
      </c>
      <c r="R3655" s="1" t="s">
        <v>89</v>
      </c>
      <c r="S3655" s="1" t="s">
        <v>50</v>
      </c>
      <c r="T3655" s="4">
        <f>Sales_Datas[[#This Row],[after_discount]]-(Sales_Datas[[#This Row],[qty_ordered]]*Sales_Datas[[#This Row],[cogs]])</f>
        <v>1399424</v>
      </c>
      <c r="U3655" s="3">
        <f>IFERROR(Sales_Datas[[#This Row],[Gross_Profit]]/Sales_Datas[[#This Row],[after_discount]],0)</f>
        <v>0.92800000000000005</v>
      </c>
      <c r="V3655" s="1" t="str">
        <f>IF(Sales_Datas[[#This Row],[base_price]] &lt;= 632200, "Low", (IF(Sales_Datas[[#This Row],[base_price]] &gt;= 10092000, "High", "Medium")))</f>
        <v>Medium</v>
      </c>
    </row>
    <row r="3656" spans="1:22" x14ac:dyDescent="0.25">
      <c r="A3656" s="1" t="s">
        <v>10138</v>
      </c>
      <c r="B3656" s="1" t="s">
        <v>1798</v>
      </c>
      <c r="C3656" s="2">
        <v>44620</v>
      </c>
      <c r="D3656" s="1" t="s">
        <v>876</v>
      </c>
      <c r="E3656" s="4">
        <v>37700</v>
      </c>
      <c r="F3656">
        <v>4</v>
      </c>
      <c r="G3656" s="4">
        <v>1508000</v>
      </c>
      <c r="H3656" s="4">
        <v>0</v>
      </c>
      <c r="I3656" s="4">
        <v>1508000</v>
      </c>
      <c r="J3656">
        <v>1</v>
      </c>
      <c r="K3656">
        <v>1</v>
      </c>
      <c r="L3656">
        <v>1</v>
      </c>
      <c r="M3656">
        <v>1</v>
      </c>
      <c r="N3656" s="2">
        <v>44394</v>
      </c>
      <c r="O3656" s="1" t="s">
        <v>877</v>
      </c>
      <c r="P3656" s="4">
        <v>377000</v>
      </c>
      <c r="Q3656" s="4">
        <v>24476</v>
      </c>
      <c r="R3656" s="1" t="s">
        <v>128</v>
      </c>
      <c r="S3656" s="1" t="s">
        <v>50</v>
      </c>
      <c r="T3656" s="4">
        <f>Sales_Datas[[#This Row],[after_discount]]-(Sales_Datas[[#This Row],[qty_ordered]]*Sales_Datas[[#This Row],[cogs]])</f>
        <v>1410096</v>
      </c>
      <c r="U3656" s="3">
        <f>IFERROR(Sales_Datas[[#This Row],[Gross_Profit]]/Sales_Datas[[#This Row],[after_discount]],0)</f>
        <v>0.93507692307692303</v>
      </c>
      <c r="V3656" s="1" t="str">
        <f>IF(Sales_Datas[[#This Row],[base_price]] &lt;= 632200, "Low", (IF(Sales_Datas[[#This Row],[base_price]] &gt;= 10092000, "High", "Medium")))</f>
        <v>Low</v>
      </c>
    </row>
    <row r="3657" spans="1:22" x14ac:dyDescent="0.25">
      <c r="A3657" s="1" t="s">
        <v>10139</v>
      </c>
      <c r="B3657" s="1" t="s">
        <v>10140</v>
      </c>
      <c r="C3657" s="2">
        <v>44385</v>
      </c>
      <c r="D3657" s="1" t="s">
        <v>10141</v>
      </c>
      <c r="E3657" s="4">
        <v>150800</v>
      </c>
      <c r="F3657">
        <v>1</v>
      </c>
      <c r="G3657" s="4">
        <v>1508000</v>
      </c>
      <c r="H3657" s="4">
        <v>0</v>
      </c>
      <c r="I3657" s="4">
        <v>1508000</v>
      </c>
      <c r="J3657">
        <v>1</v>
      </c>
      <c r="K3657">
        <v>0</v>
      </c>
      <c r="L3657">
        <v>0</v>
      </c>
      <c r="M3657">
        <v>9</v>
      </c>
      <c r="N3657" s="2">
        <v>44420</v>
      </c>
      <c r="O3657" s="1" t="s">
        <v>10142</v>
      </c>
      <c r="P3657" s="4">
        <v>1508000</v>
      </c>
      <c r="Q3657" s="4">
        <v>104052</v>
      </c>
      <c r="R3657" s="1" t="s">
        <v>133</v>
      </c>
      <c r="S3657" s="1" t="s">
        <v>1120</v>
      </c>
      <c r="T3657" s="4">
        <f>Sales_Datas[[#This Row],[after_discount]]-(Sales_Datas[[#This Row],[qty_ordered]]*Sales_Datas[[#This Row],[cogs]])</f>
        <v>1403948</v>
      </c>
      <c r="U3657" s="3">
        <f>IFERROR(Sales_Datas[[#This Row],[Gross_Profit]]/Sales_Datas[[#This Row],[after_discount]],0)</f>
        <v>0.93100000000000005</v>
      </c>
      <c r="V3657" s="1" t="str">
        <f>IF(Sales_Datas[[#This Row],[base_price]] &lt;= 632200, "Low", (IF(Sales_Datas[[#This Row],[base_price]] &gt;= 10092000, "High", "Medium")))</f>
        <v>Medium</v>
      </c>
    </row>
    <row r="3658" spans="1:22" x14ac:dyDescent="0.25">
      <c r="A3658" s="1" t="s">
        <v>10143</v>
      </c>
      <c r="B3658" s="1" t="s">
        <v>10144</v>
      </c>
      <c r="C3658" s="2">
        <v>44421</v>
      </c>
      <c r="D3658" s="1" t="s">
        <v>10145</v>
      </c>
      <c r="E3658" s="4">
        <v>150800</v>
      </c>
      <c r="F3658">
        <v>1</v>
      </c>
      <c r="G3658" s="4">
        <v>1508000</v>
      </c>
      <c r="H3658" s="4">
        <v>0</v>
      </c>
      <c r="I3658" s="4">
        <v>1508000</v>
      </c>
      <c r="J3658">
        <v>1</v>
      </c>
      <c r="K3658">
        <v>1</v>
      </c>
      <c r="L3658">
        <v>0</v>
      </c>
      <c r="M3658">
        <v>1</v>
      </c>
      <c r="N3658" s="2">
        <v>44405</v>
      </c>
      <c r="O3658" s="1" t="s">
        <v>10146</v>
      </c>
      <c r="P3658" s="4">
        <v>1508000</v>
      </c>
      <c r="Q3658" s="4">
        <v>122148</v>
      </c>
      <c r="R3658" s="1" t="s">
        <v>123</v>
      </c>
      <c r="S3658" s="1" t="s">
        <v>50</v>
      </c>
      <c r="T3658" s="4">
        <f>Sales_Datas[[#This Row],[after_discount]]-(Sales_Datas[[#This Row],[qty_ordered]]*Sales_Datas[[#This Row],[cogs]])</f>
        <v>1385852</v>
      </c>
      <c r="U3658" s="3">
        <f>IFERROR(Sales_Datas[[#This Row],[Gross_Profit]]/Sales_Datas[[#This Row],[after_discount]],0)</f>
        <v>0.91900000000000004</v>
      </c>
      <c r="V3658" s="1" t="str">
        <f>IF(Sales_Datas[[#This Row],[base_price]] &lt;= 632200, "Low", (IF(Sales_Datas[[#This Row],[base_price]] &gt;= 10092000, "High", "Medium")))</f>
        <v>Medium</v>
      </c>
    </row>
    <row r="3659" spans="1:22" x14ac:dyDescent="0.25">
      <c r="A3659" s="1" t="s">
        <v>10147</v>
      </c>
      <c r="B3659" s="1" t="s">
        <v>10148</v>
      </c>
      <c r="C3659" s="2">
        <v>44512</v>
      </c>
      <c r="D3659" s="1" t="s">
        <v>10149</v>
      </c>
      <c r="E3659" s="4">
        <v>150800</v>
      </c>
      <c r="F3659">
        <v>1</v>
      </c>
      <c r="G3659" s="4">
        <v>1508000</v>
      </c>
      <c r="H3659" s="4">
        <v>0</v>
      </c>
      <c r="I3659" s="4">
        <v>1508000</v>
      </c>
      <c r="J3659">
        <v>1</v>
      </c>
      <c r="K3659">
        <v>1</v>
      </c>
      <c r="L3659">
        <v>1</v>
      </c>
      <c r="M3659">
        <v>1</v>
      </c>
      <c r="N3659" s="2">
        <v>44536</v>
      </c>
      <c r="O3659" s="1" t="s">
        <v>10150</v>
      </c>
      <c r="P3659" s="4">
        <v>1508000</v>
      </c>
      <c r="Q3659" s="4">
        <v>99528</v>
      </c>
      <c r="R3659" s="1" t="s">
        <v>123</v>
      </c>
      <c r="S3659" s="1" t="s">
        <v>50</v>
      </c>
      <c r="T3659" s="4">
        <f>Sales_Datas[[#This Row],[after_discount]]-(Sales_Datas[[#This Row],[qty_ordered]]*Sales_Datas[[#This Row],[cogs]])</f>
        <v>1408472</v>
      </c>
      <c r="U3659" s="3">
        <f>IFERROR(Sales_Datas[[#This Row],[Gross_Profit]]/Sales_Datas[[#This Row],[after_discount]],0)</f>
        <v>0.93400000000000005</v>
      </c>
      <c r="V3659" s="1" t="str">
        <f>IF(Sales_Datas[[#This Row],[base_price]] &lt;= 632200, "Low", (IF(Sales_Datas[[#This Row],[base_price]] &gt;= 10092000, "High", "Medium")))</f>
        <v>Medium</v>
      </c>
    </row>
    <row r="3660" spans="1:22" x14ac:dyDescent="0.25">
      <c r="A3660" s="1" t="s">
        <v>10151</v>
      </c>
      <c r="B3660" s="1" t="s">
        <v>278</v>
      </c>
      <c r="C3660" s="2">
        <v>44559</v>
      </c>
      <c r="D3660" s="1" t="s">
        <v>10152</v>
      </c>
      <c r="E3660" s="4">
        <v>150800</v>
      </c>
      <c r="F3660">
        <v>1</v>
      </c>
      <c r="G3660" s="4">
        <v>1508000</v>
      </c>
      <c r="H3660" s="4">
        <v>0</v>
      </c>
      <c r="I3660" s="4">
        <v>1508000</v>
      </c>
      <c r="J3660">
        <v>1</v>
      </c>
      <c r="K3660">
        <v>0</v>
      </c>
      <c r="L3660">
        <v>0</v>
      </c>
      <c r="M3660">
        <v>1</v>
      </c>
      <c r="N3660" s="2">
        <v>44404</v>
      </c>
      <c r="O3660" s="1" t="s">
        <v>10153</v>
      </c>
      <c r="P3660" s="4">
        <v>1508000</v>
      </c>
      <c r="Q3660" s="4">
        <v>107068</v>
      </c>
      <c r="R3660" s="1" t="s">
        <v>123</v>
      </c>
      <c r="S3660" s="1" t="s">
        <v>50</v>
      </c>
      <c r="T3660" s="4">
        <f>Sales_Datas[[#This Row],[after_discount]]-(Sales_Datas[[#This Row],[qty_ordered]]*Sales_Datas[[#This Row],[cogs]])</f>
        <v>1400932</v>
      </c>
      <c r="U3660" s="3">
        <f>IFERROR(Sales_Datas[[#This Row],[Gross_Profit]]/Sales_Datas[[#This Row],[after_discount]],0)</f>
        <v>0.92900000000000005</v>
      </c>
      <c r="V3660" s="1" t="str">
        <f>IF(Sales_Datas[[#This Row],[base_price]] &lt;= 632200, "Low", (IF(Sales_Datas[[#This Row],[base_price]] &gt;= 10092000, "High", "Medium")))</f>
        <v>Medium</v>
      </c>
    </row>
    <row r="3661" spans="1:22" x14ac:dyDescent="0.25">
      <c r="A3661" s="1" t="s">
        <v>10154</v>
      </c>
      <c r="B3661" s="1" t="s">
        <v>10155</v>
      </c>
      <c r="C3661" s="2">
        <v>44264</v>
      </c>
      <c r="D3661" s="1" t="s">
        <v>10156</v>
      </c>
      <c r="E3661" s="4">
        <v>150742</v>
      </c>
      <c r="F3661">
        <v>1</v>
      </c>
      <c r="G3661" s="4">
        <v>1507420</v>
      </c>
      <c r="H3661" s="4">
        <v>0</v>
      </c>
      <c r="I3661" s="4">
        <v>1507420</v>
      </c>
      <c r="J3661">
        <v>1</v>
      </c>
      <c r="K3661">
        <v>1</v>
      </c>
      <c r="L3661">
        <v>1</v>
      </c>
      <c r="M3661">
        <v>1</v>
      </c>
      <c r="N3661" s="2">
        <v>44411</v>
      </c>
      <c r="O3661" s="1" t="s">
        <v>10157</v>
      </c>
      <c r="P3661" s="4">
        <v>1507420</v>
      </c>
      <c r="Q3661" s="4">
        <v>102486</v>
      </c>
      <c r="R3661" s="1" t="s">
        <v>89</v>
      </c>
      <c r="S3661" s="1" t="s">
        <v>50</v>
      </c>
      <c r="T3661" s="4">
        <f>Sales_Datas[[#This Row],[after_discount]]-(Sales_Datas[[#This Row],[qty_ordered]]*Sales_Datas[[#This Row],[cogs]])</f>
        <v>1404934</v>
      </c>
      <c r="U3661" s="3">
        <f>IFERROR(Sales_Datas[[#This Row],[Gross_Profit]]/Sales_Datas[[#This Row],[after_discount]],0)</f>
        <v>0.93201231242785687</v>
      </c>
      <c r="V3661" s="1" t="str">
        <f>IF(Sales_Datas[[#This Row],[base_price]] &lt;= 632200, "Low", (IF(Sales_Datas[[#This Row],[base_price]] &gt;= 10092000, "High", "Medium")))</f>
        <v>Medium</v>
      </c>
    </row>
    <row r="3662" spans="1:22" x14ac:dyDescent="0.25">
      <c r="A3662" s="1" t="s">
        <v>10158</v>
      </c>
      <c r="B3662" s="1" t="s">
        <v>10159</v>
      </c>
      <c r="C3662" s="2">
        <v>44394</v>
      </c>
      <c r="D3662" s="1" t="s">
        <v>10156</v>
      </c>
      <c r="E3662" s="4">
        <v>150742</v>
      </c>
      <c r="F3662">
        <v>1</v>
      </c>
      <c r="G3662" s="4">
        <v>1507420</v>
      </c>
      <c r="H3662" s="4">
        <v>0</v>
      </c>
      <c r="I3662" s="4">
        <v>1507420</v>
      </c>
      <c r="J3662">
        <v>1</v>
      </c>
      <c r="K3662">
        <v>1</v>
      </c>
      <c r="L3662">
        <v>0</v>
      </c>
      <c r="M3662">
        <v>1</v>
      </c>
      <c r="N3662" s="2">
        <v>44381</v>
      </c>
      <c r="O3662" s="1" t="s">
        <v>10157</v>
      </c>
      <c r="P3662" s="4">
        <v>1507420</v>
      </c>
      <c r="Q3662" s="4">
        <v>102486</v>
      </c>
      <c r="R3662" s="1" t="s">
        <v>89</v>
      </c>
      <c r="S3662" s="1" t="s">
        <v>50</v>
      </c>
      <c r="T3662" s="4">
        <f>Sales_Datas[[#This Row],[after_discount]]-(Sales_Datas[[#This Row],[qty_ordered]]*Sales_Datas[[#This Row],[cogs]])</f>
        <v>1404934</v>
      </c>
      <c r="U3662" s="3">
        <f>IFERROR(Sales_Datas[[#This Row],[Gross_Profit]]/Sales_Datas[[#This Row],[after_discount]],0)</f>
        <v>0.93201231242785687</v>
      </c>
      <c r="V3662" s="1" t="str">
        <f>IF(Sales_Datas[[#This Row],[base_price]] &lt;= 632200, "Low", (IF(Sales_Datas[[#This Row],[base_price]] &gt;= 10092000, "High", "Medium")))</f>
        <v>Medium</v>
      </c>
    </row>
    <row r="3663" spans="1:22" x14ac:dyDescent="0.25">
      <c r="A3663" s="1" t="s">
        <v>10160</v>
      </c>
      <c r="B3663" s="1" t="s">
        <v>754</v>
      </c>
      <c r="C3663" s="2">
        <v>44668</v>
      </c>
      <c r="D3663" s="1" t="s">
        <v>10156</v>
      </c>
      <c r="E3663" s="4">
        <v>150742</v>
      </c>
      <c r="F3663">
        <v>1</v>
      </c>
      <c r="G3663" s="4">
        <v>1507420</v>
      </c>
      <c r="H3663" s="4">
        <v>0</v>
      </c>
      <c r="I3663" s="4">
        <v>1507420</v>
      </c>
      <c r="J3663">
        <v>1</v>
      </c>
      <c r="K3663">
        <v>0</v>
      </c>
      <c r="L3663">
        <v>0</v>
      </c>
      <c r="M3663">
        <v>1</v>
      </c>
      <c r="N3663" s="2">
        <v>44525</v>
      </c>
      <c r="O3663" s="1" t="s">
        <v>10157</v>
      </c>
      <c r="P3663" s="4">
        <v>1507420</v>
      </c>
      <c r="Q3663" s="4">
        <v>102486</v>
      </c>
      <c r="R3663" s="1" t="s">
        <v>89</v>
      </c>
      <c r="S3663" s="1" t="s">
        <v>50</v>
      </c>
      <c r="T3663" s="4">
        <f>Sales_Datas[[#This Row],[after_discount]]-(Sales_Datas[[#This Row],[qty_ordered]]*Sales_Datas[[#This Row],[cogs]])</f>
        <v>1404934</v>
      </c>
      <c r="U3663" s="3">
        <f>IFERROR(Sales_Datas[[#This Row],[Gross_Profit]]/Sales_Datas[[#This Row],[after_discount]],0)</f>
        <v>0.93201231242785687</v>
      </c>
      <c r="V3663" s="1" t="str">
        <f>IF(Sales_Datas[[#This Row],[base_price]] &lt;= 632200, "Low", (IF(Sales_Datas[[#This Row],[base_price]] &gt;= 10092000, "High", "Medium")))</f>
        <v>Medium</v>
      </c>
    </row>
    <row r="3664" spans="1:22" x14ac:dyDescent="0.25">
      <c r="A3664" s="1" t="s">
        <v>10161</v>
      </c>
      <c r="B3664" s="1" t="s">
        <v>10162</v>
      </c>
      <c r="C3664" s="2">
        <v>44574</v>
      </c>
      <c r="D3664" s="1" t="s">
        <v>10163</v>
      </c>
      <c r="E3664" s="4">
        <v>150742</v>
      </c>
      <c r="F3664">
        <v>1</v>
      </c>
      <c r="G3664" s="4">
        <v>1507420</v>
      </c>
      <c r="H3664" s="4">
        <v>0</v>
      </c>
      <c r="I3664" s="4">
        <v>1507420</v>
      </c>
      <c r="J3664">
        <v>1</v>
      </c>
      <c r="K3664">
        <v>1</v>
      </c>
      <c r="L3664">
        <v>1</v>
      </c>
      <c r="M3664">
        <v>1</v>
      </c>
      <c r="N3664" s="2">
        <v>44465</v>
      </c>
      <c r="O3664" s="1" t="s">
        <v>10164</v>
      </c>
      <c r="P3664" s="4">
        <v>1507420</v>
      </c>
      <c r="Q3664" s="4">
        <v>93438</v>
      </c>
      <c r="R3664" s="1" t="s">
        <v>128</v>
      </c>
      <c r="S3664" s="1" t="s">
        <v>50</v>
      </c>
      <c r="T3664" s="4">
        <f>Sales_Datas[[#This Row],[after_discount]]-(Sales_Datas[[#This Row],[qty_ordered]]*Sales_Datas[[#This Row],[cogs]])</f>
        <v>1413982</v>
      </c>
      <c r="U3664" s="3">
        <f>IFERROR(Sales_Datas[[#This Row],[Gross_Profit]]/Sales_Datas[[#This Row],[after_discount]],0)</f>
        <v>0.93801462100808009</v>
      </c>
      <c r="V3664" s="1" t="str">
        <f>IF(Sales_Datas[[#This Row],[base_price]] &lt;= 632200, "Low", (IF(Sales_Datas[[#This Row],[base_price]] &gt;= 10092000, "High", "Medium")))</f>
        <v>Medium</v>
      </c>
    </row>
    <row r="3665" spans="1:22" x14ac:dyDescent="0.25">
      <c r="A3665" s="1" t="s">
        <v>10165</v>
      </c>
      <c r="B3665" s="1" t="s">
        <v>6011</v>
      </c>
      <c r="C3665" s="2">
        <v>44771</v>
      </c>
      <c r="D3665" s="1" t="s">
        <v>10166</v>
      </c>
      <c r="E3665" s="4">
        <v>150742</v>
      </c>
      <c r="F3665">
        <v>1</v>
      </c>
      <c r="G3665" s="4">
        <v>1507420</v>
      </c>
      <c r="H3665" s="4">
        <v>0</v>
      </c>
      <c r="I3665" s="4">
        <v>1507420</v>
      </c>
      <c r="J3665">
        <v>1</v>
      </c>
      <c r="K3665">
        <v>1</v>
      </c>
      <c r="L3665">
        <v>0</v>
      </c>
      <c r="M3665">
        <v>3</v>
      </c>
      <c r="N3665" s="2">
        <v>44379</v>
      </c>
      <c r="O3665" s="1" t="s">
        <v>10167</v>
      </c>
      <c r="P3665" s="4">
        <v>1507420</v>
      </c>
      <c r="Q3665" s="4">
        <v>96454</v>
      </c>
      <c r="R3665" s="1" t="s">
        <v>128</v>
      </c>
      <c r="S3665" s="1" t="s">
        <v>56</v>
      </c>
      <c r="T3665" s="4">
        <f>Sales_Datas[[#This Row],[after_discount]]-(Sales_Datas[[#This Row],[qty_ordered]]*Sales_Datas[[#This Row],[cogs]])</f>
        <v>1410966</v>
      </c>
      <c r="U3665" s="3">
        <f>IFERROR(Sales_Datas[[#This Row],[Gross_Profit]]/Sales_Datas[[#This Row],[after_discount]],0)</f>
        <v>0.93601385148133898</v>
      </c>
      <c r="V3665" s="1" t="str">
        <f>IF(Sales_Datas[[#This Row],[base_price]] &lt;= 632200, "Low", (IF(Sales_Datas[[#This Row],[base_price]] &gt;= 10092000, "High", "Medium")))</f>
        <v>Medium</v>
      </c>
    </row>
    <row r="3666" spans="1:22" x14ac:dyDescent="0.25">
      <c r="A3666" s="1" t="s">
        <v>10168</v>
      </c>
      <c r="B3666" s="1" t="s">
        <v>10169</v>
      </c>
      <c r="C3666" s="2">
        <v>44738</v>
      </c>
      <c r="D3666" s="1" t="s">
        <v>10170</v>
      </c>
      <c r="E3666" s="4">
        <v>75342</v>
      </c>
      <c r="F3666">
        <v>2</v>
      </c>
      <c r="G3666" s="4">
        <v>1506840</v>
      </c>
      <c r="H3666" s="4">
        <v>0</v>
      </c>
      <c r="I3666" s="4">
        <v>1506840</v>
      </c>
      <c r="J3666">
        <v>1</v>
      </c>
      <c r="K3666">
        <v>0</v>
      </c>
      <c r="L3666">
        <v>0</v>
      </c>
      <c r="M3666">
        <v>4</v>
      </c>
      <c r="N3666" s="2">
        <v>44740</v>
      </c>
      <c r="O3666" s="1" t="s">
        <v>10171</v>
      </c>
      <c r="P3666" s="4">
        <v>725000</v>
      </c>
      <c r="Q3666" s="4">
        <v>54346</v>
      </c>
      <c r="R3666" s="1" t="s">
        <v>89</v>
      </c>
      <c r="S3666" s="1" t="s">
        <v>34</v>
      </c>
      <c r="T3666" s="4">
        <f>Sales_Datas[[#This Row],[after_discount]]-(Sales_Datas[[#This Row],[qty_ordered]]*Sales_Datas[[#This Row],[cogs]])</f>
        <v>1398148</v>
      </c>
      <c r="U3666" s="3">
        <f>IFERROR(Sales_Datas[[#This Row],[Gross_Profit]]/Sales_Datas[[#This Row],[after_discount]],0)</f>
        <v>0.92786759045419553</v>
      </c>
      <c r="V3666" s="1" t="str">
        <f>IF(Sales_Datas[[#This Row],[base_price]] &lt;= 632200, "Low", (IF(Sales_Datas[[#This Row],[base_price]] &gt;= 10092000, "High", "Medium")))</f>
        <v>Medium</v>
      </c>
    </row>
    <row r="3667" spans="1:22" x14ac:dyDescent="0.25">
      <c r="A3667" s="1" t="s">
        <v>10172</v>
      </c>
      <c r="B3667" s="1" t="s">
        <v>10015</v>
      </c>
      <c r="C3667" s="2">
        <v>44640</v>
      </c>
      <c r="D3667" s="1" t="s">
        <v>10173</v>
      </c>
      <c r="E3667" s="4">
        <v>150510</v>
      </c>
      <c r="F3667">
        <v>1</v>
      </c>
      <c r="G3667" s="4">
        <v>1505100</v>
      </c>
      <c r="H3667" s="4">
        <v>0</v>
      </c>
      <c r="I3667" s="4">
        <v>1505100</v>
      </c>
      <c r="J3667">
        <v>1</v>
      </c>
      <c r="K3667">
        <v>1</v>
      </c>
      <c r="L3667">
        <v>1</v>
      </c>
      <c r="M3667">
        <v>1</v>
      </c>
      <c r="N3667" s="2">
        <v>44422</v>
      </c>
      <c r="O3667" s="1" t="s">
        <v>10174</v>
      </c>
      <c r="P3667" s="4">
        <v>1505100</v>
      </c>
      <c r="Q3667" s="4">
        <v>117392</v>
      </c>
      <c r="R3667" s="1" t="s">
        <v>475</v>
      </c>
      <c r="S3667" s="1" t="s">
        <v>50</v>
      </c>
      <c r="T3667" s="4">
        <f>Sales_Datas[[#This Row],[after_discount]]-(Sales_Datas[[#This Row],[qty_ordered]]*Sales_Datas[[#This Row],[cogs]])</f>
        <v>1387708</v>
      </c>
      <c r="U3667" s="3">
        <f>IFERROR(Sales_Datas[[#This Row],[Gross_Profit]]/Sales_Datas[[#This Row],[after_discount]],0)</f>
        <v>0.92200385356454717</v>
      </c>
      <c r="V3667" s="1" t="str">
        <f>IF(Sales_Datas[[#This Row],[base_price]] &lt;= 632200, "Low", (IF(Sales_Datas[[#This Row],[base_price]] &gt;= 10092000, "High", "Medium")))</f>
        <v>Medium</v>
      </c>
    </row>
    <row r="3668" spans="1:22" x14ac:dyDescent="0.25">
      <c r="A3668" s="1" t="s">
        <v>10175</v>
      </c>
      <c r="B3668" s="1" t="s">
        <v>10176</v>
      </c>
      <c r="C3668" s="2">
        <v>44617</v>
      </c>
      <c r="D3668" s="1" t="s">
        <v>10177</v>
      </c>
      <c r="E3668" s="4">
        <v>150510</v>
      </c>
      <c r="F3668">
        <v>1</v>
      </c>
      <c r="G3668" s="4">
        <v>1505100</v>
      </c>
      <c r="H3668" s="4">
        <v>0</v>
      </c>
      <c r="I3668" s="4">
        <v>1505100</v>
      </c>
      <c r="J3668">
        <v>1</v>
      </c>
      <c r="K3668">
        <v>1</v>
      </c>
      <c r="L3668">
        <v>0</v>
      </c>
      <c r="M3668">
        <v>3</v>
      </c>
      <c r="N3668" s="2">
        <v>44532</v>
      </c>
      <c r="O3668" s="1" t="s">
        <v>10178</v>
      </c>
      <c r="P3668" s="4">
        <v>1505100</v>
      </c>
      <c r="Q3668" s="4">
        <v>124874</v>
      </c>
      <c r="R3668" s="1" t="s">
        <v>383</v>
      </c>
      <c r="S3668" s="1" t="s">
        <v>56</v>
      </c>
      <c r="T3668" s="4">
        <f>Sales_Datas[[#This Row],[after_discount]]-(Sales_Datas[[#This Row],[qty_ordered]]*Sales_Datas[[#This Row],[cogs]])</f>
        <v>1380226</v>
      </c>
      <c r="U3668" s="3">
        <f>IFERROR(Sales_Datas[[#This Row],[Gross_Profit]]/Sales_Datas[[#This Row],[after_discount]],0)</f>
        <v>0.91703275529865125</v>
      </c>
      <c r="V3668" s="1" t="str">
        <f>IF(Sales_Datas[[#This Row],[base_price]] &lt;= 632200, "Low", (IF(Sales_Datas[[#This Row],[base_price]] &gt;= 10092000, "High", "Medium")))</f>
        <v>Medium</v>
      </c>
    </row>
    <row r="3669" spans="1:22" x14ac:dyDescent="0.25">
      <c r="A3669" s="1" t="s">
        <v>10179</v>
      </c>
      <c r="B3669" s="1" t="s">
        <v>10180</v>
      </c>
      <c r="C3669" s="2">
        <v>44439</v>
      </c>
      <c r="D3669" s="1" t="s">
        <v>10181</v>
      </c>
      <c r="E3669" s="4">
        <v>150220</v>
      </c>
      <c r="F3669">
        <v>1</v>
      </c>
      <c r="G3669" s="4">
        <v>1502200</v>
      </c>
      <c r="H3669" s="4">
        <v>0</v>
      </c>
      <c r="I3669" s="4">
        <v>1502200</v>
      </c>
      <c r="J3669">
        <v>1</v>
      </c>
      <c r="K3669">
        <v>1</v>
      </c>
      <c r="L3669">
        <v>1</v>
      </c>
      <c r="M3669">
        <v>1</v>
      </c>
      <c r="N3669" s="2">
        <v>44434</v>
      </c>
      <c r="O3669" s="1" t="s">
        <v>10182</v>
      </c>
      <c r="P3669" s="4">
        <v>1502200</v>
      </c>
      <c r="Q3669" s="4">
        <v>130674</v>
      </c>
      <c r="R3669" s="1" t="s">
        <v>89</v>
      </c>
      <c r="S3669" s="1" t="s">
        <v>50</v>
      </c>
      <c r="T3669" s="4">
        <f>Sales_Datas[[#This Row],[after_discount]]-(Sales_Datas[[#This Row],[qty_ordered]]*Sales_Datas[[#This Row],[cogs]])</f>
        <v>1371526</v>
      </c>
      <c r="U3669" s="3">
        <f>IFERROR(Sales_Datas[[#This Row],[Gross_Profit]]/Sales_Datas[[#This Row],[after_discount]],0)</f>
        <v>0.91301158301158303</v>
      </c>
      <c r="V3669" s="1" t="str">
        <f>IF(Sales_Datas[[#This Row],[base_price]] &lt;= 632200, "Low", (IF(Sales_Datas[[#This Row],[base_price]] &gt;= 10092000, "High", "Medium")))</f>
        <v>Medium</v>
      </c>
    </row>
    <row r="3670" spans="1:22" x14ac:dyDescent="0.25">
      <c r="A3670" s="1" t="s">
        <v>10183</v>
      </c>
      <c r="B3670" s="1" t="s">
        <v>10184</v>
      </c>
      <c r="C3670" s="2">
        <v>44736</v>
      </c>
      <c r="D3670" s="1" t="s">
        <v>10185</v>
      </c>
      <c r="E3670" s="4">
        <v>75110</v>
      </c>
      <c r="F3670">
        <v>2</v>
      </c>
      <c r="G3670" s="4">
        <v>1502200</v>
      </c>
      <c r="H3670" s="4">
        <v>0</v>
      </c>
      <c r="I3670" s="4">
        <v>1502200</v>
      </c>
      <c r="J3670">
        <v>1</v>
      </c>
      <c r="K3670">
        <v>1</v>
      </c>
      <c r="L3670">
        <v>0</v>
      </c>
      <c r="M3670">
        <v>1</v>
      </c>
      <c r="N3670" s="2">
        <v>44736</v>
      </c>
      <c r="O3670" s="1" t="s">
        <v>10186</v>
      </c>
      <c r="P3670" s="4">
        <v>751100</v>
      </c>
      <c r="Q3670" s="4">
        <v>55564</v>
      </c>
      <c r="R3670" s="1" t="s">
        <v>89</v>
      </c>
      <c r="S3670" s="1" t="s">
        <v>50</v>
      </c>
      <c r="T3670" s="4">
        <f>Sales_Datas[[#This Row],[after_discount]]-(Sales_Datas[[#This Row],[qty_ordered]]*Sales_Datas[[#This Row],[cogs]])</f>
        <v>1391072</v>
      </c>
      <c r="U3670" s="3">
        <f>IFERROR(Sales_Datas[[#This Row],[Gross_Profit]]/Sales_Datas[[#This Row],[after_discount]],0)</f>
        <v>0.92602316602316603</v>
      </c>
      <c r="V3670" s="1" t="str">
        <f>IF(Sales_Datas[[#This Row],[base_price]] &lt;= 632200, "Low", (IF(Sales_Datas[[#This Row],[base_price]] &gt;= 10092000, "High", "Medium")))</f>
        <v>Medium</v>
      </c>
    </row>
    <row r="3671" spans="1:22" x14ac:dyDescent="0.25">
      <c r="A3671" s="1" t="s">
        <v>10187</v>
      </c>
      <c r="B3671" s="1" t="s">
        <v>10188</v>
      </c>
      <c r="C3671" s="2">
        <v>44770</v>
      </c>
      <c r="D3671" s="1" t="s">
        <v>10189</v>
      </c>
      <c r="E3671" s="4">
        <v>149292</v>
      </c>
      <c r="F3671">
        <v>1</v>
      </c>
      <c r="G3671" s="4">
        <v>1492920</v>
      </c>
      <c r="H3671" s="4">
        <v>0</v>
      </c>
      <c r="I3671" s="4">
        <v>1492920</v>
      </c>
      <c r="J3671">
        <v>1</v>
      </c>
      <c r="K3671">
        <v>1</v>
      </c>
      <c r="L3671">
        <v>1</v>
      </c>
      <c r="M3671">
        <v>1</v>
      </c>
      <c r="N3671" s="2">
        <v>44745</v>
      </c>
      <c r="O3671" s="1" t="s">
        <v>10190</v>
      </c>
      <c r="P3671" s="4">
        <v>1508000</v>
      </c>
      <c r="Q3671" s="4">
        <v>120640</v>
      </c>
      <c r="R3671" s="1" t="s">
        <v>55</v>
      </c>
      <c r="S3671" s="1" t="s">
        <v>50</v>
      </c>
      <c r="T3671" s="4">
        <f>Sales_Datas[[#This Row],[after_discount]]-(Sales_Datas[[#This Row],[qty_ordered]]*Sales_Datas[[#This Row],[cogs]])</f>
        <v>1372280</v>
      </c>
      <c r="U3671" s="3">
        <f>IFERROR(Sales_Datas[[#This Row],[Gross_Profit]]/Sales_Datas[[#This Row],[after_discount]],0)</f>
        <v>0.91919191919191923</v>
      </c>
      <c r="V3671" s="1" t="str">
        <f>IF(Sales_Datas[[#This Row],[base_price]] &lt;= 632200, "Low", (IF(Sales_Datas[[#This Row],[base_price]] &gt;= 10092000, "High", "Medium")))</f>
        <v>Medium</v>
      </c>
    </row>
    <row r="3672" spans="1:22" x14ac:dyDescent="0.25">
      <c r="A3672" s="1" t="s">
        <v>10191</v>
      </c>
      <c r="B3672" s="1" t="s">
        <v>10192</v>
      </c>
      <c r="C3672" s="2">
        <v>44750</v>
      </c>
      <c r="D3672" s="1" t="s">
        <v>10193</v>
      </c>
      <c r="E3672" s="4">
        <v>149292</v>
      </c>
      <c r="F3672">
        <v>1</v>
      </c>
      <c r="G3672" s="4">
        <v>1492920</v>
      </c>
      <c r="H3672" s="4">
        <v>0</v>
      </c>
      <c r="I3672" s="4">
        <v>1492920</v>
      </c>
      <c r="J3672">
        <v>1</v>
      </c>
      <c r="K3672">
        <v>0</v>
      </c>
      <c r="L3672">
        <v>0</v>
      </c>
      <c r="M3672">
        <v>4</v>
      </c>
      <c r="N3672" s="2">
        <v>44791</v>
      </c>
      <c r="O3672" s="1" t="s">
        <v>10194</v>
      </c>
      <c r="P3672" s="4">
        <v>1492920</v>
      </c>
      <c r="Q3672" s="4">
        <v>91060</v>
      </c>
      <c r="R3672" s="1" t="s">
        <v>128</v>
      </c>
      <c r="S3672" s="1" t="s">
        <v>34</v>
      </c>
      <c r="T3672" s="4">
        <f>Sales_Datas[[#This Row],[after_discount]]-(Sales_Datas[[#This Row],[qty_ordered]]*Sales_Datas[[#This Row],[cogs]])</f>
        <v>1401860</v>
      </c>
      <c r="U3672" s="3">
        <f>IFERROR(Sales_Datas[[#This Row],[Gross_Profit]]/Sales_Datas[[#This Row],[after_discount]],0)</f>
        <v>0.93900543900543898</v>
      </c>
      <c r="V3672" s="1" t="str">
        <f>IF(Sales_Datas[[#This Row],[base_price]] &lt;= 632200, "Low", (IF(Sales_Datas[[#This Row],[base_price]] &gt;= 10092000, "High", "Medium")))</f>
        <v>Medium</v>
      </c>
    </row>
    <row r="3673" spans="1:22" x14ac:dyDescent="0.25">
      <c r="A3673" s="1" t="s">
        <v>10195</v>
      </c>
      <c r="B3673" s="1" t="s">
        <v>10196</v>
      </c>
      <c r="C3673" s="2">
        <v>44207</v>
      </c>
      <c r="D3673" s="1" t="s">
        <v>743</v>
      </c>
      <c r="E3673" s="4">
        <v>74530</v>
      </c>
      <c r="F3673">
        <v>2</v>
      </c>
      <c r="G3673" s="4">
        <v>1490600</v>
      </c>
      <c r="H3673" s="4">
        <v>0</v>
      </c>
      <c r="I3673" s="4">
        <v>1490600</v>
      </c>
      <c r="J3673">
        <v>1</v>
      </c>
      <c r="K3673">
        <v>1</v>
      </c>
      <c r="L3673">
        <v>1</v>
      </c>
      <c r="M3673">
        <v>1</v>
      </c>
      <c r="N3673" s="2">
        <v>44384</v>
      </c>
      <c r="O3673" s="1" t="s">
        <v>744</v>
      </c>
      <c r="P3673" s="4">
        <v>745300</v>
      </c>
      <c r="Q3673" s="4">
        <v>49184</v>
      </c>
      <c r="R3673" s="1" t="s">
        <v>344</v>
      </c>
      <c r="S3673" s="1" t="s">
        <v>50</v>
      </c>
      <c r="T3673" s="4">
        <f>Sales_Datas[[#This Row],[after_discount]]-(Sales_Datas[[#This Row],[qty_ordered]]*Sales_Datas[[#This Row],[cogs]])</f>
        <v>1392232</v>
      </c>
      <c r="U3673" s="3">
        <f>IFERROR(Sales_Datas[[#This Row],[Gross_Profit]]/Sales_Datas[[#This Row],[after_discount]],0)</f>
        <v>0.93400778210116731</v>
      </c>
      <c r="V3673" s="1" t="str">
        <f>IF(Sales_Datas[[#This Row],[base_price]] &lt;= 632200, "Low", (IF(Sales_Datas[[#This Row],[base_price]] &gt;= 10092000, "High", "Medium")))</f>
        <v>Medium</v>
      </c>
    </row>
    <row r="3674" spans="1:22" x14ac:dyDescent="0.25">
      <c r="A3674" s="1" t="s">
        <v>10197</v>
      </c>
      <c r="B3674" s="1" t="s">
        <v>10198</v>
      </c>
      <c r="C3674" s="2">
        <v>44545</v>
      </c>
      <c r="D3674" s="1" t="s">
        <v>743</v>
      </c>
      <c r="E3674" s="4">
        <v>74530</v>
      </c>
      <c r="F3674">
        <v>2</v>
      </c>
      <c r="G3674" s="4">
        <v>1490600</v>
      </c>
      <c r="H3674" s="4">
        <v>0</v>
      </c>
      <c r="I3674" s="4">
        <v>1490600</v>
      </c>
      <c r="J3674">
        <v>1</v>
      </c>
      <c r="K3674">
        <v>0</v>
      </c>
      <c r="L3674">
        <v>0</v>
      </c>
      <c r="M3674">
        <v>4</v>
      </c>
      <c r="N3674" s="2">
        <v>44543</v>
      </c>
      <c r="O3674" s="1" t="s">
        <v>744</v>
      </c>
      <c r="P3674" s="4">
        <v>745300</v>
      </c>
      <c r="Q3674" s="4">
        <v>49184</v>
      </c>
      <c r="R3674" s="1" t="s">
        <v>344</v>
      </c>
      <c r="S3674" s="1" t="s">
        <v>34</v>
      </c>
      <c r="T3674" s="4">
        <f>Sales_Datas[[#This Row],[after_discount]]-(Sales_Datas[[#This Row],[qty_ordered]]*Sales_Datas[[#This Row],[cogs]])</f>
        <v>1392232</v>
      </c>
      <c r="U3674" s="3">
        <f>IFERROR(Sales_Datas[[#This Row],[Gross_Profit]]/Sales_Datas[[#This Row],[after_discount]],0)</f>
        <v>0.93400778210116731</v>
      </c>
      <c r="V3674" s="1" t="str">
        <f>IF(Sales_Datas[[#This Row],[base_price]] &lt;= 632200, "Low", (IF(Sales_Datas[[#This Row],[base_price]] &gt;= 10092000, "High", "Medium")))</f>
        <v>Medium</v>
      </c>
    </row>
    <row r="3675" spans="1:22" x14ac:dyDescent="0.25">
      <c r="A3675" s="1" t="s">
        <v>10199</v>
      </c>
      <c r="B3675" s="1" t="s">
        <v>1774</v>
      </c>
      <c r="C3675" s="2">
        <v>44562</v>
      </c>
      <c r="D3675" s="1" t="s">
        <v>743</v>
      </c>
      <c r="E3675" s="4">
        <v>74530</v>
      </c>
      <c r="F3675">
        <v>2</v>
      </c>
      <c r="G3675" s="4">
        <v>1490600</v>
      </c>
      <c r="H3675" s="4">
        <v>0</v>
      </c>
      <c r="I3675" s="4">
        <v>1490600</v>
      </c>
      <c r="J3675">
        <v>1</v>
      </c>
      <c r="K3675">
        <v>0</v>
      </c>
      <c r="L3675">
        <v>0</v>
      </c>
      <c r="M3675">
        <v>4</v>
      </c>
      <c r="N3675" s="2">
        <v>44524</v>
      </c>
      <c r="O3675" s="1" t="s">
        <v>744</v>
      </c>
      <c r="P3675" s="4">
        <v>745300</v>
      </c>
      <c r="Q3675" s="4">
        <v>49184</v>
      </c>
      <c r="R3675" s="1" t="s">
        <v>344</v>
      </c>
      <c r="S3675" s="1" t="s">
        <v>34</v>
      </c>
      <c r="T3675" s="4">
        <f>Sales_Datas[[#This Row],[after_discount]]-(Sales_Datas[[#This Row],[qty_ordered]]*Sales_Datas[[#This Row],[cogs]])</f>
        <v>1392232</v>
      </c>
      <c r="U3675" s="3">
        <f>IFERROR(Sales_Datas[[#This Row],[Gross_Profit]]/Sales_Datas[[#This Row],[after_discount]],0)</f>
        <v>0.93400778210116731</v>
      </c>
      <c r="V3675" s="1" t="str">
        <f>IF(Sales_Datas[[#This Row],[base_price]] &lt;= 632200, "Low", (IF(Sales_Datas[[#This Row],[base_price]] &gt;= 10092000, "High", "Medium")))</f>
        <v>Medium</v>
      </c>
    </row>
    <row r="3676" spans="1:22" x14ac:dyDescent="0.25">
      <c r="A3676" s="1" t="s">
        <v>10200</v>
      </c>
      <c r="B3676" s="1" t="s">
        <v>8612</v>
      </c>
      <c r="C3676" s="2">
        <v>44565</v>
      </c>
      <c r="D3676" s="1" t="s">
        <v>743</v>
      </c>
      <c r="E3676" s="4">
        <v>74530</v>
      </c>
      <c r="F3676">
        <v>2</v>
      </c>
      <c r="G3676" s="4">
        <v>1490600</v>
      </c>
      <c r="H3676" s="4">
        <v>0</v>
      </c>
      <c r="I3676" s="4">
        <v>1490600</v>
      </c>
      <c r="J3676">
        <v>1</v>
      </c>
      <c r="K3676">
        <v>0</v>
      </c>
      <c r="L3676">
        <v>0</v>
      </c>
      <c r="M3676">
        <v>7</v>
      </c>
      <c r="N3676" s="2">
        <v>44527</v>
      </c>
      <c r="O3676" s="1" t="s">
        <v>744</v>
      </c>
      <c r="P3676" s="4">
        <v>745300</v>
      </c>
      <c r="Q3676" s="4">
        <v>49184</v>
      </c>
      <c r="R3676" s="1" t="s">
        <v>344</v>
      </c>
      <c r="S3676" s="1" t="s">
        <v>66</v>
      </c>
      <c r="T3676" s="4">
        <f>Sales_Datas[[#This Row],[after_discount]]-(Sales_Datas[[#This Row],[qty_ordered]]*Sales_Datas[[#This Row],[cogs]])</f>
        <v>1392232</v>
      </c>
      <c r="U3676" s="3">
        <f>IFERROR(Sales_Datas[[#This Row],[Gross_Profit]]/Sales_Datas[[#This Row],[after_discount]],0)</f>
        <v>0.93400778210116731</v>
      </c>
      <c r="V3676" s="1" t="str">
        <f>IF(Sales_Datas[[#This Row],[base_price]] &lt;= 632200, "Low", (IF(Sales_Datas[[#This Row],[base_price]] &gt;= 10092000, "High", "Medium")))</f>
        <v>Medium</v>
      </c>
    </row>
    <row r="3677" spans="1:22" x14ac:dyDescent="0.25">
      <c r="A3677" s="1" t="s">
        <v>10201</v>
      </c>
      <c r="B3677" s="1" t="s">
        <v>8612</v>
      </c>
      <c r="C3677" s="2">
        <v>44643</v>
      </c>
      <c r="D3677" s="1" t="s">
        <v>743</v>
      </c>
      <c r="E3677" s="4">
        <v>74530</v>
      </c>
      <c r="F3677">
        <v>2</v>
      </c>
      <c r="G3677" s="4">
        <v>1490600</v>
      </c>
      <c r="H3677" s="4">
        <v>0</v>
      </c>
      <c r="I3677" s="4">
        <v>1490600</v>
      </c>
      <c r="J3677">
        <v>1</v>
      </c>
      <c r="K3677">
        <v>1</v>
      </c>
      <c r="L3677">
        <v>1</v>
      </c>
      <c r="M3677">
        <v>7</v>
      </c>
      <c r="N3677" s="2">
        <v>44527</v>
      </c>
      <c r="O3677" s="1" t="s">
        <v>744</v>
      </c>
      <c r="P3677" s="4">
        <v>745300</v>
      </c>
      <c r="Q3677" s="4">
        <v>49184</v>
      </c>
      <c r="R3677" s="1" t="s">
        <v>344</v>
      </c>
      <c r="S3677" s="1" t="s">
        <v>66</v>
      </c>
      <c r="T3677" s="4">
        <f>Sales_Datas[[#This Row],[after_discount]]-(Sales_Datas[[#This Row],[qty_ordered]]*Sales_Datas[[#This Row],[cogs]])</f>
        <v>1392232</v>
      </c>
      <c r="U3677" s="3">
        <f>IFERROR(Sales_Datas[[#This Row],[Gross_Profit]]/Sales_Datas[[#This Row],[after_discount]],0)</f>
        <v>0.93400778210116731</v>
      </c>
      <c r="V3677" s="1" t="str">
        <f>IF(Sales_Datas[[#This Row],[base_price]] &lt;= 632200, "Low", (IF(Sales_Datas[[#This Row],[base_price]] &gt;= 10092000, "High", "Medium")))</f>
        <v>Medium</v>
      </c>
    </row>
    <row r="3678" spans="1:22" x14ac:dyDescent="0.25">
      <c r="A3678" s="1" t="s">
        <v>10202</v>
      </c>
      <c r="B3678" s="1" t="s">
        <v>10203</v>
      </c>
      <c r="C3678" s="2">
        <v>44675</v>
      </c>
      <c r="D3678" s="1" t="s">
        <v>743</v>
      </c>
      <c r="E3678" s="4">
        <v>74530</v>
      </c>
      <c r="F3678">
        <v>2</v>
      </c>
      <c r="G3678" s="4">
        <v>1490600</v>
      </c>
      <c r="H3678" s="4">
        <v>0</v>
      </c>
      <c r="I3678" s="4">
        <v>1490600</v>
      </c>
      <c r="J3678">
        <v>1</v>
      </c>
      <c r="K3678">
        <v>1</v>
      </c>
      <c r="L3678">
        <v>1</v>
      </c>
      <c r="M3678">
        <v>1</v>
      </c>
      <c r="N3678" s="2">
        <v>44665</v>
      </c>
      <c r="O3678" s="1" t="s">
        <v>744</v>
      </c>
      <c r="P3678" s="4">
        <v>745300</v>
      </c>
      <c r="Q3678" s="4">
        <v>49184</v>
      </c>
      <c r="R3678" s="1" t="s">
        <v>344</v>
      </c>
      <c r="S3678" s="1" t="s">
        <v>50</v>
      </c>
      <c r="T3678" s="4">
        <f>Sales_Datas[[#This Row],[after_discount]]-(Sales_Datas[[#This Row],[qty_ordered]]*Sales_Datas[[#This Row],[cogs]])</f>
        <v>1392232</v>
      </c>
      <c r="U3678" s="3">
        <f>IFERROR(Sales_Datas[[#This Row],[Gross_Profit]]/Sales_Datas[[#This Row],[after_discount]],0)</f>
        <v>0.93400778210116731</v>
      </c>
      <c r="V3678" s="1" t="str">
        <f>IF(Sales_Datas[[#This Row],[base_price]] &lt;= 632200, "Low", (IF(Sales_Datas[[#This Row],[base_price]] &gt;= 10092000, "High", "Medium")))</f>
        <v>Medium</v>
      </c>
    </row>
    <row r="3679" spans="1:22" x14ac:dyDescent="0.25">
      <c r="A3679" s="1" t="s">
        <v>10204</v>
      </c>
      <c r="B3679" s="1" t="s">
        <v>10205</v>
      </c>
      <c r="C3679" s="2">
        <v>44325</v>
      </c>
      <c r="D3679" s="1" t="s">
        <v>9296</v>
      </c>
      <c r="E3679" s="4">
        <v>18560</v>
      </c>
      <c r="F3679">
        <v>8</v>
      </c>
      <c r="G3679" s="4">
        <v>1484800</v>
      </c>
      <c r="H3679" s="4">
        <v>0</v>
      </c>
      <c r="I3679" s="4">
        <v>1484800</v>
      </c>
      <c r="J3679">
        <v>1</v>
      </c>
      <c r="K3679">
        <v>1</v>
      </c>
      <c r="L3679">
        <v>1</v>
      </c>
      <c r="M3679">
        <v>1</v>
      </c>
      <c r="N3679" s="2">
        <v>44401</v>
      </c>
      <c r="O3679" s="1" t="s">
        <v>9297</v>
      </c>
      <c r="P3679" s="4">
        <v>174000</v>
      </c>
      <c r="Q3679" s="4">
        <v>15660</v>
      </c>
      <c r="R3679" s="1" t="s">
        <v>344</v>
      </c>
      <c r="S3679" s="1" t="s">
        <v>50</v>
      </c>
      <c r="T3679" s="4">
        <f>Sales_Datas[[#This Row],[after_discount]]-(Sales_Datas[[#This Row],[qty_ordered]]*Sales_Datas[[#This Row],[cogs]])</f>
        <v>1359520</v>
      </c>
      <c r="U3679" s="3">
        <f>IFERROR(Sales_Datas[[#This Row],[Gross_Profit]]/Sales_Datas[[#This Row],[after_discount]],0)</f>
        <v>0.91562500000000002</v>
      </c>
      <c r="V3679" s="1" t="str">
        <f>IF(Sales_Datas[[#This Row],[base_price]] &lt;= 632200, "Low", (IF(Sales_Datas[[#This Row],[base_price]] &gt;= 10092000, "High", "Medium")))</f>
        <v>Low</v>
      </c>
    </row>
    <row r="3680" spans="1:22" x14ac:dyDescent="0.25">
      <c r="A3680" s="1" t="s">
        <v>10206</v>
      </c>
      <c r="B3680" s="1" t="s">
        <v>10098</v>
      </c>
      <c r="C3680" s="2">
        <v>44483</v>
      </c>
      <c r="D3680" s="1" t="s">
        <v>9296</v>
      </c>
      <c r="E3680" s="4">
        <v>18560</v>
      </c>
      <c r="F3680">
        <v>8</v>
      </c>
      <c r="G3680" s="4">
        <v>1484800</v>
      </c>
      <c r="H3680" s="4">
        <v>0</v>
      </c>
      <c r="I3680" s="4">
        <v>1484800</v>
      </c>
      <c r="J3680">
        <v>1</v>
      </c>
      <c r="K3680">
        <v>1</v>
      </c>
      <c r="L3680">
        <v>1</v>
      </c>
      <c r="M3680">
        <v>1</v>
      </c>
      <c r="N3680" s="2">
        <v>44485</v>
      </c>
      <c r="O3680" s="1" t="s">
        <v>9297</v>
      </c>
      <c r="P3680" s="4">
        <v>174000</v>
      </c>
      <c r="Q3680" s="4">
        <v>15660</v>
      </c>
      <c r="R3680" s="1" t="s">
        <v>344</v>
      </c>
      <c r="S3680" s="1" t="s">
        <v>50</v>
      </c>
      <c r="T3680" s="4">
        <f>Sales_Datas[[#This Row],[after_discount]]-(Sales_Datas[[#This Row],[qty_ordered]]*Sales_Datas[[#This Row],[cogs]])</f>
        <v>1359520</v>
      </c>
      <c r="U3680" s="3">
        <f>IFERROR(Sales_Datas[[#This Row],[Gross_Profit]]/Sales_Datas[[#This Row],[after_discount]],0)</f>
        <v>0.91562500000000002</v>
      </c>
      <c r="V3680" s="1" t="str">
        <f>IF(Sales_Datas[[#This Row],[base_price]] &lt;= 632200, "Low", (IF(Sales_Datas[[#This Row],[base_price]] &gt;= 10092000, "High", "Medium")))</f>
        <v>Low</v>
      </c>
    </row>
    <row r="3681" spans="1:22" x14ac:dyDescent="0.25">
      <c r="A3681" s="1" t="s">
        <v>10207</v>
      </c>
      <c r="B3681" s="1" t="s">
        <v>10208</v>
      </c>
      <c r="C3681" s="2">
        <v>44708</v>
      </c>
      <c r="D3681" s="1" t="s">
        <v>10209</v>
      </c>
      <c r="E3681" s="4">
        <v>49300</v>
      </c>
      <c r="F3681">
        <v>3</v>
      </c>
      <c r="G3681" s="4">
        <v>1479000</v>
      </c>
      <c r="H3681" s="4">
        <v>0</v>
      </c>
      <c r="I3681" s="4">
        <v>1479000</v>
      </c>
      <c r="J3681">
        <v>1</v>
      </c>
      <c r="K3681">
        <v>1</v>
      </c>
      <c r="L3681">
        <v>0</v>
      </c>
      <c r="M3681">
        <v>1</v>
      </c>
      <c r="N3681" s="2">
        <v>44698</v>
      </c>
      <c r="O3681" s="1" t="s">
        <v>10210</v>
      </c>
      <c r="P3681" s="4">
        <v>493000</v>
      </c>
      <c r="Q3681" s="4">
        <v>40426</v>
      </c>
      <c r="R3681" s="1" t="s">
        <v>89</v>
      </c>
      <c r="S3681" s="1" t="s">
        <v>50</v>
      </c>
      <c r="T3681" s="4">
        <f>Sales_Datas[[#This Row],[after_discount]]-(Sales_Datas[[#This Row],[qty_ordered]]*Sales_Datas[[#This Row],[cogs]])</f>
        <v>1357722</v>
      </c>
      <c r="U3681" s="3">
        <f>IFERROR(Sales_Datas[[#This Row],[Gross_Profit]]/Sales_Datas[[#This Row],[after_discount]],0)</f>
        <v>0.91800000000000004</v>
      </c>
      <c r="V3681" s="1" t="str">
        <f>IF(Sales_Datas[[#This Row],[base_price]] &lt;= 632200, "Low", (IF(Sales_Datas[[#This Row],[base_price]] &gt;= 10092000, "High", "Medium")))</f>
        <v>Low</v>
      </c>
    </row>
    <row r="3682" spans="1:22" x14ac:dyDescent="0.25">
      <c r="A3682" s="1" t="s">
        <v>10211</v>
      </c>
      <c r="B3682" s="1" t="s">
        <v>10212</v>
      </c>
      <c r="C3682" s="2">
        <v>44747</v>
      </c>
      <c r="D3682" s="1" t="s">
        <v>7519</v>
      </c>
      <c r="E3682" s="4">
        <v>147900</v>
      </c>
      <c r="F3682">
        <v>1</v>
      </c>
      <c r="G3682" s="4">
        <v>1479000</v>
      </c>
      <c r="H3682" s="4">
        <v>0</v>
      </c>
      <c r="I3682" s="4">
        <v>1479000</v>
      </c>
      <c r="J3682">
        <v>1</v>
      </c>
      <c r="K3682">
        <v>1</v>
      </c>
      <c r="L3682">
        <v>1</v>
      </c>
      <c r="M3682">
        <v>1</v>
      </c>
      <c r="N3682" s="2">
        <v>44687</v>
      </c>
      <c r="O3682" s="1" t="s">
        <v>7520</v>
      </c>
      <c r="P3682" s="4">
        <v>1479000</v>
      </c>
      <c r="Q3682" s="4">
        <v>127194</v>
      </c>
      <c r="R3682" s="1" t="s">
        <v>89</v>
      </c>
      <c r="S3682" s="1" t="s">
        <v>50</v>
      </c>
      <c r="T3682" s="4">
        <f>Sales_Datas[[#This Row],[after_discount]]-(Sales_Datas[[#This Row],[qty_ordered]]*Sales_Datas[[#This Row],[cogs]])</f>
        <v>1351806</v>
      </c>
      <c r="U3682" s="3">
        <f>IFERROR(Sales_Datas[[#This Row],[Gross_Profit]]/Sales_Datas[[#This Row],[after_discount]],0)</f>
        <v>0.91400000000000003</v>
      </c>
      <c r="V3682" s="1" t="str">
        <f>IF(Sales_Datas[[#This Row],[base_price]] &lt;= 632200, "Low", (IF(Sales_Datas[[#This Row],[base_price]] &gt;= 10092000, "High", "Medium")))</f>
        <v>Medium</v>
      </c>
    </row>
    <row r="3683" spans="1:22" x14ac:dyDescent="0.25">
      <c r="A3683" s="1" t="s">
        <v>10213</v>
      </c>
      <c r="B3683" s="1" t="s">
        <v>10214</v>
      </c>
      <c r="C3683" s="2">
        <v>44583</v>
      </c>
      <c r="D3683" s="1" t="s">
        <v>10215</v>
      </c>
      <c r="E3683" s="4">
        <v>147900</v>
      </c>
      <c r="F3683">
        <v>1</v>
      </c>
      <c r="G3683" s="4">
        <v>1479000</v>
      </c>
      <c r="H3683" s="4">
        <v>0</v>
      </c>
      <c r="I3683" s="4">
        <v>1479000</v>
      </c>
      <c r="J3683">
        <v>1</v>
      </c>
      <c r="K3683">
        <v>1</v>
      </c>
      <c r="L3683">
        <v>1</v>
      </c>
      <c r="M3683">
        <v>1</v>
      </c>
      <c r="N3683" s="2">
        <v>44576</v>
      </c>
      <c r="O3683" s="1" t="s">
        <v>10216</v>
      </c>
      <c r="P3683" s="4">
        <v>1479000</v>
      </c>
      <c r="Q3683" s="4">
        <v>119770</v>
      </c>
      <c r="R3683" s="1" t="s">
        <v>554</v>
      </c>
      <c r="S3683" s="1" t="s">
        <v>50</v>
      </c>
      <c r="T3683" s="4">
        <f>Sales_Datas[[#This Row],[after_discount]]-(Sales_Datas[[#This Row],[qty_ordered]]*Sales_Datas[[#This Row],[cogs]])</f>
        <v>1359230</v>
      </c>
      <c r="U3683" s="3">
        <f>IFERROR(Sales_Datas[[#This Row],[Gross_Profit]]/Sales_Datas[[#This Row],[after_discount]],0)</f>
        <v>0.9190196078431373</v>
      </c>
      <c r="V3683" s="1" t="str">
        <f>IF(Sales_Datas[[#This Row],[base_price]] &lt;= 632200, "Low", (IF(Sales_Datas[[#This Row],[base_price]] &gt;= 10092000, "High", "Medium")))</f>
        <v>Medium</v>
      </c>
    </row>
    <row r="3684" spans="1:22" x14ac:dyDescent="0.25">
      <c r="A3684" s="1" t="s">
        <v>10217</v>
      </c>
      <c r="B3684" s="1" t="s">
        <v>10218</v>
      </c>
      <c r="C3684" s="2">
        <v>44422</v>
      </c>
      <c r="D3684" s="1" t="s">
        <v>10219</v>
      </c>
      <c r="E3684" s="4">
        <v>147900</v>
      </c>
      <c r="F3684">
        <v>1</v>
      </c>
      <c r="G3684" s="4">
        <v>1479000</v>
      </c>
      <c r="H3684" s="4">
        <v>0</v>
      </c>
      <c r="I3684" s="4">
        <v>1479000</v>
      </c>
      <c r="J3684">
        <v>1</v>
      </c>
      <c r="K3684">
        <v>1</v>
      </c>
      <c r="L3684">
        <v>1</v>
      </c>
      <c r="M3684">
        <v>1</v>
      </c>
      <c r="N3684" s="2">
        <v>44379</v>
      </c>
      <c r="O3684" s="1" t="s">
        <v>10220</v>
      </c>
      <c r="P3684" s="4">
        <v>1479000</v>
      </c>
      <c r="Q3684" s="4">
        <v>112404</v>
      </c>
      <c r="R3684" s="1" t="s">
        <v>133</v>
      </c>
      <c r="S3684" s="1" t="s">
        <v>50</v>
      </c>
      <c r="T3684" s="4">
        <f>Sales_Datas[[#This Row],[after_discount]]-(Sales_Datas[[#This Row],[qty_ordered]]*Sales_Datas[[#This Row],[cogs]])</f>
        <v>1366596</v>
      </c>
      <c r="U3684" s="3">
        <f>IFERROR(Sales_Datas[[#This Row],[Gross_Profit]]/Sales_Datas[[#This Row],[after_discount]],0)</f>
        <v>0.92400000000000004</v>
      </c>
      <c r="V3684" s="1" t="str">
        <f>IF(Sales_Datas[[#This Row],[base_price]] &lt;= 632200, "Low", (IF(Sales_Datas[[#This Row],[base_price]] &gt;= 10092000, "High", "Medium")))</f>
        <v>Medium</v>
      </c>
    </row>
    <row r="3685" spans="1:22" x14ac:dyDescent="0.25">
      <c r="A3685" s="1" t="s">
        <v>10221</v>
      </c>
      <c r="B3685" s="1" t="s">
        <v>10222</v>
      </c>
      <c r="C3685" s="2">
        <v>44415</v>
      </c>
      <c r="D3685" s="1" t="s">
        <v>784</v>
      </c>
      <c r="E3685" s="4">
        <v>24650</v>
      </c>
      <c r="F3685">
        <v>6</v>
      </c>
      <c r="G3685" s="4">
        <v>1479000</v>
      </c>
      <c r="H3685" s="4">
        <v>0</v>
      </c>
      <c r="I3685" s="4">
        <v>1479000</v>
      </c>
      <c r="J3685">
        <v>1</v>
      </c>
      <c r="K3685">
        <v>1</v>
      </c>
      <c r="L3685">
        <v>1</v>
      </c>
      <c r="M3685">
        <v>1</v>
      </c>
      <c r="N3685" s="2">
        <v>44404</v>
      </c>
      <c r="O3685" s="1" t="s">
        <v>785</v>
      </c>
      <c r="P3685" s="4">
        <v>246500</v>
      </c>
      <c r="Q3685" s="4">
        <v>19952</v>
      </c>
      <c r="R3685" s="1" t="s">
        <v>344</v>
      </c>
      <c r="S3685" s="1" t="s">
        <v>50</v>
      </c>
      <c r="T3685" s="4">
        <f>Sales_Datas[[#This Row],[after_discount]]-(Sales_Datas[[#This Row],[qty_ordered]]*Sales_Datas[[#This Row],[cogs]])</f>
        <v>1359288</v>
      </c>
      <c r="U3685" s="3">
        <f>IFERROR(Sales_Datas[[#This Row],[Gross_Profit]]/Sales_Datas[[#This Row],[after_discount]],0)</f>
        <v>0.91905882352941182</v>
      </c>
      <c r="V3685" s="1" t="str">
        <f>IF(Sales_Datas[[#This Row],[base_price]] &lt;= 632200, "Low", (IF(Sales_Datas[[#This Row],[base_price]] &gt;= 10092000, "High", "Medium")))</f>
        <v>Low</v>
      </c>
    </row>
    <row r="3686" spans="1:22" x14ac:dyDescent="0.25">
      <c r="A3686" s="1" t="s">
        <v>10223</v>
      </c>
      <c r="B3686" s="1" t="s">
        <v>3783</v>
      </c>
      <c r="C3686" s="2">
        <v>44551</v>
      </c>
      <c r="D3686" s="1" t="s">
        <v>10224</v>
      </c>
      <c r="E3686" s="4">
        <v>29580</v>
      </c>
      <c r="F3686">
        <v>5</v>
      </c>
      <c r="G3686" s="4">
        <v>1479000</v>
      </c>
      <c r="H3686" s="4">
        <v>0</v>
      </c>
      <c r="I3686" s="4">
        <v>1479000</v>
      </c>
      <c r="J3686">
        <v>1</v>
      </c>
      <c r="K3686">
        <v>0</v>
      </c>
      <c r="L3686">
        <v>0</v>
      </c>
      <c r="M3686">
        <v>4</v>
      </c>
      <c r="N3686" s="2">
        <v>44510</v>
      </c>
      <c r="O3686" s="1" t="s">
        <v>10225</v>
      </c>
      <c r="P3686" s="4">
        <v>295800</v>
      </c>
      <c r="Q3686" s="4">
        <v>20996</v>
      </c>
      <c r="R3686" s="1" t="s">
        <v>344</v>
      </c>
      <c r="S3686" s="1" t="s">
        <v>34</v>
      </c>
      <c r="T3686" s="4">
        <f>Sales_Datas[[#This Row],[after_discount]]-(Sales_Datas[[#This Row],[qty_ordered]]*Sales_Datas[[#This Row],[cogs]])</f>
        <v>1374020</v>
      </c>
      <c r="U3686" s="3">
        <f>IFERROR(Sales_Datas[[#This Row],[Gross_Profit]]/Sales_Datas[[#This Row],[after_discount]],0)</f>
        <v>0.92901960784313731</v>
      </c>
      <c r="V3686" s="1" t="str">
        <f>IF(Sales_Datas[[#This Row],[base_price]] &lt;= 632200, "Low", (IF(Sales_Datas[[#This Row],[base_price]] &gt;= 10092000, "High", "Medium")))</f>
        <v>Low</v>
      </c>
    </row>
    <row r="3687" spans="1:22" x14ac:dyDescent="0.25">
      <c r="A3687" s="1" t="s">
        <v>10226</v>
      </c>
      <c r="B3687" s="1" t="s">
        <v>10227</v>
      </c>
      <c r="C3687" s="2">
        <v>44509</v>
      </c>
      <c r="D3687" s="1" t="s">
        <v>10228</v>
      </c>
      <c r="E3687" s="4">
        <v>147668</v>
      </c>
      <c r="F3687">
        <v>1</v>
      </c>
      <c r="G3687" s="4">
        <v>1476680</v>
      </c>
      <c r="H3687" s="4">
        <v>0</v>
      </c>
      <c r="I3687" s="4">
        <v>1476680</v>
      </c>
      <c r="J3687">
        <v>1</v>
      </c>
      <c r="K3687">
        <v>0</v>
      </c>
      <c r="L3687">
        <v>0</v>
      </c>
      <c r="M3687">
        <v>8</v>
      </c>
      <c r="N3687" s="2">
        <v>44467</v>
      </c>
      <c r="O3687" s="1" t="s">
        <v>10229</v>
      </c>
      <c r="P3687" s="4">
        <v>1737100</v>
      </c>
      <c r="Q3687" s="4">
        <v>130268</v>
      </c>
      <c r="R3687" s="1" t="s">
        <v>191</v>
      </c>
      <c r="S3687" s="1" t="s">
        <v>1115</v>
      </c>
      <c r="T3687" s="4">
        <f>Sales_Datas[[#This Row],[after_discount]]-(Sales_Datas[[#This Row],[qty_ordered]]*Sales_Datas[[#This Row],[cogs]])</f>
        <v>1346412</v>
      </c>
      <c r="U3687" s="3">
        <f>IFERROR(Sales_Datas[[#This Row],[Gross_Profit]]/Sales_Datas[[#This Row],[after_discount]],0)</f>
        <v>0.91178318931657498</v>
      </c>
      <c r="V3687" s="1" t="str">
        <f>IF(Sales_Datas[[#This Row],[base_price]] &lt;= 632200, "Low", (IF(Sales_Datas[[#This Row],[base_price]] &gt;= 10092000, "High", "Medium")))</f>
        <v>Medium</v>
      </c>
    </row>
    <row r="3688" spans="1:22" x14ac:dyDescent="0.25">
      <c r="A3688" s="1" t="s">
        <v>10230</v>
      </c>
      <c r="B3688" s="1" t="s">
        <v>10231</v>
      </c>
      <c r="C3688" s="2">
        <v>44267</v>
      </c>
      <c r="D3688" s="1" t="s">
        <v>10232</v>
      </c>
      <c r="E3688" s="4">
        <v>147552</v>
      </c>
      <c r="F3688">
        <v>1</v>
      </c>
      <c r="G3688" s="4">
        <v>1475520</v>
      </c>
      <c r="H3688" s="4">
        <v>0</v>
      </c>
      <c r="I3688" s="4">
        <v>1475520</v>
      </c>
      <c r="J3688">
        <v>1</v>
      </c>
      <c r="K3688">
        <v>1</v>
      </c>
      <c r="L3688">
        <v>0</v>
      </c>
      <c r="M3688">
        <v>1</v>
      </c>
      <c r="N3688" s="2">
        <v>44547</v>
      </c>
      <c r="O3688" s="1" t="s">
        <v>10233</v>
      </c>
      <c r="P3688" s="4">
        <v>1475520</v>
      </c>
      <c r="Q3688" s="4">
        <v>107706</v>
      </c>
      <c r="R3688" s="1" t="s">
        <v>23</v>
      </c>
      <c r="S3688" s="1" t="s">
        <v>50</v>
      </c>
      <c r="T3688" s="4">
        <f>Sales_Datas[[#This Row],[after_discount]]-(Sales_Datas[[#This Row],[qty_ordered]]*Sales_Datas[[#This Row],[cogs]])</f>
        <v>1367814</v>
      </c>
      <c r="U3688" s="3">
        <f>IFERROR(Sales_Datas[[#This Row],[Gross_Profit]]/Sales_Datas[[#This Row],[after_discount]],0)</f>
        <v>0.92700471698113207</v>
      </c>
      <c r="V3688" s="1" t="str">
        <f>IF(Sales_Datas[[#This Row],[base_price]] &lt;= 632200, "Low", (IF(Sales_Datas[[#This Row],[base_price]] &gt;= 10092000, "High", "Medium")))</f>
        <v>Medium</v>
      </c>
    </row>
    <row r="3689" spans="1:22" x14ac:dyDescent="0.25">
      <c r="A3689" s="1" t="s">
        <v>10234</v>
      </c>
      <c r="B3689" s="1" t="s">
        <v>10235</v>
      </c>
      <c r="C3689" s="2">
        <v>44387</v>
      </c>
      <c r="D3689" s="1" t="s">
        <v>9865</v>
      </c>
      <c r="E3689" s="4">
        <v>147552</v>
      </c>
      <c r="F3689">
        <v>1</v>
      </c>
      <c r="G3689" s="4">
        <v>1475520</v>
      </c>
      <c r="H3689" s="4">
        <v>0</v>
      </c>
      <c r="I3689" s="4">
        <v>1475520</v>
      </c>
      <c r="J3689">
        <v>1</v>
      </c>
      <c r="K3689">
        <v>1</v>
      </c>
      <c r="L3689">
        <v>1</v>
      </c>
      <c r="M3689">
        <v>1</v>
      </c>
      <c r="N3689" s="2">
        <v>44474</v>
      </c>
      <c r="O3689" s="1" t="s">
        <v>9866</v>
      </c>
      <c r="P3689" s="4">
        <v>1475520</v>
      </c>
      <c r="Q3689" s="4">
        <v>128354</v>
      </c>
      <c r="R3689" s="1" t="s">
        <v>23</v>
      </c>
      <c r="S3689" s="1" t="s">
        <v>50</v>
      </c>
      <c r="T3689" s="4">
        <f>Sales_Datas[[#This Row],[after_discount]]-(Sales_Datas[[#This Row],[qty_ordered]]*Sales_Datas[[#This Row],[cogs]])</f>
        <v>1347166</v>
      </c>
      <c r="U3689" s="3">
        <f>IFERROR(Sales_Datas[[#This Row],[Gross_Profit]]/Sales_Datas[[#This Row],[after_discount]],0)</f>
        <v>0.9130110062893082</v>
      </c>
      <c r="V3689" s="1" t="str">
        <f>IF(Sales_Datas[[#This Row],[base_price]] &lt;= 632200, "Low", (IF(Sales_Datas[[#This Row],[base_price]] &gt;= 10092000, "High", "Medium")))</f>
        <v>Medium</v>
      </c>
    </row>
    <row r="3690" spans="1:22" x14ac:dyDescent="0.25">
      <c r="A3690" s="1" t="s">
        <v>10236</v>
      </c>
      <c r="B3690" s="1" t="s">
        <v>10237</v>
      </c>
      <c r="C3690" s="2">
        <v>44494</v>
      </c>
      <c r="D3690" s="1" t="s">
        <v>9865</v>
      </c>
      <c r="E3690" s="4">
        <v>147552</v>
      </c>
      <c r="F3690">
        <v>1</v>
      </c>
      <c r="G3690" s="4">
        <v>1475520</v>
      </c>
      <c r="H3690" s="4">
        <v>0</v>
      </c>
      <c r="I3690" s="4">
        <v>1475520</v>
      </c>
      <c r="J3690">
        <v>1</v>
      </c>
      <c r="K3690">
        <v>1</v>
      </c>
      <c r="L3690">
        <v>0</v>
      </c>
      <c r="M3690">
        <v>1</v>
      </c>
      <c r="N3690" s="2">
        <v>44487</v>
      </c>
      <c r="O3690" s="1" t="s">
        <v>9866</v>
      </c>
      <c r="P3690" s="4">
        <v>1475520</v>
      </c>
      <c r="Q3690" s="4">
        <v>128354</v>
      </c>
      <c r="R3690" s="1" t="s">
        <v>23</v>
      </c>
      <c r="S3690" s="1" t="s">
        <v>50</v>
      </c>
      <c r="T3690" s="4">
        <f>Sales_Datas[[#This Row],[after_discount]]-(Sales_Datas[[#This Row],[qty_ordered]]*Sales_Datas[[#This Row],[cogs]])</f>
        <v>1347166</v>
      </c>
      <c r="U3690" s="3">
        <f>IFERROR(Sales_Datas[[#This Row],[Gross_Profit]]/Sales_Datas[[#This Row],[after_discount]],0)</f>
        <v>0.9130110062893082</v>
      </c>
      <c r="V3690" s="1" t="str">
        <f>IF(Sales_Datas[[#This Row],[base_price]] &lt;= 632200, "Low", (IF(Sales_Datas[[#This Row],[base_price]] &gt;= 10092000, "High", "Medium")))</f>
        <v>Medium</v>
      </c>
    </row>
    <row r="3691" spans="1:22" x14ac:dyDescent="0.25">
      <c r="A3691" s="1" t="s">
        <v>10238</v>
      </c>
      <c r="B3691" s="1" t="s">
        <v>2170</v>
      </c>
      <c r="C3691" s="2">
        <v>44497</v>
      </c>
      <c r="D3691" s="1" t="s">
        <v>9865</v>
      </c>
      <c r="E3691" s="4">
        <v>147552</v>
      </c>
      <c r="F3691">
        <v>1</v>
      </c>
      <c r="G3691" s="4">
        <v>1475520</v>
      </c>
      <c r="H3691" s="4">
        <v>0</v>
      </c>
      <c r="I3691" s="4">
        <v>1475520</v>
      </c>
      <c r="J3691">
        <v>1</v>
      </c>
      <c r="K3691">
        <v>1</v>
      </c>
      <c r="L3691">
        <v>1</v>
      </c>
      <c r="M3691">
        <v>1</v>
      </c>
      <c r="N3691" s="2">
        <v>44401</v>
      </c>
      <c r="O3691" s="1" t="s">
        <v>9866</v>
      </c>
      <c r="P3691" s="4">
        <v>1475520</v>
      </c>
      <c r="Q3691" s="4">
        <v>128354</v>
      </c>
      <c r="R3691" s="1" t="s">
        <v>23</v>
      </c>
      <c r="S3691" s="1" t="s">
        <v>50</v>
      </c>
      <c r="T3691" s="4">
        <f>Sales_Datas[[#This Row],[after_discount]]-(Sales_Datas[[#This Row],[qty_ordered]]*Sales_Datas[[#This Row],[cogs]])</f>
        <v>1347166</v>
      </c>
      <c r="U3691" s="3">
        <f>IFERROR(Sales_Datas[[#This Row],[Gross_Profit]]/Sales_Datas[[#This Row],[after_discount]],0)</f>
        <v>0.9130110062893082</v>
      </c>
      <c r="V3691" s="1" t="str">
        <f>IF(Sales_Datas[[#This Row],[base_price]] &lt;= 632200, "Low", (IF(Sales_Datas[[#This Row],[base_price]] &gt;= 10092000, "High", "Medium")))</f>
        <v>Medium</v>
      </c>
    </row>
    <row r="3692" spans="1:22" x14ac:dyDescent="0.25">
      <c r="A3692" s="1" t="s">
        <v>10239</v>
      </c>
      <c r="B3692" s="1" t="s">
        <v>9358</v>
      </c>
      <c r="C3692" s="2">
        <v>44761</v>
      </c>
      <c r="D3692" s="1" t="s">
        <v>9865</v>
      </c>
      <c r="E3692" s="4">
        <v>147552</v>
      </c>
      <c r="F3692">
        <v>1</v>
      </c>
      <c r="G3692" s="4">
        <v>1475520</v>
      </c>
      <c r="H3692" s="4">
        <v>0</v>
      </c>
      <c r="I3692" s="4">
        <v>1475520</v>
      </c>
      <c r="J3692">
        <v>1</v>
      </c>
      <c r="K3692">
        <v>1</v>
      </c>
      <c r="L3692">
        <v>1</v>
      </c>
      <c r="M3692">
        <v>3</v>
      </c>
      <c r="N3692" s="2">
        <v>44391</v>
      </c>
      <c r="O3692" s="1" t="s">
        <v>9866</v>
      </c>
      <c r="P3692" s="4">
        <v>1475520</v>
      </c>
      <c r="Q3692" s="4">
        <v>128354</v>
      </c>
      <c r="R3692" s="1" t="s">
        <v>23</v>
      </c>
      <c r="S3692" s="1" t="s">
        <v>56</v>
      </c>
      <c r="T3692" s="4">
        <f>Sales_Datas[[#This Row],[after_discount]]-(Sales_Datas[[#This Row],[qty_ordered]]*Sales_Datas[[#This Row],[cogs]])</f>
        <v>1347166</v>
      </c>
      <c r="U3692" s="3">
        <f>IFERROR(Sales_Datas[[#This Row],[Gross_Profit]]/Sales_Datas[[#This Row],[after_discount]],0)</f>
        <v>0.9130110062893082</v>
      </c>
      <c r="V3692" s="1" t="str">
        <f>IF(Sales_Datas[[#This Row],[base_price]] &lt;= 632200, "Low", (IF(Sales_Datas[[#This Row],[base_price]] &gt;= 10092000, "High", "Medium")))</f>
        <v>Medium</v>
      </c>
    </row>
    <row r="3693" spans="1:22" x14ac:dyDescent="0.25">
      <c r="A3693" s="1" t="s">
        <v>10240</v>
      </c>
      <c r="B3693" s="1" t="s">
        <v>10241</v>
      </c>
      <c r="C3693" s="2">
        <v>44582</v>
      </c>
      <c r="D3693" s="1" t="s">
        <v>10242</v>
      </c>
      <c r="E3693" s="4">
        <v>147494</v>
      </c>
      <c r="F3693">
        <v>1</v>
      </c>
      <c r="G3693" s="4">
        <v>1474940</v>
      </c>
      <c r="H3693" s="4">
        <v>0</v>
      </c>
      <c r="I3693" s="4">
        <v>1474940</v>
      </c>
      <c r="J3693">
        <v>1</v>
      </c>
      <c r="K3693">
        <v>1</v>
      </c>
      <c r="L3693">
        <v>0</v>
      </c>
      <c r="M3693">
        <v>1</v>
      </c>
      <c r="N3693" s="2">
        <v>44563</v>
      </c>
      <c r="O3693" s="1" t="s">
        <v>10243</v>
      </c>
      <c r="P3693" s="4">
        <v>1503360</v>
      </c>
      <c r="Q3693" s="4">
        <v>114202</v>
      </c>
      <c r="R3693" s="1" t="s">
        <v>128</v>
      </c>
      <c r="S3693" s="1" t="s">
        <v>50</v>
      </c>
      <c r="T3693" s="4">
        <f>Sales_Datas[[#This Row],[after_discount]]-(Sales_Datas[[#This Row],[qty_ordered]]*Sales_Datas[[#This Row],[cogs]])</f>
        <v>1360738</v>
      </c>
      <c r="U3693" s="3">
        <f>IFERROR(Sales_Datas[[#This Row],[Gross_Profit]]/Sales_Datas[[#This Row],[after_discount]],0)</f>
        <v>0.92257176563114429</v>
      </c>
      <c r="V3693" s="1" t="str">
        <f>IF(Sales_Datas[[#This Row],[base_price]] &lt;= 632200, "Low", (IF(Sales_Datas[[#This Row],[base_price]] &gt;= 10092000, "High", "Medium")))</f>
        <v>Medium</v>
      </c>
    </row>
    <row r="3694" spans="1:22" x14ac:dyDescent="0.25">
      <c r="A3694" s="1" t="s">
        <v>10244</v>
      </c>
      <c r="B3694" s="1" t="s">
        <v>7526</v>
      </c>
      <c r="C3694" s="2">
        <v>44566</v>
      </c>
      <c r="D3694" s="1" t="s">
        <v>743</v>
      </c>
      <c r="E3694" s="4">
        <v>73733</v>
      </c>
      <c r="F3694">
        <v>2</v>
      </c>
      <c r="G3694" s="4">
        <v>1474650</v>
      </c>
      <c r="H3694" s="4">
        <v>0</v>
      </c>
      <c r="I3694" s="4">
        <v>1474650</v>
      </c>
      <c r="J3694">
        <v>1</v>
      </c>
      <c r="K3694">
        <v>0</v>
      </c>
      <c r="L3694">
        <v>0</v>
      </c>
      <c r="M3694">
        <v>4</v>
      </c>
      <c r="N3694" s="2">
        <v>44574</v>
      </c>
      <c r="O3694" s="1" t="s">
        <v>744</v>
      </c>
      <c r="P3694" s="4">
        <v>745300</v>
      </c>
      <c r="Q3694" s="4">
        <v>49184</v>
      </c>
      <c r="R3694" s="1" t="s">
        <v>344</v>
      </c>
      <c r="S3694" s="1" t="s">
        <v>34</v>
      </c>
      <c r="T3694" s="4">
        <f>Sales_Datas[[#This Row],[after_discount]]-(Sales_Datas[[#This Row],[qty_ordered]]*Sales_Datas[[#This Row],[cogs]])</f>
        <v>1376282</v>
      </c>
      <c r="U3694" s="3">
        <f>IFERROR(Sales_Datas[[#This Row],[Gross_Profit]]/Sales_Datas[[#This Row],[after_discount]],0)</f>
        <v>0.93329400196656831</v>
      </c>
      <c r="V3694" s="1" t="str">
        <f>IF(Sales_Datas[[#This Row],[base_price]] &lt;= 632200, "Low", (IF(Sales_Datas[[#This Row],[base_price]] &gt;= 10092000, "High", "Medium")))</f>
        <v>Medium</v>
      </c>
    </row>
    <row r="3695" spans="1:22" x14ac:dyDescent="0.25">
      <c r="A3695" s="1" t="s">
        <v>10245</v>
      </c>
      <c r="B3695" s="1" t="s">
        <v>10246</v>
      </c>
      <c r="C3695" s="2">
        <v>44522</v>
      </c>
      <c r="D3695" s="1" t="s">
        <v>10247</v>
      </c>
      <c r="E3695" s="4">
        <v>147030</v>
      </c>
      <c r="F3695">
        <v>1</v>
      </c>
      <c r="G3695" s="4">
        <v>1470300</v>
      </c>
      <c r="H3695" s="4">
        <v>0</v>
      </c>
      <c r="I3695" s="4">
        <v>1470300</v>
      </c>
      <c r="J3695">
        <v>1</v>
      </c>
      <c r="K3695">
        <v>1</v>
      </c>
      <c r="L3695">
        <v>0</v>
      </c>
      <c r="M3695">
        <v>1</v>
      </c>
      <c r="N3695" s="2">
        <v>44512</v>
      </c>
      <c r="O3695" s="1" t="s">
        <v>10248</v>
      </c>
      <c r="P3695" s="4">
        <v>1470300</v>
      </c>
      <c r="Q3695" s="4">
        <v>114666</v>
      </c>
      <c r="R3695" s="1" t="s">
        <v>475</v>
      </c>
      <c r="S3695" s="1" t="s">
        <v>50</v>
      </c>
      <c r="T3695" s="4">
        <f>Sales_Datas[[#This Row],[after_discount]]-(Sales_Datas[[#This Row],[qty_ordered]]*Sales_Datas[[#This Row],[cogs]])</f>
        <v>1355634</v>
      </c>
      <c r="U3695" s="3">
        <f>IFERROR(Sales_Datas[[#This Row],[Gross_Profit]]/Sales_Datas[[#This Row],[after_discount]],0)</f>
        <v>0.9220118343195266</v>
      </c>
      <c r="V3695" s="1" t="str">
        <f>IF(Sales_Datas[[#This Row],[base_price]] &lt;= 632200, "Low", (IF(Sales_Datas[[#This Row],[base_price]] &gt;= 10092000, "High", "Medium")))</f>
        <v>Medium</v>
      </c>
    </row>
    <row r="3696" spans="1:22" x14ac:dyDescent="0.25">
      <c r="A3696" s="1" t="s">
        <v>10249</v>
      </c>
      <c r="B3696" s="1" t="s">
        <v>10250</v>
      </c>
      <c r="C3696" s="2">
        <v>44580</v>
      </c>
      <c r="D3696" s="1" t="s">
        <v>10247</v>
      </c>
      <c r="E3696" s="4">
        <v>147030</v>
      </c>
      <c r="F3696">
        <v>1</v>
      </c>
      <c r="G3696" s="4">
        <v>1470300</v>
      </c>
      <c r="H3696" s="4">
        <v>0</v>
      </c>
      <c r="I3696" s="4">
        <v>1470300</v>
      </c>
      <c r="J3696">
        <v>1</v>
      </c>
      <c r="K3696">
        <v>1</v>
      </c>
      <c r="L3696">
        <v>0</v>
      </c>
      <c r="M3696">
        <v>1</v>
      </c>
      <c r="N3696" s="2">
        <v>44586</v>
      </c>
      <c r="O3696" s="1" t="s">
        <v>10248</v>
      </c>
      <c r="P3696" s="4">
        <v>1470300</v>
      </c>
      <c r="Q3696" s="4">
        <v>114666</v>
      </c>
      <c r="R3696" s="1" t="s">
        <v>475</v>
      </c>
      <c r="S3696" s="1" t="s">
        <v>50</v>
      </c>
      <c r="T3696" s="4">
        <f>Sales_Datas[[#This Row],[after_discount]]-(Sales_Datas[[#This Row],[qty_ordered]]*Sales_Datas[[#This Row],[cogs]])</f>
        <v>1355634</v>
      </c>
      <c r="U3696" s="3">
        <f>IFERROR(Sales_Datas[[#This Row],[Gross_Profit]]/Sales_Datas[[#This Row],[after_discount]],0)</f>
        <v>0.9220118343195266</v>
      </c>
      <c r="V3696" s="1" t="str">
        <f>IF(Sales_Datas[[#This Row],[base_price]] &lt;= 632200, "Low", (IF(Sales_Datas[[#This Row],[base_price]] &gt;= 10092000, "High", "Medium")))</f>
        <v>Medium</v>
      </c>
    </row>
    <row r="3697" spans="1:22" x14ac:dyDescent="0.25">
      <c r="A3697" s="1" t="s">
        <v>10251</v>
      </c>
      <c r="B3697" s="1" t="s">
        <v>10180</v>
      </c>
      <c r="C3697" s="2">
        <v>44566</v>
      </c>
      <c r="D3697" s="1" t="s">
        <v>10252</v>
      </c>
      <c r="E3697" s="4">
        <v>146914</v>
      </c>
      <c r="F3697">
        <v>1</v>
      </c>
      <c r="G3697" s="4">
        <v>1469140</v>
      </c>
      <c r="H3697" s="4">
        <v>0</v>
      </c>
      <c r="I3697" s="4">
        <v>1469140</v>
      </c>
      <c r="J3697">
        <v>1</v>
      </c>
      <c r="K3697">
        <v>1</v>
      </c>
      <c r="L3697">
        <v>0</v>
      </c>
      <c r="M3697">
        <v>1</v>
      </c>
      <c r="N3697" s="2">
        <v>44434</v>
      </c>
      <c r="O3697" s="1" t="s">
        <v>10253</v>
      </c>
      <c r="P3697" s="4">
        <v>1469140</v>
      </c>
      <c r="Q3697" s="4">
        <v>95468</v>
      </c>
      <c r="R3697" s="1" t="s">
        <v>89</v>
      </c>
      <c r="S3697" s="1" t="s">
        <v>50</v>
      </c>
      <c r="T3697" s="4">
        <f>Sales_Datas[[#This Row],[after_discount]]-(Sales_Datas[[#This Row],[qty_ordered]]*Sales_Datas[[#This Row],[cogs]])</f>
        <v>1373672</v>
      </c>
      <c r="U3697" s="3">
        <f>IFERROR(Sales_Datas[[#This Row],[Gross_Profit]]/Sales_Datas[[#This Row],[after_discount]],0)</f>
        <v>0.9350177654954599</v>
      </c>
      <c r="V3697" s="1" t="str">
        <f>IF(Sales_Datas[[#This Row],[base_price]] &lt;= 632200, "Low", (IF(Sales_Datas[[#This Row],[base_price]] &gt;= 10092000, "High", "Medium")))</f>
        <v>Medium</v>
      </c>
    </row>
    <row r="3698" spans="1:22" x14ac:dyDescent="0.25">
      <c r="A3698" s="1" t="s">
        <v>10254</v>
      </c>
      <c r="B3698" s="1" t="s">
        <v>10255</v>
      </c>
      <c r="C3698" s="2">
        <v>44599</v>
      </c>
      <c r="D3698" s="1" t="s">
        <v>10256</v>
      </c>
      <c r="E3698" s="4">
        <v>146740</v>
      </c>
      <c r="F3698">
        <v>1</v>
      </c>
      <c r="G3698" s="4">
        <v>1467400</v>
      </c>
      <c r="H3698" s="4">
        <v>0</v>
      </c>
      <c r="I3698" s="4">
        <v>1467400</v>
      </c>
      <c r="J3698">
        <v>1</v>
      </c>
      <c r="K3698">
        <v>1</v>
      </c>
      <c r="L3698">
        <v>1</v>
      </c>
      <c r="M3698">
        <v>1</v>
      </c>
      <c r="N3698" s="2">
        <v>44746</v>
      </c>
      <c r="O3698" s="1" t="s">
        <v>10257</v>
      </c>
      <c r="P3698" s="4">
        <v>1467400</v>
      </c>
      <c r="Q3698" s="4">
        <v>118842</v>
      </c>
      <c r="R3698" s="1" t="s">
        <v>191</v>
      </c>
      <c r="S3698" s="1" t="s">
        <v>50</v>
      </c>
      <c r="T3698" s="4">
        <f>Sales_Datas[[#This Row],[after_discount]]-(Sales_Datas[[#This Row],[qty_ordered]]*Sales_Datas[[#This Row],[cogs]])</f>
        <v>1348558</v>
      </c>
      <c r="U3698" s="3">
        <f>IFERROR(Sales_Datas[[#This Row],[Gross_Profit]]/Sales_Datas[[#This Row],[after_discount]],0)</f>
        <v>0.91901185770750993</v>
      </c>
      <c r="V3698" s="1" t="str">
        <f>IF(Sales_Datas[[#This Row],[base_price]] &lt;= 632200, "Low", (IF(Sales_Datas[[#This Row],[base_price]] &gt;= 10092000, "High", "Medium")))</f>
        <v>Medium</v>
      </c>
    </row>
    <row r="3699" spans="1:22" x14ac:dyDescent="0.25">
      <c r="A3699" s="1" t="s">
        <v>10258</v>
      </c>
      <c r="B3699" s="1" t="s">
        <v>10259</v>
      </c>
      <c r="C3699" s="2">
        <v>44565</v>
      </c>
      <c r="D3699" s="1" t="s">
        <v>10260</v>
      </c>
      <c r="E3699" s="4">
        <v>73370</v>
      </c>
      <c r="F3699">
        <v>2</v>
      </c>
      <c r="G3699" s="4">
        <v>1467400</v>
      </c>
      <c r="H3699" s="4">
        <v>0</v>
      </c>
      <c r="I3699" s="4">
        <v>1467400</v>
      </c>
      <c r="J3699">
        <v>1</v>
      </c>
      <c r="K3699">
        <v>1</v>
      </c>
      <c r="L3699">
        <v>0</v>
      </c>
      <c r="M3699">
        <v>1</v>
      </c>
      <c r="N3699" s="2">
        <v>44622</v>
      </c>
      <c r="O3699" s="1" t="s">
        <v>10261</v>
      </c>
      <c r="P3699" s="4">
        <v>733700</v>
      </c>
      <c r="Q3699" s="4">
        <v>44022</v>
      </c>
      <c r="R3699" s="1" t="s">
        <v>128</v>
      </c>
      <c r="S3699" s="1" t="s">
        <v>50</v>
      </c>
      <c r="T3699" s="4">
        <f>Sales_Datas[[#This Row],[after_discount]]-(Sales_Datas[[#This Row],[qty_ordered]]*Sales_Datas[[#This Row],[cogs]])</f>
        <v>1379356</v>
      </c>
      <c r="U3699" s="3">
        <f>IFERROR(Sales_Datas[[#This Row],[Gross_Profit]]/Sales_Datas[[#This Row],[after_discount]],0)</f>
        <v>0.94</v>
      </c>
      <c r="V3699" s="1" t="str">
        <f>IF(Sales_Datas[[#This Row],[base_price]] &lt;= 632200, "Low", (IF(Sales_Datas[[#This Row],[base_price]] &gt;= 10092000, "High", "Medium")))</f>
        <v>Medium</v>
      </c>
    </row>
    <row r="3700" spans="1:22" x14ac:dyDescent="0.25">
      <c r="A3700" s="1" t="s">
        <v>10262</v>
      </c>
      <c r="B3700" s="1" t="s">
        <v>10263</v>
      </c>
      <c r="C3700" s="2">
        <v>44596</v>
      </c>
      <c r="D3700" s="1" t="s">
        <v>10260</v>
      </c>
      <c r="E3700" s="4">
        <v>73370</v>
      </c>
      <c r="F3700">
        <v>2</v>
      </c>
      <c r="G3700" s="4">
        <v>1467400</v>
      </c>
      <c r="H3700" s="4">
        <v>0</v>
      </c>
      <c r="I3700" s="4">
        <v>1467400</v>
      </c>
      <c r="J3700">
        <v>1</v>
      </c>
      <c r="K3700">
        <v>1</v>
      </c>
      <c r="L3700">
        <v>1</v>
      </c>
      <c r="M3700">
        <v>1</v>
      </c>
      <c r="N3700" s="2">
        <v>44655</v>
      </c>
      <c r="O3700" s="1" t="s">
        <v>10261</v>
      </c>
      <c r="P3700" s="4">
        <v>733700</v>
      </c>
      <c r="Q3700" s="4">
        <v>44022</v>
      </c>
      <c r="R3700" s="1" t="s">
        <v>128</v>
      </c>
      <c r="S3700" s="1" t="s">
        <v>50</v>
      </c>
      <c r="T3700" s="4">
        <f>Sales_Datas[[#This Row],[after_discount]]-(Sales_Datas[[#This Row],[qty_ordered]]*Sales_Datas[[#This Row],[cogs]])</f>
        <v>1379356</v>
      </c>
      <c r="U3700" s="3">
        <f>IFERROR(Sales_Datas[[#This Row],[Gross_Profit]]/Sales_Datas[[#This Row],[after_discount]],0)</f>
        <v>0.94</v>
      </c>
      <c r="V3700" s="1" t="str">
        <f>IF(Sales_Datas[[#This Row],[base_price]] &lt;= 632200, "Low", (IF(Sales_Datas[[#This Row],[base_price]] &gt;= 10092000, "High", "Medium")))</f>
        <v>Medium</v>
      </c>
    </row>
    <row r="3701" spans="1:22" x14ac:dyDescent="0.25">
      <c r="A3701" s="1" t="s">
        <v>10264</v>
      </c>
      <c r="B3701" s="1" t="s">
        <v>10259</v>
      </c>
      <c r="C3701" s="2">
        <v>44647</v>
      </c>
      <c r="D3701" s="1" t="s">
        <v>10260</v>
      </c>
      <c r="E3701" s="4">
        <v>73370</v>
      </c>
      <c r="F3701">
        <v>2</v>
      </c>
      <c r="G3701" s="4">
        <v>1467400</v>
      </c>
      <c r="H3701" s="4">
        <v>0</v>
      </c>
      <c r="I3701" s="4">
        <v>1467400</v>
      </c>
      <c r="J3701">
        <v>1</v>
      </c>
      <c r="K3701">
        <v>1</v>
      </c>
      <c r="L3701">
        <v>1</v>
      </c>
      <c r="M3701">
        <v>1</v>
      </c>
      <c r="N3701" s="2">
        <v>44622</v>
      </c>
      <c r="O3701" s="1" t="s">
        <v>10261</v>
      </c>
      <c r="P3701" s="4">
        <v>733700</v>
      </c>
      <c r="Q3701" s="4">
        <v>44022</v>
      </c>
      <c r="R3701" s="1" t="s">
        <v>128</v>
      </c>
      <c r="S3701" s="1" t="s">
        <v>50</v>
      </c>
      <c r="T3701" s="4">
        <f>Sales_Datas[[#This Row],[after_discount]]-(Sales_Datas[[#This Row],[qty_ordered]]*Sales_Datas[[#This Row],[cogs]])</f>
        <v>1379356</v>
      </c>
      <c r="U3701" s="3">
        <f>IFERROR(Sales_Datas[[#This Row],[Gross_Profit]]/Sales_Datas[[#This Row],[after_discount]],0)</f>
        <v>0.94</v>
      </c>
      <c r="V3701" s="1" t="str">
        <f>IF(Sales_Datas[[#This Row],[base_price]] &lt;= 632200, "Low", (IF(Sales_Datas[[#This Row],[base_price]] &gt;= 10092000, "High", "Medium")))</f>
        <v>Medium</v>
      </c>
    </row>
    <row r="3702" spans="1:22" x14ac:dyDescent="0.25">
      <c r="A3702" s="1" t="s">
        <v>10265</v>
      </c>
      <c r="B3702" s="1" t="s">
        <v>10266</v>
      </c>
      <c r="C3702" s="2">
        <v>44868</v>
      </c>
      <c r="D3702" s="1" t="s">
        <v>10260</v>
      </c>
      <c r="E3702" s="4">
        <v>73370</v>
      </c>
      <c r="F3702">
        <v>2</v>
      </c>
      <c r="G3702" s="4">
        <v>1467400</v>
      </c>
      <c r="H3702" s="4">
        <v>0</v>
      </c>
      <c r="I3702" s="4">
        <v>1467400</v>
      </c>
      <c r="J3702">
        <v>1</v>
      </c>
      <c r="K3702">
        <v>1</v>
      </c>
      <c r="L3702">
        <v>0</v>
      </c>
      <c r="M3702">
        <v>1</v>
      </c>
      <c r="N3702" s="2">
        <v>44636</v>
      </c>
      <c r="O3702" s="1" t="s">
        <v>10261</v>
      </c>
      <c r="P3702" s="4">
        <v>733700</v>
      </c>
      <c r="Q3702" s="4">
        <v>44022</v>
      </c>
      <c r="R3702" s="1" t="s">
        <v>128</v>
      </c>
      <c r="S3702" s="1" t="s">
        <v>50</v>
      </c>
      <c r="T3702" s="4">
        <f>Sales_Datas[[#This Row],[after_discount]]-(Sales_Datas[[#This Row],[qty_ordered]]*Sales_Datas[[#This Row],[cogs]])</f>
        <v>1379356</v>
      </c>
      <c r="U3702" s="3">
        <f>IFERROR(Sales_Datas[[#This Row],[Gross_Profit]]/Sales_Datas[[#This Row],[after_discount]],0)</f>
        <v>0.94</v>
      </c>
      <c r="V3702" s="1" t="str">
        <f>IF(Sales_Datas[[#This Row],[base_price]] &lt;= 632200, "Low", (IF(Sales_Datas[[#This Row],[base_price]] &gt;= 10092000, "High", "Medium")))</f>
        <v>Medium</v>
      </c>
    </row>
    <row r="3703" spans="1:22" x14ac:dyDescent="0.25">
      <c r="A3703" s="1" t="s">
        <v>10267</v>
      </c>
      <c r="B3703" s="1" t="s">
        <v>1708</v>
      </c>
      <c r="C3703" s="2">
        <v>44627</v>
      </c>
      <c r="D3703" s="1" t="s">
        <v>666</v>
      </c>
      <c r="E3703" s="4">
        <v>48894</v>
      </c>
      <c r="F3703">
        <v>3</v>
      </c>
      <c r="G3703" s="4">
        <v>1466820</v>
      </c>
      <c r="H3703" s="4">
        <v>0</v>
      </c>
      <c r="I3703" s="4">
        <v>1466820</v>
      </c>
      <c r="J3703">
        <v>1</v>
      </c>
      <c r="K3703">
        <v>1</v>
      </c>
      <c r="L3703">
        <v>1</v>
      </c>
      <c r="M3703">
        <v>1</v>
      </c>
      <c r="N3703" s="2">
        <v>44392</v>
      </c>
      <c r="O3703" s="1" t="s">
        <v>667</v>
      </c>
      <c r="P3703" s="4">
        <v>488940</v>
      </c>
      <c r="Q3703" s="4">
        <v>30276</v>
      </c>
      <c r="R3703" s="1" t="s">
        <v>75</v>
      </c>
      <c r="S3703" s="1" t="s">
        <v>50</v>
      </c>
      <c r="T3703" s="4">
        <f>Sales_Datas[[#This Row],[after_discount]]-(Sales_Datas[[#This Row],[qty_ordered]]*Sales_Datas[[#This Row],[cogs]])</f>
        <v>1375992</v>
      </c>
      <c r="U3703" s="3">
        <f>IFERROR(Sales_Datas[[#This Row],[Gross_Profit]]/Sales_Datas[[#This Row],[after_discount]],0)</f>
        <v>0.93807829181494662</v>
      </c>
      <c r="V3703" s="1" t="str">
        <f>IF(Sales_Datas[[#This Row],[base_price]] &lt;= 632200, "Low", (IF(Sales_Datas[[#This Row],[base_price]] &gt;= 10092000, "High", "Medium")))</f>
        <v>Low</v>
      </c>
    </row>
    <row r="3704" spans="1:22" x14ac:dyDescent="0.25">
      <c r="A3704" s="1" t="s">
        <v>10268</v>
      </c>
      <c r="B3704" s="1" t="s">
        <v>10269</v>
      </c>
      <c r="C3704" s="2">
        <v>44628</v>
      </c>
      <c r="D3704" s="1" t="s">
        <v>666</v>
      </c>
      <c r="E3704" s="4">
        <v>48894</v>
      </c>
      <c r="F3704">
        <v>3</v>
      </c>
      <c r="G3704" s="4">
        <v>1466820</v>
      </c>
      <c r="H3704" s="4">
        <v>0</v>
      </c>
      <c r="I3704" s="4">
        <v>1466820</v>
      </c>
      <c r="J3704">
        <v>1</v>
      </c>
      <c r="K3704">
        <v>1</v>
      </c>
      <c r="L3704">
        <v>0</v>
      </c>
      <c r="M3704">
        <v>4</v>
      </c>
      <c r="N3704" s="2">
        <v>44526</v>
      </c>
      <c r="O3704" s="1" t="s">
        <v>667</v>
      </c>
      <c r="P3704" s="4">
        <v>488940</v>
      </c>
      <c r="Q3704" s="4">
        <v>30276</v>
      </c>
      <c r="R3704" s="1" t="s">
        <v>75</v>
      </c>
      <c r="S3704" s="1" t="s">
        <v>34</v>
      </c>
      <c r="T3704" s="4">
        <f>Sales_Datas[[#This Row],[after_discount]]-(Sales_Datas[[#This Row],[qty_ordered]]*Sales_Datas[[#This Row],[cogs]])</f>
        <v>1375992</v>
      </c>
      <c r="U3704" s="3">
        <f>IFERROR(Sales_Datas[[#This Row],[Gross_Profit]]/Sales_Datas[[#This Row],[after_discount]],0)</f>
        <v>0.93807829181494662</v>
      </c>
      <c r="V3704" s="1" t="str">
        <f>IF(Sales_Datas[[#This Row],[base_price]] &lt;= 632200, "Low", (IF(Sales_Datas[[#This Row],[base_price]] &gt;= 10092000, "High", "Medium")))</f>
        <v>Low</v>
      </c>
    </row>
    <row r="3705" spans="1:22" x14ac:dyDescent="0.25">
      <c r="A3705" s="1" t="s">
        <v>10270</v>
      </c>
      <c r="B3705" s="1" t="s">
        <v>10271</v>
      </c>
      <c r="C3705" s="2">
        <v>44899</v>
      </c>
      <c r="D3705" s="1" t="s">
        <v>10272</v>
      </c>
      <c r="E3705" s="4">
        <v>146450</v>
      </c>
      <c r="F3705">
        <v>1</v>
      </c>
      <c r="G3705" s="4">
        <v>1464500</v>
      </c>
      <c r="H3705" s="4">
        <v>0</v>
      </c>
      <c r="I3705" s="4">
        <v>1464500</v>
      </c>
      <c r="J3705">
        <v>1</v>
      </c>
      <c r="K3705">
        <v>1</v>
      </c>
      <c r="L3705">
        <v>1</v>
      </c>
      <c r="M3705">
        <v>1</v>
      </c>
      <c r="N3705" s="2">
        <v>44673</v>
      </c>
      <c r="O3705" s="1" t="s">
        <v>10273</v>
      </c>
      <c r="P3705" s="4">
        <v>1464500</v>
      </c>
      <c r="Q3705" s="4">
        <v>90770</v>
      </c>
      <c r="R3705" s="1" t="s">
        <v>383</v>
      </c>
      <c r="S3705" s="1" t="s">
        <v>50</v>
      </c>
      <c r="T3705" s="4">
        <f>Sales_Datas[[#This Row],[after_discount]]-(Sales_Datas[[#This Row],[qty_ordered]]*Sales_Datas[[#This Row],[cogs]])</f>
        <v>1373730</v>
      </c>
      <c r="U3705" s="3">
        <f>IFERROR(Sales_Datas[[#This Row],[Gross_Profit]]/Sales_Datas[[#This Row],[after_discount]],0)</f>
        <v>0.93801980198019796</v>
      </c>
      <c r="V3705" s="1" t="str">
        <f>IF(Sales_Datas[[#This Row],[base_price]] &lt;= 632200, "Low", (IF(Sales_Datas[[#This Row],[base_price]] &gt;= 10092000, "High", "Medium")))</f>
        <v>Medium</v>
      </c>
    </row>
    <row r="3706" spans="1:22" x14ac:dyDescent="0.25">
      <c r="A3706" s="1" t="s">
        <v>10274</v>
      </c>
      <c r="B3706" s="1" t="s">
        <v>5836</v>
      </c>
      <c r="C3706" s="2">
        <v>44811</v>
      </c>
      <c r="D3706" s="1" t="s">
        <v>10275</v>
      </c>
      <c r="E3706" s="4">
        <v>146392</v>
      </c>
      <c r="F3706">
        <v>1</v>
      </c>
      <c r="G3706" s="4">
        <v>1463920</v>
      </c>
      <c r="H3706" s="4">
        <v>0</v>
      </c>
      <c r="I3706" s="4">
        <v>1463920</v>
      </c>
      <c r="J3706">
        <v>1</v>
      </c>
      <c r="K3706">
        <v>1</v>
      </c>
      <c r="L3706">
        <v>0</v>
      </c>
      <c r="M3706">
        <v>1</v>
      </c>
      <c r="N3706" s="2">
        <v>44501</v>
      </c>
      <c r="O3706" s="1" t="s">
        <v>10276</v>
      </c>
      <c r="P3706" s="4">
        <v>1450000</v>
      </c>
      <c r="Q3706" s="4">
        <v>97150</v>
      </c>
      <c r="R3706" s="1" t="s">
        <v>123</v>
      </c>
      <c r="S3706" s="1" t="s">
        <v>50</v>
      </c>
      <c r="T3706" s="4">
        <f>Sales_Datas[[#This Row],[after_discount]]-(Sales_Datas[[#This Row],[qty_ordered]]*Sales_Datas[[#This Row],[cogs]])</f>
        <v>1366770</v>
      </c>
      <c r="U3706" s="3">
        <f>IFERROR(Sales_Datas[[#This Row],[Gross_Profit]]/Sales_Datas[[#This Row],[after_discount]],0)</f>
        <v>0.93363708399366085</v>
      </c>
      <c r="V3706" s="1" t="str">
        <f>IF(Sales_Datas[[#This Row],[base_price]] &lt;= 632200, "Low", (IF(Sales_Datas[[#This Row],[base_price]] &gt;= 10092000, "High", "Medium")))</f>
        <v>Medium</v>
      </c>
    </row>
    <row r="3707" spans="1:22" x14ac:dyDescent="0.25">
      <c r="A3707" s="1" t="s">
        <v>10277</v>
      </c>
      <c r="B3707" s="1" t="s">
        <v>10278</v>
      </c>
      <c r="C3707" s="2">
        <v>44390</v>
      </c>
      <c r="D3707" s="1" t="s">
        <v>10279</v>
      </c>
      <c r="E3707" s="4">
        <v>146160</v>
      </c>
      <c r="F3707">
        <v>1</v>
      </c>
      <c r="G3707" s="4">
        <v>1461600</v>
      </c>
      <c r="H3707" s="4">
        <v>0</v>
      </c>
      <c r="I3707" s="4">
        <v>1461600</v>
      </c>
      <c r="J3707">
        <v>1</v>
      </c>
      <c r="K3707">
        <v>0</v>
      </c>
      <c r="L3707">
        <v>0</v>
      </c>
      <c r="M3707">
        <v>9</v>
      </c>
      <c r="N3707" s="2">
        <v>44394</v>
      </c>
      <c r="O3707" s="1" t="s">
        <v>10280</v>
      </c>
      <c r="P3707" s="4">
        <v>1461600</v>
      </c>
      <c r="Q3707" s="4">
        <v>125686</v>
      </c>
      <c r="R3707" s="1" t="s">
        <v>55</v>
      </c>
      <c r="S3707" s="1" t="s">
        <v>1120</v>
      </c>
      <c r="T3707" s="4">
        <f>Sales_Datas[[#This Row],[after_discount]]-(Sales_Datas[[#This Row],[qty_ordered]]*Sales_Datas[[#This Row],[cogs]])</f>
        <v>1335914</v>
      </c>
      <c r="U3707" s="3">
        <f>IFERROR(Sales_Datas[[#This Row],[Gross_Profit]]/Sales_Datas[[#This Row],[after_discount]],0)</f>
        <v>0.91400793650793655</v>
      </c>
      <c r="V3707" s="1" t="str">
        <f>IF(Sales_Datas[[#This Row],[base_price]] &lt;= 632200, "Low", (IF(Sales_Datas[[#This Row],[base_price]] &gt;= 10092000, "High", "Medium")))</f>
        <v>Medium</v>
      </c>
    </row>
    <row r="3708" spans="1:22" x14ac:dyDescent="0.25">
      <c r="A3708" s="1" t="s">
        <v>10281</v>
      </c>
      <c r="B3708" s="1" t="s">
        <v>10282</v>
      </c>
      <c r="C3708" s="2">
        <v>44769</v>
      </c>
      <c r="D3708" s="1" t="s">
        <v>1001</v>
      </c>
      <c r="E3708" s="4">
        <v>48720</v>
      </c>
      <c r="F3708">
        <v>3</v>
      </c>
      <c r="G3708" s="4">
        <v>1461600</v>
      </c>
      <c r="H3708" s="4">
        <v>0</v>
      </c>
      <c r="I3708" s="4">
        <v>1461600</v>
      </c>
      <c r="J3708">
        <v>1</v>
      </c>
      <c r="K3708">
        <v>0</v>
      </c>
      <c r="L3708">
        <v>0</v>
      </c>
      <c r="M3708">
        <v>4</v>
      </c>
      <c r="N3708" s="2">
        <v>44736</v>
      </c>
      <c r="O3708" s="1" t="s">
        <v>1002</v>
      </c>
      <c r="P3708" s="4">
        <v>487200</v>
      </c>
      <c r="Q3708" s="4">
        <v>33118</v>
      </c>
      <c r="R3708" s="1" t="s">
        <v>23</v>
      </c>
      <c r="S3708" s="1" t="s">
        <v>34</v>
      </c>
      <c r="T3708" s="4">
        <f>Sales_Datas[[#This Row],[after_discount]]-(Sales_Datas[[#This Row],[qty_ordered]]*Sales_Datas[[#This Row],[cogs]])</f>
        <v>1362246</v>
      </c>
      <c r="U3708" s="3">
        <f>IFERROR(Sales_Datas[[#This Row],[Gross_Profit]]/Sales_Datas[[#This Row],[after_discount]],0)</f>
        <v>0.93202380952380948</v>
      </c>
      <c r="V3708" s="1" t="str">
        <f>IF(Sales_Datas[[#This Row],[base_price]] &lt;= 632200, "Low", (IF(Sales_Datas[[#This Row],[base_price]] &gt;= 10092000, "High", "Medium")))</f>
        <v>Low</v>
      </c>
    </row>
    <row r="3709" spans="1:22" x14ac:dyDescent="0.25">
      <c r="A3709" s="1" t="s">
        <v>10283</v>
      </c>
      <c r="B3709" s="1" t="s">
        <v>531</v>
      </c>
      <c r="C3709" s="2">
        <v>44779</v>
      </c>
      <c r="D3709" s="1" t="s">
        <v>1001</v>
      </c>
      <c r="E3709" s="4">
        <v>48720</v>
      </c>
      <c r="F3709">
        <v>3</v>
      </c>
      <c r="G3709" s="4">
        <v>1461600</v>
      </c>
      <c r="H3709" s="4">
        <v>0</v>
      </c>
      <c r="I3709" s="4">
        <v>1461600</v>
      </c>
      <c r="J3709">
        <v>1</v>
      </c>
      <c r="K3709">
        <v>0</v>
      </c>
      <c r="L3709">
        <v>0</v>
      </c>
      <c r="M3709">
        <v>4</v>
      </c>
      <c r="N3709" s="2">
        <v>44390</v>
      </c>
      <c r="O3709" s="1" t="s">
        <v>1002</v>
      </c>
      <c r="P3709" s="4">
        <v>487200</v>
      </c>
      <c r="Q3709" s="4">
        <v>33118</v>
      </c>
      <c r="R3709" s="1" t="s">
        <v>23</v>
      </c>
      <c r="S3709" s="1" t="s">
        <v>34</v>
      </c>
      <c r="T3709" s="4">
        <f>Sales_Datas[[#This Row],[after_discount]]-(Sales_Datas[[#This Row],[qty_ordered]]*Sales_Datas[[#This Row],[cogs]])</f>
        <v>1362246</v>
      </c>
      <c r="U3709" s="3">
        <f>IFERROR(Sales_Datas[[#This Row],[Gross_Profit]]/Sales_Datas[[#This Row],[after_discount]],0)</f>
        <v>0.93202380952380948</v>
      </c>
      <c r="V3709" s="1" t="str">
        <f>IF(Sales_Datas[[#This Row],[base_price]] &lt;= 632200, "Low", (IF(Sales_Datas[[#This Row],[base_price]] &gt;= 10092000, "High", "Medium")))</f>
        <v>Low</v>
      </c>
    </row>
    <row r="3710" spans="1:22" x14ac:dyDescent="0.25">
      <c r="A3710" s="1" t="s">
        <v>10284</v>
      </c>
      <c r="B3710" s="1" t="s">
        <v>10285</v>
      </c>
      <c r="C3710" s="2">
        <v>44423</v>
      </c>
      <c r="D3710" s="1" t="s">
        <v>10286</v>
      </c>
      <c r="E3710" s="4">
        <v>145464</v>
      </c>
      <c r="F3710">
        <v>1</v>
      </c>
      <c r="G3710" s="4">
        <v>1454640</v>
      </c>
      <c r="H3710" s="4">
        <v>0</v>
      </c>
      <c r="I3710" s="4">
        <v>1454640</v>
      </c>
      <c r="J3710">
        <v>1</v>
      </c>
      <c r="K3710">
        <v>1</v>
      </c>
      <c r="L3710">
        <v>0</v>
      </c>
      <c r="M3710">
        <v>1</v>
      </c>
      <c r="N3710" s="2">
        <v>44402</v>
      </c>
      <c r="O3710" s="1" t="s">
        <v>10287</v>
      </c>
      <c r="P3710" s="4">
        <v>1454640</v>
      </c>
      <c r="Q3710" s="4">
        <v>111998</v>
      </c>
      <c r="R3710" s="1" t="s">
        <v>191</v>
      </c>
      <c r="S3710" s="1" t="s">
        <v>50</v>
      </c>
      <c r="T3710" s="4">
        <f>Sales_Datas[[#This Row],[after_discount]]-(Sales_Datas[[#This Row],[qty_ordered]]*Sales_Datas[[#This Row],[cogs]])</f>
        <v>1342642</v>
      </c>
      <c r="U3710" s="3">
        <f>IFERROR(Sales_Datas[[#This Row],[Gross_Profit]]/Sales_Datas[[#This Row],[after_discount]],0)</f>
        <v>0.92300637958532694</v>
      </c>
      <c r="V3710" s="1" t="str">
        <f>IF(Sales_Datas[[#This Row],[base_price]] &lt;= 632200, "Low", (IF(Sales_Datas[[#This Row],[base_price]] &gt;= 10092000, "High", "Medium")))</f>
        <v>Medium</v>
      </c>
    </row>
    <row r="3711" spans="1:22" x14ac:dyDescent="0.25">
      <c r="A3711" s="1" t="s">
        <v>10288</v>
      </c>
      <c r="B3711" s="1" t="s">
        <v>10289</v>
      </c>
      <c r="C3711" s="2">
        <v>44416</v>
      </c>
      <c r="D3711" s="1" t="s">
        <v>10290</v>
      </c>
      <c r="E3711" s="4">
        <v>145116</v>
      </c>
      <c r="F3711">
        <v>1</v>
      </c>
      <c r="G3711" s="4">
        <v>1451160</v>
      </c>
      <c r="H3711" s="4">
        <v>0</v>
      </c>
      <c r="I3711" s="4">
        <v>1451160</v>
      </c>
      <c r="J3711">
        <v>1</v>
      </c>
      <c r="K3711">
        <v>0</v>
      </c>
      <c r="L3711">
        <v>0</v>
      </c>
      <c r="M3711">
        <v>1</v>
      </c>
      <c r="N3711" s="2">
        <v>44419</v>
      </c>
      <c r="O3711" s="1" t="s">
        <v>10291</v>
      </c>
      <c r="P3711" s="4">
        <v>1451160</v>
      </c>
      <c r="Q3711" s="4">
        <v>111708</v>
      </c>
      <c r="R3711" s="1" t="s">
        <v>191</v>
      </c>
      <c r="S3711" s="1" t="s">
        <v>50</v>
      </c>
      <c r="T3711" s="4">
        <f>Sales_Datas[[#This Row],[after_discount]]-(Sales_Datas[[#This Row],[qty_ordered]]*Sales_Datas[[#This Row],[cogs]])</f>
        <v>1339452</v>
      </c>
      <c r="U3711" s="3">
        <f>IFERROR(Sales_Datas[[#This Row],[Gross_Profit]]/Sales_Datas[[#This Row],[after_discount]],0)</f>
        <v>0.92302158273381296</v>
      </c>
      <c r="V3711" s="1" t="str">
        <f>IF(Sales_Datas[[#This Row],[base_price]] &lt;= 632200, "Low", (IF(Sales_Datas[[#This Row],[base_price]] &gt;= 10092000, "High", "Medium")))</f>
        <v>Medium</v>
      </c>
    </row>
    <row r="3712" spans="1:22" x14ac:dyDescent="0.25">
      <c r="A3712" s="1" t="s">
        <v>10292</v>
      </c>
      <c r="B3712" s="1" t="s">
        <v>10293</v>
      </c>
      <c r="C3712" s="2">
        <v>44235</v>
      </c>
      <c r="D3712" s="1" t="s">
        <v>7541</v>
      </c>
      <c r="E3712" s="4">
        <v>145000</v>
      </c>
      <c r="F3712">
        <v>1</v>
      </c>
      <c r="G3712" s="4">
        <v>1450000</v>
      </c>
      <c r="H3712" s="4">
        <v>0</v>
      </c>
      <c r="I3712" s="4">
        <v>1450000</v>
      </c>
      <c r="J3712">
        <v>1</v>
      </c>
      <c r="K3712">
        <v>1</v>
      </c>
      <c r="L3712">
        <v>0</v>
      </c>
      <c r="M3712">
        <v>1</v>
      </c>
      <c r="N3712" s="2">
        <v>44423</v>
      </c>
      <c r="O3712" s="1" t="s">
        <v>7542</v>
      </c>
      <c r="P3712" s="4">
        <v>1450000</v>
      </c>
      <c r="Q3712" s="4">
        <v>117450</v>
      </c>
      <c r="R3712" s="1" t="s">
        <v>89</v>
      </c>
      <c r="S3712" s="1" t="s">
        <v>50</v>
      </c>
      <c r="T3712" s="4">
        <f>Sales_Datas[[#This Row],[after_discount]]-(Sales_Datas[[#This Row],[qty_ordered]]*Sales_Datas[[#This Row],[cogs]])</f>
        <v>1332550</v>
      </c>
      <c r="U3712" s="3">
        <f>IFERROR(Sales_Datas[[#This Row],[Gross_Profit]]/Sales_Datas[[#This Row],[after_discount]],0)</f>
        <v>0.91900000000000004</v>
      </c>
      <c r="V3712" s="1" t="str">
        <f>IF(Sales_Datas[[#This Row],[base_price]] &lt;= 632200, "Low", (IF(Sales_Datas[[#This Row],[base_price]] &gt;= 10092000, "High", "Medium")))</f>
        <v>Medium</v>
      </c>
    </row>
    <row r="3713" spans="1:22" x14ac:dyDescent="0.25">
      <c r="A3713" s="1" t="s">
        <v>10294</v>
      </c>
      <c r="B3713" s="1" t="s">
        <v>10295</v>
      </c>
      <c r="C3713" s="2">
        <v>44294</v>
      </c>
      <c r="D3713" s="1" t="s">
        <v>7541</v>
      </c>
      <c r="E3713" s="4">
        <v>145000</v>
      </c>
      <c r="F3713">
        <v>1</v>
      </c>
      <c r="G3713" s="4">
        <v>1450000</v>
      </c>
      <c r="H3713" s="4">
        <v>0</v>
      </c>
      <c r="I3713" s="4">
        <v>1450000</v>
      </c>
      <c r="J3713">
        <v>1</v>
      </c>
      <c r="K3713">
        <v>1</v>
      </c>
      <c r="L3713">
        <v>1</v>
      </c>
      <c r="M3713">
        <v>1</v>
      </c>
      <c r="N3713" s="2">
        <v>44423</v>
      </c>
      <c r="O3713" s="1" t="s">
        <v>7542</v>
      </c>
      <c r="P3713" s="4">
        <v>1450000</v>
      </c>
      <c r="Q3713" s="4">
        <v>117450</v>
      </c>
      <c r="R3713" s="1" t="s">
        <v>89</v>
      </c>
      <c r="S3713" s="1" t="s">
        <v>50</v>
      </c>
      <c r="T3713" s="4">
        <f>Sales_Datas[[#This Row],[after_discount]]-(Sales_Datas[[#This Row],[qty_ordered]]*Sales_Datas[[#This Row],[cogs]])</f>
        <v>1332550</v>
      </c>
      <c r="U3713" s="3">
        <f>IFERROR(Sales_Datas[[#This Row],[Gross_Profit]]/Sales_Datas[[#This Row],[after_discount]],0)</f>
        <v>0.91900000000000004</v>
      </c>
      <c r="V3713" s="1" t="str">
        <f>IF(Sales_Datas[[#This Row],[base_price]] &lt;= 632200, "Low", (IF(Sales_Datas[[#This Row],[base_price]] &gt;= 10092000, "High", "Medium")))</f>
        <v>Medium</v>
      </c>
    </row>
    <row r="3714" spans="1:22" x14ac:dyDescent="0.25">
      <c r="A3714" s="1" t="s">
        <v>10296</v>
      </c>
      <c r="B3714" s="1" t="s">
        <v>10297</v>
      </c>
      <c r="C3714" s="2">
        <v>44355</v>
      </c>
      <c r="D3714" s="1" t="s">
        <v>7541</v>
      </c>
      <c r="E3714" s="4">
        <v>145000</v>
      </c>
      <c r="F3714">
        <v>1</v>
      </c>
      <c r="G3714" s="4">
        <v>1450000</v>
      </c>
      <c r="H3714" s="4">
        <v>0</v>
      </c>
      <c r="I3714" s="4">
        <v>1450000</v>
      </c>
      <c r="J3714">
        <v>1</v>
      </c>
      <c r="K3714">
        <v>1</v>
      </c>
      <c r="L3714">
        <v>1</v>
      </c>
      <c r="M3714">
        <v>1</v>
      </c>
      <c r="N3714" s="2">
        <v>44424</v>
      </c>
      <c r="O3714" s="1" t="s">
        <v>7542</v>
      </c>
      <c r="P3714" s="4">
        <v>1450000</v>
      </c>
      <c r="Q3714" s="4">
        <v>117450</v>
      </c>
      <c r="R3714" s="1" t="s">
        <v>89</v>
      </c>
      <c r="S3714" s="1" t="s">
        <v>50</v>
      </c>
      <c r="T3714" s="4">
        <f>Sales_Datas[[#This Row],[after_discount]]-(Sales_Datas[[#This Row],[qty_ordered]]*Sales_Datas[[#This Row],[cogs]])</f>
        <v>1332550</v>
      </c>
      <c r="U3714" s="3">
        <f>IFERROR(Sales_Datas[[#This Row],[Gross_Profit]]/Sales_Datas[[#This Row],[after_discount]],0)</f>
        <v>0.91900000000000004</v>
      </c>
      <c r="V3714" s="1" t="str">
        <f>IF(Sales_Datas[[#This Row],[base_price]] &lt;= 632200, "Low", (IF(Sales_Datas[[#This Row],[base_price]] &gt;= 10092000, "High", "Medium")))</f>
        <v>Medium</v>
      </c>
    </row>
    <row r="3715" spans="1:22" x14ac:dyDescent="0.25">
      <c r="A3715" s="1" t="s">
        <v>10298</v>
      </c>
      <c r="B3715" s="1" t="s">
        <v>10299</v>
      </c>
      <c r="C3715" s="2">
        <v>44390</v>
      </c>
      <c r="D3715" s="1" t="s">
        <v>925</v>
      </c>
      <c r="E3715" s="4">
        <v>145000</v>
      </c>
      <c r="F3715">
        <v>1</v>
      </c>
      <c r="G3715" s="4">
        <v>1450000</v>
      </c>
      <c r="H3715" s="4">
        <v>0</v>
      </c>
      <c r="I3715" s="4">
        <v>1450000</v>
      </c>
      <c r="J3715">
        <v>1</v>
      </c>
      <c r="K3715">
        <v>1</v>
      </c>
      <c r="L3715">
        <v>1</v>
      </c>
      <c r="M3715">
        <v>1</v>
      </c>
      <c r="N3715" s="2">
        <v>44405</v>
      </c>
      <c r="O3715" s="1" t="s">
        <v>926</v>
      </c>
      <c r="P3715" s="4">
        <v>1305000</v>
      </c>
      <c r="Q3715" s="4">
        <v>84796</v>
      </c>
      <c r="R3715" s="1" t="s">
        <v>89</v>
      </c>
      <c r="S3715" s="1" t="s">
        <v>50</v>
      </c>
      <c r="T3715" s="4">
        <f>Sales_Datas[[#This Row],[after_discount]]-(Sales_Datas[[#This Row],[qty_ordered]]*Sales_Datas[[#This Row],[cogs]])</f>
        <v>1365204</v>
      </c>
      <c r="U3715" s="3">
        <f>IFERROR(Sales_Datas[[#This Row],[Gross_Profit]]/Sales_Datas[[#This Row],[after_discount]],0)</f>
        <v>0.94152000000000002</v>
      </c>
      <c r="V3715" s="1" t="str">
        <f>IF(Sales_Datas[[#This Row],[base_price]] &lt;= 632200, "Low", (IF(Sales_Datas[[#This Row],[base_price]] &gt;= 10092000, "High", "Medium")))</f>
        <v>Medium</v>
      </c>
    </row>
    <row r="3716" spans="1:22" x14ac:dyDescent="0.25">
      <c r="A3716" s="1" t="s">
        <v>10300</v>
      </c>
      <c r="B3716" s="1" t="s">
        <v>10301</v>
      </c>
      <c r="C3716" s="2">
        <v>44397</v>
      </c>
      <c r="D3716" s="1" t="s">
        <v>925</v>
      </c>
      <c r="E3716" s="4">
        <v>145000</v>
      </c>
      <c r="F3716">
        <v>1</v>
      </c>
      <c r="G3716" s="4">
        <v>1450000</v>
      </c>
      <c r="H3716" s="4">
        <v>0</v>
      </c>
      <c r="I3716" s="4">
        <v>1450000</v>
      </c>
      <c r="J3716">
        <v>1</v>
      </c>
      <c r="K3716">
        <v>1</v>
      </c>
      <c r="L3716">
        <v>1</v>
      </c>
      <c r="M3716">
        <v>1</v>
      </c>
      <c r="N3716" s="2">
        <v>44388</v>
      </c>
      <c r="O3716" s="1" t="s">
        <v>926</v>
      </c>
      <c r="P3716" s="4">
        <v>1305000</v>
      </c>
      <c r="Q3716" s="4">
        <v>84796</v>
      </c>
      <c r="R3716" s="1" t="s">
        <v>89</v>
      </c>
      <c r="S3716" s="1" t="s">
        <v>50</v>
      </c>
      <c r="T3716" s="4">
        <f>Sales_Datas[[#This Row],[after_discount]]-(Sales_Datas[[#This Row],[qty_ordered]]*Sales_Datas[[#This Row],[cogs]])</f>
        <v>1365204</v>
      </c>
      <c r="U3716" s="3">
        <f>IFERROR(Sales_Datas[[#This Row],[Gross_Profit]]/Sales_Datas[[#This Row],[after_discount]],0)</f>
        <v>0.94152000000000002</v>
      </c>
      <c r="V3716" s="1" t="str">
        <f>IF(Sales_Datas[[#This Row],[base_price]] &lt;= 632200, "Low", (IF(Sales_Datas[[#This Row],[base_price]] &gt;= 10092000, "High", "Medium")))</f>
        <v>Medium</v>
      </c>
    </row>
    <row r="3717" spans="1:22" x14ac:dyDescent="0.25">
      <c r="A3717" s="1" t="s">
        <v>10302</v>
      </c>
      <c r="B3717" s="1" t="s">
        <v>10301</v>
      </c>
      <c r="C3717" s="2">
        <v>44399</v>
      </c>
      <c r="D3717" s="1" t="s">
        <v>925</v>
      </c>
      <c r="E3717" s="4">
        <v>145000</v>
      </c>
      <c r="F3717">
        <v>1</v>
      </c>
      <c r="G3717" s="4">
        <v>1450000</v>
      </c>
      <c r="H3717" s="4">
        <v>0</v>
      </c>
      <c r="I3717" s="4">
        <v>1450000</v>
      </c>
      <c r="J3717">
        <v>1</v>
      </c>
      <c r="K3717">
        <v>1</v>
      </c>
      <c r="L3717">
        <v>1</v>
      </c>
      <c r="M3717">
        <v>1</v>
      </c>
      <c r="N3717" s="2">
        <v>44388</v>
      </c>
      <c r="O3717" s="1" t="s">
        <v>926</v>
      </c>
      <c r="P3717" s="4">
        <v>1305000</v>
      </c>
      <c r="Q3717" s="4">
        <v>84796</v>
      </c>
      <c r="R3717" s="1" t="s">
        <v>89</v>
      </c>
      <c r="S3717" s="1" t="s">
        <v>50</v>
      </c>
      <c r="T3717" s="4">
        <f>Sales_Datas[[#This Row],[after_discount]]-(Sales_Datas[[#This Row],[qty_ordered]]*Sales_Datas[[#This Row],[cogs]])</f>
        <v>1365204</v>
      </c>
      <c r="U3717" s="3">
        <f>IFERROR(Sales_Datas[[#This Row],[Gross_Profit]]/Sales_Datas[[#This Row],[after_discount]],0)</f>
        <v>0.94152000000000002</v>
      </c>
      <c r="V3717" s="1" t="str">
        <f>IF(Sales_Datas[[#This Row],[base_price]] &lt;= 632200, "Low", (IF(Sales_Datas[[#This Row],[base_price]] &gt;= 10092000, "High", "Medium")))</f>
        <v>Medium</v>
      </c>
    </row>
    <row r="3718" spans="1:22" x14ac:dyDescent="0.25">
      <c r="A3718" s="1" t="s">
        <v>10303</v>
      </c>
      <c r="B3718" s="1" t="s">
        <v>10304</v>
      </c>
      <c r="C3718" s="2">
        <v>44404</v>
      </c>
      <c r="D3718" s="1" t="s">
        <v>7541</v>
      </c>
      <c r="E3718" s="4">
        <v>145000</v>
      </c>
      <c r="F3718">
        <v>1</v>
      </c>
      <c r="G3718" s="4">
        <v>1450000</v>
      </c>
      <c r="H3718" s="4">
        <v>0</v>
      </c>
      <c r="I3718" s="4">
        <v>1450000</v>
      </c>
      <c r="J3718">
        <v>1</v>
      </c>
      <c r="K3718">
        <v>1</v>
      </c>
      <c r="L3718">
        <v>0</v>
      </c>
      <c r="M3718">
        <v>1</v>
      </c>
      <c r="N3718" s="2">
        <v>44392</v>
      </c>
      <c r="O3718" s="1" t="s">
        <v>7542</v>
      </c>
      <c r="P3718" s="4">
        <v>1450000</v>
      </c>
      <c r="Q3718" s="4">
        <v>117450</v>
      </c>
      <c r="R3718" s="1" t="s">
        <v>89</v>
      </c>
      <c r="S3718" s="1" t="s">
        <v>50</v>
      </c>
      <c r="T3718" s="4">
        <f>Sales_Datas[[#This Row],[after_discount]]-(Sales_Datas[[#This Row],[qty_ordered]]*Sales_Datas[[#This Row],[cogs]])</f>
        <v>1332550</v>
      </c>
      <c r="U3718" s="3">
        <f>IFERROR(Sales_Datas[[#This Row],[Gross_Profit]]/Sales_Datas[[#This Row],[after_discount]],0)</f>
        <v>0.91900000000000004</v>
      </c>
      <c r="V3718" s="1" t="str">
        <f>IF(Sales_Datas[[#This Row],[base_price]] &lt;= 632200, "Low", (IF(Sales_Datas[[#This Row],[base_price]] &gt;= 10092000, "High", "Medium")))</f>
        <v>Medium</v>
      </c>
    </row>
    <row r="3719" spans="1:22" x14ac:dyDescent="0.25">
      <c r="A3719" s="1" t="s">
        <v>10305</v>
      </c>
      <c r="B3719" s="1" t="s">
        <v>10304</v>
      </c>
      <c r="C3719" s="2">
        <v>44405</v>
      </c>
      <c r="D3719" s="1" t="s">
        <v>10306</v>
      </c>
      <c r="E3719" s="4">
        <v>145000</v>
      </c>
      <c r="F3719">
        <v>1</v>
      </c>
      <c r="G3719" s="4">
        <v>1450000</v>
      </c>
      <c r="H3719" s="4">
        <v>0</v>
      </c>
      <c r="I3719" s="4">
        <v>1450000</v>
      </c>
      <c r="J3719">
        <v>1</v>
      </c>
      <c r="K3719">
        <v>1</v>
      </c>
      <c r="L3719">
        <v>0</v>
      </c>
      <c r="M3719">
        <v>1</v>
      </c>
      <c r="N3719" s="2">
        <v>44392</v>
      </c>
      <c r="O3719" s="1" t="s">
        <v>10307</v>
      </c>
      <c r="P3719" s="4">
        <v>1450000</v>
      </c>
      <c r="Q3719" s="4">
        <v>121800</v>
      </c>
      <c r="R3719" s="1" t="s">
        <v>89</v>
      </c>
      <c r="S3719" s="1" t="s">
        <v>50</v>
      </c>
      <c r="T3719" s="4">
        <f>Sales_Datas[[#This Row],[after_discount]]-(Sales_Datas[[#This Row],[qty_ordered]]*Sales_Datas[[#This Row],[cogs]])</f>
        <v>1328200</v>
      </c>
      <c r="U3719" s="3">
        <f>IFERROR(Sales_Datas[[#This Row],[Gross_Profit]]/Sales_Datas[[#This Row],[after_discount]],0)</f>
        <v>0.91600000000000004</v>
      </c>
      <c r="V3719" s="1" t="str">
        <f>IF(Sales_Datas[[#This Row],[base_price]] &lt;= 632200, "Low", (IF(Sales_Datas[[#This Row],[base_price]] &gt;= 10092000, "High", "Medium")))</f>
        <v>Medium</v>
      </c>
    </row>
    <row r="3720" spans="1:22" x14ac:dyDescent="0.25">
      <c r="A3720" s="1" t="s">
        <v>10308</v>
      </c>
      <c r="B3720" s="1" t="s">
        <v>10309</v>
      </c>
      <c r="C3720" s="2">
        <v>44408</v>
      </c>
      <c r="D3720" s="1" t="s">
        <v>7541</v>
      </c>
      <c r="E3720" s="4">
        <v>145000</v>
      </c>
      <c r="F3720">
        <v>1</v>
      </c>
      <c r="G3720" s="4">
        <v>1450000</v>
      </c>
      <c r="H3720" s="4">
        <v>0</v>
      </c>
      <c r="I3720" s="4">
        <v>1450000</v>
      </c>
      <c r="J3720">
        <v>1</v>
      </c>
      <c r="K3720">
        <v>1</v>
      </c>
      <c r="L3720">
        <v>1</v>
      </c>
      <c r="M3720">
        <v>1</v>
      </c>
      <c r="N3720" s="2">
        <v>44386</v>
      </c>
      <c r="O3720" s="1" t="s">
        <v>7542</v>
      </c>
      <c r="P3720" s="4">
        <v>1450000</v>
      </c>
      <c r="Q3720" s="4">
        <v>117450</v>
      </c>
      <c r="R3720" s="1" t="s">
        <v>89</v>
      </c>
      <c r="S3720" s="1" t="s">
        <v>50</v>
      </c>
      <c r="T3720" s="4">
        <f>Sales_Datas[[#This Row],[after_discount]]-(Sales_Datas[[#This Row],[qty_ordered]]*Sales_Datas[[#This Row],[cogs]])</f>
        <v>1332550</v>
      </c>
      <c r="U3720" s="3">
        <f>IFERROR(Sales_Datas[[#This Row],[Gross_Profit]]/Sales_Datas[[#This Row],[after_discount]],0)</f>
        <v>0.91900000000000004</v>
      </c>
      <c r="V3720" s="1" t="str">
        <f>IF(Sales_Datas[[#This Row],[base_price]] &lt;= 632200, "Low", (IF(Sales_Datas[[#This Row],[base_price]] &gt;= 10092000, "High", "Medium")))</f>
        <v>Medium</v>
      </c>
    </row>
    <row r="3721" spans="1:22" x14ac:dyDescent="0.25">
      <c r="A3721" s="1" t="s">
        <v>10310</v>
      </c>
      <c r="B3721" s="1" t="s">
        <v>10311</v>
      </c>
      <c r="C3721" s="2">
        <v>44416</v>
      </c>
      <c r="D3721" s="1" t="s">
        <v>925</v>
      </c>
      <c r="E3721" s="4">
        <v>145000</v>
      </c>
      <c r="F3721">
        <v>1</v>
      </c>
      <c r="G3721" s="4">
        <v>1450000</v>
      </c>
      <c r="H3721" s="4">
        <v>0</v>
      </c>
      <c r="I3721" s="4">
        <v>1450000</v>
      </c>
      <c r="J3721">
        <v>1</v>
      </c>
      <c r="K3721">
        <v>1</v>
      </c>
      <c r="L3721">
        <v>1</v>
      </c>
      <c r="M3721">
        <v>1</v>
      </c>
      <c r="N3721" s="2">
        <v>44431</v>
      </c>
      <c r="O3721" s="1" t="s">
        <v>926</v>
      </c>
      <c r="P3721" s="4">
        <v>1305000</v>
      </c>
      <c r="Q3721" s="4">
        <v>84796</v>
      </c>
      <c r="R3721" s="1" t="s">
        <v>89</v>
      </c>
      <c r="S3721" s="1" t="s">
        <v>50</v>
      </c>
      <c r="T3721" s="4">
        <f>Sales_Datas[[#This Row],[after_discount]]-(Sales_Datas[[#This Row],[qty_ordered]]*Sales_Datas[[#This Row],[cogs]])</f>
        <v>1365204</v>
      </c>
      <c r="U3721" s="3">
        <f>IFERROR(Sales_Datas[[#This Row],[Gross_Profit]]/Sales_Datas[[#This Row],[after_discount]],0)</f>
        <v>0.94152000000000002</v>
      </c>
      <c r="V3721" s="1" t="str">
        <f>IF(Sales_Datas[[#This Row],[base_price]] &lt;= 632200, "Low", (IF(Sales_Datas[[#This Row],[base_price]] &gt;= 10092000, "High", "Medium")))</f>
        <v>Medium</v>
      </c>
    </row>
    <row r="3722" spans="1:22" x14ac:dyDescent="0.25">
      <c r="A3722" s="1" t="s">
        <v>10312</v>
      </c>
      <c r="B3722" s="1" t="s">
        <v>10313</v>
      </c>
      <c r="C3722" s="2">
        <v>44434</v>
      </c>
      <c r="D3722" s="1" t="s">
        <v>7541</v>
      </c>
      <c r="E3722" s="4">
        <v>145000</v>
      </c>
      <c r="F3722">
        <v>1</v>
      </c>
      <c r="G3722" s="4">
        <v>1450000</v>
      </c>
      <c r="H3722" s="4">
        <v>0</v>
      </c>
      <c r="I3722" s="4">
        <v>1450000</v>
      </c>
      <c r="J3722">
        <v>1</v>
      </c>
      <c r="K3722">
        <v>1</v>
      </c>
      <c r="L3722">
        <v>1</v>
      </c>
      <c r="M3722">
        <v>1</v>
      </c>
      <c r="N3722" s="2">
        <v>44402</v>
      </c>
      <c r="O3722" s="1" t="s">
        <v>7542</v>
      </c>
      <c r="P3722" s="4">
        <v>1450000</v>
      </c>
      <c r="Q3722" s="4">
        <v>117450</v>
      </c>
      <c r="R3722" s="1" t="s">
        <v>89</v>
      </c>
      <c r="S3722" s="1" t="s">
        <v>50</v>
      </c>
      <c r="T3722" s="4">
        <f>Sales_Datas[[#This Row],[after_discount]]-(Sales_Datas[[#This Row],[qty_ordered]]*Sales_Datas[[#This Row],[cogs]])</f>
        <v>1332550</v>
      </c>
      <c r="U3722" s="3">
        <f>IFERROR(Sales_Datas[[#This Row],[Gross_Profit]]/Sales_Datas[[#This Row],[after_discount]],0)</f>
        <v>0.91900000000000004</v>
      </c>
      <c r="V3722" s="1" t="str">
        <f>IF(Sales_Datas[[#This Row],[base_price]] &lt;= 632200, "Low", (IF(Sales_Datas[[#This Row],[base_price]] &gt;= 10092000, "High", "Medium")))</f>
        <v>Medium</v>
      </c>
    </row>
    <row r="3723" spans="1:22" x14ac:dyDescent="0.25">
      <c r="A3723" s="1" t="s">
        <v>10314</v>
      </c>
      <c r="B3723" s="1" t="s">
        <v>10315</v>
      </c>
      <c r="C3723" s="2">
        <v>44446</v>
      </c>
      <c r="D3723" s="1" t="s">
        <v>7541</v>
      </c>
      <c r="E3723" s="4">
        <v>145000</v>
      </c>
      <c r="F3723">
        <v>1</v>
      </c>
      <c r="G3723" s="4">
        <v>1450000</v>
      </c>
      <c r="H3723" s="4">
        <v>0</v>
      </c>
      <c r="I3723" s="4">
        <v>1450000</v>
      </c>
      <c r="J3723">
        <v>1</v>
      </c>
      <c r="K3723">
        <v>1</v>
      </c>
      <c r="L3723">
        <v>1</v>
      </c>
      <c r="M3723">
        <v>1</v>
      </c>
      <c r="N3723" s="2">
        <v>44404</v>
      </c>
      <c r="O3723" s="1" t="s">
        <v>7542</v>
      </c>
      <c r="P3723" s="4">
        <v>1450000</v>
      </c>
      <c r="Q3723" s="4">
        <v>117450</v>
      </c>
      <c r="R3723" s="1" t="s">
        <v>89</v>
      </c>
      <c r="S3723" s="1" t="s">
        <v>50</v>
      </c>
      <c r="T3723" s="4">
        <f>Sales_Datas[[#This Row],[after_discount]]-(Sales_Datas[[#This Row],[qty_ordered]]*Sales_Datas[[#This Row],[cogs]])</f>
        <v>1332550</v>
      </c>
      <c r="U3723" s="3">
        <f>IFERROR(Sales_Datas[[#This Row],[Gross_Profit]]/Sales_Datas[[#This Row],[after_discount]],0)</f>
        <v>0.91900000000000004</v>
      </c>
      <c r="V3723" s="1" t="str">
        <f>IF(Sales_Datas[[#This Row],[base_price]] &lt;= 632200, "Low", (IF(Sales_Datas[[#This Row],[base_price]] &gt;= 10092000, "High", "Medium")))</f>
        <v>Medium</v>
      </c>
    </row>
    <row r="3724" spans="1:22" x14ac:dyDescent="0.25">
      <c r="A3724" s="1" t="s">
        <v>10316</v>
      </c>
      <c r="B3724" s="1" t="s">
        <v>10317</v>
      </c>
      <c r="C3724" s="2">
        <v>44447</v>
      </c>
      <c r="D3724" s="1" t="s">
        <v>7541</v>
      </c>
      <c r="E3724" s="4">
        <v>145000</v>
      </c>
      <c r="F3724">
        <v>1</v>
      </c>
      <c r="G3724" s="4">
        <v>1450000</v>
      </c>
      <c r="H3724" s="4">
        <v>0</v>
      </c>
      <c r="I3724" s="4">
        <v>1450000</v>
      </c>
      <c r="J3724">
        <v>1</v>
      </c>
      <c r="K3724">
        <v>1</v>
      </c>
      <c r="L3724">
        <v>1</v>
      </c>
      <c r="M3724">
        <v>1</v>
      </c>
      <c r="N3724" s="2">
        <v>44420</v>
      </c>
      <c r="O3724" s="1" t="s">
        <v>7542</v>
      </c>
      <c r="P3724" s="4">
        <v>1450000</v>
      </c>
      <c r="Q3724" s="4">
        <v>117450</v>
      </c>
      <c r="R3724" s="1" t="s">
        <v>89</v>
      </c>
      <c r="S3724" s="1" t="s">
        <v>50</v>
      </c>
      <c r="T3724" s="4">
        <f>Sales_Datas[[#This Row],[after_discount]]-(Sales_Datas[[#This Row],[qty_ordered]]*Sales_Datas[[#This Row],[cogs]])</f>
        <v>1332550</v>
      </c>
      <c r="U3724" s="3">
        <f>IFERROR(Sales_Datas[[#This Row],[Gross_Profit]]/Sales_Datas[[#This Row],[after_discount]],0)</f>
        <v>0.91900000000000004</v>
      </c>
      <c r="V3724" s="1" t="str">
        <f>IF(Sales_Datas[[#This Row],[base_price]] &lt;= 632200, "Low", (IF(Sales_Datas[[#This Row],[base_price]] &gt;= 10092000, "High", "Medium")))</f>
        <v>Medium</v>
      </c>
    </row>
    <row r="3725" spans="1:22" x14ac:dyDescent="0.25">
      <c r="A3725" s="1" t="s">
        <v>10318</v>
      </c>
      <c r="B3725" s="1" t="s">
        <v>10319</v>
      </c>
      <c r="C3725" s="2">
        <v>44512</v>
      </c>
      <c r="D3725" s="1" t="s">
        <v>7541</v>
      </c>
      <c r="E3725" s="4">
        <v>145000</v>
      </c>
      <c r="F3725">
        <v>1</v>
      </c>
      <c r="G3725" s="4">
        <v>1450000</v>
      </c>
      <c r="H3725" s="4">
        <v>0</v>
      </c>
      <c r="I3725" s="4">
        <v>1450000</v>
      </c>
      <c r="J3725">
        <v>1</v>
      </c>
      <c r="K3725">
        <v>1</v>
      </c>
      <c r="L3725">
        <v>1</v>
      </c>
      <c r="M3725">
        <v>1</v>
      </c>
      <c r="N3725" s="2">
        <v>44558</v>
      </c>
      <c r="O3725" s="1" t="s">
        <v>7542</v>
      </c>
      <c r="P3725" s="4">
        <v>1450000</v>
      </c>
      <c r="Q3725" s="4">
        <v>117450</v>
      </c>
      <c r="R3725" s="1" t="s">
        <v>89</v>
      </c>
      <c r="S3725" s="1" t="s">
        <v>50</v>
      </c>
      <c r="T3725" s="4">
        <f>Sales_Datas[[#This Row],[after_discount]]-(Sales_Datas[[#This Row],[qty_ordered]]*Sales_Datas[[#This Row],[cogs]])</f>
        <v>1332550</v>
      </c>
      <c r="U3725" s="3">
        <f>IFERROR(Sales_Datas[[#This Row],[Gross_Profit]]/Sales_Datas[[#This Row],[after_discount]],0)</f>
        <v>0.91900000000000004</v>
      </c>
      <c r="V3725" s="1" t="str">
        <f>IF(Sales_Datas[[#This Row],[base_price]] &lt;= 632200, "Low", (IF(Sales_Datas[[#This Row],[base_price]] &gt;= 10092000, "High", "Medium")))</f>
        <v>Medium</v>
      </c>
    </row>
    <row r="3726" spans="1:22" x14ac:dyDescent="0.25">
      <c r="A3726" s="1" t="s">
        <v>10320</v>
      </c>
      <c r="B3726" s="1" t="s">
        <v>10321</v>
      </c>
      <c r="C3726" s="2">
        <v>44539</v>
      </c>
      <c r="D3726" s="1" t="s">
        <v>7541</v>
      </c>
      <c r="E3726" s="4">
        <v>145000</v>
      </c>
      <c r="F3726">
        <v>1</v>
      </c>
      <c r="G3726" s="4">
        <v>1450000</v>
      </c>
      <c r="H3726" s="4">
        <v>0</v>
      </c>
      <c r="I3726" s="4">
        <v>1450000</v>
      </c>
      <c r="J3726">
        <v>1</v>
      </c>
      <c r="K3726">
        <v>1</v>
      </c>
      <c r="L3726">
        <v>1</v>
      </c>
      <c r="M3726">
        <v>1</v>
      </c>
      <c r="N3726" s="2">
        <v>44451</v>
      </c>
      <c r="O3726" s="1" t="s">
        <v>7542</v>
      </c>
      <c r="P3726" s="4">
        <v>1450000</v>
      </c>
      <c r="Q3726" s="4">
        <v>117450</v>
      </c>
      <c r="R3726" s="1" t="s">
        <v>89</v>
      </c>
      <c r="S3726" s="1" t="s">
        <v>50</v>
      </c>
      <c r="T3726" s="4">
        <f>Sales_Datas[[#This Row],[after_discount]]-(Sales_Datas[[#This Row],[qty_ordered]]*Sales_Datas[[#This Row],[cogs]])</f>
        <v>1332550</v>
      </c>
      <c r="U3726" s="3">
        <f>IFERROR(Sales_Datas[[#This Row],[Gross_Profit]]/Sales_Datas[[#This Row],[after_discount]],0)</f>
        <v>0.91900000000000004</v>
      </c>
      <c r="V3726" s="1" t="str">
        <f>IF(Sales_Datas[[#This Row],[base_price]] &lt;= 632200, "Low", (IF(Sales_Datas[[#This Row],[base_price]] &gt;= 10092000, "High", "Medium")))</f>
        <v>Medium</v>
      </c>
    </row>
    <row r="3727" spans="1:22" x14ac:dyDescent="0.25">
      <c r="A3727" s="1" t="s">
        <v>10322</v>
      </c>
      <c r="B3727" s="1" t="s">
        <v>10323</v>
      </c>
      <c r="C3727" s="2">
        <v>44562</v>
      </c>
      <c r="D3727" s="1" t="s">
        <v>7541</v>
      </c>
      <c r="E3727" s="4">
        <v>145000</v>
      </c>
      <c r="F3727">
        <v>1</v>
      </c>
      <c r="G3727" s="4">
        <v>1450000</v>
      </c>
      <c r="H3727" s="4">
        <v>0</v>
      </c>
      <c r="I3727" s="4">
        <v>1450000</v>
      </c>
      <c r="J3727">
        <v>1</v>
      </c>
      <c r="K3727">
        <v>0</v>
      </c>
      <c r="L3727">
        <v>0</v>
      </c>
      <c r="M3727">
        <v>4</v>
      </c>
      <c r="N3727" s="2">
        <v>44583</v>
      </c>
      <c r="O3727" s="1" t="s">
        <v>7542</v>
      </c>
      <c r="P3727" s="4">
        <v>1450000</v>
      </c>
      <c r="Q3727" s="4">
        <v>117450</v>
      </c>
      <c r="R3727" s="1" t="s">
        <v>89</v>
      </c>
      <c r="S3727" s="1" t="s">
        <v>34</v>
      </c>
      <c r="T3727" s="4">
        <f>Sales_Datas[[#This Row],[after_discount]]-(Sales_Datas[[#This Row],[qty_ordered]]*Sales_Datas[[#This Row],[cogs]])</f>
        <v>1332550</v>
      </c>
      <c r="U3727" s="3">
        <f>IFERROR(Sales_Datas[[#This Row],[Gross_Profit]]/Sales_Datas[[#This Row],[after_discount]],0)</f>
        <v>0.91900000000000004</v>
      </c>
      <c r="V3727" s="1" t="str">
        <f>IF(Sales_Datas[[#This Row],[base_price]] &lt;= 632200, "Low", (IF(Sales_Datas[[#This Row],[base_price]] &gt;= 10092000, "High", "Medium")))</f>
        <v>Medium</v>
      </c>
    </row>
    <row r="3728" spans="1:22" x14ac:dyDescent="0.25">
      <c r="A3728" s="1" t="s">
        <v>10324</v>
      </c>
      <c r="B3728" s="1" t="s">
        <v>10325</v>
      </c>
      <c r="C3728" s="2">
        <v>44568</v>
      </c>
      <c r="D3728" s="1" t="s">
        <v>10326</v>
      </c>
      <c r="E3728" s="4">
        <v>145000</v>
      </c>
      <c r="F3728">
        <v>1</v>
      </c>
      <c r="G3728" s="4">
        <v>1450000</v>
      </c>
      <c r="H3728" s="4">
        <v>0</v>
      </c>
      <c r="I3728" s="4">
        <v>1450000</v>
      </c>
      <c r="J3728">
        <v>1</v>
      </c>
      <c r="K3728">
        <v>1</v>
      </c>
      <c r="L3728">
        <v>0</v>
      </c>
      <c r="M3728">
        <v>1</v>
      </c>
      <c r="N3728" s="2">
        <v>44728</v>
      </c>
      <c r="O3728" s="1" t="s">
        <v>10327</v>
      </c>
      <c r="P3728" s="4">
        <v>1450000</v>
      </c>
      <c r="Q3728" s="4">
        <v>102950</v>
      </c>
      <c r="R3728" s="1" t="s">
        <v>89</v>
      </c>
      <c r="S3728" s="1" t="s">
        <v>50</v>
      </c>
      <c r="T3728" s="4">
        <f>Sales_Datas[[#This Row],[after_discount]]-(Sales_Datas[[#This Row],[qty_ordered]]*Sales_Datas[[#This Row],[cogs]])</f>
        <v>1347050</v>
      </c>
      <c r="U3728" s="3">
        <f>IFERROR(Sales_Datas[[#This Row],[Gross_Profit]]/Sales_Datas[[#This Row],[after_discount]],0)</f>
        <v>0.92900000000000005</v>
      </c>
      <c r="V3728" s="1" t="str">
        <f>IF(Sales_Datas[[#This Row],[base_price]] &lt;= 632200, "Low", (IF(Sales_Datas[[#This Row],[base_price]] &gt;= 10092000, "High", "Medium")))</f>
        <v>Medium</v>
      </c>
    </row>
    <row r="3729" spans="1:22" x14ac:dyDescent="0.25">
      <c r="A3729" s="1" t="s">
        <v>10328</v>
      </c>
      <c r="B3729" s="1" t="s">
        <v>10329</v>
      </c>
      <c r="C3729" s="2">
        <v>44586</v>
      </c>
      <c r="D3729" s="1" t="s">
        <v>7541</v>
      </c>
      <c r="E3729" s="4">
        <v>145000</v>
      </c>
      <c r="F3729">
        <v>1</v>
      </c>
      <c r="G3729" s="4">
        <v>1450000</v>
      </c>
      <c r="H3729" s="4">
        <v>0</v>
      </c>
      <c r="I3729" s="4">
        <v>1450000</v>
      </c>
      <c r="J3729">
        <v>1</v>
      </c>
      <c r="K3729">
        <v>1</v>
      </c>
      <c r="L3729">
        <v>1</v>
      </c>
      <c r="M3729">
        <v>1</v>
      </c>
      <c r="N3729" s="2">
        <v>44586</v>
      </c>
      <c r="O3729" s="1" t="s">
        <v>7542</v>
      </c>
      <c r="P3729" s="4">
        <v>1450000</v>
      </c>
      <c r="Q3729" s="4">
        <v>117450</v>
      </c>
      <c r="R3729" s="1" t="s">
        <v>89</v>
      </c>
      <c r="S3729" s="1" t="s">
        <v>50</v>
      </c>
      <c r="T3729" s="4">
        <f>Sales_Datas[[#This Row],[after_discount]]-(Sales_Datas[[#This Row],[qty_ordered]]*Sales_Datas[[#This Row],[cogs]])</f>
        <v>1332550</v>
      </c>
      <c r="U3729" s="3">
        <f>IFERROR(Sales_Datas[[#This Row],[Gross_Profit]]/Sales_Datas[[#This Row],[after_discount]],0)</f>
        <v>0.91900000000000004</v>
      </c>
      <c r="V3729" s="1" t="str">
        <f>IF(Sales_Datas[[#This Row],[base_price]] &lt;= 632200, "Low", (IF(Sales_Datas[[#This Row],[base_price]] &gt;= 10092000, "High", "Medium")))</f>
        <v>Medium</v>
      </c>
    </row>
    <row r="3730" spans="1:22" x14ac:dyDescent="0.25">
      <c r="A3730" s="1" t="s">
        <v>10330</v>
      </c>
      <c r="B3730" s="1" t="s">
        <v>10331</v>
      </c>
      <c r="C3730" s="2">
        <v>44589</v>
      </c>
      <c r="D3730" s="1" t="s">
        <v>7541</v>
      </c>
      <c r="E3730" s="4">
        <v>145000</v>
      </c>
      <c r="F3730">
        <v>1</v>
      </c>
      <c r="G3730" s="4">
        <v>1450000</v>
      </c>
      <c r="H3730" s="4">
        <v>0</v>
      </c>
      <c r="I3730" s="4">
        <v>1450000</v>
      </c>
      <c r="J3730">
        <v>1</v>
      </c>
      <c r="K3730">
        <v>1</v>
      </c>
      <c r="L3730">
        <v>1</v>
      </c>
      <c r="M3730">
        <v>1</v>
      </c>
      <c r="N3730" s="2">
        <v>44386</v>
      </c>
      <c r="O3730" s="1" t="s">
        <v>7542</v>
      </c>
      <c r="P3730" s="4">
        <v>1450000</v>
      </c>
      <c r="Q3730" s="4">
        <v>117450</v>
      </c>
      <c r="R3730" s="1" t="s">
        <v>89</v>
      </c>
      <c r="S3730" s="1" t="s">
        <v>50</v>
      </c>
      <c r="T3730" s="4">
        <f>Sales_Datas[[#This Row],[after_discount]]-(Sales_Datas[[#This Row],[qty_ordered]]*Sales_Datas[[#This Row],[cogs]])</f>
        <v>1332550</v>
      </c>
      <c r="U3730" s="3">
        <f>IFERROR(Sales_Datas[[#This Row],[Gross_Profit]]/Sales_Datas[[#This Row],[after_discount]],0)</f>
        <v>0.91900000000000004</v>
      </c>
      <c r="V3730" s="1" t="str">
        <f>IF(Sales_Datas[[#This Row],[base_price]] &lt;= 632200, "Low", (IF(Sales_Datas[[#This Row],[base_price]] &gt;= 10092000, "High", "Medium")))</f>
        <v>Medium</v>
      </c>
    </row>
    <row r="3731" spans="1:22" x14ac:dyDescent="0.25">
      <c r="A3731" s="1" t="s">
        <v>10332</v>
      </c>
      <c r="B3731" s="1" t="s">
        <v>10333</v>
      </c>
      <c r="C3731" s="2">
        <v>44593</v>
      </c>
      <c r="D3731" s="1" t="s">
        <v>10334</v>
      </c>
      <c r="E3731" s="4">
        <v>145000</v>
      </c>
      <c r="F3731">
        <v>1</v>
      </c>
      <c r="G3731" s="4">
        <v>1450000</v>
      </c>
      <c r="H3731" s="4">
        <v>0</v>
      </c>
      <c r="I3731" s="4">
        <v>1450000</v>
      </c>
      <c r="J3731">
        <v>1</v>
      </c>
      <c r="K3731">
        <v>0</v>
      </c>
      <c r="L3731">
        <v>0</v>
      </c>
      <c r="M3731">
        <v>1</v>
      </c>
      <c r="N3731" s="2">
        <v>44562</v>
      </c>
      <c r="O3731" s="1" t="s">
        <v>10335</v>
      </c>
      <c r="P3731" s="4">
        <v>1450000</v>
      </c>
      <c r="Q3731" s="4">
        <v>92800</v>
      </c>
      <c r="R3731" s="1" t="s">
        <v>89</v>
      </c>
      <c r="S3731" s="1" t="s">
        <v>50</v>
      </c>
      <c r="T3731" s="4">
        <f>Sales_Datas[[#This Row],[after_discount]]-(Sales_Datas[[#This Row],[qty_ordered]]*Sales_Datas[[#This Row],[cogs]])</f>
        <v>1357200</v>
      </c>
      <c r="U3731" s="3">
        <f>IFERROR(Sales_Datas[[#This Row],[Gross_Profit]]/Sales_Datas[[#This Row],[after_discount]],0)</f>
        <v>0.93600000000000005</v>
      </c>
      <c r="V3731" s="1" t="str">
        <f>IF(Sales_Datas[[#This Row],[base_price]] &lt;= 632200, "Low", (IF(Sales_Datas[[#This Row],[base_price]] &gt;= 10092000, "High", "Medium")))</f>
        <v>Medium</v>
      </c>
    </row>
    <row r="3732" spans="1:22" x14ac:dyDescent="0.25">
      <c r="A3732" s="1" t="s">
        <v>10336</v>
      </c>
      <c r="B3732" s="1" t="s">
        <v>10337</v>
      </c>
      <c r="C3732" s="2">
        <v>44605</v>
      </c>
      <c r="D3732" s="1" t="s">
        <v>925</v>
      </c>
      <c r="E3732" s="4">
        <v>145000</v>
      </c>
      <c r="F3732">
        <v>1</v>
      </c>
      <c r="G3732" s="4">
        <v>1450000</v>
      </c>
      <c r="H3732" s="4">
        <v>0</v>
      </c>
      <c r="I3732" s="4">
        <v>1450000</v>
      </c>
      <c r="J3732">
        <v>1</v>
      </c>
      <c r="K3732">
        <v>1</v>
      </c>
      <c r="L3732">
        <v>1</v>
      </c>
      <c r="M3732">
        <v>1</v>
      </c>
      <c r="N3732" s="2">
        <v>44615</v>
      </c>
      <c r="O3732" s="1" t="s">
        <v>926</v>
      </c>
      <c r="P3732" s="4">
        <v>1305000</v>
      </c>
      <c r="Q3732" s="4">
        <v>84796</v>
      </c>
      <c r="R3732" s="1" t="s">
        <v>89</v>
      </c>
      <c r="S3732" s="1" t="s">
        <v>50</v>
      </c>
      <c r="T3732" s="4">
        <f>Sales_Datas[[#This Row],[after_discount]]-(Sales_Datas[[#This Row],[qty_ordered]]*Sales_Datas[[#This Row],[cogs]])</f>
        <v>1365204</v>
      </c>
      <c r="U3732" s="3">
        <f>IFERROR(Sales_Datas[[#This Row],[Gross_Profit]]/Sales_Datas[[#This Row],[after_discount]],0)</f>
        <v>0.94152000000000002</v>
      </c>
      <c r="V3732" s="1" t="str">
        <f>IF(Sales_Datas[[#This Row],[base_price]] &lt;= 632200, "Low", (IF(Sales_Datas[[#This Row],[base_price]] &gt;= 10092000, "High", "Medium")))</f>
        <v>Medium</v>
      </c>
    </row>
    <row r="3733" spans="1:22" x14ac:dyDescent="0.25">
      <c r="A3733" s="1" t="s">
        <v>10338</v>
      </c>
      <c r="B3733" s="1" t="s">
        <v>10339</v>
      </c>
      <c r="C3733" s="2">
        <v>44608</v>
      </c>
      <c r="D3733" s="1" t="s">
        <v>925</v>
      </c>
      <c r="E3733" s="4">
        <v>145000</v>
      </c>
      <c r="F3733">
        <v>1</v>
      </c>
      <c r="G3733" s="4">
        <v>1450000</v>
      </c>
      <c r="H3733" s="4">
        <v>0</v>
      </c>
      <c r="I3733" s="4">
        <v>1450000</v>
      </c>
      <c r="J3733">
        <v>1</v>
      </c>
      <c r="K3733">
        <v>1</v>
      </c>
      <c r="L3733">
        <v>1</v>
      </c>
      <c r="M3733">
        <v>1</v>
      </c>
      <c r="N3733" s="2">
        <v>44608</v>
      </c>
      <c r="O3733" s="1" t="s">
        <v>926</v>
      </c>
      <c r="P3733" s="4">
        <v>1305000</v>
      </c>
      <c r="Q3733" s="4">
        <v>84796</v>
      </c>
      <c r="R3733" s="1" t="s">
        <v>89</v>
      </c>
      <c r="S3733" s="1" t="s">
        <v>50</v>
      </c>
      <c r="T3733" s="4">
        <f>Sales_Datas[[#This Row],[after_discount]]-(Sales_Datas[[#This Row],[qty_ordered]]*Sales_Datas[[#This Row],[cogs]])</f>
        <v>1365204</v>
      </c>
      <c r="U3733" s="3">
        <f>IFERROR(Sales_Datas[[#This Row],[Gross_Profit]]/Sales_Datas[[#This Row],[after_discount]],0)</f>
        <v>0.94152000000000002</v>
      </c>
      <c r="V3733" s="1" t="str">
        <f>IF(Sales_Datas[[#This Row],[base_price]] &lt;= 632200, "Low", (IF(Sales_Datas[[#This Row],[base_price]] &gt;= 10092000, "High", "Medium")))</f>
        <v>Medium</v>
      </c>
    </row>
    <row r="3734" spans="1:22" x14ac:dyDescent="0.25">
      <c r="A3734" s="1" t="s">
        <v>10340</v>
      </c>
      <c r="B3734" s="1" t="s">
        <v>10341</v>
      </c>
      <c r="C3734" s="2">
        <v>44623</v>
      </c>
      <c r="D3734" s="1" t="s">
        <v>925</v>
      </c>
      <c r="E3734" s="4">
        <v>145000</v>
      </c>
      <c r="F3734">
        <v>1</v>
      </c>
      <c r="G3734" s="4">
        <v>1450000</v>
      </c>
      <c r="H3734" s="4">
        <v>0</v>
      </c>
      <c r="I3734" s="4">
        <v>1450000</v>
      </c>
      <c r="J3734">
        <v>1</v>
      </c>
      <c r="K3734">
        <v>1</v>
      </c>
      <c r="L3734">
        <v>1</v>
      </c>
      <c r="M3734">
        <v>1</v>
      </c>
      <c r="N3734" s="2">
        <v>44628</v>
      </c>
      <c r="O3734" s="1" t="s">
        <v>926</v>
      </c>
      <c r="P3734" s="4">
        <v>1305000</v>
      </c>
      <c r="Q3734" s="4">
        <v>84796</v>
      </c>
      <c r="R3734" s="1" t="s">
        <v>89</v>
      </c>
      <c r="S3734" s="1" t="s">
        <v>50</v>
      </c>
      <c r="T3734" s="4">
        <f>Sales_Datas[[#This Row],[after_discount]]-(Sales_Datas[[#This Row],[qty_ordered]]*Sales_Datas[[#This Row],[cogs]])</f>
        <v>1365204</v>
      </c>
      <c r="U3734" s="3">
        <f>IFERROR(Sales_Datas[[#This Row],[Gross_Profit]]/Sales_Datas[[#This Row],[after_discount]],0)</f>
        <v>0.94152000000000002</v>
      </c>
      <c r="V3734" s="1" t="str">
        <f>IF(Sales_Datas[[#This Row],[base_price]] &lt;= 632200, "Low", (IF(Sales_Datas[[#This Row],[base_price]] &gt;= 10092000, "High", "Medium")))</f>
        <v>Medium</v>
      </c>
    </row>
    <row r="3735" spans="1:22" x14ac:dyDescent="0.25">
      <c r="A3735" s="1" t="s">
        <v>10342</v>
      </c>
      <c r="B3735" s="1" t="s">
        <v>10343</v>
      </c>
      <c r="C3735" s="2">
        <v>44654</v>
      </c>
      <c r="D3735" s="1" t="s">
        <v>10334</v>
      </c>
      <c r="E3735" s="4">
        <v>145000</v>
      </c>
      <c r="F3735">
        <v>1</v>
      </c>
      <c r="G3735" s="4">
        <v>1450000</v>
      </c>
      <c r="H3735" s="4">
        <v>0</v>
      </c>
      <c r="I3735" s="4">
        <v>1450000</v>
      </c>
      <c r="J3735">
        <v>1</v>
      </c>
      <c r="K3735">
        <v>1</v>
      </c>
      <c r="L3735">
        <v>0</v>
      </c>
      <c r="M3735">
        <v>1</v>
      </c>
      <c r="N3735" s="2">
        <v>44621</v>
      </c>
      <c r="O3735" s="1" t="s">
        <v>10335</v>
      </c>
      <c r="P3735" s="4">
        <v>1450000</v>
      </c>
      <c r="Q3735" s="4">
        <v>92800</v>
      </c>
      <c r="R3735" s="1" t="s">
        <v>89</v>
      </c>
      <c r="S3735" s="1" t="s">
        <v>50</v>
      </c>
      <c r="T3735" s="4">
        <f>Sales_Datas[[#This Row],[after_discount]]-(Sales_Datas[[#This Row],[qty_ordered]]*Sales_Datas[[#This Row],[cogs]])</f>
        <v>1357200</v>
      </c>
      <c r="U3735" s="3">
        <f>IFERROR(Sales_Datas[[#This Row],[Gross_Profit]]/Sales_Datas[[#This Row],[after_discount]],0)</f>
        <v>0.93600000000000005</v>
      </c>
      <c r="V3735" s="1" t="str">
        <f>IF(Sales_Datas[[#This Row],[base_price]] &lt;= 632200, "Low", (IF(Sales_Datas[[#This Row],[base_price]] &gt;= 10092000, "High", "Medium")))</f>
        <v>Medium</v>
      </c>
    </row>
    <row r="3736" spans="1:22" x14ac:dyDescent="0.25">
      <c r="A3736" s="1" t="s">
        <v>10344</v>
      </c>
      <c r="B3736" s="1" t="s">
        <v>10345</v>
      </c>
      <c r="C3736" s="2">
        <v>44669</v>
      </c>
      <c r="D3736" s="1" t="s">
        <v>7541</v>
      </c>
      <c r="E3736" s="4">
        <v>145000</v>
      </c>
      <c r="F3736">
        <v>1</v>
      </c>
      <c r="G3736" s="4">
        <v>1450000</v>
      </c>
      <c r="H3736" s="4">
        <v>0</v>
      </c>
      <c r="I3736" s="4">
        <v>1450000</v>
      </c>
      <c r="J3736">
        <v>1</v>
      </c>
      <c r="K3736">
        <v>1</v>
      </c>
      <c r="L3736">
        <v>1</v>
      </c>
      <c r="M3736">
        <v>1</v>
      </c>
      <c r="N3736" s="2">
        <v>44665</v>
      </c>
      <c r="O3736" s="1" t="s">
        <v>7542</v>
      </c>
      <c r="P3736" s="4">
        <v>1450000</v>
      </c>
      <c r="Q3736" s="4">
        <v>117450</v>
      </c>
      <c r="R3736" s="1" t="s">
        <v>89</v>
      </c>
      <c r="S3736" s="1" t="s">
        <v>50</v>
      </c>
      <c r="T3736" s="4">
        <f>Sales_Datas[[#This Row],[after_discount]]-(Sales_Datas[[#This Row],[qty_ordered]]*Sales_Datas[[#This Row],[cogs]])</f>
        <v>1332550</v>
      </c>
      <c r="U3736" s="3">
        <f>IFERROR(Sales_Datas[[#This Row],[Gross_Profit]]/Sales_Datas[[#This Row],[after_discount]],0)</f>
        <v>0.91900000000000004</v>
      </c>
      <c r="V3736" s="1" t="str">
        <f>IF(Sales_Datas[[#This Row],[base_price]] &lt;= 632200, "Low", (IF(Sales_Datas[[#This Row],[base_price]] &gt;= 10092000, "High", "Medium")))</f>
        <v>Medium</v>
      </c>
    </row>
    <row r="3737" spans="1:22" x14ac:dyDescent="0.25">
      <c r="A3737" s="1" t="s">
        <v>10346</v>
      </c>
      <c r="B3737" s="1" t="s">
        <v>10347</v>
      </c>
      <c r="C3737" s="2">
        <v>44674</v>
      </c>
      <c r="D3737" s="1" t="s">
        <v>10348</v>
      </c>
      <c r="E3737" s="4">
        <v>72500</v>
      </c>
      <c r="F3737">
        <v>2</v>
      </c>
      <c r="G3737" s="4">
        <v>1450000</v>
      </c>
      <c r="H3737" s="4">
        <v>0</v>
      </c>
      <c r="I3737" s="4">
        <v>1450000</v>
      </c>
      <c r="J3737">
        <v>1</v>
      </c>
      <c r="K3737">
        <v>0</v>
      </c>
      <c r="L3737">
        <v>0</v>
      </c>
      <c r="M3737">
        <v>1</v>
      </c>
      <c r="N3737" s="2">
        <v>44543</v>
      </c>
      <c r="O3737" s="1" t="s">
        <v>10349</v>
      </c>
      <c r="P3737" s="4">
        <v>725000</v>
      </c>
      <c r="Q3737" s="4">
        <v>50750</v>
      </c>
      <c r="R3737" s="1" t="s">
        <v>89</v>
      </c>
      <c r="S3737" s="1" t="s">
        <v>50</v>
      </c>
      <c r="T3737" s="4">
        <f>Sales_Datas[[#This Row],[after_discount]]-(Sales_Datas[[#This Row],[qty_ordered]]*Sales_Datas[[#This Row],[cogs]])</f>
        <v>1348500</v>
      </c>
      <c r="U3737" s="3">
        <f>IFERROR(Sales_Datas[[#This Row],[Gross_Profit]]/Sales_Datas[[#This Row],[after_discount]],0)</f>
        <v>0.93</v>
      </c>
      <c r="V3737" s="1" t="str">
        <f>IF(Sales_Datas[[#This Row],[base_price]] &lt;= 632200, "Low", (IF(Sales_Datas[[#This Row],[base_price]] &gt;= 10092000, "High", "Medium")))</f>
        <v>Medium</v>
      </c>
    </row>
    <row r="3738" spans="1:22" x14ac:dyDescent="0.25">
      <c r="A3738" s="1" t="s">
        <v>10350</v>
      </c>
      <c r="B3738" s="1" t="s">
        <v>10351</v>
      </c>
      <c r="C3738" s="2">
        <v>44686</v>
      </c>
      <c r="D3738" s="1" t="s">
        <v>7541</v>
      </c>
      <c r="E3738" s="4">
        <v>145000</v>
      </c>
      <c r="F3738">
        <v>1</v>
      </c>
      <c r="G3738" s="4">
        <v>1450000</v>
      </c>
      <c r="H3738" s="4">
        <v>0</v>
      </c>
      <c r="I3738" s="4">
        <v>1450000</v>
      </c>
      <c r="J3738">
        <v>1</v>
      </c>
      <c r="K3738">
        <v>1</v>
      </c>
      <c r="L3738">
        <v>1</v>
      </c>
      <c r="M3738">
        <v>1</v>
      </c>
      <c r="N3738" s="2">
        <v>44707</v>
      </c>
      <c r="O3738" s="1" t="s">
        <v>7542</v>
      </c>
      <c r="P3738" s="4">
        <v>1450000</v>
      </c>
      <c r="Q3738" s="4">
        <v>117450</v>
      </c>
      <c r="R3738" s="1" t="s">
        <v>89</v>
      </c>
      <c r="S3738" s="1" t="s">
        <v>50</v>
      </c>
      <c r="T3738" s="4">
        <f>Sales_Datas[[#This Row],[after_discount]]-(Sales_Datas[[#This Row],[qty_ordered]]*Sales_Datas[[#This Row],[cogs]])</f>
        <v>1332550</v>
      </c>
      <c r="U3738" s="3">
        <f>IFERROR(Sales_Datas[[#This Row],[Gross_Profit]]/Sales_Datas[[#This Row],[after_discount]],0)</f>
        <v>0.91900000000000004</v>
      </c>
      <c r="V3738" s="1" t="str">
        <f>IF(Sales_Datas[[#This Row],[base_price]] &lt;= 632200, "Low", (IF(Sales_Datas[[#This Row],[base_price]] &gt;= 10092000, "High", "Medium")))</f>
        <v>Medium</v>
      </c>
    </row>
    <row r="3739" spans="1:22" x14ac:dyDescent="0.25">
      <c r="A3739" s="1" t="s">
        <v>10352</v>
      </c>
      <c r="B3739" s="1" t="s">
        <v>10353</v>
      </c>
      <c r="C3739" s="2">
        <v>44694</v>
      </c>
      <c r="D3739" s="1" t="s">
        <v>7541</v>
      </c>
      <c r="E3739" s="4">
        <v>145000</v>
      </c>
      <c r="F3739">
        <v>1</v>
      </c>
      <c r="G3739" s="4">
        <v>1450000</v>
      </c>
      <c r="H3739" s="4">
        <v>0</v>
      </c>
      <c r="I3739" s="4">
        <v>1450000</v>
      </c>
      <c r="J3739">
        <v>1</v>
      </c>
      <c r="K3739">
        <v>1</v>
      </c>
      <c r="L3739">
        <v>0</v>
      </c>
      <c r="M3739">
        <v>1</v>
      </c>
      <c r="N3739" s="2">
        <v>44700</v>
      </c>
      <c r="O3739" s="1" t="s">
        <v>7542</v>
      </c>
      <c r="P3739" s="4">
        <v>1450000</v>
      </c>
      <c r="Q3739" s="4">
        <v>117450</v>
      </c>
      <c r="R3739" s="1" t="s">
        <v>89</v>
      </c>
      <c r="S3739" s="1" t="s">
        <v>50</v>
      </c>
      <c r="T3739" s="4">
        <f>Sales_Datas[[#This Row],[after_discount]]-(Sales_Datas[[#This Row],[qty_ordered]]*Sales_Datas[[#This Row],[cogs]])</f>
        <v>1332550</v>
      </c>
      <c r="U3739" s="3">
        <f>IFERROR(Sales_Datas[[#This Row],[Gross_Profit]]/Sales_Datas[[#This Row],[after_discount]],0)</f>
        <v>0.91900000000000004</v>
      </c>
      <c r="V3739" s="1" t="str">
        <f>IF(Sales_Datas[[#This Row],[base_price]] &lt;= 632200, "Low", (IF(Sales_Datas[[#This Row],[base_price]] &gt;= 10092000, "High", "Medium")))</f>
        <v>Medium</v>
      </c>
    </row>
    <row r="3740" spans="1:22" x14ac:dyDescent="0.25">
      <c r="A3740" s="1" t="s">
        <v>10354</v>
      </c>
      <c r="B3740" s="1" t="s">
        <v>10355</v>
      </c>
      <c r="C3740" s="2">
        <v>44696</v>
      </c>
      <c r="D3740" s="1" t="s">
        <v>925</v>
      </c>
      <c r="E3740" s="4">
        <v>145000</v>
      </c>
      <c r="F3740">
        <v>1</v>
      </c>
      <c r="G3740" s="4">
        <v>1450000</v>
      </c>
      <c r="H3740" s="4">
        <v>0</v>
      </c>
      <c r="I3740" s="4">
        <v>1450000</v>
      </c>
      <c r="J3740">
        <v>1</v>
      </c>
      <c r="K3740">
        <v>1</v>
      </c>
      <c r="L3740">
        <v>0</v>
      </c>
      <c r="M3740">
        <v>1</v>
      </c>
      <c r="N3740" s="2">
        <v>44492</v>
      </c>
      <c r="O3740" s="1" t="s">
        <v>926</v>
      </c>
      <c r="P3740" s="4">
        <v>1305000</v>
      </c>
      <c r="Q3740" s="4">
        <v>84796</v>
      </c>
      <c r="R3740" s="1" t="s">
        <v>89</v>
      </c>
      <c r="S3740" s="1" t="s">
        <v>50</v>
      </c>
      <c r="T3740" s="4">
        <f>Sales_Datas[[#This Row],[after_discount]]-(Sales_Datas[[#This Row],[qty_ordered]]*Sales_Datas[[#This Row],[cogs]])</f>
        <v>1365204</v>
      </c>
      <c r="U3740" s="3">
        <f>IFERROR(Sales_Datas[[#This Row],[Gross_Profit]]/Sales_Datas[[#This Row],[after_discount]],0)</f>
        <v>0.94152000000000002</v>
      </c>
      <c r="V3740" s="1" t="str">
        <f>IF(Sales_Datas[[#This Row],[base_price]] &lt;= 632200, "Low", (IF(Sales_Datas[[#This Row],[base_price]] &gt;= 10092000, "High", "Medium")))</f>
        <v>Medium</v>
      </c>
    </row>
    <row r="3741" spans="1:22" x14ac:dyDescent="0.25">
      <c r="A3741" s="1" t="s">
        <v>10356</v>
      </c>
      <c r="B3741" s="1" t="s">
        <v>7550</v>
      </c>
      <c r="C3741" s="2">
        <v>44712</v>
      </c>
      <c r="D3741" s="1" t="s">
        <v>7541</v>
      </c>
      <c r="E3741" s="4">
        <v>145000</v>
      </c>
      <c r="F3741">
        <v>1</v>
      </c>
      <c r="G3741" s="4">
        <v>1450000</v>
      </c>
      <c r="H3741" s="4">
        <v>0</v>
      </c>
      <c r="I3741" s="4">
        <v>1450000</v>
      </c>
      <c r="J3741">
        <v>1</v>
      </c>
      <c r="K3741">
        <v>1</v>
      </c>
      <c r="L3741">
        <v>1</v>
      </c>
      <c r="M3741">
        <v>1</v>
      </c>
      <c r="N3741" s="2">
        <v>44644</v>
      </c>
      <c r="O3741" s="1" t="s">
        <v>7542</v>
      </c>
      <c r="P3741" s="4">
        <v>1450000</v>
      </c>
      <c r="Q3741" s="4">
        <v>117450</v>
      </c>
      <c r="R3741" s="1" t="s">
        <v>89</v>
      </c>
      <c r="S3741" s="1" t="s">
        <v>50</v>
      </c>
      <c r="T3741" s="4">
        <f>Sales_Datas[[#This Row],[after_discount]]-(Sales_Datas[[#This Row],[qty_ordered]]*Sales_Datas[[#This Row],[cogs]])</f>
        <v>1332550</v>
      </c>
      <c r="U3741" s="3">
        <f>IFERROR(Sales_Datas[[#This Row],[Gross_Profit]]/Sales_Datas[[#This Row],[after_discount]],0)</f>
        <v>0.91900000000000004</v>
      </c>
      <c r="V3741" s="1" t="str">
        <f>IF(Sales_Datas[[#This Row],[base_price]] &lt;= 632200, "Low", (IF(Sales_Datas[[#This Row],[base_price]] &gt;= 10092000, "High", "Medium")))</f>
        <v>Medium</v>
      </c>
    </row>
    <row r="3742" spans="1:22" x14ac:dyDescent="0.25">
      <c r="A3742" s="1" t="s">
        <v>10357</v>
      </c>
      <c r="B3742" s="1" t="s">
        <v>10341</v>
      </c>
      <c r="C3742" s="2">
        <v>44719</v>
      </c>
      <c r="D3742" s="1" t="s">
        <v>925</v>
      </c>
      <c r="E3742" s="4">
        <v>145000</v>
      </c>
      <c r="F3742">
        <v>1</v>
      </c>
      <c r="G3742" s="4">
        <v>1450000</v>
      </c>
      <c r="H3742" s="4">
        <v>0</v>
      </c>
      <c r="I3742" s="4">
        <v>1450000</v>
      </c>
      <c r="J3742">
        <v>1</v>
      </c>
      <c r="K3742">
        <v>1</v>
      </c>
      <c r="L3742">
        <v>1</v>
      </c>
      <c r="M3742">
        <v>1</v>
      </c>
      <c r="N3742" s="2">
        <v>44628</v>
      </c>
      <c r="O3742" s="1" t="s">
        <v>926</v>
      </c>
      <c r="P3742" s="4">
        <v>1305000</v>
      </c>
      <c r="Q3742" s="4">
        <v>84796</v>
      </c>
      <c r="R3742" s="1" t="s">
        <v>89</v>
      </c>
      <c r="S3742" s="1" t="s">
        <v>50</v>
      </c>
      <c r="T3742" s="4">
        <f>Sales_Datas[[#This Row],[after_discount]]-(Sales_Datas[[#This Row],[qty_ordered]]*Sales_Datas[[#This Row],[cogs]])</f>
        <v>1365204</v>
      </c>
      <c r="U3742" s="3">
        <f>IFERROR(Sales_Datas[[#This Row],[Gross_Profit]]/Sales_Datas[[#This Row],[after_discount]],0)</f>
        <v>0.94152000000000002</v>
      </c>
      <c r="V3742" s="1" t="str">
        <f>IF(Sales_Datas[[#This Row],[base_price]] &lt;= 632200, "Low", (IF(Sales_Datas[[#This Row],[base_price]] &gt;= 10092000, "High", "Medium")))</f>
        <v>Medium</v>
      </c>
    </row>
    <row r="3743" spans="1:22" x14ac:dyDescent="0.25">
      <c r="A3743" s="1" t="s">
        <v>10358</v>
      </c>
      <c r="B3743" s="1" t="s">
        <v>10359</v>
      </c>
      <c r="C3743" s="2">
        <v>44745</v>
      </c>
      <c r="D3743" s="1" t="s">
        <v>10360</v>
      </c>
      <c r="E3743" s="4">
        <v>145000</v>
      </c>
      <c r="F3743">
        <v>1</v>
      </c>
      <c r="G3743" s="4">
        <v>1450000</v>
      </c>
      <c r="H3743" s="4">
        <v>0</v>
      </c>
      <c r="I3743" s="4">
        <v>1450000</v>
      </c>
      <c r="J3743">
        <v>1</v>
      </c>
      <c r="K3743">
        <v>1</v>
      </c>
      <c r="L3743">
        <v>1</v>
      </c>
      <c r="M3743">
        <v>1</v>
      </c>
      <c r="N3743" s="2">
        <v>44633</v>
      </c>
      <c r="O3743" s="1" t="s">
        <v>10361</v>
      </c>
      <c r="P3743" s="4">
        <v>1305000</v>
      </c>
      <c r="Q3743" s="4">
        <v>90016</v>
      </c>
      <c r="R3743" s="1" t="s">
        <v>89</v>
      </c>
      <c r="S3743" s="1" t="s">
        <v>50</v>
      </c>
      <c r="T3743" s="4">
        <f>Sales_Datas[[#This Row],[after_discount]]-(Sales_Datas[[#This Row],[qty_ordered]]*Sales_Datas[[#This Row],[cogs]])</f>
        <v>1359984</v>
      </c>
      <c r="U3743" s="3">
        <f>IFERROR(Sales_Datas[[#This Row],[Gross_Profit]]/Sales_Datas[[#This Row],[after_discount]],0)</f>
        <v>0.93791999999999998</v>
      </c>
      <c r="V3743" s="1" t="str">
        <f>IF(Sales_Datas[[#This Row],[base_price]] &lt;= 632200, "Low", (IF(Sales_Datas[[#This Row],[base_price]] &gt;= 10092000, "High", "Medium")))</f>
        <v>Medium</v>
      </c>
    </row>
    <row r="3744" spans="1:22" x14ac:dyDescent="0.25">
      <c r="A3744" s="1" t="s">
        <v>10362</v>
      </c>
      <c r="B3744" s="1" t="s">
        <v>10363</v>
      </c>
      <c r="C3744" s="2">
        <v>44746</v>
      </c>
      <c r="D3744" s="1" t="s">
        <v>7541</v>
      </c>
      <c r="E3744" s="4">
        <v>145000</v>
      </c>
      <c r="F3744">
        <v>1</v>
      </c>
      <c r="G3744" s="4">
        <v>1450000</v>
      </c>
      <c r="H3744" s="4">
        <v>0</v>
      </c>
      <c r="I3744" s="4">
        <v>1450000</v>
      </c>
      <c r="J3744">
        <v>1</v>
      </c>
      <c r="K3744">
        <v>1</v>
      </c>
      <c r="L3744">
        <v>1</v>
      </c>
      <c r="M3744">
        <v>1</v>
      </c>
      <c r="N3744" s="2">
        <v>44672</v>
      </c>
      <c r="O3744" s="1" t="s">
        <v>7542</v>
      </c>
      <c r="P3744" s="4">
        <v>1450000</v>
      </c>
      <c r="Q3744" s="4">
        <v>117450</v>
      </c>
      <c r="R3744" s="1" t="s">
        <v>89</v>
      </c>
      <c r="S3744" s="1" t="s">
        <v>50</v>
      </c>
      <c r="T3744" s="4">
        <f>Sales_Datas[[#This Row],[after_discount]]-(Sales_Datas[[#This Row],[qty_ordered]]*Sales_Datas[[#This Row],[cogs]])</f>
        <v>1332550</v>
      </c>
      <c r="U3744" s="3">
        <f>IFERROR(Sales_Datas[[#This Row],[Gross_Profit]]/Sales_Datas[[#This Row],[after_discount]],0)</f>
        <v>0.91900000000000004</v>
      </c>
      <c r="V3744" s="1" t="str">
        <f>IF(Sales_Datas[[#This Row],[base_price]] &lt;= 632200, "Low", (IF(Sales_Datas[[#This Row],[base_price]] &gt;= 10092000, "High", "Medium")))</f>
        <v>Medium</v>
      </c>
    </row>
    <row r="3745" spans="1:22" x14ac:dyDescent="0.25">
      <c r="A3745" s="1" t="s">
        <v>10364</v>
      </c>
      <c r="B3745" s="1" t="s">
        <v>429</v>
      </c>
      <c r="C3745" s="2">
        <v>44760</v>
      </c>
      <c r="D3745" s="1" t="s">
        <v>925</v>
      </c>
      <c r="E3745" s="4">
        <v>145000</v>
      </c>
      <c r="F3745">
        <v>1</v>
      </c>
      <c r="G3745" s="4">
        <v>1450000</v>
      </c>
      <c r="H3745" s="4">
        <v>0</v>
      </c>
      <c r="I3745" s="4">
        <v>1450000</v>
      </c>
      <c r="J3745">
        <v>1</v>
      </c>
      <c r="K3745">
        <v>1</v>
      </c>
      <c r="L3745">
        <v>0</v>
      </c>
      <c r="M3745">
        <v>1</v>
      </c>
      <c r="N3745" s="2">
        <v>44735</v>
      </c>
      <c r="O3745" s="1" t="s">
        <v>926</v>
      </c>
      <c r="P3745" s="4">
        <v>1305000</v>
      </c>
      <c r="Q3745" s="4">
        <v>84796</v>
      </c>
      <c r="R3745" s="1" t="s">
        <v>89</v>
      </c>
      <c r="S3745" s="1" t="s">
        <v>50</v>
      </c>
      <c r="T3745" s="4">
        <f>Sales_Datas[[#This Row],[after_discount]]-(Sales_Datas[[#This Row],[qty_ordered]]*Sales_Datas[[#This Row],[cogs]])</f>
        <v>1365204</v>
      </c>
      <c r="U3745" s="3">
        <f>IFERROR(Sales_Datas[[#This Row],[Gross_Profit]]/Sales_Datas[[#This Row],[after_discount]],0)</f>
        <v>0.94152000000000002</v>
      </c>
      <c r="V3745" s="1" t="str">
        <f>IF(Sales_Datas[[#This Row],[base_price]] &lt;= 632200, "Low", (IF(Sales_Datas[[#This Row],[base_price]] &gt;= 10092000, "High", "Medium")))</f>
        <v>Medium</v>
      </c>
    </row>
    <row r="3746" spans="1:22" x14ac:dyDescent="0.25">
      <c r="A3746" s="1" t="s">
        <v>10365</v>
      </c>
      <c r="B3746" s="1" t="s">
        <v>10366</v>
      </c>
      <c r="C3746" s="2">
        <v>44774</v>
      </c>
      <c r="D3746" s="1" t="s">
        <v>925</v>
      </c>
      <c r="E3746" s="4">
        <v>145000</v>
      </c>
      <c r="F3746">
        <v>1</v>
      </c>
      <c r="G3746" s="4">
        <v>1450000</v>
      </c>
      <c r="H3746" s="4">
        <v>0</v>
      </c>
      <c r="I3746" s="4">
        <v>1450000</v>
      </c>
      <c r="J3746">
        <v>1</v>
      </c>
      <c r="K3746">
        <v>1</v>
      </c>
      <c r="L3746">
        <v>1</v>
      </c>
      <c r="M3746">
        <v>1</v>
      </c>
      <c r="N3746" s="2">
        <v>44583</v>
      </c>
      <c r="O3746" s="1" t="s">
        <v>926</v>
      </c>
      <c r="P3746" s="4">
        <v>1305000</v>
      </c>
      <c r="Q3746" s="4">
        <v>84796</v>
      </c>
      <c r="R3746" s="1" t="s">
        <v>89</v>
      </c>
      <c r="S3746" s="1" t="s">
        <v>50</v>
      </c>
      <c r="T3746" s="4">
        <f>Sales_Datas[[#This Row],[after_discount]]-(Sales_Datas[[#This Row],[qty_ordered]]*Sales_Datas[[#This Row],[cogs]])</f>
        <v>1365204</v>
      </c>
      <c r="U3746" s="3">
        <f>IFERROR(Sales_Datas[[#This Row],[Gross_Profit]]/Sales_Datas[[#This Row],[after_discount]],0)</f>
        <v>0.94152000000000002</v>
      </c>
      <c r="V3746" s="1" t="str">
        <f>IF(Sales_Datas[[#This Row],[base_price]] &lt;= 632200, "Low", (IF(Sales_Datas[[#This Row],[base_price]] &gt;= 10092000, "High", "Medium")))</f>
        <v>Medium</v>
      </c>
    </row>
    <row r="3747" spans="1:22" x14ac:dyDescent="0.25">
      <c r="A3747" s="1" t="s">
        <v>10367</v>
      </c>
      <c r="B3747" s="1" t="s">
        <v>10368</v>
      </c>
      <c r="C3747" s="2">
        <v>44867</v>
      </c>
      <c r="D3747" s="1" t="s">
        <v>925</v>
      </c>
      <c r="E3747" s="4">
        <v>145000</v>
      </c>
      <c r="F3747">
        <v>1</v>
      </c>
      <c r="G3747" s="4">
        <v>1450000</v>
      </c>
      <c r="H3747" s="4">
        <v>0</v>
      </c>
      <c r="I3747" s="4">
        <v>1450000</v>
      </c>
      <c r="J3747">
        <v>1</v>
      </c>
      <c r="K3747">
        <v>1</v>
      </c>
      <c r="L3747">
        <v>1</v>
      </c>
      <c r="M3747">
        <v>1</v>
      </c>
      <c r="N3747" s="2">
        <v>44619</v>
      </c>
      <c r="O3747" s="1" t="s">
        <v>926</v>
      </c>
      <c r="P3747" s="4">
        <v>1305000</v>
      </c>
      <c r="Q3747" s="4">
        <v>84796</v>
      </c>
      <c r="R3747" s="1" t="s">
        <v>89</v>
      </c>
      <c r="S3747" s="1" t="s">
        <v>50</v>
      </c>
      <c r="T3747" s="4">
        <f>Sales_Datas[[#This Row],[after_discount]]-(Sales_Datas[[#This Row],[qty_ordered]]*Sales_Datas[[#This Row],[cogs]])</f>
        <v>1365204</v>
      </c>
      <c r="U3747" s="3">
        <f>IFERROR(Sales_Datas[[#This Row],[Gross_Profit]]/Sales_Datas[[#This Row],[after_discount]],0)</f>
        <v>0.94152000000000002</v>
      </c>
      <c r="V3747" s="1" t="str">
        <f>IF(Sales_Datas[[#This Row],[base_price]] &lt;= 632200, "Low", (IF(Sales_Datas[[#This Row],[base_price]] &gt;= 10092000, "High", "Medium")))</f>
        <v>Medium</v>
      </c>
    </row>
    <row r="3748" spans="1:22" x14ac:dyDescent="0.25">
      <c r="A3748" s="1" t="s">
        <v>10369</v>
      </c>
      <c r="B3748" s="1" t="s">
        <v>10370</v>
      </c>
      <c r="C3748" s="2">
        <v>44870</v>
      </c>
      <c r="D3748" s="1" t="s">
        <v>7541</v>
      </c>
      <c r="E3748" s="4">
        <v>145000</v>
      </c>
      <c r="F3748">
        <v>1</v>
      </c>
      <c r="G3748" s="4">
        <v>1450000</v>
      </c>
      <c r="H3748" s="4">
        <v>0</v>
      </c>
      <c r="I3748" s="4">
        <v>1450000</v>
      </c>
      <c r="J3748">
        <v>1</v>
      </c>
      <c r="K3748">
        <v>1</v>
      </c>
      <c r="L3748">
        <v>1</v>
      </c>
      <c r="M3748">
        <v>1</v>
      </c>
      <c r="N3748" s="2">
        <v>44652</v>
      </c>
      <c r="O3748" s="1" t="s">
        <v>7542</v>
      </c>
      <c r="P3748" s="4">
        <v>1450000</v>
      </c>
      <c r="Q3748" s="4">
        <v>117450</v>
      </c>
      <c r="R3748" s="1" t="s">
        <v>89</v>
      </c>
      <c r="S3748" s="1" t="s">
        <v>50</v>
      </c>
      <c r="T3748" s="4">
        <f>Sales_Datas[[#This Row],[after_discount]]-(Sales_Datas[[#This Row],[qty_ordered]]*Sales_Datas[[#This Row],[cogs]])</f>
        <v>1332550</v>
      </c>
      <c r="U3748" s="3">
        <f>IFERROR(Sales_Datas[[#This Row],[Gross_Profit]]/Sales_Datas[[#This Row],[after_discount]],0)</f>
        <v>0.91900000000000004</v>
      </c>
      <c r="V3748" s="1" t="str">
        <f>IF(Sales_Datas[[#This Row],[base_price]] &lt;= 632200, "Low", (IF(Sales_Datas[[#This Row],[base_price]] &gt;= 10092000, "High", "Medium")))</f>
        <v>Medium</v>
      </c>
    </row>
    <row r="3749" spans="1:22" x14ac:dyDescent="0.25">
      <c r="A3749" s="1" t="s">
        <v>10371</v>
      </c>
      <c r="B3749" s="1" t="s">
        <v>10353</v>
      </c>
      <c r="C3749" s="2">
        <v>44871</v>
      </c>
      <c r="D3749" s="1" t="s">
        <v>925</v>
      </c>
      <c r="E3749" s="4">
        <v>145000</v>
      </c>
      <c r="F3749">
        <v>1</v>
      </c>
      <c r="G3749" s="4">
        <v>1450000</v>
      </c>
      <c r="H3749" s="4">
        <v>0</v>
      </c>
      <c r="I3749" s="4">
        <v>1450000</v>
      </c>
      <c r="J3749">
        <v>1</v>
      </c>
      <c r="K3749">
        <v>1</v>
      </c>
      <c r="L3749">
        <v>0</v>
      </c>
      <c r="M3749">
        <v>1</v>
      </c>
      <c r="N3749" s="2">
        <v>44700</v>
      </c>
      <c r="O3749" s="1" t="s">
        <v>926</v>
      </c>
      <c r="P3749" s="4">
        <v>1305000</v>
      </c>
      <c r="Q3749" s="4">
        <v>84796</v>
      </c>
      <c r="R3749" s="1" t="s">
        <v>89</v>
      </c>
      <c r="S3749" s="1" t="s">
        <v>50</v>
      </c>
      <c r="T3749" s="4">
        <f>Sales_Datas[[#This Row],[after_discount]]-(Sales_Datas[[#This Row],[qty_ordered]]*Sales_Datas[[#This Row],[cogs]])</f>
        <v>1365204</v>
      </c>
      <c r="U3749" s="3">
        <f>IFERROR(Sales_Datas[[#This Row],[Gross_Profit]]/Sales_Datas[[#This Row],[after_discount]],0)</f>
        <v>0.94152000000000002</v>
      </c>
      <c r="V3749" s="1" t="str">
        <f>IF(Sales_Datas[[#This Row],[base_price]] &lt;= 632200, "Low", (IF(Sales_Datas[[#This Row],[base_price]] &gt;= 10092000, "High", "Medium")))</f>
        <v>Medium</v>
      </c>
    </row>
    <row r="3750" spans="1:22" x14ac:dyDescent="0.25">
      <c r="A3750" s="1" t="s">
        <v>10372</v>
      </c>
      <c r="B3750" s="1" t="s">
        <v>10373</v>
      </c>
      <c r="C3750" s="2">
        <v>44293</v>
      </c>
      <c r="D3750" s="1" t="s">
        <v>7589</v>
      </c>
      <c r="E3750" s="4">
        <v>145000</v>
      </c>
      <c r="F3750">
        <v>1</v>
      </c>
      <c r="G3750" s="4">
        <v>1450000</v>
      </c>
      <c r="H3750" s="4">
        <v>0</v>
      </c>
      <c r="I3750" s="4">
        <v>1450000</v>
      </c>
      <c r="J3750">
        <v>1</v>
      </c>
      <c r="K3750">
        <v>1</v>
      </c>
      <c r="L3750">
        <v>1</v>
      </c>
      <c r="M3750">
        <v>1</v>
      </c>
      <c r="N3750" s="2">
        <v>44405</v>
      </c>
      <c r="O3750" s="1" t="s">
        <v>7590</v>
      </c>
      <c r="P3750" s="4">
        <v>1450000</v>
      </c>
      <c r="Q3750" s="4">
        <v>89900</v>
      </c>
      <c r="R3750" s="1" t="s">
        <v>128</v>
      </c>
      <c r="S3750" s="1" t="s">
        <v>50</v>
      </c>
      <c r="T3750" s="4">
        <f>Sales_Datas[[#This Row],[after_discount]]-(Sales_Datas[[#This Row],[qty_ordered]]*Sales_Datas[[#This Row],[cogs]])</f>
        <v>1360100</v>
      </c>
      <c r="U3750" s="3">
        <f>IFERROR(Sales_Datas[[#This Row],[Gross_Profit]]/Sales_Datas[[#This Row],[after_discount]],0)</f>
        <v>0.93799999999999994</v>
      </c>
      <c r="V3750" s="1" t="str">
        <f>IF(Sales_Datas[[#This Row],[base_price]] &lt;= 632200, "Low", (IF(Sales_Datas[[#This Row],[base_price]] &gt;= 10092000, "High", "Medium")))</f>
        <v>Medium</v>
      </c>
    </row>
    <row r="3751" spans="1:22" x14ac:dyDescent="0.25">
      <c r="A3751" s="1" t="s">
        <v>10374</v>
      </c>
      <c r="B3751" s="1" t="s">
        <v>10375</v>
      </c>
      <c r="C3751" s="2">
        <v>44392</v>
      </c>
      <c r="D3751" s="1" t="s">
        <v>10376</v>
      </c>
      <c r="E3751" s="4">
        <v>145000</v>
      </c>
      <c r="F3751">
        <v>1</v>
      </c>
      <c r="G3751" s="4">
        <v>1450000</v>
      </c>
      <c r="H3751" s="4">
        <v>0</v>
      </c>
      <c r="I3751" s="4">
        <v>1450000</v>
      </c>
      <c r="J3751">
        <v>1</v>
      </c>
      <c r="K3751">
        <v>1</v>
      </c>
      <c r="L3751">
        <v>1</v>
      </c>
      <c r="M3751">
        <v>1</v>
      </c>
      <c r="N3751" s="2">
        <v>44400</v>
      </c>
      <c r="O3751" s="1" t="s">
        <v>10377</v>
      </c>
      <c r="P3751" s="4">
        <v>1450000</v>
      </c>
      <c r="Q3751" s="4">
        <v>102950</v>
      </c>
      <c r="R3751" s="1" t="s">
        <v>128</v>
      </c>
      <c r="S3751" s="1" t="s">
        <v>50</v>
      </c>
      <c r="T3751" s="4">
        <f>Sales_Datas[[#This Row],[after_discount]]-(Sales_Datas[[#This Row],[qty_ordered]]*Sales_Datas[[#This Row],[cogs]])</f>
        <v>1347050</v>
      </c>
      <c r="U3751" s="3">
        <f>IFERROR(Sales_Datas[[#This Row],[Gross_Profit]]/Sales_Datas[[#This Row],[after_discount]],0)</f>
        <v>0.92900000000000005</v>
      </c>
      <c r="V3751" s="1" t="str">
        <f>IF(Sales_Datas[[#This Row],[base_price]] &lt;= 632200, "Low", (IF(Sales_Datas[[#This Row],[base_price]] &gt;= 10092000, "High", "Medium")))</f>
        <v>Medium</v>
      </c>
    </row>
    <row r="3752" spans="1:22" x14ac:dyDescent="0.25">
      <c r="A3752" s="1" t="s">
        <v>10378</v>
      </c>
      <c r="B3752" s="1" t="s">
        <v>10379</v>
      </c>
      <c r="C3752" s="2">
        <v>44451</v>
      </c>
      <c r="D3752" s="1" t="s">
        <v>7589</v>
      </c>
      <c r="E3752" s="4">
        <v>145000</v>
      </c>
      <c r="F3752">
        <v>1</v>
      </c>
      <c r="G3752" s="4">
        <v>1450000</v>
      </c>
      <c r="H3752" s="4">
        <v>0</v>
      </c>
      <c r="I3752" s="4">
        <v>1450000</v>
      </c>
      <c r="J3752">
        <v>1</v>
      </c>
      <c r="K3752">
        <v>1</v>
      </c>
      <c r="L3752">
        <v>1</v>
      </c>
      <c r="M3752">
        <v>1</v>
      </c>
      <c r="N3752" s="2">
        <v>44425</v>
      </c>
      <c r="O3752" s="1" t="s">
        <v>7590</v>
      </c>
      <c r="P3752" s="4">
        <v>1450000</v>
      </c>
      <c r="Q3752" s="4">
        <v>89900</v>
      </c>
      <c r="R3752" s="1" t="s">
        <v>128</v>
      </c>
      <c r="S3752" s="1" t="s">
        <v>50</v>
      </c>
      <c r="T3752" s="4">
        <f>Sales_Datas[[#This Row],[after_discount]]-(Sales_Datas[[#This Row],[qty_ordered]]*Sales_Datas[[#This Row],[cogs]])</f>
        <v>1360100</v>
      </c>
      <c r="U3752" s="3">
        <f>IFERROR(Sales_Datas[[#This Row],[Gross_Profit]]/Sales_Datas[[#This Row],[after_discount]],0)</f>
        <v>0.93799999999999994</v>
      </c>
      <c r="V3752" s="1" t="str">
        <f>IF(Sales_Datas[[#This Row],[base_price]] &lt;= 632200, "Low", (IF(Sales_Datas[[#This Row],[base_price]] &gt;= 10092000, "High", "Medium")))</f>
        <v>Medium</v>
      </c>
    </row>
    <row r="3753" spans="1:22" x14ac:dyDescent="0.25">
      <c r="A3753" s="1" t="s">
        <v>10380</v>
      </c>
      <c r="B3753" s="1" t="s">
        <v>651</v>
      </c>
      <c r="C3753" s="2">
        <v>44480</v>
      </c>
      <c r="D3753" s="1" t="s">
        <v>10381</v>
      </c>
      <c r="E3753" s="4">
        <v>145000</v>
      </c>
      <c r="F3753">
        <v>1</v>
      </c>
      <c r="G3753" s="4">
        <v>1450000</v>
      </c>
      <c r="H3753" s="4">
        <v>0</v>
      </c>
      <c r="I3753" s="4">
        <v>1450000</v>
      </c>
      <c r="J3753">
        <v>1</v>
      </c>
      <c r="K3753">
        <v>1</v>
      </c>
      <c r="L3753">
        <v>1</v>
      </c>
      <c r="M3753">
        <v>1</v>
      </c>
      <c r="N3753" s="2">
        <v>44393</v>
      </c>
      <c r="O3753" s="1" t="s">
        <v>10382</v>
      </c>
      <c r="P3753" s="4">
        <v>1450000</v>
      </c>
      <c r="Q3753" s="4">
        <v>105850</v>
      </c>
      <c r="R3753" s="1" t="s">
        <v>128</v>
      </c>
      <c r="S3753" s="1" t="s">
        <v>50</v>
      </c>
      <c r="T3753" s="4">
        <f>Sales_Datas[[#This Row],[after_discount]]-(Sales_Datas[[#This Row],[qty_ordered]]*Sales_Datas[[#This Row],[cogs]])</f>
        <v>1344150</v>
      </c>
      <c r="U3753" s="3">
        <f>IFERROR(Sales_Datas[[#This Row],[Gross_Profit]]/Sales_Datas[[#This Row],[after_discount]],0)</f>
        <v>0.92700000000000005</v>
      </c>
      <c r="V3753" s="1" t="str">
        <f>IF(Sales_Datas[[#This Row],[base_price]] &lt;= 632200, "Low", (IF(Sales_Datas[[#This Row],[base_price]] &gt;= 10092000, "High", "Medium")))</f>
        <v>Medium</v>
      </c>
    </row>
    <row r="3754" spans="1:22" x14ac:dyDescent="0.25">
      <c r="A3754" s="1" t="s">
        <v>10383</v>
      </c>
      <c r="B3754" s="1" t="s">
        <v>10384</v>
      </c>
      <c r="C3754" s="2">
        <v>44499</v>
      </c>
      <c r="D3754" s="1" t="s">
        <v>10381</v>
      </c>
      <c r="E3754" s="4">
        <v>145000</v>
      </c>
      <c r="F3754">
        <v>1</v>
      </c>
      <c r="G3754" s="4">
        <v>1450000</v>
      </c>
      <c r="H3754" s="4">
        <v>0</v>
      </c>
      <c r="I3754" s="4">
        <v>1450000</v>
      </c>
      <c r="J3754">
        <v>1</v>
      </c>
      <c r="K3754">
        <v>1</v>
      </c>
      <c r="L3754">
        <v>0</v>
      </c>
      <c r="M3754">
        <v>1</v>
      </c>
      <c r="N3754" s="2">
        <v>44492</v>
      </c>
      <c r="O3754" s="1" t="s">
        <v>10382</v>
      </c>
      <c r="P3754" s="4">
        <v>1450000</v>
      </c>
      <c r="Q3754" s="4">
        <v>105850</v>
      </c>
      <c r="R3754" s="1" t="s">
        <v>128</v>
      </c>
      <c r="S3754" s="1" t="s">
        <v>50</v>
      </c>
      <c r="T3754" s="4">
        <f>Sales_Datas[[#This Row],[after_discount]]-(Sales_Datas[[#This Row],[qty_ordered]]*Sales_Datas[[#This Row],[cogs]])</f>
        <v>1344150</v>
      </c>
      <c r="U3754" s="3">
        <f>IFERROR(Sales_Datas[[#This Row],[Gross_Profit]]/Sales_Datas[[#This Row],[after_discount]],0)</f>
        <v>0.92700000000000005</v>
      </c>
      <c r="V3754" s="1" t="str">
        <f>IF(Sales_Datas[[#This Row],[base_price]] &lt;= 632200, "Low", (IF(Sales_Datas[[#This Row],[base_price]] &gt;= 10092000, "High", "Medium")))</f>
        <v>Medium</v>
      </c>
    </row>
    <row r="3755" spans="1:22" x14ac:dyDescent="0.25">
      <c r="A3755" s="1" t="s">
        <v>10385</v>
      </c>
      <c r="B3755" s="1" t="s">
        <v>10386</v>
      </c>
      <c r="C3755" s="2">
        <v>44696</v>
      </c>
      <c r="D3755" s="1" t="s">
        <v>10387</v>
      </c>
      <c r="E3755" s="4">
        <v>145000</v>
      </c>
      <c r="F3755">
        <v>1</v>
      </c>
      <c r="G3755" s="4">
        <v>1450000</v>
      </c>
      <c r="H3755" s="4">
        <v>0</v>
      </c>
      <c r="I3755" s="4">
        <v>1450000</v>
      </c>
      <c r="J3755">
        <v>1</v>
      </c>
      <c r="K3755">
        <v>1</v>
      </c>
      <c r="L3755">
        <v>0</v>
      </c>
      <c r="M3755">
        <v>7</v>
      </c>
      <c r="N3755" s="2">
        <v>44689</v>
      </c>
      <c r="O3755" s="1" t="s">
        <v>10388</v>
      </c>
      <c r="P3755" s="4">
        <v>1087500</v>
      </c>
      <c r="Q3755" s="4">
        <v>66294</v>
      </c>
      <c r="R3755" s="1" t="s">
        <v>128</v>
      </c>
      <c r="S3755" s="1" t="s">
        <v>66</v>
      </c>
      <c r="T3755" s="4">
        <f>Sales_Datas[[#This Row],[after_discount]]-(Sales_Datas[[#This Row],[qty_ordered]]*Sales_Datas[[#This Row],[cogs]])</f>
        <v>1383706</v>
      </c>
      <c r="U3755" s="3">
        <f>IFERROR(Sales_Datas[[#This Row],[Gross_Profit]]/Sales_Datas[[#This Row],[after_discount]],0)</f>
        <v>0.95428000000000002</v>
      </c>
      <c r="V3755" s="1" t="str">
        <f>IF(Sales_Datas[[#This Row],[base_price]] &lt;= 632200, "Low", (IF(Sales_Datas[[#This Row],[base_price]] &gt;= 10092000, "High", "Medium")))</f>
        <v>Medium</v>
      </c>
    </row>
    <row r="3756" spans="1:22" x14ac:dyDescent="0.25">
      <c r="A3756" s="1" t="s">
        <v>10389</v>
      </c>
      <c r="B3756" s="1" t="s">
        <v>6203</v>
      </c>
      <c r="C3756" s="2">
        <v>44740</v>
      </c>
      <c r="D3756" s="1" t="s">
        <v>7589</v>
      </c>
      <c r="E3756" s="4">
        <v>145000</v>
      </c>
      <c r="F3756">
        <v>1</v>
      </c>
      <c r="G3756" s="4">
        <v>1450000</v>
      </c>
      <c r="H3756" s="4">
        <v>0</v>
      </c>
      <c r="I3756" s="4">
        <v>1450000</v>
      </c>
      <c r="J3756">
        <v>1</v>
      </c>
      <c r="K3756">
        <v>1</v>
      </c>
      <c r="L3756">
        <v>1</v>
      </c>
      <c r="M3756">
        <v>1</v>
      </c>
      <c r="N3756" s="2">
        <v>44716</v>
      </c>
      <c r="O3756" s="1" t="s">
        <v>7590</v>
      </c>
      <c r="P3756" s="4">
        <v>1450000</v>
      </c>
      <c r="Q3756" s="4">
        <v>89900</v>
      </c>
      <c r="R3756" s="1" t="s">
        <v>128</v>
      </c>
      <c r="S3756" s="1" t="s">
        <v>50</v>
      </c>
      <c r="T3756" s="4">
        <f>Sales_Datas[[#This Row],[after_discount]]-(Sales_Datas[[#This Row],[qty_ordered]]*Sales_Datas[[#This Row],[cogs]])</f>
        <v>1360100</v>
      </c>
      <c r="U3756" s="3">
        <f>IFERROR(Sales_Datas[[#This Row],[Gross_Profit]]/Sales_Datas[[#This Row],[after_discount]],0)</f>
        <v>0.93799999999999994</v>
      </c>
      <c r="V3756" s="1" t="str">
        <f>IF(Sales_Datas[[#This Row],[base_price]] &lt;= 632200, "Low", (IF(Sales_Datas[[#This Row],[base_price]] &gt;= 10092000, "High", "Medium")))</f>
        <v>Medium</v>
      </c>
    </row>
    <row r="3757" spans="1:22" x14ac:dyDescent="0.25">
      <c r="A3757" s="1" t="s">
        <v>10390</v>
      </c>
      <c r="B3757" s="1" t="s">
        <v>10391</v>
      </c>
      <c r="C3757" s="2">
        <v>44747</v>
      </c>
      <c r="D3757" s="1" t="s">
        <v>10387</v>
      </c>
      <c r="E3757" s="4">
        <v>145000</v>
      </c>
      <c r="F3757">
        <v>1</v>
      </c>
      <c r="G3757" s="4">
        <v>1450000</v>
      </c>
      <c r="H3757" s="4">
        <v>0</v>
      </c>
      <c r="I3757" s="4">
        <v>1450000</v>
      </c>
      <c r="J3757">
        <v>1</v>
      </c>
      <c r="K3757">
        <v>1</v>
      </c>
      <c r="L3757">
        <v>1</v>
      </c>
      <c r="M3757">
        <v>1</v>
      </c>
      <c r="N3757" s="2">
        <v>44696</v>
      </c>
      <c r="O3757" s="1" t="s">
        <v>10388</v>
      </c>
      <c r="P3757" s="4">
        <v>1087500</v>
      </c>
      <c r="Q3757" s="4">
        <v>66294</v>
      </c>
      <c r="R3757" s="1" t="s">
        <v>128</v>
      </c>
      <c r="S3757" s="1" t="s">
        <v>50</v>
      </c>
      <c r="T3757" s="4">
        <f>Sales_Datas[[#This Row],[after_discount]]-(Sales_Datas[[#This Row],[qty_ordered]]*Sales_Datas[[#This Row],[cogs]])</f>
        <v>1383706</v>
      </c>
      <c r="U3757" s="3">
        <f>IFERROR(Sales_Datas[[#This Row],[Gross_Profit]]/Sales_Datas[[#This Row],[after_discount]],0)</f>
        <v>0.95428000000000002</v>
      </c>
      <c r="V3757" s="1" t="str">
        <f>IF(Sales_Datas[[#This Row],[base_price]] &lt;= 632200, "Low", (IF(Sales_Datas[[#This Row],[base_price]] &gt;= 10092000, "High", "Medium")))</f>
        <v>Medium</v>
      </c>
    </row>
    <row r="3758" spans="1:22" x14ac:dyDescent="0.25">
      <c r="A3758" s="1" t="s">
        <v>10392</v>
      </c>
      <c r="B3758" s="1" t="s">
        <v>10393</v>
      </c>
      <c r="C3758" s="2">
        <v>44764</v>
      </c>
      <c r="D3758" s="1" t="s">
        <v>9790</v>
      </c>
      <c r="E3758" s="4">
        <v>145000</v>
      </c>
      <c r="F3758">
        <v>1</v>
      </c>
      <c r="G3758" s="4">
        <v>1450000</v>
      </c>
      <c r="H3758" s="4">
        <v>0</v>
      </c>
      <c r="I3758" s="4">
        <v>1450000</v>
      </c>
      <c r="J3758">
        <v>1</v>
      </c>
      <c r="K3758">
        <v>1</v>
      </c>
      <c r="L3758">
        <v>1</v>
      </c>
      <c r="M3758">
        <v>1</v>
      </c>
      <c r="N3758" s="2">
        <v>44752</v>
      </c>
      <c r="O3758" s="1" t="s">
        <v>9791</v>
      </c>
      <c r="P3758" s="4">
        <v>1653000</v>
      </c>
      <c r="Q3758" s="4">
        <v>135546</v>
      </c>
      <c r="R3758" s="1" t="s">
        <v>128</v>
      </c>
      <c r="S3758" s="1" t="s">
        <v>50</v>
      </c>
      <c r="T3758" s="4">
        <f>Sales_Datas[[#This Row],[after_discount]]-(Sales_Datas[[#This Row],[qty_ordered]]*Sales_Datas[[#This Row],[cogs]])</f>
        <v>1314454</v>
      </c>
      <c r="U3758" s="3">
        <f>IFERROR(Sales_Datas[[#This Row],[Gross_Profit]]/Sales_Datas[[#This Row],[after_discount]],0)</f>
        <v>0.90651999999999999</v>
      </c>
      <c r="V3758" s="1" t="str">
        <f>IF(Sales_Datas[[#This Row],[base_price]] &lt;= 632200, "Low", (IF(Sales_Datas[[#This Row],[base_price]] &gt;= 10092000, "High", "Medium")))</f>
        <v>Medium</v>
      </c>
    </row>
    <row r="3759" spans="1:22" x14ac:dyDescent="0.25">
      <c r="A3759" s="1" t="s">
        <v>10394</v>
      </c>
      <c r="B3759" s="1" t="s">
        <v>10395</v>
      </c>
      <c r="C3759" s="2">
        <v>44772</v>
      </c>
      <c r="D3759" s="1" t="s">
        <v>9790</v>
      </c>
      <c r="E3759" s="4">
        <v>145000</v>
      </c>
      <c r="F3759">
        <v>1</v>
      </c>
      <c r="G3759" s="4">
        <v>1450000</v>
      </c>
      <c r="H3759" s="4">
        <v>0</v>
      </c>
      <c r="I3759" s="4">
        <v>1450000</v>
      </c>
      <c r="J3759">
        <v>1</v>
      </c>
      <c r="K3759">
        <v>1</v>
      </c>
      <c r="L3759">
        <v>1</v>
      </c>
      <c r="M3759">
        <v>1</v>
      </c>
      <c r="N3759" s="2">
        <v>44766</v>
      </c>
      <c r="O3759" s="1" t="s">
        <v>9791</v>
      </c>
      <c r="P3759" s="4">
        <v>1653000</v>
      </c>
      <c r="Q3759" s="4">
        <v>135546</v>
      </c>
      <c r="R3759" s="1" t="s">
        <v>128</v>
      </c>
      <c r="S3759" s="1" t="s">
        <v>50</v>
      </c>
      <c r="T3759" s="4">
        <f>Sales_Datas[[#This Row],[after_discount]]-(Sales_Datas[[#This Row],[qty_ordered]]*Sales_Datas[[#This Row],[cogs]])</f>
        <v>1314454</v>
      </c>
      <c r="U3759" s="3">
        <f>IFERROR(Sales_Datas[[#This Row],[Gross_Profit]]/Sales_Datas[[#This Row],[after_discount]],0)</f>
        <v>0.90651999999999999</v>
      </c>
      <c r="V3759" s="1" t="str">
        <f>IF(Sales_Datas[[#This Row],[base_price]] &lt;= 632200, "Low", (IF(Sales_Datas[[#This Row],[base_price]] &gt;= 10092000, "High", "Medium")))</f>
        <v>Medium</v>
      </c>
    </row>
    <row r="3760" spans="1:22" x14ac:dyDescent="0.25">
      <c r="A3760" s="1" t="s">
        <v>10396</v>
      </c>
      <c r="B3760" s="1" t="s">
        <v>10397</v>
      </c>
      <c r="C3760" s="2">
        <v>44903</v>
      </c>
      <c r="D3760" s="1" t="s">
        <v>9790</v>
      </c>
      <c r="E3760" s="4">
        <v>145000</v>
      </c>
      <c r="F3760">
        <v>1</v>
      </c>
      <c r="G3760" s="4">
        <v>1450000</v>
      </c>
      <c r="H3760" s="4">
        <v>0</v>
      </c>
      <c r="I3760" s="4">
        <v>1450000</v>
      </c>
      <c r="J3760">
        <v>1</v>
      </c>
      <c r="K3760">
        <v>1</v>
      </c>
      <c r="L3760">
        <v>1</v>
      </c>
      <c r="M3760">
        <v>1</v>
      </c>
      <c r="N3760" s="2">
        <v>44777</v>
      </c>
      <c r="O3760" s="1" t="s">
        <v>9791</v>
      </c>
      <c r="P3760" s="4">
        <v>1653000</v>
      </c>
      <c r="Q3760" s="4">
        <v>135546</v>
      </c>
      <c r="R3760" s="1" t="s">
        <v>128</v>
      </c>
      <c r="S3760" s="1" t="s">
        <v>50</v>
      </c>
      <c r="T3760" s="4">
        <f>Sales_Datas[[#This Row],[after_discount]]-(Sales_Datas[[#This Row],[qty_ordered]]*Sales_Datas[[#This Row],[cogs]])</f>
        <v>1314454</v>
      </c>
      <c r="U3760" s="3">
        <f>IFERROR(Sales_Datas[[#This Row],[Gross_Profit]]/Sales_Datas[[#This Row],[after_discount]],0)</f>
        <v>0.90651999999999999</v>
      </c>
      <c r="V3760" s="1" t="str">
        <f>IF(Sales_Datas[[#This Row],[base_price]] &lt;= 632200, "Low", (IF(Sales_Datas[[#This Row],[base_price]] &gt;= 10092000, "High", "Medium")))</f>
        <v>Medium</v>
      </c>
    </row>
    <row r="3761" spans="1:22" x14ac:dyDescent="0.25">
      <c r="A3761" s="1" t="s">
        <v>10398</v>
      </c>
      <c r="B3761" s="1" t="s">
        <v>3258</v>
      </c>
      <c r="C3761" s="2">
        <v>44386</v>
      </c>
      <c r="D3761" s="1" t="s">
        <v>10399</v>
      </c>
      <c r="E3761" s="4">
        <v>145000</v>
      </c>
      <c r="F3761">
        <v>1</v>
      </c>
      <c r="G3761" s="4">
        <v>1450000</v>
      </c>
      <c r="H3761" s="4">
        <v>0</v>
      </c>
      <c r="I3761" s="4">
        <v>1450000</v>
      </c>
      <c r="J3761">
        <v>1</v>
      </c>
      <c r="K3761">
        <v>0</v>
      </c>
      <c r="L3761">
        <v>0</v>
      </c>
      <c r="M3761">
        <v>9</v>
      </c>
      <c r="N3761" s="2">
        <v>44449</v>
      </c>
      <c r="O3761" s="1" t="s">
        <v>10400</v>
      </c>
      <c r="P3761" s="4">
        <v>1450000</v>
      </c>
      <c r="Q3761" s="4">
        <v>95700</v>
      </c>
      <c r="R3761" s="1" t="s">
        <v>554</v>
      </c>
      <c r="S3761" s="1" t="s">
        <v>1120</v>
      </c>
      <c r="T3761" s="4">
        <f>Sales_Datas[[#This Row],[after_discount]]-(Sales_Datas[[#This Row],[qty_ordered]]*Sales_Datas[[#This Row],[cogs]])</f>
        <v>1354300</v>
      </c>
      <c r="U3761" s="3">
        <f>IFERROR(Sales_Datas[[#This Row],[Gross_Profit]]/Sales_Datas[[#This Row],[after_discount]],0)</f>
        <v>0.93400000000000005</v>
      </c>
      <c r="V3761" s="1" t="str">
        <f>IF(Sales_Datas[[#This Row],[base_price]] &lt;= 632200, "Low", (IF(Sales_Datas[[#This Row],[base_price]] &gt;= 10092000, "High", "Medium")))</f>
        <v>Medium</v>
      </c>
    </row>
    <row r="3762" spans="1:22" x14ac:dyDescent="0.25">
      <c r="A3762" s="1" t="s">
        <v>10401</v>
      </c>
      <c r="B3762" s="1" t="s">
        <v>1971</v>
      </c>
      <c r="C3762" s="2">
        <v>44613</v>
      </c>
      <c r="D3762" s="1" t="s">
        <v>21</v>
      </c>
      <c r="E3762" s="4">
        <v>29000</v>
      </c>
      <c r="F3762">
        <v>5</v>
      </c>
      <c r="G3762" s="4">
        <v>1450000</v>
      </c>
      <c r="H3762" s="4">
        <v>0</v>
      </c>
      <c r="I3762" s="4">
        <v>1450000</v>
      </c>
      <c r="J3762">
        <v>1</v>
      </c>
      <c r="K3762">
        <v>1</v>
      </c>
      <c r="L3762">
        <v>1</v>
      </c>
      <c r="M3762">
        <v>1</v>
      </c>
      <c r="N3762" s="2">
        <v>44386</v>
      </c>
      <c r="O3762" s="1" t="s">
        <v>22</v>
      </c>
      <c r="P3762" s="4">
        <v>261000</v>
      </c>
      <c r="Q3762" s="4">
        <v>18270</v>
      </c>
      <c r="R3762" s="1" t="s">
        <v>23</v>
      </c>
      <c r="S3762" s="1" t="s">
        <v>50</v>
      </c>
      <c r="T3762" s="4">
        <f>Sales_Datas[[#This Row],[after_discount]]-(Sales_Datas[[#This Row],[qty_ordered]]*Sales_Datas[[#This Row],[cogs]])</f>
        <v>1358650</v>
      </c>
      <c r="U3762" s="3">
        <f>IFERROR(Sales_Datas[[#This Row],[Gross_Profit]]/Sales_Datas[[#This Row],[after_discount]],0)</f>
        <v>0.93700000000000006</v>
      </c>
      <c r="V3762" s="1" t="str">
        <f>IF(Sales_Datas[[#This Row],[base_price]] &lt;= 632200, "Low", (IF(Sales_Datas[[#This Row],[base_price]] &gt;= 10092000, "High", "Medium")))</f>
        <v>Low</v>
      </c>
    </row>
    <row r="3763" spans="1:22" x14ac:dyDescent="0.25">
      <c r="A3763" s="1" t="s">
        <v>10402</v>
      </c>
      <c r="B3763" s="1" t="s">
        <v>10403</v>
      </c>
      <c r="C3763" s="2">
        <v>44762</v>
      </c>
      <c r="D3763" s="1" t="s">
        <v>7611</v>
      </c>
      <c r="E3763" s="4">
        <v>145000</v>
      </c>
      <c r="F3763">
        <v>1</v>
      </c>
      <c r="G3763" s="4">
        <v>1450000</v>
      </c>
      <c r="H3763" s="4">
        <v>0</v>
      </c>
      <c r="I3763" s="4">
        <v>1450000</v>
      </c>
      <c r="J3763">
        <v>1</v>
      </c>
      <c r="K3763">
        <v>1</v>
      </c>
      <c r="L3763">
        <v>0</v>
      </c>
      <c r="M3763">
        <v>1</v>
      </c>
      <c r="N3763" s="2">
        <v>44527</v>
      </c>
      <c r="O3763" s="1" t="s">
        <v>7612</v>
      </c>
      <c r="P3763" s="4">
        <v>1450000</v>
      </c>
      <c r="Q3763" s="4">
        <v>94250</v>
      </c>
      <c r="R3763" s="1" t="s">
        <v>23</v>
      </c>
      <c r="S3763" s="1" t="s">
        <v>50</v>
      </c>
      <c r="T3763" s="4">
        <f>Sales_Datas[[#This Row],[after_discount]]-(Sales_Datas[[#This Row],[qty_ordered]]*Sales_Datas[[#This Row],[cogs]])</f>
        <v>1355750</v>
      </c>
      <c r="U3763" s="3">
        <f>IFERROR(Sales_Datas[[#This Row],[Gross_Profit]]/Sales_Datas[[#This Row],[after_discount]],0)</f>
        <v>0.93500000000000005</v>
      </c>
      <c r="V3763" s="1" t="str">
        <f>IF(Sales_Datas[[#This Row],[base_price]] &lt;= 632200, "Low", (IF(Sales_Datas[[#This Row],[base_price]] &gt;= 10092000, "High", "Medium")))</f>
        <v>Medium</v>
      </c>
    </row>
    <row r="3764" spans="1:22" x14ac:dyDescent="0.25">
      <c r="A3764" s="1" t="s">
        <v>10404</v>
      </c>
      <c r="B3764" s="1" t="s">
        <v>10405</v>
      </c>
      <c r="C3764" s="2">
        <v>44772</v>
      </c>
      <c r="D3764" s="1" t="s">
        <v>7611</v>
      </c>
      <c r="E3764" s="4">
        <v>145000</v>
      </c>
      <c r="F3764">
        <v>1</v>
      </c>
      <c r="G3764" s="4">
        <v>1450000</v>
      </c>
      <c r="H3764" s="4">
        <v>0</v>
      </c>
      <c r="I3764" s="4">
        <v>1450000</v>
      </c>
      <c r="J3764">
        <v>1</v>
      </c>
      <c r="K3764">
        <v>0</v>
      </c>
      <c r="L3764">
        <v>0</v>
      </c>
      <c r="M3764">
        <v>1</v>
      </c>
      <c r="N3764" s="2">
        <v>44746</v>
      </c>
      <c r="O3764" s="1" t="s">
        <v>7612</v>
      </c>
      <c r="P3764" s="4">
        <v>1450000</v>
      </c>
      <c r="Q3764" s="4">
        <v>94250</v>
      </c>
      <c r="R3764" s="1" t="s">
        <v>23</v>
      </c>
      <c r="S3764" s="1" t="s">
        <v>50</v>
      </c>
      <c r="T3764" s="4">
        <f>Sales_Datas[[#This Row],[after_discount]]-(Sales_Datas[[#This Row],[qty_ordered]]*Sales_Datas[[#This Row],[cogs]])</f>
        <v>1355750</v>
      </c>
      <c r="U3764" s="3">
        <f>IFERROR(Sales_Datas[[#This Row],[Gross_Profit]]/Sales_Datas[[#This Row],[after_discount]],0)</f>
        <v>0.93500000000000005</v>
      </c>
      <c r="V3764" s="1" t="str">
        <f>IF(Sales_Datas[[#This Row],[base_price]] &lt;= 632200, "Low", (IF(Sales_Datas[[#This Row],[base_price]] &gt;= 10092000, "High", "Medium")))</f>
        <v>Medium</v>
      </c>
    </row>
    <row r="3765" spans="1:22" x14ac:dyDescent="0.25">
      <c r="A3765" s="1" t="s">
        <v>10406</v>
      </c>
      <c r="B3765" s="1" t="s">
        <v>10407</v>
      </c>
      <c r="C3765" s="2">
        <v>44451</v>
      </c>
      <c r="D3765" s="1" t="s">
        <v>10408</v>
      </c>
      <c r="E3765" s="4">
        <v>145000</v>
      </c>
      <c r="F3765">
        <v>1</v>
      </c>
      <c r="G3765" s="4">
        <v>1450000</v>
      </c>
      <c r="H3765" s="4">
        <v>0</v>
      </c>
      <c r="I3765" s="4">
        <v>1450000</v>
      </c>
      <c r="J3765">
        <v>1</v>
      </c>
      <c r="K3765">
        <v>1</v>
      </c>
      <c r="L3765">
        <v>1</v>
      </c>
      <c r="M3765">
        <v>1</v>
      </c>
      <c r="N3765" s="2">
        <v>44551</v>
      </c>
      <c r="O3765" s="1" t="s">
        <v>10409</v>
      </c>
      <c r="P3765" s="4">
        <v>1450000</v>
      </c>
      <c r="Q3765" s="4">
        <v>102950</v>
      </c>
      <c r="R3765" s="1" t="s">
        <v>383</v>
      </c>
      <c r="S3765" s="1" t="s">
        <v>50</v>
      </c>
      <c r="T3765" s="4">
        <f>Sales_Datas[[#This Row],[after_discount]]-(Sales_Datas[[#This Row],[qty_ordered]]*Sales_Datas[[#This Row],[cogs]])</f>
        <v>1347050</v>
      </c>
      <c r="U3765" s="3">
        <f>IFERROR(Sales_Datas[[#This Row],[Gross_Profit]]/Sales_Datas[[#This Row],[after_discount]],0)</f>
        <v>0.92900000000000005</v>
      </c>
      <c r="V3765" s="1" t="str">
        <f>IF(Sales_Datas[[#This Row],[base_price]] &lt;= 632200, "Low", (IF(Sales_Datas[[#This Row],[base_price]] &gt;= 10092000, "High", "Medium")))</f>
        <v>Medium</v>
      </c>
    </row>
    <row r="3766" spans="1:22" x14ac:dyDescent="0.25">
      <c r="A3766" s="1" t="s">
        <v>10410</v>
      </c>
      <c r="B3766" s="1" t="s">
        <v>10411</v>
      </c>
      <c r="C3766" s="2">
        <v>44528</v>
      </c>
      <c r="D3766" s="1" t="s">
        <v>10408</v>
      </c>
      <c r="E3766" s="4">
        <v>145000</v>
      </c>
      <c r="F3766">
        <v>1</v>
      </c>
      <c r="G3766" s="4">
        <v>1450000</v>
      </c>
      <c r="H3766" s="4">
        <v>0</v>
      </c>
      <c r="I3766" s="4">
        <v>1450000</v>
      </c>
      <c r="J3766">
        <v>1</v>
      </c>
      <c r="K3766">
        <v>1</v>
      </c>
      <c r="L3766">
        <v>1</v>
      </c>
      <c r="M3766">
        <v>1</v>
      </c>
      <c r="N3766" s="2">
        <v>44504</v>
      </c>
      <c r="O3766" s="1" t="s">
        <v>10409</v>
      </c>
      <c r="P3766" s="4">
        <v>1450000</v>
      </c>
      <c r="Q3766" s="4">
        <v>102950</v>
      </c>
      <c r="R3766" s="1" t="s">
        <v>383</v>
      </c>
      <c r="S3766" s="1" t="s">
        <v>50</v>
      </c>
      <c r="T3766" s="4">
        <f>Sales_Datas[[#This Row],[after_discount]]-(Sales_Datas[[#This Row],[qty_ordered]]*Sales_Datas[[#This Row],[cogs]])</f>
        <v>1347050</v>
      </c>
      <c r="U3766" s="3">
        <f>IFERROR(Sales_Datas[[#This Row],[Gross_Profit]]/Sales_Datas[[#This Row],[after_discount]],0)</f>
        <v>0.92900000000000005</v>
      </c>
      <c r="V3766" s="1" t="str">
        <f>IF(Sales_Datas[[#This Row],[base_price]] &lt;= 632200, "Low", (IF(Sales_Datas[[#This Row],[base_price]] &gt;= 10092000, "High", "Medium")))</f>
        <v>Medium</v>
      </c>
    </row>
    <row r="3767" spans="1:22" x14ac:dyDescent="0.25">
      <c r="A3767" s="1" t="s">
        <v>10412</v>
      </c>
      <c r="B3767" s="1" t="s">
        <v>10413</v>
      </c>
      <c r="C3767" s="2">
        <v>44469</v>
      </c>
      <c r="D3767" s="1" t="s">
        <v>10414</v>
      </c>
      <c r="E3767" s="4">
        <v>145000</v>
      </c>
      <c r="F3767">
        <v>1</v>
      </c>
      <c r="G3767" s="4">
        <v>1450000</v>
      </c>
      <c r="H3767" s="4">
        <v>0</v>
      </c>
      <c r="I3767" s="4">
        <v>1450000</v>
      </c>
      <c r="J3767">
        <v>1</v>
      </c>
      <c r="K3767">
        <v>0</v>
      </c>
      <c r="L3767">
        <v>0</v>
      </c>
      <c r="M3767">
        <v>1</v>
      </c>
      <c r="N3767" s="2">
        <v>44452</v>
      </c>
      <c r="O3767" s="1" t="s">
        <v>10415</v>
      </c>
      <c r="P3767" s="4">
        <v>1450000</v>
      </c>
      <c r="Q3767" s="4">
        <v>120350</v>
      </c>
      <c r="R3767" s="1" t="s">
        <v>123</v>
      </c>
      <c r="S3767" s="1" t="s">
        <v>50</v>
      </c>
      <c r="T3767" s="4">
        <f>Sales_Datas[[#This Row],[after_discount]]-(Sales_Datas[[#This Row],[qty_ordered]]*Sales_Datas[[#This Row],[cogs]])</f>
        <v>1329650</v>
      </c>
      <c r="U3767" s="3">
        <f>IFERROR(Sales_Datas[[#This Row],[Gross_Profit]]/Sales_Datas[[#This Row],[after_discount]],0)</f>
        <v>0.91700000000000004</v>
      </c>
      <c r="V3767" s="1" t="str">
        <f>IF(Sales_Datas[[#This Row],[base_price]] &lt;= 632200, "Low", (IF(Sales_Datas[[#This Row],[base_price]] &gt;= 10092000, "High", "Medium")))</f>
        <v>Medium</v>
      </c>
    </row>
    <row r="3768" spans="1:22" x14ac:dyDescent="0.25">
      <c r="A3768" s="1" t="s">
        <v>10416</v>
      </c>
      <c r="B3768" s="1" t="s">
        <v>10417</v>
      </c>
      <c r="C3768" s="2">
        <v>44623</v>
      </c>
      <c r="D3768" s="1" t="s">
        <v>10418</v>
      </c>
      <c r="E3768" s="4">
        <v>144942</v>
      </c>
      <c r="F3768">
        <v>1</v>
      </c>
      <c r="G3768" s="4">
        <v>1449420</v>
      </c>
      <c r="H3768" s="4">
        <v>0</v>
      </c>
      <c r="I3768" s="4">
        <v>1449420</v>
      </c>
      <c r="J3768">
        <v>1</v>
      </c>
      <c r="K3768">
        <v>1</v>
      </c>
      <c r="L3768">
        <v>1</v>
      </c>
      <c r="M3768">
        <v>1</v>
      </c>
      <c r="N3768" s="2">
        <v>44610</v>
      </c>
      <c r="O3768" s="1" t="s">
        <v>10419</v>
      </c>
      <c r="P3768" s="4">
        <v>1449420</v>
      </c>
      <c r="Q3768" s="4">
        <v>86942</v>
      </c>
      <c r="R3768" s="1" t="s">
        <v>55</v>
      </c>
      <c r="S3768" s="1" t="s">
        <v>50</v>
      </c>
      <c r="T3768" s="4">
        <f>Sales_Datas[[#This Row],[after_discount]]-(Sales_Datas[[#This Row],[qty_ordered]]*Sales_Datas[[#This Row],[cogs]])</f>
        <v>1362478</v>
      </c>
      <c r="U3768" s="3">
        <f>IFERROR(Sales_Datas[[#This Row],[Gross_Profit]]/Sales_Datas[[#This Row],[after_discount]],0)</f>
        <v>0.940016006402561</v>
      </c>
      <c r="V3768" s="1" t="str">
        <f>IF(Sales_Datas[[#This Row],[base_price]] &lt;= 632200, "Low", (IF(Sales_Datas[[#This Row],[base_price]] &gt;= 10092000, "High", "Medium")))</f>
        <v>Medium</v>
      </c>
    </row>
    <row r="3769" spans="1:22" x14ac:dyDescent="0.25">
      <c r="A3769" s="1" t="s">
        <v>10420</v>
      </c>
      <c r="B3769" s="1" t="s">
        <v>10421</v>
      </c>
      <c r="C3769" s="2">
        <v>44698</v>
      </c>
      <c r="D3769" s="1" t="s">
        <v>10422</v>
      </c>
      <c r="E3769" s="4">
        <v>144942</v>
      </c>
      <c r="F3769">
        <v>1</v>
      </c>
      <c r="G3769" s="4">
        <v>1449420</v>
      </c>
      <c r="H3769" s="4">
        <v>0</v>
      </c>
      <c r="I3769" s="4">
        <v>1449420</v>
      </c>
      <c r="J3769">
        <v>1</v>
      </c>
      <c r="K3769">
        <v>1</v>
      </c>
      <c r="L3769">
        <v>1</v>
      </c>
      <c r="M3769">
        <v>1</v>
      </c>
      <c r="N3769" s="2">
        <v>44518</v>
      </c>
      <c r="O3769" s="1" t="s">
        <v>10423</v>
      </c>
      <c r="P3769" s="4">
        <v>1449420</v>
      </c>
      <c r="Q3769" s="4">
        <v>102892</v>
      </c>
      <c r="R3769" s="1" t="s">
        <v>554</v>
      </c>
      <c r="S3769" s="1" t="s">
        <v>50</v>
      </c>
      <c r="T3769" s="4">
        <f>Sales_Datas[[#This Row],[after_discount]]-(Sales_Datas[[#This Row],[qty_ordered]]*Sales_Datas[[#This Row],[cogs]])</f>
        <v>1346528</v>
      </c>
      <c r="U3769" s="3">
        <f>IFERROR(Sales_Datas[[#This Row],[Gross_Profit]]/Sales_Datas[[#This Row],[after_discount]],0)</f>
        <v>0.92901160464185673</v>
      </c>
      <c r="V3769" s="1" t="str">
        <f>IF(Sales_Datas[[#This Row],[base_price]] &lt;= 632200, "Low", (IF(Sales_Datas[[#This Row],[base_price]] &gt;= 10092000, "High", "Medium")))</f>
        <v>Medium</v>
      </c>
    </row>
    <row r="3770" spans="1:22" x14ac:dyDescent="0.25">
      <c r="A3770" s="1" t="s">
        <v>10424</v>
      </c>
      <c r="B3770" s="1" t="s">
        <v>2346</v>
      </c>
      <c r="C3770" s="2">
        <v>44695</v>
      </c>
      <c r="D3770" s="1" t="s">
        <v>10425</v>
      </c>
      <c r="E3770" s="4">
        <v>144942</v>
      </c>
      <c r="F3770">
        <v>1</v>
      </c>
      <c r="G3770" s="4">
        <v>1449420</v>
      </c>
      <c r="H3770" s="4">
        <v>0</v>
      </c>
      <c r="I3770" s="4">
        <v>1449420</v>
      </c>
      <c r="J3770">
        <v>1</v>
      </c>
      <c r="K3770">
        <v>0</v>
      </c>
      <c r="L3770">
        <v>0</v>
      </c>
      <c r="M3770">
        <v>4</v>
      </c>
      <c r="N3770" s="2">
        <v>44634</v>
      </c>
      <c r="O3770" s="1" t="s">
        <v>10426</v>
      </c>
      <c r="P3770" s="4">
        <v>1449420</v>
      </c>
      <c r="Q3770" s="4">
        <v>126092</v>
      </c>
      <c r="R3770" s="1" t="s">
        <v>133</v>
      </c>
      <c r="S3770" s="1" t="s">
        <v>34</v>
      </c>
      <c r="T3770" s="4">
        <f>Sales_Datas[[#This Row],[after_discount]]-(Sales_Datas[[#This Row],[qty_ordered]]*Sales_Datas[[#This Row],[cogs]])</f>
        <v>1323328</v>
      </c>
      <c r="U3770" s="3">
        <f>IFERROR(Sales_Datas[[#This Row],[Gross_Profit]]/Sales_Datas[[#This Row],[after_discount]],0)</f>
        <v>0.91300520208083236</v>
      </c>
      <c r="V3770" s="1" t="str">
        <f>IF(Sales_Datas[[#This Row],[base_price]] &lt;= 632200, "Low", (IF(Sales_Datas[[#This Row],[base_price]] &gt;= 10092000, "High", "Medium")))</f>
        <v>Medium</v>
      </c>
    </row>
    <row r="3771" spans="1:22" x14ac:dyDescent="0.25">
      <c r="A3771" s="1" t="s">
        <v>10427</v>
      </c>
      <c r="B3771" s="1" t="s">
        <v>10428</v>
      </c>
      <c r="C3771" s="2">
        <v>44838</v>
      </c>
      <c r="D3771" s="1" t="s">
        <v>10429</v>
      </c>
      <c r="E3771" s="4">
        <v>144942</v>
      </c>
      <c r="F3771">
        <v>1</v>
      </c>
      <c r="G3771" s="4">
        <v>1449420</v>
      </c>
      <c r="H3771" s="4">
        <v>0</v>
      </c>
      <c r="I3771" s="4">
        <v>1449420</v>
      </c>
      <c r="J3771">
        <v>1</v>
      </c>
      <c r="K3771">
        <v>1</v>
      </c>
      <c r="L3771">
        <v>1</v>
      </c>
      <c r="M3771">
        <v>1</v>
      </c>
      <c r="N3771" s="2">
        <v>44674</v>
      </c>
      <c r="O3771" s="1" t="s">
        <v>10430</v>
      </c>
      <c r="P3771" s="4">
        <v>1449420</v>
      </c>
      <c r="Q3771" s="4">
        <v>99992</v>
      </c>
      <c r="R3771" s="1" t="s">
        <v>133</v>
      </c>
      <c r="S3771" s="1" t="s">
        <v>50</v>
      </c>
      <c r="T3771" s="4">
        <f>Sales_Datas[[#This Row],[after_discount]]-(Sales_Datas[[#This Row],[qty_ordered]]*Sales_Datas[[#This Row],[cogs]])</f>
        <v>1349428</v>
      </c>
      <c r="U3771" s="3">
        <f>IFERROR(Sales_Datas[[#This Row],[Gross_Profit]]/Sales_Datas[[#This Row],[after_discount]],0)</f>
        <v>0.93101240496198479</v>
      </c>
      <c r="V3771" s="1" t="str">
        <f>IF(Sales_Datas[[#This Row],[base_price]] &lt;= 632200, "Low", (IF(Sales_Datas[[#This Row],[base_price]] &gt;= 10092000, "High", "Medium")))</f>
        <v>Medium</v>
      </c>
    </row>
    <row r="3772" spans="1:22" x14ac:dyDescent="0.25">
      <c r="A3772" s="1" t="s">
        <v>10431</v>
      </c>
      <c r="B3772" s="1" t="s">
        <v>10432</v>
      </c>
      <c r="C3772" s="2">
        <v>44540</v>
      </c>
      <c r="D3772" s="1" t="s">
        <v>10433</v>
      </c>
      <c r="E3772" s="4">
        <v>144855</v>
      </c>
      <c r="F3772">
        <v>1</v>
      </c>
      <c r="G3772" s="4">
        <v>1448550</v>
      </c>
      <c r="H3772" s="4">
        <v>0</v>
      </c>
      <c r="I3772" s="4">
        <v>1448550</v>
      </c>
      <c r="J3772">
        <v>1</v>
      </c>
      <c r="K3772">
        <v>1</v>
      </c>
      <c r="L3772">
        <v>1</v>
      </c>
      <c r="M3772">
        <v>1</v>
      </c>
      <c r="N3772" s="2">
        <v>44493</v>
      </c>
      <c r="O3772" s="1" t="s">
        <v>10434</v>
      </c>
      <c r="P3772" s="4">
        <v>1159420</v>
      </c>
      <c r="Q3772" s="4">
        <v>93902</v>
      </c>
      <c r="R3772" s="1" t="s">
        <v>133</v>
      </c>
      <c r="S3772" s="1" t="s">
        <v>50</v>
      </c>
      <c r="T3772" s="4">
        <f>Sales_Datas[[#This Row],[after_discount]]-(Sales_Datas[[#This Row],[qty_ordered]]*Sales_Datas[[#This Row],[cogs]])</f>
        <v>1354648</v>
      </c>
      <c r="U3772" s="3">
        <f>IFERROR(Sales_Datas[[#This Row],[Gross_Profit]]/Sales_Datas[[#This Row],[after_discount]],0)</f>
        <v>0.93517517517517512</v>
      </c>
      <c r="V3772" s="1" t="str">
        <f>IF(Sales_Datas[[#This Row],[base_price]] &lt;= 632200, "Low", (IF(Sales_Datas[[#This Row],[base_price]] &gt;= 10092000, "High", "Medium")))</f>
        <v>Medium</v>
      </c>
    </row>
    <row r="3773" spans="1:22" x14ac:dyDescent="0.25">
      <c r="A3773" s="1" t="s">
        <v>10435</v>
      </c>
      <c r="B3773" s="1" t="s">
        <v>4385</v>
      </c>
      <c r="C3773" s="2">
        <v>44296</v>
      </c>
      <c r="D3773" s="1" t="s">
        <v>10436</v>
      </c>
      <c r="E3773" s="4">
        <v>144710</v>
      </c>
      <c r="F3773">
        <v>1</v>
      </c>
      <c r="G3773" s="4">
        <v>1447100</v>
      </c>
      <c r="H3773" s="4">
        <v>0</v>
      </c>
      <c r="I3773" s="4">
        <v>1447100</v>
      </c>
      <c r="J3773">
        <v>1</v>
      </c>
      <c r="K3773">
        <v>0</v>
      </c>
      <c r="L3773">
        <v>0</v>
      </c>
      <c r="M3773">
        <v>4</v>
      </c>
      <c r="N3773" s="2">
        <v>44390</v>
      </c>
      <c r="O3773" s="1" t="s">
        <v>10437</v>
      </c>
      <c r="P3773" s="4">
        <v>1447100</v>
      </c>
      <c r="Q3773" s="4">
        <v>124410</v>
      </c>
      <c r="R3773" s="1" t="s">
        <v>475</v>
      </c>
      <c r="S3773" s="1" t="s">
        <v>34</v>
      </c>
      <c r="T3773" s="4">
        <f>Sales_Datas[[#This Row],[after_discount]]-(Sales_Datas[[#This Row],[qty_ordered]]*Sales_Datas[[#This Row],[cogs]])</f>
        <v>1322690</v>
      </c>
      <c r="U3773" s="3">
        <f>IFERROR(Sales_Datas[[#This Row],[Gross_Profit]]/Sales_Datas[[#This Row],[after_discount]],0)</f>
        <v>0.91402805611222449</v>
      </c>
      <c r="V3773" s="1" t="str">
        <f>IF(Sales_Datas[[#This Row],[base_price]] &lt;= 632200, "Low", (IF(Sales_Datas[[#This Row],[base_price]] &gt;= 10092000, "High", "Medium")))</f>
        <v>Medium</v>
      </c>
    </row>
    <row r="3774" spans="1:22" x14ac:dyDescent="0.25">
      <c r="A3774" s="1" t="s">
        <v>10438</v>
      </c>
      <c r="B3774" s="1" t="s">
        <v>9891</v>
      </c>
      <c r="C3774" s="2">
        <v>44590</v>
      </c>
      <c r="D3774" s="1" t="s">
        <v>10439</v>
      </c>
      <c r="E3774" s="4">
        <v>144710</v>
      </c>
      <c r="F3774">
        <v>1</v>
      </c>
      <c r="G3774" s="4">
        <v>1447100</v>
      </c>
      <c r="H3774" s="4">
        <v>0</v>
      </c>
      <c r="I3774" s="4">
        <v>1447100</v>
      </c>
      <c r="J3774">
        <v>1</v>
      </c>
      <c r="K3774">
        <v>1</v>
      </c>
      <c r="L3774">
        <v>1</v>
      </c>
      <c r="M3774">
        <v>1</v>
      </c>
      <c r="N3774" s="2">
        <v>44383</v>
      </c>
      <c r="O3774" s="1" t="s">
        <v>10440</v>
      </c>
      <c r="P3774" s="4">
        <v>1447100</v>
      </c>
      <c r="Q3774" s="4">
        <v>86826</v>
      </c>
      <c r="R3774" s="1" t="s">
        <v>383</v>
      </c>
      <c r="S3774" s="1" t="s">
        <v>50</v>
      </c>
      <c r="T3774" s="4">
        <f>Sales_Datas[[#This Row],[after_discount]]-(Sales_Datas[[#This Row],[qty_ordered]]*Sales_Datas[[#This Row],[cogs]])</f>
        <v>1360274</v>
      </c>
      <c r="U3774" s="3">
        <f>IFERROR(Sales_Datas[[#This Row],[Gross_Profit]]/Sales_Datas[[#This Row],[after_discount]],0)</f>
        <v>0.94</v>
      </c>
      <c r="V3774" s="1" t="str">
        <f>IF(Sales_Datas[[#This Row],[base_price]] &lt;= 632200, "Low", (IF(Sales_Datas[[#This Row],[base_price]] &gt;= 10092000, "High", "Medium")))</f>
        <v>Medium</v>
      </c>
    </row>
    <row r="3775" spans="1:22" x14ac:dyDescent="0.25">
      <c r="A3775" s="1" t="s">
        <v>10441</v>
      </c>
      <c r="B3775" s="1" t="s">
        <v>10442</v>
      </c>
      <c r="C3775" s="2">
        <v>44626</v>
      </c>
      <c r="D3775" s="1" t="s">
        <v>10439</v>
      </c>
      <c r="E3775" s="4">
        <v>144710</v>
      </c>
      <c r="F3775">
        <v>1</v>
      </c>
      <c r="G3775" s="4">
        <v>1447100</v>
      </c>
      <c r="H3775" s="4">
        <v>0</v>
      </c>
      <c r="I3775" s="4">
        <v>1447100</v>
      </c>
      <c r="J3775">
        <v>1</v>
      </c>
      <c r="K3775">
        <v>1</v>
      </c>
      <c r="L3775">
        <v>0</v>
      </c>
      <c r="M3775">
        <v>1</v>
      </c>
      <c r="N3775" s="2">
        <v>44667</v>
      </c>
      <c r="O3775" s="1" t="s">
        <v>10440</v>
      </c>
      <c r="P3775" s="4">
        <v>1447100</v>
      </c>
      <c r="Q3775" s="4">
        <v>86826</v>
      </c>
      <c r="R3775" s="1" t="s">
        <v>383</v>
      </c>
      <c r="S3775" s="1" t="s">
        <v>50</v>
      </c>
      <c r="T3775" s="4">
        <f>Sales_Datas[[#This Row],[after_discount]]-(Sales_Datas[[#This Row],[qty_ordered]]*Sales_Datas[[#This Row],[cogs]])</f>
        <v>1360274</v>
      </c>
      <c r="U3775" s="3">
        <f>IFERROR(Sales_Datas[[#This Row],[Gross_Profit]]/Sales_Datas[[#This Row],[after_discount]],0)</f>
        <v>0.94</v>
      </c>
      <c r="V3775" s="1" t="str">
        <f>IF(Sales_Datas[[#This Row],[base_price]] &lt;= 632200, "Low", (IF(Sales_Datas[[#This Row],[base_price]] &gt;= 10092000, "High", "Medium")))</f>
        <v>Medium</v>
      </c>
    </row>
    <row r="3776" spans="1:22" x14ac:dyDescent="0.25">
      <c r="A3776" s="1" t="s">
        <v>10443</v>
      </c>
      <c r="B3776" s="1" t="s">
        <v>10444</v>
      </c>
      <c r="C3776" s="2">
        <v>44422</v>
      </c>
      <c r="D3776" s="1" t="s">
        <v>10445</v>
      </c>
      <c r="E3776" s="4">
        <v>144130</v>
      </c>
      <c r="F3776">
        <v>1</v>
      </c>
      <c r="G3776" s="4">
        <v>1441300</v>
      </c>
      <c r="H3776" s="4">
        <v>0</v>
      </c>
      <c r="I3776" s="4">
        <v>1441300</v>
      </c>
      <c r="J3776">
        <v>1</v>
      </c>
      <c r="K3776">
        <v>1</v>
      </c>
      <c r="L3776">
        <v>1</v>
      </c>
      <c r="M3776">
        <v>1</v>
      </c>
      <c r="N3776" s="2">
        <v>44410</v>
      </c>
      <c r="O3776" s="1" t="s">
        <v>10446</v>
      </c>
      <c r="P3776" s="4">
        <v>1441300</v>
      </c>
      <c r="Q3776" s="4">
        <v>86478</v>
      </c>
      <c r="R3776" s="1" t="s">
        <v>128</v>
      </c>
      <c r="S3776" s="1" t="s">
        <v>50</v>
      </c>
      <c r="T3776" s="4">
        <f>Sales_Datas[[#This Row],[after_discount]]-(Sales_Datas[[#This Row],[qty_ordered]]*Sales_Datas[[#This Row],[cogs]])</f>
        <v>1354822</v>
      </c>
      <c r="U3776" s="3">
        <f>IFERROR(Sales_Datas[[#This Row],[Gross_Profit]]/Sales_Datas[[#This Row],[after_discount]],0)</f>
        <v>0.94</v>
      </c>
      <c r="V3776" s="1" t="str">
        <f>IF(Sales_Datas[[#This Row],[base_price]] &lt;= 632200, "Low", (IF(Sales_Datas[[#This Row],[base_price]] &gt;= 10092000, "High", "Medium")))</f>
        <v>Medium</v>
      </c>
    </row>
    <row r="3777" spans="1:22" x14ac:dyDescent="0.25">
      <c r="A3777" s="1" t="s">
        <v>10447</v>
      </c>
      <c r="B3777" s="1" t="s">
        <v>10448</v>
      </c>
      <c r="C3777" s="2">
        <v>44763</v>
      </c>
      <c r="D3777" s="1" t="s">
        <v>10449</v>
      </c>
      <c r="E3777" s="4">
        <v>144130</v>
      </c>
      <c r="F3777">
        <v>1</v>
      </c>
      <c r="G3777" s="4">
        <v>1441300</v>
      </c>
      <c r="H3777" s="4">
        <v>0</v>
      </c>
      <c r="I3777" s="4">
        <v>1441300</v>
      </c>
      <c r="J3777">
        <v>1</v>
      </c>
      <c r="K3777">
        <v>1</v>
      </c>
      <c r="L3777">
        <v>0</v>
      </c>
      <c r="M3777">
        <v>1</v>
      </c>
      <c r="N3777" s="2">
        <v>44400</v>
      </c>
      <c r="O3777" s="1" t="s">
        <v>10450</v>
      </c>
      <c r="P3777" s="4">
        <v>1441300</v>
      </c>
      <c r="Q3777" s="4">
        <v>125338</v>
      </c>
      <c r="R3777" s="1" t="s">
        <v>554</v>
      </c>
      <c r="S3777" s="1" t="s">
        <v>50</v>
      </c>
      <c r="T3777" s="4">
        <f>Sales_Datas[[#This Row],[after_discount]]-(Sales_Datas[[#This Row],[qty_ordered]]*Sales_Datas[[#This Row],[cogs]])</f>
        <v>1315962</v>
      </c>
      <c r="U3777" s="3">
        <f>IFERROR(Sales_Datas[[#This Row],[Gross_Profit]]/Sales_Datas[[#This Row],[after_discount]],0)</f>
        <v>0.91303822937625756</v>
      </c>
      <c r="V3777" s="1" t="str">
        <f>IF(Sales_Datas[[#This Row],[base_price]] &lt;= 632200, "Low", (IF(Sales_Datas[[#This Row],[base_price]] &gt;= 10092000, "High", "Medium")))</f>
        <v>Medium</v>
      </c>
    </row>
    <row r="3778" spans="1:22" x14ac:dyDescent="0.25">
      <c r="A3778" s="1" t="s">
        <v>10451</v>
      </c>
      <c r="B3778" s="1" t="s">
        <v>10448</v>
      </c>
      <c r="C3778" s="2">
        <v>44768</v>
      </c>
      <c r="D3778" s="1" t="s">
        <v>10449</v>
      </c>
      <c r="E3778" s="4">
        <v>144130</v>
      </c>
      <c r="F3778">
        <v>1</v>
      </c>
      <c r="G3778" s="4">
        <v>1441300</v>
      </c>
      <c r="H3778" s="4">
        <v>0</v>
      </c>
      <c r="I3778" s="4">
        <v>1441300</v>
      </c>
      <c r="J3778">
        <v>1</v>
      </c>
      <c r="K3778">
        <v>0</v>
      </c>
      <c r="L3778">
        <v>0</v>
      </c>
      <c r="M3778">
        <v>1</v>
      </c>
      <c r="N3778" s="2">
        <v>44400</v>
      </c>
      <c r="O3778" s="1" t="s">
        <v>10450</v>
      </c>
      <c r="P3778" s="4">
        <v>1441300</v>
      </c>
      <c r="Q3778" s="4">
        <v>125338</v>
      </c>
      <c r="R3778" s="1" t="s">
        <v>554</v>
      </c>
      <c r="S3778" s="1" t="s">
        <v>50</v>
      </c>
      <c r="T3778" s="4">
        <f>Sales_Datas[[#This Row],[after_discount]]-(Sales_Datas[[#This Row],[qty_ordered]]*Sales_Datas[[#This Row],[cogs]])</f>
        <v>1315962</v>
      </c>
      <c r="U3778" s="3">
        <f>IFERROR(Sales_Datas[[#This Row],[Gross_Profit]]/Sales_Datas[[#This Row],[after_discount]],0)</f>
        <v>0.91303822937625756</v>
      </c>
      <c r="V3778" s="1" t="str">
        <f>IF(Sales_Datas[[#This Row],[base_price]] &lt;= 632200, "Low", (IF(Sales_Datas[[#This Row],[base_price]] &gt;= 10092000, "High", "Medium")))</f>
        <v>Medium</v>
      </c>
    </row>
    <row r="3779" spans="1:22" x14ac:dyDescent="0.25">
      <c r="A3779" s="1" t="s">
        <v>10452</v>
      </c>
      <c r="B3779" s="1" t="s">
        <v>10448</v>
      </c>
      <c r="C3779" s="2">
        <v>44771</v>
      </c>
      <c r="D3779" s="1" t="s">
        <v>10449</v>
      </c>
      <c r="E3779" s="4">
        <v>144130</v>
      </c>
      <c r="F3779">
        <v>1</v>
      </c>
      <c r="G3779" s="4">
        <v>1441300</v>
      </c>
      <c r="H3779" s="4">
        <v>0</v>
      </c>
      <c r="I3779" s="4">
        <v>1441300</v>
      </c>
      <c r="J3779">
        <v>1</v>
      </c>
      <c r="K3779">
        <v>0</v>
      </c>
      <c r="L3779">
        <v>0</v>
      </c>
      <c r="M3779">
        <v>1</v>
      </c>
      <c r="N3779" s="2">
        <v>44400</v>
      </c>
      <c r="O3779" s="1" t="s">
        <v>10450</v>
      </c>
      <c r="P3779" s="4">
        <v>1441300</v>
      </c>
      <c r="Q3779" s="4">
        <v>125338</v>
      </c>
      <c r="R3779" s="1" t="s">
        <v>554</v>
      </c>
      <c r="S3779" s="1" t="s">
        <v>50</v>
      </c>
      <c r="T3779" s="4">
        <f>Sales_Datas[[#This Row],[after_discount]]-(Sales_Datas[[#This Row],[qty_ordered]]*Sales_Datas[[#This Row],[cogs]])</f>
        <v>1315962</v>
      </c>
      <c r="U3779" s="3">
        <f>IFERROR(Sales_Datas[[#This Row],[Gross_Profit]]/Sales_Datas[[#This Row],[after_discount]],0)</f>
        <v>0.91303822937625756</v>
      </c>
      <c r="V3779" s="1" t="str">
        <f>IF(Sales_Datas[[#This Row],[base_price]] &lt;= 632200, "Low", (IF(Sales_Datas[[#This Row],[base_price]] &gt;= 10092000, "High", "Medium")))</f>
        <v>Medium</v>
      </c>
    </row>
    <row r="3780" spans="1:22" x14ac:dyDescent="0.25">
      <c r="A3780" s="1" t="s">
        <v>10453</v>
      </c>
      <c r="B3780" s="1" t="s">
        <v>10454</v>
      </c>
      <c r="C3780" s="2">
        <v>44730</v>
      </c>
      <c r="D3780" s="1" t="s">
        <v>9211</v>
      </c>
      <c r="E3780" s="4">
        <v>47850</v>
      </c>
      <c r="F3780">
        <v>3</v>
      </c>
      <c r="G3780" s="4">
        <v>1435500</v>
      </c>
      <c r="H3780" s="4">
        <v>0</v>
      </c>
      <c r="I3780" s="4">
        <v>1435500</v>
      </c>
      <c r="J3780">
        <v>1</v>
      </c>
      <c r="K3780">
        <v>1</v>
      </c>
      <c r="L3780">
        <v>0</v>
      </c>
      <c r="M3780">
        <v>1</v>
      </c>
      <c r="N3780" s="2">
        <v>44724</v>
      </c>
      <c r="O3780" s="1" t="s">
        <v>9212</v>
      </c>
      <c r="P3780" s="4">
        <v>478500</v>
      </c>
      <c r="Q3780" s="4">
        <v>30102</v>
      </c>
      <c r="R3780" s="1" t="s">
        <v>344</v>
      </c>
      <c r="S3780" s="1" t="s">
        <v>50</v>
      </c>
      <c r="T3780" s="4">
        <f>Sales_Datas[[#This Row],[after_discount]]-(Sales_Datas[[#This Row],[qty_ordered]]*Sales_Datas[[#This Row],[cogs]])</f>
        <v>1345194</v>
      </c>
      <c r="U3780" s="3">
        <f>IFERROR(Sales_Datas[[#This Row],[Gross_Profit]]/Sales_Datas[[#This Row],[after_discount]],0)</f>
        <v>0.93709090909090909</v>
      </c>
      <c r="V3780" s="1" t="str">
        <f>IF(Sales_Datas[[#This Row],[base_price]] &lt;= 632200, "Low", (IF(Sales_Datas[[#This Row],[base_price]] &gt;= 10092000, "High", "Medium")))</f>
        <v>Low</v>
      </c>
    </row>
    <row r="3781" spans="1:22" x14ac:dyDescent="0.25">
      <c r="A3781" s="1" t="s">
        <v>10455</v>
      </c>
      <c r="B3781" s="1" t="s">
        <v>10456</v>
      </c>
      <c r="C3781" s="2">
        <v>44714</v>
      </c>
      <c r="D3781" s="1" t="s">
        <v>10457</v>
      </c>
      <c r="E3781" s="4">
        <v>143550</v>
      </c>
      <c r="F3781">
        <v>1</v>
      </c>
      <c r="G3781" s="4">
        <v>1435500</v>
      </c>
      <c r="H3781" s="4">
        <v>0</v>
      </c>
      <c r="I3781" s="4">
        <v>1435500</v>
      </c>
      <c r="J3781">
        <v>1</v>
      </c>
      <c r="K3781">
        <v>1</v>
      </c>
      <c r="L3781">
        <v>0</v>
      </c>
      <c r="M3781">
        <v>1</v>
      </c>
      <c r="N3781" s="2">
        <v>44577</v>
      </c>
      <c r="O3781" s="1" t="s">
        <v>10458</v>
      </c>
      <c r="P3781" s="4">
        <v>1435500</v>
      </c>
      <c r="Q3781" s="4">
        <v>120582</v>
      </c>
      <c r="R3781" s="1" t="s">
        <v>123</v>
      </c>
      <c r="S3781" s="1" t="s">
        <v>50</v>
      </c>
      <c r="T3781" s="4">
        <f>Sales_Datas[[#This Row],[after_discount]]-(Sales_Datas[[#This Row],[qty_ordered]]*Sales_Datas[[#This Row],[cogs]])</f>
        <v>1314918</v>
      </c>
      <c r="U3781" s="3">
        <f>IFERROR(Sales_Datas[[#This Row],[Gross_Profit]]/Sales_Datas[[#This Row],[after_discount]],0)</f>
        <v>0.91600000000000004</v>
      </c>
      <c r="V3781" s="1" t="str">
        <f>IF(Sales_Datas[[#This Row],[base_price]] &lt;= 632200, "Low", (IF(Sales_Datas[[#This Row],[base_price]] &gt;= 10092000, "High", "Medium")))</f>
        <v>Medium</v>
      </c>
    </row>
    <row r="3782" spans="1:22" x14ac:dyDescent="0.25">
      <c r="A3782" s="1" t="s">
        <v>10459</v>
      </c>
      <c r="B3782" s="1" t="s">
        <v>10460</v>
      </c>
      <c r="C3782" s="2">
        <v>44500</v>
      </c>
      <c r="D3782" s="1" t="s">
        <v>10461</v>
      </c>
      <c r="E3782" s="4">
        <v>142100</v>
      </c>
      <c r="F3782">
        <v>1</v>
      </c>
      <c r="G3782" s="4">
        <v>1421000</v>
      </c>
      <c r="H3782" s="4">
        <v>0</v>
      </c>
      <c r="I3782" s="4">
        <v>1421000</v>
      </c>
      <c r="J3782">
        <v>1</v>
      </c>
      <c r="K3782">
        <v>1</v>
      </c>
      <c r="L3782">
        <v>1</v>
      </c>
      <c r="M3782">
        <v>1</v>
      </c>
      <c r="N3782" s="2">
        <v>44378</v>
      </c>
      <c r="O3782" s="1" t="s">
        <v>10462</v>
      </c>
      <c r="P3782" s="4">
        <v>1421000</v>
      </c>
      <c r="Q3782" s="4">
        <v>85260</v>
      </c>
      <c r="R3782" s="1" t="s">
        <v>475</v>
      </c>
      <c r="S3782" s="1" t="s">
        <v>50</v>
      </c>
      <c r="T3782" s="4">
        <f>Sales_Datas[[#This Row],[after_discount]]-(Sales_Datas[[#This Row],[qty_ordered]]*Sales_Datas[[#This Row],[cogs]])</f>
        <v>1335740</v>
      </c>
      <c r="U3782" s="3">
        <f>IFERROR(Sales_Datas[[#This Row],[Gross_Profit]]/Sales_Datas[[#This Row],[after_discount]],0)</f>
        <v>0.94</v>
      </c>
      <c r="V3782" s="1" t="str">
        <f>IF(Sales_Datas[[#This Row],[base_price]] &lt;= 632200, "Low", (IF(Sales_Datas[[#This Row],[base_price]] &gt;= 10092000, "High", "Medium")))</f>
        <v>Medium</v>
      </c>
    </row>
    <row r="3783" spans="1:22" x14ac:dyDescent="0.25">
      <c r="A3783" s="1" t="s">
        <v>10463</v>
      </c>
      <c r="B3783" s="1" t="s">
        <v>10464</v>
      </c>
      <c r="C3783" s="2">
        <v>44809</v>
      </c>
      <c r="D3783" s="1" t="s">
        <v>10465</v>
      </c>
      <c r="E3783" s="4">
        <v>142100</v>
      </c>
      <c r="F3783">
        <v>1</v>
      </c>
      <c r="G3783" s="4">
        <v>1421000</v>
      </c>
      <c r="H3783" s="4">
        <v>0</v>
      </c>
      <c r="I3783" s="4">
        <v>1421000</v>
      </c>
      <c r="J3783">
        <v>1</v>
      </c>
      <c r="K3783">
        <v>1</v>
      </c>
      <c r="L3783">
        <v>0</v>
      </c>
      <c r="M3783">
        <v>1</v>
      </c>
      <c r="N3783" s="2">
        <v>44692</v>
      </c>
      <c r="O3783" s="1" t="s">
        <v>10466</v>
      </c>
      <c r="P3783" s="4">
        <v>1421000</v>
      </c>
      <c r="Q3783" s="4">
        <v>105154</v>
      </c>
      <c r="R3783" s="1" t="s">
        <v>128</v>
      </c>
      <c r="S3783" s="1" t="s">
        <v>50</v>
      </c>
      <c r="T3783" s="4">
        <f>Sales_Datas[[#This Row],[after_discount]]-(Sales_Datas[[#This Row],[qty_ordered]]*Sales_Datas[[#This Row],[cogs]])</f>
        <v>1315846</v>
      </c>
      <c r="U3783" s="3">
        <f>IFERROR(Sales_Datas[[#This Row],[Gross_Profit]]/Sales_Datas[[#This Row],[after_discount]],0)</f>
        <v>0.92600000000000005</v>
      </c>
      <c r="V3783" s="1" t="str">
        <f>IF(Sales_Datas[[#This Row],[base_price]] &lt;= 632200, "Low", (IF(Sales_Datas[[#This Row],[base_price]] &gt;= 10092000, "High", "Medium")))</f>
        <v>Medium</v>
      </c>
    </row>
    <row r="3784" spans="1:22" x14ac:dyDescent="0.25">
      <c r="A3784" s="1" t="s">
        <v>10467</v>
      </c>
      <c r="B3784" s="1" t="s">
        <v>10468</v>
      </c>
      <c r="C3784" s="2">
        <v>44621</v>
      </c>
      <c r="D3784" s="1" t="s">
        <v>10469</v>
      </c>
      <c r="E3784" s="4">
        <v>20300</v>
      </c>
      <c r="F3784">
        <v>7</v>
      </c>
      <c r="G3784" s="4">
        <v>1421000</v>
      </c>
      <c r="H3784" s="4">
        <v>0</v>
      </c>
      <c r="I3784" s="4">
        <v>1421000</v>
      </c>
      <c r="J3784">
        <v>1</v>
      </c>
      <c r="K3784">
        <v>1</v>
      </c>
      <c r="L3784">
        <v>0</v>
      </c>
      <c r="M3784">
        <v>1</v>
      </c>
      <c r="N3784" s="2">
        <v>44581</v>
      </c>
      <c r="O3784" s="1" t="s">
        <v>10470</v>
      </c>
      <c r="P3784" s="4">
        <v>203000</v>
      </c>
      <c r="Q3784" s="4">
        <v>12586</v>
      </c>
      <c r="R3784" s="1" t="s">
        <v>383</v>
      </c>
      <c r="S3784" s="1" t="s">
        <v>50</v>
      </c>
      <c r="T3784" s="4">
        <f>Sales_Datas[[#This Row],[after_discount]]-(Sales_Datas[[#This Row],[qty_ordered]]*Sales_Datas[[#This Row],[cogs]])</f>
        <v>1332898</v>
      </c>
      <c r="U3784" s="3">
        <f>IFERROR(Sales_Datas[[#This Row],[Gross_Profit]]/Sales_Datas[[#This Row],[after_discount]],0)</f>
        <v>0.93799999999999994</v>
      </c>
      <c r="V3784" s="1" t="str">
        <f>IF(Sales_Datas[[#This Row],[base_price]] &lt;= 632200, "Low", (IF(Sales_Datas[[#This Row],[base_price]] &gt;= 10092000, "High", "Medium")))</f>
        <v>Low</v>
      </c>
    </row>
    <row r="3785" spans="1:22" x14ac:dyDescent="0.25">
      <c r="A3785" s="1" t="s">
        <v>10471</v>
      </c>
      <c r="B3785" s="1" t="s">
        <v>10472</v>
      </c>
      <c r="C3785" s="2">
        <v>44426</v>
      </c>
      <c r="D3785" s="1" t="s">
        <v>10473</v>
      </c>
      <c r="E3785" s="4">
        <v>140882</v>
      </c>
      <c r="F3785">
        <v>1</v>
      </c>
      <c r="G3785" s="4">
        <v>1408820</v>
      </c>
      <c r="H3785" s="4">
        <v>0</v>
      </c>
      <c r="I3785" s="4">
        <v>1408820</v>
      </c>
      <c r="J3785">
        <v>1</v>
      </c>
      <c r="K3785">
        <v>1</v>
      </c>
      <c r="L3785">
        <v>1</v>
      </c>
      <c r="M3785">
        <v>1</v>
      </c>
      <c r="N3785" s="2">
        <v>44414</v>
      </c>
      <c r="O3785" s="1" t="s">
        <v>10474</v>
      </c>
      <c r="P3785" s="4">
        <v>1408820</v>
      </c>
      <c r="Q3785" s="4">
        <v>126788</v>
      </c>
      <c r="R3785" s="1" t="s">
        <v>554</v>
      </c>
      <c r="S3785" s="1" t="s">
        <v>50</v>
      </c>
      <c r="T3785" s="4">
        <f>Sales_Datas[[#This Row],[after_discount]]-(Sales_Datas[[#This Row],[qty_ordered]]*Sales_Datas[[#This Row],[cogs]])</f>
        <v>1282032</v>
      </c>
      <c r="U3785" s="3">
        <f>IFERROR(Sales_Datas[[#This Row],[Gross_Profit]]/Sales_Datas[[#This Row],[after_discount]],0)</f>
        <v>0.91000411692054339</v>
      </c>
      <c r="V3785" s="1" t="str">
        <f>IF(Sales_Datas[[#This Row],[base_price]] &lt;= 632200, "Low", (IF(Sales_Datas[[#This Row],[base_price]] &gt;= 10092000, "High", "Medium")))</f>
        <v>Medium</v>
      </c>
    </row>
    <row r="3786" spans="1:22" x14ac:dyDescent="0.25">
      <c r="A3786" s="1" t="s">
        <v>10475</v>
      </c>
      <c r="B3786" s="1" t="s">
        <v>10476</v>
      </c>
      <c r="C3786" s="2">
        <v>44458</v>
      </c>
      <c r="D3786" s="1" t="s">
        <v>10477</v>
      </c>
      <c r="E3786" s="4">
        <v>70180</v>
      </c>
      <c r="F3786">
        <v>2</v>
      </c>
      <c r="G3786" s="4">
        <v>1403600</v>
      </c>
      <c r="H3786" s="4">
        <v>0</v>
      </c>
      <c r="I3786" s="4">
        <v>1403600</v>
      </c>
      <c r="J3786">
        <v>1</v>
      </c>
      <c r="K3786">
        <v>1</v>
      </c>
      <c r="L3786">
        <v>1</v>
      </c>
      <c r="M3786">
        <v>1</v>
      </c>
      <c r="N3786" s="2">
        <v>44442</v>
      </c>
      <c r="O3786" s="1" t="s">
        <v>10478</v>
      </c>
      <c r="P3786" s="4">
        <v>701800</v>
      </c>
      <c r="Q3786" s="4">
        <v>61712</v>
      </c>
      <c r="R3786" s="1" t="s">
        <v>128</v>
      </c>
      <c r="S3786" s="1" t="s">
        <v>50</v>
      </c>
      <c r="T3786" s="4">
        <f>Sales_Datas[[#This Row],[after_discount]]-(Sales_Datas[[#This Row],[qty_ordered]]*Sales_Datas[[#This Row],[cogs]])</f>
        <v>1280176</v>
      </c>
      <c r="U3786" s="3">
        <f>IFERROR(Sales_Datas[[#This Row],[Gross_Profit]]/Sales_Datas[[#This Row],[after_discount]],0)</f>
        <v>0.91206611570247931</v>
      </c>
      <c r="V3786" s="1" t="str">
        <f>IF(Sales_Datas[[#This Row],[base_price]] &lt;= 632200, "Low", (IF(Sales_Datas[[#This Row],[base_price]] &gt;= 10092000, "High", "Medium")))</f>
        <v>Medium</v>
      </c>
    </row>
    <row r="3787" spans="1:22" x14ac:dyDescent="0.25">
      <c r="A3787" s="1" t="s">
        <v>10479</v>
      </c>
      <c r="B3787" s="1" t="s">
        <v>1774</v>
      </c>
      <c r="C3787" s="2">
        <v>44239</v>
      </c>
      <c r="D3787" s="1" t="s">
        <v>10480</v>
      </c>
      <c r="E3787" s="4">
        <v>70180</v>
      </c>
      <c r="F3787">
        <v>2</v>
      </c>
      <c r="G3787" s="4">
        <v>1403600</v>
      </c>
      <c r="H3787" s="4">
        <v>0</v>
      </c>
      <c r="I3787" s="4">
        <v>1403600</v>
      </c>
      <c r="J3787">
        <v>1</v>
      </c>
      <c r="K3787">
        <v>0</v>
      </c>
      <c r="L3787">
        <v>0</v>
      </c>
      <c r="M3787">
        <v>4</v>
      </c>
      <c r="N3787" s="2">
        <v>44524</v>
      </c>
      <c r="O3787" s="1" t="s">
        <v>10481</v>
      </c>
      <c r="P3787" s="4">
        <v>701800</v>
      </c>
      <c r="Q3787" s="4">
        <v>53998</v>
      </c>
      <c r="R3787" s="1" t="s">
        <v>23</v>
      </c>
      <c r="S3787" s="1" t="s">
        <v>34</v>
      </c>
      <c r="T3787" s="4">
        <f>Sales_Datas[[#This Row],[after_discount]]-(Sales_Datas[[#This Row],[qty_ordered]]*Sales_Datas[[#This Row],[cogs]])</f>
        <v>1295604</v>
      </c>
      <c r="U3787" s="3">
        <f>IFERROR(Sales_Datas[[#This Row],[Gross_Profit]]/Sales_Datas[[#This Row],[after_discount]],0)</f>
        <v>0.92305785123966944</v>
      </c>
      <c r="V3787" s="1" t="str">
        <f>IF(Sales_Datas[[#This Row],[base_price]] &lt;= 632200, "Low", (IF(Sales_Datas[[#This Row],[base_price]] &gt;= 10092000, "High", "Medium")))</f>
        <v>Medium</v>
      </c>
    </row>
    <row r="3788" spans="1:22" x14ac:dyDescent="0.25">
      <c r="A3788" s="1" t="s">
        <v>10482</v>
      </c>
      <c r="B3788" s="1" t="s">
        <v>8629</v>
      </c>
      <c r="C3788" s="2">
        <v>44606</v>
      </c>
      <c r="D3788" s="1" t="s">
        <v>9217</v>
      </c>
      <c r="E3788" s="4">
        <v>46690</v>
      </c>
      <c r="F3788">
        <v>3</v>
      </c>
      <c r="G3788" s="4">
        <v>1400700</v>
      </c>
      <c r="H3788" s="4">
        <v>0</v>
      </c>
      <c r="I3788" s="4">
        <v>1400700</v>
      </c>
      <c r="J3788">
        <v>1</v>
      </c>
      <c r="K3788">
        <v>0</v>
      </c>
      <c r="L3788">
        <v>0</v>
      </c>
      <c r="M3788">
        <v>4</v>
      </c>
      <c r="N3788" s="2">
        <v>44544</v>
      </c>
      <c r="O3788" s="1" t="s">
        <v>9218</v>
      </c>
      <c r="P3788" s="4">
        <v>466900</v>
      </c>
      <c r="Q3788" s="4">
        <v>29406</v>
      </c>
      <c r="R3788" s="1" t="s">
        <v>344</v>
      </c>
      <c r="S3788" s="1" t="s">
        <v>34</v>
      </c>
      <c r="T3788" s="4">
        <f>Sales_Datas[[#This Row],[after_discount]]-(Sales_Datas[[#This Row],[qty_ordered]]*Sales_Datas[[#This Row],[cogs]])</f>
        <v>1312482</v>
      </c>
      <c r="U3788" s="3">
        <f>IFERROR(Sales_Datas[[#This Row],[Gross_Profit]]/Sales_Datas[[#This Row],[after_discount]],0)</f>
        <v>0.93701863354037263</v>
      </c>
      <c r="V3788" s="1" t="str">
        <f>IF(Sales_Datas[[#This Row],[base_price]] &lt;= 632200, "Low", (IF(Sales_Datas[[#This Row],[base_price]] &gt;= 10092000, "High", "Medium")))</f>
        <v>Low</v>
      </c>
    </row>
    <row r="3789" spans="1:22" x14ac:dyDescent="0.25">
      <c r="A3789" s="1" t="s">
        <v>10483</v>
      </c>
      <c r="B3789" s="1" t="s">
        <v>10484</v>
      </c>
      <c r="C3789" s="2">
        <v>44636</v>
      </c>
      <c r="D3789" s="1" t="s">
        <v>10485</v>
      </c>
      <c r="E3789" s="4">
        <v>69600</v>
      </c>
      <c r="F3789">
        <v>2</v>
      </c>
      <c r="G3789" s="4">
        <v>1392000</v>
      </c>
      <c r="H3789" s="4">
        <v>0</v>
      </c>
      <c r="I3789" s="4">
        <v>1392000</v>
      </c>
      <c r="J3789">
        <v>1</v>
      </c>
      <c r="K3789">
        <v>0</v>
      </c>
      <c r="L3789">
        <v>0</v>
      </c>
      <c r="M3789">
        <v>4</v>
      </c>
      <c r="N3789" s="2">
        <v>44648</v>
      </c>
      <c r="O3789" s="1" t="s">
        <v>10486</v>
      </c>
      <c r="P3789" s="4">
        <v>696000</v>
      </c>
      <c r="Q3789" s="4">
        <v>54288</v>
      </c>
      <c r="R3789" s="1" t="s">
        <v>191</v>
      </c>
      <c r="S3789" s="1" t="s">
        <v>34</v>
      </c>
      <c r="T3789" s="4">
        <f>Sales_Datas[[#This Row],[after_discount]]-(Sales_Datas[[#This Row],[qty_ordered]]*Sales_Datas[[#This Row],[cogs]])</f>
        <v>1283424</v>
      </c>
      <c r="U3789" s="3">
        <f>IFERROR(Sales_Datas[[#This Row],[Gross_Profit]]/Sales_Datas[[#This Row],[after_discount]],0)</f>
        <v>0.92200000000000004</v>
      </c>
      <c r="V3789" s="1" t="str">
        <f>IF(Sales_Datas[[#This Row],[base_price]] &lt;= 632200, "Low", (IF(Sales_Datas[[#This Row],[base_price]] &gt;= 10092000, "High", "Medium")))</f>
        <v>Medium</v>
      </c>
    </row>
    <row r="3790" spans="1:22" x14ac:dyDescent="0.25">
      <c r="A3790" s="1" t="s">
        <v>10487</v>
      </c>
      <c r="B3790" s="1" t="s">
        <v>10488</v>
      </c>
      <c r="C3790" s="2">
        <v>44547</v>
      </c>
      <c r="D3790" s="1" t="s">
        <v>10360</v>
      </c>
      <c r="E3790" s="4">
        <v>139200</v>
      </c>
      <c r="F3790">
        <v>1</v>
      </c>
      <c r="G3790" s="4">
        <v>1392000</v>
      </c>
      <c r="H3790" s="4">
        <v>0</v>
      </c>
      <c r="I3790" s="4">
        <v>1392000</v>
      </c>
      <c r="J3790">
        <v>1</v>
      </c>
      <c r="K3790">
        <v>1</v>
      </c>
      <c r="L3790">
        <v>1</v>
      </c>
      <c r="M3790">
        <v>1</v>
      </c>
      <c r="N3790" s="2">
        <v>44496</v>
      </c>
      <c r="O3790" s="1" t="s">
        <v>10361</v>
      </c>
      <c r="P3790" s="4">
        <v>1305000</v>
      </c>
      <c r="Q3790" s="4">
        <v>90016</v>
      </c>
      <c r="R3790" s="1" t="s">
        <v>89</v>
      </c>
      <c r="S3790" s="1" t="s">
        <v>50</v>
      </c>
      <c r="T3790" s="4">
        <f>Sales_Datas[[#This Row],[after_discount]]-(Sales_Datas[[#This Row],[qty_ordered]]*Sales_Datas[[#This Row],[cogs]])</f>
        <v>1301984</v>
      </c>
      <c r="U3790" s="3">
        <f>IFERROR(Sales_Datas[[#This Row],[Gross_Profit]]/Sales_Datas[[#This Row],[after_discount]],0)</f>
        <v>0.93533333333333335</v>
      </c>
      <c r="V3790" s="1" t="str">
        <f>IF(Sales_Datas[[#This Row],[base_price]] &lt;= 632200, "Low", (IF(Sales_Datas[[#This Row],[base_price]] &gt;= 10092000, "High", "Medium")))</f>
        <v>Medium</v>
      </c>
    </row>
    <row r="3791" spans="1:22" x14ac:dyDescent="0.25">
      <c r="A3791" s="1" t="s">
        <v>10489</v>
      </c>
      <c r="B3791" s="1" t="s">
        <v>10490</v>
      </c>
      <c r="C3791" s="2">
        <v>44590</v>
      </c>
      <c r="D3791" s="1" t="s">
        <v>10491</v>
      </c>
      <c r="E3791" s="4">
        <v>34800</v>
      </c>
      <c r="F3791">
        <v>4</v>
      </c>
      <c r="G3791" s="4">
        <v>1392000</v>
      </c>
      <c r="H3791" s="4">
        <v>0</v>
      </c>
      <c r="I3791" s="4">
        <v>1392000</v>
      </c>
      <c r="J3791">
        <v>1</v>
      </c>
      <c r="K3791">
        <v>1</v>
      </c>
      <c r="L3791">
        <v>1</v>
      </c>
      <c r="M3791">
        <v>1</v>
      </c>
      <c r="N3791" s="2">
        <v>44451</v>
      </c>
      <c r="O3791" s="1" t="s">
        <v>10492</v>
      </c>
      <c r="P3791" s="4">
        <v>295800</v>
      </c>
      <c r="Q3791" s="4">
        <v>24824</v>
      </c>
      <c r="R3791" s="1" t="s">
        <v>89</v>
      </c>
      <c r="S3791" s="1" t="s">
        <v>50</v>
      </c>
      <c r="T3791" s="4">
        <f>Sales_Datas[[#This Row],[after_discount]]-(Sales_Datas[[#This Row],[qty_ordered]]*Sales_Datas[[#This Row],[cogs]])</f>
        <v>1292704</v>
      </c>
      <c r="U3791" s="3">
        <f>IFERROR(Sales_Datas[[#This Row],[Gross_Profit]]/Sales_Datas[[#This Row],[after_discount]],0)</f>
        <v>0.92866666666666664</v>
      </c>
      <c r="V3791" s="1" t="str">
        <f>IF(Sales_Datas[[#This Row],[base_price]] &lt;= 632200, "Low", (IF(Sales_Datas[[#This Row],[base_price]] &gt;= 10092000, "High", "Medium")))</f>
        <v>Low</v>
      </c>
    </row>
    <row r="3792" spans="1:22" x14ac:dyDescent="0.25">
      <c r="A3792" s="1" t="s">
        <v>10493</v>
      </c>
      <c r="B3792" s="1" t="s">
        <v>10494</v>
      </c>
      <c r="C3792" s="2">
        <v>44684</v>
      </c>
      <c r="D3792" s="1" t="s">
        <v>10495</v>
      </c>
      <c r="E3792" s="4">
        <v>69600</v>
      </c>
      <c r="F3792">
        <v>2</v>
      </c>
      <c r="G3792" s="4">
        <v>1392000</v>
      </c>
      <c r="H3792" s="4">
        <v>0</v>
      </c>
      <c r="I3792" s="4">
        <v>1392000</v>
      </c>
      <c r="J3792">
        <v>1</v>
      </c>
      <c r="K3792">
        <v>1</v>
      </c>
      <c r="L3792">
        <v>1</v>
      </c>
      <c r="M3792">
        <v>4</v>
      </c>
      <c r="N3792" s="2">
        <v>44628</v>
      </c>
      <c r="O3792" s="1" t="s">
        <v>10496</v>
      </c>
      <c r="P3792" s="4">
        <v>696000</v>
      </c>
      <c r="Q3792" s="4">
        <v>52200</v>
      </c>
      <c r="R3792" s="1" t="s">
        <v>89</v>
      </c>
      <c r="S3792" s="1" t="s">
        <v>34</v>
      </c>
      <c r="T3792" s="4">
        <f>Sales_Datas[[#This Row],[after_discount]]-(Sales_Datas[[#This Row],[qty_ordered]]*Sales_Datas[[#This Row],[cogs]])</f>
        <v>1287600</v>
      </c>
      <c r="U3792" s="3">
        <f>IFERROR(Sales_Datas[[#This Row],[Gross_Profit]]/Sales_Datas[[#This Row],[after_discount]],0)</f>
        <v>0.92500000000000004</v>
      </c>
      <c r="V3792" s="1" t="str">
        <f>IF(Sales_Datas[[#This Row],[base_price]] &lt;= 632200, "Low", (IF(Sales_Datas[[#This Row],[base_price]] &gt;= 10092000, "High", "Medium")))</f>
        <v>Medium</v>
      </c>
    </row>
    <row r="3793" spans="1:22" x14ac:dyDescent="0.25">
      <c r="A3793" s="1" t="s">
        <v>10497</v>
      </c>
      <c r="B3793" s="1" t="s">
        <v>10498</v>
      </c>
      <c r="C3793" s="2">
        <v>44749</v>
      </c>
      <c r="D3793" s="1" t="s">
        <v>10499</v>
      </c>
      <c r="E3793" s="4">
        <v>69600</v>
      </c>
      <c r="F3793">
        <v>2</v>
      </c>
      <c r="G3793" s="4">
        <v>1392000</v>
      </c>
      <c r="H3793" s="4">
        <v>0</v>
      </c>
      <c r="I3793" s="4">
        <v>1392000</v>
      </c>
      <c r="J3793">
        <v>1</v>
      </c>
      <c r="K3793">
        <v>1</v>
      </c>
      <c r="L3793">
        <v>0</v>
      </c>
      <c r="M3793">
        <v>1</v>
      </c>
      <c r="N3793" s="2">
        <v>44756</v>
      </c>
      <c r="O3793" s="1" t="s">
        <v>10500</v>
      </c>
      <c r="P3793" s="4">
        <v>696000</v>
      </c>
      <c r="Q3793" s="4">
        <v>48720</v>
      </c>
      <c r="R3793" s="1" t="s">
        <v>89</v>
      </c>
      <c r="S3793" s="1" t="s">
        <v>50</v>
      </c>
      <c r="T3793" s="4">
        <f>Sales_Datas[[#This Row],[after_discount]]-(Sales_Datas[[#This Row],[qty_ordered]]*Sales_Datas[[#This Row],[cogs]])</f>
        <v>1294560</v>
      </c>
      <c r="U3793" s="3">
        <f>IFERROR(Sales_Datas[[#This Row],[Gross_Profit]]/Sales_Datas[[#This Row],[after_discount]],0)</f>
        <v>0.93</v>
      </c>
      <c r="V3793" s="1" t="str">
        <f>IF(Sales_Datas[[#This Row],[base_price]] &lt;= 632200, "Low", (IF(Sales_Datas[[#This Row],[base_price]] &gt;= 10092000, "High", "Medium")))</f>
        <v>Medium</v>
      </c>
    </row>
    <row r="3794" spans="1:22" x14ac:dyDescent="0.25">
      <c r="A3794" s="1" t="s">
        <v>10501</v>
      </c>
      <c r="B3794" s="1" t="s">
        <v>10502</v>
      </c>
      <c r="C3794" s="2">
        <v>44898</v>
      </c>
      <c r="D3794" s="1" t="s">
        <v>6224</v>
      </c>
      <c r="E3794" s="4">
        <v>139200</v>
      </c>
      <c r="F3794">
        <v>1</v>
      </c>
      <c r="G3794" s="4">
        <v>1392000</v>
      </c>
      <c r="H3794" s="4">
        <v>0</v>
      </c>
      <c r="I3794" s="4">
        <v>1392000</v>
      </c>
      <c r="J3794">
        <v>1</v>
      </c>
      <c r="K3794">
        <v>0</v>
      </c>
      <c r="L3794">
        <v>0</v>
      </c>
      <c r="M3794">
        <v>4</v>
      </c>
      <c r="N3794" s="2">
        <v>44634</v>
      </c>
      <c r="O3794" s="1" t="s">
        <v>6225</v>
      </c>
      <c r="P3794" s="4">
        <v>1392000</v>
      </c>
      <c r="Q3794" s="4">
        <v>112752</v>
      </c>
      <c r="R3794" s="1" t="s">
        <v>89</v>
      </c>
      <c r="S3794" s="1" t="s">
        <v>34</v>
      </c>
      <c r="T3794" s="4">
        <f>Sales_Datas[[#This Row],[after_discount]]-(Sales_Datas[[#This Row],[qty_ordered]]*Sales_Datas[[#This Row],[cogs]])</f>
        <v>1279248</v>
      </c>
      <c r="U3794" s="3">
        <f>IFERROR(Sales_Datas[[#This Row],[Gross_Profit]]/Sales_Datas[[#This Row],[after_discount]],0)</f>
        <v>0.91900000000000004</v>
      </c>
      <c r="V3794" s="1" t="str">
        <f>IF(Sales_Datas[[#This Row],[base_price]] &lt;= 632200, "Low", (IF(Sales_Datas[[#This Row],[base_price]] &gt;= 10092000, "High", "Medium")))</f>
        <v>Medium</v>
      </c>
    </row>
    <row r="3795" spans="1:22" x14ac:dyDescent="0.25">
      <c r="A3795" s="1" t="s">
        <v>10503</v>
      </c>
      <c r="B3795" s="1" t="s">
        <v>10504</v>
      </c>
      <c r="C3795" s="2">
        <v>44324</v>
      </c>
      <c r="D3795" s="1" t="s">
        <v>10505</v>
      </c>
      <c r="E3795" s="4">
        <v>139200</v>
      </c>
      <c r="F3795">
        <v>1</v>
      </c>
      <c r="G3795" s="4">
        <v>1392000</v>
      </c>
      <c r="H3795" s="4">
        <v>0</v>
      </c>
      <c r="I3795" s="4">
        <v>1392000</v>
      </c>
      <c r="J3795">
        <v>1</v>
      </c>
      <c r="K3795">
        <v>1</v>
      </c>
      <c r="L3795">
        <v>1</v>
      </c>
      <c r="M3795">
        <v>1</v>
      </c>
      <c r="N3795" s="2">
        <v>44409</v>
      </c>
      <c r="O3795" s="1" t="s">
        <v>10506</v>
      </c>
      <c r="P3795" s="4">
        <v>1392000</v>
      </c>
      <c r="Q3795" s="4">
        <v>98832</v>
      </c>
      <c r="R3795" s="1" t="s">
        <v>128</v>
      </c>
      <c r="S3795" s="1" t="s">
        <v>50</v>
      </c>
      <c r="T3795" s="4">
        <f>Sales_Datas[[#This Row],[after_discount]]-(Sales_Datas[[#This Row],[qty_ordered]]*Sales_Datas[[#This Row],[cogs]])</f>
        <v>1293168</v>
      </c>
      <c r="U3795" s="3">
        <f>IFERROR(Sales_Datas[[#This Row],[Gross_Profit]]/Sales_Datas[[#This Row],[after_discount]],0)</f>
        <v>0.92900000000000005</v>
      </c>
      <c r="V3795" s="1" t="str">
        <f>IF(Sales_Datas[[#This Row],[base_price]] &lt;= 632200, "Low", (IF(Sales_Datas[[#This Row],[base_price]] &gt;= 10092000, "High", "Medium")))</f>
        <v>Medium</v>
      </c>
    </row>
    <row r="3796" spans="1:22" x14ac:dyDescent="0.25">
      <c r="A3796" s="1" t="s">
        <v>10507</v>
      </c>
      <c r="B3796" s="1" t="s">
        <v>10508</v>
      </c>
      <c r="C3796" s="2">
        <v>44406</v>
      </c>
      <c r="D3796" s="1" t="s">
        <v>10509</v>
      </c>
      <c r="E3796" s="4">
        <v>69600</v>
      </c>
      <c r="F3796">
        <v>2</v>
      </c>
      <c r="G3796" s="4">
        <v>1392000</v>
      </c>
      <c r="H3796" s="4">
        <v>0</v>
      </c>
      <c r="I3796" s="4">
        <v>1392000</v>
      </c>
      <c r="J3796">
        <v>1</v>
      </c>
      <c r="K3796">
        <v>1</v>
      </c>
      <c r="L3796">
        <v>1</v>
      </c>
      <c r="M3796">
        <v>8</v>
      </c>
      <c r="N3796" s="2">
        <v>44383</v>
      </c>
      <c r="O3796" s="1" t="s">
        <v>10510</v>
      </c>
      <c r="P3796" s="4">
        <v>696000</v>
      </c>
      <c r="Q3796" s="4">
        <v>41760</v>
      </c>
      <c r="R3796" s="1" t="s">
        <v>128</v>
      </c>
      <c r="S3796" s="1" t="s">
        <v>1115</v>
      </c>
      <c r="T3796" s="4">
        <f>Sales_Datas[[#This Row],[after_discount]]-(Sales_Datas[[#This Row],[qty_ordered]]*Sales_Datas[[#This Row],[cogs]])</f>
        <v>1308480</v>
      </c>
      <c r="U3796" s="3">
        <f>IFERROR(Sales_Datas[[#This Row],[Gross_Profit]]/Sales_Datas[[#This Row],[after_discount]],0)</f>
        <v>0.94</v>
      </c>
      <c r="V3796" s="1" t="str">
        <f>IF(Sales_Datas[[#This Row],[base_price]] &lt;= 632200, "Low", (IF(Sales_Datas[[#This Row],[base_price]] &gt;= 10092000, "High", "Medium")))</f>
        <v>Medium</v>
      </c>
    </row>
    <row r="3797" spans="1:22" x14ac:dyDescent="0.25">
      <c r="A3797" s="1" t="s">
        <v>10511</v>
      </c>
      <c r="B3797" s="1" t="s">
        <v>8749</v>
      </c>
      <c r="C3797" s="2">
        <v>44559</v>
      </c>
      <c r="D3797" s="1" t="s">
        <v>10512</v>
      </c>
      <c r="E3797" s="4">
        <v>139200</v>
      </c>
      <c r="F3797">
        <v>1</v>
      </c>
      <c r="G3797" s="4">
        <v>1392000</v>
      </c>
      <c r="H3797" s="4">
        <v>0</v>
      </c>
      <c r="I3797" s="4">
        <v>1392000</v>
      </c>
      <c r="J3797">
        <v>1</v>
      </c>
      <c r="K3797">
        <v>1</v>
      </c>
      <c r="L3797">
        <v>1</v>
      </c>
      <c r="M3797">
        <v>1</v>
      </c>
      <c r="N3797" s="2">
        <v>44443</v>
      </c>
      <c r="O3797" s="1" t="s">
        <v>10513</v>
      </c>
      <c r="P3797" s="4">
        <v>1392000</v>
      </c>
      <c r="Q3797" s="4">
        <v>89088</v>
      </c>
      <c r="R3797" s="1" t="s">
        <v>128</v>
      </c>
      <c r="S3797" s="1" t="s">
        <v>50</v>
      </c>
      <c r="T3797" s="4">
        <f>Sales_Datas[[#This Row],[after_discount]]-(Sales_Datas[[#This Row],[qty_ordered]]*Sales_Datas[[#This Row],[cogs]])</f>
        <v>1302912</v>
      </c>
      <c r="U3797" s="3">
        <f>IFERROR(Sales_Datas[[#This Row],[Gross_Profit]]/Sales_Datas[[#This Row],[after_discount]],0)</f>
        <v>0.93600000000000005</v>
      </c>
      <c r="V3797" s="1" t="str">
        <f>IF(Sales_Datas[[#This Row],[base_price]] &lt;= 632200, "Low", (IF(Sales_Datas[[#This Row],[base_price]] &gt;= 10092000, "High", "Medium")))</f>
        <v>Medium</v>
      </c>
    </row>
    <row r="3798" spans="1:22" x14ac:dyDescent="0.25">
      <c r="A3798" s="1" t="s">
        <v>10514</v>
      </c>
      <c r="B3798" s="1" t="s">
        <v>10019</v>
      </c>
      <c r="C3798" s="2">
        <v>44636</v>
      </c>
      <c r="D3798" s="1" t="s">
        <v>10515</v>
      </c>
      <c r="E3798" s="4">
        <v>139200</v>
      </c>
      <c r="F3798">
        <v>1</v>
      </c>
      <c r="G3798" s="4">
        <v>1392000</v>
      </c>
      <c r="H3798" s="4">
        <v>0</v>
      </c>
      <c r="I3798" s="4">
        <v>1392000</v>
      </c>
      <c r="J3798">
        <v>1</v>
      </c>
      <c r="K3798">
        <v>1</v>
      </c>
      <c r="L3798">
        <v>1</v>
      </c>
      <c r="M3798">
        <v>1</v>
      </c>
      <c r="N3798" s="2">
        <v>44387</v>
      </c>
      <c r="O3798" s="1" t="s">
        <v>10516</v>
      </c>
      <c r="P3798" s="4">
        <v>1392000</v>
      </c>
      <c r="Q3798" s="4">
        <v>87696</v>
      </c>
      <c r="R3798" s="1" t="s">
        <v>128</v>
      </c>
      <c r="S3798" s="1" t="s">
        <v>50</v>
      </c>
      <c r="T3798" s="4">
        <f>Sales_Datas[[#This Row],[after_discount]]-(Sales_Datas[[#This Row],[qty_ordered]]*Sales_Datas[[#This Row],[cogs]])</f>
        <v>1304304</v>
      </c>
      <c r="U3798" s="3">
        <f>IFERROR(Sales_Datas[[#This Row],[Gross_Profit]]/Sales_Datas[[#This Row],[after_discount]],0)</f>
        <v>0.93700000000000006</v>
      </c>
      <c r="V3798" s="1" t="str">
        <f>IF(Sales_Datas[[#This Row],[base_price]] &lt;= 632200, "Low", (IF(Sales_Datas[[#This Row],[base_price]] &gt;= 10092000, "High", "Medium")))</f>
        <v>Medium</v>
      </c>
    </row>
    <row r="3799" spans="1:22" x14ac:dyDescent="0.25">
      <c r="A3799" s="1" t="s">
        <v>10517</v>
      </c>
      <c r="B3799" s="1" t="s">
        <v>10518</v>
      </c>
      <c r="C3799" s="2">
        <v>44654</v>
      </c>
      <c r="D3799" s="1" t="s">
        <v>10505</v>
      </c>
      <c r="E3799" s="4">
        <v>139200</v>
      </c>
      <c r="F3799">
        <v>1</v>
      </c>
      <c r="G3799" s="4">
        <v>1392000</v>
      </c>
      <c r="H3799" s="4">
        <v>0</v>
      </c>
      <c r="I3799" s="4">
        <v>1392000</v>
      </c>
      <c r="J3799">
        <v>1</v>
      </c>
      <c r="K3799">
        <v>1</v>
      </c>
      <c r="L3799">
        <v>1</v>
      </c>
      <c r="M3799">
        <v>4</v>
      </c>
      <c r="N3799" s="2">
        <v>44626</v>
      </c>
      <c r="O3799" s="1" t="s">
        <v>10506</v>
      </c>
      <c r="P3799" s="4">
        <v>1392000</v>
      </c>
      <c r="Q3799" s="4">
        <v>98832</v>
      </c>
      <c r="R3799" s="1" t="s">
        <v>128</v>
      </c>
      <c r="S3799" s="1" t="s">
        <v>34</v>
      </c>
      <c r="T3799" s="4">
        <f>Sales_Datas[[#This Row],[after_discount]]-(Sales_Datas[[#This Row],[qty_ordered]]*Sales_Datas[[#This Row],[cogs]])</f>
        <v>1293168</v>
      </c>
      <c r="U3799" s="3">
        <f>IFERROR(Sales_Datas[[#This Row],[Gross_Profit]]/Sales_Datas[[#This Row],[after_discount]],0)</f>
        <v>0.92900000000000005</v>
      </c>
      <c r="V3799" s="1" t="str">
        <f>IF(Sales_Datas[[#This Row],[base_price]] &lt;= 632200, "Low", (IF(Sales_Datas[[#This Row],[base_price]] &gt;= 10092000, "High", "Medium")))</f>
        <v>Medium</v>
      </c>
    </row>
    <row r="3800" spans="1:22" x14ac:dyDescent="0.25">
      <c r="A3800" s="1" t="s">
        <v>10519</v>
      </c>
      <c r="B3800" s="1" t="s">
        <v>10520</v>
      </c>
      <c r="C3800" s="2">
        <v>44695</v>
      </c>
      <c r="D3800" s="1" t="s">
        <v>10505</v>
      </c>
      <c r="E3800" s="4">
        <v>139200</v>
      </c>
      <c r="F3800">
        <v>1</v>
      </c>
      <c r="G3800" s="4">
        <v>1392000</v>
      </c>
      <c r="H3800" s="4">
        <v>0</v>
      </c>
      <c r="I3800" s="4">
        <v>1392000</v>
      </c>
      <c r="J3800">
        <v>1</v>
      </c>
      <c r="K3800">
        <v>1</v>
      </c>
      <c r="L3800">
        <v>1</v>
      </c>
      <c r="M3800">
        <v>1</v>
      </c>
      <c r="N3800" s="2">
        <v>44700</v>
      </c>
      <c r="O3800" s="1" t="s">
        <v>10506</v>
      </c>
      <c r="P3800" s="4">
        <v>1392000</v>
      </c>
      <c r="Q3800" s="4">
        <v>98832</v>
      </c>
      <c r="R3800" s="1" t="s">
        <v>128</v>
      </c>
      <c r="S3800" s="1" t="s">
        <v>50</v>
      </c>
      <c r="T3800" s="4">
        <f>Sales_Datas[[#This Row],[after_discount]]-(Sales_Datas[[#This Row],[qty_ordered]]*Sales_Datas[[#This Row],[cogs]])</f>
        <v>1293168</v>
      </c>
      <c r="U3800" s="3">
        <f>IFERROR(Sales_Datas[[#This Row],[Gross_Profit]]/Sales_Datas[[#This Row],[after_discount]],0)</f>
        <v>0.92900000000000005</v>
      </c>
      <c r="V3800" s="1" t="str">
        <f>IF(Sales_Datas[[#This Row],[base_price]] &lt;= 632200, "Low", (IF(Sales_Datas[[#This Row],[base_price]] &gt;= 10092000, "High", "Medium")))</f>
        <v>Medium</v>
      </c>
    </row>
    <row r="3801" spans="1:22" x14ac:dyDescent="0.25">
      <c r="A3801" s="1" t="s">
        <v>10521</v>
      </c>
      <c r="B3801" s="1" t="s">
        <v>10522</v>
      </c>
      <c r="C3801" s="2">
        <v>44766</v>
      </c>
      <c r="D3801" s="1" t="s">
        <v>10523</v>
      </c>
      <c r="E3801" s="4">
        <v>139200</v>
      </c>
      <c r="F3801">
        <v>1</v>
      </c>
      <c r="G3801" s="4">
        <v>1392000</v>
      </c>
      <c r="H3801" s="4">
        <v>0</v>
      </c>
      <c r="I3801" s="4">
        <v>1392000</v>
      </c>
      <c r="J3801">
        <v>1</v>
      </c>
      <c r="K3801">
        <v>1</v>
      </c>
      <c r="L3801">
        <v>1</v>
      </c>
      <c r="M3801">
        <v>1</v>
      </c>
      <c r="N3801" s="2">
        <v>44465</v>
      </c>
      <c r="O3801" s="1" t="s">
        <v>10524</v>
      </c>
      <c r="P3801" s="4">
        <v>1392000</v>
      </c>
      <c r="Q3801" s="4">
        <v>98832</v>
      </c>
      <c r="R3801" s="1" t="s">
        <v>128</v>
      </c>
      <c r="S3801" s="1" t="s">
        <v>50</v>
      </c>
      <c r="T3801" s="4">
        <f>Sales_Datas[[#This Row],[after_discount]]-(Sales_Datas[[#This Row],[qty_ordered]]*Sales_Datas[[#This Row],[cogs]])</f>
        <v>1293168</v>
      </c>
      <c r="U3801" s="3">
        <f>IFERROR(Sales_Datas[[#This Row],[Gross_Profit]]/Sales_Datas[[#This Row],[after_discount]],0)</f>
        <v>0.92900000000000005</v>
      </c>
      <c r="V3801" s="1" t="str">
        <f>IF(Sales_Datas[[#This Row],[base_price]] &lt;= 632200, "Low", (IF(Sales_Datas[[#This Row],[base_price]] &gt;= 10092000, "High", "Medium")))</f>
        <v>Medium</v>
      </c>
    </row>
    <row r="3802" spans="1:22" x14ac:dyDescent="0.25">
      <c r="A3802" s="1" t="s">
        <v>10525</v>
      </c>
      <c r="B3802" s="1" t="s">
        <v>9455</v>
      </c>
      <c r="C3802" s="2">
        <v>44586</v>
      </c>
      <c r="D3802" s="1" t="s">
        <v>10526</v>
      </c>
      <c r="E3802" s="4">
        <v>139200</v>
      </c>
      <c r="F3802">
        <v>1</v>
      </c>
      <c r="G3802" s="4">
        <v>1392000</v>
      </c>
      <c r="H3802" s="4">
        <v>0</v>
      </c>
      <c r="I3802" s="4">
        <v>1392000</v>
      </c>
      <c r="J3802">
        <v>1</v>
      </c>
      <c r="K3802">
        <v>0</v>
      </c>
      <c r="L3802">
        <v>0</v>
      </c>
      <c r="M3802">
        <v>5</v>
      </c>
      <c r="N3802" s="2">
        <v>44473</v>
      </c>
      <c r="O3802" s="1" t="s">
        <v>10527</v>
      </c>
      <c r="P3802" s="4">
        <v>1392000</v>
      </c>
      <c r="Q3802" s="4">
        <v>114144</v>
      </c>
      <c r="R3802" s="1" t="s">
        <v>23</v>
      </c>
      <c r="S3802" s="1" t="s">
        <v>24</v>
      </c>
      <c r="T3802" s="4">
        <f>Sales_Datas[[#This Row],[after_discount]]-(Sales_Datas[[#This Row],[qty_ordered]]*Sales_Datas[[#This Row],[cogs]])</f>
        <v>1277856</v>
      </c>
      <c r="U3802" s="3">
        <f>IFERROR(Sales_Datas[[#This Row],[Gross_Profit]]/Sales_Datas[[#This Row],[after_discount]],0)</f>
        <v>0.91800000000000004</v>
      </c>
      <c r="V3802" s="1" t="str">
        <f>IF(Sales_Datas[[#This Row],[base_price]] &lt;= 632200, "Low", (IF(Sales_Datas[[#This Row],[base_price]] &gt;= 10092000, "High", "Medium")))</f>
        <v>Medium</v>
      </c>
    </row>
    <row r="3803" spans="1:22" x14ac:dyDescent="0.25">
      <c r="A3803" s="1" t="s">
        <v>10528</v>
      </c>
      <c r="B3803" s="1" t="s">
        <v>10529</v>
      </c>
      <c r="C3803" s="2">
        <v>44609</v>
      </c>
      <c r="D3803" s="1" t="s">
        <v>10530</v>
      </c>
      <c r="E3803" s="4">
        <v>139200</v>
      </c>
      <c r="F3803">
        <v>1</v>
      </c>
      <c r="G3803" s="4">
        <v>1392000</v>
      </c>
      <c r="H3803" s="4">
        <v>0</v>
      </c>
      <c r="I3803" s="4">
        <v>1392000</v>
      </c>
      <c r="J3803">
        <v>1</v>
      </c>
      <c r="K3803">
        <v>1</v>
      </c>
      <c r="L3803">
        <v>0</v>
      </c>
      <c r="M3803">
        <v>1</v>
      </c>
      <c r="N3803" s="2">
        <v>44611</v>
      </c>
      <c r="O3803" s="1" t="s">
        <v>10531</v>
      </c>
      <c r="P3803" s="4">
        <v>1392000</v>
      </c>
      <c r="Q3803" s="4">
        <v>115536</v>
      </c>
      <c r="R3803" s="1" t="s">
        <v>23</v>
      </c>
      <c r="S3803" s="1" t="s">
        <v>50</v>
      </c>
      <c r="T3803" s="4">
        <f>Sales_Datas[[#This Row],[after_discount]]-(Sales_Datas[[#This Row],[qty_ordered]]*Sales_Datas[[#This Row],[cogs]])</f>
        <v>1276464</v>
      </c>
      <c r="U3803" s="3">
        <f>IFERROR(Sales_Datas[[#This Row],[Gross_Profit]]/Sales_Datas[[#This Row],[after_discount]],0)</f>
        <v>0.91700000000000004</v>
      </c>
      <c r="V3803" s="1" t="str">
        <f>IF(Sales_Datas[[#This Row],[base_price]] &lt;= 632200, "Low", (IF(Sales_Datas[[#This Row],[base_price]] &gt;= 10092000, "High", "Medium")))</f>
        <v>Medium</v>
      </c>
    </row>
    <row r="3804" spans="1:22" x14ac:dyDescent="0.25">
      <c r="A3804" s="1" t="s">
        <v>10532</v>
      </c>
      <c r="B3804" s="1" t="s">
        <v>10529</v>
      </c>
      <c r="C3804" s="2">
        <v>44654</v>
      </c>
      <c r="D3804" s="1" t="s">
        <v>10530</v>
      </c>
      <c r="E3804" s="4">
        <v>139200</v>
      </c>
      <c r="F3804">
        <v>1</v>
      </c>
      <c r="G3804" s="4">
        <v>1392000</v>
      </c>
      <c r="H3804" s="4">
        <v>0</v>
      </c>
      <c r="I3804" s="4">
        <v>1392000</v>
      </c>
      <c r="J3804">
        <v>1</v>
      </c>
      <c r="K3804">
        <v>1</v>
      </c>
      <c r="L3804">
        <v>1</v>
      </c>
      <c r="M3804">
        <v>1</v>
      </c>
      <c r="N3804" s="2">
        <v>44611</v>
      </c>
      <c r="O3804" s="1" t="s">
        <v>10531</v>
      </c>
      <c r="P3804" s="4">
        <v>1392000</v>
      </c>
      <c r="Q3804" s="4">
        <v>115536</v>
      </c>
      <c r="R3804" s="1" t="s">
        <v>23</v>
      </c>
      <c r="S3804" s="1" t="s">
        <v>50</v>
      </c>
      <c r="T3804" s="4">
        <f>Sales_Datas[[#This Row],[after_discount]]-(Sales_Datas[[#This Row],[qty_ordered]]*Sales_Datas[[#This Row],[cogs]])</f>
        <v>1276464</v>
      </c>
      <c r="U3804" s="3">
        <f>IFERROR(Sales_Datas[[#This Row],[Gross_Profit]]/Sales_Datas[[#This Row],[after_discount]],0)</f>
        <v>0.91700000000000004</v>
      </c>
      <c r="V3804" s="1" t="str">
        <f>IF(Sales_Datas[[#This Row],[base_price]] &lt;= 632200, "Low", (IF(Sales_Datas[[#This Row],[base_price]] &gt;= 10092000, "High", "Medium")))</f>
        <v>Medium</v>
      </c>
    </row>
    <row r="3805" spans="1:22" x14ac:dyDescent="0.25">
      <c r="A3805" s="1" t="s">
        <v>10533</v>
      </c>
      <c r="B3805" s="1" t="s">
        <v>10534</v>
      </c>
      <c r="C3805" s="2">
        <v>44499</v>
      </c>
      <c r="D3805" s="1" t="s">
        <v>7790</v>
      </c>
      <c r="E3805" s="4">
        <v>9280</v>
      </c>
      <c r="F3805">
        <v>15</v>
      </c>
      <c r="G3805" s="4">
        <v>1392000</v>
      </c>
      <c r="H3805" s="4">
        <v>0</v>
      </c>
      <c r="I3805" s="4">
        <v>1392000</v>
      </c>
      <c r="J3805">
        <v>1</v>
      </c>
      <c r="K3805">
        <v>1</v>
      </c>
      <c r="L3805">
        <v>1</v>
      </c>
      <c r="M3805">
        <v>1</v>
      </c>
      <c r="N3805" s="2">
        <v>44471</v>
      </c>
      <c r="O3805" s="1" t="s">
        <v>7791</v>
      </c>
      <c r="P3805" s="4">
        <v>92800</v>
      </c>
      <c r="Q3805" s="4">
        <v>6032</v>
      </c>
      <c r="R3805" s="1" t="s">
        <v>344</v>
      </c>
      <c r="S3805" s="1" t="s">
        <v>50</v>
      </c>
      <c r="T3805" s="4">
        <f>Sales_Datas[[#This Row],[after_discount]]-(Sales_Datas[[#This Row],[qty_ordered]]*Sales_Datas[[#This Row],[cogs]])</f>
        <v>1301520</v>
      </c>
      <c r="U3805" s="3">
        <f>IFERROR(Sales_Datas[[#This Row],[Gross_Profit]]/Sales_Datas[[#This Row],[after_discount]],0)</f>
        <v>0.93500000000000005</v>
      </c>
      <c r="V3805" s="1" t="str">
        <f>IF(Sales_Datas[[#This Row],[base_price]] &lt;= 632200, "Low", (IF(Sales_Datas[[#This Row],[base_price]] &gt;= 10092000, "High", "Medium")))</f>
        <v>Low</v>
      </c>
    </row>
    <row r="3806" spans="1:22" x14ac:dyDescent="0.25">
      <c r="A3806" s="1" t="s">
        <v>10535</v>
      </c>
      <c r="B3806" s="1" t="s">
        <v>2950</v>
      </c>
      <c r="C3806" s="2">
        <v>44735</v>
      </c>
      <c r="D3806" s="1" t="s">
        <v>7075</v>
      </c>
      <c r="E3806" s="4">
        <v>69600</v>
      </c>
      <c r="F3806">
        <v>2</v>
      </c>
      <c r="G3806" s="4">
        <v>1392000</v>
      </c>
      <c r="H3806" s="4">
        <v>0</v>
      </c>
      <c r="I3806" s="4">
        <v>1392000</v>
      </c>
      <c r="J3806">
        <v>1</v>
      </c>
      <c r="K3806">
        <v>1</v>
      </c>
      <c r="L3806">
        <v>0</v>
      </c>
      <c r="M3806">
        <v>1</v>
      </c>
      <c r="N3806" s="2">
        <v>44390</v>
      </c>
      <c r="O3806" s="1" t="s">
        <v>7076</v>
      </c>
      <c r="P3806" s="4">
        <v>696000</v>
      </c>
      <c r="Q3806" s="4">
        <v>57768</v>
      </c>
      <c r="R3806" s="1" t="s">
        <v>344</v>
      </c>
      <c r="S3806" s="1" t="s">
        <v>50</v>
      </c>
      <c r="T3806" s="4">
        <f>Sales_Datas[[#This Row],[after_discount]]-(Sales_Datas[[#This Row],[qty_ordered]]*Sales_Datas[[#This Row],[cogs]])</f>
        <v>1276464</v>
      </c>
      <c r="U3806" s="3">
        <f>IFERROR(Sales_Datas[[#This Row],[Gross_Profit]]/Sales_Datas[[#This Row],[after_discount]],0)</f>
        <v>0.91700000000000004</v>
      </c>
      <c r="V3806" s="1" t="str">
        <f>IF(Sales_Datas[[#This Row],[base_price]] &lt;= 632200, "Low", (IF(Sales_Datas[[#This Row],[base_price]] &gt;= 10092000, "High", "Medium")))</f>
        <v>Medium</v>
      </c>
    </row>
    <row r="3807" spans="1:22" x14ac:dyDescent="0.25">
      <c r="A3807" s="1" t="s">
        <v>10536</v>
      </c>
      <c r="B3807" s="1" t="s">
        <v>10537</v>
      </c>
      <c r="C3807" s="2">
        <v>44388</v>
      </c>
      <c r="D3807" s="1" t="s">
        <v>10538</v>
      </c>
      <c r="E3807" s="4">
        <v>139200</v>
      </c>
      <c r="F3807">
        <v>1</v>
      </c>
      <c r="G3807" s="4">
        <v>1392000</v>
      </c>
      <c r="H3807" s="4">
        <v>0</v>
      </c>
      <c r="I3807" s="4">
        <v>1392000</v>
      </c>
      <c r="J3807">
        <v>1</v>
      </c>
      <c r="K3807">
        <v>0</v>
      </c>
      <c r="L3807">
        <v>0</v>
      </c>
      <c r="M3807">
        <v>1</v>
      </c>
      <c r="N3807" s="2">
        <v>44515</v>
      </c>
      <c r="O3807" s="1" t="s">
        <v>10539</v>
      </c>
      <c r="P3807" s="4">
        <v>1392000</v>
      </c>
      <c r="Q3807" s="4">
        <v>89088</v>
      </c>
      <c r="R3807" s="1" t="s">
        <v>123</v>
      </c>
      <c r="S3807" s="1" t="s">
        <v>50</v>
      </c>
      <c r="T3807" s="4">
        <f>Sales_Datas[[#This Row],[after_discount]]-(Sales_Datas[[#This Row],[qty_ordered]]*Sales_Datas[[#This Row],[cogs]])</f>
        <v>1302912</v>
      </c>
      <c r="U3807" s="3">
        <f>IFERROR(Sales_Datas[[#This Row],[Gross_Profit]]/Sales_Datas[[#This Row],[after_discount]],0)</f>
        <v>0.93600000000000005</v>
      </c>
      <c r="V3807" s="1" t="str">
        <f>IF(Sales_Datas[[#This Row],[base_price]] &lt;= 632200, "Low", (IF(Sales_Datas[[#This Row],[base_price]] &gt;= 10092000, "High", "Medium")))</f>
        <v>Medium</v>
      </c>
    </row>
    <row r="3808" spans="1:22" x14ac:dyDescent="0.25">
      <c r="A3808" s="1" t="s">
        <v>10540</v>
      </c>
      <c r="B3808" s="1" t="s">
        <v>10541</v>
      </c>
      <c r="C3808" s="2">
        <v>44542</v>
      </c>
      <c r="D3808" s="1" t="s">
        <v>10542</v>
      </c>
      <c r="E3808" s="4">
        <v>139200</v>
      </c>
      <c r="F3808">
        <v>1</v>
      </c>
      <c r="G3808" s="4">
        <v>1392000</v>
      </c>
      <c r="H3808" s="4">
        <v>0</v>
      </c>
      <c r="I3808" s="4">
        <v>1392000</v>
      </c>
      <c r="J3808">
        <v>1</v>
      </c>
      <c r="K3808">
        <v>1</v>
      </c>
      <c r="L3808">
        <v>0</v>
      </c>
      <c r="M3808">
        <v>3</v>
      </c>
      <c r="N3808" s="2">
        <v>44517</v>
      </c>
      <c r="O3808" s="1" t="s">
        <v>10543</v>
      </c>
      <c r="P3808" s="4">
        <v>1392000</v>
      </c>
      <c r="Q3808" s="4">
        <v>90480</v>
      </c>
      <c r="R3808" s="1" t="s">
        <v>123</v>
      </c>
      <c r="S3808" s="1" t="s">
        <v>56</v>
      </c>
      <c r="T3808" s="4">
        <f>Sales_Datas[[#This Row],[after_discount]]-(Sales_Datas[[#This Row],[qty_ordered]]*Sales_Datas[[#This Row],[cogs]])</f>
        <v>1301520</v>
      </c>
      <c r="U3808" s="3">
        <f>IFERROR(Sales_Datas[[#This Row],[Gross_Profit]]/Sales_Datas[[#This Row],[after_discount]],0)</f>
        <v>0.93500000000000005</v>
      </c>
      <c r="V3808" s="1" t="str">
        <f>IF(Sales_Datas[[#This Row],[base_price]] &lt;= 632200, "Low", (IF(Sales_Datas[[#This Row],[base_price]] &gt;= 10092000, "High", "Medium")))</f>
        <v>Medium</v>
      </c>
    </row>
    <row r="3809" spans="1:22" x14ac:dyDescent="0.25">
      <c r="A3809" s="1" t="s">
        <v>10544</v>
      </c>
      <c r="B3809" s="1" t="s">
        <v>10545</v>
      </c>
      <c r="C3809" s="2">
        <v>44327</v>
      </c>
      <c r="D3809" s="1" t="s">
        <v>361</v>
      </c>
      <c r="E3809" s="4">
        <v>139142</v>
      </c>
      <c r="F3809">
        <v>1</v>
      </c>
      <c r="G3809" s="4">
        <v>1391420</v>
      </c>
      <c r="H3809" s="4">
        <v>0</v>
      </c>
      <c r="I3809" s="4">
        <v>1391420</v>
      </c>
      <c r="J3809">
        <v>1</v>
      </c>
      <c r="K3809">
        <v>1</v>
      </c>
      <c r="L3809">
        <v>1</v>
      </c>
      <c r="M3809">
        <v>1</v>
      </c>
      <c r="N3809" s="2">
        <v>44379</v>
      </c>
      <c r="O3809" s="1" t="s">
        <v>362</v>
      </c>
      <c r="P3809" s="4">
        <v>1391420</v>
      </c>
      <c r="Q3809" s="4">
        <v>105734</v>
      </c>
      <c r="R3809" s="1" t="s">
        <v>89</v>
      </c>
      <c r="S3809" s="1" t="s">
        <v>50</v>
      </c>
      <c r="T3809" s="4">
        <f>Sales_Datas[[#This Row],[after_discount]]-(Sales_Datas[[#This Row],[qty_ordered]]*Sales_Datas[[#This Row],[cogs]])</f>
        <v>1285686</v>
      </c>
      <c r="U3809" s="3">
        <f>IFERROR(Sales_Datas[[#This Row],[Gross_Profit]]/Sales_Datas[[#This Row],[after_discount]],0)</f>
        <v>0.92401000416840351</v>
      </c>
      <c r="V3809" s="1" t="str">
        <f>IF(Sales_Datas[[#This Row],[base_price]] &lt;= 632200, "Low", (IF(Sales_Datas[[#This Row],[base_price]] &gt;= 10092000, "High", "Medium")))</f>
        <v>Medium</v>
      </c>
    </row>
    <row r="3810" spans="1:22" x14ac:dyDescent="0.25">
      <c r="A3810" s="1" t="s">
        <v>10546</v>
      </c>
      <c r="B3810" s="1" t="s">
        <v>10547</v>
      </c>
      <c r="C3810" s="2">
        <v>44545</v>
      </c>
      <c r="D3810" s="1" t="s">
        <v>361</v>
      </c>
      <c r="E3810" s="4">
        <v>139142</v>
      </c>
      <c r="F3810">
        <v>1</v>
      </c>
      <c r="G3810" s="4">
        <v>1391420</v>
      </c>
      <c r="H3810" s="4">
        <v>0</v>
      </c>
      <c r="I3810" s="4">
        <v>1391420</v>
      </c>
      <c r="J3810">
        <v>1</v>
      </c>
      <c r="K3810">
        <v>0</v>
      </c>
      <c r="L3810">
        <v>0</v>
      </c>
      <c r="M3810">
        <v>4</v>
      </c>
      <c r="N3810" s="2">
        <v>44379</v>
      </c>
      <c r="O3810" s="1" t="s">
        <v>362</v>
      </c>
      <c r="P3810" s="4">
        <v>1391420</v>
      </c>
      <c r="Q3810" s="4">
        <v>105734</v>
      </c>
      <c r="R3810" s="1" t="s">
        <v>89</v>
      </c>
      <c r="S3810" s="1" t="s">
        <v>34</v>
      </c>
      <c r="T3810" s="4">
        <f>Sales_Datas[[#This Row],[after_discount]]-(Sales_Datas[[#This Row],[qty_ordered]]*Sales_Datas[[#This Row],[cogs]])</f>
        <v>1285686</v>
      </c>
      <c r="U3810" s="3">
        <f>IFERROR(Sales_Datas[[#This Row],[Gross_Profit]]/Sales_Datas[[#This Row],[after_discount]],0)</f>
        <v>0.92401000416840351</v>
      </c>
      <c r="V3810" s="1" t="str">
        <f>IF(Sales_Datas[[#This Row],[base_price]] &lt;= 632200, "Low", (IF(Sales_Datas[[#This Row],[base_price]] &gt;= 10092000, "High", "Medium")))</f>
        <v>Medium</v>
      </c>
    </row>
    <row r="3811" spans="1:22" x14ac:dyDescent="0.25">
      <c r="A3811" s="1" t="s">
        <v>10548</v>
      </c>
      <c r="B3811" s="1" t="s">
        <v>10549</v>
      </c>
      <c r="C3811" s="2">
        <v>44549</v>
      </c>
      <c r="D3811" s="1" t="s">
        <v>10550</v>
      </c>
      <c r="E3811" s="4">
        <v>139142</v>
      </c>
      <c r="F3811">
        <v>1</v>
      </c>
      <c r="G3811" s="4">
        <v>1391420</v>
      </c>
      <c r="H3811" s="4">
        <v>0</v>
      </c>
      <c r="I3811" s="4">
        <v>1391420</v>
      </c>
      <c r="J3811">
        <v>1</v>
      </c>
      <c r="K3811">
        <v>1</v>
      </c>
      <c r="L3811">
        <v>1</v>
      </c>
      <c r="M3811">
        <v>1</v>
      </c>
      <c r="N3811" s="2">
        <v>44458</v>
      </c>
      <c r="O3811" s="1" t="s">
        <v>10551</v>
      </c>
      <c r="P3811" s="4">
        <v>1391420</v>
      </c>
      <c r="Q3811" s="4">
        <v>116870</v>
      </c>
      <c r="R3811" s="1" t="s">
        <v>89</v>
      </c>
      <c r="S3811" s="1" t="s">
        <v>50</v>
      </c>
      <c r="T3811" s="4">
        <f>Sales_Datas[[#This Row],[after_discount]]-(Sales_Datas[[#This Row],[qty_ordered]]*Sales_Datas[[#This Row],[cogs]])</f>
        <v>1274550</v>
      </c>
      <c r="U3811" s="3">
        <f>IFERROR(Sales_Datas[[#This Row],[Gross_Profit]]/Sales_Datas[[#This Row],[after_discount]],0)</f>
        <v>0.91600666944560238</v>
      </c>
      <c r="V3811" s="1" t="str">
        <f>IF(Sales_Datas[[#This Row],[base_price]] &lt;= 632200, "Low", (IF(Sales_Datas[[#This Row],[base_price]] &gt;= 10092000, "High", "Medium")))</f>
        <v>Medium</v>
      </c>
    </row>
    <row r="3812" spans="1:22" x14ac:dyDescent="0.25">
      <c r="A3812" s="1" t="s">
        <v>10552</v>
      </c>
      <c r="B3812" s="1" t="s">
        <v>2116</v>
      </c>
      <c r="C3812" s="2">
        <v>44683</v>
      </c>
      <c r="D3812" s="1" t="s">
        <v>10550</v>
      </c>
      <c r="E3812" s="4">
        <v>139142</v>
      </c>
      <c r="F3812">
        <v>1</v>
      </c>
      <c r="G3812" s="4">
        <v>1391420</v>
      </c>
      <c r="H3812" s="4">
        <v>0</v>
      </c>
      <c r="I3812" s="4">
        <v>1391420</v>
      </c>
      <c r="J3812">
        <v>1</v>
      </c>
      <c r="K3812">
        <v>1</v>
      </c>
      <c r="L3812">
        <v>1</v>
      </c>
      <c r="M3812">
        <v>1</v>
      </c>
      <c r="N3812" s="2">
        <v>44553</v>
      </c>
      <c r="O3812" s="1" t="s">
        <v>10551</v>
      </c>
      <c r="P3812" s="4">
        <v>1391420</v>
      </c>
      <c r="Q3812" s="4">
        <v>116870</v>
      </c>
      <c r="R3812" s="1" t="s">
        <v>89</v>
      </c>
      <c r="S3812" s="1" t="s">
        <v>50</v>
      </c>
      <c r="T3812" s="4">
        <f>Sales_Datas[[#This Row],[after_discount]]-(Sales_Datas[[#This Row],[qty_ordered]]*Sales_Datas[[#This Row],[cogs]])</f>
        <v>1274550</v>
      </c>
      <c r="U3812" s="3">
        <f>IFERROR(Sales_Datas[[#This Row],[Gross_Profit]]/Sales_Datas[[#This Row],[after_discount]],0)</f>
        <v>0.91600666944560238</v>
      </c>
      <c r="V3812" s="1" t="str">
        <f>IF(Sales_Datas[[#This Row],[base_price]] &lt;= 632200, "Low", (IF(Sales_Datas[[#This Row],[base_price]] &gt;= 10092000, "High", "Medium")))</f>
        <v>Medium</v>
      </c>
    </row>
    <row r="3813" spans="1:22" x14ac:dyDescent="0.25">
      <c r="A3813" s="1" t="s">
        <v>10553</v>
      </c>
      <c r="B3813" s="1" t="s">
        <v>10554</v>
      </c>
      <c r="C3813" s="2">
        <v>44685</v>
      </c>
      <c r="D3813" s="1" t="s">
        <v>361</v>
      </c>
      <c r="E3813" s="4">
        <v>139142</v>
      </c>
      <c r="F3813">
        <v>1</v>
      </c>
      <c r="G3813" s="4">
        <v>1391420</v>
      </c>
      <c r="H3813" s="4">
        <v>0</v>
      </c>
      <c r="I3813" s="4">
        <v>1391420</v>
      </c>
      <c r="J3813">
        <v>1</v>
      </c>
      <c r="K3813">
        <v>0</v>
      </c>
      <c r="L3813">
        <v>0</v>
      </c>
      <c r="M3813">
        <v>7</v>
      </c>
      <c r="N3813" s="2">
        <v>44515</v>
      </c>
      <c r="O3813" s="1" t="s">
        <v>362</v>
      </c>
      <c r="P3813" s="4">
        <v>1391420</v>
      </c>
      <c r="Q3813" s="4">
        <v>105734</v>
      </c>
      <c r="R3813" s="1" t="s">
        <v>89</v>
      </c>
      <c r="S3813" s="1" t="s">
        <v>66</v>
      </c>
      <c r="T3813" s="4">
        <f>Sales_Datas[[#This Row],[after_discount]]-(Sales_Datas[[#This Row],[qty_ordered]]*Sales_Datas[[#This Row],[cogs]])</f>
        <v>1285686</v>
      </c>
      <c r="U3813" s="3">
        <f>IFERROR(Sales_Datas[[#This Row],[Gross_Profit]]/Sales_Datas[[#This Row],[after_discount]],0)</f>
        <v>0.92401000416840351</v>
      </c>
      <c r="V3813" s="1" t="str">
        <f>IF(Sales_Datas[[#This Row],[base_price]] &lt;= 632200, "Low", (IF(Sales_Datas[[#This Row],[base_price]] &gt;= 10092000, "High", "Medium")))</f>
        <v>Medium</v>
      </c>
    </row>
    <row r="3814" spans="1:22" x14ac:dyDescent="0.25">
      <c r="A3814" s="1" t="s">
        <v>10555</v>
      </c>
      <c r="B3814" s="1" t="s">
        <v>10556</v>
      </c>
      <c r="C3814" s="2">
        <v>44835</v>
      </c>
      <c r="D3814" s="1" t="s">
        <v>10550</v>
      </c>
      <c r="E3814" s="4">
        <v>139142</v>
      </c>
      <c r="F3814">
        <v>1</v>
      </c>
      <c r="G3814" s="4">
        <v>1391420</v>
      </c>
      <c r="H3814" s="4">
        <v>0</v>
      </c>
      <c r="I3814" s="4">
        <v>1391420</v>
      </c>
      <c r="J3814">
        <v>1</v>
      </c>
      <c r="K3814">
        <v>1</v>
      </c>
      <c r="L3814">
        <v>1</v>
      </c>
      <c r="M3814">
        <v>1</v>
      </c>
      <c r="N3814" s="2">
        <v>44583</v>
      </c>
      <c r="O3814" s="1" t="s">
        <v>10551</v>
      </c>
      <c r="P3814" s="4">
        <v>1391420</v>
      </c>
      <c r="Q3814" s="4">
        <v>116870</v>
      </c>
      <c r="R3814" s="1" t="s">
        <v>89</v>
      </c>
      <c r="S3814" s="1" t="s">
        <v>50</v>
      </c>
      <c r="T3814" s="4">
        <f>Sales_Datas[[#This Row],[after_discount]]-(Sales_Datas[[#This Row],[qty_ordered]]*Sales_Datas[[#This Row],[cogs]])</f>
        <v>1274550</v>
      </c>
      <c r="U3814" s="3">
        <f>IFERROR(Sales_Datas[[#This Row],[Gross_Profit]]/Sales_Datas[[#This Row],[after_discount]],0)</f>
        <v>0.91600666944560238</v>
      </c>
      <c r="V3814" s="1" t="str">
        <f>IF(Sales_Datas[[#This Row],[base_price]] &lt;= 632200, "Low", (IF(Sales_Datas[[#This Row],[base_price]] &gt;= 10092000, "High", "Medium")))</f>
        <v>Medium</v>
      </c>
    </row>
    <row r="3815" spans="1:22" x14ac:dyDescent="0.25">
      <c r="A3815" s="1" t="s">
        <v>10557</v>
      </c>
      <c r="B3815" s="1" t="s">
        <v>10558</v>
      </c>
      <c r="C3815" s="2">
        <v>44749</v>
      </c>
      <c r="D3815" s="1" t="s">
        <v>8442</v>
      </c>
      <c r="E3815" s="4">
        <v>139142</v>
      </c>
      <c r="F3815">
        <v>1</v>
      </c>
      <c r="G3815" s="4">
        <v>1391420</v>
      </c>
      <c r="H3815" s="4">
        <v>0</v>
      </c>
      <c r="I3815" s="4">
        <v>1391420</v>
      </c>
      <c r="J3815">
        <v>1</v>
      </c>
      <c r="K3815">
        <v>0</v>
      </c>
      <c r="L3815">
        <v>0</v>
      </c>
      <c r="M3815">
        <v>1</v>
      </c>
      <c r="N3815" s="2">
        <v>44750</v>
      </c>
      <c r="O3815" s="1" t="s">
        <v>8443</v>
      </c>
      <c r="P3815" s="4">
        <v>2319420</v>
      </c>
      <c r="Q3815" s="4">
        <v>143782</v>
      </c>
      <c r="R3815" s="1" t="s">
        <v>128</v>
      </c>
      <c r="S3815" s="1" t="s">
        <v>50</v>
      </c>
      <c r="T3815" s="4">
        <f>Sales_Datas[[#This Row],[after_discount]]-(Sales_Datas[[#This Row],[qty_ordered]]*Sales_Datas[[#This Row],[cogs]])</f>
        <v>1247638</v>
      </c>
      <c r="U3815" s="3">
        <f>IFERROR(Sales_Datas[[#This Row],[Gross_Profit]]/Sales_Datas[[#This Row],[after_discount]],0)</f>
        <v>0.89666527719883282</v>
      </c>
      <c r="V3815" s="1" t="str">
        <f>IF(Sales_Datas[[#This Row],[base_price]] &lt;= 632200, "Low", (IF(Sales_Datas[[#This Row],[base_price]] &gt;= 10092000, "High", "Medium")))</f>
        <v>Medium</v>
      </c>
    </row>
    <row r="3816" spans="1:22" x14ac:dyDescent="0.25">
      <c r="A3816" s="1" t="s">
        <v>10559</v>
      </c>
      <c r="B3816" s="1" t="s">
        <v>10560</v>
      </c>
      <c r="C3816" s="2">
        <v>44706</v>
      </c>
      <c r="D3816" s="1" t="s">
        <v>818</v>
      </c>
      <c r="E3816" s="4">
        <v>139142</v>
      </c>
      <c r="F3816">
        <v>1</v>
      </c>
      <c r="G3816" s="4">
        <v>1391420</v>
      </c>
      <c r="H3816" s="4">
        <v>0</v>
      </c>
      <c r="I3816" s="4">
        <v>1391420</v>
      </c>
      <c r="J3816">
        <v>1</v>
      </c>
      <c r="K3816">
        <v>1</v>
      </c>
      <c r="L3816">
        <v>0</v>
      </c>
      <c r="M3816">
        <v>1</v>
      </c>
      <c r="N3816" s="2">
        <v>44689</v>
      </c>
      <c r="O3816" s="1" t="s">
        <v>819</v>
      </c>
      <c r="P3816" s="4">
        <v>1391420</v>
      </c>
      <c r="Q3816" s="4">
        <v>101558</v>
      </c>
      <c r="R3816" s="1" t="s">
        <v>554</v>
      </c>
      <c r="S3816" s="1" t="s">
        <v>50</v>
      </c>
      <c r="T3816" s="4">
        <f>Sales_Datas[[#This Row],[after_discount]]-(Sales_Datas[[#This Row],[qty_ordered]]*Sales_Datas[[#This Row],[cogs]])</f>
        <v>1289862</v>
      </c>
      <c r="U3816" s="3">
        <f>IFERROR(Sales_Datas[[#This Row],[Gross_Profit]]/Sales_Datas[[#This Row],[after_discount]],0)</f>
        <v>0.92701125468945389</v>
      </c>
      <c r="V3816" s="1" t="str">
        <f>IF(Sales_Datas[[#This Row],[base_price]] &lt;= 632200, "Low", (IF(Sales_Datas[[#This Row],[base_price]] &gt;= 10092000, "High", "Medium")))</f>
        <v>Medium</v>
      </c>
    </row>
    <row r="3817" spans="1:22" x14ac:dyDescent="0.25">
      <c r="A3817" s="1" t="s">
        <v>10561</v>
      </c>
      <c r="B3817" s="1" t="s">
        <v>10562</v>
      </c>
      <c r="C3817" s="2">
        <v>44428</v>
      </c>
      <c r="D3817" s="1" t="s">
        <v>10563</v>
      </c>
      <c r="E3817" s="4">
        <v>69542</v>
      </c>
      <c r="F3817">
        <v>2</v>
      </c>
      <c r="G3817" s="4">
        <v>1390840</v>
      </c>
      <c r="H3817" s="4">
        <v>0</v>
      </c>
      <c r="I3817" s="4">
        <v>1390840</v>
      </c>
      <c r="J3817">
        <v>1</v>
      </c>
      <c r="K3817">
        <v>0</v>
      </c>
      <c r="L3817">
        <v>0</v>
      </c>
      <c r="M3817">
        <v>10</v>
      </c>
      <c r="N3817" s="2">
        <v>44429</v>
      </c>
      <c r="O3817" s="1" t="s">
        <v>10564</v>
      </c>
      <c r="P3817" s="4">
        <v>695420</v>
      </c>
      <c r="Q3817" s="4">
        <v>55622</v>
      </c>
      <c r="R3817" s="1" t="s">
        <v>133</v>
      </c>
      <c r="S3817" s="1" t="s">
        <v>1130</v>
      </c>
      <c r="T3817" s="4">
        <f>Sales_Datas[[#This Row],[after_discount]]-(Sales_Datas[[#This Row],[qty_ordered]]*Sales_Datas[[#This Row],[cogs]])</f>
        <v>1279596</v>
      </c>
      <c r="U3817" s="3">
        <f>IFERROR(Sales_Datas[[#This Row],[Gross_Profit]]/Sales_Datas[[#This Row],[after_discount]],0)</f>
        <v>0.92001668056713926</v>
      </c>
      <c r="V3817" s="1" t="str">
        <f>IF(Sales_Datas[[#This Row],[base_price]] &lt;= 632200, "Low", (IF(Sales_Datas[[#This Row],[base_price]] &gt;= 10092000, "High", "Medium")))</f>
        <v>Medium</v>
      </c>
    </row>
    <row r="3818" spans="1:22" x14ac:dyDescent="0.25">
      <c r="A3818" s="1" t="s">
        <v>10565</v>
      </c>
      <c r="B3818" s="1" t="s">
        <v>10566</v>
      </c>
      <c r="C3818" s="2">
        <v>44764</v>
      </c>
      <c r="D3818" s="1" t="s">
        <v>10567</v>
      </c>
      <c r="E3818" s="4">
        <v>69542</v>
      </c>
      <c r="F3818">
        <v>2</v>
      </c>
      <c r="G3818" s="4">
        <v>1390840</v>
      </c>
      <c r="H3818" s="4">
        <v>0</v>
      </c>
      <c r="I3818" s="4">
        <v>1390840</v>
      </c>
      <c r="J3818">
        <v>1</v>
      </c>
      <c r="K3818">
        <v>1</v>
      </c>
      <c r="L3818">
        <v>1</v>
      </c>
      <c r="M3818">
        <v>1</v>
      </c>
      <c r="N3818" s="2">
        <v>44388</v>
      </c>
      <c r="O3818" s="1" t="s">
        <v>10568</v>
      </c>
      <c r="P3818" s="4">
        <v>695420</v>
      </c>
      <c r="Q3818" s="4">
        <v>45878</v>
      </c>
      <c r="R3818" s="1" t="s">
        <v>133</v>
      </c>
      <c r="S3818" s="1" t="s">
        <v>50</v>
      </c>
      <c r="T3818" s="4">
        <f>Sales_Datas[[#This Row],[after_discount]]-(Sales_Datas[[#This Row],[qty_ordered]]*Sales_Datas[[#This Row],[cogs]])</f>
        <v>1299084</v>
      </c>
      <c r="U3818" s="3">
        <f>IFERROR(Sales_Datas[[#This Row],[Gross_Profit]]/Sales_Datas[[#This Row],[after_discount]],0)</f>
        <v>0.93402835696413677</v>
      </c>
      <c r="V3818" s="1" t="str">
        <f>IF(Sales_Datas[[#This Row],[base_price]] &lt;= 632200, "Low", (IF(Sales_Datas[[#This Row],[base_price]] &gt;= 10092000, "High", "Medium")))</f>
        <v>Medium</v>
      </c>
    </row>
    <row r="3819" spans="1:22" x14ac:dyDescent="0.25">
      <c r="A3819" s="1" t="s">
        <v>10569</v>
      </c>
      <c r="B3819" s="1" t="s">
        <v>8826</v>
      </c>
      <c r="C3819" s="2">
        <v>44325</v>
      </c>
      <c r="D3819" s="1" t="s">
        <v>8827</v>
      </c>
      <c r="E3819" s="4">
        <v>69542</v>
      </c>
      <c r="F3819">
        <v>2</v>
      </c>
      <c r="G3819" s="4">
        <v>1390840</v>
      </c>
      <c r="H3819" s="4">
        <v>0</v>
      </c>
      <c r="I3819" s="4">
        <v>1390840</v>
      </c>
      <c r="J3819">
        <v>1</v>
      </c>
      <c r="K3819">
        <v>1</v>
      </c>
      <c r="L3819">
        <v>0</v>
      </c>
      <c r="M3819">
        <v>1</v>
      </c>
      <c r="N3819" s="2">
        <v>44379</v>
      </c>
      <c r="O3819" s="1" t="s">
        <v>8828</v>
      </c>
      <c r="P3819" s="4">
        <v>695420</v>
      </c>
      <c r="Q3819" s="4">
        <v>45878</v>
      </c>
      <c r="R3819" s="1" t="s">
        <v>23</v>
      </c>
      <c r="S3819" s="1" t="s">
        <v>50</v>
      </c>
      <c r="T3819" s="4">
        <f>Sales_Datas[[#This Row],[after_discount]]-(Sales_Datas[[#This Row],[qty_ordered]]*Sales_Datas[[#This Row],[cogs]])</f>
        <v>1299084</v>
      </c>
      <c r="U3819" s="3">
        <f>IFERROR(Sales_Datas[[#This Row],[Gross_Profit]]/Sales_Datas[[#This Row],[after_discount]],0)</f>
        <v>0.93402835696413677</v>
      </c>
      <c r="V3819" s="1" t="str">
        <f>IF(Sales_Datas[[#This Row],[base_price]] &lt;= 632200, "Low", (IF(Sales_Datas[[#This Row],[base_price]] &gt;= 10092000, "High", "Medium")))</f>
        <v>Medium</v>
      </c>
    </row>
    <row r="3820" spans="1:22" x14ac:dyDescent="0.25">
      <c r="A3820" s="1" t="s">
        <v>10570</v>
      </c>
      <c r="B3820" s="1" t="s">
        <v>9946</v>
      </c>
      <c r="C3820" s="2">
        <v>44555</v>
      </c>
      <c r="D3820" s="1" t="s">
        <v>10571</v>
      </c>
      <c r="E3820" s="4">
        <v>34742</v>
      </c>
      <c r="F3820">
        <v>4</v>
      </c>
      <c r="G3820" s="4">
        <v>1389680</v>
      </c>
      <c r="H3820" s="4">
        <v>0</v>
      </c>
      <c r="I3820" s="4">
        <v>1389680</v>
      </c>
      <c r="J3820">
        <v>1</v>
      </c>
      <c r="K3820">
        <v>0</v>
      </c>
      <c r="L3820">
        <v>0</v>
      </c>
      <c r="M3820">
        <v>4</v>
      </c>
      <c r="N3820" s="2">
        <v>44533</v>
      </c>
      <c r="O3820" s="1" t="s">
        <v>10572</v>
      </c>
      <c r="P3820" s="4">
        <v>347420</v>
      </c>
      <c r="Q3820" s="4">
        <v>31262</v>
      </c>
      <c r="R3820" s="1" t="s">
        <v>89</v>
      </c>
      <c r="S3820" s="1" t="s">
        <v>34</v>
      </c>
      <c r="T3820" s="4">
        <f>Sales_Datas[[#This Row],[after_discount]]-(Sales_Datas[[#This Row],[qty_ordered]]*Sales_Datas[[#This Row],[cogs]])</f>
        <v>1264632</v>
      </c>
      <c r="U3820" s="3">
        <f>IFERROR(Sales_Datas[[#This Row],[Gross_Profit]]/Sales_Datas[[#This Row],[after_discount]],0)</f>
        <v>0.91001669449081801</v>
      </c>
      <c r="V3820" s="1" t="str">
        <f>IF(Sales_Datas[[#This Row],[base_price]] &lt;= 632200, "Low", (IF(Sales_Datas[[#This Row],[base_price]] &gt;= 10092000, "High", "Medium")))</f>
        <v>Low</v>
      </c>
    </row>
    <row r="3821" spans="1:22" x14ac:dyDescent="0.25">
      <c r="A3821" s="1" t="s">
        <v>10573</v>
      </c>
      <c r="B3821" s="1" t="s">
        <v>10574</v>
      </c>
      <c r="C3821" s="2">
        <v>44586</v>
      </c>
      <c r="D3821" s="1" t="s">
        <v>10575</v>
      </c>
      <c r="E3821" s="4">
        <v>34742</v>
      </c>
      <c r="F3821">
        <v>4</v>
      </c>
      <c r="G3821" s="4">
        <v>1389680</v>
      </c>
      <c r="H3821" s="4">
        <v>0</v>
      </c>
      <c r="I3821" s="4">
        <v>1389680</v>
      </c>
      <c r="J3821">
        <v>1</v>
      </c>
      <c r="K3821">
        <v>1</v>
      </c>
      <c r="L3821">
        <v>1</v>
      </c>
      <c r="M3821">
        <v>1</v>
      </c>
      <c r="N3821" s="2">
        <v>44466</v>
      </c>
      <c r="O3821" s="1" t="s">
        <v>10576</v>
      </c>
      <c r="P3821" s="4">
        <v>347420</v>
      </c>
      <c r="Q3821" s="4">
        <v>25694</v>
      </c>
      <c r="R3821" s="1" t="s">
        <v>128</v>
      </c>
      <c r="S3821" s="1" t="s">
        <v>50</v>
      </c>
      <c r="T3821" s="4">
        <f>Sales_Datas[[#This Row],[after_discount]]-(Sales_Datas[[#This Row],[qty_ordered]]*Sales_Datas[[#This Row],[cogs]])</f>
        <v>1286904</v>
      </c>
      <c r="U3821" s="3">
        <f>IFERROR(Sales_Datas[[#This Row],[Gross_Profit]]/Sales_Datas[[#This Row],[after_discount]],0)</f>
        <v>0.92604340567612686</v>
      </c>
      <c r="V3821" s="1" t="str">
        <f>IF(Sales_Datas[[#This Row],[base_price]] &lt;= 632200, "Low", (IF(Sales_Datas[[#This Row],[base_price]] &gt;= 10092000, "High", "Medium")))</f>
        <v>Low</v>
      </c>
    </row>
    <row r="3822" spans="1:22" x14ac:dyDescent="0.25">
      <c r="A3822" s="1" t="s">
        <v>10577</v>
      </c>
      <c r="B3822" s="1" t="s">
        <v>10578</v>
      </c>
      <c r="C3822" s="2">
        <v>44594</v>
      </c>
      <c r="D3822" s="1" t="s">
        <v>10579</v>
      </c>
      <c r="E3822" s="4">
        <v>138910</v>
      </c>
      <c r="F3822">
        <v>1</v>
      </c>
      <c r="G3822" s="4">
        <v>1389100</v>
      </c>
      <c r="H3822" s="4">
        <v>0</v>
      </c>
      <c r="I3822" s="4">
        <v>1389100</v>
      </c>
      <c r="J3822">
        <v>1</v>
      </c>
      <c r="K3822">
        <v>1</v>
      </c>
      <c r="L3822">
        <v>1</v>
      </c>
      <c r="M3822">
        <v>1</v>
      </c>
      <c r="N3822" s="2">
        <v>44507</v>
      </c>
      <c r="O3822" s="1" t="s">
        <v>10580</v>
      </c>
      <c r="P3822" s="4">
        <v>1389100</v>
      </c>
      <c r="Q3822" s="4">
        <v>98600</v>
      </c>
      <c r="R3822" s="1" t="s">
        <v>554</v>
      </c>
      <c r="S3822" s="1" t="s">
        <v>50</v>
      </c>
      <c r="T3822" s="4">
        <f>Sales_Datas[[#This Row],[after_discount]]-(Sales_Datas[[#This Row],[qty_ordered]]*Sales_Datas[[#This Row],[cogs]])</f>
        <v>1290500</v>
      </c>
      <c r="U3822" s="3">
        <f>IFERROR(Sales_Datas[[#This Row],[Gross_Profit]]/Sales_Datas[[#This Row],[after_discount]],0)</f>
        <v>0.92901878914405012</v>
      </c>
      <c r="V3822" s="1" t="str">
        <f>IF(Sales_Datas[[#This Row],[base_price]] &lt;= 632200, "Low", (IF(Sales_Datas[[#This Row],[base_price]] &gt;= 10092000, "High", "Medium")))</f>
        <v>Medium</v>
      </c>
    </row>
    <row r="3823" spans="1:22" x14ac:dyDescent="0.25">
      <c r="A3823" s="1" t="s">
        <v>10581</v>
      </c>
      <c r="B3823" s="1" t="s">
        <v>10582</v>
      </c>
      <c r="C3823" s="2">
        <v>44422</v>
      </c>
      <c r="D3823" s="1" t="s">
        <v>10583</v>
      </c>
      <c r="E3823" s="4">
        <v>138620</v>
      </c>
      <c r="F3823">
        <v>1</v>
      </c>
      <c r="G3823" s="4">
        <v>1386200</v>
      </c>
      <c r="H3823" s="4">
        <v>0</v>
      </c>
      <c r="I3823" s="4">
        <v>1386200</v>
      </c>
      <c r="J3823">
        <v>1</v>
      </c>
      <c r="K3823">
        <v>1</v>
      </c>
      <c r="L3823">
        <v>1</v>
      </c>
      <c r="M3823">
        <v>1</v>
      </c>
      <c r="N3823" s="2">
        <v>44394</v>
      </c>
      <c r="O3823" s="1" t="s">
        <v>10584</v>
      </c>
      <c r="P3823" s="4">
        <v>1247580</v>
      </c>
      <c r="Q3823" s="4">
        <v>77314</v>
      </c>
      <c r="R3823" s="1" t="s">
        <v>89</v>
      </c>
      <c r="S3823" s="1" t="s">
        <v>50</v>
      </c>
      <c r="T3823" s="4">
        <f>Sales_Datas[[#This Row],[after_discount]]-(Sales_Datas[[#This Row],[qty_ordered]]*Sales_Datas[[#This Row],[cogs]])</f>
        <v>1308886</v>
      </c>
      <c r="U3823" s="3">
        <f>IFERROR(Sales_Datas[[#This Row],[Gross_Profit]]/Sales_Datas[[#This Row],[after_discount]],0)</f>
        <v>0.94422594142259419</v>
      </c>
      <c r="V3823" s="1" t="str">
        <f>IF(Sales_Datas[[#This Row],[base_price]] &lt;= 632200, "Low", (IF(Sales_Datas[[#This Row],[base_price]] &gt;= 10092000, "High", "Medium")))</f>
        <v>Medium</v>
      </c>
    </row>
    <row r="3824" spans="1:22" x14ac:dyDescent="0.25">
      <c r="A3824" s="1" t="s">
        <v>10585</v>
      </c>
      <c r="B3824" s="1" t="s">
        <v>10586</v>
      </c>
      <c r="C3824" s="2">
        <v>44239</v>
      </c>
      <c r="D3824" s="1" t="s">
        <v>10587</v>
      </c>
      <c r="E3824" s="4">
        <v>138620</v>
      </c>
      <c r="F3824">
        <v>1</v>
      </c>
      <c r="G3824" s="4">
        <v>1386200</v>
      </c>
      <c r="H3824" s="4">
        <v>0</v>
      </c>
      <c r="I3824" s="4">
        <v>1386200</v>
      </c>
      <c r="J3824">
        <v>1</v>
      </c>
      <c r="K3824">
        <v>1</v>
      </c>
      <c r="L3824">
        <v>0</v>
      </c>
      <c r="M3824">
        <v>1</v>
      </c>
      <c r="N3824" s="2">
        <v>44544</v>
      </c>
      <c r="O3824" s="1" t="s">
        <v>10588</v>
      </c>
      <c r="P3824" s="4">
        <v>1386200</v>
      </c>
      <c r="Q3824" s="4">
        <v>120582</v>
      </c>
      <c r="R3824" s="1" t="s">
        <v>123</v>
      </c>
      <c r="S3824" s="1" t="s">
        <v>50</v>
      </c>
      <c r="T3824" s="4">
        <f>Sales_Datas[[#This Row],[after_discount]]-(Sales_Datas[[#This Row],[qty_ordered]]*Sales_Datas[[#This Row],[cogs]])</f>
        <v>1265618</v>
      </c>
      <c r="U3824" s="3">
        <f>IFERROR(Sales_Datas[[#This Row],[Gross_Profit]]/Sales_Datas[[#This Row],[after_discount]],0)</f>
        <v>0.91301255230125522</v>
      </c>
      <c r="V3824" s="1" t="str">
        <f>IF(Sales_Datas[[#This Row],[base_price]] &lt;= 632200, "Low", (IF(Sales_Datas[[#This Row],[base_price]] &gt;= 10092000, "High", "Medium")))</f>
        <v>Medium</v>
      </c>
    </row>
    <row r="3825" spans="1:22" x14ac:dyDescent="0.25">
      <c r="A3825" s="1" t="s">
        <v>10589</v>
      </c>
      <c r="B3825" s="1" t="s">
        <v>531</v>
      </c>
      <c r="C3825" s="2">
        <v>44597</v>
      </c>
      <c r="D3825" s="1" t="s">
        <v>10590</v>
      </c>
      <c r="E3825" s="4">
        <v>69020</v>
      </c>
      <c r="F3825">
        <v>2</v>
      </c>
      <c r="G3825" s="4">
        <v>1380400</v>
      </c>
      <c r="H3825" s="4">
        <v>0</v>
      </c>
      <c r="I3825" s="4">
        <v>1380400</v>
      </c>
      <c r="J3825">
        <v>1</v>
      </c>
      <c r="K3825">
        <v>1</v>
      </c>
      <c r="L3825">
        <v>1</v>
      </c>
      <c r="M3825">
        <v>1</v>
      </c>
      <c r="N3825" s="2">
        <v>44390</v>
      </c>
      <c r="O3825" s="1" t="s">
        <v>10591</v>
      </c>
      <c r="P3825" s="4">
        <v>690200</v>
      </c>
      <c r="Q3825" s="4">
        <v>56550</v>
      </c>
      <c r="R3825" s="1" t="s">
        <v>75</v>
      </c>
      <c r="S3825" s="1" t="s">
        <v>50</v>
      </c>
      <c r="T3825" s="4">
        <f>Sales_Datas[[#This Row],[after_discount]]-(Sales_Datas[[#This Row],[qty_ordered]]*Sales_Datas[[#This Row],[cogs]])</f>
        <v>1267300</v>
      </c>
      <c r="U3825" s="3">
        <f>IFERROR(Sales_Datas[[#This Row],[Gross_Profit]]/Sales_Datas[[#This Row],[after_discount]],0)</f>
        <v>0.91806722689075626</v>
      </c>
      <c r="V3825" s="1" t="str">
        <f>IF(Sales_Datas[[#This Row],[base_price]] &lt;= 632200, "Low", (IF(Sales_Datas[[#This Row],[base_price]] &gt;= 10092000, "High", "Medium")))</f>
        <v>Medium</v>
      </c>
    </row>
    <row r="3826" spans="1:22" x14ac:dyDescent="0.25">
      <c r="A3826" s="1" t="s">
        <v>10592</v>
      </c>
      <c r="B3826" s="1" t="s">
        <v>10593</v>
      </c>
      <c r="C3826" s="2">
        <v>44740</v>
      </c>
      <c r="D3826" s="1" t="s">
        <v>10594</v>
      </c>
      <c r="E3826" s="4">
        <v>137750</v>
      </c>
      <c r="F3826">
        <v>1</v>
      </c>
      <c r="G3826" s="4">
        <v>1377500</v>
      </c>
      <c r="H3826" s="4">
        <v>0</v>
      </c>
      <c r="I3826" s="4">
        <v>1377500</v>
      </c>
      <c r="J3826">
        <v>1</v>
      </c>
      <c r="K3826">
        <v>1</v>
      </c>
      <c r="L3826">
        <v>1</v>
      </c>
      <c r="M3826">
        <v>1</v>
      </c>
      <c r="N3826" s="2">
        <v>44543</v>
      </c>
      <c r="O3826" s="1" t="s">
        <v>10595</v>
      </c>
      <c r="P3826" s="4">
        <v>1377500</v>
      </c>
      <c r="Q3826" s="4">
        <v>83984</v>
      </c>
      <c r="R3826" s="1" t="s">
        <v>55</v>
      </c>
      <c r="S3826" s="1" t="s">
        <v>50</v>
      </c>
      <c r="T3826" s="4">
        <f>Sales_Datas[[#This Row],[after_discount]]-(Sales_Datas[[#This Row],[qty_ordered]]*Sales_Datas[[#This Row],[cogs]])</f>
        <v>1293516</v>
      </c>
      <c r="U3826" s="3">
        <f>IFERROR(Sales_Datas[[#This Row],[Gross_Profit]]/Sales_Datas[[#This Row],[after_discount]],0)</f>
        <v>0.93903157894736844</v>
      </c>
      <c r="V3826" s="1" t="str">
        <f>IF(Sales_Datas[[#This Row],[base_price]] &lt;= 632200, "Low", (IF(Sales_Datas[[#This Row],[base_price]] &gt;= 10092000, "High", "Medium")))</f>
        <v>Medium</v>
      </c>
    </row>
    <row r="3827" spans="1:22" x14ac:dyDescent="0.25">
      <c r="A3827" s="1" t="s">
        <v>10596</v>
      </c>
      <c r="B3827" s="1" t="s">
        <v>10597</v>
      </c>
      <c r="C3827" s="2">
        <v>44808</v>
      </c>
      <c r="D3827" s="1" t="s">
        <v>10598</v>
      </c>
      <c r="E3827" s="4">
        <v>68730</v>
      </c>
      <c r="F3827">
        <v>2</v>
      </c>
      <c r="G3827" s="4">
        <v>1374600</v>
      </c>
      <c r="H3827" s="4">
        <v>0</v>
      </c>
      <c r="I3827" s="4">
        <v>1374600</v>
      </c>
      <c r="J3827">
        <v>1</v>
      </c>
      <c r="K3827">
        <v>1</v>
      </c>
      <c r="L3827">
        <v>0</v>
      </c>
      <c r="M3827">
        <v>1</v>
      </c>
      <c r="N3827" s="2">
        <v>44661</v>
      </c>
      <c r="O3827" s="1" t="s">
        <v>10599</v>
      </c>
      <c r="P3827" s="4">
        <v>687300</v>
      </c>
      <c r="Q3827" s="4">
        <v>52896</v>
      </c>
      <c r="R3827" s="1" t="s">
        <v>128</v>
      </c>
      <c r="S3827" s="1" t="s">
        <v>50</v>
      </c>
      <c r="T3827" s="4">
        <f>Sales_Datas[[#This Row],[after_discount]]-(Sales_Datas[[#This Row],[qty_ordered]]*Sales_Datas[[#This Row],[cogs]])</f>
        <v>1268808</v>
      </c>
      <c r="U3827" s="3">
        <f>IFERROR(Sales_Datas[[#This Row],[Gross_Profit]]/Sales_Datas[[#This Row],[after_discount]],0)</f>
        <v>0.92303797468354432</v>
      </c>
      <c r="V3827" s="1" t="str">
        <f>IF(Sales_Datas[[#This Row],[base_price]] &lt;= 632200, "Low", (IF(Sales_Datas[[#This Row],[base_price]] &gt;= 10092000, "High", "Medium")))</f>
        <v>Medium</v>
      </c>
    </row>
    <row r="3828" spans="1:22" x14ac:dyDescent="0.25">
      <c r="A3828" s="1" t="s">
        <v>10600</v>
      </c>
      <c r="B3828" s="1" t="s">
        <v>10601</v>
      </c>
      <c r="C3828" s="2">
        <v>44811</v>
      </c>
      <c r="D3828" s="1" t="s">
        <v>10602</v>
      </c>
      <c r="E3828" s="4">
        <v>137460</v>
      </c>
      <c r="F3828">
        <v>1</v>
      </c>
      <c r="G3828" s="4">
        <v>1374600</v>
      </c>
      <c r="H3828" s="4">
        <v>0</v>
      </c>
      <c r="I3828" s="4">
        <v>1374600</v>
      </c>
      <c r="J3828">
        <v>1</v>
      </c>
      <c r="K3828">
        <v>1</v>
      </c>
      <c r="L3828">
        <v>1</v>
      </c>
      <c r="M3828">
        <v>1</v>
      </c>
      <c r="N3828" s="2">
        <v>44756</v>
      </c>
      <c r="O3828" s="1" t="s">
        <v>10603</v>
      </c>
      <c r="P3828" s="4">
        <v>255200</v>
      </c>
      <c r="Q3828" s="4">
        <v>21170</v>
      </c>
      <c r="R3828" s="1" t="s">
        <v>554</v>
      </c>
      <c r="S3828" s="1" t="s">
        <v>50</v>
      </c>
      <c r="T3828" s="4">
        <f>Sales_Datas[[#This Row],[after_discount]]-(Sales_Datas[[#This Row],[qty_ordered]]*Sales_Datas[[#This Row],[cogs]])</f>
        <v>1353430</v>
      </c>
      <c r="U3828" s="3">
        <f>IFERROR(Sales_Datas[[#This Row],[Gross_Profit]]/Sales_Datas[[#This Row],[after_discount]],0)</f>
        <v>0.98459915611814341</v>
      </c>
      <c r="V3828" s="1" t="str">
        <f>IF(Sales_Datas[[#This Row],[base_price]] &lt;= 632200, "Low", (IF(Sales_Datas[[#This Row],[base_price]] &gt;= 10092000, "High", "Medium")))</f>
        <v>Low</v>
      </c>
    </row>
    <row r="3829" spans="1:22" x14ac:dyDescent="0.25">
      <c r="A3829" s="1" t="s">
        <v>10604</v>
      </c>
      <c r="B3829" s="1" t="s">
        <v>647</v>
      </c>
      <c r="C3829" s="2">
        <v>44433</v>
      </c>
      <c r="D3829" s="1" t="s">
        <v>10605</v>
      </c>
      <c r="E3829" s="4">
        <v>135720</v>
      </c>
      <c r="F3829">
        <v>1</v>
      </c>
      <c r="G3829" s="4">
        <v>1357200</v>
      </c>
      <c r="H3829" s="4">
        <v>0</v>
      </c>
      <c r="I3829" s="4">
        <v>1357200</v>
      </c>
      <c r="J3829">
        <v>1</v>
      </c>
      <c r="K3829">
        <v>1</v>
      </c>
      <c r="L3829">
        <v>0</v>
      </c>
      <c r="M3829">
        <v>10</v>
      </c>
      <c r="N3829" s="2">
        <v>44405</v>
      </c>
      <c r="O3829" s="1" t="s">
        <v>10606</v>
      </c>
      <c r="P3829" s="4">
        <v>1357200</v>
      </c>
      <c r="Q3829" s="4">
        <v>115362</v>
      </c>
      <c r="R3829" s="1" t="s">
        <v>191</v>
      </c>
      <c r="S3829" s="1" t="s">
        <v>1130</v>
      </c>
      <c r="T3829" s="4">
        <f>Sales_Datas[[#This Row],[after_discount]]-(Sales_Datas[[#This Row],[qty_ordered]]*Sales_Datas[[#This Row],[cogs]])</f>
        <v>1241838</v>
      </c>
      <c r="U3829" s="3">
        <f>IFERROR(Sales_Datas[[#This Row],[Gross_Profit]]/Sales_Datas[[#This Row],[after_discount]],0)</f>
        <v>0.91500000000000004</v>
      </c>
      <c r="V3829" s="1" t="str">
        <f>IF(Sales_Datas[[#This Row],[base_price]] &lt;= 632200, "Low", (IF(Sales_Datas[[#This Row],[base_price]] &gt;= 10092000, "High", "Medium")))</f>
        <v>Medium</v>
      </c>
    </row>
    <row r="3830" spans="1:22" x14ac:dyDescent="0.25">
      <c r="A3830" s="1" t="s">
        <v>10607</v>
      </c>
      <c r="B3830" s="1" t="s">
        <v>10608</v>
      </c>
      <c r="C3830" s="2">
        <v>44493</v>
      </c>
      <c r="D3830" s="1" t="s">
        <v>9949</v>
      </c>
      <c r="E3830" s="4">
        <v>135024</v>
      </c>
      <c r="F3830">
        <v>1</v>
      </c>
      <c r="G3830" s="4">
        <v>1350240</v>
      </c>
      <c r="H3830" s="4">
        <v>0</v>
      </c>
      <c r="I3830" s="4">
        <v>1350240</v>
      </c>
      <c r="J3830">
        <v>1</v>
      </c>
      <c r="K3830">
        <v>1</v>
      </c>
      <c r="L3830">
        <v>1</v>
      </c>
      <c r="M3830">
        <v>1</v>
      </c>
      <c r="N3830" s="2">
        <v>44491</v>
      </c>
      <c r="O3830" s="1" t="s">
        <v>9950</v>
      </c>
      <c r="P3830" s="4">
        <v>1350240</v>
      </c>
      <c r="Q3830" s="4">
        <v>97208</v>
      </c>
      <c r="R3830" s="1" t="s">
        <v>89</v>
      </c>
      <c r="S3830" s="1" t="s">
        <v>50</v>
      </c>
      <c r="T3830" s="4">
        <f>Sales_Datas[[#This Row],[after_discount]]-(Sales_Datas[[#This Row],[qty_ordered]]*Sales_Datas[[#This Row],[cogs]])</f>
        <v>1253032</v>
      </c>
      <c r="U3830" s="3">
        <f>IFERROR(Sales_Datas[[#This Row],[Gross_Profit]]/Sales_Datas[[#This Row],[after_discount]],0)</f>
        <v>0.92800687285223371</v>
      </c>
      <c r="V3830" s="1" t="str">
        <f>IF(Sales_Datas[[#This Row],[base_price]] &lt;= 632200, "Low", (IF(Sales_Datas[[#This Row],[base_price]] &gt;= 10092000, "High", "Medium")))</f>
        <v>Medium</v>
      </c>
    </row>
    <row r="3831" spans="1:22" x14ac:dyDescent="0.25">
      <c r="A3831" s="1" t="s">
        <v>10609</v>
      </c>
      <c r="B3831" s="1" t="s">
        <v>10610</v>
      </c>
      <c r="C3831" s="2">
        <v>44779</v>
      </c>
      <c r="D3831" s="1" t="s">
        <v>10611</v>
      </c>
      <c r="E3831" s="4">
        <v>44776</v>
      </c>
      <c r="F3831">
        <v>3</v>
      </c>
      <c r="G3831" s="4">
        <v>1343280</v>
      </c>
      <c r="H3831" s="4">
        <v>0</v>
      </c>
      <c r="I3831" s="4">
        <v>1343280</v>
      </c>
      <c r="J3831">
        <v>1</v>
      </c>
      <c r="K3831">
        <v>0</v>
      </c>
      <c r="L3831">
        <v>0</v>
      </c>
      <c r="M3831">
        <v>1</v>
      </c>
      <c r="N3831" s="2">
        <v>44735</v>
      </c>
      <c r="O3831" s="1" t="s">
        <v>10612</v>
      </c>
      <c r="P3831" s="4">
        <v>411800</v>
      </c>
      <c r="Q3831" s="4">
        <v>35380</v>
      </c>
      <c r="R3831" s="1" t="s">
        <v>344</v>
      </c>
      <c r="S3831" s="1" t="s">
        <v>50</v>
      </c>
      <c r="T3831" s="4">
        <f>Sales_Datas[[#This Row],[after_discount]]-(Sales_Datas[[#This Row],[qty_ordered]]*Sales_Datas[[#This Row],[cogs]])</f>
        <v>1237140</v>
      </c>
      <c r="U3831" s="3">
        <f>IFERROR(Sales_Datas[[#This Row],[Gross_Profit]]/Sales_Datas[[#This Row],[after_discount]],0)</f>
        <v>0.92098445595854928</v>
      </c>
      <c r="V3831" s="1" t="str">
        <f>IF(Sales_Datas[[#This Row],[base_price]] &lt;= 632200, "Low", (IF(Sales_Datas[[#This Row],[base_price]] &gt;= 10092000, "High", "Medium")))</f>
        <v>Low</v>
      </c>
    </row>
    <row r="3832" spans="1:22" x14ac:dyDescent="0.25">
      <c r="A3832" s="1" t="s">
        <v>10613</v>
      </c>
      <c r="B3832" s="1" t="s">
        <v>9501</v>
      </c>
      <c r="C3832" s="2">
        <v>44552</v>
      </c>
      <c r="D3832" s="1" t="s">
        <v>10614</v>
      </c>
      <c r="E3832" s="4">
        <v>66990</v>
      </c>
      <c r="F3832">
        <v>2</v>
      </c>
      <c r="G3832" s="4">
        <v>1339800</v>
      </c>
      <c r="H3832" s="4">
        <v>0</v>
      </c>
      <c r="I3832" s="4">
        <v>1339800</v>
      </c>
      <c r="J3832">
        <v>1</v>
      </c>
      <c r="K3832">
        <v>0</v>
      </c>
      <c r="L3832">
        <v>0</v>
      </c>
      <c r="M3832">
        <v>4</v>
      </c>
      <c r="N3832" s="2">
        <v>44520</v>
      </c>
      <c r="O3832" s="1" t="s">
        <v>10615</v>
      </c>
      <c r="P3832" s="4">
        <v>594500</v>
      </c>
      <c r="Q3832" s="4">
        <v>45762</v>
      </c>
      <c r="R3832" s="1" t="s">
        <v>344</v>
      </c>
      <c r="S3832" s="1" t="s">
        <v>34</v>
      </c>
      <c r="T3832" s="4">
        <f>Sales_Datas[[#This Row],[after_discount]]-(Sales_Datas[[#This Row],[qty_ordered]]*Sales_Datas[[#This Row],[cogs]])</f>
        <v>1248276</v>
      </c>
      <c r="U3832" s="3">
        <f>IFERROR(Sales_Datas[[#This Row],[Gross_Profit]]/Sales_Datas[[#This Row],[after_discount]],0)</f>
        <v>0.93168831168831168</v>
      </c>
      <c r="V3832" s="1" t="str">
        <f>IF(Sales_Datas[[#This Row],[base_price]] &lt;= 632200, "Low", (IF(Sales_Datas[[#This Row],[base_price]] &gt;= 10092000, "High", "Medium")))</f>
        <v>Low</v>
      </c>
    </row>
    <row r="3833" spans="1:22" x14ac:dyDescent="0.25">
      <c r="A3833" s="1" t="s">
        <v>10616</v>
      </c>
      <c r="B3833" s="1" t="s">
        <v>8988</v>
      </c>
      <c r="C3833" s="2">
        <v>44558</v>
      </c>
      <c r="D3833" s="1" t="s">
        <v>10614</v>
      </c>
      <c r="E3833" s="4">
        <v>66990</v>
      </c>
      <c r="F3833">
        <v>2</v>
      </c>
      <c r="G3833" s="4">
        <v>1339800</v>
      </c>
      <c r="H3833" s="4">
        <v>0</v>
      </c>
      <c r="I3833" s="4">
        <v>1339800</v>
      </c>
      <c r="J3833">
        <v>1</v>
      </c>
      <c r="K3833">
        <v>1</v>
      </c>
      <c r="L3833">
        <v>1</v>
      </c>
      <c r="M3833">
        <v>4</v>
      </c>
      <c r="N3833" s="2">
        <v>44548</v>
      </c>
      <c r="O3833" s="1" t="s">
        <v>10615</v>
      </c>
      <c r="P3833" s="4">
        <v>594500</v>
      </c>
      <c r="Q3833" s="4">
        <v>45762</v>
      </c>
      <c r="R3833" s="1" t="s">
        <v>344</v>
      </c>
      <c r="S3833" s="1" t="s">
        <v>34</v>
      </c>
      <c r="T3833" s="4">
        <f>Sales_Datas[[#This Row],[after_discount]]-(Sales_Datas[[#This Row],[qty_ordered]]*Sales_Datas[[#This Row],[cogs]])</f>
        <v>1248276</v>
      </c>
      <c r="U3833" s="3">
        <f>IFERROR(Sales_Datas[[#This Row],[Gross_Profit]]/Sales_Datas[[#This Row],[after_discount]],0)</f>
        <v>0.93168831168831168</v>
      </c>
      <c r="V3833" s="1" t="str">
        <f>IF(Sales_Datas[[#This Row],[base_price]] &lt;= 632200, "Low", (IF(Sales_Datas[[#This Row],[base_price]] &gt;= 10092000, "High", "Medium")))</f>
        <v>Low</v>
      </c>
    </row>
    <row r="3834" spans="1:22" x14ac:dyDescent="0.25">
      <c r="A3834" s="1" t="s">
        <v>10617</v>
      </c>
      <c r="B3834" s="1" t="s">
        <v>10618</v>
      </c>
      <c r="C3834" s="2">
        <v>44584</v>
      </c>
      <c r="D3834" s="1" t="s">
        <v>10614</v>
      </c>
      <c r="E3834" s="4">
        <v>66990</v>
      </c>
      <c r="F3834">
        <v>2</v>
      </c>
      <c r="G3834" s="4">
        <v>1339800</v>
      </c>
      <c r="H3834" s="4">
        <v>0</v>
      </c>
      <c r="I3834" s="4">
        <v>1339800</v>
      </c>
      <c r="J3834">
        <v>1</v>
      </c>
      <c r="K3834">
        <v>1</v>
      </c>
      <c r="L3834">
        <v>1</v>
      </c>
      <c r="M3834">
        <v>1</v>
      </c>
      <c r="N3834" s="2">
        <v>44572</v>
      </c>
      <c r="O3834" s="1" t="s">
        <v>10615</v>
      </c>
      <c r="P3834" s="4">
        <v>594500</v>
      </c>
      <c r="Q3834" s="4">
        <v>45762</v>
      </c>
      <c r="R3834" s="1" t="s">
        <v>344</v>
      </c>
      <c r="S3834" s="1" t="s">
        <v>50</v>
      </c>
      <c r="T3834" s="4">
        <f>Sales_Datas[[#This Row],[after_discount]]-(Sales_Datas[[#This Row],[qty_ordered]]*Sales_Datas[[#This Row],[cogs]])</f>
        <v>1248276</v>
      </c>
      <c r="U3834" s="3">
        <f>IFERROR(Sales_Datas[[#This Row],[Gross_Profit]]/Sales_Datas[[#This Row],[after_discount]],0)</f>
        <v>0.93168831168831168</v>
      </c>
      <c r="V3834" s="1" t="str">
        <f>IF(Sales_Datas[[#This Row],[base_price]] &lt;= 632200, "Low", (IF(Sales_Datas[[#This Row],[base_price]] &gt;= 10092000, "High", "Medium")))</f>
        <v>Low</v>
      </c>
    </row>
    <row r="3835" spans="1:22" x14ac:dyDescent="0.25">
      <c r="A3835" s="1" t="s">
        <v>10619</v>
      </c>
      <c r="B3835" s="1" t="s">
        <v>8988</v>
      </c>
      <c r="C3835" s="2">
        <v>44585</v>
      </c>
      <c r="D3835" s="1" t="s">
        <v>10614</v>
      </c>
      <c r="E3835" s="4">
        <v>66990</v>
      </c>
      <c r="F3835">
        <v>2</v>
      </c>
      <c r="G3835" s="4">
        <v>1339800</v>
      </c>
      <c r="H3835" s="4">
        <v>0</v>
      </c>
      <c r="I3835" s="4">
        <v>1339800</v>
      </c>
      <c r="J3835">
        <v>1</v>
      </c>
      <c r="K3835">
        <v>1</v>
      </c>
      <c r="L3835">
        <v>1</v>
      </c>
      <c r="M3835">
        <v>4</v>
      </c>
      <c r="N3835" s="2">
        <v>44548</v>
      </c>
      <c r="O3835" s="1" t="s">
        <v>10615</v>
      </c>
      <c r="P3835" s="4">
        <v>594500</v>
      </c>
      <c r="Q3835" s="4">
        <v>45762</v>
      </c>
      <c r="R3835" s="1" t="s">
        <v>344</v>
      </c>
      <c r="S3835" s="1" t="s">
        <v>34</v>
      </c>
      <c r="T3835" s="4">
        <f>Sales_Datas[[#This Row],[after_discount]]-(Sales_Datas[[#This Row],[qty_ordered]]*Sales_Datas[[#This Row],[cogs]])</f>
        <v>1248276</v>
      </c>
      <c r="U3835" s="3">
        <f>IFERROR(Sales_Datas[[#This Row],[Gross_Profit]]/Sales_Datas[[#This Row],[after_discount]],0)</f>
        <v>0.93168831168831168</v>
      </c>
      <c r="V3835" s="1" t="str">
        <f>IF(Sales_Datas[[#This Row],[base_price]] &lt;= 632200, "Low", (IF(Sales_Datas[[#This Row],[base_price]] &gt;= 10092000, "High", "Medium")))</f>
        <v>Low</v>
      </c>
    </row>
    <row r="3836" spans="1:22" x14ac:dyDescent="0.25">
      <c r="A3836" s="1" t="s">
        <v>10620</v>
      </c>
      <c r="B3836" s="1" t="s">
        <v>1443</v>
      </c>
      <c r="C3836" s="2">
        <v>44743</v>
      </c>
      <c r="D3836" s="1" t="s">
        <v>10614</v>
      </c>
      <c r="E3836" s="4">
        <v>66990</v>
      </c>
      <c r="F3836">
        <v>2</v>
      </c>
      <c r="G3836" s="4">
        <v>1339800</v>
      </c>
      <c r="H3836" s="4">
        <v>0</v>
      </c>
      <c r="I3836" s="4">
        <v>1339800</v>
      </c>
      <c r="J3836">
        <v>1</v>
      </c>
      <c r="K3836">
        <v>1</v>
      </c>
      <c r="L3836">
        <v>1</v>
      </c>
      <c r="M3836">
        <v>4</v>
      </c>
      <c r="N3836" s="2">
        <v>44472</v>
      </c>
      <c r="O3836" s="1" t="s">
        <v>10615</v>
      </c>
      <c r="P3836" s="4">
        <v>594500</v>
      </c>
      <c r="Q3836" s="4">
        <v>45762</v>
      </c>
      <c r="R3836" s="1" t="s">
        <v>344</v>
      </c>
      <c r="S3836" s="1" t="s">
        <v>34</v>
      </c>
      <c r="T3836" s="4">
        <f>Sales_Datas[[#This Row],[after_discount]]-(Sales_Datas[[#This Row],[qty_ordered]]*Sales_Datas[[#This Row],[cogs]])</f>
        <v>1248276</v>
      </c>
      <c r="U3836" s="3">
        <f>IFERROR(Sales_Datas[[#This Row],[Gross_Profit]]/Sales_Datas[[#This Row],[after_discount]],0)</f>
        <v>0.93168831168831168</v>
      </c>
      <c r="V3836" s="1" t="str">
        <f>IF(Sales_Datas[[#This Row],[base_price]] &lt;= 632200, "Low", (IF(Sales_Datas[[#This Row],[base_price]] &gt;= 10092000, "High", "Medium")))</f>
        <v>Low</v>
      </c>
    </row>
    <row r="3837" spans="1:22" x14ac:dyDescent="0.25">
      <c r="A3837" s="1" t="s">
        <v>10621</v>
      </c>
      <c r="B3837" s="1" t="s">
        <v>10622</v>
      </c>
      <c r="C3837" s="2">
        <v>44388</v>
      </c>
      <c r="D3837" s="1" t="s">
        <v>10623</v>
      </c>
      <c r="E3837" s="4">
        <v>33466</v>
      </c>
      <c r="F3837">
        <v>4</v>
      </c>
      <c r="G3837" s="4">
        <v>1338640</v>
      </c>
      <c r="H3837" s="4">
        <v>0</v>
      </c>
      <c r="I3837" s="4">
        <v>1338640</v>
      </c>
      <c r="J3837">
        <v>1</v>
      </c>
      <c r="K3837">
        <v>1</v>
      </c>
      <c r="L3837">
        <v>1</v>
      </c>
      <c r="M3837">
        <v>1</v>
      </c>
      <c r="N3837" s="2">
        <v>44522</v>
      </c>
      <c r="O3837" s="1" t="s">
        <v>10624</v>
      </c>
      <c r="P3837" s="4">
        <v>326540</v>
      </c>
      <c r="Q3837" s="4">
        <v>28362</v>
      </c>
      <c r="R3837" s="1" t="s">
        <v>344</v>
      </c>
      <c r="S3837" s="1" t="s">
        <v>50</v>
      </c>
      <c r="T3837" s="4">
        <f>Sales_Datas[[#This Row],[after_discount]]-(Sales_Datas[[#This Row],[qty_ordered]]*Sales_Datas[[#This Row],[cogs]])</f>
        <v>1225192</v>
      </c>
      <c r="U3837" s="3">
        <f>IFERROR(Sales_Datas[[#This Row],[Gross_Profit]]/Sales_Datas[[#This Row],[after_discount]],0)</f>
        <v>0.91525129982668973</v>
      </c>
      <c r="V3837" s="1" t="str">
        <f>IF(Sales_Datas[[#This Row],[base_price]] &lt;= 632200, "Low", (IF(Sales_Datas[[#This Row],[base_price]] &gt;= 10092000, "High", "Medium")))</f>
        <v>Low</v>
      </c>
    </row>
    <row r="3838" spans="1:22" x14ac:dyDescent="0.25">
      <c r="A3838" s="1" t="s">
        <v>10625</v>
      </c>
      <c r="B3838" s="1" t="s">
        <v>10007</v>
      </c>
      <c r="C3838" s="2">
        <v>44701</v>
      </c>
      <c r="D3838" s="1" t="s">
        <v>8119</v>
      </c>
      <c r="E3838" s="4">
        <v>44602</v>
      </c>
      <c r="F3838">
        <v>3</v>
      </c>
      <c r="G3838" s="4">
        <v>1338060</v>
      </c>
      <c r="H3838" s="4">
        <v>0</v>
      </c>
      <c r="I3838" s="4">
        <v>1338060</v>
      </c>
      <c r="J3838">
        <v>1</v>
      </c>
      <c r="K3838">
        <v>1</v>
      </c>
      <c r="L3838">
        <v>0</v>
      </c>
      <c r="M3838">
        <v>1</v>
      </c>
      <c r="N3838" s="2">
        <v>44392</v>
      </c>
      <c r="O3838" s="1" t="s">
        <v>8120</v>
      </c>
      <c r="P3838" s="4">
        <v>403100</v>
      </c>
      <c r="Q3838" s="4">
        <v>29000</v>
      </c>
      <c r="R3838" s="1" t="s">
        <v>344</v>
      </c>
      <c r="S3838" s="1" t="s">
        <v>50</v>
      </c>
      <c r="T3838" s="4">
        <f>Sales_Datas[[#This Row],[after_discount]]-(Sales_Datas[[#This Row],[qty_ordered]]*Sales_Datas[[#This Row],[cogs]])</f>
        <v>1251060</v>
      </c>
      <c r="U3838" s="3">
        <f>IFERROR(Sales_Datas[[#This Row],[Gross_Profit]]/Sales_Datas[[#This Row],[after_discount]],0)</f>
        <v>0.93498049414824447</v>
      </c>
      <c r="V3838" s="1" t="str">
        <f>IF(Sales_Datas[[#This Row],[base_price]] &lt;= 632200, "Low", (IF(Sales_Datas[[#This Row],[base_price]] &gt;= 10092000, "High", "Medium")))</f>
        <v>Low</v>
      </c>
    </row>
    <row r="3839" spans="1:22" x14ac:dyDescent="0.25">
      <c r="A3839" s="1" t="s">
        <v>10626</v>
      </c>
      <c r="B3839" s="1" t="s">
        <v>10007</v>
      </c>
      <c r="C3839" s="2">
        <v>44712</v>
      </c>
      <c r="D3839" s="1" t="s">
        <v>8119</v>
      </c>
      <c r="E3839" s="4">
        <v>44602</v>
      </c>
      <c r="F3839">
        <v>3</v>
      </c>
      <c r="G3839" s="4">
        <v>1338060</v>
      </c>
      <c r="H3839" s="4">
        <v>0</v>
      </c>
      <c r="I3839" s="4">
        <v>1338060</v>
      </c>
      <c r="J3839">
        <v>1</v>
      </c>
      <c r="K3839">
        <v>1</v>
      </c>
      <c r="L3839">
        <v>0</v>
      </c>
      <c r="M3839">
        <v>1</v>
      </c>
      <c r="N3839" s="2">
        <v>44392</v>
      </c>
      <c r="O3839" s="1" t="s">
        <v>8120</v>
      </c>
      <c r="P3839" s="4">
        <v>403100</v>
      </c>
      <c r="Q3839" s="4">
        <v>29000</v>
      </c>
      <c r="R3839" s="1" t="s">
        <v>344</v>
      </c>
      <c r="S3839" s="1" t="s">
        <v>50</v>
      </c>
      <c r="T3839" s="4">
        <f>Sales_Datas[[#This Row],[after_discount]]-(Sales_Datas[[#This Row],[qty_ordered]]*Sales_Datas[[#This Row],[cogs]])</f>
        <v>1251060</v>
      </c>
      <c r="U3839" s="3">
        <f>IFERROR(Sales_Datas[[#This Row],[Gross_Profit]]/Sales_Datas[[#This Row],[after_discount]],0)</f>
        <v>0.93498049414824447</v>
      </c>
      <c r="V3839" s="1" t="str">
        <f>IF(Sales_Datas[[#This Row],[base_price]] &lt;= 632200, "Low", (IF(Sales_Datas[[#This Row],[base_price]] &gt;= 10092000, "High", "Medium")))</f>
        <v>Low</v>
      </c>
    </row>
    <row r="3840" spans="1:22" x14ac:dyDescent="0.25">
      <c r="A3840" s="1" t="s">
        <v>10627</v>
      </c>
      <c r="B3840" s="1" t="s">
        <v>10628</v>
      </c>
      <c r="C3840" s="2">
        <v>44263</v>
      </c>
      <c r="D3840" s="1" t="s">
        <v>10629</v>
      </c>
      <c r="E3840" s="4">
        <v>66700</v>
      </c>
      <c r="F3840">
        <v>2</v>
      </c>
      <c r="G3840" s="4">
        <v>1334000</v>
      </c>
      <c r="H3840" s="4">
        <v>0</v>
      </c>
      <c r="I3840" s="4">
        <v>1334000</v>
      </c>
      <c r="J3840">
        <v>1</v>
      </c>
      <c r="K3840">
        <v>0</v>
      </c>
      <c r="L3840">
        <v>0</v>
      </c>
      <c r="M3840">
        <v>1</v>
      </c>
      <c r="N3840" s="2">
        <v>44413</v>
      </c>
      <c r="O3840" s="1" t="s">
        <v>10630</v>
      </c>
      <c r="P3840" s="4">
        <v>667000</v>
      </c>
      <c r="Q3840" s="4">
        <v>53360</v>
      </c>
      <c r="R3840" s="1" t="s">
        <v>55</v>
      </c>
      <c r="S3840" s="1" t="s">
        <v>50</v>
      </c>
      <c r="T3840" s="4">
        <f>Sales_Datas[[#This Row],[after_discount]]-(Sales_Datas[[#This Row],[qty_ordered]]*Sales_Datas[[#This Row],[cogs]])</f>
        <v>1227280</v>
      </c>
      <c r="U3840" s="3">
        <f>IFERROR(Sales_Datas[[#This Row],[Gross_Profit]]/Sales_Datas[[#This Row],[after_discount]],0)</f>
        <v>0.92</v>
      </c>
      <c r="V3840" s="1" t="str">
        <f>IF(Sales_Datas[[#This Row],[base_price]] &lt;= 632200, "Low", (IF(Sales_Datas[[#This Row],[base_price]] &gt;= 10092000, "High", "Medium")))</f>
        <v>Medium</v>
      </c>
    </row>
    <row r="3841" spans="1:22" x14ac:dyDescent="0.25">
      <c r="A3841" s="1" t="s">
        <v>10631</v>
      </c>
      <c r="B3841" s="1" t="s">
        <v>10632</v>
      </c>
      <c r="C3841" s="2">
        <v>44461</v>
      </c>
      <c r="D3841" s="1" t="s">
        <v>10633</v>
      </c>
      <c r="E3841" s="4">
        <v>133400</v>
      </c>
      <c r="F3841">
        <v>1</v>
      </c>
      <c r="G3841" s="4">
        <v>1334000</v>
      </c>
      <c r="H3841" s="4">
        <v>0</v>
      </c>
      <c r="I3841" s="4">
        <v>1334000</v>
      </c>
      <c r="J3841">
        <v>1</v>
      </c>
      <c r="K3841">
        <v>1</v>
      </c>
      <c r="L3841">
        <v>0</v>
      </c>
      <c r="M3841">
        <v>1</v>
      </c>
      <c r="N3841" s="2">
        <v>44463</v>
      </c>
      <c r="O3841" s="1" t="s">
        <v>10634</v>
      </c>
      <c r="P3841" s="4">
        <v>1334000</v>
      </c>
      <c r="Q3841" s="4">
        <v>109388</v>
      </c>
      <c r="R3841" s="1" t="s">
        <v>128</v>
      </c>
      <c r="S3841" s="1" t="s">
        <v>50</v>
      </c>
      <c r="T3841" s="4">
        <f>Sales_Datas[[#This Row],[after_discount]]-(Sales_Datas[[#This Row],[qty_ordered]]*Sales_Datas[[#This Row],[cogs]])</f>
        <v>1224612</v>
      </c>
      <c r="U3841" s="3">
        <f>IFERROR(Sales_Datas[[#This Row],[Gross_Profit]]/Sales_Datas[[#This Row],[after_discount]],0)</f>
        <v>0.91800000000000004</v>
      </c>
      <c r="V3841" s="1" t="str">
        <f>IF(Sales_Datas[[#This Row],[base_price]] &lt;= 632200, "Low", (IF(Sales_Datas[[#This Row],[base_price]] &gt;= 10092000, "High", "Medium")))</f>
        <v>Medium</v>
      </c>
    </row>
    <row r="3842" spans="1:22" x14ac:dyDescent="0.25">
      <c r="A3842" s="1" t="s">
        <v>10635</v>
      </c>
      <c r="B3842" s="1" t="s">
        <v>10636</v>
      </c>
      <c r="C3842" s="2">
        <v>44464</v>
      </c>
      <c r="D3842" s="1" t="s">
        <v>10637</v>
      </c>
      <c r="E3842" s="4">
        <v>133400</v>
      </c>
      <c r="F3842">
        <v>1</v>
      </c>
      <c r="G3842" s="4">
        <v>1334000</v>
      </c>
      <c r="H3842" s="4">
        <v>0</v>
      </c>
      <c r="I3842" s="4">
        <v>1334000</v>
      </c>
      <c r="J3842">
        <v>1</v>
      </c>
      <c r="K3842">
        <v>1</v>
      </c>
      <c r="L3842">
        <v>0</v>
      </c>
      <c r="M3842">
        <v>1</v>
      </c>
      <c r="N3842" s="2">
        <v>44467</v>
      </c>
      <c r="O3842" s="1" t="s">
        <v>10638</v>
      </c>
      <c r="P3842" s="4">
        <v>1334000</v>
      </c>
      <c r="Q3842" s="4">
        <v>89378</v>
      </c>
      <c r="R3842" s="1" t="s">
        <v>554</v>
      </c>
      <c r="S3842" s="1" t="s">
        <v>50</v>
      </c>
      <c r="T3842" s="4">
        <f>Sales_Datas[[#This Row],[after_discount]]-(Sales_Datas[[#This Row],[qty_ordered]]*Sales_Datas[[#This Row],[cogs]])</f>
        <v>1244622</v>
      </c>
      <c r="U3842" s="3">
        <f>IFERROR(Sales_Datas[[#This Row],[Gross_Profit]]/Sales_Datas[[#This Row],[after_discount]],0)</f>
        <v>0.93300000000000005</v>
      </c>
      <c r="V3842" s="1" t="str">
        <f>IF(Sales_Datas[[#This Row],[base_price]] &lt;= 632200, "Low", (IF(Sales_Datas[[#This Row],[base_price]] &gt;= 10092000, "High", "Medium")))</f>
        <v>Medium</v>
      </c>
    </row>
    <row r="3843" spans="1:22" x14ac:dyDescent="0.25">
      <c r="A3843" s="1" t="s">
        <v>10639</v>
      </c>
      <c r="B3843" s="1" t="s">
        <v>10636</v>
      </c>
      <c r="C3843" s="2">
        <v>44465</v>
      </c>
      <c r="D3843" s="1" t="s">
        <v>10637</v>
      </c>
      <c r="E3843" s="4">
        <v>133400</v>
      </c>
      <c r="F3843">
        <v>1</v>
      </c>
      <c r="G3843" s="4">
        <v>1334000</v>
      </c>
      <c r="H3843" s="4">
        <v>0</v>
      </c>
      <c r="I3843" s="4">
        <v>1334000</v>
      </c>
      <c r="J3843">
        <v>1</v>
      </c>
      <c r="K3843">
        <v>1</v>
      </c>
      <c r="L3843">
        <v>1</v>
      </c>
      <c r="M3843">
        <v>1</v>
      </c>
      <c r="N3843" s="2">
        <v>44467</v>
      </c>
      <c r="O3843" s="1" t="s">
        <v>10638</v>
      </c>
      <c r="P3843" s="4">
        <v>1334000</v>
      </c>
      <c r="Q3843" s="4">
        <v>89378</v>
      </c>
      <c r="R3843" s="1" t="s">
        <v>554</v>
      </c>
      <c r="S3843" s="1" t="s">
        <v>50</v>
      </c>
      <c r="T3843" s="4">
        <f>Sales_Datas[[#This Row],[after_discount]]-(Sales_Datas[[#This Row],[qty_ordered]]*Sales_Datas[[#This Row],[cogs]])</f>
        <v>1244622</v>
      </c>
      <c r="U3843" s="3">
        <f>IFERROR(Sales_Datas[[#This Row],[Gross_Profit]]/Sales_Datas[[#This Row],[after_discount]],0)</f>
        <v>0.93300000000000005</v>
      </c>
      <c r="V3843" s="1" t="str">
        <f>IF(Sales_Datas[[#This Row],[base_price]] &lt;= 632200, "Low", (IF(Sales_Datas[[#This Row],[base_price]] &gt;= 10092000, "High", "Medium")))</f>
        <v>Medium</v>
      </c>
    </row>
    <row r="3844" spans="1:22" x14ac:dyDescent="0.25">
      <c r="A3844" s="1" t="s">
        <v>10640</v>
      </c>
      <c r="B3844" s="1" t="s">
        <v>8272</v>
      </c>
      <c r="C3844" s="2">
        <v>44737</v>
      </c>
      <c r="D3844" s="1" t="s">
        <v>10641</v>
      </c>
      <c r="E3844" s="4">
        <v>133400</v>
      </c>
      <c r="F3844">
        <v>1</v>
      </c>
      <c r="G3844" s="4">
        <v>1334000</v>
      </c>
      <c r="H3844" s="4">
        <v>0</v>
      </c>
      <c r="I3844" s="4">
        <v>1334000</v>
      </c>
      <c r="J3844">
        <v>1</v>
      </c>
      <c r="K3844">
        <v>0</v>
      </c>
      <c r="L3844">
        <v>0</v>
      </c>
      <c r="M3844">
        <v>7</v>
      </c>
      <c r="N3844" s="2">
        <v>44708</v>
      </c>
      <c r="O3844" s="1" t="s">
        <v>10642</v>
      </c>
      <c r="P3844" s="4">
        <v>1334000</v>
      </c>
      <c r="Q3844" s="4">
        <v>114724</v>
      </c>
      <c r="R3844" s="1" t="s">
        <v>133</v>
      </c>
      <c r="S3844" s="1" t="s">
        <v>66</v>
      </c>
      <c r="T3844" s="4">
        <f>Sales_Datas[[#This Row],[after_discount]]-(Sales_Datas[[#This Row],[qty_ordered]]*Sales_Datas[[#This Row],[cogs]])</f>
        <v>1219276</v>
      </c>
      <c r="U3844" s="3">
        <f>IFERROR(Sales_Datas[[#This Row],[Gross_Profit]]/Sales_Datas[[#This Row],[after_discount]],0)</f>
        <v>0.91400000000000003</v>
      </c>
      <c r="V3844" s="1" t="str">
        <f>IF(Sales_Datas[[#This Row],[base_price]] &lt;= 632200, "Low", (IF(Sales_Datas[[#This Row],[base_price]] &gt;= 10092000, "High", "Medium")))</f>
        <v>Medium</v>
      </c>
    </row>
    <row r="3845" spans="1:22" x14ac:dyDescent="0.25">
      <c r="A3845" s="1" t="s">
        <v>10643</v>
      </c>
      <c r="B3845" s="1" t="s">
        <v>8272</v>
      </c>
      <c r="C3845" s="2">
        <v>44738</v>
      </c>
      <c r="D3845" s="1" t="s">
        <v>10644</v>
      </c>
      <c r="E3845" s="4">
        <v>133400</v>
      </c>
      <c r="F3845">
        <v>1</v>
      </c>
      <c r="G3845" s="4">
        <v>1334000</v>
      </c>
      <c r="H3845" s="4">
        <v>0</v>
      </c>
      <c r="I3845" s="4">
        <v>1334000</v>
      </c>
      <c r="J3845">
        <v>1</v>
      </c>
      <c r="K3845">
        <v>0</v>
      </c>
      <c r="L3845">
        <v>0</v>
      </c>
      <c r="M3845">
        <v>7</v>
      </c>
      <c r="N3845" s="2">
        <v>44708</v>
      </c>
      <c r="O3845" s="1" t="s">
        <v>10645</v>
      </c>
      <c r="P3845" s="4">
        <v>1334000</v>
      </c>
      <c r="Q3845" s="4">
        <v>85376</v>
      </c>
      <c r="R3845" s="1" t="s">
        <v>133</v>
      </c>
      <c r="S3845" s="1" t="s">
        <v>66</v>
      </c>
      <c r="T3845" s="4">
        <f>Sales_Datas[[#This Row],[after_discount]]-(Sales_Datas[[#This Row],[qty_ordered]]*Sales_Datas[[#This Row],[cogs]])</f>
        <v>1248624</v>
      </c>
      <c r="U3845" s="3">
        <f>IFERROR(Sales_Datas[[#This Row],[Gross_Profit]]/Sales_Datas[[#This Row],[after_discount]],0)</f>
        <v>0.93600000000000005</v>
      </c>
      <c r="V3845" s="1" t="str">
        <f>IF(Sales_Datas[[#This Row],[base_price]] &lt;= 632200, "Low", (IF(Sales_Datas[[#This Row],[base_price]] &gt;= 10092000, "High", "Medium")))</f>
        <v>Medium</v>
      </c>
    </row>
    <row r="3846" spans="1:22" x14ac:dyDescent="0.25">
      <c r="A3846" s="1" t="s">
        <v>10646</v>
      </c>
      <c r="B3846" s="1" t="s">
        <v>10647</v>
      </c>
      <c r="C3846" s="2">
        <v>44450</v>
      </c>
      <c r="D3846" s="1" t="s">
        <v>686</v>
      </c>
      <c r="E3846" s="4">
        <v>26680</v>
      </c>
      <c r="F3846">
        <v>5</v>
      </c>
      <c r="G3846" s="4">
        <v>1334000</v>
      </c>
      <c r="H3846" s="4">
        <v>0</v>
      </c>
      <c r="I3846" s="4">
        <v>1334000</v>
      </c>
      <c r="J3846">
        <v>1</v>
      </c>
      <c r="K3846">
        <v>0</v>
      </c>
      <c r="L3846">
        <v>0</v>
      </c>
      <c r="M3846">
        <v>4</v>
      </c>
      <c r="N3846" s="2">
        <v>44523</v>
      </c>
      <c r="O3846" s="1" t="s">
        <v>687</v>
      </c>
      <c r="P3846" s="4">
        <v>266800</v>
      </c>
      <c r="Q3846" s="4">
        <v>18908</v>
      </c>
      <c r="R3846" s="1" t="s">
        <v>344</v>
      </c>
      <c r="S3846" s="1" t="s">
        <v>34</v>
      </c>
      <c r="T3846" s="4">
        <f>Sales_Datas[[#This Row],[after_discount]]-(Sales_Datas[[#This Row],[qty_ordered]]*Sales_Datas[[#This Row],[cogs]])</f>
        <v>1239460</v>
      </c>
      <c r="U3846" s="3">
        <f>IFERROR(Sales_Datas[[#This Row],[Gross_Profit]]/Sales_Datas[[#This Row],[after_discount]],0)</f>
        <v>0.92913043478260871</v>
      </c>
      <c r="V3846" s="1" t="str">
        <f>IF(Sales_Datas[[#This Row],[base_price]] &lt;= 632200, "Low", (IF(Sales_Datas[[#This Row],[base_price]] &gt;= 10092000, "High", "Medium")))</f>
        <v>Low</v>
      </c>
    </row>
    <row r="3847" spans="1:22" x14ac:dyDescent="0.25">
      <c r="A3847" s="1" t="s">
        <v>10648</v>
      </c>
      <c r="B3847" s="1" t="s">
        <v>120</v>
      </c>
      <c r="C3847" s="2">
        <v>44580</v>
      </c>
      <c r="D3847" s="1" t="s">
        <v>686</v>
      </c>
      <c r="E3847" s="4">
        <v>26680</v>
      </c>
      <c r="F3847">
        <v>5</v>
      </c>
      <c r="G3847" s="4">
        <v>1334000</v>
      </c>
      <c r="H3847" s="4">
        <v>0</v>
      </c>
      <c r="I3847" s="4">
        <v>1334000</v>
      </c>
      <c r="J3847">
        <v>1</v>
      </c>
      <c r="K3847">
        <v>1</v>
      </c>
      <c r="L3847">
        <v>1</v>
      </c>
      <c r="M3847">
        <v>1</v>
      </c>
      <c r="N3847" s="2">
        <v>44581</v>
      </c>
      <c r="O3847" s="1" t="s">
        <v>687</v>
      </c>
      <c r="P3847" s="4">
        <v>266800</v>
      </c>
      <c r="Q3847" s="4">
        <v>18908</v>
      </c>
      <c r="R3847" s="1" t="s">
        <v>344</v>
      </c>
      <c r="S3847" s="1" t="s">
        <v>50</v>
      </c>
      <c r="T3847" s="4">
        <f>Sales_Datas[[#This Row],[after_discount]]-(Sales_Datas[[#This Row],[qty_ordered]]*Sales_Datas[[#This Row],[cogs]])</f>
        <v>1239460</v>
      </c>
      <c r="U3847" s="3">
        <f>IFERROR(Sales_Datas[[#This Row],[Gross_Profit]]/Sales_Datas[[#This Row],[after_discount]],0)</f>
        <v>0.92913043478260871</v>
      </c>
      <c r="V3847" s="1" t="str">
        <f>IF(Sales_Datas[[#This Row],[base_price]] &lt;= 632200, "Low", (IF(Sales_Datas[[#This Row],[base_price]] &gt;= 10092000, "High", "Medium")))</f>
        <v>Low</v>
      </c>
    </row>
    <row r="3848" spans="1:22" x14ac:dyDescent="0.25">
      <c r="A3848" s="1" t="s">
        <v>10649</v>
      </c>
      <c r="B3848" s="1" t="s">
        <v>10650</v>
      </c>
      <c r="C3848" s="2">
        <v>44559</v>
      </c>
      <c r="D3848" s="1" t="s">
        <v>10651</v>
      </c>
      <c r="E3848" s="4">
        <v>133342</v>
      </c>
      <c r="F3848">
        <v>1</v>
      </c>
      <c r="G3848" s="4">
        <v>1333420</v>
      </c>
      <c r="H3848" s="4">
        <v>0</v>
      </c>
      <c r="I3848" s="4">
        <v>1333420</v>
      </c>
      <c r="J3848">
        <v>1</v>
      </c>
      <c r="K3848">
        <v>1</v>
      </c>
      <c r="L3848">
        <v>1</v>
      </c>
      <c r="M3848">
        <v>1</v>
      </c>
      <c r="N3848" s="2">
        <v>44522</v>
      </c>
      <c r="O3848" s="1" t="s">
        <v>10652</v>
      </c>
      <c r="P3848" s="4">
        <v>1333420</v>
      </c>
      <c r="Q3848" s="4">
        <v>110664</v>
      </c>
      <c r="R3848" s="1" t="s">
        <v>55</v>
      </c>
      <c r="S3848" s="1" t="s">
        <v>50</v>
      </c>
      <c r="T3848" s="4">
        <f>Sales_Datas[[#This Row],[after_discount]]-(Sales_Datas[[#This Row],[qty_ordered]]*Sales_Datas[[#This Row],[cogs]])</f>
        <v>1222756</v>
      </c>
      <c r="U3848" s="3">
        <f>IFERROR(Sales_Datas[[#This Row],[Gross_Profit]]/Sales_Datas[[#This Row],[after_discount]],0)</f>
        <v>0.9170073945193562</v>
      </c>
      <c r="V3848" s="1" t="str">
        <f>IF(Sales_Datas[[#This Row],[base_price]] &lt;= 632200, "Low", (IF(Sales_Datas[[#This Row],[base_price]] &gt;= 10092000, "High", "Medium")))</f>
        <v>Medium</v>
      </c>
    </row>
    <row r="3849" spans="1:22" x14ac:dyDescent="0.25">
      <c r="A3849" s="1" t="s">
        <v>10653</v>
      </c>
      <c r="B3849" s="1" t="s">
        <v>10654</v>
      </c>
      <c r="C3849" s="2">
        <v>44633</v>
      </c>
      <c r="D3849" s="1" t="s">
        <v>10655</v>
      </c>
      <c r="E3849" s="4">
        <v>133342</v>
      </c>
      <c r="F3849">
        <v>1</v>
      </c>
      <c r="G3849" s="4">
        <v>1333420</v>
      </c>
      <c r="H3849" s="4">
        <v>0</v>
      </c>
      <c r="I3849" s="4">
        <v>1333420</v>
      </c>
      <c r="J3849">
        <v>1</v>
      </c>
      <c r="K3849">
        <v>1</v>
      </c>
      <c r="L3849">
        <v>1</v>
      </c>
      <c r="M3849">
        <v>1</v>
      </c>
      <c r="N3849" s="2">
        <v>44637</v>
      </c>
      <c r="O3849" s="1" t="s">
        <v>10656</v>
      </c>
      <c r="P3849" s="4">
        <v>1333420</v>
      </c>
      <c r="Q3849" s="4">
        <v>95990</v>
      </c>
      <c r="R3849" s="1" t="s">
        <v>89</v>
      </c>
      <c r="S3849" s="1" t="s">
        <v>50</v>
      </c>
      <c r="T3849" s="4">
        <f>Sales_Datas[[#This Row],[after_discount]]-(Sales_Datas[[#This Row],[qty_ordered]]*Sales_Datas[[#This Row],[cogs]])</f>
        <v>1237430</v>
      </c>
      <c r="U3849" s="3">
        <f>IFERROR(Sales_Datas[[#This Row],[Gross_Profit]]/Sales_Datas[[#This Row],[after_discount]],0)</f>
        <v>0.92801217920835144</v>
      </c>
      <c r="V3849" s="1" t="str">
        <f>IF(Sales_Datas[[#This Row],[base_price]] &lt;= 632200, "Low", (IF(Sales_Datas[[#This Row],[base_price]] &gt;= 10092000, "High", "Medium")))</f>
        <v>Medium</v>
      </c>
    </row>
    <row r="3850" spans="1:22" x14ac:dyDescent="0.25">
      <c r="A3850" s="1" t="s">
        <v>10657</v>
      </c>
      <c r="B3850" s="1" t="s">
        <v>10658</v>
      </c>
      <c r="C3850" s="2">
        <v>44356</v>
      </c>
      <c r="D3850" s="1" t="s">
        <v>8033</v>
      </c>
      <c r="E3850" s="4">
        <v>133342</v>
      </c>
      <c r="F3850">
        <v>1</v>
      </c>
      <c r="G3850" s="4">
        <v>1333420</v>
      </c>
      <c r="H3850" s="4">
        <v>0</v>
      </c>
      <c r="I3850" s="4">
        <v>1333420</v>
      </c>
      <c r="J3850">
        <v>1</v>
      </c>
      <c r="K3850">
        <v>1</v>
      </c>
      <c r="L3850">
        <v>0</v>
      </c>
      <c r="M3850">
        <v>1</v>
      </c>
      <c r="N3850" s="2">
        <v>44453</v>
      </c>
      <c r="O3850" s="1" t="s">
        <v>8034</v>
      </c>
      <c r="P3850" s="4">
        <v>1333420</v>
      </c>
      <c r="Q3850" s="4">
        <v>82650</v>
      </c>
      <c r="R3850" s="1" t="s">
        <v>128</v>
      </c>
      <c r="S3850" s="1" t="s">
        <v>50</v>
      </c>
      <c r="T3850" s="4">
        <f>Sales_Datas[[#This Row],[after_discount]]-(Sales_Datas[[#This Row],[qty_ordered]]*Sales_Datas[[#This Row],[cogs]])</f>
        <v>1250770</v>
      </c>
      <c r="U3850" s="3">
        <f>IFERROR(Sales_Datas[[#This Row],[Gross_Profit]]/Sales_Datas[[#This Row],[after_discount]],0)</f>
        <v>0.93801652892561982</v>
      </c>
      <c r="V3850" s="1" t="str">
        <f>IF(Sales_Datas[[#This Row],[base_price]] &lt;= 632200, "Low", (IF(Sales_Datas[[#This Row],[base_price]] &gt;= 10092000, "High", "Medium")))</f>
        <v>Medium</v>
      </c>
    </row>
    <row r="3851" spans="1:22" x14ac:dyDescent="0.25">
      <c r="A3851" s="1" t="s">
        <v>10659</v>
      </c>
      <c r="B3851" s="1" t="s">
        <v>10660</v>
      </c>
      <c r="C3851" s="2">
        <v>44453</v>
      </c>
      <c r="D3851" s="1" t="s">
        <v>8033</v>
      </c>
      <c r="E3851" s="4">
        <v>133342</v>
      </c>
      <c r="F3851">
        <v>1</v>
      </c>
      <c r="G3851" s="4">
        <v>1333420</v>
      </c>
      <c r="H3851" s="4">
        <v>0</v>
      </c>
      <c r="I3851" s="4">
        <v>1333420</v>
      </c>
      <c r="J3851">
        <v>1</v>
      </c>
      <c r="K3851">
        <v>1</v>
      </c>
      <c r="L3851">
        <v>1</v>
      </c>
      <c r="M3851">
        <v>1</v>
      </c>
      <c r="N3851" s="2">
        <v>44458</v>
      </c>
      <c r="O3851" s="1" t="s">
        <v>8034</v>
      </c>
      <c r="P3851" s="4">
        <v>1333420</v>
      </c>
      <c r="Q3851" s="4">
        <v>82650</v>
      </c>
      <c r="R3851" s="1" t="s">
        <v>128</v>
      </c>
      <c r="S3851" s="1" t="s">
        <v>50</v>
      </c>
      <c r="T3851" s="4">
        <f>Sales_Datas[[#This Row],[after_discount]]-(Sales_Datas[[#This Row],[qty_ordered]]*Sales_Datas[[#This Row],[cogs]])</f>
        <v>1250770</v>
      </c>
      <c r="U3851" s="3">
        <f>IFERROR(Sales_Datas[[#This Row],[Gross_Profit]]/Sales_Datas[[#This Row],[after_discount]],0)</f>
        <v>0.93801652892561982</v>
      </c>
      <c r="V3851" s="1" t="str">
        <f>IF(Sales_Datas[[#This Row],[base_price]] &lt;= 632200, "Low", (IF(Sales_Datas[[#This Row],[base_price]] &gt;= 10092000, "High", "Medium")))</f>
        <v>Medium</v>
      </c>
    </row>
    <row r="3852" spans="1:22" x14ac:dyDescent="0.25">
      <c r="A3852" s="1" t="s">
        <v>10661</v>
      </c>
      <c r="B3852" s="1" t="s">
        <v>10662</v>
      </c>
      <c r="C3852" s="2">
        <v>44406</v>
      </c>
      <c r="D3852" s="1" t="s">
        <v>10663</v>
      </c>
      <c r="E3852" s="4">
        <v>133342</v>
      </c>
      <c r="F3852">
        <v>1</v>
      </c>
      <c r="G3852" s="4">
        <v>1333420</v>
      </c>
      <c r="H3852" s="4">
        <v>0</v>
      </c>
      <c r="I3852" s="4">
        <v>1333420</v>
      </c>
      <c r="J3852">
        <v>1</v>
      </c>
      <c r="K3852">
        <v>1</v>
      </c>
      <c r="L3852">
        <v>0</v>
      </c>
      <c r="M3852">
        <v>1</v>
      </c>
      <c r="N3852" s="2">
        <v>44379</v>
      </c>
      <c r="O3852" s="1" t="s">
        <v>10664</v>
      </c>
      <c r="P3852" s="4">
        <v>1333420</v>
      </c>
      <c r="Q3852" s="4">
        <v>113332</v>
      </c>
      <c r="R3852" s="1" t="s">
        <v>554</v>
      </c>
      <c r="S3852" s="1" t="s">
        <v>50</v>
      </c>
      <c r="T3852" s="4">
        <f>Sales_Datas[[#This Row],[after_discount]]-(Sales_Datas[[#This Row],[qty_ordered]]*Sales_Datas[[#This Row],[cogs]])</f>
        <v>1220088</v>
      </c>
      <c r="U3852" s="3">
        <f>IFERROR(Sales_Datas[[#This Row],[Gross_Profit]]/Sales_Datas[[#This Row],[after_discount]],0)</f>
        <v>0.91500652457590259</v>
      </c>
      <c r="V3852" s="1" t="str">
        <f>IF(Sales_Datas[[#This Row],[base_price]] &lt;= 632200, "Low", (IF(Sales_Datas[[#This Row],[base_price]] &gt;= 10092000, "High", "Medium")))</f>
        <v>Medium</v>
      </c>
    </row>
    <row r="3853" spans="1:22" x14ac:dyDescent="0.25">
      <c r="A3853" s="1" t="s">
        <v>10665</v>
      </c>
      <c r="B3853" s="1" t="s">
        <v>10162</v>
      </c>
      <c r="C3853" s="2">
        <v>44599</v>
      </c>
      <c r="D3853" s="1" t="s">
        <v>473</v>
      </c>
      <c r="E3853" s="4">
        <v>133110</v>
      </c>
      <c r="F3853">
        <v>1</v>
      </c>
      <c r="G3853" s="4">
        <v>1331100</v>
      </c>
      <c r="H3853" s="4">
        <v>0</v>
      </c>
      <c r="I3853" s="4">
        <v>1331100</v>
      </c>
      <c r="J3853">
        <v>1</v>
      </c>
      <c r="K3853">
        <v>1</v>
      </c>
      <c r="L3853">
        <v>1</v>
      </c>
      <c r="M3853">
        <v>1</v>
      </c>
      <c r="N3853" s="2">
        <v>44465</v>
      </c>
      <c r="O3853" s="1" t="s">
        <v>474</v>
      </c>
      <c r="P3853" s="4">
        <v>1198280</v>
      </c>
      <c r="Q3853" s="4">
        <v>77836</v>
      </c>
      <c r="R3853" s="1" t="s">
        <v>475</v>
      </c>
      <c r="S3853" s="1" t="s">
        <v>50</v>
      </c>
      <c r="T3853" s="4">
        <f>Sales_Datas[[#This Row],[after_discount]]-(Sales_Datas[[#This Row],[qty_ordered]]*Sales_Datas[[#This Row],[cogs]])</f>
        <v>1253264</v>
      </c>
      <c r="U3853" s="3">
        <f>IFERROR(Sales_Datas[[#This Row],[Gross_Profit]]/Sales_Datas[[#This Row],[after_discount]],0)</f>
        <v>0.94152505446623092</v>
      </c>
      <c r="V3853" s="1" t="str">
        <f>IF(Sales_Datas[[#This Row],[base_price]] &lt;= 632200, "Low", (IF(Sales_Datas[[#This Row],[base_price]] &gt;= 10092000, "High", "Medium")))</f>
        <v>Medium</v>
      </c>
    </row>
    <row r="3854" spans="1:22" x14ac:dyDescent="0.25">
      <c r="A3854" s="1" t="s">
        <v>10666</v>
      </c>
      <c r="B3854" s="1" t="s">
        <v>10667</v>
      </c>
      <c r="C3854" s="2">
        <v>44767</v>
      </c>
      <c r="D3854" s="1" t="s">
        <v>10668</v>
      </c>
      <c r="E3854" s="4">
        <v>133110</v>
      </c>
      <c r="F3854">
        <v>1</v>
      </c>
      <c r="G3854" s="4">
        <v>1331100</v>
      </c>
      <c r="H3854" s="4">
        <v>0</v>
      </c>
      <c r="I3854" s="4">
        <v>1331100</v>
      </c>
      <c r="J3854">
        <v>1</v>
      </c>
      <c r="K3854">
        <v>0</v>
      </c>
      <c r="L3854">
        <v>0</v>
      </c>
      <c r="M3854">
        <v>6</v>
      </c>
      <c r="N3854" s="2">
        <v>44688</v>
      </c>
      <c r="O3854" s="1" t="s">
        <v>10669</v>
      </c>
      <c r="P3854" s="4">
        <v>1331100</v>
      </c>
      <c r="Q3854" s="4">
        <v>94482</v>
      </c>
      <c r="R3854" s="1" t="s">
        <v>383</v>
      </c>
      <c r="S3854" s="1" t="s">
        <v>112</v>
      </c>
      <c r="T3854" s="4">
        <f>Sales_Datas[[#This Row],[after_discount]]-(Sales_Datas[[#This Row],[qty_ordered]]*Sales_Datas[[#This Row],[cogs]])</f>
        <v>1236618</v>
      </c>
      <c r="U3854" s="3">
        <f>IFERROR(Sales_Datas[[#This Row],[Gross_Profit]]/Sales_Datas[[#This Row],[after_discount]],0)</f>
        <v>0.92901960784313731</v>
      </c>
      <c r="V3854" s="1" t="str">
        <f>IF(Sales_Datas[[#This Row],[base_price]] &lt;= 632200, "Low", (IF(Sales_Datas[[#This Row],[base_price]] &gt;= 10092000, "High", "Medium")))</f>
        <v>Medium</v>
      </c>
    </row>
    <row r="3855" spans="1:22" x14ac:dyDescent="0.25">
      <c r="A3855" s="1" t="s">
        <v>10670</v>
      </c>
      <c r="B3855" s="1" t="s">
        <v>10671</v>
      </c>
      <c r="C3855" s="2">
        <v>44481</v>
      </c>
      <c r="D3855" s="1" t="s">
        <v>10672</v>
      </c>
      <c r="E3855" s="4">
        <v>132646</v>
      </c>
      <c r="F3855">
        <v>1</v>
      </c>
      <c r="G3855" s="4">
        <v>1326460</v>
      </c>
      <c r="H3855" s="4">
        <v>0</v>
      </c>
      <c r="I3855" s="4">
        <v>1326460</v>
      </c>
      <c r="J3855">
        <v>1</v>
      </c>
      <c r="K3855">
        <v>0</v>
      </c>
      <c r="L3855">
        <v>0</v>
      </c>
      <c r="M3855">
        <v>4</v>
      </c>
      <c r="N3855" s="2">
        <v>44534</v>
      </c>
      <c r="O3855" s="1" t="s">
        <v>10673</v>
      </c>
      <c r="P3855" s="4">
        <v>1326460</v>
      </c>
      <c r="Q3855" s="4">
        <v>100804</v>
      </c>
      <c r="R3855" s="1" t="s">
        <v>191</v>
      </c>
      <c r="S3855" s="1" t="s">
        <v>34</v>
      </c>
      <c r="T3855" s="4">
        <f>Sales_Datas[[#This Row],[after_discount]]-(Sales_Datas[[#This Row],[qty_ordered]]*Sales_Datas[[#This Row],[cogs]])</f>
        <v>1225656</v>
      </c>
      <c r="U3855" s="3">
        <f>IFERROR(Sales_Datas[[#This Row],[Gross_Profit]]/Sales_Datas[[#This Row],[after_discount]],0)</f>
        <v>0.92400524704853515</v>
      </c>
      <c r="V3855" s="1" t="str">
        <f>IF(Sales_Datas[[#This Row],[base_price]] &lt;= 632200, "Low", (IF(Sales_Datas[[#This Row],[base_price]] &gt;= 10092000, "High", "Medium")))</f>
        <v>Medium</v>
      </c>
    </row>
    <row r="3856" spans="1:22" x14ac:dyDescent="0.25">
      <c r="A3856" s="1" t="s">
        <v>10674</v>
      </c>
      <c r="B3856" s="1" t="s">
        <v>120</v>
      </c>
      <c r="C3856" s="2">
        <v>44841</v>
      </c>
      <c r="D3856" s="1" t="s">
        <v>10675</v>
      </c>
      <c r="E3856" s="4">
        <v>132530</v>
      </c>
      <c r="F3856">
        <v>1</v>
      </c>
      <c r="G3856" s="4">
        <v>1325300</v>
      </c>
      <c r="H3856" s="4">
        <v>0</v>
      </c>
      <c r="I3856" s="4">
        <v>1325300</v>
      </c>
      <c r="J3856">
        <v>1</v>
      </c>
      <c r="K3856">
        <v>1</v>
      </c>
      <c r="L3856">
        <v>0</v>
      </c>
      <c r="M3856">
        <v>1</v>
      </c>
      <c r="N3856" s="2">
        <v>44581</v>
      </c>
      <c r="O3856" s="1" t="s">
        <v>10676</v>
      </c>
      <c r="P3856" s="4">
        <v>1325300</v>
      </c>
      <c r="Q3856" s="4">
        <v>106024</v>
      </c>
      <c r="R3856" s="1" t="s">
        <v>133</v>
      </c>
      <c r="S3856" s="1" t="s">
        <v>50</v>
      </c>
      <c r="T3856" s="4">
        <f>Sales_Datas[[#This Row],[after_discount]]-(Sales_Datas[[#This Row],[qty_ordered]]*Sales_Datas[[#This Row],[cogs]])</f>
        <v>1219276</v>
      </c>
      <c r="U3856" s="3">
        <f>IFERROR(Sales_Datas[[#This Row],[Gross_Profit]]/Sales_Datas[[#This Row],[after_discount]],0)</f>
        <v>0.92</v>
      </c>
      <c r="V3856" s="1" t="str">
        <f>IF(Sales_Datas[[#This Row],[base_price]] &lt;= 632200, "Low", (IF(Sales_Datas[[#This Row],[base_price]] &gt;= 10092000, "High", "Medium")))</f>
        <v>Medium</v>
      </c>
    </row>
    <row r="3857" spans="1:22" x14ac:dyDescent="0.25">
      <c r="A3857" s="1" t="s">
        <v>10677</v>
      </c>
      <c r="B3857" s="1" t="s">
        <v>10460</v>
      </c>
      <c r="C3857" s="2">
        <v>44620</v>
      </c>
      <c r="D3857" s="1" t="s">
        <v>9802</v>
      </c>
      <c r="E3857" s="4">
        <v>33060</v>
      </c>
      <c r="F3857">
        <v>4</v>
      </c>
      <c r="G3857" s="4">
        <v>1322400</v>
      </c>
      <c r="H3857" s="4">
        <v>0</v>
      </c>
      <c r="I3857" s="4">
        <v>1322400</v>
      </c>
      <c r="J3857">
        <v>1</v>
      </c>
      <c r="K3857">
        <v>1</v>
      </c>
      <c r="L3857">
        <v>1</v>
      </c>
      <c r="M3857">
        <v>1</v>
      </c>
      <c r="N3857" s="2">
        <v>44378</v>
      </c>
      <c r="O3857" s="1" t="s">
        <v>9803</v>
      </c>
      <c r="P3857" s="4">
        <v>330600</v>
      </c>
      <c r="Q3857" s="4">
        <v>20126</v>
      </c>
      <c r="R3857" s="1" t="s">
        <v>344</v>
      </c>
      <c r="S3857" s="1" t="s">
        <v>50</v>
      </c>
      <c r="T3857" s="4">
        <f>Sales_Datas[[#This Row],[after_discount]]-(Sales_Datas[[#This Row],[qty_ordered]]*Sales_Datas[[#This Row],[cogs]])</f>
        <v>1241896</v>
      </c>
      <c r="U3857" s="3">
        <f>IFERROR(Sales_Datas[[#This Row],[Gross_Profit]]/Sales_Datas[[#This Row],[after_discount]],0)</f>
        <v>0.93912280701754391</v>
      </c>
      <c r="V3857" s="1" t="str">
        <f>IF(Sales_Datas[[#This Row],[base_price]] &lt;= 632200, "Low", (IF(Sales_Datas[[#This Row],[base_price]] &gt;= 10092000, "High", "Medium")))</f>
        <v>Low</v>
      </c>
    </row>
    <row r="3858" spans="1:22" x14ac:dyDescent="0.25">
      <c r="A3858" s="1" t="s">
        <v>10678</v>
      </c>
      <c r="B3858" s="1" t="s">
        <v>10679</v>
      </c>
      <c r="C3858" s="2">
        <v>44590</v>
      </c>
      <c r="D3858" s="1" t="s">
        <v>10046</v>
      </c>
      <c r="E3858" s="4">
        <v>66120</v>
      </c>
      <c r="F3858">
        <v>2</v>
      </c>
      <c r="G3858" s="4">
        <v>1322400</v>
      </c>
      <c r="H3858" s="4">
        <v>0</v>
      </c>
      <c r="I3858" s="4">
        <v>1322400</v>
      </c>
      <c r="J3858">
        <v>1</v>
      </c>
      <c r="K3858">
        <v>1</v>
      </c>
      <c r="L3858">
        <v>0</v>
      </c>
      <c r="M3858">
        <v>1</v>
      </c>
      <c r="N3858" s="2">
        <v>44581</v>
      </c>
      <c r="O3858" s="1" t="s">
        <v>10047</v>
      </c>
      <c r="P3858" s="4">
        <v>521420</v>
      </c>
      <c r="Q3858" s="4">
        <v>40658</v>
      </c>
      <c r="R3858" s="1" t="s">
        <v>75</v>
      </c>
      <c r="S3858" s="1" t="s">
        <v>50</v>
      </c>
      <c r="T3858" s="4">
        <f>Sales_Datas[[#This Row],[after_discount]]-(Sales_Datas[[#This Row],[qty_ordered]]*Sales_Datas[[#This Row],[cogs]])</f>
        <v>1241084</v>
      </c>
      <c r="U3858" s="3">
        <f>IFERROR(Sales_Datas[[#This Row],[Gross_Profit]]/Sales_Datas[[#This Row],[after_discount]],0)</f>
        <v>0.93850877192982451</v>
      </c>
      <c r="V3858" s="1" t="str">
        <f>IF(Sales_Datas[[#This Row],[base_price]] &lt;= 632200, "Low", (IF(Sales_Datas[[#This Row],[base_price]] &gt;= 10092000, "High", "Medium")))</f>
        <v>Low</v>
      </c>
    </row>
    <row r="3859" spans="1:22" x14ac:dyDescent="0.25">
      <c r="A3859" s="1" t="s">
        <v>10680</v>
      </c>
      <c r="B3859" s="1" t="s">
        <v>10681</v>
      </c>
      <c r="C3859" s="2">
        <v>44429</v>
      </c>
      <c r="D3859" s="1" t="s">
        <v>10682</v>
      </c>
      <c r="E3859" s="4">
        <v>131950</v>
      </c>
      <c r="F3859">
        <v>1</v>
      </c>
      <c r="G3859" s="4">
        <v>1319500</v>
      </c>
      <c r="H3859" s="4">
        <v>0</v>
      </c>
      <c r="I3859" s="4">
        <v>1319500</v>
      </c>
      <c r="J3859">
        <v>1</v>
      </c>
      <c r="K3859">
        <v>1</v>
      </c>
      <c r="L3859">
        <v>0</v>
      </c>
      <c r="M3859">
        <v>1</v>
      </c>
      <c r="N3859" s="2">
        <v>44428</v>
      </c>
      <c r="O3859" s="1" t="s">
        <v>10683</v>
      </c>
      <c r="P3859" s="4">
        <v>1319500</v>
      </c>
      <c r="Q3859" s="4">
        <v>88392</v>
      </c>
      <c r="R3859" s="1" t="s">
        <v>554</v>
      </c>
      <c r="S3859" s="1" t="s">
        <v>50</v>
      </c>
      <c r="T3859" s="4">
        <f>Sales_Datas[[#This Row],[after_discount]]-(Sales_Datas[[#This Row],[qty_ordered]]*Sales_Datas[[#This Row],[cogs]])</f>
        <v>1231108</v>
      </c>
      <c r="U3859" s="3">
        <f>IFERROR(Sales_Datas[[#This Row],[Gross_Profit]]/Sales_Datas[[#This Row],[after_discount]],0)</f>
        <v>0.933010989010989</v>
      </c>
      <c r="V3859" s="1" t="str">
        <f>IF(Sales_Datas[[#This Row],[base_price]] &lt;= 632200, "Low", (IF(Sales_Datas[[#This Row],[base_price]] &gt;= 10092000, "High", "Medium")))</f>
        <v>Medium</v>
      </c>
    </row>
    <row r="3860" spans="1:22" x14ac:dyDescent="0.25">
      <c r="A3860" s="1" t="s">
        <v>10684</v>
      </c>
      <c r="B3860" s="1" t="s">
        <v>10685</v>
      </c>
      <c r="C3860" s="2">
        <v>44415</v>
      </c>
      <c r="D3860" s="1" t="s">
        <v>10686</v>
      </c>
      <c r="E3860" s="4">
        <v>131950</v>
      </c>
      <c r="F3860">
        <v>1</v>
      </c>
      <c r="G3860" s="4">
        <v>1319500</v>
      </c>
      <c r="H3860" s="4">
        <v>0</v>
      </c>
      <c r="I3860" s="4">
        <v>1319500</v>
      </c>
      <c r="J3860">
        <v>1</v>
      </c>
      <c r="K3860">
        <v>1</v>
      </c>
      <c r="L3860">
        <v>1</v>
      </c>
      <c r="M3860">
        <v>1</v>
      </c>
      <c r="N3860" s="2">
        <v>44383</v>
      </c>
      <c r="O3860" s="1" t="s">
        <v>10687</v>
      </c>
      <c r="P3860" s="4">
        <v>1319500</v>
      </c>
      <c r="Q3860" s="4">
        <v>118726</v>
      </c>
      <c r="R3860" s="1" t="s">
        <v>133</v>
      </c>
      <c r="S3860" s="1" t="s">
        <v>50</v>
      </c>
      <c r="T3860" s="4">
        <f>Sales_Datas[[#This Row],[after_discount]]-(Sales_Datas[[#This Row],[qty_ordered]]*Sales_Datas[[#This Row],[cogs]])</f>
        <v>1200774</v>
      </c>
      <c r="U3860" s="3">
        <f>IFERROR(Sales_Datas[[#This Row],[Gross_Profit]]/Sales_Datas[[#This Row],[after_discount]],0)</f>
        <v>0.91002197802197804</v>
      </c>
      <c r="V3860" s="1" t="str">
        <f>IF(Sales_Datas[[#This Row],[base_price]] &lt;= 632200, "Low", (IF(Sales_Datas[[#This Row],[base_price]] &gt;= 10092000, "High", "Medium")))</f>
        <v>Medium</v>
      </c>
    </row>
    <row r="3861" spans="1:22" x14ac:dyDescent="0.25">
      <c r="A3861" s="1" t="s">
        <v>10688</v>
      </c>
      <c r="B3861" s="1" t="s">
        <v>4562</v>
      </c>
      <c r="C3861" s="2">
        <v>44264</v>
      </c>
      <c r="D3861" s="1" t="s">
        <v>6197</v>
      </c>
      <c r="E3861" s="4">
        <v>26390</v>
      </c>
      <c r="F3861">
        <v>5</v>
      </c>
      <c r="G3861" s="4">
        <v>1319500</v>
      </c>
      <c r="H3861" s="4">
        <v>0</v>
      </c>
      <c r="I3861" s="4">
        <v>1319500</v>
      </c>
      <c r="J3861">
        <v>1</v>
      </c>
      <c r="K3861">
        <v>0</v>
      </c>
      <c r="L3861">
        <v>0</v>
      </c>
      <c r="M3861">
        <v>8</v>
      </c>
      <c r="N3861" s="2">
        <v>44453</v>
      </c>
      <c r="O3861" s="1" t="s">
        <v>6198</v>
      </c>
      <c r="P3861" s="4">
        <v>252300</v>
      </c>
      <c r="Q3861" s="4">
        <v>17400</v>
      </c>
      <c r="R3861" s="1" t="s">
        <v>344</v>
      </c>
      <c r="S3861" s="1" t="s">
        <v>1115</v>
      </c>
      <c r="T3861" s="4">
        <f>Sales_Datas[[#This Row],[after_discount]]-(Sales_Datas[[#This Row],[qty_ordered]]*Sales_Datas[[#This Row],[cogs]])</f>
        <v>1232500</v>
      </c>
      <c r="U3861" s="3">
        <f>IFERROR(Sales_Datas[[#This Row],[Gross_Profit]]/Sales_Datas[[#This Row],[after_discount]],0)</f>
        <v>0.93406593406593408</v>
      </c>
      <c r="V3861" s="1" t="str">
        <f>IF(Sales_Datas[[#This Row],[base_price]] &lt;= 632200, "Low", (IF(Sales_Datas[[#This Row],[base_price]] &gt;= 10092000, "High", "Medium")))</f>
        <v>Low</v>
      </c>
    </row>
    <row r="3862" spans="1:22" x14ac:dyDescent="0.25">
      <c r="A3862" s="1" t="s">
        <v>10689</v>
      </c>
      <c r="B3862" s="1" t="s">
        <v>4562</v>
      </c>
      <c r="C3862" s="2">
        <v>44509</v>
      </c>
      <c r="D3862" s="1" t="s">
        <v>6197</v>
      </c>
      <c r="E3862" s="4">
        <v>26390</v>
      </c>
      <c r="F3862">
        <v>5</v>
      </c>
      <c r="G3862" s="4">
        <v>1319500</v>
      </c>
      <c r="H3862" s="4">
        <v>0</v>
      </c>
      <c r="I3862" s="4">
        <v>1319500</v>
      </c>
      <c r="J3862">
        <v>1</v>
      </c>
      <c r="K3862">
        <v>0</v>
      </c>
      <c r="L3862">
        <v>0</v>
      </c>
      <c r="M3862">
        <v>8</v>
      </c>
      <c r="N3862" s="2">
        <v>44453</v>
      </c>
      <c r="O3862" s="1" t="s">
        <v>6198</v>
      </c>
      <c r="P3862" s="4">
        <v>252300</v>
      </c>
      <c r="Q3862" s="4">
        <v>17400</v>
      </c>
      <c r="R3862" s="1" t="s">
        <v>344</v>
      </c>
      <c r="S3862" s="1" t="s">
        <v>1115</v>
      </c>
      <c r="T3862" s="4">
        <f>Sales_Datas[[#This Row],[after_discount]]-(Sales_Datas[[#This Row],[qty_ordered]]*Sales_Datas[[#This Row],[cogs]])</f>
        <v>1232500</v>
      </c>
      <c r="U3862" s="3">
        <f>IFERROR(Sales_Datas[[#This Row],[Gross_Profit]]/Sales_Datas[[#This Row],[after_discount]],0)</f>
        <v>0.93406593406593408</v>
      </c>
      <c r="V3862" s="1" t="str">
        <f>IF(Sales_Datas[[#This Row],[base_price]] &lt;= 632200, "Low", (IF(Sales_Datas[[#This Row],[base_price]] &gt;= 10092000, "High", "Medium")))</f>
        <v>Low</v>
      </c>
    </row>
    <row r="3863" spans="1:22" x14ac:dyDescent="0.25">
      <c r="A3863" s="1" t="s">
        <v>10690</v>
      </c>
      <c r="B3863" s="1" t="s">
        <v>10691</v>
      </c>
      <c r="C3863" s="2">
        <v>44425</v>
      </c>
      <c r="D3863" s="1" t="s">
        <v>10692</v>
      </c>
      <c r="E3863" s="4">
        <v>131950</v>
      </c>
      <c r="F3863">
        <v>1</v>
      </c>
      <c r="G3863" s="4">
        <v>1319500</v>
      </c>
      <c r="H3863" s="4">
        <v>0</v>
      </c>
      <c r="I3863" s="4">
        <v>1319500</v>
      </c>
      <c r="J3863">
        <v>1</v>
      </c>
      <c r="K3863">
        <v>1</v>
      </c>
      <c r="L3863">
        <v>1</v>
      </c>
      <c r="M3863">
        <v>1</v>
      </c>
      <c r="N3863" s="2">
        <v>44430</v>
      </c>
      <c r="O3863" s="1" t="s">
        <v>10693</v>
      </c>
      <c r="P3863" s="4">
        <v>1319500</v>
      </c>
      <c r="Q3863" s="4">
        <v>104226</v>
      </c>
      <c r="R3863" s="1" t="s">
        <v>123</v>
      </c>
      <c r="S3863" s="1" t="s">
        <v>50</v>
      </c>
      <c r="T3863" s="4">
        <f>Sales_Datas[[#This Row],[after_discount]]-(Sales_Datas[[#This Row],[qty_ordered]]*Sales_Datas[[#This Row],[cogs]])</f>
        <v>1215274</v>
      </c>
      <c r="U3863" s="3">
        <f>IFERROR(Sales_Datas[[#This Row],[Gross_Profit]]/Sales_Datas[[#This Row],[after_discount]],0)</f>
        <v>0.92101098901098899</v>
      </c>
      <c r="V3863" s="1" t="str">
        <f>IF(Sales_Datas[[#This Row],[base_price]] &lt;= 632200, "Low", (IF(Sales_Datas[[#This Row],[base_price]] &gt;= 10092000, "High", "Medium")))</f>
        <v>Medium</v>
      </c>
    </row>
    <row r="3864" spans="1:22" x14ac:dyDescent="0.25">
      <c r="A3864" s="1" t="s">
        <v>10694</v>
      </c>
      <c r="B3864" s="1" t="s">
        <v>10695</v>
      </c>
      <c r="C3864" s="2">
        <v>44432</v>
      </c>
      <c r="D3864" s="1" t="s">
        <v>10696</v>
      </c>
      <c r="E3864" s="4">
        <v>131950</v>
      </c>
      <c r="F3864">
        <v>1</v>
      </c>
      <c r="G3864" s="4">
        <v>1319500</v>
      </c>
      <c r="H3864" s="4">
        <v>0</v>
      </c>
      <c r="I3864" s="4">
        <v>1319500</v>
      </c>
      <c r="J3864">
        <v>1</v>
      </c>
      <c r="K3864">
        <v>1</v>
      </c>
      <c r="L3864">
        <v>1</v>
      </c>
      <c r="M3864">
        <v>1</v>
      </c>
      <c r="N3864" s="2">
        <v>44417</v>
      </c>
      <c r="O3864" s="1" t="s">
        <v>10697</v>
      </c>
      <c r="P3864" s="4">
        <v>1319500</v>
      </c>
      <c r="Q3864" s="4">
        <v>110838</v>
      </c>
      <c r="R3864" s="1" t="s">
        <v>123</v>
      </c>
      <c r="S3864" s="1" t="s">
        <v>50</v>
      </c>
      <c r="T3864" s="4">
        <f>Sales_Datas[[#This Row],[after_discount]]-(Sales_Datas[[#This Row],[qty_ordered]]*Sales_Datas[[#This Row],[cogs]])</f>
        <v>1208662</v>
      </c>
      <c r="U3864" s="3">
        <f>IFERROR(Sales_Datas[[#This Row],[Gross_Profit]]/Sales_Datas[[#This Row],[after_discount]],0)</f>
        <v>0.91600000000000004</v>
      </c>
      <c r="V3864" s="1" t="str">
        <f>IF(Sales_Datas[[#This Row],[base_price]] &lt;= 632200, "Low", (IF(Sales_Datas[[#This Row],[base_price]] &gt;= 10092000, "High", "Medium")))</f>
        <v>Medium</v>
      </c>
    </row>
    <row r="3865" spans="1:22" x14ac:dyDescent="0.25">
      <c r="A3865" s="1" t="s">
        <v>10698</v>
      </c>
      <c r="B3865" s="1" t="s">
        <v>10699</v>
      </c>
      <c r="C3865" s="2">
        <v>44390</v>
      </c>
      <c r="D3865" s="1" t="s">
        <v>10700</v>
      </c>
      <c r="E3865" s="4">
        <v>131080</v>
      </c>
      <c r="F3865">
        <v>1</v>
      </c>
      <c r="G3865" s="4">
        <v>1310800</v>
      </c>
      <c r="H3865" s="4">
        <v>0</v>
      </c>
      <c r="I3865" s="4">
        <v>1310800</v>
      </c>
      <c r="J3865">
        <v>1</v>
      </c>
      <c r="K3865">
        <v>1</v>
      </c>
      <c r="L3865">
        <v>1</v>
      </c>
      <c r="M3865">
        <v>1</v>
      </c>
      <c r="N3865" s="2">
        <v>44404</v>
      </c>
      <c r="O3865" s="1" t="s">
        <v>10701</v>
      </c>
      <c r="P3865" s="4">
        <v>1310800</v>
      </c>
      <c r="Q3865" s="4">
        <v>103530</v>
      </c>
      <c r="R3865" s="1" t="s">
        <v>128</v>
      </c>
      <c r="S3865" s="1" t="s">
        <v>50</v>
      </c>
      <c r="T3865" s="4">
        <f>Sales_Datas[[#This Row],[after_discount]]-(Sales_Datas[[#This Row],[qty_ordered]]*Sales_Datas[[#This Row],[cogs]])</f>
        <v>1207270</v>
      </c>
      <c r="U3865" s="3">
        <f>IFERROR(Sales_Datas[[#This Row],[Gross_Profit]]/Sales_Datas[[#This Row],[after_discount]],0)</f>
        <v>0.92101769911504427</v>
      </c>
      <c r="V3865" s="1" t="str">
        <f>IF(Sales_Datas[[#This Row],[base_price]] &lt;= 632200, "Low", (IF(Sales_Datas[[#This Row],[base_price]] &gt;= 10092000, "High", "Medium")))</f>
        <v>Medium</v>
      </c>
    </row>
    <row r="3866" spans="1:22" x14ac:dyDescent="0.25">
      <c r="A3866" s="1" t="s">
        <v>10702</v>
      </c>
      <c r="B3866" s="1" t="s">
        <v>10703</v>
      </c>
      <c r="C3866" s="2">
        <v>44487</v>
      </c>
      <c r="D3866" s="1" t="s">
        <v>7541</v>
      </c>
      <c r="E3866" s="4">
        <v>130500</v>
      </c>
      <c r="F3866">
        <v>1</v>
      </c>
      <c r="G3866" s="4">
        <v>1305000</v>
      </c>
      <c r="H3866" s="4">
        <v>0</v>
      </c>
      <c r="I3866" s="4">
        <v>1305000</v>
      </c>
      <c r="J3866">
        <v>1</v>
      </c>
      <c r="K3866">
        <v>1</v>
      </c>
      <c r="L3866">
        <v>1</v>
      </c>
      <c r="M3866">
        <v>1</v>
      </c>
      <c r="N3866" s="2">
        <v>44486</v>
      </c>
      <c r="O3866" s="1" t="s">
        <v>7542</v>
      </c>
      <c r="P3866" s="4">
        <v>1450000</v>
      </c>
      <c r="Q3866" s="4">
        <v>117450</v>
      </c>
      <c r="R3866" s="1" t="s">
        <v>89</v>
      </c>
      <c r="S3866" s="1" t="s">
        <v>50</v>
      </c>
      <c r="T3866" s="4">
        <f>Sales_Datas[[#This Row],[after_discount]]-(Sales_Datas[[#This Row],[qty_ordered]]*Sales_Datas[[#This Row],[cogs]])</f>
        <v>1187550</v>
      </c>
      <c r="U3866" s="3">
        <f>IFERROR(Sales_Datas[[#This Row],[Gross_Profit]]/Sales_Datas[[#This Row],[after_discount]],0)</f>
        <v>0.91</v>
      </c>
      <c r="V3866" s="1" t="str">
        <f>IF(Sales_Datas[[#This Row],[base_price]] &lt;= 632200, "Low", (IF(Sales_Datas[[#This Row],[base_price]] &gt;= 10092000, "High", "Medium")))</f>
        <v>Medium</v>
      </c>
    </row>
    <row r="3867" spans="1:22" x14ac:dyDescent="0.25">
      <c r="A3867" s="1" t="s">
        <v>10704</v>
      </c>
      <c r="B3867" s="1" t="s">
        <v>10313</v>
      </c>
      <c r="C3867" s="2">
        <v>44498</v>
      </c>
      <c r="D3867" s="1" t="s">
        <v>7541</v>
      </c>
      <c r="E3867" s="4">
        <v>130500</v>
      </c>
      <c r="F3867">
        <v>1</v>
      </c>
      <c r="G3867" s="4">
        <v>1305000</v>
      </c>
      <c r="H3867" s="4">
        <v>0</v>
      </c>
      <c r="I3867" s="4">
        <v>1305000</v>
      </c>
      <c r="J3867">
        <v>1</v>
      </c>
      <c r="K3867">
        <v>1</v>
      </c>
      <c r="L3867">
        <v>1</v>
      </c>
      <c r="M3867">
        <v>1</v>
      </c>
      <c r="N3867" s="2">
        <v>44402</v>
      </c>
      <c r="O3867" s="1" t="s">
        <v>7542</v>
      </c>
      <c r="P3867" s="4">
        <v>1450000</v>
      </c>
      <c r="Q3867" s="4">
        <v>117450</v>
      </c>
      <c r="R3867" s="1" t="s">
        <v>89</v>
      </c>
      <c r="S3867" s="1" t="s">
        <v>50</v>
      </c>
      <c r="T3867" s="4">
        <f>Sales_Datas[[#This Row],[after_discount]]-(Sales_Datas[[#This Row],[qty_ordered]]*Sales_Datas[[#This Row],[cogs]])</f>
        <v>1187550</v>
      </c>
      <c r="U3867" s="3">
        <f>IFERROR(Sales_Datas[[#This Row],[Gross_Profit]]/Sales_Datas[[#This Row],[after_discount]],0)</f>
        <v>0.91</v>
      </c>
      <c r="V3867" s="1" t="str">
        <f>IF(Sales_Datas[[#This Row],[base_price]] &lt;= 632200, "Low", (IF(Sales_Datas[[#This Row],[base_price]] &gt;= 10092000, "High", "Medium")))</f>
        <v>Medium</v>
      </c>
    </row>
    <row r="3868" spans="1:22" x14ac:dyDescent="0.25">
      <c r="A3868" s="1" t="s">
        <v>10705</v>
      </c>
      <c r="B3868" s="1" t="s">
        <v>10706</v>
      </c>
      <c r="C3868" s="2">
        <v>44540</v>
      </c>
      <c r="D3868" s="1" t="s">
        <v>7541</v>
      </c>
      <c r="E3868" s="4">
        <v>130500</v>
      </c>
      <c r="F3868">
        <v>1</v>
      </c>
      <c r="G3868" s="4">
        <v>1305000</v>
      </c>
      <c r="H3868" s="4">
        <v>0</v>
      </c>
      <c r="I3868" s="4">
        <v>1305000</v>
      </c>
      <c r="J3868">
        <v>1</v>
      </c>
      <c r="K3868">
        <v>1</v>
      </c>
      <c r="L3868">
        <v>1</v>
      </c>
      <c r="M3868">
        <v>1</v>
      </c>
      <c r="N3868" s="2">
        <v>44483</v>
      </c>
      <c r="O3868" s="1" t="s">
        <v>7542</v>
      </c>
      <c r="P3868" s="4">
        <v>1450000</v>
      </c>
      <c r="Q3868" s="4">
        <v>117450</v>
      </c>
      <c r="R3868" s="1" t="s">
        <v>89</v>
      </c>
      <c r="S3868" s="1" t="s">
        <v>50</v>
      </c>
      <c r="T3868" s="4">
        <f>Sales_Datas[[#This Row],[after_discount]]-(Sales_Datas[[#This Row],[qty_ordered]]*Sales_Datas[[#This Row],[cogs]])</f>
        <v>1187550</v>
      </c>
      <c r="U3868" s="3">
        <f>IFERROR(Sales_Datas[[#This Row],[Gross_Profit]]/Sales_Datas[[#This Row],[after_discount]],0)</f>
        <v>0.91</v>
      </c>
      <c r="V3868" s="1" t="str">
        <f>IF(Sales_Datas[[#This Row],[base_price]] &lt;= 632200, "Low", (IF(Sales_Datas[[#This Row],[base_price]] &gt;= 10092000, "High", "Medium")))</f>
        <v>Medium</v>
      </c>
    </row>
    <row r="3869" spans="1:22" x14ac:dyDescent="0.25">
      <c r="A3869" s="1" t="s">
        <v>10707</v>
      </c>
      <c r="B3869" s="1" t="s">
        <v>10708</v>
      </c>
      <c r="C3869" s="2">
        <v>44355</v>
      </c>
      <c r="D3869" s="1" t="s">
        <v>10709</v>
      </c>
      <c r="E3869" s="4">
        <v>130500</v>
      </c>
      <c r="F3869">
        <v>1</v>
      </c>
      <c r="G3869" s="4">
        <v>1305000</v>
      </c>
      <c r="H3869" s="4">
        <v>0</v>
      </c>
      <c r="I3869" s="4">
        <v>1305000</v>
      </c>
      <c r="J3869">
        <v>1</v>
      </c>
      <c r="K3869">
        <v>1</v>
      </c>
      <c r="L3869">
        <v>1</v>
      </c>
      <c r="M3869">
        <v>1</v>
      </c>
      <c r="N3869" s="2">
        <v>44411</v>
      </c>
      <c r="O3869" s="1" t="s">
        <v>10710</v>
      </c>
      <c r="P3869" s="4">
        <v>1305000</v>
      </c>
      <c r="Q3869" s="4">
        <v>91350</v>
      </c>
      <c r="R3869" s="1" t="s">
        <v>128</v>
      </c>
      <c r="S3869" s="1" t="s">
        <v>50</v>
      </c>
      <c r="T3869" s="4">
        <f>Sales_Datas[[#This Row],[after_discount]]-(Sales_Datas[[#This Row],[qty_ordered]]*Sales_Datas[[#This Row],[cogs]])</f>
        <v>1213650</v>
      </c>
      <c r="U3869" s="3">
        <f>IFERROR(Sales_Datas[[#This Row],[Gross_Profit]]/Sales_Datas[[#This Row],[after_discount]],0)</f>
        <v>0.93</v>
      </c>
      <c r="V3869" s="1" t="str">
        <f>IF(Sales_Datas[[#This Row],[base_price]] &lt;= 632200, "Low", (IF(Sales_Datas[[#This Row],[base_price]] &gt;= 10092000, "High", "Medium")))</f>
        <v>Medium</v>
      </c>
    </row>
    <row r="3870" spans="1:22" x14ac:dyDescent="0.25">
      <c r="A3870" s="1" t="s">
        <v>10711</v>
      </c>
      <c r="B3870" s="1" t="s">
        <v>10712</v>
      </c>
      <c r="C3870" s="2">
        <v>44697</v>
      </c>
      <c r="D3870" s="1" t="s">
        <v>10713</v>
      </c>
      <c r="E3870" s="4">
        <v>130500</v>
      </c>
      <c r="F3870">
        <v>1</v>
      </c>
      <c r="G3870" s="4">
        <v>1305000</v>
      </c>
      <c r="H3870" s="4">
        <v>0</v>
      </c>
      <c r="I3870" s="4">
        <v>1305000</v>
      </c>
      <c r="J3870">
        <v>1</v>
      </c>
      <c r="K3870">
        <v>1</v>
      </c>
      <c r="L3870">
        <v>0</v>
      </c>
      <c r="M3870">
        <v>1</v>
      </c>
      <c r="N3870" s="2">
        <v>44515</v>
      </c>
      <c r="O3870" s="1" t="s">
        <v>10714</v>
      </c>
      <c r="P3870" s="4">
        <v>1305000</v>
      </c>
      <c r="Q3870" s="4">
        <v>112230</v>
      </c>
      <c r="R3870" s="1" t="s">
        <v>128</v>
      </c>
      <c r="S3870" s="1" t="s">
        <v>50</v>
      </c>
      <c r="T3870" s="4">
        <f>Sales_Datas[[#This Row],[after_discount]]-(Sales_Datas[[#This Row],[qty_ordered]]*Sales_Datas[[#This Row],[cogs]])</f>
        <v>1192770</v>
      </c>
      <c r="U3870" s="3">
        <f>IFERROR(Sales_Datas[[#This Row],[Gross_Profit]]/Sales_Datas[[#This Row],[after_discount]],0)</f>
        <v>0.91400000000000003</v>
      </c>
      <c r="V3870" s="1" t="str">
        <f>IF(Sales_Datas[[#This Row],[base_price]] &lt;= 632200, "Low", (IF(Sales_Datas[[#This Row],[base_price]] &gt;= 10092000, "High", "Medium")))</f>
        <v>Medium</v>
      </c>
    </row>
    <row r="3871" spans="1:22" x14ac:dyDescent="0.25">
      <c r="A3871" s="1" t="s">
        <v>10715</v>
      </c>
      <c r="B3871" s="1" t="s">
        <v>10716</v>
      </c>
      <c r="C3871" s="2">
        <v>44805</v>
      </c>
      <c r="D3871" s="1" t="s">
        <v>21</v>
      </c>
      <c r="E3871" s="4">
        <v>26100</v>
      </c>
      <c r="F3871">
        <v>5</v>
      </c>
      <c r="G3871" s="4">
        <v>1305000</v>
      </c>
      <c r="H3871" s="4">
        <v>0</v>
      </c>
      <c r="I3871" s="4">
        <v>1305000</v>
      </c>
      <c r="J3871">
        <v>1</v>
      </c>
      <c r="K3871">
        <v>1</v>
      </c>
      <c r="L3871">
        <v>1</v>
      </c>
      <c r="M3871">
        <v>1</v>
      </c>
      <c r="N3871" s="2">
        <v>44384</v>
      </c>
      <c r="O3871" s="1" t="s">
        <v>22</v>
      </c>
      <c r="P3871" s="4">
        <v>261000</v>
      </c>
      <c r="Q3871" s="4">
        <v>18270</v>
      </c>
      <c r="R3871" s="1" t="s">
        <v>23</v>
      </c>
      <c r="S3871" s="1" t="s">
        <v>50</v>
      </c>
      <c r="T3871" s="4">
        <f>Sales_Datas[[#This Row],[after_discount]]-(Sales_Datas[[#This Row],[qty_ordered]]*Sales_Datas[[#This Row],[cogs]])</f>
        <v>1213650</v>
      </c>
      <c r="U3871" s="3">
        <f>IFERROR(Sales_Datas[[#This Row],[Gross_Profit]]/Sales_Datas[[#This Row],[after_discount]],0)</f>
        <v>0.93</v>
      </c>
      <c r="V3871" s="1" t="str">
        <f>IF(Sales_Datas[[#This Row],[base_price]] &lt;= 632200, "Low", (IF(Sales_Datas[[#This Row],[base_price]] &gt;= 10092000, "High", "Medium")))</f>
        <v>Low</v>
      </c>
    </row>
    <row r="3872" spans="1:22" x14ac:dyDescent="0.25">
      <c r="A3872" s="1" t="s">
        <v>10717</v>
      </c>
      <c r="B3872" s="1" t="s">
        <v>10718</v>
      </c>
      <c r="C3872" s="2">
        <v>44866</v>
      </c>
      <c r="D3872" s="1" t="s">
        <v>21</v>
      </c>
      <c r="E3872" s="4">
        <v>26100</v>
      </c>
      <c r="F3872">
        <v>5</v>
      </c>
      <c r="G3872" s="4">
        <v>1305000</v>
      </c>
      <c r="H3872" s="4">
        <v>0</v>
      </c>
      <c r="I3872" s="4">
        <v>1305000</v>
      </c>
      <c r="J3872">
        <v>1</v>
      </c>
      <c r="K3872">
        <v>1</v>
      </c>
      <c r="L3872">
        <v>1</v>
      </c>
      <c r="M3872">
        <v>1</v>
      </c>
      <c r="N3872" s="2">
        <v>44512</v>
      </c>
      <c r="O3872" s="1" t="s">
        <v>22</v>
      </c>
      <c r="P3872" s="4">
        <v>261000</v>
      </c>
      <c r="Q3872" s="4">
        <v>18270</v>
      </c>
      <c r="R3872" s="1" t="s">
        <v>23</v>
      </c>
      <c r="S3872" s="1" t="s">
        <v>50</v>
      </c>
      <c r="T3872" s="4">
        <f>Sales_Datas[[#This Row],[after_discount]]-(Sales_Datas[[#This Row],[qty_ordered]]*Sales_Datas[[#This Row],[cogs]])</f>
        <v>1213650</v>
      </c>
      <c r="U3872" s="3">
        <f>IFERROR(Sales_Datas[[#This Row],[Gross_Profit]]/Sales_Datas[[#This Row],[after_discount]],0)</f>
        <v>0.93</v>
      </c>
      <c r="V3872" s="1" t="str">
        <f>IF(Sales_Datas[[#This Row],[base_price]] &lt;= 632200, "Low", (IF(Sales_Datas[[#This Row],[base_price]] &gt;= 10092000, "High", "Medium")))</f>
        <v>Low</v>
      </c>
    </row>
    <row r="3873" spans="1:22" x14ac:dyDescent="0.25">
      <c r="A3873" s="1" t="s">
        <v>10719</v>
      </c>
      <c r="B3873" s="1" t="s">
        <v>10720</v>
      </c>
      <c r="C3873" s="2">
        <v>44700</v>
      </c>
      <c r="D3873" s="1" t="s">
        <v>10721</v>
      </c>
      <c r="E3873" s="4">
        <v>43500</v>
      </c>
      <c r="F3873">
        <v>3</v>
      </c>
      <c r="G3873" s="4">
        <v>1305000</v>
      </c>
      <c r="H3873" s="4">
        <v>0</v>
      </c>
      <c r="I3873" s="4">
        <v>1305000</v>
      </c>
      <c r="J3873">
        <v>1</v>
      </c>
      <c r="K3873">
        <v>1</v>
      </c>
      <c r="L3873">
        <v>1</v>
      </c>
      <c r="M3873">
        <v>1</v>
      </c>
      <c r="N3873" s="2">
        <v>44562</v>
      </c>
      <c r="O3873" s="1" t="s">
        <v>10722</v>
      </c>
      <c r="P3873" s="4">
        <v>435000</v>
      </c>
      <c r="Q3873" s="4">
        <v>26506</v>
      </c>
      <c r="R3873" s="1" t="s">
        <v>344</v>
      </c>
      <c r="S3873" s="1" t="s">
        <v>50</v>
      </c>
      <c r="T3873" s="4">
        <f>Sales_Datas[[#This Row],[after_discount]]-(Sales_Datas[[#This Row],[qty_ordered]]*Sales_Datas[[#This Row],[cogs]])</f>
        <v>1225482</v>
      </c>
      <c r="U3873" s="3">
        <f>IFERROR(Sales_Datas[[#This Row],[Gross_Profit]]/Sales_Datas[[#This Row],[after_discount]],0)</f>
        <v>0.93906666666666672</v>
      </c>
      <c r="V3873" s="1" t="str">
        <f>IF(Sales_Datas[[#This Row],[base_price]] &lt;= 632200, "Low", (IF(Sales_Datas[[#This Row],[base_price]] &gt;= 10092000, "High", "Medium")))</f>
        <v>Low</v>
      </c>
    </row>
    <row r="3874" spans="1:22" x14ac:dyDescent="0.25">
      <c r="A3874" s="1" t="s">
        <v>10723</v>
      </c>
      <c r="B3874" s="1" t="s">
        <v>10724</v>
      </c>
      <c r="C3874" s="2">
        <v>44510</v>
      </c>
      <c r="D3874" s="1" t="s">
        <v>8071</v>
      </c>
      <c r="E3874" s="4">
        <v>130210</v>
      </c>
      <c r="F3874">
        <v>1</v>
      </c>
      <c r="G3874" s="4">
        <v>1302100</v>
      </c>
      <c r="H3874" s="4">
        <v>0</v>
      </c>
      <c r="I3874" s="4">
        <v>1302100</v>
      </c>
      <c r="J3874">
        <v>1</v>
      </c>
      <c r="K3874">
        <v>1</v>
      </c>
      <c r="L3874">
        <v>1</v>
      </c>
      <c r="M3874">
        <v>1</v>
      </c>
      <c r="N3874" s="2">
        <v>44418</v>
      </c>
      <c r="O3874" s="1" t="s">
        <v>8072</v>
      </c>
      <c r="P3874" s="4">
        <v>1302100</v>
      </c>
      <c r="Q3874" s="4">
        <v>100224</v>
      </c>
      <c r="R3874" s="1" t="s">
        <v>128</v>
      </c>
      <c r="S3874" s="1" t="s">
        <v>50</v>
      </c>
      <c r="T3874" s="4">
        <f>Sales_Datas[[#This Row],[after_discount]]-(Sales_Datas[[#This Row],[qty_ordered]]*Sales_Datas[[#This Row],[cogs]])</f>
        <v>1201876</v>
      </c>
      <c r="U3874" s="3">
        <f>IFERROR(Sales_Datas[[#This Row],[Gross_Profit]]/Sales_Datas[[#This Row],[after_discount]],0)</f>
        <v>0.92302895322939871</v>
      </c>
      <c r="V3874" s="1" t="str">
        <f>IF(Sales_Datas[[#This Row],[base_price]] &lt;= 632200, "Low", (IF(Sales_Datas[[#This Row],[base_price]] &gt;= 10092000, "High", "Medium")))</f>
        <v>Medium</v>
      </c>
    </row>
    <row r="3875" spans="1:22" x14ac:dyDescent="0.25">
      <c r="A3875" s="1" t="s">
        <v>10725</v>
      </c>
      <c r="B3875" s="1" t="s">
        <v>10726</v>
      </c>
      <c r="C3875" s="2">
        <v>44514</v>
      </c>
      <c r="D3875" s="1" t="s">
        <v>8071</v>
      </c>
      <c r="E3875" s="4">
        <v>130210</v>
      </c>
      <c r="F3875">
        <v>1</v>
      </c>
      <c r="G3875" s="4">
        <v>1302100</v>
      </c>
      <c r="H3875" s="4">
        <v>0</v>
      </c>
      <c r="I3875" s="4">
        <v>1302100</v>
      </c>
      <c r="J3875">
        <v>1</v>
      </c>
      <c r="K3875">
        <v>1</v>
      </c>
      <c r="L3875">
        <v>0</v>
      </c>
      <c r="M3875">
        <v>1</v>
      </c>
      <c r="N3875" s="2">
        <v>44440</v>
      </c>
      <c r="O3875" s="1" t="s">
        <v>8072</v>
      </c>
      <c r="P3875" s="4">
        <v>1302100</v>
      </c>
      <c r="Q3875" s="4">
        <v>100224</v>
      </c>
      <c r="R3875" s="1" t="s">
        <v>128</v>
      </c>
      <c r="S3875" s="1" t="s">
        <v>50</v>
      </c>
      <c r="T3875" s="4">
        <f>Sales_Datas[[#This Row],[after_discount]]-(Sales_Datas[[#This Row],[qty_ordered]]*Sales_Datas[[#This Row],[cogs]])</f>
        <v>1201876</v>
      </c>
      <c r="U3875" s="3">
        <f>IFERROR(Sales_Datas[[#This Row],[Gross_Profit]]/Sales_Datas[[#This Row],[after_discount]],0)</f>
        <v>0.92302895322939871</v>
      </c>
      <c r="V3875" s="1" t="str">
        <f>IF(Sales_Datas[[#This Row],[base_price]] &lt;= 632200, "Low", (IF(Sales_Datas[[#This Row],[base_price]] &gt;= 10092000, "High", "Medium")))</f>
        <v>Medium</v>
      </c>
    </row>
    <row r="3876" spans="1:22" x14ac:dyDescent="0.25">
      <c r="A3876" s="1" t="s">
        <v>10727</v>
      </c>
      <c r="B3876" s="1" t="s">
        <v>10728</v>
      </c>
      <c r="C3876" s="2">
        <v>44483</v>
      </c>
      <c r="D3876" s="1" t="s">
        <v>10729</v>
      </c>
      <c r="E3876" s="4">
        <v>130210</v>
      </c>
      <c r="F3876">
        <v>1</v>
      </c>
      <c r="G3876" s="4">
        <v>1302100</v>
      </c>
      <c r="H3876" s="4">
        <v>0</v>
      </c>
      <c r="I3876" s="4">
        <v>1302100</v>
      </c>
      <c r="J3876">
        <v>1</v>
      </c>
      <c r="K3876">
        <v>0</v>
      </c>
      <c r="L3876">
        <v>0</v>
      </c>
      <c r="M3876">
        <v>4</v>
      </c>
      <c r="N3876" s="2">
        <v>44493</v>
      </c>
      <c r="O3876" s="1" t="s">
        <v>10730</v>
      </c>
      <c r="P3876" s="4">
        <v>1302100</v>
      </c>
      <c r="Q3876" s="4">
        <v>102834</v>
      </c>
      <c r="R3876" s="1" t="s">
        <v>554</v>
      </c>
      <c r="S3876" s="1" t="s">
        <v>34</v>
      </c>
      <c r="T3876" s="4">
        <f>Sales_Datas[[#This Row],[after_discount]]-(Sales_Datas[[#This Row],[qty_ordered]]*Sales_Datas[[#This Row],[cogs]])</f>
        <v>1199266</v>
      </c>
      <c r="U3876" s="3">
        <f>IFERROR(Sales_Datas[[#This Row],[Gross_Profit]]/Sales_Datas[[#This Row],[after_discount]],0)</f>
        <v>0.92102449888641424</v>
      </c>
      <c r="V3876" s="1" t="str">
        <f>IF(Sales_Datas[[#This Row],[base_price]] &lt;= 632200, "Low", (IF(Sales_Datas[[#This Row],[base_price]] &gt;= 10092000, "High", "Medium")))</f>
        <v>Medium</v>
      </c>
    </row>
    <row r="3877" spans="1:22" x14ac:dyDescent="0.25">
      <c r="A3877" s="1" t="s">
        <v>10731</v>
      </c>
      <c r="B3877" s="1" t="s">
        <v>10732</v>
      </c>
      <c r="C3877" s="2">
        <v>44646</v>
      </c>
      <c r="D3877" s="1" t="s">
        <v>9296</v>
      </c>
      <c r="E3877" s="4">
        <v>18560</v>
      </c>
      <c r="F3877">
        <v>7</v>
      </c>
      <c r="G3877" s="4">
        <v>1299200</v>
      </c>
      <c r="H3877" s="4">
        <v>0</v>
      </c>
      <c r="I3877" s="4">
        <v>1299200</v>
      </c>
      <c r="J3877">
        <v>1</v>
      </c>
      <c r="K3877">
        <v>1</v>
      </c>
      <c r="L3877">
        <v>1</v>
      </c>
      <c r="M3877">
        <v>1</v>
      </c>
      <c r="N3877" s="2">
        <v>44615</v>
      </c>
      <c r="O3877" s="1" t="s">
        <v>9297</v>
      </c>
      <c r="P3877" s="4">
        <v>174000</v>
      </c>
      <c r="Q3877" s="4">
        <v>15660</v>
      </c>
      <c r="R3877" s="1" t="s">
        <v>344</v>
      </c>
      <c r="S3877" s="1" t="s">
        <v>50</v>
      </c>
      <c r="T3877" s="4">
        <f>Sales_Datas[[#This Row],[after_discount]]-(Sales_Datas[[#This Row],[qty_ordered]]*Sales_Datas[[#This Row],[cogs]])</f>
        <v>1189580</v>
      </c>
      <c r="U3877" s="3">
        <f>IFERROR(Sales_Datas[[#This Row],[Gross_Profit]]/Sales_Datas[[#This Row],[after_discount]],0)</f>
        <v>0.91562500000000002</v>
      </c>
      <c r="V3877" s="1" t="str">
        <f>IF(Sales_Datas[[#This Row],[base_price]] &lt;= 632200, "Low", (IF(Sales_Datas[[#This Row],[base_price]] &gt;= 10092000, "High", "Medium")))</f>
        <v>Low</v>
      </c>
    </row>
    <row r="3878" spans="1:22" x14ac:dyDescent="0.25">
      <c r="A3878" s="1" t="s">
        <v>10733</v>
      </c>
      <c r="B3878" s="1" t="s">
        <v>52</v>
      </c>
      <c r="C3878" s="2">
        <v>44387</v>
      </c>
      <c r="D3878" s="1" t="s">
        <v>10734</v>
      </c>
      <c r="E3878" s="4">
        <v>128760</v>
      </c>
      <c r="F3878">
        <v>1</v>
      </c>
      <c r="G3878" s="4">
        <v>1287600</v>
      </c>
      <c r="H3878" s="4">
        <v>0</v>
      </c>
      <c r="I3878" s="4">
        <v>1287600</v>
      </c>
      <c r="J3878">
        <v>1</v>
      </c>
      <c r="K3878">
        <v>1</v>
      </c>
      <c r="L3878">
        <v>1</v>
      </c>
      <c r="M3878">
        <v>4</v>
      </c>
      <c r="N3878" s="2">
        <v>44452</v>
      </c>
      <c r="O3878" s="1" t="s">
        <v>10735</v>
      </c>
      <c r="P3878" s="4">
        <v>1287600</v>
      </c>
      <c r="Q3878" s="4">
        <v>82360</v>
      </c>
      <c r="R3878" s="1" t="s">
        <v>554</v>
      </c>
      <c r="S3878" s="1" t="s">
        <v>34</v>
      </c>
      <c r="T3878" s="4">
        <f>Sales_Datas[[#This Row],[after_discount]]-(Sales_Datas[[#This Row],[qty_ordered]]*Sales_Datas[[#This Row],[cogs]])</f>
        <v>1205240</v>
      </c>
      <c r="U3878" s="3">
        <f>IFERROR(Sales_Datas[[#This Row],[Gross_Profit]]/Sales_Datas[[#This Row],[after_discount]],0)</f>
        <v>0.93603603603603602</v>
      </c>
      <c r="V3878" s="1" t="str">
        <f>IF(Sales_Datas[[#This Row],[base_price]] &lt;= 632200, "Low", (IF(Sales_Datas[[#This Row],[base_price]] &gt;= 10092000, "High", "Medium")))</f>
        <v>Medium</v>
      </c>
    </row>
    <row r="3879" spans="1:22" x14ac:dyDescent="0.25">
      <c r="A3879" s="1" t="s">
        <v>10736</v>
      </c>
      <c r="B3879" s="1" t="s">
        <v>10065</v>
      </c>
      <c r="C3879" s="2">
        <v>44399</v>
      </c>
      <c r="D3879" s="1" t="s">
        <v>10737</v>
      </c>
      <c r="E3879" s="4">
        <v>42920</v>
      </c>
      <c r="F3879">
        <v>3</v>
      </c>
      <c r="G3879" s="4">
        <v>1287600</v>
      </c>
      <c r="H3879" s="4">
        <v>0</v>
      </c>
      <c r="I3879" s="4">
        <v>1287600</v>
      </c>
      <c r="J3879">
        <v>1</v>
      </c>
      <c r="K3879">
        <v>1</v>
      </c>
      <c r="L3879">
        <v>0</v>
      </c>
      <c r="M3879">
        <v>1</v>
      </c>
      <c r="N3879" s="2">
        <v>44391</v>
      </c>
      <c r="O3879" s="1" t="s">
        <v>10738</v>
      </c>
      <c r="P3879" s="4">
        <v>429200</v>
      </c>
      <c r="Q3879" s="4">
        <v>32190</v>
      </c>
      <c r="R3879" s="1" t="s">
        <v>383</v>
      </c>
      <c r="S3879" s="1" t="s">
        <v>50</v>
      </c>
      <c r="T3879" s="4">
        <f>Sales_Datas[[#This Row],[after_discount]]-(Sales_Datas[[#This Row],[qty_ordered]]*Sales_Datas[[#This Row],[cogs]])</f>
        <v>1191030</v>
      </c>
      <c r="U3879" s="3">
        <f>IFERROR(Sales_Datas[[#This Row],[Gross_Profit]]/Sales_Datas[[#This Row],[after_discount]],0)</f>
        <v>0.92500000000000004</v>
      </c>
      <c r="V3879" s="1" t="str">
        <f>IF(Sales_Datas[[#This Row],[base_price]] &lt;= 632200, "Low", (IF(Sales_Datas[[#This Row],[base_price]] &gt;= 10092000, "High", "Medium")))</f>
        <v>Low</v>
      </c>
    </row>
    <row r="3880" spans="1:22" x14ac:dyDescent="0.25">
      <c r="A3880" s="1" t="s">
        <v>10739</v>
      </c>
      <c r="B3880" s="1" t="s">
        <v>10740</v>
      </c>
      <c r="C3880" s="2">
        <v>44740</v>
      </c>
      <c r="D3880" s="1" t="s">
        <v>10741</v>
      </c>
      <c r="E3880" s="4">
        <v>64380</v>
      </c>
      <c r="F3880">
        <v>2</v>
      </c>
      <c r="G3880" s="4">
        <v>1287600</v>
      </c>
      <c r="H3880" s="4">
        <v>0</v>
      </c>
      <c r="I3880" s="4">
        <v>1287600</v>
      </c>
      <c r="J3880">
        <v>1</v>
      </c>
      <c r="K3880">
        <v>1</v>
      </c>
      <c r="L3880">
        <v>1</v>
      </c>
      <c r="M3880">
        <v>1</v>
      </c>
      <c r="N3880" s="2">
        <v>44384</v>
      </c>
      <c r="O3880" s="1" t="s">
        <v>10742</v>
      </c>
      <c r="P3880" s="4">
        <v>643800</v>
      </c>
      <c r="Q3880" s="4">
        <v>55332</v>
      </c>
      <c r="R3880" s="1" t="s">
        <v>75</v>
      </c>
      <c r="S3880" s="1" t="s">
        <v>50</v>
      </c>
      <c r="T3880" s="4">
        <f>Sales_Datas[[#This Row],[after_discount]]-(Sales_Datas[[#This Row],[qty_ordered]]*Sales_Datas[[#This Row],[cogs]])</f>
        <v>1176936</v>
      </c>
      <c r="U3880" s="3">
        <f>IFERROR(Sales_Datas[[#This Row],[Gross_Profit]]/Sales_Datas[[#This Row],[after_discount]],0)</f>
        <v>0.91405405405405404</v>
      </c>
      <c r="V3880" s="1" t="str">
        <f>IF(Sales_Datas[[#This Row],[base_price]] &lt;= 632200, "Low", (IF(Sales_Datas[[#This Row],[base_price]] &gt;= 10092000, "High", "Medium")))</f>
        <v>Medium</v>
      </c>
    </row>
    <row r="3881" spans="1:22" x14ac:dyDescent="0.25">
      <c r="A3881" s="1" t="s">
        <v>10743</v>
      </c>
      <c r="B3881" s="1" t="s">
        <v>10744</v>
      </c>
      <c r="C3881" s="2">
        <v>44841</v>
      </c>
      <c r="D3881" s="1" t="s">
        <v>10745</v>
      </c>
      <c r="E3881" s="4">
        <v>128296</v>
      </c>
      <c r="F3881">
        <v>1</v>
      </c>
      <c r="G3881" s="4">
        <v>1282960</v>
      </c>
      <c r="H3881" s="4">
        <v>0</v>
      </c>
      <c r="I3881" s="4">
        <v>1282960</v>
      </c>
      <c r="J3881">
        <v>1</v>
      </c>
      <c r="K3881">
        <v>0</v>
      </c>
      <c r="L3881">
        <v>0</v>
      </c>
      <c r="M3881">
        <v>1</v>
      </c>
      <c r="N3881" s="2">
        <v>44524</v>
      </c>
      <c r="O3881" s="1" t="s">
        <v>10746</v>
      </c>
      <c r="P3881" s="4">
        <v>1282960</v>
      </c>
      <c r="Q3881" s="4">
        <v>109040</v>
      </c>
      <c r="R3881" s="1" t="s">
        <v>128</v>
      </c>
      <c r="S3881" s="1" t="s">
        <v>50</v>
      </c>
      <c r="T3881" s="4">
        <f>Sales_Datas[[#This Row],[after_discount]]-(Sales_Datas[[#This Row],[qty_ordered]]*Sales_Datas[[#This Row],[cogs]])</f>
        <v>1173920</v>
      </c>
      <c r="U3881" s="3">
        <f>IFERROR(Sales_Datas[[#This Row],[Gross_Profit]]/Sales_Datas[[#This Row],[after_discount]],0)</f>
        <v>0.91500904159132013</v>
      </c>
      <c r="V3881" s="1" t="str">
        <f>IF(Sales_Datas[[#This Row],[base_price]] &lt;= 632200, "Low", (IF(Sales_Datas[[#This Row],[base_price]] &gt;= 10092000, "High", "Medium")))</f>
        <v>Medium</v>
      </c>
    </row>
    <row r="3882" spans="1:22" x14ac:dyDescent="0.25">
      <c r="A3882" s="1" t="s">
        <v>10747</v>
      </c>
      <c r="B3882" s="1" t="s">
        <v>705</v>
      </c>
      <c r="C3882" s="2">
        <v>44525</v>
      </c>
      <c r="D3882" s="1" t="s">
        <v>706</v>
      </c>
      <c r="E3882" s="4">
        <v>127890</v>
      </c>
      <c r="F3882">
        <v>1</v>
      </c>
      <c r="G3882" s="4">
        <v>1278900</v>
      </c>
      <c r="H3882" s="4">
        <v>0</v>
      </c>
      <c r="I3882" s="4">
        <v>1278900</v>
      </c>
      <c r="J3882">
        <v>1</v>
      </c>
      <c r="K3882">
        <v>0</v>
      </c>
      <c r="L3882">
        <v>0</v>
      </c>
      <c r="M3882">
        <v>2</v>
      </c>
      <c r="N3882" s="2">
        <v>44515</v>
      </c>
      <c r="O3882" s="1" t="s">
        <v>707</v>
      </c>
      <c r="P3882" s="4">
        <v>0</v>
      </c>
      <c r="Q3882" s="4">
        <v>0</v>
      </c>
      <c r="R3882" s="1" t="s">
        <v>23</v>
      </c>
      <c r="S3882" s="1" t="s">
        <v>76</v>
      </c>
      <c r="T3882" s="4">
        <f>Sales_Datas[[#This Row],[after_discount]]-(Sales_Datas[[#This Row],[qty_ordered]]*Sales_Datas[[#This Row],[cogs]])</f>
        <v>1278900</v>
      </c>
      <c r="U3882" s="3">
        <f>IFERROR(Sales_Datas[[#This Row],[Gross_Profit]]/Sales_Datas[[#This Row],[after_discount]],0)</f>
        <v>1</v>
      </c>
      <c r="V3882" s="1" t="str">
        <f>IF(Sales_Datas[[#This Row],[base_price]] &lt;= 632200, "Low", (IF(Sales_Datas[[#This Row],[base_price]] &gt;= 10092000, "High", "Medium")))</f>
        <v>Low</v>
      </c>
    </row>
    <row r="3883" spans="1:22" x14ac:dyDescent="0.25">
      <c r="A3883" s="1" t="s">
        <v>10748</v>
      </c>
      <c r="B3883" s="1" t="s">
        <v>10749</v>
      </c>
      <c r="C3883" s="2">
        <v>44623</v>
      </c>
      <c r="D3883" s="1" t="s">
        <v>10750</v>
      </c>
      <c r="E3883" s="4">
        <v>127600</v>
      </c>
      <c r="F3883">
        <v>1</v>
      </c>
      <c r="G3883" s="4">
        <v>1276000</v>
      </c>
      <c r="H3883" s="4">
        <v>0</v>
      </c>
      <c r="I3883" s="4">
        <v>1276000</v>
      </c>
      <c r="J3883">
        <v>1</v>
      </c>
      <c r="K3883">
        <v>1</v>
      </c>
      <c r="L3883">
        <v>1</v>
      </c>
      <c r="M3883">
        <v>1</v>
      </c>
      <c r="N3883" s="2">
        <v>44550</v>
      </c>
      <c r="O3883" s="1" t="s">
        <v>10751</v>
      </c>
      <c r="P3883" s="4">
        <v>1276000</v>
      </c>
      <c r="Q3883" s="4">
        <v>111012</v>
      </c>
      <c r="R3883" s="1" t="s">
        <v>191</v>
      </c>
      <c r="S3883" s="1" t="s">
        <v>50</v>
      </c>
      <c r="T3883" s="4">
        <f>Sales_Datas[[#This Row],[after_discount]]-(Sales_Datas[[#This Row],[qty_ordered]]*Sales_Datas[[#This Row],[cogs]])</f>
        <v>1164988</v>
      </c>
      <c r="U3883" s="3">
        <f>IFERROR(Sales_Datas[[#This Row],[Gross_Profit]]/Sales_Datas[[#This Row],[after_discount]],0)</f>
        <v>0.91300000000000003</v>
      </c>
      <c r="V3883" s="1" t="str">
        <f>IF(Sales_Datas[[#This Row],[base_price]] &lt;= 632200, "Low", (IF(Sales_Datas[[#This Row],[base_price]] &gt;= 10092000, "High", "Medium")))</f>
        <v>Medium</v>
      </c>
    </row>
    <row r="3884" spans="1:22" x14ac:dyDescent="0.25">
      <c r="A3884" s="1" t="s">
        <v>10752</v>
      </c>
      <c r="B3884" s="1" t="s">
        <v>10753</v>
      </c>
      <c r="C3884" s="2">
        <v>44298</v>
      </c>
      <c r="D3884" s="1" t="s">
        <v>10754</v>
      </c>
      <c r="E3884" s="4">
        <v>127600</v>
      </c>
      <c r="F3884">
        <v>1</v>
      </c>
      <c r="G3884" s="4">
        <v>1276000</v>
      </c>
      <c r="H3884" s="4">
        <v>0</v>
      </c>
      <c r="I3884" s="4">
        <v>1276000</v>
      </c>
      <c r="J3884">
        <v>1</v>
      </c>
      <c r="K3884">
        <v>1</v>
      </c>
      <c r="L3884">
        <v>0</v>
      </c>
      <c r="M3884">
        <v>1</v>
      </c>
      <c r="N3884" s="2">
        <v>44544</v>
      </c>
      <c r="O3884" s="1" t="s">
        <v>10755</v>
      </c>
      <c r="P3884" s="4">
        <v>1276000</v>
      </c>
      <c r="Q3884" s="4">
        <v>79112</v>
      </c>
      <c r="R3884" s="1" t="s">
        <v>89</v>
      </c>
      <c r="S3884" s="1" t="s">
        <v>50</v>
      </c>
      <c r="T3884" s="4">
        <f>Sales_Datas[[#This Row],[after_discount]]-(Sales_Datas[[#This Row],[qty_ordered]]*Sales_Datas[[#This Row],[cogs]])</f>
        <v>1196888</v>
      </c>
      <c r="U3884" s="3">
        <f>IFERROR(Sales_Datas[[#This Row],[Gross_Profit]]/Sales_Datas[[#This Row],[after_discount]],0)</f>
        <v>0.93799999999999994</v>
      </c>
      <c r="V3884" s="1" t="str">
        <f>IF(Sales_Datas[[#This Row],[base_price]] &lt;= 632200, "Low", (IF(Sales_Datas[[#This Row],[base_price]] &gt;= 10092000, "High", "Medium")))</f>
        <v>Medium</v>
      </c>
    </row>
    <row r="3885" spans="1:22" x14ac:dyDescent="0.25">
      <c r="A3885" s="1" t="s">
        <v>10756</v>
      </c>
      <c r="B3885" s="1" t="s">
        <v>10757</v>
      </c>
      <c r="C3885" s="2">
        <v>44481</v>
      </c>
      <c r="D3885" s="1" t="s">
        <v>10754</v>
      </c>
      <c r="E3885" s="4">
        <v>127600</v>
      </c>
      <c r="F3885">
        <v>1</v>
      </c>
      <c r="G3885" s="4">
        <v>1276000</v>
      </c>
      <c r="H3885" s="4">
        <v>0</v>
      </c>
      <c r="I3885" s="4">
        <v>1276000</v>
      </c>
      <c r="J3885">
        <v>1</v>
      </c>
      <c r="K3885">
        <v>1</v>
      </c>
      <c r="L3885">
        <v>1</v>
      </c>
      <c r="M3885">
        <v>1</v>
      </c>
      <c r="N3885" s="2">
        <v>44537</v>
      </c>
      <c r="O3885" s="1" t="s">
        <v>10755</v>
      </c>
      <c r="P3885" s="4">
        <v>1276000</v>
      </c>
      <c r="Q3885" s="4">
        <v>79112</v>
      </c>
      <c r="R3885" s="1" t="s">
        <v>89</v>
      </c>
      <c r="S3885" s="1" t="s">
        <v>50</v>
      </c>
      <c r="T3885" s="4">
        <f>Sales_Datas[[#This Row],[after_discount]]-(Sales_Datas[[#This Row],[qty_ordered]]*Sales_Datas[[#This Row],[cogs]])</f>
        <v>1196888</v>
      </c>
      <c r="U3885" s="3">
        <f>IFERROR(Sales_Datas[[#This Row],[Gross_Profit]]/Sales_Datas[[#This Row],[after_discount]],0)</f>
        <v>0.93799999999999994</v>
      </c>
      <c r="V3885" s="1" t="str">
        <f>IF(Sales_Datas[[#This Row],[base_price]] &lt;= 632200, "Low", (IF(Sales_Datas[[#This Row],[base_price]] &gt;= 10092000, "High", "Medium")))</f>
        <v>Medium</v>
      </c>
    </row>
    <row r="3886" spans="1:22" x14ac:dyDescent="0.25">
      <c r="A3886" s="1" t="s">
        <v>10758</v>
      </c>
      <c r="B3886" s="1" t="s">
        <v>10759</v>
      </c>
      <c r="C3886" s="2">
        <v>44542</v>
      </c>
      <c r="D3886" s="1" t="s">
        <v>10754</v>
      </c>
      <c r="E3886" s="4">
        <v>127600</v>
      </c>
      <c r="F3886">
        <v>1</v>
      </c>
      <c r="G3886" s="4">
        <v>1276000</v>
      </c>
      <c r="H3886" s="4">
        <v>0</v>
      </c>
      <c r="I3886" s="4">
        <v>1276000</v>
      </c>
      <c r="J3886">
        <v>1</v>
      </c>
      <c r="K3886">
        <v>1</v>
      </c>
      <c r="L3886">
        <v>1</v>
      </c>
      <c r="M3886">
        <v>1</v>
      </c>
      <c r="N3886" s="2">
        <v>44518</v>
      </c>
      <c r="O3886" s="1" t="s">
        <v>10755</v>
      </c>
      <c r="P3886" s="4">
        <v>1276000</v>
      </c>
      <c r="Q3886" s="4">
        <v>79112</v>
      </c>
      <c r="R3886" s="1" t="s">
        <v>89</v>
      </c>
      <c r="S3886" s="1" t="s">
        <v>50</v>
      </c>
      <c r="T3886" s="4">
        <f>Sales_Datas[[#This Row],[after_discount]]-(Sales_Datas[[#This Row],[qty_ordered]]*Sales_Datas[[#This Row],[cogs]])</f>
        <v>1196888</v>
      </c>
      <c r="U3886" s="3">
        <f>IFERROR(Sales_Datas[[#This Row],[Gross_Profit]]/Sales_Datas[[#This Row],[after_discount]],0)</f>
        <v>0.93799999999999994</v>
      </c>
      <c r="V3886" s="1" t="str">
        <f>IF(Sales_Datas[[#This Row],[base_price]] &lt;= 632200, "Low", (IF(Sales_Datas[[#This Row],[base_price]] &gt;= 10092000, "High", "Medium")))</f>
        <v>Medium</v>
      </c>
    </row>
    <row r="3887" spans="1:22" x14ac:dyDescent="0.25">
      <c r="A3887" s="1" t="s">
        <v>10760</v>
      </c>
      <c r="B3887" s="1" t="s">
        <v>10761</v>
      </c>
      <c r="C3887" s="2">
        <v>44561</v>
      </c>
      <c r="D3887" s="1" t="s">
        <v>10754</v>
      </c>
      <c r="E3887" s="4">
        <v>127600</v>
      </c>
      <c r="F3887">
        <v>1</v>
      </c>
      <c r="G3887" s="4">
        <v>1276000</v>
      </c>
      <c r="H3887" s="4">
        <v>0</v>
      </c>
      <c r="I3887" s="4">
        <v>1276000</v>
      </c>
      <c r="J3887">
        <v>1</v>
      </c>
      <c r="K3887">
        <v>1</v>
      </c>
      <c r="L3887">
        <v>0</v>
      </c>
      <c r="M3887">
        <v>1</v>
      </c>
      <c r="N3887" s="2">
        <v>44536</v>
      </c>
      <c r="O3887" s="1" t="s">
        <v>10755</v>
      </c>
      <c r="P3887" s="4">
        <v>1276000</v>
      </c>
      <c r="Q3887" s="4">
        <v>79112</v>
      </c>
      <c r="R3887" s="1" t="s">
        <v>89</v>
      </c>
      <c r="S3887" s="1" t="s">
        <v>50</v>
      </c>
      <c r="T3887" s="4">
        <f>Sales_Datas[[#This Row],[after_discount]]-(Sales_Datas[[#This Row],[qty_ordered]]*Sales_Datas[[#This Row],[cogs]])</f>
        <v>1196888</v>
      </c>
      <c r="U3887" s="3">
        <f>IFERROR(Sales_Datas[[#This Row],[Gross_Profit]]/Sales_Datas[[#This Row],[after_discount]],0)</f>
        <v>0.93799999999999994</v>
      </c>
      <c r="V3887" s="1" t="str">
        <f>IF(Sales_Datas[[#This Row],[base_price]] &lt;= 632200, "Low", (IF(Sales_Datas[[#This Row],[base_price]] &gt;= 10092000, "High", "Medium")))</f>
        <v>Medium</v>
      </c>
    </row>
    <row r="3888" spans="1:22" x14ac:dyDescent="0.25">
      <c r="A3888" s="1" t="s">
        <v>10762</v>
      </c>
      <c r="B3888" s="1" t="s">
        <v>10763</v>
      </c>
      <c r="C3888" s="2">
        <v>44591</v>
      </c>
      <c r="D3888" s="1" t="s">
        <v>10764</v>
      </c>
      <c r="E3888" s="4">
        <v>127600</v>
      </c>
      <c r="F3888">
        <v>1</v>
      </c>
      <c r="G3888" s="4">
        <v>1276000</v>
      </c>
      <c r="H3888" s="4">
        <v>0</v>
      </c>
      <c r="I3888" s="4">
        <v>1276000</v>
      </c>
      <c r="J3888">
        <v>1</v>
      </c>
      <c r="K3888">
        <v>0</v>
      </c>
      <c r="L3888">
        <v>0</v>
      </c>
      <c r="M3888">
        <v>4</v>
      </c>
      <c r="N3888" s="2">
        <v>44449</v>
      </c>
      <c r="O3888" s="1" t="s">
        <v>10765</v>
      </c>
      <c r="P3888" s="4">
        <v>1276000</v>
      </c>
      <c r="Q3888" s="4">
        <v>111012</v>
      </c>
      <c r="R3888" s="1" t="s">
        <v>554</v>
      </c>
      <c r="S3888" s="1" t="s">
        <v>34</v>
      </c>
      <c r="T3888" s="4">
        <f>Sales_Datas[[#This Row],[after_discount]]-(Sales_Datas[[#This Row],[qty_ordered]]*Sales_Datas[[#This Row],[cogs]])</f>
        <v>1164988</v>
      </c>
      <c r="U3888" s="3">
        <f>IFERROR(Sales_Datas[[#This Row],[Gross_Profit]]/Sales_Datas[[#This Row],[after_discount]],0)</f>
        <v>0.91300000000000003</v>
      </c>
      <c r="V3888" s="1" t="str">
        <f>IF(Sales_Datas[[#This Row],[base_price]] &lt;= 632200, "Low", (IF(Sales_Datas[[#This Row],[base_price]] &gt;= 10092000, "High", "Medium")))</f>
        <v>Medium</v>
      </c>
    </row>
    <row r="3889" spans="1:22" x14ac:dyDescent="0.25">
      <c r="A3889" s="1" t="s">
        <v>10766</v>
      </c>
      <c r="B3889" s="1" t="s">
        <v>10763</v>
      </c>
      <c r="C3889" s="2">
        <v>44592</v>
      </c>
      <c r="D3889" s="1" t="s">
        <v>10764</v>
      </c>
      <c r="E3889" s="4">
        <v>127600</v>
      </c>
      <c r="F3889">
        <v>1</v>
      </c>
      <c r="G3889" s="4">
        <v>1276000</v>
      </c>
      <c r="H3889" s="4">
        <v>0</v>
      </c>
      <c r="I3889" s="4">
        <v>1276000</v>
      </c>
      <c r="J3889">
        <v>1</v>
      </c>
      <c r="K3889">
        <v>0</v>
      </c>
      <c r="L3889">
        <v>0</v>
      </c>
      <c r="M3889">
        <v>4</v>
      </c>
      <c r="N3889" s="2">
        <v>44449</v>
      </c>
      <c r="O3889" s="1" t="s">
        <v>10765</v>
      </c>
      <c r="P3889" s="4">
        <v>1276000</v>
      </c>
      <c r="Q3889" s="4">
        <v>111012</v>
      </c>
      <c r="R3889" s="1" t="s">
        <v>554</v>
      </c>
      <c r="S3889" s="1" t="s">
        <v>34</v>
      </c>
      <c r="T3889" s="4">
        <f>Sales_Datas[[#This Row],[after_discount]]-(Sales_Datas[[#This Row],[qty_ordered]]*Sales_Datas[[#This Row],[cogs]])</f>
        <v>1164988</v>
      </c>
      <c r="U3889" s="3">
        <f>IFERROR(Sales_Datas[[#This Row],[Gross_Profit]]/Sales_Datas[[#This Row],[after_discount]],0)</f>
        <v>0.91300000000000003</v>
      </c>
      <c r="V3889" s="1" t="str">
        <f>IF(Sales_Datas[[#This Row],[base_price]] &lt;= 632200, "Low", (IF(Sales_Datas[[#This Row],[base_price]] &gt;= 10092000, "High", "Medium")))</f>
        <v>Medium</v>
      </c>
    </row>
    <row r="3890" spans="1:22" x14ac:dyDescent="0.25">
      <c r="A3890" s="1" t="s">
        <v>10767</v>
      </c>
      <c r="B3890" s="1" t="s">
        <v>10768</v>
      </c>
      <c r="C3890" s="2">
        <v>44712</v>
      </c>
      <c r="D3890" s="1" t="s">
        <v>10769</v>
      </c>
      <c r="E3890" s="4">
        <v>127600</v>
      </c>
      <c r="F3890">
        <v>1</v>
      </c>
      <c r="G3890" s="4">
        <v>1276000</v>
      </c>
      <c r="H3890" s="4">
        <v>0</v>
      </c>
      <c r="I3890" s="4">
        <v>1276000</v>
      </c>
      <c r="J3890">
        <v>1</v>
      </c>
      <c r="K3890">
        <v>1</v>
      </c>
      <c r="L3890">
        <v>1</v>
      </c>
      <c r="M3890">
        <v>3</v>
      </c>
      <c r="N3890" s="2">
        <v>44684</v>
      </c>
      <c r="O3890" s="1" t="s">
        <v>10770</v>
      </c>
      <c r="P3890" s="4">
        <v>1276000</v>
      </c>
      <c r="Q3890" s="4">
        <v>79112</v>
      </c>
      <c r="R3890" s="1" t="s">
        <v>554</v>
      </c>
      <c r="S3890" s="1" t="s">
        <v>56</v>
      </c>
      <c r="T3890" s="4">
        <f>Sales_Datas[[#This Row],[after_discount]]-(Sales_Datas[[#This Row],[qty_ordered]]*Sales_Datas[[#This Row],[cogs]])</f>
        <v>1196888</v>
      </c>
      <c r="U3890" s="3">
        <f>IFERROR(Sales_Datas[[#This Row],[Gross_Profit]]/Sales_Datas[[#This Row],[after_discount]],0)</f>
        <v>0.93799999999999994</v>
      </c>
      <c r="V3890" s="1" t="str">
        <f>IF(Sales_Datas[[#This Row],[base_price]] &lt;= 632200, "Low", (IF(Sales_Datas[[#This Row],[base_price]] &gt;= 10092000, "High", "Medium")))</f>
        <v>Medium</v>
      </c>
    </row>
    <row r="3891" spans="1:22" x14ac:dyDescent="0.25">
      <c r="A3891" s="1" t="s">
        <v>10771</v>
      </c>
      <c r="B3891" s="1" t="s">
        <v>10772</v>
      </c>
      <c r="C3891" s="2">
        <v>44744</v>
      </c>
      <c r="D3891" s="1" t="s">
        <v>10773</v>
      </c>
      <c r="E3891" s="4">
        <v>127600</v>
      </c>
      <c r="F3891">
        <v>1</v>
      </c>
      <c r="G3891" s="4">
        <v>1276000</v>
      </c>
      <c r="H3891" s="4">
        <v>0</v>
      </c>
      <c r="I3891" s="4">
        <v>1276000</v>
      </c>
      <c r="J3891">
        <v>1</v>
      </c>
      <c r="K3891">
        <v>1</v>
      </c>
      <c r="L3891">
        <v>0</v>
      </c>
      <c r="M3891">
        <v>1</v>
      </c>
      <c r="N3891" s="2">
        <v>44574</v>
      </c>
      <c r="O3891" s="1" t="s">
        <v>10774</v>
      </c>
      <c r="P3891" s="4">
        <v>1276000</v>
      </c>
      <c r="Q3891" s="4">
        <v>85492</v>
      </c>
      <c r="R3891" s="1" t="s">
        <v>554</v>
      </c>
      <c r="S3891" s="1" t="s">
        <v>50</v>
      </c>
      <c r="T3891" s="4">
        <f>Sales_Datas[[#This Row],[after_discount]]-(Sales_Datas[[#This Row],[qty_ordered]]*Sales_Datas[[#This Row],[cogs]])</f>
        <v>1190508</v>
      </c>
      <c r="U3891" s="3">
        <f>IFERROR(Sales_Datas[[#This Row],[Gross_Profit]]/Sales_Datas[[#This Row],[after_discount]],0)</f>
        <v>0.93300000000000005</v>
      </c>
      <c r="V3891" s="1" t="str">
        <f>IF(Sales_Datas[[#This Row],[base_price]] &lt;= 632200, "Low", (IF(Sales_Datas[[#This Row],[base_price]] &gt;= 10092000, "High", "Medium")))</f>
        <v>Medium</v>
      </c>
    </row>
    <row r="3892" spans="1:22" x14ac:dyDescent="0.25">
      <c r="A3892" s="1" t="s">
        <v>10775</v>
      </c>
      <c r="B3892" s="1" t="s">
        <v>9109</v>
      </c>
      <c r="C3892" s="2">
        <v>44896</v>
      </c>
      <c r="D3892" s="1" t="s">
        <v>656</v>
      </c>
      <c r="E3892" s="4">
        <v>127600</v>
      </c>
      <c r="F3892">
        <v>1</v>
      </c>
      <c r="G3892" s="4">
        <v>1276000</v>
      </c>
      <c r="H3892" s="4">
        <v>0</v>
      </c>
      <c r="I3892" s="4">
        <v>1276000</v>
      </c>
      <c r="J3892">
        <v>1</v>
      </c>
      <c r="K3892">
        <v>1</v>
      </c>
      <c r="L3892">
        <v>1</v>
      </c>
      <c r="M3892">
        <v>1</v>
      </c>
      <c r="N3892" s="2">
        <v>44397</v>
      </c>
      <c r="O3892" s="1" t="s">
        <v>657</v>
      </c>
      <c r="P3892" s="4">
        <v>1276000</v>
      </c>
      <c r="Q3892" s="4">
        <v>108460</v>
      </c>
      <c r="R3892" s="1" t="s">
        <v>554</v>
      </c>
      <c r="S3892" s="1" t="s">
        <v>50</v>
      </c>
      <c r="T3892" s="4">
        <f>Sales_Datas[[#This Row],[after_discount]]-(Sales_Datas[[#This Row],[qty_ordered]]*Sales_Datas[[#This Row],[cogs]])</f>
        <v>1167540</v>
      </c>
      <c r="U3892" s="3">
        <f>IFERROR(Sales_Datas[[#This Row],[Gross_Profit]]/Sales_Datas[[#This Row],[after_discount]],0)</f>
        <v>0.91500000000000004</v>
      </c>
      <c r="V3892" s="1" t="str">
        <f>IF(Sales_Datas[[#This Row],[base_price]] &lt;= 632200, "Low", (IF(Sales_Datas[[#This Row],[base_price]] &gt;= 10092000, "High", "Medium")))</f>
        <v>Medium</v>
      </c>
    </row>
    <row r="3893" spans="1:22" x14ac:dyDescent="0.25">
      <c r="A3893" s="1" t="s">
        <v>10776</v>
      </c>
      <c r="B3893" s="1" t="s">
        <v>10777</v>
      </c>
      <c r="C3893" s="2">
        <v>44648</v>
      </c>
      <c r="D3893" s="1" t="s">
        <v>10778</v>
      </c>
      <c r="E3893" s="4">
        <v>127600</v>
      </c>
      <c r="F3893">
        <v>1</v>
      </c>
      <c r="G3893" s="4">
        <v>1276000</v>
      </c>
      <c r="H3893" s="4">
        <v>0</v>
      </c>
      <c r="I3893" s="4">
        <v>1276000</v>
      </c>
      <c r="J3893">
        <v>1</v>
      </c>
      <c r="K3893">
        <v>1</v>
      </c>
      <c r="L3893">
        <v>1</v>
      </c>
      <c r="M3893">
        <v>1</v>
      </c>
      <c r="N3893" s="2">
        <v>44484</v>
      </c>
      <c r="O3893" s="1" t="s">
        <v>10779</v>
      </c>
      <c r="P3893" s="4">
        <v>1276000</v>
      </c>
      <c r="Q3893" s="4">
        <v>89320</v>
      </c>
      <c r="R3893" s="1" t="s">
        <v>133</v>
      </c>
      <c r="S3893" s="1" t="s">
        <v>50</v>
      </c>
      <c r="T3893" s="4">
        <f>Sales_Datas[[#This Row],[after_discount]]-(Sales_Datas[[#This Row],[qty_ordered]]*Sales_Datas[[#This Row],[cogs]])</f>
        <v>1186680</v>
      </c>
      <c r="U3893" s="3">
        <f>IFERROR(Sales_Datas[[#This Row],[Gross_Profit]]/Sales_Datas[[#This Row],[after_discount]],0)</f>
        <v>0.93</v>
      </c>
      <c r="V3893" s="1" t="str">
        <f>IF(Sales_Datas[[#This Row],[base_price]] &lt;= 632200, "Low", (IF(Sales_Datas[[#This Row],[base_price]] &gt;= 10092000, "High", "Medium")))</f>
        <v>Medium</v>
      </c>
    </row>
    <row r="3894" spans="1:22" x14ac:dyDescent="0.25">
      <c r="A3894" s="1" t="s">
        <v>10780</v>
      </c>
      <c r="B3894" s="1" t="s">
        <v>10781</v>
      </c>
      <c r="C3894" s="2">
        <v>44435</v>
      </c>
      <c r="D3894" s="1" t="s">
        <v>6208</v>
      </c>
      <c r="E3894" s="4">
        <v>31900</v>
      </c>
      <c r="F3894">
        <v>4</v>
      </c>
      <c r="G3894" s="4">
        <v>1276000</v>
      </c>
      <c r="H3894" s="4">
        <v>0</v>
      </c>
      <c r="I3894" s="4">
        <v>1276000</v>
      </c>
      <c r="J3894">
        <v>1</v>
      </c>
      <c r="K3894">
        <v>1</v>
      </c>
      <c r="L3894">
        <v>1</v>
      </c>
      <c r="M3894">
        <v>1</v>
      </c>
      <c r="N3894" s="2">
        <v>44431</v>
      </c>
      <c r="O3894" s="1" t="s">
        <v>6209</v>
      </c>
      <c r="P3894" s="4">
        <v>319000</v>
      </c>
      <c r="Q3894" s="4">
        <v>28072</v>
      </c>
      <c r="R3894" s="1" t="s">
        <v>344</v>
      </c>
      <c r="S3894" s="1" t="s">
        <v>50</v>
      </c>
      <c r="T3894" s="4">
        <f>Sales_Datas[[#This Row],[after_discount]]-(Sales_Datas[[#This Row],[qty_ordered]]*Sales_Datas[[#This Row],[cogs]])</f>
        <v>1163712</v>
      </c>
      <c r="U3894" s="3">
        <f>IFERROR(Sales_Datas[[#This Row],[Gross_Profit]]/Sales_Datas[[#This Row],[after_discount]],0)</f>
        <v>0.91200000000000003</v>
      </c>
      <c r="V3894" s="1" t="str">
        <f>IF(Sales_Datas[[#This Row],[base_price]] &lt;= 632200, "Low", (IF(Sales_Datas[[#This Row],[base_price]] &gt;= 10092000, "High", "Medium")))</f>
        <v>Low</v>
      </c>
    </row>
    <row r="3895" spans="1:22" x14ac:dyDescent="0.25">
      <c r="A3895" s="1" t="s">
        <v>10782</v>
      </c>
      <c r="B3895" s="1" t="s">
        <v>8122</v>
      </c>
      <c r="C3895" s="2">
        <v>44495</v>
      </c>
      <c r="D3895" s="1" t="s">
        <v>6208</v>
      </c>
      <c r="E3895" s="4">
        <v>31900</v>
      </c>
      <c r="F3895">
        <v>4</v>
      </c>
      <c r="G3895" s="4">
        <v>1276000</v>
      </c>
      <c r="H3895" s="4">
        <v>0</v>
      </c>
      <c r="I3895" s="4">
        <v>1276000</v>
      </c>
      <c r="J3895">
        <v>1</v>
      </c>
      <c r="K3895">
        <v>1</v>
      </c>
      <c r="L3895">
        <v>1</v>
      </c>
      <c r="M3895">
        <v>1</v>
      </c>
      <c r="N3895" s="2">
        <v>44415</v>
      </c>
      <c r="O3895" s="1" t="s">
        <v>6209</v>
      </c>
      <c r="P3895" s="4">
        <v>319000</v>
      </c>
      <c r="Q3895" s="4">
        <v>28072</v>
      </c>
      <c r="R3895" s="1" t="s">
        <v>344</v>
      </c>
      <c r="S3895" s="1" t="s">
        <v>50</v>
      </c>
      <c r="T3895" s="4">
        <f>Sales_Datas[[#This Row],[after_discount]]-(Sales_Datas[[#This Row],[qty_ordered]]*Sales_Datas[[#This Row],[cogs]])</f>
        <v>1163712</v>
      </c>
      <c r="U3895" s="3">
        <f>IFERROR(Sales_Datas[[#This Row],[Gross_Profit]]/Sales_Datas[[#This Row],[after_discount]],0)</f>
        <v>0.91200000000000003</v>
      </c>
      <c r="V3895" s="1" t="str">
        <f>IF(Sales_Datas[[#This Row],[base_price]] &lt;= 632200, "Low", (IF(Sales_Datas[[#This Row],[base_price]] &gt;= 10092000, "High", "Medium")))</f>
        <v>Low</v>
      </c>
    </row>
    <row r="3896" spans="1:22" x14ac:dyDescent="0.25">
      <c r="A3896" s="1" t="s">
        <v>10783</v>
      </c>
      <c r="B3896" s="1" t="s">
        <v>9967</v>
      </c>
      <c r="C3896" s="2">
        <v>44265</v>
      </c>
      <c r="D3896" s="1" t="s">
        <v>7333</v>
      </c>
      <c r="E3896" s="4">
        <v>31900</v>
      </c>
      <c r="F3896">
        <v>4</v>
      </c>
      <c r="G3896" s="4">
        <v>1276000</v>
      </c>
      <c r="H3896" s="4">
        <v>0</v>
      </c>
      <c r="I3896" s="4">
        <v>1276000</v>
      </c>
      <c r="J3896">
        <v>1</v>
      </c>
      <c r="K3896">
        <v>1</v>
      </c>
      <c r="L3896">
        <v>1</v>
      </c>
      <c r="M3896">
        <v>1</v>
      </c>
      <c r="N3896" s="2">
        <v>44442</v>
      </c>
      <c r="O3896" s="1" t="s">
        <v>7334</v>
      </c>
      <c r="P3896" s="4">
        <v>319000</v>
      </c>
      <c r="Q3896" s="4">
        <v>23896</v>
      </c>
      <c r="R3896" s="1" t="s">
        <v>75</v>
      </c>
      <c r="S3896" s="1" t="s">
        <v>50</v>
      </c>
      <c r="T3896" s="4">
        <f>Sales_Datas[[#This Row],[after_discount]]-(Sales_Datas[[#This Row],[qty_ordered]]*Sales_Datas[[#This Row],[cogs]])</f>
        <v>1180416</v>
      </c>
      <c r="U3896" s="3">
        <f>IFERROR(Sales_Datas[[#This Row],[Gross_Profit]]/Sales_Datas[[#This Row],[after_discount]],0)</f>
        <v>0.92509090909090907</v>
      </c>
      <c r="V3896" s="1" t="str">
        <f>IF(Sales_Datas[[#This Row],[base_price]] &lt;= 632200, "Low", (IF(Sales_Datas[[#This Row],[base_price]] &gt;= 10092000, "High", "Medium")))</f>
        <v>Low</v>
      </c>
    </row>
    <row r="3897" spans="1:22" x14ac:dyDescent="0.25">
      <c r="A3897" s="1" t="s">
        <v>10784</v>
      </c>
      <c r="B3897" s="1" t="s">
        <v>10785</v>
      </c>
      <c r="C3897" s="2">
        <v>44482</v>
      </c>
      <c r="D3897" s="1" t="s">
        <v>7333</v>
      </c>
      <c r="E3897" s="4">
        <v>31900</v>
      </c>
      <c r="F3897">
        <v>4</v>
      </c>
      <c r="G3897" s="4">
        <v>1276000</v>
      </c>
      <c r="H3897" s="4">
        <v>0</v>
      </c>
      <c r="I3897" s="4">
        <v>1276000</v>
      </c>
      <c r="J3897">
        <v>1</v>
      </c>
      <c r="K3897">
        <v>1</v>
      </c>
      <c r="L3897">
        <v>1</v>
      </c>
      <c r="M3897">
        <v>1</v>
      </c>
      <c r="N3897" s="2">
        <v>44493</v>
      </c>
      <c r="O3897" s="1" t="s">
        <v>7334</v>
      </c>
      <c r="P3897" s="4">
        <v>319000</v>
      </c>
      <c r="Q3897" s="4">
        <v>23896</v>
      </c>
      <c r="R3897" s="1" t="s">
        <v>75</v>
      </c>
      <c r="S3897" s="1" t="s">
        <v>50</v>
      </c>
      <c r="T3897" s="4">
        <f>Sales_Datas[[#This Row],[after_discount]]-(Sales_Datas[[#This Row],[qty_ordered]]*Sales_Datas[[#This Row],[cogs]])</f>
        <v>1180416</v>
      </c>
      <c r="U3897" s="3">
        <f>IFERROR(Sales_Datas[[#This Row],[Gross_Profit]]/Sales_Datas[[#This Row],[after_discount]],0)</f>
        <v>0.92509090909090907</v>
      </c>
      <c r="V3897" s="1" t="str">
        <f>IF(Sales_Datas[[#This Row],[base_price]] &lt;= 632200, "Low", (IF(Sales_Datas[[#This Row],[base_price]] &gt;= 10092000, "High", "Medium")))</f>
        <v>Low</v>
      </c>
    </row>
    <row r="3898" spans="1:22" x14ac:dyDescent="0.25">
      <c r="A3898" s="1" t="s">
        <v>10786</v>
      </c>
      <c r="B3898" s="1" t="s">
        <v>10787</v>
      </c>
      <c r="C3898" s="2">
        <v>44511</v>
      </c>
      <c r="D3898" s="1" t="s">
        <v>7333</v>
      </c>
      <c r="E3898" s="4">
        <v>31900</v>
      </c>
      <c r="F3898">
        <v>4</v>
      </c>
      <c r="G3898" s="4">
        <v>1276000</v>
      </c>
      <c r="H3898" s="4">
        <v>0</v>
      </c>
      <c r="I3898" s="4">
        <v>1276000</v>
      </c>
      <c r="J3898">
        <v>1</v>
      </c>
      <c r="K3898">
        <v>1</v>
      </c>
      <c r="L3898">
        <v>1</v>
      </c>
      <c r="M3898">
        <v>1</v>
      </c>
      <c r="N3898" s="2">
        <v>44512</v>
      </c>
      <c r="O3898" s="1" t="s">
        <v>7334</v>
      </c>
      <c r="P3898" s="4">
        <v>319000</v>
      </c>
      <c r="Q3898" s="4">
        <v>23896</v>
      </c>
      <c r="R3898" s="1" t="s">
        <v>75</v>
      </c>
      <c r="S3898" s="1" t="s">
        <v>50</v>
      </c>
      <c r="T3898" s="4">
        <f>Sales_Datas[[#This Row],[after_discount]]-(Sales_Datas[[#This Row],[qty_ordered]]*Sales_Datas[[#This Row],[cogs]])</f>
        <v>1180416</v>
      </c>
      <c r="U3898" s="3">
        <f>IFERROR(Sales_Datas[[#This Row],[Gross_Profit]]/Sales_Datas[[#This Row],[after_discount]],0)</f>
        <v>0.92509090909090907</v>
      </c>
      <c r="V3898" s="1" t="str">
        <f>IF(Sales_Datas[[#This Row],[base_price]] &lt;= 632200, "Low", (IF(Sales_Datas[[#This Row],[base_price]] &gt;= 10092000, "High", "Medium")))</f>
        <v>Low</v>
      </c>
    </row>
    <row r="3899" spans="1:22" x14ac:dyDescent="0.25">
      <c r="A3899" s="1" t="s">
        <v>10788</v>
      </c>
      <c r="B3899" s="1" t="s">
        <v>916</v>
      </c>
      <c r="C3899" s="2">
        <v>44559</v>
      </c>
      <c r="D3899" s="1" t="s">
        <v>7333</v>
      </c>
      <c r="E3899" s="4">
        <v>31900</v>
      </c>
      <c r="F3899">
        <v>4</v>
      </c>
      <c r="G3899" s="4">
        <v>1276000</v>
      </c>
      <c r="H3899" s="4">
        <v>0</v>
      </c>
      <c r="I3899" s="4">
        <v>1276000</v>
      </c>
      <c r="J3899">
        <v>1</v>
      </c>
      <c r="K3899">
        <v>1</v>
      </c>
      <c r="L3899">
        <v>1</v>
      </c>
      <c r="M3899">
        <v>1</v>
      </c>
      <c r="N3899" s="2">
        <v>44381</v>
      </c>
      <c r="O3899" s="1" t="s">
        <v>7334</v>
      </c>
      <c r="P3899" s="4">
        <v>319000</v>
      </c>
      <c r="Q3899" s="4">
        <v>23896</v>
      </c>
      <c r="R3899" s="1" t="s">
        <v>75</v>
      </c>
      <c r="S3899" s="1" t="s">
        <v>50</v>
      </c>
      <c r="T3899" s="4">
        <f>Sales_Datas[[#This Row],[after_discount]]-(Sales_Datas[[#This Row],[qty_ordered]]*Sales_Datas[[#This Row],[cogs]])</f>
        <v>1180416</v>
      </c>
      <c r="U3899" s="3">
        <f>IFERROR(Sales_Datas[[#This Row],[Gross_Profit]]/Sales_Datas[[#This Row],[after_discount]],0)</f>
        <v>0.92509090909090907</v>
      </c>
      <c r="V3899" s="1" t="str">
        <f>IF(Sales_Datas[[#This Row],[base_price]] &lt;= 632200, "Low", (IF(Sales_Datas[[#This Row],[base_price]] &gt;= 10092000, "High", "Medium")))</f>
        <v>Low</v>
      </c>
    </row>
    <row r="3900" spans="1:22" x14ac:dyDescent="0.25">
      <c r="A3900" s="1" t="s">
        <v>10789</v>
      </c>
      <c r="B3900" s="1" t="s">
        <v>10790</v>
      </c>
      <c r="C3900" s="2">
        <v>44560</v>
      </c>
      <c r="D3900" s="1" t="s">
        <v>7333</v>
      </c>
      <c r="E3900" s="4">
        <v>31900</v>
      </c>
      <c r="F3900">
        <v>4</v>
      </c>
      <c r="G3900" s="4">
        <v>1276000</v>
      </c>
      <c r="H3900" s="4">
        <v>0</v>
      </c>
      <c r="I3900" s="4">
        <v>1276000</v>
      </c>
      <c r="J3900">
        <v>1</v>
      </c>
      <c r="K3900">
        <v>1</v>
      </c>
      <c r="L3900">
        <v>1</v>
      </c>
      <c r="M3900">
        <v>1</v>
      </c>
      <c r="N3900" s="2">
        <v>44432</v>
      </c>
      <c r="O3900" s="1" t="s">
        <v>7334</v>
      </c>
      <c r="P3900" s="4">
        <v>319000</v>
      </c>
      <c r="Q3900" s="4">
        <v>23896</v>
      </c>
      <c r="R3900" s="1" t="s">
        <v>75</v>
      </c>
      <c r="S3900" s="1" t="s">
        <v>50</v>
      </c>
      <c r="T3900" s="4">
        <f>Sales_Datas[[#This Row],[after_discount]]-(Sales_Datas[[#This Row],[qty_ordered]]*Sales_Datas[[#This Row],[cogs]])</f>
        <v>1180416</v>
      </c>
      <c r="U3900" s="3">
        <f>IFERROR(Sales_Datas[[#This Row],[Gross_Profit]]/Sales_Datas[[#This Row],[after_discount]],0)</f>
        <v>0.92509090909090907</v>
      </c>
      <c r="V3900" s="1" t="str">
        <f>IF(Sales_Datas[[#This Row],[base_price]] &lt;= 632200, "Low", (IF(Sales_Datas[[#This Row],[base_price]] &gt;= 10092000, "High", "Medium")))</f>
        <v>Low</v>
      </c>
    </row>
    <row r="3901" spans="1:22" x14ac:dyDescent="0.25">
      <c r="A3901" s="1" t="s">
        <v>10791</v>
      </c>
      <c r="B3901" s="1" t="s">
        <v>10790</v>
      </c>
      <c r="C3901" s="2">
        <v>44747</v>
      </c>
      <c r="D3901" s="1" t="s">
        <v>7333</v>
      </c>
      <c r="E3901" s="4">
        <v>31900</v>
      </c>
      <c r="F3901">
        <v>4</v>
      </c>
      <c r="G3901" s="4">
        <v>1276000</v>
      </c>
      <c r="H3901" s="4">
        <v>0</v>
      </c>
      <c r="I3901" s="4">
        <v>1276000</v>
      </c>
      <c r="J3901">
        <v>1</v>
      </c>
      <c r="K3901">
        <v>1</v>
      </c>
      <c r="L3901">
        <v>1</v>
      </c>
      <c r="M3901">
        <v>1</v>
      </c>
      <c r="N3901" s="2">
        <v>44432</v>
      </c>
      <c r="O3901" s="1" t="s">
        <v>7334</v>
      </c>
      <c r="P3901" s="4">
        <v>319000</v>
      </c>
      <c r="Q3901" s="4">
        <v>23896</v>
      </c>
      <c r="R3901" s="1" t="s">
        <v>75</v>
      </c>
      <c r="S3901" s="1" t="s">
        <v>50</v>
      </c>
      <c r="T3901" s="4">
        <f>Sales_Datas[[#This Row],[after_discount]]-(Sales_Datas[[#This Row],[qty_ordered]]*Sales_Datas[[#This Row],[cogs]])</f>
        <v>1180416</v>
      </c>
      <c r="U3901" s="3">
        <f>IFERROR(Sales_Datas[[#This Row],[Gross_Profit]]/Sales_Datas[[#This Row],[after_discount]],0)</f>
        <v>0.92509090909090907</v>
      </c>
      <c r="V3901" s="1" t="str">
        <f>IF(Sales_Datas[[#This Row],[base_price]] &lt;= 632200, "Low", (IF(Sales_Datas[[#This Row],[base_price]] &gt;= 10092000, "High", "Medium")))</f>
        <v>Low</v>
      </c>
    </row>
    <row r="3902" spans="1:22" x14ac:dyDescent="0.25">
      <c r="A3902" s="1" t="s">
        <v>10792</v>
      </c>
      <c r="B3902" s="1" t="s">
        <v>10793</v>
      </c>
      <c r="C3902" s="2">
        <v>44239</v>
      </c>
      <c r="D3902" s="1" t="s">
        <v>10794</v>
      </c>
      <c r="E3902" s="4">
        <v>127542</v>
      </c>
      <c r="F3902">
        <v>1</v>
      </c>
      <c r="G3902" s="4">
        <v>1275420</v>
      </c>
      <c r="H3902" s="4">
        <v>0</v>
      </c>
      <c r="I3902" s="4">
        <v>1275420</v>
      </c>
      <c r="J3902">
        <v>1</v>
      </c>
      <c r="K3902">
        <v>0</v>
      </c>
      <c r="L3902">
        <v>0</v>
      </c>
      <c r="M3902">
        <v>4</v>
      </c>
      <c r="N3902" s="2">
        <v>44556</v>
      </c>
      <c r="O3902" s="1" t="s">
        <v>10795</v>
      </c>
      <c r="P3902" s="4">
        <v>1275420</v>
      </c>
      <c r="Q3902" s="4">
        <v>112230</v>
      </c>
      <c r="R3902" s="1" t="s">
        <v>554</v>
      </c>
      <c r="S3902" s="1" t="s">
        <v>34</v>
      </c>
      <c r="T3902" s="4">
        <f>Sales_Datas[[#This Row],[after_discount]]-(Sales_Datas[[#This Row],[qty_ordered]]*Sales_Datas[[#This Row],[cogs]])</f>
        <v>1163190</v>
      </c>
      <c r="U3902" s="3">
        <f>IFERROR(Sales_Datas[[#This Row],[Gross_Profit]]/Sales_Datas[[#This Row],[after_discount]],0)</f>
        <v>0.91200545702592084</v>
      </c>
      <c r="V3902" s="1" t="str">
        <f>IF(Sales_Datas[[#This Row],[base_price]] &lt;= 632200, "Low", (IF(Sales_Datas[[#This Row],[base_price]] &gt;= 10092000, "High", "Medium")))</f>
        <v>Medium</v>
      </c>
    </row>
    <row r="3903" spans="1:22" x14ac:dyDescent="0.25">
      <c r="A3903" s="1" t="s">
        <v>10796</v>
      </c>
      <c r="B3903" s="1" t="s">
        <v>10797</v>
      </c>
      <c r="C3903" s="2">
        <v>44567</v>
      </c>
      <c r="D3903" s="1" t="s">
        <v>10798</v>
      </c>
      <c r="E3903" s="4">
        <v>127542</v>
      </c>
      <c r="F3903">
        <v>1</v>
      </c>
      <c r="G3903" s="4">
        <v>1275420</v>
      </c>
      <c r="H3903" s="4">
        <v>0</v>
      </c>
      <c r="I3903" s="4">
        <v>1275420</v>
      </c>
      <c r="J3903">
        <v>1</v>
      </c>
      <c r="K3903">
        <v>1</v>
      </c>
      <c r="L3903">
        <v>1</v>
      </c>
      <c r="M3903">
        <v>1</v>
      </c>
      <c r="N3903" s="2">
        <v>44700</v>
      </c>
      <c r="O3903" s="1" t="s">
        <v>10799</v>
      </c>
      <c r="P3903" s="4">
        <v>1275420</v>
      </c>
      <c r="Q3903" s="4">
        <v>89262</v>
      </c>
      <c r="R3903" s="1" t="s">
        <v>554</v>
      </c>
      <c r="S3903" s="1" t="s">
        <v>50</v>
      </c>
      <c r="T3903" s="4">
        <f>Sales_Datas[[#This Row],[after_discount]]-(Sales_Datas[[#This Row],[qty_ordered]]*Sales_Datas[[#This Row],[cogs]])</f>
        <v>1186158</v>
      </c>
      <c r="U3903" s="3">
        <f>IFERROR(Sales_Datas[[#This Row],[Gross_Profit]]/Sales_Datas[[#This Row],[after_discount]],0)</f>
        <v>0.93001364256480223</v>
      </c>
      <c r="V3903" s="1" t="str">
        <f>IF(Sales_Datas[[#This Row],[base_price]] &lt;= 632200, "Low", (IF(Sales_Datas[[#This Row],[base_price]] &gt;= 10092000, "High", "Medium")))</f>
        <v>Medium</v>
      </c>
    </row>
    <row r="3904" spans="1:22" x14ac:dyDescent="0.25">
      <c r="A3904" s="1" t="s">
        <v>10800</v>
      </c>
      <c r="B3904" s="1" t="s">
        <v>10801</v>
      </c>
      <c r="C3904" s="2">
        <v>44702</v>
      </c>
      <c r="D3904" s="1" t="s">
        <v>10802</v>
      </c>
      <c r="E3904" s="4">
        <v>127542</v>
      </c>
      <c r="F3904">
        <v>1</v>
      </c>
      <c r="G3904" s="4">
        <v>1275420</v>
      </c>
      <c r="H3904" s="4">
        <v>0</v>
      </c>
      <c r="I3904" s="4">
        <v>1275420</v>
      </c>
      <c r="J3904">
        <v>1</v>
      </c>
      <c r="K3904">
        <v>1</v>
      </c>
      <c r="L3904">
        <v>1</v>
      </c>
      <c r="M3904">
        <v>1</v>
      </c>
      <c r="N3904" s="2">
        <v>44696</v>
      </c>
      <c r="O3904" s="1" t="s">
        <v>10803</v>
      </c>
      <c r="P3904" s="4">
        <v>1275420</v>
      </c>
      <c r="Q3904" s="4">
        <v>89262</v>
      </c>
      <c r="R3904" s="1" t="s">
        <v>554</v>
      </c>
      <c r="S3904" s="1" t="s">
        <v>50</v>
      </c>
      <c r="T3904" s="4">
        <f>Sales_Datas[[#This Row],[after_discount]]-(Sales_Datas[[#This Row],[qty_ordered]]*Sales_Datas[[#This Row],[cogs]])</f>
        <v>1186158</v>
      </c>
      <c r="U3904" s="3">
        <f>IFERROR(Sales_Datas[[#This Row],[Gross_Profit]]/Sales_Datas[[#This Row],[after_discount]],0)</f>
        <v>0.93001364256480223</v>
      </c>
      <c r="V3904" s="1" t="str">
        <f>IF(Sales_Datas[[#This Row],[base_price]] &lt;= 632200, "Low", (IF(Sales_Datas[[#This Row],[base_price]] &gt;= 10092000, "High", "Medium")))</f>
        <v>Medium</v>
      </c>
    </row>
    <row r="3905" spans="1:22" x14ac:dyDescent="0.25">
      <c r="A3905" s="1" t="s">
        <v>10804</v>
      </c>
      <c r="B3905" s="1" t="s">
        <v>10805</v>
      </c>
      <c r="C3905" s="2">
        <v>44452</v>
      </c>
      <c r="D3905" s="1" t="s">
        <v>10806</v>
      </c>
      <c r="E3905" s="4">
        <v>127310</v>
      </c>
      <c r="F3905">
        <v>1</v>
      </c>
      <c r="G3905" s="4">
        <v>1273100</v>
      </c>
      <c r="H3905" s="4">
        <v>0</v>
      </c>
      <c r="I3905" s="4">
        <v>1273100</v>
      </c>
      <c r="J3905">
        <v>1</v>
      </c>
      <c r="K3905">
        <v>0</v>
      </c>
      <c r="L3905">
        <v>0</v>
      </c>
      <c r="M3905">
        <v>1</v>
      </c>
      <c r="N3905" s="2">
        <v>44453</v>
      </c>
      <c r="O3905" s="1" t="s">
        <v>10807</v>
      </c>
      <c r="P3905" s="4">
        <v>1273100</v>
      </c>
      <c r="Q3905" s="4">
        <v>89088</v>
      </c>
      <c r="R3905" s="1" t="s">
        <v>133</v>
      </c>
      <c r="S3905" s="1" t="s">
        <v>50</v>
      </c>
      <c r="T3905" s="4">
        <f>Sales_Datas[[#This Row],[after_discount]]-(Sales_Datas[[#This Row],[qty_ordered]]*Sales_Datas[[#This Row],[cogs]])</f>
        <v>1184012</v>
      </c>
      <c r="U3905" s="3">
        <f>IFERROR(Sales_Datas[[#This Row],[Gross_Profit]]/Sales_Datas[[#This Row],[after_discount]],0)</f>
        <v>0.93002277904328023</v>
      </c>
      <c r="V3905" s="1" t="str">
        <f>IF(Sales_Datas[[#This Row],[base_price]] &lt;= 632200, "Low", (IF(Sales_Datas[[#This Row],[base_price]] &gt;= 10092000, "High", "Medium")))</f>
        <v>Medium</v>
      </c>
    </row>
    <row r="3906" spans="1:22" x14ac:dyDescent="0.25">
      <c r="A3906" s="1" t="s">
        <v>10808</v>
      </c>
      <c r="B3906" s="1" t="s">
        <v>10809</v>
      </c>
      <c r="C3906" s="2">
        <v>44402</v>
      </c>
      <c r="D3906" s="1" t="s">
        <v>10810</v>
      </c>
      <c r="E3906" s="4">
        <v>127252</v>
      </c>
      <c r="F3906">
        <v>1</v>
      </c>
      <c r="G3906" s="4">
        <v>1272520</v>
      </c>
      <c r="H3906" s="4">
        <v>0</v>
      </c>
      <c r="I3906" s="4">
        <v>1272520</v>
      </c>
      <c r="J3906">
        <v>1</v>
      </c>
      <c r="K3906">
        <v>0</v>
      </c>
      <c r="L3906">
        <v>0</v>
      </c>
      <c r="M3906">
        <v>1</v>
      </c>
      <c r="N3906" s="2">
        <v>44404</v>
      </c>
      <c r="O3906" s="1" t="s">
        <v>10811</v>
      </c>
      <c r="P3906" s="4">
        <v>1272520</v>
      </c>
      <c r="Q3906" s="4">
        <v>76328</v>
      </c>
      <c r="R3906" s="1" t="s">
        <v>554</v>
      </c>
      <c r="S3906" s="1" t="s">
        <v>50</v>
      </c>
      <c r="T3906" s="4">
        <f>Sales_Datas[[#This Row],[after_discount]]-(Sales_Datas[[#This Row],[qty_ordered]]*Sales_Datas[[#This Row],[cogs]])</f>
        <v>1196192</v>
      </c>
      <c r="U3906" s="3">
        <f>IFERROR(Sales_Datas[[#This Row],[Gross_Profit]]/Sales_Datas[[#This Row],[after_discount]],0)</f>
        <v>0.94001823154056519</v>
      </c>
      <c r="V3906" s="1" t="str">
        <f>IF(Sales_Datas[[#This Row],[base_price]] &lt;= 632200, "Low", (IF(Sales_Datas[[#This Row],[base_price]] &gt;= 10092000, "High", "Medium")))</f>
        <v>Medium</v>
      </c>
    </row>
    <row r="3907" spans="1:22" x14ac:dyDescent="0.25">
      <c r="A3907" s="1" t="s">
        <v>10812</v>
      </c>
      <c r="B3907" s="1" t="s">
        <v>760</v>
      </c>
      <c r="C3907" s="2">
        <v>44627</v>
      </c>
      <c r="D3907" s="1" t="s">
        <v>10813</v>
      </c>
      <c r="E3907" s="4">
        <v>63510</v>
      </c>
      <c r="F3907">
        <v>2</v>
      </c>
      <c r="G3907" s="4">
        <v>1270200</v>
      </c>
      <c r="H3907" s="4">
        <v>0</v>
      </c>
      <c r="I3907" s="4">
        <v>1270200</v>
      </c>
      <c r="J3907">
        <v>1</v>
      </c>
      <c r="K3907">
        <v>0</v>
      </c>
      <c r="L3907">
        <v>0</v>
      </c>
      <c r="M3907">
        <v>1</v>
      </c>
      <c r="N3907" s="2">
        <v>44443</v>
      </c>
      <c r="O3907" s="1" t="s">
        <v>10814</v>
      </c>
      <c r="P3907" s="4">
        <v>635100</v>
      </c>
      <c r="Q3907" s="4">
        <v>48256</v>
      </c>
      <c r="R3907" s="1" t="s">
        <v>475</v>
      </c>
      <c r="S3907" s="1" t="s">
        <v>50</v>
      </c>
      <c r="T3907" s="4">
        <f>Sales_Datas[[#This Row],[after_discount]]-(Sales_Datas[[#This Row],[qty_ordered]]*Sales_Datas[[#This Row],[cogs]])</f>
        <v>1173688</v>
      </c>
      <c r="U3907" s="3">
        <f>IFERROR(Sales_Datas[[#This Row],[Gross_Profit]]/Sales_Datas[[#This Row],[after_discount]],0)</f>
        <v>0.92401826484018268</v>
      </c>
      <c r="V3907" s="1" t="str">
        <f>IF(Sales_Datas[[#This Row],[base_price]] &lt;= 632200, "Low", (IF(Sales_Datas[[#This Row],[base_price]] &gt;= 10092000, "High", "Medium")))</f>
        <v>Medium</v>
      </c>
    </row>
    <row r="3908" spans="1:22" x14ac:dyDescent="0.25">
      <c r="A3908" s="1" t="s">
        <v>10815</v>
      </c>
      <c r="B3908" s="1" t="s">
        <v>120</v>
      </c>
      <c r="C3908" s="2">
        <v>44620</v>
      </c>
      <c r="D3908" s="1" t="s">
        <v>10816</v>
      </c>
      <c r="E3908" s="4">
        <v>21170</v>
      </c>
      <c r="F3908">
        <v>6</v>
      </c>
      <c r="G3908" s="4">
        <v>1270200</v>
      </c>
      <c r="H3908" s="4">
        <v>0</v>
      </c>
      <c r="I3908" s="4">
        <v>1270200</v>
      </c>
      <c r="J3908">
        <v>1</v>
      </c>
      <c r="K3908">
        <v>1</v>
      </c>
      <c r="L3908">
        <v>1</v>
      </c>
      <c r="M3908">
        <v>1</v>
      </c>
      <c r="N3908" s="2">
        <v>44581</v>
      </c>
      <c r="O3908" s="1" t="s">
        <v>10817</v>
      </c>
      <c r="P3908" s="4">
        <v>211700</v>
      </c>
      <c r="Q3908" s="4">
        <v>18386</v>
      </c>
      <c r="R3908" s="1" t="s">
        <v>23</v>
      </c>
      <c r="S3908" s="1" t="s">
        <v>50</v>
      </c>
      <c r="T3908" s="4">
        <f>Sales_Datas[[#This Row],[after_discount]]-(Sales_Datas[[#This Row],[qty_ordered]]*Sales_Datas[[#This Row],[cogs]])</f>
        <v>1159884</v>
      </c>
      <c r="U3908" s="3">
        <f>IFERROR(Sales_Datas[[#This Row],[Gross_Profit]]/Sales_Datas[[#This Row],[after_discount]],0)</f>
        <v>0.91315068493150686</v>
      </c>
      <c r="V3908" s="1" t="str">
        <f>IF(Sales_Datas[[#This Row],[base_price]] &lt;= 632200, "Low", (IF(Sales_Datas[[#This Row],[base_price]] &gt;= 10092000, "High", "Medium")))</f>
        <v>Low</v>
      </c>
    </row>
    <row r="3909" spans="1:22" x14ac:dyDescent="0.25">
      <c r="A3909" s="1" t="s">
        <v>10818</v>
      </c>
      <c r="B3909" s="1" t="s">
        <v>10819</v>
      </c>
      <c r="C3909" s="2">
        <v>44654</v>
      </c>
      <c r="D3909" s="1" t="s">
        <v>8598</v>
      </c>
      <c r="E3909" s="4">
        <v>127020</v>
      </c>
      <c r="F3909">
        <v>1</v>
      </c>
      <c r="G3909" s="4">
        <v>1270200</v>
      </c>
      <c r="H3909" s="4">
        <v>0</v>
      </c>
      <c r="I3909" s="4">
        <v>1270200</v>
      </c>
      <c r="J3909">
        <v>1</v>
      </c>
      <c r="K3909">
        <v>1</v>
      </c>
      <c r="L3909">
        <v>0</v>
      </c>
      <c r="M3909">
        <v>1</v>
      </c>
      <c r="N3909" s="2">
        <v>44525</v>
      </c>
      <c r="O3909" s="1" t="s">
        <v>8599</v>
      </c>
      <c r="P3909" s="4">
        <v>1270200</v>
      </c>
      <c r="Q3909" s="4">
        <v>81258</v>
      </c>
      <c r="R3909" s="1" t="s">
        <v>383</v>
      </c>
      <c r="S3909" s="1" t="s">
        <v>50</v>
      </c>
      <c r="T3909" s="4">
        <f>Sales_Datas[[#This Row],[after_discount]]-(Sales_Datas[[#This Row],[qty_ordered]]*Sales_Datas[[#This Row],[cogs]])</f>
        <v>1188942</v>
      </c>
      <c r="U3909" s="3">
        <f>IFERROR(Sales_Datas[[#This Row],[Gross_Profit]]/Sales_Datas[[#This Row],[after_discount]],0)</f>
        <v>0.93602739726027395</v>
      </c>
      <c r="V3909" s="1" t="str">
        <f>IF(Sales_Datas[[#This Row],[base_price]] &lt;= 632200, "Low", (IF(Sales_Datas[[#This Row],[base_price]] &gt;= 10092000, "High", "Medium")))</f>
        <v>Medium</v>
      </c>
    </row>
    <row r="3910" spans="1:22" x14ac:dyDescent="0.25">
      <c r="A3910" s="1" t="s">
        <v>10820</v>
      </c>
      <c r="B3910" s="1" t="s">
        <v>10821</v>
      </c>
      <c r="C3910" s="2">
        <v>44741</v>
      </c>
      <c r="D3910" s="1" t="s">
        <v>10822</v>
      </c>
      <c r="E3910" s="4">
        <v>126904</v>
      </c>
      <c r="F3910">
        <v>1</v>
      </c>
      <c r="G3910" s="4">
        <v>1269040</v>
      </c>
      <c r="H3910" s="4">
        <v>0</v>
      </c>
      <c r="I3910" s="4">
        <v>1269040</v>
      </c>
      <c r="J3910">
        <v>1</v>
      </c>
      <c r="K3910">
        <v>0</v>
      </c>
      <c r="L3910">
        <v>0</v>
      </c>
      <c r="M3910">
        <v>7</v>
      </c>
      <c r="N3910" s="2">
        <v>44735</v>
      </c>
      <c r="O3910" s="1" t="s">
        <v>10823</v>
      </c>
      <c r="P3910" s="4">
        <v>1269040</v>
      </c>
      <c r="Q3910" s="4">
        <v>112926</v>
      </c>
      <c r="R3910" s="1" t="s">
        <v>128</v>
      </c>
      <c r="S3910" s="1" t="s">
        <v>66</v>
      </c>
      <c r="T3910" s="4">
        <f>Sales_Datas[[#This Row],[after_discount]]-(Sales_Datas[[#This Row],[qty_ordered]]*Sales_Datas[[#This Row],[cogs]])</f>
        <v>1156114</v>
      </c>
      <c r="U3910" s="3">
        <f>IFERROR(Sales_Datas[[#This Row],[Gross_Profit]]/Sales_Datas[[#This Row],[after_discount]],0)</f>
        <v>0.91101462522851917</v>
      </c>
      <c r="V3910" s="1" t="str">
        <f>IF(Sales_Datas[[#This Row],[base_price]] &lt;= 632200, "Low", (IF(Sales_Datas[[#This Row],[base_price]] &gt;= 10092000, "High", "Medium")))</f>
        <v>Medium</v>
      </c>
    </row>
    <row r="3911" spans="1:22" x14ac:dyDescent="0.25">
      <c r="A3911" s="1" t="s">
        <v>10824</v>
      </c>
      <c r="B3911" s="1" t="s">
        <v>10825</v>
      </c>
      <c r="C3911" s="2">
        <v>44775</v>
      </c>
      <c r="D3911" s="1" t="s">
        <v>10826</v>
      </c>
      <c r="E3911" s="4">
        <v>126614</v>
      </c>
      <c r="F3911">
        <v>1</v>
      </c>
      <c r="G3911" s="4">
        <v>1266140</v>
      </c>
      <c r="H3911" s="4">
        <v>0</v>
      </c>
      <c r="I3911" s="4">
        <v>1266140</v>
      </c>
      <c r="J3911">
        <v>1</v>
      </c>
      <c r="K3911">
        <v>1</v>
      </c>
      <c r="L3911">
        <v>0</v>
      </c>
      <c r="M3911">
        <v>1</v>
      </c>
      <c r="N3911" s="2">
        <v>44536</v>
      </c>
      <c r="O3911" s="1" t="s">
        <v>10827</v>
      </c>
      <c r="P3911" s="4">
        <v>1266140</v>
      </c>
      <c r="Q3911" s="4">
        <v>102544</v>
      </c>
      <c r="R3911" s="1" t="s">
        <v>128</v>
      </c>
      <c r="S3911" s="1" t="s">
        <v>50</v>
      </c>
      <c r="T3911" s="4">
        <f>Sales_Datas[[#This Row],[after_discount]]-(Sales_Datas[[#This Row],[qty_ordered]]*Sales_Datas[[#This Row],[cogs]])</f>
        <v>1163596</v>
      </c>
      <c r="U3911" s="3">
        <f>IFERROR(Sales_Datas[[#This Row],[Gross_Profit]]/Sales_Datas[[#This Row],[after_discount]],0)</f>
        <v>0.91901053595968851</v>
      </c>
      <c r="V3911" s="1" t="str">
        <f>IF(Sales_Datas[[#This Row],[base_price]] &lt;= 632200, "Low", (IF(Sales_Datas[[#This Row],[base_price]] &gt;= 10092000, "High", "Medium")))</f>
        <v>Medium</v>
      </c>
    </row>
    <row r="3912" spans="1:22" x14ac:dyDescent="0.25">
      <c r="A3912" s="1" t="s">
        <v>10828</v>
      </c>
      <c r="B3912" s="1" t="s">
        <v>10829</v>
      </c>
      <c r="C3912" s="2">
        <v>44458</v>
      </c>
      <c r="D3912" s="1" t="s">
        <v>10830</v>
      </c>
      <c r="E3912" s="4">
        <v>126614</v>
      </c>
      <c r="F3912">
        <v>1</v>
      </c>
      <c r="G3912" s="4">
        <v>1266140</v>
      </c>
      <c r="H3912" s="4">
        <v>0</v>
      </c>
      <c r="I3912" s="4">
        <v>1266140</v>
      </c>
      <c r="J3912">
        <v>1</v>
      </c>
      <c r="K3912">
        <v>1</v>
      </c>
      <c r="L3912">
        <v>1</v>
      </c>
      <c r="M3912">
        <v>12</v>
      </c>
      <c r="N3912" s="2">
        <v>44457</v>
      </c>
      <c r="O3912" s="1" t="s">
        <v>10831</v>
      </c>
      <c r="P3912" s="4">
        <v>904800</v>
      </c>
      <c r="Q3912" s="4">
        <v>66004</v>
      </c>
      <c r="R3912" s="1" t="s">
        <v>554</v>
      </c>
      <c r="S3912" s="1" t="s">
        <v>1137</v>
      </c>
      <c r="T3912" s="4">
        <f>Sales_Datas[[#This Row],[after_discount]]-(Sales_Datas[[#This Row],[qty_ordered]]*Sales_Datas[[#This Row],[cogs]])</f>
        <v>1200136</v>
      </c>
      <c r="U3912" s="3">
        <f>IFERROR(Sales_Datas[[#This Row],[Gross_Profit]]/Sales_Datas[[#This Row],[after_discount]],0)</f>
        <v>0.94786990380210723</v>
      </c>
      <c r="V3912" s="1" t="str">
        <f>IF(Sales_Datas[[#This Row],[base_price]] &lt;= 632200, "Low", (IF(Sales_Datas[[#This Row],[base_price]] &gt;= 10092000, "High", "Medium")))</f>
        <v>Medium</v>
      </c>
    </row>
    <row r="3913" spans="1:22" x14ac:dyDescent="0.25">
      <c r="A3913" s="1" t="s">
        <v>10832</v>
      </c>
      <c r="B3913" s="1" t="s">
        <v>10833</v>
      </c>
      <c r="C3913" s="2">
        <v>44498</v>
      </c>
      <c r="D3913" s="1" t="s">
        <v>10830</v>
      </c>
      <c r="E3913" s="4">
        <v>126614</v>
      </c>
      <c r="F3913">
        <v>1</v>
      </c>
      <c r="G3913" s="4">
        <v>1266140</v>
      </c>
      <c r="H3913" s="4">
        <v>0</v>
      </c>
      <c r="I3913" s="4">
        <v>1266140</v>
      </c>
      <c r="J3913">
        <v>1</v>
      </c>
      <c r="K3913">
        <v>1</v>
      </c>
      <c r="L3913">
        <v>0</v>
      </c>
      <c r="M3913">
        <v>1</v>
      </c>
      <c r="N3913" s="2">
        <v>44448</v>
      </c>
      <c r="O3913" s="1" t="s">
        <v>10831</v>
      </c>
      <c r="P3913" s="4">
        <v>904800</v>
      </c>
      <c r="Q3913" s="4">
        <v>66004</v>
      </c>
      <c r="R3913" s="1" t="s">
        <v>554</v>
      </c>
      <c r="S3913" s="1" t="s">
        <v>50</v>
      </c>
      <c r="T3913" s="4">
        <f>Sales_Datas[[#This Row],[after_discount]]-(Sales_Datas[[#This Row],[qty_ordered]]*Sales_Datas[[#This Row],[cogs]])</f>
        <v>1200136</v>
      </c>
      <c r="U3913" s="3">
        <f>IFERROR(Sales_Datas[[#This Row],[Gross_Profit]]/Sales_Datas[[#This Row],[after_discount]],0)</f>
        <v>0.94786990380210723</v>
      </c>
      <c r="V3913" s="1" t="str">
        <f>IF(Sales_Datas[[#This Row],[base_price]] &lt;= 632200, "Low", (IF(Sales_Datas[[#This Row],[base_price]] &gt;= 10092000, "High", "Medium")))</f>
        <v>Medium</v>
      </c>
    </row>
    <row r="3914" spans="1:22" x14ac:dyDescent="0.25">
      <c r="A3914" s="1" t="s">
        <v>10834</v>
      </c>
      <c r="B3914" s="1" t="s">
        <v>10159</v>
      </c>
      <c r="C3914" s="2">
        <v>44432</v>
      </c>
      <c r="D3914" s="1" t="s">
        <v>10835</v>
      </c>
      <c r="E3914" s="4">
        <v>63220</v>
      </c>
      <c r="F3914">
        <v>2</v>
      </c>
      <c r="G3914" s="4">
        <v>1264400</v>
      </c>
      <c r="H3914" s="4">
        <v>0</v>
      </c>
      <c r="I3914" s="4">
        <v>1264400</v>
      </c>
      <c r="J3914">
        <v>1</v>
      </c>
      <c r="K3914">
        <v>1</v>
      </c>
      <c r="L3914">
        <v>1</v>
      </c>
      <c r="M3914">
        <v>1</v>
      </c>
      <c r="N3914" s="2">
        <v>44381</v>
      </c>
      <c r="O3914" s="1" t="s">
        <v>10836</v>
      </c>
      <c r="P3914" s="4">
        <v>632200</v>
      </c>
      <c r="Q3914" s="4">
        <v>45472</v>
      </c>
      <c r="R3914" s="1" t="s">
        <v>89</v>
      </c>
      <c r="S3914" s="1" t="s">
        <v>50</v>
      </c>
      <c r="T3914" s="4">
        <f>Sales_Datas[[#This Row],[after_discount]]-(Sales_Datas[[#This Row],[qty_ordered]]*Sales_Datas[[#This Row],[cogs]])</f>
        <v>1173456</v>
      </c>
      <c r="U3914" s="3">
        <f>IFERROR(Sales_Datas[[#This Row],[Gross_Profit]]/Sales_Datas[[#This Row],[after_discount]],0)</f>
        <v>0.92807339449541282</v>
      </c>
      <c r="V3914" s="1" t="str">
        <f>IF(Sales_Datas[[#This Row],[base_price]] &lt;= 632200, "Low", (IF(Sales_Datas[[#This Row],[base_price]] &gt;= 10092000, "High", "Medium")))</f>
        <v>Low</v>
      </c>
    </row>
    <row r="3915" spans="1:22" x14ac:dyDescent="0.25">
      <c r="A3915" s="1" t="s">
        <v>10837</v>
      </c>
      <c r="B3915" s="1" t="s">
        <v>10838</v>
      </c>
      <c r="C3915" s="2">
        <v>44776</v>
      </c>
      <c r="D3915" s="1" t="s">
        <v>10839</v>
      </c>
      <c r="E3915" s="4">
        <v>126150</v>
      </c>
      <c r="F3915">
        <v>1</v>
      </c>
      <c r="G3915" s="4">
        <v>1261500</v>
      </c>
      <c r="H3915" s="4">
        <v>0</v>
      </c>
      <c r="I3915" s="4">
        <v>1261500</v>
      </c>
      <c r="J3915">
        <v>1</v>
      </c>
      <c r="K3915">
        <v>1</v>
      </c>
      <c r="L3915">
        <v>0</v>
      </c>
      <c r="M3915">
        <v>4</v>
      </c>
      <c r="N3915" s="2">
        <v>44635</v>
      </c>
      <c r="O3915" s="1" t="s">
        <v>10840</v>
      </c>
      <c r="P3915" s="4">
        <v>1261500</v>
      </c>
      <c r="Q3915" s="4">
        <v>112230</v>
      </c>
      <c r="R3915" s="1" t="s">
        <v>383</v>
      </c>
      <c r="S3915" s="1" t="s">
        <v>34</v>
      </c>
      <c r="T3915" s="4">
        <f>Sales_Datas[[#This Row],[after_discount]]-(Sales_Datas[[#This Row],[qty_ordered]]*Sales_Datas[[#This Row],[cogs]])</f>
        <v>1149270</v>
      </c>
      <c r="U3915" s="3">
        <f>IFERROR(Sales_Datas[[#This Row],[Gross_Profit]]/Sales_Datas[[#This Row],[after_discount]],0)</f>
        <v>0.91103448275862065</v>
      </c>
      <c r="V3915" s="1" t="str">
        <f>IF(Sales_Datas[[#This Row],[base_price]] &lt;= 632200, "Low", (IF(Sales_Datas[[#This Row],[base_price]] &gt;= 10092000, "High", "Medium")))</f>
        <v>Medium</v>
      </c>
    </row>
    <row r="3916" spans="1:22" x14ac:dyDescent="0.25">
      <c r="A3916" s="1" t="s">
        <v>10841</v>
      </c>
      <c r="B3916" s="1" t="s">
        <v>10007</v>
      </c>
      <c r="C3916" s="2">
        <v>44596</v>
      </c>
      <c r="D3916" s="1" t="s">
        <v>8119</v>
      </c>
      <c r="E3916" s="4">
        <v>42050</v>
      </c>
      <c r="F3916">
        <v>3</v>
      </c>
      <c r="G3916" s="4">
        <v>1261500</v>
      </c>
      <c r="H3916" s="4">
        <v>0</v>
      </c>
      <c r="I3916" s="4">
        <v>1261500</v>
      </c>
      <c r="J3916">
        <v>1</v>
      </c>
      <c r="K3916">
        <v>1</v>
      </c>
      <c r="L3916">
        <v>0</v>
      </c>
      <c r="M3916">
        <v>1</v>
      </c>
      <c r="N3916" s="2">
        <v>44392</v>
      </c>
      <c r="O3916" s="1" t="s">
        <v>8120</v>
      </c>
      <c r="P3916" s="4">
        <v>403100</v>
      </c>
      <c r="Q3916" s="4">
        <v>29000</v>
      </c>
      <c r="R3916" s="1" t="s">
        <v>344</v>
      </c>
      <c r="S3916" s="1" t="s">
        <v>50</v>
      </c>
      <c r="T3916" s="4">
        <f>Sales_Datas[[#This Row],[after_discount]]-(Sales_Datas[[#This Row],[qty_ordered]]*Sales_Datas[[#This Row],[cogs]])</f>
        <v>1174500</v>
      </c>
      <c r="U3916" s="3">
        <f>IFERROR(Sales_Datas[[#This Row],[Gross_Profit]]/Sales_Datas[[#This Row],[after_discount]],0)</f>
        <v>0.93103448275862066</v>
      </c>
      <c r="V3916" s="1" t="str">
        <f>IF(Sales_Datas[[#This Row],[base_price]] &lt;= 632200, "Low", (IF(Sales_Datas[[#This Row],[base_price]] &gt;= 10092000, "High", "Medium")))</f>
        <v>Low</v>
      </c>
    </row>
    <row r="3917" spans="1:22" x14ac:dyDescent="0.25">
      <c r="A3917" s="1" t="s">
        <v>10842</v>
      </c>
      <c r="B3917" s="1" t="s">
        <v>10843</v>
      </c>
      <c r="C3917" s="2">
        <v>44651</v>
      </c>
      <c r="D3917" s="1" t="s">
        <v>1025</v>
      </c>
      <c r="E3917" s="4">
        <v>25230</v>
      </c>
      <c r="F3917">
        <v>5</v>
      </c>
      <c r="G3917" s="4">
        <v>1261500</v>
      </c>
      <c r="H3917" s="4">
        <v>0</v>
      </c>
      <c r="I3917" s="4">
        <v>1261500</v>
      </c>
      <c r="J3917">
        <v>1</v>
      </c>
      <c r="K3917">
        <v>1</v>
      </c>
      <c r="L3917">
        <v>1</v>
      </c>
      <c r="M3917">
        <v>1</v>
      </c>
      <c r="N3917" s="2">
        <v>44605</v>
      </c>
      <c r="O3917" s="1" t="s">
        <v>1026</v>
      </c>
      <c r="P3917" s="4">
        <v>240700</v>
      </c>
      <c r="Q3917" s="4">
        <v>14442</v>
      </c>
      <c r="R3917" s="1" t="s">
        <v>344</v>
      </c>
      <c r="S3917" s="1" t="s">
        <v>50</v>
      </c>
      <c r="T3917" s="4">
        <f>Sales_Datas[[#This Row],[after_discount]]-(Sales_Datas[[#This Row],[qty_ordered]]*Sales_Datas[[#This Row],[cogs]])</f>
        <v>1189290</v>
      </c>
      <c r="U3917" s="3">
        <f>IFERROR(Sales_Datas[[#This Row],[Gross_Profit]]/Sales_Datas[[#This Row],[after_discount]],0)</f>
        <v>0.94275862068965521</v>
      </c>
      <c r="V3917" s="1" t="str">
        <f>IF(Sales_Datas[[#This Row],[base_price]] &lt;= 632200, "Low", (IF(Sales_Datas[[#This Row],[base_price]] &gt;= 10092000, "High", "Medium")))</f>
        <v>Low</v>
      </c>
    </row>
    <row r="3918" spans="1:22" x14ac:dyDescent="0.25">
      <c r="A3918" s="1" t="s">
        <v>10844</v>
      </c>
      <c r="B3918" s="1" t="s">
        <v>10007</v>
      </c>
      <c r="C3918" s="2">
        <v>44869</v>
      </c>
      <c r="D3918" s="1" t="s">
        <v>8119</v>
      </c>
      <c r="E3918" s="4">
        <v>42050</v>
      </c>
      <c r="F3918">
        <v>3</v>
      </c>
      <c r="G3918" s="4">
        <v>1261500</v>
      </c>
      <c r="H3918" s="4">
        <v>0</v>
      </c>
      <c r="I3918" s="4">
        <v>1261500</v>
      </c>
      <c r="J3918">
        <v>1</v>
      </c>
      <c r="K3918">
        <v>1</v>
      </c>
      <c r="L3918">
        <v>0</v>
      </c>
      <c r="M3918">
        <v>1</v>
      </c>
      <c r="N3918" s="2">
        <v>44392</v>
      </c>
      <c r="O3918" s="1" t="s">
        <v>8120</v>
      </c>
      <c r="P3918" s="4">
        <v>403100</v>
      </c>
      <c r="Q3918" s="4">
        <v>29000</v>
      </c>
      <c r="R3918" s="1" t="s">
        <v>344</v>
      </c>
      <c r="S3918" s="1" t="s">
        <v>50</v>
      </c>
      <c r="T3918" s="4">
        <f>Sales_Datas[[#This Row],[after_discount]]-(Sales_Datas[[#This Row],[qty_ordered]]*Sales_Datas[[#This Row],[cogs]])</f>
        <v>1174500</v>
      </c>
      <c r="U3918" s="3">
        <f>IFERROR(Sales_Datas[[#This Row],[Gross_Profit]]/Sales_Datas[[#This Row],[after_discount]],0)</f>
        <v>0.93103448275862066</v>
      </c>
      <c r="V3918" s="1" t="str">
        <f>IF(Sales_Datas[[#This Row],[base_price]] &lt;= 632200, "Low", (IF(Sales_Datas[[#This Row],[base_price]] &gt;= 10092000, "High", "Medium")))</f>
        <v>Low</v>
      </c>
    </row>
    <row r="3919" spans="1:22" x14ac:dyDescent="0.25">
      <c r="A3919" s="1" t="s">
        <v>10845</v>
      </c>
      <c r="B3919" s="1" t="s">
        <v>10003</v>
      </c>
      <c r="C3919" s="2">
        <v>44748</v>
      </c>
      <c r="D3919" s="1" t="s">
        <v>10004</v>
      </c>
      <c r="E3919" s="4">
        <v>125280</v>
      </c>
      <c r="F3919">
        <v>1</v>
      </c>
      <c r="G3919" s="4">
        <v>1252800</v>
      </c>
      <c r="H3919" s="4">
        <v>0</v>
      </c>
      <c r="I3919" s="4">
        <v>1252800</v>
      </c>
      <c r="J3919">
        <v>1</v>
      </c>
      <c r="K3919">
        <v>1</v>
      </c>
      <c r="L3919">
        <v>1</v>
      </c>
      <c r="M3919">
        <v>1</v>
      </c>
      <c r="N3919" s="2">
        <v>44707</v>
      </c>
      <c r="O3919" s="1" t="s">
        <v>10005</v>
      </c>
      <c r="P3919" s="4">
        <v>1174500</v>
      </c>
      <c r="Q3919" s="4">
        <v>93960</v>
      </c>
      <c r="R3919" s="1" t="s">
        <v>128</v>
      </c>
      <c r="S3919" s="1" t="s">
        <v>50</v>
      </c>
      <c r="T3919" s="4">
        <f>Sales_Datas[[#This Row],[after_discount]]-(Sales_Datas[[#This Row],[qty_ordered]]*Sales_Datas[[#This Row],[cogs]])</f>
        <v>1158840</v>
      </c>
      <c r="U3919" s="3">
        <f>IFERROR(Sales_Datas[[#This Row],[Gross_Profit]]/Sales_Datas[[#This Row],[after_discount]],0)</f>
        <v>0.92500000000000004</v>
      </c>
      <c r="V3919" s="1" t="str">
        <f>IF(Sales_Datas[[#This Row],[base_price]] &lt;= 632200, "Low", (IF(Sales_Datas[[#This Row],[base_price]] &gt;= 10092000, "High", "Medium")))</f>
        <v>Medium</v>
      </c>
    </row>
    <row r="3920" spans="1:22" x14ac:dyDescent="0.25">
      <c r="A3920" s="1" t="s">
        <v>10846</v>
      </c>
      <c r="B3920" s="1" t="s">
        <v>10847</v>
      </c>
      <c r="C3920" s="2">
        <v>44294</v>
      </c>
      <c r="D3920" s="1" t="s">
        <v>10848</v>
      </c>
      <c r="E3920" s="4">
        <v>41760</v>
      </c>
      <c r="F3920">
        <v>3</v>
      </c>
      <c r="G3920" s="4">
        <v>1252800</v>
      </c>
      <c r="H3920" s="4">
        <v>0</v>
      </c>
      <c r="I3920" s="4">
        <v>1252800</v>
      </c>
      <c r="J3920">
        <v>1</v>
      </c>
      <c r="K3920">
        <v>1</v>
      </c>
      <c r="L3920">
        <v>0</v>
      </c>
      <c r="M3920">
        <v>1</v>
      </c>
      <c r="N3920" s="2">
        <v>44424</v>
      </c>
      <c r="O3920" s="1" t="s">
        <v>10849</v>
      </c>
      <c r="P3920" s="4">
        <v>417600</v>
      </c>
      <c r="Q3920" s="4">
        <v>29232</v>
      </c>
      <c r="R3920" s="1" t="s">
        <v>554</v>
      </c>
      <c r="S3920" s="1" t="s">
        <v>50</v>
      </c>
      <c r="T3920" s="4">
        <f>Sales_Datas[[#This Row],[after_discount]]-(Sales_Datas[[#This Row],[qty_ordered]]*Sales_Datas[[#This Row],[cogs]])</f>
        <v>1165104</v>
      </c>
      <c r="U3920" s="3">
        <f>IFERROR(Sales_Datas[[#This Row],[Gross_Profit]]/Sales_Datas[[#This Row],[after_discount]],0)</f>
        <v>0.93</v>
      </c>
      <c r="V3920" s="1" t="str">
        <f>IF(Sales_Datas[[#This Row],[base_price]] &lt;= 632200, "Low", (IF(Sales_Datas[[#This Row],[base_price]] &gt;= 10092000, "High", "Medium")))</f>
        <v>Low</v>
      </c>
    </row>
    <row r="3921" spans="1:22" x14ac:dyDescent="0.25">
      <c r="A3921" s="1" t="s">
        <v>10850</v>
      </c>
      <c r="B3921" s="1" t="s">
        <v>41</v>
      </c>
      <c r="C3921" s="2">
        <v>44387</v>
      </c>
      <c r="D3921" s="1" t="s">
        <v>10851</v>
      </c>
      <c r="E3921" s="4">
        <v>125280</v>
      </c>
      <c r="F3921">
        <v>1</v>
      </c>
      <c r="G3921" s="4">
        <v>1252800</v>
      </c>
      <c r="H3921" s="4">
        <v>0</v>
      </c>
      <c r="I3921" s="4">
        <v>1252800</v>
      </c>
      <c r="J3921">
        <v>1</v>
      </c>
      <c r="K3921">
        <v>1</v>
      </c>
      <c r="L3921">
        <v>1</v>
      </c>
      <c r="M3921">
        <v>4</v>
      </c>
      <c r="N3921" s="2">
        <v>44382</v>
      </c>
      <c r="O3921" s="1" t="s">
        <v>10852</v>
      </c>
      <c r="P3921" s="4">
        <v>1252800</v>
      </c>
      <c r="Q3921" s="4">
        <v>92684</v>
      </c>
      <c r="R3921" s="1" t="s">
        <v>75</v>
      </c>
      <c r="S3921" s="1" t="s">
        <v>34</v>
      </c>
      <c r="T3921" s="4">
        <f>Sales_Datas[[#This Row],[after_discount]]-(Sales_Datas[[#This Row],[qty_ordered]]*Sales_Datas[[#This Row],[cogs]])</f>
        <v>1160116</v>
      </c>
      <c r="U3921" s="3">
        <f>IFERROR(Sales_Datas[[#This Row],[Gross_Profit]]/Sales_Datas[[#This Row],[after_discount]],0)</f>
        <v>0.92601851851851846</v>
      </c>
      <c r="V3921" s="1" t="str">
        <f>IF(Sales_Datas[[#This Row],[base_price]] &lt;= 632200, "Low", (IF(Sales_Datas[[#This Row],[base_price]] &gt;= 10092000, "High", "Medium")))</f>
        <v>Medium</v>
      </c>
    </row>
    <row r="3922" spans="1:22" x14ac:dyDescent="0.25">
      <c r="A3922" s="1" t="s">
        <v>10853</v>
      </c>
      <c r="B3922" s="1" t="s">
        <v>41</v>
      </c>
      <c r="C3922" s="2">
        <v>44466</v>
      </c>
      <c r="D3922" s="1" t="s">
        <v>10851</v>
      </c>
      <c r="E3922" s="4">
        <v>125280</v>
      </c>
      <c r="F3922">
        <v>1</v>
      </c>
      <c r="G3922" s="4">
        <v>1252800</v>
      </c>
      <c r="H3922" s="4">
        <v>0</v>
      </c>
      <c r="I3922" s="4">
        <v>1252800</v>
      </c>
      <c r="J3922">
        <v>1</v>
      </c>
      <c r="K3922">
        <v>1</v>
      </c>
      <c r="L3922">
        <v>1</v>
      </c>
      <c r="M3922">
        <v>4</v>
      </c>
      <c r="N3922" s="2">
        <v>44382</v>
      </c>
      <c r="O3922" s="1" t="s">
        <v>10852</v>
      </c>
      <c r="P3922" s="4">
        <v>1252800</v>
      </c>
      <c r="Q3922" s="4">
        <v>92684</v>
      </c>
      <c r="R3922" s="1" t="s">
        <v>75</v>
      </c>
      <c r="S3922" s="1" t="s">
        <v>34</v>
      </c>
      <c r="T3922" s="4">
        <f>Sales_Datas[[#This Row],[after_discount]]-(Sales_Datas[[#This Row],[qty_ordered]]*Sales_Datas[[#This Row],[cogs]])</f>
        <v>1160116</v>
      </c>
      <c r="U3922" s="3">
        <f>IFERROR(Sales_Datas[[#This Row],[Gross_Profit]]/Sales_Datas[[#This Row],[after_discount]],0)</f>
        <v>0.92601851851851846</v>
      </c>
      <c r="V3922" s="1" t="str">
        <f>IF(Sales_Datas[[#This Row],[base_price]] &lt;= 632200, "Low", (IF(Sales_Datas[[#This Row],[base_price]] &gt;= 10092000, "High", "Medium")))</f>
        <v>Medium</v>
      </c>
    </row>
    <row r="3923" spans="1:22" x14ac:dyDescent="0.25">
      <c r="A3923" s="1" t="s">
        <v>10854</v>
      </c>
      <c r="B3923" s="1" t="s">
        <v>41</v>
      </c>
      <c r="C3923" s="2">
        <v>44485</v>
      </c>
      <c r="D3923" s="1" t="s">
        <v>10851</v>
      </c>
      <c r="E3923" s="4">
        <v>125280</v>
      </c>
      <c r="F3923">
        <v>1</v>
      </c>
      <c r="G3923" s="4">
        <v>1252800</v>
      </c>
      <c r="H3923" s="4">
        <v>0</v>
      </c>
      <c r="I3923" s="4">
        <v>1252800</v>
      </c>
      <c r="J3923">
        <v>1</v>
      </c>
      <c r="K3923">
        <v>0</v>
      </c>
      <c r="L3923">
        <v>0</v>
      </c>
      <c r="M3923">
        <v>4</v>
      </c>
      <c r="N3923" s="2">
        <v>44382</v>
      </c>
      <c r="O3923" s="1" t="s">
        <v>10852</v>
      </c>
      <c r="P3923" s="4">
        <v>1252800</v>
      </c>
      <c r="Q3923" s="4">
        <v>92684</v>
      </c>
      <c r="R3923" s="1" t="s">
        <v>75</v>
      </c>
      <c r="S3923" s="1" t="s">
        <v>34</v>
      </c>
      <c r="T3923" s="4">
        <f>Sales_Datas[[#This Row],[after_discount]]-(Sales_Datas[[#This Row],[qty_ordered]]*Sales_Datas[[#This Row],[cogs]])</f>
        <v>1160116</v>
      </c>
      <c r="U3923" s="3">
        <f>IFERROR(Sales_Datas[[#This Row],[Gross_Profit]]/Sales_Datas[[#This Row],[after_discount]],0)</f>
        <v>0.92601851851851846</v>
      </c>
      <c r="V3923" s="1" t="str">
        <f>IF(Sales_Datas[[#This Row],[base_price]] &lt;= 632200, "Low", (IF(Sales_Datas[[#This Row],[base_price]] &gt;= 10092000, "High", "Medium")))</f>
        <v>Medium</v>
      </c>
    </row>
    <row r="3924" spans="1:22" x14ac:dyDescent="0.25">
      <c r="A3924" s="1" t="s">
        <v>10855</v>
      </c>
      <c r="B3924" s="1" t="s">
        <v>41</v>
      </c>
      <c r="C3924" s="2">
        <v>44493</v>
      </c>
      <c r="D3924" s="1" t="s">
        <v>10851</v>
      </c>
      <c r="E3924" s="4">
        <v>125280</v>
      </c>
      <c r="F3924">
        <v>1</v>
      </c>
      <c r="G3924" s="4">
        <v>1252800</v>
      </c>
      <c r="H3924" s="4">
        <v>0</v>
      </c>
      <c r="I3924" s="4">
        <v>1252800</v>
      </c>
      <c r="J3924">
        <v>1</v>
      </c>
      <c r="K3924">
        <v>1</v>
      </c>
      <c r="L3924">
        <v>1</v>
      </c>
      <c r="M3924">
        <v>4</v>
      </c>
      <c r="N3924" s="2">
        <v>44382</v>
      </c>
      <c r="O3924" s="1" t="s">
        <v>10852</v>
      </c>
      <c r="P3924" s="4">
        <v>1252800</v>
      </c>
      <c r="Q3924" s="4">
        <v>92684</v>
      </c>
      <c r="R3924" s="1" t="s">
        <v>75</v>
      </c>
      <c r="S3924" s="1" t="s">
        <v>34</v>
      </c>
      <c r="T3924" s="4">
        <f>Sales_Datas[[#This Row],[after_discount]]-(Sales_Datas[[#This Row],[qty_ordered]]*Sales_Datas[[#This Row],[cogs]])</f>
        <v>1160116</v>
      </c>
      <c r="U3924" s="3">
        <f>IFERROR(Sales_Datas[[#This Row],[Gross_Profit]]/Sales_Datas[[#This Row],[after_discount]],0)</f>
        <v>0.92601851851851846</v>
      </c>
      <c r="V3924" s="1" t="str">
        <f>IF(Sales_Datas[[#This Row],[base_price]] &lt;= 632200, "Low", (IF(Sales_Datas[[#This Row],[base_price]] &gt;= 10092000, "High", "Medium")))</f>
        <v>Medium</v>
      </c>
    </row>
    <row r="3925" spans="1:22" x14ac:dyDescent="0.25">
      <c r="A3925" s="1" t="s">
        <v>10856</v>
      </c>
      <c r="B3925" s="1" t="s">
        <v>41</v>
      </c>
      <c r="C3925" s="2">
        <v>44500</v>
      </c>
      <c r="D3925" s="1" t="s">
        <v>10851</v>
      </c>
      <c r="E3925" s="4">
        <v>125280</v>
      </c>
      <c r="F3925">
        <v>1</v>
      </c>
      <c r="G3925" s="4">
        <v>1252800</v>
      </c>
      <c r="H3925" s="4">
        <v>0</v>
      </c>
      <c r="I3925" s="4">
        <v>1252800</v>
      </c>
      <c r="J3925">
        <v>1</v>
      </c>
      <c r="K3925">
        <v>1</v>
      </c>
      <c r="L3925">
        <v>1</v>
      </c>
      <c r="M3925">
        <v>4</v>
      </c>
      <c r="N3925" s="2">
        <v>44382</v>
      </c>
      <c r="O3925" s="1" t="s">
        <v>10852</v>
      </c>
      <c r="P3925" s="4">
        <v>1252800</v>
      </c>
      <c r="Q3925" s="4">
        <v>92684</v>
      </c>
      <c r="R3925" s="1" t="s">
        <v>75</v>
      </c>
      <c r="S3925" s="1" t="s">
        <v>34</v>
      </c>
      <c r="T3925" s="4">
        <f>Sales_Datas[[#This Row],[after_discount]]-(Sales_Datas[[#This Row],[qty_ordered]]*Sales_Datas[[#This Row],[cogs]])</f>
        <v>1160116</v>
      </c>
      <c r="U3925" s="3">
        <f>IFERROR(Sales_Datas[[#This Row],[Gross_Profit]]/Sales_Datas[[#This Row],[after_discount]],0)</f>
        <v>0.92601851851851846</v>
      </c>
      <c r="V3925" s="1" t="str">
        <f>IF(Sales_Datas[[#This Row],[base_price]] &lt;= 632200, "Low", (IF(Sales_Datas[[#This Row],[base_price]] &gt;= 10092000, "High", "Medium")))</f>
        <v>Medium</v>
      </c>
    </row>
    <row r="3926" spans="1:22" x14ac:dyDescent="0.25">
      <c r="A3926" s="1" t="s">
        <v>10857</v>
      </c>
      <c r="B3926" s="1" t="s">
        <v>10858</v>
      </c>
      <c r="C3926" s="2">
        <v>44527</v>
      </c>
      <c r="D3926" s="1" t="s">
        <v>5286</v>
      </c>
      <c r="E3926" s="4">
        <v>125280</v>
      </c>
      <c r="F3926">
        <v>1</v>
      </c>
      <c r="G3926" s="4">
        <v>1252800</v>
      </c>
      <c r="H3926" s="4">
        <v>0</v>
      </c>
      <c r="I3926" s="4">
        <v>1252800</v>
      </c>
      <c r="J3926">
        <v>1</v>
      </c>
      <c r="K3926">
        <v>1</v>
      </c>
      <c r="L3926">
        <v>1</v>
      </c>
      <c r="M3926">
        <v>1</v>
      </c>
      <c r="N3926" s="2">
        <v>44508</v>
      </c>
      <c r="O3926" s="1" t="s">
        <v>5287</v>
      </c>
      <c r="P3926" s="4">
        <v>1252800</v>
      </c>
      <c r="Q3926" s="4">
        <v>83926</v>
      </c>
      <c r="R3926" s="1" t="s">
        <v>75</v>
      </c>
      <c r="S3926" s="1" t="s">
        <v>50</v>
      </c>
      <c r="T3926" s="4">
        <f>Sales_Datas[[#This Row],[after_discount]]-(Sales_Datas[[#This Row],[qty_ordered]]*Sales_Datas[[#This Row],[cogs]])</f>
        <v>1168874</v>
      </c>
      <c r="U3926" s="3">
        <f>IFERROR(Sales_Datas[[#This Row],[Gross_Profit]]/Sales_Datas[[#This Row],[after_discount]],0)</f>
        <v>0.93300925925925926</v>
      </c>
      <c r="V3926" s="1" t="str">
        <f>IF(Sales_Datas[[#This Row],[base_price]] &lt;= 632200, "Low", (IF(Sales_Datas[[#This Row],[base_price]] &gt;= 10092000, "High", "Medium")))</f>
        <v>Medium</v>
      </c>
    </row>
    <row r="3927" spans="1:22" x14ac:dyDescent="0.25">
      <c r="A3927" s="1" t="s">
        <v>10859</v>
      </c>
      <c r="B3927" s="1" t="s">
        <v>10860</v>
      </c>
      <c r="C3927" s="2">
        <v>44556</v>
      </c>
      <c r="D3927" s="1" t="s">
        <v>843</v>
      </c>
      <c r="E3927" s="4">
        <v>125280</v>
      </c>
      <c r="F3927">
        <v>1</v>
      </c>
      <c r="G3927" s="4">
        <v>1252800</v>
      </c>
      <c r="H3927" s="4">
        <v>0</v>
      </c>
      <c r="I3927" s="4">
        <v>1252800</v>
      </c>
      <c r="J3927">
        <v>1</v>
      </c>
      <c r="K3927">
        <v>1</v>
      </c>
      <c r="L3927">
        <v>0</v>
      </c>
      <c r="M3927">
        <v>1</v>
      </c>
      <c r="N3927" s="2">
        <v>44417</v>
      </c>
      <c r="O3927" s="1" t="s">
        <v>844</v>
      </c>
      <c r="P3927" s="4">
        <v>1252800</v>
      </c>
      <c r="Q3927" s="4">
        <v>77662</v>
      </c>
      <c r="R3927" s="1" t="s">
        <v>75</v>
      </c>
      <c r="S3927" s="1" t="s">
        <v>50</v>
      </c>
      <c r="T3927" s="4">
        <f>Sales_Datas[[#This Row],[after_discount]]-(Sales_Datas[[#This Row],[qty_ordered]]*Sales_Datas[[#This Row],[cogs]])</f>
        <v>1175138</v>
      </c>
      <c r="U3927" s="3">
        <f>IFERROR(Sales_Datas[[#This Row],[Gross_Profit]]/Sales_Datas[[#This Row],[after_discount]],0)</f>
        <v>0.93800925925925926</v>
      </c>
      <c r="V3927" s="1" t="str">
        <f>IF(Sales_Datas[[#This Row],[base_price]] &lt;= 632200, "Low", (IF(Sales_Datas[[#This Row],[base_price]] &gt;= 10092000, "High", "Medium")))</f>
        <v>Medium</v>
      </c>
    </row>
    <row r="3928" spans="1:22" x14ac:dyDescent="0.25">
      <c r="A3928" s="1" t="s">
        <v>10861</v>
      </c>
      <c r="B3928" s="1" t="s">
        <v>8826</v>
      </c>
      <c r="C3928" s="2">
        <v>44558</v>
      </c>
      <c r="D3928" s="1" t="s">
        <v>5286</v>
      </c>
      <c r="E3928" s="4">
        <v>125280</v>
      </c>
      <c r="F3928">
        <v>1</v>
      </c>
      <c r="G3928" s="4">
        <v>1252800</v>
      </c>
      <c r="H3928" s="4">
        <v>0</v>
      </c>
      <c r="I3928" s="4">
        <v>1252800</v>
      </c>
      <c r="J3928">
        <v>1</v>
      </c>
      <c r="K3928">
        <v>1</v>
      </c>
      <c r="L3928">
        <v>0</v>
      </c>
      <c r="M3928">
        <v>1</v>
      </c>
      <c r="N3928" s="2">
        <v>44379</v>
      </c>
      <c r="O3928" s="1" t="s">
        <v>5287</v>
      </c>
      <c r="P3928" s="4">
        <v>1252800</v>
      </c>
      <c r="Q3928" s="4">
        <v>83926</v>
      </c>
      <c r="R3928" s="1" t="s">
        <v>75</v>
      </c>
      <c r="S3928" s="1" t="s">
        <v>50</v>
      </c>
      <c r="T3928" s="4">
        <f>Sales_Datas[[#This Row],[after_discount]]-(Sales_Datas[[#This Row],[qty_ordered]]*Sales_Datas[[#This Row],[cogs]])</f>
        <v>1168874</v>
      </c>
      <c r="U3928" s="3">
        <f>IFERROR(Sales_Datas[[#This Row],[Gross_Profit]]/Sales_Datas[[#This Row],[after_discount]],0)</f>
        <v>0.93300925925925926</v>
      </c>
      <c r="V3928" s="1" t="str">
        <f>IF(Sales_Datas[[#This Row],[base_price]] &lt;= 632200, "Low", (IF(Sales_Datas[[#This Row],[base_price]] &gt;= 10092000, "High", "Medium")))</f>
        <v>Medium</v>
      </c>
    </row>
    <row r="3929" spans="1:22" x14ac:dyDescent="0.25">
      <c r="A3929" s="1" t="s">
        <v>10862</v>
      </c>
      <c r="B3929" s="1" t="s">
        <v>10863</v>
      </c>
      <c r="C3929" s="2">
        <v>44561</v>
      </c>
      <c r="D3929" s="1" t="s">
        <v>3387</v>
      </c>
      <c r="E3929" s="4">
        <v>125280</v>
      </c>
      <c r="F3929">
        <v>1</v>
      </c>
      <c r="G3929" s="4">
        <v>1252800</v>
      </c>
      <c r="H3929" s="4">
        <v>0</v>
      </c>
      <c r="I3929" s="4">
        <v>1252800</v>
      </c>
      <c r="J3929">
        <v>1</v>
      </c>
      <c r="K3929">
        <v>1</v>
      </c>
      <c r="L3929">
        <v>0</v>
      </c>
      <c r="M3929">
        <v>1</v>
      </c>
      <c r="N3929" s="2">
        <v>44545</v>
      </c>
      <c r="O3929" s="1" t="s">
        <v>3388</v>
      </c>
      <c r="P3929" s="4">
        <v>1252800</v>
      </c>
      <c r="Q3929" s="4">
        <v>97672</v>
      </c>
      <c r="R3929" s="1" t="s">
        <v>75</v>
      </c>
      <c r="S3929" s="1" t="s">
        <v>50</v>
      </c>
      <c r="T3929" s="4">
        <f>Sales_Datas[[#This Row],[after_discount]]-(Sales_Datas[[#This Row],[qty_ordered]]*Sales_Datas[[#This Row],[cogs]])</f>
        <v>1155128</v>
      </c>
      <c r="U3929" s="3">
        <f>IFERROR(Sales_Datas[[#This Row],[Gross_Profit]]/Sales_Datas[[#This Row],[after_discount]],0)</f>
        <v>0.92203703703703699</v>
      </c>
      <c r="V3929" s="1" t="str">
        <f>IF(Sales_Datas[[#This Row],[base_price]] &lt;= 632200, "Low", (IF(Sales_Datas[[#This Row],[base_price]] &gt;= 10092000, "High", "Medium")))</f>
        <v>Medium</v>
      </c>
    </row>
    <row r="3930" spans="1:22" x14ac:dyDescent="0.25">
      <c r="A3930" s="1" t="s">
        <v>10864</v>
      </c>
      <c r="B3930" s="1" t="s">
        <v>3486</v>
      </c>
      <c r="C3930" s="2">
        <v>44774</v>
      </c>
      <c r="D3930" s="1" t="s">
        <v>843</v>
      </c>
      <c r="E3930" s="4">
        <v>125280</v>
      </c>
      <c r="F3930">
        <v>1</v>
      </c>
      <c r="G3930" s="4">
        <v>1252800</v>
      </c>
      <c r="H3930" s="4">
        <v>0</v>
      </c>
      <c r="I3930" s="4">
        <v>1252800</v>
      </c>
      <c r="J3930">
        <v>1</v>
      </c>
      <c r="K3930">
        <v>1</v>
      </c>
      <c r="L3930">
        <v>0</v>
      </c>
      <c r="M3930">
        <v>4</v>
      </c>
      <c r="N3930" s="2">
        <v>44476</v>
      </c>
      <c r="O3930" s="1" t="s">
        <v>844</v>
      </c>
      <c r="P3930" s="4">
        <v>1252800</v>
      </c>
      <c r="Q3930" s="4">
        <v>77662</v>
      </c>
      <c r="R3930" s="1" t="s">
        <v>75</v>
      </c>
      <c r="S3930" s="1" t="s">
        <v>34</v>
      </c>
      <c r="T3930" s="4">
        <f>Sales_Datas[[#This Row],[after_discount]]-(Sales_Datas[[#This Row],[qty_ordered]]*Sales_Datas[[#This Row],[cogs]])</f>
        <v>1175138</v>
      </c>
      <c r="U3930" s="3">
        <f>IFERROR(Sales_Datas[[#This Row],[Gross_Profit]]/Sales_Datas[[#This Row],[after_discount]],0)</f>
        <v>0.93800925925925926</v>
      </c>
      <c r="V3930" s="1" t="str">
        <f>IF(Sales_Datas[[#This Row],[base_price]] &lt;= 632200, "Low", (IF(Sales_Datas[[#This Row],[base_price]] &gt;= 10092000, "High", "Medium")))</f>
        <v>Medium</v>
      </c>
    </row>
    <row r="3931" spans="1:22" x14ac:dyDescent="0.25">
      <c r="A3931" s="1" t="s">
        <v>10865</v>
      </c>
      <c r="B3931" s="1" t="s">
        <v>10866</v>
      </c>
      <c r="C3931" s="2">
        <v>44761</v>
      </c>
      <c r="D3931" s="1" t="s">
        <v>10867</v>
      </c>
      <c r="E3931" s="4">
        <v>124700</v>
      </c>
      <c r="F3931">
        <v>1</v>
      </c>
      <c r="G3931" s="4">
        <v>1247000</v>
      </c>
      <c r="H3931" s="4">
        <v>0</v>
      </c>
      <c r="I3931" s="4">
        <v>1247000</v>
      </c>
      <c r="J3931">
        <v>1</v>
      </c>
      <c r="K3931">
        <v>1</v>
      </c>
      <c r="L3931">
        <v>1</v>
      </c>
      <c r="M3931">
        <v>1</v>
      </c>
      <c r="N3931" s="2">
        <v>44770</v>
      </c>
      <c r="O3931" s="1" t="s">
        <v>10868</v>
      </c>
      <c r="P3931" s="4">
        <v>1247000</v>
      </c>
      <c r="Q3931" s="4">
        <v>107242</v>
      </c>
      <c r="R3931" s="1" t="s">
        <v>29</v>
      </c>
      <c r="S3931" s="1" t="s">
        <v>50</v>
      </c>
      <c r="T3931" s="4">
        <f>Sales_Datas[[#This Row],[after_discount]]-(Sales_Datas[[#This Row],[qty_ordered]]*Sales_Datas[[#This Row],[cogs]])</f>
        <v>1139758</v>
      </c>
      <c r="U3931" s="3">
        <f>IFERROR(Sales_Datas[[#This Row],[Gross_Profit]]/Sales_Datas[[#This Row],[after_discount]],0)</f>
        <v>0.91400000000000003</v>
      </c>
      <c r="V3931" s="1" t="str">
        <f>IF(Sales_Datas[[#This Row],[base_price]] &lt;= 632200, "Low", (IF(Sales_Datas[[#This Row],[base_price]] &gt;= 10092000, "High", "Medium")))</f>
        <v>Medium</v>
      </c>
    </row>
    <row r="3932" spans="1:22" x14ac:dyDescent="0.25">
      <c r="A3932" s="1" t="s">
        <v>10869</v>
      </c>
      <c r="B3932" s="1" t="s">
        <v>10870</v>
      </c>
      <c r="C3932" s="2">
        <v>44765</v>
      </c>
      <c r="D3932" s="1" t="s">
        <v>10871</v>
      </c>
      <c r="E3932" s="4">
        <v>124700</v>
      </c>
      <c r="F3932">
        <v>1</v>
      </c>
      <c r="G3932" s="4">
        <v>1247000</v>
      </c>
      <c r="H3932" s="4">
        <v>0</v>
      </c>
      <c r="I3932" s="4">
        <v>1247000</v>
      </c>
      <c r="J3932">
        <v>1</v>
      </c>
      <c r="K3932">
        <v>1</v>
      </c>
      <c r="L3932">
        <v>1</v>
      </c>
      <c r="M3932">
        <v>1</v>
      </c>
      <c r="N3932" s="2">
        <v>44707</v>
      </c>
      <c r="O3932" s="1" t="s">
        <v>10872</v>
      </c>
      <c r="P3932" s="4">
        <v>1247000</v>
      </c>
      <c r="Q3932" s="4">
        <v>108460</v>
      </c>
      <c r="R3932" s="1" t="s">
        <v>23</v>
      </c>
      <c r="S3932" s="1" t="s">
        <v>50</v>
      </c>
      <c r="T3932" s="4">
        <f>Sales_Datas[[#This Row],[after_discount]]-(Sales_Datas[[#This Row],[qty_ordered]]*Sales_Datas[[#This Row],[cogs]])</f>
        <v>1138540</v>
      </c>
      <c r="U3932" s="3">
        <f>IFERROR(Sales_Datas[[#This Row],[Gross_Profit]]/Sales_Datas[[#This Row],[after_discount]],0)</f>
        <v>0.91302325581395349</v>
      </c>
      <c r="V3932" s="1" t="str">
        <f>IF(Sales_Datas[[#This Row],[base_price]] &lt;= 632200, "Low", (IF(Sales_Datas[[#This Row],[base_price]] &gt;= 10092000, "High", "Medium")))</f>
        <v>Medium</v>
      </c>
    </row>
    <row r="3933" spans="1:22" x14ac:dyDescent="0.25">
      <c r="A3933" s="1" t="s">
        <v>10873</v>
      </c>
      <c r="B3933" s="1" t="s">
        <v>3665</v>
      </c>
      <c r="C3933" s="2">
        <v>44872</v>
      </c>
      <c r="D3933" s="1" t="s">
        <v>10874</v>
      </c>
      <c r="E3933" s="4">
        <v>41470</v>
      </c>
      <c r="F3933">
        <v>3</v>
      </c>
      <c r="G3933" s="4">
        <v>1244100</v>
      </c>
      <c r="H3933" s="4">
        <v>0</v>
      </c>
      <c r="I3933" s="4">
        <v>1244100</v>
      </c>
      <c r="J3933">
        <v>1</v>
      </c>
      <c r="K3933">
        <v>1</v>
      </c>
      <c r="L3933">
        <v>1</v>
      </c>
      <c r="M3933">
        <v>1</v>
      </c>
      <c r="N3933" s="2">
        <v>44639</v>
      </c>
      <c r="O3933" s="1" t="s">
        <v>10875</v>
      </c>
      <c r="P3933" s="4">
        <v>414700</v>
      </c>
      <c r="Q3933" s="4">
        <v>25288</v>
      </c>
      <c r="R3933" s="1" t="s">
        <v>128</v>
      </c>
      <c r="S3933" s="1" t="s">
        <v>50</v>
      </c>
      <c r="T3933" s="4">
        <f>Sales_Datas[[#This Row],[after_discount]]-(Sales_Datas[[#This Row],[qty_ordered]]*Sales_Datas[[#This Row],[cogs]])</f>
        <v>1168236</v>
      </c>
      <c r="U3933" s="3">
        <f>IFERROR(Sales_Datas[[#This Row],[Gross_Profit]]/Sales_Datas[[#This Row],[after_discount]],0)</f>
        <v>0.93902097902097903</v>
      </c>
      <c r="V3933" s="1" t="str">
        <f>IF(Sales_Datas[[#This Row],[base_price]] &lt;= 632200, "Low", (IF(Sales_Datas[[#This Row],[base_price]] &gt;= 10092000, "High", "Medium")))</f>
        <v>Low</v>
      </c>
    </row>
    <row r="3934" spans="1:22" x14ac:dyDescent="0.25">
      <c r="A3934" s="1" t="s">
        <v>10876</v>
      </c>
      <c r="B3934" s="1" t="s">
        <v>10877</v>
      </c>
      <c r="C3934" s="2">
        <v>44730</v>
      </c>
      <c r="D3934" s="1" t="s">
        <v>10878</v>
      </c>
      <c r="E3934" s="4">
        <v>124410</v>
      </c>
      <c r="F3934">
        <v>1</v>
      </c>
      <c r="G3934" s="4">
        <v>1244100</v>
      </c>
      <c r="H3934" s="4">
        <v>0</v>
      </c>
      <c r="I3934" s="4">
        <v>1244100</v>
      </c>
      <c r="J3934">
        <v>1</v>
      </c>
      <c r="K3934">
        <v>1</v>
      </c>
      <c r="L3934">
        <v>0</v>
      </c>
      <c r="M3934">
        <v>1</v>
      </c>
      <c r="N3934" s="2">
        <v>44735</v>
      </c>
      <c r="O3934" s="1" t="s">
        <v>10879</v>
      </c>
      <c r="P3934" s="4">
        <v>1244100</v>
      </c>
      <c r="Q3934" s="4">
        <v>80852</v>
      </c>
      <c r="R3934" s="1" t="s">
        <v>554</v>
      </c>
      <c r="S3934" s="1" t="s">
        <v>50</v>
      </c>
      <c r="T3934" s="4">
        <f>Sales_Datas[[#This Row],[after_discount]]-(Sales_Datas[[#This Row],[qty_ordered]]*Sales_Datas[[#This Row],[cogs]])</f>
        <v>1163248</v>
      </c>
      <c r="U3934" s="3">
        <f>IFERROR(Sales_Datas[[#This Row],[Gross_Profit]]/Sales_Datas[[#This Row],[after_discount]],0)</f>
        <v>0.93501165501165506</v>
      </c>
      <c r="V3934" s="1" t="str">
        <f>IF(Sales_Datas[[#This Row],[base_price]] &lt;= 632200, "Low", (IF(Sales_Datas[[#This Row],[base_price]] &gt;= 10092000, "High", "Medium")))</f>
        <v>Medium</v>
      </c>
    </row>
    <row r="3935" spans="1:22" x14ac:dyDescent="0.25">
      <c r="A3935" s="1" t="s">
        <v>10880</v>
      </c>
      <c r="B3935" s="1" t="s">
        <v>10881</v>
      </c>
      <c r="C3935" s="2">
        <v>44732</v>
      </c>
      <c r="D3935" s="1" t="s">
        <v>10878</v>
      </c>
      <c r="E3935" s="4">
        <v>124410</v>
      </c>
      <c r="F3935">
        <v>1</v>
      </c>
      <c r="G3935" s="4">
        <v>1244100</v>
      </c>
      <c r="H3935" s="4">
        <v>0</v>
      </c>
      <c r="I3935" s="4">
        <v>1244100</v>
      </c>
      <c r="J3935">
        <v>1</v>
      </c>
      <c r="K3935">
        <v>1</v>
      </c>
      <c r="L3935">
        <v>1</v>
      </c>
      <c r="M3935">
        <v>4</v>
      </c>
      <c r="N3935" s="2">
        <v>44734</v>
      </c>
      <c r="O3935" s="1" t="s">
        <v>10879</v>
      </c>
      <c r="P3935" s="4">
        <v>1244100</v>
      </c>
      <c r="Q3935" s="4">
        <v>80852</v>
      </c>
      <c r="R3935" s="1" t="s">
        <v>554</v>
      </c>
      <c r="S3935" s="1" t="s">
        <v>34</v>
      </c>
      <c r="T3935" s="4">
        <f>Sales_Datas[[#This Row],[after_discount]]-(Sales_Datas[[#This Row],[qty_ordered]]*Sales_Datas[[#This Row],[cogs]])</f>
        <v>1163248</v>
      </c>
      <c r="U3935" s="3">
        <f>IFERROR(Sales_Datas[[#This Row],[Gross_Profit]]/Sales_Datas[[#This Row],[after_discount]],0)</f>
        <v>0.93501165501165506</v>
      </c>
      <c r="V3935" s="1" t="str">
        <f>IF(Sales_Datas[[#This Row],[base_price]] &lt;= 632200, "Low", (IF(Sales_Datas[[#This Row],[base_price]] &gt;= 10092000, "High", "Medium")))</f>
        <v>Medium</v>
      </c>
    </row>
    <row r="3936" spans="1:22" x14ac:dyDescent="0.25">
      <c r="A3936" s="1" t="s">
        <v>10882</v>
      </c>
      <c r="B3936" s="1" t="s">
        <v>10883</v>
      </c>
      <c r="C3936" s="2">
        <v>44807</v>
      </c>
      <c r="D3936" s="1" t="s">
        <v>10878</v>
      </c>
      <c r="E3936" s="4">
        <v>124410</v>
      </c>
      <c r="F3936">
        <v>1</v>
      </c>
      <c r="G3936" s="4">
        <v>1244100</v>
      </c>
      <c r="H3936" s="4">
        <v>0</v>
      </c>
      <c r="I3936" s="4">
        <v>1244100</v>
      </c>
      <c r="J3936">
        <v>1</v>
      </c>
      <c r="K3936">
        <v>1</v>
      </c>
      <c r="L3936">
        <v>0</v>
      </c>
      <c r="M3936">
        <v>1</v>
      </c>
      <c r="N3936" s="2">
        <v>44631</v>
      </c>
      <c r="O3936" s="1" t="s">
        <v>10879</v>
      </c>
      <c r="P3936" s="4">
        <v>1244100</v>
      </c>
      <c r="Q3936" s="4">
        <v>80852</v>
      </c>
      <c r="R3936" s="1" t="s">
        <v>554</v>
      </c>
      <c r="S3936" s="1" t="s">
        <v>50</v>
      </c>
      <c r="T3936" s="4">
        <f>Sales_Datas[[#This Row],[after_discount]]-(Sales_Datas[[#This Row],[qty_ordered]]*Sales_Datas[[#This Row],[cogs]])</f>
        <v>1163248</v>
      </c>
      <c r="U3936" s="3">
        <f>IFERROR(Sales_Datas[[#This Row],[Gross_Profit]]/Sales_Datas[[#This Row],[after_discount]],0)</f>
        <v>0.93501165501165506</v>
      </c>
      <c r="V3936" s="1" t="str">
        <f>IF(Sales_Datas[[#This Row],[base_price]] &lt;= 632200, "Low", (IF(Sales_Datas[[#This Row],[base_price]] &gt;= 10092000, "High", "Medium")))</f>
        <v>Medium</v>
      </c>
    </row>
    <row r="3937" spans="1:22" x14ac:dyDescent="0.25">
      <c r="A3937" s="1" t="s">
        <v>10884</v>
      </c>
      <c r="B3937" s="1" t="s">
        <v>10885</v>
      </c>
      <c r="C3937" s="2">
        <v>44357</v>
      </c>
      <c r="D3937" s="1" t="s">
        <v>10886</v>
      </c>
      <c r="E3937" s="4">
        <v>124120</v>
      </c>
      <c r="F3937">
        <v>1</v>
      </c>
      <c r="G3937" s="4">
        <v>1241200</v>
      </c>
      <c r="H3937" s="4">
        <v>0</v>
      </c>
      <c r="I3937" s="4">
        <v>1241200</v>
      </c>
      <c r="J3937">
        <v>1</v>
      </c>
      <c r="K3937">
        <v>0</v>
      </c>
      <c r="L3937">
        <v>0</v>
      </c>
      <c r="M3937">
        <v>4</v>
      </c>
      <c r="N3937" s="2">
        <v>44471</v>
      </c>
      <c r="O3937" s="1" t="s">
        <v>10887</v>
      </c>
      <c r="P3937" s="4">
        <v>1241200</v>
      </c>
      <c r="Q3937" s="4">
        <v>93090</v>
      </c>
      <c r="R3937" s="1" t="s">
        <v>23</v>
      </c>
      <c r="S3937" s="1" t="s">
        <v>34</v>
      </c>
      <c r="T3937" s="4">
        <f>Sales_Datas[[#This Row],[after_discount]]-(Sales_Datas[[#This Row],[qty_ordered]]*Sales_Datas[[#This Row],[cogs]])</f>
        <v>1148110</v>
      </c>
      <c r="U3937" s="3">
        <f>IFERROR(Sales_Datas[[#This Row],[Gross_Profit]]/Sales_Datas[[#This Row],[after_discount]],0)</f>
        <v>0.92500000000000004</v>
      </c>
      <c r="V3937" s="1" t="str">
        <f>IF(Sales_Datas[[#This Row],[base_price]] &lt;= 632200, "Low", (IF(Sales_Datas[[#This Row],[base_price]] &gt;= 10092000, "High", "Medium")))</f>
        <v>Medium</v>
      </c>
    </row>
    <row r="3938" spans="1:22" x14ac:dyDescent="0.25">
      <c r="A3938" s="1" t="s">
        <v>10888</v>
      </c>
      <c r="B3938" s="1" t="s">
        <v>2355</v>
      </c>
      <c r="C3938" s="2">
        <v>44389</v>
      </c>
      <c r="D3938" s="1" t="s">
        <v>4839</v>
      </c>
      <c r="E3938" s="4">
        <v>61770</v>
      </c>
      <c r="F3938">
        <v>2</v>
      </c>
      <c r="G3938" s="4">
        <v>1235400</v>
      </c>
      <c r="H3938" s="4">
        <v>0</v>
      </c>
      <c r="I3938" s="4">
        <v>1235400</v>
      </c>
      <c r="J3938">
        <v>1</v>
      </c>
      <c r="K3938">
        <v>0</v>
      </c>
      <c r="L3938">
        <v>0</v>
      </c>
      <c r="M3938">
        <v>4</v>
      </c>
      <c r="N3938" s="2">
        <v>44534</v>
      </c>
      <c r="O3938" s="1" t="s">
        <v>4840</v>
      </c>
      <c r="P3938" s="4">
        <v>649020</v>
      </c>
      <c r="Q3938" s="4">
        <v>47328</v>
      </c>
      <c r="R3938" s="1" t="s">
        <v>344</v>
      </c>
      <c r="S3938" s="1" t="s">
        <v>34</v>
      </c>
      <c r="T3938" s="4">
        <f>Sales_Datas[[#This Row],[after_discount]]-(Sales_Datas[[#This Row],[qty_ordered]]*Sales_Datas[[#This Row],[cogs]])</f>
        <v>1140744</v>
      </c>
      <c r="U3938" s="3">
        <f>IFERROR(Sales_Datas[[#This Row],[Gross_Profit]]/Sales_Datas[[#This Row],[after_discount]],0)</f>
        <v>0.92338028169014086</v>
      </c>
      <c r="V3938" s="1" t="str">
        <f>IF(Sales_Datas[[#This Row],[base_price]] &lt;= 632200, "Low", (IF(Sales_Datas[[#This Row],[base_price]] &gt;= 10092000, "High", "Medium")))</f>
        <v>Medium</v>
      </c>
    </row>
    <row r="3939" spans="1:22" x14ac:dyDescent="0.25">
      <c r="A3939" s="1" t="s">
        <v>10889</v>
      </c>
      <c r="B3939" s="1" t="s">
        <v>1675</v>
      </c>
      <c r="C3939" s="2">
        <v>44623</v>
      </c>
      <c r="D3939" s="1" t="s">
        <v>10890</v>
      </c>
      <c r="E3939" s="4">
        <v>41180</v>
      </c>
      <c r="F3939">
        <v>3</v>
      </c>
      <c r="G3939" s="4">
        <v>1235400</v>
      </c>
      <c r="H3939" s="4">
        <v>0</v>
      </c>
      <c r="I3939" s="4">
        <v>1235400</v>
      </c>
      <c r="J3939">
        <v>1</v>
      </c>
      <c r="K3939">
        <v>0</v>
      </c>
      <c r="L3939">
        <v>0</v>
      </c>
      <c r="M3939">
        <v>4</v>
      </c>
      <c r="N3939" s="2">
        <v>44564</v>
      </c>
      <c r="O3939" s="1" t="s">
        <v>10891</v>
      </c>
      <c r="P3939" s="4">
        <v>411800</v>
      </c>
      <c r="Q3939" s="4">
        <v>25926</v>
      </c>
      <c r="R3939" s="1" t="s">
        <v>344</v>
      </c>
      <c r="S3939" s="1" t="s">
        <v>34</v>
      </c>
      <c r="T3939" s="4">
        <f>Sales_Datas[[#This Row],[after_discount]]-(Sales_Datas[[#This Row],[qty_ordered]]*Sales_Datas[[#This Row],[cogs]])</f>
        <v>1157622</v>
      </c>
      <c r="U3939" s="3">
        <f>IFERROR(Sales_Datas[[#This Row],[Gross_Profit]]/Sales_Datas[[#This Row],[after_discount]],0)</f>
        <v>0.9370422535211268</v>
      </c>
      <c r="V3939" s="1" t="str">
        <f>IF(Sales_Datas[[#This Row],[base_price]] &lt;= 632200, "Low", (IF(Sales_Datas[[#This Row],[base_price]] &gt;= 10092000, "High", "Medium")))</f>
        <v>Low</v>
      </c>
    </row>
    <row r="3940" spans="1:22" x14ac:dyDescent="0.25">
      <c r="A3940" s="1" t="s">
        <v>10892</v>
      </c>
      <c r="B3940" s="1" t="s">
        <v>8629</v>
      </c>
      <c r="C3940" s="2">
        <v>44633</v>
      </c>
      <c r="D3940" s="1" t="s">
        <v>10611</v>
      </c>
      <c r="E3940" s="4">
        <v>41180</v>
      </c>
      <c r="F3940">
        <v>3</v>
      </c>
      <c r="G3940" s="4">
        <v>1235400</v>
      </c>
      <c r="H3940" s="4">
        <v>0</v>
      </c>
      <c r="I3940" s="4">
        <v>1235400</v>
      </c>
      <c r="J3940">
        <v>1</v>
      </c>
      <c r="K3940">
        <v>0</v>
      </c>
      <c r="L3940">
        <v>0</v>
      </c>
      <c r="M3940">
        <v>4</v>
      </c>
      <c r="N3940" s="2">
        <v>44544</v>
      </c>
      <c r="O3940" s="1" t="s">
        <v>10612</v>
      </c>
      <c r="P3940" s="4">
        <v>411800</v>
      </c>
      <c r="Q3940" s="4">
        <v>35380</v>
      </c>
      <c r="R3940" s="1" t="s">
        <v>344</v>
      </c>
      <c r="S3940" s="1" t="s">
        <v>34</v>
      </c>
      <c r="T3940" s="4">
        <f>Sales_Datas[[#This Row],[after_discount]]-(Sales_Datas[[#This Row],[qty_ordered]]*Sales_Datas[[#This Row],[cogs]])</f>
        <v>1129260</v>
      </c>
      <c r="U3940" s="3">
        <f>IFERROR(Sales_Datas[[#This Row],[Gross_Profit]]/Sales_Datas[[#This Row],[after_discount]],0)</f>
        <v>0.91408450704225352</v>
      </c>
      <c r="V3940" s="1" t="str">
        <f>IF(Sales_Datas[[#This Row],[base_price]] &lt;= 632200, "Low", (IF(Sales_Datas[[#This Row],[base_price]] &gt;= 10092000, "High", "Medium")))</f>
        <v>Low</v>
      </c>
    </row>
    <row r="3941" spans="1:22" x14ac:dyDescent="0.25">
      <c r="A3941" s="1" t="s">
        <v>10893</v>
      </c>
      <c r="B3941" s="1" t="s">
        <v>1069</v>
      </c>
      <c r="C3941" s="2">
        <v>44713</v>
      </c>
      <c r="D3941" s="1" t="s">
        <v>5713</v>
      </c>
      <c r="E3941" s="4">
        <v>61770</v>
      </c>
      <c r="F3941">
        <v>2</v>
      </c>
      <c r="G3941" s="4">
        <v>1235400</v>
      </c>
      <c r="H3941" s="4">
        <v>0</v>
      </c>
      <c r="I3941" s="4">
        <v>1235400</v>
      </c>
      <c r="J3941">
        <v>1</v>
      </c>
      <c r="K3941">
        <v>1</v>
      </c>
      <c r="L3941">
        <v>1</v>
      </c>
      <c r="M3941">
        <v>1</v>
      </c>
      <c r="N3941" s="2">
        <v>44460</v>
      </c>
      <c r="O3941" s="1" t="s">
        <v>5714</v>
      </c>
      <c r="P3941" s="4">
        <v>527800</v>
      </c>
      <c r="Q3941" s="4">
        <v>36366</v>
      </c>
      <c r="R3941" s="1" t="s">
        <v>344</v>
      </c>
      <c r="S3941" s="1" t="s">
        <v>50</v>
      </c>
      <c r="T3941" s="4">
        <f>Sales_Datas[[#This Row],[after_discount]]-(Sales_Datas[[#This Row],[qty_ordered]]*Sales_Datas[[#This Row],[cogs]])</f>
        <v>1162668</v>
      </c>
      <c r="U3941" s="3">
        <f>IFERROR(Sales_Datas[[#This Row],[Gross_Profit]]/Sales_Datas[[#This Row],[after_discount]],0)</f>
        <v>0.94112676056338029</v>
      </c>
      <c r="V3941" s="1" t="str">
        <f>IF(Sales_Datas[[#This Row],[base_price]] &lt;= 632200, "Low", (IF(Sales_Datas[[#This Row],[base_price]] &gt;= 10092000, "High", "Medium")))</f>
        <v>Low</v>
      </c>
    </row>
    <row r="3942" spans="1:22" x14ac:dyDescent="0.25">
      <c r="A3942" s="1" t="s">
        <v>10894</v>
      </c>
      <c r="B3942" s="1" t="s">
        <v>7526</v>
      </c>
      <c r="C3942" s="2">
        <v>44807</v>
      </c>
      <c r="D3942" s="1" t="s">
        <v>10890</v>
      </c>
      <c r="E3942" s="4">
        <v>41180</v>
      </c>
      <c r="F3942">
        <v>3</v>
      </c>
      <c r="G3942" s="4">
        <v>1235400</v>
      </c>
      <c r="H3942" s="4">
        <v>0</v>
      </c>
      <c r="I3942" s="4">
        <v>1235400</v>
      </c>
      <c r="J3942">
        <v>1</v>
      </c>
      <c r="K3942">
        <v>0</v>
      </c>
      <c r="L3942">
        <v>0</v>
      </c>
      <c r="M3942">
        <v>4</v>
      </c>
      <c r="N3942" s="2">
        <v>44574</v>
      </c>
      <c r="O3942" s="1" t="s">
        <v>10891</v>
      </c>
      <c r="P3942" s="4">
        <v>411800</v>
      </c>
      <c r="Q3942" s="4">
        <v>25926</v>
      </c>
      <c r="R3942" s="1" t="s">
        <v>344</v>
      </c>
      <c r="S3942" s="1" t="s">
        <v>34</v>
      </c>
      <c r="T3942" s="4">
        <f>Sales_Datas[[#This Row],[after_discount]]-(Sales_Datas[[#This Row],[qty_ordered]]*Sales_Datas[[#This Row],[cogs]])</f>
        <v>1157622</v>
      </c>
      <c r="U3942" s="3">
        <f>IFERROR(Sales_Datas[[#This Row],[Gross_Profit]]/Sales_Datas[[#This Row],[after_discount]],0)</f>
        <v>0.9370422535211268</v>
      </c>
      <c r="V3942" s="1" t="str">
        <f>IF(Sales_Datas[[#This Row],[base_price]] &lt;= 632200, "Low", (IF(Sales_Datas[[#This Row],[base_price]] &gt;= 10092000, "High", "Medium")))</f>
        <v>Low</v>
      </c>
    </row>
    <row r="3943" spans="1:22" x14ac:dyDescent="0.25">
      <c r="A3943" s="1" t="s">
        <v>10895</v>
      </c>
      <c r="B3943" s="1" t="s">
        <v>10896</v>
      </c>
      <c r="C3943" s="2">
        <v>44658</v>
      </c>
      <c r="D3943" s="1" t="s">
        <v>10897</v>
      </c>
      <c r="E3943" s="4">
        <v>123308</v>
      </c>
      <c r="F3943">
        <v>1</v>
      </c>
      <c r="G3943" s="4">
        <v>1233080</v>
      </c>
      <c r="H3943" s="4">
        <v>0</v>
      </c>
      <c r="I3943" s="4">
        <v>1233080</v>
      </c>
      <c r="J3943">
        <v>1</v>
      </c>
      <c r="K3943">
        <v>1</v>
      </c>
      <c r="L3943">
        <v>1</v>
      </c>
      <c r="M3943">
        <v>1</v>
      </c>
      <c r="N3943" s="2">
        <v>44752</v>
      </c>
      <c r="O3943" s="1" t="s">
        <v>10898</v>
      </c>
      <c r="P3943" s="4">
        <v>1233080</v>
      </c>
      <c r="Q3943" s="4">
        <v>104806</v>
      </c>
      <c r="R3943" s="1" t="s">
        <v>55</v>
      </c>
      <c r="S3943" s="1" t="s">
        <v>50</v>
      </c>
      <c r="T3943" s="4">
        <f>Sales_Datas[[#This Row],[after_discount]]-(Sales_Datas[[#This Row],[qty_ordered]]*Sales_Datas[[#This Row],[cogs]])</f>
        <v>1128274</v>
      </c>
      <c r="U3943" s="3">
        <f>IFERROR(Sales_Datas[[#This Row],[Gross_Profit]]/Sales_Datas[[#This Row],[after_discount]],0)</f>
        <v>0.91500470366886166</v>
      </c>
      <c r="V3943" s="1" t="str">
        <f>IF(Sales_Datas[[#This Row],[base_price]] &lt;= 632200, "Low", (IF(Sales_Datas[[#This Row],[base_price]] &gt;= 10092000, "High", "Medium")))</f>
        <v>Medium</v>
      </c>
    </row>
    <row r="3944" spans="1:22" x14ac:dyDescent="0.25">
      <c r="A3944" s="1" t="s">
        <v>10899</v>
      </c>
      <c r="B3944" s="1" t="s">
        <v>10900</v>
      </c>
      <c r="C3944" s="2">
        <v>44548</v>
      </c>
      <c r="D3944" s="1" t="s">
        <v>7541</v>
      </c>
      <c r="E3944" s="4">
        <v>123250</v>
      </c>
      <c r="F3944">
        <v>1</v>
      </c>
      <c r="G3944" s="4">
        <v>1232500</v>
      </c>
      <c r="H3944" s="4">
        <v>0</v>
      </c>
      <c r="I3944" s="4">
        <v>1232500</v>
      </c>
      <c r="J3944">
        <v>1</v>
      </c>
      <c r="K3944">
        <v>1</v>
      </c>
      <c r="L3944">
        <v>1</v>
      </c>
      <c r="M3944">
        <v>1</v>
      </c>
      <c r="N3944" s="2">
        <v>44552</v>
      </c>
      <c r="O3944" s="1" t="s">
        <v>7542</v>
      </c>
      <c r="P3944" s="4">
        <v>1450000</v>
      </c>
      <c r="Q3944" s="4">
        <v>117450</v>
      </c>
      <c r="R3944" s="1" t="s">
        <v>89</v>
      </c>
      <c r="S3944" s="1" t="s">
        <v>50</v>
      </c>
      <c r="T3944" s="4">
        <f>Sales_Datas[[#This Row],[after_discount]]-(Sales_Datas[[#This Row],[qty_ordered]]*Sales_Datas[[#This Row],[cogs]])</f>
        <v>1115050</v>
      </c>
      <c r="U3944" s="3">
        <f>IFERROR(Sales_Datas[[#This Row],[Gross_Profit]]/Sales_Datas[[#This Row],[after_discount]],0)</f>
        <v>0.90470588235294114</v>
      </c>
      <c r="V3944" s="1" t="str">
        <f>IF(Sales_Datas[[#This Row],[base_price]] &lt;= 632200, "Low", (IF(Sales_Datas[[#This Row],[base_price]] &gt;= 10092000, "High", "Medium")))</f>
        <v>Medium</v>
      </c>
    </row>
    <row r="3945" spans="1:22" x14ac:dyDescent="0.25">
      <c r="A3945" s="1" t="s">
        <v>10901</v>
      </c>
      <c r="B3945" s="1" t="s">
        <v>7981</v>
      </c>
      <c r="C3945" s="2">
        <v>44557</v>
      </c>
      <c r="D3945" s="1" t="s">
        <v>7541</v>
      </c>
      <c r="E3945" s="4">
        <v>123250</v>
      </c>
      <c r="F3945">
        <v>1</v>
      </c>
      <c r="G3945" s="4">
        <v>1232500</v>
      </c>
      <c r="H3945" s="4">
        <v>0</v>
      </c>
      <c r="I3945" s="4">
        <v>1232500</v>
      </c>
      <c r="J3945">
        <v>1</v>
      </c>
      <c r="K3945">
        <v>1</v>
      </c>
      <c r="L3945">
        <v>1</v>
      </c>
      <c r="M3945">
        <v>1</v>
      </c>
      <c r="N3945" s="2">
        <v>44381</v>
      </c>
      <c r="O3945" s="1" t="s">
        <v>7542</v>
      </c>
      <c r="P3945" s="4">
        <v>1450000</v>
      </c>
      <c r="Q3945" s="4">
        <v>117450</v>
      </c>
      <c r="R3945" s="1" t="s">
        <v>89</v>
      </c>
      <c r="S3945" s="1" t="s">
        <v>50</v>
      </c>
      <c r="T3945" s="4">
        <f>Sales_Datas[[#This Row],[after_discount]]-(Sales_Datas[[#This Row],[qty_ordered]]*Sales_Datas[[#This Row],[cogs]])</f>
        <v>1115050</v>
      </c>
      <c r="U3945" s="3">
        <f>IFERROR(Sales_Datas[[#This Row],[Gross_Profit]]/Sales_Datas[[#This Row],[after_discount]],0)</f>
        <v>0.90470588235294114</v>
      </c>
      <c r="V3945" s="1" t="str">
        <f>IF(Sales_Datas[[#This Row],[base_price]] &lt;= 632200, "Low", (IF(Sales_Datas[[#This Row],[base_price]] &gt;= 10092000, "High", "Medium")))</f>
        <v>Medium</v>
      </c>
    </row>
    <row r="3946" spans="1:22" x14ac:dyDescent="0.25">
      <c r="A3946" s="1" t="s">
        <v>10902</v>
      </c>
      <c r="B3946" s="1" t="s">
        <v>10903</v>
      </c>
      <c r="C3946" s="2">
        <v>44559</v>
      </c>
      <c r="D3946" s="1" t="s">
        <v>7541</v>
      </c>
      <c r="E3946" s="4">
        <v>123250</v>
      </c>
      <c r="F3946">
        <v>1</v>
      </c>
      <c r="G3946" s="4">
        <v>1232500</v>
      </c>
      <c r="H3946" s="4">
        <v>0</v>
      </c>
      <c r="I3946" s="4">
        <v>1232500</v>
      </c>
      <c r="J3946">
        <v>1</v>
      </c>
      <c r="K3946">
        <v>1</v>
      </c>
      <c r="L3946">
        <v>1</v>
      </c>
      <c r="M3946">
        <v>1</v>
      </c>
      <c r="N3946" s="2">
        <v>44548</v>
      </c>
      <c r="O3946" s="1" t="s">
        <v>7542</v>
      </c>
      <c r="P3946" s="4">
        <v>1450000</v>
      </c>
      <c r="Q3946" s="4">
        <v>117450</v>
      </c>
      <c r="R3946" s="1" t="s">
        <v>89</v>
      </c>
      <c r="S3946" s="1" t="s">
        <v>50</v>
      </c>
      <c r="T3946" s="4">
        <f>Sales_Datas[[#This Row],[after_discount]]-(Sales_Datas[[#This Row],[qty_ordered]]*Sales_Datas[[#This Row],[cogs]])</f>
        <v>1115050</v>
      </c>
      <c r="U3946" s="3">
        <f>IFERROR(Sales_Datas[[#This Row],[Gross_Profit]]/Sales_Datas[[#This Row],[after_discount]],0)</f>
        <v>0.90470588235294114</v>
      </c>
      <c r="V3946" s="1" t="str">
        <f>IF(Sales_Datas[[#This Row],[base_price]] &lt;= 632200, "Low", (IF(Sales_Datas[[#This Row],[base_price]] &gt;= 10092000, "High", "Medium")))</f>
        <v>Medium</v>
      </c>
    </row>
    <row r="3947" spans="1:22" x14ac:dyDescent="0.25">
      <c r="A3947" s="1" t="s">
        <v>10904</v>
      </c>
      <c r="B3947" s="1" t="s">
        <v>10905</v>
      </c>
      <c r="C3947" s="2">
        <v>44495</v>
      </c>
      <c r="D3947" s="1" t="s">
        <v>10906</v>
      </c>
      <c r="E3947" s="4">
        <v>123250</v>
      </c>
      <c r="F3947">
        <v>1</v>
      </c>
      <c r="G3947" s="4">
        <v>1232500</v>
      </c>
      <c r="H3947" s="4">
        <v>0</v>
      </c>
      <c r="I3947" s="4">
        <v>1232500</v>
      </c>
      <c r="J3947">
        <v>1</v>
      </c>
      <c r="K3947">
        <v>1</v>
      </c>
      <c r="L3947">
        <v>1</v>
      </c>
      <c r="M3947">
        <v>1</v>
      </c>
      <c r="N3947" s="2">
        <v>44497</v>
      </c>
      <c r="O3947" s="1" t="s">
        <v>10907</v>
      </c>
      <c r="P3947" s="4">
        <v>1232500</v>
      </c>
      <c r="Q3947" s="4">
        <v>87464</v>
      </c>
      <c r="R3947" s="1" t="s">
        <v>23</v>
      </c>
      <c r="S3947" s="1" t="s">
        <v>50</v>
      </c>
      <c r="T3947" s="4">
        <f>Sales_Datas[[#This Row],[after_discount]]-(Sales_Datas[[#This Row],[qty_ordered]]*Sales_Datas[[#This Row],[cogs]])</f>
        <v>1145036</v>
      </c>
      <c r="U3947" s="3">
        <f>IFERROR(Sales_Datas[[#This Row],[Gross_Profit]]/Sales_Datas[[#This Row],[after_discount]],0)</f>
        <v>0.92903529411764707</v>
      </c>
      <c r="V3947" s="1" t="str">
        <f>IF(Sales_Datas[[#This Row],[base_price]] &lt;= 632200, "Low", (IF(Sales_Datas[[#This Row],[base_price]] &gt;= 10092000, "High", "Medium")))</f>
        <v>Medium</v>
      </c>
    </row>
    <row r="3948" spans="1:22" x14ac:dyDescent="0.25">
      <c r="A3948" s="1" t="s">
        <v>10908</v>
      </c>
      <c r="B3948" s="1" t="s">
        <v>10909</v>
      </c>
      <c r="C3948" s="2">
        <v>44480</v>
      </c>
      <c r="D3948" s="1" t="s">
        <v>784</v>
      </c>
      <c r="E3948" s="4">
        <v>24650</v>
      </c>
      <c r="F3948">
        <v>5</v>
      </c>
      <c r="G3948" s="4">
        <v>1232500</v>
      </c>
      <c r="H3948" s="4">
        <v>0</v>
      </c>
      <c r="I3948" s="4">
        <v>1232500</v>
      </c>
      <c r="J3948">
        <v>1</v>
      </c>
      <c r="K3948">
        <v>1</v>
      </c>
      <c r="L3948">
        <v>1</v>
      </c>
      <c r="M3948">
        <v>1</v>
      </c>
      <c r="N3948" s="2">
        <v>44446</v>
      </c>
      <c r="O3948" s="1" t="s">
        <v>785</v>
      </c>
      <c r="P3948" s="4">
        <v>246500</v>
      </c>
      <c r="Q3948" s="4">
        <v>19952</v>
      </c>
      <c r="R3948" s="1" t="s">
        <v>344</v>
      </c>
      <c r="S3948" s="1" t="s">
        <v>50</v>
      </c>
      <c r="T3948" s="4">
        <f>Sales_Datas[[#This Row],[after_discount]]-(Sales_Datas[[#This Row],[qty_ordered]]*Sales_Datas[[#This Row],[cogs]])</f>
        <v>1132740</v>
      </c>
      <c r="U3948" s="3">
        <f>IFERROR(Sales_Datas[[#This Row],[Gross_Profit]]/Sales_Datas[[#This Row],[after_discount]],0)</f>
        <v>0.91905882352941182</v>
      </c>
      <c r="V3948" s="1" t="str">
        <f>IF(Sales_Datas[[#This Row],[base_price]] &lt;= 632200, "Low", (IF(Sales_Datas[[#This Row],[base_price]] &gt;= 10092000, "High", "Medium")))</f>
        <v>Low</v>
      </c>
    </row>
    <row r="3949" spans="1:22" x14ac:dyDescent="0.25">
      <c r="A3949" s="1" t="s">
        <v>10910</v>
      </c>
      <c r="B3949" s="1" t="s">
        <v>10911</v>
      </c>
      <c r="C3949" s="2">
        <v>44577</v>
      </c>
      <c r="D3949" s="1" t="s">
        <v>10912</v>
      </c>
      <c r="E3949" s="4">
        <v>122670</v>
      </c>
      <c r="F3949">
        <v>1</v>
      </c>
      <c r="G3949" s="4">
        <v>1226700</v>
      </c>
      <c r="H3949" s="4">
        <v>0</v>
      </c>
      <c r="I3949" s="4">
        <v>1226700</v>
      </c>
      <c r="J3949">
        <v>1</v>
      </c>
      <c r="K3949">
        <v>1</v>
      </c>
      <c r="L3949">
        <v>0</v>
      </c>
      <c r="M3949">
        <v>1</v>
      </c>
      <c r="N3949" s="2">
        <v>44585</v>
      </c>
      <c r="O3949" s="1" t="s">
        <v>10913</v>
      </c>
      <c r="P3949" s="4">
        <v>1226700</v>
      </c>
      <c r="Q3949" s="4">
        <v>106720</v>
      </c>
      <c r="R3949" s="1" t="s">
        <v>89</v>
      </c>
      <c r="S3949" s="1" t="s">
        <v>50</v>
      </c>
      <c r="T3949" s="4">
        <f>Sales_Datas[[#This Row],[after_discount]]-(Sales_Datas[[#This Row],[qty_ordered]]*Sales_Datas[[#This Row],[cogs]])</f>
        <v>1119980</v>
      </c>
      <c r="U3949" s="3">
        <f>IFERROR(Sales_Datas[[#This Row],[Gross_Profit]]/Sales_Datas[[#This Row],[after_discount]],0)</f>
        <v>0.91300236406619384</v>
      </c>
      <c r="V3949" s="1" t="str">
        <f>IF(Sales_Datas[[#This Row],[base_price]] &lt;= 632200, "Low", (IF(Sales_Datas[[#This Row],[base_price]] &gt;= 10092000, "High", "Medium")))</f>
        <v>Medium</v>
      </c>
    </row>
    <row r="3950" spans="1:22" x14ac:dyDescent="0.25">
      <c r="A3950" s="1" t="s">
        <v>10914</v>
      </c>
      <c r="B3950" s="1" t="s">
        <v>10176</v>
      </c>
      <c r="C3950" s="2">
        <v>44481</v>
      </c>
      <c r="D3950" s="1" t="s">
        <v>10915</v>
      </c>
      <c r="E3950" s="4">
        <v>122380</v>
      </c>
      <c r="F3950">
        <v>1</v>
      </c>
      <c r="G3950" s="4">
        <v>1223800</v>
      </c>
      <c r="H3950" s="4">
        <v>0</v>
      </c>
      <c r="I3950" s="4">
        <v>1223800</v>
      </c>
      <c r="J3950">
        <v>1</v>
      </c>
      <c r="K3950">
        <v>1</v>
      </c>
      <c r="L3950">
        <v>1</v>
      </c>
      <c r="M3950">
        <v>1</v>
      </c>
      <c r="N3950" s="2">
        <v>44532</v>
      </c>
      <c r="O3950" s="1" t="s">
        <v>10916</v>
      </c>
      <c r="P3950" s="4">
        <v>1223800</v>
      </c>
      <c r="Q3950" s="4">
        <v>110142</v>
      </c>
      <c r="R3950" s="1" t="s">
        <v>383</v>
      </c>
      <c r="S3950" s="1" t="s">
        <v>50</v>
      </c>
      <c r="T3950" s="4">
        <f>Sales_Datas[[#This Row],[after_discount]]-(Sales_Datas[[#This Row],[qty_ordered]]*Sales_Datas[[#This Row],[cogs]])</f>
        <v>1113658</v>
      </c>
      <c r="U3950" s="3">
        <f>IFERROR(Sales_Datas[[#This Row],[Gross_Profit]]/Sales_Datas[[#This Row],[after_discount]],0)</f>
        <v>0.91</v>
      </c>
      <c r="V3950" s="1" t="str">
        <f>IF(Sales_Datas[[#This Row],[base_price]] &lt;= 632200, "Low", (IF(Sales_Datas[[#This Row],[base_price]] &gt;= 10092000, "High", "Medium")))</f>
        <v>Medium</v>
      </c>
    </row>
    <row r="3951" spans="1:22" x14ac:dyDescent="0.25">
      <c r="A3951" s="1" t="s">
        <v>10917</v>
      </c>
      <c r="B3951" s="1" t="s">
        <v>10918</v>
      </c>
      <c r="C3951" s="2">
        <v>44576</v>
      </c>
      <c r="D3951" s="1" t="s">
        <v>10919</v>
      </c>
      <c r="E3951" s="4">
        <v>122090</v>
      </c>
      <c r="F3951">
        <v>1</v>
      </c>
      <c r="G3951" s="4">
        <v>1220900</v>
      </c>
      <c r="H3951" s="4">
        <v>0</v>
      </c>
      <c r="I3951" s="4">
        <v>1220900</v>
      </c>
      <c r="J3951">
        <v>1</v>
      </c>
      <c r="K3951">
        <v>1</v>
      </c>
      <c r="L3951">
        <v>1</v>
      </c>
      <c r="M3951">
        <v>1</v>
      </c>
      <c r="N3951" s="2">
        <v>44382</v>
      </c>
      <c r="O3951" s="1" t="s">
        <v>10920</v>
      </c>
      <c r="P3951" s="4">
        <v>1220900</v>
      </c>
      <c r="Q3951" s="4">
        <v>75690</v>
      </c>
      <c r="R3951" s="1" t="s">
        <v>29</v>
      </c>
      <c r="S3951" s="1" t="s">
        <v>50</v>
      </c>
      <c r="T3951" s="4">
        <f>Sales_Datas[[#This Row],[after_discount]]-(Sales_Datas[[#This Row],[qty_ordered]]*Sales_Datas[[#This Row],[cogs]])</f>
        <v>1145210</v>
      </c>
      <c r="U3951" s="3">
        <f>IFERROR(Sales_Datas[[#This Row],[Gross_Profit]]/Sales_Datas[[#This Row],[after_discount]],0)</f>
        <v>0.93800475059382427</v>
      </c>
      <c r="V3951" s="1" t="str">
        <f>IF(Sales_Datas[[#This Row],[base_price]] &lt;= 632200, "Low", (IF(Sales_Datas[[#This Row],[base_price]] &gt;= 10092000, "High", "Medium")))</f>
        <v>Medium</v>
      </c>
    </row>
    <row r="3952" spans="1:22" x14ac:dyDescent="0.25">
      <c r="A3952" s="1" t="s">
        <v>10921</v>
      </c>
      <c r="B3952" s="1" t="s">
        <v>10922</v>
      </c>
      <c r="C3952" s="2">
        <v>44418</v>
      </c>
      <c r="D3952" s="1" t="s">
        <v>10923</v>
      </c>
      <c r="E3952" s="4">
        <v>40600</v>
      </c>
      <c r="F3952">
        <v>3</v>
      </c>
      <c r="G3952" s="4">
        <v>1218000</v>
      </c>
      <c r="H3952" s="4">
        <v>0</v>
      </c>
      <c r="I3952" s="4">
        <v>1218000</v>
      </c>
      <c r="J3952">
        <v>1</v>
      </c>
      <c r="K3952">
        <v>0</v>
      </c>
      <c r="L3952">
        <v>0</v>
      </c>
      <c r="M3952">
        <v>4</v>
      </c>
      <c r="N3952" s="2">
        <v>44475</v>
      </c>
      <c r="O3952" s="1" t="s">
        <v>10924</v>
      </c>
      <c r="P3952" s="4">
        <v>406000</v>
      </c>
      <c r="Q3952" s="4">
        <v>30856</v>
      </c>
      <c r="R3952" s="1" t="s">
        <v>191</v>
      </c>
      <c r="S3952" s="1" t="s">
        <v>34</v>
      </c>
      <c r="T3952" s="4">
        <f>Sales_Datas[[#This Row],[after_discount]]-(Sales_Datas[[#This Row],[qty_ordered]]*Sales_Datas[[#This Row],[cogs]])</f>
        <v>1125432</v>
      </c>
      <c r="U3952" s="3">
        <f>IFERROR(Sales_Datas[[#This Row],[Gross_Profit]]/Sales_Datas[[#This Row],[after_discount]],0)</f>
        <v>0.92400000000000004</v>
      </c>
      <c r="V3952" s="1" t="str">
        <f>IF(Sales_Datas[[#This Row],[base_price]] &lt;= 632200, "Low", (IF(Sales_Datas[[#This Row],[base_price]] &gt;= 10092000, "High", "Medium")))</f>
        <v>Low</v>
      </c>
    </row>
    <row r="3953" spans="1:22" x14ac:dyDescent="0.25">
      <c r="A3953" s="1" t="s">
        <v>10925</v>
      </c>
      <c r="B3953" s="1" t="s">
        <v>10926</v>
      </c>
      <c r="C3953" s="2">
        <v>44486</v>
      </c>
      <c r="D3953" s="1" t="s">
        <v>10927</v>
      </c>
      <c r="E3953" s="4">
        <v>121800</v>
      </c>
      <c r="F3953">
        <v>1</v>
      </c>
      <c r="G3953" s="4">
        <v>1218000</v>
      </c>
      <c r="H3953" s="4">
        <v>0</v>
      </c>
      <c r="I3953" s="4">
        <v>1218000</v>
      </c>
      <c r="J3953">
        <v>1</v>
      </c>
      <c r="K3953">
        <v>0</v>
      </c>
      <c r="L3953">
        <v>0</v>
      </c>
      <c r="M3953">
        <v>4</v>
      </c>
      <c r="N3953" s="2">
        <v>44471</v>
      </c>
      <c r="O3953" s="1" t="s">
        <v>10928</v>
      </c>
      <c r="P3953" s="4">
        <v>1218000</v>
      </c>
      <c r="Q3953" s="4">
        <v>97440</v>
      </c>
      <c r="R3953" s="1" t="s">
        <v>191</v>
      </c>
      <c r="S3953" s="1" t="s">
        <v>34</v>
      </c>
      <c r="T3953" s="4">
        <f>Sales_Datas[[#This Row],[after_discount]]-(Sales_Datas[[#This Row],[qty_ordered]]*Sales_Datas[[#This Row],[cogs]])</f>
        <v>1120560</v>
      </c>
      <c r="U3953" s="3">
        <f>IFERROR(Sales_Datas[[#This Row],[Gross_Profit]]/Sales_Datas[[#This Row],[after_discount]],0)</f>
        <v>0.92</v>
      </c>
      <c r="V3953" s="1" t="str">
        <f>IF(Sales_Datas[[#This Row],[base_price]] &lt;= 632200, "Low", (IF(Sales_Datas[[#This Row],[base_price]] &gt;= 10092000, "High", "Medium")))</f>
        <v>Medium</v>
      </c>
    </row>
    <row r="3954" spans="1:22" x14ac:dyDescent="0.25">
      <c r="A3954" s="1" t="s">
        <v>10929</v>
      </c>
      <c r="B3954" s="1" t="s">
        <v>10930</v>
      </c>
      <c r="C3954" s="2">
        <v>44579</v>
      </c>
      <c r="D3954" s="1" t="s">
        <v>10931</v>
      </c>
      <c r="E3954" s="4">
        <v>121800</v>
      </c>
      <c r="F3954">
        <v>1</v>
      </c>
      <c r="G3954" s="4">
        <v>1218000</v>
      </c>
      <c r="H3954" s="4">
        <v>0</v>
      </c>
      <c r="I3954" s="4">
        <v>1218000</v>
      </c>
      <c r="J3954">
        <v>1</v>
      </c>
      <c r="K3954">
        <v>1</v>
      </c>
      <c r="L3954">
        <v>0</v>
      </c>
      <c r="M3954">
        <v>3</v>
      </c>
      <c r="N3954" s="2">
        <v>44546</v>
      </c>
      <c r="O3954" s="1" t="s">
        <v>10932</v>
      </c>
      <c r="P3954" s="4">
        <v>1218000</v>
      </c>
      <c r="Q3954" s="4">
        <v>98658</v>
      </c>
      <c r="R3954" s="1" t="s">
        <v>191</v>
      </c>
      <c r="S3954" s="1" t="s">
        <v>56</v>
      </c>
      <c r="T3954" s="4">
        <f>Sales_Datas[[#This Row],[after_discount]]-(Sales_Datas[[#This Row],[qty_ordered]]*Sales_Datas[[#This Row],[cogs]])</f>
        <v>1119342</v>
      </c>
      <c r="U3954" s="3">
        <f>IFERROR(Sales_Datas[[#This Row],[Gross_Profit]]/Sales_Datas[[#This Row],[after_discount]],0)</f>
        <v>0.91900000000000004</v>
      </c>
      <c r="V3954" s="1" t="str">
        <f>IF(Sales_Datas[[#This Row],[base_price]] &lt;= 632200, "Low", (IF(Sales_Datas[[#This Row],[base_price]] &gt;= 10092000, "High", "Medium")))</f>
        <v>Medium</v>
      </c>
    </row>
    <row r="3955" spans="1:22" x14ac:dyDescent="0.25">
      <c r="A3955" s="1" t="s">
        <v>10933</v>
      </c>
      <c r="B3955" s="1" t="s">
        <v>10934</v>
      </c>
      <c r="C3955" s="2">
        <v>44755</v>
      </c>
      <c r="D3955" s="1" t="s">
        <v>10927</v>
      </c>
      <c r="E3955" s="4">
        <v>121800</v>
      </c>
      <c r="F3955">
        <v>1</v>
      </c>
      <c r="G3955" s="4">
        <v>1218000</v>
      </c>
      <c r="H3955" s="4">
        <v>0</v>
      </c>
      <c r="I3955" s="4">
        <v>1218000</v>
      </c>
      <c r="J3955">
        <v>1</v>
      </c>
      <c r="K3955">
        <v>1</v>
      </c>
      <c r="L3955">
        <v>1</v>
      </c>
      <c r="M3955">
        <v>3</v>
      </c>
      <c r="N3955" s="2">
        <v>44748</v>
      </c>
      <c r="O3955" s="1" t="s">
        <v>10928</v>
      </c>
      <c r="P3955" s="4">
        <v>1218000</v>
      </c>
      <c r="Q3955" s="4">
        <v>97440</v>
      </c>
      <c r="R3955" s="1" t="s">
        <v>191</v>
      </c>
      <c r="S3955" s="1" t="s">
        <v>56</v>
      </c>
      <c r="T3955" s="4">
        <f>Sales_Datas[[#This Row],[after_discount]]-(Sales_Datas[[#This Row],[qty_ordered]]*Sales_Datas[[#This Row],[cogs]])</f>
        <v>1120560</v>
      </c>
      <c r="U3955" s="3">
        <f>IFERROR(Sales_Datas[[#This Row],[Gross_Profit]]/Sales_Datas[[#This Row],[after_discount]],0)</f>
        <v>0.92</v>
      </c>
      <c r="V3955" s="1" t="str">
        <f>IF(Sales_Datas[[#This Row],[base_price]] &lt;= 632200, "Low", (IF(Sales_Datas[[#This Row],[base_price]] &gt;= 10092000, "High", "Medium")))</f>
        <v>Medium</v>
      </c>
    </row>
    <row r="3956" spans="1:22" x14ac:dyDescent="0.25">
      <c r="A3956" s="1" t="s">
        <v>10935</v>
      </c>
      <c r="B3956" s="1" t="s">
        <v>10936</v>
      </c>
      <c r="C3956" s="2">
        <v>44463</v>
      </c>
      <c r="D3956" s="1" t="s">
        <v>10937</v>
      </c>
      <c r="E3956" s="4">
        <v>121800</v>
      </c>
      <c r="F3956">
        <v>1</v>
      </c>
      <c r="G3956" s="4">
        <v>1218000</v>
      </c>
      <c r="H3956" s="4">
        <v>0</v>
      </c>
      <c r="I3956" s="4">
        <v>1218000</v>
      </c>
      <c r="J3956">
        <v>1</v>
      </c>
      <c r="K3956">
        <v>1</v>
      </c>
      <c r="L3956">
        <v>1</v>
      </c>
      <c r="M3956">
        <v>1</v>
      </c>
      <c r="N3956" s="2">
        <v>44462</v>
      </c>
      <c r="O3956" s="1" t="s">
        <v>10938</v>
      </c>
      <c r="P3956" s="4">
        <v>1429700</v>
      </c>
      <c r="Q3956" s="4">
        <v>102892</v>
      </c>
      <c r="R3956" s="1" t="s">
        <v>55</v>
      </c>
      <c r="S3956" s="1" t="s">
        <v>50</v>
      </c>
      <c r="T3956" s="4">
        <f>Sales_Datas[[#This Row],[after_discount]]-(Sales_Datas[[#This Row],[qty_ordered]]*Sales_Datas[[#This Row],[cogs]])</f>
        <v>1115108</v>
      </c>
      <c r="U3956" s="3">
        <f>IFERROR(Sales_Datas[[#This Row],[Gross_Profit]]/Sales_Datas[[#This Row],[after_discount]],0)</f>
        <v>0.91552380952380952</v>
      </c>
      <c r="V3956" s="1" t="str">
        <f>IF(Sales_Datas[[#This Row],[base_price]] &lt;= 632200, "Low", (IF(Sales_Datas[[#This Row],[base_price]] &gt;= 10092000, "High", "Medium")))</f>
        <v>Medium</v>
      </c>
    </row>
    <row r="3957" spans="1:22" x14ac:dyDescent="0.25">
      <c r="A3957" s="1" t="s">
        <v>10939</v>
      </c>
      <c r="B3957" s="1" t="s">
        <v>10940</v>
      </c>
      <c r="C3957" s="2">
        <v>44740</v>
      </c>
      <c r="D3957" s="1" t="s">
        <v>8206</v>
      </c>
      <c r="E3957" s="4">
        <v>121800</v>
      </c>
      <c r="F3957">
        <v>1</v>
      </c>
      <c r="G3957" s="4">
        <v>1218000</v>
      </c>
      <c r="H3957" s="4">
        <v>0</v>
      </c>
      <c r="I3957" s="4">
        <v>1218000</v>
      </c>
      <c r="J3957">
        <v>1</v>
      </c>
      <c r="K3957">
        <v>1</v>
      </c>
      <c r="L3957">
        <v>1</v>
      </c>
      <c r="M3957">
        <v>1</v>
      </c>
      <c r="N3957" s="2">
        <v>44719</v>
      </c>
      <c r="O3957" s="1" t="s">
        <v>8207</v>
      </c>
      <c r="P3957" s="4">
        <v>1740000</v>
      </c>
      <c r="Q3957" s="4">
        <v>128760</v>
      </c>
      <c r="R3957" s="1" t="s">
        <v>89</v>
      </c>
      <c r="S3957" s="1" t="s">
        <v>50</v>
      </c>
      <c r="T3957" s="4">
        <f>Sales_Datas[[#This Row],[after_discount]]-(Sales_Datas[[#This Row],[qty_ordered]]*Sales_Datas[[#This Row],[cogs]])</f>
        <v>1089240</v>
      </c>
      <c r="U3957" s="3">
        <f>IFERROR(Sales_Datas[[#This Row],[Gross_Profit]]/Sales_Datas[[#This Row],[after_discount]],0)</f>
        <v>0.89428571428571424</v>
      </c>
      <c r="V3957" s="1" t="str">
        <f>IF(Sales_Datas[[#This Row],[base_price]] &lt;= 632200, "Low", (IF(Sales_Datas[[#This Row],[base_price]] &gt;= 10092000, "High", "Medium")))</f>
        <v>Medium</v>
      </c>
    </row>
    <row r="3958" spans="1:22" x14ac:dyDescent="0.25">
      <c r="A3958" s="1" t="s">
        <v>10941</v>
      </c>
      <c r="B3958" s="1" t="s">
        <v>354</v>
      </c>
      <c r="C3958" s="2">
        <v>44494</v>
      </c>
      <c r="D3958" s="1" t="s">
        <v>10942</v>
      </c>
      <c r="E3958" s="4">
        <v>121800</v>
      </c>
      <c r="F3958">
        <v>1</v>
      </c>
      <c r="G3958" s="4">
        <v>1218000</v>
      </c>
      <c r="H3958" s="4">
        <v>0</v>
      </c>
      <c r="I3958" s="4">
        <v>1218000</v>
      </c>
      <c r="J3958">
        <v>1</v>
      </c>
      <c r="K3958">
        <v>1</v>
      </c>
      <c r="L3958">
        <v>1</v>
      </c>
      <c r="M3958">
        <v>1</v>
      </c>
      <c r="N3958" s="2">
        <v>44436</v>
      </c>
      <c r="O3958" s="1" t="s">
        <v>10943</v>
      </c>
      <c r="P3958" s="4">
        <v>1218000</v>
      </c>
      <c r="Q3958" s="4">
        <v>73080</v>
      </c>
      <c r="R3958" s="1" t="s">
        <v>128</v>
      </c>
      <c r="S3958" s="1" t="s">
        <v>50</v>
      </c>
      <c r="T3958" s="4">
        <f>Sales_Datas[[#This Row],[after_discount]]-(Sales_Datas[[#This Row],[qty_ordered]]*Sales_Datas[[#This Row],[cogs]])</f>
        <v>1144920</v>
      </c>
      <c r="U3958" s="3">
        <f>IFERROR(Sales_Datas[[#This Row],[Gross_Profit]]/Sales_Datas[[#This Row],[after_discount]],0)</f>
        <v>0.94</v>
      </c>
      <c r="V3958" s="1" t="str">
        <f>IF(Sales_Datas[[#This Row],[base_price]] &lt;= 632200, "Low", (IF(Sales_Datas[[#This Row],[base_price]] &gt;= 10092000, "High", "Medium")))</f>
        <v>Medium</v>
      </c>
    </row>
    <row r="3959" spans="1:22" x14ac:dyDescent="0.25">
      <c r="A3959" s="1" t="s">
        <v>10944</v>
      </c>
      <c r="B3959" s="1" t="s">
        <v>10945</v>
      </c>
      <c r="C3959" s="2">
        <v>44405</v>
      </c>
      <c r="D3959" s="1" t="s">
        <v>10946</v>
      </c>
      <c r="E3959" s="4">
        <v>121800</v>
      </c>
      <c r="F3959">
        <v>1</v>
      </c>
      <c r="G3959" s="4">
        <v>1218000</v>
      </c>
      <c r="H3959" s="4">
        <v>0</v>
      </c>
      <c r="I3959" s="4">
        <v>1218000</v>
      </c>
      <c r="J3959">
        <v>1</v>
      </c>
      <c r="K3959">
        <v>1</v>
      </c>
      <c r="L3959">
        <v>1</v>
      </c>
      <c r="M3959">
        <v>1</v>
      </c>
      <c r="N3959" s="2">
        <v>44405</v>
      </c>
      <c r="O3959" s="1" t="s">
        <v>10947</v>
      </c>
      <c r="P3959" s="4">
        <v>1218000</v>
      </c>
      <c r="Q3959" s="4">
        <v>97440</v>
      </c>
      <c r="R3959" s="1" t="s">
        <v>133</v>
      </c>
      <c r="S3959" s="1" t="s">
        <v>50</v>
      </c>
      <c r="T3959" s="4">
        <f>Sales_Datas[[#This Row],[after_discount]]-(Sales_Datas[[#This Row],[qty_ordered]]*Sales_Datas[[#This Row],[cogs]])</f>
        <v>1120560</v>
      </c>
      <c r="U3959" s="3">
        <f>IFERROR(Sales_Datas[[#This Row],[Gross_Profit]]/Sales_Datas[[#This Row],[after_discount]],0)</f>
        <v>0.92</v>
      </c>
      <c r="V3959" s="1" t="str">
        <f>IF(Sales_Datas[[#This Row],[base_price]] &lt;= 632200, "Low", (IF(Sales_Datas[[#This Row],[base_price]] &gt;= 10092000, "High", "Medium")))</f>
        <v>Medium</v>
      </c>
    </row>
    <row r="3960" spans="1:22" x14ac:dyDescent="0.25">
      <c r="A3960" s="1" t="s">
        <v>10948</v>
      </c>
      <c r="B3960" s="1" t="s">
        <v>10949</v>
      </c>
      <c r="C3960" s="2">
        <v>44520</v>
      </c>
      <c r="D3960" s="1" t="s">
        <v>10950</v>
      </c>
      <c r="E3960" s="4">
        <v>121800</v>
      </c>
      <c r="F3960">
        <v>1</v>
      </c>
      <c r="G3960" s="4">
        <v>1218000</v>
      </c>
      <c r="H3960" s="4">
        <v>0</v>
      </c>
      <c r="I3960" s="4">
        <v>1218000</v>
      </c>
      <c r="J3960">
        <v>1</v>
      </c>
      <c r="K3960">
        <v>1</v>
      </c>
      <c r="L3960">
        <v>0</v>
      </c>
      <c r="M3960">
        <v>1</v>
      </c>
      <c r="N3960" s="2">
        <v>44517</v>
      </c>
      <c r="O3960" s="1" t="s">
        <v>10951</v>
      </c>
      <c r="P3960" s="4">
        <v>696000</v>
      </c>
      <c r="Q3960" s="4">
        <v>59160</v>
      </c>
      <c r="R3960" s="1" t="s">
        <v>23</v>
      </c>
      <c r="S3960" s="1" t="s">
        <v>50</v>
      </c>
      <c r="T3960" s="4">
        <f>Sales_Datas[[#This Row],[after_discount]]-(Sales_Datas[[#This Row],[qty_ordered]]*Sales_Datas[[#This Row],[cogs]])</f>
        <v>1158840</v>
      </c>
      <c r="U3960" s="3">
        <f>IFERROR(Sales_Datas[[#This Row],[Gross_Profit]]/Sales_Datas[[#This Row],[after_discount]],0)</f>
        <v>0.9514285714285714</v>
      </c>
      <c r="V3960" s="1" t="str">
        <f>IF(Sales_Datas[[#This Row],[base_price]] &lt;= 632200, "Low", (IF(Sales_Datas[[#This Row],[base_price]] &gt;= 10092000, "High", "Medium")))</f>
        <v>Medium</v>
      </c>
    </row>
    <row r="3961" spans="1:22" x14ac:dyDescent="0.25">
      <c r="A3961" s="1" t="s">
        <v>10952</v>
      </c>
      <c r="B3961" s="1" t="s">
        <v>10953</v>
      </c>
      <c r="C3961" s="2">
        <v>44641</v>
      </c>
      <c r="D3961" s="1" t="s">
        <v>10954</v>
      </c>
      <c r="E3961" s="4">
        <v>40600</v>
      </c>
      <c r="F3961">
        <v>3</v>
      </c>
      <c r="G3961" s="4">
        <v>1218000</v>
      </c>
      <c r="H3961" s="4">
        <v>0</v>
      </c>
      <c r="I3961" s="4">
        <v>1218000</v>
      </c>
      <c r="J3961">
        <v>1</v>
      </c>
      <c r="K3961">
        <v>1</v>
      </c>
      <c r="L3961">
        <v>1</v>
      </c>
      <c r="M3961">
        <v>1</v>
      </c>
      <c r="N3961" s="2">
        <v>44540</v>
      </c>
      <c r="O3961" s="1" t="s">
        <v>10955</v>
      </c>
      <c r="P3961" s="4">
        <v>406000</v>
      </c>
      <c r="Q3961" s="4">
        <v>29232</v>
      </c>
      <c r="R3961" s="1" t="s">
        <v>344</v>
      </c>
      <c r="S3961" s="1" t="s">
        <v>50</v>
      </c>
      <c r="T3961" s="4">
        <f>Sales_Datas[[#This Row],[after_discount]]-(Sales_Datas[[#This Row],[qty_ordered]]*Sales_Datas[[#This Row],[cogs]])</f>
        <v>1130304</v>
      </c>
      <c r="U3961" s="3">
        <f>IFERROR(Sales_Datas[[#This Row],[Gross_Profit]]/Sales_Datas[[#This Row],[after_discount]],0)</f>
        <v>0.92800000000000005</v>
      </c>
      <c r="V3961" s="1" t="str">
        <f>IF(Sales_Datas[[#This Row],[base_price]] &lt;= 632200, "Low", (IF(Sales_Datas[[#This Row],[base_price]] &gt;= 10092000, "High", "Medium")))</f>
        <v>Low</v>
      </c>
    </row>
    <row r="3962" spans="1:22" x14ac:dyDescent="0.25">
      <c r="A3962" s="1" t="s">
        <v>10956</v>
      </c>
      <c r="B3962" s="1" t="s">
        <v>8749</v>
      </c>
      <c r="C3962" s="2">
        <v>44359</v>
      </c>
      <c r="D3962" s="1" t="s">
        <v>10957</v>
      </c>
      <c r="E3962" s="4">
        <v>60900</v>
      </c>
      <c r="F3962">
        <v>2</v>
      </c>
      <c r="G3962" s="4">
        <v>1218000</v>
      </c>
      <c r="H3962" s="4">
        <v>0</v>
      </c>
      <c r="I3962" s="4">
        <v>1218000</v>
      </c>
      <c r="J3962">
        <v>1</v>
      </c>
      <c r="K3962">
        <v>1</v>
      </c>
      <c r="L3962">
        <v>1</v>
      </c>
      <c r="M3962">
        <v>1</v>
      </c>
      <c r="N3962" s="2">
        <v>44443</v>
      </c>
      <c r="O3962" s="1" t="s">
        <v>10958</v>
      </c>
      <c r="P3962" s="4">
        <v>609000</v>
      </c>
      <c r="Q3962" s="4">
        <v>52954</v>
      </c>
      <c r="R3962" s="1" t="s">
        <v>75</v>
      </c>
      <c r="S3962" s="1" t="s">
        <v>50</v>
      </c>
      <c r="T3962" s="4">
        <f>Sales_Datas[[#This Row],[after_discount]]-(Sales_Datas[[#This Row],[qty_ordered]]*Sales_Datas[[#This Row],[cogs]])</f>
        <v>1112092</v>
      </c>
      <c r="U3962" s="3">
        <f>IFERROR(Sales_Datas[[#This Row],[Gross_Profit]]/Sales_Datas[[#This Row],[after_discount]],0)</f>
        <v>0.913047619047619</v>
      </c>
      <c r="V3962" s="1" t="str">
        <f>IF(Sales_Datas[[#This Row],[base_price]] &lt;= 632200, "Low", (IF(Sales_Datas[[#This Row],[base_price]] &gt;= 10092000, "High", "Medium")))</f>
        <v>Low</v>
      </c>
    </row>
    <row r="3963" spans="1:22" x14ac:dyDescent="0.25">
      <c r="A3963" s="1" t="s">
        <v>10959</v>
      </c>
      <c r="B3963" s="1" t="s">
        <v>10960</v>
      </c>
      <c r="C3963" s="2">
        <v>44695</v>
      </c>
      <c r="D3963" s="1" t="s">
        <v>10961</v>
      </c>
      <c r="E3963" s="4">
        <v>121742</v>
      </c>
      <c r="F3963">
        <v>1</v>
      </c>
      <c r="G3963" s="4">
        <v>1217420</v>
      </c>
      <c r="H3963" s="4">
        <v>0</v>
      </c>
      <c r="I3963" s="4">
        <v>1217420</v>
      </c>
      <c r="J3963">
        <v>1</v>
      </c>
      <c r="K3963">
        <v>1</v>
      </c>
      <c r="L3963">
        <v>1</v>
      </c>
      <c r="M3963">
        <v>1</v>
      </c>
      <c r="N3963" s="2">
        <v>44682</v>
      </c>
      <c r="O3963" s="1" t="s">
        <v>10962</v>
      </c>
      <c r="P3963" s="4">
        <v>1217420</v>
      </c>
      <c r="Q3963" s="4">
        <v>83984</v>
      </c>
      <c r="R3963" s="1" t="s">
        <v>191</v>
      </c>
      <c r="S3963" s="1" t="s">
        <v>50</v>
      </c>
      <c r="T3963" s="4">
        <f>Sales_Datas[[#This Row],[after_discount]]-(Sales_Datas[[#This Row],[qty_ordered]]*Sales_Datas[[#This Row],[cogs]])</f>
        <v>1133436</v>
      </c>
      <c r="U3963" s="3">
        <f>IFERROR(Sales_Datas[[#This Row],[Gross_Profit]]/Sales_Datas[[#This Row],[after_discount]],0)</f>
        <v>0.93101476893758928</v>
      </c>
      <c r="V3963" s="1" t="str">
        <f>IF(Sales_Datas[[#This Row],[base_price]] &lt;= 632200, "Low", (IF(Sales_Datas[[#This Row],[base_price]] &gt;= 10092000, "High", "Medium")))</f>
        <v>Medium</v>
      </c>
    </row>
    <row r="3964" spans="1:22" x14ac:dyDescent="0.25">
      <c r="A3964" s="1" t="s">
        <v>10963</v>
      </c>
      <c r="B3964" s="1" t="s">
        <v>10964</v>
      </c>
      <c r="C3964" s="2">
        <v>44426</v>
      </c>
      <c r="D3964" s="1" t="s">
        <v>10965</v>
      </c>
      <c r="E3964" s="4">
        <v>121742</v>
      </c>
      <c r="F3964">
        <v>1</v>
      </c>
      <c r="G3964" s="4">
        <v>1217420</v>
      </c>
      <c r="H3964" s="4">
        <v>0</v>
      </c>
      <c r="I3964" s="4">
        <v>1217420</v>
      </c>
      <c r="J3964">
        <v>1</v>
      </c>
      <c r="K3964">
        <v>1</v>
      </c>
      <c r="L3964">
        <v>0</v>
      </c>
      <c r="M3964">
        <v>1</v>
      </c>
      <c r="N3964" s="2">
        <v>44378</v>
      </c>
      <c r="O3964" s="1" t="s">
        <v>10966</v>
      </c>
      <c r="P3964" s="4">
        <v>1217420</v>
      </c>
      <c r="Q3964" s="4">
        <v>76676</v>
      </c>
      <c r="R3964" s="1" t="s">
        <v>128</v>
      </c>
      <c r="S3964" s="1" t="s">
        <v>50</v>
      </c>
      <c r="T3964" s="4">
        <f>Sales_Datas[[#This Row],[after_discount]]-(Sales_Datas[[#This Row],[qty_ordered]]*Sales_Datas[[#This Row],[cogs]])</f>
        <v>1140744</v>
      </c>
      <c r="U3964" s="3">
        <f>IFERROR(Sales_Datas[[#This Row],[Gross_Profit]]/Sales_Datas[[#This Row],[after_discount]],0)</f>
        <v>0.93701762744163886</v>
      </c>
      <c r="V3964" s="1" t="str">
        <f>IF(Sales_Datas[[#This Row],[base_price]] &lt;= 632200, "Low", (IF(Sales_Datas[[#This Row],[base_price]] &gt;= 10092000, "High", "Medium")))</f>
        <v>Medium</v>
      </c>
    </row>
    <row r="3965" spans="1:22" x14ac:dyDescent="0.25">
      <c r="A3965" s="1" t="s">
        <v>10967</v>
      </c>
      <c r="B3965" s="1" t="s">
        <v>10968</v>
      </c>
      <c r="C3965" s="2">
        <v>44684</v>
      </c>
      <c r="D3965" s="1" t="s">
        <v>10969</v>
      </c>
      <c r="E3965" s="4">
        <v>40542</v>
      </c>
      <c r="F3965">
        <v>3</v>
      </c>
      <c r="G3965" s="4">
        <v>1216260</v>
      </c>
      <c r="H3965" s="4">
        <v>0</v>
      </c>
      <c r="I3965" s="4">
        <v>1216260</v>
      </c>
      <c r="J3965">
        <v>1</v>
      </c>
      <c r="K3965">
        <v>1</v>
      </c>
      <c r="L3965">
        <v>0</v>
      </c>
      <c r="M3965">
        <v>1</v>
      </c>
      <c r="N3965" s="2">
        <v>44631</v>
      </c>
      <c r="O3965" s="1" t="s">
        <v>10970</v>
      </c>
      <c r="P3965" s="4">
        <v>405420</v>
      </c>
      <c r="Q3965" s="4">
        <v>35670</v>
      </c>
      <c r="R3965" s="1" t="s">
        <v>554</v>
      </c>
      <c r="S3965" s="1" t="s">
        <v>50</v>
      </c>
      <c r="T3965" s="4">
        <f>Sales_Datas[[#This Row],[after_discount]]-(Sales_Datas[[#This Row],[qty_ordered]]*Sales_Datas[[#This Row],[cogs]])</f>
        <v>1109250</v>
      </c>
      <c r="U3965" s="3">
        <f>IFERROR(Sales_Datas[[#This Row],[Gross_Profit]]/Sales_Datas[[#This Row],[after_discount]],0)</f>
        <v>0.91201716738197425</v>
      </c>
      <c r="V3965" s="1" t="str">
        <f>IF(Sales_Datas[[#This Row],[base_price]] &lt;= 632200, "Low", (IF(Sales_Datas[[#This Row],[base_price]] &gt;= 10092000, "High", "Medium")))</f>
        <v>Low</v>
      </c>
    </row>
    <row r="3966" spans="1:22" x14ac:dyDescent="0.25">
      <c r="A3966" s="1" t="s">
        <v>10971</v>
      </c>
      <c r="B3966" s="1" t="s">
        <v>10972</v>
      </c>
      <c r="C3966" s="2">
        <v>44207</v>
      </c>
      <c r="D3966" s="1" t="s">
        <v>10973</v>
      </c>
      <c r="E3966" s="4">
        <v>121220</v>
      </c>
      <c r="F3966">
        <v>1</v>
      </c>
      <c r="G3966" s="4">
        <v>1212200</v>
      </c>
      <c r="H3966" s="4">
        <v>0</v>
      </c>
      <c r="I3966" s="4">
        <v>1212200</v>
      </c>
      <c r="J3966">
        <v>1</v>
      </c>
      <c r="K3966">
        <v>0</v>
      </c>
      <c r="L3966">
        <v>0</v>
      </c>
      <c r="M3966">
        <v>1</v>
      </c>
      <c r="N3966" s="2">
        <v>44381</v>
      </c>
      <c r="O3966" s="1" t="s">
        <v>10974</v>
      </c>
      <c r="P3966" s="4">
        <v>1212200</v>
      </c>
      <c r="Q3966" s="4">
        <v>81200</v>
      </c>
      <c r="R3966" s="1" t="s">
        <v>191</v>
      </c>
      <c r="S3966" s="1" t="s">
        <v>50</v>
      </c>
      <c r="T3966" s="4">
        <f>Sales_Datas[[#This Row],[after_discount]]-(Sales_Datas[[#This Row],[qty_ordered]]*Sales_Datas[[#This Row],[cogs]])</f>
        <v>1131000</v>
      </c>
      <c r="U3966" s="3">
        <f>IFERROR(Sales_Datas[[#This Row],[Gross_Profit]]/Sales_Datas[[#This Row],[after_discount]],0)</f>
        <v>0.93301435406698563</v>
      </c>
      <c r="V3966" s="1" t="str">
        <f>IF(Sales_Datas[[#This Row],[base_price]] &lt;= 632200, "Low", (IF(Sales_Datas[[#This Row],[base_price]] &gt;= 10092000, "High", "Medium")))</f>
        <v>Medium</v>
      </c>
    </row>
    <row r="3967" spans="1:22" x14ac:dyDescent="0.25">
      <c r="A3967" s="1" t="s">
        <v>10975</v>
      </c>
      <c r="B3967" s="1" t="s">
        <v>10976</v>
      </c>
      <c r="C3967" s="2">
        <v>44515</v>
      </c>
      <c r="D3967" s="1" t="s">
        <v>8119</v>
      </c>
      <c r="E3967" s="4">
        <v>40310</v>
      </c>
      <c r="F3967">
        <v>3</v>
      </c>
      <c r="G3967" s="4">
        <v>1209300</v>
      </c>
      <c r="H3967" s="4">
        <v>0</v>
      </c>
      <c r="I3967" s="4">
        <v>1209300</v>
      </c>
      <c r="J3967">
        <v>1</v>
      </c>
      <c r="K3967">
        <v>1</v>
      </c>
      <c r="L3967">
        <v>1</v>
      </c>
      <c r="M3967">
        <v>1</v>
      </c>
      <c r="N3967" s="2">
        <v>44504</v>
      </c>
      <c r="O3967" s="1" t="s">
        <v>8120</v>
      </c>
      <c r="P3967" s="4">
        <v>403100</v>
      </c>
      <c r="Q3967" s="4">
        <v>29000</v>
      </c>
      <c r="R3967" s="1" t="s">
        <v>344</v>
      </c>
      <c r="S3967" s="1" t="s">
        <v>50</v>
      </c>
      <c r="T3967" s="4">
        <f>Sales_Datas[[#This Row],[after_discount]]-(Sales_Datas[[#This Row],[qty_ordered]]*Sales_Datas[[#This Row],[cogs]])</f>
        <v>1122300</v>
      </c>
      <c r="U3967" s="3">
        <f>IFERROR(Sales_Datas[[#This Row],[Gross_Profit]]/Sales_Datas[[#This Row],[after_discount]],0)</f>
        <v>0.92805755395683454</v>
      </c>
      <c r="V3967" s="1" t="str">
        <f>IF(Sales_Datas[[#This Row],[base_price]] &lt;= 632200, "Low", (IF(Sales_Datas[[#This Row],[base_price]] &gt;= 10092000, "High", "Medium")))</f>
        <v>Low</v>
      </c>
    </row>
    <row r="3968" spans="1:22" x14ac:dyDescent="0.25">
      <c r="A3968" s="1" t="s">
        <v>10977</v>
      </c>
      <c r="B3968" s="1" t="s">
        <v>3260</v>
      </c>
      <c r="C3968" s="2">
        <v>44386</v>
      </c>
      <c r="D3968" s="1" t="s">
        <v>10978</v>
      </c>
      <c r="E3968" s="4">
        <v>120640</v>
      </c>
      <c r="F3968">
        <v>1</v>
      </c>
      <c r="G3968" s="4">
        <v>1206400</v>
      </c>
      <c r="H3968" s="4">
        <v>0</v>
      </c>
      <c r="I3968" s="4">
        <v>1206400</v>
      </c>
      <c r="J3968">
        <v>1</v>
      </c>
      <c r="K3968">
        <v>1</v>
      </c>
      <c r="L3968">
        <v>1</v>
      </c>
      <c r="M3968">
        <v>1</v>
      </c>
      <c r="N3968" s="2">
        <v>44379</v>
      </c>
      <c r="O3968" s="1" t="s">
        <v>10979</v>
      </c>
      <c r="P3968" s="4">
        <v>1206400</v>
      </c>
      <c r="Q3968" s="4">
        <v>100108</v>
      </c>
      <c r="R3968" s="1" t="s">
        <v>89</v>
      </c>
      <c r="S3968" s="1" t="s">
        <v>50</v>
      </c>
      <c r="T3968" s="4">
        <f>Sales_Datas[[#This Row],[after_discount]]-(Sales_Datas[[#This Row],[qty_ordered]]*Sales_Datas[[#This Row],[cogs]])</f>
        <v>1106292</v>
      </c>
      <c r="U3968" s="3">
        <f>IFERROR(Sales_Datas[[#This Row],[Gross_Profit]]/Sales_Datas[[#This Row],[after_discount]],0)</f>
        <v>0.91701923076923075</v>
      </c>
      <c r="V3968" s="1" t="str">
        <f>IF(Sales_Datas[[#This Row],[base_price]] &lt;= 632200, "Low", (IF(Sales_Datas[[#This Row],[base_price]] &gt;= 10092000, "High", "Medium")))</f>
        <v>Medium</v>
      </c>
    </row>
    <row r="3969" spans="1:22" x14ac:dyDescent="0.25">
      <c r="A3969" s="1" t="s">
        <v>10980</v>
      </c>
      <c r="B3969" s="1" t="s">
        <v>10981</v>
      </c>
      <c r="C3969" s="2">
        <v>44489</v>
      </c>
      <c r="D3969" s="1" t="s">
        <v>10978</v>
      </c>
      <c r="E3969" s="4">
        <v>120640</v>
      </c>
      <c r="F3969">
        <v>1</v>
      </c>
      <c r="G3969" s="4">
        <v>1206400</v>
      </c>
      <c r="H3969" s="4">
        <v>0</v>
      </c>
      <c r="I3969" s="4">
        <v>1206400</v>
      </c>
      <c r="J3969">
        <v>1</v>
      </c>
      <c r="K3969">
        <v>1</v>
      </c>
      <c r="L3969">
        <v>1</v>
      </c>
      <c r="M3969">
        <v>1</v>
      </c>
      <c r="N3969" s="2">
        <v>44486</v>
      </c>
      <c r="O3969" s="1" t="s">
        <v>10979</v>
      </c>
      <c r="P3969" s="4">
        <v>1206400</v>
      </c>
      <c r="Q3969" s="4">
        <v>100108</v>
      </c>
      <c r="R3969" s="1" t="s">
        <v>89</v>
      </c>
      <c r="S3969" s="1" t="s">
        <v>50</v>
      </c>
      <c r="T3969" s="4">
        <f>Sales_Datas[[#This Row],[after_discount]]-(Sales_Datas[[#This Row],[qty_ordered]]*Sales_Datas[[#This Row],[cogs]])</f>
        <v>1106292</v>
      </c>
      <c r="U3969" s="3">
        <f>IFERROR(Sales_Datas[[#This Row],[Gross_Profit]]/Sales_Datas[[#This Row],[after_discount]],0)</f>
        <v>0.91701923076923075</v>
      </c>
      <c r="V3969" s="1" t="str">
        <f>IF(Sales_Datas[[#This Row],[base_price]] &lt;= 632200, "Low", (IF(Sales_Datas[[#This Row],[base_price]] &gt;= 10092000, "High", "Medium")))</f>
        <v>Medium</v>
      </c>
    </row>
    <row r="3970" spans="1:22" x14ac:dyDescent="0.25">
      <c r="A3970" s="1" t="s">
        <v>10982</v>
      </c>
      <c r="B3970" s="1" t="s">
        <v>10983</v>
      </c>
      <c r="C3970" s="2">
        <v>44582</v>
      </c>
      <c r="D3970" s="1" t="s">
        <v>10978</v>
      </c>
      <c r="E3970" s="4">
        <v>120640</v>
      </c>
      <c r="F3970">
        <v>1</v>
      </c>
      <c r="G3970" s="4">
        <v>1206400</v>
      </c>
      <c r="H3970" s="4">
        <v>0</v>
      </c>
      <c r="I3970" s="4">
        <v>1206400</v>
      </c>
      <c r="J3970">
        <v>1</v>
      </c>
      <c r="K3970">
        <v>1</v>
      </c>
      <c r="L3970">
        <v>1</v>
      </c>
      <c r="M3970">
        <v>1</v>
      </c>
      <c r="N3970" s="2">
        <v>44535</v>
      </c>
      <c r="O3970" s="1" t="s">
        <v>10979</v>
      </c>
      <c r="P3970" s="4">
        <v>1206400</v>
      </c>
      <c r="Q3970" s="4">
        <v>100108</v>
      </c>
      <c r="R3970" s="1" t="s">
        <v>89</v>
      </c>
      <c r="S3970" s="1" t="s">
        <v>50</v>
      </c>
      <c r="T3970" s="4">
        <f>Sales_Datas[[#This Row],[after_discount]]-(Sales_Datas[[#This Row],[qty_ordered]]*Sales_Datas[[#This Row],[cogs]])</f>
        <v>1106292</v>
      </c>
      <c r="U3970" s="3">
        <f>IFERROR(Sales_Datas[[#This Row],[Gross_Profit]]/Sales_Datas[[#This Row],[after_discount]],0)</f>
        <v>0.91701923076923075</v>
      </c>
      <c r="V3970" s="1" t="str">
        <f>IF(Sales_Datas[[#This Row],[base_price]] &lt;= 632200, "Low", (IF(Sales_Datas[[#This Row],[base_price]] &gt;= 10092000, "High", "Medium")))</f>
        <v>Medium</v>
      </c>
    </row>
    <row r="3971" spans="1:22" x14ac:dyDescent="0.25">
      <c r="A3971" s="1" t="s">
        <v>10984</v>
      </c>
      <c r="B3971" s="1" t="s">
        <v>10985</v>
      </c>
      <c r="C3971" s="2">
        <v>44704</v>
      </c>
      <c r="D3971" s="1" t="s">
        <v>10978</v>
      </c>
      <c r="E3971" s="4">
        <v>120640</v>
      </c>
      <c r="F3971">
        <v>1</v>
      </c>
      <c r="G3971" s="4">
        <v>1206400</v>
      </c>
      <c r="H3971" s="4">
        <v>0</v>
      </c>
      <c r="I3971" s="4">
        <v>1206400</v>
      </c>
      <c r="J3971">
        <v>1</v>
      </c>
      <c r="K3971">
        <v>0</v>
      </c>
      <c r="L3971">
        <v>0</v>
      </c>
      <c r="M3971">
        <v>1</v>
      </c>
      <c r="N3971" s="2">
        <v>44696</v>
      </c>
      <c r="O3971" s="1" t="s">
        <v>10979</v>
      </c>
      <c r="P3971" s="4">
        <v>1206400</v>
      </c>
      <c r="Q3971" s="4">
        <v>100108</v>
      </c>
      <c r="R3971" s="1" t="s">
        <v>89</v>
      </c>
      <c r="S3971" s="1" t="s">
        <v>50</v>
      </c>
      <c r="T3971" s="4">
        <f>Sales_Datas[[#This Row],[after_discount]]-(Sales_Datas[[#This Row],[qty_ordered]]*Sales_Datas[[#This Row],[cogs]])</f>
        <v>1106292</v>
      </c>
      <c r="U3971" s="3">
        <f>IFERROR(Sales_Datas[[#This Row],[Gross_Profit]]/Sales_Datas[[#This Row],[after_discount]],0)</f>
        <v>0.91701923076923075</v>
      </c>
      <c r="V3971" s="1" t="str">
        <f>IF(Sales_Datas[[#This Row],[base_price]] &lt;= 632200, "Low", (IF(Sales_Datas[[#This Row],[base_price]] &gt;= 10092000, "High", "Medium")))</f>
        <v>Medium</v>
      </c>
    </row>
    <row r="3972" spans="1:22" x14ac:dyDescent="0.25">
      <c r="A3972" s="1" t="s">
        <v>10986</v>
      </c>
      <c r="B3972" s="1" t="s">
        <v>10987</v>
      </c>
      <c r="C3972" s="2">
        <v>44711</v>
      </c>
      <c r="D3972" s="1" t="s">
        <v>10978</v>
      </c>
      <c r="E3972" s="4">
        <v>120640</v>
      </c>
      <c r="F3972">
        <v>1</v>
      </c>
      <c r="G3972" s="4">
        <v>1206400</v>
      </c>
      <c r="H3972" s="4">
        <v>0</v>
      </c>
      <c r="I3972" s="4">
        <v>1206400</v>
      </c>
      <c r="J3972">
        <v>1</v>
      </c>
      <c r="K3972">
        <v>1</v>
      </c>
      <c r="L3972">
        <v>1</v>
      </c>
      <c r="M3972">
        <v>1</v>
      </c>
      <c r="N3972" s="2">
        <v>44689</v>
      </c>
      <c r="O3972" s="1" t="s">
        <v>10979</v>
      </c>
      <c r="P3972" s="4">
        <v>1206400</v>
      </c>
      <c r="Q3972" s="4">
        <v>100108</v>
      </c>
      <c r="R3972" s="1" t="s">
        <v>89</v>
      </c>
      <c r="S3972" s="1" t="s">
        <v>50</v>
      </c>
      <c r="T3972" s="4">
        <f>Sales_Datas[[#This Row],[after_discount]]-(Sales_Datas[[#This Row],[qty_ordered]]*Sales_Datas[[#This Row],[cogs]])</f>
        <v>1106292</v>
      </c>
      <c r="U3972" s="3">
        <f>IFERROR(Sales_Datas[[#This Row],[Gross_Profit]]/Sales_Datas[[#This Row],[after_discount]],0)</f>
        <v>0.91701923076923075</v>
      </c>
      <c r="V3972" s="1" t="str">
        <f>IF(Sales_Datas[[#This Row],[base_price]] &lt;= 632200, "Low", (IF(Sales_Datas[[#This Row],[base_price]] &gt;= 10092000, "High", "Medium")))</f>
        <v>Medium</v>
      </c>
    </row>
    <row r="3973" spans="1:22" x14ac:dyDescent="0.25">
      <c r="A3973" s="1" t="s">
        <v>10988</v>
      </c>
      <c r="B3973" s="1" t="s">
        <v>10989</v>
      </c>
      <c r="C3973" s="2">
        <v>44639</v>
      </c>
      <c r="D3973" s="1" t="s">
        <v>10990</v>
      </c>
      <c r="E3973" s="4">
        <v>120060</v>
      </c>
      <c r="F3973">
        <v>1</v>
      </c>
      <c r="G3973" s="4">
        <v>1200600</v>
      </c>
      <c r="H3973" s="4">
        <v>0</v>
      </c>
      <c r="I3973" s="4">
        <v>1200600</v>
      </c>
      <c r="J3973">
        <v>1</v>
      </c>
      <c r="K3973">
        <v>1</v>
      </c>
      <c r="L3973">
        <v>0</v>
      </c>
      <c r="M3973">
        <v>1</v>
      </c>
      <c r="N3973" s="2">
        <v>44642</v>
      </c>
      <c r="O3973" s="1" t="s">
        <v>10991</v>
      </c>
      <c r="P3973" s="4">
        <v>1200600</v>
      </c>
      <c r="Q3973" s="4">
        <v>98426</v>
      </c>
      <c r="R3973" s="1" t="s">
        <v>191</v>
      </c>
      <c r="S3973" s="1" t="s">
        <v>50</v>
      </c>
      <c r="T3973" s="4">
        <f>Sales_Datas[[#This Row],[after_discount]]-(Sales_Datas[[#This Row],[qty_ordered]]*Sales_Datas[[#This Row],[cogs]])</f>
        <v>1102174</v>
      </c>
      <c r="U3973" s="3">
        <f>IFERROR(Sales_Datas[[#This Row],[Gross_Profit]]/Sales_Datas[[#This Row],[after_discount]],0)</f>
        <v>0.91801932367149763</v>
      </c>
      <c r="V3973" s="1" t="str">
        <f>IF(Sales_Datas[[#This Row],[base_price]] &lt;= 632200, "Low", (IF(Sales_Datas[[#This Row],[base_price]] &gt;= 10092000, "High", "Medium")))</f>
        <v>Medium</v>
      </c>
    </row>
    <row r="3974" spans="1:22" x14ac:dyDescent="0.25">
      <c r="A3974" s="1" t="s">
        <v>10992</v>
      </c>
      <c r="B3974" s="1" t="s">
        <v>10993</v>
      </c>
      <c r="C3974" s="2">
        <v>44709</v>
      </c>
      <c r="D3974" s="1" t="s">
        <v>10994</v>
      </c>
      <c r="E3974" s="4">
        <v>60030</v>
      </c>
      <c r="F3974">
        <v>2</v>
      </c>
      <c r="G3974" s="4">
        <v>1200600</v>
      </c>
      <c r="H3974" s="4">
        <v>0</v>
      </c>
      <c r="I3974" s="4">
        <v>1200600</v>
      </c>
      <c r="J3974">
        <v>1</v>
      </c>
      <c r="K3974">
        <v>1</v>
      </c>
      <c r="L3974">
        <v>1</v>
      </c>
      <c r="M3974">
        <v>1</v>
      </c>
      <c r="N3974" s="2">
        <v>44705</v>
      </c>
      <c r="O3974" s="1" t="s">
        <v>10995</v>
      </c>
      <c r="P3974" s="4">
        <v>962800</v>
      </c>
      <c r="Q3974" s="4">
        <v>62582</v>
      </c>
      <c r="R3974" s="1" t="s">
        <v>89</v>
      </c>
      <c r="S3974" s="1" t="s">
        <v>50</v>
      </c>
      <c r="T3974" s="4">
        <f>Sales_Datas[[#This Row],[after_discount]]-(Sales_Datas[[#This Row],[qty_ordered]]*Sales_Datas[[#This Row],[cogs]])</f>
        <v>1075436</v>
      </c>
      <c r="U3974" s="3">
        <f>IFERROR(Sales_Datas[[#This Row],[Gross_Profit]]/Sales_Datas[[#This Row],[after_discount]],0)</f>
        <v>0.89574879227053139</v>
      </c>
      <c r="V3974" s="1" t="str">
        <f>IF(Sales_Datas[[#This Row],[base_price]] &lt;= 632200, "Low", (IF(Sales_Datas[[#This Row],[base_price]] &gt;= 10092000, "High", "Medium")))</f>
        <v>Medium</v>
      </c>
    </row>
    <row r="3975" spans="1:22" x14ac:dyDescent="0.25">
      <c r="A3975" s="1" t="s">
        <v>10996</v>
      </c>
      <c r="B3975" s="1" t="s">
        <v>120</v>
      </c>
      <c r="C3975" s="2">
        <v>44680</v>
      </c>
      <c r="D3975" s="1" t="s">
        <v>10997</v>
      </c>
      <c r="E3975" s="4">
        <v>120060</v>
      </c>
      <c r="F3975">
        <v>1</v>
      </c>
      <c r="G3975" s="4">
        <v>1200600</v>
      </c>
      <c r="H3975" s="4">
        <v>0</v>
      </c>
      <c r="I3975" s="4">
        <v>1200600</v>
      </c>
      <c r="J3975">
        <v>1</v>
      </c>
      <c r="K3975">
        <v>1</v>
      </c>
      <c r="L3975">
        <v>0</v>
      </c>
      <c r="M3975">
        <v>1</v>
      </c>
      <c r="N3975" s="2">
        <v>44581</v>
      </c>
      <c r="O3975" s="1" t="s">
        <v>10998</v>
      </c>
      <c r="P3975" s="4">
        <v>1200600</v>
      </c>
      <c r="Q3975" s="4">
        <v>105618</v>
      </c>
      <c r="R3975" s="1" t="s">
        <v>133</v>
      </c>
      <c r="S3975" s="1" t="s">
        <v>50</v>
      </c>
      <c r="T3975" s="4">
        <f>Sales_Datas[[#This Row],[after_discount]]-(Sales_Datas[[#This Row],[qty_ordered]]*Sales_Datas[[#This Row],[cogs]])</f>
        <v>1094982</v>
      </c>
      <c r="U3975" s="3">
        <f>IFERROR(Sales_Datas[[#This Row],[Gross_Profit]]/Sales_Datas[[#This Row],[after_discount]],0)</f>
        <v>0.91202898550724643</v>
      </c>
      <c r="V3975" s="1" t="str">
        <f>IF(Sales_Datas[[#This Row],[base_price]] &lt;= 632200, "Low", (IF(Sales_Datas[[#This Row],[base_price]] &gt;= 10092000, "High", "Medium")))</f>
        <v>Medium</v>
      </c>
    </row>
    <row r="3976" spans="1:22" x14ac:dyDescent="0.25">
      <c r="A3976" s="1" t="s">
        <v>10999</v>
      </c>
      <c r="B3976" s="1" t="s">
        <v>120</v>
      </c>
      <c r="C3976" s="2">
        <v>44706</v>
      </c>
      <c r="D3976" s="1" t="s">
        <v>11000</v>
      </c>
      <c r="E3976" s="4">
        <v>120060</v>
      </c>
      <c r="F3976">
        <v>1</v>
      </c>
      <c r="G3976" s="4">
        <v>1200600</v>
      </c>
      <c r="H3976" s="4">
        <v>0</v>
      </c>
      <c r="I3976" s="4">
        <v>1200600</v>
      </c>
      <c r="J3976">
        <v>1</v>
      </c>
      <c r="K3976">
        <v>1</v>
      </c>
      <c r="L3976">
        <v>0</v>
      </c>
      <c r="M3976">
        <v>1</v>
      </c>
      <c r="N3976" s="2">
        <v>44581</v>
      </c>
      <c r="O3976" s="1" t="s">
        <v>11001</v>
      </c>
      <c r="P3976" s="4">
        <v>1200600</v>
      </c>
      <c r="Q3976" s="4">
        <v>108054</v>
      </c>
      <c r="R3976" s="1" t="s">
        <v>133</v>
      </c>
      <c r="S3976" s="1" t="s">
        <v>50</v>
      </c>
      <c r="T3976" s="4">
        <f>Sales_Datas[[#This Row],[after_discount]]-(Sales_Datas[[#This Row],[qty_ordered]]*Sales_Datas[[#This Row],[cogs]])</f>
        <v>1092546</v>
      </c>
      <c r="U3976" s="3">
        <f>IFERROR(Sales_Datas[[#This Row],[Gross_Profit]]/Sales_Datas[[#This Row],[after_discount]],0)</f>
        <v>0.91</v>
      </c>
      <c r="V3976" s="1" t="str">
        <f>IF(Sales_Datas[[#This Row],[base_price]] &lt;= 632200, "Low", (IF(Sales_Datas[[#This Row],[base_price]] &gt;= 10092000, "High", "Medium")))</f>
        <v>Medium</v>
      </c>
    </row>
    <row r="3977" spans="1:22" x14ac:dyDescent="0.25">
      <c r="A3977" s="1" t="s">
        <v>11002</v>
      </c>
      <c r="B3977" s="1" t="s">
        <v>10065</v>
      </c>
      <c r="C3977" s="2">
        <v>44403</v>
      </c>
      <c r="D3977" s="1" t="s">
        <v>11003</v>
      </c>
      <c r="E3977" s="4">
        <v>40020</v>
      </c>
      <c r="F3977">
        <v>3</v>
      </c>
      <c r="G3977" s="4">
        <v>1200600</v>
      </c>
      <c r="H3977" s="4">
        <v>0</v>
      </c>
      <c r="I3977" s="4">
        <v>1200600</v>
      </c>
      <c r="J3977">
        <v>1</v>
      </c>
      <c r="K3977">
        <v>1</v>
      </c>
      <c r="L3977">
        <v>1</v>
      </c>
      <c r="M3977">
        <v>1</v>
      </c>
      <c r="N3977" s="2">
        <v>44391</v>
      </c>
      <c r="O3977" s="1" t="s">
        <v>11004</v>
      </c>
      <c r="P3977" s="4">
        <v>400200</v>
      </c>
      <c r="Q3977" s="4">
        <v>29986</v>
      </c>
      <c r="R3977" s="1" t="s">
        <v>383</v>
      </c>
      <c r="S3977" s="1" t="s">
        <v>50</v>
      </c>
      <c r="T3977" s="4">
        <f>Sales_Datas[[#This Row],[after_discount]]-(Sales_Datas[[#This Row],[qty_ordered]]*Sales_Datas[[#This Row],[cogs]])</f>
        <v>1110642</v>
      </c>
      <c r="U3977" s="3">
        <f>IFERROR(Sales_Datas[[#This Row],[Gross_Profit]]/Sales_Datas[[#This Row],[after_discount]],0)</f>
        <v>0.92507246376811592</v>
      </c>
      <c r="V3977" s="1" t="str">
        <f>IF(Sales_Datas[[#This Row],[base_price]] &lt;= 632200, "Low", (IF(Sales_Datas[[#This Row],[base_price]] &gt;= 10092000, "High", "Medium")))</f>
        <v>Low</v>
      </c>
    </row>
    <row r="3978" spans="1:22" x14ac:dyDescent="0.25">
      <c r="A3978" s="1" t="s">
        <v>11005</v>
      </c>
      <c r="B3978" s="1" t="s">
        <v>11006</v>
      </c>
      <c r="C3978" s="2">
        <v>44606</v>
      </c>
      <c r="D3978" s="1" t="s">
        <v>11007</v>
      </c>
      <c r="E3978" s="4">
        <v>40020</v>
      </c>
      <c r="F3978">
        <v>3</v>
      </c>
      <c r="G3978" s="4">
        <v>1200600</v>
      </c>
      <c r="H3978" s="4">
        <v>0</v>
      </c>
      <c r="I3978" s="4">
        <v>1200600</v>
      </c>
      <c r="J3978">
        <v>1</v>
      </c>
      <c r="K3978">
        <v>1</v>
      </c>
      <c r="L3978">
        <v>1</v>
      </c>
      <c r="M3978">
        <v>1</v>
      </c>
      <c r="N3978" s="2">
        <v>44434</v>
      </c>
      <c r="O3978" s="1" t="s">
        <v>11008</v>
      </c>
      <c r="P3978" s="4">
        <v>400200</v>
      </c>
      <c r="Q3978" s="4">
        <v>32016</v>
      </c>
      <c r="R3978" s="1" t="s">
        <v>75</v>
      </c>
      <c r="S3978" s="1" t="s">
        <v>50</v>
      </c>
      <c r="T3978" s="4">
        <f>Sales_Datas[[#This Row],[after_discount]]-(Sales_Datas[[#This Row],[qty_ordered]]*Sales_Datas[[#This Row],[cogs]])</f>
        <v>1104552</v>
      </c>
      <c r="U3978" s="3">
        <f>IFERROR(Sales_Datas[[#This Row],[Gross_Profit]]/Sales_Datas[[#This Row],[after_discount]],0)</f>
        <v>0.92</v>
      </c>
      <c r="V3978" s="1" t="str">
        <f>IF(Sales_Datas[[#This Row],[base_price]] &lt;= 632200, "Low", (IF(Sales_Datas[[#This Row],[base_price]] &gt;= 10092000, "High", "Medium")))</f>
        <v>Low</v>
      </c>
    </row>
    <row r="3979" spans="1:22" x14ac:dyDescent="0.25">
      <c r="A3979" s="1" t="s">
        <v>11009</v>
      </c>
      <c r="B3979" s="1" t="s">
        <v>11010</v>
      </c>
      <c r="C3979" s="2">
        <v>44839</v>
      </c>
      <c r="D3979" s="1" t="s">
        <v>11011</v>
      </c>
      <c r="E3979" s="4">
        <v>120002</v>
      </c>
      <c r="F3979">
        <v>1</v>
      </c>
      <c r="G3979" s="4">
        <v>1200020</v>
      </c>
      <c r="H3979" s="4">
        <v>0</v>
      </c>
      <c r="I3979" s="4">
        <v>1200020</v>
      </c>
      <c r="J3979">
        <v>1</v>
      </c>
      <c r="K3979">
        <v>0</v>
      </c>
      <c r="L3979">
        <v>0</v>
      </c>
      <c r="M3979">
        <v>13</v>
      </c>
      <c r="N3979" s="2">
        <v>44705</v>
      </c>
      <c r="O3979" s="1" t="s">
        <v>11012</v>
      </c>
      <c r="P3979" s="4">
        <v>1200020</v>
      </c>
      <c r="Q3979" s="4">
        <v>85144</v>
      </c>
      <c r="R3979" s="1" t="s">
        <v>55</v>
      </c>
      <c r="S3979" s="1" t="s">
        <v>324</v>
      </c>
      <c r="T3979" s="4">
        <f>Sales_Datas[[#This Row],[after_discount]]-(Sales_Datas[[#This Row],[qty_ordered]]*Sales_Datas[[#This Row],[cogs]])</f>
        <v>1114876</v>
      </c>
      <c r="U3979" s="3">
        <f>IFERROR(Sales_Datas[[#This Row],[Gross_Profit]]/Sales_Datas[[#This Row],[after_discount]],0)</f>
        <v>0.92904784920251327</v>
      </c>
      <c r="V3979" s="1" t="str">
        <f>IF(Sales_Datas[[#This Row],[base_price]] &lt;= 632200, "Low", (IF(Sales_Datas[[#This Row],[base_price]] &gt;= 10092000, "High", "Medium")))</f>
        <v>Medium</v>
      </c>
    </row>
    <row r="3980" spans="1:22" x14ac:dyDescent="0.25">
      <c r="A3980" s="1" t="s">
        <v>11013</v>
      </c>
      <c r="B3980" s="1" t="s">
        <v>11014</v>
      </c>
      <c r="C3980" s="2">
        <v>44463</v>
      </c>
      <c r="D3980" s="1" t="s">
        <v>473</v>
      </c>
      <c r="E3980" s="4">
        <v>119828</v>
      </c>
      <c r="F3980">
        <v>1</v>
      </c>
      <c r="G3980" s="4">
        <v>1198280</v>
      </c>
      <c r="H3980" s="4">
        <v>0</v>
      </c>
      <c r="I3980" s="4">
        <v>1198280</v>
      </c>
      <c r="J3980">
        <v>1</v>
      </c>
      <c r="K3980">
        <v>1</v>
      </c>
      <c r="L3980">
        <v>1</v>
      </c>
      <c r="M3980">
        <v>1</v>
      </c>
      <c r="N3980" s="2">
        <v>44459</v>
      </c>
      <c r="O3980" s="1" t="s">
        <v>474</v>
      </c>
      <c r="P3980" s="4">
        <v>1198280</v>
      </c>
      <c r="Q3980" s="4">
        <v>77836</v>
      </c>
      <c r="R3980" s="1" t="s">
        <v>475</v>
      </c>
      <c r="S3980" s="1" t="s">
        <v>50</v>
      </c>
      <c r="T3980" s="4">
        <f>Sales_Datas[[#This Row],[after_discount]]-(Sales_Datas[[#This Row],[qty_ordered]]*Sales_Datas[[#This Row],[cogs]])</f>
        <v>1120444</v>
      </c>
      <c r="U3980" s="3">
        <f>IFERROR(Sales_Datas[[#This Row],[Gross_Profit]]/Sales_Datas[[#This Row],[after_discount]],0)</f>
        <v>0.9350435624394966</v>
      </c>
      <c r="V3980" s="1" t="str">
        <f>IF(Sales_Datas[[#This Row],[base_price]] &lt;= 632200, "Low", (IF(Sales_Datas[[#This Row],[base_price]] &gt;= 10092000, "High", "Medium")))</f>
        <v>Medium</v>
      </c>
    </row>
    <row r="3981" spans="1:22" x14ac:dyDescent="0.25">
      <c r="A3981" s="1" t="s">
        <v>11015</v>
      </c>
      <c r="B3981" s="1" t="s">
        <v>11016</v>
      </c>
      <c r="C3981" s="2">
        <v>44670</v>
      </c>
      <c r="D3981" s="1" t="s">
        <v>8269</v>
      </c>
      <c r="E3981" s="4">
        <v>39904</v>
      </c>
      <c r="F3981">
        <v>3</v>
      </c>
      <c r="G3981" s="4">
        <v>1197120</v>
      </c>
      <c r="H3981" s="4">
        <v>0</v>
      </c>
      <c r="I3981" s="4">
        <v>1197120</v>
      </c>
      <c r="J3981">
        <v>1</v>
      </c>
      <c r="K3981">
        <v>1</v>
      </c>
      <c r="L3981">
        <v>1</v>
      </c>
      <c r="M3981">
        <v>1</v>
      </c>
      <c r="N3981" s="2">
        <v>44573</v>
      </c>
      <c r="O3981" s="1" t="s">
        <v>8270</v>
      </c>
      <c r="P3981" s="4">
        <v>405420</v>
      </c>
      <c r="Q3981" s="4">
        <v>24708</v>
      </c>
      <c r="R3981" s="1" t="s">
        <v>128</v>
      </c>
      <c r="S3981" s="1" t="s">
        <v>50</v>
      </c>
      <c r="T3981" s="4">
        <f>Sales_Datas[[#This Row],[after_discount]]-(Sales_Datas[[#This Row],[qty_ordered]]*Sales_Datas[[#This Row],[cogs]])</f>
        <v>1122996</v>
      </c>
      <c r="U3981" s="3">
        <f>IFERROR(Sales_Datas[[#This Row],[Gross_Profit]]/Sales_Datas[[#This Row],[after_discount]],0)</f>
        <v>0.93808139534883717</v>
      </c>
      <c r="V3981" s="1" t="str">
        <f>IF(Sales_Datas[[#This Row],[base_price]] &lt;= 632200, "Low", (IF(Sales_Datas[[#This Row],[base_price]] &gt;= 10092000, "High", "Medium")))</f>
        <v>Low</v>
      </c>
    </row>
    <row r="3982" spans="1:22" x14ac:dyDescent="0.25">
      <c r="A3982" s="1" t="s">
        <v>11017</v>
      </c>
      <c r="B3982" s="1" t="s">
        <v>3756</v>
      </c>
      <c r="C3982" s="2">
        <v>44717</v>
      </c>
      <c r="D3982" s="1" t="s">
        <v>8269</v>
      </c>
      <c r="E3982" s="4">
        <v>39904</v>
      </c>
      <c r="F3982">
        <v>3</v>
      </c>
      <c r="G3982" s="4">
        <v>1197120</v>
      </c>
      <c r="H3982" s="4">
        <v>0</v>
      </c>
      <c r="I3982" s="4">
        <v>1197120</v>
      </c>
      <c r="J3982">
        <v>1</v>
      </c>
      <c r="K3982">
        <v>1</v>
      </c>
      <c r="L3982">
        <v>0</v>
      </c>
      <c r="M3982">
        <v>1</v>
      </c>
      <c r="N3982" s="2">
        <v>44384</v>
      </c>
      <c r="O3982" s="1" t="s">
        <v>8270</v>
      </c>
      <c r="P3982" s="4">
        <v>405420</v>
      </c>
      <c r="Q3982" s="4">
        <v>24708</v>
      </c>
      <c r="R3982" s="1" t="s">
        <v>128</v>
      </c>
      <c r="S3982" s="1" t="s">
        <v>50</v>
      </c>
      <c r="T3982" s="4">
        <f>Sales_Datas[[#This Row],[after_discount]]-(Sales_Datas[[#This Row],[qty_ordered]]*Sales_Datas[[#This Row],[cogs]])</f>
        <v>1122996</v>
      </c>
      <c r="U3982" s="3">
        <f>IFERROR(Sales_Datas[[#This Row],[Gross_Profit]]/Sales_Datas[[#This Row],[after_discount]],0)</f>
        <v>0.93808139534883717</v>
      </c>
      <c r="V3982" s="1" t="str">
        <f>IF(Sales_Datas[[#This Row],[base_price]] &lt;= 632200, "Low", (IF(Sales_Datas[[#This Row],[base_price]] &gt;= 10092000, "High", "Medium")))</f>
        <v>Low</v>
      </c>
    </row>
    <row r="3983" spans="1:22" x14ac:dyDescent="0.25">
      <c r="A3983" s="1" t="s">
        <v>11018</v>
      </c>
      <c r="B3983" s="1" t="s">
        <v>4793</v>
      </c>
      <c r="C3983" s="2">
        <v>44600</v>
      </c>
      <c r="D3983" s="1" t="s">
        <v>10954</v>
      </c>
      <c r="E3983" s="4">
        <v>39904</v>
      </c>
      <c r="F3983">
        <v>3</v>
      </c>
      <c r="G3983" s="4">
        <v>1197120</v>
      </c>
      <c r="H3983" s="4">
        <v>0</v>
      </c>
      <c r="I3983" s="4">
        <v>1197120</v>
      </c>
      <c r="J3983">
        <v>1</v>
      </c>
      <c r="K3983">
        <v>1</v>
      </c>
      <c r="L3983">
        <v>1</v>
      </c>
      <c r="M3983">
        <v>1</v>
      </c>
      <c r="N3983" s="2">
        <v>44415</v>
      </c>
      <c r="O3983" s="1" t="s">
        <v>10955</v>
      </c>
      <c r="P3983" s="4">
        <v>406000</v>
      </c>
      <c r="Q3983" s="4">
        <v>29232</v>
      </c>
      <c r="R3983" s="1" t="s">
        <v>344</v>
      </c>
      <c r="S3983" s="1" t="s">
        <v>50</v>
      </c>
      <c r="T3983" s="4">
        <f>Sales_Datas[[#This Row],[after_discount]]-(Sales_Datas[[#This Row],[qty_ordered]]*Sales_Datas[[#This Row],[cogs]])</f>
        <v>1109424</v>
      </c>
      <c r="U3983" s="3">
        <f>IFERROR(Sales_Datas[[#This Row],[Gross_Profit]]/Sales_Datas[[#This Row],[after_discount]],0)</f>
        <v>0.92674418604651165</v>
      </c>
      <c r="V3983" s="1" t="str">
        <f>IF(Sales_Datas[[#This Row],[base_price]] &lt;= 632200, "Low", (IF(Sales_Datas[[#This Row],[base_price]] &gt;= 10092000, "High", "Medium")))</f>
        <v>Low</v>
      </c>
    </row>
    <row r="3984" spans="1:22" x14ac:dyDescent="0.25">
      <c r="A3984" s="1" t="s">
        <v>11019</v>
      </c>
      <c r="B3984" s="1" t="s">
        <v>11020</v>
      </c>
      <c r="C3984" s="2">
        <v>44765</v>
      </c>
      <c r="D3984" s="1" t="s">
        <v>11021</v>
      </c>
      <c r="E3984" s="4">
        <v>118900</v>
      </c>
      <c r="F3984">
        <v>1</v>
      </c>
      <c r="G3984" s="4">
        <v>1189000</v>
      </c>
      <c r="H3984" s="4">
        <v>0</v>
      </c>
      <c r="I3984" s="4">
        <v>1189000</v>
      </c>
      <c r="J3984">
        <v>1</v>
      </c>
      <c r="K3984">
        <v>1</v>
      </c>
      <c r="L3984">
        <v>1</v>
      </c>
      <c r="M3984">
        <v>1</v>
      </c>
      <c r="N3984" s="2">
        <v>44766</v>
      </c>
      <c r="O3984" s="1" t="s">
        <v>11022</v>
      </c>
      <c r="P3984" s="4">
        <v>1189000</v>
      </c>
      <c r="Q3984" s="4">
        <v>97498</v>
      </c>
      <c r="R3984" s="1" t="s">
        <v>128</v>
      </c>
      <c r="S3984" s="1" t="s">
        <v>50</v>
      </c>
      <c r="T3984" s="4">
        <f>Sales_Datas[[#This Row],[after_discount]]-(Sales_Datas[[#This Row],[qty_ordered]]*Sales_Datas[[#This Row],[cogs]])</f>
        <v>1091502</v>
      </c>
      <c r="U3984" s="3">
        <f>IFERROR(Sales_Datas[[#This Row],[Gross_Profit]]/Sales_Datas[[#This Row],[after_discount]],0)</f>
        <v>0.91800000000000004</v>
      </c>
      <c r="V3984" s="1" t="str">
        <f>IF(Sales_Datas[[#This Row],[base_price]] &lt;= 632200, "Low", (IF(Sales_Datas[[#This Row],[base_price]] &gt;= 10092000, "High", "Medium")))</f>
        <v>Medium</v>
      </c>
    </row>
    <row r="3985" spans="1:22" x14ac:dyDescent="0.25">
      <c r="A3985" s="1" t="s">
        <v>11023</v>
      </c>
      <c r="B3985" s="1" t="s">
        <v>11024</v>
      </c>
      <c r="C3985" s="2">
        <v>44405</v>
      </c>
      <c r="D3985" s="1" t="s">
        <v>10614</v>
      </c>
      <c r="E3985" s="4">
        <v>59450</v>
      </c>
      <c r="F3985">
        <v>2</v>
      </c>
      <c r="G3985" s="4">
        <v>1189000</v>
      </c>
      <c r="H3985" s="4">
        <v>0</v>
      </c>
      <c r="I3985" s="4">
        <v>1189000</v>
      </c>
      <c r="J3985">
        <v>1</v>
      </c>
      <c r="K3985">
        <v>1</v>
      </c>
      <c r="L3985">
        <v>1</v>
      </c>
      <c r="M3985">
        <v>1</v>
      </c>
      <c r="N3985" s="2">
        <v>44392</v>
      </c>
      <c r="O3985" s="1" t="s">
        <v>10615</v>
      </c>
      <c r="P3985" s="4">
        <v>594500</v>
      </c>
      <c r="Q3985" s="4">
        <v>45762</v>
      </c>
      <c r="R3985" s="1" t="s">
        <v>344</v>
      </c>
      <c r="S3985" s="1" t="s">
        <v>50</v>
      </c>
      <c r="T3985" s="4">
        <f>Sales_Datas[[#This Row],[after_discount]]-(Sales_Datas[[#This Row],[qty_ordered]]*Sales_Datas[[#This Row],[cogs]])</f>
        <v>1097476</v>
      </c>
      <c r="U3985" s="3">
        <f>IFERROR(Sales_Datas[[#This Row],[Gross_Profit]]/Sales_Datas[[#This Row],[after_discount]],0)</f>
        <v>0.92302439024390248</v>
      </c>
      <c r="V3985" s="1" t="str">
        <f>IF(Sales_Datas[[#This Row],[base_price]] &lt;= 632200, "Low", (IF(Sales_Datas[[#This Row],[base_price]] &gt;= 10092000, "High", "Medium")))</f>
        <v>Low</v>
      </c>
    </row>
    <row r="3986" spans="1:22" x14ac:dyDescent="0.25">
      <c r="A3986" s="1" t="s">
        <v>11025</v>
      </c>
      <c r="B3986" s="1" t="s">
        <v>80</v>
      </c>
      <c r="C3986" s="2">
        <v>44491</v>
      </c>
      <c r="D3986" s="1" t="s">
        <v>11026</v>
      </c>
      <c r="E3986" s="4">
        <v>118320</v>
      </c>
      <c r="F3986">
        <v>1</v>
      </c>
      <c r="G3986" s="4">
        <v>1183200</v>
      </c>
      <c r="H3986" s="4">
        <v>0</v>
      </c>
      <c r="I3986" s="4">
        <v>1183200</v>
      </c>
      <c r="J3986">
        <v>1</v>
      </c>
      <c r="K3986">
        <v>1</v>
      </c>
      <c r="L3986">
        <v>1</v>
      </c>
      <c r="M3986">
        <v>10</v>
      </c>
      <c r="N3986" s="2">
        <v>44403</v>
      </c>
      <c r="O3986" s="1" t="s">
        <v>11027</v>
      </c>
      <c r="P3986" s="4">
        <v>1183200</v>
      </c>
      <c r="Q3986" s="4">
        <v>74530</v>
      </c>
      <c r="R3986" s="1" t="s">
        <v>344</v>
      </c>
      <c r="S3986" s="1" t="s">
        <v>1130</v>
      </c>
      <c r="T3986" s="4">
        <f>Sales_Datas[[#This Row],[after_discount]]-(Sales_Datas[[#This Row],[qty_ordered]]*Sales_Datas[[#This Row],[cogs]])</f>
        <v>1108670</v>
      </c>
      <c r="U3986" s="3">
        <f>IFERROR(Sales_Datas[[#This Row],[Gross_Profit]]/Sales_Datas[[#This Row],[after_discount]],0)</f>
        <v>0.93700980392156863</v>
      </c>
      <c r="V3986" s="1" t="str">
        <f>IF(Sales_Datas[[#This Row],[base_price]] &lt;= 632200, "Low", (IF(Sales_Datas[[#This Row],[base_price]] &gt;= 10092000, "High", "Medium")))</f>
        <v>Medium</v>
      </c>
    </row>
    <row r="3987" spans="1:22" x14ac:dyDescent="0.25">
      <c r="A3987" s="1" t="s">
        <v>11028</v>
      </c>
      <c r="B3987" s="1" t="s">
        <v>8272</v>
      </c>
      <c r="C3987" s="2">
        <v>44706</v>
      </c>
      <c r="D3987" s="1" t="s">
        <v>5413</v>
      </c>
      <c r="E3987" s="4">
        <v>9860</v>
      </c>
      <c r="F3987">
        <v>12</v>
      </c>
      <c r="G3987" s="4">
        <v>1183200</v>
      </c>
      <c r="H3987" s="4">
        <v>0</v>
      </c>
      <c r="I3987" s="4">
        <v>1183200</v>
      </c>
      <c r="J3987">
        <v>1</v>
      </c>
      <c r="K3987">
        <v>0</v>
      </c>
      <c r="L3987">
        <v>0</v>
      </c>
      <c r="M3987">
        <v>7</v>
      </c>
      <c r="N3987" s="2">
        <v>44708</v>
      </c>
      <c r="O3987" s="1" t="s">
        <v>5414</v>
      </c>
      <c r="P3987" s="4">
        <v>98600</v>
      </c>
      <c r="Q3987" s="4">
        <v>8642</v>
      </c>
      <c r="R3987" s="1" t="s">
        <v>344</v>
      </c>
      <c r="S3987" s="1" t="s">
        <v>66</v>
      </c>
      <c r="T3987" s="4">
        <f>Sales_Datas[[#This Row],[after_discount]]-(Sales_Datas[[#This Row],[qty_ordered]]*Sales_Datas[[#This Row],[cogs]])</f>
        <v>1079496</v>
      </c>
      <c r="U3987" s="3">
        <f>IFERROR(Sales_Datas[[#This Row],[Gross_Profit]]/Sales_Datas[[#This Row],[after_discount]],0)</f>
        <v>0.91235294117647059</v>
      </c>
      <c r="V3987" s="1" t="str">
        <f>IF(Sales_Datas[[#This Row],[base_price]] &lt;= 632200, "Low", (IF(Sales_Datas[[#This Row],[base_price]] &gt;= 10092000, "High", "Medium")))</f>
        <v>Low</v>
      </c>
    </row>
    <row r="3988" spans="1:22" x14ac:dyDescent="0.25">
      <c r="A3988" s="1" t="s">
        <v>11029</v>
      </c>
      <c r="B3988" s="1" t="s">
        <v>11030</v>
      </c>
      <c r="C3988" s="2">
        <v>44717</v>
      </c>
      <c r="D3988" s="1" t="s">
        <v>291</v>
      </c>
      <c r="E3988" s="4">
        <v>118320</v>
      </c>
      <c r="F3988">
        <v>1</v>
      </c>
      <c r="G3988" s="4">
        <v>1183200</v>
      </c>
      <c r="H3988" s="4">
        <v>0</v>
      </c>
      <c r="I3988" s="4">
        <v>1183200</v>
      </c>
      <c r="J3988">
        <v>1</v>
      </c>
      <c r="K3988">
        <v>0</v>
      </c>
      <c r="L3988">
        <v>0</v>
      </c>
      <c r="M3988">
        <v>5</v>
      </c>
      <c r="N3988" s="2">
        <v>44509</v>
      </c>
      <c r="O3988" s="1" t="s">
        <v>292</v>
      </c>
      <c r="P3988" s="4">
        <v>1183200</v>
      </c>
      <c r="Q3988" s="4">
        <v>86362</v>
      </c>
      <c r="R3988" s="1" t="s">
        <v>75</v>
      </c>
      <c r="S3988" s="1" t="s">
        <v>24</v>
      </c>
      <c r="T3988" s="4">
        <f>Sales_Datas[[#This Row],[after_discount]]-(Sales_Datas[[#This Row],[qty_ordered]]*Sales_Datas[[#This Row],[cogs]])</f>
        <v>1096838</v>
      </c>
      <c r="U3988" s="3">
        <f>IFERROR(Sales_Datas[[#This Row],[Gross_Profit]]/Sales_Datas[[#This Row],[after_discount]],0)</f>
        <v>0.92700980392156862</v>
      </c>
      <c r="V3988" s="1" t="str">
        <f>IF(Sales_Datas[[#This Row],[base_price]] &lt;= 632200, "Low", (IF(Sales_Datas[[#This Row],[base_price]] &gt;= 10092000, "High", "Medium")))</f>
        <v>Medium</v>
      </c>
    </row>
    <row r="3989" spans="1:22" x14ac:dyDescent="0.25">
      <c r="A3989" s="1" t="s">
        <v>11031</v>
      </c>
      <c r="B3989" s="1" t="s">
        <v>11032</v>
      </c>
      <c r="C3989" s="2">
        <v>44523</v>
      </c>
      <c r="D3989" s="1" t="s">
        <v>11033</v>
      </c>
      <c r="E3989" s="4">
        <v>118030</v>
      </c>
      <c r="F3989">
        <v>1</v>
      </c>
      <c r="G3989" s="4">
        <v>1180300</v>
      </c>
      <c r="H3989" s="4">
        <v>0</v>
      </c>
      <c r="I3989" s="4">
        <v>1180300</v>
      </c>
      <c r="J3989">
        <v>1</v>
      </c>
      <c r="K3989">
        <v>1</v>
      </c>
      <c r="L3989">
        <v>1</v>
      </c>
      <c r="M3989">
        <v>1</v>
      </c>
      <c r="N3989" s="2">
        <v>44449</v>
      </c>
      <c r="O3989" s="1" t="s">
        <v>11034</v>
      </c>
      <c r="P3989" s="4">
        <v>1180300</v>
      </c>
      <c r="Q3989" s="4">
        <v>90828</v>
      </c>
      <c r="R3989" s="1" t="s">
        <v>23</v>
      </c>
      <c r="S3989" s="1" t="s">
        <v>50</v>
      </c>
      <c r="T3989" s="4">
        <f>Sales_Datas[[#This Row],[after_discount]]-(Sales_Datas[[#This Row],[qty_ordered]]*Sales_Datas[[#This Row],[cogs]])</f>
        <v>1089472</v>
      </c>
      <c r="U3989" s="3">
        <f>IFERROR(Sales_Datas[[#This Row],[Gross_Profit]]/Sales_Datas[[#This Row],[after_discount]],0)</f>
        <v>0.92304668304668303</v>
      </c>
      <c r="V3989" s="1" t="str">
        <f>IF(Sales_Datas[[#This Row],[base_price]] &lt;= 632200, "Low", (IF(Sales_Datas[[#This Row],[base_price]] &gt;= 10092000, "High", "Medium")))</f>
        <v>Medium</v>
      </c>
    </row>
    <row r="3990" spans="1:22" x14ac:dyDescent="0.25">
      <c r="A3990" s="1" t="s">
        <v>11035</v>
      </c>
      <c r="B3990" s="1" t="s">
        <v>11036</v>
      </c>
      <c r="C3990" s="2">
        <v>44587</v>
      </c>
      <c r="D3990" s="1" t="s">
        <v>11037</v>
      </c>
      <c r="E3990" s="4">
        <v>118030</v>
      </c>
      <c r="F3990">
        <v>1</v>
      </c>
      <c r="G3990" s="4">
        <v>1180300</v>
      </c>
      <c r="H3990" s="4">
        <v>0</v>
      </c>
      <c r="I3990" s="4">
        <v>1180300</v>
      </c>
      <c r="J3990">
        <v>1</v>
      </c>
      <c r="K3990">
        <v>1</v>
      </c>
      <c r="L3990">
        <v>1</v>
      </c>
      <c r="M3990">
        <v>1</v>
      </c>
      <c r="N3990" s="2">
        <v>44574</v>
      </c>
      <c r="O3990" s="1" t="s">
        <v>11038</v>
      </c>
      <c r="P3990" s="4">
        <v>1180300</v>
      </c>
      <c r="Q3990" s="4">
        <v>81432</v>
      </c>
      <c r="R3990" s="1" t="s">
        <v>23</v>
      </c>
      <c r="S3990" s="1" t="s">
        <v>50</v>
      </c>
      <c r="T3990" s="4">
        <f>Sales_Datas[[#This Row],[after_discount]]-(Sales_Datas[[#This Row],[qty_ordered]]*Sales_Datas[[#This Row],[cogs]])</f>
        <v>1098868</v>
      </c>
      <c r="U3990" s="3">
        <f>IFERROR(Sales_Datas[[#This Row],[Gross_Profit]]/Sales_Datas[[#This Row],[after_discount]],0)</f>
        <v>0.93100737100737097</v>
      </c>
      <c r="V3990" s="1" t="str">
        <f>IF(Sales_Datas[[#This Row],[base_price]] &lt;= 632200, "Low", (IF(Sales_Datas[[#This Row],[base_price]] &gt;= 10092000, "High", "Medium")))</f>
        <v>Medium</v>
      </c>
    </row>
    <row r="3991" spans="1:22" x14ac:dyDescent="0.25">
      <c r="A3991" s="1" t="s">
        <v>11039</v>
      </c>
      <c r="B3991" s="1" t="s">
        <v>11040</v>
      </c>
      <c r="C3991" s="2">
        <v>44626</v>
      </c>
      <c r="D3991" s="1" t="s">
        <v>11037</v>
      </c>
      <c r="E3991" s="4">
        <v>118030</v>
      </c>
      <c r="F3991">
        <v>1</v>
      </c>
      <c r="G3991" s="4">
        <v>1180300</v>
      </c>
      <c r="H3991" s="4">
        <v>0</v>
      </c>
      <c r="I3991" s="4">
        <v>1180300</v>
      </c>
      <c r="J3991">
        <v>1</v>
      </c>
      <c r="K3991">
        <v>0</v>
      </c>
      <c r="L3991">
        <v>0</v>
      </c>
      <c r="M3991">
        <v>1</v>
      </c>
      <c r="N3991" s="2">
        <v>44733</v>
      </c>
      <c r="O3991" s="1" t="s">
        <v>11038</v>
      </c>
      <c r="P3991" s="4">
        <v>1180300</v>
      </c>
      <c r="Q3991" s="4">
        <v>81432</v>
      </c>
      <c r="R3991" s="1" t="s">
        <v>23</v>
      </c>
      <c r="S3991" s="1" t="s">
        <v>50</v>
      </c>
      <c r="T3991" s="4">
        <f>Sales_Datas[[#This Row],[after_discount]]-(Sales_Datas[[#This Row],[qty_ordered]]*Sales_Datas[[#This Row],[cogs]])</f>
        <v>1098868</v>
      </c>
      <c r="U3991" s="3">
        <f>IFERROR(Sales_Datas[[#This Row],[Gross_Profit]]/Sales_Datas[[#This Row],[after_discount]],0)</f>
        <v>0.93100737100737097</v>
      </c>
      <c r="V3991" s="1" t="str">
        <f>IF(Sales_Datas[[#This Row],[base_price]] &lt;= 632200, "Low", (IF(Sales_Datas[[#This Row],[base_price]] &gt;= 10092000, "High", "Medium")))</f>
        <v>Medium</v>
      </c>
    </row>
    <row r="3992" spans="1:22" x14ac:dyDescent="0.25">
      <c r="A3992" s="1" t="s">
        <v>11041</v>
      </c>
      <c r="B3992" s="1" t="s">
        <v>11042</v>
      </c>
      <c r="C3992" s="2">
        <v>44591</v>
      </c>
      <c r="D3992" s="1" t="s">
        <v>540</v>
      </c>
      <c r="E3992" s="4">
        <v>58058</v>
      </c>
      <c r="F3992">
        <v>2</v>
      </c>
      <c r="G3992" s="4">
        <v>1161160</v>
      </c>
      <c r="H3992" s="4">
        <v>0</v>
      </c>
      <c r="I3992" s="4">
        <v>1161160</v>
      </c>
      <c r="J3992">
        <v>1</v>
      </c>
      <c r="K3992">
        <v>1</v>
      </c>
      <c r="L3992">
        <v>1</v>
      </c>
      <c r="M3992">
        <v>4</v>
      </c>
      <c r="N3992" s="2">
        <v>44449</v>
      </c>
      <c r="O3992" s="1" t="s">
        <v>541</v>
      </c>
      <c r="P3992" s="4">
        <v>580580</v>
      </c>
      <c r="Q3992" s="4">
        <v>43500</v>
      </c>
      <c r="R3992" s="1" t="s">
        <v>75</v>
      </c>
      <c r="S3992" s="1" t="s">
        <v>34</v>
      </c>
      <c r="T3992" s="4">
        <f>Sales_Datas[[#This Row],[after_discount]]-(Sales_Datas[[#This Row],[qty_ordered]]*Sales_Datas[[#This Row],[cogs]])</f>
        <v>1074160</v>
      </c>
      <c r="U3992" s="3">
        <f>IFERROR(Sales_Datas[[#This Row],[Gross_Profit]]/Sales_Datas[[#This Row],[after_discount]],0)</f>
        <v>0.92507492507492506</v>
      </c>
      <c r="V3992" s="1" t="str">
        <f>IF(Sales_Datas[[#This Row],[base_price]] &lt;= 632200, "Low", (IF(Sales_Datas[[#This Row],[base_price]] &gt;= 10092000, "High", "Medium")))</f>
        <v>Low</v>
      </c>
    </row>
    <row r="3993" spans="1:22" x14ac:dyDescent="0.25">
      <c r="A3993" s="1" t="s">
        <v>11043</v>
      </c>
      <c r="B3993" s="1" t="s">
        <v>11044</v>
      </c>
      <c r="C3993" s="2">
        <v>44765</v>
      </c>
      <c r="D3993" s="1" t="s">
        <v>929</v>
      </c>
      <c r="E3993" s="4">
        <v>116116</v>
      </c>
      <c r="F3993">
        <v>1</v>
      </c>
      <c r="G3993" s="4">
        <v>1161160</v>
      </c>
      <c r="H3993" s="4">
        <v>0</v>
      </c>
      <c r="I3993" s="4">
        <v>1161160</v>
      </c>
      <c r="J3993">
        <v>1</v>
      </c>
      <c r="K3993">
        <v>1</v>
      </c>
      <c r="L3993">
        <v>0</v>
      </c>
      <c r="M3993">
        <v>4</v>
      </c>
      <c r="N3993" s="2">
        <v>44503</v>
      </c>
      <c r="O3993" s="1" t="s">
        <v>930</v>
      </c>
      <c r="P3993" s="4">
        <v>1161160</v>
      </c>
      <c r="Q3993" s="4">
        <v>90538</v>
      </c>
      <c r="R3993" s="1" t="s">
        <v>75</v>
      </c>
      <c r="S3993" s="1" t="s">
        <v>34</v>
      </c>
      <c r="T3993" s="4">
        <f>Sales_Datas[[#This Row],[after_discount]]-(Sales_Datas[[#This Row],[qty_ordered]]*Sales_Datas[[#This Row],[cogs]])</f>
        <v>1070622</v>
      </c>
      <c r="U3993" s="3">
        <f>IFERROR(Sales_Datas[[#This Row],[Gross_Profit]]/Sales_Datas[[#This Row],[after_discount]],0)</f>
        <v>0.92202797202797204</v>
      </c>
      <c r="V3993" s="1" t="str">
        <f>IF(Sales_Datas[[#This Row],[base_price]] &lt;= 632200, "Low", (IF(Sales_Datas[[#This Row],[base_price]] &gt;= 10092000, "High", "Medium")))</f>
        <v>Medium</v>
      </c>
    </row>
    <row r="3994" spans="1:22" x14ac:dyDescent="0.25">
      <c r="A3994" s="1" t="s">
        <v>11045</v>
      </c>
      <c r="B3994" s="1" t="s">
        <v>11046</v>
      </c>
      <c r="C3994" s="2">
        <v>44836</v>
      </c>
      <c r="D3994" s="1" t="s">
        <v>540</v>
      </c>
      <c r="E3994" s="4">
        <v>58058</v>
      </c>
      <c r="F3994">
        <v>2</v>
      </c>
      <c r="G3994" s="4">
        <v>1161160</v>
      </c>
      <c r="H3994" s="4">
        <v>0</v>
      </c>
      <c r="I3994" s="4">
        <v>1161160</v>
      </c>
      <c r="J3994">
        <v>1</v>
      </c>
      <c r="K3994">
        <v>1</v>
      </c>
      <c r="L3994">
        <v>0</v>
      </c>
      <c r="M3994">
        <v>1</v>
      </c>
      <c r="N3994" s="2">
        <v>44601</v>
      </c>
      <c r="O3994" s="1" t="s">
        <v>541</v>
      </c>
      <c r="P3994" s="4">
        <v>580580</v>
      </c>
      <c r="Q3994" s="4">
        <v>43500</v>
      </c>
      <c r="R3994" s="1" t="s">
        <v>75</v>
      </c>
      <c r="S3994" s="1" t="s">
        <v>50</v>
      </c>
      <c r="T3994" s="4">
        <f>Sales_Datas[[#This Row],[after_discount]]-(Sales_Datas[[#This Row],[qty_ordered]]*Sales_Datas[[#This Row],[cogs]])</f>
        <v>1074160</v>
      </c>
      <c r="U3994" s="3">
        <f>IFERROR(Sales_Datas[[#This Row],[Gross_Profit]]/Sales_Datas[[#This Row],[after_discount]],0)</f>
        <v>0.92507492507492506</v>
      </c>
      <c r="V3994" s="1" t="str">
        <f>IF(Sales_Datas[[#This Row],[base_price]] &lt;= 632200, "Low", (IF(Sales_Datas[[#This Row],[base_price]] &gt;= 10092000, "High", "Medium")))</f>
        <v>Low</v>
      </c>
    </row>
    <row r="3995" spans="1:22" x14ac:dyDescent="0.25">
      <c r="A3995" s="1" t="s">
        <v>11047</v>
      </c>
      <c r="B3995" s="1" t="s">
        <v>11048</v>
      </c>
      <c r="C3995" s="2">
        <v>44840</v>
      </c>
      <c r="D3995" s="1" t="s">
        <v>929</v>
      </c>
      <c r="E3995" s="4">
        <v>116116</v>
      </c>
      <c r="F3995">
        <v>1</v>
      </c>
      <c r="G3995" s="4">
        <v>1161160</v>
      </c>
      <c r="H3995" s="4">
        <v>0</v>
      </c>
      <c r="I3995" s="4">
        <v>1161160</v>
      </c>
      <c r="J3995">
        <v>1</v>
      </c>
      <c r="K3995">
        <v>1</v>
      </c>
      <c r="L3995">
        <v>0</v>
      </c>
      <c r="M3995">
        <v>1</v>
      </c>
      <c r="N3995" s="2">
        <v>44722</v>
      </c>
      <c r="O3995" s="1" t="s">
        <v>930</v>
      </c>
      <c r="P3995" s="4">
        <v>1161160</v>
      </c>
      <c r="Q3995" s="4">
        <v>90538</v>
      </c>
      <c r="R3995" s="1" t="s">
        <v>75</v>
      </c>
      <c r="S3995" s="1" t="s">
        <v>50</v>
      </c>
      <c r="T3995" s="4">
        <f>Sales_Datas[[#This Row],[after_discount]]-(Sales_Datas[[#This Row],[qty_ordered]]*Sales_Datas[[#This Row],[cogs]])</f>
        <v>1070622</v>
      </c>
      <c r="U3995" s="3">
        <f>IFERROR(Sales_Datas[[#This Row],[Gross_Profit]]/Sales_Datas[[#This Row],[after_discount]],0)</f>
        <v>0.92202797202797204</v>
      </c>
      <c r="V3995" s="1" t="str">
        <f>IF(Sales_Datas[[#This Row],[base_price]] &lt;= 632200, "Low", (IF(Sales_Datas[[#This Row],[base_price]] &gt;= 10092000, "High", "Medium")))</f>
        <v>Medium</v>
      </c>
    </row>
    <row r="3996" spans="1:22" x14ac:dyDescent="0.25">
      <c r="A3996" s="1" t="s">
        <v>11049</v>
      </c>
      <c r="B3996" s="1" t="s">
        <v>11050</v>
      </c>
      <c r="C3996" s="2">
        <v>44390</v>
      </c>
      <c r="D3996" s="1" t="s">
        <v>11051</v>
      </c>
      <c r="E3996" s="4">
        <v>116000</v>
      </c>
      <c r="F3996">
        <v>1</v>
      </c>
      <c r="G3996" s="4">
        <v>1160000</v>
      </c>
      <c r="H3996" s="4">
        <v>0</v>
      </c>
      <c r="I3996" s="4">
        <v>1160000</v>
      </c>
      <c r="J3996">
        <v>1</v>
      </c>
      <c r="K3996">
        <v>1</v>
      </c>
      <c r="L3996">
        <v>1</v>
      </c>
      <c r="M3996">
        <v>1</v>
      </c>
      <c r="N3996" s="2">
        <v>44378</v>
      </c>
      <c r="O3996" s="1" t="s">
        <v>11052</v>
      </c>
      <c r="P3996" s="4">
        <v>1160000</v>
      </c>
      <c r="Q3996" s="4">
        <v>87000</v>
      </c>
      <c r="R3996" s="1" t="s">
        <v>191</v>
      </c>
      <c r="S3996" s="1" t="s">
        <v>50</v>
      </c>
      <c r="T3996" s="4">
        <f>Sales_Datas[[#This Row],[after_discount]]-(Sales_Datas[[#This Row],[qty_ordered]]*Sales_Datas[[#This Row],[cogs]])</f>
        <v>1073000</v>
      </c>
      <c r="U3996" s="3">
        <f>IFERROR(Sales_Datas[[#This Row],[Gross_Profit]]/Sales_Datas[[#This Row],[after_discount]],0)</f>
        <v>0.92500000000000004</v>
      </c>
      <c r="V3996" s="1" t="str">
        <f>IF(Sales_Datas[[#This Row],[base_price]] &lt;= 632200, "Low", (IF(Sales_Datas[[#This Row],[base_price]] &gt;= 10092000, "High", "Medium")))</f>
        <v>Medium</v>
      </c>
    </row>
    <row r="3997" spans="1:22" x14ac:dyDescent="0.25">
      <c r="A3997" s="1" t="s">
        <v>11053</v>
      </c>
      <c r="B3997" s="1" t="s">
        <v>11054</v>
      </c>
      <c r="C3997" s="2">
        <v>44589</v>
      </c>
      <c r="D3997" s="1" t="s">
        <v>11055</v>
      </c>
      <c r="E3997" s="4">
        <v>58000</v>
      </c>
      <c r="F3997">
        <v>2</v>
      </c>
      <c r="G3997" s="4">
        <v>1160000</v>
      </c>
      <c r="H3997" s="4">
        <v>0</v>
      </c>
      <c r="I3997" s="4">
        <v>1160000</v>
      </c>
      <c r="J3997">
        <v>1</v>
      </c>
      <c r="K3997">
        <v>1</v>
      </c>
      <c r="L3997">
        <v>0</v>
      </c>
      <c r="M3997">
        <v>1</v>
      </c>
      <c r="N3997" s="2">
        <v>44562</v>
      </c>
      <c r="O3997" s="1" t="s">
        <v>11056</v>
      </c>
      <c r="P3997" s="4">
        <v>580000</v>
      </c>
      <c r="Q3997" s="4">
        <v>49300</v>
      </c>
      <c r="R3997" s="1" t="s">
        <v>191</v>
      </c>
      <c r="S3997" s="1" t="s">
        <v>50</v>
      </c>
      <c r="T3997" s="4">
        <f>Sales_Datas[[#This Row],[after_discount]]-(Sales_Datas[[#This Row],[qty_ordered]]*Sales_Datas[[#This Row],[cogs]])</f>
        <v>1061400</v>
      </c>
      <c r="U3997" s="3">
        <f>IFERROR(Sales_Datas[[#This Row],[Gross_Profit]]/Sales_Datas[[#This Row],[after_discount]],0)</f>
        <v>0.91500000000000004</v>
      </c>
      <c r="V3997" s="1" t="str">
        <f>IF(Sales_Datas[[#This Row],[base_price]] &lt;= 632200, "Low", (IF(Sales_Datas[[#This Row],[base_price]] &gt;= 10092000, "High", "Medium")))</f>
        <v>Low</v>
      </c>
    </row>
    <row r="3998" spans="1:22" x14ac:dyDescent="0.25">
      <c r="A3998" s="1" t="s">
        <v>11057</v>
      </c>
      <c r="B3998" s="1" t="s">
        <v>11058</v>
      </c>
      <c r="C3998" s="2">
        <v>44401</v>
      </c>
      <c r="D3998" s="1" t="s">
        <v>11059</v>
      </c>
      <c r="E3998" s="4">
        <v>116000</v>
      </c>
      <c r="F3998">
        <v>1</v>
      </c>
      <c r="G3998" s="4">
        <v>1160000</v>
      </c>
      <c r="H3998" s="4">
        <v>0</v>
      </c>
      <c r="I3998" s="4">
        <v>1160000</v>
      </c>
      <c r="J3998">
        <v>1</v>
      </c>
      <c r="K3998">
        <v>0</v>
      </c>
      <c r="L3998">
        <v>0</v>
      </c>
      <c r="M3998">
        <v>1</v>
      </c>
      <c r="N3998" s="2">
        <v>44387</v>
      </c>
      <c r="O3998" s="1" t="s">
        <v>11060</v>
      </c>
      <c r="P3998" s="4">
        <v>1160000</v>
      </c>
      <c r="Q3998" s="4">
        <v>78880</v>
      </c>
      <c r="R3998" s="1" t="s">
        <v>89</v>
      </c>
      <c r="S3998" s="1" t="s">
        <v>50</v>
      </c>
      <c r="T3998" s="4">
        <f>Sales_Datas[[#This Row],[after_discount]]-(Sales_Datas[[#This Row],[qty_ordered]]*Sales_Datas[[#This Row],[cogs]])</f>
        <v>1081120</v>
      </c>
      <c r="U3998" s="3">
        <f>IFERROR(Sales_Datas[[#This Row],[Gross_Profit]]/Sales_Datas[[#This Row],[after_discount]],0)</f>
        <v>0.93200000000000005</v>
      </c>
      <c r="V3998" s="1" t="str">
        <f>IF(Sales_Datas[[#This Row],[base_price]] &lt;= 632200, "Low", (IF(Sales_Datas[[#This Row],[base_price]] &gt;= 10092000, "High", "Medium")))</f>
        <v>Medium</v>
      </c>
    </row>
    <row r="3999" spans="1:22" x14ac:dyDescent="0.25">
      <c r="A3999" s="1" t="s">
        <v>11061</v>
      </c>
      <c r="B3999" s="1" t="s">
        <v>11062</v>
      </c>
      <c r="C3999" s="2">
        <v>44454</v>
      </c>
      <c r="D3999" s="1" t="s">
        <v>11063</v>
      </c>
      <c r="E3999" s="4">
        <v>116000</v>
      </c>
      <c r="F3999">
        <v>1</v>
      </c>
      <c r="G3999" s="4">
        <v>1160000</v>
      </c>
      <c r="H3999" s="4">
        <v>0</v>
      </c>
      <c r="I3999" s="4">
        <v>1160000</v>
      </c>
      <c r="J3999">
        <v>1</v>
      </c>
      <c r="K3999">
        <v>1</v>
      </c>
      <c r="L3999">
        <v>1</v>
      </c>
      <c r="M3999">
        <v>1</v>
      </c>
      <c r="N3999" s="2">
        <v>44449</v>
      </c>
      <c r="O3999" s="1" t="s">
        <v>11064</v>
      </c>
      <c r="P3999" s="4">
        <v>1160000</v>
      </c>
      <c r="Q3999" s="4">
        <v>103240</v>
      </c>
      <c r="R3999" s="1" t="s">
        <v>89</v>
      </c>
      <c r="S3999" s="1" t="s">
        <v>50</v>
      </c>
      <c r="T3999" s="4">
        <f>Sales_Datas[[#This Row],[after_discount]]-(Sales_Datas[[#This Row],[qty_ordered]]*Sales_Datas[[#This Row],[cogs]])</f>
        <v>1056760</v>
      </c>
      <c r="U3999" s="3">
        <f>IFERROR(Sales_Datas[[#This Row],[Gross_Profit]]/Sales_Datas[[#This Row],[after_discount]],0)</f>
        <v>0.91100000000000003</v>
      </c>
      <c r="V3999" s="1" t="str">
        <f>IF(Sales_Datas[[#This Row],[base_price]] &lt;= 632200, "Low", (IF(Sales_Datas[[#This Row],[base_price]] &gt;= 10092000, "High", "Medium")))</f>
        <v>Medium</v>
      </c>
    </row>
    <row r="4000" spans="1:22" x14ac:dyDescent="0.25">
      <c r="A4000" s="1" t="s">
        <v>11065</v>
      </c>
      <c r="B4000" s="1" t="s">
        <v>11066</v>
      </c>
      <c r="C4000" s="2">
        <v>44541</v>
      </c>
      <c r="D4000" s="1" t="s">
        <v>4189</v>
      </c>
      <c r="E4000" s="4">
        <v>58000</v>
      </c>
      <c r="F4000">
        <v>2</v>
      </c>
      <c r="G4000" s="4">
        <v>1160000</v>
      </c>
      <c r="H4000" s="4">
        <v>0</v>
      </c>
      <c r="I4000" s="4">
        <v>1160000</v>
      </c>
      <c r="J4000">
        <v>1</v>
      </c>
      <c r="K4000">
        <v>0</v>
      </c>
      <c r="L4000">
        <v>0</v>
      </c>
      <c r="M4000">
        <v>1</v>
      </c>
      <c r="N4000" s="2">
        <v>44501</v>
      </c>
      <c r="O4000" s="1" t="s">
        <v>4190</v>
      </c>
      <c r="P4000" s="4">
        <v>493000</v>
      </c>
      <c r="Q4000" s="4">
        <v>35496</v>
      </c>
      <c r="R4000" s="1" t="s">
        <v>89</v>
      </c>
      <c r="S4000" s="1" t="s">
        <v>50</v>
      </c>
      <c r="T4000" s="4">
        <f>Sales_Datas[[#This Row],[after_discount]]-(Sales_Datas[[#This Row],[qty_ordered]]*Sales_Datas[[#This Row],[cogs]])</f>
        <v>1089008</v>
      </c>
      <c r="U4000" s="3">
        <f>IFERROR(Sales_Datas[[#This Row],[Gross_Profit]]/Sales_Datas[[#This Row],[after_discount]],0)</f>
        <v>0.93879999999999997</v>
      </c>
      <c r="V4000" s="1" t="str">
        <f>IF(Sales_Datas[[#This Row],[base_price]] &lt;= 632200, "Low", (IF(Sales_Datas[[#This Row],[base_price]] &gt;= 10092000, "High", "Medium")))</f>
        <v>Low</v>
      </c>
    </row>
    <row r="4001" spans="1:22" x14ac:dyDescent="0.25">
      <c r="A4001" s="1" t="s">
        <v>11067</v>
      </c>
      <c r="B4001" s="1" t="s">
        <v>11068</v>
      </c>
      <c r="C4001" s="2">
        <v>44657</v>
      </c>
      <c r="D4001" s="1" t="s">
        <v>11069</v>
      </c>
      <c r="E4001" s="4">
        <v>116000</v>
      </c>
      <c r="F4001">
        <v>1</v>
      </c>
      <c r="G4001" s="4">
        <v>1160000</v>
      </c>
      <c r="H4001" s="4">
        <v>0</v>
      </c>
      <c r="I4001" s="4">
        <v>1160000</v>
      </c>
      <c r="J4001">
        <v>1</v>
      </c>
      <c r="K4001">
        <v>1</v>
      </c>
      <c r="L4001">
        <v>1</v>
      </c>
      <c r="M4001">
        <v>1</v>
      </c>
      <c r="N4001" s="2">
        <v>44738</v>
      </c>
      <c r="O4001" s="1" t="s">
        <v>11070</v>
      </c>
      <c r="P4001" s="4">
        <v>1450000</v>
      </c>
      <c r="Q4001" s="4">
        <v>120350</v>
      </c>
      <c r="R4001" s="1" t="s">
        <v>89</v>
      </c>
      <c r="S4001" s="1" t="s">
        <v>50</v>
      </c>
      <c r="T4001" s="4">
        <f>Sales_Datas[[#This Row],[after_discount]]-(Sales_Datas[[#This Row],[qty_ordered]]*Sales_Datas[[#This Row],[cogs]])</f>
        <v>1039650</v>
      </c>
      <c r="U4001" s="3">
        <f>IFERROR(Sales_Datas[[#This Row],[Gross_Profit]]/Sales_Datas[[#This Row],[after_discount]],0)</f>
        <v>0.89624999999999999</v>
      </c>
      <c r="V4001" s="1" t="str">
        <f>IF(Sales_Datas[[#This Row],[base_price]] &lt;= 632200, "Low", (IF(Sales_Datas[[#This Row],[base_price]] &gt;= 10092000, "High", "Medium")))</f>
        <v>Medium</v>
      </c>
    </row>
    <row r="4002" spans="1:22" x14ac:dyDescent="0.25">
      <c r="A4002" s="1" t="s">
        <v>11071</v>
      </c>
      <c r="B4002" s="1" t="s">
        <v>11072</v>
      </c>
      <c r="C4002" s="2">
        <v>44682</v>
      </c>
      <c r="D4002" s="1" t="s">
        <v>11073</v>
      </c>
      <c r="E4002" s="4">
        <v>116000</v>
      </c>
      <c r="F4002">
        <v>1</v>
      </c>
      <c r="G4002" s="4">
        <v>1160000</v>
      </c>
      <c r="H4002" s="4">
        <v>0</v>
      </c>
      <c r="I4002" s="4">
        <v>1160000</v>
      </c>
      <c r="J4002">
        <v>1</v>
      </c>
      <c r="K4002">
        <v>1</v>
      </c>
      <c r="L4002">
        <v>1</v>
      </c>
      <c r="M4002">
        <v>1</v>
      </c>
      <c r="N4002" s="2">
        <v>44572</v>
      </c>
      <c r="O4002" s="1" t="s">
        <v>11074</v>
      </c>
      <c r="P4002" s="4">
        <v>1160000</v>
      </c>
      <c r="Q4002" s="4">
        <v>71920</v>
      </c>
      <c r="R4002" s="1" t="s">
        <v>89</v>
      </c>
      <c r="S4002" s="1" t="s">
        <v>50</v>
      </c>
      <c r="T4002" s="4">
        <f>Sales_Datas[[#This Row],[after_discount]]-(Sales_Datas[[#This Row],[qty_ordered]]*Sales_Datas[[#This Row],[cogs]])</f>
        <v>1088080</v>
      </c>
      <c r="U4002" s="3">
        <f>IFERROR(Sales_Datas[[#This Row],[Gross_Profit]]/Sales_Datas[[#This Row],[after_discount]],0)</f>
        <v>0.93799999999999994</v>
      </c>
      <c r="V4002" s="1" t="str">
        <f>IF(Sales_Datas[[#This Row],[base_price]] &lt;= 632200, "Low", (IF(Sales_Datas[[#This Row],[base_price]] &gt;= 10092000, "High", "Medium")))</f>
        <v>Medium</v>
      </c>
    </row>
    <row r="4003" spans="1:22" x14ac:dyDescent="0.25">
      <c r="A4003" s="1" t="s">
        <v>11075</v>
      </c>
      <c r="B4003" s="1" t="s">
        <v>11076</v>
      </c>
      <c r="C4003" s="2">
        <v>44758</v>
      </c>
      <c r="D4003" s="1" t="s">
        <v>11077</v>
      </c>
      <c r="E4003" s="4">
        <v>116000</v>
      </c>
      <c r="F4003">
        <v>1</v>
      </c>
      <c r="G4003" s="4">
        <v>1160000</v>
      </c>
      <c r="H4003" s="4">
        <v>0</v>
      </c>
      <c r="I4003" s="4">
        <v>1160000</v>
      </c>
      <c r="J4003">
        <v>1</v>
      </c>
      <c r="K4003">
        <v>0</v>
      </c>
      <c r="L4003">
        <v>0</v>
      </c>
      <c r="M4003">
        <v>6</v>
      </c>
      <c r="N4003" s="2">
        <v>44752</v>
      </c>
      <c r="O4003" s="1" t="s">
        <v>11078</v>
      </c>
      <c r="P4003" s="4">
        <v>928000</v>
      </c>
      <c r="Q4003" s="4">
        <v>68672</v>
      </c>
      <c r="R4003" s="1" t="s">
        <v>89</v>
      </c>
      <c r="S4003" s="1" t="s">
        <v>112</v>
      </c>
      <c r="T4003" s="4">
        <f>Sales_Datas[[#This Row],[after_discount]]-(Sales_Datas[[#This Row],[qty_ordered]]*Sales_Datas[[#This Row],[cogs]])</f>
        <v>1091328</v>
      </c>
      <c r="U4003" s="3">
        <f>IFERROR(Sales_Datas[[#This Row],[Gross_Profit]]/Sales_Datas[[#This Row],[after_discount]],0)</f>
        <v>0.94079999999999997</v>
      </c>
      <c r="V4003" s="1" t="str">
        <f>IF(Sales_Datas[[#This Row],[base_price]] &lt;= 632200, "Low", (IF(Sales_Datas[[#This Row],[base_price]] &gt;= 10092000, "High", "Medium")))</f>
        <v>Medium</v>
      </c>
    </row>
    <row r="4004" spans="1:22" x14ac:dyDescent="0.25">
      <c r="A4004" s="1" t="s">
        <v>11079</v>
      </c>
      <c r="B4004" s="1" t="s">
        <v>11080</v>
      </c>
      <c r="C4004" s="2">
        <v>44761</v>
      </c>
      <c r="D4004" s="1" t="s">
        <v>11081</v>
      </c>
      <c r="E4004" s="4">
        <v>116000</v>
      </c>
      <c r="F4004">
        <v>1</v>
      </c>
      <c r="G4004" s="4">
        <v>1160000</v>
      </c>
      <c r="H4004" s="4">
        <v>0</v>
      </c>
      <c r="I4004" s="4">
        <v>1160000</v>
      </c>
      <c r="J4004">
        <v>1</v>
      </c>
      <c r="K4004">
        <v>1</v>
      </c>
      <c r="L4004">
        <v>1</v>
      </c>
      <c r="M4004">
        <v>1</v>
      </c>
      <c r="N4004" s="2">
        <v>44753</v>
      </c>
      <c r="O4004" s="1" t="s">
        <v>11082</v>
      </c>
      <c r="P4004" s="4">
        <v>1160000</v>
      </c>
      <c r="Q4004" s="4">
        <v>89320</v>
      </c>
      <c r="R4004" s="1" t="s">
        <v>89</v>
      </c>
      <c r="S4004" s="1" t="s">
        <v>50</v>
      </c>
      <c r="T4004" s="4">
        <f>Sales_Datas[[#This Row],[after_discount]]-(Sales_Datas[[#This Row],[qty_ordered]]*Sales_Datas[[#This Row],[cogs]])</f>
        <v>1070680</v>
      </c>
      <c r="U4004" s="3">
        <f>IFERROR(Sales_Datas[[#This Row],[Gross_Profit]]/Sales_Datas[[#This Row],[after_discount]],0)</f>
        <v>0.92300000000000004</v>
      </c>
      <c r="V4004" s="1" t="str">
        <f>IF(Sales_Datas[[#This Row],[base_price]] &lt;= 632200, "Low", (IF(Sales_Datas[[#This Row],[base_price]] &gt;= 10092000, "High", "Medium")))</f>
        <v>Medium</v>
      </c>
    </row>
    <row r="4005" spans="1:22" x14ac:dyDescent="0.25">
      <c r="A4005" s="1" t="s">
        <v>11083</v>
      </c>
      <c r="B4005" s="1" t="s">
        <v>11084</v>
      </c>
      <c r="C4005" s="2">
        <v>44762</v>
      </c>
      <c r="D4005" s="1" t="s">
        <v>11073</v>
      </c>
      <c r="E4005" s="4">
        <v>116000</v>
      </c>
      <c r="F4005">
        <v>1</v>
      </c>
      <c r="G4005" s="4">
        <v>1160000</v>
      </c>
      <c r="H4005" s="4">
        <v>0</v>
      </c>
      <c r="I4005" s="4">
        <v>1160000</v>
      </c>
      <c r="J4005">
        <v>1</v>
      </c>
      <c r="K4005">
        <v>1</v>
      </c>
      <c r="L4005">
        <v>0</v>
      </c>
      <c r="M4005">
        <v>1</v>
      </c>
      <c r="N4005" s="2">
        <v>44753</v>
      </c>
      <c r="O4005" s="1" t="s">
        <v>11074</v>
      </c>
      <c r="P4005" s="4">
        <v>1160000</v>
      </c>
      <c r="Q4005" s="4">
        <v>71920</v>
      </c>
      <c r="R4005" s="1" t="s">
        <v>89</v>
      </c>
      <c r="S4005" s="1" t="s">
        <v>50</v>
      </c>
      <c r="T4005" s="4">
        <f>Sales_Datas[[#This Row],[after_discount]]-(Sales_Datas[[#This Row],[qty_ordered]]*Sales_Datas[[#This Row],[cogs]])</f>
        <v>1088080</v>
      </c>
      <c r="U4005" s="3">
        <f>IFERROR(Sales_Datas[[#This Row],[Gross_Profit]]/Sales_Datas[[#This Row],[after_discount]],0)</f>
        <v>0.93799999999999994</v>
      </c>
      <c r="V4005" s="1" t="str">
        <f>IF(Sales_Datas[[#This Row],[base_price]] &lt;= 632200, "Low", (IF(Sales_Datas[[#This Row],[base_price]] &gt;= 10092000, "High", "Medium")))</f>
        <v>Medium</v>
      </c>
    </row>
    <row r="4006" spans="1:22" x14ac:dyDescent="0.25">
      <c r="A4006" s="1" t="s">
        <v>11085</v>
      </c>
      <c r="B4006" s="1" t="s">
        <v>11086</v>
      </c>
      <c r="C4006" s="2">
        <v>44903</v>
      </c>
      <c r="D4006" s="1" t="s">
        <v>11087</v>
      </c>
      <c r="E4006" s="4">
        <v>116000</v>
      </c>
      <c r="F4006">
        <v>1</v>
      </c>
      <c r="G4006" s="4">
        <v>1160000</v>
      </c>
      <c r="H4006" s="4">
        <v>0</v>
      </c>
      <c r="I4006" s="4">
        <v>1160000</v>
      </c>
      <c r="J4006">
        <v>1</v>
      </c>
      <c r="K4006">
        <v>0</v>
      </c>
      <c r="L4006">
        <v>0</v>
      </c>
      <c r="M4006">
        <v>5</v>
      </c>
      <c r="N4006" s="2">
        <v>44523</v>
      </c>
      <c r="O4006" s="1" t="s">
        <v>11088</v>
      </c>
      <c r="P4006" s="4">
        <v>1160000</v>
      </c>
      <c r="Q4006" s="4">
        <v>96280</v>
      </c>
      <c r="R4006" s="1" t="s">
        <v>89</v>
      </c>
      <c r="S4006" s="1" t="s">
        <v>24</v>
      </c>
      <c r="T4006" s="4">
        <f>Sales_Datas[[#This Row],[after_discount]]-(Sales_Datas[[#This Row],[qty_ordered]]*Sales_Datas[[#This Row],[cogs]])</f>
        <v>1063720</v>
      </c>
      <c r="U4006" s="3">
        <f>IFERROR(Sales_Datas[[#This Row],[Gross_Profit]]/Sales_Datas[[#This Row],[after_discount]],0)</f>
        <v>0.91700000000000004</v>
      </c>
      <c r="V4006" s="1" t="str">
        <f>IF(Sales_Datas[[#This Row],[base_price]] &lt;= 632200, "Low", (IF(Sales_Datas[[#This Row],[base_price]] &gt;= 10092000, "High", "Medium")))</f>
        <v>Medium</v>
      </c>
    </row>
    <row r="4007" spans="1:22" x14ac:dyDescent="0.25">
      <c r="A4007" s="1" t="s">
        <v>11089</v>
      </c>
      <c r="B4007" s="1" t="s">
        <v>11090</v>
      </c>
      <c r="C4007" s="2">
        <v>44385</v>
      </c>
      <c r="D4007" s="1" t="s">
        <v>11091</v>
      </c>
      <c r="E4007" s="4">
        <v>116000</v>
      </c>
      <c r="F4007">
        <v>1</v>
      </c>
      <c r="G4007" s="4">
        <v>1160000</v>
      </c>
      <c r="H4007" s="4">
        <v>0</v>
      </c>
      <c r="I4007" s="4">
        <v>1160000</v>
      </c>
      <c r="J4007">
        <v>1</v>
      </c>
      <c r="K4007">
        <v>1</v>
      </c>
      <c r="L4007">
        <v>1</v>
      </c>
      <c r="M4007">
        <v>1</v>
      </c>
      <c r="N4007" s="2">
        <v>44416</v>
      </c>
      <c r="O4007" s="1" t="s">
        <v>11092</v>
      </c>
      <c r="P4007" s="4">
        <v>1160000</v>
      </c>
      <c r="Q4007" s="4">
        <v>96280</v>
      </c>
      <c r="R4007" s="1" t="s">
        <v>128</v>
      </c>
      <c r="S4007" s="1" t="s">
        <v>50</v>
      </c>
      <c r="T4007" s="4">
        <f>Sales_Datas[[#This Row],[after_discount]]-(Sales_Datas[[#This Row],[qty_ordered]]*Sales_Datas[[#This Row],[cogs]])</f>
        <v>1063720</v>
      </c>
      <c r="U4007" s="3">
        <f>IFERROR(Sales_Datas[[#This Row],[Gross_Profit]]/Sales_Datas[[#This Row],[after_discount]],0)</f>
        <v>0.91700000000000004</v>
      </c>
      <c r="V4007" s="1" t="str">
        <f>IF(Sales_Datas[[#This Row],[base_price]] &lt;= 632200, "Low", (IF(Sales_Datas[[#This Row],[base_price]] &gt;= 10092000, "High", "Medium")))</f>
        <v>Medium</v>
      </c>
    </row>
    <row r="4008" spans="1:22" x14ac:dyDescent="0.25">
      <c r="A4008" s="1" t="s">
        <v>11093</v>
      </c>
      <c r="B4008" s="1" t="s">
        <v>11094</v>
      </c>
      <c r="C4008" s="2">
        <v>44438</v>
      </c>
      <c r="D4008" s="1" t="s">
        <v>11095</v>
      </c>
      <c r="E4008" s="4">
        <v>29000</v>
      </c>
      <c r="F4008">
        <v>4</v>
      </c>
      <c r="G4008" s="4">
        <v>1160000</v>
      </c>
      <c r="H4008" s="4">
        <v>0</v>
      </c>
      <c r="I4008" s="4">
        <v>1160000</v>
      </c>
      <c r="J4008">
        <v>1</v>
      </c>
      <c r="K4008">
        <v>1</v>
      </c>
      <c r="L4008">
        <v>1</v>
      </c>
      <c r="M4008">
        <v>1</v>
      </c>
      <c r="N4008" s="2">
        <v>44403</v>
      </c>
      <c r="O4008" s="1" t="s">
        <v>11096</v>
      </c>
      <c r="P4008" s="4">
        <v>290000</v>
      </c>
      <c r="Q4008" s="4">
        <v>21750</v>
      </c>
      <c r="R4008" s="1" t="s">
        <v>128</v>
      </c>
      <c r="S4008" s="1" t="s">
        <v>50</v>
      </c>
      <c r="T4008" s="4">
        <f>Sales_Datas[[#This Row],[after_discount]]-(Sales_Datas[[#This Row],[qty_ordered]]*Sales_Datas[[#This Row],[cogs]])</f>
        <v>1073000</v>
      </c>
      <c r="U4008" s="3">
        <f>IFERROR(Sales_Datas[[#This Row],[Gross_Profit]]/Sales_Datas[[#This Row],[after_discount]],0)</f>
        <v>0.92500000000000004</v>
      </c>
      <c r="V4008" s="1" t="str">
        <f>IF(Sales_Datas[[#This Row],[base_price]] &lt;= 632200, "Low", (IF(Sales_Datas[[#This Row],[base_price]] &gt;= 10092000, "High", "Medium")))</f>
        <v>Low</v>
      </c>
    </row>
    <row r="4009" spans="1:22" x14ac:dyDescent="0.25">
      <c r="A4009" s="1" t="s">
        <v>11097</v>
      </c>
      <c r="B4009" s="1" t="s">
        <v>9035</v>
      </c>
      <c r="C4009" s="2">
        <v>44544</v>
      </c>
      <c r="D4009" s="1" t="s">
        <v>11098</v>
      </c>
      <c r="E4009" s="4">
        <v>116000</v>
      </c>
      <c r="F4009">
        <v>1</v>
      </c>
      <c r="G4009" s="4">
        <v>1160000</v>
      </c>
      <c r="H4009" s="4">
        <v>0</v>
      </c>
      <c r="I4009" s="4">
        <v>1160000</v>
      </c>
      <c r="J4009">
        <v>1</v>
      </c>
      <c r="K4009">
        <v>0</v>
      </c>
      <c r="L4009">
        <v>0</v>
      </c>
      <c r="M4009">
        <v>4</v>
      </c>
      <c r="N4009" s="2">
        <v>44533</v>
      </c>
      <c r="O4009" s="1" t="s">
        <v>11099</v>
      </c>
      <c r="P4009" s="4">
        <v>1160000</v>
      </c>
      <c r="Q4009" s="4">
        <v>89320</v>
      </c>
      <c r="R4009" s="1" t="s">
        <v>128</v>
      </c>
      <c r="S4009" s="1" t="s">
        <v>34</v>
      </c>
      <c r="T4009" s="4">
        <f>Sales_Datas[[#This Row],[after_discount]]-(Sales_Datas[[#This Row],[qty_ordered]]*Sales_Datas[[#This Row],[cogs]])</f>
        <v>1070680</v>
      </c>
      <c r="U4009" s="3">
        <f>IFERROR(Sales_Datas[[#This Row],[Gross_Profit]]/Sales_Datas[[#This Row],[after_discount]],0)</f>
        <v>0.92300000000000004</v>
      </c>
      <c r="V4009" s="1" t="str">
        <f>IF(Sales_Datas[[#This Row],[base_price]] &lt;= 632200, "Low", (IF(Sales_Datas[[#This Row],[base_price]] &gt;= 10092000, "High", "Medium")))</f>
        <v>Medium</v>
      </c>
    </row>
    <row r="4010" spans="1:22" x14ac:dyDescent="0.25">
      <c r="A4010" s="1" t="s">
        <v>11100</v>
      </c>
      <c r="B4010" s="1" t="s">
        <v>11101</v>
      </c>
      <c r="C4010" s="2">
        <v>44713</v>
      </c>
      <c r="D4010" s="1" t="s">
        <v>11091</v>
      </c>
      <c r="E4010" s="4">
        <v>116000</v>
      </c>
      <c r="F4010">
        <v>1</v>
      </c>
      <c r="G4010" s="4">
        <v>1160000</v>
      </c>
      <c r="H4010" s="4">
        <v>0</v>
      </c>
      <c r="I4010" s="4">
        <v>1160000</v>
      </c>
      <c r="J4010">
        <v>1</v>
      </c>
      <c r="K4010">
        <v>1</v>
      </c>
      <c r="L4010">
        <v>0</v>
      </c>
      <c r="M4010">
        <v>4</v>
      </c>
      <c r="N4010" s="2">
        <v>44502</v>
      </c>
      <c r="O4010" s="1" t="s">
        <v>11092</v>
      </c>
      <c r="P4010" s="4">
        <v>1160000</v>
      </c>
      <c r="Q4010" s="4">
        <v>96280</v>
      </c>
      <c r="R4010" s="1" t="s">
        <v>128</v>
      </c>
      <c r="S4010" s="1" t="s">
        <v>34</v>
      </c>
      <c r="T4010" s="4">
        <f>Sales_Datas[[#This Row],[after_discount]]-(Sales_Datas[[#This Row],[qty_ordered]]*Sales_Datas[[#This Row],[cogs]])</f>
        <v>1063720</v>
      </c>
      <c r="U4010" s="3">
        <f>IFERROR(Sales_Datas[[#This Row],[Gross_Profit]]/Sales_Datas[[#This Row],[after_discount]],0)</f>
        <v>0.91700000000000004</v>
      </c>
      <c r="V4010" s="1" t="str">
        <f>IF(Sales_Datas[[#This Row],[base_price]] &lt;= 632200, "Low", (IF(Sales_Datas[[#This Row],[base_price]] &gt;= 10092000, "High", "Medium")))</f>
        <v>Medium</v>
      </c>
    </row>
    <row r="4011" spans="1:22" x14ac:dyDescent="0.25">
      <c r="A4011" s="1" t="s">
        <v>11102</v>
      </c>
      <c r="B4011" s="1" t="s">
        <v>11103</v>
      </c>
      <c r="C4011" s="2">
        <v>44296</v>
      </c>
      <c r="D4011" s="1" t="s">
        <v>11104</v>
      </c>
      <c r="E4011" s="4">
        <v>116000</v>
      </c>
      <c r="F4011">
        <v>1</v>
      </c>
      <c r="G4011" s="4">
        <v>1160000</v>
      </c>
      <c r="H4011" s="4">
        <v>0</v>
      </c>
      <c r="I4011" s="4">
        <v>1160000</v>
      </c>
      <c r="J4011">
        <v>1</v>
      </c>
      <c r="K4011">
        <v>1</v>
      </c>
      <c r="L4011">
        <v>1</v>
      </c>
      <c r="M4011">
        <v>1</v>
      </c>
      <c r="N4011" s="2">
        <v>44444</v>
      </c>
      <c r="O4011" s="1" t="s">
        <v>11105</v>
      </c>
      <c r="P4011" s="4">
        <v>1160000</v>
      </c>
      <c r="Q4011" s="4">
        <v>100920</v>
      </c>
      <c r="R4011" s="1" t="s">
        <v>554</v>
      </c>
      <c r="S4011" s="1" t="s">
        <v>50</v>
      </c>
      <c r="T4011" s="4">
        <f>Sales_Datas[[#This Row],[after_discount]]-(Sales_Datas[[#This Row],[qty_ordered]]*Sales_Datas[[#This Row],[cogs]])</f>
        <v>1059080</v>
      </c>
      <c r="U4011" s="3">
        <f>IFERROR(Sales_Datas[[#This Row],[Gross_Profit]]/Sales_Datas[[#This Row],[after_discount]],0)</f>
        <v>0.91300000000000003</v>
      </c>
      <c r="V4011" s="1" t="str">
        <f>IF(Sales_Datas[[#This Row],[base_price]] &lt;= 632200, "Low", (IF(Sales_Datas[[#This Row],[base_price]] &gt;= 10092000, "High", "Medium")))</f>
        <v>Medium</v>
      </c>
    </row>
    <row r="4012" spans="1:22" x14ac:dyDescent="0.25">
      <c r="A4012" s="1" t="s">
        <v>11106</v>
      </c>
      <c r="B4012" s="1" t="s">
        <v>11107</v>
      </c>
      <c r="C4012" s="2">
        <v>44325</v>
      </c>
      <c r="D4012" s="1" t="s">
        <v>11108</v>
      </c>
      <c r="E4012" s="4">
        <v>116000</v>
      </c>
      <c r="F4012">
        <v>1</v>
      </c>
      <c r="G4012" s="4">
        <v>1160000</v>
      </c>
      <c r="H4012" s="4">
        <v>0</v>
      </c>
      <c r="I4012" s="4">
        <v>1160000</v>
      </c>
      <c r="J4012">
        <v>1</v>
      </c>
      <c r="K4012">
        <v>1</v>
      </c>
      <c r="L4012">
        <v>1</v>
      </c>
      <c r="M4012">
        <v>1</v>
      </c>
      <c r="N4012" s="2">
        <v>44396</v>
      </c>
      <c r="O4012" s="1" t="s">
        <v>11109</v>
      </c>
      <c r="P4012" s="4">
        <v>1160000</v>
      </c>
      <c r="Q4012" s="4">
        <v>85840</v>
      </c>
      <c r="R4012" s="1" t="s">
        <v>554</v>
      </c>
      <c r="S4012" s="1" t="s">
        <v>50</v>
      </c>
      <c r="T4012" s="4">
        <f>Sales_Datas[[#This Row],[after_discount]]-(Sales_Datas[[#This Row],[qty_ordered]]*Sales_Datas[[#This Row],[cogs]])</f>
        <v>1074160</v>
      </c>
      <c r="U4012" s="3">
        <f>IFERROR(Sales_Datas[[#This Row],[Gross_Profit]]/Sales_Datas[[#This Row],[after_discount]],0)</f>
        <v>0.92600000000000005</v>
      </c>
      <c r="V4012" s="1" t="str">
        <f>IF(Sales_Datas[[#This Row],[base_price]] &lt;= 632200, "Low", (IF(Sales_Datas[[#This Row],[base_price]] &gt;= 10092000, "High", "Medium")))</f>
        <v>Medium</v>
      </c>
    </row>
    <row r="4013" spans="1:22" x14ac:dyDescent="0.25">
      <c r="A4013" s="1" t="s">
        <v>11110</v>
      </c>
      <c r="B4013" s="1" t="s">
        <v>11111</v>
      </c>
      <c r="C4013" s="2">
        <v>44568</v>
      </c>
      <c r="D4013" s="1" t="s">
        <v>11112</v>
      </c>
      <c r="E4013" s="4">
        <v>116000</v>
      </c>
      <c r="F4013">
        <v>1</v>
      </c>
      <c r="G4013" s="4">
        <v>1160000</v>
      </c>
      <c r="H4013" s="4">
        <v>0</v>
      </c>
      <c r="I4013" s="4">
        <v>1160000</v>
      </c>
      <c r="J4013">
        <v>1</v>
      </c>
      <c r="K4013">
        <v>0</v>
      </c>
      <c r="L4013">
        <v>0</v>
      </c>
      <c r="M4013">
        <v>4</v>
      </c>
      <c r="N4013" s="2">
        <v>44667</v>
      </c>
      <c r="O4013" s="1" t="s">
        <v>11113</v>
      </c>
      <c r="P4013" s="4">
        <v>1160000</v>
      </c>
      <c r="Q4013" s="4">
        <v>102080</v>
      </c>
      <c r="R4013" s="1" t="s">
        <v>554</v>
      </c>
      <c r="S4013" s="1" t="s">
        <v>34</v>
      </c>
      <c r="T4013" s="4">
        <f>Sales_Datas[[#This Row],[after_discount]]-(Sales_Datas[[#This Row],[qty_ordered]]*Sales_Datas[[#This Row],[cogs]])</f>
        <v>1057920</v>
      </c>
      <c r="U4013" s="3">
        <f>IFERROR(Sales_Datas[[#This Row],[Gross_Profit]]/Sales_Datas[[#This Row],[after_discount]],0)</f>
        <v>0.91200000000000003</v>
      </c>
      <c r="V4013" s="1" t="str">
        <f>IF(Sales_Datas[[#This Row],[base_price]] &lt;= 632200, "Low", (IF(Sales_Datas[[#This Row],[base_price]] &gt;= 10092000, "High", "Medium")))</f>
        <v>Medium</v>
      </c>
    </row>
    <row r="4014" spans="1:22" x14ac:dyDescent="0.25">
      <c r="A4014" s="1" t="s">
        <v>11114</v>
      </c>
      <c r="B4014" s="1" t="s">
        <v>11115</v>
      </c>
      <c r="C4014" s="2">
        <v>44617</v>
      </c>
      <c r="D4014" s="1" t="s">
        <v>11116</v>
      </c>
      <c r="E4014" s="4">
        <v>116000</v>
      </c>
      <c r="F4014">
        <v>1</v>
      </c>
      <c r="G4014" s="4">
        <v>1160000</v>
      </c>
      <c r="H4014" s="4">
        <v>0</v>
      </c>
      <c r="I4014" s="4">
        <v>1160000</v>
      </c>
      <c r="J4014">
        <v>1</v>
      </c>
      <c r="K4014">
        <v>1</v>
      </c>
      <c r="L4014">
        <v>1</v>
      </c>
      <c r="M4014">
        <v>1</v>
      </c>
      <c r="N4014" s="2">
        <v>44601</v>
      </c>
      <c r="O4014" s="1" t="s">
        <v>11117</v>
      </c>
      <c r="P4014" s="4">
        <v>1160000</v>
      </c>
      <c r="Q4014" s="4">
        <v>91640</v>
      </c>
      <c r="R4014" s="1" t="s">
        <v>133</v>
      </c>
      <c r="S4014" s="1" t="s">
        <v>50</v>
      </c>
      <c r="T4014" s="4">
        <f>Sales_Datas[[#This Row],[after_discount]]-(Sales_Datas[[#This Row],[qty_ordered]]*Sales_Datas[[#This Row],[cogs]])</f>
        <v>1068360</v>
      </c>
      <c r="U4014" s="3">
        <f>IFERROR(Sales_Datas[[#This Row],[Gross_Profit]]/Sales_Datas[[#This Row],[after_discount]],0)</f>
        <v>0.92100000000000004</v>
      </c>
      <c r="V4014" s="1" t="str">
        <f>IF(Sales_Datas[[#This Row],[base_price]] &lt;= 632200, "Low", (IF(Sales_Datas[[#This Row],[base_price]] &gt;= 10092000, "High", "Medium")))</f>
        <v>Medium</v>
      </c>
    </row>
    <row r="4015" spans="1:22" x14ac:dyDescent="0.25">
      <c r="A4015" s="1" t="s">
        <v>11118</v>
      </c>
      <c r="B4015" s="1" t="s">
        <v>11119</v>
      </c>
      <c r="C4015" s="2">
        <v>44327</v>
      </c>
      <c r="D4015" s="1" t="s">
        <v>457</v>
      </c>
      <c r="E4015" s="4">
        <v>116000</v>
      </c>
      <c r="F4015">
        <v>1</v>
      </c>
      <c r="G4015" s="4">
        <v>1160000</v>
      </c>
      <c r="H4015" s="4">
        <v>0</v>
      </c>
      <c r="I4015" s="4">
        <v>1160000</v>
      </c>
      <c r="J4015">
        <v>1</v>
      </c>
      <c r="K4015">
        <v>0</v>
      </c>
      <c r="L4015">
        <v>0</v>
      </c>
      <c r="M4015">
        <v>12</v>
      </c>
      <c r="N4015" s="2">
        <v>44448</v>
      </c>
      <c r="O4015" s="1" t="s">
        <v>458</v>
      </c>
      <c r="P4015" s="4">
        <v>1160000</v>
      </c>
      <c r="Q4015" s="4">
        <v>104400</v>
      </c>
      <c r="R4015" s="1" t="s">
        <v>23</v>
      </c>
      <c r="S4015" s="1" t="s">
        <v>1137</v>
      </c>
      <c r="T4015" s="4">
        <f>Sales_Datas[[#This Row],[after_discount]]-(Sales_Datas[[#This Row],[qty_ordered]]*Sales_Datas[[#This Row],[cogs]])</f>
        <v>1055600</v>
      </c>
      <c r="U4015" s="3">
        <f>IFERROR(Sales_Datas[[#This Row],[Gross_Profit]]/Sales_Datas[[#This Row],[after_discount]],0)</f>
        <v>0.91</v>
      </c>
      <c r="V4015" s="1" t="str">
        <f>IF(Sales_Datas[[#This Row],[base_price]] &lt;= 632200, "Low", (IF(Sales_Datas[[#This Row],[base_price]] &gt;= 10092000, "High", "Medium")))</f>
        <v>Medium</v>
      </c>
    </row>
    <row r="4016" spans="1:22" x14ac:dyDescent="0.25">
      <c r="A4016" s="1" t="s">
        <v>11120</v>
      </c>
      <c r="B4016" s="1" t="s">
        <v>11121</v>
      </c>
      <c r="C4016" s="2">
        <v>44328</v>
      </c>
      <c r="D4016" s="1" t="s">
        <v>11122</v>
      </c>
      <c r="E4016" s="4">
        <v>116000</v>
      </c>
      <c r="F4016">
        <v>1</v>
      </c>
      <c r="G4016" s="4">
        <v>1160000</v>
      </c>
      <c r="H4016" s="4">
        <v>0</v>
      </c>
      <c r="I4016" s="4">
        <v>1160000</v>
      </c>
      <c r="J4016">
        <v>1</v>
      </c>
      <c r="K4016">
        <v>1</v>
      </c>
      <c r="L4016">
        <v>0</v>
      </c>
      <c r="M4016">
        <v>1</v>
      </c>
      <c r="N4016" s="2">
        <v>44526</v>
      </c>
      <c r="O4016" s="1" t="s">
        <v>11123</v>
      </c>
      <c r="P4016" s="4">
        <v>1160000</v>
      </c>
      <c r="Q4016" s="4">
        <v>91640</v>
      </c>
      <c r="R4016" s="1" t="s">
        <v>23</v>
      </c>
      <c r="S4016" s="1" t="s">
        <v>50</v>
      </c>
      <c r="T4016" s="4">
        <f>Sales_Datas[[#This Row],[after_discount]]-(Sales_Datas[[#This Row],[qty_ordered]]*Sales_Datas[[#This Row],[cogs]])</f>
        <v>1068360</v>
      </c>
      <c r="U4016" s="3">
        <f>IFERROR(Sales_Datas[[#This Row],[Gross_Profit]]/Sales_Datas[[#This Row],[after_discount]],0)</f>
        <v>0.92100000000000004</v>
      </c>
      <c r="V4016" s="1" t="str">
        <f>IF(Sales_Datas[[#This Row],[base_price]] &lt;= 632200, "Low", (IF(Sales_Datas[[#This Row],[base_price]] &gt;= 10092000, "High", "Medium")))</f>
        <v>Medium</v>
      </c>
    </row>
    <row r="4017" spans="1:22" x14ac:dyDescent="0.25">
      <c r="A4017" s="1" t="s">
        <v>11124</v>
      </c>
      <c r="B4017" s="1" t="s">
        <v>11125</v>
      </c>
      <c r="C4017" s="2">
        <v>44358</v>
      </c>
      <c r="D4017" s="1" t="s">
        <v>457</v>
      </c>
      <c r="E4017" s="4">
        <v>116000</v>
      </c>
      <c r="F4017">
        <v>1</v>
      </c>
      <c r="G4017" s="4">
        <v>1160000</v>
      </c>
      <c r="H4017" s="4">
        <v>0</v>
      </c>
      <c r="I4017" s="4">
        <v>1160000</v>
      </c>
      <c r="J4017">
        <v>1</v>
      </c>
      <c r="K4017">
        <v>1</v>
      </c>
      <c r="L4017">
        <v>0</v>
      </c>
      <c r="M4017">
        <v>1</v>
      </c>
      <c r="N4017" s="2">
        <v>44521</v>
      </c>
      <c r="O4017" s="1" t="s">
        <v>458</v>
      </c>
      <c r="P4017" s="4">
        <v>1160000</v>
      </c>
      <c r="Q4017" s="4">
        <v>104400</v>
      </c>
      <c r="R4017" s="1" t="s">
        <v>23</v>
      </c>
      <c r="S4017" s="1" t="s">
        <v>50</v>
      </c>
      <c r="T4017" s="4">
        <f>Sales_Datas[[#This Row],[after_discount]]-(Sales_Datas[[#This Row],[qty_ordered]]*Sales_Datas[[#This Row],[cogs]])</f>
        <v>1055600</v>
      </c>
      <c r="U4017" s="3">
        <f>IFERROR(Sales_Datas[[#This Row],[Gross_Profit]]/Sales_Datas[[#This Row],[after_discount]],0)</f>
        <v>0.91</v>
      </c>
      <c r="V4017" s="1" t="str">
        <f>IF(Sales_Datas[[#This Row],[base_price]] &lt;= 632200, "Low", (IF(Sales_Datas[[#This Row],[base_price]] &gt;= 10092000, "High", "Medium")))</f>
        <v>Medium</v>
      </c>
    </row>
    <row r="4018" spans="1:22" x14ac:dyDescent="0.25">
      <c r="A4018" s="1" t="s">
        <v>11126</v>
      </c>
      <c r="B4018" s="1" t="s">
        <v>11127</v>
      </c>
      <c r="C4018" s="2">
        <v>44431</v>
      </c>
      <c r="D4018" s="1" t="s">
        <v>11128</v>
      </c>
      <c r="E4018" s="4">
        <v>58000</v>
      </c>
      <c r="F4018">
        <v>2</v>
      </c>
      <c r="G4018" s="4">
        <v>1160000</v>
      </c>
      <c r="H4018" s="4">
        <v>0</v>
      </c>
      <c r="I4018" s="4">
        <v>1160000</v>
      </c>
      <c r="J4018">
        <v>1</v>
      </c>
      <c r="K4018">
        <v>0</v>
      </c>
      <c r="L4018">
        <v>0</v>
      </c>
      <c r="M4018">
        <v>1</v>
      </c>
      <c r="N4018" s="2">
        <v>44401</v>
      </c>
      <c r="O4018" s="1" t="s">
        <v>11129</v>
      </c>
      <c r="P4018" s="4">
        <v>4640</v>
      </c>
      <c r="Q4018" s="4">
        <v>290</v>
      </c>
      <c r="R4018" s="1" t="s">
        <v>23</v>
      </c>
      <c r="S4018" s="1" t="s">
        <v>50</v>
      </c>
      <c r="T4018" s="4">
        <f>Sales_Datas[[#This Row],[after_discount]]-(Sales_Datas[[#This Row],[qty_ordered]]*Sales_Datas[[#This Row],[cogs]])</f>
        <v>1159420</v>
      </c>
      <c r="U4018" s="3">
        <f>IFERROR(Sales_Datas[[#This Row],[Gross_Profit]]/Sales_Datas[[#This Row],[after_discount]],0)</f>
        <v>0.99950000000000006</v>
      </c>
      <c r="V4018" s="1" t="str">
        <f>IF(Sales_Datas[[#This Row],[base_price]] &lt;= 632200, "Low", (IF(Sales_Datas[[#This Row],[base_price]] &gt;= 10092000, "High", "Medium")))</f>
        <v>Low</v>
      </c>
    </row>
    <row r="4019" spans="1:22" x14ac:dyDescent="0.25">
      <c r="A4019" s="1" t="s">
        <v>11130</v>
      </c>
      <c r="B4019" s="1" t="s">
        <v>11131</v>
      </c>
      <c r="C4019" s="2">
        <v>44457</v>
      </c>
      <c r="D4019" s="1" t="s">
        <v>11132</v>
      </c>
      <c r="E4019" s="4">
        <v>5800</v>
      </c>
      <c r="F4019">
        <v>20</v>
      </c>
      <c r="G4019" s="4">
        <v>1160000</v>
      </c>
      <c r="H4019" s="4">
        <v>0</v>
      </c>
      <c r="I4019" s="4">
        <v>1160000</v>
      </c>
      <c r="J4019">
        <v>1</v>
      </c>
      <c r="K4019">
        <v>1</v>
      </c>
      <c r="L4019">
        <v>1</v>
      </c>
      <c r="M4019">
        <v>1</v>
      </c>
      <c r="N4019" s="2">
        <v>44454</v>
      </c>
      <c r="O4019" s="1" t="s">
        <v>11133</v>
      </c>
      <c r="P4019" s="4">
        <v>58000</v>
      </c>
      <c r="Q4019" s="4">
        <v>5220</v>
      </c>
      <c r="R4019" s="1" t="s">
        <v>23</v>
      </c>
      <c r="S4019" s="1" t="s">
        <v>50</v>
      </c>
      <c r="T4019" s="4">
        <f>Sales_Datas[[#This Row],[after_discount]]-(Sales_Datas[[#This Row],[qty_ordered]]*Sales_Datas[[#This Row],[cogs]])</f>
        <v>1055600</v>
      </c>
      <c r="U4019" s="3">
        <f>IFERROR(Sales_Datas[[#This Row],[Gross_Profit]]/Sales_Datas[[#This Row],[after_discount]],0)</f>
        <v>0.91</v>
      </c>
      <c r="V4019" s="1" t="str">
        <f>IF(Sales_Datas[[#This Row],[base_price]] &lt;= 632200, "Low", (IF(Sales_Datas[[#This Row],[base_price]] &gt;= 10092000, "High", "Medium")))</f>
        <v>Low</v>
      </c>
    </row>
    <row r="4020" spans="1:22" x14ac:dyDescent="0.25">
      <c r="A4020" s="1" t="s">
        <v>11134</v>
      </c>
      <c r="B4020" s="1" t="s">
        <v>11135</v>
      </c>
      <c r="C4020" s="2">
        <v>44568</v>
      </c>
      <c r="D4020" s="1" t="s">
        <v>11136</v>
      </c>
      <c r="E4020" s="4">
        <v>58000</v>
      </c>
      <c r="F4020">
        <v>2</v>
      </c>
      <c r="G4020" s="4">
        <v>1160000</v>
      </c>
      <c r="H4020" s="4">
        <v>0</v>
      </c>
      <c r="I4020" s="4">
        <v>1160000</v>
      </c>
      <c r="J4020">
        <v>1</v>
      </c>
      <c r="K4020">
        <v>1</v>
      </c>
      <c r="L4020">
        <v>0</v>
      </c>
      <c r="M4020">
        <v>3</v>
      </c>
      <c r="N4020" s="2">
        <v>44726</v>
      </c>
      <c r="O4020" s="1" t="s">
        <v>11137</v>
      </c>
      <c r="P4020" s="4">
        <v>580000</v>
      </c>
      <c r="Q4020" s="4">
        <v>41180</v>
      </c>
      <c r="R4020" s="1" t="s">
        <v>23</v>
      </c>
      <c r="S4020" s="1" t="s">
        <v>56</v>
      </c>
      <c r="T4020" s="4">
        <f>Sales_Datas[[#This Row],[after_discount]]-(Sales_Datas[[#This Row],[qty_ordered]]*Sales_Datas[[#This Row],[cogs]])</f>
        <v>1077640</v>
      </c>
      <c r="U4020" s="3">
        <f>IFERROR(Sales_Datas[[#This Row],[Gross_Profit]]/Sales_Datas[[#This Row],[after_discount]],0)</f>
        <v>0.92900000000000005</v>
      </c>
      <c r="V4020" s="1" t="str">
        <f>IF(Sales_Datas[[#This Row],[base_price]] &lt;= 632200, "Low", (IF(Sales_Datas[[#This Row],[base_price]] &gt;= 10092000, "High", "Medium")))</f>
        <v>Low</v>
      </c>
    </row>
    <row r="4021" spans="1:22" x14ac:dyDescent="0.25">
      <c r="A4021" s="1" t="s">
        <v>11138</v>
      </c>
      <c r="B4021" s="1" t="s">
        <v>11139</v>
      </c>
      <c r="C4021" s="2">
        <v>44633</v>
      </c>
      <c r="D4021" s="1" t="s">
        <v>8432</v>
      </c>
      <c r="E4021" s="4">
        <v>116000</v>
      </c>
      <c r="F4021">
        <v>1</v>
      </c>
      <c r="G4021" s="4">
        <v>1160000</v>
      </c>
      <c r="H4021" s="4">
        <v>0</v>
      </c>
      <c r="I4021" s="4">
        <v>1160000</v>
      </c>
      <c r="J4021">
        <v>1</v>
      </c>
      <c r="K4021">
        <v>1</v>
      </c>
      <c r="L4021">
        <v>0</v>
      </c>
      <c r="M4021">
        <v>1</v>
      </c>
      <c r="N4021" s="2">
        <v>44641</v>
      </c>
      <c r="O4021" s="1" t="s">
        <v>8433</v>
      </c>
      <c r="P4021" s="4">
        <v>1160000</v>
      </c>
      <c r="Q4021" s="4">
        <v>75400</v>
      </c>
      <c r="R4021" s="1" t="s">
        <v>23</v>
      </c>
      <c r="S4021" s="1" t="s">
        <v>50</v>
      </c>
      <c r="T4021" s="4">
        <f>Sales_Datas[[#This Row],[after_discount]]-(Sales_Datas[[#This Row],[qty_ordered]]*Sales_Datas[[#This Row],[cogs]])</f>
        <v>1084600</v>
      </c>
      <c r="U4021" s="3">
        <f>IFERROR(Sales_Datas[[#This Row],[Gross_Profit]]/Sales_Datas[[#This Row],[after_discount]],0)</f>
        <v>0.93500000000000005</v>
      </c>
      <c r="V4021" s="1" t="str">
        <f>IF(Sales_Datas[[#This Row],[base_price]] &lt;= 632200, "Low", (IF(Sales_Datas[[#This Row],[base_price]] &gt;= 10092000, "High", "Medium")))</f>
        <v>Medium</v>
      </c>
    </row>
    <row r="4022" spans="1:22" x14ac:dyDescent="0.25">
      <c r="A4022" s="1" t="s">
        <v>11140</v>
      </c>
      <c r="B4022" s="1" t="s">
        <v>8431</v>
      </c>
      <c r="C4022" s="2">
        <v>44644</v>
      </c>
      <c r="D4022" s="1" t="s">
        <v>8432</v>
      </c>
      <c r="E4022" s="4">
        <v>116000</v>
      </c>
      <c r="F4022">
        <v>1</v>
      </c>
      <c r="G4022" s="4">
        <v>1160000</v>
      </c>
      <c r="H4022" s="4">
        <v>0</v>
      </c>
      <c r="I4022" s="4">
        <v>1160000</v>
      </c>
      <c r="J4022">
        <v>1</v>
      </c>
      <c r="K4022">
        <v>1</v>
      </c>
      <c r="L4022">
        <v>0</v>
      </c>
      <c r="M4022">
        <v>1</v>
      </c>
      <c r="N4022" s="2">
        <v>44631</v>
      </c>
      <c r="O4022" s="1" t="s">
        <v>8433</v>
      </c>
      <c r="P4022" s="4">
        <v>1160000</v>
      </c>
      <c r="Q4022" s="4">
        <v>75400</v>
      </c>
      <c r="R4022" s="1" t="s">
        <v>23</v>
      </c>
      <c r="S4022" s="1" t="s">
        <v>50</v>
      </c>
      <c r="T4022" s="4">
        <f>Sales_Datas[[#This Row],[after_discount]]-(Sales_Datas[[#This Row],[qty_ordered]]*Sales_Datas[[#This Row],[cogs]])</f>
        <v>1084600</v>
      </c>
      <c r="U4022" s="3">
        <f>IFERROR(Sales_Datas[[#This Row],[Gross_Profit]]/Sales_Datas[[#This Row],[after_discount]],0)</f>
        <v>0.93500000000000005</v>
      </c>
      <c r="V4022" s="1" t="str">
        <f>IF(Sales_Datas[[#This Row],[base_price]] &lt;= 632200, "Low", (IF(Sales_Datas[[#This Row],[base_price]] &gt;= 10092000, "High", "Medium")))</f>
        <v>Medium</v>
      </c>
    </row>
    <row r="4023" spans="1:22" x14ac:dyDescent="0.25">
      <c r="A4023" s="1" t="s">
        <v>11141</v>
      </c>
      <c r="B4023" s="1" t="s">
        <v>11142</v>
      </c>
      <c r="C4023" s="2">
        <v>44704</v>
      </c>
      <c r="D4023" s="1" t="s">
        <v>8432</v>
      </c>
      <c r="E4023" s="4">
        <v>116000</v>
      </c>
      <c r="F4023">
        <v>1</v>
      </c>
      <c r="G4023" s="4">
        <v>1160000</v>
      </c>
      <c r="H4023" s="4">
        <v>0</v>
      </c>
      <c r="I4023" s="4">
        <v>1160000</v>
      </c>
      <c r="J4023">
        <v>1</v>
      </c>
      <c r="K4023">
        <v>1</v>
      </c>
      <c r="L4023">
        <v>0</v>
      </c>
      <c r="M4023">
        <v>1</v>
      </c>
      <c r="N4023" s="2">
        <v>44425</v>
      </c>
      <c r="O4023" s="1" t="s">
        <v>8433</v>
      </c>
      <c r="P4023" s="4">
        <v>1160000</v>
      </c>
      <c r="Q4023" s="4">
        <v>75400</v>
      </c>
      <c r="R4023" s="1" t="s">
        <v>23</v>
      </c>
      <c r="S4023" s="1" t="s">
        <v>50</v>
      </c>
      <c r="T4023" s="4">
        <f>Sales_Datas[[#This Row],[after_discount]]-(Sales_Datas[[#This Row],[qty_ordered]]*Sales_Datas[[#This Row],[cogs]])</f>
        <v>1084600</v>
      </c>
      <c r="U4023" s="3">
        <f>IFERROR(Sales_Datas[[#This Row],[Gross_Profit]]/Sales_Datas[[#This Row],[after_discount]],0)</f>
        <v>0.93500000000000005</v>
      </c>
      <c r="V4023" s="1" t="str">
        <f>IF(Sales_Datas[[#This Row],[base_price]] &lt;= 632200, "Low", (IF(Sales_Datas[[#This Row],[base_price]] &gt;= 10092000, "High", "Medium")))</f>
        <v>Medium</v>
      </c>
    </row>
    <row r="4024" spans="1:22" x14ac:dyDescent="0.25">
      <c r="A4024" s="1" t="s">
        <v>11143</v>
      </c>
      <c r="B4024" s="1" t="s">
        <v>11144</v>
      </c>
      <c r="C4024" s="2">
        <v>44733</v>
      </c>
      <c r="D4024" s="1" t="s">
        <v>8626</v>
      </c>
      <c r="E4024" s="4">
        <v>58000</v>
      </c>
      <c r="F4024">
        <v>2</v>
      </c>
      <c r="G4024" s="4">
        <v>1160000</v>
      </c>
      <c r="H4024" s="4">
        <v>0</v>
      </c>
      <c r="I4024" s="4">
        <v>1160000</v>
      </c>
      <c r="J4024">
        <v>1</v>
      </c>
      <c r="K4024">
        <v>0</v>
      </c>
      <c r="L4024">
        <v>0</v>
      </c>
      <c r="M4024">
        <v>1</v>
      </c>
      <c r="N4024" s="2">
        <v>44458</v>
      </c>
      <c r="O4024" s="1" t="s">
        <v>8627</v>
      </c>
      <c r="P4024" s="4">
        <v>1058500</v>
      </c>
      <c r="Q4024" s="4">
        <v>87812</v>
      </c>
      <c r="R4024" s="1" t="s">
        <v>23</v>
      </c>
      <c r="S4024" s="1" t="s">
        <v>50</v>
      </c>
      <c r="T4024" s="4">
        <f>Sales_Datas[[#This Row],[after_discount]]-(Sales_Datas[[#This Row],[qty_ordered]]*Sales_Datas[[#This Row],[cogs]])</f>
        <v>984376</v>
      </c>
      <c r="U4024" s="3">
        <f>IFERROR(Sales_Datas[[#This Row],[Gross_Profit]]/Sales_Datas[[#This Row],[after_discount]],0)</f>
        <v>0.84860000000000002</v>
      </c>
      <c r="V4024" s="1" t="str">
        <f>IF(Sales_Datas[[#This Row],[base_price]] &lt;= 632200, "Low", (IF(Sales_Datas[[#This Row],[base_price]] &gt;= 10092000, "High", "Medium")))</f>
        <v>Medium</v>
      </c>
    </row>
    <row r="4025" spans="1:22" x14ac:dyDescent="0.25">
      <c r="A4025" s="1" t="s">
        <v>11145</v>
      </c>
      <c r="B4025" s="1" t="s">
        <v>11146</v>
      </c>
      <c r="C4025" s="2">
        <v>44808</v>
      </c>
      <c r="D4025" s="1" t="s">
        <v>8432</v>
      </c>
      <c r="E4025" s="4">
        <v>116000</v>
      </c>
      <c r="F4025">
        <v>1</v>
      </c>
      <c r="G4025" s="4">
        <v>1160000</v>
      </c>
      <c r="H4025" s="4">
        <v>0</v>
      </c>
      <c r="I4025" s="4">
        <v>1160000</v>
      </c>
      <c r="J4025">
        <v>1</v>
      </c>
      <c r="K4025">
        <v>1</v>
      </c>
      <c r="L4025">
        <v>0</v>
      </c>
      <c r="M4025">
        <v>1</v>
      </c>
      <c r="N4025" s="2">
        <v>44675</v>
      </c>
      <c r="O4025" s="1" t="s">
        <v>8433</v>
      </c>
      <c r="P4025" s="4">
        <v>1160000</v>
      </c>
      <c r="Q4025" s="4">
        <v>75400</v>
      </c>
      <c r="R4025" s="1" t="s">
        <v>23</v>
      </c>
      <c r="S4025" s="1" t="s">
        <v>50</v>
      </c>
      <c r="T4025" s="4">
        <f>Sales_Datas[[#This Row],[after_discount]]-(Sales_Datas[[#This Row],[qty_ordered]]*Sales_Datas[[#This Row],[cogs]])</f>
        <v>1084600</v>
      </c>
      <c r="U4025" s="3">
        <f>IFERROR(Sales_Datas[[#This Row],[Gross_Profit]]/Sales_Datas[[#This Row],[after_discount]],0)</f>
        <v>0.93500000000000005</v>
      </c>
      <c r="V4025" s="1" t="str">
        <f>IF(Sales_Datas[[#This Row],[base_price]] &lt;= 632200, "Low", (IF(Sales_Datas[[#This Row],[base_price]] &gt;= 10092000, "High", "Medium")))</f>
        <v>Medium</v>
      </c>
    </row>
    <row r="4026" spans="1:22" x14ac:dyDescent="0.25">
      <c r="A4026" s="1" t="s">
        <v>11147</v>
      </c>
      <c r="B4026" s="1" t="s">
        <v>11148</v>
      </c>
      <c r="C4026" s="2">
        <v>44840</v>
      </c>
      <c r="D4026" s="1" t="s">
        <v>498</v>
      </c>
      <c r="E4026" s="4">
        <v>116000</v>
      </c>
      <c r="F4026">
        <v>1</v>
      </c>
      <c r="G4026" s="4">
        <v>1160000</v>
      </c>
      <c r="H4026" s="4">
        <v>0</v>
      </c>
      <c r="I4026" s="4">
        <v>1160000</v>
      </c>
      <c r="J4026">
        <v>1</v>
      </c>
      <c r="K4026">
        <v>1</v>
      </c>
      <c r="L4026">
        <v>0</v>
      </c>
      <c r="M4026">
        <v>5</v>
      </c>
      <c r="N4026" s="2">
        <v>44526</v>
      </c>
      <c r="O4026" s="1" t="s">
        <v>499</v>
      </c>
      <c r="P4026" s="4">
        <v>1160000</v>
      </c>
      <c r="Q4026" s="4">
        <v>96280</v>
      </c>
      <c r="R4026" s="1" t="s">
        <v>23</v>
      </c>
      <c r="S4026" s="1" t="s">
        <v>24</v>
      </c>
      <c r="T4026" s="4">
        <f>Sales_Datas[[#This Row],[after_discount]]-(Sales_Datas[[#This Row],[qty_ordered]]*Sales_Datas[[#This Row],[cogs]])</f>
        <v>1063720</v>
      </c>
      <c r="U4026" s="3">
        <f>IFERROR(Sales_Datas[[#This Row],[Gross_Profit]]/Sales_Datas[[#This Row],[after_discount]],0)</f>
        <v>0.91700000000000004</v>
      </c>
      <c r="V4026" s="1" t="str">
        <f>IF(Sales_Datas[[#This Row],[base_price]] &lt;= 632200, "Low", (IF(Sales_Datas[[#This Row],[base_price]] &gt;= 10092000, "High", "Medium")))</f>
        <v>Medium</v>
      </c>
    </row>
    <row r="4027" spans="1:22" x14ac:dyDescent="0.25">
      <c r="A4027" s="1" t="s">
        <v>11149</v>
      </c>
      <c r="B4027" s="1" t="s">
        <v>11150</v>
      </c>
      <c r="C4027" s="2">
        <v>44873</v>
      </c>
      <c r="D4027" s="1" t="s">
        <v>8432</v>
      </c>
      <c r="E4027" s="4">
        <v>116000</v>
      </c>
      <c r="F4027">
        <v>1</v>
      </c>
      <c r="G4027" s="4">
        <v>1160000</v>
      </c>
      <c r="H4027" s="4">
        <v>0</v>
      </c>
      <c r="I4027" s="4">
        <v>1160000</v>
      </c>
      <c r="J4027">
        <v>1</v>
      </c>
      <c r="K4027">
        <v>1</v>
      </c>
      <c r="L4027">
        <v>1</v>
      </c>
      <c r="M4027">
        <v>1</v>
      </c>
      <c r="N4027" s="2">
        <v>44588</v>
      </c>
      <c r="O4027" s="1" t="s">
        <v>8433</v>
      </c>
      <c r="P4027" s="4">
        <v>1160000</v>
      </c>
      <c r="Q4027" s="4">
        <v>75400</v>
      </c>
      <c r="R4027" s="1" t="s">
        <v>23</v>
      </c>
      <c r="S4027" s="1" t="s">
        <v>50</v>
      </c>
      <c r="T4027" s="4">
        <f>Sales_Datas[[#This Row],[after_discount]]-(Sales_Datas[[#This Row],[qty_ordered]]*Sales_Datas[[#This Row],[cogs]])</f>
        <v>1084600</v>
      </c>
      <c r="U4027" s="3">
        <f>IFERROR(Sales_Datas[[#This Row],[Gross_Profit]]/Sales_Datas[[#This Row],[after_discount]],0)</f>
        <v>0.93500000000000005</v>
      </c>
      <c r="V4027" s="1" t="str">
        <f>IF(Sales_Datas[[#This Row],[base_price]] &lt;= 632200, "Low", (IF(Sales_Datas[[#This Row],[base_price]] &gt;= 10092000, "High", "Medium")))</f>
        <v>Medium</v>
      </c>
    </row>
    <row r="4028" spans="1:22" x14ac:dyDescent="0.25">
      <c r="A4028" s="1" t="s">
        <v>11151</v>
      </c>
      <c r="B4028" s="1" t="s">
        <v>11152</v>
      </c>
      <c r="C4028" s="2">
        <v>44467</v>
      </c>
      <c r="D4028" s="1" t="s">
        <v>11153</v>
      </c>
      <c r="E4028" s="4">
        <v>116000</v>
      </c>
      <c r="F4028">
        <v>1</v>
      </c>
      <c r="G4028" s="4">
        <v>1160000</v>
      </c>
      <c r="H4028" s="4">
        <v>0</v>
      </c>
      <c r="I4028" s="4">
        <v>1160000</v>
      </c>
      <c r="J4028">
        <v>1</v>
      </c>
      <c r="K4028">
        <v>1</v>
      </c>
      <c r="L4028">
        <v>0</v>
      </c>
      <c r="M4028">
        <v>4</v>
      </c>
      <c r="N4028" s="2">
        <v>44454</v>
      </c>
      <c r="O4028" s="1" t="s">
        <v>11154</v>
      </c>
      <c r="P4028" s="4">
        <v>1160000</v>
      </c>
      <c r="Q4028" s="4">
        <v>102080</v>
      </c>
      <c r="R4028" s="1" t="s">
        <v>344</v>
      </c>
      <c r="S4028" s="1" t="s">
        <v>34</v>
      </c>
      <c r="T4028" s="4">
        <f>Sales_Datas[[#This Row],[after_discount]]-(Sales_Datas[[#This Row],[qty_ordered]]*Sales_Datas[[#This Row],[cogs]])</f>
        <v>1057920</v>
      </c>
      <c r="U4028" s="3">
        <f>IFERROR(Sales_Datas[[#This Row],[Gross_Profit]]/Sales_Datas[[#This Row],[after_discount]],0)</f>
        <v>0.91200000000000003</v>
      </c>
      <c r="V4028" s="1" t="str">
        <f>IF(Sales_Datas[[#This Row],[base_price]] &lt;= 632200, "Low", (IF(Sales_Datas[[#This Row],[base_price]] &gt;= 10092000, "High", "Medium")))</f>
        <v>Medium</v>
      </c>
    </row>
    <row r="4029" spans="1:22" x14ac:dyDescent="0.25">
      <c r="A4029" s="1" t="s">
        <v>11155</v>
      </c>
      <c r="B4029" s="1" t="s">
        <v>11156</v>
      </c>
      <c r="C4029" s="2">
        <v>44469</v>
      </c>
      <c r="D4029" s="1" t="s">
        <v>11157</v>
      </c>
      <c r="E4029" s="4">
        <v>58000</v>
      </c>
      <c r="F4029">
        <v>2</v>
      </c>
      <c r="G4029" s="4">
        <v>1160000</v>
      </c>
      <c r="H4029" s="4">
        <v>0</v>
      </c>
      <c r="I4029" s="4">
        <v>1160000</v>
      </c>
      <c r="J4029">
        <v>1</v>
      </c>
      <c r="K4029">
        <v>1</v>
      </c>
      <c r="L4029">
        <v>1</v>
      </c>
      <c r="M4029">
        <v>1</v>
      </c>
      <c r="N4029" s="2">
        <v>44441</v>
      </c>
      <c r="O4029" s="1" t="s">
        <v>11158</v>
      </c>
      <c r="P4029" s="4">
        <v>580000</v>
      </c>
      <c r="Q4029" s="4">
        <v>48140</v>
      </c>
      <c r="R4029" s="1" t="s">
        <v>344</v>
      </c>
      <c r="S4029" s="1" t="s">
        <v>50</v>
      </c>
      <c r="T4029" s="4">
        <f>Sales_Datas[[#This Row],[after_discount]]-(Sales_Datas[[#This Row],[qty_ordered]]*Sales_Datas[[#This Row],[cogs]])</f>
        <v>1063720</v>
      </c>
      <c r="U4029" s="3">
        <f>IFERROR(Sales_Datas[[#This Row],[Gross_Profit]]/Sales_Datas[[#This Row],[after_discount]],0)</f>
        <v>0.91700000000000004</v>
      </c>
      <c r="V4029" s="1" t="str">
        <f>IF(Sales_Datas[[#This Row],[base_price]] &lt;= 632200, "Low", (IF(Sales_Datas[[#This Row],[base_price]] &gt;= 10092000, "High", "Medium")))</f>
        <v>Low</v>
      </c>
    </row>
    <row r="4030" spans="1:22" x14ac:dyDescent="0.25">
      <c r="A4030" s="1" t="s">
        <v>11159</v>
      </c>
      <c r="B4030" s="1" t="s">
        <v>11160</v>
      </c>
      <c r="C4030" s="2">
        <v>44618</v>
      </c>
      <c r="D4030" s="1" t="s">
        <v>11161</v>
      </c>
      <c r="E4030" s="4">
        <v>116000</v>
      </c>
      <c r="F4030">
        <v>1</v>
      </c>
      <c r="G4030" s="4">
        <v>1160000</v>
      </c>
      <c r="H4030" s="4">
        <v>0</v>
      </c>
      <c r="I4030" s="4">
        <v>1160000</v>
      </c>
      <c r="J4030">
        <v>1</v>
      </c>
      <c r="K4030">
        <v>1</v>
      </c>
      <c r="L4030">
        <v>0</v>
      </c>
      <c r="M4030">
        <v>1</v>
      </c>
      <c r="N4030" s="2">
        <v>44599</v>
      </c>
      <c r="O4030" s="1" t="s">
        <v>11162</v>
      </c>
      <c r="P4030" s="4">
        <v>1160000</v>
      </c>
      <c r="Q4030" s="4">
        <v>83520</v>
      </c>
      <c r="R4030" s="1" t="s">
        <v>344</v>
      </c>
      <c r="S4030" s="1" t="s">
        <v>50</v>
      </c>
      <c r="T4030" s="4">
        <f>Sales_Datas[[#This Row],[after_discount]]-(Sales_Datas[[#This Row],[qty_ordered]]*Sales_Datas[[#This Row],[cogs]])</f>
        <v>1076480</v>
      </c>
      <c r="U4030" s="3">
        <f>IFERROR(Sales_Datas[[#This Row],[Gross_Profit]]/Sales_Datas[[#This Row],[after_discount]],0)</f>
        <v>0.92800000000000005</v>
      </c>
      <c r="V4030" s="1" t="str">
        <f>IF(Sales_Datas[[#This Row],[base_price]] &lt;= 632200, "Low", (IF(Sales_Datas[[#This Row],[base_price]] &gt;= 10092000, "High", "Medium")))</f>
        <v>Medium</v>
      </c>
    </row>
    <row r="4031" spans="1:22" x14ac:dyDescent="0.25">
      <c r="A4031" s="1" t="s">
        <v>11163</v>
      </c>
      <c r="B4031" s="1" t="s">
        <v>8824</v>
      </c>
      <c r="C4031" s="2">
        <v>44642</v>
      </c>
      <c r="D4031" s="1" t="s">
        <v>11161</v>
      </c>
      <c r="E4031" s="4">
        <v>116000</v>
      </c>
      <c r="F4031">
        <v>1</v>
      </c>
      <c r="G4031" s="4">
        <v>1160000</v>
      </c>
      <c r="H4031" s="4">
        <v>0</v>
      </c>
      <c r="I4031" s="4">
        <v>1160000</v>
      </c>
      <c r="J4031">
        <v>1</v>
      </c>
      <c r="K4031">
        <v>1</v>
      </c>
      <c r="L4031">
        <v>1</v>
      </c>
      <c r="M4031">
        <v>1</v>
      </c>
      <c r="N4031" s="2">
        <v>44389</v>
      </c>
      <c r="O4031" s="1" t="s">
        <v>11162</v>
      </c>
      <c r="P4031" s="4">
        <v>1160000</v>
      </c>
      <c r="Q4031" s="4">
        <v>83520</v>
      </c>
      <c r="R4031" s="1" t="s">
        <v>344</v>
      </c>
      <c r="S4031" s="1" t="s">
        <v>50</v>
      </c>
      <c r="T4031" s="4">
        <f>Sales_Datas[[#This Row],[after_discount]]-(Sales_Datas[[#This Row],[qty_ordered]]*Sales_Datas[[#This Row],[cogs]])</f>
        <v>1076480</v>
      </c>
      <c r="U4031" s="3">
        <f>IFERROR(Sales_Datas[[#This Row],[Gross_Profit]]/Sales_Datas[[#This Row],[after_discount]],0)</f>
        <v>0.92800000000000005</v>
      </c>
      <c r="V4031" s="1" t="str">
        <f>IF(Sales_Datas[[#This Row],[base_price]] &lt;= 632200, "Low", (IF(Sales_Datas[[#This Row],[base_price]] &gt;= 10092000, "High", "Medium")))</f>
        <v>Medium</v>
      </c>
    </row>
    <row r="4032" spans="1:22" x14ac:dyDescent="0.25">
      <c r="A4032" s="1" t="s">
        <v>11164</v>
      </c>
      <c r="B4032" s="1" t="s">
        <v>9358</v>
      </c>
      <c r="C4032" s="2">
        <v>44389</v>
      </c>
      <c r="D4032" s="1" t="s">
        <v>11165</v>
      </c>
      <c r="E4032" s="4">
        <v>116000</v>
      </c>
      <c r="F4032">
        <v>1</v>
      </c>
      <c r="G4032" s="4">
        <v>1160000</v>
      </c>
      <c r="H4032" s="4">
        <v>0</v>
      </c>
      <c r="I4032" s="4">
        <v>1160000</v>
      </c>
      <c r="J4032">
        <v>1</v>
      </c>
      <c r="K4032">
        <v>1</v>
      </c>
      <c r="L4032">
        <v>1</v>
      </c>
      <c r="M4032">
        <v>1</v>
      </c>
      <c r="N4032" s="2">
        <v>44391</v>
      </c>
      <c r="O4032" s="1" t="s">
        <v>11166</v>
      </c>
      <c r="P4032" s="4">
        <v>1160000</v>
      </c>
      <c r="Q4032" s="4">
        <v>88160</v>
      </c>
      <c r="R4032" s="1" t="s">
        <v>75</v>
      </c>
      <c r="S4032" s="1" t="s">
        <v>50</v>
      </c>
      <c r="T4032" s="4">
        <f>Sales_Datas[[#This Row],[after_discount]]-(Sales_Datas[[#This Row],[qty_ordered]]*Sales_Datas[[#This Row],[cogs]])</f>
        <v>1071840</v>
      </c>
      <c r="U4032" s="3">
        <f>IFERROR(Sales_Datas[[#This Row],[Gross_Profit]]/Sales_Datas[[#This Row],[after_discount]],0)</f>
        <v>0.92400000000000004</v>
      </c>
      <c r="V4032" s="1" t="str">
        <f>IF(Sales_Datas[[#This Row],[base_price]] &lt;= 632200, "Low", (IF(Sales_Datas[[#This Row],[base_price]] &gt;= 10092000, "High", "Medium")))</f>
        <v>Medium</v>
      </c>
    </row>
    <row r="4033" spans="1:22" x14ac:dyDescent="0.25">
      <c r="A4033" s="1" t="s">
        <v>11167</v>
      </c>
      <c r="B4033" s="1" t="s">
        <v>11168</v>
      </c>
      <c r="C4033" s="2">
        <v>44548</v>
      </c>
      <c r="D4033" s="1" t="s">
        <v>11165</v>
      </c>
      <c r="E4033" s="4">
        <v>116000</v>
      </c>
      <c r="F4033">
        <v>1</v>
      </c>
      <c r="G4033" s="4">
        <v>1160000</v>
      </c>
      <c r="H4033" s="4">
        <v>0</v>
      </c>
      <c r="I4033" s="4">
        <v>1160000</v>
      </c>
      <c r="J4033">
        <v>1</v>
      </c>
      <c r="K4033">
        <v>1</v>
      </c>
      <c r="L4033">
        <v>0</v>
      </c>
      <c r="M4033">
        <v>1</v>
      </c>
      <c r="N4033" s="2">
        <v>44533</v>
      </c>
      <c r="O4033" s="1" t="s">
        <v>11166</v>
      </c>
      <c r="P4033" s="4">
        <v>1160000</v>
      </c>
      <c r="Q4033" s="4">
        <v>88160</v>
      </c>
      <c r="R4033" s="1" t="s">
        <v>75</v>
      </c>
      <c r="S4033" s="1" t="s">
        <v>50</v>
      </c>
      <c r="T4033" s="4">
        <f>Sales_Datas[[#This Row],[after_discount]]-(Sales_Datas[[#This Row],[qty_ordered]]*Sales_Datas[[#This Row],[cogs]])</f>
        <v>1071840</v>
      </c>
      <c r="U4033" s="3">
        <f>IFERROR(Sales_Datas[[#This Row],[Gross_Profit]]/Sales_Datas[[#This Row],[after_discount]],0)</f>
        <v>0.92400000000000004</v>
      </c>
      <c r="V4033" s="1" t="str">
        <f>IF(Sales_Datas[[#This Row],[base_price]] &lt;= 632200, "Low", (IF(Sales_Datas[[#This Row],[base_price]] &gt;= 10092000, "High", "Medium")))</f>
        <v>Medium</v>
      </c>
    </row>
    <row r="4034" spans="1:22" x14ac:dyDescent="0.25">
      <c r="A4034" s="1" t="s">
        <v>11169</v>
      </c>
      <c r="B4034" s="1" t="s">
        <v>11168</v>
      </c>
      <c r="C4034" s="2">
        <v>44555</v>
      </c>
      <c r="D4034" s="1" t="s">
        <v>11165</v>
      </c>
      <c r="E4034" s="4">
        <v>116000</v>
      </c>
      <c r="F4034">
        <v>1</v>
      </c>
      <c r="G4034" s="4">
        <v>1160000</v>
      </c>
      <c r="H4034" s="4">
        <v>0</v>
      </c>
      <c r="I4034" s="4">
        <v>1160000</v>
      </c>
      <c r="J4034">
        <v>1</v>
      </c>
      <c r="K4034">
        <v>1</v>
      </c>
      <c r="L4034">
        <v>0</v>
      </c>
      <c r="M4034">
        <v>1</v>
      </c>
      <c r="N4034" s="2">
        <v>44533</v>
      </c>
      <c r="O4034" s="1" t="s">
        <v>11166</v>
      </c>
      <c r="P4034" s="4">
        <v>1160000</v>
      </c>
      <c r="Q4034" s="4">
        <v>88160</v>
      </c>
      <c r="R4034" s="1" t="s">
        <v>75</v>
      </c>
      <c r="S4034" s="1" t="s">
        <v>50</v>
      </c>
      <c r="T4034" s="4">
        <f>Sales_Datas[[#This Row],[after_discount]]-(Sales_Datas[[#This Row],[qty_ordered]]*Sales_Datas[[#This Row],[cogs]])</f>
        <v>1071840</v>
      </c>
      <c r="U4034" s="3">
        <f>IFERROR(Sales_Datas[[#This Row],[Gross_Profit]]/Sales_Datas[[#This Row],[after_discount]],0)</f>
        <v>0.92400000000000004</v>
      </c>
      <c r="V4034" s="1" t="str">
        <f>IF(Sales_Datas[[#This Row],[base_price]] &lt;= 632200, "Low", (IF(Sales_Datas[[#This Row],[base_price]] &gt;= 10092000, "High", "Medium")))</f>
        <v>Medium</v>
      </c>
    </row>
    <row r="4035" spans="1:22" x14ac:dyDescent="0.25">
      <c r="A4035" s="1" t="s">
        <v>11170</v>
      </c>
      <c r="B4035" s="1" t="s">
        <v>1458</v>
      </c>
      <c r="C4035" s="2">
        <v>44564</v>
      </c>
      <c r="D4035" s="1" t="s">
        <v>540</v>
      </c>
      <c r="E4035" s="4">
        <v>58000</v>
      </c>
      <c r="F4035">
        <v>2</v>
      </c>
      <c r="G4035" s="4">
        <v>1160000</v>
      </c>
      <c r="H4035" s="4">
        <v>0</v>
      </c>
      <c r="I4035" s="4">
        <v>1160000</v>
      </c>
      <c r="J4035">
        <v>1</v>
      </c>
      <c r="K4035">
        <v>1</v>
      </c>
      <c r="L4035">
        <v>1</v>
      </c>
      <c r="M4035">
        <v>1</v>
      </c>
      <c r="N4035" s="2">
        <v>44461</v>
      </c>
      <c r="O4035" s="1" t="s">
        <v>541</v>
      </c>
      <c r="P4035" s="4">
        <v>580580</v>
      </c>
      <c r="Q4035" s="4">
        <v>43500</v>
      </c>
      <c r="R4035" s="1" t="s">
        <v>75</v>
      </c>
      <c r="S4035" s="1" t="s">
        <v>50</v>
      </c>
      <c r="T4035" s="4">
        <f>Sales_Datas[[#This Row],[after_discount]]-(Sales_Datas[[#This Row],[qty_ordered]]*Sales_Datas[[#This Row],[cogs]])</f>
        <v>1073000</v>
      </c>
      <c r="U4035" s="3">
        <f>IFERROR(Sales_Datas[[#This Row],[Gross_Profit]]/Sales_Datas[[#This Row],[after_discount]],0)</f>
        <v>0.92500000000000004</v>
      </c>
      <c r="V4035" s="1" t="str">
        <f>IF(Sales_Datas[[#This Row],[base_price]] &lt;= 632200, "Low", (IF(Sales_Datas[[#This Row],[base_price]] &gt;= 10092000, "High", "Medium")))</f>
        <v>Low</v>
      </c>
    </row>
    <row r="4036" spans="1:22" x14ac:dyDescent="0.25">
      <c r="A4036" s="1" t="s">
        <v>11171</v>
      </c>
      <c r="B4036" s="1" t="s">
        <v>8928</v>
      </c>
      <c r="C4036" s="2">
        <v>44578</v>
      </c>
      <c r="D4036" s="1" t="s">
        <v>933</v>
      </c>
      <c r="E4036" s="4">
        <v>23200</v>
      </c>
      <c r="F4036">
        <v>5</v>
      </c>
      <c r="G4036" s="4">
        <v>1160000</v>
      </c>
      <c r="H4036" s="4">
        <v>0</v>
      </c>
      <c r="I4036" s="4">
        <v>1160000</v>
      </c>
      <c r="J4036">
        <v>1</v>
      </c>
      <c r="K4036">
        <v>1</v>
      </c>
      <c r="L4036">
        <v>1</v>
      </c>
      <c r="M4036">
        <v>1</v>
      </c>
      <c r="N4036" s="2">
        <v>44462</v>
      </c>
      <c r="O4036" s="1" t="s">
        <v>934</v>
      </c>
      <c r="P4036" s="4">
        <v>203000</v>
      </c>
      <c r="Q4036" s="4">
        <v>16646</v>
      </c>
      <c r="R4036" s="1" t="s">
        <v>75</v>
      </c>
      <c r="S4036" s="1" t="s">
        <v>50</v>
      </c>
      <c r="T4036" s="4">
        <f>Sales_Datas[[#This Row],[after_discount]]-(Sales_Datas[[#This Row],[qty_ordered]]*Sales_Datas[[#This Row],[cogs]])</f>
        <v>1076770</v>
      </c>
      <c r="U4036" s="3">
        <f>IFERROR(Sales_Datas[[#This Row],[Gross_Profit]]/Sales_Datas[[#This Row],[after_discount]],0)</f>
        <v>0.92825000000000002</v>
      </c>
      <c r="V4036" s="1" t="str">
        <f>IF(Sales_Datas[[#This Row],[base_price]] &lt;= 632200, "Low", (IF(Sales_Datas[[#This Row],[base_price]] &gt;= 10092000, "High", "Medium")))</f>
        <v>Low</v>
      </c>
    </row>
    <row r="4037" spans="1:22" x14ac:dyDescent="0.25">
      <c r="A4037" s="1" t="s">
        <v>11172</v>
      </c>
      <c r="B4037" s="1" t="s">
        <v>11173</v>
      </c>
      <c r="C4037" s="2">
        <v>44581</v>
      </c>
      <c r="D4037" s="1" t="s">
        <v>7620</v>
      </c>
      <c r="E4037" s="4">
        <v>58000</v>
      </c>
      <c r="F4037">
        <v>2</v>
      </c>
      <c r="G4037" s="4">
        <v>1160000</v>
      </c>
      <c r="H4037" s="4">
        <v>0</v>
      </c>
      <c r="I4037" s="4">
        <v>1160000</v>
      </c>
      <c r="J4037">
        <v>1</v>
      </c>
      <c r="K4037">
        <v>1</v>
      </c>
      <c r="L4037">
        <v>0</v>
      </c>
      <c r="M4037">
        <v>1</v>
      </c>
      <c r="N4037" s="2">
        <v>44580</v>
      </c>
      <c r="O4037" s="1" t="s">
        <v>7621</v>
      </c>
      <c r="P4037" s="4">
        <v>580000</v>
      </c>
      <c r="Q4037" s="4">
        <v>35960</v>
      </c>
      <c r="R4037" s="1" t="s">
        <v>75</v>
      </c>
      <c r="S4037" s="1" t="s">
        <v>50</v>
      </c>
      <c r="T4037" s="4">
        <f>Sales_Datas[[#This Row],[after_discount]]-(Sales_Datas[[#This Row],[qty_ordered]]*Sales_Datas[[#This Row],[cogs]])</f>
        <v>1088080</v>
      </c>
      <c r="U4037" s="3">
        <f>IFERROR(Sales_Datas[[#This Row],[Gross_Profit]]/Sales_Datas[[#This Row],[after_discount]],0)</f>
        <v>0.93799999999999994</v>
      </c>
      <c r="V4037" s="1" t="str">
        <f>IF(Sales_Datas[[#This Row],[base_price]] &lt;= 632200, "Low", (IF(Sales_Datas[[#This Row],[base_price]] &gt;= 10092000, "High", "Medium")))</f>
        <v>Low</v>
      </c>
    </row>
    <row r="4038" spans="1:22" x14ac:dyDescent="0.25">
      <c r="A4038" s="1" t="s">
        <v>11174</v>
      </c>
      <c r="B4038" s="1" t="s">
        <v>11175</v>
      </c>
      <c r="C4038" s="2">
        <v>44584</v>
      </c>
      <c r="D4038" s="1" t="s">
        <v>7620</v>
      </c>
      <c r="E4038" s="4">
        <v>58000</v>
      </c>
      <c r="F4038">
        <v>2</v>
      </c>
      <c r="G4038" s="4">
        <v>1160000</v>
      </c>
      <c r="H4038" s="4">
        <v>0</v>
      </c>
      <c r="I4038" s="4">
        <v>1160000</v>
      </c>
      <c r="J4038">
        <v>1</v>
      </c>
      <c r="K4038">
        <v>1</v>
      </c>
      <c r="L4038">
        <v>1</v>
      </c>
      <c r="M4038">
        <v>1</v>
      </c>
      <c r="N4038" s="2">
        <v>44571</v>
      </c>
      <c r="O4038" s="1" t="s">
        <v>7621</v>
      </c>
      <c r="P4038" s="4">
        <v>580000</v>
      </c>
      <c r="Q4038" s="4">
        <v>35960</v>
      </c>
      <c r="R4038" s="1" t="s">
        <v>75</v>
      </c>
      <c r="S4038" s="1" t="s">
        <v>50</v>
      </c>
      <c r="T4038" s="4">
        <f>Sales_Datas[[#This Row],[after_discount]]-(Sales_Datas[[#This Row],[qty_ordered]]*Sales_Datas[[#This Row],[cogs]])</f>
        <v>1088080</v>
      </c>
      <c r="U4038" s="3">
        <f>IFERROR(Sales_Datas[[#This Row],[Gross_Profit]]/Sales_Datas[[#This Row],[after_discount]],0)</f>
        <v>0.93799999999999994</v>
      </c>
      <c r="V4038" s="1" t="str">
        <f>IF(Sales_Datas[[#This Row],[base_price]] &lt;= 632200, "Low", (IF(Sales_Datas[[#This Row],[base_price]] &gt;= 10092000, "High", "Medium")))</f>
        <v>Low</v>
      </c>
    </row>
    <row r="4039" spans="1:22" x14ac:dyDescent="0.25">
      <c r="A4039" s="1" t="s">
        <v>11176</v>
      </c>
      <c r="B4039" s="1" t="s">
        <v>1024</v>
      </c>
      <c r="C4039" s="2">
        <v>44586</v>
      </c>
      <c r="D4039" s="1" t="s">
        <v>933</v>
      </c>
      <c r="E4039" s="4">
        <v>23200</v>
      </c>
      <c r="F4039">
        <v>5</v>
      </c>
      <c r="G4039" s="4">
        <v>1160000</v>
      </c>
      <c r="H4039" s="4">
        <v>0</v>
      </c>
      <c r="I4039" s="4">
        <v>1160000</v>
      </c>
      <c r="J4039">
        <v>1</v>
      </c>
      <c r="K4039">
        <v>1</v>
      </c>
      <c r="L4039">
        <v>1</v>
      </c>
      <c r="M4039">
        <v>1</v>
      </c>
      <c r="N4039" s="2">
        <v>44454</v>
      </c>
      <c r="O4039" s="1" t="s">
        <v>934</v>
      </c>
      <c r="P4039" s="4">
        <v>203000</v>
      </c>
      <c r="Q4039" s="4">
        <v>16646</v>
      </c>
      <c r="R4039" s="1" t="s">
        <v>75</v>
      </c>
      <c r="S4039" s="1" t="s">
        <v>50</v>
      </c>
      <c r="T4039" s="4">
        <f>Sales_Datas[[#This Row],[after_discount]]-(Sales_Datas[[#This Row],[qty_ordered]]*Sales_Datas[[#This Row],[cogs]])</f>
        <v>1076770</v>
      </c>
      <c r="U4039" s="3">
        <f>IFERROR(Sales_Datas[[#This Row],[Gross_Profit]]/Sales_Datas[[#This Row],[after_discount]],0)</f>
        <v>0.92825000000000002</v>
      </c>
      <c r="V4039" s="1" t="str">
        <f>IF(Sales_Datas[[#This Row],[base_price]] &lt;= 632200, "Low", (IF(Sales_Datas[[#This Row],[base_price]] &gt;= 10092000, "High", "Medium")))</f>
        <v>Low</v>
      </c>
    </row>
    <row r="4040" spans="1:22" x14ac:dyDescent="0.25">
      <c r="A4040" s="1" t="s">
        <v>11177</v>
      </c>
      <c r="B4040" s="1" t="s">
        <v>11178</v>
      </c>
      <c r="C4040" s="2">
        <v>44588</v>
      </c>
      <c r="D4040" s="1" t="s">
        <v>7620</v>
      </c>
      <c r="E4040" s="4">
        <v>58000</v>
      </c>
      <c r="F4040">
        <v>2</v>
      </c>
      <c r="G4040" s="4">
        <v>1160000</v>
      </c>
      <c r="H4040" s="4">
        <v>0</v>
      </c>
      <c r="I4040" s="4">
        <v>1160000</v>
      </c>
      <c r="J4040">
        <v>1</v>
      </c>
      <c r="K4040">
        <v>1</v>
      </c>
      <c r="L4040">
        <v>1</v>
      </c>
      <c r="M4040">
        <v>1</v>
      </c>
      <c r="N4040" s="2">
        <v>44574</v>
      </c>
      <c r="O4040" s="1" t="s">
        <v>7621</v>
      </c>
      <c r="P4040" s="4">
        <v>580000</v>
      </c>
      <c r="Q4040" s="4">
        <v>35960</v>
      </c>
      <c r="R4040" s="1" t="s">
        <v>75</v>
      </c>
      <c r="S4040" s="1" t="s">
        <v>50</v>
      </c>
      <c r="T4040" s="4">
        <f>Sales_Datas[[#This Row],[after_discount]]-(Sales_Datas[[#This Row],[qty_ordered]]*Sales_Datas[[#This Row],[cogs]])</f>
        <v>1088080</v>
      </c>
      <c r="U4040" s="3">
        <f>IFERROR(Sales_Datas[[#This Row],[Gross_Profit]]/Sales_Datas[[#This Row],[after_discount]],0)</f>
        <v>0.93799999999999994</v>
      </c>
      <c r="V4040" s="1" t="str">
        <f>IF(Sales_Datas[[#This Row],[base_price]] &lt;= 632200, "Low", (IF(Sales_Datas[[#This Row],[base_price]] &gt;= 10092000, "High", "Medium")))</f>
        <v>Low</v>
      </c>
    </row>
    <row r="4041" spans="1:22" x14ac:dyDescent="0.25">
      <c r="A4041" s="1" t="s">
        <v>11179</v>
      </c>
      <c r="B4041" s="1" t="s">
        <v>11180</v>
      </c>
      <c r="C4041" s="2">
        <v>44592</v>
      </c>
      <c r="D4041" s="1" t="s">
        <v>7620</v>
      </c>
      <c r="E4041" s="4">
        <v>58000</v>
      </c>
      <c r="F4041">
        <v>2</v>
      </c>
      <c r="G4041" s="4">
        <v>1160000</v>
      </c>
      <c r="H4041" s="4">
        <v>0</v>
      </c>
      <c r="I4041" s="4">
        <v>1160000</v>
      </c>
      <c r="J4041">
        <v>1</v>
      </c>
      <c r="K4041">
        <v>1</v>
      </c>
      <c r="L4041">
        <v>1</v>
      </c>
      <c r="M4041">
        <v>1</v>
      </c>
      <c r="N4041" s="2">
        <v>44502</v>
      </c>
      <c r="O4041" s="1" t="s">
        <v>7621</v>
      </c>
      <c r="P4041" s="4">
        <v>580000</v>
      </c>
      <c r="Q4041" s="4">
        <v>35960</v>
      </c>
      <c r="R4041" s="1" t="s">
        <v>75</v>
      </c>
      <c r="S4041" s="1" t="s">
        <v>50</v>
      </c>
      <c r="T4041" s="4">
        <f>Sales_Datas[[#This Row],[after_discount]]-(Sales_Datas[[#This Row],[qty_ordered]]*Sales_Datas[[#This Row],[cogs]])</f>
        <v>1088080</v>
      </c>
      <c r="U4041" s="3">
        <f>IFERROR(Sales_Datas[[#This Row],[Gross_Profit]]/Sales_Datas[[#This Row],[after_discount]],0)</f>
        <v>0.93799999999999994</v>
      </c>
      <c r="V4041" s="1" t="str">
        <f>IF(Sales_Datas[[#This Row],[base_price]] &lt;= 632200, "Low", (IF(Sales_Datas[[#This Row],[base_price]] &gt;= 10092000, "High", "Medium")))</f>
        <v>Low</v>
      </c>
    </row>
    <row r="4042" spans="1:22" x14ac:dyDescent="0.25">
      <c r="A4042" s="1" t="s">
        <v>11181</v>
      </c>
      <c r="B4042" s="1" t="s">
        <v>11182</v>
      </c>
      <c r="C4042" s="2">
        <v>44600</v>
      </c>
      <c r="D4042" s="1" t="s">
        <v>933</v>
      </c>
      <c r="E4042" s="4">
        <v>23200</v>
      </c>
      <c r="F4042">
        <v>5</v>
      </c>
      <c r="G4042" s="4">
        <v>1160000</v>
      </c>
      <c r="H4042" s="4">
        <v>0</v>
      </c>
      <c r="I4042" s="4">
        <v>1160000</v>
      </c>
      <c r="J4042">
        <v>1</v>
      </c>
      <c r="K4042">
        <v>1</v>
      </c>
      <c r="L4042">
        <v>1</v>
      </c>
      <c r="M4042">
        <v>1</v>
      </c>
      <c r="N4042" s="2">
        <v>44795</v>
      </c>
      <c r="O4042" s="1" t="s">
        <v>934</v>
      </c>
      <c r="P4042" s="4">
        <v>203000</v>
      </c>
      <c r="Q4042" s="4">
        <v>16646</v>
      </c>
      <c r="R4042" s="1" t="s">
        <v>75</v>
      </c>
      <c r="S4042" s="1" t="s">
        <v>50</v>
      </c>
      <c r="T4042" s="4">
        <f>Sales_Datas[[#This Row],[after_discount]]-(Sales_Datas[[#This Row],[qty_ordered]]*Sales_Datas[[#This Row],[cogs]])</f>
        <v>1076770</v>
      </c>
      <c r="U4042" s="3">
        <f>IFERROR(Sales_Datas[[#This Row],[Gross_Profit]]/Sales_Datas[[#This Row],[after_discount]],0)</f>
        <v>0.92825000000000002</v>
      </c>
      <c r="V4042" s="1" t="str">
        <f>IF(Sales_Datas[[#This Row],[base_price]] &lt;= 632200, "Low", (IF(Sales_Datas[[#This Row],[base_price]] &gt;= 10092000, "High", "Medium")))</f>
        <v>Low</v>
      </c>
    </row>
    <row r="4043" spans="1:22" x14ac:dyDescent="0.25">
      <c r="A4043" s="1" t="s">
        <v>11183</v>
      </c>
      <c r="B4043" s="1" t="s">
        <v>11184</v>
      </c>
      <c r="C4043" s="2">
        <v>44619</v>
      </c>
      <c r="D4043" s="1" t="s">
        <v>540</v>
      </c>
      <c r="E4043" s="4">
        <v>58000</v>
      </c>
      <c r="F4043">
        <v>2</v>
      </c>
      <c r="G4043" s="4">
        <v>1160000</v>
      </c>
      <c r="H4043" s="4">
        <v>0</v>
      </c>
      <c r="I4043" s="4">
        <v>1160000</v>
      </c>
      <c r="J4043">
        <v>1</v>
      </c>
      <c r="K4043">
        <v>1</v>
      </c>
      <c r="L4043">
        <v>1</v>
      </c>
      <c r="M4043">
        <v>1</v>
      </c>
      <c r="N4043" s="2">
        <v>44447</v>
      </c>
      <c r="O4043" s="1" t="s">
        <v>541</v>
      </c>
      <c r="P4043" s="4">
        <v>580580</v>
      </c>
      <c r="Q4043" s="4">
        <v>43500</v>
      </c>
      <c r="R4043" s="1" t="s">
        <v>75</v>
      </c>
      <c r="S4043" s="1" t="s">
        <v>50</v>
      </c>
      <c r="T4043" s="4">
        <f>Sales_Datas[[#This Row],[after_discount]]-(Sales_Datas[[#This Row],[qty_ordered]]*Sales_Datas[[#This Row],[cogs]])</f>
        <v>1073000</v>
      </c>
      <c r="U4043" s="3">
        <f>IFERROR(Sales_Datas[[#This Row],[Gross_Profit]]/Sales_Datas[[#This Row],[after_discount]],0)</f>
        <v>0.92500000000000004</v>
      </c>
      <c r="V4043" s="1" t="str">
        <f>IF(Sales_Datas[[#This Row],[base_price]] &lt;= 632200, "Low", (IF(Sales_Datas[[#This Row],[base_price]] &gt;= 10092000, "High", "Medium")))</f>
        <v>Low</v>
      </c>
    </row>
    <row r="4044" spans="1:22" x14ac:dyDescent="0.25">
      <c r="A4044" s="1" t="s">
        <v>11185</v>
      </c>
      <c r="B4044" s="1" t="s">
        <v>11186</v>
      </c>
      <c r="C4044" s="2">
        <v>44643</v>
      </c>
      <c r="D4044" s="1" t="s">
        <v>540</v>
      </c>
      <c r="E4044" s="4">
        <v>58000</v>
      </c>
      <c r="F4044">
        <v>2</v>
      </c>
      <c r="G4044" s="4">
        <v>1160000</v>
      </c>
      <c r="H4044" s="4">
        <v>0</v>
      </c>
      <c r="I4044" s="4">
        <v>1160000</v>
      </c>
      <c r="J4044">
        <v>1</v>
      </c>
      <c r="K4044">
        <v>1</v>
      </c>
      <c r="L4044">
        <v>1</v>
      </c>
      <c r="M4044">
        <v>1</v>
      </c>
      <c r="N4044" s="2">
        <v>44601</v>
      </c>
      <c r="O4044" s="1" t="s">
        <v>541</v>
      </c>
      <c r="P4044" s="4">
        <v>580580</v>
      </c>
      <c r="Q4044" s="4">
        <v>43500</v>
      </c>
      <c r="R4044" s="1" t="s">
        <v>75</v>
      </c>
      <c r="S4044" s="1" t="s">
        <v>50</v>
      </c>
      <c r="T4044" s="4">
        <f>Sales_Datas[[#This Row],[after_discount]]-(Sales_Datas[[#This Row],[qty_ordered]]*Sales_Datas[[#This Row],[cogs]])</f>
        <v>1073000</v>
      </c>
      <c r="U4044" s="3">
        <f>IFERROR(Sales_Datas[[#This Row],[Gross_Profit]]/Sales_Datas[[#This Row],[after_discount]],0)</f>
        <v>0.92500000000000004</v>
      </c>
      <c r="V4044" s="1" t="str">
        <f>IF(Sales_Datas[[#This Row],[base_price]] &lt;= 632200, "Low", (IF(Sales_Datas[[#This Row],[base_price]] &gt;= 10092000, "High", "Medium")))</f>
        <v>Low</v>
      </c>
    </row>
    <row r="4045" spans="1:22" x14ac:dyDescent="0.25">
      <c r="A4045" s="1" t="s">
        <v>11187</v>
      </c>
      <c r="B4045" s="1" t="s">
        <v>9556</v>
      </c>
      <c r="C4045" s="2">
        <v>44665</v>
      </c>
      <c r="D4045" s="1" t="s">
        <v>540</v>
      </c>
      <c r="E4045" s="4">
        <v>58000</v>
      </c>
      <c r="F4045">
        <v>2</v>
      </c>
      <c r="G4045" s="4">
        <v>1160000</v>
      </c>
      <c r="H4045" s="4">
        <v>0</v>
      </c>
      <c r="I4045" s="4">
        <v>1160000</v>
      </c>
      <c r="J4045">
        <v>1</v>
      </c>
      <c r="K4045">
        <v>1</v>
      </c>
      <c r="L4045">
        <v>1</v>
      </c>
      <c r="M4045">
        <v>1</v>
      </c>
      <c r="N4045" s="2">
        <v>44633</v>
      </c>
      <c r="O4045" s="1" t="s">
        <v>541</v>
      </c>
      <c r="P4045" s="4">
        <v>580580</v>
      </c>
      <c r="Q4045" s="4">
        <v>43500</v>
      </c>
      <c r="R4045" s="1" t="s">
        <v>75</v>
      </c>
      <c r="S4045" s="1" t="s">
        <v>50</v>
      </c>
      <c r="T4045" s="4">
        <f>Sales_Datas[[#This Row],[after_discount]]-(Sales_Datas[[#This Row],[qty_ordered]]*Sales_Datas[[#This Row],[cogs]])</f>
        <v>1073000</v>
      </c>
      <c r="U4045" s="3">
        <f>IFERROR(Sales_Datas[[#This Row],[Gross_Profit]]/Sales_Datas[[#This Row],[after_discount]],0)</f>
        <v>0.92500000000000004</v>
      </c>
      <c r="V4045" s="1" t="str">
        <f>IF(Sales_Datas[[#This Row],[base_price]] &lt;= 632200, "Low", (IF(Sales_Datas[[#This Row],[base_price]] &gt;= 10092000, "High", "Medium")))</f>
        <v>Low</v>
      </c>
    </row>
    <row r="4046" spans="1:22" x14ac:dyDescent="0.25">
      <c r="A4046" s="1" t="s">
        <v>11188</v>
      </c>
      <c r="B4046" s="1" t="s">
        <v>9582</v>
      </c>
      <c r="C4046" s="2">
        <v>44733</v>
      </c>
      <c r="D4046" s="1" t="s">
        <v>933</v>
      </c>
      <c r="E4046" s="4">
        <v>23200</v>
      </c>
      <c r="F4046">
        <v>5</v>
      </c>
      <c r="G4046" s="4">
        <v>1160000</v>
      </c>
      <c r="H4046" s="4">
        <v>0</v>
      </c>
      <c r="I4046" s="4">
        <v>1160000</v>
      </c>
      <c r="J4046">
        <v>1</v>
      </c>
      <c r="K4046">
        <v>1</v>
      </c>
      <c r="L4046">
        <v>1</v>
      </c>
      <c r="M4046">
        <v>1</v>
      </c>
      <c r="N4046" s="2">
        <v>44505</v>
      </c>
      <c r="O4046" s="1" t="s">
        <v>934</v>
      </c>
      <c r="P4046" s="4">
        <v>203000</v>
      </c>
      <c r="Q4046" s="4">
        <v>16646</v>
      </c>
      <c r="R4046" s="1" t="s">
        <v>75</v>
      </c>
      <c r="S4046" s="1" t="s">
        <v>50</v>
      </c>
      <c r="T4046" s="4">
        <f>Sales_Datas[[#This Row],[after_discount]]-(Sales_Datas[[#This Row],[qty_ordered]]*Sales_Datas[[#This Row],[cogs]])</f>
        <v>1076770</v>
      </c>
      <c r="U4046" s="3">
        <f>IFERROR(Sales_Datas[[#This Row],[Gross_Profit]]/Sales_Datas[[#This Row],[after_discount]],0)</f>
        <v>0.92825000000000002</v>
      </c>
      <c r="V4046" s="1" t="str">
        <f>IF(Sales_Datas[[#This Row],[base_price]] &lt;= 632200, "Low", (IF(Sales_Datas[[#This Row],[base_price]] &gt;= 10092000, "High", "Medium")))</f>
        <v>Low</v>
      </c>
    </row>
    <row r="4047" spans="1:22" x14ac:dyDescent="0.25">
      <c r="A4047" s="1" t="s">
        <v>11189</v>
      </c>
      <c r="B4047" s="1" t="s">
        <v>2826</v>
      </c>
      <c r="C4047" s="2">
        <v>44745</v>
      </c>
      <c r="D4047" s="1" t="s">
        <v>540</v>
      </c>
      <c r="E4047" s="4">
        <v>58000</v>
      </c>
      <c r="F4047">
        <v>2</v>
      </c>
      <c r="G4047" s="4">
        <v>1160000</v>
      </c>
      <c r="H4047" s="4">
        <v>0</v>
      </c>
      <c r="I4047" s="4">
        <v>1160000</v>
      </c>
      <c r="J4047">
        <v>1</v>
      </c>
      <c r="K4047">
        <v>1</v>
      </c>
      <c r="L4047">
        <v>1</v>
      </c>
      <c r="M4047">
        <v>1</v>
      </c>
      <c r="N4047" s="2">
        <v>44388</v>
      </c>
      <c r="O4047" s="1" t="s">
        <v>541</v>
      </c>
      <c r="P4047" s="4">
        <v>580580</v>
      </c>
      <c r="Q4047" s="4">
        <v>43500</v>
      </c>
      <c r="R4047" s="1" t="s">
        <v>75</v>
      </c>
      <c r="S4047" s="1" t="s">
        <v>50</v>
      </c>
      <c r="T4047" s="4">
        <f>Sales_Datas[[#This Row],[after_discount]]-(Sales_Datas[[#This Row],[qty_ordered]]*Sales_Datas[[#This Row],[cogs]])</f>
        <v>1073000</v>
      </c>
      <c r="U4047" s="3">
        <f>IFERROR(Sales_Datas[[#This Row],[Gross_Profit]]/Sales_Datas[[#This Row],[after_discount]],0)</f>
        <v>0.92500000000000004</v>
      </c>
      <c r="V4047" s="1" t="str">
        <f>IF(Sales_Datas[[#This Row],[base_price]] &lt;= 632200, "Low", (IF(Sales_Datas[[#This Row],[base_price]] &gt;= 10092000, "High", "Medium")))</f>
        <v>Low</v>
      </c>
    </row>
    <row r="4048" spans="1:22" x14ac:dyDescent="0.25">
      <c r="A4048" s="1" t="s">
        <v>11190</v>
      </c>
      <c r="B4048" s="1" t="s">
        <v>659</v>
      </c>
      <c r="C4048" s="2">
        <v>44757</v>
      </c>
      <c r="D4048" s="1" t="s">
        <v>933</v>
      </c>
      <c r="E4048" s="4">
        <v>23200</v>
      </c>
      <c r="F4048">
        <v>5</v>
      </c>
      <c r="G4048" s="4">
        <v>1160000</v>
      </c>
      <c r="H4048" s="4">
        <v>0</v>
      </c>
      <c r="I4048" s="4">
        <v>1160000</v>
      </c>
      <c r="J4048">
        <v>1</v>
      </c>
      <c r="K4048">
        <v>1</v>
      </c>
      <c r="L4048">
        <v>0</v>
      </c>
      <c r="M4048">
        <v>1</v>
      </c>
      <c r="N4048" s="2">
        <v>44707</v>
      </c>
      <c r="O4048" s="1" t="s">
        <v>934</v>
      </c>
      <c r="P4048" s="4">
        <v>203000</v>
      </c>
      <c r="Q4048" s="4">
        <v>16646</v>
      </c>
      <c r="R4048" s="1" t="s">
        <v>75</v>
      </c>
      <c r="S4048" s="1" t="s">
        <v>50</v>
      </c>
      <c r="T4048" s="4">
        <f>Sales_Datas[[#This Row],[after_discount]]-(Sales_Datas[[#This Row],[qty_ordered]]*Sales_Datas[[#This Row],[cogs]])</f>
        <v>1076770</v>
      </c>
      <c r="U4048" s="3">
        <f>IFERROR(Sales_Datas[[#This Row],[Gross_Profit]]/Sales_Datas[[#This Row],[after_discount]],0)</f>
        <v>0.92825000000000002</v>
      </c>
      <c r="V4048" s="1" t="str">
        <f>IF(Sales_Datas[[#This Row],[base_price]] &lt;= 632200, "Low", (IF(Sales_Datas[[#This Row],[base_price]] &gt;= 10092000, "High", "Medium")))</f>
        <v>Low</v>
      </c>
    </row>
    <row r="4049" spans="1:22" x14ac:dyDescent="0.25">
      <c r="A4049" s="1" t="s">
        <v>11191</v>
      </c>
      <c r="B4049" s="1" t="s">
        <v>11192</v>
      </c>
      <c r="C4049" s="2">
        <v>44898</v>
      </c>
      <c r="D4049" s="1" t="s">
        <v>540</v>
      </c>
      <c r="E4049" s="4">
        <v>58000</v>
      </c>
      <c r="F4049">
        <v>2</v>
      </c>
      <c r="G4049" s="4">
        <v>1160000</v>
      </c>
      <c r="H4049" s="4">
        <v>0</v>
      </c>
      <c r="I4049" s="4">
        <v>1160000</v>
      </c>
      <c r="J4049">
        <v>1</v>
      </c>
      <c r="K4049">
        <v>1</v>
      </c>
      <c r="L4049">
        <v>1</v>
      </c>
      <c r="M4049">
        <v>1</v>
      </c>
      <c r="N4049" s="2">
        <v>44528</v>
      </c>
      <c r="O4049" s="1" t="s">
        <v>541</v>
      </c>
      <c r="P4049" s="4">
        <v>580580</v>
      </c>
      <c r="Q4049" s="4">
        <v>43500</v>
      </c>
      <c r="R4049" s="1" t="s">
        <v>75</v>
      </c>
      <c r="S4049" s="1" t="s">
        <v>50</v>
      </c>
      <c r="T4049" s="4">
        <f>Sales_Datas[[#This Row],[after_discount]]-(Sales_Datas[[#This Row],[qty_ordered]]*Sales_Datas[[#This Row],[cogs]])</f>
        <v>1073000</v>
      </c>
      <c r="U4049" s="3">
        <f>IFERROR(Sales_Datas[[#This Row],[Gross_Profit]]/Sales_Datas[[#This Row],[after_discount]],0)</f>
        <v>0.92500000000000004</v>
      </c>
      <c r="V4049" s="1" t="str">
        <f>IF(Sales_Datas[[#This Row],[base_price]] &lt;= 632200, "Low", (IF(Sales_Datas[[#This Row],[base_price]] &gt;= 10092000, "High", "Medium")))</f>
        <v>Low</v>
      </c>
    </row>
    <row r="4050" spans="1:22" x14ac:dyDescent="0.25">
      <c r="A4050" s="1" t="s">
        <v>11193</v>
      </c>
      <c r="B4050" s="1" t="s">
        <v>10547</v>
      </c>
      <c r="C4050" s="2">
        <v>44580</v>
      </c>
      <c r="D4050" s="1" t="s">
        <v>11194</v>
      </c>
      <c r="E4050" s="4">
        <v>115942</v>
      </c>
      <c r="F4050">
        <v>1</v>
      </c>
      <c r="G4050" s="4">
        <v>1159420</v>
      </c>
      <c r="H4050" s="4">
        <v>0</v>
      </c>
      <c r="I4050" s="4">
        <v>1159420</v>
      </c>
      <c r="J4050">
        <v>1</v>
      </c>
      <c r="K4050">
        <v>1</v>
      </c>
      <c r="L4050">
        <v>1</v>
      </c>
      <c r="M4050">
        <v>4</v>
      </c>
      <c r="N4050" s="2">
        <v>44379</v>
      </c>
      <c r="O4050" s="1" t="s">
        <v>11195</v>
      </c>
      <c r="P4050" s="4">
        <v>1159420</v>
      </c>
      <c r="Q4050" s="4">
        <v>81142</v>
      </c>
      <c r="R4050" s="1" t="s">
        <v>55</v>
      </c>
      <c r="S4050" s="1" t="s">
        <v>34</v>
      </c>
      <c r="T4050" s="4">
        <f>Sales_Datas[[#This Row],[after_discount]]-(Sales_Datas[[#This Row],[qty_ordered]]*Sales_Datas[[#This Row],[cogs]])</f>
        <v>1078278</v>
      </c>
      <c r="U4050" s="3">
        <f>IFERROR(Sales_Datas[[#This Row],[Gross_Profit]]/Sales_Datas[[#This Row],[after_discount]],0)</f>
        <v>0.93001500750375188</v>
      </c>
      <c r="V4050" s="1" t="str">
        <f>IF(Sales_Datas[[#This Row],[base_price]] &lt;= 632200, "Low", (IF(Sales_Datas[[#This Row],[base_price]] &gt;= 10092000, "High", "Medium")))</f>
        <v>Medium</v>
      </c>
    </row>
    <row r="4051" spans="1:22" x14ac:dyDescent="0.25">
      <c r="A4051" s="1" t="s">
        <v>11196</v>
      </c>
      <c r="B4051" s="1" t="s">
        <v>11197</v>
      </c>
      <c r="C4051" s="2">
        <v>44612</v>
      </c>
      <c r="D4051" s="1" t="s">
        <v>11198</v>
      </c>
      <c r="E4051" s="4">
        <v>115942</v>
      </c>
      <c r="F4051">
        <v>1</v>
      </c>
      <c r="G4051" s="4">
        <v>1159420</v>
      </c>
      <c r="H4051" s="4">
        <v>0</v>
      </c>
      <c r="I4051" s="4">
        <v>1159420</v>
      </c>
      <c r="J4051">
        <v>1</v>
      </c>
      <c r="K4051">
        <v>1</v>
      </c>
      <c r="L4051">
        <v>0</v>
      </c>
      <c r="M4051">
        <v>1</v>
      </c>
      <c r="N4051" s="2">
        <v>44613</v>
      </c>
      <c r="O4051" s="1" t="s">
        <v>11199</v>
      </c>
      <c r="P4051" s="4">
        <v>1159420</v>
      </c>
      <c r="Q4051" s="4">
        <v>85782</v>
      </c>
      <c r="R4051" s="1" t="s">
        <v>55</v>
      </c>
      <c r="S4051" s="1" t="s">
        <v>50</v>
      </c>
      <c r="T4051" s="4">
        <f>Sales_Datas[[#This Row],[after_discount]]-(Sales_Datas[[#This Row],[qty_ordered]]*Sales_Datas[[#This Row],[cogs]])</f>
        <v>1073638</v>
      </c>
      <c r="U4051" s="3">
        <f>IFERROR(Sales_Datas[[#This Row],[Gross_Profit]]/Sales_Datas[[#This Row],[after_discount]],0)</f>
        <v>0.92601300650325158</v>
      </c>
      <c r="V4051" s="1" t="str">
        <f>IF(Sales_Datas[[#This Row],[base_price]] &lt;= 632200, "Low", (IF(Sales_Datas[[#This Row],[base_price]] &gt;= 10092000, "High", "Medium")))</f>
        <v>Medium</v>
      </c>
    </row>
    <row r="4052" spans="1:22" x14ac:dyDescent="0.25">
      <c r="A4052" s="1" t="s">
        <v>11200</v>
      </c>
      <c r="B4052" s="1" t="s">
        <v>11201</v>
      </c>
      <c r="C4052" s="2">
        <v>44564</v>
      </c>
      <c r="D4052" s="1" t="s">
        <v>11202</v>
      </c>
      <c r="E4052" s="4">
        <v>115942</v>
      </c>
      <c r="F4052">
        <v>1</v>
      </c>
      <c r="G4052" s="4">
        <v>1159420</v>
      </c>
      <c r="H4052" s="4">
        <v>0</v>
      </c>
      <c r="I4052" s="4">
        <v>1159420</v>
      </c>
      <c r="J4052">
        <v>1</v>
      </c>
      <c r="K4052">
        <v>1</v>
      </c>
      <c r="L4052">
        <v>0</v>
      </c>
      <c r="M4052">
        <v>1</v>
      </c>
      <c r="N4052" s="2">
        <v>44455</v>
      </c>
      <c r="O4052" s="1" t="s">
        <v>11203</v>
      </c>
      <c r="P4052" s="4">
        <v>1275420</v>
      </c>
      <c r="Q4052" s="4">
        <v>87986</v>
      </c>
      <c r="R4052" s="1" t="s">
        <v>89</v>
      </c>
      <c r="S4052" s="1" t="s">
        <v>50</v>
      </c>
      <c r="T4052" s="4">
        <f>Sales_Datas[[#This Row],[after_discount]]-(Sales_Datas[[#This Row],[qty_ordered]]*Sales_Datas[[#This Row],[cogs]])</f>
        <v>1071434</v>
      </c>
      <c r="U4052" s="3">
        <f>IFERROR(Sales_Datas[[#This Row],[Gross_Profit]]/Sales_Datas[[#This Row],[after_discount]],0)</f>
        <v>0.92411205602801405</v>
      </c>
      <c r="V4052" s="1" t="str">
        <f>IF(Sales_Datas[[#This Row],[base_price]] &lt;= 632200, "Low", (IF(Sales_Datas[[#This Row],[base_price]] &gt;= 10092000, "High", "Medium")))</f>
        <v>Medium</v>
      </c>
    </row>
    <row r="4053" spans="1:22" x14ac:dyDescent="0.25">
      <c r="A4053" s="1" t="s">
        <v>11204</v>
      </c>
      <c r="B4053" s="1" t="s">
        <v>11205</v>
      </c>
      <c r="C4053" s="2">
        <v>44565</v>
      </c>
      <c r="D4053" s="1" t="s">
        <v>11206</v>
      </c>
      <c r="E4053" s="4">
        <v>115942</v>
      </c>
      <c r="F4053">
        <v>1</v>
      </c>
      <c r="G4053" s="4">
        <v>1159420</v>
      </c>
      <c r="H4053" s="4">
        <v>0</v>
      </c>
      <c r="I4053" s="4">
        <v>1159420</v>
      </c>
      <c r="J4053">
        <v>1</v>
      </c>
      <c r="K4053">
        <v>1</v>
      </c>
      <c r="L4053">
        <v>1</v>
      </c>
      <c r="M4053">
        <v>1</v>
      </c>
      <c r="N4053" s="2">
        <v>44422</v>
      </c>
      <c r="O4053" s="1" t="s">
        <v>11207</v>
      </c>
      <c r="P4053" s="4">
        <v>1159420</v>
      </c>
      <c r="Q4053" s="4">
        <v>96222</v>
      </c>
      <c r="R4053" s="1" t="s">
        <v>89</v>
      </c>
      <c r="S4053" s="1" t="s">
        <v>50</v>
      </c>
      <c r="T4053" s="4">
        <f>Sales_Datas[[#This Row],[after_discount]]-(Sales_Datas[[#This Row],[qty_ordered]]*Sales_Datas[[#This Row],[cogs]])</f>
        <v>1063198</v>
      </c>
      <c r="U4053" s="3">
        <f>IFERROR(Sales_Datas[[#This Row],[Gross_Profit]]/Sales_Datas[[#This Row],[after_discount]],0)</f>
        <v>0.9170085042521261</v>
      </c>
      <c r="V4053" s="1" t="str">
        <f>IF(Sales_Datas[[#This Row],[base_price]] &lt;= 632200, "Low", (IF(Sales_Datas[[#This Row],[base_price]] &gt;= 10092000, "High", "Medium")))</f>
        <v>Medium</v>
      </c>
    </row>
    <row r="4054" spans="1:22" x14ac:dyDescent="0.25">
      <c r="A4054" s="1" t="s">
        <v>11208</v>
      </c>
      <c r="B4054" s="1" t="s">
        <v>11209</v>
      </c>
      <c r="C4054" s="2">
        <v>44610</v>
      </c>
      <c r="D4054" s="1" t="s">
        <v>11206</v>
      </c>
      <c r="E4054" s="4">
        <v>115942</v>
      </c>
      <c r="F4054">
        <v>1</v>
      </c>
      <c r="G4054" s="4">
        <v>1159420</v>
      </c>
      <c r="H4054" s="4">
        <v>0</v>
      </c>
      <c r="I4054" s="4">
        <v>1159420</v>
      </c>
      <c r="J4054">
        <v>1</v>
      </c>
      <c r="K4054">
        <v>1</v>
      </c>
      <c r="L4054">
        <v>1</v>
      </c>
      <c r="M4054">
        <v>1</v>
      </c>
      <c r="N4054" s="2">
        <v>44482</v>
      </c>
      <c r="O4054" s="1" t="s">
        <v>11207</v>
      </c>
      <c r="P4054" s="4">
        <v>1159420</v>
      </c>
      <c r="Q4054" s="4">
        <v>96222</v>
      </c>
      <c r="R4054" s="1" t="s">
        <v>89</v>
      </c>
      <c r="S4054" s="1" t="s">
        <v>50</v>
      </c>
      <c r="T4054" s="4">
        <f>Sales_Datas[[#This Row],[after_discount]]-(Sales_Datas[[#This Row],[qty_ordered]]*Sales_Datas[[#This Row],[cogs]])</f>
        <v>1063198</v>
      </c>
      <c r="U4054" s="3">
        <f>IFERROR(Sales_Datas[[#This Row],[Gross_Profit]]/Sales_Datas[[#This Row],[after_discount]],0)</f>
        <v>0.9170085042521261</v>
      </c>
      <c r="V4054" s="1" t="str">
        <f>IF(Sales_Datas[[#This Row],[base_price]] &lt;= 632200, "Low", (IF(Sales_Datas[[#This Row],[base_price]] &gt;= 10092000, "High", "Medium")))</f>
        <v>Medium</v>
      </c>
    </row>
    <row r="4055" spans="1:22" x14ac:dyDescent="0.25">
      <c r="A4055" s="1" t="s">
        <v>11210</v>
      </c>
      <c r="B4055" s="1" t="s">
        <v>11211</v>
      </c>
      <c r="C4055" s="2">
        <v>44614</v>
      </c>
      <c r="D4055" s="1" t="s">
        <v>9002</v>
      </c>
      <c r="E4055" s="4">
        <v>115942</v>
      </c>
      <c r="F4055">
        <v>1</v>
      </c>
      <c r="G4055" s="4">
        <v>1159420</v>
      </c>
      <c r="H4055" s="4">
        <v>0</v>
      </c>
      <c r="I4055" s="4">
        <v>1159420</v>
      </c>
      <c r="J4055">
        <v>1</v>
      </c>
      <c r="K4055">
        <v>0</v>
      </c>
      <c r="L4055">
        <v>0</v>
      </c>
      <c r="M4055">
        <v>1</v>
      </c>
      <c r="N4055" s="2">
        <v>44609</v>
      </c>
      <c r="O4055" s="1" t="s">
        <v>9003</v>
      </c>
      <c r="P4055" s="4">
        <v>2001000</v>
      </c>
      <c r="Q4055" s="4">
        <v>126034</v>
      </c>
      <c r="R4055" s="1" t="s">
        <v>89</v>
      </c>
      <c r="S4055" s="1" t="s">
        <v>50</v>
      </c>
      <c r="T4055" s="4">
        <f>Sales_Datas[[#This Row],[after_discount]]-(Sales_Datas[[#This Row],[qty_ordered]]*Sales_Datas[[#This Row],[cogs]])</f>
        <v>1033386</v>
      </c>
      <c r="U4055" s="3">
        <f>IFERROR(Sales_Datas[[#This Row],[Gross_Profit]]/Sales_Datas[[#This Row],[after_discount]],0)</f>
        <v>0.89129564782391191</v>
      </c>
      <c r="V4055" s="1" t="str">
        <f>IF(Sales_Datas[[#This Row],[base_price]] &lt;= 632200, "Low", (IF(Sales_Datas[[#This Row],[base_price]] &gt;= 10092000, "High", "Medium")))</f>
        <v>Medium</v>
      </c>
    </row>
    <row r="4056" spans="1:22" x14ac:dyDescent="0.25">
      <c r="A4056" s="1" t="s">
        <v>11212</v>
      </c>
      <c r="B4056" s="1" t="s">
        <v>7471</v>
      </c>
      <c r="C4056" s="2">
        <v>44778</v>
      </c>
      <c r="D4056" s="1" t="s">
        <v>11213</v>
      </c>
      <c r="E4056" s="4">
        <v>115942</v>
      </c>
      <c r="F4056">
        <v>1</v>
      </c>
      <c r="G4056" s="4">
        <v>1159420</v>
      </c>
      <c r="H4056" s="4">
        <v>0</v>
      </c>
      <c r="I4056" s="4">
        <v>1159420</v>
      </c>
      <c r="J4056">
        <v>1</v>
      </c>
      <c r="K4056">
        <v>0</v>
      </c>
      <c r="L4056">
        <v>0</v>
      </c>
      <c r="M4056">
        <v>4</v>
      </c>
      <c r="N4056" s="2">
        <v>44614</v>
      </c>
      <c r="O4056" s="1" t="s">
        <v>11214</v>
      </c>
      <c r="P4056" s="4">
        <v>1159420</v>
      </c>
      <c r="Q4056" s="4">
        <v>103182</v>
      </c>
      <c r="R4056" s="1" t="s">
        <v>89</v>
      </c>
      <c r="S4056" s="1" t="s">
        <v>34</v>
      </c>
      <c r="T4056" s="4">
        <f>Sales_Datas[[#This Row],[after_discount]]-(Sales_Datas[[#This Row],[qty_ordered]]*Sales_Datas[[#This Row],[cogs]])</f>
        <v>1056238</v>
      </c>
      <c r="U4056" s="3">
        <f>IFERROR(Sales_Datas[[#This Row],[Gross_Profit]]/Sales_Datas[[#This Row],[after_discount]],0)</f>
        <v>0.91100550275137571</v>
      </c>
      <c r="V4056" s="1" t="str">
        <f>IF(Sales_Datas[[#This Row],[base_price]] &lt;= 632200, "Low", (IF(Sales_Datas[[#This Row],[base_price]] &gt;= 10092000, "High", "Medium")))</f>
        <v>Medium</v>
      </c>
    </row>
    <row r="4057" spans="1:22" x14ac:dyDescent="0.25">
      <c r="A4057" s="1" t="s">
        <v>11215</v>
      </c>
      <c r="B4057" s="1" t="s">
        <v>11216</v>
      </c>
      <c r="C4057" s="2">
        <v>44236</v>
      </c>
      <c r="D4057" s="1" t="s">
        <v>11217</v>
      </c>
      <c r="E4057" s="4">
        <v>115942</v>
      </c>
      <c r="F4057">
        <v>1</v>
      </c>
      <c r="G4057" s="4">
        <v>1159420</v>
      </c>
      <c r="H4057" s="4">
        <v>0</v>
      </c>
      <c r="I4057" s="4">
        <v>1159420</v>
      </c>
      <c r="J4057">
        <v>1</v>
      </c>
      <c r="K4057">
        <v>1</v>
      </c>
      <c r="L4057">
        <v>0</v>
      </c>
      <c r="M4057">
        <v>1</v>
      </c>
      <c r="N4057" s="2">
        <v>44450</v>
      </c>
      <c r="O4057" s="1" t="s">
        <v>11218</v>
      </c>
      <c r="P4057" s="4">
        <v>1159420</v>
      </c>
      <c r="Q4057" s="4">
        <v>84622</v>
      </c>
      <c r="R4057" s="1" t="s">
        <v>128</v>
      </c>
      <c r="S4057" s="1" t="s">
        <v>50</v>
      </c>
      <c r="T4057" s="4">
        <f>Sales_Datas[[#This Row],[after_discount]]-(Sales_Datas[[#This Row],[qty_ordered]]*Sales_Datas[[#This Row],[cogs]])</f>
        <v>1074798</v>
      </c>
      <c r="U4057" s="3">
        <f>IFERROR(Sales_Datas[[#This Row],[Gross_Profit]]/Sales_Datas[[#This Row],[after_discount]],0)</f>
        <v>0.92701350675337668</v>
      </c>
      <c r="V4057" s="1" t="str">
        <f>IF(Sales_Datas[[#This Row],[base_price]] &lt;= 632200, "Low", (IF(Sales_Datas[[#This Row],[base_price]] &gt;= 10092000, "High", "Medium")))</f>
        <v>Medium</v>
      </c>
    </row>
    <row r="4058" spans="1:22" x14ac:dyDescent="0.25">
      <c r="A4058" s="1" t="s">
        <v>11219</v>
      </c>
      <c r="B4058" s="1" t="s">
        <v>11220</v>
      </c>
      <c r="C4058" s="2">
        <v>44357</v>
      </c>
      <c r="D4058" s="1" t="s">
        <v>11221</v>
      </c>
      <c r="E4058" s="4">
        <v>115942</v>
      </c>
      <c r="F4058">
        <v>1</v>
      </c>
      <c r="G4058" s="4">
        <v>1159420</v>
      </c>
      <c r="H4058" s="4">
        <v>0</v>
      </c>
      <c r="I4058" s="4">
        <v>1159420</v>
      </c>
      <c r="J4058">
        <v>1</v>
      </c>
      <c r="K4058">
        <v>1</v>
      </c>
      <c r="L4058">
        <v>1</v>
      </c>
      <c r="M4058">
        <v>14</v>
      </c>
      <c r="N4058" s="2">
        <v>44479</v>
      </c>
      <c r="O4058" s="1" t="s">
        <v>11222</v>
      </c>
      <c r="P4058" s="4">
        <v>1159420</v>
      </c>
      <c r="Q4058" s="4">
        <v>104342</v>
      </c>
      <c r="R4058" s="1" t="s">
        <v>128</v>
      </c>
      <c r="S4058" s="1" t="s">
        <v>11223</v>
      </c>
      <c r="T4058" s="4">
        <f>Sales_Datas[[#This Row],[after_discount]]-(Sales_Datas[[#This Row],[qty_ordered]]*Sales_Datas[[#This Row],[cogs]])</f>
        <v>1055078</v>
      </c>
      <c r="U4058" s="3">
        <f>IFERROR(Sales_Datas[[#This Row],[Gross_Profit]]/Sales_Datas[[#This Row],[after_discount]],0)</f>
        <v>0.9100050025012506</v>
      </c>
      <c r="V4058" s="1" t="str">
        <f>IF(Sales_Datas[[#This Row],[base_price]] &lt;= 632200, "Low", (IF(Sales_Datas[[#This Row],[base_price]] &gt;= 10092000, "High", "Medium")))</f>
        <v>Medium</v>
      </c>
    </row>
    <row r="4059" spans="1:22" x14ac:dyDescent="0.25">
      <c r="A4059" s="1" t="s">
        <v>11224</v>
      </c>
      <c r="B4059" s="1" t="s">
        <v>11225</v>
      </c>
      <c r="C4059" s="2">
        <v>44431</v>
      </c>
      <c r="D4059" s="1" t="s">
        <v>11217</v>
      </c>
      <c r="E4059" s="4">
        <v>115942</v>
      </c>
      <c r="F4059">
        <v>1</v>
      </c>
      <c r="G4059" s="4">
        <v>1159420</v>
      </c>
      <c r="H4059" s="4">
        <v>0</v>
      </c>
      <c r="I4059" s="4">
        <v>1159420</v>
      </c>
      <c r="J4059">
        <v>1</v>
      </c>
      <c r="K4059">
        <v>1</v>
      </c>
      <c r="L4059">
        <v>1</v>
      </c>
      <c r="M4059">
        <v>1</v>
      </c>
      <c r="N4059" s="2">
        <v>44401</v>
      </c>
      <c r="O4059" s="1" t="s">
        <v>11218</v>
      </c>
      <c r="P4059" s="4">
        <v>1159420</v>
      </c>
      <c r="Q4059" s="4">
        <v>84622</v>
      </c>
      <c r="R4059" s="1" t="s">
        <v>128</v>
      </c>
      <c r="S4059" s="1" t="s">
        <v>50</v>
      </c>
      <c r="T4059" s="4">
        <f>Sales_Datas[[#This Row],[after_discount]]-(Sales_Datas[[#This Row],[qty_ordered]]*Sales_Datas[[#This Row],[cogs]])</f>
        <v>1074798</v>
      </c>
      <c r="U4059" s="3">
        <f>IFERROR(Sales_Datas[[#This Row],[Gross_Profit]]/Sales_Datas[[#This Row],[after_discount]],0)</f>
        <v>0.92701350675337668</v>
      </c>
      <c r="V4059" s="1" t="str">
        <f>IF(Sales_Datas[[#This Row],[base_price]] &lt;= 632200, "Low", (IF(Sales_Datas[[#This Row],[base_price]] &gt;= 10092000, "High", "Medium")))</f>
        <v>Medium</v>
      </c>
    </row>
    <row r="4060" spans="1:22" x14ac:dyDescent="0.25">
      <c r="A4060" s="1" t="s">
        <v>11226</v>
      </c>
      <c r="B4060" s="1" t="s">
        <v>11227</v>
      </c>
      <c r="C4060" s="2">
        <v>44432</v>
      </c>
      <c r="D4060" s="1" t="s">
        <v>11217</v>
      </c>
      <c r="E4060" s="4">
        <v>115942</v>
      </c>
      <c r="F4060">
        <v>1</v>
      </c>
      <c r="G4060" s="4">
        <v>1159420</v>
      </c>
      <c r="H4060" s="4">
        <v>0</v>
      </c>
      <c r="I4060" s="4">
        <v>1159420</v>
      </c>
      <c r="J4060">
        <v>1</v>
      </c>
      <c r="K4060">
        <v>1</v>
      </c>
      <c r="L4060">
        <v>1</v>
      </c>
      <c r="M4060">
        <v>1</v>
      </c>
      <c r="N4060" s="2">
        <v>44416</v>
      </c>
      <c r="O4060" s="1" t="s">
        <v>11218</v>
      </c>
      <c r="P4060" s="4">
        <v>1159420</v>
      </c>
      <c r="Q4060" s="4">
        <v>84622</v>
      </c>
      <c r="R4060" s="1" t="s">
        <v>128</v>
      </c>
      <c r="S4060" s="1" t="s">
        <v>50</v>
      </c>
      <c r="T4060" s="4">
        <f>Sales_Datas[[#This Row],[after_discount]]-(Sales_Datas[[#This Row],[qty_ordered]]*Sales_Datas[[#This Row],[cogs]])</f>
        <v>1074798</v>
      </c>
      <c r="U4060" s="3">
        <f>IFERROR(Sales_Datas[[#This Row],[Gross_Profit]]/Sales_Datas[[#This Row],[after_discount]],0)</f>
        <v>0.92701350675337668</v>
      </c>
      <c r="V4060" s="1" t="str">
        <f>IF(Sales_Datas[[#This Row],[base_price]] &lt;= 632200, "Low", (IF(Sales_Datas[[#This Row],[base_price]] &gt;= 10092000, "High", "Medium")))</f>
        <v>Medium</v>
      </c>
    </row>
    <row r="4061" spans="1:22" x14ac:dyDescent="0.25">
      <c r="A4061" s="1" t="s">
        <v>11228</v>
      </c>
      <c r="B4061" s="1" t="s">
        <v>11227</v>
      </c>
      <c r="C4061" s="2">
        <v>44434</v>
      </c>
      <c r="D4061" s="1" t="s">
        <v>11217</v>
      </c>
      <c r="E4061" s="4">
        <v>115942</v>
      </c>
      <c r="F4061">
        <v>1</v>
      </c>
      <c r="G4061" s="4">
        <v>1159420</v>
      </c>
      <c r="H4061" s="4">
        <v>0</v>
      </c>
      <c r="I4061" s="4">
        <v>1159420</v>
      </c>
      <c r="J4061">
        <v>1</v>
      </c>
      <c r="K4061">
        <v>0</v>
      </c>
      <c r="L4061">
        <v>0</v>
      </c>
      <c r="M4061">
        <v>1</v>
      </c>
      <c r="N4061" s="2">
        <v>44416</v>
      </c>
      <c r="O4061" s="1" t="s">
        <v>11218</v>
      </c>
      <c r="P4061" s="4">
        <v>1159420</v>
      </c>
      <c r="Q4061" s="4">
        <v>84622</v>
      </c>
      <c r="R4061" s="1" t="s">
        <v>128</v>
      </c>
      <c r="S4061" s="1" t="s">
        <v>50</v>
      </c>
      <c r="T4061" s="4">
        <f>Sales_Datas[[#This Row],[after_discount]]-(Sales_Datas[[#This Row],[qty_ordered]]*Sales_Datas[[#This Row],[cogs]])</f>
        <v>1074798</v>
      </c>
      <c r="U4061" s="3">
        <f>IFERROR(Sales_Datas[[#This Row],[Gross_Profit]]/Sales_Datas[[#This Row],[after_discount]],0)</f>
        <v>0.92701350675337668</v>
      </c>
      <c r="V4061" s="1" t="str">
        <f>IF(Sales_Datas[[#This Row],[base_price]] &lt;= 632200, "Low", (IF(Sales_Datas[[#This Row],[base_price]] &gt;= 10092000, "High", "Medium")))</f>
        <v>Medium</v>
      </c>
    </row>
    <row r="4062" spans="1:22" x14ac:dyDescent="0.25">
      <c r="A4062" s="1" t="s">
        <v>11229</v>
      </c>
      <c r="B4062" s="1" t="s">
        <v>1610</v>
      </c>
      <c r="C4062" s="2">
        <v>44439</v>
      </c>
      <c r="D4062" s="1" t="s">
        <v>11217</v>
      </c>
      <c r="E4062" s="4">
        <v>115942</v>
      </c>
      <c r="F4062">
        <v>1</v>
      </c>
      <c r="G4062" s="4">
        <v>1159420</v>
      </c>
      <c r="H4062" s="4">
        <v>0</v>
      </c>
      <c r="I4062" s="4">
        <v>1159420</v>
      </c>
      <c r="J4062">
        <v>1</v>
      </c>
      <c r="K4062">
        <v>1</v>
      </c>
      <c r="L4062">
        <v>1</v>
      </c>
      <c r="M4062">
        <v>1</v>
      </c>
      <c r="N4062" s="2">
        <v>44392</v>
      </c>
      <c r="O4062" s="1" t="s">
        <v>11218</v>
      </c>
      <c r="P4062" s="4">
        <v>1159420</v>
      </c>
      <c r="Q4062" s="4">
        <v>84622</v>
      </c>
      <c r="R4062" s="1" t="s">
        <v>128</v>
      </c>
      <c r="S4062" s="1" t="s">
        <v>50</v>
      </c>
      <c r="T4062" s="4">
        <f>Sales_Datas[[#This Row],[after_discount]]-(Sales_Datas[[#This Row],[qty_ordered]]*Sales_Datas[[#This Row],[cogs]])</f>
        <v>1074798</v>
      </c>
      <c r="U4062" s="3">
        <f>IFERROR(Sales_Datas[[#This Row],[Gross_Profit]]/Sales_Datas[[#This Row],[after_discount]],0)</f>
        <v>0.92701350675337668</v>
      </c>
      <c r="V4062" s="1" t="str">
        <f>IF(Sales_Datas[[#This Row],[base_price]] &lt;= 632200, "Low", (IF(Sales_Datas[[#This Row],[base_price]] &gt;= 10092000, "High", "Medium")))</f>
        <v>Medium</v>
      </c>
    </row>
    <row r="4063" spans="1:22" x14ac:dyDescent="0.25">
      <c r="A4063" s="1" t="s">
        <v>11230</v>
      </c>
      <c r="B4063" s="1" t="s">
        <v>11231</v>
      </c>
      <c r="C4063" s="2">
        <v>44528</v>
      </c>
      <c r="D4063" s="1" t="s">
        <v>11232</v>
      </c>
      <c r="E4063" s="4">
        <v>115942</v>
      </c>
      <c r="F4063">
        <v>1</v>
      </c>
      <c r="G4063" s="4">
        <v>1159420</v>
      </c>
      <c r="H4063" s="4">
        <v>0</v>
      </c>
      <c r="I4063" s="4">
        <v>1159420</v>
      </c>
      <c r="J4063">
        <v>1</v>
      </c>
      <c r="K4063">
        <v>0</v>
      </c>
      <c r="L4063">
        <v>0</v>
      </c>
      <c r="M4063">
        <v>4</v>
      </c>
      <c r="N4063" s="2">
        <v>44445</v>
      </c>
      <c r="O4063" s="1" t="s">
        <v>11233</v>
      </c>
      <c r="P4063" s="4">
        <v>1159420</v>
      </c>
      <c r="Q4063" s="4">
        <v>83462</v>
      </c>
      <c r="R4063" s="1" t="s">
        <v>554</v>
      </c>
      <c r="S4063" s="1" t="s">
        <v>34</v>
      </c>
      <c r="T4063" s="4">
        <f>Sales_Datas[[#This Row],[after_discount]]-(Sales_Datas[[#This Row],[qty_ordered]]*Sales_Datas[[#This Row],[cogs]])</f>
        <v>1075958</v>
      </c>
      <c r="U4063" s="3">
        <f>IFERROR(Sales_Datas[[#This Row],[Gross_Profit]]/Sales_Datas[[#This Row],[after_discount]],0)</f>
        <v>0.92801400700350178</v>
      </c>
      <c r="V4063" s="1" t="str">
        <f>IF(Sales_Datas[[#This Row],[base_price]] &lt;= 632200, "Low", (IF(Sales_Datas[[#This Row],[base_price]] &gt;= 10092000, "High", "Medium")))</f>
        <v>Medium</v>
      </c>
    </row>
    <row r="4064" spans="1:22" x14ac:dyDescent="0.25">
      <c r="A4064" s="1" t="s">
        <v>11234</v>
      </c>
      <c r="B4064" s="1" t="s">
        <v>11235</v>
      </c>
      <c r="C4064" s="2">
        <v>44696</v>
      </c>
      <c r="D4064" s="1" t="s">
        <v>11236</v>
      </c>
      <c r="E4064" s="4">
        <v>115942</v>
      </c>
      <c r="F4064">
        <v>1</v>
      </c>
      <c r="G4064" s="4">
        <v>1159420</v>
      </c>
      <c r="H4064" s="4">
        <v>0</v>
      </c>
      <c r="I4064" s="4">
        <v>1159420</v>
      </c>
      <c r="J4064">
        <v>1</v>
      </c>
      <c r="K4064">
        <v>1</v>
      </c>
      <c r="L4064">
        <v>0</v>
      </c>
      <c r="M4064">
        <v>1</v>
      </c>
      <c r="N4064" s="2">
        <v>44697</v>
      </c>
      <c r="O4064" s="1" t="s">
        <v>11237</v>
      </c>
      <c r="P4064" s="4">
        <v>1159420</v>
      </c>
      <c r="Q4064" s="4">
        <v>103182</v>
      </c>
      <c r="R4064" s="1" t="s">
        <v>554</v>
      </c>
      <c r="S4064" s="1" t="s">
        <v>50</v>
      </c>
      <c r="T4064" s="4">
        <f>Sales_Datas[[#This Row],[after_discount]]-(Sales_Datas[[#This Row],[qty_ordered]]*Sales_Datas[[#This Row],[cogs]])</f>
        <v>1056238</v>
      </c>
      <c r="U4064" s="3">
        <f>IFERROR(Sales_Datas[[#This Row],[Gross_Profit]]/Sales_Datas[[#This Row],[after_discount]],0)</f>
        <v>0.91100550275137571</v>
      </c>
      <c r="V4064" s="1" t="str">
        <f>IF(Sales_Datas[[#This Row],[base_price]] &lt;= 632200, "Low", (IF(Sales_Datas[[#This Row],[base_price]] &gt;= 10092000, "High", "Medium")))</f>
        <v>Medium</v>
      </c>
    </row>
    <row r="4065" spans="1:22" x14ac:dyDescent="0.25">
      <c r="A4065" s="1" t="s">
        <v>11238</v>
      </c>
      <c r="B4065" s="1" t="s">
        <v>11239</v>
      </c>
      <c r="C4065" s="2">
        <v>44728</v>
      </c>
      <c r="D4065" s="1" t="s">
        <v>11240</v>
      </c>
      <c r="E4065" s="4">
        <v>115942</v>
      </c>
      <c r="F4065">
        <v>1</v>
      </c>
      <c r="G4065" s="4">
        <v>1159420</v>
      </c>
      <c r="H4065" s="4">
        <v>0</v>
      </c>
      <c r="I4065" s="4">
        <v>1159420</v>
      </c>
      <c r="J4065">
        <v>1</v>
      </c>
      <c r="K4065">
        <v>1</v>
      </c>
      <c r="L4065">
        <v>0</v>
      </c>
      <c r="M4065">
        <v>1</v>
      </c>
      <c r="N4065" s="2">
        <v>44516</v>
      </c>
      <c r="O4065" s="1" t="s">
        <v>11241</v>
      </c>
      <c r="P4065" s="4">
        <v>1159420</v>
      </c>
      <c r="Q4065" s="4">
        <v>85782</v>
      </c>
      <c r="R4065" s="1" t="s">
        <v>554</v>
      </c>
      <c r="S4065" s="1" t="s">
        <v>50</v>
      </c>
      <c r="T4065" s="4">
        <f>Sales_Datas[[#This Row],[after_discount]]-(Sales_Datas[[#This Row],[qty_ordered]]*Sales_Datas[[#This Row],[cogs]])</f>
        <v>1073638</v>
      </c>
      <c r="U4065" s="3">
        <f>IFERROR(Sales_Datas[[#This Row],[Gross_Profit]]/Sales_Datas[[#This Row],[after_discount]],0)</f>
        <v>0.92601300650325158</v>
      </c>
      <c r="V4065" s="1" t="str">
        <f>IF(Sales_Datas[[#This Row],[base_price]] &lt;= 632200, "Low", (IF(Sales_Datas[[#This Row],[base_price]] &gt;= 10092000, "High", "Medium")))</f>
        <v>Medium</v>
      </c>
    </row>
    <row r="4066" spans="1:22" x14ac:dyDescent="0.25">
      <c r="A4066" s="1" t="s">
        <v>11242</v>
      </c>
      <c r="B4066" s="1" t="s">
        <v>11243</v>
      </c>
      <c r="C4066" s="2">
        <v>44902</v>
      </c>
      <c r="D4066" s="1" t="s">
        <v>11244</v>
      </c>
      <c r="E4066" s="4">
        <v>115942</v>
      </c>
      <c r="F4066">
        <v>1</v>
      </c>
      <c r="G4066" s="4">
        <v>1159420</v>
      </c>
      <c r="H4066" s="4">
        <v>0</v>
      </c>
      <c r="I4066" s="4">
        <v>1159420</v>
      </c>
      <c r="J4066">
        <v>1</v>
      </c>
      <c r="K4066">
        <v>1</v>
      </c>
      <c r="L4066">
        <v>0</v>
      </c>
      <c r="M4066">
        <v>1</v>
      </c>
      <c r="N4066" s="2">
        <v>44745</v>
      </c>
      <c r="O4066" s="1" t="s">
        <v>11245</v>
      </c>
      <c r="P4066" s="4">
        <v>1159420</v>
      </c>
      <c r="Q4066" s="4">
        <v>83462</v>
      </c>
      <c r="R4066" s="1" t="s">
        <v>554</v>
      </c>
      <c r="S4066" s="1" t="s">
        <v>50</v>
      </c>
      <c r="T4066" s="4">
        <f>Sales_Datas[[#This Row],[after_discount]]-(Sales_Datas[[#This Row],[qty_ordered]]*Sales_Datas[[#This Row],[cogs]])</f>
        <v>1075958</v>
      </c>
      <c r="U4066" s="3">
        <f>IFERROR(Sales_Datas[[#This Row],[Gross_Profit]]/Sales_Datas[[#This Row],[after_discount]],0)</f>
        <v>0.92801400700350178</v>
      </c>
      <c r="V4066" s="1" t="str">
        <f>IF(Sales_Datas[[#This Row],[base_price]] &lt;= 632200, "Low", (IF(Sales_Datas[[#This Row],[base_price]] &gt;= 10092000, "High", "Medium")))</f>
        <v>Medium</v>
      </c>
    </row>
    <row r="4067" spans="1:22" x14ac:dyDescent="0.25">
      <c r="A4067" s="1" t="s">
        <v>11246</v>
      </c>
      <c r="B4067" s="1" t="s">
        <v>3718</v>
      </c>
      <c r="C4067" s="2">
        <v>44327</v>
      </c>
      <c r="D4067" s="1" t="s">
        <v>11247</v>
      </c>
      <c r="E4067" s="4">
        <v>115942</v>
      </c>
      <c r="F4067">
        <v>1</v>
      </c>
      <c r="G4067" s="4">
        <v>1159420</v>
      </c>
      <c r="H4067" s="4">
        <v>0</v>
      </c>
      <c r="I4067" s="4">
        <v>1159420</v>
      </c>
      <c r="J4067">
        <v>1</v>
      </c>
      <c r="K4067">
        <v>1</v>
      </c>
      <c r="L4067">
        <v>1</v>
      </c>
      <c r="M4067">
        <v>1</v>
      </c>
      <c r="N4067" s="2">
        <v>44394</v>
      </c>
      <c r="O4067" s="1" t="s">
        <v>11248</v>
      </c>
      <c r="P4067" s="4">
        <v>1159420</v>
      </c>
      <c r="Q4067" s="4">
        <v>76502</v>
      </c>
      <c r="R4067" s="1" t="s">
        <v>133</v>
      </c>
      <c r="S4067" s="1" t="s">
        <v>50</v>
      </c>
      <c r="T4067" s="4">
        <f>Sales_Datas[[#This Row],[after_discount]]-(Sales_Datas[[#This Row],[qty_ordered]]*Sales_Datas[[#This Row],[cogs]])</f>
        <v>1082918</v>
      </c>
      <c r="U4067" s="3">
        <f>IFERROR(Sales_Datas[[#This Row],[Gross_Profit]]/Sales_Datas[[#This Row],[after_discount]],0)</f>
        <v>0.93401700850425218</v>
      </c>
      <c r="V4067" s="1" t="str">
        <f>IF(Sales_Datas[[#This Row],[base_price]] &lt;= 632200, "Low", (IF(Sales_Datas[[#This Row],[base_price]] &gt;= 10092000, "High", "Medium")))</f>
        <v>Medium</v>
      </c>
    </row>
    <row r="4068" spans="1:22" x14ac:dyDescent="0.25">
      <c r="A4068" s="1" t="s">
        <v>11249</v>
      </c>
      <c r="B4068" s="1" t="s">
        <v>11250</v>
      </c>
      <c r="C4068" s="2">
        <v>44596</v>
      </c>
      <c r="D4068" s="1" t="s">
        <v>11251</v>
      </c>
      <c r="E4068" s="4">
        <v>115942</v>
      </c>
      <c r="F4068">
        <v>1</v>
      </c>
      <c r="G4068" s="4">
        <v>1159420</v>
      </c>
      <c r="H4068" s="4">
        <v>0</v>
      </c>
      <c r="I4068" s="4">
        <v>1159420</v>
      </c>
      <c r="J4068">
        <v>1</v>
      </c>
      <c r="K4068">
        <v>1</v>
      </c>
      <c r="L4068">
        <v>1</v>
      </c>
      <c r="M4068">
        <v>1</v>
      </c>
      <c r="N4068" s="2">
        <v>44652</v>
      </c>
      <c r="O4068" s="1" t="s">
        <v>11252</v>
      </c>
      <c r="P4068" s="4">
        <v>1159420</v>
      </c>
      <c r="Q4068" s="4">
        <v>75342</v>
      </c>
      <c r="R4068" s="1" t="s">
        <v>133</v>
      </c>
      <c r="S4068" s="1" t="s">
        <v>50</v>
      </c>
      <c r="T4068" s="4">
        <f>Sales_Datas[[#This Row],[after_discount]]-(Sales_Datas[[#This Row],[qty_ordered]]*Sales_Datas[[#This Row],[cogs]])</f>
        <v>1084078</v>
      </c>
      <c r="U4068" s="3">
        <f>IFERROR(Sales_Datas[[#This Row],[Gross_Profit]]/Sales_Datas[[#This Row],[after_discount]],0)</f>
        <v>0.93501750875437717</v>
      </c>
      <c r="V4068" s="1" t="str">
        <f>IF(Sales_Datas[[#This Row],[base_price]] &lt;= 632200, "Low", (IF(Sales_Datas[[#This Row],[base_price]] &gt;= 10092000, "High", "Medium")))</f>
        <v>Medium</v>
      </c>
    </row>
    <row r="4069" spans="1:22" x14ac:dyDescent="0.25">
      <c r="A4069" s="1" t="s">
        <v>11253</v>
      </c>
      <c r="B4069" s="1" t="s">
        <v>11254</v>
      </c>
      <c r="C4069" s="2">
        <v>44419</v>
      </c>
      <c r="D4069" s="1" t="s">
        <v>723</v>
      </c>
      <c r="E4069" s="4">
        <v>115942</v>
      </c>
      <c r="F4069">
        <v>1</v>
      </c>
      <c r="G4069" s="4">
        <v>1159420</v>
      </c>
      <c r="H4069" s="4">
        <v>0</v>
      </c>
      <c r="I4069" s="4">
        <v>1159420</v>
      </c>
      <c r="J4069">
        <v>1</v>
      </c>
      <c r="K4069">
        <v>1</v>
      </c>
      <c r="L4069">
        <v>1</v>
      </c>
      <c r="M4069">
        <v>3</v>
      </c>
      <c r="N4069" s="2">
        <v>44483</v>
      </c>
      <c r="O4069" s="1" t="s">
        <v>724</v>
      </c>
      <c r="P4069" s="4">
        <v>1159420</v>
      </c>
      <c r="Q4069" s="4">
        <v>74182</v>
      </c>
      <c r="R4069" s="1" t="s">
        <v>23</v>
      </c>
      <c r="S4069" s="1" t="s">
        <v>56</v>
      </c>
      <c r="T4069" s="4">
        <f>Sales_Datas[[#This Row],[after_discount]]-(Sales_Datas[[#This Row],[qty_ordered]]*Sales_Datas[[#This Row],[cogs]])</f>
        <v>1085238</v>
      </c>
      <c r="U4069" s="3">
        <f>IFERROR(Sales_Datas[[#This Row],[Gross_Profit]]/Sales_Datas[[#This Row],[after_discount]],0)</f>
        <v>0.93601800900450227</v>
      </c>
      <c r="V4069" s="1" t="str">
        <f>IF(Sales_Datas[[#This Row],[base_price]] &lt;= 632200, "Low", (IF(Sales_Datas[[#This Row],[base_price]] &gt;= 10092000, "High", "Medium")))</f>
        <v>Medium</v>
      </c>
    </row>
    <row r="4070" spans="1:22" x14ac:dyDescent="0.25">
      <c r="A4070" s="1" t="s">
        <v>11255</v>
      </c>
      <c r="B4070" s="1" t="s">
        <v>11256</v>
      </c>
      <c r="C4070" s="2">
        <v>44449</v>
      </c>
      <c r="D4070" s="1" t="s">
        <v>723</v>
      </c>
      <c r="E4070" s="4">
        <v>115942</v>
      </c>
      <c r="F4070">
        <v>1</v>
      </c>
      <c r="G4070" s="4">
        <v>1159420</v>
      </c>
      <c r="H4070" s="4">
        <v>0</v>
      </c>
      <c r="I4070" s="4">
        <v>1159420</v>
      </c>
      <c r="J4070">
        <v>1</v>
      </c>
      <c r="K4070">
        <v>1</v>
      </c>
      <c r="L4070">
        <v>1</v>
      </c>
      <c r="M4070">
        <v>1</v>
      </c>
      <c r="N4070" s="2">
        <v>44484</v>
      </c>
      <c r="O4070" s="1" t="s">
        <v>724</v>
      </c>
      <c r="P4070" s="4">
        <v>1159420</v>
      </c>
      <c r="Q4070" s="4">
        <v>74182</v>
      </c>
      <c r="R4070" s="1" t="s">
        <v>23</v>
      </c>
      <c r="S4070" s="1" t="s">
        <v>50</v>
      </c>
      <c r="T4070" s="4">
        <f>Sales_Datas[[#This Row],[after_discount]]-(Sales_Datas[[#This Row],[qty_ordered]]*Sales_Datas[[#This Row],[cogs]])</f>
        <v>1085238</v>
      </c>
      <c r="U4070" s="3">
        <f>IFERROR(Sales_Datas[[#This Row],[Gross_Profit]]/Sales_Datas[[#This Row],[after_discount]],0)</f>
        <v>0.93601800900450227</v>
      </c>
      <c r="V4070" s="1" t="str">
        <f>IF(Sales_Datas[[#This Row],[base_price]] &lt;= 632200, "Low", (IF(Sales_Datas[[#This Row],[base_price]] &gt;= 10092000, "High", "Medium")))</f>
        <v>Medium</v>
      </c>
    </row>
    <row r="4071" spans="1:22" x14ac:dyDescent="0.25">
      <c r="A4071" s="1" t="s">
        <v>11257</v>
      </c>
      <c r="B4071" s="1" t="s">
        <v>11258</v>
      </c>
      <c r="C4071" s="2">
        <v>44491</v>
      </c>
      <c r="D4071" s="1" t="s">
        <v>723</v>
      </c>
      <c r="E4071" s="4">
        <v>115942</v>
      </c>
      <c r="F4071">
        <v>1</v>
      </c>
      <c r="G4071" s="4">
        <v>1159420</v>
      </c>
      <c r="H4071" s="4">
        <v>0</v>
      </c>
      <c r="I4071" s="4">
        <v>1159420</v>
      </c>
      <c r="J4071">
        <v>1</v>
      </c>
      <c r="K4071">
        <v>1</v>
      </c>
      <c r="L4071">
        <v>0</v>
      </c>
      <c r="M4071">
        <v>1</v>
      </c>
      <c r="N4071" s="2">
        <v>44399</v>
      </c>
      <c r="O4071" s="1" t="s">
        <v>724</v>
      </c>
      <c r="P4071" s="4">
        <v>1159420</v>
      </c>
      <c r="Q4071" s="4">
        <v>74182</v>
      </c>
      <c r="R4071" s="1" t="s">
        <v>23</v>
      </c>
      <c r="S4071" s="1" t="s">
        <v>50</v>
      </c>
      <c r="T4071" s="4">
        <f>Sales_Datas[[#This Row],[after_discount]]-(Sales_Datas[[#This Row],[qty_ordered]]*Sales_Datas[[#This Row],[cogs]])</f>
        <v>1085238</v>
      </c>
      <c r="U4071" s="3">
        <f>IFERROR(Sales_Datas[[#This Row],[Gross_Profit]]/Sales_Datas[[#This Row],[after_discount]],0)</f>
        <v>0.93601800900450227</v>
      </c>
      <c r="V4071" s="1" t="str">
        <f>IF(Sales_Datas[[#This Row],[base_price]] &lt;= 632200, "Low", (IF(Sales_Datas[[#This Row],[base_price]] &gt;= 10092000, "High", "Medium")))</f>
        <v>Medium</v>
      </c>
    </row>
    <row r="4072" spans="1:22" x14ac:dyDescent="0.25">
      <c r="A4072" s="1" t="s">
        <v>11259</v>
      </c>
      <c r="B4072" s="1" t="s">
        <v>11260</v>
      </c>
      <c r="C4072" s="2">
        <v>44493</v>
      </c>
      <c r="D4072" s="1" t="s">
        <v>723</v>
      </c>
      <c r="E4072" s="4">
        <v>115942</v>
      </c>
      <c r="F4072">
        <v>1</v>
      </c>
      <c r="G4072" s="4">
        <v>1159420</v>
      </c>
      <c r="H4072" s="4">
        <v>0</v>
      </c>
      <c r="I4072" s="4">
        <v>1159420</v>
      </c>
      <c r="J4072">
        <v>1</v>
      </c>
      <c r="K4072">
        <v>0</v>
      </c>
      <c r="L4072">
        <v>0</v>
      </c>
      <c r="M4072">
        <v>1</v>
      </c>
      <c r="N4072" s="2">
        <v>44482</v>
      </c>
      <c r="O4072" s="1" t="s">
        <v>724</v>
      </c>
      <c r="P4072" s="4">
        <v>1159420</v>
      </c>
      <c r="Q4072" s="4">
        <v>74182</v>
      </c>
      <c r="R4072" s="1" t="s">
        <v>23</v>
      </c>
      <c r="S4072" s="1" t="s">
        <v>50</v>
      </c>
      <c r="T4072" s="4">
        <f>Sales_Datas[[#This Row],[after_discount]]-(Sales_Datas[[#This Row],[qty_ordered]]*Sales_Datas[[#This Row],[cogs]])</f>
        <v>1085238</v>
      </c>
      <c r="U4072" s="3">
        <f>IFERROR(Sales_Datas[[#This Row],[Gross_Profit]]/Sales_Datas[[#This Row],[after_discount]],0)</f>
        <v>0.93601800900450227</v>
      </c>
      <c r="V4072" s="1" t="str">
        <f>IF(Sales_Datas[[#This Row],[base_price]] &lt;= 632200, "Low", (IF(Sales_Datas[[#This Row],[base_price]] &gt;= 10092000, "High", "Medium")))</f>
        <v>Medium</v>
      </c>
    </row>
    <row r="4073" spans="1:22" x14ac:dyDescent="0.25">
      <c r="A4073" s="1" t="s">
        <v>11261</v>
      </c>
      <c r="B4073" s="1" t="s">
        <v>11201</v>
      </c>
      <c r="C4073" s="2">
        <v>44498</v>
      </c>
      <c r="D4073" s="1" t="s">
        <v>723</v>
      </c>
      <c r="E4073" s="4">
        <v>115942</v>
      </c>
      <c r="F4073">
        <v>1</v>
      </c>
      <c r="G4073" s="4">
        <v>1159420</v>
      </c>
      <c r="H4073" s="4">
        <v>0</v>
      </c>
      <c r="I4073" s="4">
        <v>1159420</v>
      </c>
      <c r="J4073">
        <v>1</v>
      </c>
      <c r="K4073">
        <v>1</v>
      </c>
      <c r="L4073">
        <v>1</v>
      </c>
      <c r="M4073">
        <v>1</v>
      </c>
      <c r="N4073" s="2">
        <v>44455</v>
      </c>
      <c r="O4073" s="1" t="s">
        <v>724</v>
      </c>
      <c r="P4073" s="4">
        <v>1159420</v>
      </c>
      <c r="Q4073" s="4">
        <v>74182</v>
      </c>
      <c r="R4073" s="1" t="s">
        <v>23</v>
      </c>
      <c r="S4073" s="1" t="s">
        <v>50</v>
      </c>
      <c r="T4073" s="4">
        <f>Sales_Datas[[#This Row],[after_discount]]-(Sales_Datas[[#This Row],[qty_ordered]]*Sales_Datas[[#This Row],[cogs]])</f>
        <v>1085238</v>
      </c>
      <c r="U4073" s="3">
        <f>IFERROR(Sales_Datas[[#This Row],[Gross_Profit]]/Sales_Datas[[#This Row],[after_discount]],0)</f>
        <v>0.93601800900450227</v>
      </c>
      <c r="V4073" s="1" t="str">
        <f>IF(Sales_Datas[[#This Row],[base_price]] &lt;= 632200, "Low", (IF(Sales_Datas[[#This Row],[base_price]] &gt;= 10092000, "High", "Medium")))</f>
        <v>Medium</v>
      </c>
    </row>
    <row r="4074" spans="1:22" x14ac:dyDescent="0.25">
      <c r="A4074" s="1" t="s">
        <v>11262</v>
      </c>
      <c r="B4074" s="1" t="s">
        <v>11263</v>
      </c>
      <c r="C4074" s="2">
        <v>44548</v>
      </c>
      <c r="D4074" s="1" t="s">
        <v>723</v>
      </c>
      <c r="E4074" s="4">
        <v>115942</v>
      </c>
      <c r="F4074">
        <v>1</v>
      </c>
      <c r="G4074" s="4">
        <v>1159420</v>
      </c>
      <c r="H4074" s="4">
        <v>0</v>
      </c>
      <c r="I4074" s="4">
        <v>1159420</v>
      </c>
      <c r="J4074">
        <v>1</v>
      </c>
      <c r="K4074">
        <v>1</v>
      </c>
      <c r="L4074">
        <v>0</v>
      </c>
      <c r="M4074">
        <v>1</v>
      </c>
      <c r="N4074" s="2">
        <v>44539</v>
      </c>
      <c r="O4074" s="1" t="s">
        <v>724</v>
      </c>
      <c r="P4074" s="4">
        <v>1159420</v>
      </c>
      <c r="Q4074" s="4">
        <v>74182</v>
      </c>
      <c r="R4074" s="1" t="s">
        <v>23</v>
      </c>
      <c r="S4074" s="1" t="s">
        <v>50</v>
      </c>
      <c r="T4074" s="4">
        <f>Sales_Datas[[#This Row],[after_discount]]-(Sales_Datas[[#This Row],[qty_ordered]]*Sales_Datas[[#This Row],[cogs]])</f>
        <v>1085238</v>
      </c>
      <c r="U4074" s="3">
        <f>IFERROR(Sales_Datas[[#This Row],[Gross_Profit]]/Sales_Datas[[#This Row],[after_discount]],0)</f>
        <v>0.93601800900450227</v>
      </c>
      <c r="V4074" s="1" t="str">
        <f>IF(Sales_Datas[[#This Row],[base_price]] &lt;= 632200, "Low", (IF(Sales_Datas[[#This Row],[base_price]] &gt;= 10092000, "High", "Medium")))</f>
        <v>Medium</v>
      </c>
    </row>
    <row r="4075" spans="1:22" x14ac:dyDescent="0.25">
      <c r="A4075" s="1" t="s">
        <v>11264</v>
      </c>
      <c r="B4075" s="1" t="s">
        <v>11265</v>
      </c>
      <c r="C4075" s="2">
        <v>44612</v>
      </c>
      <c r="D4075" s="1" t="s">
        <v>723</v>
      </c>
      <c r="E4075" s="4">
        <v>115942</v>
      </c>
      <c r="F4075">
        <v>1</v>
      </c>
      <c r="G4075" s="4">
        <v>1159420</v>
      </c>
      <c r="H4075" s="4">
        <v>0</v>
      </c>
      <c r="I4075" s="4">
        <v>1159420</v>
      </c>
      <c r="J4075">
        <v>1</v>
      </c>
      <c r="K4075">
        <v>1</v>
      </c>
      <c r="L4075">
        <v>1</v>
      </c>
      <c r="M4075">
        <v>1</v>
      </c>
      <c r="N4075" s="2">
        <v>44604</v>
      </c>
      <c r="O4075" s="1" t="s">
        <v>724</v>
      </c>
      <c r="P4075" s="4">
        <v>1159420</v>
      </c>
      <c r="Q4075" s="4">
        <v>74182</v>
      </c>
      <c r="R4075" s="1" t="s">
        <v>23</v>
      </c>
      <c r="S4075" s="1" t="s">
        <v>50</v>
      </c>
      <c r="T4075" s="4">
        <f>Sales_Datas[[#This Row],[after_discount]]-(Sales_Datas[[#This Row],[qty_ordered]]*Sales_Datas[[#This Row],[cogs]])</f>
        <v>1085238</v>
      </c>
      <c r="U4075" s="3">
        <f>IFERROR(Sales_Datas[[#This Row],[Gross_Profit]]/Sales_Datas[[#This Row],[after_discount]],0)</f>
        <v>0.93601800900450227</v>
      </c>
      <c r="V4075" s="1" t="str">
        <f>IF(Sales_Datas[[#This Row],[base_price]] &lt;= 632200, "Low", (IF(Sales_Datas[[#This Row],[base_price]] &gt;= 10092000, "High", "Medium")))</f>
        <v>Medium</v>
      </c>
    </row>
    <row r="4076" spans="1:22" x14ac:dyDescent="0.25">
      <c r="A4076" s="1" t="s">
        <v>11266</v>
      </c>
      <c r="B4076" s="1" t="s">
        <v>11267</v>
      </c>
      <c r="C4076" s="2">
        <v>44836</v>
      </c>
      <c r="D4076" s="1" t="s">
        <v>723</v>
      </c>
      <c r="E4076" s="4">
        <v>115942</v>
      </c>
      <c r="F4076">
        <v>1</v>
      </c>
      <c r="G4076" s="4">
        <v>1159420</v>
      </c>
      <c r="H4076" s="4">
        <v>0</v>
      </c>
      <c r="I4076" s="4">
        <v>1159420</v>
      </c>
      <c r="J4076">
        <v>1</v>
      </c>
      <c r="K4076">
        <v>1</v>
      </c>
      <c r="L4076">
        <v>1</v>
      </c>
      <c r="M4076">
        <v>1</v>
      </c>
      <c r="N4076" s="2">
        <v>44443</v>
      </c>
      <c r="O4076" s="1" t="s">
        <v>724</v>
      </c>
      <c r="P4076" s="4">
        <v>1159420</v>
      </c>
      <c r="Q4076" s="4">
        <v>74182</v>
      </c>
      <c r="R4076" s="1" t="s">
        <v>23</v>
      </c>
      <c r="S4076" s="1" t="s">
        <v>50</v>
      </c>
      <c r="T4076" s="4">
        <f>Sales_Datas[[#This Row],[after_discount]]-(Sales_Datas[[#This Row],[qty_ordered]]*Sales_Datas[[#This Row],[cogs]])</f>
        <v>1085238</v>
      </c>
      <c r="U4076" s="3">
        <f>IFERROR(Sales_Datas[[#This Row],[Gross_Profit]]/Sales_Datas[[#This Row],[after_discount]],0)</f>
        <v>0.93601800900450227</v>
      </c>
      <c r="V4076" s="1" t="str">
        <f>IF(Sales_Datas[[#This Row],[base_price]] &lt;= 632200, "Low", (IF(Sales_Datas[[#This Row],[base_price]] &gt;= 10092000, "High", "Medium")))</f>
        <v>Medium</v>
      </c>
    </row>
    <row r="4077" spans="1:22" x14ac:dyDescent="0.25">
      <c r="A4077" s="1" t="s">
        <v>11268</v>
      </c>
      <c r="B4077" s="1" t="s">
        <v>10547</v>
      </c>
      <c r="C4077" s="2">
        <v>44581</v>
      </c>
      <c r="D4077" s="1" t="s">
        <v>10835</v>
      </c>
      <c r="E4077" s="4">
        <v>57942</v>
      </c>
      <c r="F4077">
        <v>2</v>
      </c>
      <c r="G4077" s="4">
        <v>1158840</v>
      </c>
      <c r="H4077" s="4">
        <v>0</v>
      </c>
      <c r="I4077" s="4">
        <v>1158840</v>
      </c>
      <c r="J4077">
        <v>1</v>
      </c>
      <c r="K4077">
        <v>0</v>
      </c>
      <c r="L4077">
        <v>0</v>
      </c>
      <c r="M4077">
        <v>4</v>
      </c>
      <c r="N4077" s="2">
        <v>44379</v>
      </c>
      <c r="O4077" s="1" t="s">
        <v>10836</v>
      </c>
      <c r="P4077" s="4">
        <v>632200</v>
      </c>
      <c r="Q4077" s="4">
        <v>45472</v>
      </c>
      <c r="R4077" s="1" t="s">
        <v>89</v>
      </c>
      <c r="S4077" s="1" t="s">
        <v>34</v>
      </c>
      <c r="T4077" s="4">
        <f>Sales_Datas[[#This Row],[after_discount]]-(Sales_Datas[[#This Row],[qty_ordered]]*Sales_Datas[[#This Row],[cogs]])</f>
        <v>1067896</v>
      </c>
      <c r="U4077" s="3">
        <f>IFERROR(Sales_Datas[[#This Row],[Gross_Profit]]/Sales_Datas[[#This Row],[after_discount]],0)</f>
        <v>0.92152152152152156</v>
      </c>
      <c r="V4077" s="1" t="str">
        <f>IF(Sales_Datas[[#This Row],[base_price]] &lt;= 632200, "Low", (IF(Sales_Datas[[#This Row],[base_price]] &gt;= 10092000, "High", "Medium")))</f>
        <v>Low</v>
      </c>
    </row>
    <row r="4078" spans="1:22" x14ac:dyDescent="0.25">
      <c r="A4078" s="1" t="s">
        <v>11269</v>
      </c>
      <c r="B4078" s="1" t="s">
        <v>3151</v>
      </c>
      <c r="C4078" s="2">
        <v>44479</v>
      </c>
      <c r="D4078" s="1" t="s">
        <v>11270</v>
      </c>
      <c r="E4078" s="4">
        <v>57942</v>
      </c>
      <c r="F4078">
        <v>2</v>
      </c>
      <c r="G4078" s="4">
        <v>1158840</v>
      </c>
      <c r="H4078" s="4">
        <v>0</v>
      </c>
      <c r="I4078" s="4">
        <v>1158840</v>
      </c>
      <c r="J4078">
        <v>1</v>
      </c>
      <c r="K4078">
        <v>1</v>
      </c>
      <c r="L4078">
        <v>1</v>
      </c>
      <c r="M4078">
        <v>1</v>
      </c>
      <c r="N4078" s="2">
        <v>44387</v>
      </c>
      <c r="O4078" s="1" t="s">
        <v>11271</v>
      </c>
      <c r="P4078" s="4">
        <v>579420</v>
      </c>
      <c r="Q4078" s="4">
        <v>44022</v>
      </c>
      <c r="R4078" s="1" t="s">
        <v>128</v>
      </c>
      <c r="S4078" s="1" t="s">
        <v>50</v>
      </c>
      <c r="T4078" s="4">
        <f>Sales_Datas[[#This Row],[after_discount]]-(Sales_Datas[[#This Row],[qty_ordered]]*Sales_Datas[[#This Row],[cogs]])</f>
        <v>1070796</v>
      </c>
      <c r="U4078" s="3">
        <f>IFERROR(Sales_Datas[[#This Row],[Gross_Profit]]/Sales_Datas[[#This Row],[after_discount]],0)</f>
        <v>0.92402402402402406</v>
      </c>
      <c r="V4078" s="1" t="str">
        <f>IF(Sales_Datas[[#This Row],[base_price]] &lt;= 632200, "Low", (IF(Sales_Datas[[#This Row],[base_price]] &gt;= 10092000, "High", "Medium")))</f>
        <v>Low</v>
      </c>
    </row>
    <row r="4079" spans="1:22" x14ac:dyDescent="0.25">
      <c r="A4079" s="1" t="s">
        <v>11272</v>
      </c>
      <c r="B4079" s="1" t="s">
        <v>916</v>
      </c>
      <c r="C4079" s="2">
        <v>44600</v>
      </c>
      <c r="D4079" s="1" t="s">
        <v>11273</v>
      </c>
      <c r="E4079" s="4">
        <v>57942</v>
      </c>
      <c r="F4079">
        <v>2</v>
      </c>
      <c r="G4079" s="4">
        <v>1158840</v>
      </c>
      <c r="H4079" s="4">
        <v>0</v>
      </c>
      <c r="I4079" s="4">
        <v>1158840</v>
      </c>
      <c r="J4079">
        <v>1</v>
      </c>
      <c r="K4079">
        <v>1</v>
      </c>
      <c r="L4079">
        <v>0</v>
      </c>
      <c r="M4079">
        <v>1</v>
      </c>
      <c r="N4079" s="2">
        <v>44381</v>
      </c>
      <c r="O4079" s="1" t="s">
        <v>11274</v>
      </c>
      <c r="P4079" s="4">
        <v>579420</v>
      </c>
      <c r="Q4079" s="4">
        <v>46922</v>
      </c>
      <c r="R4079" s="1" t="s">
        <v>133</v>
      </c>
      <c r="S4079" s="1" t="s">
        <v>50</v>
      </c>
      <c r="T4079" s="4">
        <f>Sales_Datas[[#This Row],[after_discount]]-(Sales_Datas[[#This Row],[qty_ordered]]*Sales_Datas[[#This Row],[cogs]])</f>
        <v>1064996</v>
      </c>
      <c r="U4079" s="3">
        <f>IFERROR(Sales_Datas[[#This Row],[Gross_Profit]]/Sales_Datas[[#This Row],[after_discount]],0)</f>
        <v>0.91901901901901906</v>
      </c>
      <c r="V4079" s="1" t="str">
        <f>IF(Sales_Datas[[#This Row],[base_price]] &lt;= 632200, "Low", (IF(Sales_Datas[[#This Row],[base_price]] &gt;= 10092000, "High", "Medium")))</f>
        <v>Low</v>
      </c>
    </row>
    <row r="4080" spans="1:22" x14ac:dyDescent="0.25">
      <c r="A4080" s="1" t="s">
        <v>11275</v>
      </c>
      <c r="B4080" s="1" t="s">
        <v>11276</v>
      </c>
      <c r="C4080" s="2">
        <v>44777</v>
      </c>
      <c r="D4080" s="1" t="s">
        <v>11277</v>
      </c>
      <c r="E4080" s="4">
        <v>57942</v>
      </c>
      <c r="F4080">
        <v>2</v>
      </c>
      <c r="G4080" s="4">
        <v>1158840</v>
      </c>
      <c r="H4080" s="4">
        <v>0</v>
      </c>
      <c r="I4080" s="4">
        <v>1158840</v>
      </c>
      <c r="J4080">
        <v>1</v>
      </c>
      <c r="K4080">
        <v>0</v>
      </c>
      <c r="L4080">
        <v>0</v>
      </c>
      <c r="M4080">
        <v>7</v>
      </c>
      <c r="N4080" s="2">
        <v>44654</v>
      </c>
      <c r="O4080" s="1" t="s">
        <v>11278</v>
      </c>
      <c r="P4080" s="4">
        <v>579420</v>
      </c>
      <c r="Q4080" s="4">
        <v>44602</v>
      </c>
      <c r="R4080" s="1" t="s">
        <v>133</v>
      </c>
      <c r="S4080" s="1" t="s">
        <v>66</v>
      </c>
      <c r="T4080" s="4">
        <f>Sales_Datas[[#This Row],[after_discount]]-(Sales_Datas[[#This Row],[qty_ordered]]*Sales_Datas[[#This Row],[cogs]])</f>
        <v>1069636</v>
      </c>
      <c r="U4080" s="3">
        <f>IFERROR(Sales_Datas[[#This Row],[Gross_Profit]]/Sales_Datas[[#This Row],[after_discount]],0)</f>
        <v>0.92302302302302297</v>
      </c>
      <c r="V4080" s="1" t="str">
        <f>IF(Sales_Datas[[#This Row],[base_price]] &lt;= 632200, "Low", (IF(Sales_Datas[[#This Row],[base_price]] &gt;= 10092000, "High", "Medium")))</f>
        <v>Low</v>
      </c>
    </row>
    <row r="4081" spans="1:22" x14ac:dyDescent="0.25">
      <c r="A4081" s="1" t="s">
        <v>11279</v>
      </c>
      <c r="B4081" s="1" t="s">
        <v>11280</v>
      </c>
      <c r="C4081" s="2">
        <v>44544</v>
      </c>
      <c r="D4081" s="1" t="s">
        <v>11281</v>
      </c>
      <c r="E4081" s="4">
        <v>57942</v>
      </c>
      <c r="F4081">
        <v>2</v>
      </c>
      <c r="G4081" s="4">
        <v>1158840</v>
      </c>
      <c r="H4081" s="4">
        <v>0</v>
      </c>
      <c r="I4081" s="4">
        <v>1158840</v>
      </c>
      <c r="J4081">
        <v>1</v>
      </c>
      <c r="K4081">
        <v>0</v>
      </c>
      <c r="L4081">
        <v>0</v>
      </c>
      <c r="M4081">
        <v>2</v>
      </c>
      <c r="N4081" s="2">
        <v>44527</v>
      </c>
      <c r="O4081" s="1" t="s">
        <v>11282</v>
      </c>
      <c r="P4081" s="4">
        <v>579420</v>
      </c>
      <c r="Q4081" s="4">
        <v>42862</v>
      </c>
      <c r="R4081" s="1" t="s">
        <v>23</v>
      </c>
      <c r="S4081" s="1" t="s">
        <v>76</v>
      </c>
      <c r="T4081" s="4">
        <f>Sales_Datas[[#This Row],[after_discount]]-(Sales_Datas[[#This Row],[qty_ordered]]*Sales_Datas[[#This Row],[cogs]])</f>
        <v>1073116</v>
      </c>
      <c r="U4081" s="3">
        <f>IFERROR(Sales_Datas[[#This Row],[Gross_Profit]]/Sales_Datas[[#This Row],[after_discount]],0)</f>
        <v>0.92602602602602602</v>
      </c>
      <c r="V4081" s="1" t="str">
        <f>IF(Sales_Datas[[#This Row],[base_price]] &lt;= 632200, "Low", (IF(Sales_Datas[[#This Row],[base_price]] &gt;= 10092000, "High", "Medium")))</f>
        <v>Low</v>
      </c>
    </row>
    <row r="4082" spans="1:22" x14ac:dyDescent="0.25">
      <c r="A4082" s="1" t="s">
        <v>11283</v>
      </c>
      <c r="B4082" s="1" t="s">
        <v>3008</v>
      </c>
      <c r="C4082" s="2">
        <v>44636</v>
      </c>
      <c r="D4082" s="1" t="s">
        <v>11284</v>
      </c>
      <c r="E4082" s="4">
        <v>57942</v>
      </c>
      <c r="F4082">
        <v>2</v>
      </c>
      <c r="G4082" s="4">
        <v>1158840</v>
      </c>
      <c r="H4082" s="4">
        <v>0</v>
      </c>
      <c r="I4082" s="4">
        <v>1158840</v>
      </c>
      <c r="J4082">
        <v>1</v>
      </c>
      <c r="K4082">
        <v>1</v>
      </c>
      <c r="L4082">
        <v>1</v>
      </c>
      <c r="M4082">
        <v>1</v>
      </c>
      <c r="N4082" s="2">
        <v>44382</v>
      </c>
      <c r="O4082" s="1" t="s">
        <v>11285</v>
      </c>
      <c r="P4082" s="4">
        <v>579420</v>
      </c>
      <c r="Q4082" s="4">
        <v>35902</v>
      </c>
      <c r="R4082" s="1" t="s">
        <v>344</v>
      </c>
      <c r="S4082" s="1" t="s">
        <v>50</v>
      </c>
      <c r="T4082" s="4">
        <f>Sales_Datas[[#This Row],[after_discount]]-(Sales_Datas[[#This Row],[qty_ordered]]*Sales_Datas[[#This Row],[cogs]])</f>
        <v>1087036</v>
      </c>
      <c r="U4082" s="3">
        <f>IFERROR(Sales_Datas[[#This Row],[Gross_Profit]]/Sales_Datas[[#This Row],[after_discount]],0)</f>
        <v>0.93803803803803809</v>
      </c>
      <c r="V4082" s="1" t="str">
        <f>IF(Sales_Datas[[#This Row],[base_price]] &lt;= 632200, "Low", (IF(Sales_Datas[[#This Row],[base_price]] &gt;= 10092000, "High", "Medium")))</f>
        <v>Low</v>
      </c>
    </row>
    <row r="4083" spans="1:22" x14ac:dyDescent="0.25">
      <c r="A4083" s="1" t="s">
        <v>11286</v>
      </c>
      <c r="B4083" s="1" t="s">
        <v>7606</v>
      </c>
      <c r="C4083" s="2">
        <v>44490</v>
      </c>
      <c r="D4083" s="1" t="s">
        <v>960</v>
      </c>
      <c r="E4083" s="4">
        <v>57942</v>
      </c>
      <c r="F4083">
        <v>2</v>
      </c>
      <c r="G4083" s="4">
        <v>1158840</v>
      </c>
      <c r="H4083" s="4">
        <v>0</v>
      </c>
      <c r="I4083" s="4">
        <v>1158840</v>
      </c>
      <c r="J4083">
        <v>1</v>
      </c>
      <c r="K4083">
        <v>1</v>
      </c>
      <c r="L4083">
        <v>1</v>
      </c>
      <c r="M4083">
        <v>1</v>
      </c>
      <c r="N4083" s="2">
        <v>44441</v>
      </c>
      <c r="O4083" s="1" t="s">
        <v>961</v>
      </c>
      <c r="P4083" s="4">
        <v>579420</v>
      </c>
      <c r="Q4083" s="4">
        <v>34742</v>
      </c>
      <c r="R4083" s="1" t="s">
        <v>75</v>
      </c>
      <c r="S4083" s="1" t="s">
        <v>50</v>
      </c>
      <c r="T4083" s="4">
        <f>Sales_Datas[[#This Row],[after_discount]]-(Sales_Datas[[#This Row],[qty_ordered]]*Sales_Datas[[#This Row],[cogs]])</f>
        <v>1089356</v>
      </c>
      <c r="U4083" s="3">
        <f>IFERROR(Sales_Datas[[#This Row],[Gross_Profit]]/Sales_Datas[[#This Row],[after_discount]],0)</f>
        <v>0.94004004004004005</v>
      </c>
      <c r="V4083" s="1" t="str">
        <f>IF(Sales_Datas[[#This Row],[base_price]] &lt;= 632200, "Low", (IF(Sales_Datas[[#This Row],[base_price]] &gt;= 10092000, "High", "Medium")))</f>
        <v>Low</v>
      </c>
    </row>
    <row r="4084" spans="1:22" x14ac:dyDescent="0.25">
      <c r="A4084" s="1" t="s">
        <v>11287</v>
      </c>
      <c r="B4084" s="1" t="s">
        <v>10716</v>
      </c>
      <c r="C4084" s="2">
        <v>44491</v>
      </c>
      <c r="D4084" s="1" t="s">
        <v>960</v>
      </c>
      <c r="E4084" s="4">
        <v>57942</v>
      </c>
      <c r="F4084">
        <v>2</v>
      </c>
      <c r="G4084" s="4">
        <v>1158840</v>
      </c>
      <c r="H4084" s="4">
        <v>0</v>
      </c>
      <c r="I4084" s="4">
        <v>1158840</v>
      </c>
      <c r="J4084">
        <v>1</v>
      </c>
      <c r="K4084">
        <v>1</v>
      </c>
      <c r="L4084">
        <v>1</v>
      </c>
      <c r="M4084">
        <v>1</v>
      </c>
      <c r="N4084" s="2">
        <v>44384</v>
      </c>
      <c r="O4084" s="1" t="s">
        <v>961</v>
      </c>
      <c r="P4084" s="4">
        <v>579420</v>
      </c>
      <c r="Q4084" s="4">
        <v>34742</v>
      </c>
      <c r="R4084" s="1" t="s">
        <v>75</v>
      </c>
      <c r="S4084" s="1" t="s">
        <v>50</v>
      </c>
      <c r="T4084" s="4">
        <f>Sales_Datas[[#This Row],[after_discount]]-(Sales_Datas[[#This Row],[qty_ordered]]*Sales_Datas[[#This Row],[cogs]])</f>
        <v>1089356</v>
      </c>
      <c r="U4084" s="3">
        <f>IFERROR(Sales_Datas[[#This Row],[Gross_Profit]]/Sales_Datas[[#This Row],[after_discount]],0)</f>
        <v>0.94004004004004005</v>
      </c>
      <c r="V4084" s="1" t="str">
        <f>IF(Sales_Datas[[#This Row],[base_price]] &lt;= 632200, "Low", (IF(Sales_Datas[[#This Row],[base_price]] &gt;= 10092000, "High", "Medium")))</f>
        <v>Low</v>
      </c>
    </row>
    <row r="4085" spans="1:22" x14ac:dyDescent="0.25">
      <c r="A4085" s="1" t="s">
        <v>11288</v>
      </c>
      <c r="B4085" s="1" t="s">
        <v>11289</v>
      </c>
      <c r="C4085" s="2">
        <v>44466</v>
      </c>
      <c r="D4085" s="1" t="s">
        <v>11290</v>
      </c>
      <c r="E4085" s="4">
        <v>57884</v>
      </c>
      <c r="F4085">
        <v>2</v>
      </c>
      <c r="G4085" s="4">
        <v>1157680</v>
      </c>
      <c r="H4085" s="4">
        <v>0</v>
      </c>
      <c r="I4085" s="4">
        <v>1157680</v>
      </c>
      <c r="J4085">
        <v>1</v>
      </c>
      <c r="K4085">
        <v>0</v>
      </c>
      <c r="L4085">
        <v>0</v>
      </c>
      <c r="M4085">
        <v>1</v>
      </c>
      <c r="N4085" s="2">
        <v>44456</v>
      </c>
      <c r="O4085" s="1" t="s">
        <v>11291</v>
      </c>
      <c r="P4085" s="4">
        <v>578840</v>
      </c>
      <c r="Q4085" s="4">
        <v>46284</v>
      </c>
      <c r="R4085" s="1" t="s">
        <v>23</v>
      </c>
      <c r="S4085" s="1" t="s">
        <v>50</v>
      </c>
      <c r="T4085" s="4">
        <f>Sales_Datas[[#This Row],[after_discount]]-(Sales_Datas[[#This Row],[qty_ordered]]*Sales_Datas[[#This Row],[cogs]])</f>
        <v>1065112</v>
      </c>
      <c r="U4085" s="3">
        <f>IFERROR(Sales_Datas[[#This Row],[Gross_Profit]]/Sales_Datas[[#This Row],[after_discount]],0)</f>
        <v>0.92004008016032068</v>
      </c>
      <c r="V4085" s="1" t="str">
        <f>IF(Sales_Datas[[#This Row],[base_price]] &lt;= 632200, "Low", (IF(Sales_Datas[[#This Row],[base_price]] &gt;= 10092000, "High", "Medium")))</f>
        <v>Low</v>
      </c>
    </row>
    <row r="4086" spans="1:22" x14ac:dyDescent="0.25">
      <c r="A4086" s="1" t="s">
        <v>11292</v>
      </c>
      <c r="B4086" s="1" t="s">
        <v>11293</v>
      </c>
      <c r="C4086" s="2">
        <v>44389</v>
      </c>
      <c r="D4086" s="1" t="s">
        <v>11294</v>
      </c>
      <c r="E4086" s="4">
        <v>115710</v>
      </c>
      <c r="F4086">
        <v>1</v>
      </c>
      <c r="G4086" s="4">
        <v>1157100</v>
      </c>
      <c r="H4086" s="4">
        <v>0</v>
      </c>
      <c r="I4086" s="4">
        <v>1157100</v>
      </c>
      <c r="J4086">
        <v>1</v>
      </c>
      <c r="K4086">
        <v>1</v>
      </c>
      <c r="L4086">
        <v>1</v>
      </c>
      <c r="M4086">
        <v>1</v>
      </c>
      <c r="N4086" s="2">
        <v>44537</v>
      </c>
      <c r="O4086" s="1" t="s">
        <v>11295</v>
      </c>
      <c r="P4086" s="4">
        <v>1157100</v>
      </c>
      <c r="Q4086" s="4">
        <v>76328</v>
      </c>
      <c r="R4086" s="1" t="s">
        <v>475</v>
      </c>
      <c r="S4086" s="1" t="s">
        <v>50</v>
      </c>
      <c r="T4086" s="4">
        <f>Sales_Datas[[#This Row],[after_discount]]-(Sales_Datas[[#This Row],[qty_ordered]]*Sales_Datas[[#This Row],[cogs]])</f>
        <v>1080772</v>
      </c>
      <c r="U4086" s="3">
        <f>IFERROR(Sales_Datas[[#This Row],[Gross_Profit]]/Sales_Datas[[#This Row],[after_discount]],0)</f>
        <v>0.93403508771929822</v>
      </c>
      <c r="V4086" s="1" t="str">
        <f>IF(Sales_Datas[[#This Row],[base_price]] &lt;= 632200, "Low", (IF(Sales_Datas[[#This Row],[base_price]] &gt;= 10092000, "High", "Medium")))</f>
        <v>Medium</v>
      </c>
    </row>
    <row r="4087" spans="1:22" x14ac:dyDescent="0.25">
      <c r="A4087" s="1" t="s">
        <v>11296</v>
      </c>
      <c r="B4087" s="1" t="s">
        <v>1971</v>
      </c>
      <c r="C4087" s="2">
        <v>44639</v>
      </c>
      <c r="D4087" s="1" t="s">
        <v>11297</v>
      </c>
      <c r="E4087" s="4">
        <v>115710</v>
      </c>
      <c r="F4087">
        <v>1</v>
      </c>
      <c r="G4087" s="4">
        <v>1157100</v>
      </c>
      <c r="H4087" s="4">
        <v>0</v>
      </c>
      <c r="I4087" s="4">
        <v>1157100</v>
      </c>
      <c r="J4087">
        <v>1</v>
      </c>
      <c r="K4087">
        <v>1</v>
      </c>
      <c r="L4087">
        <v>0</v>
      </c>
      <c r="M4087">
        <v>1</v>
      </c>
      <c r="N4087" s="2">
        <v>44386</v>
      </c>
      <c r="O4087" s="1" t="s">
        <v>11298</v>
      </c>
      <c r="P4087" s="4">
        <v>1157100</v>
      </c>
      <c r="Q4087" s="4">
        <v>90248</v>
      </c>
      <c r="R4087" s="1" t="s">
        <v>128</v>
      </c>
      <c r="S4087" s="1" t="s">
        <v>50</v>
      </c>
      <c r="T4087" s="4">
        <f>Sales_Datas[[#This Row],[after_discount]]-(Sales_Datas[[#This Row],[qty_ordered]]*Sales_Datas[[#This Row],[cogs]])</f>
        <v>1066852</v>
      </c>
      <c r="U4087" s="3">
        <f>IFERROR(Sales_Datas[[#This Row],[Gross_Profit]]/Sales_Datas[[#This Row],[after_discount]],0)</f>
        <v>0.92200501253132827</v>
      </c>
      <c r="V4087" s="1" t="str">
        <f>IF(Sales_Datas[[#This Row],[base_price]] &lt;= 632200, "Low", (IF(Sales_Datas[[#This Row],[base_price]] &gt;= 10092000, "High", "Medium")))</f>
        <v>Medium</v>
      </c>
    </row>
    <row r="4088" spans="1:22" x14ac:dyDescent="0.25">
      <c r="A4088" s="1" t="s">
        <v>11299</v>
      </c>
      <c r="B4088" s="1" t="s">
        <v>11300</v>
      </c>
      <c r="C4088" s="2">
        <v>44497</v>
      </c>
      <c r="D4088" s="1" t="s">
        <v>11301</v>
      </c>
      <c r="E4088" s="4">
        <v>115710</v>
      </c>
      <c r="F4088">
        <v>1</v>
      </c>
      <c r="G4088" s="4">
        <v>1157100</v>
      </c>
      <c r="H4088" s="4">
        <v>0</v>
      </c>
      <c r="I4088" s="4">
        <v>1157100</v>
      </c>
      <c r="J4088">
        <v>1</v>
      </c>
      <c r="K4088">
        <v>1</v>
      </c>
      <c r="L4088">
        <v>1</v>
      </c>
      <c r="M4088">
        <v>3</v>
      </c>
      <c r="N4088" s="2">
        <v>44431</v>
      </c>
      <c r="O4088" s="1" t="s">
        <v>11302</v>
      </c>
      <c r="P4088" s="4">
        <v>1157100</v>
      </c>
      <c r="Q4088" s="4">
        <v>94830</v>
      </c>
      <c r="R4088" s="1" t="s">
        <v>554</v>
      </c>
      <c r="S4088" s="1" t="s">
        <v>56</v>
      </c>
      <c r="T4088" s="4">
        <f>Sales_Datas[[#This Row],[after_discount]]-(Sales_Datas[[#This Row],[qty_ordered]]*Sales_Datas[[#This Row],[cogs]])</f>
        <v>1062270</v>
      </c>
      <c r="U4088" s="3">
        <f>IFERROR(Sales_Datas[[#This Row],[Gross_Profit]]/Sales_Datas[[#This Row],[after_discount]],0)</f>
        <v>0.91804511278195489</v>
      </c>
      <c r="V4088" s="1" t="str">
        <f>IF(Sales_Datas[[#This Row],[base_price]] &lt;= 632200, "Low", (IF(Sales_Datas[[#This Row],[base_price]] &gt;= 10092000, "High", "Medium")))</f>
        <v>Medium</v>
      </c>
    </row>
    <row r="4089" spans="1:22" x14ac:dyDescent="0.25">
      <c r="A4089" s="1" t="s">
        <v>11303</v>
      </c>
      <c r="B4089" s="1" t="s">
        <v>118</v>
      </c>
      <c r="C4089" s="2">
        <v>44511</v>
      </c>
      <c r="D4089" s="1" t="s">
        <v>11304</v>
      </c>
      <c r="E4089" s="4">
        <v>115710</v>
      </c>
      <c r="F4089">
        <v>1</v>
      </c>
      <c r="G4089" s="4">
        <v>1157100</v>
      </c>
      <c r="H4089" s="4">
        <v>0</v>
      </c>
      <c r="I4089" s="4">
        <v>1157100</v>
      </c>
      <c r="J4089">
        <v>1</v>
      </c>
      <c r="K4089">
        <v>1</v>
      </c>
      <c r="L4089">
        <v>0</v>
      </c>
      <c r="M4089">
        <v>1</v>
      </c>
      <c r="N4089" s="2">
        <v>44447</v>
      </c>
      <c r="O4089" s="1" t="s">
        <v>11305</v>
      </c>
      <c r="P4089" s="4">
        <v>1157100</v>
      </c>
      <c r="Q4089" s="4">
        <v>77488</v>
      </c>
      <c r="R4089" s="1" t="s">
        <v>554</v>
      </c>
      <c r="S4089" s="1" t="s">
        <v>50</v>
      </c>
      <c r="T4089" s="4">
        <f>Sales_Datas[[#This Row],[after_discount]]-(Sales_Datas[[#This Row],[qty_ordered]]*Sales_Datas[[#This Row],[cogs]])</f>
        <v>1079612</v>
      </c>
      <c r="U4089" s="3">
        <f>IFERROR(Sales_Datas[[#This Row],[Gross_Profit]]/Sales_Datas[[#This Row],[after_discount]],0)</f>
        <v>0.9330325814536341</v>
      </c>
      <c r="V4089" s="1" t="str">
        <f>IF(Sales_Datas[[#This Row],[base_price]] &lt;= 632200, "Low", (IF(Sales_Datas[[#This Row],[base_price]] &gt;= 10092000, "High", "Medium")))</f>
        <v>Medium</v>
      </c>
    </row>
    <row r="4090" spans="1:22" x14ac:dyDescent="0.25">
      <c r="A4090" s="1" t="s">
        <v>11306</v>
      </c>
      <c r="B4090" s="1" t="s">
        <v>7705</v>
      </c>
      <c r="C4090" s="2">
        <v>44541</v>
      </c>
      <c r="D4090" s="1" t="s">
        <v>11307</v>
      </c>
      <c r="E4090" s="4">
        <v>115710</v>
      </c>
      <c r="F4090">
        <v>1</v>
      </c>
      <c r="G4090" s="4">
        <v>1157100</v>
      </c>
      <c r="H4090" s="4">
        <v>0</v>
      </c>
      <c r="I4090" s="4">
        <v>1157100</v>
      </c>
      <c r="J4090">
        <v>1</v>
      </c>
      <c r="K4090">
        <v>1</v>
      </c>
      <c r="L4090">
        <v>1</v>
      </c>
      <c r="M4090">
        <v>1</v>
      </c>
      <c r="N4090" s="2">
        <v>44460</v>
      </c>
      <c r="O4090" s="1" t="s">
        <v>11308</v>
      </c>
      <c r="P4090" s="4">
        <v>1157100</v>
      </c>
      <c r="Q4090" s="4">
        <v>85608</v>
      </c>
      <c r="R4090" s="1" t="s">
        <v>554</v>
      </c>
      <c r="S4090" s="1" t="s">
        <v>50</v>
      </c>
      <c r="T4090" s="4">
        <f>Sales_Datas[[#This Row],[after_discount]]-(Sales_Datas[[#This Row],[qty_ordered]]*Sales_Datas[[#This Row],[cogs]])</f>
        <v>1071492</v>
      </c>
      <c r="U4090" s="3">
        <f>IFERROR(Sales_Datas[[#This Row],[Gross_Profit]]/Sales_Datas[[#This Row],[after_discount]],0)</f>
        <v>0.92601503759398496</v>
      </c>
      <c r="V4090" s="1" t="str">
        <f>IF(Sales_Datas[[#This Row],[base_price]] &lt;= 632200, "Low", (IF(Sales_Datas[[#This Row],[base_price]] &gt;= 10092000, "High", "Medium")))</f>
        <v>Medium</v>
      </c>
    </row>
    <row r="4091" spans="1:22" x14ac:dyDescent="0.25">
      <c r="A4091" s="1" t="s">
        <v>11309</v>
      </c>
      <c r="B4091" s="1" t="s">
        <v>9915</v>
      </c>
      <c r="C4091" s="2">
        <v>44509</v>
      </c>
      <c r="D4091" s="1" t="s">
        <v>11310</v>
      </c>
      <c r="E4091" s="4">
        <v>115710</v>
      </c>
      <c r="F4091">
        <v>1</v>
      </c>
      <c r="G4091" s="4">
        <v>1157100</v>
      </c>
      <c r="H4091" s="4">
        <v>0</v>
      </c>
      <c r="I4091" s="4">
        <v>1157100</v>
      </c>
      <c r="J4091">
        <v>1</v>
      </c>
      <c r="K4091">
        <v>1</v>
      </c>
      <c r="L4091">
        <v>1</v>
      </c>
      <c r="M4091">
        <v>1</v>
      </c>
      <c r="N4091" s="2">
        <v>44467</v>
      </c>
      <c r="O4091" s="1" t="s">
        <v>11311</v>
      </c>
      <c r="P4091" s="4">
        <v>1157100</v>
      </c>
      <c r="Q4091" s="4">
        <v>82128</v>
      </c>
      <c r="R4091" s="1" t="s">
        <v>383</v>
      </c>
      <c r="S4091" s="1" t="s">
        <v>50</v>
      </c>
      <c r="T4091" s="4">
        <f>Sales_Datas[[#This Row],[after_discount]]-(Sales_Datas[[#This Row],[qty_ordered]]*Sales_Datas[[#This Row],[cogs]])</f>
        <v>1074972</v>
      </c>
      <c r="U4091" s="3">
        <f>IFERROR(Sales_Datas[[#This Row],[Gross_Profit]]/Sales_Datas[[#This Row],[after_discount]],0)</f>
        <v>0.92902255639097742</v>
      </c>
      <c r="V4091" s="1" t="str">
        <f>IF(Sales_Datas[[#This Row],[base_price]] &lt;= 632200, "Low", (IF(Sales_Datas[[#This Row],[base_price]] &gt;= 10092000, "High", "Medium")))</f>
        <v>Medium</v>
      </c>
    </row>
    <row r="4092" spans="1:22" x14ac:dyDescent="0.25">
      <c r="A4092" s="1" t="s">
        <v>11312</v>
      </c>
      <c r="B4092" s="1" t="s">
        <v>11313</v>
      </c>
      <c r="C4092" s="2">
        <v>44640</v>
      </c>
      <c r="D4092" s="1" t="s">
        <v>11314</v>
      </c>
      <c r="E4092" s="4">
        <v>115710</v>
      </c>
      <c r="F4092">
        <v>1</v>
      </c>
      <c r="G4092" s="4">
        <v>1157100</v>
      </c>
      <c r="H4092" s="4">
        <v>0</v>
      </c>
      <c r="I4092" s="4">
        <v>1157100</v>
      </c>
      <c r="J4092">
        <v>1</v>
      </c>
      <c r="K4092">
        <v>1</v>
      </c>
      <c r="L4092">
        <v>1</v>
      </c>
      <c r="M4092">
        <v>1</v>
      </c>
      <c r="N4092" s="2">
        <v>44625</v>
      </c>
      <c r="O4092" s="1" t="s">
        <v>11315</v>
      </c>
      <c r="P4092" s="4">
        <v>1157100</v>
      </c>
      <c r="Q4092" s="4">
        <v>92568</v>
      </c>
      <c r="R4092" s="1" t="s">
        <v>383</v>
      </c>
      <c r="S4092" s="1" t="s">
        <v>50</v>
      </c>
      <c r="T4092" s="4">
        <f>Sales_Datas[[#This Row],[after_discount]]-(Sales_Datas[[#This Row],[qty_ordered]]*Sales_Datas[[#This Row],[cogs]])</f>
        <v>1064532</v>
      </c>
      <c r="U4092" s="3">
        <f>IFERROR(Sales_Datas[[#This Row],[Gross_Profit]]/Sales_Datas[[#This Row],[after_discount]],0)</f>
        <v>0.92</v>
      </c>
      <c r="V4092" s="1" t="str">
        <f>IF(Sales_Datas[[#This Row],[base_price]] &lt;= 632200, "Low", (IF(Sales_Datas[[#This Row],[base_price]] &gt;= 10092000, "High", "Medium")))</f>
        <v>Medium</v>
      </c>
    </row>
    <row r="4093" spans="1:22" x14ac:dyDescent="0.25">
      <c r="A4093" s="1" t="s">
        <v>11316</v>
      </c>
      <c r="B4093" s="1" t="s">
        <v>3588</v>
      </c>
      <c r="C4093" s="2">
        <v>44397</v>
      </c>
      <c r="D4093" s="1" t="s">
        <v>11317</v>
      </c>
      <c r="E4093" s="4">
        <v>16530</v>
      </c>
      <c r="F4093">
        <v>7</v>
      </c>
      <c r="G4093" s="4">
        <v>1157100</v>
      </c>
      <c r="H4093" s="4">
        <v>0</v>
      </c>
      <c r="I4093" s="4">
        <v>1157100</v>
      </c>
      <c r="J4093">
        <v>1</v>
      </c>
      <c r="K4093">
        <v>1</v>
      </c>
      <c r="L4093">
        <v>1</v>
      </c>
      <c r="M4093">
        <v>1</v>
      </c>
      <c r="N4093" s="2">
        <v>44403</v>
      </c>
      <c r="O4093" s="1" t="s">
        <v>11318</v>
      </c>
      <c r="P4093" s="4">
        <v>165300</v>
      </c>
      <c r="Q4093" s="4">
        <v>11194</v>
      </c>
      <c r="R4093" s="1" t="s">
        <v>344</v>
      </c>
      <c r="S4093" s="1" t="s">
        <v>50</v>
      </c>
      <c r="T4093" s="4">
        <f>Sales_Datas[[#This Row],[after_discount]]-(Sales_Datas[[#This Row],[qty_ordered]]*Sales_Datas[[#This Row],[cogs]])</f>
        <v>1078742</v>
      </c>
      <c r="U4093" s="3">
        <f>IFERROR(Sales_Datas[[#This Row],[Gross_Profit]]/Sales_Datas[[#This Row],[after_discount]],0)</f>
        <v>0.93228070175438593</v>
      </c>
      <c r="V4093" s="1" t="str">
        <f>IF(Sales_Datas[[#This Row],[base_price]] &lt;= 632200, "Low", (IF(Sales_Datas[[#This Row],[base_price]] &gt;= 10092000, "High", "Medium")))</f>
        <v>Low</v>
      </c>
    </row>
    <row r="4094" spans="1:22" x14ac:dyDescent="0.25">
      <c r="A4094" s="1" t="s">
        <v>11319</v>
      </c>
      <c r="B4094" s="1" t="s">
        <v>4090</v>
      </c>
      <c r="C4094" s="2">
        <v>44542</v>
      </c>
      <c r="D4094" s="1" t="s">
        <v>11320</v>
      </c>
      <c r="E4094" s="4">
        <v>57710</v>
      </c>
      <c r="F4094">
        <v>2</v>
      </c>
      <c r="G4094" s="4">
        <v>1154200</v>
      </c>
      <c r="H4094" s="4">
        <v>0</v>
      </c>
      <c r="I4094" s="4">
        <v>1154200</v>
      </c>
      <c r="J4094">
        <v>1</v>
      </c>
      <c r="K4094">
        <v>1</v>
      </c>
      <c r="L4094">
        <v>1</v>
      </c>
      <c r="M4094">
        <v>1</v>
      </c>
      <c r="N4094" s="2">
        <v>44501</v>
      </c>
      <c r="O4094" s="1" t="s">
        <v>11321</v>
      </c>
      <c r="P4094" s="4">
        <v>577100</v>
      </c>
      <c r="Q4094" s="4">
        <v>49590</v>
      </c>
      <c r="R4094" s="1" t="s">
        <v>475</v>
      </c>
      <c r="S4094" s="1" t="s">
        <v>50</v>
      </c>
      <c r="T4094" s="4">
        <f>Sales_Datas[[#This Row],[after_discount]]-(Sales_Datas[[#This Row],[qty_ordered]]*Sales_Datas[[#This Row],[cogs]])</f>
        <v>1055020</v>
      </c>
      <c r="U4094" s="3">
        <f>IFERROR(Sales_Datas[[#This Row],[Gross_Profit]]/Sales_Datas[[#This Row],[after_discount]],0)</f>
        <v>0.91407035175879392</v>
      </c>
      <c r="V4094" s="1" t="str">
        <f>IF(Sales_Datas[[#This Row],[base_price]] &lt;= 632200, "Low", (IF(Sales_Datas[[#This Row],[base_price]] &gt;= 10092000, "High", "Medium")))</f>
        <v>Low</v>
      </c>
    </row>
    <row r="4095" spans="1:22" x14ac:dyDescent="0.25">
      <c r="A4095" s="1" t="s">
        <v>11322</v>
      </c>
      <c r="B4095" s="1" t="s">
        <v>11323</v>
      </c>
      <c r="C4095" s="2">
        <v>44615</v>
      </c>
      <c r="D4095" s="1" t="s">
        <v>4752</v>
      </c>
      <c r="E4095" s="4">
        <v>57710</v>
      </c>
      <c r="F4095">
        <v>2</v>
      </c>
      <c r="G4095" s="4">
        <v>1154200</v>
      </c>
      <c r="H4095" s="4">
        <v>0</v>
      </c>
      <c r="I4095" s="4">
        <v>1154200</v>
      </c>
      <c r="J4095">
        <v>1</v>
      </c>
      <c r="K4095">
        <v>1</v>
      </c>
      <c r="L4095">
        <v>1</v>
      </c>
      <c r="M4095">
        <v>1</v>
      </c>
      <c r="N4095" s="2">
        <v>44611</v>
      </c>
      <c r="O4095" s="1" t="s">
        <v>4753</v>
      </c>
      <c r="P4095" s="4">
        <v>577100</v>
      </c>
      <c r="Q4095" s="4">
        <v>42688</v>
      </c>
      <c r="R4095" s="1" t="s">
        <v>475</v>
      </c>
      <c r="S4095" s="1" t="s">
        <v>50</v>
      </c>
      <c r="T4095" s="4">
        <f>Sales_Datas[[#This Row],[after_discount]]-(Sales_Datas[[#This Row],[qty_ordered]]*Sales_Datas[[#This Row],[cogs]])</f>
        <v>1068824</v>
      </c>
      <c r="U4095" s="3">
        <f>IFERROR(Sales_Datas[[#This Row],[Gross_Profit]]/Sales_Datas[[#This Row],[after_discount]],0)</f>
        <v>0.92603015075376882</v>
      </c>
      <c r="V4095" s="1" t="str">
        <f>IF(Sales_Datas[[#This Row],[base_price]] &lt;= 632200, "Low", (IF(Sales_Datas[[#This Row],[base_price]] &gt;= 10092000, "High", "Medium")))</f>
        <v>Low</v>
      </c>
    </row>
    <row r="4096" spans="1:22" x14ac:dyDescent="0.25">
      <c r="A4096" s="1" t="s">
        <v>11324</v>
      </c>
      <c r="B4096" s="1" t="s">
        <v>11325</v>
      </c>
      <c r="C4096" s="2">
        <v>44685</v>
      </c>
      <c r="D4096" s="1" t="s">
        <v>4752</v>
      </c>
      <c r="E4096" s="4">
        <v>57710</v>
      </c>
      <c r="F4096">
        <v>2</v>
      </c>
      <c r="G4096" s="4">
        <v>1154200</v>
      </c>
      <c r="H4096" s="4">
        <v>0</v>
      </c>
      <c r="I4096" s="4">
        <v>1154200</v>
      </c>
      <c r="J4096">
        <v>1</v>
      </c>
      <c r="K4096">
        <v>1</v>
      </c>
      <c r="L4096">
        <v>1</v>
      </c>
      <c r="M4096">
        <v>1</v>
      </c>
      <c r="N4096" s="2">
        <v>44660</v>
      </c>
      <c r="O4096" s="1" t="s">
        <v>4753</v>
      </c>
      <c r="P4096" s="4">
        <v>577100</v>
      </c>
      <c r="Q4096" s="4">
        <v>42688</v>
      </c>
      <c r="R4096" s="1" t="s">
        <v>475</v>
      </c>
      <c r="S4096" s="1" t="s">
        <v>50</v>
      </c>
      <c r="T4096" s="4">
        <f>Sales_Datas[[#This Row],[after_discount]]-(Sales_Datas[[#This Row],[qty_ordered]]*Sales_Datas[[#This Row],[cogs]])</f>
        <v>1068824</v>
      </c>
      <c r="U4096" s="3">
        <f>IFERROR(Sales_Datas[[#This Row],[Gross_Profit]]/Sales_Datas[[#This Row],[after_discount]],0)</f>
        <v>0.92603015075376882</v>
      </c>
      <c r="V4096" s="1" t="str">
        <f>IF(Sales_Datas[[#This Row],[base_price]] &lt;= 632200, "Low", (IF(Sales_Datas[[#This Row],[base_price]] &gt;= 10092000, "High", "Medium")))</f>
        <v>Low</v>
      </c>
    </row>
    <row r="4097" spans="1:22" x14ac:dyDescent="0.25">
      <c r="A4097" s="1" t="s">
        <v>11326</v>
      </c>
      <c r="B4097" s="1" t="s">
        <v>11327</v>
      </c>
      <c r="C4097" s="2">
        <v>44871</v>
      </c>
      <c r="D4097" s="1" t="s">
        <v>4752</v>
      </c>
      <c r="E4097" s="4">
        <v>57710</v>
      </c>
      <c r="F4097">
        <v>2</v>
      </c>
      <c r="G4097" s="4">
        <v>1154200</v>
      </c>
      <c r="H4097" s="4">
        <v>0</v>
      </c>
      <c r="I4097" s="4">
        <v>1154200</v>
      </c>
      <c r="J4097">
        <v>1</v>
      </c>
      <c r="K4097">
        <v>1</v>
      </c>
      <c r="L4097">
        <v>1</v>
      </c>
      <c r="M4097">
        <v>1</v>
      </c>
      <c r="N4097" s="2">
        <v>44737</v>
      </c>
      <c r="O4097" s="1" t="s">
        <v>4753</v>
      </c>
      <c r="P4097" s="4">
        <v>577100</v>
      </c>
      <c r="Q4097" s="4">
        <v>42688</v>
      </c>
      <c r="R4097" s="1" t="s">
        <v>475</v>
      </c>
      <c r="S4097" s="1" t="s">
        <v>50</v>
      </c>
      <c r="T4097" s="4">
        <f>Sales_Datas[[#This Row],[after_discount]]-(Sales_Datas[[#This Row],[qty_ordered]]*Sales_Datas[[#This Row],[cogs]])</f>
        <v>1068824</v>
      </c>
      <c r="U4097" s="3">
        <f>IFERROR(Sales_Datas[[#This Row],[Gross_Profit]]/Sales_Datas[[#This Row],[after_discount]],0)</f>
        <v>0.92603015075376882</v>
      </c>
      <c r="V4097" s="1" t="str">
        <f>IF(Sales_Datas[[#This Row],[base_price]] &lt;= 632200, "Low", (IF(Sales_Datas[[#This Row],[base_price]] &gt;= 10092000, "High", "Medium")))</f>
        <v>Low</v>
      </c>
    </row>
    <row r="4098" spans="1:22" x14ac:dyDescent="0.25">
      <c r="A4098" s="1" t="s">
        <v>11328</v>
      </c>
      <c r="B4098" s="1" t="s">
        <v>11329</v>
      </c>
      <c r="C4098" s="2">
        <v>44839</v>
      </c>
      <c r="D4098" s="1" t="s">
        <v>11330</v>
      </c>
      <c r="E4098" s="4">
        <v>57710</v>
      </c>
      <c r="F4098">
        <v>2</v>
      </c>
      <c r="G4098" s="4">
        <v>1154200</v>
      </c>
      <c r="H4098" s="4">
        <v>0</v>
      </c>
      <c r="I4098" s="4">
        <v>1154200</v>
      </c>
      <c r="J4098">
        <v>1</v>
      </c>
      <c r="K4098">
        <v>1</v>
      </c>
      <c r="L4098">
        <v>0</v>
      </c>
      <c r="M4098">
        <v>1</v>
      </c>
      <c r="N4098" s="2">
        <v>44703</v>
      </c>
      <c r="O4098" s="1" t="s">
        <v>11331</v>
      </c>
      <c r="P4098" s="4">
        <v>577100</v>
      </c>
      <c r="Q4098" s="4">
        <v>43848</v>
      </c>
      <c r="R4098" s="1" t="s">
        <v>89</v>
      </c>
      <c r="S4098" s="1" t="s">
        <v>50</v>
      </c>
      <c r="T4098" s="4">
        <f>Sales_Datas[[#This Row],[after_discount]]-(Sales_Datas[[#This Row],[qty_ordered]]*Sales_Datas[[#This Row],[cogs]])</f>
        <v>1066504</v>
      </c>
      <c r="U4098" s="3">
        <f>IFERROR(Sales_Datas[[#This Row],[Gross_Profit]]/Sales_Datas[[#This Row],[after_discount]],0)</f>
        <v>0.9240201005025126</v>
      </c>
      <c r="V4098" s="1" t="str">
        <f>IF(Sales_Datas[[#This Row],[base_price]] &lt;= 632200, "Low", (IF(Sales_Datas[[#This Row],[base_price]] &gt;= 10092000, "High", "Medium")))</f>
        <v>Low</v>
      </c>
    </row>
    <row r="4099" spans="1:22" x14ac:dyDescent="0.25">
      <c r="A4099" s="1" t="s">
        <v>11332</v>
      </c>
      <c r="B4099" s="1" t="s">
        <v>11333</v>
      </c>
      <c r="C4099" s="2">
        <v>44298</v>
      </c>
      <c r="D4099" s="1" t="s">
        <v>11334</v>
      </c>
      <c r="E4099" s="4">
        <v>115420</v>
      </c>
      <c r="F4099">
        <v>1</v>
      </c>
      <c r="G4099" s="4">
        <v>1154200</v>
      </c>
      <c r="H4099" s="4">
        <v>0</v>
      </c>
      <c r="I4099" s="4">
        <v>1154200</v>
      </c>
      <c r="J4099">
        <v>1</v>
      </c>
      <c r="K4099">
        <v>1</v>
      </c>
      <c r="L4099">
        <v>0</v>
      </c>
      <c r="M4099">
        <v>1</v>
      </c>
      <c r="N4099" s="2">
        <v>44533</v>
      </c>
      <c r="O4099" s="1" t="s">
        <v>11335</v>
      </c>
      <c r="P4099" s="4">
        <v>1154200</v>
      </c>
      <c r="Q4099" s="4">
        <v>72674</v>
      </c>
      <c r="R4099" s="1" t="s">
        <v>23</v>
      </c>
      <c r="S4099" s="1" t="s">
        <v>50</v>
      </c>
      <c r="T4099" s="4">
        <f>Sales_Datas[[#This Row],[after_discount]]-(Sales_Datas[[#This Row],[qty_ordered]]*Sales_Datas[[#This Row],[cogs]])</f>
        <v>1081526</v>
      </c>
      <c r="U4099" s="3">
        <f>IFERROR(Sales_Datas[[#This Row],[Gross_Profit]]/Sales_Datas[[#This Row],[after_discount]],0)</f>
        <v>0.937035175879397</v>
      </c>
      <c r="V4099" s="1" t="str">
        <f>IF(Sales_Datas[[#This Row],[base_price]] &lt;= 632200, "Low", (IF(Sales_Datas[[#This Row],[base_price]] &gt;= 10092000, "High", "Medium")))</f>
        <v>Medium</v>
      </c>
    </row>
    <row r="4100" spans="1:22" x14ac:dyDescent="0.25">
      <c r="A4100" s="1" t="s">
        <v>11336</v>
      </c>
      <c r="B4100" s="1" t="s">
        <v>8984</v>
      </c>
      <c r="C4100" s="2">
        <v>44575</v>
      </c>
      <c r="D4100" s="1" t="s">
        <v>11337</v>
      </c>
      <c r="E4100" s="4">
        <v>57420</v>
      </c>
      <c r="F4100">
        <v>2</v>
      </c>
      <c r="G4100" s="4">
        <v>1148400</v>
      </c>
      <c r="H4100" s="4">
        <v>0</v>
      </c>
      <c r="I4100" s="4">
        <v>1148400</v>
      </c>
      <c r="J4100">
        <v>1</v>
      </c>
      <c r="K4100">
        <v>1</v>
      </c>
      <c r="L4100">
        <v>0</v>
      </c>
      <c r="M4100">
        <v>1</v>
      </c>
      <c r="N4100" s="2">
        <v>44398</v>
      </c>
      <c r="O4100" s="1" t="s">
        <v>11338</v>
      </c>
      <c r="P4100" s="4">
        <v>574200</v>
      </c>
      <c r="Q4100" s="4">
        <v>51098</v>
      </c>
      <c r="R4100" s="1" t="s">
        <v>89</v>
      </c>
      <c r="S4100" s="1" t="s">
        <v>50</v>
      </c>
      <c r="T4100" s="4">
        <f>Sales_Datas[[#This Row],[after_discount]]-(Sales_Datas[[#This Row],[qty_ordered]]*Sales_Datas[[#This Row],[cogs]])</f>
        <v>1046204</v>
      </c>
      <c r="U4100" s="3">
        <f>IFERROR(Sales_Datas[[#This Row],[Gross_Profit]]/Sales_Datas[[#This Row],[after_discount]],0)</f>
        <v>0.91101010101010105</v>
      </c>
      <c r="V4100" s="1" t="str">
        <f>IF(Sales_Datas[[#This Row],[base_price]] &lt;= 632200, "Low", (IF(Sales_Datas[[#This Row],[base_price]] &gt;= 10092000, "High", "Medium")))</f>
        <v>Low</v>
      </c>
    </row>
    <row r="4101" spans="1:22" x14ac:dyDescent="0.25">
      <c r="A4101" s="1" t="s">
        <v>11339</v>
      </c>
      <c r="B4101" s="1" t="s">
        <v>11340</v>
      </c>
      <c r="C4101" s="2">
        <v>44618</v>
      </c>
      <c r="D4101" s="1" t="s">
        <v>11337</v>
      </c>
      <c r="E4101" s="4">
        <v>57420</v>
      </c>
      <c r="F4101">
        <v>2</v>
      </c>
      <c r="G4101" s="4">
        <v>1148400</v>
      </c>
      <c r="H4101" s="4">
        <v>0</v>
      </c>
      <c r="I4101" s="4">
        <v>1148400</v>
      </c>
      <c r="J4101">
        <v>1</v>
      </c>
      <c r="K4101">
        <v>1</v>
      </c>
      <c r="L4101">
        <v>1</v>
      </c>
      <c r="M4101">
        <v>1</v>
      </c>
      <c r="N4101" s="2">
        <v>44535</v>
      </c>
      <c r="O4101" s="1" t="s">
        <v>11338</v>
      </c>
      <c r="P4101" s="4">
        <v>574200</v>
      </c>
      <c r="Q4101" s="4">
        <v>51098</v>
      </c>
      <c r="R4101" s="1" t="s">
        <v>89</v>
      </c>
      <c r="S4101" s="1" t="s">
        <v>50</v>
      </c>
      <c r="T4101" s="4">
        <f>Sales_Datas[[#This Row],[after_discount]]-(Sales_Datas[[#This Row],[qty_ordered]]*Sales_Datas[[#This Row],[cogs]])</f>
        <v>1046204</v>
      </c>
      <c r="U4101" s="3">
        <f>IFERROR(Sales_Datas[[#This Row],[Gross_Profit]]/Sales_Datas[[#This Row],[after_discount]],0)</f>
        <v>0.91101010101010105</v>
      </c>
      <c r="V4101" s="1" t="str">
        <f>IF(Sales_Datas[[#This Row],[base_price]] &lt;= 632200, "Low", (IF(Sales_Datas[[#This Row],[base_price]] &gt;= 10092000, "High", "Medium")))</f>
        <v>Low</v>
      </c>
    </row>
    <row r="4102" spans="1:22" x14ac:dyDescent="0.25">
      <c r="A4102" s="1" t="s">
        <v>11341</v>
      </c>
      <c r="B4102" s="1" t="s">
        <v>11342</v>
      </c>
      <c r="C4102" s="2">
        <v>44750</v>
      </c>
      <c r="D4102" s="1" t="s">
        <v>11343</v>
      </c>
      <c r="E4102" s="4">
        <v>57420</v>
      </c>
      <c r="F4102">
        <v>2</v>
      </c>
      <c r="G4102" s="4">
        <v>1148400</v>
      </c>
      <c r="H4102" s="4">
        <v>0</v>
      </c>
      <c r="I4102" s="4">
        <v>1148400</v>
      </c>
      <c r="J4102">
        <v>1</v>
      </c>
      <c r="K4102">
        <v>1</v>
      </c>
      <c r="L4102">
        <v>1</v>
      </c>
      <c r="M4102">
        <v>1</v>
      </c>
      <c r="N4102" s="2">
        <v>44793</v>
      </c>
      <c r="O4102" s="1" t="s">
        <v>11344</v>
      </c>
      <c r="P4102" s="4">
        <v>574200</v>
      </c>
      <c r="Q4102" s="4">
        <v>49938</v>
      </c>
      <c r="R4102" s="1" t="s">
        <v>23</v>
      </c>
      <c r="S4102" s="1" t="s">
        <v>50</v>
      </c>
      <c r="T4102" s="4">
        <f>Sales_Datas[[#This Row],[after_discount]]-(Sales_Datas[[#This Row],[qty_ordered]]*Sales_Datas[[#This Row],[cogs]])</f>
        <v>1048524</v>
      </c>
      <c r="U4102" s="3">
        <f>IFERROR(Sales_Datas[[#This Row],[Gross_Profit]]/Sales_Datas[[#This Row],[after_discount]],0)</f>
        <v>0.91303030303030308</v>
      </c>
      <c r="V4102" s="1" t="str">
        <f>IF(Sales_Datas[[#This Row],[base_price]] &lt;= 632200, "Low", (IF(Sales_Datas[[#This Row],[base_price]] &gt;= 10092000, "High", "Medium")))</f>
        <v>Low</v>
      </c>
    </row>
    <row r="4103" spans="1:22" x14ac:dyDescent="0.25">
      <c r="A4103" s="1" t="s">
        <v>11345</v>
      </c>
      <c r="B4103" s="1" t="s">
        <v>10205</v>
      </c>
      <c r="C4103" s="2">
        <v>44710</v>
      </c>
      <c r="D4103" s="1" t="s">
        <v>11346</v>
      </c>
      <c r="E4103" s="4">
        <v>38280</v>
      </c>
      <c r="F4103">
        <v>3</v>
      </c>
      <c r="G4103" s="4">
        <v>1148400</v>
      </c>
      <c r="H4103" s="4">
        <v>0</v>
      </c>
      <c r="I4103" s="4">
        <v>1148400</v>
      </c>
      <c r="J4103">
        <v>1</v>
      </c>
      <c r="K4103">
        <v>1</v>
      </c>
      <c r="L4103">
        <v>1</v>
      </c>
      <c r="M4103">
        <v>1</v>
      </c>
      <c r="N4103" s="2">
        <v>44401</v>
      </c>
      <c r="O4103" s="1" t="s">
        <v>11347</v>
      </c>
      <c r="P4103" s="4">
        <v>382800</v>
      </c>
      <c r="Q4103" s="4">
        <v>29812</v>
      </c>
      <c r="R4103" s="1" t="s">
        <v>344</v>
      </c>
      <c r="S4103" s="1" t="s">
        <v>50</v>
      </c>
      <c r="T4103" s="4">
        <f>Sales_Datas[[#This Row],[after_discount]]-(Sales_Datas[[#This Row],[qty_ordered]]*Sales_Datas[[#This Row],[cogs]])</f>
        <v>1058964</v>
      </c>
      <c r="U4103" s="3">
        <f>IFERROR(Sales_Datas[[#This Row],[Gross_Profit]]/Sales_Datas[[#This Row],[after_discount]],0)</f>
        <v>0.92212121212121212</v>
      </c>
      <c r="V4103" s="1" t="str">
        <f>IF(Sales_Datas[[#This Row],[base_price]] &lt;= 632200, "Low", (IF(Sales_Datas[[#This Row],[base_price]] &gt;= 10092000, "High", "Medium")))</f>
        <v>Low</v>
      </c>
    </row>
    <row r="4104" spans="1:22" x14ac:dyDescent="0.25">
      <c r="A4104" s="1" t="s">
        <v>11348</v>
      </c>
      <c r="B4104" s="1" t="s">
        <v>11349</v>
      </c>
      <c r="C4104" s="2">
        <v>44700</v>
      </c>
      <c r="D4104" s="1" t="s">
        <v>11350</v>
      </c>
      <c r="E4104" s="4">
        <v>113332</v>
      </c>
      <c r="F4104">
        <v>1</v>
      </c>
      <c r="G4104" s="4">
        <v>1133320</v>
      </c>
      <c r="H4104" s="4">
        <v>0</v>
      </c>
      <c r="I4104" s="4">
        <v>1133320</v>
      </c>
      <c r="J4104">
        <v>1</v>
      </c>
      <c r="K4104">
        <v>1</v>
      </c>
      <c r="L4104">
        <v>1</v>
      </c>
      <c r="M4104">
        <v>4</v>
      </c>
      <c r="N4104" s="2">
        <v>44709</v>
      </c>
      <c r="O4104" s="1" t="s">
        <v>11351</v>
      </c>
      <c r="P4104" s="4">
        <v>1133320</v>
      </c>
      <c r="Q4104" s="4">
        <v>77024</v>
      </c>
      <c r="R4104" s="1" t="s">
        <v>554</v>
      </c>
      <c r="S4104" s="1" t="s">
        <v>34</v>
      </c>
      <c r="T4104" s="4">
        <f>Sales_Datas[[#This Row],[after_discount]]-(Sales_Datas[[#This Row],[qty_ordered]]*Sales_Datas[[#This Row],[cogs]])</f>
        <v>1056296</v>
      </c>
      <c r="U4104" s="3">
        <f>IFERROR(Sales_Datas[[#This Row],[Gross_Profit]]/Sales_Datas[[#This Row],[after_discount]],0)</f>
        <v>0.93203684749232341</v>
      </c>
      <c r="V4104" s="1" t="str">
        <f>IF(Sales_Datas[[#This Row],[base_price]] &lt;= 632200, "Low", (IF(Sales_Datas[[#This Row],[base_price]] &gt;= 10092000, "High", "Medium")))</f>
        <v>Medium</v>
      </c>
    </row>
    <row r="4105" spans="1:22" x14ac:dyDescent="0.25">
      <c r="A4105" s="1" t="s">
        <v>11352</v>
      </c>
      <c r="B4105" s="1" t="s">
        <v>11353</v>
      </c>
      <c r="C4105" s="2">
        <v>44525</v>
      </c>
      <c r="D4105" s="1" t="s">
        <v>473</v>
      </c>
      <c r="E4105" s="4">
        <v>113100</v>
      </c>
      <c r="F4105">
        <v>1</v>
      </c>
      <c r="G4105" s="4">
        <v>1131000</v>
      </c>
      <c r="H4105" s="4">
        <v>0</v>
      </c>
      <c r="I4105" s="4">
        <v>1131000</v>
      </c>
      <c r="J4105">
        <v>1</v>
      </c>
      <c r="K4105">
        <v>1</v>
      </c>
      <c r="L4105">
        <v>1</v>
      </c>
      <c r="M4105">
        <v>1</v>
      </c>
      <c r="N4105" s="2">
        <v>44522</v>
      </c>
      <c r="O4105" s="1" t="s">
        <v>474</v>
      </c>
      <c r="P4105" s="4">
        <v>1198280</v>
      </c>
      <c r="Q4105" s="4">
        <v>77836</v>
      </c>
      <c r="R4105" s="1" t="s">
        <v>475</v>
      </c>
      <c r="S4105" s="1" t="s">
        <v>50</v>
      </c>
      <c r="T4105" s="4">
        <f>Sales_Datas[[#This Row],[after_discount]]-(Sales_Datas[[#This Row],[qty_ordered]]*Sales_Datas[[#This Row],[cogs]])</f>
        <v>1053164</v>
      </c>
      <c r="U4105" s="3">
        <f>IFERROR(Sales_Datas[[#This Row],[Gross_Profit]]/Sales_Datas[[#This Row],[after_discount]],0)</f>
        <v>0.93117948717948718</v>
      </c>
      <c r="V4105" s="1" t="str">
        <f>IF(Sales_Datas[[#This Row],[base_price]] &lt;= 632200, "Low", (IF(Sales_Datas[[#This Row],[base_price]] &gt;= 10092000, "High", "Medium")))</f>
        <v>Medium</v>
      </c>
    </row>
    <row r="4106" spans="1:22" x14ac:dyDescent="0.25">
      <c r="A4106" s="1" t="s">
        <v>11354</v>
      </c>
      <c r="B4106" s="1" t="s">
        <v>11355</v>
      </c>
      <c r="C4106" s="2">
        <v>44513</v>
      </c>
      <c r="D4106" s="1" t="s">
        <v>11356</v>
      </c>
      <c r="E4106" s="4">
        <v>113100</v>
      </c>
      <c r="F4106">
        <v>1</v>
      </c>
      <c r="G4106" s="4">
        <v>1131000</v>
      </c>
      <c r="H4106" s="4">
        <v>0</v>
      </c>
      <c r="I4106" s="4">
        <v>1131000</v>
      </c>
      <c r="J4106">
        <v>1</v>
      </c>
      <c r="K4106">
        <v>1</v>
      </c>
      <c r="L4106">
        <v>1</v>
      </c>
      <c r="M4106">
        <v>1</v>
      </c>
      <c r="N4106" s="2">
        <v>44515</v>
      </c>
      <c r="O4106" s="1" t="s">
        <v>11357</v>
      </c>
      <c r="P4106" s="4">
        <v>1131000</v>
      </c>
      <c r="Q4106" s="4">
        <v>68962</v>
      </c>
      <c r="R4106" s="1" t="s">
        <v>89</v>
      </c>
      <c r="S4106" s="1" t="s">
        <v>50</v>
      </c>
      <c r="T4106" s="4">
        <f>Sales_Datas[[#This Row],[after_discount]]-(Sales_Datas[[#This Row],[qty_ordered]]*Sales_Datas[[#This Row],[cogs]])</f>
        <v>1062038</v>
      </c>
      <c r="U4106" s="3">
        <f>IFERROR(Sales_Datas[[#This Row],[Gross_Profit]]/Sales_Datas[[#This Row],[after_discount]],0)</f>
        <v>0.93902564102564101</v>
      </c>
      <c r="V4106" s="1" t="str">
        <f>IF(Sales_Datas[[#This Row],[base_price]] &lt;= 632200, "Low", (IF(Sales_Datas[[#This Row],[base_price]] &gt;= 10092000, "High", "Medium")))</f>
        <v>Medium</v>
      </c>
    </row>
    <row r="4107" spans="1:22" x14ac:dyDescent="0.25">
      <c r="A4107" s="1" t="s">
        <v>11358</v>
      </c>
      <c r="B4107" s="1" t="s">
        <v>11359</v>
      </c>
      <c r="C4107" s="2">
        <v>44564</v>
      </c>
      <c r="D4107" s="1" t="s">
        <v>876</v>
      </c>
      <c r="E4107" s="4">
        <v>37700</v>
      </c>
      <c r="F4107">
        <v>3</v>
      </c>
      <c r="G4107" s="4">
        <v>1131000</v>
      </c>
      <c r="H4107" s="4">
        <v>0</v>
      </c>
      <c r="I4107" s="4">
        <v>1131000</v>
      </c>
      <c r="J4107">
        <v>1</v>
      </c>
      <c r="K4107">
        <v>1</v>
      </c>
      <c r="L4107">
        <v>1</v>
      </c>
      <c r="M4107">
        <v>1</v>
      </c>
      <c r="N4107" s="2">
        <v>44626</v>
      </c>
      <c r="O4107" s="1" t="s">
        <v>877</v>
      </c>
      <c r="P4107" s="4">
        <v>377000</v>
      </c>
      <c r="Q4107" s="4">
        <v>24476</v>
      </c>
      <c r="R4107" s="1" t="s">
        <v>128</v>
      </c>
      <c r="S4107" s="1" t="s">
        <v>50</v>
      </c>
      <c r="T4107" s="4">
        <f>Sales_Datas[[#This Row],[after_discount]]-(Sales_Datas[[#This Row],[qty_ordered]]*Sales_Datas[[#This Row],[cogs]])</f>
        <v>1057572</v>
      </c>
      <c r="U4107" s="3">
        <f>IFERROR(Sales_Datas[[#This Row],[Gross_Profit]]/Sales_Datas[[#This Row],[after_discount]],0)</f>
        <v>0.93507692307692303</v>
      </c>
      <c r="V4107" s="1" t="str">
        <f>IF(Sales_Datas[[#This Row],[base_price]] &lt;= 632200, "Low", (IF(Sales_Datas[[#This Row],[base_price]] &gt;= 10092000, "High", "Medium")))</f>
        <v>Low</v>
      </c>
    </row>
    <row r="4108" spans="1:22" x14ac:dyDescent="0.25">
      <c r="A4108" s="1" t="s">
        <v>11360</v>
      </c>
      <c r="B4108" s="1" t="s">
        <v>11361</v>
      </c>
      <c r="C4108" s="2">
        <v>44617</v>
      </c>
      <c r="D4108" s="1" t="s">
        <v>876</v>
      </c>
      <c r="E4108" s="4">
        <v>37700</v>
      </c>
      <c r="F4108">
        <v>3</v>
      </c>
      <c r="G4108" s="4">
        <v>1131000</v>
      </c>
      <c r="H4108" s="4">
        <v>0</v>
      </c>
      <c r="I4108" s="4">
        <v>1131000</v>
      </c>
      <c r="J4108">
        <v>1</v>
      </c>
      <c r="K4108">
        <v>1</v>
      </c>
      <c r="L4108">
        <v>1</v>
      </c>
      <c r="M4108">
        <v>1</v>
      </c>
      <c r="N4108" s="2">
        <v>44441</v>
      </c>
      <c r="O4108" s="1" t="s">
        <v>877</v>
      </c>
      <c r="P4108" s="4">
        <v>377000</v>
      </c>
      <c r="Q4108" s="4">
        <v>24476</v>
      </c>
      <c r="R4108" s="1" t="s">
        <v>128</v>
      </c>
      <c r="S4108" s="1" t="s">
        <v>50</v>
      </c>
      <c r="T4108" s="4">
        <f>Sales_Datas[[#This Row],[after_discount]]-(Sales_Datas[[#This Row],[qty_ordered]]*Sales_Datas[[#This Row],[cogs]])</f>
        <v>1057572</v>
      </c>
      <c r="U4108" s="3">
        <f>IFERROR(Sales_Datas[[#This Row],[Gross_Profit]]/Sales_Datas[[#This Row],[after_discount]],0)</f>
        <v>0.93507692307692303</v>
      </c>
      <c r="V4108" s="1" t="str">
        <f>IF(Sales_Datas[[#This Row],[base_price]] &lt;= 632200, "Low", (IF(Sales_Datas[[#This Row],[base_price]] &gt;= 10092000, "High", "Medium")))</f>
        <v>Low</v>
      </c>
    </row>
    <row r="4109" spans="1:22" x14ac:dyDescent="0.25">
      <c r="A4109" s="1" t="s">
        <v>11362</v>
      </c>
      <c r="B4109" s="1" t="s">
        <v>11363</v>
      </c>
      <c r="C4109" s="2">
        <v>44807</v>
      </c>
      <c r="D4109" s="1" t="s">
        <v>876</v>
      </c>
      <c r="E4109" s="4">
        <v>37700</v>
      </c>
      <c r="F4109">
        <v>3</v>
      </c>
      <c r="G4109" s="4">
        <v>1131000</v>
      </c>
      <c r="H4109" s="4">
        <v>0</v>
      </c>
      <c r="I4109" s="4">
        <v>1131000</v>
      </c>
      <c r="J4109">
        <v>1</v>
      </c>
      <c r="K4109">
        <v>0</v>
      </c>
      <c r="L4109">
        <v>0</v>
      </c>
      <c r="M4109">
        <v>1</v>
      </c>
      <c r="N4109" s="2">
        <v>44528</v>
      </c>
      <c r="O4109" s="1" t="s">
        <v>877</v>
      </c>
      <c r="P4109" s="4">
        <v>377000</v>
      </c>
      <c r="Q4109" s="4">
        <v>24476</v>
      </c>
      <c r="R4109" s="1" t="s">
        <v>128</v>
      </c>
      <c r="S4109" s="1" t="s">
        <v>50</v>
      </c>
      <c r="T4109" s="4">
        <f>Sales_Datas[[#This Row],[after_discount]]-(Sales_Datas[[#This Row],[qty_ordered]]*Sales_Datas[[#This Row],[cogs]])</f>
        <v>1057572</v>
      </c>
      <c r="U4109" s="3">
        <f>IFERROR(Sales_Datas[[#This Row],[Gross_Profit]]/Sales_Datas[[#This Row],[after_discount]],0)</f>
        <v>0.93507692307692303</v>
      </c>
      <c r="V4109" s="1" t="str">
        <f>IF(Sales_Datas[[#This Row],[base_price]] &lt;= 632200, "Low", (IF(Sales_Datas[[#This Row],[base_price]] &gt;= 10092000, "High", "Medium")))</f>
        <v>Low</v>
      </c>
    </row>
    <row r="4110" spans="1:22" x14ac:dyDescent="0.25">
      <c r="A4110" s="1" t="s">
        <v>11364</v>
      </c>
      <c r="B4110" s="1" t="s">
        <v>1993</v>
      </c>
      <c r="C4110" s="2">
        <v>44426</v>
      </c>
      <c r="D4110" s="1" t="s">
        <v>11365</v>
      </c>
      <c r="E4110" s="4">
        <v>113100</v>
      </c>
      <c r="F4110">
        <v>1</v>
      </c>
      <c r="G4110" s="4">
        <v>1131000</v>
      </c>
      <c r="H4110" s="4">
        <v>0</v>
      </c>
      <c r="I4110" s="4">
        <v>1131000</v>
      </c>
      <c r="J4110">
        <v>1</v>
      </c>
      <c r="K4110">
        <v>1</v>
      </c>
      <c r="L4110">
        <v>0</v>
      </c>
      <c r="M4110">
        <v>1</v>
      </c>
      <c r="N4110" s="2">
        <v>44398</v>
      </c>
      <c r="O4110" s="1" t="s">
        <v>11366</v>
      </c>
      <c r="P4110" s="4">
        <v>1131000</v>
      </c>
      <c r="Q4110" s="4">
        <v>67860</v>
      </c>
      <c r="R4110" s="1" t="s">
        <v>133</v>
      </c>
      <c r="S4110" s="1" t="s">
        <v>50</v>
      </c>
      <c r="T4110" s="4">
        <f>Sales_Datas[[#This Row],[after_discount]]-(Sales_Datas[[#This Row],[qty_ordered]]*Sales_Datas[[#This Row],[cogs]])</f>
        <v>1063140</v>
      </c>
      <c r="U4110" s="3">
        <f>IFERROR(Sales_Datas[[#This Row],[Gross_Profit]]/Sales_Datas[[#This Row],[after_discount]],0)</f>
        <v>0.94</v>
      </c>
      <c r="V4110" s="1" t="str">
        <f>IF(Sales_Datas[[#This Row],[base_price]] &lt;= 632200, "Low", (IF(Sales_Datas[[#This Row],[base_price]] &gt;= 10092000, "High", "Medium")))</f>
        <v>Medium</v>
      </c>
    </row>
    <row r="4111" spans="1:22" x14ac:dyDescent="0.25">
      <c r="A4111" s="1" t="s">
        <v>11367</v>
      </c>
      <c r="B4111" s="1" t="s">
        <v>1389</v>
      </c>
      <c r="C4111" s="2">
        <v>44511</v>
      </c>
      <c r="D4111" s="1" t="s">
        <v>9732</v>
      </c>
      <c r="E4111" s="4">
        <v>56550</v>
      </c>
      <c r="F4111">
        <v>2</v>
      </c>
      <c r="G4111" s="4">
        <v>1131000</v>
      </c>
      <c r="H4111" s="4">
        <v>0</v>
      </c>
      <c r="I4111" s="4">
        <v>1131000</v>
      </c>
      <c r="J4111">
        <v>1</v>
      </c>
      <c r="K4111">
        <v>1</v>
      </c>
      <c r="L4111">
        <v>1</v>
      </c>
      <c r="M4111">
        <v>4</v>
      </c>
      <c r="N4111" s="2">
        <v>44526</v>
      </c>
      <c r="O4111" s="1" t="s">
        <v>9733</v>
      </c>
      <c r="P4111" s="4">
        <v>565500</v>
      </c>
      <c r="Q4111" s="4">
        <v>49764</v>
      </c>
      <c r="R4111" s="1" t="s">
        <v>344</v>
      </c>
      <c r="S4111" s="1" t="s">
        <v>34</v>
      </c>
      <c r="T4111" s="4">
        <f>Sales_Datas[[#This Row],[after_discount]]-(Sales_Datas[[#This Row],[qty_ordered]]*Sales_Datas[[#This Row],[cogs]])</f>
        <v>1031472</v>
      </c>
      <c r="U4111" s="3">
        <f>IFERROR(Sales_Datas[[#This Row],[Gross_Profit]]/Sales_Datas[[#This Row],[after_discount]],0)</f>
        <v>0.91200000000000003</v>
      </c>
      <c r="V4111" s="1" t="str">
        <f>IF(Sales_Datas[[#This Row],[base_price]] &lt;= 632200, "Low", (IF(Sales_Datas[[#This Row],[base_price]] &gt;= 10092000, "High", "Medium")))</f>
        <v>Low</v>
      </c>
    </row>
    <row r="4112" spans="1:22" x14ac:dyDescent="0.25">
      <c r="A4112" s="1" t="s">
        <v>11368</v>
      </c>
      <c r="B4112" s="1" t="s">
        <v>11369</v>
      </c>
      <c r="C4112" s="2">
        <v>44563</v>
      </c>
      <c r="D4112" s="1" t="s">
        <v>9732</v>
      </c>
      <c r="E4112" s="4">
        <v>56550</v>
      </c>
      <c r="F4112">
        <v>2</v>
      </c>
      <c r="G4112" s="4">
        <v>1131000</v>
      </c>
      <c r="H4112" s="4">
        <v>0</v>
      </c>
      <c r="I4112" s="4">
        <v>1131000</v>
      </c>
      <c r="J4112">
        <v>1</v>
      </c>
      <c r="K4112">
        <v>0</v>
      </c>
      <c r="L4112">
        <v>0</v>
      </c>
      <c r="M4112">
        <v>2</v>
      </c>
      <c r="N4112" s="2">
        <v>44569</v>
      </c>
      <c r="O4112" s="1" t="s">
        <v>9733</v>
      </c>
      <c r="P4112" s="4">
        <v>565500</v>
      </c>
      <c r="Q4112" s="4">
        <v>49764</v>
      </c>
      <c r="R4112" s="1" t="s">
        <v>344</v>
      </c>
      <c r="S4112" s="1" t="s">
        <v>76</v>
      </c>
      <c r="T4112" s="4">
        <f>Sales_Datas[[#This Row],[after_discount]]-(Sales_Datas[[#This Row],[qty_ordered]]*Sales_Datas[[#This Row],[cogs]])</f>
        <v>1031472</v>
      </c>
      <c r="U4112" s="3">
        <f>IFERROR(Sales_Datas[[#This Row],[Gross_Profit]]/Sales_Datas[[#This Row],[after_discount]],0)</f>
        <v>0.91200000000000003</v>
      </c>
      <c r="V4112" s="1" t="str">
        <f>IF(Sales_Datas[[#This Row],[base_price]] &lt;= 632200, "Low", (IF(Sales_Datas[[#This Row],[base_price]] &gt;= 10092000, "High", "Medium")))</f>
        <v>Low</v>
      </c>
    </row>
    <row r="4113" spans="1:22" x14ac:dyDescent="0.25">
      <c r="A4113" s="1" t="s">
        <v>11370</v>
      </c>
      <c r="B4113" s="1" t="s">
        <v>8777</v>
      </c>
      <c r="C4113" s="2">
        <v>44761</v>
      </c>
      <c r="D4113" s="1" t="s">
        <v>11371</v>
      </c>
      <c r="E4113" s="4">
        <v>113100</v>
      </c>
      <c r="F4113">
        <v>1</v>
      </c>
      <c r="G4113" s="4">
        <v>1131000</v>
      </c>
      <c r="H4113" s="4">
        <v>0</v>
      </c>
      <c r="I4113" s="4">
        <v>1131000</v>
      </c>
      <c r="J4113">
        <v>1</v>
      </c>
      <c r="K4113">
        <v>0</v>
      </c>
      <c r="L4113">
        <v>0</v>
      </c>
      <c r="M4113">
        <v>1</v>
      </c>
      <c r="N4113" s="2">
        <v>44429</v>
      </c>
      <c r="O4113" s="1" t="s">
        <v>11372</v>
      </c>
      <c r="P4113" s="4">
        <v>1131000</v>
      </c>
      <c r="Q4113" s="4">
        <v>82534</v>
      </c>
      <c r="R4113" s="1" t="s">
        <v>75</v>
      </c>
      <c r="S4113" s="1" t="s">
        <v>50</v>
      </c>
      <c r="T4113" s="4">
        <f>Sales_Datas[[#This Row],[after_discount]]-(Sales_Datas[[#This Row],[qty_ordered]]*Sales_Datas[[#This Row],[cogs]])</f>
        <v>1048466</v>
      </c>
      <c r="U4113" s="3">
        <f>IFERROR(Sales_Datas[[#This Row],[Gross_Profit]]/Sales_Datas[[#This Row],[after_discount]],0)</f>
        <v>0.927025641025641</v>
      </c>
      <c r="V4113" s="1" t="str">
        <f>IF(Sales_Datas[[#This Row],[base_price]] &lt;= 632200, "Low", (IF(Sales_Datas[[#This Row],[base_price]] &gt;= 10092000, "High", "Medium")))</f>
        <v>Medium</v>
      </c>
    </row>
    <row r="4114" spans="1:22" x14ac:dyDescent="0.25">
      <c r="A4114" s="1" t="s">
        <v>11373</v>
      </c>
      <c r="B4114" s="1" t="s">
        <v>11374</v>
      </c>
      <c r="C4114" s="2">
        <v>44717</v>
      </c>
      <c r="D4114" s="1" t="s">
        <v>11375</v>
      </c>
      <c r="E4114" s="4">
        <v>113042</v>
      </c>
      <c r="F4114">
        <v>1</v>
      </c>
      <c r="G4114" s="4">
        <v>1130420</v>
      </c>
      <c r="H4114" s="4">
        <v>0</v>
      </c>
      <c r="I4114" s="4">
        <v>1130420</v>
      </c>
      <c r="J4114">
        <v>1</v>
      </c>
      <c r="K4114">
        <v>1</v>
      </c>
      <c r="L4114">
        <v>1</v>
      </c>
      <c r="M4114">
        <v>1</v>
      </c>
      <c r="N4114" s="2">
        <v>44447</v>
      </c>
      <c r="O4114" s="1" t="s">
        <v>11376</v>
      </c>
      <c r="P4114" s="4">
        <v>1130420</v>
      </c>
      <c r="Q4114" s="4">
        <v>87000</v>
      </c>
      <c r="R4114" s="1" t="s">
        <v>55</v>
      </c>
      <c r="S4114" s="1" t="s">
        <v>50</v>
      </c>
      <c r="T4114" s="4">
        <f>Sales_Datas[[#This Row],[after_discount]]-(Sales_Datas[[#This Row],[qty_ordered]]*Sales_Datas[[#This Row],[cogs]])</f>
        <v>1043420</v>
      </c>
      <c r="U4114" s="3">
        <f>IFERROR(Sales_Datas[[#This Row],[Gross_Profit]]/Sales_Datas[[#This Row],[after_discount]],0)</f>
        <v>0.92303745510518209</v>
      </c>
      <c r="V4114" s="1" t="str">
        <f>IF(Sales_Datas[[#This Row],[base_price]] &lt;= 632200, "Low", (IF(Sales_Datas[[#This Row],[base_price]] &gt;= 10092000, "High", "Medium")))</f>
        <v>Medium</v>
      </c>
    </row>
    <row r="4115" spans="1:22" x14ac:dyDescent="0.25">
      <c r="A4115" s="1" t="s">
        <v>11377</v>
      </c>
      <c r="B4115" s="1" t="s">
        <v>11378</v>
      </c>
      <c r="C4115" s="2">
        <v>44521</v>
      </c>
      <c r="D4115" s="1" t="s">
        <v>11379</v>
      </c>
      <c r="E4115" s="4">
        <v>37642</v>
      </c>
      <c r="F4115">
        <v>3</v>
      </c>
      <c r="G4115" s="4">
        <v>1129260</v>
      </c>
      <c r="H4115" s="4">
        <v>0</v>
      </c>
      <c r="I4115" s="4">
        <v>1129260</v>
      </c>
      <c r="J4115">
        <v>1</v>
      </c>
      <c r="K4115">
        <v>1</v>
      </c>
      <c r="L4115">
        <v>0</v>
      </c>
      <c r="M4115">
        <v>1</v>
      </c>
      <c r="N4115" s="2">
        <v>44509</v>
      </c>
      <c r="O4115" s="1" t="s">
        <v>11380</v>
      </c>
      <c r="P4115" s="4">
        <v>376420</v>
      </c>
      <c r="Q4115" s="4">
        <v>32712</v>
      </c>
      <c r="R4115" s="1" t="s">
        <v>23</v>
      </c>
      <c r="S4115" s="1" t="s">
        <v>50</v>
      </c>
      <c r="T4115" s="4">
        <f>Sales_Datas[[#This Row],[after_discount]]-(Sales_Datas[[#This Row],[qty_ordered]]*Sales_Datas[[#This Row],[cogs]])</f>
        <v>1031124</v>
      </c>
      <c r="U4115" s="3">
        <f>IFERROR(Sales_Datas[[#This Row],[Gross_Profit]]/Sales_Datas[[#This Row],[after_discount]],0)</f>
        <v>0.91309707241910631</v>
      </c>
      <c r="V4115" s="1" t="str">
        <f>IF(Sales_Datas[[#This Row],[base_price]] &lt;= 632200, "Low", (IF(Sales_Datas[[#This Row],[base_price]] &gt;= 10092000, "High", "Medium")))</f>
        <v>Low</v>
      </c>
    </row>
    <row r="4116" spans="1:22" x14ac:dyDescent="0.25">
      <c r="A4116" s="1" t="s">
        <v>11381</v>
      </c>
      <c r="B4116" s="1" t="s">
        <v>11382</v>
      </c>
      <c r="C4116" s="2">
        <v>44747</v>
      </c>
      <c r="D4116" s="1" t="s">
        <v>11383</v>
      </c>
      <c r="E4116" s="4">
        <v>112810</v>
      </c>
      <c r="F4116">
        <v>1</v>
      </c>
      <c r="G4116" s="4">
        <v>1128100</v>
      </c>
      <c r="H4116" s="4">
        <v>0</v>
      </c>
      <c r="I4116" s="4">
        <v>1128100</v>
      </c>
      <c r="J4116">
        <v>1</v>
      </c>
      <c r="K4116">
        <v>1</v>
      </c>
      <c r="L4116">
        <v>0</v>
      </c>
      <c r="M4116">
        <v>1</v>
      </c>
      <c r="N4116" s="2">
        <v>44395</v>
      </c>
      <c r="O4116" s="1" t="s">
        <v>11384</v>
      </c>
      <c r="P4116" s="4">
        <v>1128100</v>
      </c>
      <c r="Q4116" s="4">
        <v>78938</v>
      </c>
      <c r="R4116" s="1" t="s">
        <v>133</v>
      </c>
      <c r="S4116" s="1" t="s">
        <v>50</v>
      </c>
      <c r="T4116" s="4">
        <f>Sales_Datas[[#This Row],[after_discount]]-(Sales_Datas[[#This Row],[qty_ordered]]*Sales_Datas[[#This Row],[cogs]])</f>
        <v>1049162</v>
      </c>
      <c r="U4116" s="3">
        <f>IFERROR(Sales_Datas[[#This Row],[Gross_Profit]]/Sales_Datas[[#This Row],[after_discount]],0)</f>
        <v>0.93002570694087405</v>
      </c>
      <c r="V4116" s="1" t="str">
        <f>IF(Sales_Datas[[#This Row],[base_price]] &lt;= 632200, "Low", (IF(Sales_Datas[[#This Row],[base_price]] &gt;= 10092000, "High", "Medium")))</f>
        <v>Medium</v>
      </c>
    </row>
    <row r="4117" spans="1:22" x14ac:dyDescent="0.25">
      <c r="A4117" s="1" t="s">
        <v>11385</v>
      </c>
      <c r="B4117" s="1" t="s">
        <v>8597</v>
      </c>
      <c r="C4117" s="2">
        <v>44521</v>
      </c>
      <c r="D4117" s="1" t="s">
        <v>8598</v>
      </c>
      <c r="E4117" s="4">
        <v>112694</v>
      </c>
      <c r="F4117">
        <v>1</v>
      </c>
      <c r="G4117" s="4">
        <v>1126940</v>
      </c>
      <c r="H4117" s="4">
        <v>0</v>
      </c>
      <c r="I4117" s="4">
        <v>1126940</v>
      </c>
      <c r="J4117">
        <v>1</v>
      </c>
      <c r="K4117">
        <v>1</v>
      </c>
      <c r="L4117">
        <v>1</v>
      </c>
      <c r="M4117">
        <v>1</v>
      </c>
      <c r="N4117" s="2">
        <v>44507</v>
      </c>
      <c r="O4117" s="1" t="s">
        <v>8599</v>
      </c>
      <c r="P4117" s="4">
        <v>1270200</v>
      </c>
      <c r="Q4117" s="4">
        <v>81258</v>
      </c>
      <c r="R4117" s="1" t="s">
        <v>383</v>
      </c>
      <c r="S4117" s="1" t="s">
        <v>50</v>
      </c>
      <c r="T4117" s="4">
        <f>Sales_Datas[[#This Row],[after_discount]]-(Sales_Datas[[#This Row],[qty_ordered]]*Sales_Datas[[#This Row],[cogs]])</f>
        <v>1045682</v>
      </c>
      <c r="U4117" s="3">
        <f>IFERROR(Sales_Datas[[#This Row],[Gross_Profit]]/Sales_Datas[[#This Row],[after_discount]],0)</f>
        <v>0.92789500772002054</v>
      </c>
      <c r="V4117" s="1" t="str">
        <f>IF(Sales_Datas[[#This Row],[base_price]] &lt;= 632200, "Low", (IF(Sales_Datas[[#This Row],[base_price]] &gt;= 10092000, "High", "Medium")))</f>
        <v>Medium</v>
      </c>
    </row>
    <row r="4118" spans="1:22" x14ac:dyDescent="0.25">
      <c r="A4118" s="1" t="s">
        <v>11388</v>
      </c>
      <c r="B4118" s="1" t="s">
        <v>11389</v>
      </c>
      <c r="C4118" s="2">
        <v>44518</v>
      </c>
      <c r="D4118" s="1" t="s">
        <v>11390</v>
      </c>
      <c r="E4118" s="4">
        <v>111940</v>
      </c>
      <c r="F4118">
        <v>1</v>
      </c>
      <c r="G4118" s="4">
        <v>1119400</v>
      </c>
      <c r="H4118" s="4">
        <v>0</v>
      </c>
      <c r="I4118" s="4">
        <v>1119400</v>
      </c>
      <c r="J4118">
        <v>1</v>
      </c>
      <c r="K4118">
        <v>1</v>
      </c>
      <c r="L4118">
        <v>1</v>
      </c>
      <c r="M4118">
        <v>1</v>
      </c>
      <c r="N4118" s="2">
        <v>44527</v>
      </c>
      <c r="O4118" s="1" t="s">
        <v>11391</v>
      </c>
      <c r="P4118" s="4">
        <v>1119400</v>
      </c>
      <c r="Q4118" s="4">
        <v>87290</v>
      </c>
      <c r="R4118" s="1" t="s">
        <v>191</v>
      </c>
      <c r="S4118" s="1" t="s">
        <v>50</v>
      </c>
      <c r="T4118" s="4">
        <f>Sales_Datas[[#This Row],[after_discount]]-(Sales_Datas[[#This Row],[qty_ordered]]*Sales_Datas[[#This Row],[cogs]])</f>
        <v>1032110</v>
      </c>
      <c r="U4118" s="3">
        <f>IFERROR(Sales_Datas[[#This Row],[Gross_Profit]]/Sales_Datas[[#This Row],[after_discount]],0)</f>
        <v>0.92202072538860103</v>
      </c>
      <c r="V4118" s="1" t="str">
        <f>IF(Sales_Datas[[#This Row],[base_price]] &lt;= 632200, "Low", (IF(Sales_Datas[[#This Row],[base_price]] &gt;= 10092000, "High", "Medium")))</f>
        <v>Medium</v>
      </c>
    </row>
    <row r="4119" spans="1:22" x14ac:dyDescent="0.25">
      <c r="A4119" s="1" t="s">
        <v>11392</v>
      </c>
      <c r="B4119" s="1" t="s">
        <v>11393</v>
      </c>
      <c r="C4119" s="2">
        <v>44262</v>
      </c>
      <c r="D4119" s="1" t="s">
        <v>8806</v>
      </c>
      <c r="E4119" s="4">
        <v>55680</v>
      </c>
      <c r="F4119">
        <v>2</v>
      </c>
      <c r="G4119" s="4">
        <v>1113600</v>
      </c>
      <c r="H4119" s="4">
        <v>0</v>
      </c>
      <c r="I4119" s="4">
        <v>1113600</v>
      </c>
      <c r="J4119">
        <v>1</v>
      </c>
      <c r="K4119">
        <v>0</v>
      </c>
      <c r="L4119">
        <v>0</v>
      </c>
      <c r="M4119">
        <v>1</v>
      </c>
      <c r="N4119" s="2">
        <v>44404</v>
      </c>
      <c r="O4119" s="1" t="s">
        <v>8807</v>
      </c>
      <c r="P4119" s="4">
        <v>591600</v>
      </c>
      <c r="Q4119" s="4">
        <v>44950</v>
      </c>
      <c r="R4119" s="1" t="s">
        <v>89</v>
      </c>
      <c r="S4119" s="1" t="s">
        <v>50</v>
      </c>
      <c r="T4119" s="4">
        <f>Sales_Datas[[#This Row],[after_discount]]-(Sales_Datas[[#This Row],[qty_ordered]]*Sales_Datas[[#This Row],[cogs]])</f>
        <v>1023700</v>
      </c>
      <c r="U4119" s="3">
        <f>IFERROR(Sales_Datas[[#This Row],[Gross_Profit]]/Sales_Datas[[#This Row],[after_discount]],0)</f>
        <v>0.91927083333333337</v>
      </c>
      <c r="V4119" s="1" t="str">
        <f>IF(Sales_Datas[[#This Row],[base_price]] &lt;= 632200, "Low", (IF(Sales_Datas[[#This Row],[base_price]] &gt;= 10092000, "High", "Medium")))</f>
        <v>Low</v>
      </c>
    </row>
    <row r="4120" spans="1:22" x14ac:dyDescent="0.25">
      <c r="A4120" s="1" t="s">
        <v>11394</v>
      </c>
      <c r="B4120" s="1" t="s">
        <v>11395</v>
      </c>
      <c r="C4120" s="2">
        <v>44387</v>
      </c>
      <c r="D4120" s="1" t="s">
        <v>11396</v>
      </c>
      <c r="E4120" s="4">
        <v>111360</v>
      </c>
      <c r="F4120">
        <v>1</v>
      </c>
      <c r="G4120" s="4">
        <v>1113600</v>
      </c>
      <c r="H4120" s="4">
        <v>0</v>
      </c>
      <c r="I4120" s="4">
        <v>1113600</v>
      </c>
      <c r="J4120">
        <v>1</v>
      </c>
      <c r="K4120">
        <v>1</v>
      </c>
      <c r="L4120">
        <v>0</v>
      </c>
      <c r="M4120">
        <v>1</v>
      </c>
      <c r="N4120" s="2">
        <v>44497</v>
      </c>
      <c r="O4120" s="1" t="s">
        <v>11397</v>
      </c>
      <c r="P4120" s="4">
        <v>1113600</v>
      </c>
      <c r="Q4120" s="4">
        <v>82360</v>
      </c>
      <c r="R4120" s="1" t="s">
        <v>128</v>
      </c>
      <c r="S4120" s="1" t="s">
        <v>50</v>
      </c>
      <c r="T4120" s="4">
        <f>Sales_Datas[[#This Row],[after_discount]]-(Sales_Datas[[#This Row],[qty_ordered]]*Sales_Datas[[#This Row],[cogs]])</f>
        <v>1031240</v>
      </c>
      <c r="U4120" s="3">
        <f>IFERROR(Sales_Datas[[#This Row],[Gross_Profit]]/Sales_Datas[[#This Row],[after_discount]],0)</f>
        <v>0.92604166666666665</v>
      </c>
      <c r="V4120" s="1" t="str">
        <f>IF(Sales_Datas[[#This Row],[base_price]] &lt;= 632200, "Low", (IF(Sales_Datas[[#This Row],[base_price]] &gt;= 10092000, "High", "Medium")))</f>
        <v>Medium</v>
      </c>
    </row>
    <row r="4121" spans="1:22" x14ac:dyDescent="0.25">
      <c r="A4121" s="1" t="s">
        <v>11398</v>
      </c>
      <c r="B4121" s="1" t="s">
        <v>1458</v>
      </c>
      <c r="C4121" s="2">
        <v>44669</v>
      </c>
      <c r="D4121" s="1" t="s">
        <v>11399</v>
      </c>
      <c r="E4121" s="4">
        <v>55680</v>
      </c>
      <c r="F4121">
        <v>2</v>
      </c>
      <c r="G4121" s="4">
        <v>1113600</v>
      </c>
      <c r="H4121" s="4">
        <v>0</v>
      </c>
      <c r="I4121" s="4">
        <v>1113600</v>
      </c>
      <c r="J4121">
        <v>1</v>
      </c>
      <c r="K4121">
        <v>1</v>
      </c>
      <c r="L4121">
        <v>0</v>
      </c>
      <c r="M4121">
        <v>1</v>
      </c>
      <c r="N4121" s="2">
        <v>44461</v>
      </c>
      <c r="O4121" s="1" t="s">
        <v>11400</v>
      </c>
      <c r="P4121" s="4">
        <v>556800</v>
      </c>
      <c r="Q4121" s="4">
        <v>45646</v>
      </c>
      <c r="R4121" s="1" t="s">
        <v>128</v>
      </c>
      <c r="S4121" s="1" t="s">
        <v>50</v>
      </c>
      <c r="T4121" s="4">
        <f>Sales_Datas[[#This Row],[after_discount]]-(Sales_Datas[[#This Row],[qty_ordered]]*Sales_Datas[[#This Row],[cogs]])</f>
        <v>1022308</v>
      </c>
      <c r="U4121" s="3">
        <f>IFERROR(Sales_Datas[[#This Row],[Gross_Profit]]/Sales_Datas[[#This Row],[after_discount]],0)</f>
        <v>0.91802083333333329</v>
      </c>
      <c r="V4121" s="1" t="str">
        <f>IF(Sales_Datas[[#This Row],[base_price]] &lt;= 632200, "Low", (IF(Sales_Datas[[#This Row],[base_price]] &gt;= 10092000, "High", "Medium")))</f>
        <v>Low</v>
      </c>
    </row>
    <row r="4122" spans="1:22" x14ac:dyDescent="0.25">
      <c r="A4122" s="1" t="s">
        <v>11401</v>
      </c>
      <c r="B4122" s="1" t="s">
        <v>11402</v>
      </c>
      <c r="C4122" s="2">
        <v>44618</v>
      </c>
      <c r="D4122" s="1" t="s">
        <v>8626</v>
      </c>
      <c r="E4122" s="4">
        <v>55680</v>
      </c>
      <c r="F4122">
        <v>2</v>
      </c>
      <c r="G4122" s="4">
        <v>1113600</v>
      </c>
      <c r="H4122" s="4">
        <v>0</v>
      </c>
      <c r="I4122" s="4">
        <v>1113600</v>
      </c>
      <c r="J4122">
        <v>1</v>
      </c>
      <c r="K4122">
        <v>1</v>
      </c>
      <c r="L4122">
        <v>1</v>
      </c>
      <c r="M4122">
        <v>1</v>
      </c>
      <c r="N4122" s="2">
        <v>44594</v>
      </c>
      <c r="O4122" s="1" t="s">
        <v>8627</v>
      </c>
      <c r="P4122" s="4">
        <v>1058500</v>
      </c>
      <c r="Q4122" s="4">
        <v>87812</v>
      </c>
      <c r="R4122" s="1" t="s">
        <v>23</v>
      </c>
      <c r="S4122" s="1" t="s">
        <v>50</v>
      </c>
      <c r="T4122" s="4">
        <f>Sales_Datas[[#This Row],[after_discount]]-(Sales_Datas[[#This Row],[qty_ordered]]*Sales_Datas[[#This Row],[cogs]])</f>
        <v>937976</v>
      </c>
      <c r="U4122" s="3">
        <f>IFERROR(Sales_Datas[[#This Row],[Gross_Profit]]/Sales_Datas[[#This Row],[after_discount]],0)</f>
        <v>0.84229166666666666</v>
      </c>
      <c r="V4122" s="1" t="str">
        <f>IF(Sales_Datas[[#This Row],[base_price]] &lt;= 632200, "Low", (IF(Sales_Datas[[#This Row],[base_price]] &gt;= 10092000, "High", "Medium")))</f>
        <v>Medium</v>
      </c>
    </row>
    <row r="4123" spans="1:22" x14ac:dyDescent="0.25">
      <c r="A4123" s="1" t="s">
        <v>11403</v>
      </c>
      <c r="B4123" s="1" t="s">
        <v>11404</v>
      </c>
      <c r="C4123" s="2">
        <v>44544</v>
      </c>
      <c r="D4123" s="1" t="s">
        <v>9296</v>
      </c>
      <c r="E4123" s="4">
        <v>18560</v>
      </c>
      <c r="F4123">
        <v>6</v>
      </c>
      <c r="G4123" s="4">
        <v>1113600</v>
      </c>
      <c r="H4123" s="4">
        <v>0</v>
      </c>
      <c r="I4123" s="4">
        <v>1113600</v>
      </c>
      <c r="J4123">
        <v>1</v>
      </c>
      <c r="K4123">
        <v>0</v>
      </c>
      <c r="L4123">
        <v>0</v>
      </c>
      <c r="M4123">
        <v>1</v>
      </c>
      <c r="N4123" s="2">
        <v>44554</v>
      </c>
      <c r="O4123" s="1" t="s">
        <v>9297</v>
      </c>
      <c r="P4123" s="4">
        <v>174000</v>
      </c>
      <c r="Q4123" s="4">
        <v>15660</v>
      </c>
      <c r="R4123" s="1" t="s">
        <v>344</v>
      </c>
      <c r="S4123" s="1" t="s">
        <v>50</v>
      </c>
      <c r="T4123" s="4">
        <f>Sales_Datas[[#This Row],[after_discount]]-(Sales_Datas[[#This Row],[qty_ordered]]*Sales_Datas[[#This Row],[cogs]])</f>
        <v>1019640</v>
      </c>
      <c r="U4123" s="3">
        <f>IFERROR(Sales_Datas[[#This Row],[Gross_Profit]]/Sales_Datas[[#This Row],[after_discount]],0)</f>
        <v>0.91562500000000002</v>
      </c>
      <c r="V4123" s="1" t="str">
        <f>IF(Sales_Datas[[#This Row],[base_price]] &lt;= 632200, "Low", (IF(Sales_Datas[[#This Row],[base_price]] &gt;= 10092000, "High", "Medium")))</f>
        <v>Low</v>
      </c>
    </row>
    <row r="4124" spans="1:22" x14ac:dyDescent="0.25">
      <c r="A4124" s="1" t="s">
        <v>11405</v>
      </c>
      <c r="B4124" s="1" t="s">
        <v>11406</v>
      </c>
      <c r="C4124" s="2">
        <v>44667</v>
      </c>
      <c r="D4124" s="1" t="s">
        <v>11407</v>
      </c>
      <c r="E4124" s="4">
        <v>110780</v>
      </c>
      <c r="F4124">
        <v>1</v>
      </c>
      <c r="G4124" s="4">
        <v>1107800</v>
      </c>
      <c r="H4124" s="4">
        <v>0</v>
      </c>
      <c r="I4124" s="4">
        <v>1107800</v>
      </c>
      <c r="J4124">
        <v>1</v>
      </c>
      <c r="K4124">
        <v>1</v>
      </c>
      <c r="L4124">
        <v>1</v>
      </c>
      <c r="M4124">
        <v>1</v>
      </c>
      <c r="N4124" s="2">
        <v>44665</v>
      </c>
      <c r="O4124" s="1" t="s">
        <v>11408</v>
      </c>
      <c r="P4124" s="4">
        <v>1107800</v>
      </c>
      <c r="Q4124" s="4">
        <v>83056</v>
      </c>
      <c r="R4124" s="1" t="s">
        <v>133</v>
      </c>
      <c r="S4124" s="1" t="s">
        <v>50</v>
      </c>
      <c r="T4124" s="4">
        <f>Sales_Datas[[#This Row],[after_discount]]-(Sales_Datas[[#This Row],[qty_ordered]]*Sales_Datas[[#This Row],[cogs]])</f>
        <v>1024744</v>
      </c>
      <c r="U4124" s="3">
        <f>IFERROR(Sales_Datas[[#This Row],[Gross_Profit]]/Sales_Datas[[#This Row],[after_discount]],0)</f>
        <v>0.92502617801047116</v>
      </c>
      <c r="V4124" s="1" t="str">
        <f>IF(Sales_Datas[[#This Row],[base_price]] &lt;= 632200, "Low", (IF(Sales_Datas[[#This Row],[base_price]] &gt;= 10092000, "High", "Medium")))</f>
        <v>Medium</v>
      </c>
    </row>
    <row r="4125" spans="1:22" x14ac:dyDescent="0.25">
      <c r="A4125" s="1" t="s">
        <v>11409</v>
      </c>
      <c r="B4125" s="1" t="s">
        <v>11410</v>
      </c>
      <c r="C4125" s="2">
        <v>44645</v>
      </c>
      <c r="D4125" s="1" t="s">
        <v>11411</v>
      </c>
      <c r="E4125" s="4">
        <v>110664</v>
      </c>
      <c r="F4125">
        <v>1</v>
      </c>
      <c r="G4125" s="4">
        <v>1106640</v>
      </c>
      <c r="H4125" s="4">
        <v>0</v>
      </c>
      <c r="I4125" s="4">
        <v>1106640</v>
      </c>
      <c r="J4125">
        <v>1</v>
      </c>
      <c r="K4125">
        <v>1</v>
      </c>
      <c r="L4125">
        <v>1</v>
      </c>
      <c r="M4125">
        <v>1</v>
      </c>
      <c r="N4125" s="2">
        <v>44471</v>
      </c>
      <c r="O4125" s="1" t="s">
        <v>11412</v>
      </c>
      <c r="P4125" s="4">
        <v>1106640</v>
      </c>
      <c r="Q4125" s="4">
        <v>89610</v>
      </c>
      <c r="R4125" s="1" t="s">
        <v>23</v>
      </c>
      <c r="S4125" s="1" t="s">
        <v>50</v>
      </c>
      <c r="T4125" s="4">
        <f>Sales_Datas[[#This Row],[after_discount]]-(Sales_Datas[[#This Row],[qty_ordered]]*Sales_Datas[[#This Row],[cogs]])</f>
        <v>1017030</v>
      </c>
      <c r="U4125" s="3">
        <f>IFERROR(Sales_Datas[[#This Row],[Gross_Profit]]/Sales_Datas[[#This Row],[after_discount]],0)</f>
        <v>0.91902515723270439</v>
      </c>
      <c r="V4125" s="1" t="str">
        <f>IF(Sales_Datas[[#This Row],[base_price]] &lt;= 632200, "Low", (IF(Sales_Datas[[#This Row],[base_price]] &gt;= 10092000, "High", "Medium")))</f>
        <v>Medium</v>
      </c>
    </row>
    <row r="4126" spans="1:22" x14ac:dyDescent="0.25">
      <c r="A4126" s="1" t="s">
        <v>11413</v>
      </c>
      <c r="B4126" s="1" t="s">
        <v>11414</v>
      </c>
      <c r="C4126" s="2">
        <v>44741</v>
      </c>
      <c r="D4126" s="1" t="s">
        <v>11415</v>
      </c>
      <c r="E4126" s="4">
        <v>110200</v>
      </c>
      <c r="F4126">
        <v>1</v>
      </c>
      <c r="G4126" s="4">
        <v>1102000</v>
      </c>
      <c r="H4126" s="4">
        <v>0</v>
      </c>
      <c r="I4126" s="4">
        <v>1102000</v>
      </c>
      <c r="J4126">
        <v>1</v>
      </c>
      <c r="K4126">
        <v>1</v>
      </c>
      <c r="L4126">
        <v>1</v>
      </c>
      <c r="M4126">
        <v>1</v>
      </c>
      <c r="N4126" s="2">
        <v>44657</v>
      </c>
      <c r="O4126" s="1" t="s">
        <v>11416</v>
      </c>
      <c r="P4126" s="4">
        <v>1102000</v>
      </c>
      <c r="Q4126" s="4">
        <v>92568</v>
      </c>
      <c r="R4126" s="1" t="s">
        <v>191</v>
      </c>
      <c r="S4126" s="1" t="s">
        <v>50</v>
      </c>
      <c r="T4126" s="4">
        <f>Sales_Datas[[#This Row],[after_discount]]-(Sales_Datas[[#This Row],[qty_ordered]]*Sales_Datas[[#This Row],[cogs]])</f>
        <v>1009432</v>
      </c>
      <c r="U4126" s="3">
        <f>IFERROR(Sales_Datas[[#This Row],[Gross_Profit]]/Sales_Datas[[#This Row],[after_discount]],0)</f>
        <v>0.91600000000000004</v>
      </c>
      <c r="V4126" s="1" t="str">
        <f>IF(Sales_Datas[[#This Row],[base_price]] &lt;= 632200, "Low", (IF(Sales_Datas[[#This Row],[base_price]] &gt;= 10092000, "High", "Medium")))</f>
        <v>Medium</v>
      </c>
    </row>
    <row r="4127" spans="1:22" x14ac:dyDescent="0.25">
      <c r="A4127" s="1" t="s">
        <v>11417</v>
      </c>
      <c r="B4127" s="1" t="s">
        <v>11418</v>
      </c>
      <c r="C4127" s="2">
        <v>44325</v>
      </c>
      <c r="D4127" s="1" t="s">
        <v>4063</v>
      </c>
      <c r="E4127" s="4">
        <v>110200</v>
      </c>
      <c r="F4127">
        <v>1</v>
      </c>
      <c r="G4127" s="4">
        <v>1102000</v>
      </c>
      <c r="H4127" s="4">
        <v>0</v>
      </c>
      <c r="I4127" s="4">
        <v>1102000</v>
      </c>
      <c r="J4127">
        <v>1</v>
      </c>
      <c r="K4127">
        <v>1</v>
      </c>
      <c r="L4127">
        <v>1</v>
      </c>
      <c r="M4127">
        <v>1</v>
      </c>
      <c r="N4127" s="2">
        <v>44460</v>
      </c>
      <c r="O4127" s="1" t="s">
        <v>4064</v>
      </c>
      <c r="P4127" s="4">
        <v>1102000</v>
      </c>
      <c r="Q4127" s="4">
        <v>79344</v>
      </c>
      <c r="R4127" s="1" t="s">
        <v>475</v>
      </c>
      <c r="S4127" s="1" t="s">
        <v>50</v>
      </c>
      <c r="T4127" s="4">
        <f>Sales_Datas[[#This Row],[after_discount]]-(Sales_Datas[[#This Row],[qty_ordered]]*Sales_Datas[[#This Row],[cogs]])</f>
        <v>1022656</v>
      </c>
      <c r="U4127" s="3">
        <f>IFERROR(Sales_Datas[[#This Row],[Gross_Profit]]/Sales_Datas[[#This Row],[after_discount]],0)</f>
        <v>0.92800000000000005</v>
      </c>
      <c r="V4127" s="1" t="str">
        <f>IF(Sales_Datas[[#This Row],[base_price]] &lt;= 632200, "Low", (IF(Sales_Datas[[#This Row],[base_price]] &gt;= 10092000, "High", "Medium")))</f>
        <v>Medium</v>
      </c>
    </row>
    <row r="4128" spans="1:22" x14ac:dyDescent="0.25">
      <c r="A4128" s="1" t="s">
        <v>11419</v>
      </c>
      <c r="B4128" s="1" t="s">
        <v>8826</v>
      </c>
      <c r="C4128" s="2">
        <v>44424</v>
      </c>
      <c r="D4128" s="1" t="s">
        <v>11420</v>
      </c>
      <c r="E4128" s="4">
        <v>110200</v>
      </c>
      <c r="F4128">
        <v>1</v>
      </c>
      <c r="G4128" s="4">
        <v>1102000</v>
      </c>
      <c r="H4128" s="4">
        <v>0</v>
      </c>
      <c r="I4128" s="4">
        <v>1102000</v>
      </c>
      <c r="J4128">
        <v>1</v>
      </c>
      <c r="K4128">
        <v>1</v>
      </c>
      <c r="L4128">
        <v>0</v>
      </c>
      <c r="M4128">
        <v>1</v>
      </c>
      <c r="N4128" s="2">
        <v>44379</v>
      </c>
      <c r="O4128" s="1" t="s">
        <v>11421</v>
      </c>
      <c r="P4128" s="4">
        <v>1102000</v>
      </c>
      <c r="Q4128" s="4">
        <v>96976</v>
      </c>
      <c r="R4128" s="1" t="s">
        <v>475</v>
      </c>
      <c r="S4128" s="1" t="s">
        <v>50</v>
      </c>
      <c r="T4128" s="4">
        <f>Sales_Datas[[#This Row],[after_discount]]-(Sales_Datas[[#This Row],[qty_ordered]]*Sales_Datas[[#This Row],[cogs]])</f>
        <v>1005024</v>
      </c>
      <c r="U4128" s="3">
        <f>IFERROR(Sales_Datas[[#This Row],[Gross_Profit]]/Sales_Datas[[#This Row],[after_discount]],0)</f>
        <v>0.91200000000000003</v>
      </c>
      <c r="V4128" s="1" t="str">
        <f>IF(Sales_Datas[[#This Row],[base_price]] &lt;= 632200, "Low", (IF(Sales_Datas[[#This Row],[base_price]] &gt;= 10092000, "High", "Medium")))</f>
        <v>Medium</v>
      </c>
    </row>
    <row r="4129" spans="1:22" x14ac:dyDescent="0.25">
      <c r="A4129" s="1" t="s">
        <v>11422</v>
      </c>
      <c r="B4129" s="1" t="s">
        <v>11423</v>
      </c>
      <c r="C4129" s="2">
        <v>44425</v>
      </c>
      <c r="D4129" s="1" t="s">
        <v>4063</v>
      </c>
      <c r="E4129" s="4">
        <v>110200</v>
      </c>
      <c r="F4129">
        <v>1</v>
      </c>
      <c r="G4129" s="4">
        <v>1102000</v>
      </c>
      <c r="H4129" s="4">
        <v>0</v>
      </c>
      <c r="I4129" s="4">
        <v>1102000</v>
      </c>
      <c r="J4129">
        <v>1</v>
      </c>
      <c r="K4129">
        <v>1</v>
      </c>
      <c r="L4129">
        <v>1</v>
      </c>
      <c r="M4129">
        <v>1</v>
      </c>
      <c r="N4129" s="2">
        <v>44425</v>
      </c>
      <c r="O4129" s="1" t="s">
        <v>4064</v>
      </c>
      <c r="P4129" s="4">
        <v>1102000</v>
      </c>
      <c r="Q4129" s="4">
        <v>79344</v>
      </c>
      <c r="R4129" s="1" t="s">
        <v>475</v>
      </c>
      <c r="S4129" s="1" t="s">
        <v>50</v>
      </c>
      <c r="T4129" s="4">
        <f>Sales_Datas[[#This Row],[after_discount]]-(Sales_Datas[[#This Row],[qty_ordered]]*Sales_Datas[[#This Row],[cogs]])</f>
        <v>1022656</v>
      </c>
      <c r="U4129" s="3">
        <f>IFERROR(Sales_Datas[[#This Row],[Gross_Profit]]/Sales_Datas[[#This Row],[after_discount]],0)</f>
        <v>0.92800000000000005</v>
      </c>
      <c r="V4129" s="1" t="str">
        <f>IF(Sales_Datas[[#This Row],[base_price]] &lt;= 632200, "Low", (IF(Sales_Datas[[#This Row],[base_price]] &gt;= 10092000, "High", "Medium")))</f>
        <v>Medium</v>
      </c>
    </row>
    <row r="4130" spans="1:22" x14ac:dyDescent="0.25">
      <c r="A4130" s="1" t="s">
        <v>11424</v>
      </c>
      <c r="B4130" s="1" t="s">
        <v>11425</v>
      </c>
      <c r="C4130" s="2">
        <v>44426</v>
      </c>
      <c r="D4130" s="1" t="s">
        <v>4063</v>
      </c>
      <c r="E4130" s="4">
        <v>110200</v>
      </c>
      <c r="F4130">
        <v>1</v>
      </c>
      <c r="G4130" s="4">
        <v>1102000</v>
      </c>
      <c r="H4130" s="4">
        <v>0</v>
      </c>
      <c r="I4130" s="4">
        <v>1102000</v>
      </c>
      <c r="J4130">
        <v>1</v>
      </c>
      <c r="K4130">
        <v>1</v>
      </c>
      <c r="L4130">
        <v>0</v>
      </c>
      <c r="M4130">
        <v>8</v>
      </c>
      <c r="N4130" s="2">
        <v>44417</v>
      </c>
      <c r="O4130" s="1" t="s">
        <v>4064</v>
      </c>
      <c r="P4130" s="4">
        <v>1102000</v>
      </c>
      <c r="Q4130" s="4">
        <v>79344</v>
      </c>
      <c r="R4130" s="1" t="s">
        <v>475</v>
      </c>
      <c r="S4130" s="1" t="s">
        <v>1115</v>
      </c>
      <c r="T4130" s="4">
        <f>Sales_Datas[[#This Row],[after_discount]]-(Sales_Datas[[#This Row],[qty_ordered]]*Sales_Datas[[#This Row],[cogs]])</f>
        <v>1022656</v>
      </c>
      <c r="U4130" s="3">
        <f>IFERROR(Sales_Datas[[#This Row],[Gross_Profit]]/Sales_Datas[[#This Row],[after_discount]],0)</f>
        <v>0.92800000000000005</v>
      </c>
      <c r="V4130" s="1" t="str">
        <f>IF(Sales_Datas[[#This Row],[base_price]] &lt;= 632200, "Low", (IF(Sales_Datas[[#This Row],[base_price]] &gt;= 10092000, "High", "Medium")))</f>
        <v>Medium</v>
      </c>
    </row>
    <row r="4131" spans="1:22" x14ac:dyDescent="0.25">
      <c r="A4131" s="1" t="s">
        <v>11426</v>
      </c>
      <c r="B4131" s="1" t="s">
        <v>11427</v>
      </c>
      <c r="C4131" s="2">
        <v>44427</v>
      </c>
      <c r="D4131" s="1" t="s">
        <v>11420</v>
      </c>
      <c r="E4131" s="4">
        <v>110200</v>
      </c>
      <c r="F4131">
        <v>1</v>
      </c>
      <c r="G4131" s="4">
        <v>1102000</v>
      </c>
      <c r="H4131" s="4">
        <v>0</v>
      </c>
      <c r="I4131" s="4">
        <v>1102000</v>
      </c>
      <c r="J4131">
        <v>1</v>
      </c>
      <c r="K4131">
        <v>1</v>
      </c>
      <c r="L4131">
        <v>0</v>
      </c>
      <c r="M4131">
        <v>1</v>
      </c>
      <c r="N4131" s="2">
        <v>44418</v>
      </c>
      <c r="O4131" s="1" t="s">
        <v>11421</v>
      </c>
      <c r="P4131" s="4">
        <v>1102000</v>
      </c>
      <c r="Q4131" s="4">
        <v>96976</v>
      </c>
      <c r="R4131" s="1" t="s">
        <v>475</v>
      </c>
      <c r="S4131" s="1" t="s">
        <v>50</v>
      </c>
      <c r="T4131" s="4">
        <f>Sales_Datas[[#This Row],[after_discount]]-(Sales_Datas[[#This Row],[qty_ordered]]*Sales_Datas[[#This Row],[cogs]])</f>
        <v>1005024</v>
      </c>
      <c r="U4131" s="3">
        <f>IFERROR(Sales_Datas[[#This Row],[Gross_Profit]]/Sales_Datas[[#This Row],[after_discount]],0)</f>
        <v>0.91200000000000003</v>
      </c>
      <c r="V4131" s="1" t="str">
        <f>IF(Sales_Datas[[#This Row],[base_price]] &lt;= 632200, "Low", (IF(Sales_Datas[[#This Row],[base_price]] &gt;= 10092000, "High", "Medium")))</f>
        <v>Medium</v>
      </c>
    </row>
    <row r="4132" spans="1:22" x14ac:dyDescent="0.25">
      <c r="A4132" s="1" t="s">
        <v>11428</v>
      </c>
      <c r="B4132" s="1" t="s">
        <v>11429</v>
      </c>
      <c r="C4132" s="2">
        <v>44428</v>
      </c>
      <c r="D4132" s="1" t="s">
        <v>4063</v>
      </c>
      <c r="E4132" s="4">
        <v>110200</v>
      </c>
      <c r="F4132">
        <v>1</v>
      </c>
      <c r="G4132" s="4">
        <v>1102000</v>
      </c>
      <c r="H4132" s="4">
        <v>0</v>
      </c>
      <c r="I4132" s="4">
        <v>1102000</v>
      </c>
      <c r="J4132">
        <v>1</v>
      </c>
      <c r="K4132">
        <v>1</v>
      </c>
      <c r="L4132">
        <v>1</v>
      </c>
      <c r="M4132">
        <v>1</v>
      </c>
      <c r="N4132" s="2">
        <v>44414</v>
      </c>
      <c r="O4132" s="1" t="s">
        <v>4064</v>
      </c>
      <c r="P4132" s="4">
        <v>1102000</v>
      </c>
      <c r="Q4132" s="4">
        <v>79344</v>
      </c>
      <c r="R4132" s="1" t="s">
        <v>475</v>
      </c>
      <c r="S4132" s="1" t="s">
        <v>50</v>
      </c>
      <c r="T4132" s="4">
        <f>Sales_Datas[[#This Row],[after_discount]]-(Sales_Datas[[#This Row],[qty_ordered]]*Sales_Datas[[#This Row],[cogs]])</f>
        <v>1022656</v>
      </c>
      <c r="U4132" s="3">
        <f>IFERROR(Sales_Datas[[#This Row],[Gross_Profit]]/Sales_Datas[[#This Row],[after_discount]],0)</f>
        <v>0.92800000000000005</v>
      </c>
      <c r="V4132" s="1" t="str">
        <f>IF(Sales_Datas[[#This Row],[base_price]] &lt;= 632200, "Low", (IF(Sales_Datas[[#This Row],[base_price]] &gt;= 10092000, "High", "Medium")))</f>
        <v>Medium</v>
      </c>
    </row>
    <row r="4133" spans="1:22" x14ac:dyDescent="0.25">
      <c r="A4133" s="1" t="s">
        <v>11430</v>
      </c>
      <c r="B4133" s="1" t="s">
        <v>9883</v>
      </c>
      <c r="C4133" s="2">
        <v>44435</v>
      </c>
      <c r="D4133" s="1" t="s">
        <v>11420</v>
      </c>
      <c r="E4133" s="4">
        <v>110200</v>
      </c>
      <c r="F4133">
        <v>1</v>
      </c>
      <c r="G4133" s="4">
        <v>1102000</v>
      </c>
      <c r="H4133" s="4">
        <v>0</v>
      </c>
      <c r="I4133" s="4">
        <v>1102000</v>
      </c>
      <c r="J4133">
        <v>1</v>
      </c>
      <c r="K4133">
        <v>1</v>
      </c>
      <c r="L4133">
        <v>1</v>
      </c>
      <c r="M4133">
        <v>1</v>
      </c>
      <c r="N4133" s="2">
        <v>44412</v>
      </c>
      <c r="O4133" s="1" t="s">
        <v>11421</v>
      </c>
      <c r="P4133" s="4">
        <v>1102000</v>
      </c>
      <c r="Q4133" s="4">
        <v>96976</v>
      </c>
      <c r="R4133" s="1" t="s">
        <v>475</v>
      </c>
      <c r="S4133" s="1" t="s">
        <v>50</v>
      </c>
      <c r="T4133" s="4">
        <f>Sales_Datas[[#This Row],[after_discount]]-(Sales_Datas[[#This Row],[qty_ordered]]*Sales_Datas[[#This Row],[cogs]])</f>
        <v>1005024</v>
      </c>
      <c r="U4133" s="3">
        <f>IFERROR(Sales_Datas[[#This Row],[Gross_Profit]]/Sales_Datas[[#This Row],[after_discount]],0)</f>
        <v>0.91200000000000003</v>
      </c>
      <c r="V4133" s="1" t="str">
        <f>IF(Sales_Datas[[#This Row],[base_price]] &lt;= 632200, "Low", (IF(Sales_Datas[[#This Row],[base_price]] &gt;= 10092000, "High", "Medium")))</f>
        <v>Medium</v>
      </c>
    </row>
    <row r="4134" spans="1:22" x14ac:dyDescent="0.25">
      <c r="A4134" s="1" t="s">
        <v>11431</v>
      </c>
      <c r="B4134" s="1" t="s">
        <v>8379</v>
      </c>
      <c r="C4134" s="2">
        <v>44203</v>
      </c>
      <c r="D4134" s="1" t="s">
        <v>11432</v>
      </c>
      <c r="E4134" s="4">
        <v>110200</v>
      </c>
      <c r="F4134">
        <v>1</v>
      </c>
      <c r="G4134" s="4">
        <v>1102000</v>
      </c>
      <c r="H4134" s="4">
        <v>0</v>
      </c>
      <c r="I4134" s="4">
        <v>1102000</v>
      </c>
      <c r="J4134">
        <v>1</v>
      </c>
      <c r="K4134">
        <v>1</v>
      </c>
      <c r="L4134">
        <v>1</v>
      </c>
      <c r="M4134">
        <v>1</v>
      </c>
      <c r="N4134" s="2">
        <v>44402</v>
      </c>
      <c r="O4134" s="1" t="s">
        <v>11433</v>
      </c>
      <c r="P4134" s="4">
        <v>948300</v>
      </c>
      <c r="Q4134" s="4">
        <v>56898</v>
      </c>
      <c r="R4134" s="1" t="s">
        <v>55</v>
      </c>
      <c r="S4134" s="1" t="s">
        <v>50</v>
      </c>
      <c r="T4134" s="4">
        <f>Sales_Datas[[#This Row],[after_discount]]-(Sales_Datas[[#This Row],[qty_ordered]]*Sales_Datas[[#This Row],[cogs]])</f>
        <v>1045102</v>
      </c>
      <c r="U4134" s="3">
        <f>IFERROR(Sales_Datas[[#This Row],[Gross_Profit]]/Sales_Datas[[#This Row],[after_discount]],0)</f>
        <v>0.94836842105263153</v>
      </c>
      <c r="V4134" s="1" t="str">
        <f>IF(Sales_Datas[[#This Row],[base_price]] &lt;= 632200, "Low", (IF(Sales_Datas[[#This Row],[base_price]] &gt;= 10092000, "High", "Medium")))</f>
        <v>Medium</v>
      </c>
    </row>
    <row r="4135" spans="1:22" x14ac:dyDescent="0.25">
      <c r="A4135" s="1" t="s">
        <v>11434</v>
      </c>
      <c r="B4135" s="1" t="s">
        <v>11435</v>
      </c>
      <c r="C4135" s="2">
        <v>44393</v>
      </c>
      <c r="D4135" s="1" t="s">
        <v>11432</v>
      </c>
      <c r="E4135" s="4">
        <v>110200</v>
      </c>
      <c r="F4135">
        <v>1</v>
      </c>
      <c r="G4135" s="4">
        <v>1102000</v>
      </c>
      <c r="H4135" s="4">
        <v>0</v>
      </c>
      <c r="I4135" s="4">
        <v>1102000</v>
      </c>
      <c r="J4135">
        <v>1</v>
      </c>
      <c r="K4135">
        <v>1</v>
      </c>
      <c r="L4135">
        <v>1</v>
      </c>
      <c r="M4135">
        <v>1</v>
      </c>
      <c r="N4135" s="2">
        <v>44378</v>
      </c>
      <c r="O4135" s="1" t="s">
        <v>11433</v>
      </c>
      <c r="P4135" s="4">
        <v>948300</v>
      </c>
      <c r="Q4135" s="4">
        <v>56898</v>
      </c>
      <c r="R4135" s="1" t="s">
        <v>55</v>
      </c>
      <c r="S4135" s="1" t="s">
        <v>50</v>
      </c>
      <c r="T4135" s="4">
        <f>Sales_Datas[[#This Row],[after_discount]]-(Sales_Datas[[#This Row],[qty_ordered]]*Sales_Datas[[#This Row],[cogs]])</f>
        <v>1045102</v>
      </c>
      <c r="U4135" s="3">
        <f>IFERROR(Sales_Datas[[#This Row],[Gross_Profit]]/Sales_Datas[[#This Row],[after_discount]],0)</f>
        <v>0.94836842105263153</v>
      </c>
      <c r="V4135" s="1" t="str">
        <f>IF(Sales_Datas[[#This Row],[base_price]] &lt;= 632200, "Low", (IF(Sales_Datas[[#This Row],[base_price]] &gt;= 10092000, "High", "Medium")))</f>
        <v>Medium</v>
      </c>
    </row>
    <row r="4136" spans="1:22" x14ac:dyDescent="0.25">
      <c r="A4136" s="1" t="s">
        <v>11436</v>
      </c>
      <c r="B4136" s="1" t="s">
        <v>11437</v>
      </c>
      <c r="C4136" s="2">
        <v>44537</v>
      </c>
      <c r="D4136" s="1" t="s">
        <v>11432</v>
      </c>
      <c r="E4136" s="4">
        <v>110200</v>
      </c>
      <c r="F4136">
        <v>1</v>
      </c>
      <c r="G4136" s="4">
        <v>1102000</v>
      </c>
      <c r="H4136" s="4">
        <v>0</v>
      </c>
      <c r="I4136" s="4">
        <v>1102000</v>
      </c>
      <c r="J4136">
        <v>1</v>
      </c>
      <c r="K4136">
        <v>1</v>
      </c>
      <c r="L4136">
        <v>0</v>
      </c>
      <c r="M4136">
        <v>1</v>
      </c>
      <c r="N4136" s="2">
        <v>44395</v>
      </c>
      <c r="O4136" s="1" t="s">
        <v>11433</v>
      </c>
      <c r="P4136" s="4">
        <v>948300</v>
      </c>
      <c r="Q4136" s="4">
        <v>56898</v>
      </c>
      <c r="R4136" s="1" t="s">
        <v>55</v>
      </c>
      <c r="S4136" s="1" t="s">
        <v>50</v>
      </c>
      <c r="T4136" s="4">
        <f>Sales_Datas[[#This Row],[after_discount]]-(Sales_Datas[[#This Row],[qty_ordered]]*Sales_Datas[[#This Row],[cogs]])</f>
        <v>1045102</v>
      </c>
      <c r="U4136" s="3">
        <f>IFERROR(Sales_Datas[[#This Row],[Gross_Profit]]/Sales_Datas[[#This Row],[after_discount]],0)</f>
        <v>0.94836842105263153</v>
      </c>
      <c r="V4136" s="1" t="str">
        <f>IF(Sales_Datas[[#This Row],[base_price]] &lt;= 632200, "Low", (IF(Sales_Datas[[#This Row],[base_price]] &gt;= 10092000, "High", "Medium")))</f>
        <v>Medium</v>
      </c>
    </row>
    <row r="4137" spans="1:22" x14ac:dyDescent="0.25">
      <c r="A4137" s="1" t="s">
        <v>11438</v>
      </c>
      <c r="B4137" s="1" t="s">
        <v>1787</v>
      </c>
      <c r="C4137" s="2">
        <v>44587</v>
      </c>
      <c r="D4137" s="1" t="s">
        <v>11432</v>
      </c>
      <c r="E4137" s="4">
        <v>110200</v>
      </c>
      <c r="F4137">
        <v>1</v>
      </c>
      <c r="G4137" s="4">
        <v>1102000</v>
      </c>
      <c r="H4137" s="4">
        <v>0</v>
      </c>
      <c r="I4137" s="4">
        <v>1102000</v>
      </c>
      <c r="J4137">
        <v>1</v>
      </c>
      <c r="K4137">
        <v>0</v>
      </c>
      <c r="L4137">
        <v>0</v>
      </c>
      <c r="M4137">
        <v>4</v>
      </c>
      <c r="N4137" s="2">
        <v>44517</v>
      </c>
      <c r="O4137" s="1" t="s">
        <v>11433</v>
      </c>
      <c r="P4137" s="4">
        <v>948300</v>
      </c>
      <c r="Q4137" s="4">
        <v>56898</v>
      </c>
      <c r="R4137" s="1" t="s">
        <v>55</v>
      </c>
      <c r="S4137" s="1" t="s">
        <v>34</v>
      </c>
      <c r="T4137" s="4">
        <f>Sales_Datas[[#This Row],[after_discount]]-(Sales_Datas[[#This Row],[qty_ordered]]*Sales_Datas[[#This Row],[cogs]])</f>
        <v>1045102</v>
      </c>
      <c r="U4137" s="3">
        <f>IFERROR(Sales_Datas[[#This Row],[Gross_Profit]]/Sales_Datas[[#This Row],[after_discount]],0)</f>
        <v>0.94836842105263153</v>
      </c>
      <c r="V4137" s="1" t="str">
        <f>IF(Sales_Datas[[#This Row],[base_price]] &lt;= 632200, "Low", (IF(Sales_Datas[[#This Row],[base_price]] &gt;= 10092000, "High", "Medium")))</f>
        <v>Medium</v>
      </c>
    </row>
    <row r="4138" spans="1:22" x14ac:dyDescent="0.25">
      <c r="A4138" s="1" t="s">
        <v>11439</v>
      </c>
      <c r="B4138" s="1" t="s">
        <v>11440</v>
      </c>
      <c r="C4138" s="2">
        <v>44593</v>
      </c>
      <c r="D4138" s="1" t="s">
        <v>11432</v>
      </c>
      <c r="E4138" s="4">
        <v>110200</v>
      </c>
      <c r="F4138">
        <v>1</v>
      </c>
      <c r="G4138" s="4">
        <v>1102000</v>
      </c>
      <c r="H4138" s="4">
        <v>0</v>
      </c>
      <c r="I4138" s="4">
        <v>1102000</v>
      </c>
      <c r="J4138">
        <v>1</v>
      </c>
      <c r="K4138">
        <v>1</v>
      </c>
      <c r="L4138">
        <v>1</v>
      </c>
      <c r="M4138">
        <v>1</v>
      </c>
      <c r="N4138" s="2">
        <v>44517</v>
      </c>
      <c r="O4138" s="1" t="s">
        <v>11433</v>
      </c>
      <c r="P4138" s="4">
        <v>948300</v>
      </c>
      <c r="Q4138" s="4">
        <v>56898</v>
      </c>
      <c r="R4138" s="1" t="s">
        <v>55</v>
      </c>
      <c r="S4138" s="1" t="s">
        <v>50</v>
      </c>
      <c r="T4138" s="4">
        <f>Sales_Datas[[#This Row],[after_discount]]-(Sales_Datas[[#This Row],[qty_ordered]]*Sales_Datas[[#This Row],[cogs]])</f>
        <v>1045102</v>
      </c>
      <c r="U4138" s="3">
        <f>IFERROR(Sales_Datas[[#This Row],[Gross_Profit]]/Sales_Datas[[#This Row],[after_discount]],0)</f>
        <v>0.94836842105263153</v>
      </c>
      <c r="V4138" s="1" t="str">
        <f>IF(Sales_Datas[[#This Row],[base_price]] &lt;= 632200, "Low", (IF(Sales_Datas[[#This Row],[base_price]] &gt;= 10092000, "High", "Medium")))</f>
        <v>Medium</v>
      </c>
    </row>
    <row r="4139" spans="1:22" x14ac:dyDescent="0.25">
      <c r="A4139" s="1" t="s">
        <v>11441</v>
      </c>
      <c r="B4139" s="1" t="s">
        <v>11442</v>
      </c>
      <c r="C4139" s="2">
        <v>44683</v>
      </c>
      <c r="D4139" s="1" t="s">
        <v>11443</v>
      </c>
      <c r="E4139" s="4">
        <v>110200</v>
      </c>
      <c r="F4139">
        <v>1</v>
      </c>
      <c r="G4139" s="4">
        <v>1102000</v>
      </c>
      <c r="H4139" s="4">
        <v>0</v>
      </c>
      <c r="I4139" s="4">
        <v>1102000</v>
      </c>
      <c r="J4139">
        <v>1</v>
      </c>
      <c r="K4139">
        <v>1</v>
      </c>
      <c r="L4139">
        <v>1</v>
      </c>
      <c r="M4139">
        <v>1</v>
      </c>
      <c r="N4139" s="2">
        <v>44601</v>
      </c>
      <c r="O4139" s="1" t="s">
        <v>11444</v>
      </c>
      <c r="P4139" s="4">
        <v>1102000</v>
      </c>
      <c r="Q4139" s="4">
        <v>92568</v>
      </c>
      <c r="R4139" s="1" t="s">
        <v>554</v>
      </c>
      <c r="S4139" s="1" t="s">
        <v>50</v>
      </c>
      <c r="T4139" s="4">
        <f>Sales_Datas[[#This Row],[after_discount]]-(Sales_Datas[[#This Row],[qty_ordered]]*Sales_Datas[[#This Row],[cogs]])</f>
        <v>1009432</v>
      </c>
      <c r="U4139" s="3">
        <f>IFERROR(Sales_Datas[[#This Row],[Gross_Profit]]/Sales_Datas[[#This Row],[after_discount]],0)</f>
        <v>0.91600000000000004</v>
      </c>
      <c r="V4139" s="1" t="str">
        <f>IF(Sales_Datas[[#This Row],[base_price]] &lt;= 632200, "Low", (IF(Sales_Datas[[#This Row],[base_price]] &gt;= 10092000, "High", "Medium")))</f>
        <v>Medium</v>
      </c>
    </row>
    <row r="4140" spans="1:22" x14ac:dyDescent="0.25">
      <c r="A4140" s="1" t="s">
        <v>11445</v>
      </c>
      <c r="B4140" s="1" t="s">
        <v>11446</v>
      </c>
      <c r="C4140" s="2">
        <v>44574</v>
      </c>
      <c r="D4140" s="1" t="s">
        <v>11447</v>
      </c>
      <c r="E4140" s="4">
        <v>110200</v>
      </c>
      <c r="F4140">
        <v>1</v>
      </c>
      <c r="G4140" s="4">
        <v>1102000</v>
      </c>
      <c r="H4140" s="4">
        <v>0</v>
      </c>
      <c r="I4140" s="4">
        <v>1102000</v>
      </c>
      <c r="J4140">
        <v>1</v>
      </c>
      <c r="K4140">
        <v>1</v>
      </c>
      <c r="L4140">
        <v>0</v>
      </c>
      <c r="M4140">
        <v>1</v>
      </c>
      <c r="N4140" s="2">
        <v>44550</v>
      </c>
      <c r="O4140" s="1" t="s">
        <v>11448</v>
      </c>
      <c r="P4140" s="4">
        <v>1102000</v>
      </c>
      <c r="Q4140" s="4">
        <v>79344</v>
      </c>
      <c r="R4140" s="1" t="s">
        <v>23</v>
      </c>
      <c r="S4140" s="1" t="s">
        <v>50</v>
      </c>
      <c r="T4140" s="4">
        <f>Sales_Datas[[#This Row],[after_discount]]-(Sales_Datas[[#This Row],[qty_ordered]]*Sales_Datas[[#This Row],[cogs]])</f>
        <v>1022656</v>
      </c>
      <c r="U4140" s="3">
        <f>IFERROR(Sales_Datas[[#This Row],[Gross_Profit]]/Sales_Datas[[#This Row],[after_discount]],0)</f>
        <v>0.92800000000000005</v>
      </c>
      <c r="V4140" s="1" t="str">
        <f>IF(Sales_Datas[[#This Row],[base_price]] &lt;= 632200, "Low", (IF(Sales_Datas[[#This Row],[base_price]] &gt;= 10092000, "High", "Medium")))</f>
        <v>Medium</v>
      </c>
    </row>
    <row r="4141" spans="1:22" x14ac:dyDescent="0.25">
      <c r="A4141" s="1" t="s">
        <v>11449</v>
      </c>
      <c r="B4141" s="1" t="s">
        <v>11450</v>
      </c>
      <c r="C4141" s="2">
        <v>44659</v>
      </c>
      <c r="D4141" s="1" t="s">
        <v>10530</v>
      </c>
      <c r="E4141" s="4">
        <v>110200</v>
      </c>
      <c r="F4141">
        <v>1</v>
      </c>
      <c r="G4141" s="4">
        <v>1102000</v>
      </c>
      <c r="H4141" s="4">
        <v>0</v>
      </c>
      <c r="I4141" s="4">
        <v>1102000</v>
      </c>
      <c r="J4141">
        <v>1</v>
      </c>
      <c r="K4141">
        <v>0</v>
      </c>
      <c r="L4141">
        <v>0</v>
      </c>
      <c r="M4141">
        <v>4</v>
      </c>
      <c r="N4141" s="2">
        <v>44749</v>
      </c>
      <c r="O4141" s="1" t="s">
        <v>10531</v>
      </c>
      <c r="P4141" s="4">
        <v>1392000</v>
      </c>
      <c r="Q4141" s="4">
        <v>115536</v>
      </c>
      <c r="R4141" s="1" t="s">
        <v>23</v>
      </c>
      <c r="S4141" s="1" t="s">
        <v>34</v>
      </c>
      <c r="T4141" s="4">
        <f>Sales_Datas[[#This Row],[after_discount]]-(Sales_Datas[[#This Row],[qty_ordered]]*Sales_Datas[[#This Row],[cogs]])</f>
        <v>986464</v>
      </c>
      <c r="U4141" s="3">
        <f>IFERROR(Sales_Datas[[#This Row],[Gross_Profit]]/Sales_Datas[[#This Row],[after_discount]],0)</f>
        <v>0.89515789473684215</v>
      </c>
      <c r="V4141" s="1" t="str">
        <f>IF(Sales_Datas[[#This Row],[base_price]] &lt;= 632200, "Low", (IF(Sales_Datas[[#This Row],[base_price]] &gt;= 10092000, "High", "Medium")))</f>
        <v>Medium</v>
      </c>
    </row>
    <row r="4142" spans="1:22" x14ac:dyDescent="0.25">
      <c r="A4142" s="1" t="s">
        <v>11451</v>
      </c>
      <c r="B4142" s="1" t="s">
        <v>11452</v>
      </c>
      <c r="C4142" s="2">
        <v>44518</v>
      </c>
      <c r="D4142" s="1" t="s">
        <v>11453</v>
      </c>
      <c r="E4142" s="4">
        <v>110200</v>
      </c>
      <c r="F4142">
        <v>1</v>
      </c>
      <c r="G4142" s="4">
        <v>1102000</v>
      </c>
      <c r="H4142" s="4">
        <v>0</v>
      </c>
      <c r="I4142" s="4">
        <v>1102000</v>
      </c>
      <c r="J4142">
        <v>1</v>
      </c>
      <c r="K4142">
        <v>0</v>
      </c>
      <c r="L4142">
        <v>0</v>
      </c>
      <c r="M4142">
        <v>4</v>
      </c>
      <c r="N4142" s="2">
        <v>44504</v>
      </c>
      <c r="O4142" s="1" t="s">
        <v>11454</v>
      </c>
      <c r="P4142" s="4">
        <v>1102000</v>
      </c>
      <c r="Q4142" s="4">
        <v>85956</v>
      </c>
      <c r="R4142" s="1" t="s">
        <v>344</v>
      </c>
      <c r="S4142" s="1" t="s">
        <v>34</v>
      </c>
      <c r="T4142" s="4">
        <f>Sales_Datas[[#This Row],[after_discount]]-(Sales_Datas[[#This Row],[qty_ordered]]*Sales_Datas[[#This Row],[cogs]])</f>
        <v>1016044</v>
      </c>
      <c r="U4142" s="3">
        <f>IFERROR(Sales_Datas[[#This Row],[Gross_Profit]]/Sales_Datas[[#This Row],[after_discount]],0)</f>
        <v>0.92200000000000004</v>
      </c>
      <c r="V4142" s="1" t="str">
        <f>IF(Sales_Datas[[#This Row],[base_price]] &lt;= 632200, "Low", (IF(Sales_Datas[[#This Row],[base_price]] &gt;= 10092000, "High", "Medium")))</f>
        <v>Medium</v>
      </c>
    </row>
    <row r="4143" spans="1:22" x14ac:dyDescent="0.25">
      <c r="A4143" s="1" t="s">
        <v>11455</v>
      </c>
      <c r="B4143" s="1" t="s">
        <v>120</v>
      </c>
      <c r="C4143" s="2">
        <v>44669</v>
      </c>
      <c r="D4143" s="1" t="s">
        <v>11453</v>
      </c>
      <c r="E4143" s="4">
        <v>110200</v>
      </c>
      <c r="F4143">
        <v>1</v>
      </c>
      <c r="G4143" s="4">
        <v>1102000</v>
      </c>
      <c r="H4143" s="4">
        <v>0</v>
      </c>
      <c r="I4143" s="4">
        <v>1102000</v>
      </c>
      <c r="J4143">
        <v>1</v>
      </c>
      <c r="K4143">
        <v>1</v>
      </c>
      <c r="L4143">
        <v>1</v>
      </c>
      <c r="M4143">
        <v>1</v>
      </c>
      <c r="N4143" s="2">
        <v>44581</v>
      </c>
      <c r="O4143" s="1" t="s">
        <v>11454</v>
      </c>
      <c r="P4143" s="4">
        <v>1102000</v>
      </c>
      <c r="Q4143" s="4">
        <v>85956</v>
      </c>
      <c r="R4143" s="1" t="s">
        <v>344</v>
      </c>
      <c r="S4143" s="1" t="s">
        <v>50</v>
      </c>
      <c r="T4143" s="4">
        <f>Sales_Datas[[#This Row],[after_discount]]-(Sales_Datas[[#This Row],[qty_ordered]]*Sales_Datas[[#This Row],[cogs]])</f>
        <v>1016044</v>
      </c>
      <c r="U4143" s="3">
        <f>IFERROR(Sales_Datas[[#This Row],[Gross_Profit]]/Sales_Datas[[#This Row],[after_discount]],0)</f>
        <v>0.92200000000000004</v>
      </c>
      <c r="V4143" s="1" t="str">
        <f>IF(Sales_Datas[[#This Row],[base_price]] &lt;= 632200, "Low", (IF(Sales_Datas[[#This Row],[base_price]] &gt;= 10092000, "High", "Medium")))</f>
        <v>Medium</v>
      </c>
    </row>
    <row r="4144" spans="1:22" x14ac:dyDescent="0.25">
      <c r="A4144" s="1" t="s">
        <v>11456</v>
      </c>
      <c r="B4144" s="1" t="s">
        <v>11457</v>
      </c>
      <c r="C4144" s="2">
        <v>44698</v>
      </c>
      <c r="D4144" s="1" t="s">
        <v>11458</v>
      </c>
      <c r="E4144" s="4">
        <v>110142</v>
      </c>
      <c r="F4144">
        <v>1</v>
      </c>
      <c r="G4144" s="4">
        <v>1101420</v>
      </c>
      <c r="H4144" s="4">
        <v>0</v>
      </c>
      <c r="I4144" s="4">
        <v>1101420</v>
      </c>
      <c r="J4144">
        <v>1</v>
      </c>
      <c r="K4144">
        <v>0</v>
      </c>
      <c r="L4144">
        <v>0</v>
      </c>
      <c r="M4144">
        <v>13</v>
      </c>
      <c r="N4144" s="2">
        <v>44683</v>
      </c>
      <c r="O4144" s="1" t="s">
        <v>11459</v>
      </c>
      <c r="P4144" s="4">
        <v>833460</v>
      </c>
      <c r="Q4144" s="4">
        <v>61654</v>
      </c>
      <c r="R4144" s="1" t="s">
        <v>128</v>
      </c>
      <c r="S4144" s="1" t="s">
        <v>324</v>
      </c>
      <c r="T4144" s="4">
        <f>Sales_Datas[[#This Row],[after_discount]]-(Sales_Datas[[#This Row],[qty_ordered]]*Sales_Datas[[#This Row],[cogs]])</f>
        <v>1039766</v>
      </c>
      <c r="U4144" s="3">
        <f>IFERROR(Sales_Datas[[#This Row],[Gross_Profit]]/Sales_Datas[[#This Row],[after_discount]],0)</f>
        <v>0.94402317008952075</v>
      </c>
      <c r="V4144" s="1" t="str">
        <f>IF(Sales_Datas[[#This Row],[base_price]] &lt;= 632200, "Low", (IF(Sales_Datas[[#This Row],[base_price]] &gt;= 10092000, "High", "Medium")))</f>
        <v>Medium</v>
      </c>
    </row>
    <row r="4145" spans="1:22" x14ac:dyDescent="0.25">
      <c r="A4145" s="1" t="s">
        <v>11460</v>
      </c>
      <c r="B4145" s="1" t="s">
        <v>11461</v>
      </c>
      <c r="C4145" s="2">
        <v>44514</v>
      </c>
      <c r="D4145" s="1" t="s">
        <v>11462</v>
      </c>
      <c r="E4145" s="4">
        <v>110142</v>
      </c>
      <c r="F4145">
        <v>1</v>
      </c>
      <c r="G4145" s="4">
        <v>1101420</v>
      </c>
      <c r="H4145" s="4">
        <v>0</v>
      </c>
      <c r="I4145" s="4">
        <v>1101420</v>
      </c>
      <c r="J4145">
        <v>1</v>
      </c>
      <c r="K4145">
        <v>0</v>
      </c>
      <c r="L4145">
        <v>0</v>
      </c>
      <c r="M4145">
        <v>4</v>
      </c>
      <c r="N4145" s="2">
        <v>44518</v>
      </c>
      <c r="O4145" s="1" t="s">
        <v>11463</v>
      </c>
      <c r="P4145" s="4">
        <v>1101420</v>
      </c>
      <c r="Q4145" s="4">
        <v>99122</v>
      </c>
      <c r="R4145" s="1" t="s">
        <v>554</v>
      </c>
      <c r="S4145" s="1" t="s">
        <v>34</v>
      </c>
      <c r="T4145" s="4">
        <f>Sales_Datas[[#This Row],[after_discount]]-(Sales_Datas[[#This Row],[qty_ordered]]*Sales_Datas[[#This Row],[cogs]])</f>
        <v>1002298</v>
      </c>
      <c r="U4145" s="3">
        <f>IFERROR(Sales_Datas[[#This Row],[Gross_Profit]]/Sales_Datas[[#This Row],[after_discount]],0)</f>
        <v>0.91000526592943654</v>
      </c>
      <c r="V4145" s="1" t="str">
        <f>IF(Sales_Datas[[#This Row],[base_price]] &lt;= 632200, "Low", (IF(Sales_Datas[[#This Row],[base_price]] &gt;= 10092000, "High", "Medium")))</f>
        <v>Medium</v>
      </c>
    </row>
    <row r="4146" spans="1:22" x14ac:dyDescent="0.25">
      <c r="A4146" s="1" t="s">
        <v>11464</v>
      </c>
      <c r="B4146" s="1" t="s">
        <v>647</v>
      </c>
      <c r="C4146" s="2">
        <v>44581</v>
      </c>
      <c r="D4146" s="1" t="s">
        <v>11465</v>
      </c>
      <c r="E4146" s="4">
        <v>110142</v>
      </c>
      <c r="F4146">
        <v>1</v>
      </c>
      <c r="G4146" s="4">
        <v>1101420</v>
      </c>
      <c r="H4146" s="4">
        <v>0</v>
      </c>
      <c r="I4146" s="4">
        <v>1101420</v>
      </c>
      <c r="J4146">
        <v>1</v>
      </c>
      <c r="K4146">
        <v>1</v>
      </c>
      <c r="L4146">
        <v>1</v>
      </c>
      <c r="M4146">
        <v>1</v>
      </c>
      <c r="N4146" s="2">
        <v>44405</v>
      </c>
      <c r="O4146" s="1" t="s">
        <v>11466</v>
      </c>
      <c r="P4146" s="4">
        <v>1101420</v>
      </c>
      <c r="Q4146" s="4">
        <v>71572</v>
      </c>
      <c r="R4146" s="1" t="s">
        <v>554</v>
      </c>
      <c r="S4146" s="1" t="s">
        <v>50</v>
      </c>
      <c r="T4146" s="4">
        <f>Sales_Datas[[#This Row],[after_discount]]-(Sales_Datas[[#This Row],[qty_ordered]]*Sales_Datas[[#This Row],[cogs]])</f>
        <v>1029848</v>
      </c>
      <c r="U4146" s="3">
        <f>IFERROR(Sales_Datas[[#This Row],[Gross_Profit]]/Sales_Datas[[#This Row],[after_discount]],0)</f>
        <v>0.93501843075302793</v>
      </c>
      <c r="V4146" s="1" t="str">
        <f>IF(Sales_Datas[[#This Row],[base_price]] &lt;= 632200, "Low", (IF(Sales_Datas[[#This Row],[base_price]] &gt;= 10092000, "High", "Medium")))</f>
        <v>Medium</v>
      </c>
    </row>
    <row r="4147" spans="1:22" x14ac:dyDescent="0.25">
      <c r="A4147" s="1" t="s">
        <v>11467</v>
      </c>
      <c r="B4147" s="1" t="s">
        <v>3133</v>
      </c>
      <c r="C4147" s="2">
        <v>44641</v>
      </c>
      <c r="D4147" s="1" t="s">
        <v>937</v>
      </c>
      <c r="E4147" s="4">
        <v>110142</v>
      </c>
      <c r="F4147">
        <v>1</v>
      </c>
      <c r="G4147" s="4">
        <v>1101420</v>
      </c>
      <c r="H4147" s="4">
        <v>0</v>
      </c>
      <c r="I4147" s="4">
        <v>1101420</v>
      </c>
      <c r="J4147">
        <v>1</v>
      </c>
      <c r="K4147">
        <v>1</v>
      </c>
      <c r="L4147">
        <v>0</v>
      </c>
      <c r="M4147">
        <v>1</v>
      </c>
      <c r="N4147" s="2">
        <v>44394</v>
      </c>
      <c r="O4147" s="1" t="s">
        <v>938</v>
      </c>
      <c r="P4147" s="4">
        <v>1101420</v>
      </c>
      <c r="Q4147" s="4">
        <v>67164</v>
      </c>
      <c r="R4147" s="1" t="s">
        <v>383</v>
      </c>
      <c r="S4147" s="1" t="s">
        <v>50</v>
      </c>
      <c r="T4147" s="4">
        <f>Sales_Datas[[#This Row],[after_discount]]-(Sales_Datas[[#This Row],[qty_ordered]]*Sales_Datas[[#This Row],[cogs]])</f>
        <v>1034256</v>
      </c>
      <c r="U4147" s="3">
        <f>IFERROR(Sales_Datas[[#This Row],[Gross_Profit]]/Sales_Datas[[#This Row],[after_discount]],0)</f>
        <v>0.93902053712480249</v>
      </c>
      <c r="V4147" s="1" t="str">
        <f>IF(Sales_Datas[[#This Row],[base_price]] &lt;= 632200, "Low", (IF(Sales_Datas[[#This Row],[base_price]] &gt;= 10092000, "High", "Medium")))</f>
        <v>Medium</v>
      </c>
    </row>
    <row r="4148" spans="1:22" x14ac:dyDescent="0.25">
      <c r="A4148" s="1" t="s">
        <v>11468</v>
      </c>
      <c r="B4148" s="1" t="s">
        <v>8656</v>
      </c>
      <c r="C4148" s="2">
        <v>44664</v>
      </c>
      <c r="D4148" s="1" t="s">
        <v>937</v>
      </c>
      <c r="E4148" s="4">
        <v>110142</v>
      </c>
      <c r="F4148">
        <v>1</v>
      </c>
      <c r="G4148" s="4">
        <v>1101420</v>
      </c>
      <c r="H4148" s="4">
        <v>0</v>
      </c>
      <c r="I4148" s="4">
        <v>1101420</v>
      </c>
      <c r="J4148">
        <v>1</v>
      </c>
      <c r="K4148">
        <v>0</v>
      </c>
      <c r="L4148">
        <v>0</v>
      </c>
      <c r="M4148">
        <v>13</v>
      </c>
      <c r="N4148" s="2">
        <v>44508</v>
      </c>
      <c r="O4148" s="1" t="s">
        <v>938</v>
      </c>
      <c r="P4148" s="4">
        <v>1101420</v>
      </c>
      <c r="Q4148" s="4">
        <v>67164</v>
      </c>
      <c r="R4148" s="1" t="s">
        <v>383</v>
      </c>
      <c r="S4148" s="1" t="s">
        <v>324</v>
      </c>
      <c r="T4148" s="4">
        <f>Sales_Datas[[#This Row],[after_discount]]-(Sales_Datas[[#This Row],[qty_ordered]]*Sales_Datas[[#This Row],[cogs]])</f>
        <v>1034256</v>
      </c>
      <c r="U4148" s="3">
        <f>IFERROR(Sales_Datas[[#This Row],[Gross_Profit]]/Sales_Datas[[#This Row],[after_discount]],0)</f>
        <v>0.93902053712480249</v>
      </c>
      <c r="V4148" s="1" t="str">
        <f>IF(Sales_Datas[[#This Row],[base_price]] &lt;= 632200, "Low", (IF(Sales_Datas[[#This Row],[base_price]] &gt;= 10092000, "High", "Medium")))</f>
        <v>Medium</v>
      </c>
    </row>
    <row r="4149" spans="1:22" x14ac:dyDescent="0.25">
      <c r="A4149" s="1" t="s">
        <v>11469</v>
      </c>
      <c r="B4149" s="1" t="s">
        <v>8656</v>
      </c>
      <c r="C4149" s="2">
        <v>44666</v>
      </c>
      <c r="D4149" s="1" t="s">
        <v>937</v>
      </c>
      <c r="E4149" s="4">
        <v>110142</v>
      </c>
      <c r="F4149">
        <v>1</v>
      </c>
      <c r="G4149" s="4">
        <v>1101420</v>
      </c>
      <c r="H4149" s="4">
        <v>0</v>
      </c>
      <c r="I4149" s="4">
        <v>1101420</v>
      </c>
      <c r="J4149">
        <v>1</v>
      </c>
      <c r="K4149">
        <v>0</v>
      </c>
      <c r="L4149">
        <v>0</v>
      </c>
      <c r="M4149">
        <v>13</v>
      </c>
      <c r="N4149" s="2">
        <v>44508</v>
      </c>
      <c r="O4149" s="1" t="s">
        <v>938</v>
      </c>
      <c r="P4149" s="4">
        <v>1101420</v>
      </c>
      <c r="Q4149" s="4">
        <v>67164</v>
      </c>
      <c r="R4149" s="1" t="s">
        <v>383</v>
      </c>
      <c r="S4149" s="1" t="s">
        <v>324</v>
      </c>
      <c r="T4149" s="4">
        <f>Sales_Datas[[#This Row],[after_discount]]-(Sales_Datas[[#This Row],[qty_ordered]]*Sales_Datas[[#This Row],[cogs]])</f>
        <v>1034256</v>
      </c>
      <c r="U4149" s="3">
        <f>IFERROR(Sales_Datas[[#This Row],[Gross_Profit]]/Sales_Datas[[#This Row],[after_discount]],0)</f>
        <v>0.93902053712480249</v>
      </c>
      <c r="V4149" s="1" t="str">
        <f>IF(Sales_Datas[[#This Row],[base_price]] &lt;= 632200, "Low", (IF(Sales_Datas[[#This Row],[base_price]] &gt;= 10092000, "High", "Medium")))</f>
        <v>Medium</v>
      </c>
    </row>
    <row r="4150" spans="1:22" x14ac:dyDescent="0.25">
      <c r="A4150" s="1" t="s">
        <v>11470</v>
      </c>
      <c r="B4150" s="1" t="s">
        <v>11471</v>
      </c>
      <c r="C4150" s="2">
        <v>44669</v>
      </c>
      <c r="D4150" s="1" t="s">
        <v>937</v>
      </c>
      <c r="E4150" s="4">
        <v>110142</v>
      </c>
      <c r="F4150">
        <v>1</v>
      </c>
      <c r="G4150" s="4">
        <v>1101420</v>
      </c>
      <c r="H4150" s="4">
        <v>0</v>
      </c>
      <c r="I4150" s="4">
        <v>1101420</v>
      </c>
      <c r="J4150">
        <v>1</v>
      </c>
      <c r="K4150">
        <v>1</v>
      </c>
      <c r="L4150">
        <v>1</v>
      </c>
      <c r="M4150">
        <v>1</v>
      </c>
      <c r="N4150" s="2">
        <v>44668</v>
      </c>
      <c r="O4150" s="1" t="s">
        <v>938</v>
      </c>
      <c r="P4150" s="4">
        <v>1101420</v>
      </c>
      <c r="Q4150" s="4">
        <v>67164</v>
      </c>
      <c r="R4150" s="1" t="s">
        <v>383</v>
      </c>
      <c r="S4150" s="1" t="s">
        <v>50</v>
      </c>
      <c r="T4150" s="4">
        <f>Sales_Datas[[#This Row],[after_discount]]-(Sales_Datas[[#This Row],[qty_ordered]]*Sales_Datas[[#This Row],[cogs]])</f>
        <v>1034256</v>
      </c>
      <c r="U4150" s="3">
        <f>IFERROR(Sales_Datas[[#This Row],[Gross_Profit]]/Sales_Datas[[#This Row],[after_discount]],0)</f>
        <v>0.93902053712480249</v>
      </c>
      <c r="V4150" s="1" t="str">
        <f>IF(Sales_Datas[[#This Row],[base_price]] &lt;= 632200, "Low", (IF(Sales_Datas[[#This Row],[base_price]] &gt;= 10092000, "High", "Medium")))</f>
        <v>Medium</v>
      </c>
    </row>
    <row r="4151" spans="1:22" x14ac:dyDescent="0.25">
      <c r="A4151" s="1" t="s">
        <v>11472</v>
      </c>
      <c r="B4151" s="1" t="s">
        <v>8656</v>
      </c>
      <c r="C4151" s="2">
        <v>44674</v>
      </c>
      <c r="D4151" s="1" t="s">
        <v>937</v>
      </c>
      <c r="E4151" s="4">
        <v>110142</v>
      </c>
      <c r="F4151">
        <v>1</v>
      </c>
      <c r="G4151" s="4">
        <v>1101420</v>
      </c>
      <c r="H4151" s="4">
        <v>0</v>
      </c>
      <c r="I4151" s="4">
        <v>1101420</v>
      </c>
      <c r="J4151">
        <v>1</v>
      </c>
      <c r="K4151">
        <v>0</v>
      </c>
      <c r="L4151">
        <v>0</v>
      </c>
      <c r="M4151">
        <v>13</v>
      </c>
      <c r="N4151" s="2">
        <v>44508</v>
      </c>
      <c r="O4151" s="1" t="s">
        <v>938</v>
      </c>
      <c r="P4151" s="4">
        <v>1101420</v>
      </c>
      <c r="Q4151" s="4">
        <v>67164</v>
      </c>
      <c r="R4151" s="1" t="s">
        <v>383</v>
      </c>
      <c r="S4151" s="1" t="s">
        <v>324</v>
      </c>
      <c r="T4151" s="4">
        <f>Sales_Datas[[#This Row],[after_discount]]-(Sales_Datas[[#This Row],[qty_ordered]]*Sales_Datas[[#This Row],[cogs]])</f>
        <v>1034256</v>
      </c>
      <c r="U4151" s="3">
        <f>IFERROR(Sales_Datas[[#This Row],[Gross_Profit]]/Sales_Datas[[#This Row],[after_discount]],0)</f>
        <v>0.93902053712480249</v>
      </c>
      <c r="V4151" s="1" t="str">
        <f>IF(Sales_Datas[[#This Row],[base_price]] &lt;= 632200, "Low", (IF(Sales_Datas[[#This Row],[base_price]] &gt;= 10092000, "High", "Medium")))</f>
        <v>Medium</v>
      </c>
    </row>
    <row r="4152" spans="1:22" x14ac:dyDescent="0.25">
      <c r="A4152" s="1" t="s">
        <v>11473</v>
      </c>
      <c r="B4152" s="1" t="s">
        <v>8656</v>
      </c>
      <c r="C4152" s="2">
        <v>44677</v>
      </c>
      <c r="D4152" s="1" t="s">
        <v>937</v>
      </c>
      <c r="E4152" s="4">
        <v>110142</v>
      </c>
      <c r="F4152">
        <v>1</v>
      </c>
      <c r="G4152" s="4">
        <v>1101420</v>
      </c>
      <c r="H4152" s="4">
        <v>0</v>
      </c>
      <c r="I4152" s="4">
        <v>1101420</v>
      </c>
      <c r="J4152">
        <v>1</v>
      </c>
      <c r="K4152">
        <v>1</v>
      </c>
      <c r="L4152">
        <v>1</v>
      </c>
      <c r="M4152">
        <v>5</v>
      </c>
      <c r="N4152" s="2">
        <v>44508</v>
      </c>
      <c r="O4152" s="1" t="s">
        <v>938</v>
      </c>
      <c r="P4152" s="4">
        <v>1101420</v>
      </c>
      <c r="Q4152" s="4">
        <v>67164</v>
      </c>
      <c r="R4152" s="1" t="s">
        <v>383</v>
      </c>
      <c r="S4152" s="1" t="s">
        <v>24</v>
      </c>
      <c r="T4152" s="4">
        <f>Sales_Datas[[#This Row],[after_discount]]-(Sales_Datas[[#This Row],[qty_ordered]]*Sales_Datas[[#This Row],[cogs]])</f>
        <v>1034256</v>
      </c>
      <c r="U4152" s="3">
        <f>IFERROR(Sales_Datas[[#This Row],[Gross_Profit]]/Sales_Datas[[#This Row],[after_discount]],0)</f>
        <v>0.93902053712480249</v>
      </c>
      <c r="V4152" s="1" t="str">
        <f>IF(Sales_Datas[[#This Row],[base_price]] &lt;= 632200, "Low", (IF(Sales_Datas[[#This Row],[base_price]] &gt;= 10092000, "High", "Medium")))</f>
        <v>Medium</v>
      </c>
    </row>
    <row r="4153" spans="1:22" x14ac:dyDescent="0.25">
      <c r="A4153" s="1" t="s">
        <v>11474</v>
      </c>
      <c r="B4153" s="1" t="s">
        <v>11475</v>
      </c>
      <c r="C4153" s="2">
        <v>44263</v>
      </c>
      <c r="D4153" s="1" t="s">
        <v>11476</v>
      </c>
      <c r="E4153" s="4">
        <v>109910</v>
      </c>
      <c r="F4153">
        <v>1</v>
      </c>
      <c r="G4153" s="4">
        <v>1099100</v>
      </c>
      <c r="H4153" s="4">
        <v>0</v>
      </c>
      <c r="I4153" s="4">
        <v>1099100</v>
      </c>
      <c r="J4153">
        <v>1</v>
      </c>
      <c r="K4153">
        <v>1</v>
      </c>
      <c r="L4153">
        <v>0</v>
      </c>
      <c r="M4153">
        <v>1</v>
      </c>
      <c r="N4153" s="2">
        <v>44418</v>
      </c>
      <c r="O4153" s="1" t="s">
        <v>11477</v>
      </c>
      <c r="P4153" s="4">
        <v>1099100</v>
      </c>
      <c r="Q4153" s="4">
        <v>90074</v>
      </c>
      <c r="R4153" s="1" t="s">
        <v>554</v>
      </c>
      <c r="S4153" s="1" t="s">
        <v>50</v>
      </c>
      <c r="T4153" s="4">
        <f>Sales_Datas[[#This Row],[after_discount]]-(Sales_Datas[[#This Row],[qty_ordered]]*Sales_Datas[[#This Row],[cogs]])</f>
        <v>1009026</v>
      </c>
      <c r="U4153" s="3">
        <f>IFERROR(Sales_Datas[[#This Row],[Gross_Profit]]/Sales_Datas[[#This Row],[after_discount]],0)</f>
        <v>0.91804749340369396</v>
      </c>
      <c r="V4153" s="1" t="str">
        <f>IF(Sales_Datas[[#This Row],[base_price]] &lt;= 632200, "Low", (IF(Sales_Datas[[#This Row],[base_price]] &gt;= 10092000, "High", "Medium")))</f>
        <v>Medium</v>
      </c>
    </row>
    <row r="4154" spans="1:22" x14ac:dyDescent="0.25">
      <c r="A4154" s="1" t="s">
        <v>11478</v>
      </c>
      <c r="B4154" s="1" t="s">
        <v>11479</v>
      </c>
      <c r="C4154" s="2">
        <v>44358</v>
      </c>
      <c r="D4154" s="1" t="s">
        <v>11480</v>
      </c>
      <c r="E4154" s="4">
        <v>109910</v>
      </c>
      <c r="F4154">
        <v>1</v>
      </c>
      <c r="G4154" s="4">
        <v>1099100</v>
      </c>
      <c r="H4154" s="4">
        <v>0</v>
      </c>
      <c r="I4154" s="4">
        <v>1099100</v>
      </c>
      <c r="J4154">
        <v>1</v>
      </c>
      <c r="K4154">
        <v>1</v>
      </c>
      <c r="L4154">
        <v>1</v>
      </c>
      <c r="M4154">
        <v>1</v>
      </c>
      <c r="N4154" s="2">
        <v>44484</v>
      </c>
      <c r="O4154" s="1" t="s">
        <v>11481</v>
      </c>
      <c r="P4154" s="4">
        <v>1099100</v>
      </c>
      <c r="Q4154" s="4">
        <v>72500</v>
      </c>
      <c r="R4154" s="1" t="s">
        <v>554</v>
      </c>
      <c r="S4154" s="1" t="s">
        <v>50</v>
      </c>
      <c r="T4154" s="4">
        <f>Sales_Datas[[#This Row],[after_discount]]-(Sales_Datas[[#This Row],[qty_ordered]]*Sales_Datas[[#This Row],[cogs]])</f>
        <v>1026600</v>
      </c>
      <c r="U4154" s="3">
        <f>IFERROR(Sales_Datas[[#This Row],[Gross_Profit]]/Sales_Datas[[#This Row],[after_discount]],0)</f>
        <v>0.93403693931398413</v>
      </c>
      <c r="V4154" s="1" t="str">
        <f>IF(Sales_Datas[[#This Row],[base_price]] &lt;= 632200, "Low", (IF(Sales_Datas[[#This Row],[base_price]] &gt;= 10092000, "High", "Medium")))</f>
        <v>Medium</v>
      </c>
    </row>
    <row r="4155" spans="1:22" x14ac:dyDescent="0.25">
      <c r="A4155" s="1" t="s">
        <v>11482</v>
      </c>
      <c r="B4155" s="1" t="s">
        <v>11483</v>
      </c>
      <c r="C4155" s="2">
        <v>44403</v>
      </c>
      <c r="D4155" s="1" t="s">
        <v>11484</v>
      </c>
      <c r="E4155" s="4">
        <v>109910</v>
      </c>
      <c r="F4155">
        <v>1</v>
      </c>
      <c r="G4155" s="4">
        <v>1099100</v>
      </c>
      <c r="H4155" s="4">
        <v>0</v>
      </c>
      <c r="I4155" s="4">
        <v>1099100</v>
      </c>
      <c r="J4155">
        <v>1</v>
      </c>
      <c r="K4155">
        <v>0</v>
      </c>
      <c r="L4155">
        <v>0</v>
      </c>
      <c r="M4155">
        <v>8</v>
      </c>
      <c r="N4155" s="2">
        <v>44385</v>
      </c>
      <c r="O4155" s="1" t="s">
        <v>11485</v>
      </c>
      <c r="P4155" s="4">
        <v>1099100</v>
      </c>
      <c r="Q4155" s="4">
        <v>71398</v>
      </c>
      <c r="R4155" s="1" t="s">
        <v>554</v>
      </c>
      <c r="S4155" s="1" t="s">
        <v>1115</v>
      </c>
      <c r="T4155" s="4">
        <f>Sales_Datas[[#This Row],[after_discount]]-(Sales_Datas[[#This Row],[qty_ordered]]*Sales_Datas[[#This Row],[cogs]])</f>
        <v>1027702</v>
      </c>
      <c r="U4155" s="3">
        <f>IFERROR(Sales_Datas[[#This Row],[Gross_Profit]]/Sales_Datas[[#This Row],[after_discount]],0)</f>
        <v>0.93503957783641156</v>
      </c>
      <c r="V4155" s="1" t="str">
        <f>IF(Sales_Datas[[#This Row],[base_price]] &lt;= 632200, "Low", (IF(Sales_Datas[[#This Row],[base_price]] &gt;= 10092000, "High", "Medium")))</f>
        <v>Medium</v>
      </c>
    </row>
    <row r="4156" spans="1:22" x14ac:dyDescent="0.25">
      <c r="A4156" s="1" t="s">
        <v>11486</v>
      </c>
      <c r="B4156" s="1" t="s">
        <v>11483</v>
      </c>
      <c r="C4156" s="2">
        <v>44404</v>
      </c>
      <c r="D4156" s="1" t="s">
        <v>11484</v>
      </c>
      <c r="E4156" s="4">
        <v>109910</v>
      </c>
      <c r="F4156">
        <v>1</v>
      </c>
      <c r="G4156" s="4">
        <v>1099100</v>
      </c>
      <c r="H4156" s="4">
        <v>0</v>
      </c>
      <c r="I4156" s="4">
        <v>1099100</v>
      </c>
      <c r="J4156">
        <v>1</v>
      </c>
      <c r="K4156">
        <v>1</v>
      </c>
      <c r="L4156">
        <v>1</v>
      </c>
      <c r="M4156">
        <v>8</v>
      </c>
      <c r="N4156" s="2">
        <v>44385</v>
      </c>
      <c r="O4156" s="1" t="s">
        <v>11485</v>
      </c>
      <c r="P4156" s="4">
        <v>1099100</v>
      </c>
      <c r="Q4156" s="4">
        <v>71398</v>
      </c>
      <c r="R4156" s="1" t="s">
        <v>554</v>
      </c>
      <c r="S4156" s="1" t="s">
        <v>1115</v>
      </c>
      <c r="T4156" s="4">
        <f>Sales_Datas[[#This Row],[after_discount]]-(Sales_Datas[[#This Row],[qty_ordered]]*Sales_Datas[[#This Row],[cogs]])</f>
        <v>1027702</v>
      </c>
      <c r="U4156" s="3">
        <f>IFERROR(Sales_Datas[[#This Row],[Gross_Profit]]/Sales_Datas[[#This Row],[after_discount]],0)</f>
        <v>0.93503957783641156</v>
      </c>
      <c r="V4156" s="1" t="str">
        <f>IF(Sales_Datas[[#This Row],[base_price]] &lt;= 632200, "Low", (IF(Sales_Datas[[#This Row],[base_price]] &gt;= 10092000, "High", "Medium")))</f>
        <v>Medium</v>
      </c>
    </row>
    <row r="4157" spans="1:22" x14ac:dyDescent="0.25">
      <c r="A4157" s="1" t="s">
        <v>11487</v>
      </c>
      <c r="B4157" s="1" t="s">
        <v>11488</v>
      </c>
      <c r="C4157" s="2">
        <v>44457</v>
      </c>
      <c r="D4157" s="1" t="s">
        <v>11489</v>
      </c>
      <c r="E4157" s="4">
        <v>109910</v>
      </c>
      <c r="F4157">
        <v>1</v>
      </c>
      <c r="G4157" s="4">
        <v>1099100</v>
      </c>
      <c r="H4157" s="4">
        <v>0</v>
      </c>
      <c r="I4157" s="4">
        <v>1099100</v>
      </c>
      <c r="J4157">
        <v>1</v>
      </c>
      <c r="K4157">
        <v>1</v>
      </c>
      <c r="L4157">
        <v>0</v>
      </c>
      <c r="M4157">
        <v>1</v>
      </c>
      <c r="N4157" s="2">
        <v>44451</v>
      </c>
      <c r="O4157" s="1" t="s">
        <v>11490</v>
      </c>
      <c r="P4157" s="4">
        <v>1099100</v>
      </c>
      <c r="Q4157" s="4">
        <v>86826</v>
      </c>
      <c r="R4157" s="1" t="s">
        <v>554</v>
      </c>
      <c r="S4157" s="1" t="s">
        <v>50</v>
      </c>
      <c r="T4157" s="4">
        <f>Sales_Datas[[#This Row],[after_discount]]-(Sales_Datas[[#This Row],[qty_ordered]]*Sales_Datas[[#This Row],[cogs]])</f>
        <v>1012274</v>
      </c>
      <c r="U4157" s="3">
        <f>IFERROR(Sales_Datas[[#This Row],[Gross_Profit]]/Sales_Datas[[#This Row],[after_discount]],0)</f>
        <v>0.92100263852242747</v>
      </c>
      <c r="V4157" s="1" t="str">
        <f>IF(Sales_Datas[[#This Row],[base_price]] &lt;= 632200, "Low", (IF(Sales_Datas[[#This Row],[base_price]] &gt;= 10092000, "High", "Medium")))</f>
        <v>Medium</v>
      </c>
    </row>
    <row r="4158" spans="1:22" x14ac:dyDescent="0.25">
      <c r="A4158" s="1" t="s">
        <v>11491</v>
      </c>
      <c r="B4158" s="1" t="s">
        <v>11492</v>
      </c>
      <c r="C4158" s="2">
        <v>44508</v>
      </c>
      <c r="D4158" s="1" t="s">
        <v>11493</v>
      </c>
      <c r="E4158" s="4">
        <v>109910</v>
      </c>
      <c r="F4158">
        <v>1</v>
      </c>
      <c r="G4158" s="4">
        <v>1099100</v>
      </c>
      <c r="H4158" s="4">
        <v>0</v>
      </c>
      <c r="I4158" s="4">
        <v>1099100</v>
      </c>
      <c r="J4158">
        <v>1</v>
      </c>
      <c r="K4158">
        <v>1</v>
      </c>
      <c r="L4158">
        <v>1</v>
      </c>
      <c r="M4158">
        <v>1</v>
      </c>
      <c r="N4158" s="2">
        <v>44426</v>
      </c>
      <c r="O4158" s="1" t="s">
        <v>11494</v>
      </c>
      <c r="P4158" s="4">
        <v>1099100</v>
      </c>
      <c r="Q4158" s="4">
        <v>83520</v>
      </c>
      <c r="R4158" s="1" t="s">
        <v>554</v>
      </c>
      <c r="S4158" s="1" t="s">
        <v>50</v>
      </c>
      <c r="T4158" s="4">
        <f>Sales_Datas[[#This Row],[after_discount]]-(Sales_Datas[[#This Row],[qty_ordered]]*Sales_Datas[[#This Row],[cogs]])</f>
        <v>1015580</v>
      </c>
      <c r="U4158" s="3">
        <f>IFERROR(Sales_Datas[[#This Row],[Gross_Profit]]/Sales_Datas[[#This Row],[after_discount]],0)</f>
        <v>0.92401055408970978</v>
      </c>
      <c r="V4158" s="1" t="str">
        <f>IF(Sales_Datas[[#This Row],[base_price]] &lt;= 632200, "Low", (IF(Sales_Datas[[#This Row],[base_price]] &gt;= 10092000, "High", "Medium")))</f>
        <v>Medium</v>
      </c>
    </row>
    <row r="4159" spans="1:22" x14ac:dyDescent="0.25">
      <c r="A4159" s="1" t="s">
        <v>11495</v>
      </c>
      <c r="B4159" s="1" t="s">
        <v>11496</v>
      </c>
      <c r="C4159" s="2">
        <v>44656</v>
      </c>
      <c r="D4159" s="1" t="s">
        <v>11497</v>
      </c>
      <c r="E4159" s="4">
        <v>109910</v>
      </c>
      <c r="F4159">
        <v>1</v>
      </c>
      <c r="G4159" s="4">
        <v>1099100</v>
      </c>
      <c r="H4159" s="4">
        <v>0</v>
      </c>
      <c r="I4159" s="4">
        <v>1099100</v>
      </c>
      <c r="J4159">
        <v>1</v>
      </c>
      <c r="K4159">
        <v>1</v>
      </c>
      <c r="L4159">
        <v>0</v>
      </c>
      <c r="M4159">
        <v>1</v>
      </c>
      <c r="N4159" s="2">
        <v>44686</v>
      </c>
      <c r="O4159" s="1" t="s">
        <v>11498</v>
      </c>
      <c r="P4159" s="4">
        <v>1099100</v>
      </c>
      <c r="Q4159" s="4">
        <v>83520</v>
      </c>
      <c r="R4159" s="1" t="s">
        <v>383</v>
      </c>
      <c r="S4159" s="1" t="s">
        <v>50</v>
      </c>
      <c r="T4159" s="4">
        <f>Sales_Datas[[#This Row],[after_discount]]-(Sales_Datas[[#This Row],[qty_ordered]]*Sales_Datas[[#This Row],[cogs]])</f>
        <v>1015580</v>
      </c>
      <c r="U4159" s="3">
        <f>IFERROR(Sales_Datas[[#This Row],[Gross_Profit]]/Sales_Datas[[#This Row],[after_discount]],0)</f>
        <v>0.92401055408970978</v>
      </c>
      <c r="V4159" s="1" t="str">
        <f>IF(Sales_Datas[[#This Row],[base_price]] &lt;= 632200, "Low", (IF(Sales_Datas[[#This Row],[base_price]] &gt;= 10092000, "High", "Medium")))</f>
        <v>Medium</v>
      </c>
    </row>
    <row r="4160" spans="1:22" x14ac:dyDescent="0.25">
      <c r="A4160" s="1" t="s">
        <v>11499</v>
      </c>
      <c r="B4160" s="1" t="s">
        <v>8773</v>
      </c>
      <c r="C4160" s="2">
        <v>44262</v>
      </c>
      <c r="D4160" s="1" t="s">
        <v>11500</v>
      </c>
      <c r="E4160" s="4">
        <v>109040</v>
      </c>
      <c r="F4160">
        <v>1</v>
      </c>
      <c r="G4160" s="4">
        <v>1090400</v>
      </c>
      <c r="H4160" s="4">
        <v>0</v>
      </c>
      <c r="I4160" s="4">
        <v>1090400</v>
      </c>
      <c r="J4160">
        <v>1</v>
      </c>
      <c r="K4160">
        <v>1</v>
      </c>
      <c r="L4160">
        <v>1</v>
      </c>
      <c r="M4160">
        <v>1</v>
      </c>
      <c r="N4160" s="2">
        <v>44388</v>
      </c>
      <c r="O4160" s="1" t="s">
        <v>11501</v>
      </c>
      <c r="P4160" s="4">
        <v>1090400</v>
      </c>
      <c r="Q4160" s="4">
        <v>93728</v>
      </c>
      <c r="R4160" s="1" t="s">
        <v>23</v>
      </c>
      <c r="S4160" s="1" t="s">
        <v>50</v>
      </c>
      <c r="T4160" s="4">
        <f>Sales_Datas[[#This Row],[after_discount]]-(Sales_Datas[[#This Row],[qty_ordered]]*Sales_Datas[[#This Row],[cogs]])</f>
        <v>996672</v>
      </c>
      <c r="U4160" s="3">
        <f>IFERROR(Sales_Datas[[#This Row],[Gross_Profit]]/Sales_Datas[[#This Row],[after_discount]],0)</f>
        <v>0.91404255319148942</v>
      </c>
      <c r="V4160" s="1" t="str">
        <f>IF(Sales_Datas[[#This Row],[base_price]] &lt;= 632200, "Low", (IF(Sales_Datas[[#This Row],[base_price]] &gt;= 10092000, "High", "Medium")))</f>
        <v>Medium</v>
      </c>
    </row>
    <row r="4161" spans="1:22" x14ac:dyDescent="0.25">
      <c r="A4161" s="1" t="s">
        <v>11502</v>
      </c>
      <c r="B4161" s="1" t="s">
        <v>11503</v>
      </c>
      <c r="C4161" s="2">
        <v>44786</v>
      </c>
      <c r="D4161" s="1" t="s">
        <v>11504</v>
      </c>
      <c r="E4161" s="4">
        <v>54404</v>
      </c>
      <c r="F4161">
        <v>2</v>
      </c>
      <c r="G4161" s="4">
        <v>1088080</v>
      </c>
      <c r="H4161" s="4">
        <v>0</v>
      </c>
      <c r="I4161" s="4">
        <v>1088080</v>
      </c>
      <c r="J4161">
        <v>1</v>
      </c>
      <c r="K4161">
        <v>0</v>
      </c>
      <c r="L4161">
        <v>0</v>
      </c>
      <c r="M4161">
        <v>13</v>
      </c>
      <c r="N4161" s="2">
        <v>44787</v>
      </c>
      <c r="O4161" s="1" t="s">
        <v>11505</v>
      </c>
      <c r="P4161" s="4">
        <v>544040</v>
      </c>
      <c r="Q4161" s="4">
        <v>36424</v>
      </c>
      <c r="R4161" s="1" t="s">
        <v>344</v>
      </c>
      <c r="S4161" s="1" t="s">
        <v>324</v>
      </c>
      <c r="T4161" s="4">
        <f>Sales_Datas[[#This Row],[after_discount]]-(Sales_Datas[[#This Row],[qty_ordered]]*Sales_Datas[[#This Row],[cogs]])</f>
        <v>1015232</v>
      </c>
      <c r="U4161" s="3">
        <f>IFERROR(Sales_Datas[[#This Row],[Gross_Profit]]/Sales_Datas[[#This Row],[after_discount]],0)</f>
        <v>0.9330490405117271</v>
      </c>
      <c r="V4161" s="1" t="str">
        <f>IF(Sales_Datas[[#This Row],[base_price]] &lt;= 632200, "Low", (IF(Sales_Datas[[#This Row],[base_price]] &gt;= 10092000, "High", "Medium")))</f>
        <v>Low</v>
      </c>
    </row>
    <row r="4162" spans="1:22" x14ac:dyDescent="0.25">
      <c r="A4162" s="1" t="s">
        <v>11506</v>
      </c>
      <c r="B4162" s="1" t="s">
        <v>11507</v>
      </c>
      <c r="C4162" s="2">
        <v>44640</v>
      </c>
      <c r="D4162" s="1" t="s">
        <v>11508</v>
      </c>
      <c r="E4162" s="4">
        <v>36250</v>
      </c>
      <c r="F4162">
        <v>3</v>
      </c>
      <c r="G4162" s="4">
        <v>1087500</v>
      </c>
      <c r="H4162" s="4">
        <v>0</v>
      </c>
      <c r="I4162" s="4">
        <v>1087500</v>
      </c>
      <c r="J4162">
        <v>1</v>
      </c>
      <c r="K4162">
        <v>1</v>
      </c>
      <c r="L4162">
        <v>0</v>
      </c>
      <c r="M4162">
        <v>1</v>
      </c>
      <c r="N4162" s="2">
        <v>44635</v>
      </c>
      <c r="O4162" s="1" t="s">
        <v>11509</v>
      </c>
      <c r="P4162" s="4">
        <v>362500</v>
      </c>
      <c r="Q4162" s="4">
        <v>21750</v>
      </c>
      <c r="R4162" s="1" t="s">
        <v>554</v>
      </c>
      <c r="S4162" s="1" t="s">
        <v>50</v>
      </c>
      <c r="T4162" s="4">
        <f>Sales_Datas[[#This Row],[after_discount]]-(Sales_Datas[[#This Row],[qty_ordered]]*Sales_Datas[[#This Row],[cogs]])</f>
        <v>1022250</v>
      </c>
      <c r="U4162" s="3">
        <f>IFERROR(Sales_Datas[[#This Row],[Gross_Profit]]/Sales_Datas[[#This Row],[after_discount]],0)</f>
        <v>0.94</v>
      </c>
      <c r="V4162" s="1" t="str">
        <f>IF(Sales_Datas[[#This Row],[base_price]] &lt;= 632200, "Low", (IF(Sales_Datas[[#This Row],[base_price]] &gt;= 10092000, "High", "Medium")))</f>
        <v>Low</v>
      </c>
    </row>
    <row r="4163" spans="1:22" x14ac:dyDescent="0.25">
      <c r="A4163" s="1" t="s">
        <v>11510</v>
      </c>
      <c r="B4163" s="1" t="s">
        <v>11511</v>
      </c>
      <c r="C4163" s="2">
        <v>44716</v>
      </c>
      <c r="D4163" s="1" t="s">
        <v>11512</v>
      </c>
      <c r="E4163" s="4">
        <v>108750</v>
      </c>
      <c r="F4163">
        <v>1</v>
      </c>
      <c r="G4163" s="4">
        <v>1087500</v>
      </c>
      <c r="H4163" s="4">
        <v>0</v>
      </c>
      <c r="I4163" s="4">
        <v>1087500</v>
      </c>
      <c r="J4163">
        <v>1</v>
      </c>
      <c r="K4163">
        <v>1</v>
      </c>
      <c r="L4163">
        <v>1</v>
      </c>
      <c r="M4163">
        <v>1</v>
      </c>
      <c r="N4163" s="2">
        <v>44676</v>
      </c>
      <c r="O4163" s="1" t="s">
        <v>11513</v>
      </c>
      <c r="P4163" s="4">
        <v>1087500</v>
      </c>
      <c r="Q4163" s="4">
        <v>70644</v>
      </c>
      <c r="R4163" s="1" t="s">
        <v>554</v>
      </c>
      <c r="S4163" s="1" t="s">
        <v>50</v>
      </c>
      <c r="T4163" s="4">
        <f>Sales_Datas[[#This Row],[after_discount]]-(Sales_Datas[[#This Row],[qty_ordered]]*Sales_Datas[[#This Row],[cogs]])</f>
        <v>1016856</v>
      </c>
      <c r="U4163" s="3">
        <f>IFERROR(Sales_Datas[[#This Row],[Gross_Profit]]/Sales_Datas[[#This Row],[after_discount]],0)</f>
        <v>0.93503999999999998</v>
      </c>
      <c r="V4163" s="1" t="str">
        <f>IF(Sales_Datas[[#This Row],[base_price]] &lt;= 632200, "Low", (IF(Sales_Datas[[#This Row],[base_price]] &gt;= 10092000, "High", "Medium")))</f>
        <v>Medium</v>
      </c>
    </row>
    <row r="4164" spans="1:22" x14ac:dyDescent="0.25">
      <c r="A4164" s="1" t="s">
        <v>11514</v>
      </c>
      <c r="B4164" s="1" t="s">
        <v>11515</v>
      </c>
      <c r="C4164" s="2">
        <v>44527</v>
      </c>
      <c r="D4164" s="1" t="s">
        <v>11516</v>
      </c>
      <c r="E4164" s="4">
        <v>108460</v>
      </c>
      <c r="F4164">
        <v>1</v>
      </c>
      <c r="G4164" s="4">
        <v>1084600</v>
      </c>
      <c r="H4164" s="4">
        <v>0</v>
      </c>
      <c r="I4164" s="4">
        <v>1084600</v>
      </c>
      <c r="J4164">
        <v>1</v>
      </c>
      <c r="K4164">
        <v>1</v>
      </c>
      <c r="L4164">
        <v>0</v>
      </c>
      <c r="M4164">
        <v>1</v>
      </c>
      <c r="N4164" s="2">
        <v>44526</v>
      </c>
      <c r="O4164" s="1" t="s">
        <v>11517</v>
      </c>
      <c r="P4164" s="4">
        <v>1084600</v>
      </c>
      <c r="Q4164" s="4">
        <v>72616</v>
      </c>
      <c r="R4164" s="1" t="s">
        <v>554</v>
      </c>
      <c r="S4164" s="1" t="s">
        <v>50</v>
      </c>
      <c r="T4164" s="4">
        <f>Sales_Datas[[#This Row],[after_discount]]-(Sales_Datas[[#This Row],[qty_ordered]]*Sales_Datas[[#This Row],[cogs]])</f>
        <v>1011984</v>
      </c>
      <c r="U4164" s="3">
        <f>IFERROR(Sales_Datas[[#This Row],[Gross_Profit]]/Sales_Datas[[#This Row],[after_discount]],0)</f>
        <v>0.93304812834224604</v>
      </c>
      <c r="V4164" s="1" t="str">
        <f>IF(Sales_Datas[[#This Row],[base_price]] &lt;= 632200, "Low", (IF(Sales_Datas[[#This Row],[base_price]] &gt;= 10092000, "High", "Medium")))</f>
        <v>Medium</v>
      </c>
    </row>
    <row r="4165" spans="1:22" x14ac:dyDescent="0.25">
      <c r="A4165" s="1" t="s">
        <v>11518</v>
      </c>
      <c r="B4165" s="1" t="s">
        <v>11519</v>
      </c>
      <c r="C4165" s="2">
        <v>44901</v>
      </c>
      <c r="D4165" s="1" t="s">
        <v>10769</v>
      </c>
      <c r="E4165" s="4">
        <v>108460</v>
      </c>
      <c r="F4165">
        <v>1</v>
      </c>
      <c r="G4165" s="4">
        <v>1084600</v>
      </c>
      <c r="H4165" s="4">
        <v>0</v>
      </c>
      <c r="I4165" s="4">
        <v>1084600</v>
      </c>
      <c r="J4165">
        <v>1</v>
      </c>
      <c r="K4165">
        <v>0</v>
      </c>
      <c r="L4165">
        <v>0</v>
      </c>
      <c r="M4165">
        <v>7</v>
      </c>
      <c r="N4165" s="2">
        <v>44714</v>
      </c>
      <c r="O4165" s="1" t="s">
        <v>10770</v>
      </c>
      <c r="P4165" s="4">
        <v>1276000</v>
      </c>
      <c r="Q4165" s="4">
        <v>79112</v>
      </c>
      <c r="R4165" s="1" t="s">
        <v>554</v>
      </c>
      <c r="S4165" s="1" t="s">
        <v>66</v>
      </c>
      <c r="T4165" s="4">
        <f>Sales_Datas[[#This Row],[after_discount]]-(Sales_Datas[[#This Row],[qty_ordered]]*Sales_Datas[[#This Row],[cogs]])</f>
        <v>1005488</v>
      </c>
      <c r="U4165" s="3">
        <f>IFERROR(Sales_Datas[[#This Row],[Gross_Profit]]/Sales_Datas[[#This Row],[after_discount]],0)</f>
        <v>0.92705882352941171</v>
      </c>
      <c r="V4165" s="1" t="str">
        <f>IF(Sales_Datas[[#This Row],[base_price]] &lt;= 632200, "Low", (IF(Sales_Datas[[#This Row],[base_price]] &gt;= 10092000, "High", "Medium")))</f>
        <v>Medium</v>
      </c>
    </row>
    <row r="4166" spans="1:22" x14ac:dyDescent="0.25">
      <c r="A4166" s="1" t="s">
        <v>11520</v>
      </c>
      <c r="B4166" s="1" t="s">
        <v>11521</v>
      </c>
      <c r="C4166" s="2">
        <v>44452</v>
      </c>
      <c r="D4166" s="1" t="s">
        <v>11522</v>
      </c>
      <c r="E4166" s="4">
        <v>107880</v>
      </c>
      <c r="F4166">
        <v>1</v>
      </c>
      <c r="G4166" s="4">
        <v>1078800</v>
      </c>
      <c r="H4166" s="4">
        <v>0</v>
      </c>
      <c r="I4166" s="4">
        <v>1078800</v>
      </c>
      <c r="J4166">
        <v>1</v>
      </c>
      <c r="K4166">
        <v>1</v>
      </c>
      <c r="L4166">
        <v>1</v>
      </c>
      <c r="M4166">
        <v>1</v>
      </c>
      <c r="N4166" s="2">
        <v>44464</v>
      </c>
      <c r="O4166" s="1" t="s">
        <v>11523</v>
      </c>
      <c r="P4166" s="4">
        <v>1049800</v>
      </c>
      <c r="Q4166" s="4">
        <v>93380</v>
      </c>
      <c r="R4166" s="1" t="s">
        <v>39</v>
      </c>
      <c r="S4166" s="1" t="s">
        <v>50</v>
      </c>
      <c r="T4166" s="4">
        <f>Sales_Datas[[#This Row],[after_discount]]-(Sales_Datas[[#This Row],[qty_ordered]]*Sales_Datas[[#This Row],[cogs]])</f>
        <v>985420</v>
      </c>
      <c r="U4166" s="3">
        <f>IFERROR(Sales_Datas[[#This Row],[Gross_Profit]]/Sales_Datas[[#This Row],[after_discount]],0)</f>
        <v>0.91344086021505377</v>
      </c>
      <c r="V4166" s="1" t="str">
        <f>IF(Sales_Datas[[#This Row],[base_price]] &lt;= 632200, "Low", (IF(Sales_Datas[[#This Row],[base_price]] &gt;= 10092000, "High", "Medium")))</f>
        <v>Medium</v>
      </c>
    </row>
    <row r="4167" spans="1:22" x14ac:dyDescent="0.25">
      <c r="A4167" s="1" t="s">
        <v>11524</v>
      </c>
      <c r="B4167" s="1" t="s">
        <v>11525</v>
      </c>
      <c r="C4167" s="2">
        <v>44542</v>
      </c>
      <c r="D4167" s="1" t="s">
        <v>11526</v>
      </c>
      <c r="E4167" s="4">
        <v>107880</v>
      </c>
      <c r="F4167">
        <v>1</v>
      </c>
      <c r="G4167" s="4">
        <v>1078800</v>
      </c>
      <c r="H4167" s="4">
        <v>0</v>
      </c>
      <c r="I4167" s="4">
        <v>1078800</v>
      </c>
      <c r="J4167">
        <v>1</v>
      </c>
      <c r="K4167">
        <v>1</v>
      </c>
      <c r="L4167">
        <v>0</v>
      </c>
      <c r="M4167">
        <v>1</v>
      </c>
      <c r="N4167" s="2">
        <v>44537</v>
      </c>
      <c r="O4167" s="1" t="s">
        <v>11527</v>
      </c>
      <c r="P4167" s="4">
        <v>1078800</v>
      </c>
      <c r="Q4167" s="4">
        <v>87348</v>
      </c>
      <c r="R4167" s="1" t="s">
        <v>128</v>
      </c>
      <c r="S4167" s="1" t="s">
        <v>50</v>
      </c>
      <c r="T4167" s="4">
        <f>Sales_Datas[[#This Row],[after_discount]]-(Sales_Datas[[#This Row],[qty_ordered]]*Sales_Datas[[#This Row],[cogs]])</f>
        <v>991452</v>
      </c>
      <c r="U4167" s="3">
        <f>IFERROR(Sales_Datas[[#This Row],[Gross_Profit]]/Sales_Datas[[#This Row],[after_discount]],0)</f>
        <v>0.91903225806451616</v>
      </c>
      <c r="V4167" s="1" t="str">
        <f>IF(Sales_Datas[[#This Row],[base_price]] &lt;= 632200, "Low", (IF(Sales_Datas[[#This Row],[base_price]] &gt;= 10092000, "High", "Medium")))</f>
        <v>Medium</v>
      </c>
    </row>
    <row r="4168" spans="1:22" x14ac:dyDescent="0.25">
      <c r="A4168" s="1" t="s">
        <v>11528</v>
      </c>
      <c r="B4168" s="1" t="s">
        <v>11529</v>
      </c>
      <c r="C4168" s="2">
        <v>44628</v>
      </c>
      <c r="D4168" s="1" t="s">
        <v>937</v>
      </c>
      <c r="E4168" s="4">
        <v>107880</v>
      </c>
      <c r="F4168">
        <v>1</v>
      </c>
      <c r="G4168" s="4">
        <v>1078800</v>
      </c>
      <c r="H4168" s="4">
        <v>0</v>
      </c>
      <c r="I4168" s="4">
        <v>1078800</v>
      </c>
      <c r="J4168">
        <v>1</v>
      </c>
      <c r="K4168">
        <v>1</v>
      </c>
      <c r="L4168">
        <v>1</v>
      </c>
      <c r="M4168">
        <v>1</v>
      </c>
      <c r="N4168" s="2">
        <v>44779</v>
      </c>
      <c r="O4168" s="1" t="s">
        <v>938</v>
      </c>
      <c r="P4168" s="4">
        <v>1101420</v>
      </c>
      <c r="Q4168" s="4">
        <v>67164</v>
      </c>
      <c r="R4168" s="1" t="s">
        <v>383</v>
      </c>
      <c r="S4168" s="1" t="s">
        <v>50</v>
      </c>
      <c r="T4168" s="4">
        <f>Sales_Datas[[#This Row],[after_discount]]-(Sales_Datas[[#This Row],[qty_ordered]]*Sales_Datas[[#This Row],[cogs]])</f>
        <v>1011636</v>
      </c>
      <c r="U4168" s="3">
        <f>IFERROR(Sales_Datas[[#This Row],[Gross_Profit]]/Sales_Datas[[#This Row],[after_discount]],0)</f>
        <v>0.93774193548387097</v>
      </c>
      <c r="V4168" s="1" t="str">
        <f>IF(Sales_Datas[[#This Row],[base_price]] &lt;= 632200, "Low", (IF(Sales_Datas[[#This Row],[base_price]] &gt;= 10092000, "High", "Medium")))</f>
        <v>Medium</v>
      </c>
    </row>
    <row r="4169" spans="1:22" x14ac:dyDescent="0.25">
      <c r="A4169" s="1" t="s">
        <v>11530</v>
      </c>
      <c r="B4169" s="1" t="s">
        <v>11529</v>
      </c>
      <c r="C4169" s="2">
        <v>44659</v>
      </c>
      <c r="D4169" s="1" t="s">
        <v>937</v>
      </c>
      <c r="E4169" s="4">
        <v>107880</v>
      </c>
      <c r="F4169">
        <v>1</v>
      </c>
      <c r="G4169" s="4">
        <v>1078800</v>
      </c>
      <c r="H4169" s="4">
        <v>0</v>
      </c>
      <c r="I4169" s="4">
        <v>1078800</v>
      </c>
      <c r="J4169">
        <v>1</v>
      </c>
      <c r="K4169">
        <v>1</v>
      </c>
      <c r="L4169">
        <v>0</v>
      </c>
      <c r="M4169">
        <v>1</v>
      </c>
      <c r="N4169" s="2">
        <v>44779</v>
      </c>
      <c r="O4169" s="1" t="s">
        <v>938</v>
      </c>
      <c r="P4169" s="4">
        <v>1101420</v>
      </c>
      <c r="Q4169" s="4">
        <v>67164</v>
      </c>
      <c r="R4169" s="1" t="s">
        <v>383</v>
      </c>
      <c r="S4169" s="1" t="s">
        <v>50</v>
      </c>
      <c r="T4169" s="4">
        <f>Sales_Datas[[#This Row],[after_discount]]-(Sales_Datas[[#This Row],[qty_ordered]]*Sales_Datas[[#This Row],[cogs]])</f>
        <v>1011636</v>
      </c>
      <c r="U4169" s="3">
        <f>IFERROR(Sales_Datas[[#This Row],[Gross_Profit]]/Sales_Datas[[#This Row],[after_discount]],0)</f>
        <v>0.93774193548387097</v>
      </c>
      <c r="V4169" s="1" t="str">
        <f>IF(Sales_Datas[[#This Row],[base_price]] &lt;= 632200, "Low", (IF(Sales_Datas[[#This Row],[base_price]] &gt;= 10092000, "High", "Medium")))</f>
        <v>Medium</v>
      </c>
    </row>
    <row r="4170" spans="1:22" x14ac:dyDescent="0.25">
      <c r="A4170" s="1" t="s">
        <v>11531</v>
      </c>
      <c r="B4170" s="1" t="s">
        <v>6877</v>
      </c>
      <c r="C4170" s="2">
        <v>44766</v>
      </c>
      <c r="D4170" s="1" t="s">
        <v>937</v>
      </c>
      <c r="E4170" s="4">
        <v>107880</v>
      </c>
      <c r="F4170">
        <v>1</v>
      </c>
      <c r="G4170" s="4">
        <v>1078800</v>
      </c>
      <c r="H4170" s="4">
        <v>0</v>
      </c>
      <c r="I4170" s="4">
        <v>1078800</v>
      </c>
      <c r="J4170">
        <v>1</v>
      </c>
      <c r="K4170">
        <v>1</v>
      </c>
      <c r="L4170">
        <v>0</v>
      </c>
      <c r="M4170">
        <v>1</v>
      </c>
      <c r="N4170" s="2">
        <v>44584</v>
      </c>
      <c r="O4170" s="1" t="s">
        <v>938</v>
      </c>
      <c r="P4170" s="4">
        <v>1101420</v>
      </c>
      <c r="Q4170" s="4">
        <v>67164</v>
      </c>
      <c r="R4170" s="1" t="s">
        <v>383</v>
      </c>
      <c r="S4170" s="1" t="s">
        <v>50</v>
      </c>
      <c r="T4170" s="4">
        <f>Sales_Datas[[#This Row],[after_discount]]-(Sales_Datas[[#This Row],[qty_ordered]]*Sales_Datas[[#This Row],[cogs]])</f>
        <v>1011636</v>
      </c>
      <c r="U4170" s="3">
        <f>IFERROR(Sales_Datas[[#This Row],[Gross_Profit]]/Sales_Datas[[#This Row],[after_discount]],0)</f>
        <v>0.93774193548387097</v>
      </c>
      <c r="V4170" s="1" t="str">
        <f>IF(Sales_Datas[[#This Row],[base_price]] &lt;= 632200, "Low", (IF(Sales_Datas[[#This Row],[base_price]] &gt;= 10092000, "High", "Medium")))</f>
        <v>Medium</v>
      </c>
    </row>
    <row r="4171" spans="1:22" x14ac:dyDescent="0.25">
      <c r="A4171" s="1" t="s">
        <v>11532</v>
      </c>
      <c r="B4171" s="1" t="s">
        <v>11533</v>
      </c>
      <c r="C4171" s="2">
        <v>44780</v>
      </c>
      <c r="D4171" s="1" t="s">
        <v>937</v>
      </c>
      <c r="E4171" s="4">
        <v>107880</v>
      </c>
      <c r="F4171">
        <v>1</v>
      </c>
      <c r="G4171" s="4">
        <v>1078800</v>
      </c>
      <c r="H4171" s="4">
        <v>0</v>
      </c>
      <c r="I4171" s="4">
        <v>1078800</v>
      </c>
      <c r="J4171">
        <v>1</v>
      </c>
      <c r="K4171">
        <v>1</v>
      </c>
      <c r="L4171">
        <v>0</v>
      </c>
      <c r="M4171">
        <v>1</v>
      </c>
      <c r="N4171" s="2">
        <v>44754</v>
      </c>
      <c r="O4171" s="1" t="s">
        <v>938</v>
      </c>
      <c r="P4171" s="4">
        <v>1101420</v>
      </c>
      <c r="Q4171" s="4">
        <v>67164</v>
      </c>
      <c r="R4171" s="1" t="s">
        <v>383</v>
      </c>
      <c r="S4171" s="1" t="s">
        <v>50</v>
      </c>
      <c r="T4171" s="4">
        <f>Sales_Datas[[#This Row],[after_discount]]-(Sales_Datas[[#This Row],[qty_ordered]]*Sales_Datas[[#This Row],[cogs]])</f>
        <v>1011636</v>
      </c>
      <c r="U4171" s="3">
        <f>IFERROR(Sales_Datas[[#This Row],[Gross_Profit]]/Sales_Datas[[#This Row],[after_discount]],0)</f>
        <v>0.93774193548387097</v>
      </c>
      <c r="V4171" s="1" t="str">
        <f>IF(Sales_Datas[[#This Row],[base_price]] &lt;= 632200, "Low", (IF(Sales_Datas[[#This Row],[base_price]] &gt;= 10092000, "High", "Medium")))</f>
        <v>Medium</v>
      </c>
    </row>
    <row r="4172" spans="1:22" x14ac:dyDescent="0.25">
      <c r="A4172" s="1" t="s">
        <v>11534</v>
      </c>
      <c r="B4172" s="1" t="s">
        <v>11535</v>
      </c>
      <c r="C4172" s="2">
        <v>44871</v>
      </c>
      <c r="D4172" s="1" t="s">
        <v>937</v>
      </c>
      <c r="E4172" s="4">
        <v>107880</v>
      </c>
      <c r="F4172">
        <v>1</v>
      </c>
      <c r="G4172" s="4">
        <v>1078800</v>
      </c>
      <c r="H4172" s="4">
        <v>0</v>
      </c>
      <c r="I4172" s="4">
        <v>1078800</v>
      </c>
      <c r="J4172">
        <v>1</v>
      </c>
      <c r="K4172">
        <v>1</v>
      </c>
      <c r="L4172">
        <v>0</v>
      </c>
      <c r="M4172">
        <v>1</v>
      </c>
      <c r="N4172" s="2">
        <v>44738</v>
      </c>
      <c r="O4172" s="1" t="s">
        <v>938</v>
      </c>
      <c r="P4172" s="4">
        <v>1101420</v>
      </c>
      <c r="Q4172" s="4">
        <v>67164</v>
      </c>
      <c r="R4172" s="1" t="s">
        <v>383</v>
      </c>
      <c r="S4172" s="1" t="s">
        <v>50</v>
      </c>
      <c r="T4172" s="4">
        <f>Sales_Datas[[#This Row],[after_discount]]-(Sales_Datas[[#This Row],[qty_ordered]]*Sales_Datas[[#This Row],[cogs]])</f>
        <v>1011636</v>
      </c>
      <c r="U4172" s="3">
        <f>IFERROR(Sales_Datas[[#This Row],[Gross_Profit]]/Sales_Datas[[#This Row],[after_discount]],0)</f>
        <v>0.93774193548387097</v>
      </c>
      <c r="V4172" s="1" t="str">
        <f>IF(Sales_Datas[[#This Row],[base_price]] &lt;= 632200, "Low", (IF(Sales_Datas[[#This Row],[base_price]] &gt;= 10092000, "High", "Medium")))</f>
        <v>Medium</v>
      </c>
    </row>
    <row r="4173" spans="1:22" x14ac:dyDescent="0.25">
      <c r="A4173" s="1" t="s">
        <v>11536</v>
      </c>
      <c r="B4173" s="1" t="s">
        <v>52</v>
      </c>
      <c r="C4173" s="2">
        <v>44359</v>
      </c>
      <c r="D4173" s="1" t="s">
        <v>11537</v>
      </c>
      <c r="E4173" s="4">
        <v>26970</v>
      </c>
      <c r="F4173">
        <v>4</v>
      </c>
      <c r="G4173" s="4">
        <v>1078800</v>
      </c>
      <c r="H4173" s="4">
        <v>0</v>
      </c>
      <c r="I4173" s="4">
        <v>1078800</v>
      </c>
      <c r="J4173">
        <v>1</v>
      </c>
      <c r="K4173">
        <v>0</v>
      </c>
      <c r="L4173">
        <v>0</v>
      </c>
      <c r="M4173">
        <v>4</v>
      </c>
      <c r="N4173" s="2">
        <v>44452</v>
      </c>
      <c r="O4173" s="1" t="s">
        <v>11538</v>
      </c>
      <c r="P4173" s="4">
        <v>217500</v>
      </c>
      <c r="Q4173" s="4">
        <v>15428</v>
      </c>
      <c r="R4173" s="1" t="s">
        <v>344</v>
      </c>
      <c r="S4173" s="1" t="s">
        <v>34</v>
      </c>
      <c r="T4173" s="4">
        <f>Sales_Datas[[#This Row],[after_discount]]-(Sales_Datas[[#This Row],[qty_ordered]]*Sales_Datas[[#This Row],[cogs]])</f>
        <v>1017088</v>
      </c>
      <c r="U4173" s="3">
        <f>IFERROR(Sales_Datas[[#This Row],[Gross_Profit]]/Sales_Datas[[#This Row],[after_discount]],0)</f>
        <v>0.94279569892473114</v>
      </c>
      <c r="V4173" s="1" t="str">
        <f>IF(Sales_Datas[[#This Row],[base_price]] &lt;= 632200, "Low", (IF(Sales_Datas[[#This Row],[base_price]] &gt;= 10092000, "High", "Medium")))</f>
        <v>Low</v>
      </c>
    </row>
    <row r="4174" spans="1:22" x14ac:dyDescent="0.25">
      <c r="A4174" s="1" t="s">
        <v>11539</v>
      </c>
      <c r="B4174" s="1" t="s">
        <v>10843</v>
      </c>
      <c r="C4174" s="2">
        <v>44666</v>
      </c>
      <c r="D4174" s="1" t="s">
        <v>1025</v>
      </c>
      <c r="E4174" s="4">
        <v>26970</v>
      </c>
      <c r="F4174">
        <v>4</v>
      </c>
      <c r="G4174" s="4">
        <v>1078800</v>
      </c>
      <c r="H4174" s="4">
        <v>0</v>
      </c>
      <c r="I4174" s="4">
        <v>1078800</v>
      </c>
      <c r="J4174">
        <v>1</v>
      </c>
      <c r="K4174">
        <v>1</v>
      </c>
      <c r="L4174">
        <v>1</v>
      </c>
      <c r="M4174">
        <v>1</v>
      </c>
      <c r="N4174" s="2">
        <v>44605</v>
      </c>
      <c r="O4174" s="1" t="s">
        <v>1026</v>
      </c>
      <c r="P4174" s="4">
        <v>240700</v>
      </c>
      <c r="Q4174" s="4">
        <v>14442</v>
      </c>
      <c r="R4174" s="1" t="s">
        <v>344</v>
      </c>
      <c r="S4174" s="1" t="s">
        <v>50</v>
      </c>
      <c r="T4174" s="4">
        <f>Sales_Datas[[#This Row],[after_discount]]-(Sales_Datas[[#This Row],[qty_ordered]]*Sales_Datas[[#This Row],[cogs]])</f>
        <v>1021032</v>
      </c>
      <c r="U4174" s="3">
        <f>IFERROR(Sales_Datas[[#This Row],[Gross_Profit]]/Sales_Datas[[#This Row],[after_discount]],0)</f>
        <v>0.94645161290322577</v>
      </c>
      <c r="V4174" s="1" t="str">
        <f>IF(Sales_Datas[[#This Row],[base_price]] &lt;= 632200, "Low", (IF(Sales_Datas[[#This Row],[base_price]] &gt;= 10092000, "High", "Medium")))</f>
        <v>Low</v>
      </c>
    </row>
    <row r="4175" spans="1:22" x14ac:dyDescent="0.25">
      <c r="A4175" s="1" t="s">
        <v>11540</v>
      </c>
      <c r="B4175" s="1" t="s">
        <v>8589</v>
      </c>
      <c r="C4175" s="2">
        <v>44616</v>
      </c>
      <c r="D4175" s="1" t="s">
        <v>11371</v>
      </c>
      <c r="E4175" s="4">
        <v>107880</v>
      </c>
      <c r="F4175">
        <v>1</v>
      </c>
      <c r="G4175" s="4">
        <v>1078800</v>
      </c>
      <c r="H4175" s="4">
        <v>0</v>
      </c>
      <c r="I4175" s="4">
        <v>1078800</v>
      </c>
      <c r="J4175">
        <v>1</v>
      </c>
      <c r="K4175">
        <v>1</v>
      </c>
      <c r="L4175">
        <v>1</v>
      </c>
      <c r="M4175">
        <v>1</v>
      </c>
      <c r="N4175" s="2">
        <v>44577</v>
      </c>
      <c r="O4175" s="1" t="s">
        <v>11372</v>
      </c>
      <c r="P4175" s="4">
        <v>1131000</v>
      </c>
      <c r="Q4175" s="4">
        <v>82534</v>
      </c>
      <c r="R4175" s="1" t="s">
        <v>75</v>
      </c>
      <c r="S4175" s="1" t="s">
        <v>50</v>
      </c>
      <c r="T4175" s="4">
        <f>Sales_Datas[[#This Row],[after_discount]]-(Sales_Datas[[#This Row],[qty_ordered]]*Sales_Datas[[#This Row],[cogs]])</f>
        <v>996266</v>
      </c>
      <c r="U4175" s="3">
        <f>IFERROR(Sales_Datas[[#This Row],[Gross_Profit]]/Sales_Datas[[#This Row],[after_discount]],0)</f>
        <v>0.92349462365591395</v>
      </c>
      <c r="V4175" s="1" t="str">
        <f>IF(Sales_Datas[[#This Row],[base_price]] &lt;= 632200, "Low", (IF(Sales_Datas[[#This Row],[base_price]] &gt;= 10092000, "High", "Medium")))</f>
        <v>Medium</v>
      </c>
    </row>
    <row r="4176" spans="1:22" x14ac:dyDescent="0.25">
      <c r="A4176" s="1" t="s">
        <v>11541</v>
      </c>
      <c r="B4176" s="1" t="s">
        <v>11542</v>
      </c>
      <c r="C4176" s="2">
        <v>44867</v>
      </c>
      <c r="D4176" s="1" t="s">
        <v>11543</v>
      </c>
      <c r="E4176" s="4">
        <v>107822</v>
      </c>
      <c r="F4176">
        <v>1</v>
      </c>
      <c r="G4176" s="4">
        <v>1078220</v>
      </c>
      <c r="H4176" s="4">
        <v>0</v>
      </c>
      <c r="I4176" s="4">
        <v>1078220</v>
      </c>
      <c r="J4176">
        <v>1</v>
      </c>
      <c r="K4176">
        <v>1</v>
      </c>
      <c r="L4176">
        <v>1</v>
      </c>
      <c r="M4176">
        <v>4</v>
      </c>
      <c r="N4176" s="2">
        <v>44526</v>
      </c>
      <c r="O4176" s="1" t="s">
        <v>11544</v>
      </c>
      <c r="P4176" s="4">
        <v>1078220</v>
      </c>
      <c r="Q4176" s="4">
        <v>76502</v>
      </c>
      <c r="R4176" s="1" t="s">
        <v>128</v>
      </c>
      <c r="S4176" s="1" t="s">
        <v>34</v>
      </c>
      <c r="T4176" s="4">
        <f>Sales_Datas[[#This Row],[after_discount]]-(Sales_Datas[[#This Row],[qty_ordered]]*Sales_Datas[[#This Row],[cogs]])</f>
        <v>1001718</v>
      </c>
      <c r="U4176" s="3">
        <f>IFERROR(Sales_Datas[[#This Row],[Gross_Profit]]/Sales_Datas[[#This Row],[after_discount]],0)</f>
        <v>0.92904787520172138</v>
      </c>
      <c r="V4176" s="1" t="str">
        <f>IF(Sales_Datas[[#This Row],[base_price]] &lt;= 632200, "Low", (IF(Sales_Datas[[#This Row],[base_price]] &gt;= 10092000, "High", "Medium")))</f>
        <v>Medium</v>
      </c>
    </row>
    <row r="4177" spans="1:22" x14ac:dyDescent="0.25">
      <c r="A4177" s="1" t="s">
        <v>11545</v>
      </c>
      <c r="B4177" s="1" t="s">
        <v>11546</v>
      </c>
      <c r="C4177" s="2">
        <v>44718</v>
      </c>
      <c r="D4177" s="1" t="s">
        <v>11547</v>
      </c>
      <c r="E4177" s="4">
        <v>107648</v>
      </c>
      <c r="F4177">
        <v>1</v>
      </c>
      <c r="G4177" s="4">
        <v>1076480</v>
      </c>
      <c r="H4177" s="4">
        <v>0</v>
      </c>
      <c r="I4177" s="4">
        <v>1076480</v>
      </c>
      <c r="J4177">
        <v>1</v>
      </c>
      <c r="K4177">
        <v>1</v>
      </c>
      <c r="L4177">
        <v>1</v>
      </c>
      <c r="M4177">
        <v>1</v>
      </c>
      <c r="N4177" s="2">
        <v>44682</v>
      </c>
      <c r="O4177" s="1" t="s">
        <v>11548</v>
      </c>
      <c r="P4177" s="4">
        <v>1076480</v>
      </c>
      <c r="Q4177" s="4">
        <v>65656</v>
      </c>
      <c r="R4177" s="1" t="s">
        <v>55</v>
      </c>
      <c r="S4177" s="1" t="s">
        <v>50</v>
      </c>
      <c r="T4177" s="4">
        <f>Sales_Datas[[#This Row],[after_discount]]-(Sales_Datas[[#This Row],[qty_ordered]]*Sales_Datas[[#This Row],[cogs]])</f>
        <v>1010824</v>
      </c>
      <c r="U4177" s="3">
        <f>IFERROR(Sales_Datas[[#This Row],[Gross_Profit]]/Sales_Datas[[#This Row],[after_discount]],0)</f>
        <v>0.93900862068965518</v>
      </c>
      <c r="V4177" s="1" t="str">
        <f>IF(Sales_Datas[[#This Row],[base_price]] &lt;= 632200, "Low", (IF(Sales_Datas[[#This Row],[base_price]] &gt;= 10092000, "High", "Medium")))</f>
        <v>Medium</v>
      </c>
    </row>
    <row r="4178" spans="1:22" x14ac:dyDescent="0.25">
      <c r="A4178" s="1" t="s">
        <v>11549</v>
      </c>
      <c r="B4178" s="1" t="s">
        <v>11550</v>
      </c>
      <c r="C4178" s="2">
        <v>44668</v>
      </c>
      <c r="D4178" s="1" t="s">
        <v>11551</v>
      </c>
      <c r="E4178" s="4">
        <v>107532</v>
      </c>
      <c r="F4178">
        <v>1</v>
      </c>
      <c r="G4178" s="4">
        <v>1075320</v>
      </c>
      <c r="H4178" s="4">
        <v>0</v>
      </c>
      <c r="I4178" s="4">
        <v>1075320</v>
      </c>
      <c r="J4178">
        <v>1</v>
      </c>
      <c r="K4178">
        <v>0</v>
      </c>
      <c r="L4178">
        <v>0</v>
      </c>
      <c r="M4178">
        <v>1</v>
      </c>
      <c r="N4178" s="2">
        <v>44669</v>
      </c>
      <c r="O4178" s="1" t="s">
        <v>11552</v>
      </c>
      <c r="P4178" s="4">
        <v>1075320</v>
      </c>
      <c r="Q4178" s="4">
        <v>90306</v>
      </c>
      <c r="R4178" s="1" t="s">
        <v>191</v>
      </c>
      <c r="S4178" s="1" t="s">
        <v>50</v>
      </c>
      <c r="T4178" s="4">
        <f>Sales_Datas[[#This Row],[after_discount]]-(Sales_Datas[[#This Row],[qty_ordered]]*Sales_Datas[[#This Row],[cogs]])</f>
        <v>985014</v>
      </c>
      <c r="U4178" s="3">
        <f>IFERROR(Sales_Datas[[#This Row],[Gross_Profit]]/Sales_Datas[[#This Row],[after_discount]],0)</f>
        <v>0.91601941747572813</v>
      </c>
      <c r="V4178" s="1" t="str">
        <f>IF(Sales_Datas[[#This Row],[base_price]] &lt;= 632200, "Low", (IF(Sales_Datas[[#This Row],[base_price]] &gt;= 10092000, "High", "Medium")))</f>
        <v>Medium</v>
      </c>
    </row>
    <row r="4179" spans="1:22" x14ac:dyDescent="0.25">
      <c r="A4179" s="1" t="s">
        <v>11553</v>
      </c>
      <c r="B4179" s="1" t="s">
        <v>11554</v>
      </c>
      <c r="C4179" s="2">
        <v>44897</v>
      </c>
      <c r="D4179" s="1" t="s">
        <v>11555</v>
      </c>
      <c r="E4179" s="4">
        <v>107300</v>
      </c>
      <c r="F4179">
        <v>1</v>
      </c>
      <c r="G4179" s="4">
        <v>1073000</v>
      </c>
      <c r="H4179" s="4">
        <v>0</v>
      </c>
      <c r="I4179" s="4">
        <v>1073000</v>
      </c>
      <c r="J4179">
        <v>1</v>
      </c>
      <c r="K4179">
        <v>1</v>
      </c>
      <c r="L4179">
        <v>1</v>
      </c>
      <c r="M4179">
        <v>1</v>
      </c>
      <c r="N4179" s="2">
        <v>44602</v>
      </c>
      <c r="O4179" s="1" t="s">
        <v>11556</v>
      </c>
      <c r="P4179" s="4">
        <v>1189000</v>
      </c>
      <c r="Q4179" s="4">
        <v>103414</v>
      </c>
      <c r="R4179" s="1" t="s">
        <v>55</v>
      </c>
      <c r="S4179" s="1" t="s">
        <v>50</v>
      </c>
      <c r="T4179" s="4">
        <f>Sales_Datas[[#This Row],[after_discount]]-(Sales_Datas[[#This Row],[qty_ordered]]*Sales_Datas[[#This Row],[cogs]])</f>
        <v>969586</v>
      </c>
      <c r="U4179" s="3">
        <f>IFERROR(Sales_Datas[[#This Row],[Gross_Profit]]/Sales_Datas[[#This Row],[after_discount]],0)</f>
        <v>0.90362162162162163</v>
      </c>
      <c r="V4179" s="1" t="str">
        <f>IF(Sales_Datas[[#This Row],[base_price]] &lt;= 632200, "Low", (IF(Sales_Datas[[#This Row],[base_price]] &gt;= 10092000, "High", "Medium")))</f>
        <v>Medium</v>
      </c>
    </row>
    <row r="4180" spans="1:22" x14ac:dyDescent="0.25">
      <c r="A4180" s="1" t="s">
        <v>11557</v>
      </c>
      <c r="B4180" s="1" t="s">
        <v>11558</v>
      </c>
      <c r="C4180" s="2">
        <v>44687</v>
      </c>
      <c r="D4180" s="1" t="s">
        <v>11559</v>
      </c>
      <c r="E4180" s="4">
        <v>107300</v>
      </c>
      <c r="F4180">
        <v>1</v>
      </c>
      <c r="G4180" s="4">
        <v>1073000</v>
      </c>
      <c r="H4180" s="4">
        <v>0</v>
      </c>
      <c r="I4180" s="4">
        <v>1073000</v>
      </c>
      <c r="J4180">
        <v>1</v>
      </c>
      <c r="K4180">
        <v>0</v>
      </c>
      <c r="L4180">
        <v>0</v>
      </c>
      <c r="M4180">
        <v>7</v>
      </c>
      <c r="N4180" s="2">
        <v>44728</v>
      </c>
      <c r="O4180" s="1" t="s">
        <v>11560</v>
      </c>
      <c r="P4180" s="4">
        <v>1073000</v>
      </c>
      <c r="Q4180" s="4">
        <v>70818</v>
      </c>
      <c r="R4180" s="1" t="s">
        <v>554</v>
      </c>
      <c r="S4180" s="1" t="s">
        <v>66</v>
      </c>
      <c r="T4180" s="4">
        <f>Sales_Datas[[#This Row],[after_discount]]-(Sales_Datas[[#This Row],[qty_ordered]]*Sales_Datas[[#This Row],[cogs]])</f>
        <v>1002182</v>
      </c>
      <c r="U4180" s="3">
        <f>IFERROR(Sales_Datas[[#This Row],[Gross_Profit]]/Sales_Datas[[#This Row],[after_discount]],0)</f>
        <v>0.93400000000000005</v>
      </c>
      <c r="V4180" s="1" t="str">
        <f>IF(Sales_Datas[[#This Row],[base_price]] &lt;= 632200, "Low", (IF(Sales_Datas[[#This Row],[base_price]] &gt;= 10092000, "High", "Medium")))</f>
        <v>Medium</v>
      </c>
    </row>
    <row r="4181" spans="1:22" x14ac:dyDescent="0.25">
      <c r="A4181" s="1" t="s">
        <v>11561</v>
      </c>
      <c r="B4181" s="1" t="s">
        <v>11562</v>
      </c>
      <c r="C4181" s="2">
        <v>44355</v>
      </c>
      <c r="D4181" s="1" t="s">
        <v>11563</v>
      </c>
      <c r="E4181" s="4">
        <v>107300</v>
      </c>
      <c r="F4181">
        <v>1</v>
      </c>
      <c r="G4181" s="4">
        <v>1073000</v>
      </c>
      <c r="H4181" s="4">
        <v>0</v>
      </c>
      <c r="I4181" s="4">
        <v>1073000</v>
      </c>
      <c r="J4181">
        <v>1</v>
      </c>
      <c r="K4181">
        <v>1</v>
      </c>
      <c r="L4181">
        <v>1</v>
      </c>
      <c r="M4181">
        <v>1</v>
      </c>
      <c r="N4181" s="2">
        <v>44410</v>
      </c>
      <c r="O4181" s="1" t="s">
        <v>11564</v>
      </c>
      <c r="P4181" s="4">
        <v>1073000</v>
      </c>
      <c r="Q4181" s="4">
        <v>86884</v>
      </c>
      <c r="R4181" s="1" t="s">
        <v>133</v>
      </c>
      <c r="S4181" s="1" t="s">
        <v>50</v>
      </c>
      <c r="T4181" s="4">
        <f>Sales_Datas[[#This Row],[after_discount]]-(Sales_Datas[[#This Row],[qty_ordered]]*Sales_Datas[[#This Row],[cogs]])</f>
        <v>986116</v>
      </c>
      <c r="U4181" s="3">
        <f>IFERROR(Sales_Datas[[#This Row],[Gross_Profit]]/Sales_Datas[[#This Row],[after_discount]],0)</f>
        <v>0.91902702702702699</v>
      </c>
      <c r="V4181" s="1" t="str">
        <f>IF(Sales_Datas[[#This Row],[base_price]] &lt;= 632200, "Low", (IF(Sales_Datas[[#This Row],[base_price]] &gt;= 10092000, "High", "Medium")))</f>
        <v>Medium</v>
      </c>
    </row>
    <row r="4182" spans="1:22" x14ac:dyDescent="0.25">
      <c r="A4182" s="1" t="s">
        <v>11565</v>
      </c>
      <c r="B4182" s="1" t="s">
        <v>11566</v>
      </c>
      <c r="C4182" s="2">
        <v>44529</v>
      </c>
      <c r="D4182" s="1" t="s">
        <v>11567</v>
      </c>
      <c r="E4182" s="4">
        <v>107300</v>
      </c>
      <c r="F4182">
        <v>1</v>
      </c>
      <c r="G4182" s="4">
        <v>1073000</v>
      </c>
      <c r="H4182" s="4">
        <v>0</v>
      </c>
      <c r="I4182" s="4">
        <v>1073000</v>
      </c>
      <c r="J4182">
        <v>1</v>
      </c>
      <c r="K4182">
        <v>1</v>
      </c>
      <c r="L4182">
        <v>0</v>
      </c>
      <c r="M4182">
        <v>1</v>
      </c>
      <c r="N4182" s="2">
        <v>44505</v>
      </c>
      <c r="O4182" s="1" t="s">
        <v>11568</v>
      </c>
      <c r="P4182" s="4">
        <v>1073000</v>
      </c>
      <c r="Q4182" s="4">
        <v>83694</v>
      </c>
      <c r="R4182" s="1" t="s">
        <v>23</v>
      </c>
      <c r="S4182" s="1" t="s">
        <v>50</v>
      </c>
      <c r="T4182" s="4">
        <f>Sales_Datas[[#This Row],[after_discount]]-(Sales_Datas[[#This Row],[qty_ordered]]*Sales_Datas[[#This Row],[cogs]])</f>
        <v>989306</v>
      </c>
      <c r="U4182" s="3">
        <f>IFERROR(Sales_Datas[[#This Row],[Gross_Profit]]/Sales_Datas[[#This Row],[after_discount]],0)</f>
        <v>0.92200000000000004</v>
      </c>
      <c r="V4182" s="1" t="str">
        <f>IF(Sales_Datas[[#This Row],[base_price]] &lt;= 632200, "Low", (IF(Sales_Datas[[#This Row],[base_price]] &gt;= 10092000, "High", "Medium")))</f>
        <v>Medium</v>
      </c>
    </row>
    <row r="4183" spans="1:22" x14ac:dyDescent="0.25">
      <c r="A4183" s="1" t="s">
        <v>11569</v>
      </c>
      <c r="B4183" s="1" t="s">
        <v>11566</v>
      </c>
      <c r="C4183" s="2">
        <v>44530</v>
      </c>
      <c r="D4183" s="1" t="s">
        <v>11567</v>
      </c>
      <c r="E4183" s="4">
        <v>107300</v>
      </c>
      <c r="F4183">
        <v>1</v>
      </c>
      <c r="G4183" s="4">
        <v>1073000</v>
      </c>
      <c r="H4183" s="4">
        <v>0</v>
      </c>
      <c r="I4183" s="4">
        <v>1073000</v>
      </c>
      <c r="J4183">
        <v>1</v>
      </c>
      <c r="K4183">
        <v>1</v>
      </c>
      <c r="L4183">
        <v>1</v>
      </c>
      <c r="M4183">
        <v>1</v>
      </c>
      <c r="N4183" s="2">
        <v>44505</v>
      </c>
      <c r="O4183" s="1" t="s">
        <v>11568</v>
      </c>
      <c r="P4183" s="4">
        <v>1073000</v>
      </c>
      <c r="Q4183" s="4">
        <v>83694</v>
      </c>
      <c r="R4183" s="1" t="s">
        <v>23</v>
      </c>
      <c r="S4183" s="1" t="s">
        <v>50</v>
      </c>
      <c r="T4183" s="4">
        <f>Sales_Datas[[#This Row],[after_discount]]-(Sales_Datas[[#This Row],[qty_ordered]]*Sales_Datas[[#This Row],[cogs]])</f>
        <v>989306</v>
      </c>
      <c r="U4183" s="3">
        <f>IFERROR(Sales_Datas[[#This Row],[Gross_Profit]]/Sales_Datas[[#This Row],[after_discount]],0)</f>
        <v>0.92200000000000004</v>
      </c>
      <c r="V4183" s="1" t="str">
        <f>IF(Sales_Datas[[#This Row],[base_price]] &lt;= 632200, "Low", (IF(Sales_Datas[[#This Row],[base_price]] &gt;= 10092000, "High", "Medium")))</f>
        <v>Medium</v>
      </c>
    </row>
    <row r="4184" spans="1:22" x14ac:dyDescent="0.25">
      <c r="A4184" s="1" t="s">
        <v>11570</v>
      </c>
      <c r="B4184" s="1" t="s">
        <v>11571</v>
      </c>
      <c r="C4184" s="2">
        <v>44620</v>
      </c>
      <c r="D4184" s="1" t="s">
        <v>11572</v>
      </c>
      <c r="E4184" s="4">
        <v>107242</v>
      </c>
      <c r="F4184">
        <v>1</v>
      </c>
      <c r="G4184" s="4">
        <v>1072420</v>
      </c>
      <c r="H4184" s="4">
        <v>0</v>
      </c>
      <c r="I4184" s="4">
        <v>1072420</v>
      </c>
      <c r="J4184">
        <v>1</v>
      </c>
      <c r="K4184">
        <v>1</v>
      </c>
      <c r="L4184">
        <v>1</v>
      </c>
      <c r="M4184">
        <v>1</v>
      </c>
      <c r="N4184" s="2">
        <v>44615</v>
      </c>
      <c r="O4184" s="1" t="s">
        <v>11573</v>
      </c>
      <c r="P4184" s="4">
        <v>1072420</v>
      </c>
      <c r="Q4184" s="4">
        <v>83636</v>
      </c>
      <c r="R4184" s="1" t="s">
        <v>554</v>
      </c>
      <c r="S4184" s="1" t="s">
        <v>50</v>
      </c>
      <c r="T4184" s="4">
        <f>Sales_Datas[[#This Row],[after_discount]]-(Sales_Datas[[#This Row],[qty_ordered]]*Sales_Datas[[#This Row],[cogs]])</f>
        <v>988784</v>
      </c>
      <c r="U4184" s="3">
        <f>IFERROR(Sales_Datas[[#This Row],[Gross_Profit]]/Sales_Datas[[#This Row],[after_discount]],0)</f>
        <v>0.92201189832341801</v>
      </c>
      <c r="V4184" s="1" t="str">
        <f>IF(Sales_Datas[[#This Row],[base_price]] &lt;= 632200, "Low", (IF(Sales_Datas[[#This Row],[base_price]] &gt;= 10092000, "High", "Medium")))</f>
        <v>Medium</v>
      </c>
    </row>
    <row r="4185" spans="1:22" x14ac:dyDescent="0.25">
      <c r="A4185" s="1" t="s">
        <v>11574</v>
      </c>
      <c r="B4185" s="1" t="s">
        <v>11575</v>
      </c>
      <c r="C4185" s="2">
        <v>44707</v>
      </c>
      <c r="D4185" s="1" t="s">
        <v>11576</v>
      </c>
      <c r="E4185" s="4">
        <v>107242</v>
      </c>
      <c r="F4185">
        <v>1</v>
      </c>
      <c r="G4185" s="4">
        <v>1072420</v>
      </c>
      <c r="H4185" s="4">
        <v>0</v>
      </c>
      <c r="I4185" s="4">
        <v>1072420</v>
      </c>
      <c r="J4185">
        <v>1</v>
      </c>
      <c r="K4185">
        <v>0</v>
      </c>
      <c r="L4185">
        <v>0</v>
      </c>
      <c r="M4185">
        <v>1</v>
      </c>
      <c r="N4185" s="2">
        <v>44691</v>
      </c>
      <c r="O4185" s="1" t="s">
        <v>11577</v>
      </c>
      <c r="P4185" s="4">
        <v>1072420</v>
      </c>
      <c r="Q4185" s="4">
        <v>65366</v>
      </c>
      <c r="R4185" s="1" t="s">
        <v>554</v>
      </c>
      <c r="S4185" s="1" t="s">
        <v>50</v>
      </c>
      <c r="T4185" s="4">
        <f>Sales_Datas[[#This Row],[after_discount]]-(Sales_Datas[[#This Row],[qty_ordered]]*Sales_Datas[[#This Row],[cogs]])</f>
        <v>1007054</v>
      </c>
      <c r="U4185" s="3">
        <f>IFERROR(Sales_Datas[[#This Row],[Gross_Profit]]/Sales_Datas[[#This Row],[after_discount]],0)</f>
        <v>0.93904813412655486</v>
      </c>
      <c r="V4185" s="1" t="str">
        <f>IF(Sales_Datas[[#This Row],[base_price]] &lt;= 632200, "Low", (IF(Sales_Datas[[#This Row],[base_price]] &gt;= 10092000, "High", "Medium")))</f>
        <v>Medium</v>
      </c>
    </row>
    <row r="4186" spans="1:22" x14ac:dyDescent="0.25">
      <c r="A4186" s="1" t="s">
        <v>11578</v>
      </c>
      <c r="B4186" s="1" t="s">
        <v>11579</v>
      </c>
      <c r="C4186" s="2">
        <v>44711</v>
      </c>
      <c r="D4186" s="1" t="s">
        <v>11580</v>
      </c>
      <c r="E4186" s="4">
        <v>107242</v>
      </c>
      <c r="F4186">
        <v>1</v>
      </c>
      <c r="G4186" s="4">
        <v>1072420</v>
      </c>
      <c r="H4186" s="4">
        <v>0</v>
      </c>
      <c r="I4186" s="4">
        <v>1072420</v>
      </c>
      <c r="J4186">
        <v>1</v>
      </c>
      <c r="K4186">
        <v>1</v>
      </c>
      <c r="L4186">
        <v>0</v>
      </c>
      <c r="M4186">
        <v>1</v>
      </c>
      <c r="N4186" s="2">
        <v>44524</v>
      </c>
      <c r="O4186" s="1" t="s">
        <v>11581</v>
      </c>
      <c r="P4186" s="4">
        <v>1072420</v>
      </c>
      <c r="Q4186" s="4">
        <v>79344</v>
      </c>
      <c r="R4186" s="1" t="s">
        <v>554</v>
      </c>
      <c r="S4186" s="1" t="s">
        <v>50</v>
      </c>
      <c r="T4186" s="4">
        <f>Sales_Datas[[#This Row],[after_discount]]-(Sales_Datas[[#This Row],[qty_ordered]]*Sales_Datas[[#This Row],[cogs]])</f>
        <v>993076</v>
      </c>
      <c r="U4186" s="3">
        <f>IFERROR(Sales_Datas[[#This Row],[Gross_Profit]]/Sales_Datas[[#This Row],[after_discount]],0)</f>
        <v>0.92601406165494859</v>
      </c>
      <c r="V4186" s="1" t="str">
        <f>IF(Sales_Datas[[#This Row],[base_price]] &lt;= 632200, "Low", (IF(Sales_Datas[[#This Row],[base_price]] &gt;= 10092000, "High", "Medium")))</f>
        <v>Medium</v>
      </c>
    </row>
    <row r="4187" spans="1:22" x14ac:dyDescent="0.25">
      <c r="A4187" s="1" t="s">
        <v>11582</v>
      </c>
      <c r="B4187" s="1" t="s">
        <v>11583</v>
      </c>
      <c r="C4187" s="2">
        <v>44899</v>
      </c>
      <c r="D4187" s="1" t="s">
        <v>11572</v>
      </c>
      <c r="E4187" s="4">
        <v>107242</v>
      </c>
      <c r="F4187">
        <v>1</v>
      </c>
      <c r="G4187" s="4">
        <v>1072420</v>
      </c>
      <c r="H4187" s="4">
        <v>0</v>
      </c>
      <c r="I4187" s="4">
        <v>1072420</v>
      </c>
      <c r="J4187">
        <v>1</v>
      </c>
      <c r="K4187">
        <v>1</v>
      </c>
      <c r="L4187">
        <v>0</v>
      </c>
      <c r="M4187">
        <v>1</v>
      </c>
      <c r="N4187" s="2">
        <v>44616</v>
      </c>
      <c r="O4187" s="1" t="s">
        <v>11573</v>
      </c>
      <c r="P4187" s="4">
        <v>1072420</v>
      </c>
      <c r="Q4187" s="4">
        <v>83636</v>
      </c>
      <c r="R4187" s="1" t="s">
        <v>554</v>
      </c>
      <c r="S4187" s="1" t="s">
        <v>50</v>
      </c>
      <c r="T4187" s="4">
        <f>Sales_Datas[[#This Row],[after_discount]]-(Sales_Datas[[#This Row],[qty_ordered]]*Sales_Datas[[#This Row],[cogs]])</f>
        <v>988784</v>
      </c>
      <c r="U4187" s="3">
        <f>IFERROR(Sales_Datas[[#This Row],[Gross_Profit]]/Sales_Datas[[#This Row],[after_discount]],0)</f>
        <v>0.92201189832341801</v>
      </c>
      <c r="V4187" s="1" t="str">
        <f>IF(Sales_Datas[[#This Row],[base_price]] &lt;= 632200, "Low", (IF(Sales_Datas[[#This Row],[base_price]] &gt;= 10092000, "High", "Medium")))</f>
        <v>Medium</v>
      </c>
    </row>
    <row r="4188" spans="1:22" x14ac:dyDescent="0.25">
      <c r="A4188" s="1" t="s">
        <v>11584</v>
      </c>
      <c r="B4188" s="1" t="s">
        <v>11585</v>
      </c>
      <c r="C4188" s="2">
        <v>44758</v>
      </c>
      <c r="D4188" s="1" t="s">
        <v>11586</v>
      </c>
      <c r="E4188" s="4">
        <v>107010</v>
      </c>
      <c r="F4188">
        <v>1</v>
      </c>
      <c r="G4188" s="4">
        <v>1070100</v>
      </c>
      <c r="H4188" s="4">
        <v>0</v>
      </c>
      <c r="I4188" s="4">
        <v>1070100</v>
      </c>
      <c r="J4188">
        <v>1</v>
      </c>
      <c r="K4188">
        <v>1</v>
      </c>
      <c r="L4188">
        <v>1</v>
      </c>
      <c r="M4188">
        <v>1</v>
      </c>
      <c r="N4188" s="2">
        <v>44509</v>
      </c>
      <c r="O4188" s="1" t="s">
        <v>11587</v>
      </c>
      <c r="P4188" s="4">
        <v>1070100</v>
      </c>
      <c r="Q4188" s="4">
        <v>83462</v>
      </c>
      <c r="R4188" s="1" t="s">
        <v>75</v>
      </c>
      <c r="S4188" s="1" t="s">
        <v>50</v>
      </c>
      <c r="T4188" s="4">
        <f>Sales_Datas[[#This Row],[after_discount]]-(Sales_Datas[[#This Row],[qty_ordered]]*Sales_Datas[[#This Row],[cogs]])</f>
        <v>986638</v>
      </c>
      <c r="U4188" s="3">
        <f>IFERROR(Sales_Datas[[#This Row],[Gross_Profit]]/Sales_Datas[[#This Row],[after_discount]],0)</f>
        <v>0.9220054200542005</v>
      </c>
      <c r="V4188" s="1" t="str">
        <f>IF(Sales_Datas[[#This Row],[base_price]] &lt;= 632200, "Low", (IF(Sales_Datas[[#This Row],[base_price]] &gt;= 10092000, "High", "Medium")))</f>
        <v>Medium</v>
      </c>
    </row>
    <row r="4189" spans="1:22" x14ac:dyDescent="0.25">
      <c r="A4189" s="1" t="s">
        <v>11588</v>
      </c>
      <c r="B4189" s="1" t="s">
        <v>11589</v>
      </c>
      <c r="C4189" s="2">
        <v>44841</v>
      </c>
      <c r="D4189" s="1" t="s">
        <v>11590</v>
      </c>
      <c r="E4189" s="4">
        <v>21344</v>
      </c>
      <c r="F4189">
        <v>5</v>
      </c>
      <c r="G4189" s="4">
        <v>1067200</v>
      </c>
      <c r="H4189" s="4">
        <v>0</v>
      </c>
      <c r="I4189" s="4">
        <v>1067200</v>
      </c>
      <c r="J4189">
        <v>1</v>
      </c>
      <c r="K4189">
        <v>1</v>
      </c>
      <c r="L4189">
        <v>1</v>
      </c>
      <c r="M4189">
        <v>1</v>
      </c>
      <c r="N4189" s="2">
        <v>44459</v>
      </c>
      <c r="O4189" s="1" t="s">
        <v>11591</v>
      </c>
      <c r="P4189" s="4">
        <v>214020</v>
      </c>
      <c r="Q4189" s="4">
        <v>13456</v>
      </c>
      <c r="R4189" s="1" t="s">
        <v>55</v>
      </c>
      <c r="S4189" s="1" t="s">
        <v>50</v>
      </c>
      <c r="T4189" s="4">
        <f>Sales_Datas[[#This Row],[after_discount]]-(Sales_Datas[[#This Row],[qty_ordered]]*Sales_Datas[[#This Row],[cogs]])</f>
        <v>999920</v>
      </c>
      <c r="U4189" s="3">
        <f>IFERROR(Sales_Datas[[#This Row],[Gross_Profit]]/Sales_Datas[[#This Row],[after_discount]],0)</f>
        <v>0.93695652173913047</v>
      </c>
      <c r="V4189" s="1" t="str">
        <f>IF(Sales_Datas[[#This Row],[base_price]] &lt;= 632200, "Low", (IF(Sales_Datas[[#This Row],[base_price]] &gt;= 10092000, "High", "Medium")))</f>
        <v>Low</v>
      </c>
    </row>
    <row r="4190" spans="1:22" x14ac:dyDescent="0.25">
      <c r="A4190" s="1" t="s">
        <v>11592</v>
      </c>
      <c r="B4190" s="1" t="s">
        <v>11593</v>
      </c>
      <c r="C4190" s="2">
        <v>44417</v>
      </c>
      <c r="D4190" s="1" t="s">
        <v>11594</v>
      </c>
      <c r="E4190" s="4">
        <v>106720</v>
      </c>
      <c r="F4190">
        <v>1</v>
      </c>
      <c r="G4190" s="4">
        <v>1067200</v>
      </c>
      <c r="H4190" s="4">
        <v>0</v>
      </c>
      <c r="I4190" s="4">
        <v>1067200</v>
      </c>
      <c r="J4190">
        <v>1</v>
      </c>
      <c r="K4190">
        <v>1</v>
      </c>
      <c r="L4190">
        <v>1</v>
      </c>
      <c r="M4190">
        <v>14</v>
      </c>
      <c r="N4190" s="2">
        <v>44440</v>
      </c>
      <c r="O4190" s="1" t="s">
        <v>11595</v>
      </c>
      <c r="P4190" s="4">
        <v>1067200</v>
      </c>
      <c r="Q4190" s="4">
        <v>93902</v>
      </c>
      <c r="R4190" s="1" t="s">
        <v>554</v>
      </c>
      <c r="S4190" s="1" t="s">
        <v>11223</v>
      </c>
      <c r="T4190" s="4">
        <f>Sales_Datas[[#This Row],[after_discount]]-(Sales_Datas[[#This Row],[qty_ordered]]*Sales_Datas[[#This Row],[cogs]])</f>
        <v>973298</v>
      </c>
      <c r="U4190" s="3">
        <f>IFERROR(Sales_Datas[[#This Row],[Gross_Profit]]/Sales_Datas[[#This Row],[after_discount]],0)</f>
        <v>0.91201086956521737</v>
      </c>
      <c r="V4190" s="1" t="str">
        <f>IF(Sales_Datas[[#This Row],[base_price]] &lt;= 632200, "Low", (IF(Sales_Datas[[#This Row],[base_price]] &gt;= 10092000, "High", "Medium")))</f>
        <v>Medium</v>
      </c>
    </row>
    <row r="4191" spans="1:22" x14ac:dyDescent="0.25">
      <c r="A4191" s="1" t="s">
        <v>11596</v>
      </c>
      <c r="B4191" s="1" t="s">
        <v>120</v>
      </c>
      <c r="C4191" s="2">
        <v>44579</v>
      </c>
      <c r="D4191" s="1" t="s">
        <v>686</v>
      </c>
      <c r="E4191" s="4">
        <v>26680</v>
      </c>
      <c r="F4191">
        <v>4</v>
      </c>
      <c r="G4191" s="4">
        <v>1067200</v>
      </c>
      <c r="H4191" s="4">
        <v>0</v>
      </c>
      <c r="I4191" s="4">
        <v>1067200</v>
      </c>
      <c r="J4191">
        <v>1</v>
      </c>
      <c r="K4191">
        <v>1</v>
      </c>
      <c r="L4191">
        <v>1</v>
      </c>
      <c r="M4191">
        <v>1</v>
      </c>
      <c r="N4191" s="2">
        <v>44581</v>
      </c>
      <c r="O4191" s="1" t="s">
        <v>687</v>
      </c>
      <c r="P4191" s="4">
        <v>266800</v>
      </c>
      <c r="Q4191" s="4">
        <v>18908</v>
      </c>
      <c r="R4191" s="1" t="s">
        <v>344</v>
      </c>
      <c r="S4191" s="1" t="s">
        <v>50</v>
      </c>
      <c r="T4191" s="4">
        <f>Sales_Datas[[#This Row],[after_discount]]-(Sales_Datas[[#This Row],[qty_ordered]]*Sales_Datas[[#This Row],[cogs]])</f>
        <v>991568</v>
      </c>
      <c r="U4191" s="3">
        <f>IFERROR(Sales_Datas[[#This Row],[Gross_Profit]]/Sales_Datas[[#This Row],[after_discount]],0)</f>
        <v>0.92913043478260871</v>
      </c>
      <c r="V4191" s="1" t="str">
        <f>IF(Sales_Datas[[#This Row],[base_price]] &lt;= 632200, "Low", (IF(Sales_Datas[[#This Row],[base_price]] &gt;= 10092000, "High", "Medium")))</f>
        <v>Low</v>
      </c>
    </row>
    <row r="4192" spans="1:22" x14ac:dyDescent="0.25">
      <c r="A4192" s="1" t="s">
        <v>11597</v>
      </c>
      <c r="B4192" s="1" t="s">
        <v>11598</v>
      </c>
      <c r="C4192" s="2">
        <v>44589</v>
      </c>
      <c r="D4192" s="1" t="s">
        <v>686</v>
      </c>
      <c r="E4192" s="4">
        <v>26680</v>
      </c>
      <c r="F4192">
        <v>4</v>
      </c>
      <c r="G4192" s="4">
        <v>1067200</v>
      </c>
      <c r="H4192" s="4">
        <v>0</v>
      </c>
      <c r="I4192" s="4">
        <v>1067200</v>
      </c>
      <c r="J4192">
        <v>1</v>
      </c>
      <c r="K4192">
        <v>1</v>
      </c>
      <c r="L4192">
        <v>1</v>
      </c>
      <c r="M4192">
        <v>1</v>
      </c>
      <c r="N4192" s="2">
        <v>44472</v>
      </c>
      <c r="O4192" s="1" t="s">
        <v>687</v>
      </c>
      <c r="P4192" s="4">
        <v>266800</v>
      </c>
      <c r="Q4192" s="4">
        <v>18908</v>
      </c>
      <c r="R4192" s="1" t="s">
        <v>344</v>
      </c>
      <c r="S4192" s="1" t="s">
        <v>50</v>
      </c>
      <c r="T4192" s="4">
        <f>Sales_Datas[[#This Row],[after_discount]]-(Sales_Datas[[#This Row],[qty_ordered]]*Sales_Datas[[#This Row],[cogs]])</f>
        <v>991568</v>
      </c>
      <c r="U4192" s="3">
        <f>IFERROR(Sales_Datas[[#This Row],[Gross_Profit]]/Sales_Datas[[#This Row],[after_discount]],0)</f>
        <v>0.92913043478260871</v>
      </c>
      <c r="V4192" s="1" t="str">
        <f>IF(Sales_Datas[[#This Row],[base_price]] &lt;= 632200, "Low", (IF(Sales_Datas[[#This Row],[base_price]] &gt;= 10092000, "High", "Medium")))</f>
        <v>Low</v>
      </c>
    </row>
    <row r="4193" spans="1:22" x14ac:dyDescent="0.25">
      <c r="A4193" s="1" t="s">
        <v>11599</v>
      </c>
      <c r="B4193" s="1" t="s">
        <v>11598</v>
      </c>
      <c r="C4193" s="2">
        <v>44592</v>
      </c>
      <c r="D4193" s="1" t="s">
        <v>686</v>
      </c>
      <c r="E4193" s="4">
        <v>26680</v>
      </c>
      <c r="F4193">
        <v>4</v>
      </c>
      <c r="G4193" s="4">
        <v>1067200</v>
      </c>
      <c r="H4193" s="4">
        <v>0</v>
      </c>
      <c r="I4193" s="4">
        <v>1067200</v>
      </c>
      <c r="J4193">
        <v>1</v>
      </c>
      <c r="K4193">
        <v>1</v>
      </c>
      <c r="L4193">
        <v>1</v>
      </c>
      <c r="M4193">
        <v>1</v>
      </c>
      <c r="N4193" s="2">
        <v>44472</v>
      </c>
      <c r="O4193" s="1" t="s">
        <v>687</v>
      </c>
      <c r="P4193" s="4">
        <v>266800</v>
      </c>
      <c r="Q4193" s="4">
        <v>18908</v>
      </c>
      <c r="R4193" s="1" t="s">
        <v>344</v>
      </c>
      <c r="S4193" s="1" t="s">
        <v>50</v>
      </c>
      <c r="T4193" s="4">
        <f>Sales_Datas[[#This Row],[after_discount]]-(Sales_Datas[[#This Row],[qty_ordered]]*Sales_Datas[[#This Row],[cogs]])</f>
        <v>991568</v>
      </c>
      <c r="U4193" s="3">
        <f>IFERROR(Sales_Datas[[#This Row],[Gross_Profit]]/Sales_Datas[[#This Row],[after_discount]],0)</f>
        <v>0.92913043478260871</v>
      </c>
      <c r="V4193" s="1" t="str">
        <f>IF(Sales_Datas[[#This Row],[base_price]] &lt;= 632200, "Low", (IF(Sales_Datas[[#This Row],[base_price]] &gt;= 10092000, "High", "Medium")))</f>
        <v>Low</v>
      </c>
    </row>
    <row r="4194" spans="1:22" x14ac:dyDescent="0.25">
      <c r="A4194" s="1" t="s">
        <v>11600</v>
      </c>
      <c r="B4194" s="1" t="s">
        <v>11601</v>
      </c>
      <c r="C4194" s="2">
        <v>44650</v>
      </c>
      <c r="D4194" s="1" t="s">
        <v>686</v>
      </c>
      <c r="E4194" s="4">
        <v>26680</v>
      </c>
      <c r="F4194">
        <v>4</v>
      </c>
      <c r="G4194" s="4">
        <v>1067200</v>
      </c>
      <c r="H4194" s="4">
        <v>0</v>
      </c>
      <c r="I4194" s="4">
        <v>1067200</v>
      </c>
      <c r="J4194">
        <v>1</v>
      </c>
      <c r="K4194">
        <v>1</v>
      </c>
      <c r="L4194">
        <v>1</v>
      </c>
      <c r="M4194">
        <v>1</v>
      </c>
      <c r="N4194" s="2">
        <v>44642</v>
      </c>
      <c r="O4194" s="1" t="s">
        <v>687</v>
      </c>
      <c r="P4194" s="4">
        <v>266800</v>
      </c>
      <c r="Q4194" s="4">
        <v>18908</v>
      </c>
      <c r="R4194" s="1" t="s">
        <v>344</v>
      </c>
      <c r="S4194" s="1" t="s">
        <v>50</v>
      </c>
      <c r="T4194" s="4">
        <f>Sales_Datas[[#This Row],[after_discount]]-(Sales_Datas[[#This Row],[qty_ordered]]*Sales_Datas[[#This Row],[cogs]])</f>
        <v>991568</v>
      </c>
      <c r="U4194" s="3">
        <f>IFERROR(Sales_Datas[[#This Row],[Gross_Profit]]/Sales_Datas[[#This Row],[after_discount]],0)</f>
        <v>0.92913043478260871</v>
      </c>
      <c r="V4194" s="1" t="str">
        <f>IF(Sales_Datas[[#This Row],[base_price]] &lt;= 632200, "Low", (IF(Sales_Datas[[#This Row],[base_price]] &gt;= 10092000, "High", "Medium")))</f>
        <v>Low</v>
      </c>
    </row>
    <row r="4195" spans="1:22" x14ac:dyDescent="0.25">
      <c r="A4195" s="1" t="s">
        <v>11602</v>
      </c>
      <c r="B4195" s="1" t="s">
        <v>11603</v>
      </c>
      <c r="C4195" s="2">
        <v>44725</v>
      </c>
      <c r="D4195" s="1" t="s">
        <v>11604</v>
      </c>
      <c r="E4195" s="4">
        <v>106604</v>
      </c>
      <c r="F4195">
        <v>1</v>
      </c>
      <c r="G4195" s="4">
        <v>1066040</v>
      </c>
      <c r="H4195" s="4">
        <v>0</v>
      </c>
      <c r="I4195" s="4">
        <v>1066040</v>
      </c>
      <c r="J4195">
        <v>1</v>
      </c>
      <c r="K4195">
        <v>1</v>
      </c>
      <c r="L4195">
        <v>0</v>
      </c>
      <c r="M4195">
        <v>1</v>
      </c>
      <c r="N4195" s="2">
        <v>44726</v>
      </c>
      <c r="O4195" s="1" t="s">
        <v>11605</v>
      </c>
      <c r="P4195" s="4">
        <v>1066040</v>
      </c>
      <c r="Q4195" s="4">
        <v>85260</v>
      </c>
      <c r="R4195" s="1" t="s">
        <v>128</v>
      </c>
      <c r="S4195" s="1" t="s">
        <v>50</v>
      </c>
      <c r="T4195" s="4">
        <f>Sales_Datas[[#This Row],[after_discount]]-(Sales_Datas[[#This Row],[qty_ordered]]*Sales_Datas[[#This Row],[cogs]])</f>
        <v>980780</v>
      </c>
      <c r="U4195" s="3">
        <f>IFERROR(Sales_Datas[[#This Row],[Gross_Profit]]/Sales_Datas[[#This Row],[after_discount]],0)</f>
        <v>0.92002176278563652</v>
      </c>
      <c r="V4195" s="1" t="str">
        <f>IF(Sales_Datas[[#This Row],[base_price]] &lt;= 632200, "Low", (IF(Sales_Datas[[#This Row],[base_price]] &gt;= 10092000, "High", "Medium")))</f>
        <v>Medium</v>
      </c>
    </row>
    <row r="4196" spans="1:22" x14ac:dyDescent="0.25">
      <c r="A4196" s="1" t="s">
        <v>11606</v>
      </c>
      <c r="B4196" s="1" t="s">
        <v>11607</v>
      </c>
      <c r="C4196" s="2">
        <v>44809</v>
      </c>
      <c r="D4196" s="1" t="s">
        <v>11608</v>
      </c>
      <c r="E4196" s="4">
        <v>106256</v>
      </c>
      <c r="F4196">
        <v>1</v>
      </c>
      <c r="G4196" s="4">
        <v>1062560</v>
      </c>
      <c r="H4196" s="4">
        <v>0</v>
      </c>
      <c r="I4196" s="4">
        <v>1062560</v>
      </c>
      <c r="J4196">
        <v>1</v>
      </c>
      <c r="K4196">
        <v>0</v>
      </c>
      <c r="L4196">
        <v>0</v>
      </c>
      <c r="M4196">
        <v>1</v>
      </c>
      <c r="N4196" s="2">
        <v>44466</v>
      </c>
      <c r="O4196" s="1" t="s">
        <v>11609</v>
      </c>
      <c r="P4196" s="4">
        <v>1062560</v>
      </c>
      <c r="Q4196" s="4">
        <v>64786</v>
      </c>
      <c r="R4196" s="1" t="s">
        <v>75</v>
      </c>
      <c r="S4196" s="1" t="s">
        <v>50</v>
      </c>
      <c r="T4196" s="4">
        <f>Sales_Datas[[#This Row],[after_discount]]-(Sales_Datas[[#This Row],[qty_ordered]]*Sales_Datas[[#This Row],[cogs]])</f>
        <v>997774</v>
      </c>
      <c r="U4196" s="3">
        <f>IFERROR(Sales_Datas[[#This Row],[Gross_Profit]]/Sales_Datas[[#This Row],[after_discount]],0)</f>
        <v>0.93902838427947599</v>
      </c>
      <c r="V4196" s="1" t="str">
        <f>IF(Sales_Datas[[#This Row],[base_price]] &lt;= 632200, "Low", (IF(Sales_Datas[[#This Row],[base_price]] &gt;= 10092000, "High", "Medium")))</f>
        <v>Medium</v>
      </c>
    </row>
    <row r="4197" spans="1:22" x14ac:dyDescent="0.25">
      <c r="A4197" s="1" t="s">
        <v>11610</v>
      </c>
      <c r="B4197" s="1" t="s">
        <v>3378</v>
      </c>
      <c r="C4197" s="2">
        <v>44837</v>
      </c>
      <c r="D4197" s="1" t="s">
        <v>11611</v>
      </c>
      <c r="E4197" s="4">
        <v>35380</v>
      </c>
      <c r="F4197">
        <v>3</v>
      </c>
      <c r="G4197" s="4">
        <v>1061400</v>
      </c>
      <c r="H4197" s="4">
        <v>0</v>
      </c>
      <c r="I4197" s="4">
        <v>1061400</v>
      </c>
      <c r="J4197">
        <v>1</v>
      </c>
      <c r="K4197">
        <v>1</v>
      </c>
      <c r="L4197">
        <v>1</v>
      </c>
      <c r="M4197">
        <v>1</v>
      </c>
      <c r="N4197" s="2">
        <v>44393</v>
      </c>
      <c r="O4197" s="1" t="s">
        <v>11612</v>
      </c>
      <c r="P4197" s="4">
        <v>411800</v>
      </c>
      <c r="Q4197" s="4">
        <v>32944</v>
      </c>
      <c r="R4197" s="1" t="s">
        <v>554</v>
      </c>
      <c r="S4197" s="1" t="s">
        <v>50</v>
      </c>
      <c r="T4197" s="4">
        <f>Sales_Datas[[#This Row],[after_discount]]-(Sales_Datas[[#This Row],[qty_ordered]]*Sales_Datas[[#This Row],[cogs]])</f>
        <v>962568</v>
      </c>
      <c r="U4197" s="3">
        <f>IFERROR(Sales_Datas[[#This Row],[Gross_Profit]]/Sales_Datas[[#This Row],[after_discount]],0)</f>
        <v>0.90688524590163933</v>
      </c>
      <c r="V4197" s="1" t="str">
        <f>IF(Sales_Datas[[#This Row],[base_price]] &lt;= 632200, "Low", (IF(Sales_Datas[[#This Row],[base_price]] &gt;= 10092000, "High", "Medium")))</f>
        <v>Low</v>
      </c>
    </row>
    <row r="4198" spans="1:22" x14ac:dyDescent="0.25">
      <c r="A4198" s="1" t="s">
        <v>11613</v>
      </c>
      <c r="B4198" s="1" t="s">
        <v>11614</v>
      </c>
      <c r="C4198" s="2">
        <v>44426</v>
      </c>
      <c r="D4198" s="1" t="s">
        <v>8626</v>
      </c>
      <c r="E4198" s="4">
        <v>105850</v>
      </c>
      <c r="F4198">
        <v>1</v>
      </c>
      <c r="G4198" s="4">
        <v>1058500</v>
      </c>
      <c r="H4198" s="4">
        <v>0</v>
      </c>
      <c r="I4198" s="4">
        <v>1058500</v>
      </c>
      <c r="J4198">
        <v>1</v>
      </c>
      <c r="K4198">
        <v>1</v>
      </c>
      <c r="L4198">
        <v>1</v>
      </c>
      <c r="M4198">
        <v>1</v>
      </c>
      <c r="N4198" s="2">
        <v>44421</v>
      </c>
      <c r="O4198" s="1" t="s">
        <v>8627</v>
      </c>
      <c r="P4198" s="4">
        <v>1058500</v>
      </c>
      <c r="Q4198" s="4">
        <v>87812</v>
      </c>
      <c r="R4198" s="1" t="s">
        <v>23</v>
      </c>
      <c r="S4198" s="1" t="s">
        <v>50</v>
      </c>
      <c r="T4198" s="4">
        <f>Sales_Datas[[#This Row],[after_discount]]-(Sales_Datas[[#This Row],[qty_ordered]]*Sales_Datas[[#This Row],[cogs]])</f>
        <v>970688</v>
      </c>
      <c r="U4198" s="3">
        <f>IFERROR(Sales_Datas[[#This Row],[Gross_Profit]]/Sales_Datas[[#This Row],[after_discount]],0)</f>
        <v>0.91704109589041094</v>
      </c>
      <c r="V4198" s="1" t="str">
        <f>IF(Sales_Datas[[#This Row],[base_price]] &lt;= 632200, "Low", (IF(Sales_Datas[[#This Row],[base_price]] &gt;= 10092000, "High", "Medium")))</f>
        <v>Medium</v>
      </c>
    </row>
    <row r="4199" spans="1:22" x14ac:dyDescent="0.25">
      <c r="A4199" s="1" t="s">
        <v>11615</v>
      </c>
      <c r="B4199" s="1" t="s">
        <v>3378</v>
      </c>
      <c r="C4199" s="2">
        <v>44619</v>
      </c>
      <c r="D4199" s="1" t="s">
        <v>9980</v>
      </c>
      <c r="E4199" s="4">
        <v>52780</v>
      </c>
      <c r="F4199">
        <v>2</v>
      </c>
      <c r="G4199" s="4">
        <v>1055600</v>
      </c>
      <c r="H4199" s="4">
        <v>0</v>
      </c>
      <c r="I4199" s="4">
        <v>1055600</v>
      </c>
      <c r="J4199">
        <v>1</v>
      </c>
      <c r="K4199">
        <v>1</v>
      </c>
      <c r="L4199">
        <v>1</v>
      </c>
      <c r="M4199">
        <v>1</v>
      </c>
      <c r="N4199" s="2">
        <v>44393</v>
      </c>
      <c r="O4199" s="1" t="s">
        <v>9981</v>
      </c>
      <c r="P4199" s="4">
        <v>527800</v>
      </c>
      <c r="Q4199" s="4">
        <v>35322</v>
      </c>
      <c r="R4199" s="1" t="s">
        <v>128</v>
      </c>
      <c r="S4199" s="1" t="s">
        <v>50</v>
      </c>
      <c r="T4199" s="4">
        <f>Sales_Datas[[#This Row],[after_discount]]-(Sales_Datas[[#This Row],[qty_ordered]]*Sales_Datas[[#This Row],[cogs]])</f>
        <v>984956</v>
      </c>
      <c r="U4199" s="3">
        <f>IFERROR(Sales_Datas[[#This Row],[Gross_Profit]]/Sales_Datas[[#This Row],[after_discount]],0)</f>
        <v>0.93307692307692303</v>
      </c>
      <c r="V4199" s="1" t="str">
        <f>IF(Sales_Datas[[#This Row],[base_price]] &lt;= 632200, "Low", (IF(Sales_Datas[[#This Row],[base_price]] &gt;= 10092000, "High", "Medium")))</f>
        <v>Low</v>
      </c>
    </row>
    <row r="4200" spans="1:22" x14ac:dyDescent="0.25">
      <c r="A4200" s="1" t="s">
        <v>11616</v>
      </c>
      <c r="B4200" s="1" t="s">
        <v>11617</v>
      </c>
      <c r="C4200" s="2">
        <v>44716</v>
      </c>
      <c r="D4200" s="1" t="s">
        <v>9980</v>
      </c>
      <c r="E4200" s="4">
        <v>52780</v>
      </c>
      <c r="F4200">
        <v>2</v>
      </c>
      <c r="G4200" s="4">
        <v>1055600</v>
      </c>
      <c r="H4200" s="4">
        <v>0</v>
      </c>
      <c r="I4200" s="4">
        <v>1055600</v>
      </c>
      <c r="J4200">
        <v>1</v>
      </c>
      <c r="K4200">
        <v>1</v>
      </c>
      <c r="L4200">
        <v>1</v>
      </c>
      <c r="M4200">
        <v>1</v>
      </c>
      <c r="N4200" s="2">
        <v>44453</v>
      </c>
      <c r="O4200" s="1" t="s">
        <v>9981</v>
      </c>
      <c r="P4200" s="4">
        <v>527800</v>
      </c>
      <c r="Q4200" s="4">
        <v>35322</v>
      </c>
      <c r="R4200" s="1" t="s">
        <v>128</v>
      </c>
      <c r="S4200" s="1" t="s">
        <v>50</v>
      </c>
      <c r="T4200" s="4">
        <f>Sales_Datas[[#This Row],[after_discount]]-(Sales_Datas[[#This Row],[qty_ordered]]*Sales_Datas[[#This Row],[cogs]])</f>
        <v>984956</v>
      </c>
      <c r="U4200" s="3">
        <f>IFERROR(Sales_Datas[[#This Row],[Gross_Profit]]/Sales_Datas[[#This Row],[after_discount]],0)</f>
        <v>0.93307692307692303</v>
      </c>
      <c r="V4200" s="1" t="str">
        <f>IF(Sales_Datas[[#This Row],[base_price]] &lt;= 632200, "Low", (IF(Sales_Datas[[#This Row],[base_price]] &gt;= 10092000, "High", "Medium")))</f>
        <v>Low</v>
      </c>
    </row>
    <row r="4201" spans="1:22" x14ac:dyDescent="0.25">
      <c r="A4201" s="1" t="s">
        <v>11618</v>
      </c>
      <c r="B4201" s="1" t="s">
        <v>11619</v>
      </c>
      <c r="C4201" s="2">
        <v>44265</v>
      </c>
      <c r="D4201" s="1" t="s">
        <v>11620</v>
      </c>
      <c r="E4201" s="4">
        <v>52780</v>
      </c>
      <c r="F4201">
        <v>2</v>
      </c>
      <c r="G4201" s="4">
        <v>1055600</v>
      </c>
      <c r="H4201" s="4">
        <v>0</v>
      </c>
      <c r="I4201" s="4">
        <v>1055600</v>
      </c>
      <c r="J4201">
        <v>1</v>
      </c>
      <c r="K4201">
        <v>0</v>
      </c>
      <c r="L4201">
        <v>0</v>
      </c>
      <c r="M4201">
        <v>1</v>
      </c>
      <c r="N4201" s="2">
        <v>44484</v>
      </c>
      <c r="O4201" s="1" t="s">
        <v>11621</v>
      </c>
      <c r="P4201" s="4">
        <v>527800</v>
      </c>
      <c r="Q4201" s="4">
        <v>31668</v>
      </c>
      <c r="R4201" s="1" t="s">
        <v>554</v>
      </c>
      <c r="S4201" s="1" t="s">
        <v>50</v>
      </c>
      <c r="T4201" s="4">
        <f>Sales_Datas[[#This Row],[after_discount]]-(Sales_Datas[[#This Row],[qty_ordered]]*Sales_Datas[[#This Row],[cogs]])</f>
        <v>992264</v>
      </c>
      <c r="U4201" s="3">
        <f>IFERROR(Sales_Datas[[#This Row],[Gross_Profit]]/Sales_Datas[[#This Row],[after_discount]],0)</f>
        <v>0.94</v>
      </c>
      <c r="V4201" s="1" t="str">
        <f>IF(Sales_Datas[[#This Row],[base_price]] &lt;= 632200, "Low", (IF(Sales_Datas[[#This Row],[base_price]] &gt;= 10092000, "High", "Medium")))</f>
        <v>Low</v>
      </c>
    </row>
    <row r="4202" spans="1:22" x14ac:dyDescent="0.25">
      <c r="A4202" s="1" t="s">
        <v>11622</v>
      </c>
      <c r="B4202" s="1" t="s">
        <v>11623</v>
      </c>
      <c r="C4202" s="2">
        <v>44489</v>
      </c>
      <c r="D4202" s="1" t="s">
        <v>11624</v>
      </c>
      <c r="E4202" s="4">
        <v>105154</v>
      </c>
      <c r="F4202">
        <v>1</v>
      </c>
      <c r="G4202" s="4">
        <v>1051540</v>
      </c>
      <c r="H4202" s="4">
        <v>0</v>
      </c>
      <c r="I4202" s="4">
        <v>1051540</v>
      </c>
      <c r="J4202">
        <v>1</v>
      </c>
      <c r="K4202">
        <v>1</v>
      </c>
      <c r="L4202">
        <v>1</v>
      </c>
      <c r="M4202">
        <v>1</v>
      </c>
      <c r="N4202" s="2">
        <v>44478</v>
      </c>
      <c r="O4202" s="1" t="s">
        <v>11625</v>
      </c>
      <c r="P4202" s="4">
        <v>881020</v>
      </c>
      <c r="Q4202" s="4">
        <v>63394</v>
      </c>
      <c r="R4202" s="1" t="s">
        <v>554</v>
      </c>
      <c r="S4202" s="1" t="s">
        <v>50</v>
      </c>
      <c r="T4202" s="4">
        <f>Sales_Datas[[#This Row],[after_discount]]-(Sales_Datas[[#This Row],[qty_ordered]]*Sales_Datas[[#This Row],[cogs]])</f>
        <v>988146</v>
      </c>
      <c r="U4202" s="3">
        <f>IFERROR(Sales_Datas[[#This Row],[Gross_Profit]]/Sales_Datas[[#This Row],[after_discount]],0)</f>
        <v>0.93971318257032543</v>
      </c>
      <c r="V4202" s="1" t="str">
        <f>IF(Sales_Datas[[#This Row],[base_price]] &lt;= 632200, "Low", (IF(Sales_Datas[[#This Row],[base_price]] &gt;= 10092000, "High", "Medium")))</f>
        <v>Medium</v>
      </c>
    </row>
    <row r="4203" spans="1:22" x14ac:dyDescent="0.25">
      <c r="A4203" s="1" t="s">
        <v>11626</v>
      </c>
      <c r="B4203" s="1" t="s">
        <v>11627</v>
      </c>
      <c r="C4203" s="2">
        <v>44868</v>
      </c>
      <c r="D4203" s="1" t="s">
        <v>11624</v>
      </c>
      <c r="E4203" s="4">
        <v>105154</v>
      </c>
      <c r="F4203">
        <v>1</v>
      </c>
      <c r="G4203" s="4">
        <v>1051540</v>
      </c>
      <c r="H4203" s="4">
        <v>0</v>
      </c>
      <c r="I4203" s="4">
        <v>1051540</v>
      </c>
      <c r="J4203">
        <v>1</v>
      </c>
      <c r="K4203">
        <v>1</v>
      </c>
      <c r="L4203">
        <v>1</v>
      </c>
      <c r="M4203">
        <v>1</v>
      </c>
      <c r="N4203" s="2">
        <v>44619</v>
      </c>
      <c r="O4203" s="1" t="s">
        <v>11625</v>
      </c>
      <c r="P4203" s="4">
        <v>881020</v>
      </c>
      <c r="Q4203" s="4">
        <v>63394</v>
      </c>
      <c r="R4203" s="1" t="s">
        <v>554</v>
      </c>
      <c r="S4203" s="1" t="s">
        <v>50</v>
      </c>
      <c r="T4203" s="4">
        <f>Sales_Datas[[#This Row],[after_discount]]-(Sales_Datas[[#This Row],[qty_ordered]]*Sales_Datas[[#This Row],[cogs]])</f>
        <v>988146</v>
      </c>
      <c r="U4203" s="3">
        <f>IFERROR(Sales_Datas[[#This Row],[Gross_Profit]]/Sales_Datas[[#This Row],[after_discount]],0)</f>
        <v>0.93971318257032543</v>
      </c>
      <c r="V4203" s="1" t="str">
        <f>IF(Sales_Datas[[#This Row],[base_price]] &lt;= 632200, "Low", (IF(Sales_Datas[[#This Row],[base_price]] &gt;= 10092000, "High", "Medium")))</f>
        <v>Medium</v>
      </c>
    </row>
    <row r="4204" spans="1:22" x14ac:dyDescent="0.25">
      <c r="A4204" s="1" t="s">
        <v>11628</v>
      </c>
      <c r="B4204" s="1" t="s">
        <v>11629</v>
      </c>
      <c r="C4204" s="2">
        <v>44633</v>
      </c>
      <c r="D4204" s="1" t="s">
        <v>11630</v>
      </c>
      <c r="E4204" s="4">
        <v>104400</v>
      </c>
      <c r="F4204">
        <v>1</v>
      </c>
      <c r="G4204" s="4">
        <v>1044000</v>
      </c>
      <c r="H4204" s="4">
        <v>0</v>
      </c>
      <c r="I4204" s="4">
        <v>1044000</v>
      </c>
      <c r="J4204">
        <v>1</v>
      </c>
      <c r="K4204">
        <v>0</v>
      </c>
      <c r="L4204">
        <v>0</v>
      </c>
      <c r="M4204">
        <v>1</v>
      </c>
      <c r="N4204" s="2">
        <v>44615</v>
      </c>
      <c r="O4204" s="1" t="s">
        <v>11631</v>
      </c>
      <c r="P4204" s="4">
        <v>1044000</v>
      </c>
      <c r="Q4204" s="4">
        <v>76212</v>
      </c>
      <c r="R4204" s="1" t="s">
        <v>191</v>
      </c>
      <c r="S4204" s="1" t="s">
        <v>50</v>
      </c>
      <c r="T4204" s="4">
        <f>Sales_Datas[[#This Row],[after_discount]]-(Sales_Datas[[#This Row],[qty_ordered]]*Sales_Datas[[#This Row],[cogs]])</f>
        <v>967788</v>
      </c>
      <c r="U4204" s="3">
        <f>IFERROR(Sales_Datas[[#This Row],[Gross_Profit]]/Sales_Datas[[#This Row],[after_discount]],0)</f>
        <v>0.92700000000000005</v>
      </c>
      <c r="V4204" s="1" t="str">
        <f>IF(Sales_Datas[[#This Row],[base_price]] &lt;= 632200, "Low", (IF(Sales_Datas[[#This Row],[base_price]] &gt;= 10092000, "High", "Medium")))</f>
        <v>Medium</v>
      </c>
    </row>
    <row r="4205" spans="1:22" x14ac:dyDescent="0.25">
      <c r="A4205" s="1" t="s">
        <v>11632</v>
      </c>
      <c r="B4205" s="1" t="s">
        <v>11629</v>
      </c>
      <c r="C4205" s="2">
        <v>44637</v>
      </c>
      <c r="D4205" s="1" t="s">
        <v>11630</v>
      </c>
      <c r="E4205" s="4">
        <v>104400</v>
      </c>
      <c r="F4205">
        <v>1</v>
      </c>
      <c r="G4205" s="4">
        <v>1044000</v>
      </c>
      <c r="H4205" s="4">
        <v>0</v>
      </c>
      <c r="I4205" s="4">
        <v>1044000</v>
      </c>
      <c r="J4205">
        <v>1</v>
      </c>
      <c r="K4205">
        <v>1</v>
      </c>
      <c r="L4205">
        <v>0</v>
      </c>
      <c r="M4205">
        <v>1</v>
      </c>
      <c r="N4205" s="2">
        <v>44615</v>
      </c>
      <c r="O4205" s="1" t="s">
        <v>11631</v>
      </c>
      <c r="P4205" s="4">
        <v>1044000</v>
      </c>
      <c r="Q4205" s="4">
        <v>76212</v>
      </c>
      <c r="R4205" s="1" t="s">
        <v>191</v>
      </c>
      <c r="S4205" s="1" t="s">
        <v>50</v>
      </c>
      <c r="T4205" s="4">
        <f>Sales_Datas[[#This Row],[after_discount]]-(Sales_Datas[[#This Row],[qty_ordered]]*Sales_Datas[[#This Row],[cogs]])</f>
        <v>967788</v>
      </c>
      <c r="U4205" s="3">
        <f>IFERROR(Sales_Datas[[#This Row],[Gross_Profit]]/Sales_Datas[[#This Row],[after_discount]],0)</f>
        <v>0.92700000000000005</v>
      </c>
      <c r="V4205" s="1" t="str">
        <f>IF(Sales_Datas[[#This Row],[base_price]] &lt;= 632200, "Low", (IF(Sales_Datas[[#This Row],[base_price]] &gt;= 10092000, "High", "Medium")))</f>
        <v>Medium</v>
      </c>
    </row>
    <row r="4206" spans="1:22" x14ac:dyDescent="0.25">
      <c r="A4206" s="1" t="s">
        <v>11633</v>
      </c>
      <c r="B4206" s="1" t="s">
        <v>11634</v>
      </c>
      <c r="C4206" s="2">
        <v>44454</v>
      </c>
      <c r="D4206" s="1" t="s">
        <v>11635</v>
      </c>
      <c r="E4206" s="4">
        <v>104400</v>
      </c>
      <c r="F4206">
        <v>1</v>
      </c>
      <c r="G4206" s="4">
        <v>1044000</v>
      </c>
      <c r="H4206" s="4">
        <v>0</v>
      </c>
      <c r="I4206" s="4">
        <v>1044000</v>
      </c>
      <c r="J4206">
        <v>1</v>
      </c>
      <c r="K4206">
        <v>1</v>
      </c>
      <c r="L4206">
        <v>0</v>
      </c>
      <c r="M4206">
        <v>1</v>
      </c>
      <c r="N4206" s="2">
        <v>44442</v>
      </c>
      <c r="O4206" s="1" t="s">
        <v>11636</v>
      </c>
      <c r="P4206" s="4">
        <v>1044000</v>
      </c>
      <c r="Q4206" s="4">
        <v>86652</v>
      </c>
      <c r="R4206" s="1" t="s">
        <v>55</v>
      </c>
      <c r="S4206" s="1" t="s">
        <v>50</v>
      </c>
      <c r="T4206" s="4">
        <f>Sales_Datas[[#This Row],[after_discount]]-(Sales_Datas[[#This Row],[qty_ordered]]*Sales_Datas[[#This Row],[cogs]])</f>
        <v>957348</v>
      </c>
      <c r="U4206" s="3">
        <f>IFERROR(Sales_Datas[[#This Row],[Gross_Profit]]/Sales_Datas[[#This Row],[after_discount]],0)</f>
        <v>0.91700000000000004</v>
      </c>
      <c r="V4206" s="1" t="str">
        <f>IF(Sales_Datas[[#This Row],[base_price]] &lt;= 632200, "Low", (IF(Sales_Datas[[#This Row],[base_price]] &gt;= 10092000, "High", "Medium")))</f>
        <v>Medium</v>
      </c>
    </row>
    <row r="4207" spans="1:22" x14ac:dyDescent="0.25">
      <c r="A4207" s="1" t="s">
        <v>11637</v>
      </c>
      <c r="B4207" s="1" t="s">
        <v>11638</v>
      </c>
      <c r="C4207" s="2">
        <v>44580</v>
      </c>
      <c r="D4207" s="1" t="s">
        <v>11639</v>
      </c>
      <c r="E4207" s="4">
        <v>52200</v>
      </c>
      <c r="F4207">
        <v>2</v>
      </c>
      <c r="G4207" s="4">
        <v>1044000</v>
      </c>
      <c r="H4207" s="4">
        <v>0</v>
      </c>
      <c r="I4207" s="4">
        <v>1044000</v>
      </c>
      <c r="J4207">
        <v>1</v>
      </c>
      <c r="K4207">
        <v>1</v>
      </c>
      <c r="L4207">
        <v>1</v>
      </c>
      <c r="M4207">
        <v>1</v>
      </c>
      <c r="N4207" s="2">
        <v>44578</v>
      </c>
      <c r="O4207" s="1" t="s">
        <v>11640</v>
      </c>
      <c r="P4207" s="4">
        <v>522000</v>
      </c>
      <c r="Q4207" s="4">
        <v>35496</v>
      </c>
      <c r="R4207" s="1" t="s">
        <v>89</v>
      </c>
      <c r="S4207" s="1" t="s">
        <v>50</v>
      </c>
      <c r="T4207" s="4">
        <f>Sales_Datas[[#This Row],[after_discount]]-(Sales_Datas[[#This Row],[qty_ordered]]*Sales_Datas[[#This Row],[cogs]])</f>
        <v>973008</v>
      </c>
      <c r="U4207" s="3">
        <f>IFERROR(Sales_Datas[[#This Row],[Gross_Profit]]/Sales_Datas[[#This Row],[after_discount]],0)</f>
        <v>0.93200000000000005</v>
      </c>
      <c r="V4207" s="1" t="str">
        <f>IF(Sales_Datas[[#This Row],[base_price]] &lt;= 632200, "Low", (IF(Sales_Datas[[#This Row],[base_price]] &gt;= 10092000, "High", "Medium")))</f>
        <v>Low</v>
      </c>
    </row>
    <row r="4208" spans="1:22" x14ac:dyDescent="0.25">
      <c r="A4208" s="1" t="s">
        <v>11641</v>
      </c>
      <c r="B4208" s="1" t="s">
        <v>11642</v>
      </c>
      <c r="C4208" s="2">
        <v>44679</v>
      </c>
      <c r="D4208" s="1" t="s">
        <v>11643</v>
      </c>
      <c r="E4208" s="4">
        <v>52200</v>
      </c>
      <c r="F4208">
        <v>2</v>
      </c>
      <c r="G4208" s="4">
        <v>1044000</v>
      </c>
      <c r="H4208" s="4">
        <v>0</v>
      </c>
      <c r="I4208" s="4">
        <v>1044000</v>
      </c>
      <c r="J4208">
        <v>1</v>
      </c>
      <c r="K4208">
        <v>1</v>
      </c>
      <c r="L4208">
        <v>1</v>
      </c>
      <c r="M4208">
        <v>1</v>
      </c>
      <c r="N4208" s="2">
        <v>44597</v>
      </c>
      <c r="O4208" s="1" t="s">
        <v>11644</v>
      </c>
      <c r="P4208" s="4">
        <v>522000</v>
      </c>
      <c r="Q4208" s="4">
        <v>39150</v>
      </c>
      <c r="R4208" s="1" t="s">
        <v>89</v>
      </c>
      <c r="S4208" s="1" t="s">
        <v>50</v>
      </c>
      <c r="T4208" s="4">
        <f>Sales_Datas[[#This Row],[after_discount]]-(Sales_Datas[[#This Row],[qty_ordered]]*Sales_Datas[[#This Row],[cogs]])</f>
        <v>965700</v>
      </c>
      <c r="U4208" s="3">
        <f>IFERROR(Sales_Datas[[#This Row],[Gross_Profit]]/Sales_Datas[[#This Row],[after_discount]],0)</f>
        <v>0.92500000000000004</v>
      </c>
      <c r="V4208" s="1" t="str">
        <f>IF(Sales_Datas[[#This Row],[base_price]] &lt;= 632200, "Low", (IF(Sales_Datas[[#This Row],[base_price]] &gt;= 10092000, "High", "Medium")))</f>
        <v>Low</v>
      </c>
    </row>
    <row r="4209" spans="1:22" x14ac:dyDescent="0.25">
      <c r="A4209" s="1" t="s">
        <v>11645</v>
      </c>
      <c r="B4209" s="1" t="s">
        <v>11646</v>
      </c>
      <c r="C4209" s="2">
        <v>44837</v>
      </c>
      <c r="D4209" s="1" t="s">
        <v>11643</v>
      </c>
      <c r="E4209" s="4">
        <v>52200</v>
      </c>
      <c r="F4209">
        <v>2</v>
      </c>
      <c r="G4209" s="4">
        <v>1044000</v>
      </c>
      <c r="H4209" s="4">
        <v>0</v>
      </c>
      <c r="I4209" s="4">
        <v>1044000</v>
      </c>
      <c r="J4209">
        <v>1</v>
      </c>
      <c r="K4209">
        <v>1</v>
      </c>
      <c r="L4209">
        <v>1</v>
      </c>
      <c r="M4209">
        <v>1</v>
      </c>
      <c r="N4209" s="2">
        <v>44619</v>
      </c>
      <c r="O4209" s="1" t="s">
        <v>11644</v>
      </c>
      <c r="P4209" s="4">
        <v>522000</v>
      </c>
      <c r="Q4209" s="4">
        <v>39150</v>
      </c>
      <c r="R4209" s="1" t="s">
        <v>89</v>
      </c>
      <c r="S4209" s="1" t="s">
        <v>50</v>
      </c>
      <c r="T4209" s="4">
        <f>Sales_Datas[[#This Row],[after_discount]]-(Sales_Datas[[#This Row],[qty_ordered]]*Sales_Datas[[#This Row],[cogs]])</f>
        <v>965700</v>
      </c>
      <c r="U4209" s="3">
        <f>IFERROR(Sales_Datas[[#This Row],[Gross_Profit]]/Sales_Datas[[#This Row],[after_discount]],0)</f>
        <v>0.92500000000000004</v>
      </c>
      <c r="V4209" s="1" t="str">
        <f>IF(Sales_Datas[[#This Row],[base_price]] &lt;= 632200, "Low", (IF(Sales_Datas[[#This Row],[base_price]] &gt;= 10092000, "High", "Medium")))</f>
        <v>Low</v>
      </c>
    </row>
    <row r="4210" spans="1:22" x14ac:dyDescent="0.25">
      <c r="A4210" s="1" t="s">
        <v>11647</v>
      </c>
      <c r="B4210" s="1" t="s">
        <v>11648</v>
      </c>
      <c r="C4210" s="2">
        <v>44651</v>
      </c>
      <c r="D4210" s="1" t="s">
        <v>11649</v>
      </c>
      <c r="E4210" s="4">
        <v>104400</v>
      </c>
      <c r="F4210">
        <v>1</v>
      </c>
      <c r="G4210" s="4">
        <v>1044000</v>
      </c>
      <c r="H4210" s="4">
        <v>0</v>
      </c>
      <c r="I4210" s="4">
        <v>1044000</v>
      </c>
      <c r="J4210">
        <v>1</v>
      </c>
      <c r="K4210">
        <v>1</v>
      </c>
      <c r="L4210">
        <v>1</v>
      </c>
      <c r="M4210">
        <v>4</v>
      </c>
      <c r="N4210" s="2">
        <v>44647</v>
      </c>
      <c r="O4210" s="1" t="s">
        <v>11650</v>
      </c>
      <c r="P4210" s="4">
        <v>1044000</v>
      </c>
      <c r="Q4210" s="4">
        <v>76212</v>
      </c>
      <c r="R4210" s="1" t="s">
        <v>128</v>
      </c>
      <c r="S4210" s="1" t="s">
        <v>34</v>
      </c>
      <c r="T4210" s="4">
        <f>Sales_Datas[[#This Row],[after_discount]]-(Sales_Datas[[#This Row],[qty_ordered]]*Sales_Datas[[#This Row],[cogs]])</f>
        <v>967788</v>
      </c>
      <c r="U4210" s="3">
        <f>IFERROR(Sales_Datas[[#This Row],[Gross_Profit]]/Sales_Datas[[#This Row],[after_discount]],0)</f>
        <v>0.92700000000000005</v>
      </c>
      <c r="V4210" s="1" t="str">
        <f>IF(Sales_Datas[[#This Row],[base_price]] &lt;= 632200, "Low", (IF(Sales_Datas[[#This Row],[base_price]] &gt;= 10092000, "High", "Medium")))</f>
        <v>Medium</v>
      </c>
    </row>
    <row r="4211" spans="1:22" x14ac:dyDescent="0.25">
      <c r="A4211" s="1" t="s">
        <v>11651</v>
      </c>
      <c r="B4211" s="1" t="s">
        <v>11652</v>
      </c>
      <c r="C4211" s="2">
        <v>44622</v>
      </c>
      <c r="D4211" s="1" t="s">
        <v>11653</v>
      </c>
      <c r="E4211" s="4">
        <v>104400</v>
      </c>
      <c r="F4211">
        <v>1</v>
      </c>
      <c r="G4211" s="4">
        <v>1044000</v>
      </c>
      <c r="H4211" s="4">
        <v>0</v>
      </c>
      <c r="I4211" s="4">
        <v>1044000</v>
      </c>
      <c r="J4211">
        <v>1</v>
      </c>
      <c r="K4211">
        <v>0</v>
      </c>
      <c r="L4211">
        <v>0</v>
      </c>
      <c r="M4211">
        <v>1</v>
      </c>
      <c r="N4211" s="2">
        <v>44609</v>
      </c>
      <c r="O4211" s="1" t="s">
        <v>11654</v>
      </c>
      <c r="P4211" s="4">
        <v>985420</v>
      </c>
      <c r="Q4211" s="4">
        <v>66004</v>
      </c>
      <c r="R4211" s="1" t="s">
        <v>554</v>
      </c>
      <c r="S4211" s="1" t="s">
        <v>50</v>
      </c>
      <c r="T4211" s="4">
        <f>Sales_Datas[[#This Row],[after_discount]]-(Sales_Datas[[#This Row],[qty_ordered]]*Sales_Datas[[#This Row],[cogs]])</f>
        <v>977996</v>
      </c>
      <c r="U4211" s="3">
        <f>IFERROR(Sales_Datas[[#This Row],[Gross_Profit]]/Sales_Datas[[#This Row],[after_discount]],0)</f>
        <v>0.93677777777777782</v>
      </c>
      <c r="V4211" s="1" t="str">
        <f>IF(Sales_Datas[[#This Row],[base_price]] &lt;= 632200, "Low", (IF(Sales_Datas[[#This Row],[base_price]] &gt;= 10092000, "High", "Medium")))</f>
        <v>Medium</v>
      </c>
    </row>
    <row r="4212" spans="1:22" x14ac:dyDescent="0.25">
      <c r="A4212" s="1" t="s">
        <v>11655</v>
      </c>
      <c r="B4212" s="1" t="s">
        <v>11656</v>
      </c>
      <c r="C4212" s="2">
        <v>44742</v>
      </c>
      <c r="D4212" s="1" t="s">
        <v>11657</v>
      </c>
      <c r="E4212" s="4">
        <v>104400</v>
      </c>
      <c r="F4212">
        <v>1</v>
      </c>
      <c r="G4212" s="4">
        <v>1044000</v>
      </c>
      <c r="H4212" s="4">
        <v>0</v>
      </c>
      <c r="I4212" s="4">
        <v>1044000</v>
      </c>
      <c r="J4212">
        <v>1</v>
      </c>
      <c r="K4212">
        <v>0</v>
      </c>
      <c r="L4212">
        <v>0</v>
      </c>
      <c r="M4212">
        <v>1</v>
      </c>
      <c r="N4212" s="2">
        <v>44731</v>
      </c>
      <c r="O4212" s="1" t="s">
        <v>11658</v>
      </c>
      <c r="P4212" s="4">
        <v>1044000</v>
      </c>
      <c r="Q4212" s="4">
        <v>92916</v>
      </c>
      <c r="R4212" s="1" t="s">
        <v>554</v>
      </c>
      <c r="S4212" s="1" t="s">
        <v>50</v>
      </c>
      <c r="T4212" s="4">
        <f>Sales_Datas[[#This Row],[after_discount]]-(Sales_Datas[[#This Row],[qty_ordered]]*Sales_Datas[[#This Row],[cogs]])</f>
        <v>951084</v>
      </c>
      <c r="U4212" s="3">
        <f>IFERROR(Sales_Datas[[#This Row],[Gross_Profit]]/Sales_Datas[[#This Row],[after_discount]],0)</f>
        <v>0.91100000000000003</v>
      </c>
      <c r="V4212" s="1" t="str">
        <f>IF(Sales_Datas[[#This Row],[base_price]] &lt;= 632200, "Low", (IF(Sales_Datas[[#This Row],[base_price]] &gt;= 10092000, "High", "Medium")))</f>
        <v>Medium</v>
      </c>
    </row>
    <row r="4213" spans="1:22" x14ac:dyDescent="0.25">
      <c r="A4213" s="1" t="s">
        <v>11659</v>
      </c>
      <c r="B4213" s="1" t="s">
        <v>11660</v>
      </c>
      <c r="C4213" s="2">
        <v>44835</v>
      </c>
      <c r="D4213" s="1" t="s">
        <v>21</v>
      </c>
      <c r="E4213" s="4">
        <v>26100</v>
      </c>
      <c r="F4213">
        <v>4</v>
      </c>
      <c r="G4213" s="4">
        <v>1044000</v>
      </c>
      <c r="H4213" s="4">
        <v>0</v>
      </c>
      <c r="I4213" s="4">
        <v>1044000</v>
      </c>
      <c r="J4213">
        <v>1</v>
      </c>
      <c r="K4213">
        <v>1</v>
      </c>
      <c r="L4213">
        <v>1</v>
      </c>
      <c r="M4213">
        <v>1</v>
      </c>
      <c r="N4213" s="2">
        <v>44586</v>
      </c>
      <c r="O4213" s="1" t="s">
        <v>22</v>
      </c>
      <c r="P4213" s="4">
        <v>261000</v>
      </c>
      <c r="Q4213" s="4">
        <v>18270</v>
      </c>
      <c r="R4213" s="1" t="s">
        <v>23</v>
      </c>
      <c r="S4213" s="1" t="s">
        <v>50</v>
      </c>
      <c r="T4213" s="4">
        <f>Sales_Datas[[#This Row],[after_discount]]-(Sales_Datas[[#This Row],[qty_ordered]]*Sales_Datas[[#This Row],[cogs]])</f>
        <v>970920</v>
      </c>
      <c r="U4213" s="3">
        <f>IFERROR(Sales_Datas[[#This Row],[Gross_Profit]]/Sales_Datas[[#This Row],[after_discount]],0)</f>
        <v>0.93</v>
      </c>
      <c r="V4213" s="1" t="str">
        <f>IF(Sales_Datas[[#This Row],[base_price]] &lt;= 632200, "Low", (IF(Sales_Datas[[#This Row],[base_price]] &gt;= 10092000, "High", "Medium")))</f>
        <v>Low</v>
      </c>
    </row>
    <row r="4214" spans="1:22" x14ac:dyDescent="0.25">
      <c r="A4214" s="1" t="s">
        <v>11661</v>
      </c>
      <c r="B4214" s="1" t="s">
        <v>4808</v>
      </c>
      <c r="C4214" s="2">
        <v>44491</v>
      </c>
      <c r="D4214" s="1" t="s">
        <v>11662</v>
      </c>
      <c r="E4214" s="4">
        <v>104400</v>
      </c>
      <c r="F4214">
        <v>1</v>
      </c>
      <c r="G4214" s="4">
        <v>1044000</v>
      </c>
      <c r="H4214" s="4">
        <v>0</v>
      </c>
      <c r="I4214" s="4">
        <v>1044000</v>
      </c>
      <c r="J4214">
        <v>1</v>
      </c>
      <c r="K4214">
        <v>1</v>
      </c>
      <c r="L4214">
        <v>1</v>
      </c>
      <c r="M4214">
        <v>1</v>
      </c>
      <c r="N4214" s="2">
        <v>44389</v>
      </c>
      <c r="O4214" s="1" t="s">
        <v>11663</v>
      </c>
      <c r="P4214" s="4">
        <v>1044000</v>
      </c>
      <c r="Q4214" s="4">
        <v>89784</v>
      </c>
      <c r="R4214" s="1" t="s">
        <v>383</v>
      </c>
      <c r="S4214" s="1" t="s">
        <v>50</v>
      </c>
      <c r="T4214" s="4">
        <f>Sales_Datas[[#This Row],[after_discount]]-(Sales_Datas[[#This Row],[qty_ordered]]*Sales_Datas[[#This Row],[cogs]])</f>
        <v>954216</v>
      </c>
      <c r="U4214" s="3">
        <f>IFERROR(Sales_Datas[[#This Row],[Gross_Profit]]/Sales_Datas[[#This Row],[after_discount]],0)</f>
        <v>0.91400000000000003</v>
      </c>
      <c r="V4214" s="1" t="str">
        <f>IF(Sales_Datas[[#This Row],[base_price]] &lt;= 632200, "Low", (IF(Sales_Datas[[#This Row],[base_price]] &gt;= 10092000, "High", "Medium")))</f>
        <v>Medium</v>
      </c>
    </row>
    <row r="4215" spans="1:22" x14ac:dyDescent="0.25">
      <c r="A4215" s="1" t="s">
        <v>11664</v>
      </c>
      <c r="B4215" s="1" t="s">
        <v>11665</v>
      </c>
      <c r="C4215" s="2">
        <v>44670</v>
      </c>
      <c r="D4215" s="1" t="s">
        <v>11666</v>
      </c>
      <c r="E4215" s="4">
        <v>104400</v>
      </c>
      <c r="F4215">
        <v>1</v>
      </c>
      <c r="G4215" s="4">
        <v>1044000</v>
      </c>
      <c r="H4215" s="4">
        <v>0</v>
      </c>
      <c r="I4215" s="4">
        <v>1044000</v>
      </c>
      <c r="J4215">
        <v>1</v>
      </c>
      <c r="K4215">
        <v>1</v>
      </c>
      <c r="L4215">
        <v>1</v>
      </c>
      <c r="M4215">
        <v>1</v>
      </c>
      <c r="N4215" s="2">
        <v>44674</v>
      </c>
      <c r="O4215" s="1" t="s">
        <v>11667</v>
      </c>
      <c r="P4215" s="4">
        <v>1044000</v>
      </c>
      <c r="Q4215" s="4">
        <v>84564</v>
      </c>
      <c r="R4215" s="1" t="s">
        <v>383</v>
      </c>
      <c r="S4215" s="1" t="s">
        <v>50</v>
      </c>
      <c r="T4215" s="4">
        <f>Sales_Datas[[#This Row],[after_discount]]-(Sales_Datas[[#This Row],[qty_ordered]]*Sales_Datas[[#This Row],[cogs]])</f>
        <v>959436</v>
      </c>
      <c r="U4215" s="3">
        <f>IFERROR(Sales_Datas[[#This Row],[Gross_Profit]]/Sales_Datas[[#This Row],[after_discount]],0)</f>
        <v>0.91900000000000004</v>
      </c>
      <c r="V4215" s="1" t="str">
        <f>IF(Sales_Datas[[#This Row],[base_price]] &lt;= 632200, "Low", (IF(Sales_Datas[[#This Row],[base_price]] &gt;= 10092000, "High", "Medium")))</f>
        <v>Medium</v>
      </c>
    </row>
    <row r="4216" spans="1:22" x14ac:dyDescent="0.25">
      <c r="A4216" s="1" t="s">
        <v>11668</v>
      </c>
      <c r="B4216" s="1" t="s">
        <v>1785</v>
      </c>
      <c r="C4216" s="2">
        <v>44236</v>
      </c>
      <c r="D4216" s="1" t="s">
        <v>11669</v>
      </c>
      <c r="E4216" s="4">
        <v>20880</v>
      </c>
      <c r="F4216">
        <v>5</v>
      </c>
      <c r="G4216" s="4">
        <v>1044000</v>
      </c>
      <c r="H4216" s="4">
        <v>0</v>
      </c>
      <c r="I4216" s="4">
        <v>1044000</v>
      </c>
      <c r="J4216">
        <v>1</v>
      </c>
      <c r="K4216">
        <v>0</v>
      </c>
      <c r="L4216">
        <v>0</v>
      </c>
      <c r="M4216">
        <v>8</v>
      </c>
      <c r="N4216" s="2">
        <v>44410</v>
      </c>
      <c r="O4216" s="1" t="s">
        <v>11670</v>
      </c>
      <c r="P4216" s="4">
        <v>208800</v>
      </c>
      <c r="Q4216" s="4">
        <v>18328</v>
      </c>
      <c r="R4216" s="1" t="s">
        <v>344</v>
      </c>
      <c r="S4216" s="1" t="s">
        <v>1115</v>
      </c>
      <c r="T4216" s="4">
        <f>Sales_Datas[[#This Row],[after_discount]]-(Sales_Datas[[#This Row],[qty_ordered]]*Sales_Datas[[#This Row],[cogs]])</f>
        <v>952360</v>
      </c>
      <c r="U4216" s="3">
        <f>IFERROR(Sales_Datas[[#This Row],[Gross_Profit]]/Sales_Datas[[#This Row],[after_discount]],0)</f>
        <v>0.91222222222222227</v>
      </c>
      <c r="V4216" s="1" t="str">
        <f>IF(Sales_Datas[[#This Row],[base_price]] &lt;= 632200, "Low", (IF(Sales_Datas[[#This Row],[base_price]] &gt;= 10092000, "High", "Medium")))</f>
        <v>Low</v>
      </c>
    </row>
    <row r="4217" spans="1:22" x14ac:dyDescent="0.25">
      <c r="A4217" s="1" t="s">
        <v>11671</v>
      </c>
      <c r="B4217" s="1" t="s">
        <v>11672</v>
      </c>
      <c r="C4217" s="2">
        <v>44356</v>
      </c>
      <c r="D4217" s="1" t="s">
        <v>9548</v>
      </c>
      <c r="E4217" s="4">
        <v>17400</v>
      </c>
      <c r="F4217">
        <v>6</v>
      </c>
      <c r="G4217" s="4">
        <v>1044000</v>
      </c>
      <c r="H4217" s="4">
        <v>0</v>
      </c>
      <c r="I4217" s="4">
        <v>1044000</v>
      </c>
      <c r="J4217">
        <v>1</v>
      </c>
      <c r="K4217">
        <v>1</v>
      </c>
      <c r="L4217">
        <v>1</v>
      </c>
      <c r="M4217">
        <v>1</v>
      </c>
      <c r="N4217" s="2">
        <v>44400</v>
      </c>
      <c r="O4217" s="1" t="s">
        <v>9549</v>
      </c>
      <c r="P4217" s="4">
        <v>174000</v>
      </c>
      <c r="Q4217" s="4">
        <v>14790</v>
      </c>
      <c r="R4217" s="1" t="s">
        <v>344</v>
      </c>
      <c r="S4217" s="1" t="s">
        <v>50</v>
      </c>
      <c r="T4217" s="4">
        <f>Sales_Datas[[#This Row],[after_discount]]-(Sales_Datas[[#This Row],[qty_ordered]]*Sales_Datas[[#This Row],[cogs]])</f>
        <v>955260</v>
      </c>
      <c r="U4217" s="3">
        <f>IFERROR(Sales_Datas[[#This Row],[Gross_Profit]]/Sales_Datas[[#This Row],[after_discount]],0)</f>
        <v>0.91500000000000004</v>
      </c>
      <c r="V4217" s="1" t="str">
        <f>IF(Sales_Datas[[#This Row],[base_price]] &lt;= 632200, "Low", (IF(Sales_Datas[[#This Row],[base_price]] &gt;= 10092000, "High", "Medium")))</f>
        <v>Low</v>
      </c>
    </row>
    <row r="4218" spans="1:22" x14ac:dyDescent="0.25">
      <c r="A4218" s="1" t="s">
        <v>11673</v>
      </c>
      <c r="B4218" s="1" t="s">
        <v>10547</v>
      </c>
      <c r="C4218" s="2">
        <v>44713</v>
      </c>
      <c r="D4218" s="1" t="s">
        <v>11674</v>
      </c>
      <c r="E4218" s="4">
        <v>26100</v>
      </c>
      <c r="F4218">
        <v>4</v>
      </c>
      <c r="G4218" s="4">
        <v>1044000</v>
      </c>
      <c r="H4218" s="4">
        <v>0</v>
      </c>
      <c r="I4218" s="4">
        <v>1044000</v>
      </c>
      <c r="J4218">
        <v>1</v>
      </c>
      <c r="K4218">
        <v>1</v>
      </c>
      <c r="L4218">
        <v>1</v>
      </c>
      <c r="M4218">
        <v>3</v>
      </c>
      <c r="N4218" s="2">
        <v>44379</v>
      </c>
      <c r="O4218" s="1" t="s">
        <v>11675</v>
      </c>
      <c r="P4218" s="4">
        <v>261000</v>
      </c>
      <c r="Q4218" s="4">
        <v>23200</v>
      </c>
      <c r="R4218" s="1" t="s">
        <v>75</v>
      </c>
      <c r="S4218" s="1" t="s">
        <v>56</v>
      </c>
      <c r="T4218" s="4">
        <f>Sales_Datas[[#This Row],[after_discount]]-(Sales_Datas[[#This Row],[qty_ordered]]*Sales_Datas[[#This Row],[cogs]])</f>
        <v>951200</v>
      </c>
      <c r="U4218" s="3">
        <f>IFERROR(Sales_Datas[[#This Row],[Gross_Profit]]/Sales_Datas[[#This Row],[after_discount]],0)</f>
        <v>0.91111111111111109</v>
      </c>
      <c r="V4218" s="1" t="str">
        <f>IF(Sales_Datas[[#This Row],[base_price]] &lt;= 632200, "Low", (IF(Sales_Datas[[#This Row],[base_price]] &gt;= 10092000, "High", "Medium")))</f>
        <v>Low</v>
      </c>
    </row>
    <row r="4219" spans="1:22" x14ac:dyDescent="0.25">
      <c r="A4219" s="1" t="s">
        <v>11676</v>
      </c>
      <c r="B4219" s="1" t="s">
        <v>11094</v>
      </c>
      <c r="C4219" s="2">
        <v>44405</v>
      </c>
      <c r="D4219" s="1" t="s">
        <v>11677</v>
      </c>
      <c r="E4219" s="4">
        <v>104342</v>
      </c>
      <c r="F4219">
        <v>1</v>
      </c>
      <c r="G4219" s="4">
        <v>1043420</v>
      </c>
      <c r="H4219" s="4">
        <v>0</v>
      </c>
      <c r="I4219" s="4">
        <v>1043420</v>
      </c>
      <c r="J4219">
        <v>1</v>
      </c>
      <c r="K4219">
        <v>1</v>
      </c>
      <c r="L4219">
        <v>1</v>
      </c>
      <c r="M4219">
        <v>1</v>
      </c>
      <c r="N4219" s="2">
        <v>44403</v>
      </c>
      <c r="O4219" s="1" t="s">
        <v>11678</v>
      </c>
      <c r="P4219" s="4">
        <v>1043420</v>
      </c>
      <c r="Q4219" s="4">
        <v>71978</v>
      </c>
      <c r="R4219" s="1" t="s">
        <v>55</v>
      </c>
      <c r="S4219" s="1" t="s">
        <v>50</v>
      </c>
      <c r="T4219" s="4">
        <f>Sales_Datas[[#This Row],[after_discount]]-(Sales_Datas[[#This Row],[qty_ordered]]*Sales_Datas[[#This Row],[cogs]])</f>
        <v>971442</v>
      </c>
      <c r="U4219" s="3">
        <f>IFERROR(Sales_Datas[[#This Row],[Gross_Profit]]/Sales_Datas[[#This Row],[after_discount]],0)</f>
        <v>0.93101723179544194</v>
      </c>
      <c r="V4219" s="1" t="str">
        <f>IF(Sales_Datas[[#This Row],[base_price]] &lt;= 632200, "Low", (IF(Sales_Datas[[#This Row],[base_price]] &gt;= 10092000, "High", "Medium")))</f>
        <v>Medium</v>
      </c>
    </row>
    <row r="4220" spans="1:22" x14ac:dyDescent="0.25">
      <c r="A4220" s="1" t="s">
        <v>11679</v>
      </c>
      <c r="B4220" s="1" t="s">
        <v>11680</v>
      </c>
      <c r="C4220" s="2">
        <v>44637</v>
      </c>
      <c r="D4220" s="1" t="s">
        <v>11681</v>
      </c>
      <c r="E4220" s="4">
        <v>104342</v>
      </c>
      <c r="F4220">
        <v>1</v>
      </c>
      <c r="G4220" s="4">
        <v>1043420</v>
      </c>
      <c r="H4220" s="4">
        <v>0</v>
      </c>
      <c r="I4220" s="4">
        <v>1043420</v>
      </c>
      <c r="J4220">
        <v>1</v>
      </c>
      <c r="K4220">
        <v>1</v>
      </c>
      <c r="L4220">
        <v>1</v>
      </c>
      <c r="M4220">
        <v>7</v>
      </c>
      <c r="N4220" s="2">
        <v>44641</v>
      </c>
      <c r="O4220" s="1" t="s">
        <v>11682</v>
      </c>
      <c r="P4220" s="4">
        <v>1043420</v>
      </c>
      <c r="Q4220" s="4">
        <v>63626</v>
      </c>
      <c r="R4220" s="1" t="s">
        <v>554</v>
      </c>
      <c r="S4220" s="1" t="s">
        <v>66</v>
      </c>
      <c r="T4220" s="4">
        <f>Sales_Datas[[#This Row],[after_discount]]-(Sales_Datas[[#This Row],[qty_ordered]]*Sales_Datas[[#This Row],[cogs]])</f>
        <v>979794</v>
      </c>
      <c r="U4220" s="3">
        <f>IFERROR(Sales_Datas[[#This Row],[Gross_Profit]]/Sales_Datas[[#This Row],[after_discount]],0)</f>
        <v>0.93902167871039466</v>
      </c>
      <c r="V4220" s="1" t="str">
        <f>IF(Sales_Datas[[#This Row],[base_price]] &lt;= 632200, "Low", (IF(Sales_Datas[[#This Row],[base_price]] &gt;= 10092000, "High", "Medium")))</f>
        <v>Medium</v>
      </c>
    </row>
    <row r="4221" spans="1:22" x14ac:dyDescent="0.25">
      <c r="A4221" s="1" t="s">
        <v>11683</v>
      </c>
      <c r="B4221" s="1" t="s">
        <v>11684</v>
      </c>
      <c r="C4221" s="2">
        <v>44263</v>
      </c>
      <c r="D4221" s="1" t="s">
        <v>8269</v>
      </c>
      <c r="E4221" s="4">
        <v>52142</v>
      </c>
      <c r="F4221">
        <v>2</v>
      </c>
      <c r="G4221" s="4">
        <v>1042840</v>
      </c>
      <c r="H4221" s="4">
        <v>0</v>
      </c>
      <c r="I4221" s="4">
        <v>1042840</v>
      </c>
      <c r="J4221">
        <v>1</v>
      </c>
      <c r="K4221">
        <v>0</v>
      </c>
      <c r="L4221">
        <v>0</v>
      </c>
      <c r="M4221">
        <v>1</v>
      </c>
      <c r="N4221" s="2">
        <v>44413</v>
      </c>
      <c r="O4221" s="1" t="s">
        <v>8270</v>
      </c>
      <c r="P4221" s="4">
        <v>405420</v>
      </c>
      <c r="Q4221" s="4">
        <v>24708</v>
      </c>
      <c r="R4221" s="1" t="s">
        <v>128</v>
      </c>
      <c r="S4221" s="1" t="s">
        <v>50</v>
      </c>
      <c r="T4221" s="4">
        <f>Sales_Datas[[#This Row],[after_discount]]-(Sales_Datas[[#This Row],[qty_ordered]]*Sales_Datas[[#This Row],[cogs]])</f>
        <v>993424</v>
      </c>
      <c r="U4221" s="3">
        <f>IFERROR(Sales_Datas[[#This Row],[Gross_Profit]]/Sales_Datas[[#This Row],[after_discount]],0)</f>
        <v>0.95261401557285874</v>
      </c>
      <c r="V4221" s="1" t="str">
        <f>IF(Sales_Datas[[#This Row],[base_price]] &lt;= 632200, "Low", (IF(Sales_Datas[[#This Row],[base_price]] &gt;= 10092000, "High", "Medium")))</f>
        <v>Low</v>
      </c>
    </row>
    <row r="4222" spans="1:22" x14ac:dyDescent="0.25">
      <c r="A4222" s="1" t="s">
        <v>11685</v>
      </c>
      <c r="B4222" s="1" t="s">
        <v>2170</v>
      </c>
      <c r="C4222" s="2">
        <v>44297</v>
      </c>
      <c r="D4222" s="1" t="s">
        <v>8269</v>
      </c>
      <c r="E4222" s="4">
        <v>52142</v>
      </c>
      <c r="F4222">
        <v>2</v>
      </c>
      <c r="G4222" s="4">
        <v>1042840</v>
      </c>
      <c r="H4222" s="4">
        <v>0</v>
      </c>
      <c r="I4222" s="4">
        <v>1042840</v>
      </c>
      <c r="J4222">
        <v>1</v>
      </c>
      <c r="K4222">
        <v>0</v>
      </c>
      <c r="L4222">
        <v>0</v>
      </c>
      <c r="M4222">
        <v>1</v>
      </c>
      <c r="N4222" s="2">
        <v>44401</v>
      </c>
      <c r="O4222" s="1" t="s">
        <v>8270</v>
      </c>
      <c r="P4222" s="4">
        <v>405420</v>
      </c>
      <c r="Q4222" s="4">
        <v>24708</v>
      </c>
      <c r="R4222" s="1" t="s">
        <v>128</v>
      </c>
      <c r="S4222" s="1" t="s">
        <v>50</v>
      </c>
      <c r="T4222" s="4">
        <f>Sales_Datas[[#This Row],[after_discount]]-(Sales_Datas[[#This Row],[qty_ordered]]*Sales_Datas[[#This Row],[cogs]])</f>
        <v>993424</v>
      </c>
      <c r="U4222" s="3">
        <f>IFERROR(Sales_Datas[[#This Row],[Gross_Profit]]/Sales_Datas[[#This Row],[after_discount]],0)</f>
        <v>0.95261401557285874</v>
      </c>
      <c r="V4222" s="1" t="str">
        <f>IF(Sales_Datas[[#This Row],[base_price]] &lt;= 632200, "Low", (IF(Sales_Datas[[#This Row],[base_price]] &gt;= 10092000, "High", "Medium")))</f>
        <v>Low</v>
      </c>
    </row>
    <row r="4223" spans="1:22" x14ac:dyDescent="0.25">
      <c r="A4223" s="1" t="s">
        <v>11686</v>
      </c>
      <c r="B4223" s="1" t="s">
        <v>11687</v>
      </c>
      <c r="C4223" s="2">
        <v>44428</v>
      </c>
      <c r="D4223" s="1" t="s">
        <v>8269</v>
      </c>
      <c r="E4223" s="4">
        <v>52142</v>
      </c>
      <c r="F4223">
        <v>2</v>
      </c>
      <c r="G4223" s="4">
        <v>1042840</v>
      </c>
      <c r="H4223" s="4">
        <v>0</v>
      </c>
      <c r="I4223" s="4">
        <v>1042840</v>
      </c>
      <c r="J4223">
        <v>1</v>
      </c>
      <c r="K4223">
        <v>0</v>
      </c>
      <c r="L4223">
        <v>0</v>
      </c>
      <c r="M4223">
        <v>1</v>
      </c>
      <c r="N4223" s="2">
        <v>44430</v>
      </c>
      <c r="O4223" s="1" t="s">
        <v>8270</v>
      </c>
      <c r="P4223" s="4">
        <v>405420</v>
      </c>
      <c r="Q4223" s="4">
        <v>24708</v>
      </c>
      <c r="R4223" s="1" t="s">
        <v>128</v>
      </c>
      <c r="S4223" s="1" t="s">
        <v>50</v>
      </c>
      <c r="T4223" s="4">
        <f>Sales_Datas[[#This Row],[after_discount]]-(Sales_Datas[[#This Row],[qty_ordered]]*Sales_Datas[[#This Row],[cogs]])</f>
        <v>993424</v>
      </c>
      <c r="U4223" s="3">
        <f>IFERROR(Sales_Datas[[#This Row],[Gross_Profit]]/Sales_Datas[[#This Row],[after_discount]],0)</f>
        <v>0.95261401557285874</v>
      </c>
      <c r="V4223" s="1" t="str">
        <f>IF(Sales_Datas[[#This Row],[base_price]] &lt;= 632200, "Low", (IF(Sales_Datas[[#This Row],[base_price]] &gt;= 10092000, "High", "Medium")))</f>
        <v>Low</v>
      </c>
    </row>
    <row r="4224" spans="1:22" x14ac:dyDescent="0.25">
      <c r="A4224" s="1" t="s">
        <v>11688</v>
      </c>
      <c r="B4224" s="1" t="s">
        <v>11689</v>
      </c>
      <c r="C4224" s="2">
        <v>44673</v>
      </c>
      <c r="D4224" s="1" t="s">
        <v>11690</v>
      </c>
      <c r="E4224" s="4">
        <v>52142</v>
      </c>
      <c r="F4224">
        <v>2</v>
      </c>
      <c r="G4224" s="4">
        <v>1042840</v>
      </c>
      <c r="H4224" s="4">
        <v>0</v>
      </c>
      <c r="I4224" s="4">
        <v>1042840</v>
      </c>
      <c r="J4224">
        <v>1</v>
      </c>
      <c r="K4224">
        <v>1</v>
      </c>
      <c r="L4224">
        <v>1</v>
      </c>
      <c r="M4224">
        <v>1</v>
      </c>
      <c r="N4224" s="2">
        <v>44392</v>
      </c>
      <c r="O4224" s="1" t="s">
        <v>11691</v>
      </c>
      <c r="P4224" s="4">
        <v>661200</v>
      </c>
      <c r="Q4224" s="4">
        <v>50228</v>
      </c>
      <c r="R4224" s="1" t="s">
        <v>75</v>
      </c>
      <c r="S4224" s="1" t="s">
        <v>50</v>
      </c>
      <c r="T4224" s="4">
        <f>Sales_Datas[[#This Row],[after_discount]]-(Sales_Datas[[#This Row],[qty_ordered]]*Sales_Datas[[#This Row],[cogs]])</f>
        <v>942384</v>
      </c>
      <c r="U4224" s="3">
        <f>IFERROR(Sales_Datas[[#This Row],[Gross_Profit]]/Sales_Datas[[#This Row],[after_discount]],0)</f>
        <v>0.903670745272525</v>
      </c>
      <c r="V4224" s="1" t="str">
        <f>IF(Sales_Datas[[#This Row],[base_price]] &lt;= 632200, "Low", (IF(Sales_Datas[[#This Row],[base_price]] &gt;= 10092000, "High", "Medium")))</f>
        <v>Medium</v>
      </c>
    </row>
    <row r="4225" spans="1:22" x14ac:dyDescent="0.25">
      <c r="A4225" s="1" t="s">
        <v>11692</v>
      </c>
      <c r="B4225" s="1" t="s">
        <v>11689</v>
      </c>
      <c r="C4225" s="2">
        <v>44709</v>
      </c>
      <c r="D4225" s="1" t="s">
        <v>10046</v>
      </c>
      <c r="E4225" s="4">
        <v>52142</v>
      </c>
      <c r="F4225">
        <v>2</v>
      </c>
      <c r="G4225" s="4">
        <v>1042840</v>
      </c>
      <c r="H4225" s="4">
        <v>0</v>
      </c>
      <c r="I4225" s="4">
        <v>1042840</v>
      </c>
      <c r="J4225">
        <v>1</v>
      </c>
      <c r="K4225">
        <v>1</v>
      </c>
      <c r="L4225">
        <v>1</v>
      </c>
      <c r="M4225">
        <v>1</v>
      </c>
      <c r="N4225" s="2">
        <v>44392</v>
      </c>
      <c r="O4225" s="1" t="s">
        <v>10047</v>
      </c>
      <c r="P4225" s="4">
        <v>521420</v>
      </c>
      <c r="Q4225" s="4">
        <v>40658</v>
      </c>
      <c r="R4225" s="1" t="s">
        <v>75</v>
      </c>
      <c r="S4225" s="1" t="s">
        <v>50</v>
      </c>
      <c r="T4225" s="4">
        <f>Sales_Datas[[#This Row],[after_discount]]-(Sales_Datas[[#This Row],[qty_ordered]]*Sales_Datas[[#This Row],[cogs]])</f>
        <v>961524</v>
      </c>
      <c r="U4225" s="3">
        <f>IFERROR(Sales_Datas[[#This Row],[Gross_Profit]]/Sales_Datas[[#This Row],[after_discount]],0)</f>
        <v>0.92202447163515022</v>
      </c>
      <c r="V4225" s="1" t="str">
        <f>IF(Sales_Datas[[#This Row],[base_price]] &lt;= 632200, "Low", (IF(Sales_Datas[[#This Row],[base_price]] &gt;= 10092000, "High", "Medium")))</f>
        <v>Low</v>
      </c>
    </row>
    <row r="4226" spans="1:22" x14ac:dyDescent="0.25">
      <c r="A4226" s="1" t="s">
        <v>11693</v>
      </c>
      <c r="B4226" s="1" t="s">
        <v>7486</v>
      </c>
      <c r="C4226" s="2">
        <v>44464</v>
      </c>
      <c r="D4226" s="1" t="s">
        <v>11694</v>
      </c>
      <c r="E4226" s="4">
        <v>34742</v>
      </c>
      <c r="F4226">
        <v>3</v>
      </c>
      <c r="G4226" s="4">
        <v>1042260</v>
      </c>
      <c r="H4226" s="4">
        <v>0</v>
      </c>
      <c r="I4226" s="4">
        <v>1042260</v>
      </c>
      <c r="J4226">
        <v>1</v>
      </c>
      <c r="K4226">
        <v>1</v>
      </c>
      <c r="L4226">
        <v>0</v>
      </c>
      <c r="M4226">
        <v>1</v>
      </c>
      <c r="N4226" s="2">
        <v>44451</v>
      </c>
      <c r="O4226" s="1" t="s">
        <v>11695</v>
      </c>
      <c r="P4226" s="4">
        <v>347420</v>
      </c>
      <c r="Q4226" s="4">
        <v>29870</v>
      </c>
      <c r="R4226" s="1" t="s">
        <v>128</v>
      </c>
      <c r="S4226" s="1" t="s">
        <v>50</v>
      </c>
      <c r="T4226" s="4">
        <f>Sales_Datas[[#This Row],[after_discount]]-(Sales_Datas[[#This Row],[qty_ordered]]*Sales_Datas[[#This Row],[cogs]])</f>
        <v>952650</v>
      </c>
      <c r="U4226" s="3">
        <f>IFERROR(Sales_Datas[[#This Row],[Gross_Profit]]/Sales_Datas[[#This Row],[after_discount]],0)</f>
        <v>0.91402337228714525</v>
      </c>
      <c r="V4226" s="1" t="str">
        <f>IF(Sales_Datas[[#This Row],[base_price]] &lt;= 632200, "Low", (IF(Sales_Datas[[#This Row],[base_price]] &gt;= 10092000, "High", "Medium")))</f>
        <v>Low</v>
      </c>
    </row>
    <row r="4227" spans="1:22" x14ac:dyDescent="0.25">
      <c r="A4227" s="1" t="s">
        <v>11696</v>
      </c>
      <c r="B4227" s="1" t="s">
        <v>11697</v>
      </c>
      <c r="C4227" s="2">
        <v>44421</v>
      </c>
      <c r="D4227" s="1" t="s">
        <v>8863</v>
      </c>
      <c r="E4227" s="4">
        <v>104168</v>
      </c>
      <c r="F4227">
        <v>1</v>
      </c>
      <c r="G4227" s="4">
        <v>1041680</v>
      </c>
      <c r="H4227" s="4">
        <v>0</v>
      </c>
      <c r="I4227" s="4">
        <v>1041680</v>
      </c>
      <c r="J4227">
        <v>1</v>
      </c>
      <c r="K4227">
        <v>1</v>
      </c>
      <c r="L4227">
        <v>1</v>
      </c>
      <c r="M4227">
        <v>1</v>
      </c>
      <c r="N4227" s="2">
        <v>44410</v>
      </c>
      <c r="O4227" s="1" t="s">
        <v>8864</v>
      </c>
      <c r="P4227" s="4">
        <v>1018480</v>
      </c>
      <c r="Q4227" s="4">
        <v>70238</v>
      </c>
      <c r="R4227" s="1" t="s">
        <v>475</v>
      </c>
      <c r="S4227" s="1" t="s">
        <v>50</v>
      </c>
      <c r="T4227" s="4">
        <f>Sales_Datas[[#This Row],[after_discount]]-(Sales_Datas[[#This Row],[qty_ordered]]*Sales_Datas[[#This Row],[cogs]])</f>
        <v>971442</v>
      </c>
      <c r="U4227" s="3">
        <f>IFERROR(Sales_Datas[[#This Row],[Gross_Profit]]/Sales_Datas[[#This Row],[after_discount]],0)</f>
        <v>0.93257238307349666</v>
      </c>
      <c r="V4227" s="1" t="str">
        <f>IF(Sales_Datas[[#This Row],[base_price]] &lt;= 632200, "Low", (IF(Sales_Datas[[#This Row],[base_price]] &gt;= 10092000, "High", "Medium")))</f>
        <v>Medium</v>
      </c>
    </row>
    <row r="4228" spans="1:22" x14ac:dyDescent="0.25">
      <c r="A4228" s="1" t="s">
        <v>11698</v>
      </c>
      <c r="B4228" s="1" t="s">
        <v>11699</v>
      </c>
      <c r="C4228" s="2">
        <v>44422</v>
      </c>
      <c r="D4228" s="1" t="s">
        <v>8863</v>
      </c>
      <c r="E4228" s="4">
        <v>104168</v>
      </c>
      <c r="F4228">
        <v>1</v>
      </c>
      <c r="G4228" s="4">
        <v>1041680</v>
      </c>
      <c r="H4228" s="4">
        <v>0</v>
      </c>
      <c r="I4228" s="4">
        <v>1041680</v>
      </c>
      <c r="J4228">
        <v>1</v>
      </c>
      <c r="K4228">
        <v>1</v>
      </c>
      <c r="L4228">
        <v>1</v>
      </c>
      <c r="M4228">
        <v>1</v>
      </c>
      <c r="N4228" s="2">
        <v>44428</v>
      </c>
      <c r="O4228" s="1" t="s">
        <v>8864</v>
      </c>
      <c r="P4228" s="4">
        <v>1018480</v>
      </c>
      <c r="Q4228" s="4">
        <v>70238</v>
      </c>
      <c r="R4228" s="1" t="s">
        <v>475</v>
      </c>
      <c r="S4228" s="1" t="s">
        <v>50</v>
      </c>
      <c r="T4228" s="4">
        <f>Sales_Datas[[#This Row],[after_discount]]-(Sales_Datas[[#This Row],[qty_ordered]]*Sales_Datas[[#This Row],[cogs]])</f>
        <v>971442</v>
      </c>
      <c r="U4228" s="3">
        <f>IFERROR(Sales_Datas[[#This Row],[Gross_Profit]]/Sales_Datas[[#This Row],[after_discount]],0)</f>
        <v>0.93257238307349666</v>
      </c>
      <c r="V4228" s="1" t="str">
        <f>IF(Sales_Datas[[#This Row],[base_price]] &lt;= 632200, "Low", (IF(Sales_Datas[[#This Row],[base_price]] &gt;= 10092000, "High", "Medium")))</f>
        <v>Medium</v>
      </c>
    </row>
    <row r="4229" spans="1:22" x14ac:dyDescent="0.25">
      <c r="A4229" s="1" t="s">
        <v>11700</v>
      </c>
      <c r="B4229" s="1" t="s">
        <v>11701</v>
      </c>
      <c r="C4229" s="2">
        <v>44423</v>
      </c>
      <c r="D4229" s="1" t="s">
        <v>8863</v>
      </c>
      <c r="E4229" s="4">
        <v>104168</v>
      </c>
      <c r="F4229">
        <v>1</v>
      </c>
      <c r="G4229" s="4">
        <v>1041680</v>
      </c>
      <c r="H4229" s="4">
        <v>0</v>
      </c>
      <c r="I4229" s="4">
        <v>1041680</v>
      </c>
      <c r="J4229">
        <v>1</v>
      </c>
      <c r="K4229">
        <v>1</v>
      </c>
      <c r="L4229">
        <v>1</v>
      </c>
      <c r="M4229">
        <v>1</v>
      </c>
      <c r="N4229" s="2">
        <v>44423</v>
      </c>
      <c r="O4229" s="1" t="s">
        <v>8864</v>
      </c>
      <c r="P4229" s="4">
        <v>1018480</v>
      </c>
      <c r="Q4229" s="4">
        <v>70238</v>
      </c>
      <c r="R4229" s="1" t="s">
        <v>475</v>
      </c>
      <c r="S4229" s="1" t="s">
        <v>50</v>
      </c>
      <c r="T4229" s="4">
        <f>Sales_Datas[[#This Row],[after_discount]]-(Sales_Datas[[#This Row],[qty_ordered]]*Sales_Datas[[#This Row],[cogs]])</f>
        <v>971442</v>
      </c>
      <c r="U4229" s="3">
        <f>IFERROR(Sales_Datas[[#This Row],[Gross_Profit]]/Sales_Datas[[#This Row],[after_discount]],0)</f>
        <v>0.93257238307349666</v>
      </c>
      <c r="V4229" s="1" t="str">
        <f>IF(Sales_Datas[[#This Row],[base_price]] &lt;= 632200, "Low", (IF(Sales_Datas[[#This Row],[base_price]] &gt;= 10092000, "High", "Medium")))</f>
        <v>Medium</v>
      </c>
    </row>
    <row r="4230" spans="1:22" x14ac:dyDescent="0.25">
      <c r="A4230" s="1" t="s">
        <v>11702</v>
      </c>
      <c r="B4230" s="1" t="s">
        <v>11703</v>
      </c>
      <c r="C4230" s="2">
        <v>44434</v>
      </c>
      <c r="D4230" s="1" t="s">
        <v>8863</v>
      </c>
      <c r="E4230" s="4">
        <v>104168</v>
      </c>
      <c r="F4230">
        <v>1</v>
      </c>
      <c r="G4230" s="4">
        <v>1041680</v>
      </c>
      <c r="H4230" s="4">
        <v>0</v>
      </c>
      <c r="I4230" s="4">
        <v>1041680</v>
      </c>
      <c r="J4230">
        <v>1</v>
      </c>
      <c r="K4230">
        <v>1</v>
      </c>
      <c r="L4230">
        <v>1</v>
      </c>
      <c r="M4230">
        <v>1</v>
      </c>
      <c r="N4230" s="2">
        <v>44415</v>
      </c>
      <c r="O4230" s="1" t="s">
        <v>8864</v>
      </c>
      <c r="P4230" s="4">
        <v>1018480</v>
      </c>
      <c r="Q4230" s="4">
        <v>70238</v>
      </c>
      <c r="R4230" s="1" t="s">
        <v>475</v>
      </c>
      <c r="S4230" s="1" t="s">
        <v>50</v>
      </c>
      <c r="T4230" s="4">
        <f>Sales_Datas[[#This Row],[after_discount]]-(Sales_Datas[[#This Row],[qty_ordered]]*Sales_Datas[[#This Row],[cogs]])</f>
        <v>971442</v>
      </c>
      <c r="U4230" s="3">
        <f>IFERROR(Sales_Datas[[#This Row],[Gross_Profit]]/Sales_Datas[[#This Row],[after_discount]],0)</f>
        <v>0.93257238307349666</v>
      </c>
      <c r="V4230" s="1" t="str">
        <f>IF(Sales_Datas[[#This Row],[base_price]] &lt;= 632200, "Low", (IF(Sales_Datas[[#This Row],[base_price]] &gt;= 10092000, "High", "Medium")))</f>
        <v>Medium</v>
      </c>
    </row>
    <row r="4231" spans="1:22" x14ac:dyDescent="0.25">
      <c r="A4231" s="1" t="s">
        <v>11704</v>
      </c>
      <c r="B4231" s="1" t="s">
        <v>11705</v>
      </c>
      <c r="C4231" s="2">
        <v>44468</v>
      </c>
      <c r="D4231" s="1" t="s">
        <v>8863</v>
      </c>
      <c r="E4231" s="4">
        <v>104168</v>
      </c>
      <c r="F4231">
        <v>1</v>
      </c>
      <c r="G4231" s="4">
        <v>1041680</v>
      </c>
      <c r="H4231" s="4">
        <v>0</v>
      </c>
      <c r="I4231" s="4">
        <v>1041680</v>
      </c>
      <c r="J4231">
        <v>1</v>
      </c>
      <c r="K4231">
        <v>1</v>
      </c>
      <c r="L4231">
        <v>1</v>
      </c>
      <c r="M4231">
        <v>4</v>
      </c>
      <c r="N4231" s="2">
        <v>44448</v>
      </c>
      <c r="O4231" s="1" t="s">
        <v>8864</v>
      </c>
      <c r="P4231" s="4">
        <v>1018480</v>
      </c>
      <c r="Q4231" s="4">
        <v>70238</v>
      </c>
      <c r="R4231" s="1" t="s">
        <v>475</v>
      </c>
      <c r="S4231" s="1" t="s">
        <v>34</v>
      </c>
      <c r="T4231" s="4">
        <f>Sales_Datas[[#This Row],[after_discount]]-(Sales_Datas[[#This Row],[qty_ordered]]*Sales_Datas[[#This Row],[cogs]])</f>
        <v>971442</v>
      </c>
      <c r="U4231" s="3">
        <f>IFERROR(Sales_Datas[[#This Row],[Gross_Profit]]/Sales_Datas[[#This Row],[after_discount]],0)</f>
        <v>0.93257238307349666</v>
      </c>
      <c r="V4231" s="1" t="str">
        <f>IF(Sales_Datas[[#This Row],[base_price]] &lt;= 632200, "Low", (IF(Sales_Datas[[#This Row],[base_price]] &gt;= 10092000, "High", "Medium")))</f>
        <v>Medium</v>
      </c>
    </row>
    <row r="4232" spans="1:22" x14ac:dyDescent="0.25">
      <c r="A4232" s="1" t="s">
        <v>11706</v>
      </c>
      <c r="B4232" s="1" t="s">
        <v>11707</v>
      </c>
      <c r="C4232" s="2">
        <v>44519</v>
      </c>
      <c r="D4232" s="1" t="s">
        <v>8863</v>
      </c>
      <c r="E4232" s="4">
        <v>104168</v>
      </c>
      <c r="F4232">
        <v>1</v>
      </c>
      <c r="G4232" s="4">
        <v>1041680</v>
      </c>
      <c r="H4232" s="4">
        <v>0</v>
      </c>
      <c r="I4232" s="4">
        <v>1041680</v>
      </c>
      <c r="J4232">
        <v>1</v>
      </c>
      <c r="K4232">
        <v>1</v>
      </c>
      <c r="L4232">
        <v>1</v>
      </c>
      <c r="M4232">
        <v>1</v>
      </c>
      <c r="N4232" s="2">
        <v>44515</v>
      </c>
      <c r="O4232" s="1" t="s">
        <v>8864</v>
      </c>
      <c r="P4232" s="4">
        <v>1018480</v>
      </c>
      <c r="Q4232" s="4">
        <v>70238</v>
      </c>
      <c r="R4232" s="1" t="s">
        <v>475</v>
      </c>
      <c r="S4232" s="1" t="s">
        <v>50</v>
      </c>
      <c r="T4232" s="4">
        <f>Sales_Datas[[#This Row],[after_discount]]-(Sales_Datas[[#This Row],[qty_ordered]]*Sales_Datas[[#This Row],[cogs]])</f>
        <v>971442</v>
      </c>
      <c r="U4232" s="3">
        <f>IFERROR(Sales_Datas[[#This Row],[Gross_Profit]]/Sales_Datas[[#This Row],[after_discount]],0)</f>
        <v>0.93257238307349666</v>
      </c>
      <c r="V4232" s="1" t="str">
        <f>IF(Sales_Datas[[#This Row],[base_price]] &lt;= 632200, "Low", (IF(Sales_Datas[[#This Row],[base_price]] &gt;= 10092000, "High", "Medium")))</f>
        <v>Medium</v>
      </c>
    </row>
    <row r="4233" spans="1:22" x14ac:dyDescent="0.25">
      <c r="A4233" s="1" t="s">
        <v>11708</v>
      </c>
      <c r="B4233" s="1" t="s">
        <v>11709</v>
      </c>
      <c r="C4233" s="2">
        <v>44529</v>
      </c>
      <c r="D4233" s="1" t="s">
        <v>8863</v>
      </c>
      <c r="E4233" s="4">
        <v>104168</v>
      </c>
      <c r="F4233">
        <v>1</v>
      </c>
      <c r="G4233" s="4">
        <v>1041680</v>
      </c>
      <c r="H4233" s="4">
        <v>0</v>
      </c>
      <c r="I4233" s="4">
        <v>1041680</v>
      </c>
      <c r="J4233">
        <v>1</v>
      </c>
      <c r="K4233">
        <v>1</v>
      </c>
      <c r="L4233">
        <v>1</v>
      </c>
      <c r="M4233">
        <v>1</v>
      </c>
      <c r="N4233" s="2">
        <v>44518</v>
      </c>
      <c r="O4233" s="1" t="s">
        <v>8864</v>
      </c>
      <c r="P4233" s="4">
        <v>1018480</v>
      </c>
      <c r="Q4233" s="4">
        <v>70238</v>
      </c>
      <c r="R4233" s="1" t="s">
        <v>475</v>
      </c>
      <c r="S4233" s="1" t="s">
        <v>50</v>
      </c>
      <c r="T4233" s="4">
        <f>Sales_Datas[[#This Row],[after_discount]]-(Sales_Datas[[#This Row],[qty_ordered]]*Sales_Datas[[#This Row],[cogs]])</f>
        <v>971442</v>
      </c>
      <c r="U4233" s="3">
        <f>IFERROR(Sales_Datas[[#This Row],[Gross_Profit]]/Sales_Datas[[#This Row],[after_discount]],0)</f>
        <v>0.93257238307349666</v>
      </c>
      <c r="V4233" s="1" t="str">
        <f>IF(Sales_Datas[[#This Row],[base_price]] &lt;= 632200, "Low", (IF(Sales_Datas[[#This Row],[base_price]] &gt;= 10092000, "High", "Medium")))</f>
        <v>Medium</v>
      </c>
    </row>
    <row r="4234" spans="1:22" x14ac:dyDescent="0.25">
      <c r="A4234" s="1" t="s">
        <v>11710</v>
      </c>
      <c r="B4234" s="1" t="s">
        <v>11711</v>
      </c>
      <c r="C4234" s="2">
        <v>44500</v>
      </c>
      <c r="D4234" s="1" t="s">
        <v>11712</v>
      </c>
      <c r="E4234" s="4">
        <v>26042</v>
      </c>
      <c r="F4234">
        <v>4</v>
      </c>
      <c r="G4234" s="4">
        <v>1041680</v>
      </c>
      <c r="H4234" s="4">
        <v>0</v>
      </c>
      <c r="I4234" s="4">
        <v>1041680</v>
      </c>
      <c r="J4234">
        <v>1</v>
      </c>
      <c r="K4234">
        <v>1</v>
      </c>
      <c r="L4234">
        <v>1</v>
      </c>
      <c r="M4234">
        <v>1</v>
      </c>
      <c r="N4234" s="2">
        <v>44489</v>
      </c>
      <c r="O4234" s="1" t="s">
        <v>11713</v>
      </c>
      <c r="P4234" s="4">
        <v>260420</v>
      </c>
      <c r="Q4234" s="4">
        <v>18734</v>
      </c>
      <c r="R4234" s="1" t="s">
        <v>23</v>
      </c>
      <c r="S4234" s="1" t="s">
        <v>50</v>
      </c>
      <c r="T4234" s="4">
        <f>Sales_Datas[[#This Row],[after_discount]]-(Sales_Datas[[#This Row],[qty_ordered]]*Sales_Datas[[#This Row],[cogs]])</f>
        <v>966744</v>
      </c>
      <c r="U4234" s="3">
        <f>IFERROR(Sales_Datas[[#This Row],[Gross_Profit]]/Sales_Datas[[#This Row],[after_discount]],0)</f>
        <v>0.92806236080178173</v>
      </c>
      <c r="V4234" s="1" t="str">
        <f>IF(Sales_Datas[[#This Row],[base_price]] &lt;= 632200, "Low", (IF(Sales_Datas[[#This Row],[base_price]] &gt;= 10092000, "High", "Medium")))</f>
        <v>Low</v>
      </c>
    </row>
    <row r="4235" spans="1:22" x14ac:dyDescent="0.25">
      <c r="A4235" s="1" t="s">
        <v>11714</v>
      </c>
      <c r="B4235" s="1" t="s">
        <v>11715</v>
      </c>
      <c r="C4235" s="2">
        <v>44394</v>
      </c>
      <c r="D4235" s="1" t="s">
        <v>11716</v>
      </c>
      <c r="E4235" s="4">
        <v>104110</v>
      </c>
      <c r="F4235">
        <v>1</v>
      </c>
      <c r="G4235" s="4">
        <v>1041100</v>
      </c>
      <c r="H4235" s="4">
        <v>0</v>
      </c>
      <c r="I4235" s="4">
        <v>1041100</v>
      </c>
      <c r="J4235">
        <v>1</v>
      </c>
      <c r="K4235">
        <v>1</v>
      </c>
      <c r="L4235">
        <v>1</v>
      </c>
      <c r="M4235">
        <v>1</v>
      </c>
      <c r="N4235" s="2">
        <v>44395</v>
      </c>
      <c r="O4235" s="1" t="s">
        <v>11717</v>
      </c>
      <c r="P4235" s="4">
        <v>1041100</v>
      </c>
      <c r="Q4235" s="4">
        <v>66584</v>
      </c>
      <c r="R4235" s="1" t="s">
        <v>554</v>
      </c>
      <c r="S4235" s="1" t="s">
        <v>50</v>
      </c>
      <c r="T4235" s="4">
        <f>Sales_Datas[[#This Row],[after_discount]]-(Sales_Datas[[#This Row],[qty_ordered]]*Sales_Datas[[#This Row],[cogs]])</f>
        <v>974516</v>
      </c>
      <c r="U4235" s="3">
        <f>IFERROR(Sales_Datas[[#This Row],[Gross_Profit]]/Sales_Datas[[#This Row],[after_discount]],0)</f>
        <v>0.93604456824512539</v>
      </c>
      <c r="V4235" s="1" t="str">
        <f>IF(Sales_Datas[[#This Row],[base_price]] &lt;= 632200, "Low", (IF(Sales_Datas[[#This Row],[base_price]] &gt;= 10092000, "High", "Medium")))</f>
        <v>Medium</v>
      </c>
    </row>
    <row r="4236" spans="1:22" x14ac:dyDescent="0.25">
      <c r="A4236" s="1" t="s">
        <v>11718</v>
      </c>
      <c r="B4236" s="1" t="s">
        <v>11719</v>
      </c>
      <c r="C4236" s="2">
        <v>44447</v>
      </c>
      <c r="D4236" s="1" t="s">
        <v>11720</v>
      </c>
      <c r="E4236" s="4">
        <v>104110</v>
      </c>
      <c r="F4236">
        <v>1</v>
      </c>
      <c r="G4236" s="4">
        <v>1041100</v>
      </c>
      <c r="H4236" s="4">
        <v>0</v>
      </c>
      <c r="I4236" s="4">
        <v>1041100</v>
      </c>
      <c r="J4236">
        <v>1</v>
      </c>
      <c r="K4236">
        <v>1</v>
      </c>
      <c r="L4236">
        <v>1</v>
      </c>
      <c r="M4236">
        <v>1</v>
      </c>
      <c r="N4236" s="2">
        <v>44425</v>
      </c>
      <c r="O4236" s="1" t="s">
        <v>11721</v>
      </c>
      <c r="P4236" s="4">
        <v>1041100</v>
      </c>
      <c r="Q4236" s="4">
        <v>75980</v>
      </c>
      <c r="R4236" s="1" t="s">
        <v>554</v>
      </c>
      <c r="S4236" s="1" t="s">
        <v>50</v>
      </c>
      <c r="T4236" s="4">
        <f>Sales_Datas[[#This Row],[after_discount]]-(Sales_Datas[[#This Row],[qty_ordered]]*Sales_Datas[[#This Row],[cogs]])</f>
        <v>965120</v>
      </c>
      <c r="U4236" s="3">
        <f>IFERROR(Sales_Datas[[#This Row],[Gross_Profit]]/Sales_Datas[[#This Row],[after_discount]],0)</f>
        <v>0.92701949860724231</v>
      </c>
      <c r="V4236" s="1" t="str">
        <f>IF(Sales_Datas[[#This Row],[base_price]] &lt;= 632200, "Low", (IF(Sales_Datas[[#This Row],[base_price]] &gt;= 10092000, "High", "Medium")))</f>
        <v>Medium</v>
      </c>
    </row>
    <row r="4237" spans="1:22" x14ac:dyDescent="0.25">
      <c r="A4237" s="1" t="s">
        <v>11722</v>
      </c>
      <c r="B4237" s="1" t="s">
        <v>11723</v>
      </c>
      <c r="C4237" s="2">
        <v>44421</v>
      </c>
      <c r="D4237" s="1" t="s">
        <v>662</v>
      </c>
      <c r="E4237" s="4">
        <v>103820</v>
      </c>
      <c r="F4237">
        <v>1</v>
      </c>
      <c r="G4237" s="4">
        <v>1038200</v>
      </c>
      <c r="H4237" s="4">
        <v>0</v>
      </c>
      <c r="I4237" s="4">
        <v>1038200</v>
      </c>
      <c r="J4237">
        <v>1</v>
      </c>
      <c r="K4237">
        <v>1</v>
      </c>
      <c r="L4237">
        <v>1</v>
      </c>
      <c r="M4237">
        <v>1</v>
      </c>
      <c r="N4237" s="2">
        <v>44418</v>
      </c>
      <c r="O4237" s="1" t="s">
        <v>663</v>
      </c>
      <c r="P4237" s="4">
        <v>1038200</v>
      </c>
      <c r="Q4237" s="4">
        <v>73660</v>
      </c>
      <c r="R4237" s="1" t="s">
        <v>554</v>
      </c>
      <c r="S4237" s="1" t="s">
        <v>50</v>
      </c>
      <c r="T4237" s="4">
        <f>Sales_Datas[[#This Row],[after_discount]]-(Sales_Datas[[#This Row],[qty_ordered]]*Sales_Datas[[#This Row],[cogs]])</f>
        <v>964540</v>
      </c>
      <c r="U4237" s="3">
        <f>IFERROR(Sales_Datas[[#This Row],[Gross_Profit]]/Sales_Datas[[#This Row],[after_discount]],0)</f>
        <v>0.92905027932960893</v>
      </c>
      <c r="V4237" s="1" t="str">
        <f>IF(Sales_Datas[[#This Row],[base_price]] &lt;= 632200, "Low", (IF(Sales_Datas[[#This Row],[base_price]] &gt;= 10092000, "High", "Medium")))</f>
        <v>Medium</v>
      </c>
    </row>
    <row r="4238" spans="1:22" x14ac:dyDescent="0.25">
      <c r="A4238" s="1" t="s">
        <v>11724</v>
      </c>
      <c r="B4238" s="1" t="s">
        <v>11725</v>
      </c>
      <c r="C4238" s="2">
        <v>44467</v>
      </c>
      <c r="D4238" s="1" t="s">
        <v>662</v>
      </c>
      <c r="E4238" s="4">
        <v>103820</v>
      </c>
      <c r="F4238">
        <v>1</v>
      </c>
      <c r="G4238" s="4">
        <v>1038200</v>
      </c>
      <c r="H4238" s="4">
        <v>0</v>
      </c>
      <c r="I4238" s="4">
        <v>1038200</v>
      </c>
      <c r="J4238">
        <v>1</v>
      </c>
      <c r="K4238">
        <v>1</v>
      </c>
      <c r="L4238">
        <v>1</v>
      </c>
      <c r="M4238">
        <v>1</v>
      </c>
      <c r="N4238" s="2">
        <v>44463</v>
      </c>
      <c r="O4238" s="1" t="s">
        <v>663</v>
      </c>
      <c r="P4238" s="4">
        <v>1038200</v>
      </c>
      <c r="Q4238" s="4">
        <v>73660</v>
      </c>
      <c r="R4238" s="1" t="s">
        <v>554</v>
      </c>
      <c r="S4238" s="1" t="s">
        <v>50</v>
      </c>
      <c r="T4238" s="4">
        <f>Sales_Datas[[#This Row],[after_discount]]-(Sales_Datas[[#This Row],[qty_ordered]]*Sales_Datas[[#This Row],[cogs]])</f>
        <v>964540</v>
      </c>
      <c r="U4238" s="3">
        <f>IFERROR(Sales_Datas[[#This Row],[Gross_Profit]]/Sales_Datas[[#This Row],[after_discount]],0)</f>
        <v>0.92905027932960893</v>
      </c>
      <c r="V4238" s="1" t="str">
        <f>IF(Sales_Datas[[#This Row],[base_price]] &lt;= 632200, "Low", (IF(Sales_Datas[[#This Row],[base_price]] &gt;= 10092000, "High", "Medium")))</f>
        <v>Medium</v>
      </c>
    </row>
    <row r="4239" spans="1:22" x14ac:dyDescent="0.25">
      <c r="A4239" s="1" t="s">
        <v>11726</v>
      </c>
      <c r="B4239" s="1" t="s">
        <v>11727</v>
      </c>
      <c r="C4239" s="2">
        <v>44494</v>
      </c>
      <c r="D4239" s="1" t="s">
        <v>662</v>
      </c>
      <c r="E4239" s="4">
        <v>103820</v>
      </c>
      <c r="F4239">
        <v>1</v>
      </c>
      <c r="G4239" s="4">
        <v>1038200</v>
      </c>
      <c r="H4239" s="4">
        <v>0</v>
      </c>
      <c r="I4239" s="4">
        <v>1038200</v>
      </c>
      <c r="J4239">
        <v>1</v>
      </c>
      <c r="K4239">
        <v>0</v>
      </c>
      <c r="L4239">
        <v>0</v>
      </c>
      <c r="M4239">
        <v>1</v>
      </c>
      <c r="N4239" s="2">
        <v>44473</v>
      </c>
      <c r="O4239" s="1" t="s">
        <v>663</v>
      </c>
      <c r="P4239" s="4">
        <v>1038200</v>
      </c>
      <c r="Q4239" s="4">
        <v>73660</v>
      </c>
      <c r="R4239" s="1" t="s">
        <v>554</v>
      </c>
      <c r="S4239" s="1" t="s">
        <v>50</v>
      </c>
      <c r="T4239" s="4">
        <f>Sales_Datas[[#This Row],[after_discount]]-(Sales_Datas[[#This Row],[qty_ordered]]*Sales_Datas[[#This Row],[cogs]])</f>
        <v>964540</v>
      </c>
      <c r="U4239" s="3">
        <f>IFERROR(Sales_Datas[[#This Row],[Gross_Profit]]/Sales_Datas[[#This Row],[after_discount]],0)</f>
        <v>0.92905027932960893</v>
      </c>
      <c r="V4239" s="1" t="str">
        <f>IF(Sales_Datas[[#This Row],[base_price]] &lt;= 632200, "Low", (IF(Sales_Datas[[#This Row],[base_price]] &gt;= 10092000, "High", "Medium")))</f>
        <v>Medium</v>
      </c>
    </row>
    <row r="4240" spans="1:22" x14ac:dyDescent="0.25">
      <c r="A4240" s="1" t="s">
        <v>11728</v>
      </c>
      <c r="B4240" s="1" t="s">
        <v>3718</v>
      </c>
      <c r="C4240" s="2">
        <v>44515</v>
      </c>
      <c r="D4240" s="1" t="s">
        <v>662</v>
      </c>
      <c r="E4240" s="4">
        <v>103820</v>
      </c>
      <c r="F4240">
        <v>1</v>
      </c>
      <c r="G4240" s="4">
        <v>1038200</v>
      </c>
      <c r="H4240" s="4">
        <v>0</v>
      </c>
      <c r="I4240" s="4">
        <v>1038200</v>
      </c>
      <c r="J4240">
        <v>1</v>
      </c>
      <c r="K4240">
        <v>1</v>
      </c>
      <c r="L4240">
        <v>1</v>
      </c>
      <c r="M4240">
        <v>1</v>
      </c>
      <c r="N4240" s="2">
        <v>44394</v>
      </c>
      <c r="O4240" s="1" t="s">
        <v>663</v>
      </c>
      <c r="P4240" s="4">
        <v>1038200</v>
      </c>
      <c r="Q4240" s="4">
        <v>73660</v>
      </c>
      <c r="R4240" s="1" t="s">
        <v>554</v>
      </c>
      <c r="S4240" s="1" t="s">
        <v>50</v>
      </c>
      <c r="T4240" s="4">
        <f>Sales_Datas[[#This Row],[after_discount]]-(Sales_Datas[[#This Row],[qty_ordered]]*Sales_Datas[[#This Row],[cogs]])</f>
        <v>964540</v>
      </c>
      <c r="U4240" s="3">
        <f>IFERROR(Sales_Datas[[#This Row],[Gross_Profit]]/Sales_Datas[[#This Row],[after_discount]],0)</f>
        <v>0.92905027932960893</v>
      </c>
      <c r="V4240" s="1" t="str">
        <f>IF(Sales_Datas[[#This Row],[base_price]] &lt;= 632200, "Low", (IF(Sales_Datas[[#This Row],[base_price]] &gt;= 10092000, "High", "Medium")))</f>
        <v>Medium</v>
      </c>
    </row>
    <row r="4241" spans="1:22" x14ac:dyDescent="0.25">
      <c r="A4241" s="1" t="s">
        <v>11729</v>
      </c>
      <c r="B4241" s="1" t="s">
        <v>1069</v>
      </c>
      <c r="C4241" s="2">
        <v>44540</v>
      </c>
      <c r="D4241" s="1" t="s">
        <v>662</v>
      </c>
      <c r="E4241" s="4">
        <v>103820</v>
      </c>
      <c r="F4241">
        <v>1</v>
      </c>
      <c r="G4241" s="4">
        <v>1038200</v>
      </c>
      <c r="H4241" s="4">
        <v>0</v>
      </c>
      <c r="I4241" s="4">
        <v>1038200</v>
      </c>
      <c r="J4241">
        <v>1</v>
      </c>
      <c r="K4241">
        <v>0</v>
      </c>
      <c r="L4241">
        <v>0</v>
      </c>
      <c r="M4241">
        <v>4</v>
      </c>
      <c r="N4241" s="2">
        <v>44460</v>
      </c>
      <c r="O4241" s="1" t="s">
        <v>663</v>
      </c>
      <c r="P4241" s="4">
        <v>1038200</v>
      </c>
      <c r="Q4241" s="4">
        <v>73660</v>
      </c>
      <c r="R4241" s="1" t="s">
        <v>554</v>
      </c>
      <c r="S4241" s="1" t="s">
        <v>34</v>
      </c>
      <c r="T4241" s="4">
        <f>Sales_Datas[[#This Row],[after_discount]]-(Sales_Datas[[#This Row],[qty_ordered]]*Sales_Datas[[#This Row],[cogs]])</f>
        <v>964540</v>
      </c>
      <c r="U4241" s="3">
        <f>IFERROR(Sales_Datas[[#This Row],[Gross_Profit]]/Sales_Datas[[#This Row],[after_discount]],0)</f>
        <v>0.92905027932960893</v>
      </c>
      <c r="V4241" s="1" t="str">
        <f>IF(Sales_Datas[[#This Row],[base_price]] &lt;= 632200, "Low", (IF(Sales_Datas[[#This Row],[base_price]] &gt;= 10092000, "High", "Medium")))</f>
        <v>Medium</v>
      </c>
    </row>
    <row r="4242" spans="1:22" x14ac:dyDescent="0.25">
      <c r="A4242" s="1" t="s">
        <v>11730</v>
      </c>
      <c r="B4242" s="1" t="s">
        <v>11731</v>
      </c>
      <c r="C4242" s="2">
        <v>44743</v>
      </c>
      <c r="D4242" s="1" t="s">
        <v>662</v>
      </c>
      <c r="E4242" s="4">
        <v>103820</v>
      </c>
      <c r="F4242">
        <v>1</v>
      </c>
      <c r="G4242" s="4">
        <v>1038200</v>
      </c>
      <c r="H4242" s="4">
        <v>0</v>
      </c>
      <c r="I4242" s="4">
        <v>1038200</v>
      </c>
      <c r="J4242">
        <v>1</v>
      </c>
      <c r="K4242">
        <v>1</v>
      </c>
      <c r="L4242">
        <v>0</v>
      </c>
      <c r="M4242">
        <v>1</v>
      </c>
      <c r="N4242" s="2">
        <v>44588</v>
      </c>
      <c r="O4242" s="1" t="s">
        <v>663</v>
      </c>
      <c r="P4242" s="4">
        <v>1038200</v>
      </c>
      <c r="Q4242" s="4">
        <v>73660</v>
      </c>
      <c r="R4242" s="1" t="s">
        <v>554</v>
      </c>
      <c r="S4242" s="1" t="s">
        <v>50</v>
      </c>
      <c r="T4242" s="4">
        <f>Sales_Datas[[#This Row],[after_discount]]-(Sales_Datas[[#This Row],[qty_ordered]]*Sales_Datas[[#This Row],[cogs]])</f>
        <v>964540</v>
      </c>
      <c r="U4242" s="3">
        <f>IFERROR(Sales_Datas[[#This Row],[Gross_Profit]]/Sales_Datas[[#This Row],[after_discount]],0)</f>
        <v>0.92905027932960893</v>
      </c>
      <c r="V4242" s="1" t="str">
        <f>IF(Sales_Datas[[#This Row],[base_price]] &lt;= 632200, "Low", (IF(Sales_Datas[[#This Row],[base_price]] &gt;= 10092000, "High", "Medium")))</f>
        <v>Medium</v>
      </c>
    </row>
    <row r="4243" spans="1:22" x14ac:dyDescent="0.25">
      <c r="A4243" s="1" t="s">
        <v>11732</v>
      </c>
      <c r="B4243" s="1" t="s">
        <v>11733</v>
      </c>
      <c r="C4243" s="2">
        <v>44403</v>
      </c>
      <c r="D4243" s="1" t="s">
        <v>11379</v>
      </c>
      <c r="E4243" s="4">
        <v>51910</v>
      </c>
      <c r="F4243">
        <v>2</v>
      </c>
      <c r="G4243" s="4">
        <v>1038200</v>
      </c>
      <c r="H4243" s="4">
        <v>0</v>
      </c>
      <c r="I4243" s="4">
        <v>1038200</v>
      </c>
      <c r="J4243">
        <v>1</v>
      </c>
      <c r="K4243">
        <v>1</v>
      </c>
      <c r="L4243">
        <v>1</v>
      </c>
      <c r="M4243">
        <v>1</v>
      </c>
      <c r="N4243" s="2">
        <v>44402</v>
      </c>
      <c r="O4243" s="1" t="s">
        <v>11380</v>
      </c>
      <c r="P4243" s="4">
        <v>376420</v>
      </c>
      <c r="Q4243" s="4">
        <v>32712</v>
      </c>
      <c r="R4243" s="1" t="s">
        <v>23</v>
      </c>
      <c r="S4243" s="1" t="s">
        <v>50</v>
      </c>
      <c r="T4243" s="4">
        <f>Sales_Datas[[#This Row],[after_discount]]-(Sales_Datas[[#This Row],[qty_ordered]]*Sales_Datas[[#This Row],[cogs]])</f>
        <v>972776</v>
      </c>
      <c r="U4243" s="3">
        <f>IFERROR(Sales_Datas[[#This Row],[Gross_Profit]]/Sales_Datas[[#This Row],[after_discount]],0)</f>
        <v>0.93698324022346369</v>
      </c>
      <c r="V4243" s="1" t="str">
        <f>IF(Sales_Datas[[#This Row],[base_price]] &lt;= 632200, "Low", (IF(Sales_Datas[[#This Row],[base_price]] &gt;= 10092000, "High", "Medium")))</f>
        <v>Low</v>
      </c>
    </row>
    <row r="4244" spans="1:22" x14ac:dyDescent="0.25">
      <c r="A4244" s="1" t="s">
        <v>11734</v>
      </c>
      <c r="B4244" s="1" t="s">
        <v>11735</v>
      </c>
      <c r="C4244" s="2">
        <v>44438</v>
      </c>
      <c r="D4244" s="1" t="s">
        <v>11736</v>
      </c>
      <c r="E4244" s="4">
        <v>103298</v>
      </c>
      <c r="F4244">
        <v>1</v>
      </c>
      <c r="G4244" s="4">
        <v>1032980</v>
      </c>
      <c r="H4244" s="4">
        <v>0</v>
      </c>
      <c r="I4244" s="4">
        <v>1032980</v>
      </c>
      <c r="J4244">
        <v>1</v>
      </c>
      <c r="K4244">
        <v>1</v>
      </c>
      <c r="L4244">
        <v>1</v>
      </c>
      <c r="M4244">
        <v>1</v>
      </c>
      <c r="N4244" s="2">
        <v>44432</v>
      </c>
      <c r="O4244" s="1" t="s">
        <v>11737</v>
      </c>
      <c r="P4244" s="4">
        <v>1032980</v>
      </c>
      <c r="Q4244" s="4">
        <v>88798</v>
      </c>
      <c r="R4244" s="1" t="s">
        <v>23</v>
      </c>
      <c r="S4244" s="1" t="s">
        <v>50</v>
      </c>
      <c r="T4244" s="4">
        <f>Sales_Datas[[#This Row],[after_discount]]-(Sales_Datas[[#This Row],[qty_ordered]]*Sales_Datas[[#This Row],[cogs]])</f>
        <v>944182</v>
      </c>
      <c r="U4244" s="3">
        <f>IFERROR(Sales_Datas[[#This Row],[Gross_Profit]]/Sales_Datas[[#This Row],[after_discount]],0)</f>
        <v>0.9140370578326783</v>
      </c>
      <c r="V4244" s="1" t="str">
        <f>IF(Sales_Datas[[#This Row],[base_price]] &lt;= 632200, "Low", (IF(Sales_Datas[[#This Row],[base_price]] &gt;= 10092000, "High", "Medium")))</f>
        <v>Medium</v>
      </c>
    </row>
    <row r="4245" spans="1:22" x14ac:dyDescent="0.25">
      <c r="A4245" s="1" t="s">
        <v>11738</v>
      </c>
      <c r="B4245" s="1" t="s">
        <v>11739</v>
      </c>
      <c r="C4245" s="2">
        <v>44596</v>
      </c>
      <c r="D4245" s="1" t="s">
        <v>11740</v>
      </c>
      <c r="E4245" s="4">
        <v>103298</v>
      </c>
      <c r="F4245">
        <v>1</v>
      </c>
      <c r="G4245" s="4">
        <v>1032980</v>
      </c>
      <c r="H4245" s="4">
        <v>0</v>
      </c>
      <c r="I4245" s="4">
        <v>1032980</v>
      </c>
      <c r="J4245">
        <v>1</v>
      </c>
      <c r="K4245">
        <v>1</v>
      </c>
      <c r="L4245">
        <v>1</v>
      </c>
      <c r="M4245">
        <v>1</v>
      </c>
      <c r="N4245" s="2">
        <v>44667</v>
      </c>
      <c r="O4245" s="1" t="s">
        <v>11741</v>
      </c>
      <c r="P4245" s="4">
        <v>1032980</v>
      </c>
      <c r="Q4245" s="4">
        <v>84680</v>
      </c>
      <c r="R4245" s="1" t="s">
        <v>23</v>
      </c>
      <c r="S4245" s="1" t="s">
        <v>50</v>
      </c>
      <c r="T4245" s="4">
        <f>Sales_Datas[[#This Row],[after_discount]]-(Sales_Datas[[#This Row],[qty_ordered]]*Sales_Datas[[#This Row],[cogs]])</f>
        <v>948300</v>
      </c>
      <c r="U4245" s="3">
        <f>IFERROR(Sales_Datas[[#This Row],[Gross_Profit]]/Sales_Datas[[#This Row],[after_discount]],0)</f>
        <v>0.91802358225715885</v>
      </c>
      <c r="V4245" s="1" t="str">
        <f>IF(Sales_Datas[[#This Row],[base_price]] &lt;= 632200, "Low", (IF(Sales_Datas[[#This Row],[base_price]] &gt;= 10092000, "High", "Medium")))</f>
        <v>Medium</v>
      </c>
    </row>
    <row r="4246" spans="1:22" x14ac:dyDescent="0.25">
      <c r="A4246" s="1" t="s">
        <v>11742</v>
      </c>
      <c r="B4246" s="1" t="s">
        <v>11743</v>
      </c>
      <c r="C4246" s="2">
        <v>44667</v>
      </c>
      <c r="D4246" s="1" t="s">
        <v>11744</v>
      </c>
      <c r="E4246" s="4">
        <v>103240</v>
      </c>
      <c r="F4246">
        <v>1</v>
      </c>
      <c r="G4246" s="4">
        <v>1032400</v>
      </c>
      <c r="H4246" s="4">
        <v>0</v>
      </c>
      <c r="I4246" s="4">
        <v>1032400</v>
      </c>
      <c r="J4246">
        <v>1</v>
      </c>
      <c r="K4246">
        <v>0</v>
      </c>
      <c r="L4246">
        <v>0</v>
      </c>
      <c r="M4246">
        <v>1</v>
      </c>
      <c r="N4246" s="2">
        <v>44675</v>
      </c>
      <c r="O4246" s="1" t="s">
        <v>11745</v>
      </c>
      <c r="P4246" s="4">
        <v>1032400</v>
      </c>
      <c r="Q4246" s="4">
        <v>83578</v>
      </c>
      <c r="R4246" s="1" t="s">
        <v>554</v>
      </c>
      <c r="S4246" s="1" t="s">
        <v>50</v>
      </c>
      <c r="T4246" s="4">
        <f>Sales_Datas[[#This Row],[after_discount]]-(Sales_Datas[[#This Row],[qty_ordered]]*Sales_Datas[[#This Row],[cogs]])</f>
        <v>948822</v>
      </c>
      <c r="U4246" s="3">
        <f>IFERROR(Sales_Datas[[#This Row],[Gross_Profit]]/Sales_Datas[[#This Row],[after_discount]],0)</f>
        <v>0.91904494382022472</v>
      </c>
      <c r="V4246" s="1" t="str">
        <f>IF(Sales_Datas[[#This Row],[base_price]] &lt;= 632200, "Low", (IF(Sales_Datas[[#This Row],[base_price]] &gt;= 10092000, "High", "Medium")))</f>
        <v>Medium</v>
      </c>
    </row>
    <row r="4247" spans="1:22" x14ac:dyDescent="0.25">
      <c r="A4247" s="1" t="s">
        <v>11746</v>
      </c>
      <c r="B4247" s="1" t="s">
        <v>11747</v>
      </c>
      <c r="C4247" s="2">
        <v>44872</v>
      </c>
      <c r="D4247" s="1" t="s">
        <v>11744</v>
      </c>
      <c r="E4247" s="4">
        <v>103240</v>
      </c>
      <c r="F4247">
        <v>1</v>
      </c>
      <c r="G4247" s="4">
        <v>1032400</v>
      </c>
      <c r="H4247" s="4">
        <v>0</v>
      </c>
      <c r="I4247" s="4">
        <v>1032400</v>
      </c>
      <c r="J4247">
        <v>1</v>
      </c>
      <c r="K4247">
        <v>0</v>
      </c>
      <c r="L4247">
        <v>0</v>
      </c>
      <c r="M4247">
        <v>1</v>
      </c>
      <c r="N4247" s="2">
        <v>44765</v>
      </c>
      <c r="O4247" s="1" t="s">
        <v>11745</v>
      </c>
      <c r="P4247" s="4">
        <v>1032400</v>
      </c>
      <c r="Q4247" s="4">
        <v>83578</v>
      </c>
      <c r="R4247" s="1" t="s">
        <v>554</v>
      </c>
      <c r="S4247" s="1" t="s">
        <v>50</v>
      </c>
      <c r="T4247" s="4">
        <f>Sales_Datas[[#This Row],[after_discount]]-(Sales_Datas[[#This Row],[qty_ordered]]*Sales_Datas[[#This Row],[cogs]])</f>
        <v>948822</v>
      </c>
      <c r="U4247" s="3">
        <f>IFERROR(Sales_Datas[[#This Row],[Gross_Profit]]/Sales_Datas[[#This Row],[after_discount]],0)</f>
        <v>0.91904494382022472</v>
      </c>
      <c r="V4247" s="1" t="str">
        <f>IF(Sales_Datas[[#This Row],[base_price]] &lt;= 632200, "Low", (IF(Sales_Datas[[#This Row],[base_price]] &gt;= 10092000, "High", "Medium")))</f>
        <v>Medium</v>
      </c>
    </row>
    <row r="4248" spans="1:22" x14ac:dyDescent="0.25">
      <c r="A4248" s="1" t="s">
        <v>11748</v>
      </c>
      <c r="B4248" s="1" t="s">
        <v>11749</v>
      </c>
      <c r="C4248" s="2">
        <v>44575</v>
      </c>
      <c r="D4248" s="1" t="s">
        <v>11750</v>
      </c>
      <c r="E4248" s="4">
        <v>102660</v>
      </c>
      <c r="F4248">
        <v>1</v>
      </c>
      <c r="G4248" s="4">
        <v>1026600</v>
      </c>
      <c r="H4248" s="4">
        <v>0</v>
      </c>
      <c r="I4248" s="4">
        <v>1026600</v>
      </c>
      <c r="J4248">
        <v>1</v>
      </c>
      <c r="K4248">
        <v>1</v>
      </c>
      <c r="L4248">
        <v>1</v>
      </c>
      <c r="M4248">
        <v>1</v>
      </c>
      <c r="N4248" s="2">
        <v>44454</v>
      </c>
      <c r="O4248" s="1" t="s">
        <v>11751</v>
      </c>
      <c r="P4248" s="4">
        <v>1026600</v>
      </c>
      <c r="Q4248" s="4">
        <v>89262</v>
      </c>
      <c r="R4248" s="1" t="s">
        <v>75</v>
      </c>
      <c r="S4248" s="1" t="s">
        <v>50</v>
      </c>
      <c r="T4248" s="4">
        <f>Sales_Datas[[#This Row],[after_discount]]-(Sales_Datas[[#This Row],[qty_ordered]]*Sales_Datas[[#This Row],[cogs]])</f>
        <v>937338</v>
      </c>
      <c r="U4248" s="3">
        <f>IFERROR(Sales_Datas[[#This Row],[Gross_Profit]]/Sales_Datas[[#This Row],[after_discount]],0)</f>
        <v>0.9130508474576271</v>
      </c>
      <c r="V4248" s="1" t="str">
        <f>IF(Sales_Datas[[#This Row],[base_price]] &lt;= 632200, "Low", (IF(Sales_Datas[[#This Row],[base_price]] &gt;= 10092000, "High", "Medium")))</f>
        <v>Medium</v>
      </c>
    </row>
    <row r="4249" spans="1:22" x14ac:dyDescent="0.25">
      <c r="A4249" s="1" t="s">
        <v>11752</v>
      </c>
      <c r="B4249" s="1" t="s">
        <v>11753</v>
      </c>
      <c r="C4249" s="2">
        <v>44580</v>
      </c>
      <c r="D4249" s="1" t="s">
        <v>11750</v>
      </c>
      <c r="E4249" s="4">
        <v>102660</v>
      </c>
      <c r="F4249">
        <v>1</v>
      </c>
      <c r="G4249" s="4">
        <v>1026600</v>
      </c>
      <c r="H4249" s="4">
        <v>0</v>
      </c>
      <c r="I4249" s="4">
        <v>1026600</v>
      </c>
      <c r="J4249">
        <v>1</v>
      </c>
      <c r="K4249">
        <v>1</v>
      </c>
      <c r="L4249">
        <v>0</v>
      </c>
      <c r="M4249">
        <v>5</v>
      </c>
      <c r="N4249" s="2">
        <v>44456</v>
      </c>
      <c r="O4249" s="1" t="s">
        <v>11751</v>
      </c>
      <c r="P4249" s="4">
        <v>1026600</v>
      </c>
      <c r="Q4249" s="4">
        <v>89262</v>
      </c>
      <c r="R4249" s="1" t="s">
        <v>75</v>
      </c>
      <c r="S4249" s="1" t="s">
        <v>24</v>
      </c>
      <c r="T4249" s="4">
        <f>Sales_Datas[[#This Row],[after_discount]]-(Sales_Datas[[#This Row],[qty_ordered]]*Sales_Datas[[#This Row],[cogs]])</f>
        <v>937338</v>
      </c>
      <c r="U4249" s="3">
        <f>IFERROR(Sales_Datas[[#This Row],[Gross_Profit]]/Sales_Datas[[#This Row],[after_discount]],0)</f>
        <v>0.9130508474576271</v>
      </c>
      <c r="V4249" s="1" t="str">
        <f>IF(Sales_Datas[[#This Row],[base_price]] &lt;= 632200, "Low", (IF(Sales_Datas[[#This Row],[base_price]] &gt;= 10092000, "High", "Medium")))</f>
        <v>Medium</v>
      </c>
    </row>
    <row r="4250" spans="1:22" x14ac:dyDescent="0.25">
      <c r="A4250" s="1" t="s">
        <v>11754</v>
      </c>
      <c r="B4250" s="1" t="s">
        <v>11755</v>
      </c>
      <c r="C4250" s="2">
        <v>44354</v>
      </c>
      <c r="D4250" s="1" t="s">
        <v>11756</v>
      </c>
      <c r="E4250" s="4">
        <v>102370</v>
      </c>
      <c r="F4250">
        <v>1</v>
      </c>
      <c r="G4250" s="4">
        <v>1023700</v>
      </c>
      <c r="H4250" s="4">
        <v>0</v>
      </c>
      <c r="I4250" s="4">
        <v>1023700</v>
      </c>
      <c r="J4250">
        <v>1</v>
      </c>
      <c r="K4250">
        <v>0</v>
      </c>
      <c r="L4250">
        <v>0</v>
      </c>
      <c r="M4250">
        <v>1</v>
      </c>
      <c r="N4250" s="2">
        <v>44398</v>
      </c>
      <c r="O4250" s="1" t="s">
        <v>11757</v>
      </c>
      <c r="P4250" s="4">
        <v>1023700</v>
      </c>
      <c r="Q4250" s="4">
        <v>87986</v>
      </c>
      <c r="R4250" s="1" t="s">
        <v>65</v>
      </c>
      <c r="S4250" s="1" t="s">
        <v>50</v>
      </c>
      <c r="T4250" s="4">
        <f>Sales_Datas[[#This Row],[after_discount]]-(Sales_Datas[[#This Row],[qty_ordered]]*Sales_Datas[[#This Row],[cogs]])</f>
        <v>935714</v>
      </c>
      <c r="U4250" s="3">
        <f>IFERROR(Sales_Datas[[#This Row],[Gross_Profit]]/Sales_Datas[[#This Row],[after_discount]],0)</f>
        <v>0.91405099150141644</v>
      </c>
      <c r="V4250" s="1" t="str">
        <f>IF(Sales_Datas[[#This Row],[base_price]] &lt;= 632200, "Low", (IF(Sales_Datas[[#This Row],[base_price]] &gt;= 10092000, "High", "Medium")))</f>
        <v>Medium</v>
      </c>
    </row>
    <row r="4251" spans="1:22" x14ac:dyDescent="0.25">
      <c r="A4251" s="1" t="s">
        <v>11758</v>
      </c>
      <c r="B4251" s="1" t="s">
        <v>11759</v>
      </c>
      <c r="C4251" s="2">
        <v>44394</v>
      </c>
      <c r="D4251" s="1" t="s">
        <v>11760</v>
      </c>
      <c r="E4251" s="4">
        <v>102138</v>
      </c>
      <c r="F4251">
        <v>1</v>
      </c>
      <c r="G4251" s="4">
        <v>1021380</v>
      </c>
      <c r="H4251" s="4">
        <v>0</v>
      </c>
      <c r="I4251" s="4">
        <v>1021380</v>
      </c>
      <c r="J4251">
        <v>1</v>
      </c>
      <c r="K4251">
        <v>1</v>
      </c>
      <c r="L4251">
        <v>1</v>
      </c>
      <c r="M4251">
        <v>1</v>
      </c>
      <c r="N4251" s="2">
        <v>44399</v>
      </c>
      <c r="O4251" s="1" t="s">
        <v>11761</v>
      </c>
      <c r="P4251" s="4">
        <v>1021380</v>
      </c>
      <c r="Q4251" s="4">
        <v>87812</v>
      </c>
      <c r="R4251" s="1" t="s">
        <v>55</v>
      </c>
      <c r="S4251" s="1" t="s">
        <v>50</v>
      </c>
      <c r="T4251" s="4">
        <f>Sales_Datas[[#This Row],[after_discount]]-(Sales_Datas[[#This Row],[qty_ordered]]*Sales_Datas[[#This Row],[cogs]])</f>
        <v>933568</v>
      </c>
      <c r="U4251" s="3">
        <f>IFERROR(Sales_Datas[[#This Row],[Gross_Profit]]/Sales_Datas[[#This Row],[after_discount]],0)</f>
        <v>0.91402612152186258</v>
      </c>
      <c r="V4251" s="1" t="str">
        <f>IF(Sales_Datas[[#This Row],[base_price]] &lt;= 632200, "Low", (IF(Sales_Datas[[#This Row],[base_price]] &gt;= 10092000, "High", "Medium")))</f>
        <v>Medium</v>
      </c>
    </row>
    <row r="4252" spans="1:22" x14ac:dyDescent="0.25">
      <c r="A4252" s="1" t="s">
        <v>11762</v>
      </c>
      <c r="B4252" s="1" t="s">
        <v>11763</v>
      </c>
      <c r="C4252" s="2">
        <v>44426</v>
      </c>
      <c r="D4252" s="1" t="s">
        <v>11760</v>
      </c>
      <c r="E4252" s="4">
        <v>102138</v>
      </c>
      <c r="F4252">
        <v>1</v>
      </c>
      <c r="G4252" s="4">
        <v>1021380</v>
      </c>
      <c r="H4252" s="4">
        <v>0</v>
      </c>
      <c r="I4252" s="4">
        <v>1021380</v>
      </c>
      <c r="J4252">
        <v>1</v>
      </c>
      <c r="K4252">
        <v>1</v>
      </c>
      <c r="L4252">
        <v>1</v>
      </c>
      <c r="M4252">
        <v>1</v>
      </c>
      <c r="N4252" s="2">
        <v>44421</v>
      </c>
      <c r="O4252" s="1" t="s">
        <v>11761</v>
      </c>
      <c r="P4252" s="4">
        <v>1021380</v>
      </c>
      <c r="Q4252" s="4">
        <v>87812</v>
      </c>
      <c r="R4252" s="1" t="s">
        <v>55</v>
      </c>
      <c r="S4252" s="1" t="s">
        <v>50</v>
      </c>
      <c r="T4252" s="4">
        <f>Sales_Datas[[#This Row],[after_discount]]-(Sales_Datas[[#This Row],[qty_ordered]]*Sales_Datas[[#This Row],[cogs]])</f>
        <v>933568</v>
      </c>
      <c r="U4252" s="3">
        <f>IFERROR(Sales_Datas[[#This Row],[Gross_Profit]]/Sales_Datas[[#This Row],[after_discount]],0)</f>
        <v>0.91402612152186258</v>
      </c>
      <c r="V4252" s="1" t="str">
        <f>IF(Sales_Datas[[#This Row],[base_price]] &lt;= 632200, "Low", (IF(Sales_Datas[[#This Row],[base_price]] &gt;= 10092000, "High", "Medium")))</f>
        <v>Medium</v>
      </c>
    </row>
    <row r="4253" spans="1:22" x14ac:dyDescent="0.25">
      <c r="A4253" s="1" t="s">
        <v>11764</v>
      </c>
      <c r="B4253" s="1" t="s">
        <v>11765</v>
      </c>
      <c r="C4253" s="2">
        <v>44408</v>
      </c>
      <c r="D4253" s="1" t="s">
        <v>11766</v>
      </c>
      <c r="E4253" s="4">
        <v>102138</v>
      </c>
      <c r="F4253">
        <v>1</v>
      </c>
      <c r="G4253" s="4">
        <v>1021380</v>
      </c>
      <c r="H4253" s="4">
        <v>0</v>
      </c>
      <c r="I4253" s="4">
        <v>1021380</v>
      </c>
      <c r="J4253">
        <v>1</v>
      </c>
      <c r="K4253">
        <v>1</v>
      </c>
      <c r="L4253">
        <v>0</v>
      </c>
      <c r="M4253">
        <v>1</v>
      </c>
      <c r="N4253" s="2">
        <v>44378</v>
      </c>
      <c r="O4253" s="1" t="s">
        <v>11767</v>
      </c>
      <c r="P4253" s="4">
        <v>1021380</v>
      </c>
      <c r="Q4253" s="4">
        <v>81664</v>
      </c>
      <c r="R4253" s="1" t="s">
        <v>29</v>
      </c>
      <c r="S4253" s="1" t="s">
        <v>50</v>
      </c>
      <c r="T4253" s="4">
        <f>Sales_Datas[[#This Row],[after_discount]]-(Sales_Datas[[#This Row],[qty_ordered]]*Sales_Datas[[#This Row],[cogs]])</f>
        <v>939716</v>
      </c>
      <c r="U4253" s="3">
        <f>IFERROR(Sales_Datas[[#This Row],[Gross_Profit]]/Sales_Datas[[#This Row],[after_discount]],0)</f>
        <v>0.92004542873367401</v>
      </c>
      <c r="V4253" s="1" t="str">
        <f>IF(Sales_Datas[[#This Row],[base_price]] &lt;= 632200, "Low", (IF(Sales_Datas[[#This Row],[base_price]] &gt;= 10092000, "High", "Medium")))</f>
        <v>Medium</v>
      </c>
    </row>
    <row r="4254" spans="1:22" x14ac:dyDescent="0.25">
      <c r="A4254" s="1" t="s">
        <v>11768</v>
      </c>
      <c r="B4254" s="1" t="s">
        <v>11769</v>
      </c>
      <c r="C4254" s="2">
        <v>44406</v>
      </c>
      <c r="D4254" s="1" t="s">
        <v>4839</v>
      </c>
      <c r="E4254" s="4">
        <v>51040</v>
      </c>
      <c r="F4254">
        <v>2</v>
      </c>
      <c r="G4254" s="4">
        <v>1020800</v>
      </c>
      <c r="H4254" s="4">
        <v>0</v>
      </c>
      <c r="I4254" s="4">
        <v>1020800</v>
      </c>
      <c r="J4254">
        <v>1</v>
      </c>
      <c r="K4254">
        <v>1</v>
      </c>
      <c r="L4254">
        <v>1</v>
      </c>
      <c r="M4254">
        <v>1</v>
      </c>
      <c r="N4254" s="2">
        <v>44379</v>
      </c>
      <c r="O4254" s="1" t="s">
        <v>4840</v>
      </c>
      <c r="P4254" s="4">
        <v>649020</v>
      </c>
      <c r="Q4254" s="4">
        <v>47328</v>
      </c>
      <c r="R4254" s="1" t="s">
        <v>344</v>
      </c>
      <c r="S4254" s="1" t="s">
        <v>50</v>
      </c>
      <c r="T4254" s="4">
        <f>Sales_Datas[[#This Row],[after_discount]]-(Sales_Datas[[#This Row],[qty_ordered]]*Sales_Datas[[#This Row],[cogs]])</f>
        <v>926144</v>
      </c>
      <c r="U4254" s="3">
        <f>IFERROR(Sales_Datas[[#This Row],[Gross_Profit]]/Sales_Datas[[#This Row],[after_discount]],0)</f>
        <v>0.90727272727272723</v>
      </c>
      <c r="V4254" s="1" t="str">
        <f>IF(Sales_Datas[[#This Row],[base_price]] &lt;= 632200, "Low", (IF(Sales_Datas[[#This Row],[base_price]] &gt;= 10092000, "High", "Medium")))</f>
        <v>Medium</v>
      </c>
    </row>
    <row r="4255" spans="1:22" x14ac:dyDescent="0.25">
      <c r="A4255" s="1" t="s">
        <v>11770</v>
      </c>
      <c r="B4255" s="1" t="s">
        <v>11771</v>
      </c>
      <c r="C4255" s="2">
        <v>44464</v>
      </c>
      <c r="D4255" s="1" t="s">
        <v>4839</v>
      </c>
      <c r="E4255" s="4">
        <v>51040</v>
      </c>
      <c r="F4255">
        <v>2</v>
      </c>
      <c r="G4255" s="4">
        <v>1020800</v>
      </c>
      <c r="H4255" s="4">
        <v>0</v>
      </c>
      <c r="I4255" s="4">
        <v>1020800</v>
      </c>
      <c r="J4255">
        <v>1</v>
      </c>
      <c r="K4255">
        <v>1</v>
      </c>
      <c r="L4255">
        <v>1</v>
      </c>
      <c r="M4255">
        <v>1</v>
      </c>
      <c r="N4255" s="2">
        <v>44379</v>
      </c>
      <c r="O4255" s="1" t="s">
        <v>4840</v>
      </c>
      <c r="P4255" s="4">
        <v>649020</v>
      </c>
      <c r="Q4255" s="4">
        <v>47328</v>
      </c>
      <c r="R4255" s="1" t="s">
        <v>344</v>
      </c>
      <c r="S4255" s="1" t="s">
        <v>50</v>
      </c>
      <c r="T4255" s="4">
        <f>Sales_Datas[[#This Row],[after_discount]]-(Sales_Datas[[#This Row],[qty_ordered]]*Sales_Datas[[#This Row],[cogs]])</f>
        <v>926144</v>
      </c>
      <c r="U4255" s="3">
        <f>IFERROR(Sales_Datas[[#This Row],[Gross_Profit]]/Sales_Datas[[#This Row],[after_discount]],0)</f>
        <v>0.90727272727272723</v>
      </c>
      <c r="V4255" s="1" t="str">
        <f>IF(Sales_Datas[[#This Row],[base_price]] &lt;= 632200, "Low", (IF(Sales_Datas[[#This Row],[base_price]] &gt;= 10092000, "High", "Medium")))</f>
        <v>Medium</v>
      </c>
    </row>
    <row r="4256" spans="1:22" x14ac:dyDescent="0.25">
      <c r="A4256" s="1" t="s">
        <v>11772</v>
      </c>
      <c r="B4256" s="1" t="s">
        <v>11773</v>
      </c>
      <c r="C4256" s="2">
        <v>44324</v>
      </c>
      <c r="D4256" s="1" t="s">
        <v>8863</v>
      </c>
      <c r="E4256" s="4">
        <v>101848</v>
      </c>
      <c r="F4256">
        <v>1</v>
      </c>
      <c r="G4256" s="4">
        <v>1018480</v>
      </c>
      <c r="H4256" s="4">
        <v>0</v>
      </c>
      <c r="I4256" s="4">
        <v>1018480</v>
      </c>
      <c r="J4256">
        <v>1</v>
      </c>
      <c r="K4256">
        <v>1</v>
      </c>
      <c r="L4256">
        <v>1</v>
      </c>
      <c r="M4256">
        <v>1</v>
      </c>
      <c r="N4256" s="2">
        <v>44430</v>
      </c>
      <c r="O4256" s="1" t="s">
        <v>8864</v>
      </c>
      <c r="P4256" s="4">
        <v>1018480</v>
      </c>
      <c r="Q4256" s="4">
        <v>70238</v>
      </c>
      <c r="R4256" s="1" t="s">
        <v>475</v>
      </c>
      <c r="S4256" s="1" t="s">
        <v>50</v>
      </c>
      <c r="T4256" s="4">
        <f>Sales_Datas[[#This Row],[after_discount]]-(Sales_Datas[[#This Row],[qty_ordered]]*Sales_Datas[[#This Row],[cogs]])</f>
        <v>948242</v>
      </c>
      <c r="U4256" s="3">
        <f>IFERROR(Sales_Datas[[#This Row],[Gross_Profit]]/Sales_Datas[[#This Row],[after_discount]],0)</f>
        <v>0.93103644646924832</v>
      </c>
      <c r="V4256" s="1" t="str">
        <f>IF(Sales_Datas[[#This Row],[base_price]] &lt;= 632200, "Low", (IF(Sales_Datas[[#This Row],[base_price]] &gt;= 10092000, "High", "Medium")))</f>
        <v>Medium</v>
      </c>
    </row>
    <row r="4257" spans="1:22" x14ac:dyDescent="0.25">
      <c r="A4257" s="1" t="s">
        <v>11774</v>
      </c>
      <c r="B4257" s="1" t="s">
        <v>11775</v>
      </c>
      <c r="C4257" s="2">
        <v>44355</v>
      </c>
      <c r="D4257" s="1" t="s">
        <v>8863</v>
      </c>
      <c r="E4257" s="4">
        <v>101848</v>
      </c>
      <c r="F4257">
        <v>1</v>
      </c>
      <c r="G4257" s="4">
        <v>1018480</v>
      </c>
      <c r="H4257" s="4">
        <v>0</v>
      </c>
      <c r="I4257" s="4">
        <v>1018480</v>
      </c>
      <c r="J4257">
        <v>1</v>
      </c>
      <c r="K4257">
        <v>1</v>
      </c>
      <c r="L4257">
        <v>1</v>
      </c>
      <c r="M4257">
        <v>1</v>
      </c>
      <c r="N4257" s="2">
        <v>44433</v>
      </c>
      <c r="O4257" s="1" t="s">
        <v>8864</v>
      </c>
      <c r="P4257" s="4">
        <v>1018480</v>
      </c>
      <c r="Q4257" s="4">
        <v>70238</v>
      </c>
      <c r="R4257" s="1" t="s">
        <v>475</v>
      </c>
      <c r="S4257" s="1" t="s">
        <v>50</v>
      </c>
      <c r="T4257" s="4">
        <f>Sales_Datas[[#This Row],[after_discount]]-(Sales_Datas[[#This Row],[qty_ordered]]*Sales_Datas[[#This Row],[cogs]])</f>
        <v>948242</v>
      </c>
      <c r="U4257" s="3">
        <f>IFERROR(Sales_Datas[[#This Row],[Gross_Profit]]/Sales_Datas[[#This Row],[after_discount]],0)</f>
        <v>0.93103644646924832</v>
      </c>
      <c r="V4257" s="1" t="str">
        <f>IF(Sales_Datas[[#This Row],[base_price]] &lt;= 632200, "Low", (IF(Sales_Datas[[#This Row],[base_price]] &gt;= 10092000, "High", "Medium")))</f>
        <v>Medium</v>
      </c>
    </row>
    <row r="4258" spans="1:22" x14ac:dyDescent="0.25">
      <c r="A4258" s="1" t="s">
        <v>11776</v>
      </c>
      <c r="B4258" s="1" t="s">
        <v>11777</v>
      </c>
      <c r="C4258" s="2">
        <v>44385</v>
      </c>
      <c r="D4258" s="1" t="s">
        <v>8863</v>
      </c>
      <c r="E4258" s="4">
        <v>101848</v>
      </c>
      <c r="F4258">
        <v>1</v>
      </c>
      <c r="G4258" s="4">
        <v>1018480</v>
      </c>
      <c r="H4258" s="4">
        <v>0</v>
      </c>
      <c r="I4258" s="4">
        <v>1018480</v>
      </c>
      <c r="J4258">
        <v>1</v>
      </c>
      <c r="K4258">
        <v>1</v>
      </c>
      <c r="L4258">
        <v>1</v>
      </c>
      <c r="M4258">
        <v>1</v>
      </c>
      <c r="N4258" s="2">
        <v>44423</v>
      </c>
      <c r="O4258" s="1" t="s">
        <v>8864</v>
      </c>
      <c r="P4258" s="4">
        <v>1018480</v>
      </c>
      <c r="Q4258" s="4">
        <v>70238</v>
      </c>
      <c r="R4258" s="1" t="s">
        <v>475</v>
      </c>
      <c r="S4258" s="1" t="s">
        <v>50</v>
      </c>
      <c r="T4258" s="4">
        <f>Sales_Datas[[#This Row],[after_discount]]-(Sales_Datas[[#This Row],[qty_ordered]]*Sales_Datas[[#This Row],[cogs]])</f>
        <v>948242</v>
      </c>
      <c r="U4258" s="3">
        <f>IFERROR(Sales_Datas[[#This Row],[Gross_Profit]]/Sales_Datas[[#This Row],[after_discount]],0)</f>
        <v>0.93103644646924832</v>
      </c>
      <c r="V4258" s="1" t="str">
        <f>IF(Sales_Datas[[#This Row],[base_price]] &lt;= 632200, "Low", (IF(Sales_Datas[[#This Row],[base_price]] &gt;= 10092000, "High", "Medium")))</f>
        <v>Medium</v>
      </c>
    </row>
    <row r="4259" spans="1:22" x14ac:dyDescent="0.25">
      <c r="A4259" s="1" t="s">
        <v>11778</v>
      </c>
      <c r="B4259" s="1" t="s">
        <v>11779</v>
      </c>
      <c r="C4259" s="2">
        <v>44416</v>
      </c>
      <c r="D4259" s="1" t="s">
        <v>8863</v>
      </c>
      <c r="E4259" s="4">
        <v>101848</v>
      </c>
      <c r="F4259">
        <v>1</v>
      </c>
      <c r="G4259" s="4">
        <v>1018480</v>
      </c>
      <c r="H4259" s="4">
        <v>0</v>
      </c>
      <c r="I4259" s="4">
        <v>1018480</v>
      </c>
      <c r="J4259">
        <v>1</v>
      </c>
      <c r="K4259">
        <v>1</v>
      </c>
      <c r="L4259">
        <v>1</v>
      </c>
      <c r="M4259">
        <v>1</v>
      </c>
      <c r="N4259" s="2">
        <v>44422</v>
      </c>
      <c r="O4259" s="1" t="s">
        <v>8864</v>
      </c>
      <c r="P4259" s="4">
        <v>1018480</v>
      </c>
      <c r="Q4259" s="4">
        <v>70238</v>
      </c>
      <c r="R4259" s="1" t="s">
        <v>475</v>
      </c>
      <c r="S4259" s="1" t="s">
        <v>50</v>
      </c>
      <c r="T4259" s="4">
        <f>Sales_Datas[[#This Row],[after_discount]]-(Sales_Datas[[#This Row],[qty_ordered]]*Sales_Datas[[#This Row],[cogs]])</f>
        <v>948242</v>
      </c>
      <c r="U4259" s="3">
        <f>IFERROR(Sales_Datas[[#This Row],[Gross_Profit]]/Sales_Datas[[#This Row],[after_discount]],0)</f>
        <v>0.93103644646924832</v>
      </c>
      <c r="V4259" s="1" t="str">
        <f>IF(Sales_Datas[[#This Row],[base_price]] &lt;= 632200, "Low", (IF(Sales_Datas[[#This Row],[base_price]] &gt;= 10092000, "High", "Medium")))</f>
        <v>Medium</v>
      </c>
    </row>
    <row r="4260" spans="1:22" x14ac:dyDescent="0.25">
      <c r="A4260" s="1" t="s">
        <v>11780</v>
      </c>
      <c r="B4260" s="1" t="s">
        <v>11781</v>
      </c>
      <c r="C4260" s="2">
        <v>44477</v>
      </c>
      <c r="D4260" s="1" t="s">
        <v>8863</v>
      </c>
      <c r="E4260" s="4">
        <v>101848</v>
      </c>
      <c r="F4260">
        <v>1</v>
      </c>
      <c r="G4260" s="4">
        <v>1018480</v>
      </c>
      <c r="H4260" s="4">
        <v>0</v>
      </c>
      <c r="I4260" s="4">
        <v>1018480</v>
      </c>
      <c r="J4260">
        <v>1</v>
      </c>
      <c r="K4260">
        <v>1</v>
      </c>
      <c r="L4260">
        <v>1</v>
      </c>
      <c r="M4260">
        <v>1</v>
      </c>
      <c r="N4260" s="2">
        <v>44416</v>
      </c>
      <c r="O4260" s="1" t="s">
        <v>8864</v>
      </c>
      <c r="P4260" s="4">
        <v>1018480</v>
      </c>
      <c r="Q4260" s="4">
        <v>70238</v>
      </c>
      <c r="R4260" s="1" t="s">
        <v>475</v>
      </c>
      <c r="S4260" s="1" t="s">
        <v>50</v>
      </c>
      <c r="T4260" s="4">
        <f>Sales_Datas[[#This Row],[after_discount]]-(Sales_Datas[[#This Row],[qty_ordered]]*Sales_Datas[[#This Row],[cogs]])</f>
        <v>948242</v>
      </c>
      <c r="U4260" s="3">
        <f>IFERROR(Sales_Datas[[#This Row],[Gross_Profit]]/Sales_Datas[[#This Row],[after_discount]],0)</f>
        <v>0.93103644646924832</v>
      </c>
      <c r="V4260" s="1" t="str">
        <f>IF(Sales_Datas[[#This Row],[base_price]] &lt;= 632200, "Low", (IF(Sales_Datas[[#This Row],[base_price]] &gt;= 10092000, "High", "Medium")))</f>
        <v>Medium</v>
      </c>
    </row>
    <row r="4261" spans="1:22" x14ac:dyDescent="0.25">
      <c r="A4261" s="1" t="s">
        <v>11782</v>
      </c>
      <c r="B4261" s="1" t="s">
        <v>11783</v>
      </c>
      <c r="C4261" s="2">
        <v>44508</v>
      </c>
      <c r="D4261" s="1" t="s">
        <v>8863</v>
      </c>
      <c r="E4261" s="4">
        <v>101848</v>
      </c>
      <c r="F4261">
        <v>1</v>
      </c>
      <c r="G4261" s="4">
        <v>1018480</v>
      </c>
      <c r="H4261" s="4">
        <v>0</v>
      </c>
      <c r="I4261" s="4">
        <v>1018480</v>
      </c>
      <c r="J4261">
        <v>1</v>
      </c>
      <c r="K4261">
        <v>1</v>
      </c>
      <c r="L4261">
        <v>1</v>
      </c>
      <c r="M4261">
        <v>1</v>
      </c>
      <c r="N4261" s="2">
        <v>44425</v>
      </c>
      <c r="O4261" s="1" t="s">
        <v>8864</v>
      </c>
      <c r="P4261" s="4">
        <v>1018480</v>
      </c>
      <c r="Q4261" s="4">
        <v>70238</v>
      </c>
      <c r="R4261" s="1" t="s">
        <v>475</v>
      </c>
      <c r="S4261" s="1" t="s">
        <v>50</v>
      </c>
      <c r="T4261" s="4">
        <f>Sales_Datas[[#This Row],[after_discount]]-(Sales_Datas[[#This Row],[qty_ordered]]*Sales_Datas[[#This Row],[cogs]])</f>
        <v>948242</v>
      </c>
      <c r="U4261" s="3">
        <f>IFERROR(Sales_Datas[[#This Row],[Gross_Profit]]/Sales_Datas[[#This Row],[after_discount]],0)</f>
        <v>0.93103644646924832</v>
      </c>
      <c r="V4261" s="1" t="str">
        <f>IF(Sales_Datas[[#This Row],[base_price]] &lt;= 632200, "Low", (IF(Sales_Datas[[#This Row],[base_price]] &gt;= 10092000, "High", "Medium")))</f>
        <v>Medium</v>
      </c>
    </row>
    <row r="4262" spans="1:22" x14ac:dyDescent="0.25">
      <c r="A4262" s="1" t="s">
        <v>11784</v>
      </c>
      <c r="B4262" s="1" t="s">
        <v>7884</v>
      </c>
      <c r="C4262" s="2">
        <v>44595</v>
      </c>
      <c r="D4262" s="1" t="s">
        <v>11785</v>
      </c>
      <c r="E4262" s="4">
        <v>101500</v>
      </c>
      <c r="F4262">
        <v>1</v>
      </c>
      <c r="G4262" s="4">
        <v>1015000</v>
      </c>
      <c r="H4262" s="4">
        <v>0</v>
      </c>
      <c r="I4262" s="4">
        <v>1015000</v>
      </c>
      <c r="J4262">
        <v>1</v>
      </c>
      <c r="K4262">
        <v>1</v>
      </c>
      <c r="L4262">
        <v>1</v>
      </c>
      <c r="M4262">
        <v>1</v>
      </c>
      <c r="N4262" s="2">
        <v>44489</v>
      </c>
      <c r="O4262" s="1" t="s">
        <v>11786</v>
      </c>
      <c r="P4262" s="4">
        <v>957000</v>
      </c>
      <c r="Q4262" s="4">
        <v>80388</v>
      </c>
      <c r="R4262" s="1" t="s">
        <v>55</v>
      </c>
      <c r="S4262" s="1" t="s">
        <v>50</v>
      </c>
      <c r="T4262" s="4">
        <f>Sales_Datas[[#This Row],[after_discount]]-(Sales_Datas[[#This Row],[qty_ordered]]*Sales_Datas[[#This Row],[cogs]])</f>
        <v>934612</v>
      </c>
      <c r="U4262" s="3">
        <f>IFERROR(Sales_Datas[[#This Row],[Gross_Profit]]/Sales_Datas[[#This Row],[after_discount]],0)</f>
        <v>0.92079999999999995</v>
      </c>
      <c r="V4262" s="1" t="str">
        <f>IF(Sales_Datas[[#This Row],[base_price]] &lt;= 632200, "Low", (IF(Sales_Datas[[#This Row],[base_price]] &gt;= 10092000, "High", "Medium")))</f>
        <v>Medium</v>
      </c>
    </row>
    <row r="4263" spans="1:22" x14ac:dyDescent="0.25">
      <c r="A4263" s="1" t="s">
        <v>11787</v>
      </c>
      <c r="B4263" s="1" t="s">
        <v>11788</v>
      </c>
      <c r="C4263" s="2">
        <v>44775</v>
      </c>
      <c r="D4263" s="1" t="s">
        <v>11785</v>
      </c>
      <c r="E4263" s="4">
        <v>101500</v>
      </c>
      <c r="F4263">
        <v>1</v>
      </c>
      <c r="G4263" s="4">
        <v>1015000</v>
      </c>
      <c r="H4263" s="4">
        <v>0</v>
      </c>
      <c r="I4263" s="4">
        <v>1015000</v>
      </c>
      <c r="J4263">
        <v>1</v>
      </c>
      <c r="K4263">
        <v>1</v>
      </c>
      <c r="L4263">
        <v>1</v>
      </c>
      <c r="M4263">
        <v>4</v>
      </c>
      <c r="N4263" s="2">
        <v>44506</v>
      </c>
      <c r="O4263" s="1" t="s">
        <v>11786</v>
      </c>
      <c r="P4263" s="4">
        <v>957000</v>
      </c>
      <c r="Q4263" s="4">
        <v>80388</v>
      </c>
      <c r="R4263" s="1" t="s">
        <v>55</v>
      </c>
      <c r="S4263" s="1" t="s">
        <v>34</v>
      </c>
      <c r="T4263" s="4">
        <f>Sales_Datas[[#This Row],[after_discount]]-(Sales_Datas[[#This Row],[qty_ordered]]*Sales_Datas[[#This Row],[cogs]])</f>
        <v>934612</v>
      </c>
      <c r="U4263" s="3">
        <f>IFERROR(Sales_Datas[[#This Row],[Gross_Profit]]/Sales_Datas[[#This Row],[after_discount]],0)</f>
        <v>0.92079999999999995</v>
      </c>
      <c r="V4263" s="1" t="str">
        <f>IF(Sales_Datas[[#This Row],[base_price]] &lt;= 632200, "Low", (IF(Sales_Datas[[#This Row],[base_price]] &gt;= 10092000, "High", "Medium")))</f>
        <v>Medium</v>
      </c>
    </row>
    <row r="4264" spans="1:22" x14ac:dyDescent="0.25">
      <c r="A4264" s="1" t="s">
        <v>11789</v>
      </c>
      <c r="B4264" s="1" t="s">
        <v>10860</v>
      </c>
      <c r="C4264" s="2">
        <v>44674</v>
      </c>
      <c r="D4264" s="1" t="s">
        <v>11790</v>
      </c>
      <c r="E4264" s="4">
        <v>101500</v>
      </c>
      <c r="F4264">
        <v>1</v>
      </c>
      <c r="G4264" s="4">
        <v>1015000</v>
      </c>
      <c r="H4264" s="4">
        <v>0</v>
      </c>
      <c r="I4264" s="4">
        <v>1015000</v>
      </c>
      <c r="J4264">
        <v>1</v>
      </c>
      <c r="K4264">
        <v>1</v>
      </c>
      <c r="L4264">
        <v>1</v>
      </c>
      <c r="M4264">
        <v>1</v>
      </c>
      <c r="N4264" s="2">
        <v>44417</v>
      </c>
      <c r="O4264" s="1" t="s">
        <v>11791</v>
      </c>
      <c r="P4264" s="4">
        <v>1015000</v>
      </c>
      <c r="Q4264" s="4">
        <v>75110</v>
      </c>
      <c r="R4264" s="1" t="s">
        <v>128</v>
      </c>
      <c r="S4264" s="1" t="s">
        <v>50</v>
      </c>
      <c r="T4264" s="4">
        <f>Sales_Datas[[#This Row],[after_discount]]-(Sales_Datas[[#This Row],[qty_ordered]]*Sales_Datas[[#This Row],[cogs]])</f>
        <v>939890</v>
      </c>
      <c r="U4264" s="3">
        <f>IFERROR(Sales_Datas[[#This Row],[Gross_Profit]]/Sales_Datas[[#This Row],[after_discount]],0)</f>
        <v>0.92600000000000005</v>
      </c>
      <c r="V4264" s="1" t="str">
        <f>IF(Sales_Datas[[#This Row],[base_price]] &lt;= 632200, "Low", (IF(Sales_Datas[[#This Row],[base_price]] &gt;= 10092000, "High", "Medium")))</f>
        <v>Medium</v>
      </c>
    </row>
    <row r="4265" spans="1:22" x14ac:dyDescent="0.25">
      <c r="A4265" s="1" t="s">
        <v>11792</v>
      </c>
      <c r="B4265" s="1" t="s">
        <v>11793</v>
      </c>
      <c r="C4265" s="2">
        <v>44648</v>
      </c>
      <c r="D4265" s="1" t="s">
        <v>11794</v>
      </c>
      <c r="E4265" s="4">
        <v>101500</v>
      </c>
      <c r="F4265">
        <v>1</v>
      </c>
      <c r="G4265" s="4">
        <v>1015000</v>
      </c>
      <c r="H4265" s="4">
        <v>0</v>
      </c>
      <c r="I4265" s="4">
        <v>1015000</v>
      </c>
      <c r="J4265">
        <v>1</v>
      </c>
      <c r="K4265">
        <v>1</v>
      </c>
      <c r="L4265">
        <v>1</v>
      </c>
      <c r="M4265">
        <v>1</v>
      </c>
      <c r="N4265" s="2">
        <v>44608</v>
      </c>
      <c r="O4265" s="1" t="s">
        <v>11795</v>
      </c>
      <c r="P4265" s="4">
        <v>1015000</v>
      </c>
      <c r="Q4265" s="4">
        <v>90306</v>
      </c>
      <c r="R4265" s="1" t="s">
        <v>554</v>
      </c>
      <c r="S4265" s="1" t="s">
        <v>50</v>
      </c>
      <c r="T4265" s="4">
        <f>Sales_Datas[[#This Row],[after_discount]]-(Sales_Datas[[#This Row],[qty_ordered]]*Sales_Datas[[#This Row],[cogs]])</f>
        <v>924694</v>
      </c>
      <c r="U4265" s="3">
        <f>IFERROR(Sales_Datas[[#This Row],[Gross_Profit]]/Sales_Datas[[#This Row],[after_discount]],0)</f>
        <v>0.91102857142857141</v>
      </c>
      <c r="V4265" s="1" t="str">
        <f>IF(Sales_Datas[[#This Row],[base_price]] &lt;= 632200, "Low", (IF(Sales_Datas[[#This Row],[base_price]] &gt;= 10092000, "High", "Medium")))</f>
        <v>Medium</v>
      </c>
    </row>
    <row r="4266" spans="1:22" x14ac:dyDescent="0.25">
      <c r="A4266" s="1" t="s">
        <v>11796</v>
      </c>
      <c r="B4266" s="1" t="s">
        <v>9915</v>
      </c>
      <c r="C4266" s="2">
        <v>44737</v>
      </c>
      <c r="D4266" s="1" t="s">
        <v>11794</v>
      </c>
      <c r="E4266" s="4">
        <v>101500</v>
      </c>
      <c r="F4266">
        <v>1</v>
      </c>
      <c r="G4266" s="4">
        <v>1015000</v>
      </c>
      <c r="H4266" s="4">
        <v>0</v>
      </c>
      <c r="I4266" s="4">
        <v>1015000</v>
      </c>
      <c r="J4266">
        <v>1</v>
      </c>
      <c r="K4266">
        <v>1</v>
      </c>
      <c r="L4266">
        <v>0</v>
      </c>
      <c r="M4266">
        <v>1</v>
      </c>
      <c r="N4266" s="2">
        <v>44467</v>
      </c>
      <c r="O4266" s="1" t="s">
        <v>11795</v>
      </c>
      <c r="P4266" s="4">
        <v>1015000</v>
      </c>
      <c r="Q4266" s="4">
        <v>90306</v>
      </c>
      <c r="R4266" s="1" t="s">
        <v>554</v>
      </c>
      <c r="S4266" s="1" t="s">
        <v>50</v>
      </c>
      <c r="T4266" s="4">
        <f>Sales_Datas[[#This Row],[after_discount]]-(Sales_Datas[[#This Row],[qty_ordered]]*Sales_Datas[[#This Row],[cogs]])</f>
        <v>924694</v>
      </c>
      <c r="U4266" s="3">
        <f>IFERROR(Sales_Datas[[#This Row],[Gross_Profit]]/Sales_Datas[[#This Row],[after_discount]],0)</f>
        <v>0.91102857142857141</v>
      </c>
      <c r="V4266" s="1" t="str">
        <f>IF(Sales_Datas[[#This Row],[base_price]] &lt;= 632200, "Low", (IF(Sales_Datas[[#This Row],[base_price]] &gt;= 10092000, "High", "Medium")))</f>
        <v>Medium</v>
      </c>
    </row>
    <row r="4267" spans="1:22" x14ac:dyDescent="0.25">
      <c r="A4267" s="1" t="s">
        <v>11797</v>
      </c>
      <c r="B4267" s="1" t="s">
        <v>1971</v>
      </c>
      <c r="C4267" s="2">
        <v>44654</v>
      </c>
      <c r="D4267" s="1" t="s">
        <v>11798</v>
      </c>
      <c r="E4267" s="4">
        <v>20300</v>
      </c>
      <c r="F4267">
        <v>5</v>
      </c>
      <c r="G4267" s="4">
        <v>1015000</v>
      </c>
      <c r="H4267" s="4">
        <v>0</v>
      </c>
      <c r="I4267" s="4">
        <v>1015000</v>
      </c>
      <c r="J4267">
        <v>1</v>
      </c>
      <c r="K4267">
        <v>1</v>
      </c>
      <c r="L4267">
        <v>1</v>
      </c>
      <c r="M4267">
        <v>1</v>
      </c>
      <c r="N4267" s="2">
        <v>44386</v>
      </c>
      <c r="O4267" s="1" t="s">
        <v>11799</v>
      </c>
      <c r="P4267" s="4">
        <v>203000</v>
      </c>
      <c r="Q4267" s="4">
        <v>14790</v>
      </c>
      <c r="R4267" s="1" t="s">
        <v>75</v>
      </c>
      <c r="S4267" s="1" t="s">
        <v>50</v>
      </c>
      <c r="T4267" s="4">
        <f>Sales_Datas[[#This Row],[after_discount]]-(Sales_Datas[[#This Row],[qty_ordered]]*Sales_Datas[[#This Row],[cogs]])</f>
        <v>941050</v>
      </c>
      <c r="U4267" s="3">
        <f>IFERROR(Sales_Datas[[#This Row],[Gross_Profit]]/Sales_Datas[[#This Row],[after_discount]],0)</f>
        <v>0.92714285714285716</v>
      </c>
      <c r="V4267" s="1" t="str">
        <f>IF(Sales_Datas[[#This Row],[base_price]] &lt;= 632200, "Low", (IF(Sales_Datas[[#This Row],[base_price]] &gt;= 10092000, "High", "Medium")))</f>
        <v>Low</v>
      </c>
    </row>
    <row r="4268" spans="1:22" x14ac:dyDescent="0.25">
      <c r="A4268" s="1" t="s">
        <v>11800</v>
      </c>
      <c r="B4268" s="1" t="s">
        <v>11801</v>
      </c>
      <c r="C4268" s="2">
        <v>44537</v>
      </c>
      <c r="D4268" s="1" t="s">
        <v>11802</v>
      </c>
      <c r="E4268" s="4">
        <v>101442</v>
      </c>
      <c r="F4268">
        <v>1</v>
      </c>
      <c r="G4268" s="4">
        <v>1014420</v>
      </c>
      <c r="H4268" s="4">
        <v>0</v>
      </c>
      <c r="I4268" s="4">
        <v>1014420</v>
      </c>
      <c r="J4268">
        <v>1</v>
      </c>
      <c r="K4268">
        <v>1</v>
      </c>
      <c r="L4268">
        <v>1</v>
      </c>
      <c r="M4268">
        <v>1</v>
      </c>
      <c r="N4268" s="2">
        <v>44405</v>
      </c>
      <c r="O4268" s="1" t="s">
        <v>11803</v>
      </c>
      <c r="P4268" s="4">
        <v>1014420</v>
      </c>
      <c r="Q4268" s="4">
        <v>67918</v>
      </c>
      <c r="R4268" s="1" t="s">
        <v>128</v>
      </c>
      <c r="S4268" s="1" t="s">
        <v>50</v>
      </c>
      <c r="T4268" s="4">
        <f>Sales_Datas[[#This Row],[after_discount]]-(Sales_Datas[[#This Row],[qty_ordered]]*Sales_Datas[[#This Row],[cogs]])</f>
        <v>946502</v>
      </c>
      <c r="U4268" s="3">
        <f>IFERROR(Sales_Datas[[#This Row],[Gross_Profit]]/Sales_Datas[[#This Row],[after_discount]],0)</f>
        <v>0.93304745568896508</v>
      </c>
      <c r="V4268" s="1" t="str">
        <f>IF(Sales_Datas[[#This Row],[base_price]] &lt;= 632200, "Low", (IF(Sales_Datas[[#This Row],[base_price]] &gt;= 10092000, "High", "Medium")))</f>
        <v>Medium</v>
      </c>
    </row>
    <row r="4269" spans="1:22" x14ac:dyDescent="0.25">
      <c r="A4269" s="1" t="s">
        <v>11804</v>
      </c>
      <c r="B4269" s="1" t="s">
        <v>11805</v>
      </c>
      <c r="C4269" s="2">
        <v>44668</v>
      </c>
      <c r="D4269" s="1" t="s">
        <v>11806</v>
      </c>
      <c r="E4269" s="4">
        <v>101442</v>
      </c>
      <c r="F4269">
        <v>1</v>
      </c>
      <c r="G4269" s="4">
        <v>1014420</v>
      </c>
      <c r="H4269" s="4">
        <v>0</v>
      </c>
      <c r="I4269" s="4">
        <v>1014420</v>
      </c>
      <c r="J4269">
        <v>1</v>
      </c>
      <c r="K4269">
        <v>1</v>
      </c>
      <c r="L4269">
        <v>1</v>
      </c>
      <c r="M4269">
        <v>1</v>
      </c>
      <c r="N4269" s="2">
        <v>44654</v>
      </c>
      <c r="O4269" s="1" t="s">
        <v>11807</v>
      </c>
      <c r="P4269" s="4">
        <v>1252800</v>
      </c>
      <c r="Q4269" s="4">
        <v>81432</v>
      </c>
      <c r="R4269" s="1" t="s">
        <v>75</v>
      </c>
      <c r="S4269" s="1" t="s">
        <v>50</v>
      </c>
      <c r="T4269" s="4">
        <f>Sales_Datas[[#This Row],[after_discount]]-(Sales_Datas[[#This Row],[qty_ordered]]*Sales_Datas[[#This Row],[cogs]])</f>
        <v>932988</v>
      </c>
      <c r="U4269" s="3">
        <f>IFERROR(Sales_Datas[[#This Row],[Gross_Profit]]/Sales_Datas[[#This Row],[after_discount]],0)</f>
        <v>0.9197255574614065</v>
      </c>
      <c r="V4269" s="1" t="str">
        <f>IF(Sales_Datas[[#This Row],[base_price]] &lt;= 632200, "Low", (IF(Sales_Datas[[#This Row],[base_price]] &gt;= 10092000, "High", "Medium")))</f>
        <v>Medium</v>
      </c>
    </row>
    <row r="4270" spans="1:22" x14ac:dyDescent="0.25">
      <c r="A4270" s="1" t="s">
        <v>11808</v>
      </c>
      <c r="B4270" s="1" t="s">
        <v>4244</v>
      </c>
      <c r="C4270" s="2">
        <v>44431</v>
      </c>
      <c r="D4270" s="1" t="s">
        <v>11809</v>
      </c>
      <c r="E4270" s="4">
        <v>100920</v>
      </c>
      <c r="F4270">
        <v>1</v>
      </c>
      <c r="G4270" s="4">
        <v>1009200</v>
      </c>
      <c r="H4270" s="4">
        <v>0</v>
      </c>
      <c r="I4270" s="4">
        <v>1009200</v>
      </c>
      <c r="J4270">
        <v>1</v>
      </c>
      <c r="K4270">
        <v>1</v>
      </c>
      <c r="L4270">
        <v>1</v>
      </c>
      <c r="M4270">
        <v>1</v>
      </c>
      <c r="N4270" s="2">
        <v>44394</v>
      </c>
      <c r="O4270" s="1" t="s">
        <v>11810</v>
      </c>
      <c r="P4270" s="4">
        <v>1009200</v>
      </c>
      <c r="Q4270" s="4">
        <v>81722</v>
      </c>
      <c r="R4270" s="1" t="s">
        <v>55</v>
      </c>
      <c r="S4270" s="1" t="s">
        <v>50</v>
      </c>
      <c r="T4270" s="4">
        <f>Sales_Datas[[#This Row],[after_discount]]-(Sales_Datas[[#This Row],[qty_ordered]]*Sales_Datas[[#This Row],[cogs]])</f>
        <v>927478</v>
      </c>
      <c r="U4270" s="3">
        <f>IFERROR(Sales_Datas[[#This Row],[Gross_Profit]]/Sales_Datas[[#This Row],[after_discount]],0)</f>
        <v>0.91902298850574715</v>
      </c>
      <c r="V4270" s="1" t="str">
        <f>IF(Sales_Datas[[#This Row],[base_price]] &lt;= 632200, "Low", (IF(Sales_Datas[[#This Row],[base_price]] &gt;= 10092000, "High", "Medium")))</f>
        <v>Medium</v>
      </c>
    </row>
    <row r="4271" spans="1:22" x14ac:dyDescent="0.25">
      <c r="A4271" s="1" t="s">
        <v>11811</v>
      </c>
      <c r="B4271" s="1" t="s">
        <v>11812</v>
      </c>
      <c r="C4271" s="2">
        <v>44406</v>
      </c>
      <c r="D4271" s="1" t="s">
        <v>11813</v>
      </c>
      <c r="E4271" s="4">
        <v>100920</v>
      </c>
      <c r="F4271">
        <v>1</v>
      </c>
      <c r="G4271" s="4">
        <v>1009200</v>
      </c>
      <c r="H4271" s="4">
        <v>0</v>
      </c>
      <c r="I4271" s="4">
        <v>1009200</v>
      </c>
      <c r="J4271">
        <v>1</v>
      </c>
      <c r="K4271">
        <v>0</v>
      </c>
      <c r="L4271">
        <v>0</v>
      </c>
      <c r="M4271">
        <v>1</v>
      </c>
      <c r="N4271" s="2">
        <v>44381</v>
      </c>
      <c r="O4271" s="1" t="s">
        <v>11814</v>
      </c>
      <c r="P4271" s="4">
        <v>1009200</v>
      </c>
      <c r="Q4271" s="4">
        <v>87754</v>
      </c>
      <c r="R4271" s="1" t="s">
        <v>23</v>
      </c>
      <c r="S4271" s="1" t="s">
        <v>50</v>
      </c>
      <c r="T4271" s="4">
        <f>Sales_Datas[[#This Row],[after_discount]]-(Sales_Datas[[#This Row],[qty_ordered]]*Sales_Datas[[#This Row],[cogs]])</f>
        <v>921446</v>
      </c>
      <c r="U4271" s="3">
        <f>IFERROR(Sales_Datas[[#This Row],[Gross_Profit]]/Sales_Datas[[#This Row],[after_discount]],0)</f>
        <v>0.91304597701149426</v>
      </c>
      <c r="V4271" s="1" t="str">
        <f>IF(Sales_Datas[[#This Row],[base_price]] &lt;= 632200, "Low", (IF(Sales_Datas[[#This Row],[base_price]] &gt;= 10092000, "High", "Medium")))</f>
        <v>Medium</v>
      </c>
    </row>
    <row r="4272" spans="1:22" x14ac:dyDescent="0.25">
      <c r="A4272" s="1" t="s">
        <v>11815</v>
      </c>
      <c r="B4272" s="1" t="s">
        <v>8988</v>
      </c>
      <c r="C4272" s="2">
        <v>44610</v>
      </c>
      <c r="D4272" s="1" t="s">
        <v>8123</v>
      </c>
      <c r="E4272" s="4">
        <v>50460</v>
      </c>
      <c r="F4272">
        <v>2</v>
      </c>
      <c r="G4272" s="4">
        <v>1009200</v>
      </c>
      <c r="H4272" s="4">
        <v>0</v>
      </c>
      <c r="I4272" s="4">
        <v>1009200</v>
      </c>
      <c r="J4272">
        <v>1</v>
      </c>
      <c r="K4272">
        <v>1</v>
      </c>
      <c r="L4272">
        <v>1</v>
      </c>
      <c r="M4272">
        <v>4</v>
      </c>
      <c r="N4272" s="2">
        <v>44548</v>
      </c>
      <c r="O4272" s="1" t="s">
        <v>8124</v>
      </c>
      <c r="P4272" s="4">
        <v>504600</v>
      </c>
      <c r="Q4272" s="4">
        <v>40832</v>
      </c>
      <c r="R4272" s="1" t="s">
        <v>344</v>
      </c>
      <c r="S4272" s="1" t="s">
        <v>34</v>
      </c>
      <c r="T4272" s="4">
        <f>Sales_Datas[[#This Row],[after_discount]]-(Sales_Datas[[#This Row],[qty_ordered]]*Sales_Datas[[#This Row],[cogs]])</f>
        <v>927536</v>
      </c>
      <c r="U4272" s="3">
        <f>IFERROR(Sales_Datas[[#This Row],[Gross_Profit]]/Sales_Datas[[#This Row],[after_discount]],0)</f>
        <v>0.91908045977011499</v>
      </c>
      <c r="V4272" s="1" t="str">
        <f>IF(Sales_Datas[[#This Row],[base_price]] &lt;= 632200, "Low", (IF(Sales_Datas[[#This Row],[base_price]] &gt;= 10092000, "High", "Medium")))</f>
        <v>Low</v>
      </c>
    </row>
    <row r="4273" spans="1:22" x14ac:dyDescent="0.25">
      <c r="A4273" s="1" t="s">
        <v>11816</v>
      </c>
      <c r="B4273" s="1" t="s">
        <v>11817</v>
      </c>
      <c r="C4273" s="2">
        <v>44649</v>
      </c>
      <c r="D4273" s="1" t="s">
        <v>8123</v>
      </c>
      <c r="E4273" s="4">
        <v>50460</v>
      </c>
      <c r="F4273">
        <v>2</v>
      </c>
      <c r="G4273" s="4">
        <v>1009200</v>
      </c>
      <c r="H4273" s="4">
        <v>0</v>
      </c>
      <c r="I4273" s="4">
        <v>1009200</v>
      </c>
      <c r="J4273">
        <v>1</v>
      </c>
      <c r="K4273">
        <v>1</v>
      </c>
      <c r="L4273">
        <v>1</v>
      </c>
      <c r="M4273">
        <v>1</v>
      </c>
      <c r="N4273" s="2">
        <v>44614</v>
      </c>
      <c r="O4273" s="1" t="s">
        <v>8124</v>
      </c>
      <c r="P4273" s="4">
        <v>504600</v>
      </c>
      <c r="Q4273" s="4">
        <v>40832</v>
      </c>
      <c r="R4273" s="1" t="s">
        <v>344</v>
      </c>
      <c r="S4273" s="1" t="s">
        <v>50</v>
      </c>
      <c r="T4273" s="4">
        <f>Sales_Datas[[#This Row],[after_discount]]-(Sales_Datas[[#This Row],[qty_ordered]]*Sales_Datas[[#This Row],[cogs]])</f>
        <v>927536</v>
      </c>
      <c r="U4273" s="3">
        <f>IFERROR(Sales_Datas[[#This Row],[Gross_Profit]]/Sales_Datas[[#This Row],[after_discount]],0)</f>
        <v>0.91908045977011499</v>
      </c>
      <c r="V4273" s="1" t="str">
        <f>IF(Sales_Datas[[#This Row],[base_price]] &lt;= 632200, "Low", (IF(Sales_Datas[[#This Row],[base_price]] &gt;= 10092000, "High", "Medium")))</f>
        <v>Low</v>
      </c>
    </row>
    <row r="4274" spans="1:22" x14ac:dyDescent="0.25">
      <c r="A4274" s="1" t="s">
        <v>11818</v>
      </c>
      <c r="B4274" s="1" t="s">
        <v>11819</v>
      </c>
      <c r="C4274" s="2">
        <v>44709</v>
      </c>
      <c r="D4274" s="1" t="s">
        <v>8123</v>
      </c>
      <c r="E4274" s="4">
        <v>50460</v>
      </c>
      <c r="F4274">
        <v>2</v>
      </c>
      <c r="G4274" s="4">
        <v>1009200</v>
      </c>
      <c r="H4274" s="4">
        <v>0</v>
      </c>
      <c r="I4274" s="4">
        <v>1009200</v>
      </c>
      <c r="J4274">
        <v>1</v>
      </c>
      <c r="K4274">
        <v>1</v>
      </c>
      <c r="L4274">
        <v>1</v>
      </c>
      <c r="M4274">
        <v>5</v>
      </c>
      <c r="N4274" s="2">
        <v>44678</v>
      </c>
      <c r="O4274" s="1" t="s">
        <v>8124</v>
      </c>
      <c r="P4274" s="4">
        <v>504600</v>
      </c>
      <c r="Q4274" s="4">
        <v>40832</v>
      </c>
      <c r="R4274" s="1" t="s">
        <v>344</v>
      </c>
      <c r="S4274" s="1" t="s">
        <v>24</v>
      </c>
      <c r="T4274" s="4">
        <f>Sales_Datas[[#This Row],[after_discount]]-(Sales_Datas[[#This Row],[qty_ordered]]*Sales_Datas[[#This Row],[cogs]])</f>
        <v>927536</v>
      </c>
      <c r="U4274" s="3">
        <f>IFERROR(Sales_Datas[[#This Row],[Gross_Profit]]/Sales_Datas[[#This Row],[after_discount]],0)</f>
        <v>0.91908045977011499</v>
      </c>
      <c r="V4274" s="1" t="str">
        <f>IF(Sales_Datas[[#This Row],[base_price]] &lt;= 632200, "Low", (IF(Sales_Datas[[#This Row],[base_price]] &gt;= 10092000, "High", "Medium")))</f>
        <v>Low</v>
      </c>
    </row>
    <row r="4275" spans="1:22" x14ac:dyDescent="0.25">
      <c r="A4275" s="1" t="s">
        <v>11820</v>
      </c>
      <c r="B4275" s="1" t="s">
        <v>8988</v>
      </c>
      <c r="C4275" s="2">
        <v>44780</v>
      </c>
      <c r="D4275" s="1" t="s">
        <v>8123</v>
      </c>
      <c r="E4275" s="4">
        <v>50460</v>
      </c>
      <c r="F4275">
        <v>2</v>
      </c>
      <c r="G4275" s="4">
        <v>1009200</v>
      </c>
      <c r="H4275" s="4">
        <v>0</v>
      </c>
      <c r="I4275" s="4">
        <v>1009200</v>
      </c>
      <c r="J4275">
        <v>1</v>
      </c>
      <c r="K4275">
        <v>0</v>
      </c>
      <c r="L4275">
        <v>0</v>
      </c>
      <c r="M4275">
        <v>4</v>
      </c>
      <c r="N4275" s="2">
        <v>44548</v>
      </c>
      <c r="O4275" s="1" t="s">
        <v>8124</v>
      </c>
      <c r="P4275" s="4">
        <v>504600</v>
      </c>
      <c r="Q4275" s="4">
        <v>40832</v>
      </c>
      <c r="R4275" s="1" t="s">
        <v>344</v>
      </c>
      <c r="S4275" s="1" t="s">
        <v>34</v>
      </c>
      <c r="T4275" s="4">
        <f>Sales_Datas[[#This Row],[after_discount]]-(Sales_Datas[[#This Row],[qty_ordered]]*Sales_Datas[[#This Row],[cogs]])</f>
        <v>927536</v>
      </c>
      <c r="U4275" s="3">
        <f>IFERROR(Sales_Datas[[#This Row],[Gross_Profit]]/Sales_Datas[[#This Row],[after_discount]],0)</f>
        <v>0.91908045977011499</v>
      </c>
      <c r="V4275" s="1" t="str">
        <f>IF(Sales_Datas[[#This Row],[base_price]] &lt;= 632200, "Low", (IF(Sales_Datas[[#This Row],[base_price]] &gt;= 10092000, "High", "Medium")))</f>
        <v>Low</v>
      </c>
    </row>
    <row r="4276" spans="1:22" x14ac:dyDescent="0.25">
      <c r="A4276" s="1" t="s">
        <v>11821</v>
      </c>
      <c r="B4276" s="1" t="s">
        <v>11822</v>
      </c>
      <c r="C4276" s="2">
        <v>44266</v>
      </c>
      <c r="D4276" s="1" t="s">
        <v>10623</v>
      </c>
      <c r="E4276" s="4">
        <v>33466</v>
      </c>
      <c r="F4276">
        <v>3</v>
      </c>
      <c r="G4276" s="4">
        <v>1003980</v>
      </c>
      <c r="H4276" s="4">
        <v>0</v>
      </c>
      <c r="I4276" s="4">
        <v>1003980</v>
      </c>
      <c r="J4276">
        <v>1</v>
      </c>
      <c r="K4276">
        <v>1</v>
      </c>
      <c r="L4276">
        <v>1</v>
      </c>
      <c r="M4276">
        <v>1</v>
      </c>
      <c r="N4276" s="2">
        <v>44386</v>
      </c>
      <c r="O4276" s="1" t="s">
        <v>10624</v>
      </c>
      <c r="P4276" s="4">
        <v>326540</v>
      </c>
      <c r="Q4276" s="4">
        <v>28362</v>
      </c>
      <c r="R4276" s="1" t="s">
        <v>344</v>
      </c>
      <c r="S4276" s="1" t="s">
        <v>50</v>
      </c>
      <c r="T4276" s="4">
        <f>Sales_Datas[[#This Row],[after_discount]]-(Sales_Datas[[#This Row],[qty_ordered]]*Sales_Datas[[#This Row],[cogs]])</f>
        <v>918894</v>
      </c>
      <c r="U4276" s="3">
        <f>IFERROR(Sales_Datas[[#This Row],[Gross_Profit]]/Sales_Datas[[#This Row],[after_discount]],0)</f>
        <v>0.91525129982668973</v>
      </c>
      <c r="V4276" s="1" t="str">
        <f>IF(Sales_Datas[[#This Row],[base_price]] &lt;= 632200, "Low", (IF(Sales_Datas[[#This Row],[base_price]] &gt;= 10092000, "High", "Medium")))</f>
        <v>Low</v>
      </c>
    </row>
    <row r="4277" spans="1:22" x14ac:dyDescent="0.25">
      <c r="A4277" s="1" t="s">
        <v>11823</v>
      </c>
      <c r="B4277" s="1" t="s">
        <v>9766</v>
      </c>
      <c r="C4277" s="2">
        <v>44605</v>
      </c>
      <c r="D4277" s="1" t="s">
        <v>9767</v>
      </c>
      <c r="E4277" s="4">
        <v>8352</v>
      </c>
      <c r="F4277">
        <v>12</v>
      </c>
      <c r="G4277" s="4">
        <v>1002240</v>
      </c>
      <c r="H4277" s="4">
        <v>0</v>
      </c>
      <c r="I4277" s="4">
        <v>1002240</v>
      </c>
      <c r="J4277">
        <v>1</v>
      </c>
      <c r="K4277">
        <v>1</v>
      </c>
      <c r="L4277">
        <v>0</v>
      </c>
      <c r="M4277">
        <v>1</v>
      </c>
      <c r="N4277" s="2">
        <v>44596</v>
      </c>
      <c r="O4277" s="1" t="s">
        <v>9768</v>
      </c>
      <c r="P4277" s="4">
        <v>83520</v>
      </c>
      <c r="Q4277" s="4">
        <v>6322</v>
      </c>
      <c r="R4277" s="1" t="s">
        <v>344</v>
      </c>
      <c r="S4277" s="1" t="s">
        <v>50</v>
      </c>
      <c r="T4277" s="4">
        <f>Sales_Datas[[#This Row],[after_discount]]-(Sales_Datas[[#This Row],[qty_ordered]]*Sales_Datas[[#This Row],[cogs]])</f>
        <v>926376</v>
      </c>
      <c r="U4277" s="3">
        <f>IFERROR(Sales_Datas[[#This Row],[Gross_Profit]]/Sales_Datas[[#This Row],[after_discount]],0)</f>
        <v>0.9243055555555556</v>
      </c>
      <c r="V4277" s="1" t="str">
        <f>IF(Sales_Datas[[#This Row],[base_price]] &lt;= 632200, "Low", (IF(Sales_Datas[[#This Row],[base_price]] &gt;= 10092000, "High", "Medium")))</f>
        <v>Low</v>
      </c>
    </row>
    <row r="4278" spans="1:22" x14ac:dyDescent="0.25">
      <c r="A4278" s="1" t="s">
        <v>11824</v>
      </c>
      <c r="B4278" s="1" t="s">
        <v>11825</v>
      </c>
      <c r="C4278" s="2">
        <v>44781</v>
      </c>
      <c r="D4278" s="1" t="s">
        <v>11826</v>
      </c>
      <c r="E4278" s="4">
        <v>100050</v>
      </c>
      <c r="F4278">
        <v>1</v>
      </c>
      <c r="G4278" s="4">
        <v>1000500</v>
      </c>
      <c r="H4278" s="4">
        <v>0</v>
      </c>
      <c r="I4278" s="4">
        <v>1000500</v>
      </c>
      <c r="J4278">
        <v>1</v>
      </c>
      <c r="K4278">
        <v>1</v>
      </c>
      <c r="L4278">
        <v>0</v>
      </c>
      <c r="M4278">
        <v>1</v>
      </c>
      <c r="N4278" s="2">
        <v>44688</v>
      </c>
      <c r="O4278" s="1" t="s">
        <v>11827</v>
      </c>
      <c r="P4278" s="4">
        <v>1000500</v>
      </c>
      <c r="Q4278" s="4">
        <v>85028</v>
      </c>
      <c r="R4278" s="1" t="s">
        <v>89</v>
      </c>
      <c r="S4278" s="1" t="s">
        <v>50</v>
      </c>
      <c r="T4278" s="4">
        <f>Sales_Datas[[#This Row],[after_discount]]-(Sales_Datas[[#This Row],[qty_ordered]]*Sales_Datas[[#This Row],[cogs]])</f>
        <v>915472</v>
      </c>
      <c r="U4278" s="3">
        <f>IFERROR(Sales_Datas[[#This Row],[Gross_Profit]]/Sales_Datas[[#This Row],[after_discount]],0)</f>
        <v>0.91501449275362323</v>
      </c>
      <c r="V4278" s="1" t="str">
        <f>IF(Sales_Datas[[#This Row],[base_price]] &lt;= 632200, "Low", (IF(Sales_Datas[[#This Row],[base_price]] &gt;= 10092000, "High", "Medium")))</f>
        <v>Medium</v>
      </c>
    </row>
    <row r="4279" spans="1:22" x14ac:dyDescent="0.25">
      <c r="A4279" s="1" t="s">
        <v>11828</v>
      </c>
      <c r="B4279" s="1" t="s">
        <v>11829</v>
      </c>
      <c r="C4279" s="2">
        <v>44263</v>
      </c>
      <c r="D4279" s="1" t="s">
        <v>11830</v>
      </c>
      <c r="E4279" s="4">
        <v>100050</v>
      </c>
      <c r="F4279">
        <v>1</v>
      </c>
      <c r="G4279" s="4">
        <v>1000500</v>
      </c>
      <c r="H4279" s="4">
        <v>0</v>
      </c>
      <c r="I4279" s="4">
        <v>1000500</v>
      </c>
      <c r="J4279">
        <v>1</v>
      </c>
      <c r="K4279">
        <v>1</v>
      </c>
      <c r="L4279">
        <v>0</v>
      </c>
      <c r="M4279">
        <v>1</v>
      </c>
      <c r="N4279" s="2">
        <v>44414</v>
      </c>
      <c r="O4279" s="1" t="s">
        <v>11831</v>
      </c>
      <c r="P4279" s="4">
        <v>1000500</v>
      </c>
      <c r="Q4279" s="4">
        <v>77024</v>
      </c>
      <c r="R4279" s="1" t="s">
        <v>23</v>
      </c>
      <c r="S4279" s="1" t="s">
        <v>50</v>
      </c>
      <c r="T4279" s="4">
        <f>Sales_Datas[[#This Row],[after_discount]]-(Sales_Datas[[#This Row],[qty_ordered]]*Sales_Datas[[#This Row],[cogs]])</f>
        <v>923476</v>
      </c>
      <c r="U4279" s="3">
        <f>IFERROR(Sales_Datas[[#This Row],[Gross_Profit]]/Sales_Datas[[#This Row],[after_discount]],0)</f>
        <v>0.92301449275362324</v>
      </c>
      <c r="V4279" s="1" t="str">
        <f>IF(Sales_Datas[[#This Row],[base_price]] &lt;= 632200, "Low", (IF(Sales_Datas[[#This Row],[base_price]] &gt;= 10092000, "High", "Medium")))</f>
        <v>Medium</v>
      </c>
    </row>
    <row r="4280" spans="1:22" x14ac:dyDescent="0.25">
      <c r="A4280" s="1" t="s">
        <v>11832</v>
      </c>
      <c r="B4280" s="1" t="s">
        <v>11833</v>
      </c>
      <c r="C4280" s="2">
        <v>44781</v>
      </c>
      <c r="D4280" s="1" t="s">
        <v>11834</v>
      </c>
      <c r="E4280" s="4">
        <v>49880</v>
      </c>
      <c r="F4280">
        <v>2</v>
      </c>
      <c r="G4280" s="4">
        <v>997600</v>
      </c>
      <c r="H4280" s="4">
        <v>0</v>
      </c>
      <c r="I4280" s="4">
        <v>997600</v>
      </c>
      <c r="J4280">
        <v>1</v>
      </c>
      <c r="K4280">
        <v>1</v>
      </c>
      <c r="L4280">
        <v>1</v>
      </c>
      <c r="M4280">
        <v>1</v>
      </c>
      <c r="N4280" s="2">
        <v>44791</v>
      </c>
      <c r="O4280" s="1" t="s">
        <v>11835</v>
      </c>
      <c r="P4280" s="4">
        <v>437900</v>
      </c>
      <c r="Q4280" s="4">
        <v>28014</v>
      </c>
      <c r="R4280" s="1" t="s">
        <v>23</v>
      </c>
      <c r="S4280" s="1" t="s">
        <v>50</v>
      </c>
      <c r="T4280" s="4">
        <f>Sales_Datas[[#This Row],[after_discount]]-(Sales_Datas[[#This Row],[qty_ordered]]*Sales_Datas[[#This Row],[cogs]])</f>
        <v>941572</v>
      </c>
      <c r="U4280" s="3">
        <f>IFERROR(Sales_Datas[[#This Row],[Gross_Profit]]/Sales_Datas[[#This Row],[after_discount]],0)</f>
        <v>0.94383720930232562</v>
      </c>
      <c r="V4280" s="1" t="str">
        <f>IF(Sales_Datas[[#This Row],[base_price]] &lt;= 632200, "Low", (IF(Sales_Datas[[#This Row],[base_price]] &gt;= 10092000, "High", "Medium")))</f>
        <v>Low</v>
      </c>
    </row>
    <row r="4281" spans="1:22" x14ac:dyDescent="0.25">
      <c r="A4281" s="1" t="s">
        <v>11836</v>
      </c>
      <c r="B4281" s="1" t="s">
        <v>11837</v>
      </c>
      <c r="C4281" s="2">
        <v>44496</v>
      </c>
      <c r="D4281" s="1" t="s">
        <v>11838</v>
      </c>
      <c r="E4281" s="4">
        <v>49880</v>
      </c>
      <c r="F4281">
        <v>2</v>
      </c>
      <c r="G4281" s="4">
        <v>997600</v>
      </c>
      <c r="H4281" s="4">
        <v>0</v>
      </c>
      <c r="I4281" s="4">
        <v>997600</v>
      </c>
      <c r="J4281">
        <v>1</v>
      </c>
      <c r="K4281">
        <v>1</v>
      </c>
      <c r="L4281">
        <v>0</v>
      </c>
      <c r="M4281">
        <v>1</v>
      </c>
      <c r="N4281" s="2">
        <v>44478</v>
      </c>
      <c r="O4281" s="1" t="s">
        <v>11839</v>
      </c>
      <c r="P4281" s="4">
        <v>498800</v>
      </c>
      <c r="Q4281" s="4">
        <v>29928</v>
      </c>
      <c r="R4281" s="1" t="s">
        <v>75</v>
      </c>
      <c r="S4281" s="1" t="s">
        <v>50</v>
      </c>
      <c r="T4281" s="4">
        <f>Sales_Datas[[#This Row],[after_discount]]-(Sales_Datas[[#This Row],[qty_ordered]]*Sales_Datas[[#This Row],[cogs]])</f>
        <v>937744</v>
      </c>
      <c r="U4281" s="3">
        <f>IFERROR(Sales_Datas[[#This Row],[Gross_Profit]]/Sales_Datas[[#This Row],[after_discount]],0)</f>
        <v>0.94</v>
      </c>
      <c r="V4281" s="1" t="str">
        <f>IF(Sales_Datas[[#This Row],[base_price]] &lt;= 632200, "Low", (IF(Sales_Datas[[#This Row],[base_price]] &gt;= 10092000, "High", "Medium")))</f>
        <v>Low</v>
      </c>
    </row>
    <row r="4282" spans="1:22" x14ac:dyDescent="0.25">
      <c r="A4282" s="1" t="s">
        <v>11840</v>
      </c>
      <c r="B4282" s="1" t="s">
        <v>11841</v>
      </c>
      <c r="C4282" s="2">
        <v>44901</v>
      </c>
      <c r="D4282" s="1" t="s">
        <v>11842</v>
      </c>
      <c r="E4282" s="4">
        <v>99644</v>
      </c>
      <c r="F4282">
        <v>1</v>
      </c>
      <c r="G4282" s="4">
        <v>996440</v>
      </c>
      <c r="H4282" s="4">
        <v>0</v>
      </c>
      <c r="I4282" s="4">
        <v>996440</v>
      </c>
      <c r="J4282">
        <v>1</v>
      </c>
      <c r="K4282">
        <v>1</v>
      </c>
      <c r="L4282">
        <v>1</v>
      </c>
      <c r="M4282">
        <v>1</v>
      </c>
      <c r="N4282" s="2">
        <v>44732</v>
      </c>
      <c r="O4282" s="1" t="s">
        <v>11843</v>
      </c>
      <c r="P4282" s="4">
        <v>996440</v>
      </c>
      <c r="Q4282" s="4">
        <v>73718</v>
      </c>
      <c r="R4282" s="1" t="s">
        <v>23</v>
      </c>
      <c r="S4282" s="1" t="s">
        <v>50</v>
      </c>
      <c r="T4282" s="4">
        <f>Sales_Datas[[#This Row],[after_discount]]-(Sales_Datas[[#This Row],[qty_ordered]]*Sales_Datas[[#This Row],[cogs]])</f>
        <v>922722</v>
      </c>
      <c r="U4282" s="3">
        <f>IFERROR(Sales_Datas[[#This Row],[Gross_Profit]]/Sales_Datas[[#This Row],[after_discount]],0)</f>
        <v>0.92601862630966236</v>
      </c>
      <c r="V4282" s="1" t="str">
        <f>IF(Sales_Datas[[#This Row],[base_price]] &lt;= 632200, "Low", (IF(Sales_Datas[[#This Row],[base_price]] &gt;= 10092000, "High", "Medium")))</f>
        <v>Medium</v>
      </c>
    </row>
    <row r="4283" spans="1:22" x14ac:dyDescent="0.25">
      <c r="A4283" s="1" t="s">
        <v>11844</v>
      </c>
      <c r="B4283" s="1" t="s">
        <v>11845</v>
      </c>
      <c r="C4283" s="2">
        <v>44701</v>
      </c>
      <c r="D4283" s="1" t="s">
        <v>11846</v>
      </c>
      <c r="E4283" s="4">
        <v>99302</v>
      </c>
      <c r="F4283">
        <v>1</v>
      </c>
      <c r="G4283" s="4">
        <v>993024</v>
      </c>
      <c r="H4283" s="4">
        <v>0</v>
      </c>
      <c r="I4283" s="4">
        <v>993024</v>
      </c>
      <c r="J4283">
        <v>1</v>
      </c>
      <c r="K4283">
        <v>0</v>
      </c>
      <c r="L4283">
        <v>0</v>
      </c>
      <c r="M4283">
        <v>4</v>
      </c>
      <c r="N4283" s="2">
        <v>44696</v>
      </c>
      <c r="O4283" s="1" t="s">
        <v>11847</v>
      </c>
      <c r="P4283" s="4">
        <v>993024</v>
      </c>
      <c r="Q4283" s="4">
        <v>75458</v>
      </c>
      <c r="R4283" s="1" t="s">
        <v>75</v>
      </c>
      <c r="S4283" s="1" t="s">
        <v>34</v>
      </c>
      <c r="T4283" s="4">
        <f>Sales_Datas[[#This Row],[after_discount]]-(Sales_Datas[[#This Row],[qty_ordered]]*Sales_Datas[[#This Row],[cogs]])</f>
        <v>917566</v>
      </c>
      <c r="U4283" s="3">
        <f>IFERROR(Sales_Datas[[#This Row],[Gross_Profit]]/Sales_Datas[[#This Row],[after_discount]],0)</f>
        <v>0.9240119070636762</v>
      </c>
      <c r="V4283" s="1" t="str">
        <f>IF(Sales_Datas[[#This Row],[base_price]] &lt;= 632200, "Low", (IF(Sales_Datas[[#This Row],[base_price]] &gt;= 10092000, "High", "Medium")))</f>
        <v>Medium</v>
      </c>
    </row>
    <row r="4284" spans="1:22" x14ac:dyDescent="0.25">
      <c r="A4284" s="1" t="s">
        <v>11848</v>
      </c>
      <c r="B4284" s="1" t="s">
        <v>11849</v>
      </c>
      <c r="C4284" s="2">
        <v>44703</v>
      </c>
      <c r="D4284" s="1" t="s">
        <v>11846</v>
      </c>
      <c r="E4284" s="4">
        <v>99302</v>
      </c>
      <c r="F4284">
        <v>1</v>
      </c>
      <c r="G4284" s="4">
        <v>993024</v>
      </c>
      <c r="H4284" s="4">
        <v>0</v>
      </c>
      <c r="I4284" s="4">
        <v>993024</v>
      </c>
      <c r="J4284">
        <v>1</v>
      </c>
      <c r="K4284">
        <v>1</v>
      </c>
      <c r="L4284">
        <v>0</v>
      </c>
      <c r="M4284">
        <v>1</v>
      </c>
      <c r="N4284" s="2">
        <v>44653</v>
      </c>
      <c r="O4284" s="1" t="s">
        <v>11847</v>
      </c>
      <c r="P4284" s="4">
        <v>993024</v>
      </c>
      <c r="Q4284" s="4">
        <v>75458</v>
      </c>
      <c r="R4284" s="1" t="s">
        <v>75</v>
      </c>
      <c r="S4284" s="1" t="s">
        <v>50</v>
      </c>
      <c r="T4284" s="4">
        <f>Sales_Datas[[#This Row],[after_discount]]-(Sales_Datas[[#This Row],[qty_ordered]]*Sales_Datas[[#This Row],[cogs]])</f>
        <v>917566</v>
      </c>
      <c r="U4284" s="3">
        <f>IFERROR(Sales_Datas[[#This Row],[Gross_Profit]]/Sales_Datas[[#This Row],[after_discount]],0)</f>
        <v>0.9240119070636762</v>
      </c>
      <c r="V4284" s="1" t="str">
        <f>IF(Sales_Datas[[#This Row],[base_price]] &lt;= 632200, "Low", (IF(Sales_Datas[[#This Row],[base_price]] &gt;= 10092000, "High", "Medium")))</f>
        <v>Medium</v>
      </c>
    </row>
    <row r="4285" spans="1:22" x14ac:dyDescent="0.25">
      <c r="A4285" s="1" t="s">
        <v>11850</v>
      </c>
      <c r="B4285" s="1" t="s">
        <v>928</v>
      </c>
      <c r="C4285" s="2">
        <v>44732</v>
      </c>
      <c r="D4285" s="1" t="s">
        <v>11846</v>
      </c>
      <c r="E4285" s="4">
        <v>99302</v>
      </c>
      <c r="F4285">
        <v>1</v>
      </c>
      <c r="G4285" s="4">
        <v>993024</v>
      </c>
      <c r="H4285" s="4">
        <v>0</v>
      </c>
      <c r="I4285" s="4">
        <v>993024</v>
      </c>
      <c r="J4285">
        <v>1</v>
      </c>
      <c r="K4285">
        <v>1</v>
      </c>
      <c r="L4285">
        <v>0</v>
      </c>
      <c r="M4285">
        <v>1</v>
      </c>
      <c r="N4285" s="2">
        <v>44462</v>
      </c>
      <c r="O4285" s="1" t="s">
        <v>11847</v>
      </c>
      <c r="P4285" s="4">
        <v>993024</v>
      </c>
      <c r="Q4285" s="4">
        <v>75458</v>
      </c>
      <c r="R4285" s="1" t="s">
        <v>75</v>
      </c>
      <c r="S4285" s="1" t="s">
        <v>50</v>
      </c>
      <c r="T4285" s="4">
        <f>Sales_Datas[[#This Row],[after_discount]]-(Sales_Datas[[#This Row],[qty_ordered]]*Sales_Datas[[#This Row],[cogs]])</f>
        <v>917566</v>
      </c>
      <c r="U4285" s="3">
        <f>IFERROR(Sales_Datas[[#This Row],[Gross_Profit]]/Sales_Datas[[#This Row],[after_discount]],0)</f>
        <v>0.9240119070636762</v>
      </c>
      <c r="V4285" s="1" t="str">
        <f>IF(Sales_Datas[[#This Row],[base_price]] &lt;= 632200, "Low", (IF(Sales_Datas[[#This Row],[base_price]] &gt;= 10092000, "High", "Medium")))</f>
        <v>Medium</v>
      </c>
    </row>
    <row r="4286" spans="1:22" x14ac:dyDescent="0.25">
      <c r="A4286" s="1" t="s">
        <v>11851</v>
      </c>
      <c r="B4286" s="1" t="s">
        <v>11849</v>
      </c>
      <c r="C4286" s="2">
        <v>44681</v>
      </c>
      <c r="D4286" s="1" t="s">
        <v>11852</v>
      </c>
      <c r="E4286" s="4">
        <v>99296</v>
      </c>
      <c r="F4286">
        <v>1</v>
      </c>
      <c r="G4286" s="4">
        <v>992960</v>
      </c>
      <c r="H4286" s="4">
        <v>0</v>
      </c>
      <c r="I4286" s="4">
        <v>992960</v>
      </c>
      <c r="J4286">
        <v>1</v>
      </c>
      <c r="K4286">
        <v>1</v>
      </c>
      <c r="L4286">
        <v>0</v>
      </c>
      <c r="M4286">
        <v>1</v>
      </c>
      <c r="N4286" s="2">
        <v>44653</v>
      </c>
      <c r="O4286" s="1" t="s">
        <v>11853</v>
      </c>
      <c r="P4286" s="4">
        <v>992960</v>
      </c>
      <c r="Q4286" s="4">
        <v>76444</v>
      </c>
      <c r="R4286" s="1" t="s">
        <v>75</v>
      </c>
      <c r="S4286" s="1" t="s">
        <v>50</v>
      </c>
      <c r="T4286" s="4">
        <f>Sales_Datas[[#This Row],[after_discount]]-(Sales_Datas[[#This Row],[qty_ordered]]*Sales_Datas[[#This Row],[cogs]])</f>
        <v>916516</v>
      </c>
      <c r="U4286" s="3">
        <f>IFERROR(Sales_Datas[[#This Row],[Gross_Profit]]/Sales_Datas[[#This Row],[after_discount]],0)</f>
        <v>0.92301401869158883</v>
      </c>
      <c r="V4286" s="1" t="str">
        <f>IF(Sales_Datas[[#This Row],[base_price]] &lt;= 632200, "Low", (IF(Sales_Datas[[#This Row],[base_price]] &gt;= 10092000, "High", "Medium")))</f>
        <v>Medium</v>
      </c>
    </row>
    <row r="4287" spans="1:22" x14ac:dyDescent="0.25">
      <c r="A4287" s="1" t="s">
        <v>11854</v>
      </c>
      <c r="B4287" s="1" t="s">
        <v>2985</v>
      </c>
      <c r="C4287" s="2">
        <v>44557</v>
      </c>
      <c r="D4287" s="1" t="s">
        <v>11855</v>
      </c>
      <c r="E4287" s="4">
        <v>99006</v>
      </c>
      <c r="F4287">
        <v>1</v>
      </c>
      <c r="G4287" s="4">
        <v>990060</v>
      </c>
      <c r="H4287" s="4">
        <v>0</v>
      </c>
      <c r="I4287" s="4">
        <v>990060</v>
      </c>
      <c r="J4287">
        <v>1</v>
      </c>
      <c r="K4287">
        <v>1</v>
      </c>
      <c r="L4287">
        <v>1</v>
      </c>
      <c r="M4287">
        <v>1</v>
      </c>
      <c r="N4287" s="2">
        <v>44403</v>
      </c>
      <c r="O4287" s="1" t="s">
        <v>11856</v>
      </c>
      <c r="P4287" s="4">
        <v>990060</v>
      </c>
      <c r="Q4287" s="4">
        <v>64322</v>
      </c>
      <c r="R4287" s="1" t="s">
        <v>554</v>
      </c>
      <c r="S4287" s="1" t="s">
        <v>50</v>
      </c>
      <c r="T4287" s="4">
        <f>Sales_Datas[[#This Row],[after_discount]]-(Sales_Datas[[#This Row],[qty_ordered]]*Sales_Datas[[#This Row],[cogs]])</f>
        <v>925738</v>
      </c>
      <c r="U4287" s="3">
        <f>IFERROR(Sales_Datas[[#This Row],[Gross_Profit]]/Sales_Datas[[#This Row],[after_discount]],0)</f>
        <v>0.93503222026947863</v>
      </c>
      <c r="V4287" s="1" t="str">
        <f>IF(Sales_Datas[[#This Row],[base_price]] &lt;= 632200, "Low", (IF(Sales_Datas[[#This Row],[base_price]] &gt;= 10092000, "High", "Medium")))</f>
        <v>Medium</v>
      </c>
    </row>
    <row r="4288" spans="1:22" x14ac:dyDescent="0.25">
      <c r="A4288" s="1" t="s">
        <v>11857</v>
      </c>
      <c r="B4288" s="1" t="s">
        <v>11858</v>
      </c>
      <c r="C4288" s="2">
        <v>44358</v>
      </c>
      <c r="D4288" s="1" t="s">
        <v>11077</v>
      </c>
      <c r="E4288" s="4">
        <v>98600</v>
      </c>
      <c r="F4288">
        <v>1</v>
      </c>
      <c r="G4288" s="4">
        <v>986000</v>
      </c>
      <c r="H4288" s="4">
        <v>0</v>
      </c>
      <c r="I4288" s="4">
        <v>986000</v>
      </c>
      <c r="J4288">
        <v>1</v>
      </c>
      <c r="K4288">
        <v>1</v>
      </c>
      <c r="L4288">
        <v>1</v>
      </c>
      <c r="M4288">
        <v>1</v>
      </c>
      <c r="N4288" s="2">
        <v>44508</v>
      </c>
      <c r="O4288" s="1" t="s">
        <v>11078</v>
      </c>
      <c r="P4288" s="4">
        <v>928000</v>
      </c>
      <c r="Q4288" s="4">
        <v>68672</v>
      </c>
      <c r="R4288" s="1" t="s">
        <v>89</v>
      </c>
      <c r="S4288" s="1" t="s">
        <v>50</v>
      </c>
      <c r="T4288" s="4">
        <f>Sales_Datas[[#This Row],[after_discount]]-(Sales_Datas[[#This Row],[qty_ordered]]*Sales_Datas[[#This Row],[cogs]])</f>
        <v>917328</v>
      </c>
      <c r="U4288" s="3">
        <f>IFERROR(Sales_Datas[[#This Row],[Gross_Profit]]/Sales_Datas[[#This Row],[after_discount]],0)</f>
        <v>0.9303529411764706</v>
      </c>
      <c r="V4288" s="1" t="str">
        <f>IF(Sales_Datas[[#This Row],[base_price]] &lt;= 632200, "Low", (IF(Sales_Datas[[#This Row],[base_price]] &gt;= 10092000, "High", "Medium")))</f>
        <v>Medium</v>
      </c>
    </row>
    <row r="4289" spans="1:22" x14ac:dyDescent="0.25">
      <c r="A4289" s="1" t="s">
        <v>11859</v>
      </c>
      <c r="B4289" s="1" t="s">
        <v>11860</v>
      </c>
      <c r="C4289" s="2">
        <v>44730</v>
      </c>
      <c r="D4289" s="1" t="s">
        <v>4189</v>
      </c>
      <c r="E4289" s="4">
        <v>49300</v>
      </c>
      <c r="F4289">
        <v>2</v>
      </c>
      <c r="G4289" s="4">
        <v>986000</v>
      </c>
      <c r="H4289" s="4">
        <v>0</v>
      </c>
      <c r="I4289" s="4">
        <v>986000</v>
      </c>
      <c r="J4289">
        <v>1</v>
      </c>
      <c r="K4289">
        <v>1</v>
      </c>
      <c r="L4289">
        <v>1</v>
      </c>
      <c r="M4289">
        <v>1</v>
      </c>
      <c r="N4289" s="2">
        <v>44726</v>
      </c>
      <c r="O4289" s="1" t="s">
        <v>4190</v>
      </c>
      <c r="P4289" s="4">
        <v>493000</v>
      </c>
      <c r="Q4289" s="4">
        <v>35496</v>
      </c>
      <c r="R4289" s="1" t="s">
        <v>89</v>
      </c>
      <c r="S4289" s="1" t="s">
        <v>50</v>
      </c>
      <c r="T4289" s="4">
        <f>Sales_Datas[[#This Row],[after_discount]]-(Sales_Datas[[#This Row],[qty_ordered]]*Sales_Datas[[#This Row],[cogs]])</f>
        <v>915008</v>
      </c>
      <c r="U4289" s="3">
        <f>IFERROR(Sales_Datas[[#This Row],[Gross_Profit]]/Sales_Datas[[#This Row],[after_discount]],0)</f>
        <v>0.92800000000000005</v>
      </c>
      <c r="V4289" s="1" t="str">
        <f>IF(Sales_Datas[[#This Row],[base_price]] &lt;= 632200, "Low", (IF(Sales_Datas[[#This Row],[base_price]] &gt;= 10092000, "High", "Medium")))</f>
        <v>Low</v>
      </c>
    </row>
    <row r="4290" spans="1:22" x14ac:dyDescent="0.25">
      <c r="A4290" s="1" t="s">
        <v>11861</v>
      </c>
      <c r="B4290" s="1" t="s">
        <v>1638</v>
      </c>
      <c r="C4290" s="2">
        <v>44507</v>
      </c>
      <c r="D4290" s="1" t="s">
        <v>11862</v>
      </c>
      <c r="E4290" s="4">
        <v>98600</v>
      </c>
      <c r="F4290">
        <v>1</v>
      </c>
      <c r="G4290" s="4">
        <v>986000</v>
      </c>
      <c r="H4290" s="4">
        <v>0</v>
      </c>
      <c r="I4290" s="4">
        <v>986000</v>
      </c>
      <c r="J4290">
        <v>1</v>
      </c>
      <c r="K4290">
        <v>1</v>
      </c>
      <c r="L4290">
        <v>0</v>
      </c>
      <c r="M4290">
        <v>1</v>
      </c>
      <c r="N4290" s="2">
        <v>44405</v>
      </c>
      <c r="O4290" s="1" t="s">
        <v>11863</v>
      </c>
      <c r="P4290" s="4">
        <v>986000</v>
      </c>
      <c r="Q4290" s="4">
        <v>70992</v>
      </c>
      <c r="R4290" s="1" t="s">
        <v>554</v>
      </c>
      <c r="S4290" s="1" t="s">
        <v>50</v>
      </c>
      <c r="T4290" s="4">
        <f>Sales_Datas[[#This Row],[after_discount]]-(Sales_Datas[[#This Row],[qty_ordered]]*Sales_Datas[[#This Row],[cogs]])</f>
        <v>915008</v>
      </c>
      <c r="U4290" s="3">
        <f>IFERROR(Sales_Datas[[#This Row],[Gross_Profit]]/Sales_Datas[[#This Row],[after_discount]],0)</f>
        <v>0.92800000000000005</v>
      </c>
      <c r="V4290" s="1" t="str">
        <f>IF(Sales_Datas[[#This Row],[base_price]] &lt;= 632200, "Low", (IF(Sales_Datas[[#This Row],[base_price]] &gt;= 10092000, "High", "Medium")))</f>
        <v>Medium</v>
      </c>
    </row>
    <row r="4291" spans="1:22" x14ac:dyDescent="0.25">
      <c r="A4291" s="1" t="s">
        <v>11864</v>
      </c>
      <c r="B4291" s="1" t="s">
        <v>11865</v>
      </c>
      <c r="C4291" s="2">
        <v>44512</v>
      </c>
      <c r="D4291" s="1" t="s">
        <v>11866</v>
      </c>
      <c r="E4291" s="4">
        <v>98600</v>
      </c>
      <c r="F4291">
        <v>1</v>
      </c>
      <c r="G4291" s="4">
        <v>986000</v>
      </c>
      <c r="H4291" s="4">
        <v>0</v>
      </c>
      <c r="I4291" s="4">
        <v>986000</v>
      </c>
      <c r="J4291">
        <v>1</v>
      </c>
      <c r="K4291">
        <v>1</v>
      </c>
      <c r="L4291">
        <v>1</v>
      </c>
      <c r="M4291">
        <v>1</v>
      </c>
      <c r="N4291" s="2">
        <v>44543</v>
      </c>
      <c r="O4291" s="1" t="s">
        <v>11867</v>
      </c>
      <c r="P4291" s="4">
        <v>887400</v>
      </c>
      <c r="Q4291" s="4">
        <v>55854</v>
      </c>
      <c r="R4291" s="1" t="s">
        <v>554</v>
      </c>
      <c r="S4291" s="1" t="s">
        <v>50</v>
      </c>
      <c r="T4291" s="4">
        <f>Sales_Datas[[#This Row],[after_discount]]-(Sales_Datas[[#This Row],[qty_ordered]]*Sales_Datas[[#This Row],[cogs]])</f>
        <v>930146</v>
      </c>
      <c r="U4291" s="3">
        <f>IFERROR(Sales_Datas[[#This Row],[Gross_Profit]]/Sales_Datas[[#This Row],[after_discount]],0)</f>
        <v>0.94335294117647062</v>
      </c>
      <c r="V4291" s="1" t="str">
        <f>IF(Sales_Datas[[#This Row],[base_price]] &lt;= 632200, "Low", (IF(Sales_Datas[[#This Row],[base_price]] &gt;= 10092000, "High", "Medium")))</f>
        <v>Medium</v>
      </c>
    </row>
    <row r="4292" spans="1:22" x14ac:dyDescent="0.25">
      <c r="A4292" s="1" t="s">
        <v>11868</v>
      </c>
      <c r="B4292" s="1" t="s">
        <v>11869</v>
      </c>
      <c r="C4292" s="2">
        <v>44750</v>
      </c>
      <c r="D4292" s="1" t="s">
        <v>11870</v>
      </c>
      <c r="E4292" s="4">
        <v>98600</v>
      </c>
      <c r="F4292">
        <v>1</v>
      </c>
      <c r="G4292" s="4">
        <v>986000</v>
      </c>
      <c r="H4292" s="4">
        <v>0</v>
      </c>
      <c r="I4292" s="4">
        <v>986000</v>
      </c>
      <c r="J4292">
        <v>1</v>
      </c>
      <c r="K4292">
        <v>1</v>
      </c>
      <c r="L4292">
        <v>1</v>
      </c>
      <c r="M4292">
        <v>1</v>
      </c>
      <c r="N4292" s="2">
        <v>44782</v>
      </c>
      <c r="O4292" s="1" t="s">
        <v>11871</v>
      </c>
      <c r="P4292" s="4">
        <v>986000</v>
      </c>
      <c r="Q4292" s="4">
        <v>74936</v>
      </c>
      <c r="R4292" s="1" t="s">
        <v>554</v>
      </c>
      <c r="S4292" s="1" t="s">
        <v>50</v>
      </c>
      <c r="T4292" s="4">
        <f>Sales_Datas[[#This Row],[after_discount]]-(Sales_Datas[[#This Row],[qty_ordered]]*Sales_Datas[[#This Row],[cogs]])</f>
        <v>911064</v>
      </c>
      <c r="U4292" s="3">
        <f>IFERROR(Sales_Datas[[#This Row],[Gross_Profit]]/Sales_Datas[[#This Row],[after_discount]],0)</f>
        <v>0.92400000000000004</v>
      </c>
      <c r="V4292" s="1" t="str">
        <f>IF(Sales_Datas[[#This Row],[base_price]] &lt;= 632200, "Low", (IF(Sales_Datas[[#This Row],[base_price]] &gt;= 10092000, "High", "Medium")))</f>
        <v>Medium</v>
      </c>
    </row>
    <row r="4293" spans="1:22" x14ac:dyDescent="0.25">
      <c r="A4293" s="1" t="s">
        <v>11872</v>
      </c>
      <c r="B4293" s="1" t="s">
        <v>341</v>
      </c>
      <c r="C4293" s="2">
        <v>44237</v>
      </c>
      <c r="D4293" s="1" t="s">
        <v>342</v>
      </c>
      <c r="E4293" s="4">
        <v>4930</v>
      </c>
      <c r="F4293">
        <v>20</v>
      </c>
      <c r="G4293" s="4">
        <v>986000</v>
      </c>
      <c r="H4293" s="4">
        <v>0</v>
      </c>
      <c r="I4293" s="4">
        <v>986000</v>
      </c>
      <c r="J4293">
        <v>1</v>
      </c>
      <c r="K4293">
        <v>1</v>
      </c>
      <c r="L4293">
        <v>1</v>
      </c>
      <c r="M4293">
        <v>1</v>
      </c>
      <c r="N4293" s="2">
        <v>44381</v>
      </c>
      <c r="O4293" s="1" t="s">
        <v>343</v>
      </c>
      <c r="P4293" s="4">
        <v>49300</v>
      </c>
      <c r="Q4293" s="4">
        <v>3712</v>
      </c>
      <c r="R4293" s="1" t="s">
        <v>344</v>
      </c>
      <c r="S4293" s="1" t="s">
        <v>50</v>
      </c>
      <c r="T4293" s="4">
        <f>Sales_Datas[[#This Row],[after_discount]]-(Sales_Datas[[#This Row],[qty_ordered]]*Sales_Datas[[#This Row],[cogs]])</f>
        <v>911760</v>
      </c>
      <c r="U4293" s="3">
        <f>IFERROR(Sales_Datas[[#This Row],[Gross_Profit]]/Sales_Datas[[#This Row],[after_discount]],0)</f>
        <v>0.92470588235294116</v>
      </c>
      <c r="V4293" s="1" t="str">
        <f>IF(Sales_Datas[[#This Row],[base_price]] &lt;= 632200, "Low", (IF(Sales_Datas[[#This Row],[base_price]] &gt;= 10092000, "High", "Medium")))</f>
        <v>Low</v>
      </c>
    </row>
    <row r="4294" spans="1:22" x14ac:dyDescent="0.25">
      <c r="A4294" s="1" t="s">
        <v>11873</v>
      </c>
      <c r="B4294" s="1" t="s">
        <v>11874</v>
      </c>
      <c r="C4294" s="2">
        <v>44546</v>
      </c>
      <c r="D4294" s="1" t="s">
        <v>784</v>
      </c>
      <c r="E4294" s="4">
        <v>24650</v>
      </c>
      <c r="F4294">
        <v>4</v>
      </c>
      <c r="G4294" s="4">
        <v>986000</v>
      </c>
      <c r="H4294" s="4">
        <v>0</v>
      </c>
      <c r="I4294" s="4">
        <v>986000</v>
      </c>
      <c r="J4294">
        <v>1</v>
      </c>
      <c r="K4294">
        <v>1</v>
      </c>
      <c r="L4294">
        <v>0</v>
      </c>
      <c r="M4294">
        <v>1</v>
      </c>
      <c r="N4294" s="2">
        <v>44550</v>
      </c>
      <c r="O4294" s="1" t="s">
        <v>785</v>
      </c>
      <c r="P4294" s="4">
        <v>246500</v>
      </c>
      <c r="Q4294" s="4">
        <v>19952</v>
      </c>
      <c r="R4294" s="1" t="s">
        <v>344</v>
      </c>
      <c r="S4294" s="1" t="s">
        <v>50</v>
      </c>
      <c r="T4294" s="4">
        <f>Sales_Datas[[#This Row],[after_discount]]-(Sales_Datas[[#This Row],[qty_ordered]]*Sales_Datas[[#This Row],[cogs]])</f>
        <v>906192</v>
      </c>
      <c r="U4294" s="3">
        <f>IFERROR(Sales_Datas[[#This Row],[Gross_Profit]]/Sales_Datas[[#This Row],[after_discount]],0)</f>
        <v>0.91905882352941182</v>
      </c>
      <c r="V4294" s="1" t="str">
        <f>IF(Sales_Datas[[#This Row],[base_price]] &lt;= 632200, "Low", (IF(Sales_Datas[[#This Row],[base_price]] &gt;= 10092000, "High", "Medium")))</f>
        <v>Low</v>
      </c>
    </row>
    <row r="4295" spans="1:22" x14ac:dyDescent="0.25">
      <c r="A4295" s="1" t="s">
        <v>11875</v>
      </c>
      <c r="B4295" s="1" t="s">
        <v>11876</v>
      </c>
      <c r="C4295" s="2">
        <v>44295</v>
      </c>
      <c r="D4295" s="1" t="s">
        <v>11877</v>
      </c>
      <c r="E4295" s="4">
        <v>98542</v>
      </c>
      <c r="F4295">
        <v>1</v>
      </c>
      <c r="G4295" s="4">
        <v>985420</v>
      </c>
      <c r="H4295" s="4">
        <v>0</v>
      </c>
      <c r="I4295" s="4">
        <v>985420</v>
      </c>
      <c r="J4295">
        <v>1</v>
      </c>
      <c r="K4295">
        <v>1</v>
      </c>
      <c r="L4295">
        <v>0</v>
      </c>
      <c r="M4295">
        <v>1</v>
      </c>
      <c r="N4295" s="2">
        <v>44457</v>
      </c>
      <c r="O4295" s="1" t="s">
        <v>11878</v>
      </c>
      <c r="P4295" s="4">
        <v>620020</v>
      </c>
      <c r="Q4295" s="4">
        <v>54520</v>
      </c>
      <c r="R4295" s="1" t="s">
        <v>191</v>
      </c>
      <c r="S4295" s="1" t="s">
        <v>50</v>
      </c>
      <c r="T4295" s="4">
        <f>Sales_Datas[[#This Row],[after_discount]]-(Sales_Datas[[#This Row],[qty_ordered]]*Sales_Datas[[#This Row],[cogs]])</f>
        <v>930900</v>
      </c>
      <c r="U4295" s="3">
        <f>IFERROR(Sales_Datas[[#This Row],[Gross_Profit]]/Sales_Datas[[#This Row],[after_discount]],0)</f>
        <v>0.94467333725721014</v>
      </c>
      <c r="V4295" s="1" t="str">
        <f>IF(Sales_Datas[[#This Row],[base_price]] &lt;= 632200, "Low", (IF(Sales_Datas[[#This Row],[base_price]] &gt;= 10092000, "High", "Medium")))</f>
        <v>Low</v>
      </c>
    </row>
    <row r="4296" spans="1:22" x14ac:dyDescent="0.25">
      <c r="A4296" s="1" t="s">
        <v>11879</v>
      </c>
      <c r="B4296" s="1" t="s">
        <v>11880</v>
      </c>
      <c r="C4296" s="2">
        <v>44436</v>
      </c>
      <c r="D4296" s="1" t="s">
        <v>11877</v>
      </c>
      <c r="E4296" s="4">
        <v>98542</v>
      </c>
      <c r="F4296">
        <v>1</v>
      </c>
      <c r="G4296" s="4">
        <v>985420</v>
      </c>
      <c r="H4296" s="4">
        <v>0</v>
      </c>
      <c r="I4296" s="4">
        <v>985420</v>
      </c>
      <c r="J4296">
        <v>1</v>
      </c>
      <c r="K4296">
        <v>1</v>
      </c>
      <c r="L4296">
        <v>0</v>
      </c>
      <c r="M4296">
        <v>1</v>
      </c>
      <c r="N4296" s="2">
        <v>44434</v>
      </c>
      <c r="O4296" s="1" t="s">
        <v>11878</v>
      </c>
      <c r="P4296" s="4">
        <v>620020</v>
      </c>
      <c r="Q4296" s="4">
        <v>54520</v>
      </c>
      <c r="R4296" s="1" t="s">
        <v>191</v>
      </c>
      <c r="S4296" s="1" t="s">
        <v>50</v>
      </c>
      <c r="T4296" s="4">
        <f>Sales_Datas[[#This Row],[after_discount]]-(Sales_Datas[[#This Row],[qty_ordered]]*Sales_Datas[[#This Row],[cogs]])</f>
        <v>930900</v>
      </c>
      <c r="U4296" s="3">
        <f>IFERROR(Sales_Datas[[#This Row],[Gross_Profit]]/Sales_Datas[[#This Row],[after_discount]],0)</f>
        <v>0.94467333725721014</v>
      </c>
      <c r="V4296" s="1" t="str">
        <f>IF(Sales_Datas[[#This Row],[base_price]] &lt;= 632200, "Low", (IF(Sales_Datas[[#This Row],[base_price]] &gt;= 10092000, "High", "Medium")))</f>
        <v>Low</v>
      </c>
    </row>
    <row r="4297" spans="1:22" x14ac:dyDescent="0.25">
      <c r="A4297" s="1" t="s">
        <v>11881</v>
      </c>
      <c r="B4297" s="1" t="s">
        <v>11882</v>
      </c>
      <c r="C4297" s="2">
        <v>44450</v>
      </c>
      <c r="D4297" s="1" t="s">
        <v>11877</v>
      </c>
      <c r="E4297" s="4">
        <v>98542</v>
      </c>
      <c r="F4297">
        <v>1</v>
      </c>
      <c r="G4297" s="4">
        <v>985420</v>
      </c>
      <c r="H4297" s="4">
        <v>0</v>
      </c>
      <c r="I4297" s="4">
        <v>985420</v>
      </c>
      <c r="J4297">
        <v>1</v>
      </c>
      <c r="K4297">
        <v>1</v>
      </c>
      <c r="L4297">
        <v>1</v>
      </c>
      <c r="M4297">
        <v>1</v>
      </c>
      <c r="N4297" s="2">
        <v>44521</v>
      </c>
      <c r="O4297" s="1" t="s">
        <v>11878</v>
      </c>
      <c r="P4297" s="4">
        <v>620020</v>
      </c>
      <c r="Q4297" s="4">
        <v>54520</v>
      </c>
      <c r="R4297" s="1" t="s">
        <v>191</v>
      </c>
      <c r="S4297" s="1" t="s">
        <v>50</v>
      </c>
      <c r="T4297" s="4">
        <f>Sales_Datas[[#This Row],[after_discount]]-(Sales_Datas[[#This Row],[qty_ordered]]*Sales_Datas[[#This Row],[cogs]])</f>
        <v>930900</v>
      </c>
      <c r="U4297" s="3">
        <f>IFERROR(Sales_Datas[[#This Row],[Gross_Profit]]/Sales_Datas[[#This Row],[after_discount]],0)</f>
        <v>0.94467333725721014</v>
      </c>
      <c r="V4297" s="1" t="str">
        <f>IF(Sales_Datas[[#This Row],[base_price]] &lt;= 632200, "Low", (IF(Sales_Datas[[#This Row],[base_price]] &gt;= 10092000, "High", "Medium")))</f>
        <v>Low</v>
      </c>
    </row>
    <row r="4298" spans="1:22" x14ac:dyDescent="0.25">
      <c r="A4298" s="1" t="s">
        <v>11883</v>
      </c>
      <c r="B4298" s="1" t="s">
        <v>11884</v>
      </c>
      <c r="C4298" s="2">
        <v>44508</v>
      </c>
      <c r="D4298" s="1" t="s">
        <v>11885</v>
      </c>
      <c r="E4298" s="4">
        <v>98542</v>
      </c>
      <c r="F4298">
        <v>1</v>
      </c>
      <c r="G4298" s="4">
        <v>985420</v>
      </c>
      <c r="H4298" s="4">
        <v>0</v>
      </c>
      <c r="I4298" s="4">
        <v>985420</v>
      </c>
      <c r="J4298">
        <v>1</v>
      </c>
      <c r="K4298">
        <v>1</v>
      </c>
      <c r="L4298">
        <v>0</v>
      </c>
      <c r="M4298">
        <v>1</v>
      </c>
      <c r="N4298" s="2">
        <v>44435</v>
      </c>
      <c r="O4298" s="1" t="s">
        <v>11886</v>
      </c>
      <c r="P4298" s="4">
        <v>753420</v>
      </c>
      <c r="Q4298" s="4">
        <v>66294</v>
      </c>
      <c r="R4298" s="1" t="s">
        <v>89</v>
      </c>
      <c r="S4298" s="1" t="s">
        <v>50</v>
      </c>
      <c r="T4298" s="4">
        <f>Sales_Datas[[#This Row],[after_discount]]-(Sales_Datas[[#This Row],[qty_ordered]]*Sales_Datas[[#This Row],[cogs]])</f>
        <v>919126</v>
      </c>
      <c r="U4298" s="3">
        <f>IFERROR(Sales_Datas[[#This Row],[Gross_Profit]]/Sales_Datas[[#This Row],[after_discount]],0)</f>
        <v>0.93272513243084165</v>
      </c>
      <c r="V4298" s="1" t="str">
        <f>IF(Sales_Datas[[#This Row],[base_price]] &lt;= 632200, "Low", (IF(Sales_Datas[[#This Row],[base_price]] &gt;= 10092000, "High", "Medium")))</f>
        <v>Medium</v>
      </c>
    </row>
    <row r="4299" spans="1:22" x14ac:dyDescent="0.25">
      <c r="A4299" s="1" t="s">
        <v>11887</v>
      </c>
      <c r="B4299" s="1" t="s">
        <v>11888</v>
      </c>
      <c r="C4299" s="2">
        <v>44716</v>
      </c>
      <c r="D4299" s="1" t="s">
        <v>11889</v>
      </c>
      <c r="E4299" s="4">
        <v>98542</v>
      </c>
      <c r="F4299">
        <v>1</v>
      </c>
      <c r="G4299" s="4">
        <v>985420</v>
      </c>
      <c r="H4299" s="4">
        <v>0</v>
      </c>
      <c r="I4299" s="4">
        <v>985420</v>
      </c>
      <c r="J4299">
        <v>1</v>
      </c>
      <c r="K4299">
        <v>1</v>
      </c>
      <c r="L4299">
        <v>1</v>
      </c>
      <c r="M4299">
        <v>1</v>
      </c>
      <c r="N4299" s="2">
        <v>44609</v>
      </c>
      <c r="O4299" s="1" t="s">
        <v>11890</v>
      </c>
      <c r="P4299" s="4">
        <v>985420</v>
      </c>
      <c r="Q4299" s="4">
        <v>70934</v>
      </c>
      <c r="R4299" s="1" t="s">
        <v>89</v>
      </c>
      <c r="S4299" s="1" t="s">
        <v>50</v>
      </c>
      <c r="T4299" s="4">
        <f>Sales_Datas[[#This Row],[after_discount]]-(Sales_Datas[[#This Row],[qty_ordered]]*Sales_Datas[[#This Row],[cogs]])</f>
        <v>914486</v>
      </c>
      <c r="U4299" s="3">
        <f>IFERROR(Sales_Datas[[#This Row],[Gross_Profit]]/Sales_Datas[[#This Row],[after_discount]],0)</f>
        <v>0.92801648028251915</v>
      </c>
      <c r="V4299" s="1" t="str">
        <f>IF(Sales_Datas[[#This Row],[base_price]] &lt;= 632200, "Low", (IF(Sales_Datas[[#This Row],[base_price]] &gt;= 10092000, "High", "Medium")))</f>
        <v>Medium</v>
      </c>
    </row>
    <row r="4300" spans="1:22" x14ac:dyDescent="0.25">
      <c r="A4300" s="1" t="s">
        <v>11891</v>
      </c>
      <c r="B4300" s="1" t="s">
        <v>11892</v>
      </c>
      <c r="C4300" s="2">
        <v>44234</v>
      </c>
      <c r="D4300" s="1" t="s">
        <v>11893</v>
      </c>
      <c r="E4300" s="4">
        <v>98542</v>
      </c>
      <c r="F4300">
        <v>1</v>
      </c>
      <c r="G4300" s="4">
        <v>985420</v>
      </c>
      <c r="H4300" s="4">
        <v>0</v>
      </c>
      <c r="I4300" s="4">
        <v>985420</v>
      </c>
      <c r="J4300">
        <v>1</v>
      </c>
      <c r="K4300">
        <v>1</v>
      </c>
      <c r="L4300">
        <v>1</v>
      </c>
      <c r="M4300">
        <v>1</v>
      </c>
      <c r="N4300" s="2">
        <v>44378</v>
      </c>
      <c r="O4300" s="1" t="s">
        <v>11894</v>
      </c>
      <c r="P4300" s="4">
        <v>985420</v>
      </c>
      <c r="Q4300" s="4">
        <v>68962</v>
      </c>
      <c r="R4300" s="1" t="s">
        <v>128</v>
      </c>
      <c r="S4300" s="1" t="s">
        <v>50</v>
      </c>
      <c r="T4300" s="4">
        <f>Sales_Datas[[#This Row],[after_discount]]-(Sales_Datas[[#This Row],[qty_ordered]]*Sales_Datas[[#This Row],[cogs]])</f>
        <v>916458</v>
      </c>
      <c r="U4300" s="3">
        <f>IFERROR(Sales_Datas[[#This Row],[Gross_Profit]]/Sales_Datas[[#This Row],[after_discount]],0)</f>
        <v>0.9300176574455562</v>
      </c>
      <c r="V4300" s="1" t="str">
        <f>IF(Sales_Datas[[#This Row],[base_price]] &lt;= 632200, "Low", (IF(Sales_Datas[[#This Row],[base_price]] &gt;= 10092000, "High", "Medium")))</f>
        <v>Medium</v>
      </c>
    </row>
    <row r="4301" spans="1:22" x14ac:dyDescent="0.25">
      <c r="A4301" s="1" t="s">
        <v>11895</v>
      </c>
      <c r="B4301" s="1" t="s">
        <v>6456</v>
      </c>
      <c r="C4301" s="2">
        <v>44297</v>
      </c>
      <c r="D4301" s="1" t="s">
        <v>10830</v>
      </c>
      <c r="E4301" s="4">
        <v>98542</v>
      </c>
      <c r="F4301">
        <v>1</v>
      </c>
      <c r="G4301" s="4">
        <v>985420</v>
      </c>
      <c r="H4301" s="4">
        <v>0</v>
      </c>
      <c r="I4301" s="4">
        <v>985420</v>
      </c>
      <c r="J4301">
        <v>1</v>
      </c>
      <c r="K4301">
        <v>1</v>
      </c>
      <c r="L4301">
        <v>1</v>
      </c>
      <c r="M4301">
        <v>1</v>
      </c>
      <c r="N4301" s="2">
        <v>44482</v>
      </c>
      <c r="O4301" s="1" t="s">
        <v>10831</v>
      </c>
      <c r="P4301" s="4">
        <v>904800</v>
      </c>
      <c r="Q4301" s="4">
        <v>66004</v>
      </c>
      <c r="R4301" s="1" t="s">
        <v>554</v>
      </c>
      <c r="S4301" s="1" t="s">
        <v>50</v>
      </c>
      <c r="T4301" s="4">
        <f>Sales_Datas[[#This Row],[after_discount]]-(Sales_Datas[[#This Row],[qty_ordered]]*Sales_Datas[[#This Row],[cogs]])</f>
        <v>919416</v>
      </c>
      <c r="U4301" s="3">
        <f>IFERROR(Sales_Datas[[#This Row],[Gross_Profit]]/Sales_Datas[[#This Row],[after_discount]],0)</f>
        <v>0.93301942319011189</v>
      </c>
      <c r="V4301" s="1" t="str">
        <f>IF(Sales_Datas[[#This Row],[base_price]] &lt;= 632200, "Low", (IF(Sales_Datas[[#This Row],[base_price]] &gt;= 10092000, "High", "Medium")))</f>
        <v>Medium</v>
      </c>
    </row>
    <row r="4302" spans="1:22" x14ac:dyDescent="0.25">
      <c r="A4302" s="1" t="s">
        <v>11896</v>
      </c>
      <c r="B4302" s="1" t="s">
        <v>11897</v>
      </c>
      <c r="C4302" s="2">
        <v>44689</v>
      </c>
      <c r="D4302" s="1" t="s">
        <v>11653</v>
      </c>
      <c r="E4302" s="4">
        <v>98542</v>
      </c>
      <c r="F4302">
        <v>1</v>
      </c>
      <c r="G4302" s="4">
        <v>985420</v>
      </c>
      <c r="H4302" s="4">
        <v>0</v>
      </c>
      <c r="I4302" s="4">
        <v>985420</v>
      </c>
      <c r="J4302">
        <v>1</v>
      </c>
      <c r="K4302">
        <v>1</v>
      </c>
      <c r="L4302">
        <v>1</v>
      </c>
      <c r="M4302">
        <v>1</v>
      </c>
      <c r="N4302" s="2">
        <v>44798</v>
      </c>
      <c r="O4302" s="1" t="s">
        <v>11654</v>
      </c>
      <c r="P4302" s="4">
        <v>985420</v>
      </c>
      <c r="Q4302" s="4">
        <v>66004</v>
      </c>
      <c r="R4302" s="1" t="s">
        <v>554</v>
      </c>
      <c r="S4302" s="1" t="s">
        <v>50</v>
      </c>
      <c r="T4302" s="4">
        <f>Sales_Datas[[#This Row],[after_discount]]-(Sales_Datas[[#This Row],[qty_ordered]]*Sales_Datas[[#This Row],[cogs]])</f>
        <v>919416</v>
      </c>
      <c r="U4302" s="3">
        <f>IFERROR(Sales_Datas[[#This Row],[Gross_Profit]]/Sales_Datas[[#This Row],[after_discount]],0)</f>
        <v>0.93301942319011189</v>
      </c>
      <c r="V4302" s="1" t="str">
        <f>IF(Sales_Datas[[#This Row],[base_price]] &lt;= 632200, "Low", (IF(Sales_Datas[[#This Row],[base_price]] &gt;= 10092000, "High", "Medium")))</f>
        <v>Medium</v>
      </c>
    </row>
    <row r="4303" spans="1:22" x14ac:dyDescent="0.25">
      <c r="A4303" s="1" t="s">
        <v>11898</v>
      </c>
      <c r="B4303" s="1" t="s">
        <v>11899</v>
      </c>
      <c r="C4303" s="2">
        <v>44733</v>
      </c>
      <c r="D4303" s="1" t="s">
        <v>11653</v>
      </c>
      <c r="E4303" s="4">
        <v>98542</v>
      </c>
      <c r="F4303">
        <v>1</v>
      </c>
      <c r="G4303" s="4">
        <v>985420</v>
      </c>
      <c r="H4303" s="4">
        <v>0</v>
      </c>
      <c r="I4303" s="4">
        <v>985420</v>
      </c>
      <c r="J4303">
        <v>1</v>
      </c>
      <c r="K4303">
        <v>1</v>
      </c>
      <c r="L4303">
        <v>1</v>
      </c>
      <c r="M4303">
        <v>1</v>
      </c>
      <c r="N4303" s="2">
        <v>44738</v>
      </c>
      <c r="O4303" s="1" t="s">
        <v>11654</v>
      </c>
      <c r="P4303" s="4">
        <v>985420</v>
      </c>
      <c r="Q4303" s="4">
        <v>66004</v>
      </c>
      <c r="R4303" s="1" t="s">
        <v>554</v>
      </c>
      <c r="S4303" s="1" t="s">
        <v>50</v>
      </c>
      <c r="T4303" s="4">
        <f>Sales_Datas[[#This Row],[after_discount]]-(Sales_Datas[[#This Row],[qty_ordered]]*Sales_Datas[[#This Row],[cogs]])</f>
        <v>919416</v>
      </c>
      <c r="U4303" s="3">
        <f>IFERROR(Sales_Datas[[#This Row],[Gross_Profit]]/Sales_Datas[[#This Row],[after_discount]],0)</f>
        <v>0.93301942319011189</v>
      </c>
      <c r="V4303" s="1" t="str">
        <f>IF(Sales_Datas[[#This Row],[base_price]] &lt;= 632200, "Low", (IF(Sales_Datas[[#This Row],[base_price]] &gt;= 10092000, "High", "Medium")))</f>
        <v>Medium</v>
      </c>
    </row>
    <row r="4304" spans="1:22" x14ac:dyDescent="0.25">
      <c r="A4304" s="1" t="s">
        <v>11900</v>
      </c>
      <c r="B4304" s="1" t="s">
        <v>7471</v>
      </c>
      <c r="C4304" s="2">
        <v>44870</v>
      </c>
      <c r="D4304" s="1" t="s">
        <v>11901</v>
      </c>
      <c r="E4304" s="4">
        <v>98310</v>
      </c>
      <c r="F4304">
        <v>1</v>
      </c>
      <c r="G4304" s="4">
        <v>983100</v>
      </c>
      <c r="H4304" s="4">
        <v>0</v>
      </c>
      <c r="I4304" s="4">
        <v>983100</v>
      </c>
      <c r="J4304">
        <v>1</v>
      </c>
      <c r="K4304">
        <v>1</v>
      </c>
      <c r="L4304">
        <v>1</v>
      </c>
      <c r="M4304">
        <v>3</v>
      </c>
      <c r="N4304" s="2">
        <v>44614</v>
      </c>
      <c r="O4304" s="1" t="s">
        <v>11902</v>
      </c>
      <c r="P4304" s="4">
        <v>983100</v>
      </c>
      <c r="Q4304" s="4">
        <v>73718</v>
      </c>
      <c r="R4304" s="1" t="s">
        <v>475</v>
      </c>
      <c r="S4304" s="1" t="s">
        <v>56</v>
      </c>
      <c r="T4304" s="4">
        <f>Sales_Datas[[#This Row],[after_discount]]-(Sales_Datas[[#This Row],[qty_ordered]]*Sales_Datas[[#This Row],[cogs]])</f>
        <v>909382</v>
      </c>
      <c r="U4304" s="3">
        <f>IFERROR(Sales_Datas[[#This Row],[Gross_Profit]]/Sales_Datas[[#This Row],[after_discount]],0)</f>
        <v>0.92501474926253691</v>
      </c>
      <c r="V4304" s="1" t="str">
        <f>IF(Sales_Datas[[#This Row],[base_price]] &lt;= 632200, "Low", (IF(Sales_Datas[[#This Row],[base_price]] &gt;= 10092000, "High", "Medium")))</f>
        <v>Medium</v>
      </c>
    </row>
    <row r="4305" spans="1:22" x14ac:dyDescent="0.25">
      <c r="A4305" s="1" t="s">
        <v>11903</v>
      </c>
      <c r="B4305" s="1" t="s">
        <v>11904</v>
      </c>
      <c r="C4305" s="2">
        <v>44672</v>
      </c>
      <c r="D4305" s="1" t="s">
        <v>11905</v>
      </c>
      <c r="E4305" s="4">
        <v>98310</v>
      </c>
      <c r="F4305">
        <v>1</v>
      </c>
      <c r="G4305" s="4">
        <v>983100</v>
      </c>
      <c r="H4305" s="4">
        <v>0</v>
      </c>
      <c r="I4305" s="4">
        <v>983100</v>
      </c>
      <c r="J4305">
        <v>1</v>
      </c>
      <c r="K4305">
        <v>1</v>
      </c>
      <c r="L4305">
        <v>0</v>
      </c>
      <c r="M4305">
        <v>7</v>
      </c>
      <c r="N4305" s="2">
        <v>44678</v>
      </c>
      <c r="O4305" s="1" t="s">
        <v>11906</v>
      </c>
      <c r="P4305" s="4">
        <v>983100</v>
      </c>
      <c r="Q4305" s="4">
        <v>81548</v>
      </c>
      <c r="R4305" s="1" t="s">
        <v>554</v>
      </c>
      <c r="S4305" s="1" t="s">
        <v>66</v>
      </c>
      <c r="T4305" s="4">
        <f>Sales_Datas[[#This Row],[after_discount]]-(Sales_Datas[[#This Row],[qty_ordered]]*Sales_Datas[[#This Row],[cogs]])</f>
        <v>901552</v>
      </c>
      <c r="U4305" s="3">
        <f>IFERROR(Sales_Datas[[#This Row],[Gross_Profit]]/Sales_Datas[[#This Row],[after_discount]],0)</f>
        <v>0.91705014749262537</v>
      </c>
      <c r="V4305" s="1" t="str">
        <f>IF(Sales_Datas[[#This Row],[base_price]] &lt;= 632200, "Low", (IF(Sales_Datas[[#This Row],[base_price]] &gt;= 10092000, "High", "Medium")))</f>
        <v>Medium</v>
      </c>
    </row>
    <row r="4306" spans="1:22" x14ac:dyDescent="0.25">
      <c r="A4306" s="1" t="s">
        <v>11907</v>
      </c>
      <c r="B4306" s="1" t="s">
        <v>11822</v>
      </c>
      <c r="C4306" s="2">
        <v>44384</v>
      </c>
      <c r="D4306" s="1" t="s">
        <v>11908</v>
      </c>
      <c r="E4306" s="4">
        <v>98310</v>
      </c>
      <c r="F4306">
        <v>1</v>
      </c>
      <c r="G4306" s="4">
        <v>983100</v>
      </c>
      <c r="H4306" s="4">
        <v>0</v>
      </c>
      <c r="I4306" s="4">
        <v>983100</v>
      </c>
      <c r="J4306">
        <v>1</v>
      </c>
      <c r="K4306">
        <v>1</v>
      </c>
      <c r="L4306">
        <v>1</v>
      </c>
      <c r="M4306">
        <v>12</v>
      </c>
      <c r="N4306" s="2">
        <v>44386</v>
      </c>
      <c r="O4306" s="1" t="s">
        <v>11909</v>
      </c>
      <c r="P4306" s="4">
        <v>983100</v>
      </c>
      <c r="Q4306" s="4">
        <v>75690</v>
      </c>
      <c r="R4306" s="1" t="s">
        <v>383</v>
      </c>
      <c r="S4306" s="1" t="s">
        <v>1137</v>
      </c>
      <c r="T4306" s="4">
        <f>Sales_Datas[[#This Row],[after_discount]]-(Sales_Datas[[#This Row],[qty_ordered]]*Sales_Datas[[#This Row],[cogs]])</f>
        <v>907410</v>
      </c>
      <c r="U4306" s="3">
        <f>IFERROR(Sales_Datas[[#This Row],[Gross_Profit]]/Sales_Datas[[#This Row],[after_discount]],0)</f>
        <v>0.92300884955752216</v>
      </c>
      <c r="V4306" s="1" t="str">
        <f>IF(Sales_Datas[[#This Row],[base_price]] &lt;= 632200, "Low", (IF(Sales_Datas[[#This Row],[base_price]] &gt;= 10092000, "High", "Medium")))</f>
        <v>Medium</v>
      </c>
    </row>
    <row r="4307" spans="1:22" x14ac:dyDescent="0.25">
      <c r="A4307" s="1" t="s">
        <v>11910</v>
      </c>
      <c r="B4307" s="1" t="s">
        <v>651</v>
      </c>
      <c r="C4307" s="2">
        <v>44394</v>
      </c>
      <c r="D4307" s="1" t="s">
        <v>11911</v>
      </c>
      <c r="E4307" s="4">
        <v>98020</v>
      </c>
      <c r="F4307">
        <v>1</v>
      </c>
      <c r="G4307" s="4">
        <v>980200</v>
      </c>
      <c r="H4307" s="4">
        <v>0</v>
      </c>
      <c r="I4307" s="4">
        <v>980200</v>
      </c>
      <c r="J4307">
        <v>1</v>
      </c>
      <c r="K4307">
        <v>1</v>
      </c>
      <c r="L4307">
        <v>1</v>
      </c>
      <c r="M4307">
        <v>1</v>
      </c>
      <c r="N4307" s="2">
        <v>44393</v>
      </c>
      <c r="O4307" s="1" t="s">
        <v>11912</v>
      </c>
      <c r="P4307" s="4">
        <v>980200</v>
      </c>
      <c r="Q4307" s="4">
        <v>88218</v>
      </c>
      <c r="R4307" s="1" t="s">
        <v>23</v>
      </c>
      <c r="S4307" s="1" t="s">
        <v>50</v>
      </c>
      <c r="T4307" s="4">
        <f>Sales_Datas[[#This Row],[after_discount]]-(Sales_Datas[[#This Row],[qty_ordered]]*Sales_Datas[[#This Row],[cogs]])</f>
        <v>891982</v>
      </c>
      <c r="U4307" s="3">
        <f>IFERROR(Sales_Datas[[#This Row],[Gross_Profit]]/Sales_Datas[[#This Row],[after_discount]],0)</f>
        <v>0.91</v>
      </c>
      <c r="V4307" s="1" t="str">
        <f>IF(Sales_Datas[[#This Row],[base_price]] &lt;= 632200, "Low", (IF(Sales_Datas[[#This Row],[base_price]] &gt;= 10092000, "High", "Medium")))</f>
        <v>Medium</v>
      </c>
    </row>
    <row r="4308" spans="1:22" x14ac:dyDescent="0.25">
      <c r="A4308" s="1" t="s">
        <v>11913</v>
      </c>
      <c r="B4308" s="1" t="s">
        <v>651</v>
      </c>
      <c r="C4308" s="2">
        <v>44837</v>
      </c>
      <c r="D4308" s="1" t="s">
        <v>11914</v>
      </c>
      <c r="E4308" s="4">
        <v>98020</v>
      </c>
      <c r="F4308">
        <v>1</v>
      </c>
      <c r="G4308" s="4">
        <v>980200</v>
      </c>
      <c r="H4308" s="4">
        <v>0</v>
      </c>
      <c r="I4308" s="4">
        <v>980200</v>
      </c>
      <c r="J4308">
        <v>1</v>
      </c>
      <c r="K4308">
        <v>1</v>
      </c>
      <c r="L4308">
        <v>1</v>
      </c>
      <c r="M4308">
        <v>1</v>
      </c>
      <c r="N4308" s="2">
        <v>44393</v>
      </c>
      <c r="O4308" s="1" t="s">
        <v>11915</v>
      </c>
      <c r="P4308" s="4">
        <v>980200</v>
      </c>
      <c r="Q4308" s="4">
        <v>78416</v>
      </c>
      <c r="R4308" s="1" t="s">
        <v>23</v>
      </c>
      <c r="S4308" s="1" t="s">
        <v>50</v>
      </c>
      <c r="T4308" s="4">
        <f>Sales_Datas[[#This Row],[after_discount]]-(Sales_Datas[[#This Row],[qty_ordered]]*Sales_Datas[[#This Row],[cogs]])</f>
        <v>901784</v>
      </c>
      <c r="U4308" s="3">
        <f>IFERROR(Sales_Datas[[#This Row],[Gross_Profit]]/Sales_Datas[[#This Row],[after_discount]],0)</f>
        <v>0.92</v>
      </c>
      <c r="V4308" s="1" t="str">
        <f>IF(Sales_Datas[[#This Row],[base_price]] &lt;= 632200, "Low", (IF(Sales_Datas[[#This Row],[base_price]] &gt;= 10092000, "High", "Medium")))</f>
        <v>Medium</v>
      </c>
    </row>
    <row r="4309" spans="1:22" x14ac:dyDescent="0.25">
      <c r="A4309" s="1" t="s">
        <v>11916</v>
      </c>
      <c r="B4309" s="1" t="s">
        <v>10007</v>
      </c>
      <c r="C4309" s="2">
        <v>44575</v>
      </c>
      <c r="D4309" s="1" t="s">
        <v>11917</v>
      </c>
      <c r="E4309" s="4">
        <v>97672</v>
      </c>
      <c r="F4309">
        <v>1</v>
      </c>
      <c r="G4309" s="4">
        <v>976720</v>
      </c>
      <c r="H4309" s="4">
        <v>0</v>
      </c>
      <c r="I4309" s="4">
        <v>976720</v>
      </c>
      <c r="J4309">
        <v>1</v>
      </c>
      <c r="K4309">
        <v>1</v>
      </c>
      <c r="L4309">
        <v>1</v>
      </c>
      <c r="M4309">
        <v>1</v>
      </c>
      <c r="N4309" s="2">
        <v>44392</v>
      </c>
      <c r="O4309" s="1" t="s">
        <v>11918</v>
      </c>
      <c r="P4309" s="4">
        <v>976720</v>
      </c>
      <c r="Q4309" s="4">
        <v>69310</v>
      </c>
      <c r="R4309" s="1" t="s">
        <v>55</v>
      </c>
      <c r="S4309" s="1" t="s">
        <v>50</v>
      </c>
      <c r="T4309" s="4">
        <f>Sales_Datas[[#This Row],[after_discount]]-(Sales_Datas[[#This Row],[qty_ordered]]*Sales_Datas[[#This Row],[cogs]])</f>
        <v>907410</v>
      </c>
      <c r="U4309" s="3">
        <f>IFERROR(Sales_Datas[[#This Row],[Gross_Profit]]/Sales_Datas[[#This Row],[after_discount]],0)</f>
        <v>0.92903800475059384</v>
      </c>
      <c r="V4309" s="1" t="str">
        <f>IF(Sales_Datas[[#This Row],[base_price]] &lt;= 632200, "Low", (IF(Sales_Datas[[#This Row],[base_price]] &gt;= 10092000, "High", "Medium")))</f>
        <v>Medium</v>
      </c>
    </row>
    <row r="4310" spans="1:22" x14ac:dyDescent="0.25">
      <c r="A4310" s="1" t="s">
        <v>11919</v>
      </c>
      <c r="B4310" s="1" t="s">
        <v>11920</v>
      </c>
      <c r="C4310" s="2">
        <v>44435</v>
      </c>
      <c r="D4310" s="1" t="s">
        <v>11921</v>
      </c>
      <c r="E4310" s="4">
        <v>48720</v>
      </c>
      <c r="F4310">
        <v>2</v>
      </c>
      <c r="G4310" s="4">
        <v>974400</v>
      </c>
      <c r="H4310" s="4">
        <v>0</v>
      </c>
      <c r="I4310" s="4">
        <v>974400</v>
      </c>
      <c r="J4310">
        <v>1</v>
      </c>
      <c r="K4310">
        <v>1</v>
      </c>
      <c r="L4310">
        <v>1</v>
      </c>
      <c r="M4310">
        <v>1</v>
      </c>
      <c r="N4310" s="2">
        <v>44435</v>
      </c>
      <c r="O4310" s="1" t="s">
        <v>11922</v>
      </c>
      <c r="P4310" s="4">
        <v>487200</v>
      </c>
      <c r="Q4310" s="4">
        <v>37990</v>
      </c>
      <c r="R4310" s="1" t="s">
        <v>554</v>
      </c>
      <c r="S4310" s="1" t="s">
        <v>50</v>
      </c>
      <c r="T4310" s="4">
        <f>Sales_Datas[[#This Row],[after_discount]]-(Sales_Datas[[#This Row],[qty_ordered]]*Sales_Datas[[#This Row],[cogs]])</f>
        <v>898420</v>
      </c>
      <c r="U4310" s="3">
        <f>IFERROR(Sales_Datas[[#This Row],[Gross_Profit]]/Sales_Datas[[#This Row],[after_discount]],0)</f>
        <v>0.92202380952380958</v>
      </c>
      <c r="V4310" s="1" t="str">
        <f>IF(Sales_Datas[[#This Row],[base_price]] &lt;= 632200, "Low", (IF(Sales_Datas[[#This Row],[base_price]] &gt;= 10092000, "High", "Medium")))</f>
        <v>Low</v>
      </c>
    </row>
    <row r="4311" spans="1:22" x14ac:dyDescent="0.25">
      <c r="A4311" s="1" t="s">
        <v>11923</v>
      </c>
      <c r="B4311" s="1" t="s">
        <v>11749</v>
      </c>
      <c r="C4311" s="2">
        <v>44481</v>
      </c>
      <c r="D4311" s="1" t="s">
        <v>11924</v>
      </c>
      <c r="E4311" s="4">
        <v>97440</v>
      </c>
      <c r="F4311">
        <v>1</v>
      </c>
      <c r="G4311" s="4">
        <v>974400</v>
      </c>
      <c r="H4311" s="4">
        <v>0</v>
      </c>
      <c r="I4311" s="4">
        <v>974400</v>
      </c>
      <c r="J4311">
        <v>1</v>
      </c>
      <c r="K4311">
        <v>1</v>
      </c>
      <c r="L4311">
        <v>0</v>
      </c>
      <c r="M4311">
        <v>1</v>
      </c>
      <c r="N4311" s="2">
        <v>44454</v>
      </c>
      <c r="O4311" s="1" t="s">
        <v>11925</v>
      </c>
      <c r="P4311" s="4">
        <v>974400</v>
      </c>
      <c r="Q4311" s="4">
        <v>86710</v>
      </c>
      <c r="R4311" s="1" t="s">
        <v>554</v>
      </c>
      <c r="S4311" s="1" t="s">
        <v>50</v>
      </c>
      <c r="T4311" s="4">
        <f>Sales_Datas[[#This Row],[after_discount]]-(Sales_Datas[[#This Row],[qty_ordered]]*Sales_Datas[[#This Row],[cogs]])</f>
        <v>887690</v>
      </c>
      <c r="U4311" s="3">
        <f>IFERROR(Sales_Datas[[#This Row],[Gross_Profit]]/Sales_Datas[[#This Row],[after_discount]],0)</f>
        <v>0.91101190476190474</v>
      </c>
      <c r="V4311" s="1" t="str">
        <f>IF(Sales_Datas[[#This Row],[base_price]] &lt;= 632200, "Low", (IF(Sales_Datas[[#This Row],[base_price]] &gt;= 10092000, "High", "Medium")))</f>
        <v>Medium</v>
      </c>
    </row>
    <row r="4312" spans="1:22" x14ac:dyDescent="0.25">
      <c r="A4312" s="1" t="s">
        <v>11926</v>
      </c>
      <c r="B4312" s="1" t="s">
        <v>11927</v>
      </c>
      <c r="C4312" s="2">
        <v>44576</v>
      </c>
      <c r="D4312" s="1" t="s">
        <v>11928</v>
      </c>
      <c r="E4312" s="4">
        <v>97440</v>
      </c>
      <c r="F4312">
        <v>1</v>
      </c>
      <c r="G4312" s="4">
        <v>974400</v>
      </c>
      <c r="H4312" s="4">
        <v>0</v>
      </c>
      <c r="I4312" s="4">
        <v>974400</v>
      </c>
      <c r="J4312">
        <v>1</v>
      </c>
      <c r="K4312">
        <v>1</v>
      </c>
      <c r="L4312">
        <v>0</v>
      </c>
      <c r="M4312">
        <v>3</v>
      </c>
      <c r="N4312" s="2">
        <v>44539</v>
      </c>
      <c r="O4312" s="1" t="s">
        <v>11929</v>
      </c>
      <c r="P4312" s="4">
        <v>974400</v>
      </c>
      <c r="Q4312" s="4">
        <v>72094</v>
      </c>
      <c r="R4312" s="1" t="s">
        <v>554</v>
      </c>
      <c r="S4312" s="1" t="s">
        <v>56</v>
      </c>
      <c r="T4312" s="4">
        <f>Sales_Datas[[#This Row],[after_discount]]-(Sales_Datas[[#This Row],[qty_ordered]]*Sales_Datas[[#This Row],[cogs]])</f>
        <v>902306</v>
      </c>
      <c r="U4312" s="3">
        <f>IFERROR(Sales_Datas[[#This Row],[Gross_Profit]]/Sales_Datas[[#This Row],[after_discount]],0)</f>
        <v>0.92601190476190476</v>
      </c>
      <c r="V4312" s="1" t="str">
        <f>IF(Sales_Datas[[#This Row],[base_price]] &lt;= 632200, "Low", (IF(Sales_Datas[[#This Row],[base_price]] &gt;= 10092000, "High", "Medium")))</f>
        <v>Medium</v>
      </c>
    </row>
    <row r="4313" spans="1:22" x14ac:dyDescent="0.25">
      <c r="A4313" s="1" t="s">
        <v>11930</v>
      </c>
      <c r="B4313" s="1" t="s">
        <v>11931</v>
      </c>
      <c r="C4313" s="2">
        <v>44599</v>
      </c>
      <c r="D4313" s="1" t="s">
        <v>11932</v>
      </c>
      <c r="E4313" s="4">
        <v>96570</v>
      </c>
      <c r="F4313">
        <v>1</v>
      </c>
      <c r="G4313" s="4">
        <v>965700</v>
      </c>
      <c r="H4313" s="4">
        <v>0</v>
      </c>
      <c r="I4313" s="4">
        <v>965700</v>
      </c>
      <c r="J4313">
        <v>1</v>
      </c>
      <c r="K4313">
        <v>1</v>
      </c>
      <c r="L4313">
        <v>1</v>
      </c>
      <c r="M4313">
        <v>1</v>
      </c>
      <c r="N4313" s="2">
        <v>44523</v>
      </c>
      <c r="O4313" s="1" t="s">
        <v>11933</v>
      </c>
      <c r="P4313" s="4">
        <v>965700</v>
      </c>
      <c r="Q4313" s="4">
        <v>74356</v>
      </c>
      <c r="R4313" s="1" t="s">
        <v>75</v>
      </c>
      <c r="S4313" s="1" t="s">
        <v>50</v>
      </c>
      <c r="T4313" s="4">
        <f>Sales_Datas[[#This Row],[after_discount]]-(Sales_Datas[[#This Row],[qty_ordered]]*Sales_Datas[[#This Row],[cogs]])</f>
        <v>891344</v>
      </c>
      <c r="U4313" s="3">
        <f>IFERROR(Sales_Datas[[#This Row],[Gross_Profit]]/Sales_Datas[[#This Row],[after_discount]],0)</f>
        <v>0.92300300300300298</v>
      </c>
      <c r="V4313" s="1" t="str">
        <f>IF(Sales_Datas[[#This Row],[base_price]] &lt;= 632200, "Low", (IF(Sales_Datas[[#This Row],[base_price]] &gt;= 10092000, "High", "Medium")))</f>
        <v>Medium</v>
      </c>
    </row>
    <row r="4314" spans="1:22" x14ac:dyDescent="0.25">
      <c r="A4314" s="1" t="s">
        <v>11934</v>
      </c>
      <c r="B4314" s="1" t="s">
        <v>11935</v>
      </c>
      <c r="C4314" s="2">
        <v>44766</v>
      </c>
      <c r="D4314" s="1" t="s">
        <v>11936</v>
      </c>
      <c r="E4314" s="4">
        <v>96570</v>
      </c>
      <c r="F4314">
        <v>1</v>
      </c>
      <c r="G4314" s="4">
        <v>965700</v>
      </c>
      <c r="H4314" s="4">
        <v>0</v>
      </c>
      <c r="I4314" s="4">
        <v>965700</v>
      </c>
      <c r="J4314">
        <v>1</v>
      </c>
      <c r="K4314">
        <v>1</v>
      </c>
      <c r="L4314">
        <v>1</v>
      </c>
      <c r="M4314">
        <v>1</v>
      </c>
      <c r="N4314" s="2">
        <v>44597</v>
      </c>
      <c r="O4314" s="1" t="s">
        <v>11937</v>
      </c>
      <c r="P4314" s="4">
        <v>965700</v>
      </c>
      <c r="Q4314" s="4">
        <v>63684</v>
      </c>
      <c r="R4314" s="1" t="s">
        <v>75</v>
      </c>
      <c r="S4314" s="1" t="s">
        <v>50</v>
      </c>
      <c r="T4314" s="4">
        <f>Sales_Datas[[#This Row],[after_discount]]-(Sales_Datas[[#This Row],[qty_ordered]]*Sales_Datas[[#This Row],[cogs]])</f>
        <v>902016</v>
      </c>
      <c r="U4314" s="3">
        <f>IFERROR(Sales_Datas[[#This Row],[Gross_Profit]]/Sales_Datas[[#This Row],[after_discount]],0)</f>
        <v>0.93405405405405406</v>
      </c>
      <c r="V4314" s="1" t="str">
        <f>IF(Sales_Datas[[#This Row],[base_price]] &lt;= 632200, "Low", (IF(Sales_Datas[[#This Row],[base_price]] &gt;= 10092000, "High", "Medium")))</f>
        <v>Medium</v>
      </c>
    </row>
    <row r="4315" spans="1:22" x14ac:dyDescent="0.25">
      <c r="A4315" s="1" t="s">
        <v>11938</v>
      </c>
      <c r="B4315" s="1" t="s">
        <v>8020</v>
      </c>
      <c r="C4315" s="2">
        <v>44778</v>
      </c>
      <c r="D4315" s="1" t="s">
        <v>11939</v>
      </c>
      <c r="E4315" s="4">
        <v>96570</v>
      </c>
      <c r="F4315">
        <v>1</v>
      </c>
      <c r="G4315" s="4">
        <v>965700</v>
      </c>
      <c r="H4315" s="4">
        <v>0</v>
      </c>
      <c r="I4315" s="4">
        <v>965700</v>
      </c>
      <c r="J4315">
        <v>1</v>
      </c>
      <c r="K4315">
        <v>0</v>
      </c>
      <c r="L4315">
        <v>0</v>
      </c>
      <c r="M4315">
        <v>7</v>
      </c>
      <c r="N4315" s="2">
        <v>44627</v>
      </c>
      <c r="O4315" s="1" t="s">
        <v>11940</v>
      </c>
      <c r="P4315" s="4">
        <v>965700</v>
      </c>
      <c r="Q4315" s="4">
        <v>80098</v>
      </c>
      <c r="R4315" s="1" t="s">
        <v>75</v>
      </c>
      <c r="S4315" s="1" t="s">
        <v>66</v>
      </c>
      <c r="T4315" s="4">
        <f>Sales_Datas[[#This Row],[after_discount]]-(Sales_Datas[[#This Row],[qty_ordered]]*Sales_Datas[[#This Row],[cogs]])</f>
        <v>885602</v>
      </c>
      <c r="U4315" s="3">
        <f>IFERROR(Sales_Datas[[#This Row],[Gross_Profit]]/Sales_Datas[[#This Row],[after_discount]],0)</f>
        <v>0.91705705705705709</v>
      </c>
      <c r="V4315" s="1" t="str">
        <f>IF(Sales_Datas[[#This Row],[base_price]] &lt;= 632200, "Low", (IF(Sales_Datas[[#This Row],[base_price]] &gt;= 10092000, "High", "Medium")))</f>
        <v>Medium</v>
      </c>
    </row>
    <row r="4316" spans="1:22" x14ac:dyDescent="0.25">
      <c r="A4316" s="1" t="s">
        <v>11941</v>
      </c>
      <c r="B4316" s="1" t="s">
        <v>11942</v>
      </c>
      <c r="C4316" s="2">
        <v>44204</v>
      </c>
      <c r="D4316" s="1" t="s">
        <v>11943</v>
      </c>
      <c r="E4316" s="4">
        <v>96553</v>
      </c>
      <c r="F4316">
        <v>1</v>
      </c>
      <c r="G4316" s="4">
        <v>965526</v>
      </c>
      <c r="H4316" s="4">
        <v>0</v>
      </c>
      <c r="I4316" s="4">
        <v>965526</v>
      </c>
      <c r="J4316">
        <v>1</v>
      </c>
      <c r="K4316">
        <v>1</v>
      </c>
      <c r="L4316">
        <v>1</v>
      </c>
      <c r="M4316">
        <v>1</v>
      </c>
      <c r="N4316" s="2">
        <v>44397</v>
      </c>
      <c r="O4316" s="1" t="s">
        <v>11944</v>
      </c>
      <c r="P4316" s="4">
        <v>965526</v>
      </c>
      <c r="Q4316" s="4">
        <v>71398</v>
      </c>
      <c r="R4316" s="1" t="s">
        <v>383</v>
      </c>
      <c r="S4316" s="1" t="s">
        <v>50</v>
      </c>
      <c r="T4316" s="4">
        <f>Sales_Datas[[#This Row],[after_discount]]-(Sales_Datas[[#This Row],[qty_ordered]]*Sales_Datas[[#This Row],[cogs]])</f>
        <v>894128</v>
      </c>
      <c r="U4316" s="3">
        <f>IFERROR(Sales_Datas[[#This Row],[Gross_Profit]]/Sales_Datas[[#This Row],[after_discount]],0)</f>
        <v>0.92605274223583833</v>
      </c>
      <c r="V4316" s="1" t="str">
        <f>IF(Sales_Datas[[#This Row],[base_price]] &lt;= 632200, "Low", (IF(Sales_Datas[[#This Row],[base_price]] &gt;= 10092000, "High", "Medium")))</f>
        <v>Medium</v>
      </c>
    </row>
    <row r="4317" spans="1:22" x14ac:dyDescent="0.25">
      <c r="A4317" s="1" t="s">
        <v>11945</v>
      </c>
      <c r="B4317" s="1" t="s">
        <v>11942</v>
      </c>
      <c r="C4317" s="2">
        <v>44477</v>
      </c>
      <c r="D4317" s="1" t="s">
        <v>11943</v>
      </c>
      <c r="E4317" s="4">
        <v>96553</v>
      </c>
      <c r="F4317">
        <v>1</v>
      </c>
      <c r="G4317" s="4">
        <v>965526</v>
      </c>
      <c r="H4317" s="4">
        <v>0</v>
      </c>
      <c r="I4317" s="4">
        <v>965526</v>
      </c>
      <c r="J4317">
        <v>1</v>
      </c>
      <c r="K4317">
        <v>1</v>
      </c>
      <c r="L4317">
        <v>0</v>
      </c>
      <c r="M4317">
        <v>1</v>
      </c>
      <c r="N4317" s="2">
        <v>44397</v>
      </c>
      <c r="O4317" s="1" t="s">
        <v>11944</v>
      </c>
      <c r="P4317" s="4">
        <v>965526</v>
      </c>
      <c r="Q4317" s="4">
        <v>71398</v>
      </c>
      <c r="R4317" s="1" t="s">
        <v>383</v>
      </c>
      <c r="S4317" s="1" t="s">
        <v>50</v>
      </c>
      <c r="T4317" s="4">
        <f>Sales_Datas[[#This Row],[after_discount]]-(Sales_Datas[[#This Row],[qty_ordered]]*Sales_Datas[[#This Row],[cogs]])</f>
        <v>894128</v>
      </c>
      <c r="U4317" s="3">
        <f>IFERROR(Sales_Datas[[#This Row],[Gross_Profit]]/Sales_Datas[[#This Row],[after_discount]],0)</f>
        <v>0.92605274223583833</v>
      </c>
      <c r="V4317" s="1" t="str">
        <f>IF(Sales_Datas[[#This Row],[base_price]] &lt;= 632200, "Low", (IF(Sales_Datas[[#This Row],[base_price]] &gt;= 10092000, "High", "Medium")))</f>
        <v>Medium</v>
      </c>
    </row>
    <row r="4318" spans="1:22" x14ac:dyDescent="0.25">
      <c r="A4318" s="1" t="s">
        <v>11946</v>
      </c>
      <c r="B4318" s="1" t="s">
        <v>6011</v>
      </c>
      <c r="C4318" s="2">
        <v>44496</v>
      </c>
      <c r="D4318" s="1" t="s">
        <v>11947</v>
      </c>
      <c r="E4318" s="4">
        <v>96280</v>
      </c>
      <c r="F4318">
        <v>1</v>
      </c>
      <c r="G4318" s="4">
        <v>962800</v>
      </c>
      <c r="H4318" s="4">
        <v>0</v>
      </c>
      <c r="I4318" s="4">
        <v>962800</v>
      </c>
      <c r="J4318">
        <v>1</v>
      </c>
      <c r="K4318">
        <v>1</v>
      </c>
      <c r="L4318">
        <v>1</v>
      </c>
      <c r="M4318">
        <v>3</v>
      </c>
      <c r="N4318" s="2">
        <v>44379</v>
      </c>
      <c r="O4318" s="1" t="s">
        <v>11948</v>
      </c>
      <c r="P4318" s="4">
        <v>927420</v>
      </c>
      <c r="Q4318" s="4">
        <v>66758</v>
      </c>
      <c r="R4318" s="1" t="s">
        <v>191</v>
      </c>
      <c r="S4318" s="1" t="s">
        <v>56</v>
      </c>
      <c r="T4318" s="4">
        <f>Sales_Datas[[#This Row],[after_discount]]-(Sales_Datas[[#This Row],[qty_ordered]]*Sales_Datas[[#This Row],[cogs]])</f>
        <v>896042</v>
      </c>
      <c r="U4318" s="3">
        <f>IFERROR(Sales_Datas[[#This Row],[Gross_Profit]]/Sales_Datas[[#This Row],[after_discount]],0)</f>
        <v>0.9306626506024096</v>
      </c>
      <c r="V4318" s="1" t="str">
        <f>IF(Sales_Datas[[#This Row],[base_price]] &lt;= 632200, "Low", (IF(Sales_Datas[[#This Row],[base_price]] &gt;= 10092000, "High", "Medium")))</f>
        <v>Medium</v>
      </c>
    </row>
    <row r="4319" spans="1:22" x14ac:dyDescent="0.25">
      <c r="A4319" s="1" t="s">
        <v>11949</v>
      </c>
      <c r="B4319" s="1" t="s">
        <v>11950</v>
      </c>
      <c r="C4319" s="2">
        <v>44498</v>
      </c>
      <c r="D4319" s="1" t="s">
        <v>11947</v>
      </c>
      <c r="E4319" s="4">
        <v>96280</v>
      </c>
      <c r="F4319">
        <v>1</v>
      </c>
      <c r="G4319" s="4">
        <v>962800</v>
      </c>
      <c r="H4319" s="4">
        <v>0</v>
      </c>
      <c r="I4319" s="4">
        <v>962800</v>
      </c>
      <c r="J4319">
        <v>1</v>
      </c>
      <c r="K4319">
        <v>1</v>
      </c>
      <c r="L4319">
        <v>1</v>
      </c>
      <c r="M4319">
        <v>1</v>
      </c>
      <c r="N4319" s="2">
        <v>44385</v>
      </c>
      <c r="O4319" s="1" t="s">
        <v>11948</v>
      </c>
      <c r="P4319" s="4">
        <v>927420</v>
      </c>
      <c r="Q4319" s="4">
        <v>66758</v>
      </c>
      <c r="R4319" s="1" t="s">
        <v>191</v>
      </c>
      <c r="S4319" s="1" t="s">
        <v>50</v>
      </c>
      <c r="T4319" s="4">
        <f>Sales_Datas[[#This Row],[after_discount]]-(Sales_Datas[[#This Row],[qty_ordered]]*Sales_Datas[[#This Row],[cogs]])</f>
        <v>896042</v>
      </c>
      <c r="U4319" s="3">
        <f>IFERROR(Sales_Datas[[#This Row],[Gross_Profit]]/Sales_Datas[[#This Row],[after_discount]],0)</f>
        <v>0.9306626506024096</v>
      </c>
      <c r="V4319" s="1" t="str">
        <f>IF(Sales_Datas[[#This Row],[base_price]] &lt;= 632200, "Low", (IF(Sales_Datas[[#This Row],[base_price]] &gt;= 10092000, "High", "Medium")))</f>
        <v>Medium</v>
      </c>
    </row>
    <row r="4320" spans="1:22" x14ac:dyDescent="0.25">
      <c r="A4320" s="1" t="s">
        <v>11951</v>
      </c>
      <c r="B4320" s="1" t="s">
        <v>8589</v>
      </c>
      <c r="C4320" s="2">
        <v>44582</v>
      </c>
      <c r="D4320" s="1" t="s">
        <v>11952</v>
      </c>
      <c r="E4320" s="4">
        <v>48024</v>
      </c>
      <c r="F4320">
        <v>2</v>
      </c>
      <c r="G4320" s="4">
        <v>960480</v>
      </c>
      <c r="H4320" s="4">
        <v>0</v>
      </c>
      <c r="I4320" s="4">
        <v>960480</v>
      </c>
      <c r="J4320">
        <v>1</v>
      </c>
      <c r="K4320">
        <v>1</v>
      </c>
      <c r="L4320">
        <v>0</v>
      </c>
      <c r="M4320">
        <v>1</v>
      </c>
      <c r="N4320" s="2">
        <v>44577</v>
      </c>
      <c r="O4320" s="1" t="s">
        <v>11953</v>
      </c>
      <c r="P4320" s="4">
        <v>480240</v>
      </c>
      <c r="Q4320" s="4">
        <v>31204</v>
      </c>
      <c r="R4320" s="1" t="s">
        <v>23</v>
      </c>
      <c r="S4320" s="1" t="s">
        <v>50</v>
      </c>
      <c r="T4320" s="4">
        <f>Sales_Datas[[#This Row],[after_discount]]-(Sales_Datas[[#This Row],[qty_ordered]]*Sales_Datas[[#This Row],[cogs]])</f>
        <v>898072</v>
      </c>
      <c r="U4320" s="3">
        <f>IFERROR(Sales_Datas[[#This Row],[Gross_Profit]]/Sales_Datas[[#This Row],[after_discount]],0)</f>
        <v>0.93502415458937194</v>
      </c>
      <c r="V4320" s="1" t="str">
        <f>IF(Sales_Datas[[#This Row],[base_price]] &lt;= 632200, "Low", (IF(Sales_Datas[[#This Row],[base_price]] &gt;= 10092000, "High", "Medium")))</f>
        <v>Low</v>
      </c>
    </row>
    <row r="4321" spans="1:22" x14ac:dyDescent="0.25">
      <c r="A4321" s="1" t="s">
        <v>11954</v>
      </c>
      <c r="B4321" s="1" t="s">
        <v>11955</v>
      </c>
      <c r="C4321" s="2">
        <v>44714</v>
      </c>
      <c r="D4321" s="1" t="s">
        <v>11956</v>
      </c>
      <c r="E4321" s="4">
        <v>48024</v>
      </c>
      <c r="F4321">
        <v>2</v>
      </c>
      <c r="G4321" s="4">
        <v>960480</v>
      </c>
      <c r="H4321" s="4">
        <v>0</v>
      </c>
      <c r="I4321" s="4">
        <v>960480</v>
      </c>
      <c r="J4321">
        <v>1</v>
      </c>
      <c r="K4321">
        <v>1</v>
      </c>
      <c r="L4321">
        <v>1</v>
      </c>
      <c r="M4321">
        <v>1</v>
      </c>
      <c r="N4321" s="2">
        <v>44583</v>
      </c>
      <c r="O4321" s="1" t="s">
        <v>11957</v>
      </c>
      <c r="P4321" s="4">
        <v>480240</v>
      </c>
      <c r="Q4321" s="4">
        <v>35032</v>
      </c>
      <c r="R4321" s="1" t="s">
        <v>23</v>
      </c>
      <c r="S4321" s="1" t="s">
        <v>50</v>
      </c>
      <c r="T4321" s="4">
        <f>Sales_Datas[[#This Row],[after_discount]]-(Sales_Datas[[#This Row],[qty_ordered]]*Sales_Datas[[#This Row],[cogs]])</f>
        <v>890416</v>
      </c>
      <c r="U4321" s="3">
        <f>IFERROR(Sales_Datas[[#This Row],[Gross_Profit]]/Sales_Datas[[#This Row],[after_discount]],0)</f>
        <v>0.92705314009661832</v>
      </c>
      <c r="V4321" s="1" t="str">
        <f>IF(Sales_Datas[[#This Row],[base_price]] &lt;= 632200, "Low", (IF(Sales_Datas[[#This Row],[base_price]] &gt;= 10092000, "High", "Medium")))</f>
        <v>Low</v>
      </c>
    </row>
    <row r="4322" spans="1:22" x14ac:dyDescent="0.25">
      <c r="A4322" s="1" t="s">
        <v>11958</v>
      </c>
      <c r="B4322" s="1" t="s">
        <v>11959</v>
      </c>
      <c r="C4322" s="2">
        <v>44356</v>
      </c>
      <c r="D4322" s="1" t="s">
        <v>11960</v>
      </c>
      <c r="E4322" s="4">
        <v>95932</v>
      </c>
      <c r="F4322">
        <v>1</v>
      </c>
      <c r="G4322" s="4">
        <v>959320</v>
      </c>
      <c r="H4322" s="4">
        <v>0</v>
      </c>
      <c r="I4322" s="4">
        <v>959320</v>
      </c>
      <c r="J4322">
        <v>1</v>
      </c>
      <c r="K4322">
        <v>1</v>
      </c>
      <c r="L4322">
        <v>1</v>
      </c>
      <c r="M4322">
        <v>1</v>
      </c>
      <c r="N4322" s="2">
        <v>44420</v>
      </c>
      <c r="O4322" s="1" t="s">
        <v>11961</v>
      </c>
      <c r="P4322" s="4">
        <v>959320</v>
      </c>
      <c r="Q4322" s="4">
        <v>67106</v>
      </c>
      <c r="R4322" s="1" t="s">
        <v>23</v>
      </c>
      <c r="S4322" s="1" t="s">
        <v>50</v>
      </c>
      <c r="T4322" s="4">
        <f>Sales_Datas[[#This Row],[after_discount]]-(Sales_Datas[[#This Row],[qty_ordered]]*Sales_Datas[[#This Row],[cogs]])</f>
        <v>892214</v>
      </c>
      <c r="U4322" s="3">
        <f>IFERROR(Sales_Datas[[#This Row],[Gross_Profit]]/Sales_Datas[[#This Row],[after_discount]],0)</f>
        <v>0.93004836759371223</v>
      </c>
      <c r="V4322" s="1" t="str">
        <f>IF(Sales_Datas[[#This Row],[base_price]] &lt;= 632200, "Low", (IF(Sales_Datas[[#This Row],[base_price]] &gt;= 10092000, "High", "Medium")))</f>
        <v>Medium</v>
      </c>
    </row>
    <row r="4323" spans="1:22" x14ac:dyDescent="0.25">
      <c r="A4323" s="1" t="s">
        <v>11962</v>
      </c>
      <c r="B4323" s="1" t="s">
        <v>11963</v>
      </c>
      <c r="C4323" s="2">
        <v>44640</v>
      </c>
      <c r="D4323" s="1" t="s">
        <v>11964</v>
      </c>
      <c r="E4323" s="4">
        <v>95700</v>
      </c>
      <c r="F4323">
        <v>1</v>
      </c>
      <c r="G4323" s="4">
        <v>957000</v>
      </c>
      <c r="H4323" s="4">
        <v>0</v>
      </c>
      <c r="I4323" s="4">
        <v>957000</v>
      </c>
      <c r="J4323">
        <v>1</v>
      </c>
      <c r="K4323">
        <v>1</v>
      </c>
      <c r="L4323">
        <v>0</v>
      </c>
      <c r="M4323">
        <v>1</v>
      </c>
      <c r="N4323" s="2">
        <v>44477</v>
      </c>
      <c r="O4323" s="1" t="s">
        <v>11965</v>
      </c>
      <c r="P4323" s="4">
        <v>957000</v>
      </c>
      <c r="Q4323" s="4">
        <v>59334</v>
      </c>
      <c r="R4323" s="1" t="s">
        <v>191</v>
      </c>
      <c r="S4323" s="1" t="s">
        <v>50</v>
      </c>
      <c r="T4323" s="4">
        <f>Sales_Datas[[#This Row],[after_discount]]-(Sales_Datas[[#This Row],[qty_ordered]]*Sales_Datas[[#This Row],[cogs]])</f>
        <v>897666</v>
      </c>
      <c r="U4323" s="3">
        <f>IFERROR(Sales_Datas[[#This Row],[Gross_Profit]]/Sales_Datas[[#This Row],[after_discount]],0)</f>
        <v>0.93799999999999994</v>
      </c>
      <c r="V4323" s="1" t="str">
        <f>IF(Sales_Datas[[#This Row],[base_price]] &lt;= 632200, "Low", (IF(Sales_Datas[[#This Row],[base_price]] &gt;= 10092000, "High", "Medium")))</f>
        <v>Medium</v>
      </c>
    </row>
    <row r="4324" spans="1:22" x14ac:dyDescent="0.25">
      <c r="A4324" s="1" t="s">
        <v>11966</v>
      </c>
      <c r="B4324" s="1" t="s">
        <v>11967</v>
      </c>
      <c r="C4324" s="2">
        <v>44687</v>
      </c>
      <c r="D4324" s="1" t="s">
        <v>11968</v>
      </c>
      <c r="E4324" s="4">
        <v>95700</v>
      </c>
      <c r="F4324">
        <v>1</v>
      </c>
      <c r="G4324" s="4">
        <v>957000</v>
      </c>
      <c r="H4324" s="4">
        <v>0</v>
      </c>
      <c r="I4324" s="4">
        <v>957000</v>
      </c>
      <c r="J4324">
        <v>1</v>
      </c>
      <c r="K4324">
        <v>0</v>
      </c>
      <c r="L4324">
        <v>0</v>
      </c>
      <c r="M4324">
        <v>7</v>
      </c>
      <c r="N4324" s="2">
        <v>44728</v>
      </c>
      <c r="O4324" s="1" t="s">
        <v>11969</v>
      </c>
      <c r="P4324" s="4">
        <v>957000</v>
      </c>
      <c r="Q4324" s="4">
        <v>81316</v>
      </c>
      <c r="R4324" s="1" t="s">
        <v>55</v>
      </c>
      <c r="S4324" s="1" t="s">
        <v>66</v>
      </c>
      <c r="T4324" s="4">
        <f>Sales_Datas[[#This Row],[after_discount]]-(Sales_Datas[[#This Row],[qty_ordered]]*Sales_Datas[[#This Row],[cogs]])</f>
        <v>875684</v>
      </c>
      <c r="U4324" s="3">
        <f>IFERROR(Sales_Datas[[#This Row],[Gross_Profit]]/Sales_Datas[[#This Row],[after_discount]],0)</f>
        <v>0.91503030303030308</v>
      </c>
      <c r="V4324" s="1" t="str">
        <f>IF(Sales_Datas[[#This Row],[base_price]] &lt;= 632200, "Low", (IF(Sales_Datas[[#This Row],[base_price]] &gt;= 10092000, "High", "Medium")))</f>
        <v>Medium</v>
      </c>
    </row>
    <row r="4325" spans="1:22" x14ac:dyDescent="0.25">
      <c r="A4325" s="1" t="s">
        <v>11970</v>
      </c>
      <c r="B4325" s="1" t="s">
        <v>11971</v>
      </c>
      <c r="C4325" s="2">
        <v>44550</v>
      </c>
      <c r="D4325" s="1" t="s">
        <v>11972</v>
      </c>
      <c r="E4325" s="4">
        <v>95700</v>
      </c>
      <c r="F4325">
        <v>1</v>
      </c>
      <c r="G4325" s="4">
        <v>957000</v>
      </c>
      <c r="H4325" s="4">
        <v>0</v>
      </c>
      <c r="I4325" s="4">
        <v>957000</v>
      </c>
      <c r="J4325">
        <v>1</v>
      </c>
      <c r="K4325">
        <v>1</v>
      </c>
      <c r="L4325">
        <v>0</v>
      </c>
      <c r="M4325">
        <v>1</v>
      </c>
      <c r="N4325" s="2">
        <v>44490</v>
      </c>
      <c r="O4325" s="1" t="s">
        <v>11973</v>
      </c>
      <c r="P4325" s="4">
        <v>957000</v>
      </c>
      <c r="Q4325" s="4">
        <v>65076</v>
      </c>
      <c r="R4325" s="1" t="s">
        <v>128</v>
      </c>
      <c r="S4325" s="1" t="s">
        <v>50</v>
      </c>
      <c r="T4325" s="4">
        <f>Sales_Datas[[#This Row],[after_discount]]-(Sales_Datas[[#This Row],[qty_ordered]]*Sales_Datas[[#This Row],[cogs]])</f>
        <v>891924</v>
      </c>
      <c r="U4325" s="3">
        <f>IFERROR(Sales_Datas[[#This Row],[Gross_Profit]]/Sales_Datas[[#This Row],[after_discount]],0)</f>
        <v>0.93200000000000005</v>
      </c>
      <c r="V4325" s="1" t="str">
        <f>IF(Sales_Datas[[#This Row],[base_price]] &lt;= 632200, "Low", (IF(Sales_Datas[[#This Row],[base_price]] &gt;= 10092000, "High", "Medium")))</f>
        <v>Medium</v>
      </c>
    </row>
    <row r="4326" spans="1:22" x14ac:dyDescent="0.25">
      <c r="A4326" s="1" t="s">
        <v>11974</v>
      </c>
      <c r="B4326" s="1" t="s">
        <v>11975</v>
      </c>
      <c r="C4326" s="2">
        <v>44599</v>
      </c>
      <c r="D4326" s="1" t="s">
        <v>11976</v>
      </c>
      <c r="E4326" s="4">
        <v>95700</v>
      </c>
      <c r="F4326">
        <v>1</v>
      </c>
      <c r="G4326" s="4">
        <v>957000</v>
      </c>
      <c r="H4326" s="4">
        <v>0</v>
      </c>
      <c r="I4326" s="4">
        <v>957000</v>
      </c>
      <c r="J4326">
        <v>1</v>
      </c>
      <c r="K4326">
        <v>1</v>
      </c>
      <c r="L4326">
        <v>1</v>
      </c>
      <c r="M4326">
        <v>1</v>
      </c>
      <c r="N4326" s="2">
        <v>44717</v>
      </c>
      <c r="O4326" s="1" t="s">
        <v>11977</v>
      </c>
      <c r="P4326" s="4">
        <v>957000</v>
      </c>
      <c r="Q4326" s="4">
        <v>75574</v>
      </c>
      <c r="R4326" s="1" t="s">
        <v>128</v>
      </c>
      <c r="S4326" s="1" t="s">
        <v>50</v>
      </c>
      <c r="T4326" s="4">
        <f>Sales_Datas[[#This Row],[after_discount]]-(Sales_Datas[[#This Row],[qty_ordered]]*Sales_Datas[[#This Row],[cogs]])</f>
        <v>881426</v>
      </c>
      <c r="U4326" s="3">
        <f>IFERROR(Sales_Datas[[#This Row],[Gross_Profit]]/Sales_Datas[[#This Row],[after_discount]],0)</f>
        <v>0.92103030303030298</v>
      </c>
      <c r="V4326" s="1" t="str">
        <f>IF(Sales_Datas[[#This Row],[base_price]] &lt;= 632200, "Low", (IF(Sales_Datas[[#This Row],[base_price]] &gt;= 10092000, "High", "Medium")))</f>
        <v>Medium</v>
      </c>
    </row>
    <row r="4327" spans="1:22" x14ac:dyDescent="0.25">
      <c r="A4327" s="1" t="s">
        <v>11978</v>
      </c>
      <c r="B4327" s="1" t="s">
        <v>3730</v>
      </c>
      <c r="C4327" s="2">
        <v>44479</v>
      </c>
      <c r="D4327" s="1" t="s">
        <v>11979</v>
      </c>
      <c r="E4327" s="4">
        <v>95700</v>
      </c>
      <c r="F4327">
        <v>1</v>
      </c>
      <c r="G4327" s="4">
        <v>957000</v>
      </c>
      <c r="H4327" s="4">
        <v>0</v>
      </c>
      <c r="I4327" s="4">
        <v>957000</v>
      </c>
      <c r="J4327">
        <v>1</v>
      </c>
      <c r="K4327">
        <v>1</v>
      </c>
      <c r="L4327">
        <v>0</v>
      </c>
      <c r="M4327">
        <v>1</v>
      </c>
      <c r="N4327" s="2">
        <v>44386</v>
      </c>
      <c r="O4327" s="1" t="s">
        <v>11980</v>
      </c>
      <c r="P4327" s="4">
        <v>957000</v>
      </c>
      <c r="Q4327" s="4">
        <v>64090</v>
      </c>
      <c r="R4327" s="1" t="s">
        <v>554</v>
      </c>
      <c r="S4327" s="1" t="s">
        <v>50</v>
      </c>
      <c r="T4327" s="4">
        <f>Sales_Datas[[#This Row],[after_discount]]-(Sales_Datas[[#This Row],[qty_ordered]]*Sales_Datas[[#This Row],[cogs]])</f>
        <v>892910</v>
      </c>
      <c r="U4327" s="3">
        <f>IFERROR(Sales_Datas[[#This Row],[Gross_Profit]]/Sales_Datas[[#This Row],[after_discount]],0)</f>
        <v>0.93303030303030299</v>
      </c>
      <c r="V4327" s="1" t="str">
        <f>IF(Sales_Datas[[#This Row],[base_price]] &lt;= 632200, "Low", (IF(Sales_Datas[[#This Row],[base_price]] &gt;= 10092000, "High", "Medium")))</f>
        <v>Medium</v>
      </c>
    </row>
    <row r="4328" spans="1:22" x14ac:dyDescent="0.25">
      <c r="A4328" s="1" t="s">
        <v>11981</v>
      </c>
      <c r="B4328" s="1" t="s">
        <v>10180</v>
      </c>
      <c r="C4328" s="2">
        <v>44459</v>
      </c>
      <c r="D4328" s="1" t="s">
        <v>11982</v>
      </c>
      <c r="E4328" s="4">
        <v>31900</v>
      </c>
      <c r="F4328">
        <v>3</v>
      </c>
      <c r="G4328" s="4">
        <v>957000</v>
      </c>
      <c r="H4328" s="4">
        <v>0</v>
      </c>
      <c r="I4328" s="4">
        <v>957000</v>
      </c>
      <c r="J4328">
        <v>1</v>
      </c>
      <c r="K4328">
        <v>1</v>
      </c>
      <c r="L4328">
        <v>1</v>
      </c>
      <c r="M4328">
        <v>1</v>
      </c>
      <c r="N4328" s="2">
        <v>44434</v>
      </c>
      <c r="O4328" s="1" t="s">
        <v>11983</v>
      </c>
      <c r="P4328" s="4">
        <v>319000</v>
      </c>
      <c r="Q4328" s="4">
        <v>20068</v>
      </c>
      <c r="R4328" s="1" t="s">
        <v>23</v>
      </c>
      <c r="S4328" s="1" t="s">
        <v>50</v>
      </c>
      <c r="T4328" s="4">
        <f>Sales_Datas[[#This Row],[after_discount]]-(Sales_Datas[[#This Row],[qty_ordered]]*Sales_Datas[[#This Row],[cogs]])</f>
        <v>896796</v>
      </c>
      <c r="U4328" s="3">
        <f>IFERROR(Sales_Datas[[#This Row],[Gross_Profit]]/Sales_Datas[[#This Row],[after_discount]],0)</f>
        <v>0.93709090909090909</v>
      </c>
      <c r="V4328" s="1" t="str">
        <f>IF(Sales_Datas[[#This Row],[base_price]] &lt;= 632200, "Low", (IF(Sales_Datas[[#This Row],[base_price]] &gt;= 10092000, "High", "Medium")))</f>
        <v>Low</v>
      </c>
    </row>
    <row r="4329" spans="1:22" x14ac:dyDescent="0.25">
      <c r="A4329" s="1" t="s">
        <v>11984</v>
      </c>
      <c r="B4329" s="1" t="s">
        <v>11985</v>
      </c>
      <c r="C4329" s="2">
        <v>44642</v>
      </c>
      <c r="D4329" s="1" t="s">
        <v>11986</v>
      </c>
      <c r="E4329" s="4">
        <v>95700</v>
      </c>
      <c r="F4329">
        <v>1</v>
      </c>
      <c r="G4329" s="4">
        <v>957000</v>
      </c>
      <c r="H4329" s="4">
        <v>0</v>
      </c>
      <c r="I4329" s="4">
        <v>957000</v>
      </c>
      <c r="J4329">
        <v>1</v>
      </c>
      <c r="K4329">
        <v>1</v>
      </c>
      <c r="L4329">
        <v>1</v>
      </c>
      <c r="M4329">
        <v>1</v>
      </c>
      <c r="N4329" s="2">
        <v>44626</v>
      </c>
      <c r="O4329" s="1" t="s">
        <v>11987</v>
      </c>
      <c r="P4329" s="4">
        <v>957000</v>
      </c>
      <c r="Q4329" s="4">
        <v>64090</v>
      </c>
      <c r="R4329" s="1" t="s">
        <v>383</v>
      </c>
      <c r="S4329" s="1" t="s">
        <v>50</v>
      </c>
      <c r="T4329" s="4">
        <f>Sales_Datas[[#This Row],[after_discount]]-(Sales_Datas[[#This Row],[qty_ordered]]*Sales_Datas[[#This Row],[cogs]])</f>
        <v>892910</v>
      </c>
      <c r="U4329" s="3">
        <f>IFERROR(Sales_Datas[[#This Row],[Gross_Profit]]/Sales_Datas[[#This Row],[after_discount]],0)</f>
        <v>0.93303030303030299</v>
      </c>
      <c r="V4329" s="1" t="str">
        <f>IF(Sales_Datas[[#This Row],[base_price]] &lt;= 632200, "Low", (IF(Sales_Datas[[#This Row],[base_price]] &gt;= 10092000, "High", "Medium")))</f>
        <v>Medium</v>
      </c>
    </row>
    <row r="4330" spans="1:22" x14ac:dyDescent="0.25">
      <c r="A4330" s="1" t="s">
        <v>11988</v>
      </c>
      <c r="B4330" s="1" t="s">
        <v>11989</v>
      </c>
      <c r="C4330" s="2">
        <v>44597</v>
      </c>
      <c r="D4330" s="1" t="s">
        <v>796</v>
      </c>
      <c r="E4330" s="4">
        <v>9570</v>
      </c>
      <c r="F4330">
        <v>10</v>
      </c>
      <c r="G4330" s="4">
        <v>957000</v>
      </c>
      <c r="H4330" s="4">
        <v>0</v>
      </c>
      <c r="I4330" s="4">
        <v>957000</v>
      </c>
      <c r="J4330">
        <v>1</v>
      </c>
      <c r="K4330">
        <v>1</v>
      </c>
      <c r="L4330">
        <v>1</v>
      </c>
      <c r="M4330">
        <v>1</v>
      </c>
      <c r="N4330" s="2">
        <v>44709</v>
      </c>
      <c r="O4330" s="1" t="s">
        <v>797</v>
      </c>
      <c r="P4330" s="4">
        <v>95700</v>
      </c>
      <c r="Q4330" s="4">
        <v>6090</v>
      </c>
      <c r="R4330" s="1" t="s">
        <v>344</v>
      </c>
      <c r="S4330" s="1" t="s">
        <v>50</v>
      </c>
      <c r="T4330" s="4">
        <f>Sales_Datas[[#This Row],[after_discount]]-(Sales_Datas[[#This Row],[qty_ordered]]*Sales_Datas[[#This Row],[cogs]])</f>
        <v>896100</v>
      </c>
      <c r="U4330" s="3">
        <f>IFERROR(Sales_Datas[[#This Row],[Gross_Profit]]/Sales_Datas[[#This Row],[after_discount]],0)</f>
        <v>0.9363636363636364</v>
      </c>
      <c r="V4330" s="1" t="str">
        <f>IF(Sales_Datas[[#This Row],[base_price]] &lt;= 632200, "Low", (IF(Sales_Datas[[#This Row],[base_price]] &gt;= 10092000, "High", "Medium")))</f>
        <v>Low</v>
      </c>
    </row>
    <row r="4331" spans="1:22" x14ac:dyDescent="0.25">
      <c r="A4331" s="1" t="s">
        <v>11990</v>
      </c>
      <c r="B4331" s="1" t="s">
        <v>3378</v>
      </c>
      <c r="C4331" s="2">
        <v>44609</v>
      </c>
      <c r="D4331" s="1" t="s">
        <v>11991</v>
      </c>
      <c r="E4331" s="4">
        <v>31900</v>
      </c>
      <c r="F4331">
        <v>3</v>
      </c>
      <c r="G4331" s="4">
        <v>957000</v>
      </c>
      <c r="H4331" s="4">
        <v>0</v>
      </c>
      <c r="I4331" s="4">
        <v>957000</v>
      </c>
      <c r="J4331">
        <v>1</v>
      </c>
      <c r="K4331">
        <v>1</v>
      </c>
      <c r="L4331">
        <v>1</v>
      </c>
      <c r="M4331">
        <v>1</v>
      </c>
      <c r="N4331" s="2">
        <v>44393</v>
      </c>
      <c r="O4331" s="1" t="s">
        <v>11992</v>
      </c>
      <c r="P4331" s="4">
        <v>319000</v>
      </c>
      <c r="Q4331" s="4">
        <v>27724</v>
      </c>
      <c r="R4331" s="1" t="s">
        <v>344</v>
      </c>
      <c r="S4331" s="1" t="s">
        <v>50</v>
      </c>
      <c r="T4331" s="4">
        <f>Sales_Datas[[#This Row],[after_discount]]-(Sales_Datas[[#This Row],[qty_ordered]]*Sales_Datas[[#This Row],[cogs]])</f>
        <v>873828</v>
      </c>
      <c r="U4331" s="3">
        <f>IFERROR(Sales_Datas[[#This Row],[Gross_Profit]]/Sales_Datas[[#This Row],[after_discount]],0)</f>
        <v>0.91309090909090906</v>
      </c>
      <c r="V4331" s="1" t="str">
        <f>IF(Sales_Datas[[#This Row],[base_price]] &lt;= 632200, "Low", (IF(Sales_Datas[[#This Row],[base_price]] &gt;= 10092000, "High", "Medium")))</f>
        <v>Low</v>
      </c>
    </row>
    <row r="4332" spans="1:22" x14ac:dyDescent="0.25">
      <c r="A4332" s="1" t="s">
        <v>11993</v>
      </c>
      <c r="B4332" s="1" t="s">
        <v>11994</v>
      </c>
      <c r="C4332" s="2">
        <v>44644</v>
      </c>
      <c r="D4332" s="1" t="s">
        <v>796</v>
      </c>
      <c r="E4332" s="4">
        <v>9570</v>
      </c>
      <c r="F4332">
        <v>10</v>
      </c>
      <c r="G4332" s="4">
        <v>957000</v>
      </c>
      <c r="H4332" s="4">
        <v>0</v>
      </c>
      <c r="I4332" s="4">
        <v>957000</v>
      </c>
      <c r="J4332">
        <v>1</v>
      </c>
      <c r="K4332">
        <v>0</v>
      </c>
      <c r="L4332">
        <v>0</v>
      </c>
      <c r="M4332">
        <v>7</v>
      </c>
      <c r="N4332" s="2">
        <v>44447</v>
      </c>
      <c r="O4332" s="1" t="s">
        <v>797</v>
      </c>
      <c r="P4332" s="4">
        <v>95700</v>
      </c>
      <c r="Q4332" s="4">
        <v>6090</v>
      </c>
      <c r="R4332" s="1" t="s">
        <v>344</v>
      </c>
      <c r="S4332" s="1" t="s">
        <v>66</v>
      </c>
      <c r="T4332" s="4">
        <f>Sales_Datas[[#This Row],[after_discount]]-(Sales_Datas[[#This Row],[qty_ordered]]*Sales_Datas[[#This Row],[cogs]])</f>
        <v>896100</v>
      </c>
      <c r="U4332" s="3">
        <f>IFERROR(Sales_Datas[[#This Row],[Gross_Profit]]/Sales_Datas[[#This Row],[after_discount]],0)</f>
        <v>0.9363636363636364</v>
      </c>
      <c r="V4332" s="1" t="str">
        <f>IF(Sales_Datas[[#This Row],[base_price]] &lt;= 632200, "Low", (IF(Sales_Datas[[#This Row],[base_price]] &gt;= 10092000, "High", "Medium")))</f>
        <v>Low</v>
      </c>
    </row>
    <row r="4333" spans="1:22" x14ac:dyDescent="0.25">
      <c r="A4333" s="1" t="s">
        <v>11995</v>
      </c>
      <c r="B4333" s="1" t="s">
        <v>91</v>
      </c>
      <c r="C4333" s="2">
        <v>44745</v>
      </c>
      <c r="D4333" s="1" t="s">
        <v>796</v>
      </c>
      <c r="E4333" s="4">
        <v>9570</v>
      </c>
      <c r="F4333">
        <v>10</v>
      </c>
      <c r="G4333" s="4">
        <v>957000</v>
      </c>
      <c r="H4333" s="4">
        <v>0</v>
      </c>
      <c r="I4333" s="4">
        <v>957000</v>
      </c>
      <c r="J4333">
        <v>1</v>
      </c>
      <c r="K4333">
        <v>1</v>
      </c>
      <c r="L4333">
        <v>1</v>
      </c>
      <c r="M4333">
        <v>1</v>
      </c>
      <c r="N4333" s="2">
        <v>44467</v>
      </c>
      <c r="O4333" s="1" t="s">
        <v>797</v>
      </c>
      <c r="P4333" s="4">
        <v>95700</v>
      </c>
      <c r="Q4333" s="4">
        <v>6090</v>
      </c>
      <c r="R4333" s="1" t="s">
        <v>344</v>
      </c>
      <c r="S4333" s="1" t="s">
        <v>50</v>
      </c>
      <c r="T4333" s="4">
        <f>Sales_Datas[[#This Row],[after_discount]]-(Sales_Datas[[#This Row],[qty_ordered]]*Sales_Datas[[#This Row],[cogs]])</f>
        <v>896100</v>
      </c>
      <c r="U4333" s="3">
        <f>IFERROR(Sales_Datas[[#This Row],[Gross_Profit]]/Sales_Datas[[#This Row],[after_discount]],0)</f>
        <v>0.9363636363636364</v>
      </c>
      <c r="V4333" s="1" t="str">
        <f>IF(Sales_Datas[[#This Row],[base_price]] &lt;= 632200, "Low", (IF(Sales_Datas[[#This Row],[base_price]] &gt;= 10092000, "High", "Medium")))</f>
        <v>Low</v>
      </c>
    </row>
    <row r="4334" spans="1:22" x14ac:dyDescent="0.25">
      <c r="A4334" s="1" t="s">
        <v>11996</v>
      </c>
      <c r="B4334" s="1" t="s">
        <v>11997</v>
      </c>
      <c r="C4334" s="2">
        <v>44749</v>
      </c>
      <c r="D4334" s="1" t="s">
        <v>9211</v>
      </c>
      <c r="E4334" s="4">
        <v>47850</v>
      </c>
      <c r="F4334">
        <v>2</v>
      </c>
      <c r="G4334" s="4">
        <v>957000</v>
      </c>
      <c r="H4334" s="4">
        <v>0</v>
      </c>
      <c r="I4334" s="4">
        <v>957000</v>
      </c>
      <c r="J4334">
        <v>1</v>
      </c>
      <c r="K4334">
        <v>0</v>
      </c>
      <c r="L4334">
        <v>0</v>
      </c>
      <c r="M4334">
        <v>1</v>
      </c>
      <c r="N4334" s="2">
        <v>44762</v>
      </c>
      <c r="O4334" s="1" t="s">
        <v>9212</v>
      </c>
      <c r="P4334" s="4">
        <v>478500</v>
      </c>
      <c r="Q4334" s="4">
        <v>30102</v>
      </c>
      <c r="R4334" s="1" t="s">
        <v>344</v>
      </c>
      <c r="S4334" s="1" t="s">
        <v>50</v>
      </c>
      <c r="T4334" s="4">
        <f>Sales_Datas[[#This Row],[after_discount]]-(Sales_Datas[[#This Row],[qty_ordered]]*Sales_Datas[[#This Row],[cogs]])</f>
        <v>896796</v>
      </c>
      <c r="U4334" s="3">
        <f>IFERROR(Sales_Datas[[#This Row],[Gross_Profit]]/Sales_Datas[[#This Row],[after_discount]],0)</f>
        <v>0.93709090909090909</v>
      </c>
      <c r="V4334" s="1" t="str">
        <f>IF(Sales_Datas[[#This Row],[base_price]] &lt;= 632200, "Low", (IF(Sales_Datas[[#This Row],[base_price]] &gt;= 10092000, "High", "Medium")))</f>
        <v>Low</v>
      </c>
    </row>
    <row r="4335" spans="1:22" x14ac:dyDescent="0.25">
      <c r="A4335" s="1" t="s">
        <v>11998</v>
      </c>
      <c r="B4335" s="1" t="s">
        <v>11999</v>
      </c>
      <c r="C4335" s="2">
        <v>44902</v>
      </c>
      <c r="D4335" s="1" t="s">
        <v>9211</v>
      </c>
      <c r="E4335" s="4">
        <v>47850</v>
      </c>
      <c r="F4335">
        <v>2</v>
      </c>
      <c r="G4335" s="4">
        <v>957000</v>
      </c>
      <c r="H4335" s="4">
        <v>0</v>
      </c>
      <c r="I4335" s="4">
        <v>957000</v>
      </c>
      <c r="J4335">
        <v>1</v>
      </c>
      <c r="K4335">
        <v>0</v>
      </c>
      <c r="L4335">
        <v>0</v>
      </c>
      <c r="M4335">
        <v>1</v>
      </c>
      <c r="N4335" s="2">
        <v>44722</v>
      </c>
      <c r="O4335" s="1" t="s">
        <v>9212</v>
      </c>
      <c r="P4335" s="4">
        <v>478500</v>
      </c>
      <c r="Q4335" s="4">
        <v>30102</v>
      </c>
      <c r="R4335" s="1" t="s">
        <v>344</v>
      </c>
      <c r="S4335" s="1" t="s">
        <v>50</v>
      </c>
      <c r="T4335" s="4">
        <f>Sales_Datas[[#This Row],[after_discount]]-(Sales_Datas[[#This Row],[qty_ordered]]*Sales_Datas[[#This Row],[cogs]])</f>
        <v>896796</v>
      </c>
      <c r="U4335" s="3">
        <f>IFERROR(Sales_Datas[[#This Row],[Gross_Profit]]/Sales_Datas[[#This Row],[after_discount]],0)</f>
        <v>0.93709090909090909</v>
      </c>
      <c r="V4335" s="1" t="str">
        <f>IF(Sales_Datas[[#This Row],[base_price]] &lt;= 632200, "Low", (IF(Sales_Datas[[#This Row],[base_price]] &gt;= 10092000, "High", "Medium")))</f>
        <v>Low</v>
      </c>
    </row>
    <row r="4336" spans="1:22" x14ac:dyDescent="0.25">
      <c r="A4336" s="1" t="s">
        <v>12000</v>
      </c>
      <c r="B4336" s="1" t="s">
        <v>12001</v>
      </c>
      <c r="C4336" s="2">
        <v>44637</v>
      </c>
      <c r="D4336" s="1" t="s">
        <v>12002</v>
      </c>
      <c r="E4336" s="4">
        <v>95700</v>
      </c>
      <c r="F4336">
        <v>1</v>
      </c>
      <c r="G4336" s="4">
        <v>957000</v>
      </c>
      <c r="H4336" s="4">
        <v>0</v>
      </c>
      <c r="I4336" s="4">
        <v>957000</v>
      </c>
      <c r="J4336">
        <v>1</v>
      </c>
      <c r="K4336">
        <v>1</v>
      </c>
      <c r="L4336">
        <v>1</v>
      </c>
      <c r="M4336">
        <v>1</v>
      </c>
      <c r="N4336" s="2">
        <v>44625</v>
      </c>
      <c r="O4336" s="1" t="s">
        <v>12003</v>
      </c>
      <c r="P4336" s="4">
        <v>957000</v>
      </c>
      <c r="Q4336" s="4">
        <v>74646</v>
      </c>
      <c r="R4336" s="1" t="s">
        <v>75</v>
      </c>
      <c r="S4336" s="1" t="s">
        <v>50</v>
      </c>
      <c r="T4336" s="4">
        <f>Sales_Datas[[#This Row],[after_discount]]-(Sales_Datas[[#This Row],[qty_ordered]]*Sales_Datas[[#This Row],[cogs]])</f>
        <v>882354</v>
      </c>
      <c r="U4336" s="3">
        <f>IFERROR(Sales_Datas[[#This Row],[Gross_Profit]]/Sales_Datas[[#This Row],[after_discount]],0)</f>
        <v>0.92200000000000004</v>
      </c>
      <c r="V4336" s="1" t="str">
        <f>IF(Sales_Datas[[#This Row],[base_price]] &lt;= 632200, "Low", (IF(Sales_Datas[[#This Row],[base_price]] &gt;= 10092000, "High", "Medium")))</f>
        <v>Medium</v>
      </c>
    </row>
    <row r="4337" spans="1:22" x14ac:dyDescent="0.25">
      <c r="A4337" s="1" t="s">
        <v>12004</v>
      </c>
      <c r="B4337" s="1" t="s">
        <v>6881</v>
      </c>
      <c r="C4337" s="2">
        <v>44478</v>
      </c>
      <c r="D4337" s="1" t="s">
        <v>12005</v>
      </c>
      <c r="E4337" s="4">
        <v>95642</v>
      </c>
      <c r="F4337">
        <v>1</v>
      </c>
      <c r="G4337" s="4">
        <v>956420</v>
      </c>
      <c r="H4337" s="4">
        <v>0</v>
      </c>
      <c r="I4337" s="4">
        <v>956420</v>
      </c>
      <c r="J4337">
        <v>1</v>
      </c>
      <c r="K4337">
        <v>1</v>
      </c>
      <c r="L4337">
        <v>1</v>
      </c>
      <c r="M4337">
        <v>1</v>
      </c>
      <c r="N4337" s="2">
        <v>44399</v>
      </c>
      <c r="O4337" s="1" t="s">
        <v>12006</v>
      </c>
      <c r="P4337" s="4">
        <v>956420</v>
      </c>
      <c r="Q4337" s="4">
        <v>77430</v>
      </c>
      <c r="R4337" s="1" t="s">
        <v>554</v>
      </c>
      <c r="S4337" s="1" t="s">
        <v>50</v>
      </c>
      <c r="T4337" s="4">
        <f>Sales_Datas[[#This Row],[after_discount]]-(Sales_Datas[[#This Row],[qty_ordered]]*Sales_Datas[[#This Row],[cogs]])</f>
        <v>878990</v>
      </c>
      <c r="U4337" s="3">
        <f>IFERROR(Sales_Datas[[#This Row],[Gross_Profit]]/Sales_Datas[[#This Row],[after_discount]],0)</f>
        <v>0.91904184354154028</v>
      </c>
      <c r="V4337" s="1" t="str">
        <f>IF(Sales_Datas[[#This Row],[base_price]] &lt;= 632200, "Low", (IF(Sales_Datas[[#This Row],[base_price]] &gt;= 10092000, "High", "Medium")))</f>
        <v>Medium</v>
      </c>
    </row>
    <row r="4338" spans="1:22" x14ac:dyDescent="0.25">
      <c r="A4338" s="1" t="s">
        <v>12007</v>
      </c>
      <c r="B4338" s="1" t="s">
        <v>12008</v>
      </c>
      <c r="C4338" s="2">
        <v>44840</v>
      </c>
      <c r="D4338" s="1" t="s">
        <v>12009</v>
      </c>
      <c r="E4338" s="4">
        <v>95642</v>
      </c>
      <c r="F4338">
        <v>1</v>
      </c>
      <c r="G4338" s="4">
        <v>956420</v>
      </c>
      <c r="H4338" s="4">
        <v>0</v>
      </c>
      <c r="I4338" s="4">
        <v>956420</v>
      </c>
      <c r="J4338">
        <v>1</v>
      </c>
      <c r="K4338">
        <v>1</v>
      </c>
      <c r="L4338">
        <v>1</v>
      </c>
      <c r="M4338">
        <v>1</v>
      </c>
      <c r="N4338" s="2">
        <v>44416</v>
      </c>
      <c r="O4338" s="1" t="s">
        <v>12010</v>
      </c>
      <c r="P4338" s="4">
        <v>956420</v>
      </c>
      <c r="Q4338" s="4">
        <v>64032</v>
      </c>
      <c r="R4338" s="1" t="s">
        <v>554</v>
      </c>
      <c r="S4338" s="1" t="s">
        <v>50</v>
      </c>
      <c r="T4338" s="4">
        <f>Sales_Datas[[#This Row],[after_discount]]-(Sales_Datas[[#This Row],[qty_ordered]]*Sales_Datas[[#This Row],[cogs]])</f>
        <v>892388</v>
      </c>
      <c r="U4338" s="3">
        <f>IFERROR(Sales_Datas[[#This Row],[Gross_Profit]]/Sales_Datas[[#This Row],[after_discount]],0)</f>
        <v>0.93305033353547606</v>
      </c>
      <c r="V4338" s="1" t="str">
        <f>IF(Sales_Datas[[#This Row],[base_price]] &lt;= 632200, "Low", (IF(Sales_Datas[[#This Row],[base_price]] &gt;= 10092000, "High", "Medium")))</f>
        <v>Medium</v>
      </c>
    </row>
    <row r="4339" spans="1:22" x14ac:dyDescent="0.25">
      <c r="A4339" s="1" t="s">
        <v>12011</v>
      </c>
      <c r="B4339" s="1" t="s">
        <v>12012</v>
      </c>
      <c r="C4339" s="2">
        <v>44673</v>
      </c>
      <c r="D4339" s="1" t="s">
        <v>12013</v>
      </c>
      <c r="E4339" s="4">
        <v>95526</v>
      </c>
      <c r="F4339">
        <v>1</v>
      </c>
      <c r="G4339" s="4">
        <v>955260</v>
      </c>
      <c r="H4339" s="4">
        <v>0</v>
      </c>
      <c r="I4339" s="4">
        <v>955260</v>
      </c>
      <c r="J4339">
        <v>1</v>
      </c>
      <c r="K4339">
        <v>1</v>
      </c>
      <c r="L4339">
        <v>1</v>
      </c>
      <c r="M4339">
        <v>1</v>
      </c>
      <c r="N4339" s="2">
        <v>44623</v>
      </c>
      <c r="O4339" s="1" t="s">
        <v>12014</v>
      </c>
      <c r="P4339" s="4">
        <v>955260</v>
      </c>
      <c r="Q4339" s="4">
        <v>64902</v>
      </c>
      <c r="R4339" s="1" t="s">
        <v>191</v>
      </c>
      <c r="S4339" s="1" t="s">
        <v>50</v>
      </c>
      <c r="T4339" s="4">
        <f>Sales_Datas[[#This Row],[after_discount]]-(Sales_Datas[[#This Row],[qty_ordered]]*Sales_Datas[[#This Row],[cogs]])</f>
        <v>890358</v>
      </c>
      <c r="U4339" s="3">
        <f>IFERROR(Sales_Datas[[#This Row],[Gross_Profit]]/Sales_Datas[[#This Row],[after_discount]],0)</f>
        <v>0.93205828779599276</v>
      </c>
      <c r="V4339" s="1" t="str">
        <f>IF(Sales_Datas[[#This Row],[base_price]] &lt;= 632200, "Low", (IF(Sales_Datas[[#This Row],[base_price]] &gt;= 10092000, "High", "Medium")))</f>
        <v>Medium</v>
      </c>
    </row>
    <row r="4340" spans="1:22" x14ac:dyDescent="0.25">
      <c r="A4340" s="1" t="s">
        <v>12015</v>
      </c>
      <c r="B4340" s="1" t="s">
        <v>12016</v>
      </c>
      <c r="C4340" s="2">
        <v>44408</v>
      </c>
      <c r="D4340" s="1" t="s">
        <v>11862</v>
      </c>
      <c r="E4340" s="4">
        <v>47734</v>
      </c>
      <c r="F4340">
        <v>2</v>
      </c>
      <c r="G4340" s="4">
        <v>954680</v>
      </c>
      <c r="H4340" s="4">
        <v>0</v>
      </c>
      <c r="I4340" s="4">
        <v>954680</v>
      </c>
      <c r="J4340">
        <v>1</v>
      </c>
      <c r="K4340">
        <v>1</v>
      </c>
      <c r="L4340">
        <v>1</v>
      </c>
      <c r="M4340">
        <v>1</v>
      </c>
      <c r="N4340" s="2">
        <v>44382</v>
      </c>
      <c r="O4340" s="1" t="s">
        <v>11863</v>
      </c>
      <c r="P4340" s="4">
        <v>986000</v>
      </c>
      <c r="Q4340" s="4">
        <v>70992</v>
      </c>
      <c r="R4340" s="1" t="s">
        <v>554</v>
      </c>
      <c r="S4340" s="1" t="s">
        <v>50</v>
      </c>
      <c r="T4340" s="4">
        <f>Sales_Datas[[#This Row],[after_discount]]-(Sales_Datas[[#This Row],[qty_ordered]]*Sales_Datas[[#This Row],[cogs]])</f>
        <v>812696</v>
      </c>
      <c r="U4340" s="3">
        <f>IFERROR(Sales_Datas[[#This Row],[Gross_Profit]]/Sales_Datas[[#This Row],[after_discount]],0)</f>
        <v>0.85127582017010939</v>
      </c>
      <c r="V4340" s="1" t="str">
        <f>IF(Sales_Datas[[#This Row],[base_price]] &lt;= 632200, "Low", (IF(Sales_Datas[[#This Row],[base_price]] &gt;= 10092000, "High", "Medium")))</f>
        <v>Medium</v>
      </c>
    </row>
    <row r="4341" spans="1:22" x14ac:dyDescent="0.25">
      <c r="A4341" s="1" t="s">
        <v>12017</v>
      </c>
      <c r="B4341" s="1" t="s">
        <v>12018</v>
      </c>
      <c r="C4341" s="2">
        <v>44529</v>
      </c>
      <c r="D4341" s="1" t="s">
        <v>11104</v>
      </c>
      <c r="E4341" s="4">
        <v>95120</v>
      </c>
      <c r="F4341">
        <v>1</v>
      </c>
      <c r="G4341" s="4">
        <v>951200</v>
      </c>
      <c r="H4341" s="4">
        <v>0</v>
      </c>
      <c r="I4341" s="4">
        <v>951200</v>
      </c>
      <c r="J4341">
        <v>1</v>
      </c>
      <c r="K4341">
        <v>1</v>
      </c>
      <c r="L4341">
        <v>1</v>
      </c>
      <c r="M4341">
        <v>1</v>
      </c>
      <c r="N4341" s="2">
        <v>44515</v>
      </c>
      <c r="O4341" s="1" t="s">
        <v>11105</v>
      </c>
      <c r="P4341" s="4">
        <v>1160000</v>
      </c>
      <c r="Q4341" s="4">
        <v>100920</v>
      </c>
      <c r="R4341" s="1" t="s">
        <v>554</v>
      </c>
      <c r="S4341" s="1" t="s">
        <v>50</v>
      </c>
      <c r="T4341" s="4">
        <f>Sales_Datas[[#This Row],[after_discount]]-(Sales_Datas[[#This Row],[qty_ordered]]*Sales_Datas[[#This Row],[cogs]])</f>
        <v>850280</v>
      </c>
      <c r="U4341" s="3">
        <f>IFERROR(Sales_Datas[[#This Row],[Gross_Profit]]/Sales_Datas[[#This Row],[after_discount]],0)</f>
        <v>0.89390243902439026</v>
      </c>
      <c r="V4341" s="1" t="str">
        <f>IF(Sales_Datas[[#This Row],[base_price]] &lt;= 632200, "Low", (IF(Sales_Datas[[#This Row],[base_price]] &gt;= 10092000, "High", "Medium")))</f>
        <v>Medium</v>
      </c>
    </row>
    <row r="4342" spans="1:22" x14ac:dyDescent="0.25">
      <c r="A4342" s="1" t="s">
        <v>12019</v>
      </c>
      <c r="B4342" s="1" t="s">
        <v>12020</v>
      </c>
      <c r="C4342" s="2">
        <v>44731</v>
      </c>
      <c r="D4342" s="1" t="s">
        <v>11104</v>
      </c>
      <c r="E4342" s="4">
        <v>95120</v>
      </c>
      <c r="F4342">
        <v>1</v>
      </c>
      <c r="G4342" s="4">
        <v>951200</v>
      </c>
      <c r="H4342" s="4">
        <v>0</v>
      </c>
      <c r="I4342" s="4">
        <v>951200</v>
      </c>
      <c r="J4342">
        <v>1</v>
      </c>
      <c r="K4342">
        <v>1</v>
      </c>
      <c r="L4342">
        <v>1</v>
      </c>
      <c r="M4342">
        <v>1</v>
      </c>
      <c r="N4342" s="2">
        <v>44723</v>
      </c>
      <c r="O4342" s="1" t="s">
        <v>11105</v>
      </c>
      <c r="P4342" s="4">
        <v>1160000</v>
      </c>
      <c r="Q4342" s="4">
        <v>100920</v>
      </c>
      <c r="R4342" s="1" t="s">
        <v>554</v>
      </c>
      <c r="S4342" s="1" t="s">
        <v>50</v>
      </c>
      <c r="T4342" s="4">
        <f>Sales_Datas[[#This Row],[after_discount]]-(Sales_Datas[[#This Row],[qty_ordered]]*Sales_Datas[[#This Row],[cogs]])</f>
        <v>850280</v>
      </c>
      <c r="U4342" s="3">
        <f>IFERROR(Sales_Datas[[#This Row],[Gross_Profit]]/Sales_Datas[[#This Row],[after_discount]],0)</f>
        <v>0.89390243902439026</v>
      </c>
      <c r="V4342" s="1" t="str">
        <f>IF(Sales_Datas[[#This Row],[base_price]] &lt;= 632200, "Low", (IF(Sales_Datas[[#This Row],[base_price]] &gt;= 10092000, "High", "Medium")))</f>
        <v>Medium</v>
      </c>
    </row>
    <row r="4343" spans="1:22" x14ac:dyDescent="0.25">
      <c r="A4343" s="1" t="s">
        <v>12021</v>
      </c>
      <c r="B4343" s="1" t="s">
        <v>12022</v>
      </c>
      <c r="C4343" s="2">
        <v>44755</v>
      </c>
      <c r="D4343" s="1" t="s">
        <v>11104</v>
      </c>
      <c r="E4343" s="4">
        <v>95120</v>
      </c>
      <c r="F4343">
        <v>1</v>
      </c>
      <c r="G4343" s="4">
        <v>951200</v>
      </c>
      <c r="H4343" s="4">
        <v>0</v>
      </c>
      <c r="I4343" s="4">
        <v>951200</v>
      </c>
      <c r="J4343">
        <v>1</v>
      </c>
      <c r="K4343">
        <v>1</v>
      </c>
      <c r="L4343">
        <v>1</v>
      </c>
      <c r="M4343">
        <v>1</v>
      </c>
      <c r="N4343" s="2">
        <v>44565</v>
      </c>
      <c r="O4343" s="1" t="s">
        <v>11105</v>
      </c>
      <c r="P4343" s="4">
        <v>1160000</v>
      </c>
      <c r="Q4343" s="4">
        <v>100920</v>
      </c>
      <c r="R4343" s="1" t="s">
        <v>554</v>
      </c>
      <c r="S4343" s="1" t="s">
        <v>50</v>
      </c>
      <c r="T4343" s="4">
        <f>Sales_Datas[[#This Row],[after_discount]]-(Sales_Datas[[#This Row],[qty_ordered]]*Sales_Datas[[#This Row],[cogs]])</f>
        <v>850280</v>
      </c>
      <c r="U4343" s="3">
        <f>IFERROR(Sales_Datas[[#This Row],[Gross_Profit]]/Sales_Datas[[#This Row],[after_discount]],0)</f>
        <v>0.89390243902439026</v>
      </c>
      <c r="V4343" s="1" t="str">
        <f>IF(Sales_Datas[[#This Row],[base_price]] &lt;= 632200, "Low", (IF(Sales_Datas[[#This Row],[base_price]] &gt;= 10092000, "High", "Medium")))</f>
        <v>Medium</v>
      </c>
    </row>
    <row r="4344" spans="1:22" x14ac:dyDescent="0.25">
      <c r="A4344" s="1" t="s">
        <v>12023</v>
      </c>
      <c r="B4344" s="1" t="s">
        <v>5874</v>
      </c>
      <c r="C4344" s="2">
        <v>44664</v>
      </c>
      <c r="D4344" s="1" t="s">
        <v>12024</v>
      </c>
      <c r="E4344" s="4">
        <v>47560</v>
      </c>
      <c r="F4344">
        <v>2</v>
      </c>
      <c r="G4344" s="4">
        <v>951200</v>
      </c>
      <c r="H4344" s="4">
        <v>0</v>
      </c>
      <c r="I4344" s="4">
        <v>951200</v>
      </c>
      <c r="J4344">
        <v>1</v>
      </c>
      <c r="K4344">
        <v>0</v>
      </c>
      <c r="L4344">
        <v>0</v>
      </c>
      <c r="M4344">
        <v>7</v>
      </c>
      <c r="N4344" s="2">
        <v>44564</v>
      </c>
      <c r="O4344" s="1" t="s">
        <v>12025</v>
      </c>
      <c r="P4344" s="4">
        <v>489520</v>
      </c>
      <c r="Q4344" s="4">
        <v>35728</v>
      </c>
      <c r="R4344" s="1" t="s">
        <v>344</v>
      </c>
      <c r="S4344" s="1" t="s">
        <v>66</v>
      </c>
      <c r="T4344" s="4">
        <f>Sales_Datas[[#This Row],[after_discount]]-(Sales_Datas[[#This Row],[qty_ordered]]*Sales_Datas[[#This Row],[cogs]])</f>
        <v>879744</v>
      </c>
      <c r="U4344" s="3">
        <f>IFERROR(Sales_Datas[[#This Row],[Gross_Profit]]/Sales_Datas[[#This Row],[after_discount]],0)</f>
        <v>0.92487804878048785</v>
      </c>
      <c r="V4344" s="1" t="str">
        <f>IF(Sales_Datas[[#This Row],[base_price]] &lt;= 632200, "Low", (IF(Sales_Datas[[#This Row],[base_price]] &gt;= 10092000, "High", "Medium")))</f>
        <v>Low</v>
      </c>
    </row>
    <row r="4345" spans="1:22" x14ac:dyDescent="0.25">
      <c r="A4345" s="1" t="s">
        <v>12026</v>
      </c>
      <c r="B4345" s="1" t="s">
        <v>5874</v>
      </c>
      <c r="C4345" s="2">
        <v>44899</v>
      </c>
      <c r="D4345" s="1" t="s">
        <v>12024</v>
      </c>
      <c r="E4345" s="4">
        <v>47560</v>
      </c>
      <c r="F4345">
        <v>2</v>
      </c>
      <c r="G4345" s="4">
        <v>951200</v>
      </c>
      <c r="H4345" s="4">
        <v>0</v>
      </c>
      <c r="I4345" s="4">
        <v>951200</v>
      </c>
      <c r="J4345">
        <v>1</v>
      </c>
      <c r="K4345">
        <v>0</v>
      </c>
      <c r="L4345">
        <v>0</v>
      </c>
      <c r="M4345">
        <v>6</v>
      </c>
      <c r="N4345" s="2">
        <v>44564</v>
      </c>
      <c r="O4345" s="1" t="s">
        <v>12025</v>
      </c>
      <c r="P4345" s="4">
        <v>489520</v>
      </c>
      <c r="Q4345" s="4">
        <v>35728</v>
      </c>
      <c r="R4345" s="1" t="s">
        <v>344</v>
      </c>
      <c r="S4345" s="1" t="s">
        <v>112</v>
      </c>
      <c r="T4345" s="4">
        <f>Sales_Datas[[#This Row],[after_discount]]-(Sales_Datas[[#This Row],[qty_ordered]]*Sales_Datas[[#This Row],[cogs]])</f>
        <v>879744</v>
      </c>
      <c r="U4345" s="3">
        <f>IFERROR(Sales_Datas[[#This Row],[Gross_Profit]]/Sales_Datas[[#This Row],[after_discount]],0)</f>
        <v>0.92487804878048785</v>
      </c>
      <c r="V4345" s="1" t="str">
        <f>IF(Sales_Datas[[#This Row],[base_price]] &lt;= 632200, "Low", (IF(Sales_Datas[[#This Row],[base_price]] &gt;= 10092000, "High", "Medium")))</f>
        <v>Low</v>
      </c>
    </row>
    <row r="4346" spans="1:22" x14ac:dyDescent="0.25">
      <c r="A4346" s="1" t="s">
        <v>12027</v>
      </c>
      <c r="B4346" s="1" t="s">
        <v>12028</v>
      </c>
      <c r="C4346" s="2">
        <v>44298</v>
      </c>
      <c r="D4346" s="1" t="s">
        <v>11432</v>
      </c>
      <c r="E4346" s="4">
        <v>94830</v>
      </c>
      <c r="F4346">
        <v>1</v>
      </c>
      <c r="G4346" s="4">
        <v>948300</v>
      </c>
      <c r="H4346" s="4">
        <v>0</v>
      </c>
      <c r="I4346" s="4">
        <v>948300</v>
      </c>
      <c r="J4346">
        <v>1</v>
      </c>
      <c r="K4346">
        <v>1</v>
      </c>
      <c r="L4346">
        <v>1</v>
      </c>
      <c r="M4346">
        <v>1</v>
      </c>
      <c r="N4346" s="2">
        <v>44472</v>
      </c>
      <c r="O4346" s="1" t="s">
        <v>11433</v>
      </c>
      <c r="P4346" s="4">
        <v>948300</v>
      </c>
      <c r="Q4346" s="4">
        <v>56898</v>
      </c>
      <c r="R4346" s="1" t="s">
        <v>55</v>
      </c>
      <c r="S4346" s="1" t="s">
        <v>50</v>
      </c>
      <c r="T4346" s="4">
        <f>Sales_Datas[[#This Row],[after_discount]]-(Sales_Datas[[#This Row],[qty_ordered]]*Sales_Datas[[#This Row],[cogs]])</f>
        <v>891402</v>
      </c>
      <c r="U4346" s="3">
        <f>IFERROR(Sales_Datas[[#This Row],[Gross_Profit]]/Sales_Datas[[#This Row],[after_discount]],0)</f>
        <v>0.94</v>
      </c>
      <c r="V4346" s="1" t="str">
        <f>IF(Sales_Datas[[#This Row],[base_price]] &lt;= 632200, "Low", (IF(Sales_Datas[[#This Row],[base_price]] &gt;= 10092000, "High", "Medium")))</f>
        <v>Medium</v>
      </c>
    </row>
    <row r="4347" spans="1:22" x14ac:dyDescent="0.25">
      <c r="A4347" s="1" t="s">
        <v>12029</v>
      </c>
      <c r="B4347" s="1" t="s">
        <v>12030</v>
      </c>
      <c r="C4347" s="2">
        <v>44395</v>
      </c>
      <c r="D4347" s="1" t="s">
        <v>9980</v>
      </c>
      <c r="E4347" s="4">
        <v>94250</v>
      </c>
      <c r="F4347">
        <v>1</v>
      </c>
      <c r="G4347" s="4">
        <v>942500</v>
      </c>
      <c r="H4347" s="4">
        <v>0</v>
      </c>
      <c r="I4347" s="4">
        <v>942500</v>
      </c>
      <c r="J4347">
        <v>1</v>
      </c>
      <c r="K4347">
        <v>1</v>
      </c>
      <c r="L4347">
        <v>1</v>
      </c>
      <c r="M4347">
        <v>1</v>
      </c>
      <c r="N4347" s="2">
        <v>44394</v>
      </c>
      <c r="O4347" s="1" t="s">
        <v>9981</v>
      </c>
      <c r="P4347" s="4">
        <v>527800</v>
      </c>
      <c r="Q4347" s="4">
        <v>35322</v>
      </c>
      <c r="R4347" s="1" t="s">
        <v>128</v>
      </c>
      <c r="S4347" s="1" t="s">
        <v>50</v>
      </c>
      <c r="T4347" s="4">
        <f>Sales_Datas[[#This Row],[after_discount]]-(Sales_Datas[[#This Row],[qty_ordered]]*Sales_Datas[[#This Row],[cogs]])</f>
        <v>907178</v>
      </c>
      <c r="U4347" s="3">
        <f>IFERROR(Sales_Datas[[#This Row],[Gross_Profit]]/Sales_Datas[[#This Row],[after_discount]],0)</f>
        <v>0.96252307692307693</v>
      </c>
      <c r="V4347" s="1" t="str">
        <f>IF(Sales_Datas[[#This Row],[base_price]] &lt;= 632200, "Low", (IF(Sales_Datas[[#This Row],[base_price]] &gt;= 10092000, "High", "Medium")))</f>
        <v>Low</v>
      </c>
    </row>
    <row r="4348" spans="1:22" x14ac:dyDescent="0.25">
      <c r="A4348" s="1" t="s">
        <v>12031</v>
      </c>
      <c r="B4348" s="1" t="s">
        <v>12032</v>
      </c>
      <c r="C4348" s="2">
        <v>44457</v>
      </c>
      <c r="D4348" s="1" t="s">
        <v>12033</v>
      </c>
      <c r="E4348" s="4">
        <v>93960</v>
      </c>
      <c r="F4348">
        <v>1</v>
      </c>
      <c r="G4348" s="4">
        <v>939600</v>
      </c>
      <c r="H4348" s="4">
        <v>0</v>
      </c>
      <c r="I4348" s="4">
        <v>939600</v>
      </c>
      <c r="J4348">
        <v>1</v>
      </c>
      <c r="K4348">
        <v>1</v>
      </c>
      <c r="L4348">
        <v>1</v>
      </c>
      <c r="M4348">
        <v>1</v>
      </c>
      <c r="N4348" s="2">
        <v>44466</v>
      </c>
      <c r="O4348" s="1" t="s">
        <v>12034</v>
      </c>
      <c r="P4348" s="4">
        <v>946560</v>
      </c>
      <c r="Q4348" s="4">
        <v>71920</v>
      </c>
      <c r="R4348" s="1" t="s">
        <v>39</v>
      </c>
      <c r="S4348" s="1" t="s">
        <v>50</v>
      </c>
      <c r="T4348" s="4">
        <f>Sales_Datas[[#This Row],[after_discount]]-(Sales_Datas[[#This Row],[qty_ordered]]*Sales_Datas[[#This Row],[cogs]])</f>
        <v>867680</v>
      </c>
      <c r="U4348" s="3">
        <f>IFERROR(Sales_Datas[[#This Row],[Gross_Profit]]/Sales_Datas[[#This Row],[after_discount]],0)</f>
        <v>0.92345679012345683</v>
      </c>
      <c r="V4348" s="1" t="str">
        <f>IF(Sales_Datas[[#This Row],[base_price]] &lt;= 632200, "Low", (IF(Sales_Datas[[#This Row],[base_price]] &gt;= 10092000, "High", "Medium")))</f>
        <v>Medium</v>
      </c>
    </row>
    <row r="4349" spans="1:22" x14ac:dyDescent="0.25">
      <c r="A4349" s="1" t="s">
        <v>12035</v>
      </c>
      <c r="B4349" s="1" t="s">
        <v>12036</v>
      </c>
      <c r="C4349" s="2">
        <v>44264</v>
      </c>
      <c r="D4349" s="1" t="s">
        <v>7724</v>
      </c>
      <c r="E4349" s="4">
        <v>93960</v>
      </c>
      <c r="F4349">
        <v>1</v>
      </c>
      <c r="G4349" s="4">
        <v>939600</v>
      </c>
      <c r="H4349" s="4">
        <v>0</v>
      </c>
      <c r="I4349" s="4">
        <v>939600</v>
      </c>
      <c r="J4349">
        <v>1</v>
      </c>
      <c r="K4349">
        <v>0</v>
      </c>
      <c r="L4349">
        <v>0</v>
      </c>
      <c r="M4349">
        <v>8</v>
      </c>
      <c r="N4349" s="2">
        <v>44454</v>
      </c>
      <c r="O4349" s="1" t="s">
        <v>7725</v>
      </c>
      <c r="P4349" s="4">
        <v>710500</v>
      </c>
      <c r="Q4349" s="4">
        <v>61770</v>
      </c>
      <c r="R4349" s="1" t="s">
        <v>128</v>
      </c>
      <c r="S4349" s="1" t="s">
        <v>1115</v>
      </c>
      <c r="T4349" s="4">
        <f>Sales_Datas[[#This Row],[after_discount]]-(Sales_Datas[[#This Row],[qty_ordered]]*Sales_Datas[[#This Row],[cogs]])</f>
        <v>877830</v>
      </c>
      <c r="U4349" s="3">
        <f>IFERROR(Sales_Datas[[#This Row],[Gross_Profit]]/Sales_Datas[[#This Row],[after_discount]],0)</f>
        <v>0.93425925925925923</v>
      </c>
      <c r="V4349" s="1" t="str">
        <f>IF(Sales_Datas[[#This Row],[base_price]] &lt;= 632200, "Low", (IF(Sales_Datas[[#This Row],[base_price]] &gt;= 10092000, "High", "Medium")))</f>
        <v>Medium</v>
      </c>
    </row>
    <row r="4350" spans="1:22" x14ac:dyDescent="0.25">
      <c r="A4350" s="1" t="s">
        <v>12037</v>
      </c>
      <c r="B4350" s="1" t="s">
        <v>10065</v>
      </c>
      <c r="C4350" s="2">
        <v>44235</v>
      </c>
      <c r="D4350" s="1" t="s">
        <v>12038</v>
      </c>
      <c r="E4350" s="4">
        <v>31320</v>
      </c>
      <c r="F4350">
        <v>3</v>
      </c>
      <c r="G4350" s="4">
        <v>939600</v>
      </c>
      <c r="H4350" s="4">
        <v>0</v>
      </c>
      <c r="I4350" s="4">
        <v>939600</v>
      </c>
      <c r="J4350">
        <v>1</v>
      </c>
      <c r="K4350">
        <v>1</v>
      </c>
      <c r="L4350">
        <v>0</v>
      </c>
      <c r="M4350">
        <v>1</v>
      </c>
      <c r="N4350" s="2">
        <v>44391</v>
      </c>
      <c r="O4350" s="1" t="s">
        <v>12039</v>
      </c>
      <c r="P4350" s="4">
        <v>313200</v>
      </c>
      <c r="Q4350" s="4">
        <v>24708</v>
      </c>
      <c r="R4350" s="1" t="s">
        <v>383</v>
      </c>
      <c r="S4350" s="1" t="s">
        <v>50</v>
      </c>
      <c r="T4350" s="4">
        <f>Sales_Datas[[#This Row],[after_discount]]-(Sales_Datas[[#This Row],[qty_ordered]]*Sales_Datas[[#This Row],[cogs]])</f>
        <v>865476</v>
      </c>
      <c r="U4350" s="3">
        <f>IFERROR(Sales_Datas[[#This Row],[Gross_Profit]]/Sales_Datas[[#This Row],[after_discount]],0)</f>
        <v>0.9211111111111111</v>
      </c>
      <c r="V4350" s="1" t="str">
        <f>IF(Sales_Datas[[#This Row],[base_price]] &lt;= 632200, "Low", (IF(Sales_Datas[[#This Row],[base_price]] &gt;= 10092000, "High", "Medium")))</f>
        <v>Low</v>
      </c>
    </row>
    <row r="4351" spans="1:22" x14ac:dyDescent="0.25">
      <c r="A4351" s="1" t="s">
        <v>12040</v>
      </c>
      <c r="B4351" s="1" t="s">
        <v>10065</v>
      </c>
      <c r="C4351" s="2">
        <v>44405</v>
      </c>
      <c r="D4351" s="1" t="s">
        <v>12038</v>
      </c>
      <c r="E4351" s="4">
        <v>31320</v>
      </c>
      <c r="F4351">
        <v>3</v>
      </c>
      <c r="G4351" s="4">
        <v>939600</v>
      </c>
      <c r="H4351" s="4">
        <v>0</v>
      </c>
      <c r="I4351" s="4">
        <v>939600</v>
      </c>
      <c r="J4351">
        <v>1</v>
      </c>
      <c r="K4351">
        <v>1</v>
      </c>
      <c r="L4351">
        <v>0</v>
      </c>
      <c r="M4351">
        <v>1</v>
      </c>
      <c r="N4351" s="2">
        <v>44391</v>
      </c>
      <c r="O4351" s="1" t="s">
        <v>12039</v>
      </c>
      <c r="P4351" s="4">
        <v>313200</v>
      </c>
      <c r="Q4351" s="4">
        <v>24708</v>
      </c>
      <c r="R4351" s="1" t="s">
        <v>383</v>
      </c>
      <c r="S4351" s="1" t="s">
        <v>50</v>
      </c>
      <c r="T4351" s="4">
        <f>Sales_Datas[[#This Row],[after_discount]]-(Sales_Datas[[#This Row],[qty_ordered]]*Sales_Datas[[#This Row],[cogs]])</f>
        <v>865476</v>
      </c>
      <c r="U4351" s="3">
        <f>IFERROR(Sales_Datas[[#This Row],[Gross_Profit]]/Sales_Datas[[#This Row],[after_discount]],0)</f>
        <v>0.9211111111111111</v>
      </c>
      <c r="V4351" s="1" t="str">
        <f>IF(Sales_Datas[[#This Row],[base_price]] &lt;= 632200, "Low", (IF(Sales_Datas[[#This Row],[base_price]] &gt;= 10092000, "High", "Medium")))</f>
        <v>Low</v>
      </c>
    </row>
    <row r="4352" spans="1:22" x14ac:dyDescent="0.25">
      <c r="A4352" s="1" t="s">
        <v>12041</v>
      </c>
      <c r="B4352" s="1" t="s">
        <v>12042</v>
      </c>
      <c r="C4352" s="2">
        <v>44492</v>
      </c>
      <c r="D4352" s="1" t="s">
        <v>12043</v>
      </c>
      <c r="E4352" s="4">
        <v>93745</v>
      </c>
      <c r="F4352">
        <v>1</v>
      </c>
      <c r="G4352" s="4">
        <v>937454</v>
      </c>
      <c r="H4352" s="4">
        <v>0</v>
      </c>
      <c r="I4352" s="4">
        <v>937454</v>
      </c>
      <c r="J4352">
        <v>1</v>
      </c>
      <c r="K4352">
        <v>1</v>
      </c>
      <c r="L4352">
        <v>0</v>
      </c>
      <c r="M4352">
        <v>1</v>
      </c>
      <c r="N4352" s="2">
        <v>44397</v>
      </c>
      <c r="O4352" s="1" t="s">
        <v>12044</v>
      </c>
      <c r="P4352" s="4">
        <v>937454</v>
      </c>
      <c r="Q4352" s="4">
        <v>84332</v>
      </c>
      <c r="R4352" s="1" t="s">
        <v>123</v>
      </c>
      <c r="S4352" s="1" t="s">
        <v>50</v>
      </c>
      <c r="T4352" s="4">
        <f>Sales_Datas[[#This Row],[after_discount]]-(Sales_Datas[[#This Row],[qty_ordered]]*Sales_Datas[[#This Row],[cogs]])</f>
        <v>853122</v>
      </c>
      <c r="U4352" s="3">
        <f>IFERROR(Sales_Datas[[#This Row],[Gross_Profit]]/Sales_Datas[[#This Row],[after_discount]],0)</f>
        <v>0.91004145270061254</v>
      </c>
      <c r="V4352" s="1" t="str">
        <f>IF(Sales_Datas[[#This Row],[base_price]] &lt;= 632200, "Low", (IF(Sales_Datas[[#This Row],[base_price]] &gt;= 10092000, "High", "Medium")))</f>
        <v>Medium</v>
      </c>
    </row>
    <row r="4353" spans="1:22" x14ac:dyDescent="0.25">
      <c r="A4353" s="1" t="s">
        <v>12045</v>
      </c>
      <c r="B4353" s="1" t="s">
        <v>10448</v>
      </c>
      <c r="C4353" s="2">
        <v>44628</v>
      </c>
      <c r="D4353" s="1" t="s">
        <v>12046</v>
      </c>
      <c r="E4353" s="4">
        <v>93670</v>
      </c>
      <c r="F4353">
        <v>1</v>
      </c>
      <c r="G4353" s="4">
        <v>936700</v>
      </c>
      <c r="H4353" s="4">
        <v>0</v>
      </c>
      <c r="I4353" s="4">
        <v>936700</v>
      </c>
      <c r="J4353">
        <v>1</v>
      </c>
      <c r="K4353">
        <v>1</v>
      </c>
      <c r="L4353">
        <v>0</v>
      </c>
      <c r="M4353">
        <v>1</v>
      </c>
      <c r="N4353" s="2">
        <v>44400</v>
      </c>
      <c r="O4353" s="1" t="s">
        <v>12047</v>
      </c>
      <c r="P4353" s="4">
        <v>936700</v>
      </c>
      <c r="Q4353" s="4">
        <v>58058</v>
      </c>
      <c r="R4353" s="1" t="s">
        <v>554</v>
      </c>
      <c r="S4353" s="1" t="s">
        <v>50</v>
      </c>
      <c r="T4353" s="4">
        <f>Sales_Datas[[#This Row],[after_discount]]-(Sales_Datas[[#This Row],[qty_ordered]]*Sales_Datas[[#This Row],[cogs]])</f>
        <v>878642</v>
      </c>
      <c r="U4353" s="3">
        <f>IFERROR(Sales_Datas[[#This Row],[Gross_Profit]]/Sales_Datas[[#This Row],[after_discount]],0)</f>
        <v>0.93801857585139314</v>
      </c>
      <c r="V4353" s="1" t="str">
        <f>IF(Sales_Datas[[#This Row],[base_price]] &lt;= 632200, "Low", (IF(Sales_Datas[[#This Row],[base_price]] &gt;= 10092000, "High", "Medium")))</f>
        <v>Medium</v>
      </c>
    </row>
    <row r="4354" spans="1:22" x14ac:dyDescent="0.25">
      <c r="A4354" s="1" t="s">
        <v>12048</v>
      </c>
      <c r="B4354" s="1" t="s">
        <v>12049</v>
      </c>
      <c r="C4354" s="2">
        <v>44806</v>
      </c>
      <c r="D4354" s="1" t="s">
        <v>12050</v>
      </c>
      <c r="E4354" s="4">
        <v>46748</v>
      </c>
      <c r="F4354">
        <v>2</v>
      </c>
      <c r="G4354" s="4">
        <v>934960</v>
      </c>
      <c r="H4354" s="4">
        <v>0</v>
      </c>
      <c r="I4354" s="4">
        <v>934960</v>
      </c>
      <c r="J4354">
        <v>1</v>
      </c>
      <c r="K4354">
        <v>1</v>
      </c>
      <c r="L4354">
        <v>1</v>
      </c>
      <c r="M4354">
        <v>1</v>
      </c>
      <c r="N4354" s="2">
        <v>44601</v>
      </c>
      <c r="O4354" s="1" t="s">
        <v>12051</v>
      </c>
      <c r="P4354" s="4">
        <v>467480</v>
      </c>
      <c r="Q4354" s="4">
        <v>32248</v>
      </c>
      <c r="R4354" s="1" t="s">
        <v>475</v>
      </c>
      <c r="S4354" s="1" t="s">
        <v>50</v>
      </c>
      <c r="T4354" s="4">
        <f>Sales_Datas[[#This Row],[after_discount]]-(Sales_Datas[[#This Row],[qty_ordered]]*Sales_Datas[[#This Row],[cogs]])</f>
        <v>870464</v>
      </c>
      <c r="U4354" s="3">
        <f>IFERROR(Sales_Datas[[#This Row],[Gross_Profit]]/Sales_Datas[[#This Row],[after_discount]],0)</f>
        <v>0.93101736972704718</v>
      </c>
      <c r="V4354" s="1" t="str">
        <f>IF(Sales_Datas[[#This Row],[base_price]] &lt;= 632200, "Low", (IF(Sales_Datas[[#This Row],[base_price]] &gt;= 10092000, "High", "Medium")))</f>
        <v>Low</v>
      </c>
    </row>
    <row r="4355" spans="1:22" x14ac:dyDescent="0.25">
      <c r="A4355" s="1" t="s">
        <v>12052</v>
      </c>
      <c r="B4355" s="1" t="s">
        <v>1610</v>
      </c>
      <c r="C4355" s="2">
        <v>44406</v>
      </c>
      <c r="D4355" s="1" t="s">
        <v>12053</v>
      </c>
      <c r="E4355" s="4">
        <v>92974</v>
      </c>
      <c r="F4355">
        <v>1</v>
      </c>
      <c r="G4355" s="4">
        <v>929740</v>
      </c>
      <c r="H4355" s="4">
        <v>0</v>
      </c>
      <c r="I4355" s="4">
        <v>929740</v>
      </c>
      <c r="J4355">
        <v>1</v>
      </c>
      <c r="K4355">
        <v>1</v>
      </c>
      <c r="L4355">
        <v>1</v>
      </c>
      <c r="M4355">
        <v>1</v>
      </c>
      <c r="N4355" s="2">
        <v>44392</v>
      </c>
      <c r="O4355" s="1" t="s">
        <v>12054</v>
      </c>
      <c r="P4355" s="4">
        <v>929740</v>
      </c>
      <c r="Q4355" s="4">
        <v>80852</v>
      </c>
      <c r="R4355" s="1" t="s">
        <v>191</v>
      </c>
      <c r="S4355" s="1" t="s">
        <v>50</v>
      </c>
      <c r="T4355" s="4">
        <f>Sales_Datas[[#This Row],[after_discount]]-(Sales_Datas[[#This Row],[qty_ordered]]*Sales_Datas[[#This Row],[cogs]])</f>
        <v>848888</v>
      </c>
      <c r="U4355" s="3">
        <f>IFERROR(Sales_Datas[[#This Row],[Gross_Profit]]/Sales_Datas[[#This Row],[after_discount]],0)</f>
        <v>0.91303805364940738</v>
      </c>
      <c r="V4355" s="1" t="str">
        <f>IF(Sales_Datas[[#This Row],[base_price]] &lt;= 632200, "Low", (IF(Sales_Datas[[#This Row],[base_price]] &gt;= 10092000, "High", "Medium")))</f>
        <v>Medium</v>
      </c>
    </row>
    <row r="4356" spans="1:22" x14ac:dyDescent="0.25">
      <c r="A4356" s="1" t="s">
        <v>12055</v>
      </c>
      <c r="B4356" s="1" t="s">
        <v>2170</v>
      </c>
      <c r="C4356" s="2">
        <v>44415</v>
      </c>
      <c r="D4356" s="1" t="s">
        <v>11077</v>
      </c>
      <c r="E4356" s="4">
        <v>92800</v>
      </c>
      <c r="F4356">
        <v>1</v>
      </c>
      <c r="G4356" s="4">
        <v>928000</v>
      </c>
      <c r="H4356" s="4">
        <v>0</v>
      </c>
      <c r="I4356" s="4">
        <v>928000</v>
      </c>
      <c r="J4356">
        <v>1</v>
      </c>
      <c r="K4356">
        <v>1</v>
      </c>
      <c r="L4356">
        <v>1</v>
      </c>
      <c r="M4356">
        <v>1</v>
      </c>
      <c r="N4356" s="2">
        <v>44401</v>
      </c>
      <c r="O4356" s="1" t="s">
        <v>11078</v>
      </c>
      <c r="P4356" s="4">
        <v>928000</v>
      </c>
      <c r="Q4356" s="4">
        <v>68672</v>
      </c>
      <c r="R4356" s="1" t="s">
        <v>89</v>
      </c>
      <c r="S4356" s="1" t="s">
        <v>50</v>
      </c>
      <c r="T4356" s="4">
        <f>Sales_Datas[[#This Row],[after_discount]]-(Sales_Datas[[#This Row],[qty_ordered]]*Sales_Datas[[#This Row],[cogs]])</f>
        <v>859328</v>
      </c>
      <c r="U4356" s="3">
        <f>IFERROR(Sales_Datas[[#This Row],[Gross_Profit]]/Sales_Datas[[#This Row],[after_discount]],0)</f>
        <v>0.92600000000000005</v>
      </c>
      <c r="V4356" s="1" t="str">
        <f>IF(Sales_Datas[[#This Row],[base_price]] &lt;= 632200, "Low", (IF(Sales_Datas[[#This Row],[base_price]] &gt;= 10092000, "High", "Medium")))</f>
        <v>Medium</v>
      </c>
    </row>
    <row r="4357" spans="1:22" x14ac:dyDescent="0.25">
      <c r="A4357" s="1" t="s">
        <v>12056</v>
      </c>
      <c r="B4357" s="1" t="s">
        <v>12057</v>
      </c>
      <c r="C4357" s="2">
        <v>44401</v>
      </c>
      <c r="D4357" s="1" t="s">
        <v>6867</v>
      </c>
      <c r="E4357" s="4">
        <v>92800</v>
      </c>
      <c r="F4357">
        <v>1</v>
      </c>
      <c r="G4357" s="4">
        <v>928000</v>
      </c>
      <c r="H4357" s="4">
        <v>0</v>
      </c>
      <c r="I4357" s="4">
        <v>928000</v>
      </c>
      <c r="J4357">
        <v>1</v>
      </c>
      <c r="K4357">
        <v>1</v>
      </c>
      <c r="L4357">
        <v>1</v>
      </c>
      <c r="M4357">
        <v>1</v>
      </c>
      <c r="N4357" s="2">
        <v>44396</v>
      </c>
      <c r="O4357" s="1" t="s">
        <v>6868</v>
      </c>
      <c r="P4357" s="4">
        <v>928000</v>
      </c>
      <c r="Q4357" s="4">
        <v>68672</v>
      </c>
      <c r="R4357" s="1" t="s">
        <v>128</v>
      </c>
      <c r="S4357" s="1" t="s">
        <v>50</v>
      </c>
      <c r="T4357" s="4">
        <f>Sales_Datas[[#This Row],[after_discount]]-(Sales_Datas[[#This Row],[qty_ordered]]*Sales_Datas[[#This Row],[cogs]])</f>
        <v>859328</v>
      </c>
      <c r="U4357" s="3">
        <f>IFERROR(Sales_Datas[[#This Row],[Gross_Profit]]/Sales_Datas[[#This Row],[after_discount]],0)</f>
        <v>0.92600000000000005</v>
      </c>
      <c r="V4357" s="1" t="str">
        <f>IF(Sales_Datas[[#This Row],[base_price]] &lt;= 632200, "Low", (IF(Sales_Datas[[#This Row],[base_price]] &gt;= 10092000, "High", "Medium")))</f>
        <v>Medium</v>
      </c>
    </row>
    <row r="4358" spans="1:22" x14ac:dyDescent="0.25">
      <c r="A4358" s="1" t="s">
        <v>12058</v>
      </c>
      <c r="B4358" s="1" t="s">
        <v>10019</v>
      </c>
      <c r="C4358" s="2">
        <v>44407</v>
      </c>
      <c r="D4358" s="1" t="s">
        <v>12059</v>
      </c>
      <c r="E4358" s="4">
        <v>92800</v>
      </c>
      <c r="F4358">
        <v>1</v>
      </c>
      <c r="G4358" s="4">
        <v>928000</v>
      </c>
      <c r="H4358" s="4">
        <v>0</v>
      </c>
      <c r="I4358" s="4">
        <v>928000</v>
      </c>
      <c r="J4358">
        <v>1</v>
      </c>
      <c r="K4358">
        <v>1</v>
      </c>
      <c r="L4358">
        <v>1</v>
      </c>
      <c r="M4358">
        <v>1</v>
      </c>
      <c r="N4358" s="2">
        <v>44387</v>
      </c>
      <c r="O4358" s="1" t="s">
        <v>12060</v>
      </c>
      <c r="P4358" s="4">
        <v>928000</v>
      </c>
      <c r="Q4358" s="4">
        <v>74240</v>
      </c>
      <c r="R4358" s="1" t="s">
        <v>128</v>
      </c>
      <c r="S4358" s="1" t="s">
        <v>50</v>
      </c>
      <c r="T4358" s="4">
        <f>Sales_Datas[[#This Row],[after_discount]]-(Sales_Datas[[#This Row],[qty_ordered]]*Sales_Datas[[#This Row],[cogs]])</f>
        <v>853760</v>
      </c>
      <c r="U4358" s="3">
        <f>IFERROR(Sales_Datas[[#This Row],[Gross_Profit]]/Sales_Datas[[#This Row],[after_discount]],0)</f>
        <v>0.92</v>
      </c>
      <c r="V4358" s="1" t="str">
        <f>IF(Sales_Datas[[#This Row],[base_price]] &lt;= 632200, "Low", (IF(Sales_Datas[[#This Row],[base_price]] &gt;= 10092000, "High", "Medium")))</f>
        <v>Medium</v>
      </c>
    </row>
    <row r="4359" spans="1:22" x14ac:dyDescent="0.25">
      <c r="A4359" s="1" t="s">
        <v>12061</v>
      </c>
      <c r="B4359" s="1" t="s">
        <v>12057</v>
      </c>
      <c r="C4359" s="2">
        <v>44416</v>
      </c>
      <c r="D4359" s="1" t="s">
        <v>6867</v>
      </c>
      <c r="E4359" s="4">
        <v>92800</v>
      </c>
      <c r="F4359">
        <v>1</v>
      </c>
      <c r="G4359" s="4">
        <v>928000</v>
      </c>
      <c r="H4359" s="4">
        <v>0</v>
      </c>
      <c r="I4359" s="4">
        <v>928000</v>
      </c>
      <c r="J4359">
        <v>1</v>
      </c>
      <c r="K4359">
        <v>1</v>
      </c>
      <c r="L4359">
        <v>1</v>
      </c>
      <c r="M4359">
        <v>1</v>
      </c>
      <c r="N4359" s="2">
        <v>44396</v>
      </c>
      <c r="O4359" s="1" t="s">
        <v>6868</v>
      </c>
      <c r="P4359" s="4">
        <v>928000</v>
      </c>
      <c r="Q4359" s="4">
        <v>68672</v>
      </c>
      <c r="R4359" s="1" t="s">
        <v>128</v>
      </c>
      <c r="S4359" s="1" t="s">
        <v>50</v>
      </c>
      <c r="T4359" s="4">
        <f>Sales_Datas[[#This Row],[after_discount]]-(Sales_Datas[[#This Row],[qty_ordered]]*Sales_Datas[[#This Row],[cogs]])</f>
        <v>859328</v>
      </c>
      <c r="U4359" s="3">
        <f>IFERROR(Sales_Datas[[#This Row],[Gross_Profit]]/Sales_Datas[[#This Row],[after_discount]],0)</f>
        <v>0.92600000000000005</v>
      </c>
      <c r="V4359" s="1" t="str">
        <f>IF(Sales_Datas[[#This Row],[base_price]] &lt;= 632200, "Low", (IF(Sales_Datas[[#This Row],[base_price]] &gt;= 10092000, "High", "Medium")))</f>
        <v>Medium</v>
      </c>
    </row>
    <row r="4360" spans="1:22" x14ac:dyDescent="0.25">
      <c r="A4360" s="1" t="s">
        <v>12062</v>
      </c>
      <c r="B4360" s="1" t="s">
        <v>12063</v>
      </c>
      <c r="C4360" s="2">
        <v>44655</v>
      </c>
      <c r="D4360" s="1" t="s">
        <v>12064</v>
      </c>
      <c r="E4360" s="4">
        <v>46400</v>
      </c>
      <c r="F4360">
        <v>2</v>
      </c>
      <c r="G4360" s="4">
        <v>928000</v>
      </c>
      <c r="H4360" s="4">
        <v>0</v>
      </c>
      <c r="I4360" s="4">
        <v>928000</v>
      </c>
      <c r="J4360">
        <v>1</v>
      </c>
      <c r="K4360">
        <v>1</v>
      </c>
      <c r="L4360">
        <v>1</v>
      </c>
      <c r="M4360">
        <v>1</v>
      </c>
      <c r="N4360" s="2">
        <v>44528</v>
      </c>
      <c r="O4360" s="1" t="s">
        <v>12065</v>
      </c>
      <c r="P4360" s="4">
        <v>464000</v>
      </c>
      <c r="Q4360" s="4">
        <v>31088</v>
      </c>
      <c r="R4360" s="1" t="s">
        <v>128</v>
      </c>
      <c r="S4360" s="1" t="s">
        <v>50</v>
      </c>
      <c r="T4360" s="4">
        <f>Sales_Datas[[#This Row],[after_discount]]-(Sales_Datas[[#This Row],[qty_ordered]]*Sales_Datas[[#This Row],[cogs]])</f>
        <v>865824</v>
      </c>
      <c r="U4360" s="3">
        <f>IFERROR(Sales_Datas[[#This Row],[Gross_Profit]]/Sales_Datas[[#This Row],[after_discount]],0)</f>
        <v>0.93300000000000005</v>
      </c>
      <c r="V4360" s="1" t="str">
        <f>IF(Sales_Datas[[#This Row],[base_price]] &lt;= 632200, "Low", (IF(Sales_Datas[[#This Row],[base_price]] &gt;= 10092000, "High", "Medium")))</f>
        <v>Low</v>
      </c>
    </row>
    <row r="4361" spans="1:22" x14ac:dyDescent="0.25">
      <c r="A4361" s="1" t="s">
        <v>12066</v>
      </c>
      <c r="B4361" s="1" t="s">
        <v>12067</v>
      </c>
      <c r="C4361" s="2">
        <v>44404</v>
      </c>
      <c r="D4361" s="1" t="s">
        <v>12068</v>
      </c>
      <c r="E4361" s="4">
        <v>92800</v>
      </c>
      <c r="F4361">
        <v>1</v>
      </c>
      <c r="G4361" s="4">
        <v>928000</v>
      </c>
      <c r="H4361" s="4">
        <v>0</v>
      </c>
      <c r="I4361" s="4">
        <v>928000</v>
      </c>
      <c r="J4361">
        <v>1</v>
      </c>
      <c r="K4361">
        <v>1</v>
      </c>
      <c r="L4361">
        <v>1</v>
      </c>
      <c r="M4361">
        <v>1</v>
      </c>
      <c r="N4361" s="2">
        <v>44398</v>
      </c>
      <c r="O4361" s="1" t="s">
        <v>12069</v>
      </c>
      <c r="P4361" s="4">
        <v>928000</v>
      </c>
      <c r="Q4361" s="4">
        <v>63104</v>
      </c>
      <c r="R4361" s="1" t="s">
        <v>133</v>
      </c>
      <c r="S4361" s="1" t="s">
        <v>50</v>
      </c>
      <c r="T4361" s="4">
        <f>Sales_Datas[[#This Row],[after_discount]]-(Sales_Datas[[#This Row],[qty_ordered]]*Sales_Datas[[#This Row],[cogs]])</f>
        <v>864896</v>
      </c>
      <c r="U4361" s="3">
        <f>IFERROR(Sales_Datas[[#This Row],[Gross_Profit]]/Sales_Datas[[#This Row],[after_discount]],0)</f>
        <v>0.93200000000000005</v>
      </c>
      <c r="V4361" s="1" t="str">
        <f>IF(Sales_Datas[[#This Row],[base_price]] &lt;= 632200, "Low", (IF(Sales_Datas[[#This Row],[base_price]] &gt;= 10092000, "High", "Medium")))</f>
        <v>Medium</v>
      </c>
    </row>
    <row r="4362" spans="1:22" x14ac:dyDescent="0.25">
      <c r="A4362" s="1" t="s">
        <v>12070</v>
      </c>
      <c r="B4362" s="1" t="s">
        <v>12071</v>
      </c>
      <c r="C4362" s="2">
        <v>44458</v>
      </c>
      <c r="D4362" s="1" t="s">
        <v>12072</v>
      </c>
      <c r="E4362" s="4">
        <v>92800</v>
      </c>
      <c r="F4362">
        <v>1</v>
      </c>
      <c r="G4362" s="4">
        <v>928000</v>
      </c>
      <c r="H4362" s="4">
        <v>0</v>
      </c>
      <c r="I4362" s="4">
        <v>928000</v>
      </c>
      <c r="J4362">
        <v>1</v>
      </c>
      <c r="K4362">
        <v>1</v>
      </c>
      <c r="L4362">
        <v>0</v>
      </c>
      <c r="M4362">
        <v>1</v>
      </c>
      <c r="N4362" s="2">
        <v>44461</v>
      </c>
      <c r="O4362" s="1" t="s">
        <v>12073</v>
      </c>
      <c r="P4362" s="4">
        <v>928000</v>
      </c>
      <c r="Q4362" s="4">
        <v>83520</v>
      </c>
      <c r="R4362" s="1" t="s">
        <v>23</v>
      </c>
      <c r="S4362" s="1" t="s">
        <v>50</v>
      </c>
      <c r="T4362" s="4">
        <f>Sales_Datas[[#This Row],[after_discount]]-(Sales_Datas[[#This Row],[qty_ordered]]*Sales_Datas[[#This Row],[cogs]])</f>
        <v>844480</v>
      </c>
      <c r="U4362" s="3">
        <f>IFERROR(Sales_Datas[[#This Row],[Gross_Profit]]/Sales_Datas[[#This Row],[after_discount]],0)</f>
        <v>0.91</v>
      </c>
      <c r="V4362" s="1" t="str">
        <f>IF(Sales_Datas[[#This Row],[base_price]] &lt;= 632200, "Low", (IF(Sales_Datas[[#This Row],[base_price]] &gt;= 10092000, "High", "Medium")))</f>
        <v>Medium</v>
      </c>
    </row>
    <row r="4363" spans="1:22" x14ac:dyDescent="0.25">
      <c r="A4363" s="1" t="s">
        <v>12074</v>
      </c>
      <c r="B4363" s="1" t="s">
        <v>12075</v>
      </c>
      <c r="C4363" s="2">
        <v>44635</v>
      </c>
      <c r="D4363" s="1" t="s">
        <v>12076</v>
      </c>
      <c r="E4363" s="4">
        <v>92800</v>
      </c>
      <c r="F4363">
        <v>1</v>
      </c>
      <c r="G4363" s="4">
        <v>928000</v>
      </c>
      <c r="H4363" s="4">
        <v>0</v>
      </c>
      <c r="I4363" s="4">
        <v>928000</v>
      </c>
      <c r="J4363">
        <v>1</v>
      </c>
      <c r="K4363">
        <v>0</v>
      </c>
      <c r="L4363">
        <v>0</v>
      </c>
      <c r="M4363">
        <v>4</v>
      </c>
      <c r="N4363" s="2">
        <v>44523</v>
      </c>
      <c r="O4363" s="1" t="s">
        <v>12077</v>
      </c>
      <c r="P4363" s="4">
        <v>928000</v>
      </c>
      <c r="Q4363" s="4">
        <v>67744</v>
      </c>
      <c r="R4363" s="1" t="s">
        <v>23</v>
      </c>
      <c r="S4363" s="1" t="s">
        <v>34</v>
      </c>
      <c r="T4363" s="4">
        <f>Sales_Datas[[#This Row],[after_discount]]-(Sales_Datas[[#This Row],[qty_ordered]]*Sales_Datas[[#This Row],[cogs]])</f>
        <v>860256</v>
      </c>
      <c r="U4363" s="3">
        <f>IFERROR(Sales_Datas[[#This Row],[Gross_Profit]]/Sales_Datas[[#This Row],[after_discount]],0)</f>
        <v>0.92700000000000005</v>
      </c>
      <c r="V4363" s="1" t="str">
        <f>IF(Sales_Datas[[#This Row],[base_price]] &lt;= 632200, "Low", (IF(Sales_Datas[[#This Row],[base_price]] &gt;= 10092000, "High", "Medium")))</f>
        <v>Medium</v>
      </c>
    </row>
    <row r="4364" spans="1:22" x14ac:dyDescent="0.25">
      <c r="A4364" s="1" t="s">
        <v>12078</v>
      </c>
      <c r="B4364" s="1" t="s">
        <v>8409</v>
      </c>
      <c r="C4364" s="2">
        <v>44650</v>
      </c>
      <c r="D4364" s="1" t="s">
        <v>12076</v>
      </c>
      <c r="E4364" s="4">
        <v>92800</v>
      </c>
      <c r="F4364">
        <v>1</v>
      </c>
      <c r="G4364" s="4">
        <v>928000</v>
      </c>
      <c r="H4364" s="4">
        <v>0</v>
      </c>
      <c r="I4364" s="4">
        <v>928000</v>
      </c>
      <c r="J4364">
        <v>1</v>
      </c>
      <c r="K4364">
        <v>1</v>
      </c>
      <c r="L4364">
        <v>0</v>
      </c>
      <c r="M4364">
        <v>1</v>
      </c>
      <c r="N4364" s="2">
        <v>44595</v>
      </c>
      <c r="O4364" s="1" t="s">
        <v>12077</v>
      </c>
      <c r="P4364" s="4">
        <v>928000</v>
      </c>
      <c r="Q4364" s="4">
        <v>67744</v>
      </c>
      <c r="R4364" s="1" t="s">
        <v>23</v>
      </c>
      <c r="S4364" s="1" t="s">
        <v>50</v>
      </c>
      <c r="T4364" s="4">
        <f>Sales_Datas[[#This Row],[after_discount]]-(Sales_Datas[[#This Row],[qty_ordered]]*Sales_Datas[[#This Row],[cogs]])</f>
        <v>860256</v>
      </c>
      <c r="U4364" s="3">
        <f>IFERROR(Sales_Datas[[#This Row],[Gross_Profit]]/Sales_Datas[[#This Row],[after_discount]],0)</f>
        <v>0.92700000000000005</v>
      </c>
      <c r="V4364" s="1" t="str">
        <f>IF(Sales_Datas[[#This Row],[base_price]] &lt;= 632200, "Low", (IF(Sales_Datas[[#This Row],[base_price]] &gt;= 10092000, "High", "Medium")))</f>
        <v>Medium</v>
      </c>
    </row>
    <row r="4365" spans="1:22" x14ac:dyDescent="0.25">
      <c r="A4365" s="1" t="s">
        <v>12079</v>
      </c>
      <c r="B4365" s="1" t="s">
        <v>120</v>
      </c>
      <c r="C4365" s="2">
        <v>44574</v>
      </c>
      <c r="D4365" s="1" t="s">
        <v>9296</v>
      </c>
      <c r="E4365" s="4">
        <v>18560</v>
      </c>
      <c r="F4365">
        <v>5</v>
      </c>
      <c r="G4365" s="4">
        <v>928000</v>
      </c>
      <c r="H4365" s="4">
        <v>0</v>
      </c>
      <c r="I4365" s="4">
        <v>928000</v>
      </c>
      <c r="J4365">
        <v>1</v>
      </c>
      <c r="K4365">
        <v>1</v>
      </c>
      <c r="L4365">
        <v>1</v>
      </c>
      <c r="M4365">
        <v>1</v>
      </c>
      <c r="N4365" s="2">
        <v>44581</v>
      </c>
      <c r="O4365" s="1" t="s">
        <v>9297</v>
      </c>
      <c r="P4365" s="4">
        <v>174000</v>
      </c>
      <c r="Q4365" s="4">
        <v>15660</v>
      </c>
      <c r="R4365" s="1" t="s">
        <v>344</v>
      </c>
      <c r="S4365" s="1" t="s">
        <v>50</v>
      </c>
      <c r="T4365" s="4">
        <f>Sales_Datas[[#This Row],[after_discount]]-(Sales_Datas[[#This Row],[qty_ordered]]*Sales_Datas[[#This Row],[cogs]])</f>
        <v>849700</v>
      </c>
      <c r="U4365" s="3">
        <f>IFERROR(Sales_Datas[[#This Row],[Gross_Profit]]/Sales_Datas[[#This Row],[after_discount]],0)</f>
        <v>0.91562500000000002</v>
      </c>
      <c r="V4365" s="1" t="str">
        <f>IF(Sales_Datas[[#This Row],[base_price]] &lt;= 632200, "Low", (IF(Sales_Datas[[#This Row],[base_price]] &gt;= 10092000, "High", "Medium")))</f>
        <v>Low</v>
      </c>
    </row>
    <row r="4366" spans="1:22" x14ac:dyDescent="0.25">
      <c r="A4366" s="1" t="s">
        <v>12080</v>
      </c>
      <c r="B4366" s="1" t="s">
        <v>120</v>
      </c>
      <c r="C4366" s="2">
        <v>44681</v>
      </c>
      <c r="D4366" s="1" t="s">
        <v>12081</v>
      </c>
      <c r="E4366" s="4">
        <v>92800</v>
      </c>
      <c r="F4366">
        <v>1</v>
      </c>
      <c r="G4366" s="4">
        <v>928000</v>
      </c>
      <c r="H4366" s="4">
        <v>0</v>
      </c>
      <c r="I4366" s="4">
        <v>928000</v>
      </c>
      <c r="J4366">
        <v>1</v>
      </c>
      <c r="K4366">
        <v>1</v>
      </c>
      <c r="L4366">
        <v>1</v>
      </c>
      <c r="M4366">
        <v>1</v>
      </c>
      <c r="N4366" s="2">
        <v>44581</v>
      </c>
      <c r="O4366" s="1" t="s">
        <v>12082</v>
      </c>
      <c r="P4366" s="4">
        <v>928000</v>
      </c>
      <c r="Q4366" s="4">
        <v>83520</v>
      </c>
      <c r="R4366" s="1" t="s">
        <v>344</v>
      </c>
      <c r="S4366" s="1" t="s">
        <v>50</v>
      </c>
      <c r="T4366" s="4">
        <f>Sales_Datas[[#This Row],[after_discount]]-(Sales_Datas[[#This Row],[qty_ordered]]*Sales_Datas[[#This Row],[cogs]])</f>
        <v>844480</v>
      </c>
      <c r="U4366" s="3">
        <f>IFERROR(Sales_Datas[[#This Row],[Gross_Profit]]/Sales_Datas[[#This Row],[after_discount]],0)</f>
        <v>0.91</v>
      </c>
      <c r="V4366" s="1" t="str">
        <f>IF(Sales_Datas[[#This Row],[base_price]] &lt;= 632200, "Low", (IF(Sales_Datas[[#This Row],[base_price]] &gt;= 10092000, "High", "Medium")))</f>
        <v>Medium</v>
      </c>
    </row>
    <row r="4367" spans="1:22" x14ac:dyDescent="0.25">
      <c r="A4367" s="1" t="s">
        <v>12083</v>
      </c>
      <c r="B4367" s="1" t="s">
        <v>12084</v>
      </c>
      <c r="C4367" s="2">
        <v>44729</v>
      </c>
      <c r="D4367" s="1" t="s">
        <v>12081</v>
      </c>
      <c r="E4367" s="4">
        <v>92800</v>
      </c>
      <c r="F4367">
        <v>1</v>
      </c>
      <c r="G4367" s="4">
        <v>928000</v>
      </c>
      <c r="H4367" s="4">
        <v>0</v>
      </c>
      <c r="I4367" s="4">
        <v>928000</v>
      </c>
      <c r="J4367">
        <v>1</v>
      </c>
      <c r="K4367">
        <v>1</v>
      </c>
      <c r="L4367">
        <v>1</v>
      </c>
      <c r="M4367">
        <v>7</v>
      </c>
      <c r="N4367" s="2">
        <v>44726</v>
      </c>
      <c r="O4367" s="1" t="s">
        <v>12082</v>
      </c>
      <c r="P4367" s="4">
        <v>928000</v>
      </c>
      <c r="Q4367" s="4">
        <v>83520</v>
      </c>
      <c r="R4367" s="1" t="s">
        <v>344</v>
      </c>
      <c r="S4367" s="1" t="s">
        <v>66</v>
      </c>
      <c r="T4367" s="4">
        <f>Sales_Datas[[#This Row],[after_discount]]-(Sales_Datas[[#This Row],[qty_ordered]]*Sales_Datas[[#This Row],[cogs]])</f>
        <v>844480</v>
      </c>
      <c r="U4367" s="3">
        <f>IFERROR(Sales_Datas[[#This Row],[Gross_Profit]]/Sales_Datas[[#This Row],[after_discount]],0)</f>
        <v>0.91</v>
      </c>
      <c r="V4367" s="1" t="str">
        <f>IF(Sales_Datas[[#This Row],[base_price]] &lt;= 632200, "Low", (IF(Sales_Datas[[#This Row],[base_price]] &gt;= 10092000, "High", "Medium")))</f>
        <v>Medium</v>
      </c>
    </row>
    <row r="4368" spans="1:22" x14ac:dyDescent="0.25">
      <c r="A4368" s="1" t="s">
        <v>12085</v>
      </c>
      <c r="B4368" s="1" t="s">
        <v>12086</v>
      </c>
      <c r="C4368" s="2">
        <v>44837</v>
      </c>
      <c r="D4368" s="1" t="s">
        <v>12081</v>
      </c>
      <c r="E4368" s="4">
        <v>92800</v>
      </c>
      <c r="F4368">
        <v>1</v>
      </c>
      <c r="G4368" s="4">
        <v>928000</v>
      </c>
      <c r="H4368" s="4">
        <v>0</v>
      </c>
      <c r="I4368" s="4">
        <v>928000</v>
      </c>
      <c r="J4368">
        <v>1</v>
      </c>
      <c r="K4368">
        <v>0</v>
      </c>
      <c r="L4368">
        <v>0</v>
      </c>
      <c r="M4368">
        <v>4</v>
      </c>
      <c r="N4368" s="2">
        <v>44637</v>
      </c>
      <c r="O4368" s="1" t="s">
        <v>12082</v>
      </c>
      <c r="P4368" s="4">
        <v>928000</v>
      </c>
      <c r="Q4368" s="4">
        <v>83520</v>
      </c>
      <c r="R4368" s="1" t="s">
        <v>344</v>
      </c>
      <c r="S4368" s="1" t="s">
        <v>34</v>
      </c>
      <c r="T4368" s="4">
        <f>Sales_Datas[[#This Row],[after_discount]]-(Sales_Datas[[#This Row],[qty_ordered]]*Sales_Datas[[#This Row],[cogs]])</f>
        <v>844480</v>
      </c>
      <c r="U4368" s="3">
        <f>IFERROR(Sales_Datas[[#This Row],[Gross_Profit]]/Sales_Datas[[#This Row],[after_discount]],0)</f>
        <v>0.91</v>
      </c>
      <c r="V4368" s="1" t="str">
        <f>IF(Sales_Datas[[#This Row],[base_price]] &lt;= 632200, "Low", (IF(Sales_Datas[[#This Row],[base_price]] &gt;= 10092000, "High", "Medium")))</f>
        <v>Medium</v>
      </c>
    </row>
    <row r="4369" spans="1:22" x14ac:dyDescent="0.25">
      <c r="A4369" s="1" t="s">
        <v>12087</v>
      </c>
      <c r="B4369" s="1" t="s">
        <v>120</v>
      </c>
      <c r="C4369" s="2">
        <v>44839</v>
      </c>
      <c r="D4369" s="1" t="s">
        <v>12081</v>
      </c>
      <c r="E4369" s="4">
        <v>92800</v>
      </c>
      <c r="F4369">
        <v>1</v>
      </c>
      <c r="G4369" s="4">
        <v>928000</v>
      </c>
      <c r="H4369" s="4">
        <v>0</v>
      </c>
      <c r="I4369" s="4">
        <v>928000</v>
      </c>
      <c r="J4369">
        <v>1</v>
      </c>
      <c r="K4369">
        <v>1</v>
      </c>
      <c r="L4369">
        <v>0</v>
      </c>
      <c r="M4369">
        <v>1</v>
      </c>
      <c r="N4369" s="2">
        <v>44581</v>
      </c>
      <c r="O4369" s="1" t="s">
        <v>12082</v>
      </c>
      <c r="P4369" s="4">
        <v>928000</v>
      </c>
      <c r="Q4369" s="4">
        <v>83520</v>
      </c>
      <c r="R4369" s="1" t="s">
        <v>344</v>
      </c>
      <c r="S4369" s="1" t="s">
        <v>50</v>
      </c>
      <c r="T4369" s="4">
        <f>Sales_Datas[[#This Row],[after_discount]]-(Sales_Datas[[#This Row],[qty_ordered]]*Sales_Datas[[#This Row],[cogs]])</f>
        <v>844480</v>
      </c>
      <c r="U4369" s="3">
        <f>IFERROR(Sales_Datas[[#This Row],[Gross_Profit]]/Sales_Datas[[#This Row],[after_discount]],0)</f>
        <v>0.91</v>
      </c>
      <c r="V4369" s="1" t="str">
        <f>IF(Sales_Datas[[#This Row],[base_price]] &lt;= 632200, "Low", (IF(Sales_Datas[[#This Row],[base_price]] &gt;= 10092000, "High", "Medium")))</f>
        <v>Medium</v>
      </c>
    </row>
    <row r="4370" spans="1:22" x14ac:dyDescent="0.25">
      <c r="A4370" s="1" t="s">
        <v>12088</v>
      </c>
      <c r="B4370" s="1" t="s">
        <v>12089</v>
      </c>
      <c r="C4370" s="2">
        <v>44900</v>
      </c>
      <c r="D4370" s="1" t="s">
        <v>12081</v>
      </c>
      <c r="E4370" s="4">
        <v>92800</v>
      </c>
      <c r="F4370">
        <v>1</v>
      </c>
      <c r="G4370" s="4">
        <v>928000</v>
      </c>
      <c r="H4370" s="4">
        <v>0</v>
      </c>
      <c r="I4370" s="4">
        <v>928000</v>
      </c>
      <c r="J4370">
        <v>1</v>
      </c>
      <c r="K4370">
        <v>1</v>
      </c>
      <c r="L4370">
        <v>0</v>
      </c>
      <c r="M4370">
        <v>7</v>
      </c>
      <c r="N4370" s="2">
        <v>44620</v>
      </c>
      <c r="O4370" s="1" t="s">
        <v>12082</v>
      </c>
      <c r="P4370" s="4">
        <v>928000</v>
      </c>
      <c r="Q4370" s="4">
        <v>83520</v>
      </c>
      <c r="R4370" s="1" t="s">
        <v>344</v>
      </c>
      <c r="S4370" s="1" t="s">
        <v>66</v>
      </c>
      <c r="T4370" s="4">
        <f>Sales_Datas[[#This Row],[after_discount]]-(Sales_Datas[[#This Row],[qty_ordered]]*Sales_Datas[[#This Row],[cogs]])</f>
        <v>844480</v>
      </c>
      <c r="U4370" s="3">
        <f>IFERROR(Sales_Datas[[#This Row],[Gross_Profit]]/Sales_Datas[[#This Row],[after_discount]],0)</f>
        <v>0.91</v>
      </c>
      <c r="V4370" s="1" t="str">
        <f>IF(Sales_Datas[[#This Row],[base_price]] &lt;= 632200, "Low", (IF(Sales_Datas[[#This Row],[base_price]] &gt;= 10092000, "High", "Medium")))</f>
        <v>Medium</v>
      </c>
    </row>
    <row r="4371" spans="1:22" x14ac:dyDescent="0.25">
      <c r="A4371" s="1" t="s">
        <v>12090</v>
      </c>
      <c r="B4371" s="1" t="s">
        <v>12091</v>
      </c>
      <c r="C4371" s="2">
        <v>44514</v>
      </c>
      <c r="D4371" s="1" t="s">
        <v>12092</v>
      </c>
      <c r="E4371" s="4">
        <v>46400</v>
      </c>
      <c r="F4371">
        <v>2</v>
      </c>
      <c r="G4371" s="4">
        <v>928000</v>
      </c>
      <c r="H4371" s="4">
        <v>0</v>
      </c>
      <c r="I4371" s="4">
        <v>928000</v>
      </c>
      <c r="J4371">
        <v>1</v>
      </c>
      <c r="K4371">
        <v>1</v>
      </c>
      <c r="L4371">
        <v>1</v>
      </c>
      <c r="M4371">
        <v>1</v>
      </c>
      <c r="N4371" s="2">
        <v>44527</v>
      </c>
      <c r="O4371" s="1" t="s">
        <v>12093</v>
      </c>
      <c r="P4371" s="4">
        <v>469800</v>
      </c>
      <c r="Q4371" s="4">
        <v>35206</v>
      </c>
      <c r="R4371" s="1" t="s">
        <v>75</v>
      </c>
      <c r="S4371" s="1" t="s">
        <v>50</v>
      </c>
      <c r="T4371" s="4">
        <f>Sales_Datas[[#This Row],[after_discount]]-(Sales_Datas[[#This Row],[qty_ordered]]*Sales_Datas[[#This Row],[cogs]])</f>
        <v>857588</v>
      </c>
      <c r="U4371" s="3">
        <f>IFERROR(Sales_Datas[[#This Row],[Gross_Profit]]/Sales_Datas[[#This Row],[after_discount]],0)</f>
        <v>0.92412499999999997</v>
      </c>
      <c r="V4371" s="1" t="str">
        <f>IF(Sales_Datas[[#This Row],[base_price]] &lt;= 632200, "Low", (IF(Sales_Datas[[#This Row],[base_price]] &gt;= 10092000, "High", "Medium")))</f>
        <v>Low</v>
      </c>
    </row>
    <row r="4372" spans="1:22" x14ac:dyDescent="0.25">
      <c r="A4372" s="1" t="s">
        <v>12094</v>
      </c>
      <c r="B4372" s="1" t="s">
        <v>539</v>
      </c>
      <c r="C4372" s="2">
        <v>44635</v>
      </c>
      <c r="D4372" s="1" t="s">
        <v>933</v>
      </c>
      <c r="E4372" s="4">
        <v>23200</v>
      </c>
      <c r="F4372">
        <v>4</v>
      </c>
      <c r="G4372" s="4">
        <v>928000</v>
      </c>
      <c r="H4372" s="4">
        <v>0</v>
      </c>
      <c r="I4372" s="4">
        <v>928000</v>
      </c>
      <c r="J4372">
        <v>1</v>
      </c>
      <c r="K4372">
        <v>1</v>
      </c>
      <c r="L4372">
        <v>1</v>
      </c>
      <c r="M4372">
        <v>1</v>
      </c>
      <c r="N4372" s="2">
        <v>44617</v>
      </c>
      <c r="O4372" s="1" t="s">
        <v>934</v>
      </c>
      <c r="P4372" s="4">
        <v>203000</v>
      </c>
      <c r="Q4372" s="4">
        <v>16646</v>
      </c>
      <c r="R4372" s="1" t="s">
        <v>75</v>
      </c>
      <c r="S4372" s="1" t="s">
        <v>50</v>
      </c>
      <c r="T4372" s="4">
        <f>Sales_Datas[[#This Row],[after_discount]]-(Sales_Datas[[#This Row],[qty_ordered]]*Sales_Datas[[#This Row],[cogs]])</f>
        <v>861416</v>
      </c>
      <c r="U4372" s="3">
        <f>IFERROR(Sales_Datas[[#This Row],[Gross_Profit]]/Sales_Datas[[#This Row],[after_discount]],0)</f>
        <v>0.92825000000000002</v>
      </c>
      <c r="V4372" s="1" t="str">
        <f>IF(Sales_Datas[[#This Row],[base_price]] &lt;= 632200, "Low", (IF(Sales_Datas[[#This Row],[base_price]] &gt;= 10092000, "High", "Medium")))</f>
        <v>Low</v>
      </c>
    </row>
    <row r="4373" spans="1:22" x14ac:dyDescent="0.25">
      <c r="A4373" s="1" t="s">
        <v>12095</v>
      </c>
      <c r="B4373" s="1" t="s">
        <v>12096</v>
      </c>
      <c r="C4373" s="2">
        <v>44420</v>
      </c>
      <c r="D4373" s="1" t="s">
        <v>12097</v>
      </c>
      <c r="E4373" s="4">
        <v>92800</v>
      </c>
      <c r="F4373">
        <v>1</v>
      </c>
      <c r="G4373" s="4">
        <v>928000</v>
      </c>
      <c r="H4373" s="4">
        <v>0</v>
      </c>
      <c r="I4373" s="4">
        <v>928000</v>
      </c>
      <c r="J4373">
        <v>1</v>
      </c>
      <c r="K4373">
        <v>1</v>
      </c>
      <c r="L4373">
        <v>1</v>
      </c>
      <c r="M4373">
        <v>1</v>
      </c>
      <c r="N4373" s="2">
        <v>44507</v>
      </c>
      <c r="O4373" s="1" t="s">
        <v>12098</v>
      </c>
      <c r="P4373" s="4">
        <v>928000</v>
      </c>
      <c r="Q4373" s="4">
        <v>60320</v>
      </c>
      <c r="R4373" s="1" t="s">
        <v>123</v>
      </c>
      <c r="S4373" s="1" t="s">
        <v>50</v>
      </c>
      <c r="T4373" s="4">
        <f>Sales_Datas[[#This Row],[after_discount]]-(Sales_Datas[[#This Row],[qty_ordered]]*Sales_Datas[[#This Row],[cogs]])</f>
        <v>867680</v>
      </c>
      <c r="U4373" s="3">
        <f>IFERROR(Sales_Datas[[#This Row],[Gross_Profit]]/Sales_Datas[[#This Row],[after_discount]],0)</f>
        <v>0.93500000000000005</v>
      </c>
      <c r="V4373" s="1" t="str">
        <f>IF(Sales_Datas[[#This Row],[base_price]] &lt;= 632200, "Low", (IF(Sales_Datas[[#This Row],[base_price]] &gt;= 10092000, "High", "Medium")))</f>
        <v>Medium</v>
      </c>
    </row>
    <row r="4374" spans="1:22" x14ac:dyDescent="0.25">
      <c r="A4374" s="1" t="s">
        <v>12099</v>
      </c>
      <c r="B4374" s="1" t="s">
        <v>10241</v>
      </c>
      <c r="C4374" s="2">
        <v>44582</v>
      </c>
      <c r="D4374" s="1" t="s">
        <v>12100</v>
      </c>
      <c r="E4374" s="4">
        <v>92742</v>
      </c>
      <c r="F4374">
        <v>1</v>
      </c>
      <c r="G4374" s="4">
        <v>927420</v>
      </c>
      <c r="H4374" s="4">
        <v>0</v>
      </c>
      <c r="I4374" s="4">
        <v>927420</v>
      </c>
      <c r="J4374">
        <v>1</v>
      </c>
      <c r="K4374">
        <v>1</v>
      </c>
      <c r="L4374">
        <v>1</v>
      </c>
      <c r="M4374">
        <v>1</v>
      </c>
      <c r="N4374" s="2">
        <v>44563</v>
      </c>
      <c r="O4374" s="1" t="s">
        <v>12101</v>
      </c>
      <c r="P4374" s="4">
        <v>927420</v>
      </c>
      <c r="Q4374" s="4">
        <v>83462</v>
      </c>
      <c r="R4374" s="1" t="s">
        <v>191</v>
      </c>
      <c r="S4374" s="1" t="s">
        <v>50</v>
      </c>
      <c r="T4374" s="4">
        <f>Sales_Datas[[#This Row],[after_discount]]-(Sales_Datas[[#This Row],[qty_ordered]]*Sales_Datas[[#This Row],[cogs]])</f>
        <v>843958</v>
      </c>
      <c r="U4374" s="3">
        <f>IFERROR(Sales_Datas[[#This Row],[Gross_Profit]]/Sales_Datas[[#This Row],[after_discount]],0)</f>
        <v>0.91000625390869294</v>
      </c>
      <c r="V4374" s="1" t="str">
        <f>IF(Sales_Datas[[#This Row],[base_price]] &lt;= 632200, "Low", (IF(Sales_Datas[[#This Row],[base_price]] &gt;= 10092000, "High", "Medium")))</f>
        <v>Medium</v>
      </c>
    </row>
    <row r="4375" spans="1:22" x14ac:dyDescent="0.25">
      <c r="A4375" s="1" t="s">
        <v>12102</v>
      </c>
      <c r="B4375" s="1" t="s">
        <v>1708</v>
      </c>
      <c r="C4375" s="2">
        <v>44606</v>
      </c>
      <c r="D4375" s="1" t="s">
        <v>12103</v>
      </c>
      <c r="E4375" s="4">
        <v>92742</v>
      </c>
      <c r="F4375">
        <v>1</v>
      </c>
      <c r="G4375" s="4">
        <v>927420</v>
      </c>
      <c r="H4375" s="4">
        <v>0</v>
      </c>
      <c r="I4375" s="4">
        <v>927420</v>
      </c>
      <c r="J4375">
        <v>1</v>
      </c>
      <c r="K4375">
        <v>1</v>
      </c>
      <c r="L4375">
        <v>1</v>
      </c>
      <c r="M4375">
        <v>1</v>
      </c>
      <c r="N4375" s="2">
        <v>44392</v>
      </c>
      <c r="O4375" s="1" t="s">
        <v>12104</v>
      </c>
      <c r="P4375" s="4">
        <v>1043420</v>
      </c>
      <c r="Q4375" s="4">
        <v>87638</v>
      </c>
      <c r="R4375" s="1" t="s">
        <v>89</v>
      </c>
      <c r="S4375" s="1" t="s">
        <v>50</v>
      </c>
      <c r="T4375" s="4">
        <f>Sales_Datas[[#This Row],[after_discount]]-(Sales_Datas[[#This Row],[qty_ordered]]*Sales_Datas[[#This Row],[cogs]])</f>
        <v>839782</v>
      </c>
      <c r="U4375" s="3">
        <f>IFERROR(Sales_Datas[[#This Row],[Gross_Profit]]/Sales_Datas[[#This Row],[after_discount]],0)</f>
        <v>0.90550343964978108</v>
      </c>
      <c r="V4375" s="1" t="str">
        <f>IF(Sales_Datas[[#This Row],[base_price]] &lt;= 632200, "Low", (IF(Sales_Datas[[#This Row],[base_price]] &gt;= 10092000, "High", "Medium")))</f>
        <v>Medium</v>
      </c>
    </row>
    <row r="4376" spans="1:22" x14ac:dyDescent="0.25">
      <c r="A4376" s="1" t="s">
        <v>12105</v>
      </c>
      <c r="B4376" s="1" t="s">
        <v>12106</v>
      </c>
      <c r="C4376" s="2">
        <v>44675</v>
      </c>
      <c r="D4376" s="1" t="s">
        <v>12107</v>
      </c>
      <c r="E4376" s="4">
        <v>92742</v>
      </c>
      <c r="F4376">
        <v>1</v>
      </c>
      <c r="G4376" s="4">
        <v>927420</v>
      </c>
      <c r="H4376" s="4">
        <v>0</v>
      </c>
      <c r="I4376" s="4">
        <v>927420</v>
      </c>
      <c r="J4376">
        <v>1</v>
      </c>
      <c r="K4376">
        <v>1</v>
      </c>
      <c r="L4376">
        <v>1</v>
      </c>
      <c r="M4376">
        <v>1</v>
      </c>
      <c r="N4376" s="2">
        <v>44568</v>
      </c>
      <c r="O4376" s="1" t="s">
        <v>12108</v>
      </c>
      <c r="P4376" s="4">
        <v>927420</v>
      </c>
      <c r="Q4376" s="4">
        <v>62118</v>
      </c>
      <c r="R4376" s="1" t="s">
        <v>89</v>
      </c>
      <c r="S4376" s="1" t="s">
        <v>50</v>
      </c>
      <c r="T4376" s="4">
        <f>Sales_Datas[[#This Row],[after_discount]]-(Sales_Datas[[#This Row],[qty_ordered]]*Sales_Datas[[#This Row],[cogs]])</f>
        <v>865302</v>
      </c>
      <c r="U4376" s="3">
        <f>IFERROR(Sales_Datas[[#This Row],[Gross_Profit]]/Sales_Datas[[#This Row],[after_discount]],0)</f>
        <v>0.93302063789868672</v>
      </c>
      <c r="V4376" s="1" t="str">
        <f>IF(Sales_Datas[[#This Row],[base_price]] &lt;= 632200, "Low", (IF(Sales_Datas[[#This Row],[base_price]] &gt;= 10092000, "High", "Medium")))</f>
        <v>Medium</v>
      </c>
    </row>
    <row r="4377" spans="1:22" x14ac:dyDescent="0.25">
      <c r="A4377" s="1" t="s">
        <v>12109</v>
      </c>
      <c r="B4377" s="1" t="s">
        <v>12110</v>
      </c>
      <c r="C4377" s="2">
        <v>44554</v>
      </c>
      <c r="D4377" s="1" t="s">
        <v>12111</v>
      </c>
      <c r="E4377" s="4">
        <v>92742</v>
      </c>
      <c r="F4377">
        <v>1</v>
      </c>
      <c r="G4377" s="4">
        <v>927420</v>
      </c>
      <c r="H4377" s="4">
        <v>0</v>
      </c>
      <c r="I4377" s="4">
        <v>927420</v>
      </c>
      <c r="J4377">
        <v>1</v>
      </c>
      <c r="K4377">
        <v>1</v>
      </c>
      <c r="L4377">
        <v>1</v>
      </c>
      <c r="M4377">
        <v>1</v>
      </c>
      <c r="N4377" s="2">
        <v>44539</v>
      </c>
      <c r="O4377" s="1" t="s">
        <v>12112</v>
      </c>
      <c r="P4377" s="4">
        <v>927420</v>
      </c>
      <c r="Q4377" s="4">
        <v>77894</v>
      </c>
      <c r="R4377" s="1" t="s">
        <v>128</v>
      </c>
      <c r="S4377" s="1" t="s">
        <v>50</v>
      </c>
      <c r="T4377" s="4">
        <f>Sales_Datas[[#This Row],[after_discount]]-(Sales_Datas[[#This Row],[qty_ordered]]*Sales_Datas[[#This Row],[cogs]])</f>
        <v>849526</v>
      </c>
      <c r="U4377" s="3">
        <f>IFERROR(Sales_Datas[[#This Row],[Gross_Profit]]/Sales_Datas[[#This Row],[after_discount]],0)</f>
        <v>0.91601000625390872</v>
      </c>
      <c r="V4377" s="1" t="str">
        <f>IF(Sales_Datas[[#This Row],[base_price]] &lt;= 632200, "Low", (IF(Sales_Datas[[#This Row],[base_price]] &gt;= 10092000, "High", "Medium")))</f>
        <v>Medium</v>
      </c>
    </row>
    <row r="4378" spans="1:22" x14ac:dyDescent="0.25">
      <c r="A4378" s="1" t="s">
        <v>12113</v>
      </c>
      <c r="B4378" s="1" t="s">
        <v>2950</v>
      </c>
      <c r="C4378" s="2">
        <v>44588</v>
      </c>
      <c r="D4378" s="1" t="s">
        <v>12111</v>
      </c>
      <c r="E4378" s="4">
        <v>92742</v>
      </c>
      <c r="F4378">
        <v>1</v>
      </c>
      <c r="G4378" s="4">
        <v>927420</v>
      </c>
      <c r="H4378" s="4">
        <v>0</v>
      </c>
      <c r="I4378" s="4">
        <v>927420</v>
      </c>
      <c r="J4378">
        <v>1</v>
      </c>
      <c r="K4378">
        <v>1</v>
      </c>
      <c r="L4378">
        <v>1</v>
      </c>
      <c r="M4378">
        <v>1</v>
      </c>
      <c r="N4378" s="2">
        <v>44390</v>
      </c>
      <c r="O4378" s="1" t="s">
        <v>12112</v>
      </c>
      <c r="P4378" s="4">
        <v>927420</v>
      </c>
      <c r="Q4378" s="4">
        <v>77894</v>
      </c>
      <c r="R4378" s="1" t="s">
        <v>128</v>
      </c>
      <c r="S4378" s="1" t="s">
        <v>50</v>
      </c>
      <c r="T4378" s="4">
        <f>Sales_Datas[[#This Row],[after_discount]]-(Sales_Datas[[#This Row],[qty_ordered]]*Sales_Datas[[#This Row],[cogs]])</f>
        <v>849526</v>
      </c>
      <c r="U4378" s="3">
        <f>IFERROR(Sales_Datas[[#This Row],[Gross_Profit]]/Sales_Datas[[#This Row],[after_discount]],0)</f>
        <v>0.91601000625390872</v>
      </c>
      <c r="V4378" s="1" t="str">
        <f>IF(Sales_Datas[[#This Row],[base_price]] &lt;= 632200, "Low", (IF(Sales_Datas[[#This Row],[base_price]] &gt;= 10092000, "High", "Medium")))</f>
        <v>Medium</v>
      </c>
    </row>
    <row r="4379" spans="1:22" x14ac:dyDescent="0.25">
      <c r="A4379" s="1" t="s">
        <v>12114</v>
      </c>
      <c r="B4379" s="1" t="s">
        <v>3260</v>
      </c>
      <c r="C4379" s="2">
        <v>44496</v>
      </c>
      <c r="D4379" s="1" t="s">
        <v>12115</v>
      </c>
      <c r="E4379" s="4">
        <v>92742</v>
      </c>
      <c r="F4379">
        <v>1</v>
      </c>
      <c r="G4379" s="4">
        <v>927420</v>
      </c>
      <c r="H4379" s="4">
        <v>0</v>
      </c>
      <c r="I4379" s="4">
        <v>927420</v>
      </c>
      <c r="J4379">
        <v>1</v>
      </c>
      <c r="K4379">
        <v>1</v>
      </c>
      <c r="L4379">
        <v>1</v>
      </c>
      <c r="M4379">
        <v>1</v>
      </c>
      <c r="N4379" s="2">
        <v>44379</v>
      </c>
      <c r="O4379" s="1" t="s">
        <v>12116</v>
      </c>
      <c r="P4379" s="4">
        <v>927420</v>
      </c>
      <c r="Q4379" s="4">
        <v>76966</v>
      </c>
      <c r="R4379" s="1" t="s">
        <v>554</v>
      </c>
      <c r="S4379" s="1" t="s">
        <v>50</v>
      </c>
      <c r="T4379" s="4">
        <f>Sales_Datas[[#This Row],[after_discount]]-(Sales_Datas[[#This Row],[qty_ordered]]*Sales_Datas[[#This Row],[cogs]])</f>
        <v>850454</v>
      </c>
      <c r="U4379" s="3">
        <f>IFERROR(Sales_Datas[[#This Row],[Gross_Profit]]/Sales_Datas[[#This Row],[after_discount]],0)</f>
        <v>0.91701063164477803</v>
      </c>
      <c r="V4379" s="1" t="str">
        <f>IF(Sales_Datas[[#This Row],[base_price]] &lt;= 632200, "Low", (IF(Sales_Datas[[#This Row],[base_price]] &gt;= 10092000, "High", "Medium")))</f>
        <v>Medium</v>
      </c>
    </row>
    <row r="4380" spans="1:22" x14ac:dyDescent="0.25">
      <c r="A4380" s="1" t="s">
        <v>12117</v>
      </c>
      <c r="B4380" s="1" t="s">
        <v>12118</v>
      </c>
      <c r="C4380" s="2">
        <v>44651</v>
      </c>
      <c r="D4380" s="1" t="s">
        <v>12119</v>
      </c>
      <c r="E4380" s="4">
        <v>92742</v>
      </c>
      <c r="F4380">
        <v>1</v>
      </c>
      <c r="G4380" s="4">
        <v>927420</v>
      </c>
      <c r="H4380" s="4">
        <v>0</v>
      </c>
      <c r="I4380" s="4">
        <v>927420</v>
      </c>
      <c r="J4380">
        <v>1</v>
      </c>
      <c r="K4380">
        <v>1</v>
      </c>
      <c r="L4380">
        <v>1</v>
      </c>
      <c r="M4380">
        <v>1</v>
      </c>
      <c r="N4380" s="2">
        <v>44636</v>
      </c>
      <c r="O4380" s="1" t="s">
        <v>12120</v>
      </c>
      <c r="P4380" s="4">
        <v>927420</v>
      </c>
      <c r="Q4380" s="4">
        <v>80678</v>
      </c>
      <c r="R4380" s="1" t="s">
        <v>554</v>
      </c>
      <c r="S4380" s="1" t="s">
        <v>50</v>
      </c>
      <c r="T4380" s="4">
        <f>Sales_Datas[[#This Row],[after_discount]]-(Sales_Datas[[#This Row],[qty_ordered]]*Sales_Datas[[#This Row],[cogs]])</f>
        <v>846742</v>
      </c>
      <c r="U4380" s="3">
        <f>IFERROR(Sales_Datas[[#This Row],[Gross_Profit]]/Sales_Datas[[#This Row],[after_discount]],0)</f>
        <v>0.91300813008130077</v>
      </c>
      <c r="V4380" s="1" t="str">
        <f>IF(Sales_Datas[[#This Row],[base_price]] &lt;= 632200, "Low", (IF(Sales_Datas[[#This Row],[base_price]] &gt;= 10092000, "High", "Medium")))</f>
        <v>Medium</v>
      </c>
    </row>
    <row r="4381" spans="1:22" x14ac:dyDescent="0.25">
      <c r="A4381" s="1" t="s">
        <v>12121</v>
      </c>
      <c r="B4381" s="1" t="s">
        <v>9194</v>
      </c>
      <c r="C4381" s="2">
        <v>44566</v>
      </c>
      <c r="D4381" s="1" t="s">
        <v>12122</v>
      </c>
      <c r="E4381" s="4">
        <v>92742</v>
      </c>
      <c r="F4381">
        <v>1</v>
      </c>
      <c r="G4381" s="4">
        <v>927420</v>
      </c>
      <c r="H4381" s="4">
        <v>0</v>
      </c>
      <c r="I4381" s="4">
        <v>927420</v>
      </c>
      <c r="J4381">
        <v>1</v>
      </c>
      <c r="K4381">
        <v>1</v>
      </c>
      <c r="L4381">
        <v>0</v>
      </c>
      <c r="M4381">
        <v>1</v>
      </c>
      <c r="N4381" s="2">
        <v>44689</v>
      </c>
      <c r="O4381" s="1" t="s">
        <v>12123</v>
      </c>
      <c r="P4381" s="4">
        <v>927420</v>
      </c>
      <c r="Q4381" s="4">
        <v>55622</v>
      </c>
      <c r="R4381" s="1" t="s">
        <v>383</v>
      </c>
      <c r="S4381" s="1" t="s">
        <v>50</v>
      </c>
      <c r="T4381" s="4">
        <f>Sales_Datas[[#This Row],[after_discount]]-(Sales_Datas[[#This Row],[qty_ordered]]*Sales_Datas[[#This Row],[cogs]])</f>
        <v>871798</v>
      </c>
      <c r="U4381" s="3">
        <f>IFERROR(Sales_Datas[[#This Row],[Gross_Profit]]/Sales_Datas[[#This Row],[after_discount]],0)</f>
        <v>0.9400250156347717</v>
      </c>
      <c r="V4381" s="1" t="str">
        <f>IF(Sales_Datas[[#This Row],[base_price]] &lt;= 632200, "Low", (IF(Sales_Datas[[#This Row],[base_price]] &gt;= 10092000, "High", "Medium")))</f>
        <v>Medium</v>
      </c>
    </row>
    <row r="4382" spans="1:22" x14ac:dyDescent="0.25">
      <c r="A4382" s="1" t="s">
        <v>12124</v>
      </c>
      <c r="B4382" s="1" t="s">
        <v>12125</v>
      </c>
      <c r="C4382" s="2">
        <v>44731</v>
      </c>
      <c r="D4382" s="1" t="s">
        <v>12122</v>
      </c>
      <c r="E4382" s="4">
        <v>92742</v>
      </c>
      <c r="F4382">
        <v>1</v>
      </c>
      <c r="G4382" s="4">
        <v>927420</v>
      </c>
      <c r="H4382" s="4">
        <v>0</v>
      </c>
      <c r="I4382" s="4">
        <v>927420</v>
      </c>
      <c r="J4382">
        <v>1</v>
      </c>
      <c r="K4382">
        <v>1</v>
      </c>
      <c r="L4382">
        <v>0</v>
      </c>
      <c r="M4382">
        <v>1</v>
      </c>
      <c r="N4382" s="2">
        <v>44611</v>
      </c>
      <c r="O4382" s="1" t="s">
        <v>12123</v>
      </c>
      <c r="P4382" s="4">
        <v>927420</v>
      </c>
      <c r="Q4382" s="4">
        <v>55622</v>
      </c>
      <c r="R4382" s="1" t="s">
        <v>383</v>
      </c>
      <c r="S4382" s="1" t="s">
        <v>50</v>
      </c>
      <c r="T4382" s="4">
        <f>Sales_Datas[[#This Row],[after_discount]]-(Sales_Datas[[#This Row],[qty_ordered]]*Sales_Datas[[#This Row],[cogs]])</f>
        <v>871798</v>
      </c>
      <c r="U4382" s="3">
        <f>IFERROR(Sales_Datas[[#This Row],[Gross_Profit]]/Sales_Datas[[#This Row],[after_discount]],0)</f>
        <v>0.9400250156347717</v>
      </c>
      <c r="V4382" s="1" t="str">
        <f>IF(Sales_Datas[[#This Row],[base_price]] &lt;= 632200, "Low", (IF(Sales_Datas[[#This Row],[base_price]] &gt;= 10092000, "High", "Medium")))</f>
        <v>Medium</v>
      </c>
    </row>
    <row r="4383" spans="1:22" x14ac:dyDescent="0.25">
      <c r="A4383" s="1" t="s">
        <v>12126</v>
      </c>
      <c r="B4383" s="1" t="s">
        <v>12127</v>
      </c>
      <c r="C4383" s="2">
        <v>44763</v>
      </c>
      <c r="D4383" s="1" t="s">
        <v>12122</v>
      </c>
      <c r="E4383" s="4">
        <v>92742</v>
      </c>
      <c r="F4383">
        <v>1</v>
      </c>
      <c r="G4383" s="4">
        <v>927420</v>
      </c>
      <c r="H4383" s="4">
        <v>0</v>
      </c>
      <c r="I4383" s="4">
        <v>927420</v>
      </c>
      <c r="J4383">
        <v>1</v>
      </c>
      <c r="K4383">
        <v>1</v>
      </c>
      <c r="L4383">
        <v>0</v>
      </c>
      <c r="M4383">
        <v>1</v>
      </c>
      <c r="N4383" s="2">
        <v>44768</v>
      </c>
      <c r="O4383" s="1" t="s">
        <v>12123</v>
      </c>
      <c r="P4383" s="4">
        <v>927420</v>
      </c>
      <c r="Q4383" s="4">
        <v>55622</v>
      </c>
      <c r="R4383" s="1" t="s">
        <v>383</v>
      </c>
      <c r="S4383" s="1" t="s">
        <v>50</v>
      </c>
      <c r="T4383" s="4">
        <f>Sales_Datas[[#This Row],[after_discount]]-(Sales_Datas[[#This Row],[qty_ordered]]*Sales_Datas[[#This Row],[cogs]])</f>
        <v>871798</v>
      </c>
      <c r="U4383" s="3">
        <f>IFERROR(Sales_Datas[[#This Row],[Gross_Profit]]/Sales_Datas[[#This Row],[after_discount]],0)</f>
        <v>0.9400250156347717</v>
      </c>
      <c r="V4383" s="1" t="str">
        <f>IF(Sales_Datas[[#This Row],[base_price]] &lt;= 632200, "Low", (IF(Sales_Datas[[#This Row],[base_price]] &gt;= 10092000, "High", "Medium")))</f>
        <v>Medium</v>
      </c>
    </row>
    <row r="4384" spans="1:22" x14ac:dyDescent="0.25">
      <c r="A4384" s="1" t="s">
        <v>12128</v>
      </c>
      <c r="B4384" s="1" t="s">
        <v>12125</v>
      </c>
      <c r="C4384" s="2">
        <v>44872</v>
      </c>
      <c r="D4384" s="1" t="s">
        <v>12122</v>
      </c>
      <c r="E4384" s="4">
        <v>92742</v>
      </c>
      <c r="F4384">
        <v>1</v>
      </c>
      <c r="G4384" s="4">
        <v>927420</v>
      </c>
      <c r="H4384" s="4">
        <v>0</v>
      </c>
      <c r="I4384" s="4">
        <v>927420</v>
      </c>
      <c r="J4384">
        <v>1</v>
      </c>
      <c r="K4384">
        <v>1</v>
      </c>
      <c r="L4384">
        <v>0</v>
      </c>
      <c r="M4384">
        <v>1</v>
      </c>
      <c r="N4384" s="2">
        <v>44611</v>
      </c>
      <c r="O4384" s="1" t="s">
        <v>12123</v>
      </c>
      <c r="P4384" s="4">
        <v>927420</v>
      </c>
      <c r="Q4384" s="4">
        <v>55622</v>
      </c>
      <c r="R4384" s="1" t="s">
        <v>383</v>
      </c>
      <c r="S4384" s="1" t="s">
        <v>50</v>
      </c>
      <c r="T4384" s="4">
        <f>Sales_Datas[[#This Row],[after_discount]]-(Sales_Datas[[#This Row],[qty_ordered]]*Sales_Datas[[#This Row],[cogs]])</f>
        <v>871798</v>
      </c>
      <c r="U4384" s="3">
        <f>IFERROR(Sales_Datas[[#This Row],[Gross_Profit]]/Sales_Datas[[#This Row],[after_discount]],0)</f>
        <v>0.9400250156347717</v>
      </c>
      <c r="V4384" s="1" t="str">
        <f>IF(Sales_Datas[[#This Row],[base_price]] &lt;= 632200, "Low", (IF(Sales_Datas[[#This Row],[base_price]] &gt;= 10092000, "High", "Medium")))</f>
        <v>Medium</v>
      </c>
    </row>
    <row r="4385" spans="1:22" x14ac:dyDescent="0.25">
      <c r="A4385" s="1" t="s">
        <v>12129</v>
      </c>
      <c r="B4385" s="1" t="s">
        <v>12130</v>
      </c>
      <c r="C4385" s="2">
        <v>44675</v>
      </c>
      <c r="D4385" s="1" t="s">
        <v>12131</v>
      </c>
      <c r="E4385" s="4">
        <v>46342</v>
      </c>
      <c r="F4385">
        <v>2</v>
      </c>
      <c r="G4385" s="4">
        <v>926840</v>
      </c>
      <c r="H4385" s="4">
        <v>0</v>
      </c>
      <c r="I4385" s="4">
        <v>926840</v>
      </c>
      <c r="J4385">
        <v>1</v>
      </c>
      <c r="K4385">
        <v>1</v>
      </c>
      <c r="L4385">
        <v>0</v>
      </c>
      <c r="M4385">
        <v>1</v>
      </c>
      <c r="N4385" s="2">
        <v>44646</v>
      </c>
      <c r="O4385" s="1" t="s">
        <v>12132</v>
      </c>
      <c r="P4385" s="4">
        <v>463420</v>
      </c>
      <c r="Q4385" s="4">
        <v>38918</v>
      </c>
      <c r="R4385" s="1" t="s">
        <v>554</v>
      </c>
      <c r="S4385" s="1" t="s">
        <v>50</v>
      </c>
      <c r="T4385" s="4">
        <f>Sales_Datas[[#This Row],[after_discount]]-(Sales_Datas[[#This Row],[qty_ordered]]*Sales_Datas[[#This Row],[cogs]])</f>
        <v>849004</v>
      </c>
      <c r="U4385" s="3">
        <f>IFERROR(Sales_Datas[[#This Row],[Gross_Profit]]/Sales_Datas[[#This Row],[after_discount]],0)</f>
        <v>0.9160200250312891</v>
      </c>
      <c r="V4385" s="1" t="str">
        <f>IF(Sales_Datas[[#This Row],[base_price]] &lt;= 632200, "Low", (IF(Sales_Datas[[#This Row],[base_price]] &gt;= 10092000, "High", "Medium")))</f>
        <v>Low</v>
      </c>
    </row>
    <row r="4386" spans="1:22" x14ac:dyDescent="0.25">
      <c r="A4386" s="1" t="s">
        <v>12133</v>
      </c>
      <c r="B4386" s="1" t="s">
        <v>12134</v>
      </c>
      <c r="C4386" s="2">
        <v>44583</v>
      </c>
      <c r="D4386" s="1" t="s">
        <v>12135</v>
      </c>
      <c r="E4386" s="4">
        <v>92510</v>
      </c>
      <c r="F4386">
        <v>1</v>
      </c>
      <c r="G4386" s="4">
        <v>925100</v>
      </c>
      <c r="H4386" s="4">
        <v>0</v>
      </c>
      <c r="I4386" s="4">
        <v>925100</v>
      </c>
      <c r="J4386">
        <v>1</v>
      </c>
      <c r="K4386">
        <v>1</v>
      </c>
      <c r="L4386">
        <v>1</v>
      </c>
      <c r="M4386">
        <v>1</v>
      </c>
      <c r="N4386" s="2">
        <v>44571</v>
      </c>
      <c r="O4386" s="1" t="s">
        <v>12136</v>
      </c>
      <c r="P4386" s="4">
        <v>925100</v>
      </c>
      <c r="Q4386" s="4">
        <v>77662</v>
      </c>
      <c r="R4386" s="1" t="s">
        <v>475</v>
      </c>
      <c r="S4386" s="1" t="s">
        <v>50</v>
      </c>
      <c r="T4386" s="4">
        <f>Sales_Datas[[#This Row],[after_discount]]-(Sales_Datas[[#This Row],[qty_ordered]]*Sales_Datas[[#This Row],[cogs]])</f>
        <v>847438</v>
      </c>
      <c r="U4386" s="3">
        <f>IFERROR(Sales_Datas[[#This Row],[Gross_Profit]]/Sales_Datas[[#This Row],[after_discount]],0)</f>
        <v>0.91605015673981194</v>
      </c>
      <c r="V4386" s="1" t="str">
        <f>IF(Sales_Datas[[#This Row],[base_price]] &lt;= 632200, "Low", (IF(Sales_Datas[[#This Row],[base_price]] &gt;= 10092000, "High", "Medium")))</f>
        <v>Medium</v>
      </c>
    </row>
    <row r="4387" spans="1:22" x14ac:dyDescent="0.25">
      <c r="A4387" s="1" t="s">
        <v>12137</v>
      </c>
      <c r="B4387" s="1" t="s">
        <v>12138</v>
      </c>
      <c r="C4387" s="2">
        <v>44656</v>
      </c>
      <c r="D4387" s="1" t="s">
        <v>12139</v>
      </c>
      <c r="E4387" s="4">
        <v>92510</v>
      </c>
      <c r="F4387">
        <v>1</v>
      </c>
      <c r="G4387" s="4">
        <v>925100</v>
      </c>
      <c r="H4387" s="4">
        <v>0</v>
      </c>
      <c r="I4387" s="4">
        <v>925100</v>
      </c>
      <c r="J4387">
        <v>1</v>
      </c>
      <c r="K4387">
        <v>1</v>
      </c>
      <c r="L4387">
        <v>0</v>
      </c>
      <c r="M4387">
        <v>1</v>
      </c>
      <c r="N4387" s="2">
        <v>44702</v>
      </c>
      <c r="O4387" s="1" t="s">
        <v>12140</v>
      </c>
      <c r="P4387" s="4">
        <v>925100</v>
      </c>
      <c r="Q4387" s="4">
        <v>59160</v>
      </c>
      <c r="R4387" s="1" t="s">
        <v>89</v>
      </c>
      <c r="S4387" s="1" t="s">
        <v>50</v>
      </c>
      <c r="T4387" s="4">
        <f>Sales_Datas[[#This Row],[after_discount]]-(Sales_Datas[[#This Row],[qty_ordered]]*Sales_Datas[[#This Row],[cogs]])</f>
        <v>865940</v>
      </c>
      <c r="U4387" s="3">
        <f>IFERROR(Sales_Datas[[#This Row],[Gross_Profit]]/Sales_Datas[[#This Row],[after_discount]],0)</f>
        <v>0.93605015673981196</v>
      </c>
      <c r="V4387" s="1" t="str">
        <f>IF(Sales_Datas[[#This Row],[base_price]] &lt;= 632200, "Low", (IF(Sales_Datas[[#This Row],[base_price]] &gt;= 10092000, "High", "Medium")))</f>
        <v>Medium</v>
      </c>
    </row>
    <row r="4388" spans="1:22" x14ac:dyDescent="0.25">
      <c r="A4388" s="1" t="s">
        <v>12141</v>
      </c>
      <c r="B4388" s="1" t="s">
        <v>12142</v>
      </c>
      <c r="C4388" s="2">
        <v>44595</v>
      </c>
      <c r="D4388" s="1" t="s">
        <v>12143</v>
      </c>
      <c r="E4388" s="4">
        <v>46110</v>
      </c>
      <c r="F4388">
        <v>2</v>
      </c>
      <c r="G4388" s="4">
        <v>922200</v>
      </c>
      <c r="H4388" s="4">
        <v>0</v>
      </c>
      <c r="I4388" s="4">
        <v>922200</v>
      </c>
      <c r="J4388">
        <v>1</v>
      </c>
      <c r="K4388">
        <v>0</v>
      </c>
      <c r="L4388">
        <v>0</v>
      </c>
      <c r="M4388">
        <v>1</v>
      </c>
      <c r="N4388" s="2">
        <v>44628</v>
      </c>
      <c r="O4388" s="1" t="s">
        <v>12144</v>
      </c>
      <c r="P4388" s="4">
        <v>461100</v>
      </c>
      <c r="Q4388" s="4">
        <v>35960</v>
      </c>
      <c r="R4388" s="1" t="s">
        <v>475</v>
      </c>
      <c r="S4388" s="1" t="s">
        <v>50</v>
      </c>
      <c r="T4388" s="4">
        <f>Sales_Datas[[#This Row],[after_discount]]-(Sales_Datas[[#This Row],[qty_ordered]]*Sales_Datas[[#This Row],[cogs]])</f>
        <v>850280</v>
      </c>
      <c r="U4388" s="3">
        <f>IFERROR(Sales_Datas[[#This Row],[Gross_Profit]]/Sales_Datas[[#This Row],[after_discount]],0)</f>
        <v>0.92201257861635222</v>
      </c>
      <c r="V4388" s="1" t="str">
        <f>IF(Sales_Datas[[#This Row],[base_price]] &lt;= 632200, "Low", (IF(Sales_Datas[[#This Row],[base_price]] &gt;= 10092000, "High", "Medium")))</f>
        <v>Low</v>
      </c>
    </row>
    <row r="4389" spans="1:22" x14ac:dyDescent="0.25">
      <c r="A4389" s="1" t="s">
        <v>12145</v>
      </c>
      <c r="B4389" s="1" t="s">
        <v>12146</v>
      </c>
      <c r="C4389" s="2">
        <v>44646</v>
      </c>
      <c r="D4389" s="1" t="s">
        <v>12147</v>
      </c>
      <c r="E4389" s="4">
        <v>92220</v>
      </c>
      <c r="F4389">
        <v>1</v>
      </c>
      <c r="G4389" s="4">
        <v>922200</v>
      </c>
      <c r="H4389" s="4">
        <v>0</v>
      </c>
      <c r="I4389" s="4">
        <v>922200</v>
      </c>
      <c r="J4389">
        <v>1</v>
      </c>
      <c r="K4389">
        <v>1</v>
      </c>
      <c r="L4389">
        <v>1</v>
      </c>
      <c r="M4389">
        <v>1</v>
      </c>
      <c r="N4389" s="2">
        <v>44626</v>
      </c>
      <c r="O4389" s="1" t="s">
        <v>12148</v>
      </c>
      <c r="P4389" s="4">
        <v>922200</v>
      </c>
      <c r="Q4389" s="4">
        <v>81142</v>
      </c>
      <c r="R4389" s="1" t="s">
        <v>89</v>
      </c>
      <c r="S4389" s="1" t="s">
        <v>50</v>
      </c>
      <c r="T4389" s="4">
        <f>Sales_Datas[[#This Row],[after_discount]]-(Sales_Datas[[#This Row],[qty_ordered]]*Sales_Datas[[#This Row],[cogs]])</f>
        <v>841058</v>
      </c>
      <c r="U4389" s="3">
        <f>IFERROR(Sales_Datas[[#This Row],[Gross_Profit]]/Sales_Datas[[#This Row],[after_discount]],0)</f>
        <v>0.91201257861635221</v>
      </c>
      <c r="V4389" s="1" t="str">
        <f>IF(Sales_Datas[[#This Row],[base_price]] &lt;= 632200, "Low", (IF(Sales_Datas[[#This Row],[base_price]] &gt;= 10092000, "High", "Medium")))</f>
        <v>Medium</v>
      </c>
    </row>
    <row r="4390" spans="1:22" x14ac:dyDescent="0.25">
      <c r="A4390" s="1" t="s">
        <v>12149</v>
      </c>
      <c r="B4390" s="1" t="s">
        <v>1971</v>
      </c>
      <c r="C4390" s="2">
        <v>44463</v>
      </c>
      <c r="D4390" s="1" t="s">
        <v>12150</v>
      </c>
      <c r="E4390" s="4">
        <v>92220</v>
      </c>
      <c r="F4390">
        <v>1</v>
      </c>
      <c r="G4390" s="4">
        <v>922200</v>
      </c>
      <c r="H4390" s="4">
        <v>0</v>
      </c>
      <c r="I4390" s="4">
        <v>922200</v>
      </c>
      <c r="J4390">
        <v>1</v>
      </c>
      <c r="K4390">
        <v>1</v>
      </c>
      <c r="L4390">
        <v>0</v>
      </c>
      <c r="M4390">
        <v>1</v>
      </c>
      <c r="N4390" s="2">
        <v>44386</v>
      </c>
      <c r="O4390" s="1" t="s">
        <v>12151</v>
      </c>
      <c r="P4390" s="4">
        <v>922200</v>
      </c>
      <c r="Q4390" s="4">
        <v>78358</v>
      </c>
      <c r="R4390" s="1" t="s">
        <v>128</v>
      </c>
      <c r="S4390" s="1" t="s">
        <v>50</v>
      </c>
      <c r="T4390" s="4">
        <f>Sales_Datas[[#This Row],[after_discount]]-(Sales_Datas[[#This Row],[qty_ordered]]*Sales_Datas[[#This Row],[cogs]])</f>
        <v>843842</v>
      </c>
      <c r="U4390" s="3">
        <f>IFERROR(Sales_Datas[[#This Row],[Gross_Profit]]/Sales_Datas[[#This Row],[after_discount]],0)</f>
        <v>0.91503144654088053</v>
      </c>
      <c r="V4390" s="1" t="str">
        <f>IF(Sales_Datas[[#This Row],[base_price]] &lt;= 632200, "Low", (IF(Sales_Datas[[#This Row],[base_price]] &gt;= 10092000, "High", "Medium")))</f>
        <v>Medium</v>
      </c>
    </row>
    <row r="4391" spans="1:22" x14ac:dyDescent="0.25">
      <c r="A4391" s="1" t="s">
        <v>12152</v>
      </c>
      <c r="B4391" s="1" t="s">
        <v>12153</v>
      </c>
      <c r="C4391" s="2">
        <v>44490</v>
      </c>
      <c r="D4391" s="1" t="s">
        <v>12154</v>
      </c>
      <c r="E4391" s="4">
        <v>91350</v>
      </c>
      <c r="F4391">
        <v>1</v>
      </c>
      <c r="G4391" s="4">
        <v>913500</v>
      </c>
      <c r="H4391" s="4">
        <v>0</v>
      </c>
      <c r="I4391" s="4">
        <v>913500</v>
      </c>
      <c r="J4391">
        <v>1</v>
      </c>
      <c r="K4391">
        <v>1</v>
      </c>
      <c r="L4391">
        <v>0</v>
      </c>
      <c r="M4391">
        <v>1</v>
      </c>
      <c r="N4391" s="2">
        <v>44467</v>
      </c>
      <c r="O4391" s="1" t="s">
        <v>12155</v>
      </c>
      <c r="P4391" s="4">
        <v>913500</v>
      </c>
      <c r="Q4391" s="4">
        <v>58464</v>
      </c>
      <c r="R4391" s="1" t="s">
        <v>128</v>
      </c>
      <c r="S4391" s="1" t="s">
        <v>50</v>
      </c>
      <c r="T4391" s="4">
        <f>Sales_Datas[[#This Row],[after_discount]]-(Sales_Datas[[#This Row],[qty_ordered]]*Sales_Datas[[#This Row],[cogs]])</f>
        <v>855036</v>
      </c>
      <c r="U4391" s="3">
        <f>IFERROR(Sales_Datas[[#This Row],[Gross_Profit]]/Sales_Datas[[#This Row],[after_discount]],0)</f>
        <v>0.93600000000000005</v>
      </c>
      <c r="V4391" s="1" t="str">
        <f>IF(Sales_Datas[[#This Row],[base_price]] &lt;= 632200, "Low", (IF(Sales_Datas[[#This Row],[base_price]] &gt;= 10092000, "High", "Medium")))</f>
        <v>Medium</v>
      </c>
    </row>
    <row r="4392" spans="1:22" x14ac:dyDescent="0.25">
      <c r="A4392" s="1" t="s">
        <v>12156</v>
      </c>
      <c r="B4392" s="1" t="s">
        <v>2950</v>
      </c>
      <c r="C4392" s="2">
        <v>44664</v>
      </c>
      <c r="D4392" s="1" t="s">
        <v>12157</v>
      </c>
      <c r="E4392" s="4">
        <v>30450</v>
      </c>
      <c r="F4392">
        <v>3</v>
      </c>
      <c r="G4392" s="4">
        <v>913500</v>
      </c>
      <c r="H4392" s="4">
        <v>0</v>
      </c>
      <c r="I4392" s="4">
        <v>913500</v>
      </c>
      <c r="J4392">
        <v>1</v>
      </c>
      <c r="K4392">
        <v>1</v>
      </c>
      <c r="L4392">
        <v>1</v>
      </c>
      <c r="M4392">
        <v>1</v>
      </c>
      <c r="N4392" s="2">
        <v>44390</v>
      </c>
      <c r="O4392" s="1" t="s">
        <v>12158</v>
      </c>
      <c r="P4392" s="4">
        <v>304500</v>
      </c>
      <c r="Q4392" s="4">
        <v>26448</v>
      </c>
      <c r="R4392" s="1" t="s">
        <v>128</v>
      </c>
      <c r="S4392" s="1" t="s">
        <v>50</v>
      </c>
      <c r="T4392" s="4">
        <f>Sales_Datas[[#This Row],[after_discount]]-(Sales_Datas[[#This Row],[qty_ordered]]*Sales_Datas[[#This Row],[cogs]])</f>
        <v>834156</v>
      </c>
      <c r="U4392" s="3">
        <f>IFERROR(Sales_Datas[[#This Row],[Gross_Profit]]/Sales_Datas[[#This Row],[after_discount]],0)</f>
        <v>0.91314285714285715</v>
      </c>
      <c r="V4392" s="1" t="str">
        <f>IF(Sales_Datas[[#This Row],[base_price]] &lt;= 632200, "Low", (IF(Sales_Datas[[#This Row],[base_price]] &gt;= 10092000, "High", "Medium")))</f>
        <v>Low</v>
      </c>
    </row>
    <row r="4393" spans="1:22" x14ac:dyDescent="0.25">
      <c r="A4393" s="1" t="s">
        <v>12159</v>
      </c>
      <c r="B4393" s="1" t="s">
        <v>10421</v>
      </c>
      <c r="C4393" s="2">
        <v>44745</v>
      </c>
      <c r="D4393" s="1" t="s">
        <v>12160</v>
      </c>
      <c r="E4393" s="4">
        <v>91350</v>
      </c>
      <c r="F4393">
        <v>1</v>
      </c>
      <c r="G4393" s="4">
        <v>913500</v>
      </c>
      <c r="H4393" s="4">
        <v>0</v>
      </c>
      <c r="I4393" s="4">
        <v>913500</v>
      </c>
      <c r="J4393">
        <v>1</v>
      </c>
      <c r="K4393">
        <v>1</v>
      </c>
      <c r="L4393">
        <v>1</v>
      </c>
      <c r="M4393">
        <v>1</v>
      </c>
      <c r="N4393" s="2">
        <v>44518</v>
      </c>
      <c r="O4393" s="1" t="s">
        <v>12161</v>
      </c>
      <c r="P4393" s="4">
        <v>913500</v>
      </c>
      <c r="Q4393" s="4">
        <v>68498</v>
      </c>
      <c r="R4393" s="1" t="s">
        <v>554</v>
      </c>
      <c r="S4393" s="1" t="s">
        <v>50</v>
      </c>
      <c r="T4393" s="4">
        <f>Sales_Datas[[#This Row],[after_discount]]-(Sales_Datas[[#This Row],[qty_ordered]]*Sales_Datas[[#This Row],[cogs]])</f>
        <v>845002</v>
      </c>
      <c r="U4393" s="3">
        <f>IFERROR(Sales_Datas[[#This Row],[Gross_Profit]]/Sales_Datas[[#This Row],[after_discount]],0)</f>
        <v>0.92501587301587307</v>
      </c>
      <c r="V4393" s="1" t="str">
        <f>IF(Sales_Datas[[#This Row],[base_price]] &lt;= 632200, "Low", (IF(Sales_Datas[[#This Row],[base_price]] &gt;= 10092000, "High", "Medium")))</f>
        <v>Medium</v>
      </c>
    </row>
    <row r="4394" spans="1:22" x14ac:dyDescent="0.25">
      <c r="A4394" s="1" t="s">
        <v>12162</v>
      </c>
      <c r="B4394" s="1" t="s">
        <v>12163</v>
      </c>
      <c r="C4394" s="2">
        <v>44867</v>
      </c>
      <c r="D4394" s="1" t="s">
        <v>12164</v>
      </c>
      <c r="E4394" s="4">
        <v>30450</v>
      </c>
      <c r="F4394">
        <v>3</v>
      </c>
      <c r="G4394" s="4">
        <v>913500</v>
      </c>
      <c r="H4394" s="4">
        <v>0</v>
      </c>
      <c r="I4394" s="4">
        <v>913500</v>
      </c>
      <c r="J4394">
        <v>1</v>
      </c>
      <c r="K4394">
        <v>1</v>
      </c>
      <c r="L4394">
        <v>1</v>
      </c>
      <c r="M4394">
        <v>1</v>
      </c>
      <c r="N4394" s="2">
        <v>44594</v>
      </c>
      <c r="O4394" s="1" t="s">
        <v>12165</v>
      </c>
      <c r="P4394" s="4">
        <v>304500</v>
      </c>
      <c r="Q4394" s="4">
        <v>22214</v>
      </c>
      <c r="R4394" s="1" t="s">
        <v>554</v>
      </c>
      <c r="S4394" s="1" t="s">
        <v>50</v>
      </c>
      <c r="T4394" s="4">
        <f>Sales_Datas[[#This Row],[after_discount]]-(Sales_Datas[[#This Row],[qty_ordered]]*Sales_Datas[[#This Row],[cogs]])</f>
        <v>846858</v>
      </c>
      <c r="U4394" s="3">
        <f>IFERROR(Sales_Datas[[#This Row],[Gross_Profit]]/Sales_Datas[[#This Row],[after_discount]],0)</f>
        <v>0.92704761904761901</v>
      </c>
      <c r="V4394" s="1" t="str">
        <f>IF(Sales_Datas[[#This Row],[base_price]] &lt;= 632200, "Low", (IF(Sales_Datas[[#This Row],[base_price]] &gt;= 10092000, "High", "Medium")))</f>
        <v>Low</v>
      </c>
    </row>
    <row r="4395" spans="1:22" x14ac:dyDescent="0.25">
      <c r="A4395" s="1" t="s">
        <v>12166</v>
      </c>
      <c r="B4395" s="1" t="s">
        <v>12167</v>
      </c>
      <c r="C4395" s="2">
        <v>44687</v>
      </c>
      <c r="D4395" s="1" t="s">
        <v>7333</v>
      </c>
      <c r="E4395" s="4">
        <v>30450</v>
      </c>
      <c r="F4395">
        <v>3</v>
      </c>
      <c r="G4395" s="4">
        <v>913500</v>
      </c>
      <c r="H4395" s="4">
        <v>0</v>
      </c>
      <c r="I4395" s="4">
        <v>913500</v>
      </c>
      <c r="J4395">
        <v>1</v>
      </c>
      <c r="K4395">
        <v>1</v>
      </c>
      <c r="L4395">
        <v>1</v>
      </c>
      <c r="M4395">
        <v>1</v>
      </c>
      <c r="N4395" s="2">
        <v>44726</v>
      </c>
      <c r="O4395" s="1" t="s">
        <v>7334</v>
      </c>
      <c r="P4395" s="4">
        <v>319000</v>
      </c>
      <c r="Q4395" s="4">
        <v>23896</v>
      </c>
      <c r="R4395" s="1" t="s">
        <v>75</v>
      </c>
      <c r="S4395" s="1" t="s">
        <v>50</v>
      </c>
      <c r="T4395" s="4">
        <f>Sales_Datas[[#This Row],[after_discount]]-(Sales_Datas[[#This Row],[qty_ordered]]*Sales_Datas[[#This Row],[cogs]])</f>
        <v>841812</v>
      </c>
      <c r="U4395" s="3">
        <f>IFERROR(Sales_Datas[[#This Row],[Gross_Profit]]/Sales_Datas[[#This Row],[after_discount]],0)</f>
        <v>0.92152380952380952</v>
      </c>
      <c r="V4395" s="1" t="str">
        <f>IF(Sales_Datas[[#This Row],[base_price]] &lt;= 632200, "Low", (IF(Sales_Datas[[#This Row],[base_price]] &gt;= 10092000, "High", "Medium")))</f>
        <v>Low</v>
      </c>
    </row>
    <row r="4396" spans="1:22" x14ac:dyDescent="0.25">
      <c r="A4396" s="1" t="s">
        <v>12168</v>
      </c>
      <c r="B4396" s="1" t="s">
        <v>12169</v>
      </c>
      <c r="C4396" s="2">
        <v>44705</v>
      </c>
      <c r="D4396" s="1" t="s">
        <v>7333</v>
      </c>
      <c r="E4396" s="4">
        <v>30450</v>
      </c>
      <c r="F4396">
        <v>3</v>
      </c>
      <c r="G4396" s="4">
        <v>913500</v>
      </c>
      <c r="H4396" s="4">
        <v>0</v>
      </c>
      <c r="I4396" s="4">
        <v>913500</v>
      </c>
      <c r="J4396">
        <v>1</v>
      </c>
      <c r="K4396">
        <v>1</v>
      </c>
      <c r="L4396">
        <v>1</v>
      </c>
      <c r="M4396">
        <v>1</v>
      </c>
      <c r="N4396" s="2">
        <v>44692</v>
      </c>
      <c r="O4396" s="1" t="s">
        <v>7334</v>
      </c>
      <c r="P4396" s="4">
        <v>319000</v>
      </c>
      <c r="Q4396" s="4">
        <v>23896</v>
      </c>
      <c r="R4396" s="1" t="s">
        <v>75</v>
      </c>
      <c r="S4396" s="1" t="s">
        <v>50</v>
      </c>
      <c r="T4396" s="4">
        <f>Sales_Datas[[#This Row],[after_discount]]-(Sales_Datas[[#This Row],[qty_ordered]]*Sales_Datas[[#This Row],[cogs]])</f>
        <v>841812</v>
      </c>
      <c r="U4396" s="3">
        <f>IFERROR(Sales_Datas[[#This Row],[Gross_Profit]]/Sales_Datas[[#This Row],[after_discount]],0)</f>
        <v>0.92152380952380952</v>
      </c>
      <c r="V4396" s="1" t="str">
        <f>IF(Sales_Datas[[#This Row],[base_price]] &lt;= 632200, "Low", (IF(Sales_Datas[[#This Row],[base_price]] &gt;= 10092000, "High", "Medium")))</f>
        <v>Low</v>
      </c>
    </row>
    <row r="4397" spans="1:22" x14ac:dyDescent="0.25">
      <c r="A4397" s="1" t="s">
        <v>12170</v>
      </c>
      <c r="B4397" s="1" t="s">
        <v>12091</v>
      </c>
      <c r="C4397" s="2">
        <v>44902</v>
      </c>
      <c r="D4397" s="1" t="s">
        <v>891</v>
      </c>
      <c r="E4397" s="4">
        <v>45530</v>
      </c>
      <c r="F4397">
        <v>2</v>
      </c>
      <c r="G4397" s="4">
        <v>910600</v>
      </c>
      <c r="H4397" s="4">
        <v>0</v>
      </c>
      <c r="I4397" s="4">
        <v>910600</v>
      </c>
      <c r="J4397">
        <v>1</v>
      </c>
      <c r="K4397">
        <v>1</v>
      </c>
      <c r="L4397">
        <v>1</v>
      </c>
      <c r="M4397">
        <v>1</v>
      </c>
      <c r="N4397" s="2">
        <v>44527</v>
      </c>
      <c r="O4397" s="1" t="s">
        <v>892</v>
      </c>
      <c r="P4397" s="4">
        <v>655400</v>
      </c>
      <c r="Q4397" s="4">
        <v>44544</v>
      </c>
      <c r="R4397" s="1" t="s">
        <v>23</v>
      </c>
      <c r="S4397" s="1" t="s">
        <v>50</v>
      </c>
      <c r="T4397" s="4">
        <f>Sales_Datas[[#This Row],[after_discount]]-(Sales_Datas[[#This Row],[qty_ordered]]*Sales_Datas[[#This Row],[cogs]])</f>
        <v>821512</v>
      </c>
      <c r="U4397" s="3">
        <f>IFERROR(Sales_Datas[[#This Row],[Gross_Profit]]/Sales_Datas[[#This Row],[after_discount]],0)</f>
        <v>0.90216560509554145</v>
      </c>
      <c r="V4397" s="1" t="str">
        <f>IF(Sales_Datas[[#This Row],[base_price]] &lt;= 632200, "Low", (IF(Sales_Datas[[#This Row],[base_price]] &gt;= 10092000, "High", "Medium")))</f>
        <v>Medium</v>
      </c>
    </row>
    <row r="4398" spans="1:22" x14ac:dyDescent="0.25">
      <c r="A4398" s="1" t="s">
        <v>12171</v>
      </c>
      <c r="B4398" s="1" t="s">
        <v>12172</v>
      </c>
      <c r="C4398" s="2">
        <v>44812</v>
      </c>
      <c r="D4398" s="1" t="s">
        <v>12173</v>
      </c>
      <c r="E4398" s="4">
        <v>90480</v>
      </c>
      <c r="F4398">
        <v>1</v>
      </c>
      <c r="G4398" s="4">
        <v>904800</v>
      </c>
      <c r="H4398" s="4">
        <v>0</v>
      </c>
      <c r="I4398" s="4">
        <v>904800</v>
      </c>
      <c r="J4398">
        <v>1</v>
      </c>
      <c r="K4398">
        <v>1</v>
      </c>
      <c r="L4398">
        <v>1</v>
      </c>
      <c r="M4398">
        <v>1</v>
      </c>
      <c r="N4398" s="2">
        <v>44784</v>
      </c>
      <c r="O4398" s="1" t="s">
        <v>12174</v>
      </c>
      <c r="P4398" s="4">
        <v>904800</v>
      </c>
      <c r="Q4398" s="4">
        <v>67860</v>
      </c>
      <c r="R4398" s="1" t="s">
        <v>128</v>
      </c>
      <c r="S4398" s="1" t="s">
        <v>50</v>
      </c>
      <c r="T4398" s="4">
        <f>Sales_Datas[[#This Row],[after_discount]]-(Sales_Datas[[#This Row],[qty_ordered]]*Sales_Datas[[#This Row],[cogs]])</f>
        <v>836940</v>
      </c>
      <c r="U4398" s="3">
        <f>IFERROR(Sales_Datas[[#This Row],[Gross_Profit]]/Sales_Datas[[#This Row],[after_discount]],0)</f>
        <v>0.92500000000000004</v>
      </c>
      <c r="V4398" s="1" t="str">
        <f>IF(Sales_Datas[[#This Row],[base_price]] &lt;= 632200, "Low", (IF(Sales_Datas[[#This Row],[base_price]] &gt;= 10092000, "High", "Medium")))</f>
        <v>Medium</v>
      </c>
    </row>
    <row r="4399" spans="1:22" x14ac:dyDescent="0.25">
      <c r="A4399" s="1" t="s">
        <v>12175</v>
      </c>
      <c r="B4399" s="1" t="s">
        <v>12176</v>
      </c>
      <c r="C4399" s="2">
        <v>44420</v>
      </c>
      <c r="D4399" s="1" t="s">
        <v>10830</v>
      </c>
      <c r="E4399" s="4">
        <v>90480</v>
      </c>
      <c r="F4399">
        <v>1</v>
      </c>
      <c r="G4399" s="4">
        <v>904800</v>
      </c>
      <c r="H4399" s="4">
        <v>0</v>
      </c>
      <c r="I4399" s="4">
        <v>904800</v>
      </c>
      <c r="J4399">
        <v>1</v>
      </c>
      <c r="K4399">
        <v>1</v>
      </c>
      <c r="L4399">
        <v>0</v>
      </c>
      <c r="M4399">
        <v>1</v>
      </c>
      <c r="N4399" s="2">
        <v>44506</v>
      </c>
      <c r="O4399" s="1" t="s">
        <v>10831</v>
      </c>
      <c r="P4399" s="4">
        <v>904800</v>
      </c>
      <c r="Q4399" s="4">
        <v>66004</v>
      </c>
      <c r="R4399" s="1" t="s">
        <v>554</v>
      </c>
      <c r="S4399" s="1" t="s">
        <v>50</v>
      </c>
      <c r="T4399" s="4">
        <f>Sales_Datas[[#This Row],[after_discount]]-(Sales_Datas[[#This Row],[qty_ordered]]*Sales_Datas[[#This Row],[cogs]])</f>
        <v>838796</v>
      </c>
      <c r="U4399" s="3">
        <f>IFERROR(Sales_Datas[[#This Row],[Gross_Profit]]/Sales_Datas[[#This Row],[after_discount]],0)</f>
        <v>0.92705128205128207</v>
      </c>
      <c r="V4399" s="1" t="str">
        <f>IF(Sales_Datas[[#This Row],[base_price]] &lt;= 632200, "Low", (IF(Sales_Datas[[#This Row],[base_price]] &gt;= 10092000, "High", "Medium")))</f>
        <v>Medium</v>
      </c>
    </row>
    <row r="4400" spans="1:22" x14ac:dyDescent="0.25">
      <c r="A4400" s="1" t="s">
        <v>12177</v>
      </c>
      <c r="B4400" s="1" t="s">
        <v>12178</v>
      </c>
      <c r="C4400" s="2">
        <v>44621</v>
      </c>
      <c r="D4400" s="1" t="s">
        <v>10830</v>
      </c>
      <c r="E4400" s="4">
        <v>90480</v>
      </c>
      <c r="F4400">
        <v>1</v>
      </c>
      <c r="G4400" s="4">
        <v>904800</v>
      </c>
      <c r="H4400" s="4">
        <v>0</v>
      </c>
      <c r="I4400" s="4">
        <v>904800</v>
      </c>
      <c r="J4400">
        <v>1</v>
      </c>
      <c r="K4400">
        <v>1</v>
      </c>
      <c r="L4400">
        <v>1</v>
      </c>
      <c r="M4400">
        <v>1</v>
      </c>
      <c r="N4400" s="2">
        <v>44577</v>
      </c>
      <c r="O4400" s="1" t="s">
        <v>10831</v>
      </c>
      <c r="P4400" s="4">
        <v>904800</v>
      </c>
      <c r="Q4400" s="4">
        <v>66004</v>
      </c>
      <c r="R4400" s="1" t="s">
        <v>554</v>
      </c>
      <c r="S4400" s="1" t="s">
        <v>50</v>
      </c>
      <c r="T4400" s="4">
        <f>Sales_Datas[[#This Row],[after_discount]]-(Sales_Datas[[#This Row],[qty_ordered]]*Sales_Datas[[#This Row],[cogs]])</f>
        <v>838796</v>
      </c>
      <c r="U4400" s="3">
        <f>IFERROR(Sales_Datas[[#This Row],[Gross_Profit]]/Sales_Datas[[#This Row],[after_discount]],0)</f>
        <v>0.92705128205128207</v>
      </c>
      <c r="V4400" s="1" t="str">
        <f>IF(Sales_Datas[[#This Row],[base_price]] &lt;= 632200, "Low", (IF(Sales_Datas[[#This Row],[base_price]] &gt;= 10092000, "High", "Medium")))</f>
        <v>Medium</v>
      </c>
    </row>
    <row r="4401" spans="1:22" x14ac:dyDescent="0.25">
      <c r="A4401" s="1" t="s">
        <v>12179</v>
      </c>
      <c r="B4401" s="1" t="s">
        <v>12180</v>
      </c>
      <c r="C4401" s="2">
        <v>44624</v>
      </c>
      <c r="D4401" s="1" t="s">
        <v>10830</v>
      </c>
      <c r="E4401" s="4">
        <v>90480</v>
      </c>
      <c r="F4401">
        <v>1</v>
      </c>
      <c r="G4401" s="4">
        <v>904800</v>
      </c>
      <c r="H4401" s="4">
        <v>0</v>
      </c>
      <c r="I4401" s="4">
        <v>904800</v>
      </c>
      <c r="J4401">
        <v>1</v>
      </c>
      <c r="K4401">
        <v>1</v>
      </c>
      <c r="L4401">
        <v>1</v>
      </c>
      <c r="M4401">
        <v>7</v>
      </c>
      <c r="N4401" s="2">
        <v>44670</v>
      </c>
      <c r="O4401" s="1" t="s">
        <v>10831</v>
      </c>
      <c r="P4401" s="4">
        <v>904800</v>
      </c>
      <c r="Q4401" s="4">
        <v>66004</v>
      </c>
      <c r="R4401" s="1" t="s">
        <v>554</v>
      </c>
      <c r="S4401" s="1" t="s">
        <v>66</v>
      </c>
      <c r="T4401" s="4">
        <f>Sales_Datas[[#This Row],[after_discount]]-(Sales_Datas[[#This Row],[qty_ordered]]*Sales_Datas[[#This Row],[cogs]])</f>
        <v>838796</v>
      </c>
      <c r="U4401" s="3">
        <f>IFERROR(Sales_Datas[[#This Row],[Gross_Profit]]/Sales_Datas[[#This Row],[after_discount]],0)</f>
        <v>0.92705128205128207</v>
      </c>
      <c r="V4401" s="1" t="str">
        <f>IF(Sales_Datas[[#This Row],[base_price]] &lt;= 632200, "Low", (IF(Sales_Datas[[#This Row],[base_price]] &gt;= 10092000, "High", "Medium")))</f>
        <v>Medium</v>
      </c>
    </row>
    <row r="4402" spans="1:22" x14ac:dyDescent="0.25">
      <c r="A4402" s="1" t="s">
        <v>12181</v>
      </c>
      <c r="B4402" s="1" t="s">
        <v>4250</v>
      </c>
      <c r="C4402" s="2">
        <v>44838</v>
      </c>
      <c r="D4402" s="1" t="s">
        <v>10830</v>
      </c>
      <c r="E4402" s="4">
        <v>90480</v>
      </c>
      <c r="F4402">
        <v>1</v>
      </c>
      <c r="G4402" s="4">
        <v>904800</v>
      </c>
      <c r="H4402" s="4">
        <v>0</v>
      </c>
      <c r="I4402" s="4">
        <v>904800</v>
      </c>
      <c r="J4402">
        <v>1</v>
      </c>
      <c r="K4402">
        <v>0</v>
      </c>
      <c r="L4402">
        <v>0</v>
      </c>
      <c r="M4402">
        <v>1</v>
      </c>
      <c r="N4402" s="2">
        <v>44673</v>
      </c>
      <c r="O4402" s="1" t="s">
        <v>10831</v>
      </c>
      <c r="P4402" s="4">
        <v>904800</v>
      </c>
      <c r="Q4402" s="4">
        <v>66004</v>
      </c>
      <c r="R4402" s="1" t="s">
        <v>554</v>
      </c>
      <c r="S4402" s="1" t="s">
        <v>50</v>
      </c>
      <c r="T4402" s="4">
        <f>Sales_Datas[[#This Row],[after_discount]]-(Sales_Datas[[#This Row],[qty_ordered]]*Sales_Datas[[#This Row],[cogs]])</f>
        <v>838796</v>
      </c>
      <c r="U4402" s="3">
        <f>IFERROR(Sales_Datas[[#This Row],[Gross_Profit]]/Sales_Datas[[#This Row],[after_discount]],0)</f>
        <v>0.92705128205128207</v>
      </c>
      <c r="V4402" s="1" t="str">
        <f>IF(Sales_Datas[[#This Row],[base_price]] &lt;= 632200, "Low", (IF(Sales_Datas[[#This Row],[base_price]] &gt;= 10092000, "High", "Medium")))</f>
        <v>Medium</v>
      </c>
    </row>
    <row r="4403" spans="1:22" x14ac:dyDescent="0.25">
      <c r="A4403" s="1" t="s">
        <v>12182</v>
      </c>
      <c r="B4403" s="1" t="s">
        <v>12183</v>
      </c>
      <c r="C4403" s="2">
        <v>44507</v>
      </c>
      <c r="D4403" s="1" t="s">
        <v>12184</v>
      </c>
      <c r="E4403" s="4">
        <v>30160</v>
      </c>
      <c r="F4403">
        <v>3</v>
      </c>
      <c r="G4403" s="4">
        <v>904800</v>
      </c>
      <c r="H4403" s="4">
        <v>0</v>
      </c>
      <c r="I4403" s="4">
        <v>904800</v>
      </c>
      <c r="J4403">
        <v>1</v>
      </c>
      <c r="K4403">
        <v>1</v>
      </c>
      <c r="L4403">
        <v>1</v>
      </c>
      <c r="M4403">
        <v>12</v>
      </c>
      <c r="N4403" s="2">
        <v>44393</v>
      </c>
      <c r="O4403" s="1" t="s">
        <v>12185</v>
      </c>
      <c r="P4403" s="4">
        <v>301600</v>
      </c>
      <c r="Q4403" s="4">
        <v>21982</v>
      </c>
      <c r="R4403" s="1" t="s">
        <v>344</v>
      </c>
      <c r="S4403" s="1" t="s">
        <v>1137</v>
      </c>
      <c r="T4403" s="4">
        <f>Sales_Datas[[#This Row],[after_discount]]-(Sales_Datas[[#This Row],[qty_ordered]]*Sales_Datas[[#This Row],[cogs]])</f>
        <v>838854</v>
      </c>
      <c r="U4403" s="3">
        <f>IFERROR(Sales_Datas[[#This Row],[Gross_Profit]]/Sales_Datas[[#This Row],[after_discount]],0)</f>
        <v>0.92711538461538456</v>
      </c>
      <c r="V4403" s="1" t="str">
        <f>IF(Sales_Datas[[#This Row],[base_price]] &lt;= 632200, "Low", (IF(Sales_Datas[[#This Row],[base_price]] &gt;= 10092000, "High", "Medium")))</f>
        <v>Low</v>
      </c>
    </row>
    <row r="4404" spans="1:22" x14ac:dyDescent="0.25">
      <c r="A4404" s="1" t="s">
        <v>12186</v>
      </c>
      <c r="B4404" s="1" t="s">
        <v>12187</v>
      </c>
      <c r="C4404" s="2">
        <v>44204</v>
      </c>
      <c r="D4404" s="1" t="s">
        <v>12188</v>
      </c>
      <c r="E4404" s="4">
        <v>89900</v>
      </c>
      <c r="F4404">
        <v>1</v>
      </c>
      <c r="G4404" s="4">
        <v>899000</v>
      </c>
      <c r="H4404" s="4">
        <v>0</v>
      </c>
      <c r="I4404" s="4">
        <v>899000</v>
      </c>
      <c r="J4404">
        <v>1</v>
      </c>
      <c r="K4404">
        <v>1</v>
      </c>
      <c r="L4404">
        <v>0</v>
      </c>
      <c r="M4404">
        <v>1</v>
      </c>
      <c r="N4404" s="2">
        <v>44434</v>
      </c>
      <c r="O4404" s="1" t="s">
        <v>12189</v>
      </c>
      <c r="P4404" s="4">
        <v>899000</v>
      </c>
      <c r="Q4404" s="4">
        <v>62002</v>
      </c>
      <c r="R4404" s="1" t="s">
        <v>191</v>
      </c>
      <c r="S4404" s="1" t="s">
        <v>50</v>
      </c>
      <c r="T4404" s="4">
        <f>Sales_Datas[[#This Row],[after_discount]]-(Sales_Datas[[#This Row],[qty_ordered]]*Sales_Datas[[#This Row],[cogs]])</f>
        <v>836998</v>
      </c>
      <c r="U4404" s="3">
        <f>IFERROR(Sales_Datas[[#This Row],[Gross_Profit]]/Sales_Datas[[#This Row],[after_discount]],0)</f>
        <v>0.93103225806451617</v>
      </c>
      <c r="V4404" s="1" t="str">
        <f>IF(Sales_Datas[[#This Row],[base_price]] &lt;= 632200, "Low", (IF(Sales_Datas[[#This Row],[base_price]] &gt;= 10092000, "High", "Medium")))</f>
        <v>Medium</v>
      </c>
    </row>
    <row r="4405" spans="1:22" x14ac:dyDescent="0.25">
      <c r="A4405" s="1" t="s">
        <v>12190</v>
      </c>
      <c r="B4405" s="1" t="s">
        <v>12191</v>
      </c>
      <c r="C4405" s="2">
        <v>44842</v>
      </c>
      <c r="D4405" s="1" t="s">
        <v>12192</v>
      </c>
      <c r="E4405" s="4">
        <v>89900</v>
      </c>
      <c r="F4405">
        <v>1</v>
      </c>
      <c r="G4405" s="4">
        <v>899000</v>
      </c>
      <c r="H4405" s="4">
        <v>0</v>
      </c>
      <c r="I4405" s="4">
        <v>899000</v>
      </c>
      <c r="J4405">
        <v>1</v>
      </c>
      <c r="K4405">
        <v>1</v>
      </c>
      <c r="L4405">
        <v>0</v>
      </c>
      <c r="M4405">
        <v>1</v>
      </c>
      <c r="N4405" s="2">
        <v>44467</v>
      </c>
      <c r="O4405" s="1" t="s">
        <v>12193</v>
      </c>
      <c r="P4405" s="4">
        <v>899000</v>
      </c>
      <c r="Q4405" s="4">
        <v>57536</v>
      </c>
      <c r="R4405" s="1" t="s">
        <v>475</v>
      </c>
      <c r="S4405" s="1" t="s">
        <v>50</v>
      </c>
      <c r="T4405" s="4">
        <f>Sales_Datas[[#This Row],[after_discount]]-(Sales_Datas[[#This Row],[qty_ordered]]*Sales_Datas[[#This Row],[cogs]])</f>
        <v>841464</v>
      </c>
      <c r="U4405" s="3">
        <f>IFERROR(Sales_Datas[[#This Row],[Gross_Profit]]/Sales_Datas[[#This Row],[after_discount]],0)</f>
        <v>0.93600000000000005</v>
      </c>
      <c r="V4405" s="1" t="str">
        <f>IF(Sales_Datas[[#This Row],[base_price]] &lt;= 632200, "Low", (IF(Sales_Datas[[#This Row],[base_price]] &gt;= 10092000, "High", "Medium")))</f>
        <v>Medium</v>
      </c>
    </row>
    <row r="4406" spans="1:22" x14ac:dyDescent="0.25">
      <c r="A4406" s="1" t="s">
        <v>12194</v>
      </c>
      <c r="B4406" s="1" t="s">
        <v>12195</v>
      </c>
      <c r="C4406" s="2">
        <v>44743</v>
      </c>
      <c r="D4406" s="1" t="s">
        <v>12196</v>
      </c>
      <c r="E4406" s="4">
        <v>89900</v>
      </c>
      <c r="F4406">
        <v>1</v>
      </c>
      <c r="G4406" s="4">
        <v>899000</v>
      </c>
      <c r="H4406" s="4">
        <v>0</v>
      </c>
      <c r="I4406" s="4">
        <v>899000</v>
      </c>
      <c r="J4406">
        <v>1</v>
      </c>
      <c r="K4406">
        <v>1</v>
      </c>
      <c r="L4406">
        <v>1</v>
      </c>
      <c r="M4406">
        <v>1</v>
      </c>
      <c r="N4406" s="2">
        <v>44497</v>
      </c>
      <c r="O4406" s="1" t="s">
        <v>12197</v>
      </c>
      <c r="P4406" s="4">
        <v>899000</v>
      </c>
      <c r="Q4406" s="4">
        <v>72790</v>
      </c>
      <c r="R4406" s="1" t="s">
        <v>89</v>
      </c>
      <c r="S4406" s="1" t="s">
        <v>50</v>
      </c>
      <c r="T4406" s="4">
        <f>Sales_Datas[[#This Row],[after_discount]]-(Sales_Datas[[#This Row],[qty_ordered]]*Sales_Datas[[#This Row],[cogs]])</f>
        <v>826210</v>
      </c>
      <c r="U4406" s="3">
        <f>IFERROR(Sales_Datas[[#This Row],[Gross_Profit]]/Sales_Datas[[#This Row],[after_discount]],0)</f>
        <v>0.91903225806451616</v>
      </c>
      <c r="V4406" s="1" t="str">
        <f>IF(Sales_Datas[[#This Row],[base_price]] &lt;= 632200, "Low", (IF(Sales_Datas[[#This Row],[base_price]] &gt;= 10092000, "High", "Medium")))</f>
        <v>Medium</v>
      </c>
    </row>
    <row r="4407" spans="1:22" x14ac:dyDescent="0.25">
      <c r="A4407" s="1" t="s">
        <v>12198</v>
      </c>
      <c r="B4407" s="1" t="s">
        <v>12199</v>
      </c>
      <c r="C4407" s="2">
        <v>44264</v>
      </c>
      <c r="D4407" s="1" t="s">
        <v>12200</v>
      </c>
      <c r="E4407" s="4">
        <v>89842</v>
      </c>
      <c r="F4407">
        <v>1</v>
      </c>
      <c r="G4407" s="4">
        <v>898420</v>
      </c>
      <c r="H4407" s="4">
        <v>0</v>
      </c>
      <c r="I4407" s="4">
        <v>898420</v>
      </c>
      <c r="J4407">
        <v>1</v>
      </c>
      <c r="K4407">
        <v>1</v>
      </c>
      <c r="L4407">
        <v>1</v>
      </c>
      <c r="M4407">
        <v>1</v>
      </c>
      <c r="N4407" s="2">
        <v>44457</v>
      </c>
      <c r="O4407" s="1" t="s">
        <v>12201</v>
      </c>
      <c r="P4407" s="4">
        <v>898420</v>
      </c>
      <c r="Q4407" s="4">
        <v>69136</v>
      </c>
      <c r="R4407" s="1" t="s">
        <v>554</v>
      </c>
      <c r="S4407" s="1" t="s">
        <v>50</v>
      </c>
      <c r="T4407" s="4">
        <f>Sales_Datas[[#This Row],[after_discount]]-(Sales_Datas[[#This Row],[qty_ordered]]*Sales_Datas[[#This Row],[cogs]])</f>
        <v>829284</v>
      </c>
      <c r="U4407" s="3">
        <f>IFERROR(Sales_Datas[[#This Row],[Gross_Profit]]/Sales_Datas[[#This Row],[after_discount]],0)</f>
        <v>0.92304712717882509</v>
      </c>
      <c r="V4407" s="1" t="str">
        <f>IF(Sales_Datas[[#This Row],[base_price]] &lt;= 632200, "Low", (IF(Sales_Datas[[#This Row],[base_price]] &gt;= 10092000, "High", "Medium")))</f>
        <v>Medium</v>
      </c>
    </row>
    <row r="4408" spans="1:22" x14ac:dyDescent="0.25">
      <c r="A4408" s="1" t="s">
        <v>12202</v>
      </c>
      <c r="B4408" s="1" t="s">
        <v>12203</v>
      </c>
      <c r="C4408" s="2">
        <v>44669</v>
      </c>
      <c r="D4408" s="1" t="s">
        <v>7872</v>
      </c>
      <c r="E4408" s="4">
        <v>89842</v>
      </c>
      <c r="F4408">
        <v>1</v>
      </c>
      <c r="G4408" s="4">
        <v>898420</v>
      </c>
      <c r="H4408" s="4">
        <v>0</v>
      </c>
      <c r="I4408" s="4">
        <v>898420</v>
      </c>
      <c r="J4408">
        <v>1</v>
      </c>
      <c r="K4408">
        <v>1</v>
      </c>
      <c r="L4408">
        <v>1</v>
      </c>
      <c r="M4408">
        <v>1</v>
      </c>
      <c r="N4408" s="2">
        <v>44668</v>
      </c>
      <c r="O4408" s="1" t="s">
        <v>7873</v>
      </c>
      <c r="P4408" s="4">
        <v>898420</v>
      </c>
      <c r="Q4408" s="4">
        <v>67338</v>
      </c>
      <c r="R4408" s="1" t="s">
        <v>554</v>
      </c>
      <c r="S4408" s="1" t="s">
        <v>50</v>
      </c>
      <c r="T4408" s="4">
        <f>Sales_Datas[[#This Row],[after_discount]]-(Sales_Datas[[#This Row],[qty_ordered]]*Sales_Datas[[#This Row],[cogs]])</f>
        <v>831082</v>
      </c>
      <c r="U4408" s="3">
        <f>IFERROR(Sales_Datas[[#This Row],[Gross_Profit]]/Sales_Datas[[#This Row],[after_discount]],0)</f>
        <v>0.92504841833440932</v>
      </c>
      <c r="V4408" s="1" t="str">
        <f>IF(Sales_Datas[[#This Row],[base_price]] &lt;= 632200, "Low", (IF(Sales_Datas[[#This Row],[base_price]] &gt;= 10092000, "High", "Medium")))</f>
        <v>Medium</v>
      </c>
    </row>
    <row r="4409" spans="1:22" x14ac:dyDescent="0.25">
      <c r="A4409" s="1" t="s">
        <v>12204</v>
      </c>
      <c r="B4409" s="1" t="s">
        <v>12205</v>
      </c>
      <c r="C4409" s="2">
        <v>44694</v>
      </c>
      <c r="D4409" s="1" t="s">
        <v>7872</v>
      </c>
      <c r="E4409" s="4">
        <v>89842</v>
      </c>
      <c r="F4409">
        <v>1</v>
      </c>
      <c r="G4409" s="4">
        <v>898420</v>
      </c>
      <c r="H4409" s="4">
        <v>0</v>
      </c>
      <c r="I4409" s="4">
        <v>898420</v>
      </c>
      <c r="J4409">
        <v>1</v>
      </c>
      <c r="K4409">
        <v>1</v>
      </c>
      <c r="L4409">
        <v>1</v>
      </c>
      <c r="M4409">
        <v>4</v>
      </c>
      <c r="N4409" s="2">
        <v>44457</v>
      </c>
      <c r="O4409" s="1" t="s">
        <v>7873</v>
      </c>
      <c r="P4409" s="4">
        <v>898420</v>
      </c>
      <c r="Q4409" s="4">
        <v>67338</v>
      </c>
      <c r="R4409" s="1" t="s">
        <v>554</v>
      </c>
      <c r="S4409" s="1" t="s">
        <v>34</v>
      </c>
      <c r="T4409" s="4">
        <f>Sales_Datas[[#This Row],[after_discount]]-(Sales_Datas[[#This Row],[qty_ordered]]*Sales_Datas[[#This Row],[cogs]])</f>
        <v>831082</v>
      </c>
      <c r="U4409" s="3">
        <f>IFERROR(Sales_Datas[[#This Row],[Gross_Profit]]/Sales_Datas[[#This Row],[after_discount]],0)</f>
        <v>0.92504841833440932</v>
      </c>
      <c r="V4409" s="1" t="str">
        <f>IF(Sales_Datas[[#This Row],[base_price]] &lt;= 632200, "Low", (IF(Sales_Datas[[#This Row],[base_price]] &gt;= 10092000, "High", "Medium")))</f>
        <v>Medium</v>
      </c>
    </row>
    <row r="4410" spans="1:22" x14ac:dyDescent="0.25">
      <c r="A4410" s="1" t="s">
        <v>12206</v>
      </c>
      <c r="B4410" s="1" t="s">
        <v>12207</v>
      </c>
      <c r="C4410" s="2">
        <v>44769</v>
      </c>
      <c r="D4410" s="1" t="s">
        <v>7872</v>
      </c>
      <c r="E4410" s="4">
        <v>89842</v>
      </c>
      <c r="F4410">
        <v>1</v>
      </c>
      <c r="G4410" s="4">
        <v>898420</v>
      </c>
      <c r="H4410" s="4">
        <v>0</v>
      </c>
      <c r="I4410" s="4">
        <v>898420</v>
      </c>
      <c r="J4410">
        <v>1</v>
      </c>
      <c r="K4410">
        <v>1</v>
      </c>
      <c r="L4410">
        <v>1</v>
      </c>
      <c r="M4410">
        <v>1</v>
      </c>
      <c r="N4410" s="2">
        <v>44769</v>
      </c>
      <c r="O4410" s="1" t="s">
        <v>7873</v>
      </c>
      <c r="P4410" s="4">
        <v>898420</v>
      </c>
      <c r="Q4410" s="4">
        <v>67338</v>
      </c>
      <c r="R4410" s="1" t="s">
        <v>554</v>
      </c>
      <c r="S4410" s="1" t="s">
        <v>50</v>
      </c>
      <c r="T4410" s="4">
        <f>Sales_Datas[[#This Row],[after_discount]]-(Sales_Datas[[#This Row],[qty_ordered]]*Sales_Datas[[#This Row],[cogs]])</f>
        <v>831082</v>
      </c>
      <c r="U4410" s="3">
        <f>IFERROR(Sales_Datas[[#This Row],[Gross_Profit]]/Sales_Datas[[#This Row],[after_discount]],0)</f>
        <v>0.92504841833440932</v>
      </c>
      <c r="V4410" s="1" t="str">
        <f>IF(Sales_Datas[[#This Row],[base_price]] &lt;= 632200, "Low", (IF(Sales_Datas[[#This Row],[base_price]] &gt;= 10092000, "High", "Medium")))</f>
        <v>Medium</v>
      </c>
    </row>
    <row r="4411" spans="1:22" x14ac:dyDescent="0.25">
      <c r="A4411" s="1" t="s">
        <v>12208</v>
      </c>
      <c r="B4411" s="1" t="s">
        <v>12209</v>
      </c>
      <c r="C4411" s="2">
        <v>44764</v>
      </c>
      <c r="D4411" s="1" t="s">
        <v>12210</v>
      </c>
      <c r="E4411" s="4">
        <v>89610</v>
      </c>
      <c r="F4411">
        <v>1</v>
      </c>
      <c r="G4411" s="4">
        <v>896100</v>
      </c>
      <c r="H4411" s="4">
        <v>0</v>
      </c>
      <c r="I4411" s="4">
        <v>896100</v>
      </c>
      <c r="J4411">
        <v>1</v>
      </c>
      <c r="K4411">
        <v>1</v>
      </c>
      <c r="L4411">
        <v>1</v>
      </c>
      <c r="M4411">
        <v>1</v>
      </c>
      <c r="N4411" s="2">
        <v>44763</v>
      </c>
      <c r="O4411" s="1" t="s">
        <v>12211</v>
      </c>
      <c r="P4411" s="4">
        <v>896100</v>
      </c>
      <c r="Q4411" s="4">
        <v>71688</v>
      </c>
      <c r="R4411" s="1" t="s">
        <v>89</v>
      </c>
      <c r="S4411" s="1" t="s">
        <v>50</v>
      </c>
      <c r="T4411" s="4">
        <f>Sales_Datas[[#This Row],[after_discount]]-(Sales_Datas[[#This Row],[qty_ordered]]*Sales_Datas[[#This Row],[cogs]])</f>
        <v>824412</v>
      </c>
      <c r="U4411" s="3">
        <f>IFERROR(Sales_Datas[[#This Row],[Gross_Profit]]/Sales_Datas[[#This Row],[after_discount]],0)</f>
        <v>0.92</v>
      </c>
      <c r="V4411" s="1" t="str">
        <f>IF(Sales_Datas[[#This Row],[base_price]] &lt;= 632200, "Low", (IF(Sales_Datas[[#This Row],[base_price]] &gt;= 10092000, "High", "Medium")))</f>
        <v>Medium</v>
      </c>
    </row>
    <row r="4412" spans="1:22" x14ac:dyDescent="0.25">
      <c r="A4412" s="1" t="s">
        <v>12212</v>
      </c>
      <c r="B4412" s="1" t="s">
        <v>12213</v>
      </c>
      <c r="C4412" s="2">
        <v>44579</v>
      </c>
      <c r="D4412" s="1" t="s">
        <v>12214</v>
      </c>
      <c r="E4412" s="4">
        <v>88914</v>
      </c>
      <c r="F4412">
        <v>1</v>
      </c>
      <c r="G4412" s="4">
        <v>889140</v>
      </c>
      <c r="H4412" s="4">
        <v>0</v>
      </c>
      <c r="I4412" s="4">
        <v>889140</v>
      </c>
      <c r="J4412">
        <v>1</v>
      </c>
      <c r="K4412">
        <v>0</v>
      </c>
      <c r="L4412">
        <v>0</v>
      </c>
      <c r="M4412">
        <v>4</v>
      </c>
      <c r="N4412" s="2">
        <v>44589</v>
      </c>
      <c r="O4412" s="1" t="s">
        <v>12215</v>
      </c>
      <c r="P4412" s="4">
        <v>889140</v>
      </c>
      <c r="Q4412" s="4">
        <v>79982</v>
      </c>
      <c r="R4412" s="1" t="s">
        <v>554</v>
      </c>
      <c r="S4412" s="1" t="s">
        <v>34</v>
      </c>
      <c r="T4412" s="4">
        <f>Sales_Datas[[#This Row],[after_discount]]-(Sales_Datas[[#This Row],[qty_ordered]]*Sales_Datas[[#This Row],[cogs]])</f>
        <v>809158</v>
      </c>
      <c r="U4412" s="3">
        <f>IFERROR(Sales_Datas[[#This Row],[Gross_Profit]]/Sales_Datas[[#This Row],[after_discount]],0)</f>
        <v>0.91004566210045668</v>
      </c>
      <c r="V4412" s="1" t="str">
        <f>IF(Sales_Datas[[#This Row],[base_price]] &lt;= 632200, "Low", (IF(Sales_Datas[[#This Row],[base_price]] &gt;= 10092000, "High", "Medium")))</f>
        <v>Medium</v>
      </c>
    </row>
    <row r="4413" spans="1:22" x14ac:dyDescent="0.25">
      <c r="A4413" s="1" t="s">
        <v>12216</v>
      </c>
      <c r="B4413" s="1" t="s">
        <v>12213</v>
      </c>
      <c r="C4413" s="2">
        <v>44580</v>
      </c>
      <c r="D4413" s="1" t="s">
        <v>12214</v>
      </c>
      <c r="E4413" s="4">
        <v>88914</v>
      </c>
      <c r="F4413">
        <v>1</v>
      </c>
      <c r="G4413" s="4">
        <v>889140</v>
      </c>
      <c r="H4413" s="4">
        <v>0</v>
      </c>
      <c r="I4413" s="4">
        <v>889140</v>
      </c>
      <c r="J4413">
        <v>1</v>
      </c>
      <c r="K4413">
        <v>0</v>
      </c>
      <c r="L4413">
        <v>0</v>
      </c>
      <c r="M4413">
        <v>4</v>
      </c>
      <c r="N4413" s="2">
        <v>44589</v>
      </c>
      <c r="O4413" s="1" t="s">
        <v>12215</v>
      </c>
      <c r="P4413" s="4">
        <v>889140</v>
      </c>
      <c r="Q4413" s="4">
        <v>79982</v>
      </c>
      <c r="R4413" s="1" t="s">
        <v>554</v>
      </c>
      <c r="S4413" s="1" t="s">
        <v>34</v>
      </c>
      <c r="T4413" s="4">
        <f>Sales_Datas[[#This Row],[after_discount]]-(Sales_Datas[[#This Row],[qty_ordered]]*Sales_Datas[[#This Row],[cogs]])</f>
        <v>809158</v>
      </c>
      <c r="U4413" s="3">
        <f>IFERROR(Sales_Datas[[#This Row],[Gross_Profit]]/Sales_Datas[[#This Row],[after_discount]],0)</f>
        <v>0.91004566210045668</v>
      </c>
      <c r="V4413" s="1" t="str">
        <f>IF(Sales_Datas[[#This Row],[base_price]] &lt;= 632200, "Low", (IF(Sales_Datas[[#This Row],[base_price]] &gt;= 10092000, "High", "Medium")))</f>
        <v>Medium</v>
      </c>
    </row>
    <row r="4414" spans="1:22" x14ac:dyDescent="0.25">
      <c r="A4414" s="1" t="s">
        <v>12217</v>
      </c>
      <c r="B4414" s="1" t="s">
        <v>12218</v>
      </c>
      <c r="C4414" s="2">
        <v>44638</v>
      </c>
      <c r="D4414" s="1" t="s">
        <v>12219</v>
      </c>
      <c r="E4414" s="4">
        <v>88740</v>
      </c>
      <c r="F4414">
        <v>1</v>
      </c>
      <c r="G4414" s="4">
        <v>887400</v>
      </c>
      <c r="H4414" s="4">
        <v>0</v>
      </c>
      <c r="I4414" s="4">
        <v>887400</v>
      </c>
      <c r="J4414">
        <v>1</v>
      </c>
      <c r="K4414">
        <v>0</v>
      </c>
      <c r="L4414">
        <v>0</v>
      </c>
      <c r="M4414">
        <v>1</v>
      </c>
      <c r="N4414" s="2">
        <v>44648</v>
      </c>
      <c r="O4414" s="1" t="s">
        <v>12220</v>
      </c>
      <c r="P4414" s="4">
        <v>887400</v>
      </c>
      <c r="Q4414" s="4">
        <v>57652</v>
      </c>
      <c r="R4414" s="1" t="s">
        <v>89</v>
      </c>
      <c r="S4414" s="1" t="s">
        <v>50</v>
      </c>
      <c r="T4414" s="4">
        <f>Sales_Datas[[#This Row],[after_discount]]-(Sales_Datas[[#This Row],[qty_ordered]]*Sales_Datas[[#This Row],[cogs]])</f>
        <v>829748</v>
      </c>
      <c r="U4414" s="3">
        <f>IFERROR(Sales_Datas[[#This Row],[Gross_Profit]]/Sales_Datas[[#This Row],[after_discount]],0)</f>
        <v>0.93503267973856208</v>
      </c>
      <c r="V4414" s="1" t="str">
        <f>IF(Sales_Datas[[#This Row],[base_price]] &lt;= 632200, "Low", (IF(Sales_Datas[[#This Row],[base_price]] &gt;= 10092000, "High", "Medium")))</f>
        <v>Medium</v>
      </c>
    </row>
    <row r="4415" spans="1:22" x14ac:dyDescent="0.25">
      <c r="A4415" s="1" t="s">
        <v>12221</v>
      </c>
      <c r="B4415" s="1" t="s">
        <v>12222</v>
      </c>
      <c r="C4415" s="2">
        <v>44611</v>
      </c>
      <c r="D4415" s="1" t="s">
        <v>11866</v>
      </c>
      <c r="E4415" s="4">
        <v>88740</v>
      </c>
      <c r="F4415">
        <v>1</v>
      </c>
      <c r="G4415" s="4">
        <v>887400</v>
      </c>
      <c r="H4415" s="4">
        <v>0</v>
      </c>
      <c r="I4415" s="4">
        <v>887400</v>
      </c>
      <c r="J4415">
        <v>1</v>
      </c>
      <c r="K4415">
        <v>0</v>
      </c>
      <c r="L4415">
        <v>0</v>
      </c>
      <c r="M4415">
        <v>1</v>
      </c>
      <c r="N4415" s="2">
        <v>44526</v>
      </c>
      <c r="O4415" s="1" t="s">
        <v>11867</v>
      </c>
      <c r="P4415" s="4">
        <v>887400</v>
      </c>
      <c r="Q4415" s="4">
        <v>55854</v>
      </c>
      <c r="R4415" s="1" t="s">
        <v>554</v>
      </c>
      <c r="S4415" s="1" t="s">
        <v>50</v>
      </c>
      <c r="T4415" s="4">
        <f>Sales_Datas[[#This Row],[after_discount]]-(Sales_Datas[[#This Row],[qty_ordered]]*Sales_Datas[[#This Row],[cogs]])</f>
        <v>831546</v>
      </c>
      <c r="U4415" s="3">
        <f>IFERROR(Sales_Datas[[#This Row],[Gross_Profit]]/Sales_Datas[[#This Row],[after_discount]],0)</f>
        <v>0.93705882352941172</v>
      </c>
      <c r="V4415" s="1" t="str">
        <f>IF(Sales_Datas[[#This Row],[base_price]] &lt;= 632200, "Low", (IF(Sales_Datas[[#This Row],[base_price]] &gt;= 10092000, "High", "Medium")))</f>
        <v>Medium</v>
      </c>
    </row>
    <row r="4416" spans="1:22" x14ac:dyDescent="0.25">
      <c r="A4416" s="1" t="s">
        <v>12223</v>
      </c>
      <c r="B4416" s="1" t="s">
        <v>6078</v>
      </c>
      <c r="C4416" s="2">
        <v>44387</v>
      </c>
      <c r="D4416" s="1" t="s">
        <v>10224</v>
      </c>
      <c r="E4416" s="4">
        <v>29580</v>
      </c>
      <c r="F4416">
        <v>3</v>
      </c>
      <c r="G4416" s="4">
        <v>887400</v>
      </c>
      <c r="H4416" s="4">
        <v>0</v>
      </c>
      <c r="I4416" s="4">
        <v>887400</v>
      </c>
      <c r="J4416">
        <v>1</v>
      </c>
      <c r="K4416">
        <v>1</v>
      </c>
      <c r="L4416">
        <v>1</v>
      </c>
      <c r="M4416">
        <v>1</v>
      </c>
      <c r="N4416" s="2">
        <v>44451</v>
      </c>
      <c r="O4416" s="1" t="s">
        <v>10225</v>
      </c>
      <c r="P4416" s="4">
        <v>295800</v>
      </c>
      <c r="Q4416" s="4">
        <v>20996</v>
      </c>
      <c r="R4416" s="1" t="s">
        <v>344</v>
      </c>
      <c r="S4416" s="1" t="s">
        <v>50</v>
      </c>
      <c r="T4416" s="4">
        <f>Sales_Datas[[#This Row],[after_discount]]-(Sales_Datas[[#This Row],[qty_ordered]]*Sales_Datas[[#This Row],[cogs]])</f>
        <v>824412</v>
      </c>
      <c r="U4416" s="3">
        <f>IFERROR(Sales_Datas[[#This Row],[Gross_Profit]]/Sales_Datas[[#This Row],[after_discount]],0)</f>
        <v>0.92901960784313731</v>
      </c>
      <c r="V4416" s="1" t="str">
        <f>IF(Sales_Datas[[#This Row],[base_price]] &lt;= 632200, "Low", (IF(Sales_Datas[[#This Row],[base_price]] &gt;= 10092000, "High", "Medium")))</f>
        <v>Low</v>
      </c>
    </row>
    <row r="4417" spans="1:22" x14ac:dyDescent="0.25">
      <c r="A4417" s="1" t="s">
        <v>12224</v>
      </c>
      <c r="B4417" s="1" t="s">
        <v>10460</v>
      </c>
      <c r="C4417" s="2">
        <v>44478</v>
      </c>
      <c r="D4417" s="1" t="s">
        <v>10224</v>
      </c>
      <c r="E4417" s="4">
        <v>29580</v>
      </c>
      <c r="F4417">
        <v>3</v>
      </c>
      <c r="G4417" s="4">
        <v>887400</v>
      </c>
      <c r="H4417" s="4">
        <v>0</v>
      </c>
      <c r="I4417" s="4">
        <v>887400</v>
      </c>
      <c r="J4417">
        <v>1</v>
      </c>
      <c r="K4417">
        <v>1</v>
      </c>
      <c r="L4417">
        <v>0</v>
      </c>
      <c r="M4417">
        <v>1</v>
      </c>
      <c r="N4417" s="2">
        <v>44378</v>
      </c>
      <c r="O4417" s="1" t="s">
        <v>10225</v>
      </c>
      <c r="P4417" s="4">
        <v>295800</v>
      </c>
      <c r="Q4417" s="4">
        <v>20996</v>
      </c>
      <c r="R4417" s="1" t="s">
        <v>344</v>
      </c>
      <c r="S4417" s="1" t="s">
        <v>50</v>
      </c>
      <c r="T4417" s="4">
        <f>Sales_Datas[[#This Row],[after_discount]]-(Sales_Datas[[#This Row],[qty_ordered]]*Sales_Datas[[#This Row],[cogs]])</f>
        <v>824412</v>
      </c>
      <c r="U4417" s="3">
        <f>IFERROR(Sales_Datas[[#This Row],[Gross_Profit]]/Sales_Datas[[#This Row],[after_discount]],0)</f>
        <v>0.92901960784313731</v>
      </c>
      <c r="V4417" s="1" t="str">
        <f>IF(Sales_Datas[[#This Row],[base_price]] &lt;= 632200, "Low", (IF(Sales_Datas[[#This Row],[base_price]] &gt;= 10092000, "High", "Medium")))</f>
        <v>Low</v>
      </c>
    </row>
    <row r="4418" spans="1:22" x14ac:dyDescent="0.25">
      <c r="A4418" s="1" t="s">
        <v>12225</v>
      </c>
      <c r="B4418" s="1" t="s">
        <v>12226</v>
      </c>
      <c r="C4418" s="2">
        <v>44727</v>
      </c>
      <c r="D4418" s="1" t="s">
        <v>5413</v>
      </c>
      <c r="E4418" s="4">
        <v>9860</v>
      </c>
      <c r="F4418">
        <v>9</v>
      </c>
      <c r="G4418" s="4">
        <v>887400</v>
      </c>
      <c r="H4418" s="4">
        <v>0</v>
      </c>
      <c r="I4418" s="4">
        <v>887400</v>
      </c>
      <c r="J4418">
        <v>1</v>
      </c>
      <c r="K4418">
        <v>0</v>
      </c>
      <c r="L4418">
        <v>0</v>
      </c>
      <c r="M4418">
        <v>1</v>
      </c>
      <c r="N4418" s="2">
        <v>44476</v>
      </c>
      <c r="O4418" s="1" t="s">
        <v>5414</v>
      </c>
      <c r="P4418" s="4">
        <v>98600</v>
      </c>
      <c r="Q4418" s="4">
        <v>8642</v>
      </c>
      <c r="R4418" s="1" t="s">
        <v>344</v>
      </c>
      <c r="S4418" s="1" t="s">
        <v>50</v>
      </c>
      <c r="T4418" s="4">
        <f>Sales_Datas[[#This Row],[after_discount]]-(Sales_Datas[[#This Row],[qty_ordered]]*Sales_Datas[[#This Row],[cogs]])</f>
        <v>809622</v>
      </c>
      <c r="U4418" s="3">
        <f>IFERROR(Sales_Datas[[#This Row],[Gross_Profit]]/Sales_Datas[[#This Row],[after_discount]],0)</f>
        <v>0.91235294117647059</v>
      </c>
      <c r="V4418" s="1" t="str">
        <f>IF(Sales_Datas[[#This Row],[base_price]] &lt;= 632200, "Low", (IF(Sales_Datas[[#This Row],[base_price]] &gt;= 10092000, "High", "Medium")))</f>
        <v>Low</v>
      </c>
    </row>
    <row r="4419" spans="1:22" x14ac:dyDescent="0.25">
      <c r="A4419" s="1" t="s">
        <v>12227</v>
      </c>
      <c r="B4419" s="1" t="s">
        <v>12228</v>
      </c>
      <c r="C4419" s="2">
        <v>44553</v>
      </c>
      <c r="D4419" s="1" t="s">
        <v>12229</v>
      </c>
      <c r="E4419" s="4">
        <v>29522</v>
      </c>
      <c r="F4419">
        <v>3</v>
      </c>
      <c r="G4419" s="4">
        <v>885660</v>
      </c>
      <c r="H4419" s="4">
        <v>0</v>
      </c>
      <c r="I4419" s="4">
        <v>885660</v>
      </c>
      <c r="J4419">
        <v>1</v>
      </c>
      <c r="K4419">
        <v>1</v>
      </c>
      <c r="L4419">
        <v>0</v>
      </c>
      <c r="M4419">
        <v>1</v>
      </c>
      <c r="N4419" s="2">
        <v>44526</v>
      </c>
      <c r="O4419" s="1" t="s">
        <v>12230</v>
      </c>
      <c r="P4419" s="4">
        <v>295220</v>
      </c>
      <c r="Q4419" s="4">
        <v>24186</v>
      </c>
      <c r="R4419" s="1" t="s">
        <v>75</v>
      </c>
      <c r="S4419" s="1" t="s">
        <v>50</v>
      </c>
      <c r="T4419" s="4">
        <f>Sales_Datas[[#This Row],[after_discount]]-(Sales_Datas[[#This Row],[qty_ordered]]*Sales_Datas[[#This Row],[cogs]])</f>
        <v>813102</v>
      </c>
      <c r="U4419" s="3">
        <f>IFERROR(Sales_Datas[[#This Row],[Gross_Profit]]/Sales_Datas[[#This Row],[after_discount]],0)</f>
        <v>0.91807465618860506</v>
      </c>
      <c r="V4419" s="1" t="str">
        <f>IF(Sales_Datas[[#This Row],[base_price]] &lt;= 632200, "Low", (IF(Sales_Datas[[#This Row],[base_price]] &gt;= 10092000, "High", "Medium")))</f>
        <v>Low</v>
      </c>
    </row>
    <row r="4420" spans="1:22" x14ac:dyDescent="0.25">
      <c r="A4420" s="1" t="s">
        <v>12231</v>
      </c>
      <c r="B4420" s="1" t="s">
        <v>12232</v>
      </c>
      <c r="C4420" s="2">
        <v>44544</v>
      </c>
      <c r="D4420" s="1" t="s">
        <v>12233</v>
      </c>
      <c r="E4420" s="4">
        <v>88508</v>
      </c>
      <c r="F4420">
        <v>1</v>
      </c>
      <c r="G4420" s="4">
        <v>885080</v>
      </c>
      <c r="H4420" s="4">
        <v>0</v>
      </c>
      <c r="I4420" s="4">
        <v>885080</v>
      </c>
      <c r="J4420">
        <v>1</v>
      </c>
      <c r="K4420">
        <v>1</v>
      </c>
      <c r="L4420">
        <v>1</v>
      </c>
      <c r="M4420">
        <v>1</v>
      </c>
      <c r="N4420" s="2">
        <v>44543</v>
      </c>
      <c r="O4420" s="1" t="s">
        <v>12234</v>
      </c>
      <c r="P4420" s="4">
        <v>885080</v>
      </c>
      <c r="Q4420" s="4">
        <v>74298</v>
      </c>
      <c r="R4420" s="1" t="s">
        <v>89</v>
      </c>
      <c r="S4420" s="1" t="s">
        <v>50</v>
      </c>
      <c r="T4420" s="4">
        <f>Sales_Datas[[#This Row],[after_discount]]-(Sales_Datas[[#This Row],[qty_ordered]]*Sales_Datas[[#This Row],[cogs]])</f>
        <v>810782</v>
      </c>
      <c r="U4420" s="3">
        <f>IFERROR(Sales_Datas[[#This Row],[Gross_Profit]]/Sales_Datas[[#This Row],[after_discount]],0)</f>
        <v>0.91605504587155961</v>
      </c>
      <c r="V4420" s="1" t="str">
        <f>IF(Sales_Datas[[#This Row],[base_price]] &lt;= 632200, "Low", (IF(Sales_Datas[[#This Row],[base_price]] &gt;= 10092000, "High", "Medium")))</f>
        <v>Medium</v>
      </c>
    </row>
    <row r="4421" spans="1:22" x14ac:dyDescent="0.25">
      <c r="A4421" s="1" t="s">
        <v>12235</v>
      </c>
      <c r="B4421" s="1" t="s">
        <v>12236</v>
      </c>
      <c r="C4421" s="2">
        <v>44697</v>
      </c>
      <c r="D4421" s="1" t="s">
        <v>12233</v>
      </c>
      <c r="E4421" s="4">
        <v>88508</v>
      </c>
      <c r="F4421">
        <v>1</v>
      </c>
      <c r="G4421" s="4">
        <v>885080</v>
      </c>
      <c r="H4421" s="4">
        <v>0</v>
      </c>
      <c r="I4421" s="4">
        <v>885080</v>
      </c>
      <c r="J4421">
        <v>1</v>
      </c>
      <c r="K4421">
        <v>0</v>
      </c>
      <c r="L4421">
        <v>0</v>
      </c>
      <c r="M4421">
        <v>7</v>
      </c>
      <c r="N4421" s="2">
        <v>44684</v>
      </c>
      <c r="O4421" s="1" t="s">
        <v>12234</v>
      </c>
      <c r="P4421" s="4">
        <v>885080</v>
      </c>
      <c r="Q4421" s="4">
        <v>74298</v>
      </c>
      <c r="R4421" s="1" t="s">
        <v>89</v>
      </c>
      <c r="S4421" s="1" t="s">
        <v>66</v>
      </c>
      <c r="T4421" s="4">
        <f>Sales_Datas[[#This Row],[after_discount]]-(Sales_Datas[[#This Row],[qty_ordered]]*Sales_Datas[[#This Row],[cogs]])</f>
        <v>810782</v>
      </c>
      <c r="U4421" s="3">
        <f>IFERROR(Sales_Datas[[#This Row],[Gross_Profit]]/Sales_Datas[[#This Row],[after_discount]],0)</f>
        <v>0.91605504587155961</v>
      </c>
      <c r="V4421" s="1" t="str">
        <f>IF(Sales_Datas[[#This Row],[base_price]] &lt;= 632200, "Low", (IF(Sales_Datas[[#This Row],[base_price]] &gt;= 10092000, "High", "Medium")))</f>
        <v>Medium</v>
      </c>
    </row>
    <row r="4422" spans="1:22" x14ac:dyDescent="0.25">
      <c r="A4422" s="1" t="s">
        <v>12237</v>
      </c>
      <c r="B4422" s="1" t="s">
        <v>12238</v>
      </c>
      <c r="C4422" s="2">
        <v>44479</v>
      </c>
      <c r="D4422" s="1" t="s">
        <v>12239</v>
      </c>
      <c r="E4422" s="4">
        <v>88508</v>
      </c>
      <c r="F4422">
        <v>1</v>
      </c>
      <c r="G4422" s="4">
        <v>885080</v>
      </c>
      <c r="H4422" s="4">
        <v>0</v>
      </c>
      <c r="I4422" s="4">
        <v>885080</v>
      </c>
      <c r="J4422">
        <v>1</v>
      </c>
      <c r="K4422">
        <v>0</v>
      </c>
      <c r="L4422">
        <v>0</v>
      </c>
      <c r="M4422">
        <v>1</v>
      </c>
      <c r="N4422" s="2">
        <v>44485</v>
      </c>
      <c r="O4422" s="1" t="s">
        <v>12240</v>
      </c>
      <c r="P4422" s="4">
        <v>885080</v>
      </c>
      <c r="Q4422" s="4">
        <v>77836</v>
      </c>
      <c r="R4422" s="1" t="s">
        <v>23</v>
      </c>
      <c r="S4422" s="1" t="s">
        <v>50</v>
      </c>
      <c r="T4422" s="4">
        <f>Sales_Datas[[#This Row],[after_discount]]-(Sales_Datas[[#This Row],[qty_ordered]]*Sales_Datas[[#This Row],[cogs]])</f>
        <v>807244</v>
      </c>
      <c r="U4422" s="3">
        <f>IFERROR(Sales_Datas[[#This Row],[Gross_Profit]]/Sales_Datas[[#This Row],[after_discount]],0)</f>
        <v>0.91205766710353864</v>
      </c>
      <c r="V4422" s="1" t="str">
        <f>IF(Sales_Datas[[#This Row],[base_price]] &lt;= 632200, "Low", (IF(Sales_Datas[[#This Row],[base_price]] &gt;= 10092000, "High", "Medium")))</f>
        <v>Medium</v>
      </c>
    </row>
    <row r="4423" spans="1:22" x14ac:dyDescent="0.25">
      <c r="A4423" s="1" t="s">
        <v>12241</v>
      </c>
      <c r="B4423" s="1" t="s">
        <v>12242</v>
      </c>
      <c r="C4423" s="2">
        <v>44528</v>
      </c>
      <c r="D4423" s="1" t="s">
        <v>12243</v>
      </c>
      <c r="E4423" s="4">
        <v>88508</v>
      </c>
      <c r="F4423">
        <v>1</v>
      </c>
      <c r="G4423" s="4">
        <v>885080</v>
      </c>
      <c r="H4423" s="4">
        <v>0</v>
      </c>
      <c r="I4423" s="4">
        <v>885080</v>
      </c>
      <c r="J4423">
        <v>1</v>
      </c>
      <c r="K4423">
        <v>0</v>
      </c>
      <c r="L4423">
        <v>0</v>
      </c>
      <c r="M4423">
        <v>4</v>
      </c>
      <c r="N4423" s="2">
        <v>44527</v>
      </c>
      <c r="O4423" s="1" t="s">
        <v>12244</v>
      </c>
      <c r="P4423" s="4">
        <v>885080</v>
      </c>
      <c r="Q4423" s="4">
        <v>64554</v>
      </c>
      <c r="R4423" s="1" t="s">
        <v>23</v>
      </c>
      <c r="S4423" s="1" t="s">
        <v>34</v>
      </c>
      <c r="T4423" s="4">
        <f>Sales_Datas[[#This Row],[after_discount]]-(Sales_Datas[[#This Row],[qty_ordered]]*Sales_Datas[[#This Row],[cogs]])</f>
        <v>820526</v>
      </c>
      <c r="U4423" s="3">
        <f>IFERROR(Sales_Datas[[#This Row],[Gross_Profit]]/Sales_Datas[[#This Row],[after_discount]],0)</f>
        <v>0.92706422018348622</v>
      </c>
      <c r="V4423" s="1" t="str">
        <f>IF(Sales_Datas[[#This Row],[base_price]] &lt;= 632200, "Low", (IF(Sales_Datas[[#This Row],[base_price]] &gt;= 10092000, "High", "Medium")))</f>
        <v>Medium</v>
      </c>
    </row>
    <row r="4424" spans="1:22" x14ac:dyDescent="0.25">
      <c r="A4424" s="1" t="s">
        <v>12245</v>
      </c>
      <c r="B4424" s="1" t="s">
        <v>12246</v>
      </c>
      <c r="C4424" s="2">
        <v>44580</v>
      </c>
      <c r="D4424" s="1" t="s">
        <v>12243</v>
      </c>
      <c r="E4424" s="4">
        <v>88508</v>
      </c>
      <c r="F4424">
        <v>1</v>
      </c>
      <c r="G4424" s="4">
        <v>885080</v>
      </c>
      <c r="H4424" s="4">
        <v>0</v>
      </c>
      <c r="I4424" s="4">
        <v>885080</v>
      </c>
      <c r="J4424">
        <v>1</v>
      </c>
      <c r="K4424">
        <v>1</v>
      </c>
      <c r="L4424">
        <v>1</v>
      </c>
      <c r="M4424">
        <v>1</v>
      </c>
      <c r="N4424" s="2">
        <v>44582</v>
      </c>
      <c r="O4424" s="1" t="s">
        <v>12244</v>
      </c>
      <c r="P4424" s="4">
        <v>885080</v>
      </c>
      <c r="Q4424" s="4">
        <v>64554</v>
      </c>
      <c r="R4424" s="1" t="s">
        <v>23</v>
      </c>
      <c r="S4424" s="1" t="s">
        <v>50</v>
      </c>
      <c r="T4424" s="4">
        <f>Sales_Datas[[#This Row],[after_discount]]-(Sales_Datas[[#This Row],[qty_ordered]]*Sales_Datas[[#This Row],[cogs]])</f>
        <v>820526</v>
      </c>
      <c r="U4424" s="3">
        <f>IFERROR(Sales_Datas[[#This Row],[Gross_Profit]]/Sales_Datas[[#This Row],[after_discount]],0)</f>
        <v>0.92706422018348622</v>
      </c>
      <c r="V4424" s="1" t="str">
        <f>IF(Sales_Datas[[#This Row],[base_price]] &lt;= 632200, "Low", (IF(Sales_Datas[[#This Row],[base_price]] &gt;= 10092000, "High", "Medium")))</f>
        <v>Medium</v>
      </c>
    </row>
    <row r="4425" spans="1:22" x14ac:dyDescent="0.25">
      <c r="A4425" s="1" t="s">
        <v>12247</v>
      </c>
      <c r="B4425" s="1" t="s">
        <v>12248</v>
      </c>
      <c r="C4425" s="2">
        <v>44590</v>
      </c>
      <c r="D4425" s="1" t="s">
        <v>12249</v>
      </c>
      <c r="E4425" s="4">
        <v>88450</v>
      </c>
      <c r="F4425">
        <v>1</v>
      </c>
      <c r="G4425" s="4">
        <v>884500</v>
      </c>
      <c r="H4425" s="4">
        <v>0</v>
      </c>
      <c r="I4425" s="4">
        <v>884500</v>
      </c>
      <c r="J4425">
        <v>1</v>
      </c>
      <c r="K4425">
        <v>1</v>
      </c>
      <c r="L4425">
        <v>1</v>
      </c>
      <c r="M4425">
        <v>1</v>
      </c>
      <c r="N4425" s="2">
        <v>44572</v>
      </c>
      <c r="O4425" s="1" t="s">
        <v>12250</v>
      </c>
      <c r="P4425" s="4">
        <v>884500</v>
      </c>
      <c r="Q4425" s="4">
        <v>68962</v>
      </c>
      <c r="R4425" s="1" t="s">
        <v>55</v>
      </c>
      <c r="S4425" s="1" t="s">
        <v>50</v>
      </c>
      <c r="T4425" s="4">
        <f>Sales_Datas[[#This Row],[after_discount]]-(Sales_Datas[[#This Row],[qty_ordered]]*Sales_Datas[[#This Row],[cogs]])</f>
        <v>815538</v>
      </c>
      <c r="U4425" s="3">
        <f>IFERROR(Sales_Datas[[#This Row],[Gross_Profit]]/Sales_Datas[[#This Row],[after_discount]],0)</f>
        <v>0.92203278688524593</v>
      </c>
      <c r="V4425" s="1" t="str">
        <f>IF(Sales_Datas[[#This Row],[base_price]] &lt;= 632200, "Low", (IF(Sales_Datas[[#This Row],[base_price]] &gt;= 10092000, "High", "Medium")))</f>
        <v>Medium</v>
      </c>
    </row>
    <row r="4426" spans="1:22" x14ac:dyDescent="0.25">
      <c r="A4426" s="1" t="s">
        <v>12251</v>
      </c>
      <c r="B4426" s="1" t="s">
        <v>12252</v>
      </c>
      <c r="C4426" s="2">
        <v>44867</v>
      </c>
      <c r="D4426" s="1" t="s">
        <v>12249</v>
      </c>
      <c r="E4426" s="4">
        <v>88450</v>
      </c>
      <c r="F4426">
        <v>1</v>
      </c>
      <c r="G4426" s="4">
        <v>884500</v>
      </c>
      <c r="H4426" s="4">
        <v>0</v>
      </c>
      <c r="I4426" s="4">
        <v>884500</v>
      </c>
      <c r="J4426">
        <v>1</v>
      </c>
      <c r="K4426">
        <v>1</v>
      </c>
      <c r="L4426">
        <v>1</v>
      </c>
      <c r="M4426">
        <v>1</v>
      </c>
      <c r="N4426" s="2">
        <v>44481</v>
      </c>
      <c r="O4426" s="1" t="s">
        <v>12250</v>
      </c>
      <c r="P4426" s="4">
        <v>884500</v>
      </c>
      <c r="Q4426" s="4">
        <v>68962</v>
      </c>
      <c r="R4426" s="1" t="s">
        <v>55</v>
      </c>
      <c r="S4426" s="1" t="s">
        <v>50</v>
      </c>
      <c r="T4426" s="4">
        <f>Sales_Datas[[#This Row],[after_discount]]-(Sales_Datas[[#This Row],[qty_ordered]]*Sales_Datas[[#This Row],[cogs]])</f>
        <v>815538</v>
      </c>
      <c r="U4426" s="3">
        <f>IFERROR(Sales_Datas[[#This Row],[Gross_Profit]]/Sales_Datas[[#This Row],[after_discount]],0)</f>
        <v>0.92203278688524593</v>
      </c>
      <c r="V4426" s="1" t="str">
        <f>IF(Sales_Datas[[#This Row],[base_price]] &lt;= 632200, "Low", (IF(Sales_Datas[[#This Row],[base_price]] &gt;= 10092000, "High", "Medium")))</f>
        <v>Medium</v>
      </c>
    </row>
    <row r="4427" spans="1:22" x14ac:dyDescent="0.25">
      <c r="A4427" s="1" t="s">
        <v>12253</v>
      </c>
      <c r="B4427" s="1" t="s">
        <v>12254</v>
      </c>
      <c r="C4427" s="2">
        <v>44666</v>
      </c>
      <c r="D4427" s="1" t="s">
        <v>9431</v>
      </c>
      <c r="E4427" s="4">
        <v>88450</v>
      </c>
      <c r="F4427">
        <v>1</v>
      </c>
      <c r="G4427" s="4">
        <v>884500</v>
      </c>
      <c r="H4427" s="4">
        <v>0</v>
      </c>
      <c r="I4427" s="4">
        <v>884500</v>
      </c>
      <c r="J4427">
        <v>1</v>
      </c>
      <c r="K4427">
        <v>1</v>
      </c>
      <c r="L4427">
        <v>1</v>
      </c>
      <c r="M4427">
        <v>1</v>
      </c>
      <c r="N4427" s="2">
        <v>44660</v>
      </c>
      <c r="O4427" s="1" t="s">
        <v>9432</v>
      </c>
      <c r="P4427" s="4">
        <v>884500</v>
      </c>
      <c r="Q4427" s="4">
        <v>75168</v>
      </c>
      <c r="R4427" s="1" t="s">
        <v>554</v>
      </c>
      <c r="S4427" s="1" t="s">
        <v>50</v>
      </c>
      <c r="T4427" s="4">
        <f>Sales_Datas[[#This Row],[after_discount]]-(Sales_Datas[[#This Row],[qty_ordered]]*Sales_Datas[[#This Row],[cogs]])</f>
        <v>809332</v>
      </c>
      <c r="U4427" s="3">
        <f>IFERROR(Sales_Datas[[#This Row],[Gross_Profit]]/Sales_Datas[[#This Row],[after_discount]],0)</f>
        <v>0.91501639344262298</v>
      </c>
      <c r="V4427" s="1" t="str">
        <f>IF(Sales_Datas[[#This Row],[base_price]] &lt;= 632200, "Low", (IF(Sales_Datas[[#This Row],[base_price]] &gt;= 10092000, "High", "Medium")))</f>
        <v>Medium</v>
      </c>
    </row>
    <row r="4428" spans="1:22" x14ac:dyDescent="0.25">
      <c r="A4428" s="1" t="s">
        <v>12255</v>
      </c>
      <c r="B4428" s="1" t="s">
        <v>12256</v>
      </c>
      <c r="C4428" s="2">
        <v>44512</v>
      </c>
      <c r="D4428" s="1" t="s">
        <v>8653</v>
      </c>
      <c r="E4428" s="4">
        <v>22040</v>
      </c>
      <c r="F4428">
        <v>4</v>
      </c>
      <c r="G4428" s="4">
        <v>881600</v>
      </c>
      <c r="H4428" s="4">
        <v>0</v>
      </c>
      <c r="I4428" s="4">
        <v>881600</v>
      </c>
      <c r="J4428">
        <v>1</v>
      </c>
      <c r="K4428">
        <v>1</v>
      </c>
      <c r="L4428">
        <v>1</v>
      </c>
      <c r="M4428">
        <v>1</v>
      </c>
      <c r="N4428" s="2">
        <v>44507</v>
      </c>
      <c r="O4428" s="1" t="s">
        <v>8654</v>
      </c>
      <c r="P4428" s="4">
        <v>220400</v>
      </c>
      <c r="Q4428" s="4">
        <v>19372</v>
      </c>
      <c r="R4428" s="1" t="s">
        <v>344</v>
      </c>
      <c r="S4428" s="1" t="s">
        <v>50</v>
      </c>
      <c r="T4428" s="4">
        <f>Sales_Datas[[#This Row],[after_discount]]-(Sales_Datas[[#This Row],[qty_ordered]]*Sales_Datas[[#This Row],[cogs]])</f>
        <v>804112</v>
      </c>
      <c r="U4428" s="3">
        <f>IFERROR(Sales_Datas[[#This Row],[Gross_Profit]]/Sales_Datas[[#This Row],[after_discount]],0)</f>
        <v>0.91210526315789475</v>
      </c>
      <c r="V4428" s="1" t="str">
        <f>IF(Sales_Datas[[#This Row],[base_price]] &lt;= 632200, "Low", (IF(Sales_Datas[[#This Row],[base_price]] &gt;= 10092000, "High", "Medium")))</f>
        <v>Low</v>
      </c>
    </row>
    <row r="4429" spans="1:22" x14ac:dyDescent="0.25">
      <c r="A4429" s="1" t="s">
        <v>12257</v>
      </c>
      <c r="B4429" s="1" t="s">
        <v>12258</v>
      </c>
      <c r="C4429" s="2">
        <v>44541</v>
      </c>
      <c r="D4429" s="1" t="s">
        <v>12259</v>
      </c>
      <c r="E4429" s="4">
        <v>43500</v>
      </c>
      <c r="F4429">
        <v>2</v>
      </c>
      <c r="G4429" s="4">
        <v>870000</v>
      </c>
      <c r="H4429" s="4">
        <v>0</v>
      </c>
      <c r="I4429" s="4">
        <v>870000</v>
      </c>
      <c r="J4429">
        <v>1</v>
      </c>
      <c r="K4429">
        <v>1</v>
      </c>
      <c r="L4429">
        <v>1</v>
      </c>
      <c r="M4429">
        <v>1</v>
      </c>
      <c r="N4429" s="2">
        <v>44479</v>
      </c>
      <c r="O4429" s="1" t="s">
        <v>12260</v>
      </c>
      <c r="P4429" s="4">
        <v>435000</v>
      </c>
      <c r="Q4429" s="4">
        <v>37410</v>
      </c>
      <c r="R4429" s="1" t="s">
        <v>191</v>
      </c>
      <c r="S4429" s="1" t="s">
        <v>50</v>
      </c>
      <c r="T4429" s="4">
        <f>Sales_Datas[[#This Row],[after_discount]]-(Sales_Datas[[#This Row],[qty_ordered]]*Sales_Datas[[#This Row],[cogs]])</f>
        <v>795180</v>
      </c>
      <c r="U4429" s="3">
        <f>IFERROR(Sales_Datas[[#This Row],[Gross_Profit]]/Sales_Datas[[#This Row],[after_discount]],0)</f>
        <v>0.91400000000000003</v>
      </c>
      <c r="V4429" s="1" t="str">
        <f>IF(Sales_Datas[[#This Row],[base_price]] &lt;= 632200, "Low", (IF(Sales_Datas[[#This Row],[base_price]] &gt;= 10092000, "High", "Medium")))</f>
        <v>Low</v>
      </c>
    </row>
    <row r="4430" spans="1:22" x14ac:dyDescent="0.25">
      <c r="A4430" s="1" t="s">
        <v>12261</v>
      </c>
      <c r="B4430" s="1" t="s">
        <v>12262</v>
      </c>
      <c r="C4430" s="2">
        <v>44384</v>
      </c>
      <c r="D4430" s="1" t="s">
        <v>12263</v>
      </c>
      <c r="E4430" s="4">
        <v>87000</v>
      </c>
      <c r="F4430">
        <v>1</v>
      </c>
      <c r="G4430" s="4">
        <v>870000</v>
      </c>
      <c r="H4430" s="4">
        <v>0</v>
      </c>
      <c r="I4430" s="4">
        <v>870000</v>
      </c>
      <c r="J4430">
        <v>1</v>
      </c>
      <c r="K4430">
        <v>1</v>
      </c>
      <c r="L4430">
        <v>0</v>
      </c>
      <c r="M4430">
        <v>1</v>
      </c>
      <c r="N4430" s="2">
        <v>44392</v>
      </c>
      <c r="O4430" s="1" t="s">
        <v>12264</v>
      </c>
      <c r="P4430" s="4">
        <v>870000</v>
      </c>
      <c r="Q4430" s="4">
        <v>55680</v>
      </c>
      <c r="R4430" s="1" t="s">
        <v>475</v>
      </c>
      <c r="S4430" s="1" t="s">
        <v>50</v>
      </c>
      <c r="T4430" s="4">
        <f>Sales_Datas[[#This Row],[after_discount]]-(Sales_Datas[[#This Row],[qty_ordered]]*Sales_Datas[[#This Row],[cogs]])</f>
        <v>814320</v>
      </c>
      <c r="U4430" s="3">
        <f>IFERROR(Sales_Datas[[#This Row],[Gross_Profit]]/Sales_Datas[[#This Row],[after_discount]],0)</f>
        <v>0.93600000000000005</v>
      </c>
      <c r="V4430" s="1" t="str">
        <f>IF(Sales_Datas[[#This Row],[base_price]] &lt;= 632200, "Low", (IF(Sales_Datas[[#This Row],[base_price]] &gt;= 10092000, "High", "Medium")))</f>
        <v>Medium</v>
      </c>
    </row>
    <row r="4431" spans="1:22" x14ac:dyDescent="0.25">
      <c r="A4431" s="1" t="s">
        <v>12265</v>
      </c>
      <c r="B4431" s="1" t="s">
        <v>2170</v>
      </c>
      <c r="C4431" s="2">
        <v>44482</v>
      </c>
      <c r="D4431" s="1" t="s">
        <v>7029</v>
      </c>
      <c r="E4431" s="4">
        <v>17400</v>
      </c>
      <c r="F4431">
        <v>5</v>
      </c>
      <c r="G4431" s="4">
        <v>870000</v>
      </c>
      <c r="H4431" s="4">
        <v>0</v>
      </c>
      <c r="I4431" s="4">
        <v>870000</v>
      </c>
      <c r="J4431">
        <v>1</v>
      </c>
      <c r="K4431">
        <v>0</v>
      </c>
      <c r="L4431">
        <v>0</v>
      </c>
      <c r="M4431">
        <v>4</v>
      </c>
      <c r="N4431" s="2">
        <v>44401</v>
      </c>
      <c r="O4431" s="1" t="s">
        <v>7030</v>
      </c>
      <c r="P4431" s="4">
        <v>174000</v>
      </c>
      <c r="Q4431" s="4">
        <v>13398</v>
      </c>
      <c r="R4431" s="1" t="s">
        <v>475</v>
      </c>
      <c r="S4431" s="1" t="s">
        <v>34</v>
      </c>
      <c r="T4431" s="4">
        <f>Sales_Datas[[#This Row],[after_discount]]-(Sales_Datas[[#This Row],[qty_ordered]]*Sales_Datas[[#This Row],[cogs]])</f>
        <v>803010</v>
      </c>
      <c r="U4431" s="3">
        <f>IFERROR(Sales_Datas[[#This Row],[Gross_Profit]]/Sales_Datas[[#This Row],[after_discount]],0)</f>
        <v>0.92300000000000004</v>
      </c>
      <c r="V4431" s="1" t="str">
        <f>IF(Sales_Datas[[#This Row],[base_price]] &lt;= 632200, "Low", (IF(Sales_Datas[[#This Row],[base_price]] &gt;= 10092000, "High", "Medium")))</f>
        <v>Low</v>
      </c>
    </row>
    <row r="4432" spans="1:22" x14ac:dyDescent="0.25">
      <c r="A4432" s="1" t="s">
        <v>12266</v>
      </c>
      <c r="B4432" s="1" t="s">
        <v>12267</v>
      </c>
      <c r="C4432" s="2">
        <v>44523</v>
      </c>
      <c r="D4432" s="1" t="s">
        <v>12268</v>
      </c>
      <c r="E4432" s="4">
        <v>87000</v>
      </c>
      <c r="F4432">
        <v>1</v>
      </c>
      <c r="G4432" s="4">
        <v>870000</v>
      </c>
      <c r="H4432" s="4">
        <v>0</v>
      </c>
      <c r="I4432" s="4">
        <v>870000</v>
      </c>
      <c r="J4432">
        <v>1</v>
      </c>
      <c r="K4432">
        <v>1</v>
      </c>
      <c r="L4432">
        <v>1</v>
      </c>
      <c r="M4432">
        <v>1</v>
      </c>
      <c r="N4432" s="2">
        <v>44508</v>
      </c>
      <c r="O4432" s="1" t="s">
        <v>12269</v>
      </c>
      <c r="P4432" s="4">
        <v>870000</v>
      </c>
      <c r="Q4432" s="4">
        <v>55680</v>
      </c>
      <c r="R4432" s="1" t="s">
        <v>475</v>
      </c>
      <c r="S4432" s="1" t="s">
        <v>50</v>
      </c>
      <c r="T4432" s="4">
        <f>Sales_Datas[[#This Row],[after_discount]]-(Sales_Datas[[#This Row],[qty_ordered]]*Sales_Datas[[#This Row],[cogs]])</f>
        <v>814320</v>
      </c>
      <c r="U4432" s="3">
        <f>IFERROR(Sales_Datas[[#This Row],[Gross_Profit]]/Sales_Datas[[#This Row],[after_discount]],0)</f>
        <v>0.93600000000000005</v>
      </c>
      <c r="V4432" s="1" t="str">
        <f>IF(Sales_Datas[[#This Row],[base_price]] &lt;= 632200, "Low", (IF(Sales_Datas[[#This Row],[base_price]] &gt;= 10092000, "High", "Medium")))</f>
        <v>Medium</v>
      </c>
    </row>
    <row r="4433" spans="1:22" x14ac:dyDescent="0.25">
      <c r="A4433" s="1" t="s">
        <v>12270</v>
      </c>
      <c r="B4433" s="1" t="s">
        <v>2170</v>
      </c>
      <c r="C4433" s="2">
        <v>44621</v>
      </c>
      <c r="D4433" s="1" t="s">
        <v>7029</v>
      </c>
      <c r="E4433" s="4">
        <v>17400</v>
      </c>
      <c r="F4433">
        <v>5</v>
      </c>
      <c r="G4433" s="4">
        <v>870000</v>
      </c>
      <c r="H4433" s="4">
        <v>0</v>
      </c>
      <c r="I4433" s="4">
        <v>870000</v>
      </c>
      <c r="J4433">
        <v>1</v>
      </c>
      <c r="K4433">
        <v>1</v>
      </c>
      <c r="L4433">
        <v>1</v>
      </c>
      <c r="M4433">
        <v>1</v>
      </c>
      <c r="N4433" s="2">
        <v>44401</v>
      </c>
      <c r="O4433" s="1" t="s">
        <v>7030</v>
      </c>
      <c r="P4433" s="4">
        <v>174000</v>
      </c>
      <c r="Q4433" s="4">
        <v>13398</v>
      </c>
      <c r="R4433" s="1" t="s">
        <v>475</v>
      </c>
      <c r="S4433" s="1" t="s">
        <v>50</v>
      </c>
      <c r="T4433" s="4">
        <f>Sales_Datas[[#This Row],[after_discount]]-(Sales_Datas[[#This Row],[qty_ordered]]*Sales_Datas[[#This Row],[cogs]])</f>
        <v>803010</v>
      </c>
      <c r="U4433" s="3">
        <f>IFERROR(Sales_Datas[[#This Row],[Gross_Profit]]/Sales_Datas[[#This Row],[after_discount]],0)</f>
        <v>0.92300000000000004</v>
      </c>
      <c r="V4433" s="1" t="str">
        <f>IF(Sales_Datas[[#This Row],[base_price]] &lt;= 632200, "Low", (IF(Sales_Datas[[#This Row],[base_price]] &gt;= 10092000, "High", "Medium")))</f>
        <v>Low</v>
      </c>
    </row>
    <row r="4434" spans="1:22" x14ac:dyDescent="0.25">
      <c r="A4434" s="1" t="s">
        <v>12271</v>
      </c>
      <c r="B4434" s="1" t="s">
        <v>2170</v>
      </c>
      <c r="C4434" s="2">
        <v>44623</v>
      </c>
      <c r="D4434" s="1" t="s">
        <v>7029</v>
      </c>
      <c r="E4434" s="4">
        <v>17400</v>
      </c>
      <c r="F4434">
        <v>5</v>
      </c>
      <c r="G4434" s="4">
        <v>870000</v>
      </c>
      <c r="H4434" s="4">
        <v>0</v>
      </c>
      <c r="I4434" s="4">
        <v>870000</v>
      </c>
      <c r="J4434">
        <v>1</v>
      </c>
      <c r="K4434">
        <v>1</v>
      </c>
      <c r="L4434">
        <v>1</v>
      </c>
      <c r="M4434">
        <v>1</v>
      </c>
      <c r="N4434" s="2">
        <v>44401</v>
      </c>
      <c r="O4434" s="1" t="s">
        <v>7030</v>
      </c>
      <c r="P4434" s="4">
        <v>174000</v>
      </c>
      <c r="Q4434" s="4">
        <v>13398</v>
      </c>
      <c r="R4434" s="1" t="s">
        <v>475</v>
      </c>
      <c r="S4434" s="1" t="s">
        <v>50</v>
      </c>
      <c r="T4434" s="4">
        <f>Sales_Datas[[#This Row],[after_discount]]-(Sales_Datas[[#This Row],[qty_ordered]]*Sales_Datas[[#This Row],[cogs]])</f>
        <v>803010</v>
      </c>
      <c r="U4434" s="3">
        <f>IFERROR(Sales_Datas[[#This Row],[Gross_Profit]]/Sales_Datas[[#This Row],[after_discount]],0)</f>
        <v>0.92300000000000004</v>
      </c>
      <c r="V4434" s="1" t="str">
        <f>IF(Sales_Datas[[#This Row],[base_price]] &lt;= 632200, "Low", (IF(Sales_Datas[[#This Row],[base_price]] &gt;= 10092000, "High", "Medium")))</f>
        <v>Low</v>
      </c>
    </row>
    <row r="4435" spans="1:22" x14ac:dyDescent="0.25">
      <c r="A4435" s="1" t="s">
        <v>12272</v>
      </c>
      <c r="B4435" s="1" t="s">
        <v>12273</v>
      </c>
      <c r="C4435" s="2">
        <v>44674</v>
      </c>
      <c r="D4435" s="1" t="s">
        <v>12274</v>
      </c>
      <c r="E4435" s="4">
        <v>87000</v>
      </c>
      <c r="F4435">
        <v>1</v>
      </c>
      <c r="G4435" s="4">
        <v>870000</v>
      </c>
      <c r="H4435" s="4">
        <v>0</v>
      </c>
      <c r="I4435" s="4">
        <v>870000</v>
      </c>
      <c r="J4435">
        <v>1</v>
      </c>
      <c r="K4435">
        <v>1</v>
      </c>
      <c r="L4435">
        <v>1</v>
      </c>
      <c r="M4435">
        <v>1</v>
      </c>
      <c r="N4435" s="2">
        <v>44607</v>
      </c>
      <c r="O4435" s="1" t="s">
        <v>12275</v>
      </c>
      <c r="P4435" s="4">
        <v>870000</v>
      </c>
      <c r="Q4435" s="4">
        <v>71340</v>
      </c>
      <c r="R4435" s="1" t="s">
        <v>55</v>
      </c>
      <c r="S4435" s="1" t="s">
        <v>50</v>
      </c>
      <c r="T4435" s="4">
        <f>Sales_Datas[[#This Row],[after_discount]]-(Sales_Datas[[#This Row],[qty_ordered]]*Sales_Datas[[#This Row],[cogs]])</f>
        <v>798660</v>
      </c>
      <c r="U4435" s="3">
        <f>IFERROR(Sales_Datas[[#This Row],[Gross_Profit]]/Sales_Datas[[#This Row],[after_discount]],0)</f>
        <v>0.91800000000000004</v>
      </c>
      <c r="V4435" s="1" t="str">
        <f>IF(Sales_Datas[[#This Row],[base_price]] &lt;= 632200, "Low", (IF(Sales_Datas[[#This Row],[base_price]] &gt;= 10092000, "High", "Medium")))</f>
        <v>Medium</v>
      </c>
    </row>
    <row r="4436" spans="1:22" x14ac:dyDescent="0.25">
      <c r="A4436" s="1" t="s">
        <v>12276</v>
      </c>
      <c r="B4436" s="1" t="s">
        <v>12277</v>
      </c>
      <c r="C4436" s="2">
        <v>44419</v>
      </c>
      <c r="D4436" s="1" t="s">
        <v>12278</v>
      </c>
      <c r="E4436" s="4">
        <v>87000</v>
      </c>
      <c r="F4436">
        <v>1</v>
      </c>
      <c r="G4436" s="4">
        <v>870000</v>
      </c>
      <c r="H4436" s="4">
        <v>0</v>
      </c>
      <c r="I4436" s="4">
        <v>870000</v>
      </c>
      <c r="J4436">
        <v>1</v>
      </c>
      <c r="K4436">
        <v>1</v>
      </c>
      <c r="L4436">
        <v>1</v>
      </c>
      <c r="M4436">
        <v>1</v>
      </c>
      <c r="N4436" s="2">
        <v>44518</v>
      </c>
      <c r="O4436" s="1" t="s">
        <v>12279</v>
      </c>
      <c r="P4436" s="4">
        <v>870000</v>
      </c>
      <c r="Q4436" s="4">
        <v>76560</v>
      </c>
      <c r="R4436" s="1" t="s">
        <v>89</v>
      </c>
      <c r="S4436" s="1" t="s">
        <v>50</v>
      </c>
      <c r="T4436" s="4">
        <f>Sales_Datas[[#This Row],[after_discount]]-(Sales_Datas[[#This Row],[qty_ordered]]*Sales_Datas[[#This Row],[cogs]])</f>
        <v>793440</v>
      </c>
      <c r="U4436" s="3">
        <f>IFERROR(Sales_Datas[[#This Row],[Gross_Profit]]/Sales_Datas[[#This Row],[after_discount]],0)</f>
        <v>0.91200000000000003</v>
      </c>
      <c r="V4436" s="1" t="str">
        <f>IF(Sales_Datas[[#This Row],[base_price]] &lt;= 632200, "Low", (IF(Sales_Datas[[#This Row],[base_price]] &gt;= 10092000, "High", "Medium")))</f>
        <v>Medium</v>
      </c>
    </row>
    <row r="4437" spans="1:22" x14ac:dyDescent="0.25">
      <c r="A4437" s="1" t="s">
        <v>12280</v>
      </c>
      <c r="B4437" s="1" t="s">
        <v>12281</v>
      </c>
      <c r="C4437" s="2">
        <v>44435</v>
      </c>
      <c r="D4437" s="1" t="s">
        <v>12282</v>
      </c>
      <c r="E4437" s="4">
        <v>87000</v>
      </c>
      <c r="F4437">
        <v>1</v>
      </c>
      <c r="G4437" s="4">
        <v>870000</v>
      </c>
      <c r="H4437" s="4">
        <v>0</v>
      </c>
      <c r="I4437" s="4">
        <v>870000</v>
      </c>
      <c r="J4437">
        <v>1</v>
      </c>
      <c r="K4437">
        <v>1</v>
      </c>
      <c r="L4437">
        <v>1</v>
      </c>
      <c r="M4437">
        <v>1</v>
      </c>
      <c r="N4437" s="2">
        <v>44433</v>
      </c>
      <c r="O4437" s="1" t="s">
        <v>12283</v>
      </c>
      <c r="P4437" s="4">
        <v>870000</v>
      </c>
      <c r="Q4437" s="4">
        <v>75690</v>
      </c>
      <c r="R4437" s="1" t="s">
        <v>89</v>
      </c>
      <c r="S4437" s="1" t="s">
        <v>50</v>
      </c>
      <c r="T4437" s="4">
        <f>Sales_Datas[[#This Row],[after_discount]]-(Sales_Datas[[#This Row],[qty_ordered]]*Sales_Datas[[#This Row],[cogs]])</f>
        <v>794310</v>
      </c>
      <c r="U4437" s="3">
        <f>IFERROR(Sales_Datas[[#This Row],[Gross_Profit]]/Sales_Datas[[#This Row],[after_discount]],0)</f>
        <v>0.91300000000000003</v>
      </c>
      <c r="V4437" s="1" t="str">
        <f>IF(Sales_Datas[[#This Row],[base_price]] &lt;= 632200, "Low", (IF(Sales_Datas[[#This Row],[base_price]] &gt;= 10092000, "High", "Medium")))</f>
        <v>Medium</v>
      </c>
    </row>
    <row r="4438" spans="1:22" x14ac:dyDescent="0.25">
      <c r="A4438" s="1" t="s">
        <v>12284</v>
      </c>
      <c r="B4438" s="1" t="s">
        <v>12285</v>
      </c>
      <c r="C4438" s="2">
        <v>44477</v>
      </c>
      <c r="D4438" s="1" t="s">
        <v>12286</v>
      </c>
      <c r="E4438" s="4">
        <v>87000</v>
      </c>
      <c r="F4438">
        <v>1</v>
      </c>
      <c r="G4438" s="4">
        <v>870000</v>
      </c>
      <c r="H4438" s="4">
        <v>0</v>
      </c>
      <c r="I4438" s="4">
        <v>870000</v>
      </c>
      <c r="J4438">
        <v>1</v>
      </c>
      <c r="K4438">
        <v>1</v>
      </c>
      <c r="L4438">
        <v>0</v>
      </c>
      <c r="M4438">
        <v>1</v>
      </c>
      <c r="N4438" s="2">
        <v>44391</v>
      </c>
      <c r="O4438" s="1" t="s">
        <v>12287</v>
      </c>
      <c r="P4438" s="4">
        <v>870000</v>
      </c>
      <c r="Q4438" s="4">
        <v>54810</v>
      </c>
      <c r="R4438" s="1" t="s">
        <v>89</v>
      </c>
      <c r="S4438" s="1" t="s">
        <v>50</v>
      </c>
      <c r="T4438" s="4">
        <f>Sales_Datas[[#This Row],[after_discount]]-(Sales_Datas[[#This Row],[qty_ordered]]*Sales_Datas[[#This Row],[cogs]])</f>
        <v>815190</v>
      </c>
      <c r="U4438" s="3">
        <f>IFERROR(Sales_Datas[[#This Row],[Gross_Profit]]/Sales_Datas[[#This Row],[after_discount]],0)</f>
        <v>0.93700000000000006</v>
      </c>
      <c r="V4438" s="1" t="str">
        <f>IF(Sales_Datas[[#This Row],[base_price]] &lt;= 632200, "Low", (IF(Sales_Datas[[#This Row],[base_price]] &gt;= 10092000, "High", "Medium")))</f>
        <v>Medium</v>
      </c>
    </row>
    <row r="4439" spans="1:22" x14ac:dyDescent="0.25">
      <c r="A4439" s="1" t="s">
        <v>12288</v>
      </c>
      <c r="B4439" s="1" t="s">
        <v>12289</v>
      </c>
      <c r="C4439" s="2">
        <v>44499</v>
      </c>
      <c r="D4439" s="1" t="s">
        <v>12290</v>
      </c>
      <c r="E4439" s="4">
        <v>87000</v>
      </c>
      <c r="F4439">
        <v>1</v>
      </c>
      <c r="G4439" s="4">
        <v>870000</v>
      </c>
      <c r="H4439" s="4">
        <v>0</v>
      </c>
      <c r="I4439" s="4">
        <v>870000</v>
      </c>
      <c r="J4439">
        <v>1</v>
      </c>
      <c r="K4439">
        <v>1</v>
      </c>
      <c r="L4439">
        <v>1</v>
      </c>
      <c r="M4439">
        <v>1</v>
      </c>
      <c r="N4439" s="2">
        <v>44442</v>
      </c>
      <c r="O4439" s="1" t="s">
        <v>12291</v>
      </c>
      <c r="P4439" s="4">
        <v>870000</v>
      </c>
      <c r="Q4439" s="4">
        <v>77430</v>
      </c>
      <c r="R4439" s="1" t="s">
        <v>89</v>
      </c>
      <c r="S4439" s="1" t="s">
        <v>50</v>
      </c>
      <c r="T4439" s="4">
        <f>Sales_Datas[[#This Row],[after_discount]]-(Sales_Datas[[#This Row],[qty_ordered]]*Sales_Datas[[#This Row],[cogs]])</f>
        <v>792570</v>
      </c>
      <c r="U4439" s="3">
        <f>IFERROR(Sales_Datas[[#This Row],[Gross_Profit]]/Sales_Datas[[#This Row],[after_discount]],0)</f>
        <v>0.91100000000000003</v>
      </c>
      <c r="V4439" s="1" t="str">
        <f>IF(Sales_Datas[[#This Row],[base_price]] &lt;= 632200, "Low", (IF(Sales_Datas[[#This Row],[base_price]] &gt;= 10092000, "High", "Medium")))</f>
        <v>Medium</v>
      </c>
    </row>
    <row r="4440" spans="1:22" x14ac:dyDescent="0.25">
      <c r="A4440" s="1" t="s">
        <v>12292</v>
      </c>
      <c r="B4440" s="1" t="s">
        <v>12293</v>
      </c>
      <c r="C4440" s="2">
        <v>44641</v>
      </c>
      <c r="D4440" s="1" t="s">
        <v>12294</v>
      </c>
      <c r="E4440" s="4">
        <v>87000</v>
      </c>
      <c r="F4440">
        <v>1</v>
      </c>
      <c r="G4440" s="4">
        <v>870000</v>
      </c>
      <c r="H4440" s="4">
        <v>0</v>
      </c>
      <c r="I4440" s="4">
        <v>870000</v>
      </c>
      <c r="J4440">
        <v>1</v>
      </c>
      <c r="K4440">
        <v>1</v>
      </c>
      <c r="L4440">
        <v>0</v>
      </c>
      <c r="M4440">
        <v>1</v>
      </c>
      <c r="N4440" s="2">
        <v>44622</v>
      </c>
      <c r="O4440" s="1" t="s">
        <v>12295</v>
      </c>
      <c r="P4440" s="4">
        <v>870000</v>
      </c>
      <c r="Q4440" s="4">
        <v>62640</v>
      </c>
      <c r="R4440" s="1" t="s">
        <v>89</v>
      </c>
      <c r="S4440" s="1" t="s">
        <v>50</v>
      </c>
      <c r="T4440" s="4">
        <f>Sales_Datas[[#This Row],[after_discount]]-(Sales_Datas[[#This Row],[qty_ordered]]*Sales_Datas[[#This Row],[cogs]])</f>
        <v>807360</v>
      </c>
      <c r="U4440" s="3">
        <f>IFERROR(Sales_Datas[[#This Row],[Gross_Profit]]/Sales_Datas[[#This Row],[after_discount]],0)</f>
        <v>0.92800000000000005</v>
      </c>
      <c r="V4440" s="1" t="str">
        <f>IF(Sales_Datas[[#This Row],[base_price]] &lt;= 632200, "Low", (IF(Sales_Datas[[#This Row],[base_price]] &gt;= 10092000, "High", "Medium")))</f>
        <v>Medium</v>
      </c>
    </row>
    <row r="4441" spans="1:22" x14ac:dyDescent="0.25">
      <c r="A4441" s="1" t="s">
        <v>12296</v>
      </c>
      <c r="B4441" s="1" t="s">
        <v>12297</v>
      </c>
      <c r="C4441" s="2">
        <v>44807</v>
      </c>
      <c r="D4441" s="1" t="s">
        <v>12298</v>
      </c>
      <c r="E4441" s="4">
        <v>87000</v>
      </c>
      <c r="F4441">
        <v>1</v>
      </c>
      <c r="G4441" s="4">
        <v>870000</v>
      </c>
      <c r="H4441" s="4">
        <v>0</v>
      </c>
      <c r="I4441" s="4">
        <v>870000</v>
      </c>
      <c r="J4441">
        <v>1</v>
      </c>
      <c r="K4441">
        <v>1</v>
      </c>
      <c r="L4441">
        <v>0</v>
      </c>
      <c r="M4441">
        <v>1</v>
      </c>
      <c r="N4441" s="2">
        <v>44640</v>
      </c>
      <c r="O4441" s="1" t="s">
        <v>12299</v>
      </c>
      <c r="P4441" s="4">
        <v>783000</v>
      </c>
      <c r="Q4441" s="4">
        <v>65772</v>
      </c>
      <c r="R4441" s="1" t="s">
        <v>89</v>
      </c>
      <c r="S4441" s="1" t="s">
        <v>50</v>
      </c>
      <c r="T4441" s="4">
        <f>Sales_Datas[[#This Row],[after_discount]]-(Sales_Datas[[#This Row],[qty_ordered]]*Sales_Datas[[#This Row],[cogs]])</f>
        <v>804228</v>
      </c>
      <c r="U4441" s="3">
        <f>IFERROR(Sales_Datas[[#This Row],[Gross_Profit]]/Sales_Datas[[#This Row],[after_discount]],0)</f>
        <v>0.9244</v>
      </c>
      <c r="V4441" s="1" t="str">
        <f>IF(Sales_Datas[[#This Row],[base_price]] &lt;= 632200, "Low", (IF(Sales_Datas[[#This Row],[base_price]] &gt;= 10092000, "High", "Medium")))</f>
        <v>Medium</v>
      </c>
    </row>
    <row r="4442" spans="1:22" x14ac:dyDescent="0.25">
      <c r="A4442" s="1" t="s">
        <v>12300</v>
      </c>
      <c r="B4442" s="1" t="s">
        <v>12301</v>
      </c>
      <c r="C4442" s="2">
        <v>44460</v>
      </c>
      <c r="D4442" s="1" t="s">
        <v>12302</v>
      </c>
      <c r="E4442" s="4">
        <v>87000</v>
      </c>
      <c r="F4442">
        <v>1</v>
      </c>
      <c r="G4442" s="4">
        <v>870000</v>
      </c>
      <c r="H4442" s="4">
        <v>0</v>
      </c>
      <c r="I4442" s="4">
        <v>870000</v>
      </c>
      <c r="J4442">
        <v>1</v>
      </c>
      <c r="K4442">
        <v>1</v>
      </c>
      <c r="L4442">
        <v>0</v>
      </c>
      <c r="M4442">
        <v>1</v>
      </c>
      <c r="N4442" s="2">
        <v>44419</v>
      </c>
      <c r="O4442" s="1" t="s">
        <v>12303</v>
      </c>
      <c r="P4442" s="4">
        <v>870000</v>
      </c>
      <c r="Q4442" s="4">
        <v>75690</v>
      </c>
      <c r="R4442" s="1" t="s">
        <v>128</v>
      </c>
      <c r="S4442" s="1" t="s">
        <v>50</v>
      </c>
      <c r="T4442" s="4">
        <f>Sales_Datas[[#This Row],[after_discount]]-(Sales_Datas[[#This Row],[qty_ordered]]*Sales_Datas[[#This Row],[cogs]])</f>
        <v>794310</v>
      </c>
      <c r="U4442" s="3">
        <f>IFERROR(Sales_Datas[[#This Row],[Gross_Profit]]/Sales_Datas[[#This Row],[after_discount]],0)</f>
        <v>0.91300000000000003</v>
      </c>
      <c r="V4442" s="1" t="str">
        <f>IF(Sales_Datas[[#This Row],[base_price]] &lt;= 632200, "Low", (IF(Sales_Datas[[#This Row],[base_price]] &gt;= 10092000, "High", "Medium")))</f>
        <v>Medium</v>
      </c>
    </row>
    <row r="4443" spans="1:22" x14ac:dyDescent="0.25">
      <c r="A4443" s="1" t="s">
        <v>12304</v>
      </c>
      <c r="B4443" s="1" t="s">
        <v>12305</v>
      </c>
      <c r="C4443" s="2">
        <v>44681</v>
      </c>
      <c r="D4443" s="1" t="s">
        <v>12306</v>
      </c>
      <c r="E4443" s="4">
        <v>87000</v>
      </c>
      <c r="F4443">
        <v>1</v>
      </c>
      <c r="G4443" s="4">
        <v>870000</v>
      </c>
      <c r="H4443" s="4">
        <v>0</v>
      </c>
      <c r="I4443" s="4">
        <v>870000</v>
      </c>
      <c r="J4443">
        <v>1</v>
      </c>
      <c r="K4443">
        <v>1</v>
      </c>
      <c r="L4443">
        <v>0</v>
      </c>
      <c r="M4443">
        <v>1</v>
      </c>
      <c r="N4443" s="2">
        <v>44528</v>
      </c>
      <c r="O4443" s="1" t="s">
        <v>12307</v>
      </c>
      <c r="P4443" s="4">
        <v>870000</v>
      </c>
      <c r="Q4443" s="4">
        <v>53070</v>
      </c>
      <c r="R4443" s="1" t="s">
        <v>128</v>
      </c>
      <c r="S4443" s="1" t="s">
        <v>50</v>
      </c>
      <c r="T4443" s="4">
        <f>Sales_Datas[[#This Row],[after_discount]]-(Sales_Datas[[#This Row],[qty_ordered]]*Sales_Datas[[#This Row],[cogs]])</f>
        <v>816930</v>
      </c>
      <c r="U4443" s="3">
        <f>IFERROR(Sales_Datas[[#This Row],[Gross_Profit]]/Sales_Datas[[#This Row],[after_discount]],0)</f>
        <v>0.93899999999999995</v>
      </c>
      <c r="V4443" s="1" t="str">
        <f>IF(Sales_Datas[[#This Row],[base_price]] &lt;= 632200, "Low", (IF(Sales_Datas[[#This Row],[base_price]] &gt;= 10092000, "High", "Medium")))</f>
        <v>Medium</v>
      </c>
    </row>
    <row r="4444" spans="1:22" x14ac:dyDescent="0.25">
      <c r="A4444" s="1" t="s">
        <v>12308</v>
      </c>
      <c r="B4444" s="1" t="s">
        <v>12309</v>
      </c>
      <c r="C4444" s="2">
        <v>44577</v>
      </c>
      <c r="D4444" s="1" t="s">
        <v>682</v>
      </c>
      <c r="E4444" s="4">
        <v>87000</v>
      </c>
      <c r="F4444">
        <v>1</v>
      </c>
      <c r="G4444" s="4">
        <v>870000</v>
      </c>
      <c r="H4444" s="4">
        <v>0</v>
      </c>
      <c r="I4444" s="4">
        <v>870000</v>
      </c>
      <c r="J4444">
        <v>1</v>
      </c>
      <c r="K4444">
        <v>1</v>
      </c>
      <c r="L4444">
        <v>1</v>
      </c>
      <c r="M4444">
        <v>1</v>
      </c>
      <c r="N4444" s="2">
        <v>44578</v>
      </c>
      <c r="O4444" s="1" t="s">
        <v>683</v>
      </c>
      <c r="P4444" s="4">
        <v>783000</v>
      </c>
      <c r="Q4444" s="4">
        <v>60262</v>
      </c>
      <c r="R4444" s="1" t="s">
        <v>554</v>
      </c>
      <c r="S4444" s="1" t="s">
        <v>50</v>
      </c>
      <c r="T4444" s="4">
        <f>Sales_Datas[[#This Row],[after_discount]]-(Sales_Datas[[#This Row],[qty_ordered]]*Sales_Datas[[#This Row],[cogs]])</f>
        <v>809738</v>
      </c>
      <c r="U4444" s="3">
        <f>IFERROR(Sales_Datas[[#This Row],[Gross_Profit]]/Sales_Datas[[#This Row],[after_discount]],0)</f>
        <v>0.9307333333333333</v>
      </c>
      <c r="V4444" s="1" t="str">
        <f>IF(Sales_Datas[[#This Row],[base_price]] &lt;= 632200, "Low", (IF(Sales_Datas[[#This Row],[base_price]] &gt;= 10092000, "High", "Medium")))</f>
        <v>Medium</v>
      </c>
    </row>
    <row r="4445" spans="1:22" x14ac:dyDescent="0.25">
      <c r="A4445" s="1" t="s">
        <v>12310</v>
      </c>
      <c r="B4445" s="1" t="s">
        <v>944</v>
      </c>
      <c r="C4445" s="2">
        <v>44595</v>
      </c>
      <c r="D4445" s="1" t="s">
        <v>682</v>
      </c>
      <c r="E4445" s="4">
        <v>87000</v>
      </c>
      <c r="F4445">
        <v>1</v>
      </c>
      <c r="G4445" s="4">
        <v>870000</v>
      </c>
      <c r="H4445" s="4">
        <v>0</v>
      </c>
      <c r="I4445" s="4">
        <v>870000</v>
      </c>
      <c r="J4445">
        <v>1</v>
      </c>
      <c r="K4445">
        <v>1</v>
      </c>
      <c r="L4445">
        <v>1</v>
      </c>
      <c r="M4445">
        <v>1</v>
      </c>
      <c r="N4445" s="2">
        <v>44640</v>
      </c>
      <c r="O4445" s="1" t="s">
        <v>683</v>
      </c>
      <c r="P4445" s="4">
        <v>783000</v>
      </c>
      <c r="Q4445" s="4">
        <v>60262</v>
      </c>
      <c r="R4445" s="1" t="s">
        <v>554</v>
      </c>
      <c r="S4445" s="1" t="s">
        <v>50</v>
      </c>
      <c r="T4445" s="4">
        <f>Sales_Datas[[#This Row],[after_discount]]-(Sales_Datas[[#This Row],[qty_ordered]]*Sales_Datas[[#This Row],[cogs]])</f>
        <v>809738</v>
      </c>
      <c r="U4445" s="3">
        <f>IFERROR(Sales_Datas[[#This Row],[Gross_Profit]]/Sales_Datas[[#This Row],[after_discount]],0)</f>
        <v>0.9307333333333333</v>
      </c>
      <c r="V4445" s="1" t="str">
        <f>IF(Sales_Datas[[#This Row],[base_price]] &lt;= 632200, "Low", (IF(Sales_Datas[[#This Row],[base_price]] &gt;= 10092000, "High", "Medium")))</f>
        <v>Medium</v>
      </c>
    </row>
    <row r="4446" spans="1:22" x14ac:dyDescent="0.25">
      <c r="A4446" s="1" t="s">
        <v>12311</v>
      </c>
      <c r="B4446" s="1" t="s">
        <v>12312</v>
      </c>
      <c r="C4446" s="2">
        <v>44607</v>
      </c>
      <c r="D4446" s="1" t="s">
        <v>12313</v>
      </c>
      <c r="E4446" s="4">
        <v>87000</v>
      </c>
      <c r="F4446">
        <v>1</v>
      </c>
      <c r="G4446" s="4">
        <v>870000</v>
      </c>
      <c r="H4446" s="4">
        <v>0</v>
      </c>
      <c r="I4446" s="4">
        <v>870000</v>
      </c>
      <c r="J4446">
        <v>1</v>
      </c>
      <c r="K4446">
        <v>0</v>
      </c>
      <c r="L4446">
        <v>0</v>
      </c>
      <c r="M4446">
        <v>4</v>
      </c>
      <c r="N4446" s="2">
        <v>44620</v>
      </c>
      <c r="O4446" s="1" t="s">
        <v>12314</v>
      </c>
      <c r="P4446" s="4">
        <v>504600</v>
      </c>
      <c r="Q4446" s="4">
        <v>38802</v>
      </c>
      <c r="R4446" s="1" t="s">
        <v>554</v>
      </c>
      <c r="S4446" s="1" t="s">
        <v>34</v>
      </c>
      <c r="T4446" s="4">
        <f>Sales_Datas[[#This Row],[after_discount]]-(Sales_Datas[[#This Row],[qty_ordered]]*Sales_Datas[[#This Row],[cogs]])</f>
        <v>831198</v>
      </c>
      <c r="U4446" s="3">
        <f>IFERROR(Sales_Datas[[#This Row],[Gross_Profit]]/Sales_Datas[[#This Row],[after_discount]],0)</f>
        <v>0.95540000000000003</v>
      </c>
      <c r="V4446" s="1" t="str">
        <f>IF(Sales_Datas[[#This Row],[base_price]] &lt;= 632200, "Low", (IF(Sales_Datas[[#This Row],[base_price]] &gt;= 10092000, "High", "Medium")))</f>
        <v>Low</v>
      </c>
    </row>
    <row r="4447" spans="1:22" x14ac:dyDescent="0.25">
      <c r="A4447" s="1" t="s">
        <v>12315</v>
      </c>
      <c r="B4447" s="1" t="s">
        <v>12316</v>
      </c>
      <c r="C4447" s="2">
        <v>44643</v>
      </c>
      <c r="D4447" s="1" t="s">
        <v>12317</v>
      </c>
      <c r="E4447" s="4">
        <v>43500</v>
      </c>
      <c r="F4447">
        <v>2</v>
      </c>
      <c r="G4447" s="4">
        <v>870000</v>
      </c>
      <c r="H4447" s="4">
        <v>0</v>
      </c>
      <c r="I4447" s="4">
        <v>870000</v>
      </c>
      <c r="J4447">
        <v>1</v>
      </c>
      <c r="K4447">
        <v>1</v>
      </c>
      <c r="L4447">
        <v>0</v>
      </c>
      <c r="M4447">
        <v>1</v>
      </c>
      <c r="N4447" s="2">
        <v>44626</v>
      </c>
      <c r="O4447" s="1" t="s">
        <v>12318</v>
      </c>
      <c r="P4447" s="4">
        <v>435000</v>
      </c>
      <c r="Q4447" s="4">
        <v>35206</v>
      </c>
      <c r="R4447" s="1" t="s">
        <v>554</v>
      </c>
      <c r="S4447" s="1" t="s">
        <v>50</v>
      </c>
      <c r="T4447" s="4">
        <f>Sales_Datas[[#This Row],[after_discount]]-(Sales_Datas[[#This Row],[qty_ordered]]*Sales_Datas[[#This Row],[cogs]])</f>
        <v>799588</v>
      </c>
      <c r="U4447" s="3">
        <f>IFERROR(Sales_Datas[[#This Row],[Gross_Profit]]/Sales_Datas[[#This Row],[after_discount]],0)</f>
        <v>0.9190666666666667</v>
      </c>
      <c r="V4447" s="1" t="str">
        <f>IF(Sales_Datas[[#This Row],[base_price]] &lt;= 632200, "Low", (IF(Sales_Datas[[#This Row],[base_price]] &gt;= 10092000, "High", "Medium")))</f>
        <v>Low</v>
      </c>
    </row>
    <row r="4448" spans="1:22" x14ac:dyDescent="0.25">
      <c r="A4448" s="1" t="s">
        <v>12319</v>
      </c>
      <c r="B4448" s="1" t="s">
        <v>12320</v>
      </c>
      <c r="C4448" s="2">
        <v>44237</v>
      </c>
      <c r="D4448" s="1" t="s">
        <v>12321</v>
      </c>
      <c r="E4448" s="4">
        <v>87000</v>
      </c>
      <c r="F4448">
        <v>1</v>
      </c>
      <c r="G4448" s="4">
        <v>870000</v>
      </c>
      <c r="H4448" s="4">
        <v>0</v>
      </c>
      <c r="I4448" s="4">
        <v>870000</v>
      </c>
      <c r="J4448">
        <v>1</v>
      </c>
      <c r="K4448">
        <v>0</v>
      </c>
      <c r="L4448">
        <v>0</v>
      </c>
      <c r="M4448">
        <v>4</v>
      </c>
      <c r="N4448" s="2">
        <v>44464</v>
      </c>
      <c r="O4448" s="1" t="s">
        <v>12322</v>
      </c>
      <c r="P4448" s="4">
        <v>870000</v>
      </c>
      <c r="Q4448" s="4">
        <v>71340</v>
      </c>
      <c r="R4448" s="1" t="s">
        <v>23</v>
      </c>
      <c r="S4448" s="1" t="s">
        <v>34</v>
      </c>
      <c r="T4448" s="4">
        <f>Sales_Datas[[#This Row],[after_discount]]-(Sales_Datas[[#This Row],[qty_ordered]]*Sales_Datas[[#This Row],[cogs]])</f>
        <v>798660</v>
      </c>
      <c r="U4448" s="3">
        <f>IFERROR(Sales_Datas[[#This Row],[Gross_Profit]]/Sales_Datas[[#This Row],[after_discount]],0)</f>
        <v>0.91800000000000004</v>
      </c>
      <c r="V4448" s="1" t="str">
        <f>IF(Sales_Datas[[#This Row],[base_price]] &lt;= 632200, "Low", (IF(Sales_Datas[[#This Row],[base_price]] &gt;= 10092000, "High", "Medium")))</f>
        <v>Medium</v>
      </c>
    </row>
    <row r="4449" spans="1:22" x14ac:dyDescent="0.25">
      <c r="A4449" s="1" t="s">
        <v>12323</v>
      </c>
      <c r="B4449" s="1" t="s">
        <v>12324</v>
      </c>
      <c r="C4449" s="2">
        <v>44388</v>
      </c>
      <c r="D4449" s="1" t="s">
        <v>12321</v>
      </c>
      <c r="E4449" s="4">
        <v>87000</v>
      </c>
      <c r="F4449">
        <v>1</v>
      </c>
      <c r="G4449" s="4">
        <v>870000</v>
      </c>
      <c r="H4449" s="4">
        <v>0</v>
      </c>
      <c r="I4449" s="4">
        <v>870000</v>
      </c>
      <c r="J4449">
        <v>1</v>
      </c>
      <c r="K4449">
        <v>1</v>
      </c>
      <c r="L4449">
        <v>0</v>
      </c>
      <c r="M4449">
        <v>4</v>
      </c>
      <c r="N4449" s="2">
        <v>44464</v>
      </c>
      <c r="O4449" s="1" t="s">
        <v>12322</v>
      </c>
      <c r="P4449" s="4">
        <v>870000</v>
      </c>
      <c r="Q4449" s="4">
        <v>71340</v>
      </c>
      <c r="R4449" s="1" t="s">
        <v>23</v>
      </c>
      <c r="S4449" s="1" t="s">
        <v>34</v>
      </c>
      <c r="T4449" s="4">
        <f>Sales_Datas[[#This Row],[after_discount]]-(Sales_Datas[[#This Row],[qty_ordered]]*Sales_Datas[[#This Row],[cogs]])</f>
        <v>798660</v>
      </c>
      <c r="U4449" s="3">
        <f>IFERROR(Sales_Datas[[#This Row],[Gross_Profit]]/Sales_Datas[[#This Row],[after_discount]],0)</f>
        <v>0.91800000000000004</v>
      </c>
      <c r="V4449" s="1" t="str">
        <f>IF(Sales_Datas[[#This Row],[base_price]] &lt;= 632200, "Low", (IF(Sales_Datas[[#This Row],[base_price]] &gt;= 10092000, "High", "Medium")))</f>
        <v>Medium</v>
      </c>
    </row>
    <row r="4450" spans="1:22" x14ac:dyDescent="0.25">
      <c r="A4450" s="1" t="s">
        <v>12325</v>
      </c>
      <c r="B4450" s="1" t="s">
        <v>12326</v>
      </c>
      <c r="C4450" s="2">
        <v>44433</v>
      </c>
      <c r="D4450" s="1" t="s">
        <v>12327</v>
      </c>
      <c r="E4450" s="4">
        <v>87000</v>
      </c>
      <c r="F4450">
        <v>1</v>
      </c>
      <c r="G4450" s="4">
        <v>870000</v>
      </c>
      <c r="H4450" s="4">
        <v>0</v>
      </c>
      <c r="I4450" s="4">
        <v>870000</v>
      </c>
      <c r="J4450">
        <v>1</v>
      </c>
      <c r="K4450">
        <v>1</v>
      </c>
      <c r="L4450">
        <v>1</v>
      </c>
      <c r="M4450">
        <v>1</v>
      </c>
      <c r="N4450" s="2">
        <v>44433</v>
      </c>
      <c r="O4450" s="1" t="s">
        <v>12328</v>
      </c>
      <c r="P4450" s="4">
        <v>1449420</v>
      </c>
      <c r="Q4450" s="4">
        <v>99992</v>
      </c>
      <c r="R4450" s="1" t="s">
        <v>23</v>
      </c>
      <c r="S4450" s="1" t="s">
        <v>50</v>
      </c>
      <c r="T4450" s="4">
        <f>Sales_Datas[[#This Row],[after_discount]]-(Sales_Datas[[#This Row],[qty_ordered]]*Sales_Datas[[#This Row],[cogs]])</f>
        <v>770008</v>
      </c>
      <c r="U4450" s="3">
        <f>IFERROR(Sales_Datas[[#This Row],[Gross_Profit]]/Sales_Datas[[#This Row],[after_discount]],0)</f>
        <v>0.88506666666666667</v>
      </c>
      <c r="V4450" s="1" t="str">
        <f>IF(Sales_Datas[[#This Row],[base_price]] &lt;= 632200, "Low", (IF(Sales_Datas[[#This Row],[base_price]] &gt;= 10092000, "High", "Medium")))</f>
        <v>Medium</v>
      </c>
    </row>
    <row r="4451" spans="1:22" x14ac:dyDescent="0.25">
      <c r="A4451" s="1" t="s">
        <v>12329</v>
      </c>
      <c r="B4451" s="1" t="s">
        <v>12330</v>
      </c>
      <c r="C4451" s="2">
        <v>44593</v>
      </c>
      <c r="D4451" s="1" t="s">
        <v>12331</v>
      </c>
      <c r="E4451" s="4">
        <v>87000</v>
      </c>
      <c r="F4451">
        <v>1</v>
      </c>
      <c r="G4451" s="4">
        <v>870000</v>
      </c>
      <c r="H4451" s="4">
        <v>0</v>
      </c>
      <c r="I4451" s="4">
        <v>870000</v>
      </c>
      <c r="J4451">
        <v>1</v>
      </c>
      <c r="K4451">
        <v>1</v>
      </c>
      <c r="L4451">
        <v>1</v>
      </c>
      <c r="M4451">
        <v>1</v>
      </c>
      <c r="N4451" s="2">
        <v>44548</v>
      </c>
      <c r="O4451" s="1" t="s">
        <v>12332</v>
      </c>
      <c r="P4451" s="4">
        <v>870000</v>
      </c>
      <c r="Q4451" s="4">
        <v>70470</v>
      </c>
      <c r="R4451" s="1" t="s">
        <v>23</v>
      </c>
      <c r="S4451" s="1" t="s">
        <v>50</v>
      </c>
      <c r="T4451" s="4">
        <f>Sales_Datas[[#This Row],[after_discount]]-(Sales_Datas[[#This Row],[qty_ordered]]*Sales_Datas[[#This Row],[cogs]])</f>
        <v>799530</v>
      </c>
      <c r="U4451" s="3">
        <f>IFERROR(Sales_Datas[[#This Row],[Gross_Profit]]/Sales_Datas[[#This Row],[after_discount]],0)</f>
        <v>0.91900000000000004</v>
      </c>
      <c r="V4451" s="1" t="str">
        <f>IF(Sales_Datas[[#This Row],[base_price]] &lt;= 632200, "Low", (IF(Sales_Datas[[#This Row],[base_price]] &gt;= 10092000, "High", "Medium")))</f>
        <v>Medium</v>
      </c>
    </row>
    <row r="4452" spans="1:22" x14ac:dyDescent="0.25">
      <c r="A4452" s="1" t="s">
        <v>12333</v>
      </c>
      <c r="B4452" s="1" t="s">
        <v>5353</v>
      </c>
      <c r="C4452" s="2">
        <v>44622</v>
      </c>
      <c r="D4452" s="1" t="s">
        <v>12334</v>
      </c>
      <c r="E4452" s="4">
        <v>87000</v>
      </c>
      <c r="F4452">
        <v>1</v>
      </c>
      <c r="G4452" s="4">
        <v>870000</v>
      </c>
      <c r="H4452" s="4">
        <v>0</v>
      </c>
      <c r="I4452" s="4">
        <v>870000</v>
      </c>
      <c r="J4452">
        <v>1</v>
      </c>
      <c r="K4452">
        <v>1</v>
      </c>
      <c r="L4452">
        <v>0</v>
      </c>
      <c r="M4452">
        <v>1</v>
      </c>
      <c r="N4452" s="2">
        <v>44593</v>
      </c>
      <c r="O4452" s="1" t="s">
        <v>12335</v>
      </c>
      <c r="P4452" s="4">
        <v>870000</v>
      </c>
      <c r="Q4452" s="4">
        <v>60030</v>
      </c>
      <c r="R4452" s="1" t="s">
        <v>23</v>
      </c>
      <c r="S4452" s="1" t="s">
        <v>50</v>
      </c>
      <c r="T4452" s="4">
        <f>Sales_Datas[[#This Row],[after_discount]]-(Sales_Datas[[#This Row],[qty_ordered]]*Sales_Datas[[#This Row],[cogs]])</f>
        <v>809970</v>
      </c>
      <c r="U4452" s="3">
        <f>IFERROR(Sales_Datas[[#This Row],[Gross_Profit]]/Sales_Datas[[#This Row],[after_discount]],0)</f>
        <v>0.93100000000000005</v>
      </c>
      <c r="V4452" s="1" t="str">
        <f>IF(Sales_Datas[[#This Row],[base_price]] &lt;= 632200, "Low", (IF(Sales_Datas[[#This Row],[base_price]] &gt;= 10092000, "High", "Medium")))</f>
        <v>Medium</v>
      </c>
    </row>
    <row r="4453" spans="1:22" x14ac:dyDescent="0.25">
      <c r="A4453" s="1" t="s">
        <v>12336</v>
      </c>
      <c r="B4453" s="1" t="s">
        <v>12337</v>
      </c>
      <c r="C4453" s="2">
        <v>44646</v>
      </c>
      <c r="D4453" s="1" t="s">
        <v>21</v>
      </c>
      <c r="E4453" s="4">
        <v>29000</v>
      </c>
      <c r="F4453">
        <v>3</v>
      </c>
      <c r="G4453" s="4">
        <v>870000</v>
      </c>
      <c r="H4453" s="4">
        <v>0</v>
      </c>
      <c r="I4453" s="4">
        <v>870000</v>
      </c>
      <c r="J4453">
        <v>1</v>
      </c>
      <c r="K4453">
        <v>0</v>
      </c>
      <c r="L4453">
        <v>0</v>
      </c>
      <c r="M4453">
        <v>13</v>
      </c>
      <c r="N4453" s="2">
        <v>44491</v>
      </c>
      <c r="O4453" s="1" t="s">
        <v>22</v>
      </c>
      <c r="P4453" s="4">
        <v>261000</v>
      </c>
      <c r="Q4453" s="4">
        <v>18270</v>
      </c>
      <c r="R4453" s="1" t="s">
        <v>23</v>
      </c>
      <c r="S4453" s="1" t="s">
        <v>324</v>
      </c>
      <c r="T4453" s="4">
        <f>Sales_Datas[[#This Row],[after_discount]]-(Sales_Datas[[#This Row],[qty_ordered]]*Sales_Datas[[#This Row],[cogs]])</f>
        <v>815190</v>
      </c>
      <c r="U4453" s="3">
        <f>IFERROR(Sales_Datas[[#This Row],[Gross_Profit]]/Sales_Datas[[#This Row],[after_discount]],0)</f>
        <v>0.93700000000000006</v>
      </c>
      <c r="V4453" s="1" t="str">
        <f>IF(Sales_Datas[[#This Row],[base_price]] &lt;= 632200, "Low", (IF(Sales_Datas[[#This Row],[base_price]] &gt;= 10092000, "High", "Medium")))</f>
        <v>Low</v>
      </c>
    </row>
    <row r="4454" spans="1:22" x14ac:dyDescent="0.25">
      <c r="A4454" s="1" t="s">
        <v>12338</v>
      </c>
      <c r="B4454" s="1" t="s">
        <v>12339</v>
      </c>
      <c r="C4454" s="2">
        <v>44701</v>
      </c>
      <c r="D4454" s="1" t="s">
        <v>723</v>
      </c>
      <c r="E4454" s="4">
        <v>43500</v>
      </c>
      <c r="F4454">
        <v>2</v>
      </c>
      <c r="G4454" s="4">
        <v>870000</v>
      </c>
      <c r="H4454" s="4">
        <v>0</v>
      </c>
      <c r="I4454" s="4">
        <v>870000</v>
      </c>
      <c r="J4454">
        <v>1</v>
      </c>
      <c r="K4454">
        <v>1</v>
      </c>
      <c r="L4454">
        <v>1</v>
      </c>
      <c r="M4454">
        <v>1</v>
      </c>
      <c r="N4454" s="2">
        <v>44698</v>
      </c>
      <c r="O4454" s="1" t="s">
        <v>724</v>
      </c>
      <c r="P4454" s="4">
        <v>1159420</v>
      </c>
      <c r="Q4454" s="4">
        <v>74182</v>
      </c>
      <c r="R4454" s="1" t="s">
        <v>23</v>
      </c>
      <c r="S4454" s="1" t="s">
        <v>50</v>
      </c>
      <c r="T4454" s="4">
        <f>Sales_Datas[[#This Row],[after_discount]]-(Sales_Datas[[#This Row],[qty_ordered]]*Sales_Datas[[#This Row],[cogs]])</f>
        <v>721636</v>
      </c>
      <c r="U4454" s="3">
        <f>IFERROR(Sales_Datas[[#This Row],[Gross_Profit]]/Sales_Datas[[#This Row],[after_discount]],0)</f>
        <v>0.82946666666666669</v>
      </c>
      <c r="V4454" s="1" t="str">
        <f>IF(Sales_Datas[[#This Row],[base_price]] &lt;= 632200, "Low", (IF(Sales_Datas[[#This Row],[base_price]] &gt;= 10092000, "High", "Medium")))</f>
        <v>Medium</v>
      </c>
    </row>
    <row r="4455" spans="1:22" x14ac:dyDescent="0.25">
      <c r="A4455" s="1" t="s">
        <v>12340</v>
      </c>
      <c r="B4455" s="1" t="s">
        <v>12341</v>
      </c>
      <c r="C4455" s="2">
        <v>44702</v>
      </c>
      <c r="D4455" s="1" t="s">
        <v>723</v>
      </c>
      <c r="E4455" s="4">
        <v>43500</v>
      </c>
      <c r="F4455">
        <v>2</v>
      </c>
      <c r="G4455" s="4">
        <v>870000</v>
      </c>
      <c r="H4455" s="4">
        <v>0</v>
      </c>
      <c r="I4455" s="4">
        <v>870000</v>
      </c>
      <c r="J4455">
        <v>1</v>
      </c>
      <c r="K4455">
        <v>1</v>
      </c>
      <c r="L4455">
        <v>1</v>
      </c>
      <c r="M4455">
        <v>4</v>
      </c>
      <c r="N4455" s="2">
        <v>44701</v>
      </c>
      <c r="O4455" s="1" t="s">
        <v>724</v>
      </c>
      <c r="P4455" s="4">
        <v>1159420</v>
      </c>
      <c r="Q4455" s="4">
        <v>74182</v>
      </c>
      <c r="R4455" s="1" t="s">
        <v>23</v>
      </c>
      <c r="S4455" s="1" t="s">
        <v>34</v>
      </c>
      <c r="T4455" s="4">
        <f>Sales_Datas[[#This Row],[after_discount]]-(Sales_Datas[[#This Row],[qty_ordered]]*Sales_Datas[[#This Row],[cogs]])</f>
        <v>721636</v>
      </c>
      <c r="U4455" s="3">
        <f>IFERROR(Sales_Datas[[#This Row],[Gross_Profit]]/Sales_Datas[[#This Row],[after_discount]],0)</f>
        <v>0.82946666666666669</v>
      </c>
      <c r="V4455" s="1" t="str">
        <f>IF(Sales_Datas[[#This Row],[base_price]] &lt;= 632200, "Low", (IF(Sales_Datas[[#This Row],[base_price]] &gt;= 10092000, "High", "Medium")))</f>
        <v>Medium</v>
      </c>
    </row>
    <row r="4456" spans="1:22" x14ac:dyDescent="0.25">
      <c r="A4456" s="1" t="s">
        <v>12342</v>
      </c>
      <c r="B4456" s="1" t="s">
        <v>5571</v>
      </c>
      <c r="C4456" s="2">
        <v>44705</v>
      </c>
      <c r="D4456" s="1" t="s">
        <v>723</v>
      </c>
      <c r="E4456" s="4">
        <v>43500</v>
      </c>
      <c r="F4456">
        <v>2</v>
      </c>
      <c r="G4456" s="4">
        <v>870000</v>
      </c>
      <c r="H4456" s="4">
        <v>0</v>
      </c>
      <c r="I4456" s="4">
        <v>870000</v>
      </c>
      <c r="J4456">
        <v>1</v>
      </c>
      <c r="K4456">
        <v>0</v>
      </c>
      <c r="L4456">
        <v>0</v>
      </c>
      <c r="M4456">
        <v>4</v>
      </c>
      <c r="N4456" s="2">
        <v>44519</v>
      </c>
      <c r="O4456" s="1" t="s">
        <v>724</v>
      </c>
      <c r="P4456" s="4">
        <v>1159420</v>
      </c>
      <c r="Q4456" s="4">
        <v>74182</v>
      </c>
      <c r="R4456" s="1" t="s">
        <v>23</v>
      </c>
      <c r="S4456" s="1" t="s">
        <v>34</v>
      </c>
      <c r="T4456" s="4">
        <f>Sales_Datas[[#This Row],[after_discount]]-(Sales_Datas[[#This Row],[qty_ordered]]*Sales_Datas[[#This Row],[cogs]])</f>
        <v>721636</v>
      </c>
      <c r="U4456" s="3">
        <f>IFERROR(Sales_Datas[[#This Row],[Gross_Profit]]/Sales_Datas[[#This Row],[after_discount]],0)</f>
        <v>0.82946666666666669</v>
      </c>
      <c r="V4456" s="1" t="str">
        <f>IF(Sales_Datas[[#This Row],[base_price]] &lt;= 632200, "Low", (IF(Sales_Datas[[#This Row],[base_price]] &gt;= 10092000, "High", "Medium")))</f>
        <v>Medium</v>
      </c>
    </row>
    <row r="4457" spans="1:22" x14ac:dyDescent="0.25">
      <c r="A4457" s="1" t="s">
        <v>12343</v>
      </c>
      <c r="B4457" s="1" t="s">
        <v>12344</v>
      </c>
      <c r="C4457" s="2">
        <v>44725</v>
      </c>
      <c r="D4457" s="1" t="s">
        <v>723</v>
      </c>
      <c r="E4457" s="4">
        <v>43500</v>
      </c>
      <c r="F4457">
        <v>2</v>
      </c>
      <c r="G4457" s="4">
        <v>870000</v>
      </c>
      <c r="H4457" s="4">
        <v>0</v>
      </c>
      <c r="I4457" s="4">
        <v>870000</v>
      </c>
      <c r="J4457">
        <v>1</v>
      </c>
      <c r="K4457">
        <v>1</v>
      </c>
      <c r="L4457">
        <v>1</v>
      </c>
      <c r="M4457">
        <v>1</v>
      </c>
      <c r="N4457" s="2">
        <v>44737</v>
      </c>
      <c r="O4457" s="1" t="s">
        <v>724</v>
      </c>
      <c r="P4457" s="4">
        <v>1159420</v>
      </c>
      <c r="Q4457" s="4">
        <v>74182</v>
      </c>
      <c r="R4457" s="1" t="s">
        <v>23</v>
      </c>
      <c r="S4457" s="1" t="s">
        <v>50</v>
      </c>
      <c r="T4457" s="4">
        <f>Sales_Datas[[#This Row],[after_discount]]-(Sales_Datas[[#This Row],[qty_ordered]]*Sales_Datas[[#This Row],[cogs]])</f>
        <v>721636</v>
      </c>
      <c r="U4457" s="3">
        <f>IFERROR(Sales_Datas[[#This Row],[Gross_Profit]]/Sales_Datas[[#This Row],[after_discount]],0)</f>
        <v>0.82946666666666669</v>
      </c>
      <c r="V4457" s="1" t="str">
        <f>IF(Sales_Datas[[#This Row],[base_price]] &lt;= 632200, "Low", (IF(Sales_Datas[[#This Row],[base_price]] &gt;= 10092000, "High", "Medium")))</f>
        <v>Medium</v>
      </c>
    </row>
    <row r="4458" spans="1:22" x14ac:dyDescent="0.25">
      <c r="A4458" s="1" t="s">
        <v>12345</v>
      </c>
      <c r="B4458" s="1" t="s">
        <v>12346</v>
      </c>
      <c r="C4458" s="2">
        <v>44726</v>
      </c>
      <c r="D4458" s="1" t="s">
        <v>723</v>
      </c>
      <c r="E4458" s="4">
        <v>43500</v>
      </c>
      <c r="F4458">
        <v>2</v>
      </c>
      <c r="G4458" s="4">
        <v>870000</v>
      </c>
      <c r="H4458" s="4">
        <v>0</v>
      </c>
      <c r="I4458" s="4">
        <v>870000</v>
      </c>
      <c r="J4458">
        <v>1</v>
      </c>
      <c r="K4458">
        <v>1</v>
      </c>
      <c r="L4458">
        <v>1</v>
      </c>
      <c r="M4458">
        <v>1</v>
      </c>
      <c r="N4458" s="2">
        <v>44715</v>
      </c>
      <c r="O4458" s="1" t="s">
        <v>724</v>
      </c>
      <c r="P4458" s="4">
        <v>1159420</v>
      </c>
      <c r="Q4458" s="4">
        <v>74182</v>
      </c>
      <c r="R4458" s="1" t="s">
        <v>23</v>
      </c>
      <c r="S4458" s="1" t="s">
        <v>50</v>
      </c>
      <c r="T4458" s="4">
        <f>Sales_Datas[[#This Row],[after_discount]]-(Sales_Datas[[#This Row],[qty_ordered]]*Sales_Datas[[#This Row],[cogs]])</f>
        <v>721636</v>
      </c>
      <c r="U4458" s="3">
        <f>IFERROR(Sales_Datas[[#This Row],[Gross_Profit]]/Sales_Datas[[#This Row],[after_discount]],0)</f>
        <v>0.82946666666666669</v>
      </c>
      <c r="V4458" s="1" t="str">
        <f>IF(Sales_Datas[[#This Row],[base_price]] &lt;= 632200, "Low", (IF(Sales_Datas[[#This Row],[base_price]] &gt;= 10092000, "High", "Medium")))</f>
        <v>Medium</v>
      </c>
    </row>
    <row r="4459" spans="1:22" x14ac:dyDescent="0.25">
      <c r="A4459" s="1" t="s">
        <v>12347</v>
      </c>
      <c r="B4459" s="1" t="s">
        <v>12348</v>
      </c>
      <c r="C4459" s="2">
        <v>44767</v>
      </c>
      <c r="D4459" s="1" t="s">
        <v>9545</v>
      </c>
      <c r="E4459" s="4">
        <v>87000</v>
      </c>
      <c r="F4459">
        <v>1</v>
      </c>
      <c r="G4459" s="4">
        <v>870000</v>
      </c>
      <c r="H4459" s="4">
        <v>0</v>
      </c>
      <c r="I4459" s="4">
        <v>870000</v>
      </c>
      <c r="J4459">
        <v>1</v>
      </c>
      <c r="K4459">
        <v>1</v>
      </c>
      <c r="L4459">
        <v>0</v>
      </c>
      <c r="M4459">
        <v>1</v>
      </c>
      <c r="N4459" s="2">
        <v>44770</v>
      </c>
      <c r="O4459" s="1" t="s">
        <v>9546</v>
      </c>
      <c r="P4459" s="4">
        <v>870000</v>
      </c>
      <c r="Q4459" s="4">
        <v>73080</v>
      </c>
      <c r="R4459" s="1" t="s">
        <v>23</v>
      </c>
      <c r="S4459" s="1" t="s">
        <v>50</v>
      </c>
      <c r="T4459" s="4">
        <f>Sales_Datas[[#This Row],[after_discount]]-(Sales_Datas[[#This Row],[qty_ordered]]*Sales_Datas[[#This Row],[cogs]])</f>
        <v>796920</v>
      </c>
      <c r="U4459" s="3">
        <f>IFERROR(Sales_Datas[[#This Row],[Gross_Profit]]/Sales_Datas[[#This Row],[after_discount]],0)</f>
        <v>0.91600000000000004</v>
      </c>
      <c r="V4459" s="1" t="str">
        <f>IF(Sales_Datas[[#This Row],[base_price]] &lt;= 632200, "Low", (IF(Sales_Datas[[#This Row],[base_price]] &gt;= 10092000, "High", "Medium")))</f>
        <v>Medium</v>
      </c>
    </row>
    <row r="4460" spans="1:22" x14ac:dyDescent="0.25">
      <c r="A4460" s="1" t="s">
        <v>12349</v>
      </c>
      <c r="B4460" s="1" t="s">
        <v>12350</v>
      </c>
      <c r="C4460" s="2">
        <v>44397</v>
      </c>
      <c r="D4460" s="1" t="s">
        <v>12351</v>
      </c>
      <c r="E4460" s="4">
        <v>87000</v>
      </c>
      <c r="F4460">
        <v>1</v>
      </c>
      <c r="G4460" s="4">
        <v>870000</v>
      </c>
      <c r="H4460" s="4">
        <v>0</v>
      </c>
      <c r="I4460" s="4">
        <v>870000</v>
      </c>
      <c r="J4460">
        <v>1</v>
      </c>
      <c r="K4460">
        <v>1</v>
      </c>
      <c r="L4460">
        <v>1</v>
      </c>
      <c r="M4460">
        <v>1</v>
      </c>
      <c r="N4460" s="2">
        <v>44388</v>
      </c>
      <c r="O4460" s="1" t="s">
        <v>12352</v>
      </c>
      <c r="P4460" s="4">
        <v>870000</v>
      </c>
      <c r="Q4460" s="4">
        <v>54810</v>
      </c>
      <c r="R4460" s="1" t="s">
        <v>383</v>
      </c>
      <c r="S4460" s="1" t="s">
        <v>50</v>
      </c>
      <c r="T4460" s="4">
        <f>Sales_Datas[[#This Row],[after_discount]]-(Sales_Datas[[#This Row],[qty_ordered]]*Sales_Datas[[#This Row],[cogs]])</f>
        <v>815190</v>
      </c>
      <c r="U4460" s="3">
        <f>IFERROR(Sales_Datas[[#This Row],[Gross_Profit]]/Sales_Datas[[#This Row],[after_discount]],0)</f>
        <v>0.93700000000000006</v>
      </c>
      <c r="V4460" s="1" t="str">
        <f>IF(Sales_Datas[[#This Row],[base_price]] &lt;= 632200, "Low", (IF(Sales_Datas[[#This Row],[base_price]] &gt;= 10092000, "High", "Medium")))</f>
        <v>Medium</v>
      </c>
    </row>
    <row r="4461" spans="1:22" x14ac:dyDescent="0.25">
      <c r="A4461" s="1" t="s">
        <v>12353</v>
      </c>
      <c r="B4461" s="1" t="s">
        <v>12354</v>
      </c>
      <c r="C4461" s="2">
        <v>44558</v>
      </c>
      <c r="D4461" s="1" t="s">
        <v>12351</v>
      </c>
      <c r="E4461" s="4">
        <v>87000</v>
      </c>
      <c r="F4461">
        <v>1</v>
      </c>
      <c r="G4461" s="4">
        <v>870000</v>
      </c>
      <c r="H4461" s="4">
        <v>0</v>
      </c>
      <c r="I4461" s="4">
        <v>870000</v>
      </c>
      <c r="J4461">
        <v>1</v>
      </c>
      <c r="K4461">
        <v>0</v>
      </c>
      <c r="L4461">
        <v>0</v>
      </c>
      <c r="M4461">
        <v>4</v>
      </c>
      <c r="N4461" s="2">
        <v>44520</v>
      </c>
      <c r="O4461" s="1" t="s">
        <v>12352</v>
      </c>
      <c r="P4461" s="4">
        <v>870000</v>
      </c>
      <c r="Q4461" s="4">
        <v>54810</v>
      </c>
      <c r="R4461" s="1" t="s">
        <v>383</v>
      </c>
      <c r="S4461" s="1" t="s">
        <v>34</v>
      </c>
      <c r="T4461" s="4">
        <f>Sales_Datas[[#This Row],[after_discount]]-(Sales_Datas[[#This Row],[qty_ordered]]*Sales_Datas[[#This Row],[cogs]])</f>
        <v>815190</v>
      </c>
      <c r="U4461" s="3">
        <f>IFERROR(Sales_Datas[[#This Row],[Gross_Profit]]/Sales_Datas[[#This Row],[after_discount]],0)</f>
        <v>0.93700000000000006</v>
      </c>
      <c r="V4461" s="1" t="str">
        <f>IF(Sales_Datas[[#This Row],[base_price]] &lt;= 632200, "Low", (IF(Sales_Datas[[#This Row],[base_price]] &gt;= 10092000, "High", "Medium")))</f>
        <v>Medium</v>
      </c>
    </row>
    <row r="4462" spans="1:22" x14ac:dyDescent="0.25">
      <c r="A4462" s="1" t="s">
        <v>12355</v>
      </c>
      <c r="B4462" s="1" t="s">
        <v>12356</v>
      </c>
      <c r="C4462" s="2">
        <v>44593</v>
      </c>
      <c r="D4462" s="1" t="s">
        <v>12357</v>
      </c>
      <c r="E4462" s="4">
        <v>17400</v>
      </c>
      <c r="F4462">
        <v>5</v>
      </c>
      <c r="G4462" s="4">
        <v>870000</v>
      </c>
      <c r="H4462" s="4">
        <v>0</v>
      </c>
      <c r="I4462" s="4">
        <v>870000</v>
      </c>
      <c r="J4462">
        <v>1</v>
      </c>
      <c r="K4462">
        <v>1</v>
      </c>
      <c r="L4462">
        <v>1</v>
      </c>
      <c r="M4462">
        <v>1</v>
      </c>
      <c r="N4462" s="2">
        <v>44585</v>
      </c>
      <c r="O4462" s="1" t="s">
        <v>12358</v>
      </c>
      <c r="P4462" s="4">
        <v>174000</v>
      </c>
      <c r="Q4462" s="4">
        <v>14268</v>
      </c>
      <c r="R4462" s="1" t="s">
        <v>383</v>
      </c>
      <c r="S4462" s="1" t="s">
        <v>50</v>
      </c>
      <c r="T4462" s="4">
        <f>Sales_Datas[[#This Row],[after_discount]]-(Sales_Datas[[#This Row],[qty_ordered]]*Sales_Datas[[#This Row],[cogs]])</f>
        <v>798660</v>
      </c>
      <c r="U4462" s="3">
        <f>IFERROR(Sales_Datas[[#This Row],[Gross_Profit]]/Sales_Datas[[#This Row],[after_discount]],0)</f>
        <v>0.91800000000000004</v>
      </c>
      <c r="V4462" s="1" t="str">
        <f>IF(Sales_Datas[[#This Row],[base_price]] &lt;= 632200, "Low", (IF(Sales_Datas[[#This Row],[base_price]] &gt;= 10092000, "High", "Medium")))</f>
        <v>Low</v>
      </c>
    </row>
    <row r="4463" spans="1:22" x14ac:dyDescent="0.25">
      <c r="A4463" s="1" t="s">
        <v>12359</v>
      </c>
      <c r="B4463" s="1" t="s">
        <v>5717</v>
      </c>
      <c r="C4463" s="2">
        <v>44647</v>
      </c>
      <c r="D4463" s="1" t="s">
        <v>12360</v>
      </c>
      <c r="E4463" s="4">
        <v>87000</v>
      </c>
      <c r="F4463">
        <v>1</v>
      </c>
      <c r="G4463" s="4">
        <v>870000</v>
      </c>
      <c r="H4463" s="4">
        <v>0</v>
      </c>
      <c r="I4463" s="4">
        <v>870000</v>
      </c>
      <c r="J4463">
        <v>1</v>
      </c>
      <c r="K4463">
        <v>1</v>
      </c>
      <c r="L4463">
        <v>0</v>
      </c>
      <c r="M4463">
        <v>1</v>
      </c>
      <c r="N4463" s="2">
        <v>44424</v>
      </c>
      <c r="O4463" s="1" t="s">
        <v>12361</v>
      </c>
      <c r="P4463" s="4">
        <v>870000</v>
      </c>
      <c r="Q4463" s="4">
        <v>53070</v>
      </c>
      <c r="R4463" s="1" t="s">
        <v>383</v>
      </c>
      <c r="S4463" s="1" t="s">
        <v>50</v>
      </c>
      <c r="T4463" s="4">
        <f>Sales_Datas[[#This Row],[after_discount]]-(Sales_Datas[[#This Row],[qty_ordered]]*Sales_Datas[[#This Row],[cogs]])</f>
        <v>816930</v>
      </c>
      <c r="U4463" s="3">
        <f>IFERROR(Sales_Datas[[#This Row],[Gross_Profit]]/Sales_Datas[[#This Row],[after_discount]],0)</f>
        <v>0.93899999999999995</v>
      </c>
      <c r="V4463" s="1" t="str">
        <f>IF(Sales_Datas[[#This Row],[base_price]] &lt;= 632200, "Low", (IF(Sales_Datas[[#This Row],[base_price]] &gt;= 10092000, "High", "Medium")))</f>
        <v>Medium</v>
      </c>
    </row>
    <row r="4464" spans="1:22" x14ac:dyDescent="0.25">
      <c r="A4464" s="1" t="s">
        <v>12362</v>
      </c>
      <c r="B4464" s="1" t="s">
        <v>12363</v>
      </c>
      <c r="C4464" s="2">
        <v>44720</v>
      </c>
      <c r="D4464" s="1" t="s">
        <v>12364</v>
      </c>
      <c r="E4464" s="4">
        <v>43500</v>
      </c>
      <c r="F4464">
        <v>2</v>
      </c>
      <c r="G4464" s="4">
        <v>870000</v>
      </c>
      <c r="H4464" s="4">
        <v>0</v>
      </c>
      <c r="I4464" s="4">
        <v>870000</v>
      </c>
      <c r="J4464">
        <v>1</v>
      </c>
      <c r="K4464">
        <v>1</v>
      </c>
      <c r="L4464">
        <v>1</v>
      </c>
      <c r="M4464">
        <v>1</v>
      </c>
      <c r="N4464" s="2">
        <v>44789</v>
      </c>
      <c r="O4464" s="1" t="s">
        <v>12365</v>
      </c>
      <c r="P4464" s="4">
        <v>435000</v>
      </c>
      <c r="Q4464" s="4">
        <v>28246</v>
      </c>
      <c r="R4464" s="1" t="s">
        <v>383</v>
      </c>
      <c r="S4464" s="1" t="s">
        <v>50</v>
      </c>
      <c r="T4464" s="4">
        <f>Sales_Datas[[#This Row],[after_discount]]-(Sales_Datas[[#This Row],[qty_ordered]]*Sales_Datas[[#This Row],[cogs]])</f>
        <v>813508</v>
      </c>
      <c r="U4464" s="3">
        <f>IFERROR(Sales_Datas[[#This Row],[Gross_Profit]]/Sales_Datas[[#This Row],[after_discount]],0)</f>
        <v>0.93506666666666671</v>
      </c>
      <c r="V4464" s="1" t="str">
        <f>IF(Sales_Datas[[#This Row],[base_price]] &lt;= 632200, "Low", (IF(Sales_Datas[[#This Row],[base_price]] &gt;= 10092000, "High", "Medium")))</f>
        <v>Low</v>
      </c>
    </row>
    <row r="4465" spans="1:22" x14ac:dyDescent="0.25">
      <c r="A4465" s="1" t="s">
        <v>12366</v>
      </c>
      <c r="B4465" s="1" t="s">
        <v>12367</v>
      </c>
      <c r="C4465" s="2">
        <v>44263</v>
      </c>
      <c r="D4465" s="1" t="s">
        <v>12368</v>
      </c>
      <c r="E4465" s="4">
        <v>87000</v>
      </c>
      <c r="F4465">
        <v>1</v>
      </c>
      <c r="G4465" s="4">
        <v>870000</v>
      </c>
      <c r="H4465" s="4">
        <v>0</v>
      </c>
      <c r="I4465" s="4">
        <v>870000</v>
      </c>
      <c r="J4465">
        <v>1</v>
      </c>
      <c r="K4465">
        <v>1</v>
      </c>
      <c r="L4465">
        <v>0</v>
      </c>
      <c r="M4465">
        <v>1</v>
      </c>
      <c r="N4465" s="2">
        <v>44432</v>
      </c>
      <c r="O4465" s="1" t="s">
        <v>12369</v>
      </c>
      <c r="P4465" s="4">
        <v>870000</v>
      </c>
      <c r="Q4465" s="4">
        <v>59160</v>
      </c>
      <c r="R4465" s="1" t="s">
        <v>344</v>
      </c>
      <c r="S4465" s="1" t="s">
        <v>50</v>
      </c>
      <c r="T4465" s="4">
        <f>Sales_Datas[[#This Row],[after_discount]]-(Sales_Datas[[#This Row],[qty_ordered]]*Sales_Datas[[#This Row],[cogs]])</f>
        <v>810840</v>
      </c>
      <c r="U4465" s="3">
        <f>IFERROR(Sales_Datas[[#This Row],[Gross_Profit]]/Sales_Datas[[#This Row],[after_discount]],0)</f>
        <v>0.93200000000000005</v>
      </c>
      <c r="V4465" s="1" t="str">
        <f>IF(Sales_Datas[[#This Row],[base_price]] &lt;= 632200, "Low", (IF(Sales_Datas[[#This Row],[base_price]] &gt;= 10092000, "High", "Medium")))</f>
        <v>Medium</v>
      </c>
    </row>
    <row r="4466" spans="1:22" x14ac:dyDescent="0.25">
      <c r="A4466" s="1" t="s">
        <v>12370</v>
      </c>
      <c r="B4466" s="1" t="s">
        <v>12371</v>
      </c>
      <c r="C4466" s="2">
        <v>44656</v>
      </c>
      <c r="D4466" s="1" t="s">
        <v>9553</v>
      </c>
      <c r="E4466" s="4">
        <v>43500</v>
      </c>
      <c r="F4466">
        <v>2</v>
      </c>
      <c r="G4466" s="4">
        <v>870000</v>
      </c>
      <c r="H4466" s="4">
        <v>0</v>
      </c>
      <c r="I4466" s="4">
        <v>870000</v>
      </c>
      <c r="J4466">
        <v>1</v>
      </c>
      <c r="K4466">
        <v>0</v>
      </c>
      <c r="L4466">
        <v>0</v>
      </c>
      <c r="M4466">
        <v>7</v>
      </c>
      <c r="N4466" s="2">
        <v>44684</v>
      </c>
      <c r="O4466" s="1" t="s">
        <v>9554</v>
      </c>
      <c r="P4466" s="4">
        <v>533600</v>
      </c>
      <c r="Q4466" s="4">
        <v>42688</v>
      </c>
      <c r="R4466" s="1" t="s">
        <v>344</v>
      </c>
      <c r="S4466" s="1" t="s">
        <v>66</v>
      </c>
      <c r="T4466" s="4">
        <f>Sales_Datas[[#This Row],[after_discount]]-(Sales_Datas[[#This Row],[qty_ordered]]*Sales_Datas[[#This Row],[cogs]])</f>
        <v>784624</v>
      </c>
      <c r="U4466" s="3">
        <f>IFERROR(Sales_Datas[[#This Row],[Gross_Profit]]/Sales_Datas[[#This Row],[after_discount]],0)</f>
        <v>0.90186666666666671</v>
      </c>
      <c r="V4466" s="1" t="str">
        <f>IF(Sales_Datas[[#This Row],[base_price]] &lt;= 632200, "Low", (IF(Sales_Datas[[#This Row],[base_price]] &gt;= 10092000, "High", "Medium")))</f>
        <v>Low</v>
      </c>
    </row>
    <row r="4467" spans="1:22" x14ac:dyDescent="0.25">
      <c r="A4467" s="1" t="s">
        <v>12372</v>
      </c>
      <c r="B4467" s="1" t="s">
        <v>12373</v>
      </c>
      <c r="C4467" s="2">
        <v>44464</v>
      </c>
      <c r="D4467" s="1" t="s">
        <v>6107</v>
      </c>
      <c r="E4467" s="4">
        <v>87000</v>
      </c>
      <c r="F4467">
        <v>1</v>
      </c>
      <c r="G4467" s="4">
        <v>870000</v>
      </c>
      <c r="H4467" s="4">
        <v>0</v>
      </c>
      <c r="I4467" s="4">
        <v>870000</v>
      </c>
      <c r="J4467">
        <v>1</v>
      </c>
      <c r="K4467">
        <v>1</v>
      </c>
      <c r="L4467">
        <v>1</v>
      </c>
      <c r="M4467">
        <v>1</v>
      </c>
      <c r="N4467" s="2">
        <v>44445</v>
      </c>
      <c r="O4467" s="1" t="s">
        <v>6108</v>
      </c>
      <c r="P4467" s="4">
        <v>739500</v>
      </c>
      <c r="Q4467" s="4">
        <v>52490</v>
      </c>
      <c r="R4467" s="1" t="s">
        <v>75</v>
      </c>
      <c r="S4467" s="1" t="s">
        <v>50</v>
      </c>
      <c r="T4467" s="4">
        <f>Sales_Datas[[#This Row],[after_discount]]-(Sales_Datas[[#This Row],[qty_ordered]]*Sales_Datas[[#This Row],[cogs]])</f>
        <v>817510</v>
      </c>
      <c r="U4467" s="3">
        <f>IFERROR(Sales_Datas[[#This Row],[Gross_Profit]]/Sales_Datas[[#This Row],[after_discount]],0)</f>
        <v>0.93966666666666665</v>
      </c>
      <c r="V4467" s="1" t="str">
        <f>IF(Sales_Datas[[#This Row],[base_price]] &lt;= 632200, "Low", (IF(Sales_Datas[[#This Row],[base_price]] &gt;= 10092000, "High", "Medium")))</f>
        <v>Medium</v>
      </c>
    </row>
    <row r="4468" spans="1:22" x14ac:dyDescent="0.25">
      <c r="A4468" s="1" t="s">
        <v>12374</v>
      </c>
      <c r="B4468" s="1" t="s">
        <v>3151</v>
      </c>
      <c r="C4468" s="2">
        <v>44465</v>
      </c>
      <c r="D4468" s="1" t="s">
        <v>6107</v>
      </c>
      <c r="E4468" s="4">
        <v>87000</v>
      </c>
      <c r="F4468">
        <v>1</v>
      </c>
      <c r="G4468" s="4">
        <v>870000</v>
      </c>
      <c r="H4468" s="4">
        <v>0</v>
      </c>
      <c r="I4468" s="4">
        <v>870000</v>
      </c>
      <c r="J4468">
        <v>1</v>
      </c>
      <c r="K4468">
        <v>1</v>
      </c>
      <c r="L4468">
        <v>1</v>
      </c>
      <c r="M4468">
        <v>1</v>
      </c>
      <c r="N4468" s="2">
        <v>44387</v>
      </c>
      <c r="O4468" s="1" t="s">
        <v>6108</v>
      </c>
      <c r="P4468" s="4">
        <v>739500</v>
      </c>
      <c r="Q4468" s="4">
        <v>52490</v>
      </c>
      <c r="R4468" s="1" t="s">
        <v>75</v>
      </c>
      <c r="S4468" s="1" t="s">
        <v>50</v>
      </c>
      <c r="T4468" s="4">
        <f>Sales_Datas[[#This Row],[after_discount]]-(Sales_Datas[[#This Row],[qty_ordered]]*Sales_Datas[[#This Row],[cogs]])</f>
        <v>817510</v>
      </c>
      <c r="U4468" s="3">
        <f>IFERROR(Sales_Datas[[#This Row],[Gross_Profit]]/Sales_Datas[[#This Row],[after_discount]],0)</f>
        <v>0.93966666666666665</v>
      </c>
      <c r="V4468" s="1" t="str">
        <f>IF(Sales_Datas[[#This Row],[base_price]] &lt;= 632200, "Low", (IF(Sales_Datas[[#This Row],[base_price]] &gt;= 10092000, "High", "Medium")))</f>
        <v>Medium</v>
      </c>
    </row>
    <row r="4469" spans="1:22" x14ac:dyDescent="0.25">
      <c r="A4469" s="1" t="s">
        <v>12375</v>
      </c>
      <c r="B4469" s="1" t="s">
        <v>12376</v>
      </c>
      <c r="C4469" s="2">
        <v>44238</v>
      </c>
      <c r="D4469" s="1" t="s">
        <v>12377</v>
      </c>
      <c r="E4469" s="4">
        <v>86942</v>
      </c>
      <c r="F4469">
        <v>1</v>
      </c>
      <c r="G4469" s="4">
        <v>869420</v>
      </c>
      <c r="H4469" s="4">
        <v>0</v>
      </c>
      <c r="I4469" s="4">
        <v>869420</v>
      </c>
      <c r="J4469">
        <v>1</v>
      </c>
      <c r="K4469">
        <v>1</v>
      </c>
      <c r="L4469">
        <v>1</v>
      </c>
      <c r="M4469">
        <v>1</v>
      </c>
      <c r="N4469" s="2">
        <v>44488</v>
      </c>
      <c r="O4469" s="1" t="s">
        <v>12378</v>
      </c>
      <c r="P4469" s="4">
        <v>869420</v>
      </c>
      <c r="Q4469" s="4">
        <v>65192</v>
      </c>
      <c r="R4469" s="1" t="s">
        <v>191</v>
      </c>
      <c r="S4469" s="1" t="s">
        <v>50</v>
      </c>
      <c r="T4469" s="4">
        <f>Sales_Datas[[#This Row],[after_discount]]-(Sales_Datas[[#This Row],[qty_ordered]]*Sales_Datas[[#This Row],[cogs]])</f>
        <v>804228</v>
      </c>
      <c r="U4469" s="3">
        <f>IFERROR(Sales_Datas[[#This Row],[Gross_Profit]]/Sales_Datas[[#This Row],[after_discount]],0)</f>
        <v>0.92501667778519014</v>
      </c>
      <c r="V4469" s="1" t="str">
        <f>IF(Sales_Datas[[#This Row],[base_price]] &lt;= 632200, "Low", (IF(Sales_Datas[[#This Row],[base_price]] &gt;= 10092000, "High", "Medium")))</f>
        <v>Medium</v>
      </c>
    </row>
    <row r="4470" spans="1:22" x14ac:dyDescent="0.25">
      <c r="A4470" s="1" t="s">
        <v>12379</v>
      </c>
      <c r="B4470" s="1" t="s">
        <v>12380</v>
      </c>
      <c r="C4470" s="2">
        <v>44239</v>
      </c>
      <c r="D4470" s="1" t="s">
        <v>12381</v>
      </c>
      <c r="E4470" s="4">
        <v>86942</v>
      </c>
      <c r="F4470">
        <v>1</v>
      </c>
      <c r="G4470" s="4">
        <v>869420</v>
      </c>
      <c r="H4470" s="4">
        <v>0</v>
      </c>
      <c r="I4470" s="4">
        <v>869420</v>
      </c>
      <c r="J4470">
        <v>1</v>
      </c>
      <c r="K4470">
        <v>1</v>
      </c>
      <c r="L4470">
        <v>1</v>
      </c>
      <c r="M4470">
        <v>1</v>
      </c>
      <c r="N4470" s="2">
        <v>44423</v>
      </c>
      <c r="O4470" s="1" t="s">
        <v>12382</v>
      </c>
      <c r="P4470" s="4">
        <v>869420</v>
      </c>
      <c r="Q4470" s="4">
        <v>53012</v>
      </c>
      <c r="R4470" s="1" t="s">
        <v>191</v>
      </c>
      <c r="S4470" s="1" t="s">
        <v>50</v>
      </c>
      <c r="T4470" s="4">
        <f>Sales_Datas[[#This Row],[after_discount]]-(Sales_Datas[[#This Row],[qty_ordered]]*Sales_Datas[[#This Row],[cogs]])</f>
        <v>816408</v>
      </c>
      <c r="U4470" s="3">
        <f>IFERROR(Sales_Datas[[#This Row],[Gross_Profit]]/Sales_Datas[[#This Row],[after_discount]],0)</f>
        <v>0.93902601734489655</v>
      </c>
      <c r="V4470" s="1" t="str">
        <f>IF(Sales_Datas[[#This Row],[base_price]] &lt;= 632200, "Low", (IF(Sales_Datas[[#This Row],[base_price]] &gt;= 10092000, "High", "Medium")))</f>
        <v>Medium</v>
      </c>
    </row>
    <row r="4471" spans="1:22" x14ac:dyDescent="0.25">
      <c r="A4471" s="1" t="s">
        <v>12383</v>
      </c>
      <c r="B4471" s="1" t="s">
        <v>10218</v>
      </c>
      <c r="C4471" s="2">
        <v>44393</v>
      </c>
      <c r="D4471" s="1" t="s">
        <v>12381</v>
      </c>
      <c r="E4471" s="4">
        <v>86942</v>
      </c>
      <c r="F4471">
        <v>1</v>
      </c>
      <c r="G4471" s="4">
        <v>869420</v>
      </c>
      <c r="H4471" s="4">
        <v>0</v>
      </c>
      <c r="I4471" s="4">
        <v>869420</v>
      </c>
      <c r="J4471">
        <v>1</v>
      </c>
      <c r="K4471">
        <v>0</v>
      </c>
      <c r="L4471">
        <v>0</v>
      </c>
      <c r="M4471">
        <v>9</v>
      </c>
      <c r="N4471" s="2">
        <v>44379</v>
      </c>
      <c r="O4471" s="1" t="s">
        <v>12382</v>
      </c>
      <c r="P4471" s="4">
        <v>869420</v>
      </c>
      <c r="Q4471" s="4">
        <v>53012</v>
      </c>
      <c r="R4471" s="1" t="s">
        <v>191</v>
      </c>
      <c r="S4471" s="1" t="s">
        <v>1120</v>
      </c>
      <c r="T4471" s="4">
        <f>Sales_Datas[[#This Row],[after_discount]]-(Sales_Datas[[#This Row],[qty_ordered]]*Sales_Datas[[#This Row],[cogs]])</f>
        <v>816408</v>
      </c>
      <c r="U4471" s="3">
        <f>IFERROR(Sales_Datas[[#This Row],[Gross_Profit]]/Sales_Datas[[#This Row],[after_discount]],0)</f>
        <v>0.93902601734489655</v>
      </c>
      <c r="V4471" s="1" t="str">
        <f>IF(Sales_Datas[[#This Row],[base_price]] &lt;= 632200, "Low", (IF(Sales_Datas[[#This Row],[base_price]] &gt;= 10092000, "High", "Medium")))</f>
        <v>Medium</v>
      </c>
    </row>
    <row r="4472" spans="1:22" x14ac:dyDescent="0.25">
      <c r="A4472" s="1" t="s">
        <v>12384</v>
      </c>
      <c r="B4472" s="1" t="s">
        <v>1610</v>
      </c>
      <c r="C4472" s="2">
        <v>44395</v>
      </c>
      <c r="D4472" s="1" t="s">
        <v>12381</v>
      </c>
      <c r="E4472" s="4">
        <v>86942</v>
      </c>
      <c r="F4472">
        <v>1</v>
      </c>
      <c r="G4472" s="4">
        <v>869420</v>
      </c>
      <c r="H4472" s="4">
        <v>0</v>
      </c>
      <c r="I4472" s="4">
        <v>869420</v>
      </c>
      <c r="J4472">
        <v>1</v>
      </c>
      <c r="K4472">
        <v>1</v>
      </c>
      <c r="L4472">
        <v>0</v>
      </c>
      <c r="M4472">
        <v>1</v>
      </c>
      <c r="N4472" s="2">
        <v>44392</v>
      </c>
      <c r="O4472" s="1" t="s">
        <v>12382</v>
      </c>
      <c r="P4472" s="4">
        <v>869420</v>
      </c>
      <c r="Q4472" s="4">
        <v>53012</v>
      </c>
      <c r="R4472" s="1" t="s">
        <v>191</v>
      </c>
      <c r="S4472" s="1" t="s">
        <v>50</v>
      </c>
      <c r="T4472" s="4">
        <f>Sales_Datas[[#This Row],[after_discount]]-(Sales_Datas[[#This Row],[qty_ordered]]*Sales_Datas[[#This Row],[cogs]])</f>
        <v>816408</v>
      </c>
      <c r="U4472" s="3">
        <f>IFERROR(Sales_Datas[[#This Row],[Gross_Profit]]/Sales_Datas[[#This Row],[after_discount]],0)</f>
        <v>0.93902601734489655</v>
      </c>
      <c r="V4472" s="1" t="str">
        <f>IF(Sales_Datas[[#This Row],[base_price]] &lt;= 632200, "Low", (IF(Sales_Datas[[#This Row],[base_price]] &gt;= 10092000, "High", "Medium")))</f>
        <v>Medium</v>
      </c>
    </row>
    <row r="4473" spans="1:22" x14ac:dyDescent="0.25">
      <c r="A4473" s="1" t="s">
        <v>12385</v>
      </c>
      <c r="B4473" s="1" t="s">
        <v>12386</v>
      </c>
      <c r="C4473" s="2">
        <v>44396</v>
      </c>
      <c r="D4473" s="1" t="s">
        <v>12381</v>
      </c>
      <c r="E4473" s="4">
        <v>86942</v>
      </c>
      <c r="F4473">
        <v>1</v>
      </c>
      <c r="G4473" s="4">
        <v>869420</v>
      </c>
      <c r="H4473" s="4">
        <v>0</v>
      </c>
      <c r="I4473" s="4">
        <v>869420</v>
      </c>
      <c r="J4473">
        <v>1</v>
      </c>
      <c r="K4473">
        <v>1</v>
      </c>
      <c r="L4473">
        <v>1</v>
      </c>
      <c r="M4473">
        <v>1</v>
      </c>
      <c r="N4473" s="2">
        <v>44382</v>
      </c>
      <c r="O4473" s="1" t="s">
        <v>12382</v>
      </c>
      <c r="P4473" s="4">
        <v>869420</v>
      </c>
      <c r="Q4473" s="4">
        <v>53012</v>
      </c>
      <c r="R4473" s="1" t="s">
        <v>191</v>
      </c>
      <c r="S4473" s="1" t="s">
        <v>50</v>
      </c>
      <c r="T4473" s="4">
        <f>Sales_Datas[[#This Row],[after_discount]]-(Sales_Datas[[#This Row],[qty_ordered]]*Sales_Datas[[#This Row],[cogs]])</f>
        <v>816408</v>
      </c>
      <c r="U4473" s="3">
        <f>IFERROR(Sales_Datas[[#This Row],[Gross_Profit]]/Sales_Datas[[#This Row],[after_discount]],0)</f>
        <v>0.93902601734489655</v>
      </c>
      <c r="V4473" s="1" t="str">
        <f>IF(Sales_Datas[[#This Row],[base_price]] &lt;= 632200, "Low", (IF(Sales_Datas[[#This Row],[base_price]] &gt;= 10092000, "High", "Medium")))</f>
        <v>Medium</v>
      </c>
    </row>
    <row r="4474" spans="1:22" x14ac:dyDescent="0.25">
      <c r="A4474" s="1" t="s">
        <v>12387</v>
      </c>
      <c r="B4474" s="1" t="s">
        <v>12388</v>
      </c>
      <c r="C4474" s="2">
        <v>44508</v>
      </c>
      <c r="D4474" s="1" t="s">
        <v>12381</v>
      </c>
      <c r="E4474" s="4">
        <v>86942</v>
      </c>
      <c r="F4474">
        <v>1</v>
      </c>
      <c r="G4474" s="4">
        <v>869420</v>
      </c>
      <c r="H4474" s="4">
        <v>0</v>
      </c>
      <c r="I4474" s="4">
        <v>869420</v>
      </c>
      <c r="J4474">
        <v>1</v>
      </c>
      <c r="K4474">
        <v>1</v>
      </c>
      <c r="L4474">
        <v>1</v>
      </c>
      <c r="M4474">
        <v>1</v>
      </c>
      <c r="N4474" s="2">
        <v>44433</v>
      </c>
      <c r="O4474" s="1" t="s">
        <v>12382</v>
      </c>
      <c r="P4474" s="4">
        <v>869420</v>
      </c>
      <c r="Q4474" s="4">
        <v>53012</v>
      </c>
      <c r="R4474" s="1" t="s">
        <v>191</v>
      </c>
      <c r="S4474" s="1" t="s">
        <v>50</v>
      </c>
      <c r="T4474" s="4">
        <f>Sales_Datas[[#This Row],[after_discount]]-(Sales_Datas[[#This Row],[qty_ordered]]*Sales_Datas[[#This Row],[cogs]])</f>
        <v>816408</v>
      </c>
      <c r="U4474" s="3">
        <f>IFERROR(Sales_Datas[[#This Row],[Gross_Profit]]/Sales_Datas[[#This Row],[after_discount]],0)</f>
        <v>0.93902601734489655</v>
      </c>
      <c r="V4474" s="1" t="str">
        <f>IF(Sales_Datas[[#This Row],[base_price]] &lt;= 632200, "Low", (IF(Sales_Datas[[#This Row],[base_price]] &gt;= 10092000, "High", "Medium")))</f>
        <v>Medium</v>
      </c>
    </row>
    <row r="4475" spans="1:22" x14ac:dyDescent="0.25">
      <c r="A4475" s="1" t="s">
        <v>12389</v>
      </c>
      <c r="B4475" s="1" t="s">
        <v>1018</v>
      </c>
      <c r="C4475" s="2">
        <v>44646</v>
      </c>
      <c r="D4475" s="1" t="s">
        <v>12381</v>
      </c>
      <c r="E4475" s="4">
        <v>86942</v>
      </c>
      <c r="F4475">
        <v>1</v>
      </c>
      <c r="G4475" s="4">
        <v>869420</v>
      </c>
      <c r="H4475" s="4">
        <v>0</v>
      </c>
      <c r="I4475" s="4">
        <v>869420</v>
      </c>
      <c r="J4475">
        <v>1</v>
      </c>
      <c r="K4475">
        <v>0</v>
      </c>
      <c r="L4475">
        <v>0</v>
      </c>
      <c r="M4475">
        <v>13</v>
      </c>
      <c r="N4475" s="2">
        <v>44526</v>
      </c>
      <c r="O4475" s="1" t="s">
        <v>12382</v>
      </c>
      <c r="P4475" s="4">
        <v>869420</v>
      </c>
      <c r="Q4475" s="4">
        <v>53012</v>
      </c>
      <c r="R4475" s="1" t="s">
        <v>191</v>
      </c>
      <c r="S4475" s="1" t="s">
        <v>324</v>
      </c>
      <c r="T4475" s="4">
        <f>Sales_Datas[[#This Row],[after_discount]]-(Sales_Datas[[#This Row],[qty_ordered]]*Sales_Datas[[#This Row],[cogs]])</f>
        <v>816408</v>
      </c>
      <c r="U4475" s="3">
        <f>IFERROR(Sales_Datas[[#This Row],[Gross_Profit]]/Sales_Datas[[#This Row],[after_discount]],0)</f>
        <v>0.93902601734489655</v>
      </c>
      <c r="V4475" s="1" t="str">
        <f>IF(Sales_Datas[[#This Row],[base_price]] &lt;= 632200, "Low", (IF(Sales_Datas[[#This Row],[base_price]] &gt;= 10092000, "High", "Medium")))</f>
        <v>Medium</v>
      </c>
    </row>
    <row r="4476" spans="1:22" x14ac:dyDescent="0.25">
      <c r="A4476" s="1" t="s">
        <v>12390</v>
      </c>
      <c r="B4476" s="1" t="s">
        <v>12391</v>
      </c>
      <c r="C4476" s="2">
        <v>44807</v>
      </c>
      <c r="D4476" s="1" t="s">
        <v>12392</v>
      </c>
      <c r="E4476" s="4">
        <v>86942</v>
      </c>
      <c r="F4476">
        <v>1</v>
      </c>
      <c r="G4476" s="4">
        <v>869420</v>
      </c>
      <c r="H4476" s="4">
        <v>0</v>
      </c>
      <c r="I4476" s="4">
        <v>869420</v>
      </c>
      <c r="J4476">
        <v>1</v>
      </c>
      <c r="K4476">
        <v>1</v>
      </c>
      <c r="L4476">
        <v>1</v>
      </c>
      <c r="M4476">
        <v>1</v>
      </c>
      <c r="N4476" s="2">
        <v>44639</v>
      </c>
      <c r="O4476" s="1" t="s">
        <v>12393</v>
      </c>
      <c r="P4476" s="4">
        <v>869420</v>
      </c>
      <c r="Q4476" s="4">
        <v>68672</v>
      </c>
      <c r="R4476" s="1" t="s">
        <v>191</v>
      </c>
      <c r="S4476" s="1" t="s">
        <v>50</v>
      </c>
      <c r="T4476" s="4">
        <f>Sales_Datas[[#This Row],[after_discount]]-(Sales_Datas[[#This Row],[qty_ordered]]*Sales_Datas[[#This Row],[cogs]])</f>
        <v>800748</v>
      </c>
      <c r="U4476" s="3">
        <f>IFERROR(Sales_Datas[[#This Row],[Gross_Profit]]/Sales_Datas[[#This Row],[after_discount]],0)</f>
        <v>0.92101400933955968</v>
      </c>
      <c r="V4476" s="1" t="str">
        <f>IF(Sales_Datas[[#This Row],[base_price]] &lt;= 632200, "Low", (IF(Sales_Datas[[#This Row],[base_price]] &gt;= 10092000, "High", "Medium")))</f>
        <v>Medium</v>
      </c>
    </row>
    <row r="4477" spans="1:22" x14ac:dyDescent="0.25">
      <c r="A4477" s="1" t="s">
        <v>12394</v>
      </c>
      <c r="B4477" s="1" t="s">
        <v>7267</v>
      </c>
      <c r="C4477" s="2">
        <v>44448</v>
      </c>
      <c r="D4477" s="1" t="s">
        <v>8998</v>
      </c>
      <c r="E4477" s="4">
        <v>86942</v>
      </c>
      <c r="F4477">
        <v>1</v>
      </c>
      <c r="G4477" s="4">
        <v>869420</v>
      </c>
      <c r="H4477" s="4">
        <v>0</v>
      </c>
      <c r="I4477" s="4">
        <v>869420</v>
      </c>
      <c r="J4477">
        <v>1</v>
      </c>
      <c r="K4477">
        <v>1</v>
      </c>
      <c r="L4477">
        <v>1</v>
      </c>
      <c r="M4477">
        <v>1</v>
      </c>
      <c r="N4477" s="2">
        <v>44395</v>
      </c>
      <c r="O4477" s="1" t="s">
        <v>8999</v>
      </c>
      <c r="P4477" s="4">
        <v>579420</v>
      </c>
      <c r="Q4477" s="4">
        <v>41122</v>
      </c>
      <c r="R4477" s="1" t="s">
        <v>89</v>
      </c>
      <c r="S4477" s="1" t="s">
        <v>50</v>
      </c>
      <c r="T4477" s="4">
        <f>Sales_Datas[[#This Row],[after_discount]]-(Sales_Datas[[#This Row],[qty_ordered]]*Sales_Datas[[#This Row],[cogs]])</f>
        <v>828298</v>
      </c>
      <c r="U4477" s="3">
        <f>IFERROR(Sales_Datas[[#This Row],[Gross_Profit]]/Sales_Datas[[#This Row],[after_discount]],0)</f>
        <v>0.9527018012008005</v>
      </c>
      <c r="V4477" s="1" t="str">
        <f>IF(Sales_Datas[[#This Row],[base_price]] &lt;= 632200, "Low", (IF(Sales_Datas[[#This Row],[base_price]] &gt;= 10092000, "High", "Medium")))</f>
        <v>Low</v>
      </c>
    </row>
    <row r="4478" spans="1:22" x14ac:dyDescent="0.25">
      <c r="A4478" s="1" t="s">
        <v>12395</v>
      </c>
      <c r="B4478" s="1" t="s">
        <v>505</v>
      </c>
      <c r="C4478" s="2">
        <v>44238</v>
      </c>
      <c r="D4478" s="1" t="s">
        <v>8692</v>
      </c>
      <c r="E4478" s="4">
        <v>86942</v>
      </c>
      <c r="F4478">
        <v>1</v>
      </c>
      <c r="G4478" s="4">
        <v>869420</v>
      </c>
      <c r="H4478" s="4">
        <v>0</v>
      </c>
      <c r="I4478" s="4">
        <v>869420</v>
      </c>
      <c r="J4478">
        <v>1</v>
      </c>
      <c r="K4478">
        <v>1</v>
      </c>
      <c r="L4478">
        <v>1</v>
      </c>
      <c r="M4478">
        <v>1</v>
      </c>
      <c r="N4478" s="2">
        <v>44435</v>
      </c>
      <c r="O4478" s="1" t="s">
        <v>8693</v>
      </c>
      <c r="P4478" s="4">
        <v>869420</v>
      </c>
      <c r="Q4478" s="4">
        <v>53882</v>
      </c>
      <c r="R4478" s="1" t="s">
        <v>128</v>
      </c>
      <c r="S4478" s="1" t="s">
        <v>50</v>
      </c>
      <c r="T4478" s="4">
        <f>Sales_Datas[[#This Row],[after_discount]]-(Sales_Datas[[#This Row],[qty_ordered]]*Sales_Datas[[#This Row],[cogs]])</f>
        <v>815538</v>
      </c>
      <c r="U4478" s="3">
        <f>IFERROR(Sales_Datas[[#This Row],[Gross_Profit]]/Sales_Datas[[#This Row],[after_discount]],0)</f>
        <v>0.93802535023348899</v>
      </c>
      <c r="V4478" s="1" t="str">
        <f>IF(Sales_Datas[[#This Row],[base_price]] &lt;= 632200, "Low", (IF(Sales_Datas[[#This Row],[base_price]] &gt;= 10092000, "High", "Medium")))</f>
        <v>Medium</v>
      </c>
    </row>
    <row r="4479" spans="1:22" x14ac:dyDescent="0.25">
      <c r="A4479" s="1" t="s">
        <v>12396</v>
      </c>
      <c r="B4479" s="1" t="s">
        <v>505</v>
      </c>
      <c r="C4479" s="2">
        <v>44437</v>
      </c>
      <c r="D4479" s="1" t="s">
        <v>12397</v>
      </c>
      <c r="E4479" s="4">
        <v>86942</v>
      </c>
      <c r="F4479">
        <v>1</v>
      </c>
      <c r="G4479" s="4">
        <v>869420</v>
      </c>
      <c r="H4479" s="4">
        <v>0</v>
      </c>
      <c r="I4479" s="4">
        <v>869420</v>
      </c>
      <c r="J4479">
        <v>1</v>
      </c>
      <c r="K4479">
        <v>1</v>
      </c>
      <c r="L4479">
        <v>0</v>
      </c>
      <c r="M4479">
        <v>1</v>
      </c>
      <c r="N4479" s="2">
        <v>44435</v>
      </c>
      <c r="O4479" s="1" t="s">
        <v>12398</v>
      </c>
      <c r="P4479" s="4">
        <v>869420</v>
      </c>
      <c r="Q4479" s="4">
        <v>74762</v>
      </c>
      <c r="R4479" s="1" t="s">
        <v>128</v>
      </c>
      <c r="S4479" s="1" t="s">
        <v>50</v>
      </c>
      <c r="T4479" s="4">
        <f>Sales_Datas[[#This Row],[after_discount]]-(Sales_Datas[[#This Row],[qty_ordered]]*Sales_Datas[[#This Row],[cogs]])</f>
        <v>794658</v>
      </c>
      <c r="U4479" s="3">
        <f>IFERROR(Sales_Datas[[#This Row],[Gross_Profit]]/Sales_Datas[[#This Row],[after_discount]],0)</f>
        <v>0.91400933955970642</v>
      </c>
      <c r="V4479" s="1" t="str">
        <f>IF(Sales_Datas[[#This Row],[base_price]] &lt;= 632200, "Low", (IF(Sales_Datas[[#This Row],[base_price]] &gt;= 10092000, "High", "Medium")))</f>
        <v>Medium</v>
      </c>
    </row>
    <row r="4480" spans="1:22" x14ac:dyDescent="0.25">
      <c r="A4480" s="1" t="s">
        <v>12399</v>
      </c>
      <c r="B4480" s="1" t="s">
        <v>3378</v>
      </c>
      <c r="C4480" s="2">
        <v>44481</v>
      </c>
      <c r="D4480" s="1" t="s">
        <v>12400</v>
      </c>
      <c r="E4480" s="4">
        <v>86942</v>
      </c>
      <c r="F4480">
        <v>1</v>
      </c>
      <c r="G4480" s="4">
        <v>869420</v>
      </c>
      <c r="H4480" s="4">
        <v>0</v>
      </c>
      <c r="I4480" s="4">
        <v>869420</v>
      </c>
      <c r="J4480">
        <v>1</v>
      </c>
      <c r="K4480">
        <v>1</v>
      </c>
      <c r="L4480">
        <v>0</v>
      </c>
      <c r="M4480">
        <v>1</v>
      </c>
      <c r="N4480" s="2">
        <v>44393</v>
      </c>
      <c r="O4480" s="1" t="s">
        <v>12401</v>
      </c>
      <c r="P4480" s="4">
        <v>869420</v>
      </c>
      <c r="Q4480" s="4">
        <v>57362</v>
      </c>
      <c r="R4480" s="1" t="s">
        <v>128</v>
      </c>
      <c r="S4480" s="1" t="s">
        <v>50</v>
      </c>
      <c r="T4480" s="4">
        <f>Sales_Datas[[#This Row],[after_discount]]-(Sales_Datas[[#This Row],[qty_ordered]]*Sales_Datas[[#This Row],[cogs]])</f>
        <v>812058</v>
      </c>
      <c r="U4480" s="3">
        <f>IFERROR(Sales_Datas[[#This Row],[Gross_Profit]]/Sales_Datas[[#This Row],[after_discount]],0)</f>
        <v>0.93402268178785852</v>
      </c>
      <c r="V4480" s="1" t="str">
        <f>IF(Sales_Datas[[#This Row],[base_price]] &lt;= 632200, "Low", (IF(Sales_Datas[[#This Row],[base_price]] &gt;= 10092000, "High", "Medium")))</f>
        <v>Medium</v>
      </c>
    </row>
    <row r="4481" spans="1:22" x14ac:dyDescent="0.25">
      <c r="A4481" s="1" t="s">
        <v>12402</v>
      </c>
      <c r="B4481" s="1" t="s">
        <v>12403</v>
      </c>
      <c r="C4481" s="2">
        <v>44492</v>
      </c>
      <c r="D4481" s="1" t="s">
        <v>12397</v>
      </c>
      <c r="E4481" s="4">
        <v>86942</v>
      </c>
      <c r="F4481">
        <v>1</v>
      </c>
      <c r="G4481" s="4">
        <v>869420</v>
      </c>
      <c r="H4481" s="4">
        <v>0</v>
      </c>
      <c r="I4481" s="4">
        <v>869420</v>
      </c>
      <c r="J4481">
        <v>1</v>
      </c>
      <c r="K4481">
        <v>0</v>
      </c>
      <c r="L4481">
        <v>0</v>
      </c>
      <c r="M4481">
        <v>4</v>
      </c>
      <c r="N4481" s="2">
        <v>44475</v>
      </c>
      <c r="O4481" s="1" t="s">
        <v>12398</v>
      </c>
      <c r="P4481" s="4">
        <v>869420</v>
      </c>
      <c r="Q4481" s="4">
        <v>74762</v>
      </c>
      <c r="R4481" s="1" t="s">
        <v>128</v>
      </c>
      <c r="S4481" s="1" t="s">
        <v>34</v>
      </c>
      <c r="T4481" s="4">
        <f>Sales_Datas[[#This Row],[after_discount]]-(Sales_Datas[[#This Row],[qty_ordered]]*Sales_Datas[[#This Row],[cogs]])</f>
        <v>794658</v>
      </c>
      <c r="U4481" s="3">
        <f>IFERROR(Sales_Datas[[#This Row],[Gross_Profit]]/Sales_Datas[[#This Row],[after_discount]],0)</f>
        <v>0.91400933955970642</v>
      </c>
      <c r="V4481" s="1" t="str">
        <f>IF(Sales_Datas[[#This Row],[base_price]] &lt;= 632200, "Low", (IF(Sales_Datas[[#This Row],[base_price]] &gt;= 10092000, "High", "Medium")))</f>
        <v>Medium</v>
      </c>
    </row>
    <row r="4482" spans="1:22" x14ac:dyDescent="0.25">
      <c r="A4482" s="1" t="s">
        <v>12404</v>
      </c>
      <c r="B4482" s="1" t="s">
        <v>12405</v>
      </c>
      <c r="C4482" s="2">
        <v>44540</v>
      </c>
      <c r="D4482" s="1" t="s">
        <v>12397</v>
      </c>
      <c r="E4482" s="4">
        <v>86942</v>
      </c>
      <c r="F4482">
        <v>1</v>
      </c>
      <c r="G4482" s="4">
        <v>869420</v>
      </c>
      <c r="H4482" s="4">
        <v>0</v>
      </c>
      <c r="I4482" s="4">
        <v>869420</v>
      </c>
      <c r="J4482">
        <v>1</v>
      </c>
      <c r="K4482">
        <v>1</v>
      </c>
      <c r="L4482">
        <v>1</v>
      </c>
      <c r="M4482">
        <v>1</v>
      </c>
      <c r="N4482" s="2">
        <v>44485</v>
      </c>
      <c r="O4482" s="1" t="s">
        <v>12398</v>
      </c>
      <c r="P4482" s="4">
        <v>869420</v>
      </c>
      <c r="Q4482" s="4">
        <v>74762</v>
      </c>
      <c r="R4482" s="1" t="s">
        <v>128</v>
      </c>
      <c r="S4482" s="1" t="s">
        <v>50</v>
      </c>
      <c r="T4482" s="4">
        <f>Sales_Datas[[#This Row],[after_discount]]-(Sales_Datas[[#This Row],[qty_ordered]]*Sales_Datas[[#This Row],[cogs]])</f>
        <v>794658</v>
      </c>
      <c r="U4482" s="3">
        <f>IFERROR(Sales_Datas[[#This Row],[Gross_Profit]]/Sales_Datas[[#This Row],[after_discount]],0)</f>
        <v>0.91400933955970642</v>
      </c>
      <c r="V4482" s="1" t="str">
        <f>IF(Sales_Datas[[#This Row],[base_price]] &lt;= 632200, "Low", (IF(Sales_Datas[[#This Row],[base_price]] &gt;= 10092000, "High", "Medium")))</f>
        <v>Medium</v>
      </c>
    </row>
    <row r="4483" spans="1:22" x14ac:dyDescent="0.25">
      <c r="A4483" s="1" t="s">
        <v>12406</v>
      </c>
      <c r="B4483" s="1" t="s">
        <v>12407</v>
      </c>
      <c r="C4483" s="2">
        <v>44581</v>
      </c>
      <c r="D4483" s="1" t="s">
        <v>12408</v>
      </c>
      <c r="E4483" s="4">
        <v>86942</v>
      </c>
      <c r="F4483">
        <v>1</v>
      </c>
      <c r="G4483" s="4">
        <v>869420</v>
      </c>
      <c r="H4483" s="4">
        <v>0</v>
      </c>
      <c r="I4483" s="4">
        <v>869420</v>
      </c>
      <c r="J4483">
        <v>1</v>
      </c>
      <c r="K4483">
        <v>1</v>
      </c>
      <c r="L4483">
        <v>1</v>
      </c>
      <c r="M4483">
        <v>1</v>
      </c>
      <c r="N4483" s="2">
        <v>44480</v>
      </c>
      <c r="O4483" s="1" t="s">
        <v>12409</v>
      </c>
      <c r="P4483" s="4">
        <v>869420</v>
      </c>
      <c r="Q4483" s="4">
        <v>55622</v>
      </c>
      <c r="R4483" s="1" t="s">
        <v>128</v>
      </c>
      <c r="S4483" s="1" t="s">
        <v>50</v>
      </c>
      <c r="T4483" s="4">
        <f>Sales_Datas[[#This Row],[after_discount]]-(Sales_Datas[[#This Row],[qty_ordered]]*Sales_Datas[[#This Row],[cogs]])</f>
        <v>813798</v>
      </c>
      <c r="U4483" s="3">
        <f>IFERROR(Sales_Datas[[#This Row],[Gross_Profit]]/Sales_Datas[[#This Row],[after_discount]],0)</f>
        <v>0.93602401601067375</v>
      </c>
      <c r="V4483" s="1" t="str">
        <f>IF(Sales_Datas[[#This Row],[base_price]] &lt;= 632200, "Low", (IF(Sales_Datas[[#This Row],[base_price]] &gt;= 10092000, "High", "Medium")))</f>
        <v>Medium</v>
      </c>
    </row>
    <row r="4484" spans="1:22" x14ac:dyDescent="0.25">
      <c r="A4484" s="1" t="s">
        <v>12410</v>
      </c>
      <c r="B4484" s="1" t="s">
        <v>12411</v>
      </c>
      <c r="C4484" s="2">
        <v>44733</v>
      </c>
      <c r="D4484" s="1" t="s">
        <v>12412</v>
      </c>
      <c r="E4484" s="4">
        <v>86942</v>
      </c>
      <c r="F4484">
        <v>1</v>
      </c>
      <c r="G4484" s="4">
        <v>869420</v>
      </c>
      <c r="H4484" s="4">
        <v>0</v>
      </c>
      <c r="I4484" s="4">
        <v>869420</v>
      </c>
      <c r="J4484">
        <v>1</v>
      </c>
      <c r="K4484">
        <v>1</v>
      </c>
      <c r="L4484">
        <v>0</v>
      </c>
      <c r="M4484">
        <v>1</v>
      </c>
      <c r="N4484" s="2">
        <v>44506</v>
      </c>
      <c r="O4484" s="1" t="s">
        <v>12413</v>
      </c>
      <c r="P4484" s="4">
        <v>869420</v>
      </c>
      <c r="Q4484" s="4">
        <v>56492</v>
      </c>
      <c r="R4484" s="1" t="s">
        <v>128</v>
      </c>
      <c r="S4484" s="1" t="s">
        <v>50</v>
      </c>
      <c r="T4484" s="4">
        <f>Sales_Datas[[#This Row],[after_discount]]-(Sales_Datas[[#This Row],[qty_ordered]]*Sales_Datas[[#This Row],[cogs]])</f>
        <v>812928</v>
      </c>
      <c r="U4484" s="3">
        <f>IFERROR(Sales_Datas[[#This Row],[Gross_Profit]]/Sales_Datas[[#This Row],[after_discount]],0)</f>
        <v>0.93502334889926619</v>
      </c>
      <c r="V4484" s="1" t="str">
        <f>IF(Sales_Datas[[#This Row],[base_price]] &lt;= 632200, "Low", (IF(Sales_Datas[[#This Row],[base_price]] &gt;= 10092000, "High", "Medium")))</f>
        <v>Medium</v>
      </c>
    </row>
    <row r="4485" spans="1:22" x14ac:dyDescent="0.25">
      <c r="A4485" s="1" t="s">
        <v>12414</v>
      </c>
      <c r="B4485" s="1" t="s">
        <v>12415</v>
      </c>
      <c r="C4485" s="2">
        <v>44600</v>
      </c>
      <c r="D4485" s="1" t="s">
        <v>12416</v>
      </c>
      <c r="E4485" s="4">
        <v>86942</v>
      </c>
      <c r="F4485">
        <v>1</v>
      </c>
      <c r="G4485" s="4">
        <v>869420</v>
      </c>
      <c r="H4485" s="4">
        <v>0</v>
      </c>
      <c r="I4485" s="4">
        <v>869420</v>
      </c>
      <c r="J4485">
        <v>1</v>
      </c>
      <c r="K4485">
        <v>1</v>
      </c>
      <c r="L4485">
        <v>0</v>
      </c>
      <c r="M4485">
        <v>1</v>
      </c>
      <c r="N4485" s="2">
        <v>44745</v>
      </c>
      <c r="O4485" s="1" t="s">
        <v>12417</v>
      </c>
      <c r="P4485" s="4">
        <v>696000</v>
      </c>
      <c r="Q4485" s="4">
        <v>54984</v>
      </c>
      <c r="R4485" s="1" t="s">
        <v>554</v>
      </c>
      <c r="S4485" s="1" t="s">
        <v>50</v>
      </c>
      <c r="T4485" s="4">
        <f>Sales_Datas[[#This Row],[after_discount]]-(Sales_Datas[[#This Row],[qty_ordered]]*Sales_Datas[[#This Row],[cogs]])</f>
        <v>814436</v>
      </c>
      <c r="U4485" s="3">
        <f>IFERROR(Sales_Datas[[#This Row],[Gross_Profit]]/Sales_Datas[[#This Row],[after_discount]],0)</f>
        <v>0.93675783855903938</v>
      </c>
      <c r="V4485" s="1" t="str">
        <f>IF(Sales_Datas[[#This Row],[base_price]] &lt;= 632200, "Low", (IF(Sales_Datas[[#This Row],[base_price]] &gt;= 10092000, "High", "Medium")))</f>
        <v>Medium</v>
      </c>
    </row>
    <row r="4486" spans="1:22" x14ac:dyDescent="0.25">
      <c r="A4486" s="1" t="s">
        <v>12418</v>
      </c>
      <c r="B4486" s="1" t="s">
        <v>12419</v>
      </c>
      <c r="C4486" s="2">
        <v>44617</v>
      </c>
      <c r="D4486" s="1" t="s">
        <v>12420</v>
      </c>
      <c r="E4486" s="4">
        <v>86942</v>
      </c>
      <c r="F4486">
        <v>1</v>
      </c>
      <c r="G4486" s="4">
        <v>869420</v>
      </c>
      <c r="H4486" s="4">
        <v>0</v>
      </c>
      <c r="I4486" s="4">
        <v>869420</v>
      </c>
      <c r="J4486">
        <v>1</v>
      </c>
      <c r="K4486">
        <v>1</v>
      </c>
      <c r="L4486">
        <v>0</v>
      </c>
      <c r="M4486">
        <v>1</v>
      </c>
      <c r="N4486" s="2">
        <v>44613</v>
      </c>
      <c r="O4486" s="1" t="s">
        <v>12421</v>
      </c>
      <c r="P4486" s="4">
        <v>869420</v>
      </c>
      <c r="Q4486" s="4">
        <v>59972</v>
      </c>
      <c r="R4486" s="1" t="s">
        <v>554</v>
      </c>
      <c r="S4486" s="1" t="s">
        <v>50</v>
      </c>
      <c r="T4486" s="4">
        <f>Sales_Datas[[#This Row],[after_discount]]-(Sales_Datas[[#This Row],[qty_ordered]]*Sales_Datas[[#This Row],[cogs]])</f>
        <v>809448</v>
      </c>
      <c r="U4486" s="3">
        <f>IFERROR(Sales_Datas[[#This Row],[Gross_Profit]]/Sales_Datas[[#This Row],[after_discount]],0)</f>
        <v>0.93102068045363573</v>
      </c>
      <c r="V4486" s="1" t="str">
        <f>IF(Sales_Datas[[#This Row],[base_price]] &lt;= 632200, "Low", (IF(Sales_Datas[[#This Row],[base_price]] &gt;= 10092000, "High", "Medium")))</f>
        <v>Medium</v>
      </c>
    </row>
    <row r="4487" spans="1:22" x14ac:dyDescent="0.25">
      <c r="A4487" s="1" t="s">
        <v>12422</v>
      </c>
      <c r="B4487" s="1" t="s">
        <v>12423</v>
      </c>
      <c r="C4487" s="2">
        <v>44708</v>
      </c>
      <c r="D4487" s="1" t="s">
        <v>12424</v>
      </c>
      <c r="E4487" s="4">
        <v>86942</v>
      </c>
      <c r="F4487">
        <v>1</v>
      </c>
      <c r="G4487" s="4">
        <v>869420</v>
      </c>
      <c r="H4487" s="4">
        <v>0</v>
      </c>
      <c r="I4487" s="4">
        <v>869420</v>
      </c>
      <c r="J4487">
        <v>1</v>
      </c>
      <c r="K4487">
        <v>1</v>
      </c>
      <c r="L4487">
        <v>0</v>
      </c>
      <c r="M4487">
        <v>1</v>
      </c>
      <c r="N4487" s="2">
        <v>44688</v>
      </c>
      <c r="O4487" s="1" t="s">
        <v>12425</v>
      </c>
      <c r="P4487" s="4">
        <v>869420</v>
      </c>
      <c r="Q4487" s="4">
        <v>54752</v>
      </c>
      <c r="R4487" s="1" t="s">
        <v>554</v>
      </c>
      <c r="S4487" s="1" t="s">
        <v>50</v>
      </c>
      <c r="T4487" s="4">
        <f>Sales_Datas[[#This Row],[after_discount]]-(Sales_Datas[[#This Row],[qty_ordered]]*Sales_Datas[[#This Row],[cogs]])</f>
        <v>814668</v>
      </c>
      <c r="U4487" s="3">
        <f>IFERROR(Sales_Datas[[#This Row],[Gross_Profit]]/Sales_Datas[[#This Row],[after_discount]],0)</f>
        <v>0.93702468312208143</v>
      </c>
      <c r="V4487" s="1" t="str">
        <f>IF(Sales_Datas[[#This Row],[base_price]] &lt;= 632200, "Low", (IF(Sales_Datas[[#This Row],[base_price]] &gt;= 10092000, "High", "Medium")))</f>
        <v>Medium</v>
      </c>
    </row>
    <row r="4488" spans="1:22" x14ac:dyDescent="0.25">
      <c r="A4488" s="1" t="s">
        <v>12426</v>
      </c>
      <c r="B4488" s="1" t="s">
        <v>12427</v>
      </c>
      <c r="C4488" s="2">
        <v>44761</v>
      </c>
      <c r="D4488" s="1" t="s">
        <v>12416</v>
      </c>
      <c r="E4488" s="4">
        <v>86942</v>
      </c>
      <c r="F4488">
        <v>1</v>
      </c>
      <c r="G4488" s="4">
        <v>869420</v>
      </c>
      <c r="H4488" s="4">
        <v>0</v>
      </c>
      <c r="I4488" s="4">
        <v>869420</v>
      </c>
      <c r="J4488">
        <v>1</v>
      </c>
      <c r="K4488">
        <v>1</v>
      </c>
      <c r="L4488">
        <v>1</v>
      </c>
      <c r="M4488">
        <v>1</v>
      </c>
      <c r="N4488" s="2">
        <v>44713</v>
      </c>
      <c r="O4488" s="1" t="s">
        <v>12417</v>
      </c>
      <c r="P4488" s="4">
        <v>696000</v>
      </c>
      <c r="Q4488" s="4">
        <v>54984</v>
      </c>
      <c r="R4488" s="1" t="s">
        <v>554</v>
      </c>
      <c r="S4488" s="1" t="s">
        <v>50</v>
      </c>
      <c r="T4488" s="4">
        <f>Sales_Datas[[#This Row],[after_discount]]-(Sales_Datas[[#This Row],[qty_ordered]]*Sales_Datas[[#This Row],[cogs]])</f>
        <v>814436</v>
      </c>
      <c r="U4488" s="3">
        <f>IFERROR(Sales_Datas[[#This Row],[Gross_Profit]]/Sales_Datas[[#This Row],[after_discount]],0)</f>
        <v>0.93675783855903938</v>
      </c>
      <c r="V4488" s="1" t="str">
        <f>IF(Sales_Datas[[#This Row],[base_price]] &lt;= 632200, "Low", (IF(Sales_Datas[[#This Row],[base_price]] &gt;= 10092000, "High", "Medium")))</f>
        <v>Medium</v>
      </c>
    </row>
    <row r="4489" spans="1:22" x14ac:dyDescent="0.25">
      <c r="A4489" s="1" t="s">
        <v>12428</v>
      </c>
      <c r="B4489" s="1" t="s">
        <v>12429</v>
      </c>
      <c r="C4489" s="2">
        <v>44762</v>
      </c>
      <c r="D4489" s="1" t="s">
        <v>12416</v>
      </c>
      <c r="E4489" s="4">
        <v>86942</v>
      </c>
      <c r="F4489">
        <v>1</v>
      </c>
      <c r="G4489" s="4">
        <v>869420</v>
      </c>
      <c r="H4489" s="4">
        <v>0</v>
      </c>
      <c r="I4489" s="4">
        <v>869420</v>
      </c>
      <c r="J4489">
        <v>1</v>
      </c>
      <c r="K4489">
        <v>1</v>
      </c>
      <c r="L4489">
        <v>0</v>
      </c>
      <c r="M4489">
        <v>1</v>
      </c>
      <c r="N4489" s="2">
        <v>44769</v>
      </c>
      <c r="O4489" s="1" t="s">
        <v>12417</v>
      </c>
      <c r="P4489" s="4">
        <v>696000</v>
      </c>
      <c r="Q4489" s="4">
        <v>54984</v>
      </c>
      <c r="R4489" s="1" t="s">
        <v>554</v>
      </c>
      <c r="S4489" s="1" t="s">
        <v>50</v>
      </c>
      <c r="T4489" s="4">
        <f>Sales_Datas[[#This Row],[after_discount]]-(Sales_Datas[[#This Row],[qty_ordered]]*Sales_Datas[[#This Row],[cogs]])</f>
        <v>814436</v>
      </c>
      <c r="U4489" s="3">
        <f>IFERROR(Sales_Datas[[#This Row],[Gross_Profit]]/Sales_Datas[[#This Row],[after_discount]],0)</f>
        <v>0.93675783855903938</v>
      </c>
      <c r="V4489" s="1" t="str">
        <f>IF(Sales_Datas[[#This Row],[base_price]] &lt;= 632200, "Low", (IF(Sales_Datas[[#This Row],[base_price]] &gt;= 10092000, "High", "Medium")))</f>
        <v>Medium</v>
      </c>
    </row>
    <row r="4490" spans="1:22" x14ac:dyDescent="0.25">
      <c r="A4490" s="1" t="s">
        <v>12430</v>
      </c>
      <c r="B4490" s="1" t="s">
        <v>12431</v>
      </c>
      <c r="C4490" s="2">
        <v>44765</v>
      </c>
      <c r="D4490" s="1" t="s">
        <v>12416</v>
      </c>
      <c r="E4490" s="4">
        <v>86942</v>
      </c>
      <c r="F4490">
        <v>1</v>
      </c>
      <c r="G4490" s="4">
        <v>869420</v>
      </c>
      <c r="H4490" s="4">
        <v>0</v>
      </c>
      <c r="I4490" s="4">
        <v>869420</v>
      </c>
      <c r="J4490">
        <v>1</v>
      </c>
      <c r="K4490">
        <v>1</v>
      </c>
      <c r="L4490">
        <v>0</v>
      </c>
      <c r="M4490">
        <v>1</v>
      </c>
      <c r="N4490" s="2">
        <v>44759</v>
      </c>
      <c r="O4490" s="1" t="s">
        <v>12417</v>
      </c>
      <c r="P4490" s="4">
        <v>696000</v>
      </c>
      <c r="Q4490" s="4">
        <v>54984</v>
      </c>
      <c r="R4490" s="1" t="s">
        <v>554</v>
      </c>
      <c r="S4490" s="1" t="s">
        <v>50</v>
      </c>
      <c r="T4490" s="4">
        <f>Sales_Datas[[#This Row],[after_discount]]-(Sales_Datas[[#This Row],[qty_ordered]]*Sales_Datas[[#This Row],[cogs]])</f>
        <v>814436</v>
      </c>
      <c r="U4490" s="3">
        <f>IFERROR(Sales_Datas[[#This Row],[Gross_Profit]]/Sales_Datas[[#This Row],[after_discount]],0)</f>
        <v>0.93675783855903938</v>
      </c>
      <c r="V4490" s="1" t="str">
        <f>IF(Sales_Datas[[#This Row],[base_price]] &lt;= 632200, "Low", (IF(Sales_Datas[[#This Row],[base_price]] &gt;= 10092000, "High", "Medium")))</f>
        <v>Medium</v>
      </c>
    </row>
    <row r="4491" spans="1:22" x14ac:dyDescent="0.25">
      <c r="A4491" s="1" t="s">
        <v>12432</v>
      </c>
      <c r="B4491" s="1" t="s">
        <v>12415</v>
      </c>
      <c r="C4491" s="2">
        <v>44770</v>
      </c>
      <c r="D4491" s="1" t="s">
        <v>12416</v>
      </c>
      <c r="E4491" s="4">
        <v>86942</v>
      </c>
      <c r="F4491">
        <v>1</v>
      </c>
      <c r="G4491" s="4">
        <v>869420</v>
      </c>
      <c r="H4491" s="4">
        <v>0</v>
      </c>
      <c r="I4491" s="4">
        <v>869420</v>
      </c>
      <c r="J4491">
        <v>1</v>
      </c>
      <c r="K4491">
        <v>0</v>
      </c>
      <c r="L4491">
        <v>0</v>
      </c>
      <c r="M4491">
        <v>1</v>
      </c>
      <c r="N4491" s="2">
        <v>44745</v>
      </c>
      <c r="O4491" s="1" t="s">
        <v>12417</v>
      </c>
      <c r="P4491" s="4">
        <v>696000</v>
      </c>
      <c r="Q4491" s="4">
        <v>54984</v>
      </c>
      <c r="R4491" s="1" t="s">
        <v>554</v>
      </c>
      <c r="S4491" s="1" t="s">
        <v>50</v>
      </c>
      <c r="T4491" s="4">
        <f>Sales_Datas[[#This Row],[after_discount]]-(Sales_Datas[[#This Row],[qty_ordered]]*Sales_Datas[[#This Row],[cogs]])</f>
        <v>814436</v>
      </c>
      <c r="U4491" s="3">
        <f>IFERROR(Sales_Datas[[#This Row],[Gross_Profit]]/Sales_Datas[[#This Row],[after_discount]],0)</f>
        <v>0.93675783855903938</v>
      </c>
      <c r="V4491" s="1" t="str">
        <f>IF(Sales_Datas[[#This Row],[base_price]] &lt;= 632200, "Low", (IF(Sales_Datas[[#This Row],[base_price]] &gt;= 10092000, "High", "Medium")))</f>
        <v>Medium</v>
      </c>
    </row>
    <row r="4492" spans="1:22" x14ac:dyDescent="0.25">
      <c r="A4492" s="1" t="s">
        <v>12433</v>
      </c>
      <c r="B4492" s="1" t="s">
        <v>12434</v>
      </c>
      <c r="C4492" s="2">
        <v>44566</v>
      </c>
      <c r="D4492" s="1" t="s">
        <v>12435</v>
      </c>
      <c r="E4492" s="4">
        <v>86942</v>
      </c>
      <c r="F4492">
        <v>1</v>
      </c>
      <c r="G4492" s="4">
        <v>869420</v>
      </c>
      <c r="H4492" s="4">
        <v>0</v>
      </c>
      <c r="I4492" s="4">
        <v>869420</v>
      </c>
      <c r="J4492">
        <v>1</v>
      </c>
      <c r="K4492">
        <v>0</v>
      </c>
      <c r="L4492">
        <v>0</v>
      </c>
      <c r="M4492">
        <v>1</v>
      </c>
      <c r="N4492" s="2">
        <v>44544</v>
      </c>
      <c r="O4492" s="1" t="s">
        <v>12436</v>
      </c>
      <c r="P4492" s="4">
        <v>869420</v>
      </c>
      <c r="Q4492" s="4">
        <v>77372</v>
      </c>
      <c r="R4492" s="1" t="s">
        <v>133</v>
      </c>
      <c r="S4492" s="1" t="s">
        <v>50</v>
      </c>
      <c r="T4492" s="4">
        <f>Sales_Datas[[#This Row],[after_discount]]-(Sales_Datas[[#This Row],[qty_ordered]]*Sales_Datas[[#This Row],[cogs]])</f>
        <v>792048</v>
      </c>
      <c r="U4492" s="3">
        <f>IFERROR(Sales_Datas[[#This Row],[Gross_Profit]]/Sales_Datas[[#This Row],[after_discount]],0)</f>
        <v>0.91100733822548363</v>
      </c>
      <c r="V4492" s="1" t="str">
        <f>IF(Sales_Datas[[#This Row],[base_price]] &lt;= 632200, "Low", (IF(Sales_Datas[[#This Row],[base_price]] &gt;= 10092000, "High", "Medium")))</f>
        <v>Medium</v>
      </c>
    </row>
    <row r="4493" spans="1:22" x14ac:dyDescent="0.25">
      <c r="A4493" s="1" t="s">
        <v>12437</v>
      </c>
      <c r="B4493" s="1" t="s">
        <v>12438</v>
      </c>
      <c r="C4493" s="2">
        <v>44739</v>
      </c>
      <c r="D4493" s="1" t="s">
        <v>12439</v>
      </c>
      <c r="E4493" s="4">
        <v>86942</v>
      </c>
      <c r="F4493">
        <v>1</v>
      </c>
      <c r="G4493" s="4">
        <v>869420</v>
      </c>
      <c r="H4493" s="4">
        <v>0</v>
      </c>
      <c r="I4493" s="4">
        <v>869420</v>
      </c>
      <c r="J4493">
        <v>1</v>
      </c>
      <c r="K4493">
        <v>1</v>
      </c>
      <c r="L4493">
        <v>0</v>
      </c>
      <c r="M4493">
        <v>1</v>
      </c>
      <c r="N4493" s="2">
        <v>44737</v>
      </c>
      <c r="O4493" s="1" t="s">
        <v>12440</v>
      </c>
      <c r="P4493" s="4">
        <v>869420</v>
      </c>
      <c r="Q4493" s="4">
        <v>66932</v>
      </c>
      <c r="R4493" s="1" t="s">
        <v>133</v>
      </c>
      <c r="S4493" s="1" t="s">
        <v>50</v>
      </c>
      <c r="T4493" s="4">
        <f>Sales_Datas[[#This Row],[after_discount]]-(Sales_Datas[[#This Row],[qty_ordered]]*Sales_Datas[[#This Row],[cogs]])</f>
        <v>802488</v>
      </c>
      <c r="U4493" s="3">
        <f>IFERROR(Sales_Datas[[#This Row],[Gross_Profit]]/Sales_Datas[[#This Row],[after_discount]],0)</f>
        <v>0.92301534356237491</v>
      </c>
      <c r="V4493" s="1" t="str">
        <f>IF(Sales_Datas[[#This Row],[base_price]] &lt;= 632200, "Low", (IF(Sales_Datas[[#This Row],[base_price]] &gt;= 10092000, "High", "Medium")))</f>
        <v>Medium</v>
      </c>
    </row>
    <row r="4494" spans="1:22" x14ac:dyDescent="0.25">
      <c r="A4494" s="1" t="s">
        <v>12441</v>
      </c>
      <c r="B4494" s="1" t="s">
        <v>12442</v>
      </c>
      <c r="C4494" s="2">
        <v>44772</v>
      </c>
      <c r="D4494" s="1" t="s">
        <v>12443</v>
      </c>
      <c r="E4494" s="4">
        <v>86942</v>
      </c>
      <c r="F4494">
        <v>1</v>
      </c>
      <c r="G4494" s="4">
        <v>869420</v>
      </c>
      <c r="H4494" s="4">
        <v>0</v>
      </c>
      <c r="I4494" s="4">
        <v>869420</v>
      </c>
      <c r="J4494">
        <v>1</v>
      </c>
      <c r="K4494">
        <v>1</v>
      </c>
      <c r="L4494">
        <v>1</v>
      </c>
      <c r="M4494">
        <v>1</v>
      </c>
      <c r="N4494" s="2">
        <v>44762</v>
      </c>
      <c r="O4494" s="1" t="s">
        <v>12444</v>
      </c>
      <c r="P4494" s="4">
        <v>869420</v>
      </c>
      <c r="Q4494" s="4">
        <v>65192</v>
      </c>
      <c r="R4494" s="1" t="s">
        <v>133</v>
      </c>
      <c r="S4494" s="1" t="s">
        <v>50</v>
      </c>
      <c r="T4494" s="4">
        <f>Sales_Datas[[#This Row],[after_discount]]-(Sales_Datas[[#This Row],[qty_ordered]]*Sales_Datas[[#This Row],[cogs]])</f>
        <v>804228</v>
      </c>
      <c r="U4494" s="3">
        <f>IFERROR(Sales_Datas[[#This Row],[Gross_Profit]]/Sales_Datas[[#This Row],[after_discount]],0)</f>
        <v>0.92501667778519014</v>
      </c>
      <c r="V4494" s="1" t="str">
        <f>IF(Sales_Datas[[#This Row],[base_price]] &lt;= 632200, "Low", (IF(Sales_Datas[[#This Row],[base_price]] &gt;= 10092000, "High", "Medium")))</f>
        <v>Medium</v>
      </c>
    </row>
    <row r="4495" spans="1:22" x14ac:dyDescent="0.25">
      <c r="A4495" s="1" t="s">
        <v>12445</v>
      </c>
      <c r="B4495" s="1" t="s">
        <v>12446</v>
      </c>
      <c r="C4495" s="2">
        <v>44236</v>
      </c>
      <c r="D4495" s="1" t="s">
        <v>12327</v>
      </c>
      <c r="E4495" s="4">
        <v>86942</v>
      </c>
      <c r="F4495">
        <v>1</v>
      </c>
      <c r="G4495" s="4">
        <v>869420</v>
      </c>
      <c r="H4495" s="4">
        <v>0</v>
      </c>
      <c r="I4495" s="4">
        <v>869420</v>
      </c>
      <c r="J4495">
        <v>1</v>
      </c>
      <c r="K4495">
        <v>1</v>
      </c>
      <c r="L4495">
        <v>1</v>
      </c>
      <c r="M4495">
        <v>1</v>
      </c>
      <c r="N4495" s="2">
        <v>44449</v>
      </c>
      <c r="O4495" s="1" t="s">
        <v>12328</v>
      </c>
      <c r="P4495" s="4">
        <v>1449420</v>
      </c>
      <c r="Q4495" s="4">
        <v>99992</v>
      </c>
      <c r="R4495" s="1" t="s">
        <v>23</v>
      </c>
      <c r="S4495" s="1" t="s">
        <v>50</v>
      </c>
      <c r="T4495" s="4">
        <f>Sales_Datas[[#This Row],[after_discount]]-(Sales_Datas[[#This Row],[qty_ordered]]*Sales_Datas[[#This Row],[cogs]])</f>
        <v>769428</v>
      </c>
      <c r="U4495" s="3">
        <f>IFERROR(Sales_Datas[[#This Row],[Gross_Profit]]/Sales_Datas[[#This Row],[after_discount]],0)</f>
        <v>0.88498999332888595</v>
      </c>
      <c r="V4495" s="1" t="str">
        <f>IF(Sales_Datas[[#This Row],[base_price]] &lt;= 632200, "Low", (IF(Sales_Datas[[#This Row],[base_price]] &gt;= 10092000, "High", "Medium")))</f>
        <v>Medium</v>
      </c>
    </row>
    <row r="4496" spans="1:22" x14ac:dyDescent="0.25">
      <c r="A4496" s="1" t="s">
        <v>12447</v>
      </c>
      <c r="B4496" s="1" t="s">
        <v>12448</v>
      </c>
      <c r="C4496" s="2">
        <v>44760</v>
      </c>
      <c r="D4496" s="1" t="s">
        <v>12449</v>
      </c>
      <c r="E4496" s="4">
        <v>86942</v>
      </c>
      <c r="F4496">
        <v>1</v>
      </c>
      <c r="G4496" s="4">
        <v>869420</v>
      </c>
      <c r="H4496" s="4">
        <v>0</v>
      </c>
      <c r="I4496" s="4">
        <v>869420</v>
      </c>
      <c r="J4496">
        <v>1</v>
      </c>
      <c r="K4496">
        <v>1</v>
      </c>
      <c r="L4496">
        <v>0</v>
      </c>
      <c r="M4496">
        <v>1</v>
      </c>
      <c r="N4496" s="2">
        <v>44678</v>
      </c>
      <c r="O4496" s="1" t="s">
        <v>12450</v>
      </c>
      <c r="P4496" s="4">
        <v>869420</v>
      </c>
      <c r="Q4496" s="4">
        <v>69542</v>
      </c>
      <c r="R4496" s="1" t="s">
        <v>75</v>
      </c>
      <c r="S4496" s="1" t="s">
        <v>50</v>
      </c>
      <c r="T4496" s="4">
        <f>Sales_Datas[[#This Row],[after_discount]]-(Sales_Datas[[#This Row],[qty_ordered]]*Sales_Datas[[#This Row],[cogs]])</f>
        <v>799878</v>
      </c>
      <c r="U4496" s="3">
        <f>IFERROR(Sales_Datas[[#This Row],[Gross_Profit]]/Sales_Datas[[#This Row],[after_discount]],0)</f>
        <v>0.92001334222815212</v>
      </c>
      <c r="V4496" s="1" t="str">
        <f>IF(Sales_Datas[[#This Row],[base_price]] &lt;= 632200, "Low", (IF(Sales_Datas[[#This Row],[base_price]] &gt;= 10092000, "High", "Medium")))</f>
        <v>Medium</v>
      </c>
    </row>
    <row r="4497" spans="1:22" x14ac:dyDescent="0.25">
      <c r="A4497" s="1" t="s">
        <v>12451</v>
      </c>
      <c r="B4497" s="1" t="s">
        <v>12452</v>
      </c>
      <c r="C4497" s="2">
        <v>44500</v>
      </c>
      <c r="D4497" s="1" t="s">
        <v>12453</v>
      </c>
      <c r="E4497" s="4">
        <v>43442</v>
      </c>
      <c r="F4497">
        <v>2</v>
      </c>
      <c r="G4497" s="4">
        <v>868840</v>
      </c>
      <c r="H4497" s="4">
        <v>0</v>
      </c>
      <c r="I4497" s="4">
        <v>868840</v>
      </c>
      <c r="J4497">
        <v>1</v>
      </c>
      <c r="K4497">
        <v>1</v>
      </c>
      <c r="L4497">
        <v>1</v>
      </c>
      <c r="M4497">
        <v>1</v>
      </c>
      <c r="N4497" s="2">
        <v>44441</v>
      </c>
      <c r="O4497" s="1" t="s">
        <v>12454</v>
      </c>
      <c r="P4497" s="4">
        <v>434420</v>
      </c>
      <c r="Q4497" s="4">
        <v>35612</v>
      </c>
      <c r="R4497" s="1" t="s">
        <v>128</v>
      </c>
      <c r="S4497" s="1" t="s">
        <v>50</v>
      </c>
      <c r="T4497" s="4">
        <f>Sales_Datas[[#This Row],[after_discount]]-(Sales_Datas[[#This Row],[qty_ordered]]*Sales_Datas[[#This Row],[cogs]])</f>
        <v>797616</v>
      </c>
      <c r="U4497" s="3">
        <f>IFERROR(Sales_Datas[[#This Row],[Gross_Profit]]/Sales_Datas[[#This Row],[after_discount]],0)</f>
        <v>0.91802403204272365</v>
      </c>
      <c r="V4497" s="1" t="str">
        <f>IF(Sales_Datas[[#This Row],[base_price]] &lt;= 632200, "Low", (IF(Sales_Datas[[#This Row],[base_price]] &gt;= 10092000, "High", "Medium")))</f>
        <v>Low</v>
      </c>
    </row>
    <row r="4498" spans="1:22" x14ac:dyDescent="0.25">
      <c r="A4498" s="1" t="s">
        <v>12455</v>
      </c>
      <c r="B4498" s="1" t="s">
        <v>12456</v>
      </c>
      <c r="C4498" s="2">
        <v>44627</v>
      </c>
      <c r="D4498" s="1" t="s">
        <v>12416</v>
      </c>
      <c r="E4498" s="4">
        <v>43442</v>
      </c>
      <c r="F4498">
        <v>2</v>
      </c>
      <c r="G4498" s="4">
        <v>868840</v>
      </c>
      <c r="H4498" s="4">
        <v>0</v>
      </c>
      <c r="I4498" s="4">
        <v>868840</v>
      </c>
      <c r="J4498">
        <v>1</v>
      </c>
      <c r="K4498">
        <v>1</v>
      </c>
      <c r="L4498">
        <v>0</v>
      </c>
      <c r="M4498">
        <v>1</v>
      </c>
      <c r="N4498" s="2">
        <v>44761</v>
      </c>
      <c r="O4498" s="1" t="s">
        <v>12417</v>
      </c>
      <c r="P4498" s="4">
        <v>696000</v>
      </c>
      <c r="Q4498" s="4">
        <v>54984</v>
      </c>
      <c r="R4498" s="1" t="s">
        <v>554</v>
      </c>
      <c r="S4498" s="1" t="s">
        <v>50</v>
      </c>
      <c r="T4498" s="4">
        <f>Sales_Datas[[#This Row],[after_discount]]-(Sales_Datas[[#This Row],[qty_ordered]]*Sales_Datas[[#This Row],[cogs]])</f>
        <v>758872</v>
      </c>
      <c r="U4498" s="3">
        <f>IFERROR(Sales_Datas[[#This Row],[Gross_Profit]]/Sales_Datas[[#This Row],[after_discount]],0)</f>
        <v>0.87343124165554076</v>
      </c>
      <c r="V4498" s="1" t="str">
        <f>IF(Sales_Datas[[#This Row],[base_price]] &lt;= 632200, "Low", (IF(Sales_Datas[[#This Row],[base_price]] &gt;= 10092000, "High", "Medium")))</f>
        <v>Medium</v>
      </c>
    </row>
    <row r="4499" spans="1:22" x14ac:dyDescent="0.25">
      <c r="A4499" s="1" t="s">
        <v>12457</v>
      </c>
      <c r="B4499" s="1" t="s">
        <v>12458</v>
      </c>
      <c r="C4499" s="2">
        <v>44667</v>
      </c>
      <c r="D4499" s="1" t="s">
        <v>12459</v>
      </c>
      <c r="E4499" s="4">
        <v>28942</v>
      </c>
      <c r="F4499">
        <v>3</v>
      </c>
      <c r="G4499" s="4">
        <v>868260</v>
      </c>
      <c r="H4499" s="4">
        <v>0</v>
      </c>
      <c r="I4499" s="4">
        <v>868260</v>
      </c>
      <c r="J4499">
        <v>1</v>
      </c>
      <c r="K4499">
        <v>1</v>
      </c>
      <c r="L4499">
        <v>1</v>
      </c>
      <c r="M4499">
        <v>1</v>
      </c>
      <c r="N4499" s="2">
        <v>44563</v>
      </c>
      <c r="O4499" s="1" t="s">
        <v>12460</v>
      </c>
      <c r="P4499" s="4">
        <v>145000</v>
      </c>
      <c r="Q4499" s="4">
        <v>11716</v>
      </c>
      <c r="R4499" s="1" t="s">
        <v>128</v>
      </c>
      <c r="S4499" s="1" t="s">
        <v>50</v>
      </c>
      <c r="T4499" s="4">
        <f>Sales_Datas[[#This Row],[after_discount]]-(Sales_Datas[[#This Row],[qty_ordered]]*Sales_Datas[[#This Row],[cogs]])</f>
        <v>833112</v>
      </c>
      <c r="U4499" s="3">
        <f>IFERROR(Sales_Datas[[#This Row],[Gross_Profit]]/Sales_Datas[[#This Row],[after_discount]],0)</f>
        <v>0.95951903807615235</v>
      </c>
      <c r="V4499" s="1" t="str">
        <f>IF(Sales_Datas[[#This Row],[base_price]] &lt;= 632200, "Low", (IF(Sales_Datas[[#This Row],[base_price]] &gt;= 10092000, "High", "Medium")))</f>
        <v>Low</v>
      </c>
    </row>
    <row r="4500" spans="1:22" x14ac:dyDescent="0.25">
      <c r="A4500" s="1" t="s">
        <v>12461</v>
      </c>
      <c r="B4500" s="1" t="s">
        <v>1971</v>
      </c>
      <c r="C4500" s="2">
        <v>44266</v>
      </c>
      <c r="D4500" s="1" t="s">
        <v>12462</v>
      </c>
      <c r="E4500" s="4">
        <v>86710</v>
      </c>
      <c r="F4500">
        <v>1</v>
      </c>
      <c r="G4500" s="4">
        <v>867100</v>
      </c>
      <c r="H4500" s="4">
        <v>0</v>
      </c>
      <c r="I4500" s="4">
        <v>867100</v>
      </c>
      <c r="J4500">
        <v>1</v>
      </c>
      <c r="K4500">
        <v>1</v>
      </c>
      <c r="L4500">
        <v>0</v>
      </c>
      <c r="M4500">
        <v>1</v>
      </c>
      <c r="N4500" s="2">
        <v>44386</v>
      </c>
      <c r="O4500" s="1" t="s">
        <v>12463</v>
      </c>
      <c r="P4500" s="4">
        <v>867100</v>
      </c>
      <c r="Q4500" s="4">
        <v>59798</v>
      </c>
      <c r="R4500" s="1" t="s">
        <v>475</v>
      </c>
      <c r="S4500" s="1" t="s">
        <v>50</v>
      </c>
      <c r="T4500" s="4">
        <f>Sales_Datas[[#This Row],[after_discount]]-(Sales_Datas[[#This Row],[qty_ordered]]*Sales_Datas[[#This Row],[cogs]])</f>
        <v>807302</v>
      </c>
      <c r="U4500" s="3">
        <f>IFERROR(Sales_Datas[[#This Row],[Gross_Profit]]/Sales_Datas[[#This Row],[after_discount]],0)</f>
        <v>0.93103678929765887</v>
      </c>
      <c r="V4500" s="1" t="str">
        <f>IF(Sales_Datas[[#This Row],[base_price]] &lt;= 632200, "Low", (IF(Sales_Datas[[#This Row],[base_price]] &gt;= 10092000, "High", "Medium")))</f>
        <v>Medium</v>
      </c>
    </row>
    <row r="4501" spans="1:22" x14ac:dyDescent="0.25">
      <c r="A4501" s="1" t="s">
        <v>12464</v>
      </c>
      <c r="B4501" s="1" t="s">
        <v>1971</v>
      </c>
      <c r="C4501" s="2">
        <v>44297</v>
      </c>
      <c r="D4501" s="1" t="s">
        <v>12462</v>
      </c>
      <c r="E4501" s="4">
        <v>86710</v>
      </c>
      <c r="F4501">
        <v>1</v>
      </c>
      <c r="G4501" s="4">
        <v>867100</v>
      </c>
      <c r="H4501" s="4">
        <v>0</v>
      </c>
      <c r="I4501" s="4">
        <v>867100</v>
      </c>
      <c r="J4501">
        <v>1</v>
      </c>
      <c r="K4501">
        <v>1</v>
      </c>
      <c r="L4501">
        <v>0</v>
      </c>
      <c r="M4501">
        <v>1</v>
      </c>
      <c r="N4501" s="2">
        <v>44386</v>
      </c>
      <c r="O4501" s="1" t="s">
        <v>12463</v>
      </c>
      <c r="P4501" s="4">
        <v>867100</v>
      </c>
      <c r="Q4501" s="4">
        <v>59798</v>
      </c>
      <c r="R4501" s="1" t="s">
        <v>475</v>
      </c>
      <c r="S4501" s="1" t="s">
        <v>50</v>
      </c>
      <c r="T4501" s="4">
        <f>Sales_Datas[[#This Row],[after_discount]]-(Sales_Datas[[#This Row],[qty_ordered]]*Sales_Datas[[#This Row],[cogs]])</f>
        <v>807302</v>
      </c>
      <c r="U4501" s="3">
        <f>IFERROR(Sales_Datas[[#This Row],[Gross_Profit]]/Sales_Datas[[#This Row],[after_discount]],0)</f>
        <v>0.93103678929765887</v>
      </c>
      <c r="V4501" s="1" t="str">
        <f>IF(Sales_Datas[[#This Row],[base_price]] &lt;= 632200, "Low", (IF(Sales_Datas[[#This Row],[base_price]] &gt;= 10092000, "High", "Medium")))</f>
        <v>Medium</v>
      </c>
    </row>
    <row r="4502" spans="1:22" x14ac:dyDescent="0.25">
      <c r="A4502" s="1" t="s">
        <v>12465</v>
      </c>
      <c r="B4502" s="1" t="s">
        <v>12466</v>
      </c>
      <c r="C4502" s="2">
        <v>44554</v>
      </c>
      <c r="D4502" s="1" t="s">
        <v>12462</v>
      </c>
      <c r="E4502" s="4">
        <v>86710</v>
      </c>
      <c r="F4502">
        <v>1</v>
      </c>
      <c r="G4502" s="4">
        <v>867100</v>
      </c>
      <c r="H4502" s="4">
        <v>0</v>
      </c>
      <c r="I4502" s="4">
        <v>867100</v>
      </c>
      <c r="J4502">
        <v>1</v>
      </c>
      <c r="K4502">
        <v>1</v>
      </c>
      <c r="L4502">
        <v>1</v>
      </c>
      <c r="M4502">
        <v>1</v>
      </c>
      <c r="N4502" s="2">
        <v>44538</v>
      </c>
      <c r="O4502" s="1" t="s">
        <v>12463</v>
      </c>
      <c r="P4502" s="4">
        <v>867100</v>
      </c>
      <c r="Q4502" s="4">
        <v>59798</v>
      </c>
      <c r="R4502" s="1" t="s">
        <v>475</v>
      </c>
      <c r="S4502" s="1" t="s">
        <v>50</v>
      </c>
      <c r="T4502" s="4">
        <f>Sales_Datas[[#This Row],[after_discount]]-(Sales_Datas[[#This Row],[qty_ordered]]*Sales_Datas[[#This Row],[cogs]])</f>
        <v>807302</v>
      </c>
      <c r="U4502" s="3">
        <f>IFERROR(Sales_Datas[[#This Row],[Gross_Profit]]/Sales_Datas[[#This Row],[after_discount]],0)</f>
        <v>0.93103678929765887</v>
      </c>
      <c r="V4502" s="1" t="str">
        <f>IF(Sales_Datas[[#This Row],[base_price]] &lt;= 632200, "Low", (IF(Sales_Datas[[#This Row],[base_price]] &gt;= 10092000, "High", "Medium")))</f>
        <v>Medium</v>
      </c>
    </row>
    <row r="4503" spans="1:22" x14ac:dyDescent="0.25">
      <c r="A4503" s="1" t="s">
        <v>12467</v>
      </c>
      <c r="B4503" s="1" t="s">
        <v>12468</v>
      </c>
      <c r="C4503" s="2">
        <v>44555</v>
      </c>
      <c r="D4503" s="1" t="s">
        <v>12462</v>
      </c>
      <c r="E4503" s="4">
        <v>86710</v>
      </c>
      <c r="F4503">
        <v>1</v>
      </c>
      <c r="G4503" s="4">
        <v>867100</v>
      </c>
      <c r="H4503" s="4">
        <v>0</v>
      </c>
      <c r="I4503" s="4">
        <v>867100</v>
      </c>
      <c r="J4503">
        <v>1</v>
      </c>
      <c r="K4503">
        <v>1</v>
      </c>
      <c r="L4503">
        <v>1</v>
      </c>
      <c r="M4503">
        <v>1</v>
      </c>
      <c r="N4503" s="2">
        <v>44535</v>
      </c>
      <c r="O4503" s="1" t="s">
        <v>12463</v>
      </c>
      <c r="P4503" s="4">
        <v>867100</v>
      </c>
      <c r="Q4503" s="4">
        <v>59798</v>
      </c>
      <c r="R4503" s="1" t="s">
        <v>475</v>
      </c>
      <c r="S4503" s="1" t="s">
        <v>50</v>
      </c>
      <c r="T4503" s="4">
        <f>Sales_Datas[[#This Row],[after_discount]]-(Sales_Datas[[#This Row],[qty_ordered]]*Sales_Datas[[#This Row],[cogs]])</f>
        <v>807302</v>
      </c>
      <c r="U4503" s="3">
        <f>IFERROR(Sales_Datas[[#This Row],[Gross_Profit]]/Sales_Datas[[#This Row],[after_discount]],0)</f>
        <v>0.93103678929765887</v>
      </c>
      <c r="V4503" s="1" t="str">
        <f>IF(Sales_Datas[[#This Row],[base_price]] &lt;= 632200, "Low", (IF(Sales_Datas[[#This Row],[base_price]] &gt;= 10092000, "High", "Medium")))</f>
        <v>Medium</v>
      </c>
    </row>
    <row r="4504" spans="1:22" x14ac:dyDescent="0.25">
      <c r="A4504" s="1" t="s">
        <v>12469</v>
      </c>
      <c r="B4504" s="1" t="s">
        <v>12470</v>
      </c>
      <c r="C4504" s="2">
        <v>44702</v>
      </c>
      <c r="D4504" s="1" t="s">
        <v>12462</v>
      </c>
      <c r="E4504" s="4">
        <v>86710</v>
      </c>
      <c r="F4504">
        <v>1</v>
      </c>
      <c r="G4504" s="4">
        <v>867100</v>
      </c>
      <c r="H4504" s="4">
        <v>0</v>
      </c>
      <c r="I4504" s="4">
        <v>867100</v>
      </c>
      <c r="J4504">
        <v>1</v>
      </c>
      <c r="K4504">
        <v>1</v>
      </c>
      <c r="L4504">
        <v>1</v>
      </c>
      <c r="M4504">
        <v>1</v>
      </c>
      <c r="N4504" s="2">
        <v>44696</v>
      </c>
      <c r="O4504" s="1" t="s">
        <v>12463</v>
      </c>
      <c r="P4504" s="4">
        <v>867100</v>
      </c>
      <c r="Q4504" s="4">
        <v>59798</v>
      </c>
      <c r="R4504" s="1" t="s">
        <v>475</v>
      </c>
      <c r="S4504" s="1" t="s">
        <v>50</v>
      </c>
      <c r="T4504" s="4">
        <f>Sales_Datas[[#This Row],[after_discount]]-(Sales_Datas[[#This Row],[qty_ordered]]*Sales_Datas[[#This Row],[cogs]])</f>
        <v>807302</v>
      </c>
      <c r="U4504" s="3">
        <f>IFERROR(Sales_Datas[[#This Row],[Gross_Profit]]/Sales_Datas[[#This Row],[after_discount]],0)</f>
        <v>0.93103678929765887</v>
      </c>
      <c r="V4504" s="1" t="str">
        <f>IF(Sales_Datas[[#This Row],[base_price]] &lt;= 632200, "Low", (IF(Sales_Datas[[#This Row],[base_price]] &gt;= 10092000, "High", "Medium")))</f>
        <v>Medium</v>
      </c>
    </row>
    <row r="4505" spans="1:22" x14ac:dyDescent="0.25">
      <c r="A4505" s="1" t="s">
        <v>12471</v>
      </c>
      <c r="B4505" s="1" t="s">
        <v>2170</v>
      </c>
      <c r="C4505" s="2">
        <v>44868</v>
      </c>
      <c r="D4505" s="1" t="s">
        <v>12472</v>
      </c>
      <c r="E4505" s="4">
        <v>86710</v>
      </c>
      <c r="F4505">
        <v>1</v>
      </c>
      <c r="G4505" s="4">
        <v>867100</v>
      </c>
      <c r="H4505" s="4">
        <v>0</v>
      </c>
      <c r="I4505" s="4">
        <v>867100</v>
      </c>
      <c r="J4505">
        <v>1</v>
      </c>
      <c r="K4505">
        <v>1</v>
      </c>
      <c r="L4505">
        <v>1</v>
      </c>
      <c r="M4505">
        <v>1</v>
      </c>
      <c r="N4505" s="2">
        <v>44401</v>
      </c>
      <c r="O4505" s="1" t="s">
        <v>12473</v>
      </c>
      <c r="P4505" s="4">
        <v>867100</v>
      </c>
      <c r="Q4505" s="4">
        <v>59798</v>
      </c>
      <c r="R4505" s="1" t="s">
        <v>475</v>
      </c>
      <c r="S4505" s="1" t="s">
        <v>50</v>
      </c>
      <c r="T4505" s="4">
        <f>Sales_Datas[[#This Row],[after_discount]]-(Sales_Datas[[#This Row],[qty_ordered]]*Sales_Datas[[#This Row],[cogs]])</f>
        <v>807302</v>
      </c>
      <c r="U4505" s="3">
        <f>IFERROR(Sales_Datas[[#This Row],[Gross_Profit]]/Sales_Datas[[#This Row],[after_discount]],0)</f>
        <v>0.93103678929765887</v>
      </c>
      <c r="V4505" s="1" t="str">
        <f>IF(Sales_Datas[[#This Row],[base_price]] &lt;= 632200, "Low", (IF(Sales_Datas[[#This Row],[base_price]] &gt;= 10092000, "High", "Medium")))</f>
        <v>Medium</v>
      </c>
    </row>
    <row r="4506" spans="1:22" x14ac:dyDescent="0.25">
      <c r="A4506" s="1" t="s">
        <v>12474</v>
      </c>
      <c r="B4506" s="1" t="s">
        <v>10681</v>
      </c>
      <c r="C4506" s="2">
        <v>44327</v>
      </c>
      <c r="D4506" s="1" t="s">
        <v>12475</v>
      </c>
      <c r="E4506" s="4">
        <v>86710</v>
      </c>
      <c r="F4506">
        <v>1</v>
      </c>
      <c r="G4506" s="4">
        <v>867100</v>
      </c>
      <c r="H4506" s="4">
        <v>0</v>
      </c>
      <c r="I4506" s="4">
        <v>867100</v>
      </c>
      <c r="J4506">
        <v>1</v>
      </c>
      <c r="K4506">
        <v>1</v>
      </c>
      <c r="L4506">
        <v>1</v>
      </c>
      <c r="M4506">
        <v>1</v>
      </c>
      <c r="N4506" s="2">
        <v>44428</v>
      </c>
      <c r="O4506" s="1" t="s">
        <v>12476</v>
      </c>
      <c r="P4506" s="4">
        <v>867100</v>
      </c>
      <c r="Q4506" s="4">
        <v>60668</v>
      </c>
      <c r="R4506" s="1" t="s">
        <v>554</v>
      </c>
      <c r="S4506" s="1" t="s">
        <v>50</v>
      </c>
      <c r="T4506" s="4">
        <f>Sales_Datas[[#This Row],[after_discount]]-(Sales_Datas[[#This Row],[qty_ordered]]*Sales_Datas[[#This Row],[cogs]])</f>
        <v>806432</v>
      </c>
      <c r="U4506" s="3">
        <f>IFERROR(Sales_Datas[[#This Row],[Gross_Profit]]/Sales_Datas[[#This Row],[after_discount]],0)</f>
        <v>0.93003344481605354</v>
      </c>
      <c r="V4506" s="1" t="str">
        <f>IF(Sales_Datas[[#This Row],[base_price]] &lt;= 632200, "Low", (IF(Sales_Datas[[#This Row],[base_price]] &gt;= 10092000, "High", "Medium")))</f>
        <v>Medium</v>
      </c>
    </row>
    <row r="4507" spans="1:22" x14ac:dyDescent="0.25">
      <c r="A4507" s="1" t="s">
        <v>12477</v>
      </c>
      <c r="B4507" s="1" t="s">
        <v>12478</v>
      </c>
      <c r="C4507" s="2">
        <v>44397</v>
      </c>
      <c r="D4507" s="1" t="s">
        <v>12479</v>
      </c>
      <c r="E4507" s="4">
        <v>86710</v>
      </c>
      <c r="F4507">
        <v>1</v>
      </c>
      <c r="G4507" s="4">
        <v>867100</v>
      </c>
      <c r="H4507" s="4">
        <v>0</v>
      </c>
      <c r="I4507" s="4">
        <v>867100</v>
      </c>
      <c r="J4507">
        <v>1</v>
      </c>
      <c r="K4507">
        <v>1</v>
      </c>
      <c r="L4507">
        <v>1</v>
      </c>
      <c r="M4507">
        <v>1</v>
      </c>
      <c r="N4507" s="2">
        <v>44382</v>
      </c>
      <c r="O4507" s="1" t="s">
        <v>12480</v>
      </c>
      <c r="P4507" s="4">
        <v>867100</v>
      </c>
      <c r="Q4507" s="4">
        <v>77140</v>
      </c>
      <c r="R4507" s="1" t="s">
        <v>554</v>
      </c>
      <c r="S4507" s="1" t="s">
        <v>50</v>
      </c>
      <c r="T4507" s="4">
        <f>Sales_Datas[[#This Row],[after_discount]]-(Sales_Datas[[#This Row],[qty_ordered]]*Sales_Datas[[#This Row],[cogs]])</f>
        <v>789960</v>
      </c>
      <c r="U4507" s="3">
        <f>IFERROR(Sales_Datas[[#This Row],[Gross_Profit]]/Sales_Datas[[#This Row],[after_discount]],0)</f>
        <v>0.91103678929765886</v>
      </c>
      <c r="V4507" s="1" t="str">
        <f>IF(Sales_Datas[[#This Row],[base_price]] &lt;= 632200, "Low", (IF(Sales_Datas[[#This Row],[base_price]] &gt;= 10092000, "High", "Medium")))</f>
        <v>Medium</v>
      </c>
    </row>
    <row r="4508" spans="1:22" x14ac:dyDescent="0.25">
      <c r="A4508" s="1" t="s">
        <v>12481</v>
      </c>
      <c r="B4508" s="1" t="s">
        <v>12482</v>
      </c>
      <c r="C4508" s="2">
        <v>44588</v>
      </c>
      <c r="D4508" s="1" t="s">
        <v>12483</v>
      </c>
      <c r="E4508" s="4">
        <v>86710</v>
      </c>
      <c r="F4508">
        <v>1</v>
      </c>
      <c r="G4508" s="4">
        <v>867100</v>
      </c>
      <c r="H4508" s="4">
        <v>0</v>
      </c>
      <c r="I4508" s="4">
        <v>867100</v>
      </c>
      <c r="J4508">
        <v>1</v>
      </c>
      <c r="K4508">
        <v>1</v>
      </c>
      <c r="L4508">
        <v>1</v>
      </c>
      <c r="M4508">
        <v>1</v>
      </c>
      <c r="N4508" s="2">
        <v>44572</v>
      </c>
      <c r="O4508" s="1" t="s">
        <v>12484</v>
      </c>
      <c r="P4508" s="4">
        <v>867100</v>
      </c>
      <c r="Q4508" s="4">
        <v>70180</v>
      </c>
      <c r="R4508" s="1" t="s">
        <v>554</v>
      </c>
      <c r="S4508" s="1" t="s">
        <v>50</v>
      </c>
      <c r="T4508" s="4">
        <f>Sales_Datas[[#This Row],[after_discount]]-(Sales_Datas[[#This Row],[qty_ordered]]*Sales_Datas[[#This Row],[cogs]])</f>
        <v>796920</v>
      </c>
      <c r="U4508" s="3">
        <f>IFERROR(Sales_Datas[[#This Row],[Gross_Profit]]/Sales_Datas[[#This Row],[after_discount]],0)</f>
        <v>0.9190635451505017</v>
      </c>
      <c r="V4508" s="1" t="str">
        <f>IF(Sales_Datas[[#This Row],[base_price]] &lt;= 632200, "Low", (IF(Sales_Datas[[#This Row],[base_price]] &gt;= 10092000, "High", "Medium")))</f>
        <v>Medium</v>
      </c>
    </row>
    <row r="4509" spans="1:22" x14ac:dyDescent="0.25">
      <c r="A4509" s="1" t="s">
        <v>12485</v>
      </c>
      <c r="B4509" s="1" t="s">
        <v>12486</v>
      </c>
      <c r="C4509" s="2">
        <v>44689</v>
      </c>
      <c r="D4509" s="1" t="s">
        <v>12487</v>
      </c>
      <c r="E4509" s="4">
        <v>86710</v>
      </c>
      <c r="F4509">
        <v>1</v>
      </c>
      <c r="G4509" s="4">
        <v>867100</v>
      </c>
      <c r="H4509" s="4">
        <v>0</v>
      </c>
      <c r="I4509" s="4">
        <v>867100</v>
      </c>
      <c r="J4509">
        <v>1</v>
      </c>
      <c r="K4509">
        <v>1</v>
      </c>
      <c r="L4509">
        <v>0</v>
      </c>
      <c r="M4509">
        <v>1</v>
      </c>
      <c r="N4509" s="2">
        <v>44723</v>
      </c>
      <c r="O4509" s="1" t="s">
        <v>12488</v>
      </c>
      <c r="P4509" s="4">
        <v>867100</v>
      </c>
      <c r="Q4509" s="4">
        <v>53708</v>
      </c>
      <c r="R4509" s="1" t="s">
        <v>75</v>
      </c>
      <c r="S4509" s="1" t="s">
        <v>50</v>
      </c>
      <c r="T4509" s="4">
        <f>Sales_Datas[[#This Row],[after_discount]]-(Sales_Datas[[#This Row],[qty_ordered]]*Sales_Datas[[#This Row],[cogs]])</f>
        <v>813392</v>
      </c>
      <c r="U4509" s="3">
        <f>IFERROR(Sales_Datas[[#This Row],[Gross_Profit]]/Sales_Datas[[#This Row],[after_discount]],0)</f>
        <v>0.93806020066889628</v>
      </c>
      <c r="V4509" s="1" t="str">
        <f>IF(Sales_Datas[[#This Row],[base_price]] &lt;= 632200, "Low", (IF(Sales_Datas[[#This Row],[base_price]] &gt;= 10092000, "High", "Medium")))</f>
        <v>Medium</v>
      </c>
    </row>
    <row r="4510" spans="1:22" x14ac:dyDescent="0.25">
      <c r="A4510" s="1" t="s">
        <v>12489</v>
      </c>
      <c r="B4510" s="1" t="s">
        <v>10662</v>
      </c>
      <c r="C4510" s="2">
        <v>44709</v>
      </c>
      <c r="D4510" s="1" t="s">
        <v>12490</v>
      </c>
      <c r="E4510" s="4">
        <v>86594</v>
      </c>
      <c r="F4510">
        <v>1</v>
      </c>
      <c r="G4510" s="4">
        <v>865940</v>
      </c>
      <c r="H4510" s="4">
        <v>0</v>
      </c>
      <c r="I4510" s="4">
        <v>865940</v>
      </c>
      <c r="J4510">
        <v>1</v>
      </c>
      <c r="K4510">
        <v>1</v>
      </c>
      <c r="L4510">
        <v>0</v>
      </c>
      <c r="M4510">
        <v>1</v>
      </c>
      <c r="N4510" s="2">
        <v>44379</v>
      </c>
      <c r="O4510" s="1" t="s">
        <v>12491</v>
      </c>
      <c r="P4510" s="4">
        <v>865940</v>
      </c>
      <c r="Q4510" s="4">
        <v>65772</v>
      </c>
      <c r="R4510" s="1" t="s">
        <v>554</v>
      </c>
      <c r="S4510" s="1" t="s">
        <v>50</v>
      </c>
      <c r="T4510" s="4">
        <f>Sales_Datas[[#This Row],[after_discount]]-(Sales_Datas[[#This Row],[qty_ordered]]*Sales_Datas[[#This Row],[cogs]])</f>
        <v>800168</v>
      </c>
      <c r="U4510" s="3">
        <f>IFERROR(Sales_Datas[[#This Row],[Gross_Profit]]/Sales_Datas[[#This Row],[after_discount]],0)</f>
        <v>0.92404554588077692</v>
      </c>
      <c r="V4510" s="1" t="str">
        <f>IF(Sales_Datas[[#This Row],[base_price]] &lt;= 632200, "Low", (IF(Sales_Datas[[#This Row],[base_price]] &gt;= 10092000, "High", "Medium")))</f>
        <v>Medium</v>
      </c>
    </row>
    <row r="4511" spans="1:22" x14ac:dyDescent="0.25">
      <c r="A4511" s="1" t="s">
        <v>12492</v>
      </c>
      <c r="B4511" s="1" t="s">
        <v>12493</v>
      </c>
      <c r="C4511" s="2">
        <v>44477</v>
      </c>
      <c r="D4511" s="1" t="s">
        <v>12494</v>
      </c>
      <c r="E4511" s="4">
        <v>86420</v>
      </c>
      <c r="F4511">
        <v>1</v>
      </c>
      <c r="G4511" s="4">
        <v>864200</v>
      </c>
      <c r="H4511" s="4">
        <v>0</v>
      </c>
      <c r="I4511" s="4">
        <v>864200</v>
      </c>
      <c r="J4511">
        <v>1</v>
      </c>
      <c r="K4511">
        <v>1</v>
      </c>
      <c r="L4511">
        <v>1</v>
      </c>
      <c r="M4511">
        <v>1</v>
      </c>
      <c r="N4511" s="2">
        <v>44429</v>
      </c>
      <c r="O4511" s="1" t="s">
        <v>12495</v>
      </c>
      <c r="P4511" s="4">
        <v>864200</v>
      </c>
      <c r="Q4511" s="4">
        <v>69136</v>
      </c>
      <c r="R4511" s="1" t="s">
        <v>55</v>
      </c>
      <c r="S4511" s="1" t="s">
        <v>50</v>
      </c>
      <c r="T4511" s="4">
        <f>Sales_Datas[[#This Row],[after_discount]]-(Sales_Datas[[#This Row],[qty_ordered]]*Sales_Datas[[#This Row],[cogs]])</f>
        <v>795064</v>
      </c>
      <c r="U4511" s="3">
        <f>IFERROR(Sales_Datas[[#This Row],[Gross_Profit]]/Sales_Datas[[#This Row],[after_discount]],0)</f>
        <v>0.92</v>
      </c>
      <c r="V4511" s="1" t="str">
        <f>IF(Sales_Datas[[#This Row],[base_price]] &lt;= 632200, "Low", (IF(Sales_Datas[[#This Row],[base_price]] &gt;= 10092000, "High", "Medium")))</f>
        <v>Medium</v>
      </c>
    </row>
    <row r="4512" spans="1:22" x14ac:dyDescent="0.25">
      <c r="A4512" s="1" t="s">
        <v>12496</v>
      </c>
      <c r="B4512" s="1" t="s">
        <v>12222</v>
      </c>
      <c r="C4512" s="2">
        <v>44612</v>
      </c>
      <c r="D4512" s="1" t="s">
        <v>662</v>
      </c>
      <c r="E4512" s="4">
        <v>86420</v>
      </c>
      <c r="F4512">
        <v>1</v>
      </c>
      <c r="G4512" s="4">
        <v>864200</v>
      </c>
      <c r="H4512" s="4">
        <v>0</v>
      </c>
      <c r="I4512" s="4">
        <v>864200</v>
      </c>
      <c r="J4512">
        <v>1</v>
      </c>
      <c r="K4512">
        <v>1</v>
      </c>
      <c r="L4512">
        <v>1</v>
      </c>
      <c r="M4512">
        <v>2</v>
      </c>
      <c r="N4512" s="2">
        <v>44526</v>
      </c>
      <c r="O4512" s="1" t="s">
        <v>663</v>
      </c>
      <c r="P4512" s="4">
        <v>1038200</v>
      </c>
      <c r="Q4512" s="4">
        <v>73660</v>
      </c>
      <c r="R4512" s="1" t="s">
        <v>554</v>
      </c>
      <c r="S4512" s="1" t="s">
        <v>76</v>
      </c>
      <c r="T4512" s="4">
        <f>Sales_Datas[[#This Row],[after_discount]]-(Sales_Datas[[#This Row],[qty_ordered]]*Sales_Datas[[#This Row],[cogs]])</f>
        <v>790540</v>
      </c>
      <c r="U4512" s="3">
        <f>IFERROR(Sales_Datas[[#This Row],[Gross_Profit]]/Sales_Datas[[#This Row],[after_discount]],0)</f>
        <v>0.91476510067114092</v>
      </c>
      <c r="V4512" s="1" t="str">
        <f>IF(Sales_Datas[[#This Row],[base_price]] &lt;= 632200, "Low", (IF(Sales_Datas[[#This Row],[base_price]] &gt;= 10092000, "High", "Medium")))</f>
        <v>Medium</v>
      </c>
    </row>
    <row r="4513" spans="1:22" x14ac:dyDescent="0.25">
      <c r="A4513" s="1" t="s">
        <v>12497</v>
      </c>
      <c r="B4513" s="1" t="s">
        <v>12498</v>
      </c>
      <c r="C4513" s="2">
        <v>44613</v>
      </c>
      <c r="D4513" s="1" t="s">
        <v>662</v>
      </c>
      <c r="E4513" s="4">
        <v>86420</v>
      </c>
      <c r="F4513">
        <v>1</v>
      </c>
      <c r="G4513" s="4">
        <v>864200</v>
      </c>
      <c r="H4513" s="4">
        <v>0</v>
      </c>
      <c r="I4513" s="4">
        <v>864200</v>
      </c>
      <c r="J4513">
        <v>1</v>
      </c>
      <c r="K4513">
        <v>1</v>
      </c>
      <c r="L4513">
        <v>1</v>
      </c>
      <c r="M4513">
        <v>1</v>
      </c>
      <c r="N4513" s="2">
        <v>44546</v>
      </c>
      <c r="O4513" s="1" t="s">
        <v>663</v>
      </c>
      <c r="P4513" s="4">
        <v>1038200</v>
      </c>
      <c r="Q4513" s="4">
        <v>73660</v>
      </c>
      <c r="R4513" s="1" t="s">
        <v>554</v>
      </c>
      <c r="S4513" s="1" t="s">
        <v>50</v>
      </c>
      <c r="T4513" s="4">
        <f>Sales_Datas[[#This Row],[after_discount]]-(Sales_Datas[[#This Row],[qty_ordered]]*Sales_Datas[[#This Row],[cogs]])</f>
        <v>790540</v>
      </c>
      <c r="U4513" s="3">
        <f>IFERROR(Sales_Datas[[#This Row],[Gross_Profit]]/Sales_Datas[[#This Row],[after_discount]],0)</f>
        <v>0.91476510067114092</v>
      </c>
      <c r="V4513" s="1" t="str">
        <f>IF(Sales_Datas[[#This Row],[base_price]] &lt;= 632200, "Low", (IF(Sales_Datas[[#This Row],[base_price]] &gt;= 10092000, "High", "Medium")))</f>
        <v>Medium</v>
      </c>
    </row>
    <row r="4514" spans="1:22" x14ac:dyDescent="0.25">
      <c r="A4514" s="1" t="s">
        <v>12499</v>
      </c>
      <c r="B4514" s="1" t="s">
        <v>12500</v>
      </c>
      <c r="C4514" s="2">
        <v>44871</v>
      </c>
      <c r="D4514" s="1" t="s">
        <v>662</v>
      </c>
      <c r="E4514" s="4">
        <v>86420</v>
      </c>
      <c r="F4514">
        <v>1</v>
      </c>
      <c r="G4514" s="4">
        <v>864200</v>
      </c>
      <c r="H4514" s="4">
        <v>0</v>
      </c>
      <c r="I4514" s="4">
        <v>864200</v>
      </c>
      <c r="J4514">
        <v>1</v>
      </c>
      <c r="K4514">
        <v>1</v>
      </c>
      <c r="L4514">
        <v>0</v>
      </c>
      <c r="M4514">
        <v>1</v>
      </c>
      <c r="N4514" s="2">
        <v>44465</v>
      </c>
      <c r="O4514" s="1" t="s">
        <v>663</v>
      </c>
      <c r="P4514" s="4">
        <v>1038200</v>
      </c>
      <c r="Q4514" s="4">
        <v>73660</v>
      </c>
      <c r="R4514" s="1" t="s">
        <v>554</v>
      </c>
      <c r="S4514" s="1" t="s">
        <v>50</v>
      </c>
      <c r="T4514" s="4">
        <f>Sales_Datas[[#This Row],[after_discount]]-(Sales_Datas[[#This Row],[qty_ordered]]*Sales_Datas[[#This Row],[cogs]])</f>
        <v>790540</v>
      </c>
      <c r="U4514" s="3">
        <f>IFERROR(Sales_Datas[[#This Row],[Gross_Profit]]/Sales_Datas[[#This Row],[after_discount]],0)</f>
        <v>0.91476510067114092</v>
      </c>
      <c r="V4514" s="1" t="str">
        <f>IF(Sales_Datas[[#This Row],[base_price]] &lt;= 632200, "Low", (IF(Sales_Datas[[#This Row],[base_price]] &gt;= 10092000, "High", "Medium")))</f>
        <v>Medium</v>
      </c>
    </row>
    <row r="4515" spans="1:22" x14ac:dyDescent="0.25">
      <c r="A4515" s="1" t="s">
        <v>12501</v>
      </c>
      <c r="B4515" s="1" t="s">
        <v>12502</v>
      </c>
      <c r="C4515" s="2">
        <v>44685</v>
      </c>
      <c r="D4515" s="1" t="s">
        <v>12503</v>
      </c>
      <c r="E4515" s="4">
        <v>86130</v>
      </c>
      <c r="F4515">
        <v>1</v>
      </c>
      <c r="G4515" s="4">
        <v>861300</v>
      </c>
      <c r="H4515" s="4">
        <v>0</v>
      </c>
      <c r="I4515" s="4">
        <v>861300</v>
      </c>
      <c r="J4515">
        <v>1</v>
      </c>
      <c r="K4515">
        <v>1</v>
      </c>
      <c r="L4515">
        <v>1</v>
      </c>
      <c r="M4515">
        <v>1</v>
      </c>
      <c r="N4515" s="2">
        <v>44668</v>
      </c>
      <c r="O4515" s="1" t="s">
        <v>12504</v>
      </c>
      <c r="P4515" s="4">
        <v>861300</v>
      </c>
      <c r="Q4515" s="4">
        <v>68034</v>
      </c>
      <c r="R4515" s="1" t="s">
        <v>55</v>
      </c>
      <c r="S4515" s="1" t="s">
        <v>50</v>
      </c>
      <c r="T4515" s="4">
        <f>Sales_Datas[[#This Row],[after_discount]]-(Sales_Datas[[#This Row],[qty_ordered]]*Sales_Datas[[#This Row],[cogs]])</f>
        <v>793266</v>
      </c>
      <c r="U4515" s="3">
        <f>IFERROR(Sales_Datas[[#This Row],[Gross_Profit]]/Sales_Datas[[#This Row],[after_discount]],0)</f>
        <v>0.92101010101010106</v>
      </c>
      <c r="V4515" s="1" t="str">
        <f>IF(Sales_Datas[[#This Row],[base_price]] &lt;= 632200, "Low", (IF(Sales_Datas[[#This Row],[base_price]] &gt;= 10092000, "High", "Medium")))</f>
        <v>Medium</v>
      </c>
    </row>
    <row r="4516" spans="1:22" x14ac:dyDescent="0.25">
      <c r="A4516" s="1" t="s">
        <v>12505</v>
      </c>
      <c r="B4516" s="1" t="s">
        <v>12506</v>
      </c>
      <c r="C4516" s="2">
        <v>44839</v>
      </c>
      <c r="D4516" s="1" t="s">
        <v>12507</v>
      </c>
      <c r="E4516" s="4">
        <v>86130</v>
      </c>
      <c r="F4516">
        <v>1</v>
      </c>
      <c r="G4516" s="4">
        <v>861300</v>
      </c>
      <c r="H4516" s="4">
        <v>0</v>
      </c>
      <c r="I4516" s="4">
        <v>861300</v>
      </c>
      <c r="J4516">
        <v>1</v>
      </c>
      <c r="K4516">
        <v>0</v>
      </c>
      <c r="L4516">
        <v>0</v>
      </c>
      <c r="M4516">
        <v>1</v>
      </c>
      <c r="N4516" s="2">
        <v>44603</v>
      </c>
      <c r="O4516" s="1" t="s">
        <v>12508</v>
      </c>
      <c r="P4516" s="4">
        <v>861300</v>
      </c>
      <c r="Q4516" s="4">
        <v>71456</v>
      </c>
      <c r="R4516" s="1" t="s">
        <v>554</v>
      </c>
      <c r="S4516" s="1" t="s">
        <v>50</v>
      </c>
      <c r="T4516" s="4">
        <f>Sales_Datas[[#This Row],[after_discount]]-(Sales_Datas[[#This Row],[qty_ordered]]*Sales_Datas[[#This Row],[cogs]])</f>
        <v>789844</v>
      </c>
      <c r="U4516" s="3">
        <f>IFERROR(Sales_Datas[[#This Row],[Gross_Profit]]/Sales_Datas[[#This Row],[after_discount]],0)</f>
        <v>0.91703703703703698</v>
      </c>
      <c r="V4516" s="1" t="str">
        <f>IF(Sales_Datas[[#This Row],[base_price]] &lt;= 632200, "Low", (IF(Sales_Datas[[#This Row],[base_price]] &gt;= 10092000, "High", "Medium")))</f>
        <v>Medium</v>
      </c>
    </row>
    <row r="4517" spans="1:22" x14ac:dyDescent="0.25">
      <c r="A4517" s="1" t="s">
        <v>12509</v>
      </c>
      <c r="B4517" s="1" t="s">
        <v>12510</v>
      </c>
      <c r="C4517" s="2">
        <v>44657</v>
      </c>
      <c r="D4517" s="1" t="s">
        <v>12511</v>
      </c>
      <c r="E4517" s="4">
        <v>28710</v>
      </c>
      <c r="F4517">
        <v>3</v>
      </c>
      <c r="G4517" s="4">
        <v>861300</v>
      </c>
      <c r="H4517" s="4">
        <v>0</v>
      </c>
      <c r="I4517" s="4">
        <v>861300</v>
      </c>
      <c r="J4517">
        <v>1</v>
      </c>
      <c r="K4517">
        <v>1</v>
      </c>
      <c r="L4517">
        <v>1</v>
      </c>
      <c r="M4517">
        <v>1</v>
      </c>
      <c r="N4517" s="2">
        <v>44716</v>
      </c>
      <c r="O4517" s="1" t="s">
        <v>12512</v>
      </c>
      <c r="P4517" s="4">
        <v>287100</v>
      </c>
      <c r="Q4517" s="4">
        <v>20648</v>
      </c>
      <c r="R4517" s="1" t="s">
        <v>383</v>
      </c>
      <c r="S4517" s="1" t="s">
        <v>50</v>
      </c>
      <c r="T4517" s="4">
        <f>Sales_Datas[[#This Row],[after_discount]]-(Sales_Datas[[#This Row],[qty_ordered]]*Sales_Datas[[#This Row],[cogs]])</f>
        <v>799356</v>
      </c>
      <c r="U4517" s="3">
        <f>IFERROR(Sales_Datas[[#This Row],[Gross_Profit]]/Sales_Datas[[#This Row],[after_discount]],0)</f>
        <v>0.92808080808080806</v>
      </c>
      <c r="V4517" s="1" t="str">
        <f>IF(Sales_Datas[[#This Row],[base_price]] &lt;= 632200, "Low", (IF(Sales_Datas[[#This Row],[base_price]] &gt;= 10092000, "High", "Medium")))</f>
        <v>Low</v>
      </c>
    </row>
    <row r="4518" spans="1:22" x14ac:dyDescent="0.25">
      <c r="A4518" s="1" t="s">
        <v>12513</v>
      </c>
      <c r="B4518" s="1" t="s">
        <v>12125</v>
      </c>
      <c r="C4518" s="2">
        <v>44772</v>
      </c>
      <c r="D4518" s="1" t="s">
        <v>796</v>
      </c>
      <c r="E4518" s="4">
        <v>9570</v>
      </c>
      <c r="F4518">
        <v>9</v>
      </c>
      <c r="G4518" s="4">
        <v>861300</v>
      </c>
      <c r="H4518" s="4">
        <v>0</v>
      </c>
      <c r="I4518" s="4">
        <v>861300</v>
      </c>
      <c r="J4518">
        <v>1</v>
      </c>
      <c r="K4518">
        <v>1</v>
      </c>
      <c r="L4518">
        <v>0</v>
      </c>
      <c r="M4518">
        <v>1</v>
      </c>
      <c r="N4518" s="2">
        <v>44611</v>
      </c>
      <c r="O4518" s="1" t="s">
        <v>797</v>
      </c>
      <c r="P4518" s="4">
        <v>95700</v>
      </c>
      <c r="Q4518" s="4">
        <v>6090</v>
      </c>
      <c r="R4518" s="1" t="s">
        <v>344</v>
      </c>
      <c r="S4518" s="1" t="s">
        <v>50</v>
      </c>
      <c r="T4518" s="4">
        <f>Sales_Datas[[#This Row],[after_discount]]-(Sales_Datas[[#This Row],[qty_ordered]]*Sales_Datas[[#This Row],[cogs]])</f>
        <v>806490</v>
      </c>
      <c r="U4518" s="3">
        <f>IFERROR(Sales_Datas[[#This Row],[Gross_Profit]]/Sales_Datas[[#This Row],[after_discount]],0)</f>
        <v>0.9363636363636364</v>
      </c>
      <c r="V4518" s="1" t="str">
        <f>IF(Sales_Datas[[#This Row],[base_price]] &lt;= 632200, "Low", (IF(Sales_Datas[[#This Row],[base_price]] &gt;= 10092000, "High", "Medium")))</f>
        <v>Low</v>
      </c>
    </row>
    <row r="4519" spans="1:22" x14ac:dyDescent="0.25">
      <c r="A4519" s="1" t="s">
        <v>12514</v>
      </c>
      <c r="B4519" s="1" t="s">
        <v>12515</v>
      </c>
      <c r="C4519" s="2">
        <v>44418</v>
      </c>
      <c r="D4519" s="1" t="s">
        <v>12516</v>
      </c>
      <c r="E4519" s="4">
        <v>85840</v>
      </c>
      <c r="F4519">
        <v>1</v>
      </c>
      <c r="G4519" s="4">
        <v>858400</v>
      </c>
      <c r="H4519" s="4">
        <v>0</v>
      </c>
      <c r="I4519" s="4">
        <v>858400</v>
      </c>
      <c r="J4519">
        <v>1</v>
      </c>
      <c r="K4519">
        <v>1</v>
      </c>
      <c r="L4519">
        <v>1</v>
      </c>
      <c r="M4519">
        <v>1</v>
      </c>
      <c r="N4519" s="2">
        <v>44493</v>
      </c>
      <c r="O4519" s="1" t="s">
        <v>12517</v>
      </c>
      <c r="P4519" s="4">
        <v>858400</v>
      </c>
      <c r="Q4519" s="4">
        <v>56608</v>
      </c>
      <c r="R4519" s="1" t="s">
        <v>554</v>
      </c>
      <c r="S4519" s="1" t="s">
        <v>50</v>
      </c>
      <c r="T4519" s="4">
        <f>Sales_Datas[[#This Row],[after_discount]]-(Sales_Datas[[#This Row],[qty_ordered]]*Sales_Datas[[#This Row],[cogs]])</f>
        <v>801792</v>
      </c>
      <c r="U4519" s="3">
        <f>IFERROR(Sales_Datas[[#This Row],[Gross_Profit]]/Sales_Datas[[#This Row],[after_discount]],0)</f>
        <v>0.93405405405405406</v>
      </c>
      <c r="V4519" s="1" t="str">
        <f>IF(Sales_Datas[[#This Row],[base_price]] &lt;= 632200, "Low", (IF(Sales_Datas[[#This Row],[base_price]] &gt;= 10092000, "High", "Medium")))</f>
        <v>Medium</v>
      </c>
    </row>
    <row r="4520" spans="1:22" x14ac:dyDescent="0.25">
      <c r="A4520" s="1" t="s">
        <v>12518</v>
      </c>
      <c r="B4520" s="1" t="s">
        <v>12519</v>
      </c>
      <c r="C4520" s="2">
        <v>44516</v>
      </c>
      <c r="D4520" s="1" t="s">
        <v>12520</v>
      </c>
      <c r="E4520" s="4">
        <v>42920</v>
      </c>
      <c r="F4520">
        <v>2</v>
      </c>
      <c r="G4520" s="4">
        <v>858400</v>
      </c>
      <c r="H4520" s="4">
        <v>0</v>
      </c>
      <c r="I4520" s="4">
        <v>858400</v>
      </c>
      <c r="J4520">
        <v>1</v>
      </c>
      <c r="K4520">
        <v>1</v>
      </c>
      <c r="L4520">
        <v>1</v>
      </c>
      <c r="M4520">
        <v>1</v>
      </c>
      <c r="N4520" s="2">
        <v>44436</v>
      </c>
      <c r="O4520" s="1" t="s">
        <v>12521</v>
      </c>
      <c r="P4520" s="4">
        <v>429200</v>
      </c>
      <c r="Q4520" s="4">
        <v>36018</v>
      </c>
      <c r="R4520" s="1" t="s">
        <v>383</v>
      </c>
      <c r="S4520" s="1" t="s">
        <v>50</v>
      </c>
      <c r="T4520" s="4">
        <f>Sales_Datas[[#This Row],[after_discount]]-(Sales_Datas[[#This Row],[qty_ordered]]*Sales_Datas[[#This Row],[cogs]])</f>
        <v>786364</v>
      </c>
      <c r="U4520" s="3">
        <f>IFERROR(Sales_Datas[[#This Row],[Gross_Profit]]/Sales_Datas[[#This Row],[after_discount]],0)</f>
        <v>0.91608108108108111</v>
      </c>
      <c r="V4520" s="1" t="str">
        <f>IF(Sales_Datas[[#This Row],[base_price]] &lt;= 632200, "Low", (IF(Sales_Datas[[#This Row],[base_price]] &gt;= 10092000, "High", "Medium")))</f>
        <v>Low</v>
      </c>
    </row>
    <row r="4521" spans="1:22" x14ac:dyDescent="0.25">
      <c r="A4521" s="1" t="s">
        <v>12522</v>
      </c>
      <c r="B4521" s="1" t="s">
        <v>12523</v>
      </c>
      <c r="C4521" s="2">
        <v>44673</v>
      </c>
      <c r="D4521" s="1" t="s">
        <v>12524</v>
      </c>
      <c r="E4521" s="4">
        <v>85550</v>
      </c>
      <c r="F4521">
        <v>1</v>
      </c>
      <c r="G4521" s="4">
        <v>855500</v>
      </c>
      <c r="H4521" s="4">
        <v>0</v>
      </c>
      <c r="I4521" s="4">
        <v>855500</v>
      </c>
      <c r="J4521">
        <v>1</v>
      </c>
      <c r="K4521">
        <v>1</v>
      </c>
      <c r="L4521">
        <v>1</v>
      </c>
      <c r="M4521">
        <v>1</v>
      </c>
      <c r="N4521" s="2">
        <v>44501</v>
      </c>
      <c r="O4521" s="1" t="s">
        <v>12525</v>
      </c>
      <c r="P4521" s="4">
        <v>855500</v>
      </c>
      <c r="Q4521" s="4">
        <v>69252</v>
      </c>
      <c r="R4521" s="1" t="s">
        <v>89</v>
      </c>
      <c r="S4521" s="1" t="s">
        <v>50</v>
      </c>
      <c r="T4521" s="4">
        <f>Sales_Datas[[#This Row],[after_discount]]-(Sales_Datas[[#This Row],[qty_ordered]]*Sales_Datas[[#This Row],[cogs]])</f>
        <v>786248</v>
      </c>
      <c r="U4521" s="3">
        <f>IFERROR(Sales_Datas[[#This Row],[Gross_Profit]]/Sales_Datas[[#This Row],[after_discount]],0)</f>
        <v>0.91905084745762711</v>
      </c>
      <c r="V4521" s="1" t="str">
        <f>IF(Sales_Datas[[#This Row],[base_price]] &lt;= 632200, "Low", (IF(Sales_Datas[[#This Row],[base_price]] &gt;= 10092000, "High", "Medium")))</f>
        <v>Medium</v>
      </c>
    </row>
    <row r="4522" spans="1:22" x14ac:dyDescent="0.25">
      <c r="A4522" s="1" t="s">
        <v>12526</v>
      </c>
      <c r="B4522" s="1" t="s">
        <v>12527</v>
      </c>
      <c r="C4522" s="2">
        <v>44608</v>
      </c>
      <c r="D4522" s="1" t="s">
        <v>12528</v>
      </c>
      <c r="E4522" s="4">
        <v>17110</v>
      </c>
      <c r="F4522">
        <v>5</v>
      </c>
      <c r="G4522" s="4">
        <v>855500</v>
      </c>
      <c r="H4522" s="4">
        <v>0</v>
      </c>
      <c r="I4522" s="4">
        <v>855500</v>
      </c>
      <c r="J4522">
        <v>1</v>
      </c>
      <c r="K4522">
        <v>1</v>
      </c>
      <c r="L4522">
        <v>0</v>
      </c>
      <c r="M4522">
        <v>1</v>
      </c>
      <c r="N4522" s="2">
        <v>44596</v>
      </c>
      <c r="O4522" s="1" t="s">
        <v>12529</v>
      </c>
      <c r="P4522" s="4">
        <v>171100</v>
      </c>
      <c r="Q4522" s="4">
        <v>10556</v>
      </c>
      <c r="R4522" s="1" t="s">
        <v>383</v>
      </c>
      <c r="S4522" s="1" t="s">
        <v>50</v>
      </c>
      <c r="T4522" s="4">
        <f>Sales_Datas[[#This Row],[after_discount]]-(Sales_Datas[[#This Row],[qty_ordered]]*Sales_Datas[[#This Row],[cogs]])</f>
        <v>802720</v>
      </c>
      <c r="U4522" s="3">
        <f>IFERROR(Sales_Datas[[#This Row],[Gross_Profit]]/Sales_Datas[[#This Row],[after_discount]],0)</f>
        <v>0.93830508474576269</v>
      </c>
      <c r="V4522" s="1" t="str">
        <f>IF(Sales_Datas[[#This Row],[base_price]] &lt;= 632200, "Low", (IF(Sales_Datas[[#This Row],[base_price]] &gt;= 10092000, "High", "Medium")))</f>
        <v>Low</v>
      </c>
    </row>
    <row r="4523" spans="1:22" x14ac:dyDescent="0.25">
      <c r="A4523" s="1" t="s">
        <v>12530</v>
      </c>
      <c r="B4523" s="1" t="s">
        <v>120</v>
      </c>
      <c r="C4523" s="2">
        <v>44680</v>
      </c>
      <c r="D4523" s="1" t="s">
        <v>12531</v>
      </c>
      <c r="E4523" s="4">
        <v>84970</v>
      </c>
      <c r="F4523">
        <v>1</v>
      </c>
      <c r="G4523" s="4">
        <v>849700</v>
      </c>
      <c r="H4523" s="4">
        <v>0</v>
      </c>
      <c r="I4523" s="4">
        <v>849700</v>
      </c>
      <c r="J4523">
        <v>1</v>
      </c>
      <c r="K4523">
        <v>1</v>
      </c>
      <c r="L4523">
        <v>1</v>
      </c>
      <c r="M4523">
        <v>1</v>
      </c>
      <c r="N4523" s="2">
        <v>44581</v>
      </c>
      <c r="O4523" s="1" t="s">
        <v>12532</v>
      </c>
      <c r="P4523" s="4">
        <v>849700</v>
      </c>
      <c r="Q4523" s="4">
        <v>73892</v>
      </c>
      <c r="R4523" s="1" t="s">
        <v>191</v>
      </c>
      <c r="S4523" s="1" t="s">
        <v>50</v>
      </c>
      <c r="T4523" s="4">
        <f>Sales_Datas[[#This Row],[after_discount]]-(Sales_Datas[[#This Row],[qty_ordered]]*Sales_Datas[[#This Row],[cogs]])</f>
        <v>775808</v>
      </c>
      <c r="U4523" s="3">
        <f>IFERROR(Sales_Datas[[#This Row],[Gross_Profit]]/Sales_Datas[[#This Row],[after_discount]],0)</f>
        <v>0.91303754266211601</v>
      </c>
      <c r="V4523" s="1" t="str">
        <f>IF(Sales_Datas[[#This Row],[base_price]] &lt;= 632200, "Low", (IF(Sales_Datas[[#This Row],[base_price]] &gt;= 10092000, "High", "Medium")))</f>
        <v>Medium</v>
      </c>
    </row>
    <row r="4524" spans="1:22" x14ac:dyDescent="0.25">
      <c r="A4524" s="1" t="s">
        <v>12533</v>
      </c>
      <c r="B4524" s="1" t="s">
        <v>12534</v>
      </c>
      <c r="C4524" s="2">
        <v>44538</v>
      </c>
      <c r="D4524" s="1" t="s">
        <v>12535</v>
      </c>
      <c r="E4524" s="4">
        <v>84970</v>
      </c>
      <c r="F4524">
        <v>1</v>
      </c>
      <c r="G4524" s="4">
        <v>849700</v>
      </c>
      <c r="H4524" s="4">
        <v>0</v>
      </c>
      <c r="I4524" s="4">
        <v>849700</v>
      </c>
      <c r="J4524">
        <v>1</v>
      </c>
      <c r="K4524">
        <v>1</v>
      </c>
      <c r="L4524">
        <v>1</v>
      </c>
      <c r="M4524">
        <v>1</v>
      </c>
      <c r="N4524" s="2">
        <v>44436</v>
      </c>
      <c r="O4524" s="1" t="s">
        <v>12536</v>
      </c>
      <c r="P4524" s="4">
        <v>0</v>
      </c>
      <c r="Q4524" s="4">
        <v>0</v>
      </c>
      <c r="R4524" s="1" t="s">
        <v>554</v>
      </c>
      <c r="S4524" s="1" t="s">
        <v>50</v>
      </c>
      <c r="T4524" s="4">
        <f>Sales_Datas[[#This Row],[after_discount]]-(Sales_Datas[[#This Row],[qty_ordered]]*Sales_Datas[[#This Row],[cogs]])</f>
        <v>849700</v>
      </c>
      <c r="U4524" s="3">
        <f>IFERROR(Sales_Datas[[#This Row],[Gross_Profit]]/Sales_Datas[[#This Row],[after_discount]],0)</f>
        <v>1</v>
      </c>
      <c r="V4524" s="1" t="str">
        <f>IF(Sales_Datas[[#This Row],[base_price]] &lt;= 632200, "Low", (IF(Sales_Datas[[#This Row],[base_price]] &gt;= 10092000, "High", "Medium")))</f>
        <v>Low</v>
      </c>
    </row>
    <row r="4525" spans="1:22" x14ac:dyDescent="0.25">
      <c r="A4525" s="1" t="s">
        <v>12537</v>
      </c>
      <c r="B4525" s="1" t="s">
        <v>12538</v>
      </c>
      <c r="C4525" s="2">
        <v>44664</v>
      </c>
      <c r="D4525" s="1" t="s">
        <v>12539</v>
      </c>
      <c r="E4525" s="4">
        <v>42340</v>
      </c>
      <c r="F4525">
        <v>2</v>
      </c>
      <c r="G4525" s="4">
        <v>846800</v>
      </c>
      <c r="H4525" s="4">
        <v>0</v>
      </c>
      <c r="I4525" s="4">
        <v>846800</v>
      </c>
      <c r="J4525">
        <v>1</v>
      </c>
      <c r="K4525">
        <v>0</v>
      </c>
      <c r="L4525">
        <v>0</v>
      </c>
      <c r="M4525">
        <v>1</v>
      </c>
      <c r="N4525" s="2">
        <v>44633</v>
      </c>
      <c r="O4525" s="1" t="s">
        <v>12540</v>
      </c>
      <c r="P4525" s="4">
        <v>423400</v>
      </c>
      <c r="Q4525" s="4">
        <v>31320</v>
      </c>
      <c r="R4525" s="1" t="s">
        <v>191</v>
      </c>
      <c r="S4525" s="1" t="s">
        <v>50</v>
      </c>
      <c r="T4525" s="4">
        <f>Sales_Datas[[#This Row],[after_discount]]-(Sales_Datas[[#This Row],[qty_ordered]]*Sales_Datas[[#This Row],[cogs]])</f>
        <v>784160</v>
      </c>
      <c r="U4525" s="3">
        <f>IFERROR(Sales_Datas[[#This Row],[Gross_Profit]]/Sales_Datas[[#This Row],[after_discount]],0)</f>
        <v>0.92602739726027394</v>
      </c>
      <c r="V4525" s="1" t="str">
        <f>IF(Sales_Datas[[#This Row],[base_price]] &lt;= 632200, "Low", (IF(Sales_Datas[[#This Row],[base_price]] &gt;= 10092000, "High", "Medium")))</f>
        <v>Low</v>
      </c>
    </row>
    <row r="4526" spans="1:22" x14ac:dyDescent="0.25">
      <c r="A4526" s="1" t="s">
        <v>12541</v>
      </c>
      <c r="B4526" s="1" t="s">
        <v>3890</v>
      </c>
      <c r="C4526" s="2">
        <v>44508</v>
      </c>
      <c r="D4526" s="1" t="s">
        <v>12542</v>
      </c>
      <c r="E4526" s="4">
        <v>84680</v>
      </c>
      <c r="F4526">
        <v>1</v>
      </c>
      <c r="G4526" s="4">
        <v>846800</v>
      </c>
      <c r="H4526" s="4">
        <v>0</v>
      </c>
      <c r="I4526" s="4">
        <v>846800</v>
      </c>
      <c r="J4526">
        <v>1</v>
      </c>
      <c r="K4526">
        <v>1</v>
      </c>
      <c r="L4526">
        <v>1</v>
      </c>
      <c r="M4526">
        <v>1</v>
      </c>
      <c r="N4526" s="2">
        <v>44393</v>
      </c>
      <c r="O4526" s="1" t="s">
        <v>12543</v>
      </c>
      <c r="P4526" s="4">
        <v>846800</v>
      </c>
      <c r="Q4526" s="4">
        <v>65192</v>
      </c>
      <c r="R4526" s="1" t="s">
        <v>128</v>
      </c>
      <c r="S4526" s="1" t="s">
        <v>50</v>
      </c>
      <c r="T4526" s="4">
        <f>Sales_Datas[[#This Row],[after_discount]]-(Sales_Datas[[#This Row],[qty_ordered]]*Sales_Datas[[#This Row],[cogs]])</f>
        <v>781608</v>
      </c>
      <c r="U4526" s="3">
        <f>IFERROR(Sales_Datas[[#This Row],[Gross_Profit]]/Sales_Datas[[#This Row],[after_discount]],0)</f>
        <v>0.92301369863013694</v>
      </c>
      <c r="V4526" s="1" t="str">
        <f>IF(Sales_Datas[[#This Row],[base_price]] &lt;= 632200, "Low", (IF(Sales_Datas[[#This Row],[base_price]] &gt;= 10092000, "High", "Medium")))</f>
        <v>Medium</v>
      </c>
    </row>
    <row r="4527" spans="1:22" x14ac:dyDescent="0.25">
      <c r="A4527" s="1" t="s">
        <v>12544</v>
      </c>
      <c r="B4527" s="1" t="s">
        <v>2985</v>
      </c>
      <c r="C4527" s="2">
        <v>44896</v>
      </c>
      <c r="D4527" s="1" t="s">
        <v>12542</v>
      </c>
      <c r="E4527" s="4">
        <v>84680</v>
      </c>
      <c r="F4527">
        <v>1</v>
      </c>
      <c r="G4527" s="4">
        <v>846800</v>
      </c>
      <c r="H4527" s="4">
        <v>0</v>
      </c>
      <c r="I4527" s="4">
        <v>846800</v>
      </c>
      <c r="J4527">
        <v>1</v>
      </c>
      <c r="K4527">
        <v>1</v>
      </c>
      <c r="L4527">
        <v>1</v>
      </c>
      <c r="M4527">
        <v>1</v>
      </c>
      <c r="N4527" s="2">
        <v>44403</v>
      </c>
      <c r="O4527" s="1" t="s">
        <v>12543</v>
      </c>
      <c r="P4527" s="4">
        <v>846800</v>
      </c>
      <c r="Q4527" s="4">
        <v>65192</v>
      </c>
      <c r="R4527" s="1" t="s">
        <v>128</v>
      </c>
      <c r="S4527" s="1" t="s">
        <v>50</v>
      </c>
      <c r="T4527" s="4">
        <f>Sales_Datas[[#This Row],[after_discount]]-(Sales_Datas[[#This Row],[qty_ordered]]*Sales_Datas[[#This Row],[cogs]])</f>
        <v>781608</v>
      </c>
      <c r="U4527" s="3">
        <f>IFERROR(Sales_Datas[[#This Row],[Gross_Profit]]/Sales_Datas[[#This Row],[after_discount]],0)</f>
        <v>0.92301369863013694</v>
      </c>
      <c r="V4527" s="1" t="str">
        <f>IF(Sales_Datas[[#This Row],[base_price]] &lt;= 632200, "Low", (IF(Sales_Datas[[#This Row],[base_price]] &gt;= 10092000, "High", "Medium")))</f>
        <v>Medium</v>
      </c>
    </row>
    <row r="4528" spans="1:22" x14ac:dyDescent="0.25">
      <c r="A4528" s="1" t="s">
        <v>12545</v>
      </c>
      <c r="B4528" s="1" t="s">
        <v>120</v>
      </c>
      <c r="C4528" s="2">
        <v>44636</v>
      </c>
      <c r="D4528" s="1" t="s">
        <v>10816</v>
      </c>
      <c r="E4528" s="4">
        <v>21170</v>
      </c>
      <c r="F4528">
        <v>4</v>
      </c>
      <c r="G4528" s="4">
        <v>846800</v>
      </c>
      <c r="H4528" s="4">
        <v>0</v>
      </c>
      <c r="I4528" s="4">
        <v>846800</v>
      </c>
      <c r="J4528">
        <v>1</v>
      </c>
      <c r="K4528">
        <v>1</v>
      </c>
      <c r="L4528">
        <v>1</v>
      </c>
      <c r="M4528">
        <v>1</v>
      </c>
      <c r="N4528" s="2">
        <v>44581</v>
      </c>
      <c r="O4528" s="1" t="s">
        <v>10817</v>
      </c>
      <c r="P4528" s="4">
        <v>211700</v>
      </c>
      <c r="Q4528" s="4">
        <v>18386</v>
      </c>
      <c r="R4528" s="1" t="s">
        <v>23</v>
      </c>
      <c r="S4528" s="1" t="s">
        <v>50</v>
      </c>
      <c r="T4528" s="4">
        <f>Sales_Datas[[#This Row],[after_discount]]-(Sales_Datas[[#This Row],[qty_ordered]]*Sales_Datas[[#This Row],[cogs]])</f>
        <v>773256</v>
      </c>
      <c r="U4528" s="3">
        <f>IFERROR(Sales_Datas[[#This Row],[Gross_Profit]]/Sales_Datas[[#This Row],[after_discount]],0)</f>
        <v>0.91315068493150686</v>
      </c>
      <c r="V4528" s="1" t="str">
        <f>IF(Sales_Datas[[#This Row],[base_price]] &lt;= 632200, "Low", (IF(Sales_Datas[[#This Row],[base_price]] &gt;= 10092000, "High", "Medium")))</f>
        <v>Low</v>
      </c>
    </row>
    <row r="4529" spans="1:22" x14ac:dyDescent="0.25">
      <c r="A4529" s="1" t="s">
        <v>12546</v>
      </c>
      <c r="B4529" s="1" t="s">
        <v>3097</v>
      </c>
      <c r="C4529" s="2">
        <v>44655</v>
      </c>
      <c r="D4529" s="1" t="s">
        <v>12547</v>
      </c>
      <c r="E4529" s="4">
        <v>16820</v>
      </c>
      <c r="F4529">
        <v>5</v>
      </c>
      <c r="G4529" s="4">
        <v>841000</v>
      </c>
      <c r="H4529" s="4">
        <v>0</v>
      </c>
      <c r="I4529" s="4">
        <v>841000</v>
      </c>
      <c r="J4529">
        <v>1</v>
      </c>
      <c r="K4529">
        <v>1</v>
      </c>
      <c r="L4529">
        <v>1</v>
      </c>
      <c r="M4529">
        <v>1</v>
      </c>
      <c r="N4529" s="2">
        <v>44384</v>
      </c>
      <c r="O4529" s="1" t="s">
        <v>12548</v>
      </c>
      <c r="P4529" s="4">
        <v>168200</v>
      </c>
      <c r="Q4529" s="4">
        <v>13108</v>
      </c>
      <c r="R4529" s="1" t="s">
        <v>191</v>
      </c>
      <c r="S4529" s="1" t="s">
        <v>50</v>
      </c>
      <c r="T4529" s="4">
        <f>Sales_Datas[[#This Row],[after_discount]]-(Sales_Datas[[#This Row],[qty_ordered]]*Sales_Datas[[#This Row],[cogs]])</f>
        <v>775460</v>
      </c>
      <c r="U4529" s="3">
        <f>IFERROR(Sales_Datas[[#This Row],[Gross_Profit]]/Sales_Datas[[#This Row],[after_discount]],0)</f>
        <v>0.92206896551724138</v>
      </c>
      <c r="V4529" s="1" t="str">
        <f>IF(Sales_Datas[[#This Row],[base_price]] &lt;= 632200, "Low", (IF(Sales_Datas[[#This Row],[base_price]] &gt;= 10092000, "High", "Medium")))</f>
        <v>Low</v>
      </c>
    </row>
    <row r="4530" spans="1:22" x14ac:dyDescent="0.25">
      <c r="A4530" s="1" t="s">
        <v>12549</v>
      </c>
      <c r="B4530" s="1" t="s">
        <v>9739</v>
      </c>
      <c r="C4530" s="2">
        <v>44786</v>
      </c>
      <c r="D4530" s="1" t="s">
        <v>9740</v>
      </c>
      <c r="E4530" s="4">
        <v>84100</v>
      </c>
      <c r="F4530">
        <v>1</v>
      </c>
      <c r="G4530" s="4">
        <v>841000</v>
      </c>
      <c r="H4530" s="4">
        <v>0</v>
      </c>
      <c r="I4530" s="4">
        <v>841000</v>
      </c>
      <c r="J4530">
        <v>1</v>
      </c>
      <c r="K4530">
        <v>1</v>
      </c>
      <c r="L4530">
        <v>1</v>
      </c>
      <c r="M4530">
        <v>1</v>
      </c>
      <c r="N4530" s="2">
        <v>44762</v>
      </c>
      <c r="O4530" s="1" t="s">
        <v>9741</v>
      </c>
      <c r="P4530" s="4">
        <v>841000</v>
      </c>
      <c r="Q4530" s="4">
        <v>59682</v>
      </c>
      <c r="R4530" s="1" t="s">
        <v>475</v>
      </c>
      <c r="S4530" s="1" t="s">
        <v>50</v>
      </c>
      <c r="T4530" s="4">
        <f>Sales_Datas[[#This Row],[after_discount]]-(Sales_Datas[[#This Row],[qty_ordered]]*Sales_Datas[[#This Row],[cogs]])</f>
        <v>781318</v>
      </c>
      <c r="U4530" s="3">
        <f>IFERROR(Sales_Datas[[#This Row],[Gross_Profit]]/Sales_Datas[[#This Row],[after_discount]],0)</f>
        <v>0.92903448275862066</v>
      </c>
      <c r="V4530" s="1" t="str">
        <f>IF(Sales_Datas[[#This Row],[base_price]] &lt;= 632200, "Low", (IF(Sales_Datas[[#This Row],[base_price]] &gt;= 10092000, "High", "Medium")))</f>
        <v>Medium</v>
      </c>
    </row>
    <row r="4531" spans="1:22" x14ac:dyDescent="0.25">
      <c r="A4531" s="1" t="s">
        <v>12550</v>
      </c>
      <c r="B4531" s="1" t="s">
        <v>12551</v>
      </c>
      <c r="C4531" s="2">
        <v>44758</v>
      </c>
      <c r="D4531" s="1" t="s">
        <v>12552</v>
      </c>
      <c r="E4531" s="4">
        <v>84100</v>
      </c>
      <c r="F4531">
        <v>1</v>
      </c>
      <c r="G4531" s="4">
        <v>841000</v>
      </c>
      <c r="H4531" s="4">
        <v>0</v>
      </c>
      <c r="I4531" s="4">
        <v>841000</v>
      </c>
      <c r="J4531">
        <v>1</v>
      </c>
      <c r="K4531">
        <v>1</v>
      </c>
      <c r="L4531">
        <v>1</v>
      </c>
      <c r="M4531">
        <v>1</v>
      </c>
      <c r="N4531" s="2">
        <v>44767</v>
      </c>
      <c r="O4531" s="1" t="s">
        <v>12553</v>
      </c>
      <c r="P4531" s="4">
        <v>841000</v>
      </c>
      <c r="Q4531" s="4">
        <v>68092</v>
      </c>
      <c r="R4531" s="1" t="s">
        <v>128</v>
      </c>
      <c r="S4531" s="1" t="s">
        <v>50</v>
      </c>
      <c r="T4531" s="4">
        <f>Sales_Datas[[#This Row],[after_discount]]-(Sales_Datas[[#This Row],[qty_ordered]]*Sales_Datas[[#This Row],[cogs]])</f>
        <v>772908</v>
      </c>
      <c r="U4531" s="3">
        <f>IFERROR(Sales_Datas[[#This Row],[Gross_Profit]]/Sales_Datas[[#This Row],[after_discount]],0)</f>
        <v>0.91903448275862065</v>
      </c>
      <c r="V4531" s="1" t="str">
        <f>IF(Sales_Datas[[#This Row],[base_price]] &lt;= 632200, "Low", (IF(Sales_Datas[[#This Row],[base_price]] &gt;= 10092000, "High", "Medium")))</f>
        <v>Medium</v>
      </c>
    </row>
    <row r="4532" spans="1:22" x14ac:dyDescent="0.25">
      <c r="A4532" s="1" t="s">
        <v>12554</v>
      </c>
      <c r="B4532" s="1" t="s">
        <v>7486</v>
      </c>
      <c r="C4532" s="2">
        <v>44463</v>
      </c>
      <c r="D4532" s="1" t="s">
        <v>12555</v>
      </c>
      <c r="E4532" s="4">
        <v>16820</v>
      </c>
      <c r="F4532">
        <v>5</v>
      </c>
      <c r="G4532" s="4">
        <v>841000</v>
      </c>
      <c r="H4532" s="4">
        <v>0</v>
      </c>
      <c r="I4532" s="4">
        <v>841000</v>
      </c>
      <c r="J4532">
        <v>1</v>
      </c>
      <c r="K4532">
        <v>1</v>
      </c>
      <c r="L4532">
        <v>1</v>
      </c>
      <c r="M4532">
        <v>1</v>
      </c>
      <c r="N4532" s="2">
        <v>44451</v>
      </c>
      <c r="O4532" s="1" t="s">
        <v>12556</v>
      </c>
      <c r="P4532" s="4">
        <v>168200</v>
      </c>
      <c r="Q4532" s="4">
        <v>12934</v>
      </c>
      <c r="R4532" s="1" t="s">
        <v>554</v>
      </c>
      <c r="S4532" s="1" t="s">
        <v>50</v>
      </c>
      <c r="T4532" s="4">
        <f>Sales_Datas[[#This Row],[after_discount]]-(Sales_Datas[[#This Row],[qty_ordered]]*Sales_Datas[[#This Row],[cogs]])</f>
        <v>776330</v>
      </c>
      <c r="U4532" s="3">
        <f>IFERROR(Sales_Datas[[#This Row],[Gross_Profit]]/Sales_Datas[[#This Row],[after_discount]],0)</f>
        <v>0.9231034482758621</v>
      </c>
      <c r="V4532" s="1" t="str">
        <f>IF(Sales_Datas[[#This Row],[base_price]] &lt;= 632200, "Low", (IF(Sales_Datas[[#This Row],[base_price]] &gt;= 10092000, "High", "Medium")))</f>
        <v>Low</v>
      </c>
    </row>
    <row r="4533" spans="1:22" x14ac:dyDescent="0.25">
      <c r="A4533" s="1" t="s">
        <v>12557</v>
      </c>
      <c r="B4533" s="1" t="s">
        <v>12558</v>
      </c>
      <c r="C4533" s="2">
        <v>44586</v>
      </c>
      <c r="D4533" s="1" t="s">
        <v>12559</v>
      </c>
      <c r="E4533" s="4">
        <v>42050</v>
      </c>
      <c r="F4533">
        <v>2</v>
      </c>
      <c r="G4533" s="4">
        <v>841000</v>
      </c>
      <c r="H4533" s="4">
        <v>0</v>
      </c>
      <c r="I4533" s="4">
        <v>841000</v>
      </c>
      <c r="J4533">
        <v>1</v>
      </c>
      <c r="K4533">
        <v>1</v>
      </c>
      <c r="L4533">
        <v>1</v>
      </c>
      <c r="M4533">
        <v>1</v>
      </c>
      <c r="N4533" s="2">
        <v>44562</v>
      </c>
      <c r="O4533" s="1" t="s">
        <v>12560</v>
      </c>
      <c r="P4533" s="4">
        <v>420500</v>
      </c>
      <c r="Q4533" s="4">
        <v>27724</v>
      </c>
      <c r="R4533" s="1" t="s">
        <v>554</v>
      </c>
      <c r="S4533" s="1" t="s">
        <v>50</v>
      </c>
      <c r="T4533" s="4">
        <f>Sales_Datas[[#This Row],[after_discount]]-(Sales_Datas[[#This Row],[qty_ordered]]*Sales_Datas[[#This Row],[cogs]])</f>
        <v>785552</v>
      </c>
      <c r="U4533" s="3">
        <f>IFERROR(Sales_Datas[[#This Row],[Gross_Profit]]/Sales_Datas[[#This Row],[after_discount]],0)</f>
        <v>0.93406896551724139</v>
      </c>
      <c r="V4533" s="1" t="str">
        <f>IF(Sales_Datas[[#This Row],[base_price]] &lt;= 632200, "Low", (IF(Sales_Datas[[#This Row],[base_price]] &gt;= 10092000, "High", "Medium")))</f>
        <v>Low</v>
      </c>
    </row>
    <row r="4534" spans="1:22" x14ac:dyDescent="0.25">
      <c r="A4534" s="1" t="s">
        <v>12561</v>
      </c>
      <c r="B4534" s="1" t="s">
        <v>12562</v>
      </c>
      <c r="C4534" s="2">
        <v>44836</v>
      </c>
      <c r="D4534" s="1" t="s">
        <v>12563</v>
      </c>
      <c r="E4534" s="4">
        <v>84100</v>
      </c>
      <c r="F4534">
        <v>1</v>
      </c>
      <c r="G4534" s="4">
        <v>841000</v>
      </c>
      <c r="H4534" s="4">
        <v>0</v>
      </c>
      <c r="I4534" s="4">
        <v>841000</v>
      </c>
      <c r="J4534">
        <v>1</v>
      </c>
      <c r="K4534">
        <v>0</v>
      </c>
      <c r="L4534">
        <v>0</v>
      </c>
      <c r="M4534">
        <v>4</v>
      </c>
      <c r="N4534" s="2">
        <v>44608</v>
      </c>
      <c r="O4534" s="1" t="s">
        <v>12564</v>
      </c>
      <c r="P4534" s="4">
        <v>841000</v>
      </c>
      <c r="Q4534" s="4">
        <v>66410</v>
      </c>
      <c r="R4534" s="1" t="s">
        <v>554</v>
      </c>
      <c r="S4534" s="1" t="s">
        <v>34</v>
      </c>
      <c r="T4534" s="4">
        <f>Sales_Datas[[#This Row],[after_discount]]-(Sales_Datas[[#This Row],[qty_ordered]]*Sales_Datas[[#This Row],[cogs]])</f>
        <v>774590</v>
      </c>
      <c r="U4534" s="3">
        <f>IFERROR(Sales_Datas[[#This Row],[Gross_Profit]]/Sales_Datas[[#This Row],[after_discount]],0)</f>
        <v>0.92103448275862065</v>
      </c>
      <c r="V4534" s="1" t="str">
        <f>IF(Sales_Datas[[#This Row],[base_price]] &lt;= 632200, "Low", (IF(Sales_Datas[[#This Row],[base_price]] &gt;= 10092000, "High", "Medium")))</f>
        <v>Medium</v>
      </c>
    </row>
    <row r="4535" spans="1:22" x14ac:dyDescent="0.25">
      <c r="A4535" s="1" t="s">
        <v>12565</v>
      </c>
      <c r="B4535" s="1" t="s">
        <v>3151</v>
      </c>
      <c r="C4535" s="2">
        <v>44405</v>
      </c>
      <c r="D4535" s="1" t="s">
        <v>12566</v>
      </c>
      <c r="E4535" s="4">
        <v>42050</v>
      </c>
      <c r="F4535">
        <v>2</v>
      </c>
      <c r="G4535" s="4">
        <v>841000</v>
      </c>
      <c r="H4535" s="4">
        <v>0</v>
      </c>
      <c r="I4535" s="4">
        <v>841000</v>
      </c>
      <c r="J4535">
        <v>1</v>
      </c>
      <c r="K4535">
        <v>1</v>
      </c>
      <c r="L4535">
        <v>0</v>
      </c>
      <c r="M4535">
        <v>1</v>
      </c>
      <c r="N4535" s="2">
        <v>44387</v>
      </c>
      <c r="O4535" s="1" t="s">
        <v>12567</v>
      </c>
      <c r="P4535" s="4">
        <v>420500</v>
      </c>
      <c r="Q4535" s="4">
        <v>31958</v>
      </c>
      <c r="R4535" s="1" t="s">
        <v>23</v>
      </c>
      <c r="S4535" s="1" t="s">
        <v>50</v>
      </c>
      <c r="T4535" s="4">
        <f>Sales_Datas[[#This Row],[after_discount]]-(Sales_Datas[[#This Row],[qty_ordered]]*Sales_Datas[[#This Row],[cogs]])</f>
        <v>777084</v>
      </c>
      <c r="U4535" s="3">
        <f>IFERROR(Sales_Datas[[#This Row],[Gross_Profit]]/Sales_Datas[[#This Row],[after_discount]],0)</f>
        <v>0.92400000000000004</v>
      </c>
      <c r="V4535" s="1" t="str">
        <f>IF(Sales_Datas[[#This Row],[base_price]] &lt;= 632200, "Low", (IF(Sales_Datas[[#This Row],[base_price]] &gt;= 10092000, "High", "Medium")))</f>
        <v>Low</v>
      </c>
    </row>
    <row r="4536" spans="1:22" x14ac:dyDescent="0.25">
      <c r="A4536" s="1" t="s">
        <v>12568</v>
      </c>
      <c r="B4536" s="1" t="s">
        <v>12569</v>
      </c>
      <c r="C4536" s="2">
        <v>44395</v>
      </c>
      <c r="D4536" s="1" t="s">
        <v>7194</v>
      </c>
      <c r="E4536" s="4">
        <v>84100</v>
      </c>
      <c r="F4536">
        <v>1</v>
      </c>
      <c r="G4536" s="4">
        <v>841000</v>
      </c>
      <c r="H4536" s="4">
        <v>0</v>
      </c>
      <c r="I4536" s="4">
        <v>841000</v>
      </c>
      <c r="J4536">
        <v>1</v>
      </c>
      <c r="K4536">
        <v>0</v>
      </c>
      <c r="L4536">
        <v>0</v>
      </c>
      <c r="M4536">
        <v>12</v>
      </c>
      <c r="N4536" s="2">
        <v>44395</v>
      </c>
      <c r="O4536" s="1" t="s">
        <v>7195</v>
      </c>
      <c r="P4536" s="4">
        <v>841000</v>
      </c>
      <c r="Q4536" s="4">
        <v>59682</v>
      </c>
      <c r="R4536" s="1" t="s">
        <v>344</v>
      </c>
      <c r="S4536" s="1" t="s">
        <v>1137</v>
      </c>
      <c r="T4536" s="4">
        <f>Sales_Datas[[#This Row],[after_discount]]-(Sales_Datas[[#This Row],[qty_ordered]]*Sales_Datas[[#This Row],[cogs]])</f>
        <v>781318</v>
      </c>
      <c r="U4536" s="3">
        <f>IFERROR(Sales_Datas[[#This Row],[Gross_Profit]]/Sales_Datas[[#This Row],[after_discount]],0)</f>
        <v>0.92903448275862066</v>
      </c>
      <c r="V4536" s="1" t="str">
        <f>IF(Sales_Datas[[#This Row],[base_price]] &lt;= 632200, "Low", (IF(Sales_Datas[[#This Row],[base_price]] &gt;= 10092000, "High", "Medium")))</f>
        <v>Medium</v>
      </c>
    </row>
    <row r="4537" spans="1:22" x14ac:dyDescent="0.25">
      <c r="A4537" s="1" t="s">
        <v>12570</v>
      </c>
      <c r="B4537" s="1" t="s">
        <v>12571</v>
      </c>
      <c r="C4537" s="2">
        <v>44419</v>
      </c>
      <c r="D4537" s="1" t="s">
        <v>7194</v>
      </c>
      <c r="E4537" s="4">
        <v>84100</v>
      </c>
      <c r="F4537">
        <v>1</v>
      </c>
      <c r="G4537" s="4">
        <v>841000</v>
      </c>
      <c r="H4537" s="4">
        <v>0</v>
      </c>
      <c r="I4537" s="4">
        <v>841000</v>
      </c>
      <c r="J4537">
        <v>1</v>
      </c>
      <c r="K4537">
        <v>1</v>
      </c>
      <c r="L4537">
        <v>1</v>
      </c>
      <c r="M4537">
        <v>1</v>
      </c>
      <c r="N4537" s="2">
        <v>44521</v>
      </c>
      <c r="O4537" s="1" t="s">
        <v>7195</v>
      </c>
      <c r="P4537" s="4">
        <v>841000</v>
      </c>
      <c r="Q4537" s="4">
        <v>59682</v>
      </c>
      <c r="R4537" s="1" t="s">
        <v>344</v>
      </c>
      <c r="S4537" s="1" t="s">
        <v>50</v>
      </c>
      <c r="T4537" s="4">
        <f>Sales_Datas[[#This Row],[after_discount]]-(Sales_Datas[[#This Row],[qty_ordered]]*Sales_Datas[[#This Row],[cogs]])</f>
        <v>781318</v>
      </c>
      <c r="U4537" s="3">
        <f>IFERROR(Sales_Datas[[#This Row],[Gross_Profit]]/Sales_Datas[[#This Row],[after_discount]],0)</f>
        <v>0.92903448275862066</v>
      </c>
      <c r="V4537" s="1" t="str">
        <f>IF(Sales_Datas[[#This Row],[base_price]] &lt;= 632200, "Low", (IF(Sales_Datas[[#This Row],[base_price]] &gt;= 10092000, "High", "Medium")))</f>
        <v>Medium</v>
      </c>
    </row>
    <row r="4538" spans="1:22" x14ac:dyDescent="0.25">
      <c r="A4538" s="1" t="s">
        <v>12572</v>
      </c>
      <c r="B4538" s="1" t="s">
        <v>12573</v>
      </c>
      <c r="C4538" s="2">
        <v>44463</v>
      </c>
      <c r="D4538" s="1" t="s">
        <v>7194</v>
      </c>
      <c r="E4538" s="4">
        <v>84100</v>
      </c>
      <c r="F4538">
        <v>1</v>
      </c>
      <c r="G4538" s="4">
        <v>841000</v>
      </c>
      <c r="H4538" s="4">
        <v>0</v>
      </c>
      <c r="I4538" s="4">
        <v>841000</v>
      </c>
      <c r="J4538">
        <v>1</v>
      </c>
      <c r="K4538">
        <v>0</v>
      </c>
      <c r="L4538">
        <v>0</v>
      </c>
      <c r="M4538">
        <v>4</v>
      </c>
      <c r="N4538" s="2">
        <v>44447</v>
      </c>
      <c r="O4538" s="1" t="s">
        <v>7195</v>
      </c>
      <c r="P4538" s="4">
        <v>841000</v>
      </c>
      <c r="Q4538" s="4">
        <v>59682</v>
      </c>
      <c r="R4538" s="1" t="s">
        <v>344</v>
      </c>
      <c r="S4538" s="1" t="s">
        <v>34</v>
      </c>
      <c r="T4538" s="4">
        <f>Sales_Datas[[#This Row],[after_discount]]-(Sales_Datas[[#This Row],[qty_ordered]]*Sales_Datas[[#This Row],[cogs]])</f>
        <v>781318</v>
      </c>
      <c r="U4538" s="3">
        <f>IFERROR(Sales_Datas[[#This Row],[Gross_Profit]]/Sales_Datas[[#This Row],[after_discount]],0)</f>
        <v>0.92903448275862066</v>
      </c>
      <c r="V4538" s="1" t="str">
        <f>IF(Sales_Datas[[#This Row],[base_price]] &lt;= 632200, "Low", (IF(Sales_Datas[[#This Row],[base_price]] &gt;= 10092000, "High", "Medium")))</f>
        <v>Medium</v>
      </c>
    </row>
    <row r="4539" spans="1:22" x14ac:dyDescent="0.25">
      <c r="A4539" s="1" t="s">
        <v>12574</v>
      </c>
      <c r="B4539" s="1" t="s">
        <v>3734</v>
      </c>
      <c r="C4539" s="2">
        <v>44513</v>
      </c>
      <c r="D4539" s="1" t="s">
        <v>7194</v>
      </c>
      <c r="E4539" s="4">
        <v>84100</v>
      </c>
      <c r="F4539">
        <v>1</v>
      </c>
      <c r="G4539" s="4">
        <v>841000</v>
      </c>
      <c r="H4539" s="4">
        <v>0</v>
      </c>
      <c r="I4539" s="4">
        <v>841000</v>
      </c>
      <c r="J4539">
        <v>1</v>
      </c>
      <c r="K4539">
        <v>0</v>
      </c>
      <c r="L4539">
        <v>0</v>
      </c>
      <c r="M4539">
        <v>4</v>
      </c>
      <c r="N4539" s="2">
        <v>44522</v>
      </c>
      <c r="O4539" s="1" t="s">
        <v>7195</v>
      </c>
      <c r="P4539" s="4">
        <v>841000</v>
      </c>
      <c r="Q4539" s="4">
        <v>59682</v>
      </c>
      <c r="R4539" s="1" t="s">
        <v>344</v>
      </c>
      <c r="S4539" s="1" t="s">
        <v>34</v>
      </c>
      <c r="T4539" s="4">
        <f>Sales_Datas[[#This Row],[after_discount]]-(Sales_Datas[[#This Row],[qty_ordered]]*Sales_Datas[[#This Row],[cogs]])</f>
        <v>781318</v>
      </c>
      <c r="U4539" s="3">
        <f>IFERROR(Sales_Datas[[#This Row],[Gross_Profit]]/Sales_Datas[[#This Row],[after_discount]],0)</f>
        <v>0.92903448275862066</v>
      </c>
      <c r="V4539" s="1" t="str">
        <f>IF(Sales_Datas[[#This Row],[base_price]] &lt;= 632200, "Low", (IF(Sales_Datas[[#This Row],[base_price]] &gt;= 10092000, "High", "Medium")))</f>
        <v>Medium</v>
      </c>
    </row>
    <row r="4540" spans="1:22" x14ac:dyDescent="0.25">
      <c r="A4540" s="1" t="s">
        <v>12575</v>
      </c>
      <c r="B4540" s="1" t="s">
        <v>12576</v>
      </c>
      <c r="C4540" s="2">
        <v>44427</v>
      </c>
      <c r="D4540" s="1" t="s">
        <v>12577</v>
      </c>
      <c r="E4540" s="4">
        <v>84042</v>
      </c>
      <c r="F4540">
        <v>1</v>
      </c>
      <c r="G4540" s="4">
        <v>840420</v>
      </c>
      <c r="H4540" s="4">
        <v>0</v>
      </c>
      <c r="I4540" s="4">
        <v>840420</v>
      </c>
      <c r="J4540">
        <v>1</v>
      </c>
      <c r="K4540">
        <v>1</v>
      </c>
      <c r="L4540">
        <v>1</v>
      </c>
      <c r="M4540">
        <v>1</v>
      </c>
      <c r="N4540" s="2">
        <v>44431</v>
      </c>
      <c r="O4540" s="1" t="s">
        <v>12578</v>
      </c>
      <c r="P4540" s="4">
        <v>521420</v>
      </c>
      <c r="Q4540" s="4">
        <v>45356</v>
      </c>
      <c r="R4540" s="1" t="s">
        <v>89</v>
      </c>
      <c r="S4540" s="1" t="s">
        <v>50</v>
      </c>
      <c r="T4540" s="4">
        <f>Sales_Datas[[#This Row],[after_discount]]-(Sales_Datas[[#This Row],[qty_ordered]]*Sales_Datas[[#This Row],[cogs]])</f>
        <v>795064</v>
      </c>
      <c r="U4540" s="3">
        <f>IFERROR(Sales_Datas[[#This Row],[Gross_Profit]]/Sales_Datas[[#This Row],[after_discount]],0)</f>
        <v>0.946031746031746</v>
      </c>
      <c r="V4540" s="1" t="str">
        <f>IF(Sales_Datas[[#This Row],[base_price]] &lt;= 632200, "Low", (IF(Sales_Datas[[#This Row],[base_price]] &gt;= 10092000, "High", "Medium")))</f>
        <v>Low</v>
      </c>
    </row>
    <row r="4541" spans="1:22" x14ac:dyDescent="0.25">
      <c r="A4541" s="1" t="s">
        <v>12579</v>
      </c>
      <c r="B4541" s="1" t="s">
        <v>12580</v>
      </c>
      <c r="C4541" s="2">
        <v>44323</v>
      </c>
      <c r="D4541" s="1" t="s">
        <v>12581</v>
      </c>
      <c r="E4541" s="4">
        <v>83810</v>
      </c>
      <c r="F4541">
        <v>1</v>
      </c>
      <c r="G4541" s="4">
        <v>838100</v>
      </c>
      <c r="H4541" s="4">
        <v>0</v>
      </c>
      <c r="I4541" s="4">
        <v>838100</v>
      </c>
      <c r="J4541">
        <v>1</v>
      </c>
      <c r="K4541">
        <v>0</v>
      </c>
      <c r="L4541">
        <v>0</v>
      </c>
      <c r="M4541">
        <v>1</v>
      </c>
      <c r="N4541" s="2">
        <v>44389</v>
      </c>
      <c r="O4541" s="1" t="s">
        <v>12582</v>
      </c>
      <c r="P4541" s="4">
        <v>838100</v>
      </c>
      <c r="Q4541" s="4">
        <v>50286</v>
      </c>
      <c r="R4541" s="1" t="s">
        <v>89</v>
      </c>
      <c r="S4541" s="1" t="s">
        <v>50</v>
      </c>
      <c r="T4541" s="4">
        <f>Sales_Datas[[#This Row],[after_discount]]-(Sales_Datas[[#This Row],[qty_ordered]]*Sales_Datas[[#This Row],[cogs]])</f>
        <v>787814</v>
      </c>
      <c r="U4541" s="3">
        <f>IFERROR(Sales_Datas[[#This Row],[Gross_Profit]]/Sales_Datas[[#This Row],[after_discount]],0)</f>
        <v>0.94</v>
      </c>
      <c r="V4541" s="1" t="str">
        <f>IF(Sales_Datas[[#This Row],[base_price]] &lt;= 632200, "Low", (IF(Sales_Datas[[#This Row],[base_price]] &gt;= 10092000, "High", "Medium")))</f>
        <v>Medium</v>
      </c>
    </row>
    <row r="4542" spans="1:22" x14ac:dyDescent="0.25">
      <c r="A4542" s="1" t="s">
        <v>12583</v>
      </c>
      <c r="B4542" s="1" t="s">
        <v>10833</v>
      </c>
      <c r="C4542" s="2">
        <v>44778</v>
      </c>
      <c r="D4542" s="1" t="s">
        <v>12584</v>
      </c>
      <c r="E4542" s="4">
        <v>82940</v>
      </c>
      <c r="F4542">
        <v>1</v>
      </c>
      <c r="G4542" s="4">
        <v>829400</v>
      </c>
      <c r="H4542" s="4">
        <v>0</v>
      </c>
      <c r="I4542" s="4">
        <v>829400</v>
      </c>
      <c r="J4542">
        <v>1</v>
      </c>
      <c r="K4542">
        <v>1</v>
      </c>
      <c r="L4542">
        <v>0</v>
      </c>
      <c r="M4542">
        <v>1</v>
      </c>
      <c r="N4542" s="2">
        <v>44448</v>
      </c>
      <c r="O4542" s="1" t="s">
        <v>12585</v>
      </c>
      <c r="P4542" s="4">
        <v>829400</v>
      </c>
      <c r="Q4542" s="4">
        <v>53070</v>
      </c>
      <c r="R4542" s="1" t="s">
        <v>383</v>
      </c>
      <c r="S4542" s="1" t="s">
        <v>50</v>
      </c>
      <c r="T4542" s="4">
        <f>Sales_Datas[[#This Row],[after_discount]]-(Sales_Datas[[#This Row],[qty_ordered]]*Sales_Datas[[#This Row],[cogs]])</f>
        <v>776330</v>
      </c>
      <c r="U4542" s="3">
        <f>IFERROR(Sales_Datas[[#This Row],[Gross_Profit]]/Sales_Datas[[#This Row],[after_discount]],0)</f>
        <v>0.936013986013986</v>
      </c>
      <c r="V4542" s="1" t="str">
        <f>IF(Sales_Datas[[#This Row],[base_price]] &lt;= 632200, "Low", (IF(Sales_Datas[[#This Row],[base_price]] &gt;= 10092000, "High", "Medium")))</f>
        <v>Medium</v>
      </c>
    </row>
    <row r="4543" spans="1:22" x14ac:dyDescent="0.25">
      <c r="A4543" s="1" t="s">
        <v>12586</v>
      </c>
      <c r="B4543" s="1" t="s">
        <v>12587</v>
      </c>
      <c r="C4543" s="2">
        <v>44720</v>
      </c>
      <c r="D4543" s="1" t="s">
        <v>12588</v>
      </c>
      <c r="E4543" s="4">
        <v>82708</v>
      </c>
      <c r="F4543">
        <v>1</v>
      </c>
      <c r="G4543" s="4">
        <v>827080</v>
      </c>
      <c r="H4543" s="4">
        <v>0</v>
      </c>
      <c r="I4543" s="4">
        <v>827080</v>
      </c>
      <c r="J4543">
        <v>1</v>
      </c>
      <c r="K4543">
        <v>1</v>
      </c>
      <c r="L4543">
        <v>0</v>
      </c>
      <c r="M4543">
        <v>1</v>
      </c>
      <c r="N4543" s="2">
        <v>44769</v>
      </c>
      <c r="O4543" s="1" t="s">
        <v>12589</v>
      </c>
      <c r="P4543" s="4">
        <v>826500</v>
      </c>
      <c r="Q4543" s="4">
        <v>56202</v>
      </c>
      <c r="R4543" s="1" t="s">
        <v>29</v>
      </c>
      <c r="S4543" s="1" t="s">
        <v>50</v>
      </c>
      <c r="T4543" s="4">
        <f>Sales_Datas[[#This Row],[after_discount]]-(Sales_Datas[[#This Row],[qty_ordered]]*Sales_Datas[[#This Row],[cogs]])</f>
        <v>770878</v>
      </c>
      <c r="U4543" s="3">
        <f>IFERROR(Sales_Datas[[#This Row],[Gross_Profit]]/Sales_Datas[[#This Row],[after_discount]],0)</f>
        <v>0.93204768583450215</v>
      </c>
      <c r="V4543" s="1" t="str">
        <f>IF(Sales_Datas[[#This Row],[base_price]] &lt;= 632200, "Low", (IF(Sales_Datas[[#This Row],[base_price]] &gt;= 10092000, "High", "Medium")))</f>
        <v>Medium</v>
      </c>
    </row>
    <row r="4544" spans="1:22" x14ac:dyDescent="0.25">
      <c r="A4544" s="1" t="s">
        <v>12590</v>
      </c>
      <c r="B4544" s="1" t="s">
        <v>3382</v>
      </c>
      <c r="C4544" s="2">
        <v>44487</v>
      </c>
      <c r="D4544" s="1" t="s">
        <v>12591</v>
      </c>
      <c r="E4544" s="4">
        <v>41180</v>
      </c>
      <c r="F4544">
        <v>2</v>
      </c>
      <c r="G4544" s="4">
        <v>823600</v>
      </c>
      <c r="H4544" s="4">
        <v>0</v>
      </c>
      <c r="I4544" s="4">
        <v>823600</v>
      </c>
      <c r="J4544">
        <v>1</v>
      </c>
      <c r="K4544">
        <v>1</v>
      </c>
      <c r="L4544">
        <v>1</v>
      </c>
      <c r="M4544">
        <v>1</v>
      </c>
      <c r="N4544" s="2">
        <v>44383</v>
      </c>
      <c r="O4544" s="1" t="s">
        <v>12592</v>
      </c>
      <c r="P4544" s="4">
        <v>411800</v>
      </c>
      <c r="Q4544" s="4">
        <v>27144</v>
      </c>
      <c r="R4544" s="1" t="s">
        <v>344</v>
      </c>
      <c r="S4544" s="1" t="s">
        <v>50</v>
      </c>
      <c r="T4544" s="4">
        <f>Sales_Datas[[#This Row],[after_discount]]-(Sales_Datas[[#This Row],[qty_ordered]]*Sales_Datas[[#This Row],[cogs]])</f>
        <v>769312</v>
      </c>
      <c r="U4544" s="3">
        <f>IFERROR(Sales_Datas[[#This Row],[Gross_Profit]]/Sales_Datas[[#This Row],[after_discount]],0)</f>
        <v>0.93408450704225354</v>
      </c>
      <c r="V4544" s="1" t="str">
        <f>IF(Sales_Datas[[#This Row],[base_price]] &lt;= 632200, "Low", (IF(Sales_Datas[[#This Row],[base_price]] &gt;= 10092000, "High", "Medium")))</f>
        <v>Low</v>
      </c>
    </row>
    <row r="4545" spans="1:22" x14ac:dyDescent="0.25">
      <c r="A4545" s="1" t="s">
        <v>12593</v>
      </c>
      <c r="B4545" s="1" t="s">
        <v>12594</v>
      </c>
      <c r="C4545" s="2">
        <v>44559</v>
      </c>
      <c r="D4545" s="1" t="s">
        <v>12595</v>
      </c>
      <c r="E4545" s="4">
        <v>27260</v>
      </c>
      <c r="F4545">
        <v>3</v>
      </c>
      <c r="G4545" s="4">
        <v>817800</v>
      </c>
      <c r="H4545" s="4">
        <v>0</v>
      </c>
      <c r="I4545" s="4">
        <v>817800</v>
      </c>
      <c r="J4545">
        <v>1</v>
      </c>
      <c r="K4545">
        <v>1</v>
      </c>
      <c r="L4545">
        <v>1</v>
      </c>
      <c r="M4545">
        <v>1</v>
      </c>
      <c r="N4545" s="2">
        <v>44411</v>
      </c>
      <c r="O4545" s="1" t="s">
        <v>12596</v>
      </c>
      <c r="P4545" s="4">
        <v>272600</v>
      </c>
      <c r="Q4545" s="4">
        <v>20706</v>
      </c>
      <c r="R4545" s="1" t="s">
        <v>344</v>
      </c>
      <c r="S4545" s="1" t="s">
        <v>50</v>
      </c>
      <c r="T4545" s="4">
        <f>Sales_Datas[[#This Row],[after_discount]]-(Sales_Datas[[#This Row],[qty_ordered]]*Sales_Datas[[#This Row],[cogs]])</f>
        <v>755682</v>
      </c>
      <c r="U4545" s="3">
        <f>IFERROR(Sales_Datas[[#This Row],[Gross_Profit]]/Sales_Datas[[#This Row],[after_discount]],0)</f>
        <v>0.92404255319148931</v>
      </c>
      <c r="V4545" s="1" t="str">
        <f>IF(Sales_Datas[[#This Row],[base_price]] &lt;= 632200, "Low", (IF(Sales_Datas[[#This Row],[base_price]] &gt;= 10092000, "High", "Medium")))</f>
        <v>Low</v>
      </c>
    </row>
    <row r="4546" spans="1:22" x14ac:dyDescent="0.25">
      <c r="A4546" s="1" t="s">
        <v>12597</v>
      </c>
      <c r="B4546" s="1" t="s">
        <v>12598</v>
      </c>
      <c r="C4546" s="2">
        <v>44637</v>
      </c>
      <c r="D4546" s="1" t="s">
        <v>784</v>
      </c>
      <c r="E4546" s="4">
        <v>27260</v>
      </c>
      <c r="F4546">
        <v>3</v>
      </c>
      <c r="G4546" s="4">
        <v>817800</v>
      </c>
      <c r="H4546" s="4">
        <v>0</v>
      </c>
      <c r="I4546" s="4">
        <v>817800</v>
      </c>
      <c r="J4546">
        <v>1</v>
      </c>
      <c r="K4546">
        <v>1</v>
      </c>
      <c r="L4546">
        <v>1</v>
      </c>
      <c r="M4546">
        <v>1</v>
      </c>
      <c r="N4546" s="2">
        <v>44621</v>
      </c>
      <c r="O4546" s="1" t="s">
        <v>785</v>
      </c>
      <c r="P4546" s="4">
        <v>246500</v>
      </c>
      <c r="Q4546" s="4">
        <v>19952</v>
      </c>
      <c r="R4546" s="1" t="s">
        <v>344</v>
      </c>
      <c r="S4546" s="1" t="s">
        <v>50</v>
      </c>
      <c r="T4546" s="4">
        <f>Sales_Datas[[#This Row],[after_discount]]-(Sales_Datas[[#This Row],[qty_ordered]]*Sales_Datas[[#This Row],[cogs]])</f>
        <v>757944</v>
      </c>
      <c r="U4546" s="3">
        <f>IFERROR(Sales_Datas[[#This Row],[Gross_Profit]]/Sales_Datas[[#This Row],[after_discount]],0)</f>
        <v>0.92680851063829783</v>
      </c>
      <c r="V4546" s="1" t="str">
        <f>IF(Sales_Datas[[#This Row],[base_price]] &lt;= 632200, "Low", (IF(Sales_Datas[[#This Row],[base_price]] &gt;= 10092000, "High", "Medium")))</f>
        <v>Low</v>
      </c>
    </row>
    <row r="4547" spans="1:22" x14ac:dyDescent="0.25">
      <c r="A4547" s="1" t="s">
        <v>12599</v>
      </c>
      <c r="B4547" s="1" t="s">
        <v>12600</v>
      </c>
      <c r="C4547" s="2">
        <v>44738</v>
      </c>
      <c r="D4547" s="1" t="s">
        <v>12601</v>
      </c>
      <c r="E4547" s="4">
        <v>81490</v>
      </c>
      <c r="F4547">
        <v>1</v>
      </c>
      <c r="G4547" s="4">
        <v>814900</v>
      </c>
      <c r="H4547" s="4">
        <v>0</v>
      </c>
      <c r="I4547" s="4">
        <v>814900</v>
      </c>
      <c r="J4547">
        <v>1</v>
      </c>
      <c r="K4547">
        <v>1</v>
      </c>
      <c r="L4547">
        <v>1</v>
      </c>
      <c r="M4547">
        <v>1</v>
      </c>
      <c r="N4547" s="2">
        <v>44715</v>
      </c>
      <c r="O4547" s="1" t="s">
        <v>12602</v>
      </c>
      <c r="P4547" s="4">
        <v>814900</v>
      </c>
      <c r="Q4547" s="4">
        <v>66816</v>
      </c>
      <c r="R4547" s="1" t="s">
        <v>191</v>
      </c>
      <c r="S4547" s="1" t="s">
        <v>50</v>
      </c>
      <c r="T4547" s="4">
        <f>Sales_Datas[[#This Row],[after_discount]]-(Sales_Datas[[#This Row],[qty_ordered]]*Sales_Datas[[#This Row],[cogs]])</f>
        <v>748084</v>
      </c>
      <c r="U4547" s="3">
        <f>IFERROR(Sales_Datas[[#This Row],[Gross_Profit]]/Sales_Datas[[#This Row],[after_discount]],0)</f>
        <v>0.91800711743772245</v>
      </c>
      <c r="V4547" s="1" t="str">
        <f>IF(Sales_Datas[[#This Row],[base_price]] &lt;= 632200, "Low", (IF(Sales_Datas[[#This Row],[base_price]] &gt;= 10092000, "High", "Medium")))</f>
        <v>Medium</v>
      </c>
    </row>
    <row r="4548" spans="1:22" x14ac:dyDescent="0.25">
      <c r="A4548" s="1" t="s">
        <v>12603</v>
      </c>
      <c r="B4548" s="1" t="s">
        <v>12604</v>
      </c>
      <c r="C4548" s="2">
        <v>44461</v>
      </c>
      <c r="D4548" s="1" t="s">
        <v>12605</v>
      </c>
      <c r="E4548" s="4">
        <v>81200</v>
      </c>
      <c r="F4548">
        <v>1</v>
      </c>
      <c r="G4548" s="4">
        <v>812000</v>
      </c>
      <c r="H4548" s="4">
        <v>0</v>
      </c>
      <c r="I4548" s="4">
        <v>812000</v>
      </c>
      <c r="J4548">
        <v>1</v>
      </c>
      <c r="K4548">
        <v>1</v>
      </c>
      <c r="L4548">
        <v>1</v>
      </c>
      <c r="M4548">
        <v>8</v>
      </c>
      <c r="N4548" s="2">
        <v>44456</v>
      </c>
      <c r="O4548" s="1" t="s">
        <v>12606</v>
      </c>
      <c r="P4548" s="4">
        <v>812000</v>
      </c>
      <c r="Q4548" s="4">
        <v>62524</v>
      </c>
      <c r="R4548" s="1" t="s">
        <v>55</v>
      </c>
      <c r="S4548" s="1" t="s">
        <v>1115</v>
      </c>
      <c r="T4548" s="4">
        <f>Sales_Datas[[#This Row],[after_discount]]-(Sales_Datas[[#This Row],[qty_ordered]]*Sales_Datas[[#This Row],[cogs]])</f>
        <v>749476</v>
      </c>
      <c r="U4548" s="3">
        <f>IFERROR(Sales_Datas[[#This Row],[Gross_Profit]]/Sales_Datas[[#This Row],[after_discount]],0)</f>
        <v>0.92300000000000004</v>
      </c>
      <c r="V4548" s="1" t="str">
        <f>IF(Sales_Datas[[#This Row],[base_price]] &lt;= 632200, "Low", (IF(Sales_Datas[[#This Row],[base_price]] &gt;= 10092000, "High", "Medium")))</f>
        <v>Medium</v>
      </c>
    </row>
    <row r="4549" spans="1:22" x14ac:dyDescent="0.25">
      <c r="A4549" s="1" t="s">
        <v>12607</v>
      </c>
      <c r="B4549" s="1" t="s">
        <v>12608</v>
      </c>
      <c r="C4549" s="2">
        <v>44868</v>
      </c>
      <c r="D4549" s="1" t="s">
        <v>12609</v>
      </c>
      <c r="E4549" s="4">
        <v>81200</v>
      </c>
      <c r="F4549">
        <v>1</v>
      </c>
      <c r="G4549" s="4">
        <v>812000</v>
      </c>
      <c r="H4549" s="4">
        <v>0</v>
      </c>
      <c r="I4549" s="4">
        <v>812000</v>
      </c>
      <c r="J4549">
        <v>1</v>
      </c>
      <c r="K4549">
        <v>1</v>
      </c>
      <c r="L4549">
        <v>1</v>
      </c>
      <c r="M4549">
        <v>1</v>
      </c>
      <c r="N4549" s="2">
        <v>44638</v>
      </c>
      <c r="O4549" s="1" t="s">
        <v>12610</v>
      </c>
      <c r="P4549" s="4">
        <v>649600</v>
      </c>
      <c r="Q4549" s="4">
        <v>50634</v>
      </c>
      <c r="R4549" s="1" t="s">
        <v>55</v>
      </c>
      <c r="S4549" s="1" t="s">
        <v>50</v>
      </c>
      <c r="T4549" s="4">
        <f>Sales_Datas[[#This Row],[after_discount]]-(Sales_Datas[[#This Row],[qty_ordered]]*Sales_Datas[[#This Row],[cogs]])</f>
        <v>761366</v>
      </c>
      <c r="U4549" s="3">
        <f>IFERROR(Sales_Datas[[#This Row],[Gross_Profit]]/Sales_Datas[[#This Row],[after_discount]],0)</f>
        <v>0.93764285714285711</v>
      </c>
      <c r="V4549" s="1" t="str">
        <f>IF(Sales_Datas[[#This Row],[base_price]] &lt;= 632200, "Low", (IF(Sales_Datas[[#This Row],[base_price]] &gt;= 10092000, "High", "Medium")))</f>
        <v>Medium</v>
      </c>
    </row>
    <row r="4550" spans="1:22" x14ac:dyDescent="0.25">
      <c r="A4550" s="1" t="s">
        <v>12611</v>
      </c>
      <c r="B4550" s="1" t="s">
        <v>12612</v>
      </c>
      <c r="C4550" s="2">
        <v>44385</v>
      </c>
      <c r="D4550" s="1" t="s">
        <v>12613</v>
      </c>
      <c r="E4550" s="4">
        <v>81200</v>
      </c>
      <c r="F4550">
        <v>1</v>
      </c>
      <c r="G4550" s="4">
        <v>812000</v>
      </c>
      <c r="H4550" s="4">
        <v>0</v>
      </c>
      <c r="I4550" s="4">
        <v>812000</v>
      </c>
      <c r="J4550">
        <v>1</v>
      </c>
      <c r="K4550">
        <v>1</v>
      </c>
      <c r="L4550">
        <v>1</v>
      </c>
      <c r="M4550">
        <v>1</v>
      </c>
      <c r="N4550" s="2">
        <v>44413</v>
      </c>
      <c r="O4550" s="1" t="s">
        <v>12614</v>
      </c>
      <c r="P4550" s="4">
        <v>812000</v>
      </c>
      <c r="Q4550" s="4">
        <v>61712</v>
      </c>
      <c r="R4550" s="1" t="s">
        <v>89</v>
      </c>
      <c r="S4550" s="1" t="s">
        <v>50</v>
      </c>
      <c r="T4550" s="4">
        <f>Sales_Datas[[#This Row],[after_discount]]-(Sales_Datas[[#This Row],[qty_ordered]]*Sales_Datas[[#This Row],[cogs]])</f>
        <v>750288</v>
      </c>
      <c r="U4550" s="3">
        <f>IFERROR(Sales_Datas[[#This Row],[Gross_Profit]]/Sales_Datas[[#This Row],[after_discount]],0)</f>
        <v>0.92400000000000004</v>
      </c>
      <c r="V4550" s="1" t="str">
        <f>IF(Sales_Datas[[#This Row],[base_price]] &lt;= 632200, "Low", (IF(Sales_Datas[[#This Row],[base_price]] &gt;= 10092000, "High", "Medium")))</f>
        <v>Medium</v>
      </c>
    </row>
    <row r="4551" spans="1:22" x14ac:dyDescent="0.25">
      <c r="A4551" s="1" t="s">
        <v>12615</v>
      </c>
      <c r="B4551" s="1" t="s">
        <v>12616</v>
      </c>
      <c r="C4551" s="2">
        <v>44546</v>
      </c>
      <c r="D4551" s="1" t="s">
        <v>12617</v>
      </c>
      <c r="E4551" s="4">
        <v>40600</v>
      </c>
      <c r="F4551">
        <v>2</v>
      </c>
      <c r="G4551" s="4">
        <v>812000</v>
      </c>
      <c r="H4551" s="4">
        <v>0</v>
      </c>
      <c r="I4551" s="4">
        <v>812000</v>
      </c>
      <c r="J4551">
        <v>1</v>
      </c>
      <c r="K4551">
        <v>0</v>
      </c>
      <c r="L4551">
        <v>0</v>
      </c>
      <c r="M4551">
        <v>2</v>
      </c>
      <c r="N4551" s="2">
        <v>44447</v>
      </c>
      <c r="O4551" s="1" t="s">
        <v>12618</v>
      </c>
      <c r="P4551" s="4">
        <v>406000</v>
      </c>
      <c r="Q4551" s="4">
        <v>32480</v>
      </c>
      <c r="R4551" s="1" t="s">
        <v>89</v>
      </c>
      <c r="S4551" s="1" t="s">
        <v>76</v>
      </c>
      <c r="T4551" s="4">
        <f>Sales_Datas[[#This Row],[after_discount]]-(Sales_Datas[[#This Row],[qty_ordered]]*Sales_Datas[[#This Row],[cogs]])</f>
        <v>747040</v>
      </c>
      <c r="U4551" s="3">
        <f>IFERROR(Sales_Datas[[#This Row],[Gross_Profit]]/Sales_Datas[[#This Row],[after_discount]],0)</f>
        <v>0.92</v>
      </c>
      <c r="V4551" s="1" t="str">
        <f>IF(Sales_Datas[[#This Row],[base_price]] &lt;= 632200, "Low", (IF(Sales_Datas[[#This Row],[base_price]] &gt;= 10092000, "High", "Medium")))</f>
        <v>Low</v>
      </c>
    </row>
    <row r="4552" spans="1:22" x14ac:dyDescent="0.25">
      <c r="A4552" s="1" t="s">
        <v>12619</v>
      </c>
      <c r="B4552" s="1" t="s">
        <v>12620</v>
      </c>
      <c r="C4552" s="2">
        <v>44562</v>
      </c>
      <c r="D4552" s="1" t="s">
        <v>12621</v>
      </c>
      <c r="E4552" s="4">
        <v>81200</v>
      </c>
      <c r="F4552">
        <v>1</v>
      </c>
      <c r="G4552" s="4">
        <v>812000</v>
      </c>
      <c r="H4552" s="4">
        <v>0</v>
      </c>
      <c r="I4552" s="4">
        <v>812000</v>
      </c>
      <c r="J4552">
        <v>1</v>
      </c>
      <c r="K4552">
        <v>1</v>
      </c>
      <c r="L4552">
        <v>0</v>
      </c>
      <c r="M4552">
        <v>1</v>
      </c>
      <c r="N4552" s="2">
        <v>44589</v>
      </c>
      <c r="O4552" s="1" t="s">
        <v>12622</v>
      </c>
      <c r="P4552" s="4">
        <v>812000</v>
      </c>
      <c r="Q4552" s="4">
        <v>63336</v>
      </c>
      <c r="R4552" s="1" t="s">
        <v>554</v>
      </c>
      <c r="S4552" s="1" t="s">
        <v>50</v>
      </c>
      <c r="T4552" s="4">
        <f>Sales_Datas[[#This Row],[after_discount]]-(Sales_Datas[[#This Row],[qty_ordered]]*Sales_Datas[[#This Row],[cogs]])</f>
        <v>748664</v>
      </c>
      <c r="U4552" s="3">
        <f>IFERROR(Sales_Datas[[#This Row],[Gross_Profit]]/Sales_Datas[[#This Row],[after_discount]],0)</f>
        <v>0.92200000000000004</v>
      </c>
      <c r="V4552" s="1" t="str">
        <f>IF(Sales_Datas[[#This Row],[base_price]] &lt;= 632200, "Low", (IF(Sales_Datas[[#This Row],[base_price]] &gt;= 10092000, "High", "Medium")))</f>
        <v>Medium</v>
      </c>
    </row>
    <row r="4553" spans="1:22" x14ac:dyDescent="0.25">
      <c r="A4553" s="1" t="s">
        <v>12623</v>
      </c>
      <c r="B4553" s="1" t="s">
        <v>12624</v>
      </c>
      <c r="C4553" s="2">
        <v>44606</v>
      </c>
      <c r="D4553" s="1" t="s">
        <v>12625</v>
      </c>
      <c r="E4553" s="4">
        <v>81200</v>
      </c>
      <c r="F4553">
        <v>1</v>
      </c>
      <c r="G4553" s="4">
        <v>812000</v>
      </c>
      <c r="H4553" s="4">
        <v>0</v>
      </c>
      <c r="I4553" s="4">
        <v>812000</v>
      </c>
      <c r="J4553">
        <v>1</v>
      </c>
      <c r="K4553">
        <v>1</v>
      </c>
      <c r="L4553">
        <v>1</v>
      </c>
      <c r="M4553">
        <v>1</v>
      </c>
      <c r="N4553" s="2">
        <v>44506</v>
      </c>
      <c r="O4553" s="1" t="s">
        <v>12626</v>
      </c>
      <c r="P4553" s="4">
        <v>812000</v>
      </c>
      <c r="Q4553" s="4">
        <v>51156</v>
      </c>
      <c r="R4553" s="1" t="s">
        <v>554</v>
      </c>
      <c r="S4553" s="1" t="s">
        <v>50</v>
      </c>
      <c r="T4553" s="4">
        <f>Sales_Datas[[#This Row],[after_discount]]-(Sales_Datas[[#This Row],[qty_ordered]]*Sales_Datas[[#This Row],[cogs]])</f>
        <v>760844</v>
      </c>
      <c r="U4553" s="3">
        <f>IFERROR(Sales_Datas[[#This Row],[Gross_Profit]]/Sales_Datas[[#This Row],[after_discount]],0)</f>
        <v>0.93700000000000006</v>
      </c>
      <c r="V4553" s="1" t="str">
        <f>IF(Sales_Datas[[#This Row],[base_price]] &lt;= 632200, "Low", (IF(Sales_Datas[[#This Row],[base_price]] &gt;= 10092000, "High", "Medium")))</f>
        <v>Medium</v>
      </c>
    </row>
    <row r="4554" spans="1:22" x14ac:dyDescent="0.25">
      <c r="A4554" s="1" t="s">
        <v>12627</v>
      </c>
      <c r="B4554" s="1" t="s">
        <v>12628</v>
      </c>
      <c r="C4554" s="2">
        <v>44658</v>
      </c>
      <c r="D4554" s="1" t="s">
        <v>12629</v>
      </c>
      <c r="E4554" s="4">
        <v>40600</v>
      </c>
      <c r="F4554">
        <v>2</v>
      </c>
      <c r="G4554" s="4">
        <v>812000</v>
      </c>
      <c r="H4554" s="4">
        <v>0</v>
      </c>
      <c r="I4554" s="4">
        <v>812000</v>
      </c>
      <c r="J4554">
        <v>1</v>
      </c>
      <c r="K4554">
        <v>1</v>
      </c>
      <c r="L4554">
        <v>0</v>
      </c>
      <c r="M4554">
        <v>1</v>
      </c>
      <c r="N4554" s="2">
        <v>44768</v>
      </c>
      <c r="O4554" s="1" t="s">
        <v>12630</v>
      </c>
      <c r="P4554" s="4">
        <v>406000</v>
      </c>
      <c r="Q4554" s="4">
        <v>24360</v>
      </c>
      <c r="R4554" s="1" t="s">
        <v>554</v>
      </c>
      <c r="S4554" s="1" t="s">
        <v>50</v>
      </c>
      <c r="T4554" s="4">
        <f>Sales_Datas[[#This Row],[after_discount]]-(Sales_Datas[[#This Row],[qty_ordered]]*Sales_Datas[[#This Row],[cogs]])</f>
        <v>763280</v>
      </c>
      <c r="U4554" s="3">
        <f>IFERROR(Sales_Datas[[#This Row],[Gross_Profit]]/Sales_Datas[[#This Row],[after_discount]],0)</f>
        <v>0.94</v>
      </c>
      <c r="V4554" s="1" t="str">
        <f>IF(Sales_Datas[[#This Row],[base_price]] &lt;= 632200, "Low", (IF(Sales_Datas[[#This Row],[base_price]] &gt;= 10092000, "High", "Medium")))</f>
        <v>Low</v>
      </c>
    </row>
    <row r="4555" spans="1:22" x14ac:dyDescent="0.25">
      <c r="A4555" s="1" t="s">
        <v>12631</v>
      </c>
      <c r="B4555" s="1" t="s">
        <v>12632</v>
      </c>
      <c r="C4555" s="2">
        <v>44323</v>
      </c>
      <c r="D4555" s="1" t="s">
        <v>12633</v>
      </c>
      <c r="E4555" s="4">
        <v>81200</v>
      </c>
      <c r="F4555">
        <v>1</v>
      </c>
      <c r="G4555" s="4">
        <v>812000</v>
      </c>
      <c r="H4555" s="4">
        <v>0</v>
      </c>
      <c r="I4555" s="4">
        <v>812000</v>
      </c>
      <c r="J4555">
        <v>1</v>
      </c>
      <c r="K4555">
        <v>1</v>
      </c>
      <c r="L4555">
        <v>1</v>
      </c>
      <c r="M4555">
        <v>1</v>
      </c>
      <c r="N4555" s="2">
        <v>44394</v>
      </c>
      <c r="O4555" s="1" t="s">
        <v>12634</v>
      </c>
      <c r="P4555" s="4">
        <v>812000</v>
      </c>
      <c r="Q4555" s="4">
        <v>56028</v>
      </c>
      <c r="R4555" s="1" t="s">
        <v>23</v>
      </c>
      <c r="S4555" s="1" t="s">
        <v>50</v>
      </c>
      <c r="T4555" s="4">
        <f>Sales_Datas[[#This Row],[after_discount]]-(Sales_Datas[[#This Row],[qty_ordered]]*Sales_Datas[[#This Row],[cogs]])</f>
        <v>755972</v>
      </c>
      <c r="U4555" s="3">
        <f>IFERROR(Sales_Datas[[#This Row],[Gross_Profit]]/Sales_Datas[[#This Row],[after_discount]],0)</f>
        <v>0.93100000000000005</v>
      </c>
      <c r="V4555" s="1" t="str">
        <f>IF(Sales_Datas[[#This Row],[base_price]] &lt;= 632200, "Low", (IF(Sales_Datas[[#This Row],[base_price]] &gt;= 10092000, "High", "Medium")))</f>
        <v>Medium</v>
      </c>
    </row>
    <row r="4556" spans="1:22" x14ac:dyDescent="0.25">
      <c r="A4556" s="1" t="s">
        <v>12635</v>
      </c>
      <c r="B4556" s="1" t="s">
        <v>12636</v>
      </c>
      <c r="C4556" s="2">
        <v>44681</v>
      </c>
      <c r="D4556" s="1" t="s">
        <v>12637</v>
      </c>
      <c r="E4556" s="4">
        <v>40600</v>
      </c>
      <c r="F4556">
        <v>2</v>
      </c>
      <c r="G4556" s="4">
        <v>812000</v>
      </c>
      <c r="H4556" s="4">
        <v>0</v>
      </c>
      <c r="I4556" s="4">
        <v>812000</v>
      </c>
      <c r="J4556">
        <v>1</v>
      </c>
      <c r="K4556">
        <v>1</v>
      </c>
      <c r="L4556">
        <v>0</v>
      </c>
      <c r="M4556">
        <v>1</v>
      </c>
      <c r="N4556" s="2">
        <v>44504</v>
      </c>
      <c r="O4556" s="1" t="s">
        <v>12638</v>
      </c>
      <c r="P4556" s="4">
        <v>406000</v>
      </c>
      <c r="Q4556" s="4">
        <v>30450</v>
      </c>
      <c r="R4556" s="1" t="s">
        <v>23</v>
      </c>
      <c r="S4556" s="1" t="s">
        <v>50</v>
      </c>
      <c r="T4556" s="4">
        <f>Sales_Datas[[#This Row],[after_discount]]-(Sales_Datas[[#This Row],[qty_ordered]]*Sales_Datas[[#This Row],[cogs]])</f>
        <v>751100</v>
      </c>
      <c r="U4556" s="3">
        <f>IFERROR(Sales_Datas[[#This Row],[Gross_Profit]]/Sales_Datas[[#This Row],[after_discount]],0)</f>
        <v>0.92500000000000004</v>
      </c>
      <c r="V4556" s="1" t="str">
        <f>IF(Sales_Datas[[#This Row],[base_price]] &lt;= 632200, "Low", (IF(Sales_Datas[[#This Row],[base_price]] &gt;= 10092000, "High", "Medium")))</f>
        <v>Low</v>
      </c>
    </row>
    <row r="4557" spans="1:22" x14ac:dyDescent="0.25">
      <c r="A4557" s="1" t="s">
        <v>12639</v>
      </c>
      <c r="B4557" s="1" t="s">
        <v>12640</v>
      </c>
      <c r="C4557" s="2">
        <v>44478</v>
      </c>
      <c r="D4557" s="1" t="s">
        <v>12641</v>
      </c>
      <c r="E4557" s="4">
        <v>40600</v>
      </c>
      <c r="F4557">
        <v>2</v>
      </c>
      <c r="G4557" s="4">
        <v>812000</v>
      </c>
      <c r="H4557" s="4">
        <v>0</v>
      </c>
      <c r="I4557" s="4">
        <v>812000</v>
      </c>
      <c r="J4557">
        <v>1</v>
      </c>
      <c r="K4557">
        <v>0</v>
      </c>
      <c r="L4557">
        <v>0</v>
      </c>
      <c r="M4557">
        <v>12</v>
      </c>
      <c r="N4557" s="2">
        <v>44464</v>
      </c>
      <c r="O4557" s="1" t="s">
        <v>12642</v>
      </c>
      <c r="P4557" s="4">
        <v>406000</v>
      </c>
      <c r="Q4557" s="4">
        <v>35322</v>
      </c>
      <c r="R4557" s="1" t="s">
        <v>383</v>
      </c>
      <c r="S4557" s="1" t="s">
        <v>1137</v>
      </c>
      <c r="T4557" s="4">
        <f>Sales_Datas[[#This Row],[after_discount]]-(Sales_Datas[[#This Row],[qty_ordered]]*Sales_Datas[[#This Row],[cogs]])</f>
        <v>741356</v>
      </c>
      <c r="U4557" s="3">
        <f>IFERROR(Sales_Datas[[#This Row],[Gross_Profit]]/Sales_Datas[[#This Row],[after_discount]],0)</f>
        <v>0.91300000000000003</v>
      </c>
      <c r="V4557" s="1" t="str">
        <f>IF(Sales_Datas[[#This Row],[base_price]] &lt;= 632200, "Low", (IF(Sales_Datas[[#This Row],[base_price]] &gt;= 10092000, "High", "Medium")))</f>
        <v>Low</v>
      </c>
    </row>
    <row r="4558" spans="1:22" x14ac:dyDescent="0.25">
      <c r="A4558" s="1" t="s">
        <v>12643</v>
      </c>
      <c r="B4558" s="1" t="s">
        <v>12644</v>
      </c>
      <c r="C4558" s="2">
        <v>44393</v>
      </c>
      <c r="D4558" s="1" t="s">
        <v>12645</v>
      </c>
      <c r="E4558" s="4">
        <v>40600</v>
      </c>
      <c r="F4558">
        <v>2</v>
      </c>
      <c r="G4558" s="4">
        <v>812000</v>
      </c>
      <c r="H4558" s="4">
        <v>0</v>
      </c>
      <c r="I4558" s="4">
        <v>812000</v>
      </c>
      <c r="J4558">
        <v>1</v>
      </c>
      <c r="K4558">
        <v>1</v>
      </c>
      <c r="L4558">
        <v>1</v>
      </c>
      <c r="M4558">
        <v>1</v>
      </c>
      <c r="N4558" s="2">
        <v>44395</v>
      </c>
      <c r="O4558" s="1" t="s">
        <v>12646</v>
      </c>
      <c r="P4558" s="4">
        <v>406000</v>
      </c>
      <c r="Q4558" s="4">
        <v>25578</v>
      </c>
      <c r="R4558" s="1" t="s">
        <v>344</v>
      </c>
      <c r="S4558" s="1" t="s">
        <v>50</v>
      </c>
      <c r="T4558" s="4">
        <f>Sales_Datas[[#This Row],[after_discount]]-(Sales_Datas[[#This Row],[qty_ordered]]*Sales_Datas[[#This Row],[cogs]])</f>
        <v>760844</v>
      </c>
      <c r="U4558" s="3">
        <f>IFERROR(Sales_Datas[[#This Row],[Gross_Profit]]/Sales_Datas[[#This Row],[after_discount]],0)</f>
        <v>0.93700000000000006</v>
      </c>
      <c r="V4558" s="1" t="str">
        <f>IF(Sales_Datas[[#This Row],[base_price]] &lt;= 632200, "Low", (IF(Sales_Datas[[#This Row],[base_price]] &gt;= 10092000, "High", "Medium")))</f>
        <v>Low</v>
      </c>
    </row>
    <row r="4559" spans="1:22" x14ac:dyDescent="0.25">
      <c r="A4559" s="1" t="s">
        <v>12649</v>
      </c>
      <c r="B4559" s="1" t="s">
        <v>12650</v>
      </c>
      <c r="C4559" s="2">
        <v>44582</v>
      </c>
      <c r="D4559" s="1" t="s">
        <v>12651</v>
      </c>
      <c r="E4559" s="4">
        <v>81200</v>
      </c>
      <c r="F4559">
        <v>1</v>
      </c>
      <c r="G4559" s="4">
        <v>812000</v>
      </c>
      <c r="H4559" s="4">
        <v>0</v>
      </c>
      <c r="I4559" s="4">
        <v>812000</v>
      </c>
      <c r="J4559">
        <v>1</v>
      </c>
      <c r="K4559">
        <v>1</v>
      </c>
      <c r="L4559">
        <v>1</v>
      </c>
      <c r="M4559">
        <v>1</v>
      </c>
      <c r="N4559" s="2">
        <v>44576</v>
      </c>
      <c r="O4559" s="1" t="s">
        <v>12652</v>
      </c>
      <c r="P4559" s="4">
        <v>812000</v>
      </c>
      <c r="Q4559" s="4">
        <v>56028</v>
      </c>
      <c r="R4559" s="1" t="s">
        <v>344</v>
      </c>
      <c r="S4559" s="1" t="s">
        <v>50</v>
      </c>
      <c r="T4559" s="4">
        <f>Sales_Datas[[#This Row],[after_discount]]-(Sales_Datas[[#This Row],[qty_ordered]]*Sales_Datas[[#This Row],[cogs]])</f>
        <v>755972</v>
      </c>
      <c r="U4559" s="3">
        <f>IFERROR(Sales_Datas[[#This Row],[Gross_Profit]]/Sales_Datas[[#This Row],[after_discount]],0)</f>
        <v>0.93100000000000005</v>
      </c>
      <c r="V4559" s="1" t="str">
        <f>IF(Sales_Datas[[#This Row],[base_price]] &lt;= 632200, "Low", (IF(Sales_Datas[[#This Row],[base_price]] &gt;= 10092000, "High", "Medium")))</f>
        <v>Medium</v>
      </c>
    </row>
    <row r="4560" spans="1:22" x14ac:dyDescent="0.25">
      <c r="A4560" s="1" t="s">
        <v>12653</v>
      </c>
      <c r="B4560" s="1" t="s">
        <v>7257</v>
      </c>
      <c r="C4560" s="2">
        <v>44626</v>
      </c>
      <c r="D4560" s="1" t="s">
        <v>12654</v>
      </c>
      <c r="E4560" s="4">
        <v>81200</v>
      </c>
      <c r="F4560">
        <v>1</v>
      </c>
      <c r="G4560" s="4">
        <v>812000</v>
      </c>
      <c r="H4560" s="4">
        <v>0</v>
      </c>
      <c r="I4560" s="4">
        <v>812000</v>
      </c>
      <c r="J4560">
        <v>1</v>
      </c>
      <c r="K4560">
        <v>1</v>
      </c>
      <c r="L4560">
        <v>1</v>
      </c>
      <c r="M4560">
        <v>1</v>
      </c>
      <c r="N4560" s="2">
        <v>44386</v>
      </c>
      <c r="O4560" s="1" t="s">
        <v>12655</v>
      </c>
      <c r="P4560" s="4">
        <v>812000</v>
      </c>
      <c r="Q4560" s="4">
        <v>59276</v>
      </c>
      <c r="R4560" s="1" t="s">
        <v>344</v>
      </c>
      <c r="S4560" s="1" t="s">
        <v>50</v>
      </c>
      <c r="T4560" s="4">
        <f>Sales_Datas[[#This Row],[after_discount]]-(Sales_Datas[[#This Row],[qty_ordered]]*Sales_Datas[[#This Row],[cogs]])</f>
        <v>752724</v>
      </c>
      <c r="U4560" s="3">
        <f>IFERROR(Sales_Datas[[#This Row],[Gross_Profit]]/Sales_Datas[[#This Row],[after_discount]],0)</f>
        <v>0.92700000000000005</v>
      </c>
      <c r="V4560" s="1" t="str">
        <f>IF(Sales_Datas[[#This Row],[base_price]] &lt;= 632200, "Low", (IF(Sales_Datas[[#This Row],[base_price]] &gt;= 10092000, "High", "Medium")))</f>
        <v>Medium</v>
      </c>
    </row>
    <row r="4561" spans="1:22" x14ac:dyDescent="0.25">
      <c r="A4561" s="1" t="s">
        <v>12656</v>
      </c>
      <c r="B4561" s="1" t="s">
        <v>120</v>
      </c>
      <c r="C4561" s="2">
        <v>44668</v>
      </c>
      <c r="D4561" s="1" t="s">
        <v>12657</v>
      </c>
      <c r="E4561" s="4">
        <v>81200</v>
      </c>
      <c r="F4561">
        <v>1</v>
      </c>
      <c r="G4561" s="4">
        <v>812000</v>
      </c>
      <c r="H4561" s="4">
        <v>0</v>
      </c>
      <c r="I4561" s="4">
        <v>812000</v>
      </c>
      <c r="J4561">
        <v>1</v>
      </c>
      <c r="K4561">
        <v>1</v>
      </c>
      <c r="L4561">
        <v>1</v>
      </c>
      <c r="M4561">
        <v>1</v>
      </c>
      <c r="N4561" s="2">
        <v>44581</v>
      </c>
      <c r="O4561" s="1" t="s">
        <v>12658</v>
      </c>
      <c r="P4561" s="4">
        <v>812000</v>
      </c>
      <c r="Q4561" s="4">
        <v>60088</v>
      </c>
      <c r="R4561" s="1" t="s">
        <v>344</v>
      </c>
      <c r="S4561" s="1" t="s">
        <v>50</v>
      </c>
      <c r="T4561" s="4">
        <f>Sales_Datas[[#This Row],[after_discount]]-(Sales_Datas[[#This Row],[qty_ordered]]*Sales_Datas[[#This Row],[cogs]])</f>
        <v>751912</v>
      </c>
      <c r="U4561" s="3">
        <f>IFERROR(Sales_Datas[[#This Row],[Gross_Profit]]/Sales_Datas[[#This Row],[after_discount]],0)</f>
        <v>0.92600000000000005</v>
      </c>
      <c r="V4561" s="1" t="str">
        <f>IF(Sales_Datas[[#This Row],[base_price]] &lt;= 632200, "Low", (IF(Sales_Datas[[#This Row],[base_price]] &gt;= 10092000, "High", "Medium")))</f>
        <v>Medium</v>
      </c>
    </row>
    <row r="4562" spans="1:22" x14ac:dyDescent="0.25">
      <c r="A4562" s="1" t="s">
        <v>12659</v>
      </c>
      <c r="B4562" s="1" t="s">
        <v>120</v>
      </c>
      <c r="C4562" s="2">
        <v>44673</v>
      </c>
      <c r="D4562" s="1" t="s">
        <v>12651</v>
      </c>
      <c r="E4562" s="4">
        <v>81200</v>
      </c>
      <c r="F4562">
        <v>1</v>
      </c>
      <c r="G4562" s="4">
        <v>812000</v>
      </c>
      <c r="H4562" s="4">
        <v>0</v>
      </c>
      <c r="I4562" s="4">
        <v>812000</v>
      </c>
      <c r="J4562">
        <v>1</v>
      </c>
      <c r="K4562">
        <v>1</v>
      </c>
      <c r="L4562">
        <v>1</v>
      </c>
      <c r="M4562">
        <v>1</v>
      </c>
      <c r="N4562" s="2">
        <v>44581</v>
      </c>
      <c r="O4562" s="1" t="s">
        <v>12652</v>
      </c>
      <c r="P4562" s="4">
        <v>812000</v>
      </c>
      <c r="Q4562" s="4">
        <v>56028</v>
      </c>
      <c r="R4562" s="1" t="s">
        <v>344</v>
      </c>
      <c r="S4562" s="1" t="s">
        <v>50</v>
      </c>
      <c r="T4562" s="4">
        <f>Sales_Datas[[#This Row],[after_discount]]-(Sales_Datas[[#This Row],[qty_ordered]]*Sales_Datas[[#This Row],[cogs]])</f>
        <v>755972</v>
      </c>
      <c r="U4562" s="3">
        <f>IFERROR(Sales_Datas[[#This Row],[Gross_Profit]]/Sales_Datas[[#This Row],[after_discount]],0)</f>
        <v>0.93100000000000005</v>
      </c>
      <c r="V4562" s="1" t="str">
        <f>IF(Sales_Datas[[#This Row],[base_price]] &lt;= 632200, "Low", (IF(Sales_Datas[[#This Row],[base_price]] &gt;= 10092000, "High", "Medium")))</f>
        <v>Medium</v>
      </c>
    </row>
    <row r="4563" spans="1:22" x14ac:dyDescent="0.25">
      <c r="A4563" s="1" t="s">
        <v>12660</v>
      </c>
      <c r="B4563" s="1" t="s">
        <v>12661</v>
      </c>
      <c r="C4563" s="2">
        <v>44683</v>
      </c>
      <c r="D4563" s="1" t="s">
        <v>12647</v>
      </c>
      <c r="E4563" s="4">
        <v>81200</v>
      </c>
      <c r="F4563">
        <v>1</v>
      </c>
      <c r="G4563" s="4">
        <v>812000</v>
      </c>
      <c r="H4563" s="4">
        <v>0</v>
      </c>
      <c r="I4563" s="4">
        <v>812000</v>
      </c>
      <c r="J4563">
        <v>1</v>
      </c>
      <c r="K4563">
        <v>0</v>
      </c>
      <c r="L4563">
        <v>0</v>
      </c>
      <c r="M4563">
        <v>4</v>
      </c>
      <c r="N4563" s="2">
        <v>44610</v>
      </c>
      <c r="O4563" s="1" t="s">
        <v>12648</v>
      </c>
      <c r="P4563" s="4">
        <v>812000</v>
      </c>
      <c r="Q4563" s="4">
        <v>72268</v>
      </c>
      <c r="R4563" s="1" t="s">
        <v>344</v>
      </c>
      <c r="S4563" s="1" t="s">
        <v>34</v>
      </c>
      <c r="T4563" s="4">
        <f>Sales_Datas[[#This Row],[after_discount]]-(Sales_Datas[[#This Row],[qty_ordered]]*Sales_Datas[[#This Row],[cogs]])</f>
        <v>739732</v>
      </c>
      <c r="U4563" s="3">
        <f>IFERROR(Sales_Datas[[#This Row],[Gross_Profit]]/Sales_Datas[[#This Row],[after_discount]],0)</f>
        <v>0.91100000000000003</v>
      </c>
      <c r="V4563" s="1" t="str">
        <f>IF(Sales_Datas[[#This Row],[base_price]] &lt;= 632200, "Low", (IF(Sales_Datas[[#This Row],[base_price]] &gt;= 10092000, "High", "Medium")))</f>
        <v>Medium</v>
      </c>
    </row>
    <row r="4564" spans="1:22" x14ac:dyDescent="0.25">
      <c r="A4564" s="1" t="s">
        <v>12662</v>
      </c>
      <c r="B4564" s="1" t="s">
        <v>120</v>
      </c>
      <c r="C4564" s="2">
        <v>44686</v>
      </c>
      <c r="D4564" s="1" t="s">
        <v>12663</v>
      </c>
      <c r="E4564" s="4">
        <v>81200</v>
      </c>
      <c r="F4564">
        <v>1</v>
      </c>
      <c r="G4564" s="4">
        <v>812000</v>
      </c>
      <c r="H4564" s="4">
        <v>0</v>
      </c>
      <c r="I4564" s="4">
        <v>812000</v>
      </c>
      <c r="J4564">
        <v>1</v>
      </c>
      <c r="K4564">
        <v>1</v>
      </c>
      <c r="L4564">
        <v>0</v>
      </c>
      <c r="M4564">
        <v>1</v>
      </c>
      <c r="N4564" s="2">
        <v>44581</v>
      </c>
      <c r="O4564" s="1" t="s">
        <v>12664</v>
      </c>
      <c r="P4564" s="4">
        <v>812000</v>
      </c>
      <c r="Q4564" s="4">
        <v>54404</v>
      </c>
      <c r="R4564" s="1" t="s">
        <v>344</v>
      </c>
      <c r="S4564" s="1" t="s">
        <v>50</v>
      </c>
      <c r="T4564" s="4">
        <f>Sales_Datas[[#This Row],[after_discount]]-(Sales_Datas[[#This Row],[qty_ordered]]*Sales_Datas[[#This Row],[cogs]])</f>
        <v>757596</v>
      </c>
      <c r="U4564" s="3">
        <f>IFERROR(Sales_Datas[[#This Row],[Gross_Profit]]/Sales_Datas[[#This Row],[after_discount]],0)</f>
        <v>0.93300000000000005</v>
      </c>
      <c r="V4564" s="1" t="str">
        <f>IF(Sales_Datas[[#This Row],[base_price]] &lt;= 632200, "Low", (IF(Sales_Datas[[#This Row],[base_price]] &gt;= 10092000, "High", "Medium")))</f>
        <v>Medium</v>
      </c>
    </row>
    <row r="4565" spans="1:22" x14ac:dyDescent="0.25">
      <c r="A4565" s="1" t="s">
        <v>12665</v>
      </c>
      <c r="B4565" s="1" t="s">
        <v>12666</v>
      </c>
      <c r="C4565" s="2">
        <v>44748</v>
      </c>
      <c r="D4565" s="1" t="s">
        <v>12667</v>
      </c>
      <c r="E4565" s="4">
        <v>81200</v>
      </c>
      <c r="F4565">
        <v>1</v>
      </c>
      <c r="G4565" s="4">
        <v>812000</v>
      </c>
      <c r="H4565" s="4">
        <v>0</v>
      </c>
      <c r="I4565" s="4">
        <v>812000</v>
      </c>
      <c r="J4565">
        <v>1</v>
      </c>
      <c r="K4565">
        <v>1</v>
      </c>
      <c r="L4565">
        <v>0</v>
      </c>
      <c r="M4565">
        <v>1</v>
      </c>
      <c r="N4565" s="2">
        <v>44525</v>
      </c>
      <c r="O4565" s="1" t="s">
        <v>12668</v>
      </c>
      <c r="P4565" s="4">
        <v>812000</v>
      </c>
      <c r="Q4565" s="4">
        <v>66584</v>
      </c>
      <c r="R4565" s="1" t="s">
        <v>344</v>
      </c>
      <c r="S4565" s="1" t="s">
        <v>50</v>
      </c>
      <c r="T4565" s="4">
        <f>Sales_Datas[[#This Row],[after_discount]]-(Sales_Datas[[#This Row],[qty_ordered]]*Sales_Datas[[#This Row],[cogs]])</f>
        <v>745416</v>
      </c>
      <c r="U4565" s="3">
        <f>IFERROR(Sales_Datas[[#This Row],[Gross_Profit]]/Sales_Datas[[#This Row],[after_discount]],0)</f>
        <v>0.91800000000000004</v>
      </c>
      <c r="V4565" s="1" t="str">
        <f>IF(Sales_Datas[[#This Row],[base_price]] &lt;= 632200, "Low", (IF(Sales_Datas[[#This Row],[base_price]] &gt;= 10092000, "High", "Medium")))</f>
        <v>Medium</v>
      </c>
    </row>
    <row r="4566" spans="1:22" x14ac:dyDescent="0.25">
      <c r="A4566" s="1" t="s">
        <v>12669</v>
      </c>
      <c r="B4566" s="1" t="s">
        <v>12670</v>
      </c>
      <c r="C4566" s="2">
        <v>44901</v>
      </c>
      <c r="D4566" s="1" t="s">
        <v>12651</v>
      </c>
      <c r="E4566" s="4">
        <v>81200</v>
      </c>
      <c r="F4566">
        <v>1</v>
      </c>
      <c r="G4566" s="4">
        <v>812000</v>
      </c>
      <c r="H4566" s="4">
        <v>0</v>
      </c>
      <c r="I4566" s="4">
        <v>812000</v>
      </c>
      <c r="J4566">
        <v>1</v>
      </c>
      <c r="K4566">
        <v>1</v>
      </c>
      <c r="L4566">
        <v>1</v>
      </c>
      <c r="M4566">
        <v>1</v>
      </c>
      <c r="N4566" s="2">
        <v>44727</v>
      </c>
      <c r="O4566" s="1" t="s">
        <v>12652</v>
      </c>
      <c r="P4566" s="4">
        <v>812000</v>
      </c>
      <c r="Q4566" s="4">
        <v>56028</v>
      </c>
      <c r="R4566" s="1" t="s">
        <v>344</v>
      </c>
      <c r="S4566" s="1" t="s">
        <v>50</v>
      </c>
      <c r="T4566" s="4">
        <f>Sales_Datas[[#This Row],[after_discount]]-(Sales_Datas[[#This Row],[qty_ordered]]*Sales_Datas[[#This Row],[cogs]])</f>
        <v>755972</v>
      </c>
      <c r="U4566" s="3">
        <f>IFERROR(Sales_Datas[[#This Row],[Gross_Profit]]/Sales_Datas[[#This Row],[after_discount]],0)</f>
        <v>0.93100000000000005</v>
      </c>
      <c r="V4566" s="1" t="str">
        <f>IF(Sales_Datas[[#This Row],[base_price]] &lt;= 632200, "Low", (IF(Sales_Datas[[#This Row],[base_price]] &gt;= 10092000, "High", "Medium")))</f>
        <v>Medium</v>
      </c>
    </row>
    <row r="4567" spans="1:22" x14ac:dyDescent="0.25">
      <c r="A4567" s="1" t="s">
        <v>12671</v>
      </c>
      <c r="B4567" s="1" t="s">
        <v>12672</v>
      </c>
      <c r="C4567" s="2">
        <v>44576</v>
      </c>
      <c r="D4567" s="1" t="s">
        <v>8929</v>
      </c>
      <c r="E4567" s="4">
        <v>40600</v>
      </c>
      <c r="F4567">
        <v>2</v>
      </c>
      <c r="G4567" s="4">
        <v>812000</v>
      </c>
      <c r="H4567" s="4">
        <v>0</v>
      </c>
      <c r="I4567" s="4">
        <v>812000</v>
      </c>
      <c r="J4567">
        <v>1</v>
      </c>
      <c r="K4567">
        <v>1</v>
      </c>
      <c r="L4567">
        <v>1</v>
      </c>
      <c r="M4567">
        <v>1</v>
      </c>
      <c r="N4567" s="2">
        <v>44395</v>
      </c>
      <c r="O4567" s="1" t="s">
        <v>8930</v>
      </c>
      <c r="P4567" s="4">
        <v>406000</v>
      </c>
      <c r="Q4567" s="4">
        <v>36134</v>
      </c>
      <c r="R4567" s="1" t="s">
        <v>75</v>
      </c>
      <c r="S4567" s="1" t="s">
        <v>50</v>
      </c>
      <c r="T4567" s="4">
        <f>Sales_Datas[[#This Row],[after_discount]]-(Sales_Datas[[#This Row],[qty_ordered]]*Sales_Datas[[#This Row],[cogs]])</f>
        <v>739732</v>
      </c>
      <c r="U4567" s="3">
        <f>IFERROR(Sales_Datas[[#This Row],[Gross_Profit]]/Sales_Datas[[#This Row],[after_discount]],0)</f>
        <v>0.91100000000000003</v>
      </c>
      <c r="V4567" s="1" t="str">
        <f>IF(Sales_Datas[[#This Row],[base_price]] &lt;= 632200, "Low", (IF(Sales_Datas[[#This Row],[base_price]] &gt;= 10092000, "High", "Medium")))</f>
        <v>Low</v>
      </c>
    </row>
    <row r="4568" spans="1:22" x14ac:dyDescent="0.25">
      <c r="A4568" s="1" t="s">
        <v>12673</v>
      </c>
      <c r="B4568" s="1" t="s">
        <v>12674</v>
      </c>
      <c r="C4568" s="2">
        <v>44326</v>
      </c>
      <c r="D4568" s="1" t="s">
        <v>12675</v>
      </c>
      <c r="E4568" s="4">
        <v>81142</v>
      </c>
      <c r="F4568">
        <v>1</v>
      </c>
      <c r="G4568" s="4">
        <v>811420</v>
      </c>
      <c r="H4568" s="4">
        <v>0</v>
      </c>
      <c r="I4568" s="4">
        <v>811420</v>
      </c>
      <c r="J4568">
        <v>1</v>
      </c>
      <c r="K4568">
        <v>1</v>
      </c>
      <c r="L4568">
        <v>1</v>
      </c>
      <c r="M4568">
        <v>1</v>
      </c>
      <c r="N4568" s="2">
        <v>44488</v>
      </c>
      <c r="O4568" s="1" t="s">
        <v>12676</v>
      </c>
      <c r="P4568" s="4">
        <v>811420</v>
      </c>
      <c r="Q4568" s="4">
        <v>53534</v>
      </c>
      <c r="R4568" s="1" t="s">
        <v>191</v>
      </c>
      <c r="S4568" s="1" t="s">
        <v>50</v>
      </c>
      <c r="T4568" s="4">
        <f>Sales_Datas[[#This Row],[after_discount]]-(Sales_Datas[[#This Row],[qty_ordered]]*Sales_Datas[[#This Row],[cogs]])</f>
        <v>757886</v>
      </c>
      <c r="U4568" s="3">
        <f>IFERROR(Sales_Datas[[#This Row],[Gross_Profit]]/Sales_Datas[[#This Row],[after_discount]],0)</f>
        <v>0.93402430307362405</v>
      </c>
      <c r="V4568" s="1" t="str">
        <f>IF(Sales_Datas[[#This Row],[base_price]] &lt;= 632200, "Low", (IF(Sales_Datas[[#This Row],[base_price]] &gt;= 10092000, "High", "Medium")))</f>
        <v>Medium</v>
      </c>
    </row>
    <row r="4569" spans="1:22" x14ac:dyDescent="0.25">
      <c r="A4569" s="1" t="s">
        <v>12677</v>
      </c>
      <c r="B4569" s="1" t="s">
        <v>12678</v>
      </c>
      <c r="C4569" s="2">
        <v>44771</v>
      </c>
      <c r="D4569" s="1" t="s">
        <v>12679</v>
      </c>
      <c r="E4569" s="4">
        <v>81142</v>
      </c>
      <c r="F4569">
        <v>1</v>
      </c>
      <c r="G4569" s="4">
        <v>811420</v>
      </c>
      <c r="H4569" s="4">
        <v>0</v>
      </c>
      <c r="I4569" s="4">
        <v>811420</v>
      </c>
      <c r="J4569">
        <v>1</v>
      </c>
      <c r="K4569">
        <v>1</v>
      </c>
      <c r="L4569">
        <v>1</v>
      </c>
      <c r="M4569">
        <v>1</v>
      </c>
      <c r="N4569" s="2">
        <v>44703</v>
      </c>
      <c r="O4569" s="1" t="s">
        <v>12680</v>
      </c>
      <c r="P4569" s="4">
        <v>811420</v>
      </c>
      <c r="Q4569" s="4">
        <v>54346</v>
      </c>
      <c r="R4569" s="1" t="s">
        <v>55</v>
      </c>
      <c r="S4569" s="1" t="s">
        <v>50</v>
      </c>
      <c r="T4569" s="4">
        <f>Sales_Datas[[#This Row],[after_discount]]-(Sales_Datas[[#This Row],[qty_ordered]]*Sales_Datas[[#This Row],[cogs]])</f>
        <v>757074</v>
      </c>
      <c r="U4569" s="3">
        <f>IFERROR(Sales_Datas[[#This Row],[Gross_Profit]]/Sales_Datas[[#This Row],[after_discount]],0)</f>
        <v>0.933023588277341</v>
      </c>
      <c r="V4569" s="1" t="str">
        <f>IF(Sales_Datas[[#This Row],[base_price]] &lt;= 632200, "Low", (IF(Sales_Datas[[#This Row],[base_price]] &gt;= 10092000, "High", "Medium")))</f>
        <v>Medium</v>
      </c>
    </row>
    <row r="4570" spans="1:22" x14ac:dyDescent="0.25">
      <c r="A4570" s="1" t="s">
        <v>12681</v>
      </c>
      <c r="B4570" s="1" t="s">
        <v>12682</v>
      </c>
      <c r="C4570" s="2">
        <v>44541</v>
      </c>
      <c r="D4570" s="1" t="s">
        <v>12683</v>
      </c>
      <c r="E4570" s="4">
        <v>81142</v>
      </c>
      <c r="F4570">
        <v>1</v>
      </c>
      <c r="G4570" s="4">
        <v>811420</v>
      </c>
      <c r="H4570" s="4">
        <v>0</v>
      </c>
      <c r="I4570" s="4">
        <v>811420</v>
      </c>
      <c r="J4570">
        <v>1</v>
      </c>
      <c r="K4570">
        <v>1</v>
      </c>
      <c r="L4570">
        <v>1</v>
      </c>
      <c r="M4570">
        <v>1</v>
      </c>
      <c r="N4570" s="2">
        <v>44398</v>
      </c>
      <c r="O4570" s="1" t="s">
        <v>12684</v>
      </c>
      <c r="P4570" s="4">
        <v>811420</v>
      </c>
      <c r="Q4570" s="4">
        <v>68962</v>
      </c>
      <c r="R4570" s="1" t="s">
        <v>128</v>
      </c>
      <c r="S4570" s="1" t="s">
        <v>50</v>
      </c>
      <c r="T4570" s="4">
        <f>Sales_Datas[[#This Row],[after_discount]]-(Sales_Datas[[#This Row],[qty_ordered]]*Sales_Datas[[#This Row],[cogs]])</f>
        <v>742458</v>
      </c>
      <c r="U4570" s="3">
        <f>IFERROR(Sales_Datas[[#This Row],[Gross_Profit]]/Sales_Datas[[#This Row],[after_discount]],0)</f>
        <v>0.91501072194424593</v>
      </c>
      <c r="V4570" s="1" t="str">
        <f>IF(Sales_Datas[[#This Row],[base_price]] &lt;= 632200, "Low", (IF(Sales_Datas[[#This Row],[base_price]] &gt;= 10092000, "High", "Medium")))</f>
        <v>Medium</v>
      </c>
    </row>
    <row r="4571" spans="1:22" x14ac:dyDescent="0.25">
      <c r="A4571" s="1" t="s">
        <v>12685</v>
      </c>
      <c r="B4571" s="1" t="s">
        <v>8738</v>
      </c>
      <c r="C4571" s="2">
        <v>44575</v>
      </c>
      <c r="D4571" s="1" t="s">
        <v>12683</v>
      </c>
      <c r="E4571" s="4">
        <v>81142</v>
      </c>
      <c r="F4571">
        <v>1</v>
      </c>
      <c r="G4571" s="4">
        <v>811420</v>
      </c>
      <c r="H4571" s="4">
        <v>0</v>
      </c>
      <c r="I4571" s="4">
        <v>811420</v>
      </c>
      <c r="J4571">
        <v>1</v>
      </c>
      <c r="K4571">
        <v>1</v>
      </c>
      <c r="L4571">
        <v>0</v>
      </c>
      <c r="M4571">
        <v>1</v>
      </c>
      <c r="N4571" s="2">
        <v>44429</v>
      </c>
      <c r="O4571" s="1" t="s">
        <v>12684</v>
      </c>
      <c r="P4571" s="4">
        <v>811420</v>
      </c>
      <c r="Q4571" s="4">
        <v>68962</v>
      </c>
      <c r="R4571" s="1" t="s">
        <v>128</v>
      </c>
      <c r="S4571" s="1" t="s">
        <v>50</v>
      </c>
      <c r="T4571" s="4">
        <f>Sales_Datas[[#This Row],[after_discount]]-(Sales_Datas[[#This Row],[qty_ordered]]*Sales_Datas[[#This Row],[cogs]])</f>
        <v>742458</v>
      </c>
      <c r="U4571" s="3">
        <f>IFERROR(Sales_Datas[[#This Row],[Gross_Profit]]/Sales_Datas[[#This Row],[after_discount]],0)</f>
        <v>0.91501072194424593</v>
      </c>
      <c r="V4571" s="1" t="str">
        <f>IF(Sales_Datas[[#This Row],[base_price]] &lt;= 632200, "Low", (IF(Sales_Datas[[#This Row],[base_price]] &gt;= 10092000, "High", "Medium")))</f>
        <v>Medium</v>
      </c>
    </row>
    <row r="4572" spans="1:22" x14ac:dyDescent="0.25">
      <c r="A4572" s="1" t="s">
        <v>12686</v>
      </c>
      <c r="B4572" s="1" t="s">
        <v>12687</v>
      </c>
      <c r="C4572" s="2">
        <v>44676</v>
      </c>
      <c r="D4572" s="1" t="s">
        <v>9871</v>
      </c>
      <c r="E4572" s="4">
        <v>81142</v>
      </c>
      <c r="F4572">
        <v>1</v>
      </c>
      <c r="G4572" s="4">
        <v>811420</v>
      </c>
      <c r="H4572" s="4">
        <v>0</v>
      </c>
      <c r="I4572" s="4">
        <v>811420</v>
      </c>
      <c r="J4572">
        <v>1</v>
      </c>
      <c r="K4572">
        <v>1</v>
      </c>
      <c r="L4572">
        <v>0</v>
      </c>
      <c r="M4572">
        <v>1</v>
      </c>
      <c r="N4572" s="2">
        <v>44654</v>
      </c>
      <c r="O4572" s="1" t="s">
        <v>9872</v>
      </c>
      <c r="P4572" s="4">
        <v>811420</v>
      </c>
      <c r="Q4572" s="4">
        <v>64090</v>
      </c>
      <c r="R4572" s="1" t="s">
        <v>554</v>
      </c>
      <c r="S4572" s="1" t="s">
        <v>50</v>
      </c>
      <c r="T4572" s="4">
        <f>Sales_Datas[[#This Row],[after_discount]]-(Sales_Datas[[#This Row],[qty_ordered]]*Sales_Datas[[#This Row],[cogs]])</f>
        <v>747330</v>
      </c>
      <c r="U4572" s="3">
        <f>IFERROR(Sales_Datas[[#This Row],[Gross_Profit]]/Sales_Datas[[#This Row],[after_discount]],0)</f>
        <v>0.92101501072194425</v>
      </c>
      <c r="V4572" s="1" t="str">
        <f>IF(Sales_Datas[[#This Row],[base_price]] &lt;= 632200, "Low", (IF(Sales_Datas[[#This Row],[base_price]] &gt;= 10092000, "High", "Medium")))</f>
        <v>Medium</v>
      </c>
    </row>
    <row r="4573" spans="1:22" x14ac:dyDescent="0.25">
      <c r="A4573" s="1" t="s">
        <v>12688</v>
      </c>
      <c r="B4573" s="1" t="s">
        <v>12689</v>
      </c>
      <c r="C4573" s="2">
        <v>44389</v>
      </c>
      <c r="D4573" s="1" t="s">
        <v>12690</v>
      </c>
      <c r="E4573" s="4">
        <v>81142</v>
      </c>
      <c r="F4573">
        <v>1</v>
      </c>
      <c r="G4573" s="4">
        <v>811420</v>
      </c>
      <c r="H4573" s="4">
        <v>0</v>
      </c>
      <c r="I4573" s="4">
        <v>811420</v>
      </c>
      <c r="J4573">
        <v>1</v>
      </c>
      <c r="K4573">
        <v>1</v>
      </c>
      <c r="L4573">
        <v>1</v>
      </c>
      <c r="M4573">
        <v>1</v>
      </c>
      <c r="N4573" s="2">
        <v>44515</v>
      </c>
      <c r="O4573" s="1" t="s">
        <v>12691</v>
      </c>
      <c r="P4573" s="4">
        <v>881600</v>
      </c>
      <c r="Q4573" s="4">
        <v>63452</v>
      </c>
      <c r="R4573" s="1" t="s">
        <v>23</v>
      </c>
      <c r="S4573" s="1" t="s">
        <v>50</v>
      </c>
      <c r="T4573" s="4">
        <f>Sales_Datas[[#This Row],[after_discount]]-(Sales_Datas[[#This Row],[qty_ordered]]*Sales_Datas[[#This Row],[cogs]])</f>
        <v>747968</v>
      </c>
      <c r="U4573" s="3">
        <f>IFERROR(Sales_Datas[[#This Row],[Gross_Profit]]/Sales_Datas[[#This Row],[after_discount]],0)</f>
        <v>0.92180128663330951</v>
      </c>
      <c r="V4573" s="1" t="str">
        <f>IF(Sales_Datas[[#This Row],[base_price]] &lt;= 632200, "Low", (IF(Sales_Datas[[#This Row],[base_price]] &gt;= 10092000, "High", "Medium")))</f>
        <v>Medium</v>
      </c>
    </row>
    <row r="4574" spans="1:22" x14ac:dyDescent="0.25">
      <c r="A4574" s="1" t="s">
        <v>12692</v>
      </c>
      <c r="B4574" s="1" t="s">
        <v>12693</v>
      </c>
      <c r="C4574" s="2">
        <v>44453</v>
      </c>
      <c r="D4574" s="1" t="s">
        <v>12694</v>
      </c>
      <c r="E4574" s="4">
        <v>81142</v>
      </c>
      <c r="F4574">
        <v>1</v>
      </c>
      <c r="G4574" s="4">
        <v>811420</v>
      </c>
      <c r="H4574" s="4">
        <v>0</v>
      </c>
      <c r="I4574" s="4">
        <v>811420</v>
      </c>
      <c r="J4574">
        <v>1</v>
      </c>
      <c r="K4574">
        <v>1</v>
      </c>
      <c r="L4574">
        <v>1</v>
      </c>
      <c r="M4574">
        <v>1</v>
      </c>
      <c r="N4574" s="2">
        <v>44441</v>
      </c>
      <c r="O4574" s="1" t="s">
        <v>12695</v>
      </c>
      <c r="P4574" s="4">
        <v>811420</v>
      </c>
      <c r="Q4574" s="4">
        <v>51910</v>
      </c>
      <c r="R4574" s="1" t="s">
        <v>23</v>
      </c>
      <c r="S4574" s="1" t="s">
        <v>50</v>
      </c>
      <c r="T4574" s="4">
        <f>Sales_Datas[[#This Row],[after_discount]]-(Sales_Datas[[#This Row],[qty_ordered]]*Sales_Datas[[#This Row],[cogs]])</f>
        <v>759510</v>
      </c>
      <c r="U4574" s="3">
        <f>IFERROR(Sales_Datas[[#This Row],[Gross_Profit]]/Sales_Datas[[#This Row],[after_discount]],0)</f>
        <v>0.93602573266619016</v>
      </c>
      <c r="V4574" s="1" t="str">
        <f>IF(Sales_Datas[[#This Row],[base_price]] &lt;= 632200, "Low", (IF(Sales_Datas[[#This Row],[base_price]] &gt;= 10092000, "High", "Medium")))</f>
        <v>Medium</v>
      </c>
    </row>
    <row r="4575" spans="1:22" x14ac:dyDescent="0.25">
      <c r="A4575" s="1" t="s">
        <v>12696</v>
      </c>
      <c r="B4575" s="1" t="s">
        <v>12697</v>
      </c>
      <c r="C4575" s="2">
        <v>44617</v>
      </c>
      <c r="D4575" s="1" t="s">
        <v>12694</v>
      </c>
      <c r="E4575" s="4">
        <v>81142</v>
      </c>
      <c r="F4575">
        <v>1</v>
      </c>
      <c r="G4575" s="4">
        <v>811420</v>
      </c>
      <c r="H4575" s="4">
        <v>0</v>
      </c>
      <c r="I4575" s="4">
        <v>811420</v>
      </c>
      <c r="J4575">
        <v>1</v>
      </c>
      <c r="K4575">
        <v>1</v>
      </c>
      <c r="L4575">
        <v>1</v>
      </c>
      <c r="M4575">
        <v>1</v>
      </c>
      <c r="N4575" s="2">
        <v>44455</v>
      </c>
      <c r="O4575" s="1" t="s">
        <v>12695</v>
      </c>
      <c r="P4575" s="4">
        <v>811420</v>
      </c>
      <c r="Q4575" s="4">
        <v>51910</v>
      </c>
      <c r="R4575" s="1" t="s">
        <v>23</v>
      </c>
      <c r="S4575" s="1" t="s">
        <v>50</v>
      </c>
      <c r="T4575" s="4">
        <f>Sales_Datas[[#This Row],[after_discount]]-(Sales_Datas[[#This Row],[qty_ordered]]*Sales_Datas[[#This Row],[cogs]])</f>
        <v>759510</v>
      </c>
      <c r="U4575" s="3">
        <f>IFERROR(Sales_Datas[[#This Row],[Gross_Profit]]/Sales_Datas[[#This Row],[after_discount]],0)</f>
        <v>0.93602573266619016</v>
      </c>
      <c r="V4575" s="1" t="str">
        <f>IF(Sales_Datas[[#This Row],[base_price]] &lt;= 632200, "Low", (IF(Sales_Datas[[#This Row],[base_price]] &gt;= 10092000, "High", "Medium")))</f>
        <v>Medium</v>
      </c>
    </row>
    <row r="4576" spans="1:22" x14ac:dyDescent="0.25">
      <c r="A4576" s="1" t="s">
        <v>12698</v>
      </c>
      <c r="B4576" s="1" t="s">
        <v>3378</v>
      </c>
      <c r="C4576" s="2">
        <v>44551</v>
      </c>
      <c r="D4576" s="1" t="s">
        <v>12699</v>
      </c>
      <c r="E4576" s="4">
        <v>80910</v>
      </c>
      <c r="F4576">
        <v>1</v>
      </c>
      <c r="G4576" s="4">
        <v>809100</v>
      </c>
      <c r="H4576" s="4">
        <v>0</v>
      </c>
      <c r="I4576" s="4">
        <v>809100</v>
      </c>
      <c r="J4576">
        <v>1</v>
      </c>
      <c r="K4576">
        <v>1</v>
      </c>
      <c r="L4576">
        <v>1</v>
      </c>
      <c r="M4576">
        <v>1</v>
      </c>
      <c r="N4576" s="2">
        <v>44393</v>
      </c>
      <c r="O4576" s="1" t="s">
        <v>12700</v>
      </c>
      <c r="P4576" s="4">
        <v>809100</v>
      </c>
      <c r="Q4576" s="4">
        <v>62292</v>
      </c>
      <c r="R4576" s="1" t="s">
        <v>475</v>
      </c>
      <c r="S4576" s="1" t="s">
        <v>50</v>
      </c>
      <c r="T4576" s="4">
        <f>Sales_Datas[[#This Row],[after_discount]]-(Sales_Datas[[#This Row],[qty_ordered]]*Sales_Datas[[#This Row],[cogs]])</f>
        <v>746808</v>
      </c>
      <c r="U4576" s="3">
        <f>IFERROR(Sales_Datas[[#This Row],[Gross_Profit]]/Sales_Datas[[#This Row],[after_discount]],0)</f>
        <v>0.92301075268817201</v>
      </c>
      <c r="V4576" s="1" t="str">
        <f>IF(Sales_Datas[[#This Row],[base_price]] &lt;= 632200, "Low", (IF(Sales_Datas[[#This Row],[base_price]] &gt;= 10092000, "High", "Medium")))</f>
        <v>Medium</v>
      </c>
    </row>
    <row r="4577" spans="1:22" x14ac:dyDescent="0.25">
      <c r="A4577" s="1" t="s">
        <v>12701</v>
      </c>
      <c r="B4577" s="1" t="s">
        <v>12702</v>
      </c>
      <c r="C4577" s="2">
        <v>44667</v>
      </c>
      <c r="D4577" s="1" t="s">
        <v>12703</v>
      </c>
      <c r="E4577" s="4">
        <v>80910</v>
      </c>
      <c r="F4577">
        <v>1</v>
      </c>
      <c r="G4577" s="4">
        <v>809100</v>
      </c>
      <c r="H4577" s="4">
        <v>0</v>
      </c>
      <c r="I4577" s="4">
        <v>809100</v>
      </c>
      <c r="J4577">
        <v>1</v>
      </c>
      <c r="K4577">
        <v>0</v>
      </c>
      <c r="L4577">
        <v>0</v>
      </c>
      <c r="M4577">
        <v>7</v>
      </c>
      <c r="N4577" s="2">
        <v>44658</v>
      </c>
      <c r="O4577" s="1" t="s">
        <v>12704</v>
      </c>
      <c r="P4577" s="4">
        <v>809100</v>
      </c>
      <c r="Q4577" s="4">
        <v>48546</v>
      </c>
      <c r="R4577" s="1" t="s">
        <v>475</v>
      </c>
      <c r="S4577" s="1" t="s">
        <v>66</v>
      </c>
      <c r="T4577" s="4">
        <f>Sales_Datas[[#This Row],[after_discount]]-(Sales_Datas[[#This Row],[qty_ordered]]*Sales_Datas[[#This Row],[cogs]])</f>
        <v>760554</v>
      </c>
      <c r="U4577" s="3">
        <f>IFERROR(Sales_Datas[[#This Row],[Gross_Profit]]/Sales_Datas[[#This Row],[after_discount]],0)</f>
        <v>0.94</v>
      </c>
      <c r="V4577" s="1" t="str">
        <f>IF(Sales_Datas[[#This Row],[base_price]] &lt;= 632200, "Low", (IF(Sales_Datas[[#This Row],[base_price]] &gt;= 10092000, "High", "Medium")))</f>
        <v>Medium</v>
      </c>
    </row>
    <row r="4578" spans="1:22" x14ac:dyDescent="0.25">
      <c r="A4578" s="1" t="s">
        <v>12705</v>
      </c>
      <c r="B4578" s="1" t="s">
        <v>12702</v>
      </c>
      <c r="C4578" s="2">
        <v>44668</v>
      </c>
      <c r="D4578" s="1" t="s">
        <v>12703</v>
      </c>
      <c r="E4578" s="4">
        <v>80910</v>
      </c>
      <c r="F4578">
        <v>1</v>
      </c>
      <c r="G4578" s="4">
        <v>809100</v>
      </c>
      <c r="H4578" s="4">
        <v>0</v>
      </c>
      <c r="I4578" s="4">
        <v>809100</v>
      </c>
      <c r="J4578">
        <v>1</v>
      </c>
      <c r="K4578">
        <v>0</v>
      </c>
      <c r="L4578">
        <v>0</v>
      </c>
      <c r="M4578">
        <v>7</v>
      </c>
      <c r="N4578" s="2">
        <v>44658</v>
      </c>
      <c r="O4578" s="1" t="s">
        <v>12704</v>
      </c>
      <c r="P4578" s="4">
        <v>809100</v>
      </c>
      <c r="Q4578" s="4">
        <v>48546</v>
      </c>
      <c r="R4578" s="1" t="s">
        <v>475</v>
      </c>
      <c r="S4578" s="1" t="s">
        <v>66</v>
      </c>
      <c r="T4578" s="4">
        <f>Sales_Datas[[#This Row],[after_discount]]-(Sales_Datas[[#This Row],[qty_ordered]]*Sales_Datas[[#This Row],[cogs]])</f>
        <v>760554</v>
      </c>
      <c r="U4578" s="3">
        <f>IFERROR(Sales_Datas[[#This Row],[Gross_Profit]]/Sales_Datas[[#This Row],[after_discount]],0)</f>
        <v>0.94</v>
      </c>
      <c r="V4578" s="1" t="str">
        <f>IF(Sales_Datas[[#This Row],[base_price]] &lt;= 632200, "Low", (IF(Sales_Datas[[#This Row],[base_price]] &gt;= 10092000, "High", "Medium")))</f>
        <v>Medium</v>
      </c>
    </row>
    <row r="4579" spans="1:22" x14ac:dyDescent="0.25">
      <c r="A4579" s="1" t="s">
        <v>12706</v>
      </c>
      <c r="B4579" s="1" t="s">
        <v>12707</v>
      </c>
      <c r="C4579" s="2">
        <v>44706</v>
      </c>
      <c r="D4579" s="1" t="s">
        <v>12708</v>
      </c>
      <c r="E4579" s="4">
        <v>80910</v>
      </c>
      <c r="F4579">
        <v>1</v>
      </c>
      <c r="G4579" s="4">
        <v>809100</v>
      </c>
      <c r="H4579" s="4">
        <v>0</v>
      </c>
      <c r="I4579" s="4">
        <v>809100</v>
      </c>
      <c r="J4579">
        <v>1</v>
      </c>
      <c r="K4579">
        <v>1</v>
      </c>
      <c r="L4579">
        <v>0</v>
      </c>
      <c r="M4579">
        <v>1</v>
      </c>
      <c r="N4579" s="2">
        <v>44704</v>
      </c>
      <c r="O4579" s="1" t="s">
        <v>12709</v>
      </c>
      <c r="P4579" s="4">
        <v>809100</v>
      </c>
      <c r="Q4579" s="4">
        <v>50924</v>
      </c>
      <c r="R4579" s="1" t="s">
        <v>475</v>
      </c>
      <c r="S4579" s="1" t="s">
        <v>50</v>
      </c>
      <c r="T4579" s="4">
        <f>Sales_Datas[[#This Row],[after_discount]]-(Sales_Datas[[#This Row],[qty_ordered]]*Sales_Datas[[#This Row],[cogs]])</f>
        <v>758176</v>
      </c>
      <c r="U4579" s="3">
        <f>IFERROR(Sales_Datas[[#This Row],[Gross_Profit]]/Sales_Datas[[#This Row],[after_discount]],0)</f>
        <v>0.93706093189964157</v>
      </c>
      <c r="V4579" s="1" t="str">
        <f>IF(Sales_Datas[[#This Row],[base_price]] &lt;= 632200, "Low", (IF(Sales_Datas[[#This Row],[base_price]] &gt;= 10092000, "High", "Medium")))</f>
        <v>Medium</v>
      </c>
    </row>
    <row r="4580" spans="1:22" x14ac:dyDescent="0.25">
      <c r="A4580" s="1" t="s">
        <v>12710</v>
      </c>
      <c r="B4580" s="1" t="s">
        <v>12711</v>
      </c>
      <c r="C4580" s="2">
        <v>44757</v>
      </c>
      <c r="D4580" s="1" t="s">
        <v>12712</v>
      </c>
      <c r="E4580" s="4">
        <v>80910</v>
      </c>
      <c r="F4580">
        <v>1</v>
      </c>
      <c r="G4580" s="4">
        <v>809100</v>
      </c>
      <c r="H4580" s="4">
        <v>0</v>
      </c>
      <c r="I4580" s="4">
        <v>809100</v>
      </c>
      <c r="J4580">
        <v>1</v>
      </c>
      <c r="K4580">
        <v>1</v>
      </c>
      <c r="L4580">
        <v>1</v>
      </c>
      <c r="M4580">
        <v>1</v>
      </c>
      <c r="N4580" s="2">
        <v>44638</v>
      </c>
      <c r="O4580" s="1" t="s">
        <v>12713</v>
      </c>
      <c r="P4580" s="4">
        <v>809100</v>
      </c>
      <c r="Q4580" s="4">
        <v>61480</v>
      </c>
      <c r="R4580" s="1" t="s">
        <v>475</v>
      </c>
      <c r="S4580" s="1" t="s">
        <v>50</v>
      </c>
      <c r="T4580" s="4">
        <f>Sales_Datas[[#This Row],[after_discount]]-(Sales_Datas[[#This Row],[qty_ordered]]*Sales_Datas[[#This Row],[cogs]])</f>
        <v>747620</v>
      </c>
      <c r="U4580" s="3">
        <f>IFERROR(Sales_Datas[[#This Row],[Gross_Profit]]/Sales_Datas[[#This Row],[after_discount]],0)</f>
        <v>0.92401433691756274</v>
      </c>
      <c r="V4580" s="1" t="str">
        <f>IF(Sales_Datas[[#This Row],[base_price]] &lt;= 632200, "Low", (IF(Sales_Datas[[#This Row],[base_price]] &gt;= 10092000, "High", "Medium")))</f>
        <v>Medium</v>
      </c>
    </row>
    <row r="4581" spans="1:22" x14ac:dyDescent="0.25">
      <c r="A4581" s="1" t="s">
        <v>12714</v>
      </c>
      <c r="B4581" s="1" t="s">
        <v>12715</v>
      </c>
      <c r="C4581" s="2">
        <v>44711</v>
      </c>
      <c r="D4581" s="1" t="s">
        <v>12716</v>
      </c>
      <c r="E4581" s="4">
        <v>26970</v>
      </c>
      <c r="F4581">
        <v>3</v>
      </c>
      <c r="G4581" s="4">
        <v>809100</v>
      </c>
      <c r="H4581" s="4">
        <v>0</v>
      </c>
      <c r="I4581" s="4">
        <v>809100</v>
      </c>
      <c r="J4581">
        <v>1</v>
      </c>
      <c r="K4581">
        <v>1</v>
      </c>
      <c r="L4581">
        <v>0</v>
      </c>
      <c r="M4581">
        <v>1</v>
      </c>
      <c r="N4581" s="2">
        <v>44700</v>
      </c>
      <c r="O4581" s="1" t="s">
        <v>12717</v>
      </c>
      <c r="P4581" s="4">
        <v>289420</v>
      </c>
      <c r="Q4581" s="4">
        <v>18792</v>
      </c>
      <c r="R4581" s="1" t="s">
        <v>128</v>
      </c>
      <c r="S4581" s="1" t="s">
        <v>50</v>
      </c>
      <c r="T4581" s="4">
        <f>Sales_Datas[[#This Row],[after_discount]]-(Sales_Datas[[#This Row],[qty_ordered]]*Sales_Datas[[#This Row],[cogs]])</f>
        <v>752724</v>
      </c>
      <c r="U4581" s="3">
        <f>IFERROR(Sales_Datas[[#This Row],[Gross_Profit]]/Sales_Datas[[#This Row],[after_discount]],0)</f>
        <v>0.93032258064516127</v>
      </c>
      <c r="V4581" s="1" t="str">
        <f>IF(Sales_Datas[[#This Row],[base_price]] &lt;= 632200, "Low", (IF(Sales_Datas[[#This Row],[base_price]] &gt;= 10092000, "High", "Medium")))</f>
        <v>Low</v>
      </c>
    </row>
    <row r="4582" spans="1:22" x14ac:dyDescent="0.25">
      <c r="A4582" s="1" t="s">
        <v>12718</v>
      </c>
      <c r="B4582" s="1" t="s">
        <v>12719</v>
      </c>
      <c r="C4582" s="2">
        <v>44742</v>
      </c>
      <c r="D4582" s="1" t="s">
        <v>10816</v>
      </c>
      <c r="E4582" s="4">
        <v>26970</v>
      </c>
      <c r="F4582">
        <v>3</v>
      </c>
      <c r="G4582" s="4">
        <v>809100</v>
      </c>
      <c r="H4582" s="4">
        <v>0</v>
      </c>
      <c r="I4582" s="4">
        <v>809100</v>
      </c>
      <c r="J4582">
        <v>1</v>
      </c>
      <c r="K4582">
        <v>1</v>
      </c>
      <c r="L4582">
        <v>0</v>
      </c>
      <c r="M4582">
        <v>1</v>
      </c>
      <c r="N4582" s="2">
        <v>44715</v>
      </c>
      <c r="O4582" s="1" t="s">
        <v>10817</v>
      </c>
      <c r="P4582" s="4">
        <v>211700</v>
      </c>
      <c r="Q4582" s="4">
        <v>18386</v>
      </c>
      <c r="R4582" s="1" t="s">
        <v>23</v>
      </c>
      <c r="S4582" s="1" t="s">
        <v>50</v>
      </c>
      <c r="T4582" s="4">
        <f>Sales_Datas[[#This Row],[after_discount]]-(Sales_Datas[[#This Row],[qty_ordered]]*Sales_Datas[[#This Row],[cogs]])</f>
        <v>753942</v>
      </c>
      <c r="U4582" s="3">
        <f>IFERROR(Sales_Datas[[#This Row],[Gross_Profit]]/Sales_Datas[[#This Row],[after_discount]],0)</f>
        <v>0.93182795698924736</v>
      </c>
      <c r="V4582" s="1" t="str">
        <f>IF(Sales_Datas[[#This Row],[base_price]] &lt;= 632200, "Low", (IF(Sales_Datas[[#This Row],[base_price]] &gt;= 10092000, "High", "Medium")))</f>
        <v>Low</v>
      </c>
    </row>
    <row r="4583" spans="1:22" x14ac:dyDescent="0.25">
      <c r="A4583" s="1" t="s">
        <v>12720</v>
      </c>
      <c r="B4583" s="1" t="s">
        <v>12354</v>
      </c>
      <c r="C4583" s="2">
        <v>44710</v>
      </c>
      <c r="D4583" s="1" t="s">
        <v>12721</v>
      </c>
      <c r="E4583" s="4">
        <v>80910</v>
      </c>
      <c r="F4583">
        <v>1</v>
      </c>
      <c r="G4583" s="4">
        <v>809100</v>
      </c>
      <c r="H4583" s="4">
        <v>0</v>
      </c>
      <c r="I4583" s="4">
        <v>809100</v>
      </c>
      <c r="J4583">
        <v>1</v>
      </c>
      <c r="K4583">
        <v>0</v>
      </c>
      <c r="L4583">
        <v>0</v>
      </c>
      <c r="M4583">
        <v>4</v>
      </c>
      <c r="N4583" s="2">
        <v>44520</v>
      </c>
      <c r="O4583" s="1" t="s">
        <v>12722</v>
      </c>
      <c r="P4583" s="4">
        <v>809100</v>
      </c>
      <c r="Q4583" s="4">
        <v>57420</v>
      </c>
      <c r="R4583" s="1" t="s">
        <v>383</v>
      </c>
      <c r="S4583" s="1" t="s">
        <v>34</v>
      </c>
      <c r="T4583" s="4">
        <f>Sales_Datas[[#This Row],[after_discount]]-(Sales_Datas[[#This Row],[qty_ordered]]*Sales_Datas[[#This Row],[cogs]])</f>
        <v>751680</v>
      </c>
      <c r="U4583" s="3">
        <f>IFERROR(Sales_Datas[[#This Row],[Gross_Profit]]/Sales_Datas[[#This Row],[after_discount]],0)</f>
        <v>0.92903225806451617</v>
      </c>
      <c r="V4583" s="1" t="str">
        <f>IF(Sales_Datas[[#This Row],[base_price]] &lt;= 632200, "Low", (IF(Sales_Datas[[#This Row],[base_price]] &gt;= 10092000, "High", "Medium")))</f>
        <v>Medium</v>
      </c>
    </row>
    <row r="4584" spans="1:22" x14ac:dyDescent="0.25">
      <c r="A4584" s="1" t="s">
        <v>12723</v>
      </c>
      <c r="B4584" s="1" t="s">
        <v>12724</v>
      </c>
      <c r="C4584" s="2">
        <v>44567</v>
      </c>
      <c r="D4584" s="1" t="s">
        <v>743</v>
      </c>
      <c r="E4584" s="4">
        <v>80910</v>
      </c>
      <c r="F4584">
        <v>1</v>
      </c>
      <c r="G4584" s="4">
        <v>809100</v>
      </c>
      <c r="H4584" s="4">
        <v>0</v>
      </c>
      <c r="I4584" s="4">
        <v>809100</v>
      </c>
      <c r="J4584">
        <v>1</v>
      </c>
      <c r="K4584">
        <v>0</v>
      </c>
      <c r="L4584">
        <v>0</v>
      </c>
      <c r="M4584">
        <v>7</v>
      </c>
      <c r="N4584" s="2">
        <v>44731</v>
      </c>
      <c r="O4584" s="1" t="s">
        <v>744</v>
      </c>
      <c r="P4584" s="4">
        <v>745300</v>
      </c>
      <c r="Q4584" s="4">
        <v>49184</v>
      </c>
      <c r="R4584" s="1" t="s">
        <v>344</v>
      </c>
      <c r="S4584" s="1" t="s">
        <v>66</v>
      </c>
      <c r="T4584" s="4">
        <f>Sales_Datas[[#This Row],[after_discount]]-(Sales_Datas[[#This Row],[qty_ordered]]*Sales_Datas[[#This Row],[cogs]])</f>
        <v>759916</v>
      </c>
      <c r="U4584" s="3">
        <f>IFERROR(Sales_Datas[[#This Row],[Gross_Profit]]/Sales_Datas[[#This Row],[after_discount]],0)</f>
        <v>0.93921146953405021</v>
      </c>
      <c r="V4584" s="1" t="str">
        <f>IF(Sales_Datas[[#This Row],[base_price]] &lt;= 632200, "Low", (IF(Sales_Datas[[#This Row],[base_price]] &gt;= 10092000, "High", "Medium")))</f>
        <v>Medium</v>
      </c>
    </row>
    <row r="4585" spans="1:22" x14ac:dyDescent="0.25">
      <c r="A4585" s="1" t="s">
        <v>12725</v>
      </c>
      <c r="B4585" s="1" t="s">
        <v>12726</v>
      </c>
      <c r="C4585" s="2">
        <v>44688</v>
      </c>
      <c r="D4585" s="1" t="s">
        <v>743</v>
      </c>
      <c r="E4585" s="4">
        <v>80910</v>
      </c>
      <c r="F4585">
        <v>1</v>
      </c>
      <c r="G4585" s="4">
        <v>809100</v>
      </c>
      <c r="H4585" s="4">
        <v>0</v>
      </c>
      <c r="I4585" s="4">
        <v>809100</v>
      </c>
      <c r="J4585">
        <v>1</v>
      </c>
      <c r="K4585">
        <v>1</v>
      </c>
      <c r="L4585">
        <v>1</v>
      </c>
      <c r="M4585">
        <v>1</v>
      </c>
      <c r="N4585" s="2">
        <v>44675</v>
      </c>
      <c r="O4585" s="1" t="s">
        <v>744</v>
      </c>
      <c r="P4585" s="4">
        <v>745300</v>
      </c>
      <c r="Q4585" s="4">
        <v>49184</v>
      </c>
      <c r="R4585" s="1" t="s">
        <v>344</v>
      </c>
      <c r="S4585" s="1" t="s">
        <v>50</v>
      </c>
      <c r="T4585" s="4">
        <f>Sales_Datas[[#This Row],[after_discount]]-(Sales_Datas[[#This Row],[qty_ordered]]*Sales_Datas[[#This Row],[cogs]])</f>
        <v>759916</v>
      </c>
      <c r="U4585" s="3">
        <f>IFERROR(Sales_Datas[[#This Row],[Gross_Profit]]/Sales_Datas[[#This Row],[after_discount]],0)</f>
        <v>0.93921146953405021</v>
      </c>
      <c r="V4585" s="1" t="str">
        <f>IF(Sales_Datas[[#This Row],[base_price]] &lt;= 632200, "Low", (IF(Sales_Datas[[#This Row],[base_price]] &gt;= 10092000, "High", "Medium")))</f>
        <v>Medium</v>
      </c>
    </row>
    <row r="4586" spans="1:22" x14ac:dyDescent="0.25">
      <c r="A4586" s="1" t="s">
        <v>12727</v>
      </c>
      <c r="B4586" s="1" t="s">
        <v>8629</v>
      </c>
      <c r="C4586" s="2">
        <v>44756</v>
      </c>
      <c r="D4586" s="1" t="s">
        <v>743</v>
      </c>
      <c r="E4586" s="4">
        <v>80910</v>
      </c>
      <c r="F4586">
        <v>1</v>
      </c>
      <c r="G4586" s="4">
        <v>809100</v>
      </c>
      <c r="H4586" s="4">
        <v>0</v>
      </c>
      <c r="I4586" s="4">
        <v>809100</v>
      </c>
      <c r="J4586">
        <v>1</v>
      </c>
      <c r="K4586">
        <v>1</v>
      </c>
      <c r="L4586">
        <v>1</v>
      </c>
      <c r="M4586">
        <v>7</v>
      </c>
      <c r="N4586" s="2">
        <v>44544</v>
      </c>
      <c r="O4586" s="1" t="s">
        <v>744</v>
      </c>
      <c r="P4586" s="4">
        <v>745300</v>
      </c>
      <c r="Q4586" s="4">
        <v>49184</v>
      </c>
      <c r="R4586" s="1" t="s">
        <v>344</v>
      </c>
      <c r="S4586" s="1" t="s">
        <v>66</v>
      </c>
      <c r="T4586" s="4">
        <f>Sales_Datas[[#This Row],[after_discount]]-(Sales_Datas[[#This Row],[qty_ordered]]*Sales_Datas[[#This Row],[cogs]])</f>
        <v>759916</v>
      </c>
      <c r="U4586" s="3">
        <f>IFERROR(Sales_Datas[[#This Row],[Gross_Profit]]/Sales_Datas[[#This Row],[after_discount]],0)</f>
        <v>0.93921146953405021</v>
      </c>
      <c r="V4586" s="1" t="str">
        <f>IF(Sales_Datas[[#This Row],[base_price]] &lt;= 632200, "Low", (IF(Sales_Datas[[#This Row],[base_price]] &gt;= 10092000, "High", "Medium")))</f>
        <v>Medium</v>
      </c>
    </row>
    <row r="4587" spans="1:22" x14ac:dyDescent="0.25">
      <c r="A4587" s="1" t="s">
        <v>12728</v>
      </c>
      <c r="B4587" s="1" t="s">
        <v>8629</v>
      </c>
      <c r="C4587" s="2">
        <v>44762</v>
      </c>
      <c r="D4587" s="1" t="s">
        <v>743</v>
      </c>
      <c r="E4587" s="4">
        <v>80910</v>
      </c>
      <c r="F4587">
        <v>1</v>
      </c>
      <c r="G4587" s="4">
        <v>809100</v>
      </c>
      <c r="H4587" s="4">
        <v>0</v>
      </c>
      <c r="I4587" s="4">
        <v>809100</v>
      </c>
      <c r="J4587">
        <v>1</v>
      </c>
      <c r="K4587">
        <v>0</v>
      </c>
      <c r="L4587">
        <v>0</v>
      </c>
      <c r="M4587">
        <v>4</v>
      </c>
      <c r="N4587" s="2">
        <v>44544</v>
      </c>
      <c r="O4587" s="1" t="s">
        <v>744</v>
      </c>
      <c r="P4587" s="4">
        <v>745300</v>
      </c>
      <c r="Q4587" s="4">
        <v>49184</v>
      </c>
      <c r="R4587" s="1" t="s">
        <v>344</v>
      </c>
      <c r="S4587" s="1" t="s">
        <v>34</v>
      </c>
      <c r="T4587" s="4">
        <f>Sales_Datas[[#This Row],[after_discount]]-(Sales_Datas[[#This Row],[qty_ordered]]*Sales_Datas[[#This Row],[cogs]])</f>
        <v>759916</v>
      </c>
      <c r="U4587" s="3">
        <f>IFERROR(Sales_Datas[[#This Row],[Gross_Profit]]/Sales_Datas[[#This Row],[after_discount]],0)</f>
        <v>0.93921146953405021</v>
      </c>
      <c r="V4587" s="1" t="str">
        <f>IF(Sales_Datas[[#This Row],[base_price]] &lt;= 632200, "Low", (IF(Sales_Datas[[#This Row],[base_price]] &gt;= 10092000, "High", "Medium")))</f>
        <v>Medium</v>
      </c>
    </row>
    <row r="4588" spans="1:22" x14ac:dyDescent="0.25">
      <c r="A4588" s="1" t="s">
        <v>12729</v>
      </c>
      <c r="B4588" s="1" t="s">
        <v>8629</v>
      </c>
      <c r="C4588" s="2">
        <v>44766</v>
      </c>
      <c r="D4588" s="1" t="s">
        <v>743</v>
      </c>
      <c r="E4588" s="4">
        <v>80910</v>
      </c>
      <c r="F4588">
        <v>1</v>
      </c>
      <c r="G4588" s="4">
        <v>809100</v>
      </c>
      <c r="H4588" s="4">
        <v>0</v>
      </c>
      <c r="I4588" s="4">
        <v>809100</v>
      </c>
      <c r="J4588">
        <v>1</v>
      </c>
      <c r="K4588">
        <v>0</v>
      </c>
      <c r="L4588">
        <v>0</v>
      </c>
      <c r="M4588">
        <v>4</v>
      </c>
      <c r="N4588" s="2">
        <v>44544</v>
      </c>
      <c r="O4588" s="1" t="s">
        <v>744</v>
      </c>
      <c r="P4588" s="4">
        <v>745300</v>
      </c>
      <c r="Q4588" s="4">
        <v>49184</v>
      </c>
      <c r="R4588" s="1" t="s">
        <v>344</v>
      </c>
      <c r="S4588" s="1" t="s">
        <v>34</v>
      </c>
      <c r="T4588" s="4">
        <f>Sales_Datas[[#This Row],[after_discount]]-(Sales_Datas[[#This Row],[qty_ordered]]*Sales_Datas[[#This Row],[cogs]])</f>
        <v>759916</v>
      </c>
      <c r="U4588" s="3">
        <f>IFERROR(Sales_Datas[[#This Row],[Gross_Profit]]/Sales_Datas[[#This Row],[after_discount]],0)</f>
        <v>0.93921146953405021</v>
      </c>
      <c r="V4588" s="1" t="str">
        <f>IF(Sales_Datas[[#This Row],[base_price]] &lt;= 632200, "Low", (IF(Sales_Datas[[#This Row],[base_price]] &gt;= 10092000, "High", "Medium")))</f>
        <v>Medium</v>
      </c>
    </row>
    <row r="4589" spans="1:22" x14ac:dyDescent="0.25">
      <c r="A4589" s="1" t="s">
        <v>12730</v>
      </c>
      <c r="B4589" s="1" t="s">
        <v>8629</v>
      </c>
      <c r="C4589" s="2">
        <v>44767</v>
      </c>
      <c r="D4589" s="1" t="s">
        <v>743</v>
      </c>
      <c r="E4589" s="4">
        <v>80910</v>
      </c>
      <c r="F4589">
        <v>1</v>
      </c>
      <c r="G4589" s="4">
        <v>809100</v>
      </c>
      <c r="H4589" s="4">
        <v>0</v>
      </c>
      <c r="I4589" s="4">
        <v>809100</v>
      </c>
      <c r="J4589">
        <v>1</v>
      </c>
      <c r="K4589">
        <v>0</v>
      </c>
      <c r="L4589">
        <v>0</v>
      </c>
      <c r="M4589">
        <v>7</v>
      </c>
      <c r="N4589" s="2">
        <v>44544</v>
      </c>
      <c r="O4589" s="1" t="s">
        <v>744</v>
      </c>
      <c r="P4589" s="4">
        <v>745300</v>
      </c>
      <c r="Q4589" s="4">
        <v>49184</v>
      </c>
      <c r="R4589" s="1" t="s">
        <v>344</v>
      </c>
      <c r="S4589" s="1" t="s">
        <v>66</v>
      </c>
      <c r="T4589" s="4">
        <f>Sales_Datas[[#This Row],[after_discount]]-(Sales_Datas[[#This Row],[qty_ordered]]*Sales_Datas[[#This Row],[cogs]])</f>
        <v>759916</v>
      </c>
      <c r="U4589" s="3">
        <f>IFERROR(Sales_Datas[[#This Row],[Gross_Profit]]/Sales_Datas[[#This Row],[after_discount]],0)</f>
        <v>0.93921146953405021</v>
      </c>
      <c r="V4589" s="1" t="str">
        <f>IF(Sales_Datas[[#This Row],[base_price]] &lt;= 632200, "Low", (IF(Sales_Datas[[#This Row],[base_price]] &gt;= 10092000, "High", "Medium")))</f>
        <v>Medium</v>
      </c>
    </row>
    <row r="4590" spans="1:22" x14ac:dyDescent="0.25">
      <c r="A4590" s="1" t="s">
        <v>12731</v>
      </c>
      <c r="B4590" s="1" t="s">
        <v>12732</v>
      </c>
      <c r="C4590" s="2">
        <v>44810</v>
      </c>
      <c r="D4590" s="1" t="s">
        <v>743</v>
      </c>
      <c r="E4590" s="4">
        <v>80910</v>
      </c>
      <c r="F4590">
        <v>1</v>
      </c>
      <c r="G4590" s="4">
        <v>809100</v>
      </c>
      <c r="H4590" s="4">
        <v>0</v>
      </c>
      <c r="I4590" s="4">
        <v>809100</v>
      </c>
      <c r="J4590">
        <v>1</v>
      </c>
      <c r="K4590">
        <v>1</v>
      </c>
      <c r="L4590">
        <v>0</v>
      </c>
      <c r="M4590">
        <v>1</v>
      </c>
      <c r="N4590" s="2">
        <v>44737</v>
      </c>
      <c r="O4590" s="1" t="s">
        <v>744</v>
      </c>
      <c r="P4590" s="4">
        <v>745300</v>
      </c>
      <c r="Q4590" s="4">
        <v>49184</v>
      </c>
      <c r="R4590" s="1" t="s">
        <v>344</v>
      </c>
      <c r="S4590" s="1" t="s">
        <v>50</v>
      </c>
      <c r="T4590" s="4">
        <f>Sales_Datas[[#This Row],[after_discount]]-(Sales_Datas[[#This Row],[qty_ordered]]*Sales_Datas[[#This Row],[cogs]])</f>
        <v>759916</v>
      </c>
      <c r="U4590" s="3">
        <f>IFERROR(Sales_Datas[[#This Row],[Gross_Profit]]/Sales_Datas[[#This Row],[after_discount]],0)</f>
        <v>0.93921146953405021</v>
      </c>
      <c r="V4590" s="1" t="str">
        <f>IF(Sales_Datas[[#This Row],[base_price]] &lt;= 632200, "Low", (IF(Sales_Datas[[#This Row],[base_price]] &gt;= 10092000, "High", "Medium")))</f>
        <v>Medium</v>
      </c>
    </row>
    <row r="4591" spans="1:22" x14ac:dyDescent="0.25">
      <c r="A4591" s="1" t="s">
        <v>12733</v>
      </c>
      <c r="B4591" s="1" t="s">
        <v>3730</v>
      </c>
      <c r="C4591" s="2">
        <v>44835</v>
      </c>
      <c r="D4591" s="1" t="s">
        <v>11537</v>
      </c>
      <c r="E4591" s="4">
        <v>26970</v>
      </c>
      <c r="F4591">
        <v>3</v>
      </c>
      <c r="G4591" s="4">
        <v>809100</v>
      </c>
      <c r="H4591" s="4">
        <v>0</v>
      </c>
      <c r="I4591" s="4">
        <v>809100</v>
      </c>
      <c r="J4591">
        <v>1</v>
      </c>
      <c r="K4591">
        <v>1</v>
      </c>
      <c r="L4591">
        <v>1</v>
      </c>
      <c r="M4591">
        <v>1</v>
      </c>
      <c r="N4591" s="2">
        <v>44386</v>
      </c>
      <c r="O4591" s="1" t="s">
        <v>11538</v>
      </c>
      <c r="P4591" s="4">
        <v>217500</v>
      </c>
      <c r="Q4591" s="4">
        <v>15428</v>
      </c>
      <c r="R4591" s="1" t="s">
        <v>344</v>
      </c>
      <c r="S4591" s="1" t="s">
        <v>50</v>
      </c>
      <c r="T4591" s="4">
        <f>Sales_Datas[[#This Row],[after_discount]]-(Sales_Datas[[#This Row],[qty_ordered]]*Sales_Datas[[#This Row],[cogs]])</f>
        <v>762816</v>
      </c>
      <c r="U4591" s="3">
        <f>IFERROR(Sales_Datas[[#This Row],[Gross_Profit]]/Sales_Datas[[#This Row],[after_discount]],0)</f>
        <v>0.94279569892473114</v>
      </c>
      <c r="V4591" s="1" t="str">
        <f>IF(Sales_Datas[[#This Row],[base_price]] &lt;= 632200, "Low", (IF(Sales_Datas[[#This Row],[base_price]] &gt;= 10092000, "High", "Medium")))</f>
        <v>Low</v>
      </c>
    </row>
    <row r="4592" spans="1:22" x14ac:dyDescent="0.25">
      <c r="A4592" s="1" t="s">
        <v>12734</v>
      </c>
      <c r="B4592" s="1" t="s">
        <v>521</v>
      </c>
      <c r="C4592" s="2">
        <v>44872</v>
      </c>
      <c r="D4592" s="1" t="s">
        <v>743</v>
      </c>
      <c r="E4592" s="4">
        <v>80910</v>
      </c>
      <c r="F4592">
        <v>1</v>
      </c>
      <c r="G4592" s="4">
        <v>809100</v>
      </c>
      <c r="H4592" s="4">
        <v>0</v>
      </c>
      <c r="I4592" s="4">
        <v>809100</v>
      </c>
      <c r="J4592">
        <v>1</v>
      </c>
      <c r="K4592">
        <v>0</v>
      </c>
      <c r="L4592">
        <v>0</v>
      </c>
      <c r="M4592">
        <v>4</v>
      </c>
      <c r="N4592" s="2">
        <v>44524</v>
      </c>
      <c r="O4592" s="1" t="s">
        <v>744</v>
      </c>
      <c r="P4592" s="4">
        <v>745300</v>
      </c>
      <c r="Q4592" s="4">
        <v>49184</v>
      </c>
      <c r="R4592" s="1" t="s">
        <v>344</v>
      </c>
      <c r="S4592" s="1" t="s">
        <v>34</v>
      </c>
      <c r="T4592" s="4">
        <f>Sales_Datas[[#This Row],[after_discount]]-(Sales_Datas[[#This Row],[qty_ordered]]*Sales_Datas[[#This Row],[cogs]])</f>
        <v>759916</v>
      </c>
      <c r="U4592" s="3">
        <f>IFERROR(Sales_Datas[[#This Row],[Gross_Profit]]/Sales_Datas[[#This Row],[after_discount]],0)</f>
        <v>0.93921146953405021</v>
      </c>
      <c r="V4592" s="1" t="str">
        <f>IF(Sales_Datas[[#This Row],[base_price]] &lt;= 632200, "Low", (IF(Sales_Datas[[#This Row],[base_price]] &gt;= 10092000, "High", "Medium")))</f>
        <v>Medium</v>
      </c>
    </row>
    <row r="4593" spans="1:22" x14ac:dyDescent="0.25">
      <c r="A4593" s="1" t="s">
        <v>12735</v>
      </c>
      <c r="B4593" s="1" t="s">
        <v>12736</v>
      </c>
      <c r="C4593" s="2">
        <v>44237</v>
      </c>
      <c r="D4593" s="1" t="s">
        <v>12737</v>
      </c>
      <c r="E4593" s="4">
        <v>80620</v>
      </c>
      <c r="F4593">
        <v>1</v>
      </c>
      <c r="G4593" s="4">
        <v>806200</v>
      </c>
      <c r="H4593" s="4">
        <v>0</v>
      </c>
      <c r="I4593" s="4">
        <v>806200</v>
      </c>
      <c r="J4593">
        <v>1</v>
      </c>
      <c r="K4593">
        <v>1</v>
      </c>
      <c r="L4593">
        <v>1</v>
      </c>
      <c r="M4593">
        <v>1</v>
      </c>
      <c r="N4593" s="2">
        <v>44472</v>
      </c>
      <c r="O4593" s="1" t="s">
        <v>12738</v>
      </c>
      <c r="P4593" s="4">
        <v>806200</v>
      </c>
      <c r="Q4593" s="4">
        <v>59624</v>
      </c>
      <c r="R4593" s="1" t="s">
        <v>554</v>
      </c>
      <c r="S4593" s="1" t="s">
        <v>50</v>
      </c>
      <c r="T4593" s="4">
        <f>Sales_Datas[[#This Row],[after_discount]]-(Sales_Datas[[#This Row],[qty_ordered]]*Sales_Datas[[#This Row],[cogs]])</f>
        <v>746576</v>
      </c>
      <c r="U4593" s="3">
        <f>IFERROR(Sales_Datas[[#This Row],[Gross_Profit]]/Sales_Datas[[#This Row],[after_discount]],0)</f>
        <v>0.92604316546762588</v>
      </c>
      <c r="V4593" s="1" t="str">
        <f>IF(Sales_Datas[[#This Row],[base_price]] &lt;= 632200, "Low", (IF(Sales_Datas[[#This Row],[base_price]] &gt;= 10092000, "High", "Medium")))</f>
        <v>Medium</v>
      </c>
    </row>
    <row r="4594" spans="1:22" x14ac:dyDescent="0.25">
      <c r="A4594" s="1" t="s">
        <v>12739</v>
      </c>
      <c r="B4594" s="1" t="s">
        <v>12740</v>
      </c>
      <c r="C4594" s="2">
        <v>44454</v>
      </c>
      <c r="D4594" s="1" t="s">
        <v>12741</v>
      </c>
      <c r="E4594" s="4">
        <v>80620</v>
      </c>
      <c r="F4594">
        <v>1</v>
      </c>
      <c r="G4594" s="4">
        <v>806200</v>
      </c>
      <c r="H4594" s="4">
        <v>0</v>
      </c>
      <c r="I4594" s="4">
        <v>806200</v>
      </c>
      <c r="J4594">
        <v>1</v>
      </c>
      <c r="K4594">
        <v>1</v>
      </c>
      <c r="L4594">
        <v>1</v>
      </c>
      <c r="M4594">
        <v>1</v>
      </c>
      <c r="N4594" s="2">
        <v>44462</v>
      </c>
      <c r="O4594" s="1" t="s">
        <v>12742</v>
      </c>
      <c r="P4594" s="4">
        <v>806200</v>
      </c>
      <c r="Q4594" s="4">
        <v>69310</v>
      </c>
      <c r="R4594" s="1" t="s">
        <v>554</v>
      </c>
      <c r="S4594" s="1" t="s">
        <v>50</v>
      </c>
      <c r="T4594" s="4">
        <f>Sales_Datas[[#This Row],[after_discount]]-(Sales_Datas[[#This Row],[qty_ordered]]*Sales_Datas[[#This Row],[cogs]])</f>
        <v>736890</v>
      </c>
      <c r="U4594" s="3">
        <f>IFERROR(Sales_Datas[[#This Row],[Gross_Profit]]/Sales_Datas[[#This Row],[after_discount]],0)</f>
        <v>0.91402877697841722</v>
      </c>
      <c r="V4594" s="1" t="str">
        <f>IF(Sales_Datas[[#This Row],[base_price]] &lt;= 632200, "Low", (IF(Sales_Datas[[#This Row],[base_price]] &gt;= 10092000, "High", "Medium")))</f>
        <v>Medium</v>
      </c>
    </row>
    <row r="4595" spans="1:22" x14ac:dyDescent="0.25">
      <c r="A4595" s="1" t="s">
        <v>12743</v>
      </c>
      <c r="B4595" s="1" t="s">
        <v>12744</v>
      </c>
      <c r="C4595" s="2">
        <v>44468</v>
      </c>
      <c r="D4595" s="1" t="s">
        <v>12741</v>
      </c>
      <c r="E4595" s="4">
        <v>80620</v>
      </c>
      <c r="F4595">
        <v>1</v>
      </c>
      <c r="G4595" s="4">
        <v>806200</v>
      </c>
      <c r="H4595" s="4">
        <v>0</v>
      </c>
      <c r="I4595" s="4">
        <v>806200</v>
      </c>
      <c r="J4595">
        <v>1</v>
      </c>
      <c r="K4595">
        <v>1</v>
      </c>
      <c r="L4595">
        <v>1</v>
      </c>
      <c r="M4595">
        <v>4</v>
      </c>
      <c r="N4595" s="2">
        <v>44441</v>
      </c>
      <c r="O4595" s="1" t="s">
        <v>12742</v>
      </c>
      <c r="P4595" s="4">
        <v>806200</v>
      </c>
      <c r="Q4595" s="4">
        <v>69310</v>
      </c>
      <c r="R4595" s="1" t="s">
        <v>554</v>
      </c>
      <c r="S4595" s="1" t="s">
        <v>34</v>
      </c>
      <c r="T4595" s="4">
        <f>Sales_Datas[[#This Row],[after_discount]]-(Sales_Datas[[#This Row],[qty_ordered]]*Sales_Datas[[#This Row],[cogs]])</f>
        <v>736890</v>
      </c>
      <c r="U4595" s="3">
        <f>IFERROR(Sales_Datas[[#This Row],[Gross_Profit]]/Sales_Datas[[#This Row],[after_discount]],0)</f>
        <v>0.91402877697841722</v>
      </c>
      <c r="V4595" s="1" t="str">
        <f>IF(Sales_Datas[[#This Row],[base_price]] &lt;= 632200, "Low", (IF(Sales_Datas[[#This Row],[base_price]] &gt;= 10092000, "High", "Medium")))</f>
        <v>Medium</v>
      </c>
    </row>
    <row r="4596" spans="1:22" x14ac:dyDescent="0.25">
      <c r="A4596" s="1" t="s">
        <v>12745</v>
      </c>
      <c r="B4596" s="1" t="s">
        <v>12746</v>
      </c>
      <c r="C4596" s="2">
        <v>44447</v>
      </c>
      <c r="D4596" s="1" t="s">
        <v>8119</v>
      </c>
      <c r="E4596" s="4">
        <v>40310</v>
      </c>
      <c r="F4596">
        <v>2</v>
      </c>
      <c r="G4596" s="4">
        <v>806200</v>
      </c>
      <c r="H4596" s="4">
        <v>0</v>
      </c>
      <c r="I4596" s="4">
        <v>806200</v>
      </c>
      <c r="J4596">
        <v>1</v>
      </c>
      <c r="K4596">
        <v>1</v>
      </c>
      <c r="L4596">
        <v>1</v>
      </c>
      <c r="M4596">
        <v>1</v>
      </c>
      <c r="N4596" s="2">
        <v>44427</v>
      </c>
      <c r="O4596" s="1" t="s">
        <v>8120</v>
      </c>
      <c r="P4596" s="4">
        <v>403100</v>
      </c>
      <c r="Q4596" s="4">
        <v>29000</v>
      </c>
      <c r="R4596" s="1" t="s">
        <v>344</v>
      </c>
      <c r="S4596" s="1" t="s">
        <v>50</v>
      </c>
      <c r="T4596" s="4">
        <f>Sales_Datas[[#This Row],[after_discount]]-(Sales_Datas[[#This Row],[qty_ordered]]*Sales_Datas[[#This Row],[cogs]])</f>
        <v>748200</v>
      </c>
      <c r="U4596" s="3">
        <f>IFERROR(Sales_Datas[[#This Row],[Gross_Profit]]/Sales_Datas[[#This Row],[after_discount]],0)</f>
        <v>0.92805755395683454</v>
      </c>
      <c r="V4596" s="1" t="str">
        <f>IF(Sales_Datas[[#This Row],[base_price]] &lt;= 632200, "Low", (IF(Sales_Datas[[#This Row],[base_price]] &gt;= 10092000, "High", "Medium")))</f>
        <v>Low</v>
      </c>
    </row>
    <row r="4597" spans="1:22" x14ac:dyDescent="0.25">
      <c r="A4597" s="1" t="s">
        <v>12747</v>
      </c>
      <c r="B4597" s="1" t="s">
        <v>11672</v>
      </c>
      <c r="C4597" s="2">
        <v>44482</v>
      </c>
      <c r="D4597" s="1" t="s">
        <v>686</v>
      </c>
      <c r="E4597" s="4">
        <v>26680</v>
      </c>
      <c r="F4597">
        <v>3</v>
      </c>
      <c r="G4597" s="4">
        <v>800400</v>
      </c>
      <c r="H4597" s="4">
        <v>0</v>
      </c>
      <c r="I4597" s="4">
        <v>800400</v>
      </c>
      <c r="J4597">
        <v>1</v>
      </c>
      <c r="K4597">
        <v>0</v>
      </c>
      <c r="L4597">
        <v>0</v>
      </c>
      <c r="M4597">
        <v>1</v>
      </c>
      <c r="N4597" s="2">
        <v>44400</v>
      </c>
      <c r="O4597" s="1" t="s">
        <v>687</v>
      </c>
      <c r="P4597" s="4">
        <v>266800</v>
      </c>
      <c r="Q4597" s="4">
        <v>18908</v>
      </c>
      <c r="R4597" s="1" t="s">
        <v>344</v>
      </c>
      <c r="S4597" s="1" t="s">
        <v>50</v>
      </c>
      <c r="T4597" s="4">
        <f>Sales_Datas[[#This Row],[after_discount]]-(Sales_Datas[[#This Row],[qty_ordered]]*Sales_Datas[[#This Row],[cogs]])</f>
        <v>743676</v>
      </c>
      <c r="U4597" s="3">
        <f>IFERROR(Sales_Datas[[#This Row],[Gross_Profit]]/Sales_Datas[[#This Row],[after_discount]],0)</f>
        <v>0.92913043478260871</v>
      </c>
      <c r="V4597" s="1" t="str">
        <f>IF(Sales_Datas[[#This Row],[base_price]] &lt;= 632200, "Low", (IF(Sales_Datas[[#This Row],[base_price]] &gt;= 10092000, "High", "Medium")))</f>
        <v>Low</v>
      </c>
    </row>
    <row r="4598" spans="1:22" x14ac:dyDescent="0.25">
      <c r="A4598" s="1" t="s">
        <v>12748</v>
      </c>
      <c r="B4598" s="1" t="s">
        <v>12749</v>
      </c>
      <c r="C4598" s="2">
        <v>44590</v>
      </c>
      <c r="D4598" s="1" t="s">
        <v>686</v>
      </c>
      <c r="E4598" s="4">
        <v>26680</v>
      </c>
      <c r="F4598">
        <v>3</v>
      </c>
      <c r="G4598" s="4">
        <v>800400</v>
      </c>
      <c r="H4598" s="4">
        <v>0</v>
      </c>
      <c r="I4598" s="4">
        <v>800400</v>
      </c>
      <c r="J4598">
        <v>1</v>
      </c>
      <c r="K4598">
        <v>1</v>
      </c>
      <c r="L4598">
        <v>1</v>
      </c>
      <c r="M4598">
        <v>1</v>
      </c>
      <c r="N4598" s="2">
        <v>44588</v>
      </c>
      <c r="O4598" s="1" t="s">
        <v>687</v>
      </c>
      <c r="P4598" s="4">
        <v>266800</v>
      </c>
      <c r="Q4598" s="4">
        <v>18908</v>
      </c>
      <c r="R4598" s="1" t="s">
        <v>344</v>
      </c>
      <c r="S4598" s="1" t="s">
        <v>50</v>
      </c>
      <c r="T4598" s="4">
        <f>Sales_Datas[[#This Row],[after_discount]]-(Sales_Datas[[#This Row],[qty_ordered]]*Sales_Datas[[#This Row],[cogs]])</f>
        <v>743676</v>
      </c>
      <c r="U4598" s="3">
        <f>IFERROR(Sales_Datas[[#This Row],[Gross_Profit]]/Sales_Datas[[#This Row],[after_discount]],0)</f>
        <v>0.92913043478260871</v>
      </c>
      <c r="V4598" s="1" t="str">
        <f>IF(Sales_Datas[[#This Row],[base_price]] &lt;= 632200, "Low", (IF(Sales_Datas[[#This Row],[base_price]] &gt;= 10092000, "High", "Medium")))</f>
        <v>Low</v>
      </c>
    </row>
    <row r="4599" spans="1:22" x14ac:dyDescent="0.25">
      <c r="A4599" s="1" t="s">
        <v>12750</v>
      </c>
      <c r="B4599" s="1" t="s">
        <v>120</v>
      </c>
      <c r="C4599" s="2">
        <v>44591</v>
      </c>
      <c r="D4599" s="1" t="s">
        <v>686</v>
      </c>
      <c r="E4599" s="4">
        <v>26680</v>
      </c>
      <c r="F4599">
        <v>3</v>
      </c>
      <c r="G4599" s="4">
        <v>800400</v>
      </c>
      <c r="H4599" s="4">
        <v>0</v>
      </c>
      <c r="I4599" s="4">
        <v>800400</v>
      </c>
      <c r="J4599">
        <v>1</v>
      </c>
      <c r="K4599">
        <v>1</v>
      </c>
      <c r="L4599">
        <v>1</v>
      </c>
      <c r="M4599">
        <v>1</v>
      </c>
      <c r="N4599" s="2">
        <v>44581</v>
      </c>
      <c r="O4599" s="1" t="s">
        <v>687</v>
      </c>
      <c r="P4599" s="4">
        <v>266800</v>
      </c>
      <c r="Q4599" s="4">
        <v>18908</v>
      </c>
      <c r="R4599" s="1" t="s">
        <v>344</v>
      </c>
      <c r="S4599" s="1" t="s">
        <v>50</v>
      </c>
      <c r="T4599" s="4">
        <f>Sales_Datas[[#This Row],[after_discount]]-(Sales_Datas[[#This Row],[qty_ordered]]*Sales_Datas[[#This Row],[cogs]])</f>
        <v>743676</v>
      </c>
      <c r="U4599" s="3">
        <f>IFERROR(Sales_Datas[[#This Row],[Gross_Profit]]/Sales_Datas[[#This Row],[after_discount]],0)</f>
        <v>0.92913043478260871</v>
      </c>
      <c r="V4599" s="1" t="str">
        <f>IF(Sales_Datas[[#This Row],[base_price]] &lt;= 632200, "Low", (IF(Sales_Datas[[#This Row],[base_price]] &gt;= 10092000, "High", "Medium")))</f>
        <v>Low</v>
      </c>
    </row>
    <row r="4600" spans="1:22" x14ac:dyDescent="0.25">
      <c r="A4600" s="1" t="s">
        <v>12751</v>
      </c>
      <c r="B4600" s="1" t="s">
        <v>2718</v>
      </c>
      <c r="C4600" s="2">
        <v>44676</v>
      </c>
      <c r="D4600" s="1" t="s">
        <v>686</v>
      </c>
      <c r="E4600" s="4">
        <v>26680</v>
      </c>
      <c r="F4600">
        <v>3</v>
      </c>
      <c r="G4600" s="4">
        <v>800400</v>
      </c>
      <c r="H4600" s="4">
        <v>0</v>
      </c>
      <c r="I4600" s="4">
        <v>800400</v>
      </c>
      <c r="J4600">
        <v>1</v>
      </c>
      <c r="K4600">
        <v>1</v>
      </c>
      <c r="L4600">
        <v>0</v>
      </c>
      <c r="M4600">
        <v>2</v>
      </c>
      <c r="N4600" s="2">
        <v>44662</v>
      </c>
      <c r="O4600" s="1" t="s">
        <v>687</v>
      </c>
      <c r="P4600" s="4">
        <v>266800</v>
      </c>
      <c r="Q4600" s="4">
        <v>18908</v>
      </c>
      <c r="R4600" s="1" t="s">
        <v>344</v>
      </c>
      <c r="S4600" s="1" t="s">
        <v>76</v>
      </c>
      <c r="T4600" s="4">
        <f>Sales_Datas[[#This Row],[after_discount]]-(Sales_Datas[[#This Row],[qty_ordered]]*Sales_Datas[[#This Row],[cogs]])</f>
        <v>743676</v>
      </c>
      <c r="U4600" s="3">
        <f>IFERROR(Sales_Datas[[#This Row],[Gross_Profit]]/Sales_Datas[[#This Row],[after_discount]],0)</f>
        <v>0.92913043478260871</v>
      </c>
      <c r="V4600" s="1" t="str">
        <f>IF(Sales_Datas[[#This Row],[base_price]] &lt;= 632200, "Low", (IF(Sales_Datas[[#This Row],[base_price]] &gt;= 10092000, "High", "Medium")))</f>
        <v>Low</v>
      </c>
    </row>
    <row r="4601" spans="1:22" x14ac:dyDescent="0.25">
      <c r="A4601" s="1" t="s">
        <v>12752</v>
      </c>
      <c r="B4601" s="1" t="s">
        <v>12753</v>
      </c>
      <c r="C4601" s="2">
        <v>44775</v>
      </c>
      <c r="D4601" s="1" t="s">
        <v>11007</v>
      </c>
      <c r="E4601" s="4">
        <v>40020</v>
      </c>
      <c r="F4601">
        <v>2</v>
      </c>
      <c r="G4601" s="4">
        <v>800400</v>
      </c>
      <c r="H4601" s="4">
        <v>0</v>
      </c>
      <c r="I4601" s="4">
        <v>800400</v>
      </c>
      <c r="J4601">
        <v>1</v>
      </c>
      <c r="K4601">
        <v>1</v>
      </c>
      <c r="L4601">
        <v>1</v>
      </c>
      <c r="M4601">
        <v>1</v>
      </c>
      <c r="N4601" s="2">
        <v>44618</v>
      </c>
      <c r="O4601" s="1" t="s">
        <v>11008</v>
      </c>
      <c r="P4601" s="4">
        <v>400200</v>
      </c>
      <c r="Q4601" s="4">
        <v>32016</v>
      </c>
      <c r="R4601" s="1" t="s">
        <v>75</v>
      </c>
      <c r="S4601" s="1" t="s">
        <v>50</v>
      </c>
      <c r="T4601" s="4">
        <f>Sales_Datas[[#This Row],[after_discount]]-(Sales_Datas[[#This Row],[qty_ordered]]*Sales_Datas[[#This Row],[cogs]])</f>
        <v>736368</v>
      </c>
      <c r="U4601" s="3">
        <f>IFERROR(Sales_Datas[[#This Row],[Gross_Profit]]/Sales_Datas[[#This Row],[after_discount]],0)</f>
        <v>0.92</v>
      </c>
      <c r="V4601" s="1" t="str">
        <f>IF(Sales_Datas[[#This Row],[base_price]] &lt;= 632200, "Low", (IF(Sales_Datas[[#This Row],[base_price]] &gt;= 10092000, "High", "Medium")))</f>
        <v>Low</v>
      </c>
    </row>
    <row r="4602" spans="1:22" x14ac:dyDescent="0.25">
      <c r="A4602" s="1" t="s">
        <v>12754</v>
      </c>
      <c r="B4602" s="1" t="s">
        <v>12755</v>
      </c>
      <c r="C4602" s="2">
        <v>44293</v>
      </c>
      <c r="D4602" s="1" t="s">
        <v>9933</v>
      </c>
      <c r="E4602" s="4">
        <v>79750</v>
      </c>
      <c r="F4602">
        <v>1</v>
      </c>
      <c r="G4602" s="4">
        <v>797500</v>
      </c>
      <c r="H4602" s="4">
        <v>0</v>
      </c>
      <c r="I4602" s="4">
        <v>797500</v>
      </c>
      <c r="J4602">
        <v>1</v>
      </c>
      <c r="K4602">
        <v>1</v>
      </c>
      <c r="L4602">
        <v>1</v>
      </c>
      <c r="M4602">
        <v>1</v>
      </c>
      <c r="N4602" s="2">
        <v>44400</v>
      </c>
      <c r="O4602" s="1" t="s">
        <v>9934</v>
      </c>
      <c r="P4602" s="4">
        <v>797500</v>
      </c>
      <c r="Q4602" s="4">
        <v>64554</v>
      </c>
      <c r="R4602" s="1" t="s">
        <v>55</v>
      </c>
      <c r="S4602" s="1" t="s">
        <v>50</v>
      </c>
      <c r="T4602" s="4">
        <f>Sales_Datas[[#This Row],[after_discount]]-(Sales_Datas[[#This Row],[qty_ordered]]*Sales_Datas[[#This Row],[cogs]])</f>
        <v>732946</v>
      </c>
      <c r="U4602" s="3">
        <f>IFERROR(Sales_Datas[[#This Row],[Gross_Profit]]/Sales_Datas[[#This Row],[after_discount]],0)</f>
        <v>0.91905454545454546</v>
      </c>
      <c r="V4602" s="1" t="str">
        <f>IF(Sales_Datas[[#This Row],[base_price]] &lt;= 632200, "Low", (IF(Sales_Datas[[#This Row],[base_price]] &gt;= 10092000, "High", "Medium")))</f>
        <v>Medium</v>
      </c>
    </row>
    <row r="4603" spans="1:22" x14ac:dyDescent="0.25">
      <c r="A4603" s="1" t="s">
        <v>12756</v>
      </c>
      <c r="B4603" s="1" t="s">
        <v>11689</v>
      </c>
      <c r="C4603" s="2">
        <v>44391</v>
      </c>
      <c r="D4603" s="1" t="s">
        <v>9933</v>
      </c>
      <c r="E4603" s="4">
        <v>79750</v>
      </c>
      <c r="F4603">
        <v>1</v>
      </c>
      <c r="G4603" s="4">
        <v>797500</v>
      </c>
      <c r="H4603" s="4">
        <v>0</v>
      </c>
      <c r="I4603" s="4">
        <v>797500</v>
      </c>
      <c r="J4603">
        <v>1</v>
      </c>
      <c r="K4603">
        <v>1</v>
      </c>
      <c r="L4603">
        <v>0</v>
      </c>
      <c r="M4603">
        <v>1</v>
      </c>
      <c r="N4603" s="2">
        <v>44392</v>
      </c>
      <c r="O4603" s="1" t="s">
        <v>9934</v>
      </c>
      <c r="P4603" s="4">
        <v>797500</v>
      </c>
      <c r="Q4603" s="4">
        <v>64554</v>
      </c>
      <c r="R4603" s="1" t="s">
        <v>55</v>
      </c>
      <c r="S4603" s="1" t="s">
        <v>50</v>
      </c>
      <c r="T4603" s="4">
        <f>Sales_Datas[[#This Row],[after_discount]]-(Sales_Datas[[#This Row],[qty_ordered]]*Sales_Datas[[#This Row],[cogs]])</f>
        <v>732946</v>
      </c>
      <c r="U4603" s="3">
        <f>IFERROR(Sales_Datas[[#This Row],[Gross_Profit]]/Sales_Datas[[#This Row],[after_discount]],0)</f>
        <v>0.91905454545454546</v>
      </c>
      <c r="V4603" s="1" t="str">
        <f>IF(Sales_Datas[[#This Row],[base_price]] &lt;= 632200, "Low", (IF(Sales_Datas[[#This Row],[base_price]] &gt;= 10092000, "High", "Medium")))</f>
        <v>Medium</v>
      </c>
    </row>
    <row r="4604" spans="1:22" x14ac:dyDescent="0.25">
      <c r="A4604" s="1" t="s">
        <v>12757</v>
      </c>
      <c r="B4604" s="1" t="s">
        <v>12758</v>
      </c>
      <c r="C4604" s="2">
        <v>44392</v>
      </c>
      <c r="D4604" s="1" t="s">
        <v>9933</v>
      </c>
      <c r="E4604" s="4">
        <v>79750</v>
      </c>
      <c r="F4604">
        <v>1</v>
      </c>
      <c r="G4604" s="4">
        <v>797500</v>
      </c>
      <c r="H4604" s="4">
        <v>0</v>
      </c>
      <c r="I4604" s="4">
        <v>797500</v>
      </c>
      <c r="J4604">
        <v>1</v>
      </c>
      <c r="K4604">
        <v>1</v>
      </c>
      <c r="L4604">
        <v>1</v>
      </c>
      <c r="M4604">
        <v>1</v>
      </c>
      <c r="N4604" s="2">
        <v>44401</v>
      </c>
      <c r="O4604" s="1" t="s">
        <v>9934</v>
      </c>
      <c r="P4604" s="4">
        <v>797500</v>
      </c>
      <c r="Q4604" s="4">
        <v>64554</v>
      </c>
      <c r="R4604" s="1" t="s">
        <v>55</v>
      </c>
      <c r="S4604" s="1" t="s">
        <v>50</v>
      </c>
      <c r="T4604" s="4">
        <f>Sales_Datas[[#This Row],[after_discount]]-(Sales_Datas[[#This Row],[qty_ordered]]*Sales_Datas[[#This Row],[cogs]])</f>
        <v>732946</v>
      </c>
      <c r="U4604" s="3">
        <f>IFERROR(Sales_Datas[[#This Row],[Gross_Profit]]/Sales_Datas[[#This Row],[after_discount]],0)</f>
        <v>0.91905454545454546</v>
      </c>
      <c r="V4604" s="1" t="str">
        <f>IF(Sales_Datas[[#This Row],[base_price]] &lt;= 632200, "Low", (IF(Sales_Datas[[#This Row],[base_price]] &gt;= 10092000, "High", "Medium")))</f>
        <v>Medium</v>
      </c>
    </row>
    <row r="4605" spans="1:22" x14ac:dyDescent="0.25">
      <c r="A4605" s="1" t="s">
        <v>12759</v>
      </c>
      <c r="B4605" s="1" t="s">
        <v>12760</v>
      </c>
      <c r="C4605" s="2">
        <v>44398</v>
      </c>
      <c r="D4605" s="1" t="s">
        <v>9933</v>
      </c>
      <c r="E4605" s="4">
        <v>79750</v>
      </c>
      <c r="F4605">
        <v>1</v>
      </c>
      <c r="G4605" s="4">
        <v>797500</v>
      </c>
      <c r="H4605" s="4">
        <v>0</v>
      </c>
      <c r="I4605" s="4">
        <v>797500</v>
      </c>
      <c r="J4605">
        <v>1</v>
      </c>
      <c r="K4605">
        <v>0</v>
      </c>
      <c r="L4605">
        <v>0</v>
      </c>
      <c r="M4605">
        <v>1</v>
      </c>
      <c r="N4605" s="2">
        <v>44405</v>
      </c>
      <c r="O4605" s="1" t="s">
        <v>9934</v>
      </c>
      <c r="P4605" s="4">
        <v>797500</v>
      </c>
      <c r="Q4605" s="4">
        <v>64554</v>
      </c>
      <c r="R4605" s="1" t="s">
        <v>55</v>
      </c>
      <c r="S4605" s="1" t="s">
        <v>50</v>
      </c>
      <c r="T4605" s="4">
        <f>Sales_Datas[[#This Row],[after_discount]]-(Sales_Datas[[#This Row],[qty_ordered]]*Sales_Datas[[#This Row],[cogs]])</f>
        <v>732946</v>
      </c>
      <c r="U4605" s="3">
        <f>IFERROR(Sales_Datas[[#This Row],[Gross_Profit]]/Sales_Datas[[#This Row],[after_discount]],0)</f>
        <v>0.91905454545454546</v>
      </c>
      <c r="V4605" s="1" t="str">
        <f>IF(Sales_Datas[[#This Row],[base_price]] &lt;= 632200, "Low", (IF(Sales_Datas[[#This Row],[base_price]] &gt;= 10092000, "High", "Medium")))</f>
        <v>Medium</v>
      </c>
    </row>
    <row r="4606" spans="1:22" x14ac:dyDescent="0.25">
      <c r="A4606" s="1" t="s">
        <v>12761</v>
      </c>
      <c r="B4606" s="1" t="s">
        <v>5258</v>
      </c>
      <c r="C4606" s="2">
        <v>44436</v>
      </c>
      <c r="D4606" s="1" t="s">
        <v>9933</v>
      </c>
      <c r="E4606" s="4">
        <v>79750</v>
      </c>
      <c r="F4606">
        <v>1</v>
      </c>
      <c r="G4606" s="4">
        <v>797500</v>
      </c>
      <c r="H4606" s="4">
        <v>0</v>
      </c>
      <c r="I4606" s="4">
        <v>797500</v>
      </c>
      <c r="J4606">
        <v>1</v>
      </c>
      <c r="K4606">
        <v>1</v>
      </c>
      <c r="L4606">
        <v>1</v>
      </c>
      <c r="M4606">
        <v>1</v>
      </c>
      <c r="N4606" s="2">
        <v>44381</v>
      </c>
      <c r="O4606" s="1" t="s">
        <v>9934</v>
      </c>
      <c r="P4606" s="4">
        <v>797500</v>
      </c>
      <c r="Q4606" s="4">
        <v>64554</v>
      </c>
      <c r="R4606" s="1" t="s">
        <v>55</v>
      </c>
      <c r="S4606" s="1" t="s">
        <v>50</v>
      </c>
      <c r="T4606" s="4">
        <f>Sales_Datas[[#This Row],[after_discount]]-(Sales_Datas[[#This Row],[qty_ordered]]*Sales_Datas[[#This Row],[cogs]])</f>
        <v>732946</v>
      </c>
      <c r="U4606" s="3">
        <f>IFERROR(Sales_Datas[[#This Row],[Gross_Profit]]/Sales_Datas[[#This Row],[after_discount]],0)</f>
        <v>0.91905454545454546</v>
      </c>
      <c r="V4606" s="1" t="str">
        <f>IF(Sales_Datas[[#This Row],[base_price]] &lt;= 632200, "Low", (IF(Sales_Datas[[#This Row],[base_price]] &gt;= 10092000, "High", "Medium")))</f>
        <v>Medium</v>
      </c>
    </row>
    <row r="4607" spans="1:22" x14ac:dyDescent="0.25">
      <c r="A4607" s="1" t="s">
        <v>12762</v>
      </c>
      <c r="B4607" s="1" t="s">
        <v>12763</v>
      </c>
      <c r="C4607" s="2">
        <v>44507</v>
      </c>
      <c r="D4607" s="1" t="s">
        <v>9933</v>
      </c>
      <c r="E4607" s="4">
        <v>79750</v>
      </c>
      <c r="F4607">
        <v>1</v>
      </c>
      <c r="G4607" s="4">
        <v>797500</v>
      </c>
      <c r="H4607" s="4">
        <v>0</v>
      </c>
      <c r="I4607" s="4">
        <v>797500</v>
      </c>
      <c r="J4607">
        <v>1</v>
      </c>
      <c r="K4607">
        <v>1</v>
      </c>
      <c r="L4607">
        <v>1</v>
      </c>
      <c r="M4607">
        <v>1</v>
      </c>
      <c r="N4607" s="2">
        <v>44383</v>
      </c>
      <c r="O4607" s="1" t="s">
        <v>9934</v>
      </c>
      <c r="P4607" s="4">
        <v>797500</v>
      </c>
      <c r="Q4607" s="4">
        <v>64554</v>
      </c>
      <c r="R4607" s="1" t="s">
        <v>55</v>
      </c>
      <c r="S4607" s="1" t="s">
        <v>50</v>
      </c>
      <c r="T4607" s="4">
        <f>Sales_Datas[[#This Row],[after_discount]]-(Sales_Datas[[#This Row],[qty_ordered]]*Sales_Datas[[#This Row],[cogs]])</f>
        <v>732946</v>
      </c>
      <c r="U4607" s="3">
        <f>IFERROR(Sales_Datas[[#This Row],[Gross_Profit]]/Sales_Datas[[#This Row],[after_discount]],0)</f>
        <v>0.91905454545454546</v>
      </c>
      <c r="V4607" s="1" t="str">
        <f>IF(Sales_Datas[[#This Row],[base_price]] &lt;= 632200, "Low", (IF(Sales_Datas[[#This Row],[base_price]] &gt;= 10092000, "High", "Medium")))</f>
        <v>Medium</v>
      </c>
    </row>
    <row r="4608" spans="1:22" x14ac:dyDescent="0.25">
      <c r="A4608" s="1" t="s">
        <v>12764</v>
      </c>
      <c r="B4608" s="1" t="s">
        <v>354</v>
      </c>
      <c r="C4608" s="2">
        <v>44552</v>
      </c>
      <c r="D4608" s="1" t="s">
        <v>12765</v>
      </c>
      <c r="E4608" s="4">
        <v>79750</v>
      </c>
      <c r="F4608">
        <v>1</v>
      </c>
      <c r="G4608" s="4">
        <v>797500</v>
      </c>
      <c r="H4608" s="4">
        <v>0</v>
      </c>
      <c r="I4608" s="4">
        <v>797500</v>
      </c>
      <c r="J4608">
        <v>1</v>
      </c>
      <c r="K4608">
        <v>1</v>
      </c>
      <c r="L4608">
        <v>0</v>
      </c>
      <c r="M4608">
        <v>1</v>
      </c>
      <c r="N4608" s="2">
        <v>44436</v>
      </c>
      <c r="O4608" s="1" t="s">
        <v>12766</v>
      </c>
      <c r="P4608" s="4">
        <v>753420</v>
      </c>
      <c r="Q4608" s="4">
        <v>50460</v>
      </c>
      <c r="R4608" s="1" t="s">
        <v>55</v>
      </c>
      <c r="S4608" s="1" t="s">
        <v>50</v>
      </c>
      <c r="T4608" s="4">
        <f>Sales_Datas[[#This Row],[after_discount]]-(Sales_Datas[[#This Row],[qty_ordered]]*Sales_Datas[[#This Row],[cogs]])</f>
        <v>747040</v>
      </c>
      <c r="U4608" s="3">
        <f>IFERROR(Sales_Datas[[#This Row],[Gross_Profit]]/Sales_Datas[[#This Row],[after_discount]],0)</f>
        <v>0.93672727272727274</v>
      </c>
      <c r="V4608" s="1" t="str">
        <f>IF(Sales_Datas[[#This Row],[base_price]] &lt;= 632200, "Low", (IF(Sales_Datas[[#This Row],[base_price]] &gt;= 10092000, "High", "Medium")))</f>
        <v>Medium</v>
      </c>
    </row>
    <row r="4609" spans="1:22" x14ac:dyDescent="0.25">
      <c r="A4609" s="1" t="s">
        <v>12767</v>
      </c>
      <c r="B4609" s="1" t="s">
        <v>12768</v>
      </c>
      <c r="C4609" s="2">
        <v>44582</v>
      </c>
      <c r="D4609" s="1" t="s">
        <v>12765</v>
      </c>
      <c r="E4609" s="4">
        <v>79750</v>
      </c>
      <c r="F4609">
        <v>1</v>
      </c>
      <c r="G4609" s="4">
        <v>797500</v>
      </c>
      <c r="H4609" s="4">
        <v>0</v>
      </c>
      <c r="I4609" s="4">
        <v>797500</v>
      </c>
      <c r="J4609">
        <v>1</v>
      </c>
      <c r="K4609">
        <v>0</v>
      </c>
      <c r="L4609">
        <v>0</v>
      </c>
      <c r="M4609">
        <v>5</v>
      </c>
      <c r="N4609" s="2">
        <v>44585</v>
      </c>
      <c r="O4609" s="1" t="s">
        <v>12766</v>
      </c>
      <c r="P4609" s="4">
        <v>753420</v>
      </c>
      <c r="Q4609" s="4">
        <v>50460</v>
      </c>
      <c r="R4609" s="1" t="s">
        <v>55</v>
      </c>
      <c r="S4609" s="1" t="s">
        <v>24</v>
      </c>
      <c r="T4609" s="4">
        <f>Sales_Datas[[#This Row],[after_discount]]-(Sales_Datas[[#This Row],[qty_ordered]]*Sales_Datas[[#This Row],[cogs]])</f>
        <v>747040</v>
      </c>
      <c r="U4609" s="3">
        <f>IFERROR(Sales_Datas[[#This Row],[Gross_Profit]]/Sales_Datas[[#This Row],[after_discount]],0)</f>
        <v>0.93672727272727274</v>
      </c>
      <c r="V4609" s="1" t="str">
        <f>IF(Sales_Datas[[#This Row],[base_price]] &lt;= 632200, "Low", (IF(Sales_Datas[[#This Row],[base_price]] &gt;= 10092000, "High", "Medium")))</f>
        <v>Medium</v>
      </c>
    </row>
    <row r="4610" spans="1:22" x14ac:dyDescent="0.25">
      <c r="A4610" s="1" t="s">
        <v>12769</v>
      </c>
      <c r="B4610" s="1" t="s">
        <v>11546</v>
      </c>
      <c r="C4610" s="2">
        <v>44708</v>
      </c>
      <c r="D4610" s="1" t="s">
        <v>1070</v>
      </c>
      <c r="E4610" s="4">
        <v>79750</v>
      </c>
      <c r="F4610">
        <v>1</v>
      </c>
      <c r="G4610" s="4">
        <v>797500</v>
      </c>
      <c r="H4610" s="4">
        <v>0</v>
      </c>
      <c r="I4610" s="4">
        <v>797500</v>
      </c>
      <c r="J4610">
        <v>1</v>
      </c>
      <c r="K4610">
        <v>1</v>
      </c>
      <c r="L4610">
        <v>1</v>
      </c>
      <c r="M4610">
        <v>1</v>
      </c>
      <c r="N4610" s="2">
        <v>44682</v>
      </c>
      <c r="O4610" s="1" t="s">
        <v>1071</v>
      </c>
      <c r="P4610" s="4">
        <v>754000</v>
      </c>
      <c r="Q4610" s="4">
        <v>45240</v>
      </c>
      <c r="R4610" s="1" t="s">
        <v>383</v>
      </c>
      <c r="S4610" s="1" t="s">
        <v>50</v>
      </c>
      <c r="T4610" s="4">
        <f>Sales_Datas[[#This Row],[after_discount]]-(Sales_Datas[[#This Row],[qty_ordered]]*Sales_Datas[[#This Row],[cogs]])</f>
        <v>752260</v>
      </c>
      <c r="U4610" s="3">
        <f>IFERROR(Sales_Datas[[#This Row],[Gross_Profit]]/Sales_Datas[[#This Row],[after_discount]],0)</f>
        <v>0.94327272727272726</v>
      </c>
      <c r="V4610" s="1" t="str">
        <f>IF(Sales_Datas[[#This Row],[base_price]] &lt;= 632200, "Low", (IF(Sales_Datas[[#This Row],[base_price]] &gt;= 10092000, "High", "Medium")))</f>
        <v>Medium</v>
      </c>
    </row>
    <row r="4611" spans="1:22" x14ac:dyDescent="0.25">
      <c r="A4611" s="1" t="s">
        <v>12770</v>
      </c>
      <c r="B4611" s="1" t="s">
        <v>4562</v>
      </c>
      <c r="C4611" s="2">
        <v>44454</v>
      </c>
      <c r="D4611" s="1" t="s">
        <v>6197</v>
      </c>
      <c r="E4611" s="4">
        <v>26390</v>
      </c>
      <c r="F4611">
        <v>3</v>
      </c>
      <c r="G4611" s="4">
        <v>791700</v>
      </c>
      <c r="H4611" s="4">
        <v>0</v>
      </c>
      <c r="I4611" s="4">
        <v>791700</v>
      </c>
      <c r="J4611">
        <v>1</v>
      </c>
      <c r="K4611">
        <v>1</v>
      </c>
      <c r="L4611">
        <v>1</v>
      </c>
      <c r="M4611">
        <v>8</v>
      </c>
      <c r="N4611" s="2">
        <v>44453</v>
      </c>
      <c r="O4611" s="1" t="s">
        <v>6198</v>
      </c>
      <c r="P4611" s="4">
        <v>252300</v>
      </c>
      <c r="Q4611" s="4">
        <v>17400</v>
      </c>
      <c r="R4611" s="1" t="s">
        <v>344</v>
      </c>
      <c r="S4611" s="1" t="s">
        <v>1115</v>
      </c>
      <c r="T4611" s="4">
        <f>Sales_Datas[[#This Row],[after_discount]]-(Sales_Datas[[#This Row],[qty_ordered]]*Sales_Datas[[#This Row],[cogs]])</f>
        <v>739500</v>
      </c>
      <c r="U4611" s="3">
        <f>IFERROR(Sales_Datas[[#This Row],[Gross_Profit]]/Sales_Datas[[#This Row],[after_discount]],0)</f>
        <v>0.93406593406593408</v>
      </c>
      <c r="V4611" s="1" t="str">
        <f>IF(Sales_Datas[[#This Row],[base_price]] &lt;= 632200, "Low", (IF(Sales_Datas[[#This Row],[base_price]] &gt;= 10092000, "High", "Medium")))</f>
        <v>Low</v>
      </c>
    </row>
    <row r="4612" spans="1:22" x14ac:dyDescent="0.25">
      <c r="A4612" s="1" t="s">
        <v>12771</v>
      </c>
      <c r="B4612" s="1" t="s">
        <v>12772</v>
      </c>
      <c r="C4612" s="2">
        <v>44495</v>
      </c>
      <c r="D4612" s="1" t="s">
        <v>12773</v>
      </c>
      <c r="E4612" s="4">
        <v>78822</v>
      </c>
      <c r="F4612">
        <v>1</v>
      </c>
      <c r="G4612" s="4">
        <v>788220</v>
      </c>
      <c r="H4612" s="4">
        <v>0</v>
      </c>
      <c r="I4612" s="4">
        <v>788220</v>
      </c>
      <c r="J4612">
        <v>1</v>
      </c>
      <c r="K4612">
        <v>1</v>
      </c>
      <c r="L4612">
        <v>1</v>
      </c>
      <c r="M4612">
        <v>1</v>
      </c>
      <c r="N4612" s="2">
        <v>44416</v>
      </c>
      <c r="O4612" s="1" t="s">
        <v>12774</v>
      </c>
      <c r="P4612" s="4">
        <v>788220</v>
      </c>
      <c r="Q4612" s="4">
        <v>69310</v>
      </c>
      <c r="R4612" s="1" t="s">
        <v>128</v>
      </c>
      <c r="S4612" s="1" t="s">
        <v>50</v>
      </c>
      <c r="T4612" s="4">
        <f>Sales_Datas[[#This Row],[after_discount]]-(Sales_Datas[[#This Row],[qty_ordered]]*Sales_Datas[[#This Row],[cogs]])</f>
        <v>718910</v>
      </c>
      <c r="U4612" s="3">
        <f>IFERROR(Sales_Datas[[#This Row],[Gross_Profit]]/Sales_Datas[[#This Row],[after_discount]],0)</f>
        <v>0.91206769683590871</v>
      </c>
      <c r="V4612" s="1" t="str">
        <f>IF(Sales_Datas[[#This Row],[base_price]] &lt;= 632200, "Low", (IF(Sales_Datas[[#This Row],[base_price]] &gt;= 10092000, "High", "Medium")))</f>
        <v>Medium</v>
      </c>
    </row>
    <row r="4613" spans="1:22" x14ac:dyDescent="0.25">
      <c r="A4613" s="1" t="s">
        <v>12775</v>
      </c>
      <c r="B4613" s="1" t="s">
        <v>12776</v>
      </c>
      <c r="C4613" s="2">
        <v>44539</v>
      </c>
      <c r="D4613" s="1" t="s">
        <v>12777</v>
      </c>
      <c r="E4613" s="4">
        <v>78300</v>
      </c>
      <c r="F4613">
        <v>1</v>
      </c>
      <c r="G4613" s="4">
        <v>783000</v>
      </c>
      <c r="H4613" s="4">
        <v>0</v>
      </c>
      <c r="I4613" s="4">
        <v>783000</v>
      </c>
      <c r="J4613">
        <v>1</v>
      </c>
      <c r="K4613">
        <v>1</v>
      </c>
      <c r="L4613">
        <v>0</v>
      </c>
      <c r="M4613">
        <v>1</v>
      </c>
      <c r="N4613" s="2">
        <v>44463</v>
      </c>
      <c r="O4613" s="1" t="s">
        <v>12778</v>
      </c>
      <c r="P4613" s="4">
        <v>783000</v>
      </c>
      <c r="Q4613" s="4">
        <v>55564</v>
      </c>
      <c r="R4613" s="1" t="s">
        <v>55</v>
      </c>
      <c r="S4613" s="1" t="s">
        <v>50</v>
      </c>
      <c r="T4613" s="4">
        <f>Sales_Datas[[#This Row],[after_discount]]-(Sales_Datas[[#This Row],[qty_ordered]]*Sales_Datas[[#This Row],[cogs]])</f>
        <v>727436</v>
      </c>
      <c r="U4613" s="3">
        <f>IFERROR(Sales_Datas[[#This Row],[Gross_Profit]]/Sales_Datas[[#This Row],[after_discount]],0)</f>
        <v>0.92903703703703699</v>
      </c>
      <c r="V4613" s="1" t="str">
        <f>IF(Sales_Datas[[#This Row],[base_price]] &lt;= 632200, "Low", (IF(Sales_Datas[[#This Row],[base_price]] &gt;= 10092000, "High", "Medium")))</f>
        <v>Medium</v>
      </c>
    </row>
    <row r="4614" spans="1:22" x14ac:dyDescent="0.25">
      <c r="A4614" s="1" t="s">
        <v>12779</v>
      </c>
      <c r="B4614" s="1" t="s">
        <v>12780</v>
      </c>
      <c r="C4614" s="2">
        <v>44466</v>
      </c>
      <c r="D4614" s="1" t="s">
        <v>12781</v>
      </c>
      <c r="E4614" s="4">
        <v>78300</v>
      </c>
      <c r="F4614">
        <v>1</v>
      </c>
      <c r="G4614" s="4">
        <v>783000</v>
      </c>
      <c r="H4614" s="4">
        <v>0</v>
      </c>
      <c r="I4614" s="4">
        <v>783000</v>
      </c>
      <c r="J4614">
        <v>1</v>
      </c>
      <c r="K4614">
        <v>1</v>
      </c>
      <c r="L4614">
        <v>0</v>
      </c>
      <c r="M4614">
        <v>1</v>
      </c>
      <c r="N4614" s="2">
        <v>44424</v>
      </c>
      <c r="O4614" s="1" t="s">
        <v>12782</v>
      </c>
      <c r="P4614" s="4">
        <v>783000</v>
      </c>
      <c r="Q4614" s="4">
        <v>51678</v>
      </c>
      <c r="R4614" s="1" t="s">
        <v>128</v>
      </c>
      <c r="S4614" s="1" t="s">
        <v>50</v>
      </c>
      <c r="T4614" s="4">
        <f>Sales_Datas[[#This Row],[after_discount]]-(Sales_Datas[[#This Row],[qty_ordered]]*Sales_Datas[[#This Row],[cogs]])</f>
        <v>731322</v>
      </c>
      <c r="U4614" s="3">
        <f>IFERROR(Sales_Datas[[#This Row],[Gross_Profit]]/Sales_Datas[[#This Row],[after_discount]],0)</f>
        <v>0.93400000000000005</v>
      </c>
      <c r="V4614" s="1" t="str">
        <f>IF(Sales_Datas[[#This Row],[base_price]] &lt;= 632200, "Low", (IF(Sales_Datas[[#This Row],[base_price]] &gt;= 10092000, "High", "Medium")))</f>
        <v>Medium</v>
      </c>
    </row>
    <row r="4615" spans="1:22" x14ac:dyDescent="0.25">
      <c r="A4615" s="1" t="s">
        <v>12783</v>
      </c>
      <c r="B4615" s="1" t="s">
        <v>12784</v>
      </c>
      <c r="C4615" s="2">
        <v>44203</v>
      </c>
      <c r="D4615" s="1" t="s">
        <v>12785</v>
      </c>
      <c r="E4615" s="4">
        <v>78300</v>
      </c>
      <c r="F4615">
        <v>1</v>
      </c>
      <c r="G4615" s="4">
        <v>783000</v>
      </c>
      <c r="H4615" s="4">
        <v>0</v>
      </c>
      <c r="I4615" s="4">
        <v>783000</v>
      </c>
      <c r="J4615">
        <v>1</v>
      </c>
      <c r="K4615">
        <v>0</v>
      </c>
      <c r="L4615">
        <v>0</v>
      </c>
      <c r="M4615">
        <v>1</v>
      </c>
      <c r="N4615" s="2">
        <v>44381</v>
      </c>
      <c r="O4615" s="1" t="s">
        <v>12786</v>
      </c>
      <c r="P4615" s="4">
        <v>783000</v>
      </c>
      <c r="Q4615" s="4">
        <v>61828</v>
      </c>
      <c r="R4615" s="1" t="s">
        <v>554</v>
      </c>
      <c r="S4615" s="1" t="s">
        <v>50</v>
      </c>
      <c r="T4615" s="4">
        <f>Sales_Datas[[#This Row],[after_discount]]-(Sales_Datas[[#This Row],[qty_ordered]]*Sales_Datas[[#This Row],[cogs]])</f>
        <v>721172</v>
      </c>
      <c r="U4615" s="3">
        <f>IFERROR(Sales_Datas[[#This Row],[Gross_Profit]]/Sales_Datas[[#This Row],[after_discount]],0)</f>
        <v>0.92103703703703699</v>
      </c>
      <c r="V4615" s="1" t="str">
        <f>IF(Sales_Datas[[#This Row],[base_price]] &lt;= 632200, "Low", (IF(Sales_Datas[[#This Row],[base_price]] &gt;= 10092000, "High", "Medium")))</f>
        <v>Medium</v>
      </c>
    </row>
    <row r="4616" spans="1:22" x14ac:dyDescent="0.25">
      <c r="A4616" s="1" t="s">
        <v>12787</v>
      </c>
      <c r="B4616" s="1" t="s">
        <v>12788</v>
      </c>
      <c r="C4616" s="2">
        <v>44208</v>
      </c>
      <c r="D4616" s="1" t="s">
        <v>12789</v>
      </c>
      <c r="E4616" s="4">
        <v>78300</v>
      </c>
      <c r="F4616">
        <v>1</v>
      </c>
      <c r="G4616" s="4">
        <v>783000</v>
      </c>
      <c r="H4616" s="4">
        <v>0</v>
      </c>
      <c r="I4616" s="4">
        <v>783000</v>
      </c>
      <c r="J4616">
        <v>1</v>
      </c>
      <c r="K4616">
        <v>1</v>
      </c>
      <c r="L4616">
        <v>1</v>
      </c>
      <c r="M4616">
        <v>1</v>
      </c>
      <c r="N4616" s="2">
        <v>44516</v>
      </c>
      <c r="O4616" s="1" t="s">
        <v>12790</v>
      </c>
      <c r="P4616" s="4">
        <v>957000</v>
      </c>
      <c r="Q4616" s="4">
        <v>60262</v>
      </c>
      <c r="R4616" s="1" t="s">
        <v>554</v>
      </c>
      <c r="S4616" s="1" t="s">
        <v>50</v>
      </c>
      <c r="T4616" s="4">
        <f>Sales_Datas[[#This Row],[after_discount]]-(Sales_Datas[[#This Row],[qty_ordered]]*Sales_Datas[[#This Row],[cogs]])</f>
        <v>722738</v>
      </c>
      <c r="U4616" s="3">
        <f>IFERROR(Sales_Datas[[#This Row],[Gross_Profit]]/Sales_Datas[[#This Row],[after_discount]],0)</f>
        <v>0.92303703703703699</v>
      </c>
      <c r="V4616" s="1" t="str">
        <f>IF(Sales_Datas[[#This Row],[base_price]] &lt;= 632200, "Low", (IF(Sales_Datas[[#This Row],[base_price]] &gt;= 10092000, "High", "Medium")))</f>
        <v>Medium</v>
      </c>
    </row>
    <row r="4617" spans="1:22" x14ac:dyDescent="0.25">
      <c r="A4617" s="1" t="s">
        <v>12791</v>
      </c>
      <c r="B4617" s="1" t="s">
        <v>12792</v>
      </c>
      <c r="C4617" s="2">
        <v>44451</v>
      </c>
      <c r="D4617" s="1" t="s">
        <v>12793</v>
      </c>
      <c r="E4617" s="4">
        <v>78300</v>
      </c>
      <c r="F4617">
        <v>1</v>
      </c>
      <c r="G4617" s="4">
        <v>783000</v>
      </c>
      <c r="H4617" s="4">
        <v>0</v>
      </c>
      <c r="I4617" s="4">
        <v>783000</v>
      </c>
      <c r="J4617">
        <v>1</v>
      </c>
      <c r="K4617">
        <v>1</v>
      </c>
      <c r="L4617">
        <v>0</v>
      </c>
      <c r="M4617">
        <v>1</v>
      </c>
      <c r="N4617" s="2">
        <v>44557</v>
      </c>
      <c r="O4617" s="1" t="s">
        <v>12794</v>
      </c>
      <c r="P4617" s="4">
        <v>783000</v>
      </c>
      <c r="Q4617" s="4">
        <v>58696</v>
      </c>
      <c r="R4617" s="1" t="s">
        <v>554</v>
      </c>
      <c r="S4617" s="1" t="s">
        <v>50</v>
      </c>
      <c r="T4617" s="4">
        <f>Sales_Datas[[#This Row],[after_discount]]-(Sales_Datas[[#This Row],[qty_ordered]]*Sales_Datas[[#This Row],[cogs]])</f>
        <v>724304</v>
      </c>
      <c r="U4617" s="3">
        <f>IFERROR(Sales_Datas[[#This Row],[Gross_Profit]]/Sales_Datas[[#This Row],[after_discount]],0)</f>
        <v>0.92503703703703699</v>
      </c>
      <c r="V4617" s="1" t="str">
        <f>IF(Sales_Datas[[#This Row],[base_price]] &lt;= 632200, "Low", (IF(Sales_Datas[[#This Row],[base_price]] &gt;= 10092000, "High", "Medium")))</f>
        <v>Medium</v>
      </c>
    </row>
    <row r="4618" spans="1:22" x14ac:dyDescent="0.25">
      <c r="A4618" s="1" t="s">
        <v>12795</v>
      </c>
      <c r="B4618" s="1" t="s">
        <v>11446</v>
      </c>
      <c r="C4618" s="2">
        <v>44715</v>
      </c>
      <c r="D4618" s="1" t="s">
        <v>12796</v>
      </c>
      <c r="E4618" s="4">
        <v>78300</v>
      </c>
      <c r="F4618">
        <v>1</v>
      </c>
      <c r="G4618" s="4">
        <v>783000</v>
      </c>
      <c r="H4618" s="4">
        <v>0</v>
      </c>
      <c r="I4618" s="4">
        <v>783000</v>
      </c>
      <c r="J4618">
        <v>1</v>
      </c>
      <c r="K4618">
        <v>1</v>
      </c>
      <c r="L4618">
        <v>1</v>
      </c>
      <c r="M4618">
        <v>1</v>
      </c>
      <c r="N4618" s="2">
        <v>44550</v>
      </c>
      <c r="O4618" s="1" t="s">
        <v>12797</v>
      </c>
      <c r="P4618" s="4">
        <v>783000</v>
      </c>
      <c r="Q4618" s="4">
        <v>67338</v>
      </c>
      <c r="R4618" s="1" t="s">
        <v>23</v>
      </c>
      <c r="S4618" s="1" t="s">
        <v>50</v>
      </c>
      <c r="T4618" s="4">
        <f>Sales_Datas[[#This Row],[after_discount]]-(Sales_Datas[[#This Row],[qty_ordered]]*Sales_Datas[[#This Row],[cogs]])</f>
        <v>715662</v>
      </c>
      <c r="U4618" s="3">
        <f>IFERROR(Sales_Datas[[#This Row],[Gross_Profit]]/Sales_Datas[[#This Row],[after_discount]],0)</f>
        <v>0.91400000000000003</v>
      </c>
      <c r="V4618" s="1" t="str">
        <f>IF(Sales_Datas[[#This Row],[base_price]] &lt;= 632200, "Low", (IF(Sales_Datas[[#This Row],[base_price]] &gt;= 10092000, "High", "Medium")))</f>
        <v>Medium</v>
      </c>
    </row>
    <row r="4619" spans="1:22" x14ac:dyDescent="0.25">
      <c r="A4619" s="1" t="s">
        <v>12798</v>
      </c>
      <c r="B4619" s="1" t="s">
        <v>12799</v>
      </c>
      <c r="C4619" s="2">
        <v>44896</v>
      </c>
      <c r="D4619" s="1" t="s">
        <v>21</v>
      </c>
      <c r="E4619" s="4">
        <v>26100</v>
      </c>
      <c r="F4619">
        <v>3</v>
      </c>
      <c r="G4619" s="4">
        <v>783000</v>
      </c>
      <c r="H4619" s="4">
        <v>0</v>
      </c>
      <c r="I4619" s="4">
        <v>783000</v>
      </c>
      <c r="J4619">
        <v>1</v>
      </c>
      <c r="K4619">
        <v>1</v>
      </c>
      <c r="L4619">
        <v>1</v>
      </c>
      <c r="M4619">
        <v>1</v>
      </c>
      <c r="N4619" s="2">
        <v>44399</v>
      </c>
      <c r="O4619" s="1" t="s">
        <v>22</v>
      </c>
      <c r="P4619" s="4">
        <v>261000</v>
      </c>
      <c r="Q4619" s="4">
        <v>18270</v>
      </c>
      <c r="R4619" s="1" t="s">
        <v>23</v>
      </c>
      <c r="S4619" s="1" t="s">
        <v>50</v>
      </c>
      <c r="T4619" s="4">
        <f>Sales_Datas[[#This Row],[after_discount]]-(Sales_Datas[[#This Row],[qty_ordered]]*Sales_Datas[[#This Row],[cogs]])</f>
        <v>728190</v>
      </c>
      <c r="U4619" s="3">
        <f>IFERROR(Sales_Datas[[#This Row],[Gross_Profit]]/Sales_Datas[[#This Row],[after_discount]],0)</f>
        <v>0.93</v>
      </c>
      <c r="V4619" s="1" t="str">
        <f>IF(Sales_Datas[[#This Row],[base_price]] &lt;= 632200, "Low", (IF(Sales_Datas[[#This Row],[base_price]] &gt;= 10092000, "High", "Medium")))</f>
        <v>Low</v>
      </c>
    </row>
    <row r="4620" spans="1:22" x14ac:dyDescent="0.25">
      <c r="A4620" s="1" t="s">
        <v>12800</v>
      </c>
      <c r="B4620" s="1" t="s">
        <v>12801</v>
      </c>
      <c r="C4620" s="2">
        <v>44760</v>
      </c>
      <c r="D4620" s="1" t="s">
        <v>12802</v>
      </c>
      <c r="E4620" s="4">
        <v>39150</v>
      </c>
      <c r="F4620">
        <v>2</v>
      </c>
      <c r="G4620" s="4">
        <v>783000</v>
      </c>
      <c r="H4620" s="4">
        <v>0</v>
      </c>
      <c r="I4620" s="4">
        <v>783000</v>
      </c>
      <c r="J4620">
        <v>1</v>
      </c>
      <c r="K4620">
        <v>1</v>
      </c>
      <c r="L4620">
        <v>1</v>
      </c>
      <c r="M4620">
        <v>1</v>
      </c>
      <c r="N4620" s="2">
        <v>44759</v>
      </c>
      <c r="O4620" s="1" t="s">
        <v>12803</v>
      </c>
      <c r="P4620" s="4">
        <v>391500</v>
      </c>
      <c r="Q4620" s="4">
        <v>25056</v>
      </c>
      <c r="R4620" s="1" t="s">
        <v>344</v>
      </c>
      <c r="S4620" s="1" t="s">
        <v>50</v>
      </c>
      <c r="T4620" s="4">
        <f>Sales_Datas[[#This Row],[after_discount]]-(Sales_Datas[[#This Row],[qty_ordered]]*Sales_Datas[[#This Row],[cogs]])</f>
        <v>732888</v>
      </c>
      <c r="U4620" s="3">
        <f>IFERROR(Sales_Datas[[#This Row],[Gross_Profit]]/Sales_Datas[[#This Row],[after_discount]],0)</f>
        <v>0.93600000000000005</v>
      </c>
      <c r="V4620" s="1" t="str">
        <f>IF(Sales_Datas[[#This Row],[base_price]] &lt;= 632200, "Low", (IF(Sales_Datas[[#This Row],[base_price]] &gt;= 10092000, "High", "Medium")))</f>
        <v>Low</v>
      </c>
    </row>
    <row r="4621" spans="1:22" x14ac:dyDescent="0.25">
      <c r="A4621" s="1" t="s">
        <v>12804</v>
      </c>
      <c r="B4621" s="1" t="s">
        <v>12805</v>
      </c>
      <c r="C4621" s="2">
        <v>44689</v>
      </c>
      <c r="D4621" s="1" t="s">
        <v>12806</v>
      </c>
      <c r="E4621" s="4">
        <v>78242</v>
      </c>
      <c r="F4621">
        <v>1</v>
      </c>
      <c r="G4621" s="4">
        <v>782420</v>
      </c>
      <c r="H4621" s="4">
        <v>0</v>
      </c>
      <c r="I4621" s="4">
        <v>782420</v>
      </c>
      <c r="J4621">
        <v>1</v>
      </c>
      <c r="K4621">
        <v>1</v>
      </c>
      <c r="L4621">
        <v>1</v>
      </c>
      <c r="M4621">
        <v>1</v>
      </c>
      <c r="N4621" s="2">
        <v>44524</v>
      </c>
      <c r="O4621" s="1" t="s">
        <v>12807</v>
      </c>
      <c r="P4621" s="4">
        <v>782420</v>
      </c>
      <c r="Q4621" s="4">
        <v>58638</v>
      </c>
      <c r="R4621" s="1" t="s">
        <v>89</v>
      </c>
      <c r="S4621" s="1" t="s">
        <v>50</v>
      </c>
      <c r="T4621" s="4">
        <f>Sales_Datas[[#This Row],[after_discount]]-(Sales_Datas[[#This Row],[qty_ordered]]*Sales_Datas[[#This Row],[cogs]])</f>
        <v>723782</v>
      </c>
      <c r="U4621" s="3">
        <f>IFERROR(Sales_Datas[[#This Row],[Gross_Profit]]/Sales_Datas[[#This Row],[after_discount]],0)</f>
        <v>0.92505559673832471</v>
      </c>
      <c r="V4621" s="1" t="str">
        <f>IF(Sales_Datas[[#This Row],[base_price]] &lt;= 632200, "Low", (IF(Sales_Datas[[#This Row],[base_price]] &gt;= 10092000, "High", "Medium")))</f>
        <v>Medium</v>
      </c>
    </row>
    <row r="4622" spans="1:22" x14ac:dyDescent="0.25">
      <c r="A4622" s="1" t="s">
        <v>12808</v>
      </c>
      <c r="B4622" s="1" t="s">
        <v>12809</v>
      </c>
      <c r="C4622" s="2">
        <v>44718</v>
      </c>
      <c r="D4622" s="1" t="s">
        <v>12810</v>
      </c>
      <c r="E4622" s="4">
        <v>78242</v>
      </c>
      <c r="F4622">
        <v>1</v>
      </c>
      <c r="G4622" s="4">
        <v>782420</v>
      </c>
      <c r="H4622" s="4">
        <v>0</v>
      </c>
      <c r="I4622" s="4">
        <v>782420</v>
      </c>
      <c r="J4622">
        <v>1</v>
      </c>
      <c r="K4622">
        <v>1</v>
      </c>
      <c r="L4622">
        <v>0</v>
      </c>
      <c r="M4622">
        <v>1</v>
      </c>
      <c r="N4622" s="2">
        <v>44733</v>
      </c>
      <c r="O4622" s="1" t="s">
        <v>12811</v>
      </c>
      <c r="P4622" s="4">
        <v>782420</v>
      </c>
      <c r="Q4622" s="4">
        <v>49242</v>
      </c>
      <c r="R4622" s="1" t="s">
        <v>554</v>
      </c>
      <c r="S4622" s="1" t="s">
        <v>50</v>
      </c>
      <c r="T4622" s="4">
        <f>Sales_Datas[[#This Row],[after_discount]]-(Sales_Datas[[#This Row],[qty_ordered]]*Sales_Datas[[#This Row],[cogs]])</f>
        <v>733178</v>
      </c>
      <c r="U4622" s="3">
        <f>IFERROR(Sales_Datas[[#This Row],[Gross_Profit]]/Sales_Datas[[#This Row],[after_discount]],0)</f>
        <v>0.9370644922164566</v>
      </c>
      <c r="V4622" s="1" t="str">
        <f>IF(Sales_Datas[[#This Row],[base_price]] &lt;= 632200, "Low", (IF(Sales_Datas[[#This Row],[base_price]] &gt;= 10092000, "High", "Medium")))</f>
        <v>Medium</v>
      </c>
    </row>
    <row r="4623" spans="1:22" x14ac:dyDescent="0.25">
      <c r="A4623" s="1" t="s">
        <v>12812</v>
      </c>
      <c r="B4623" s="1" t="s">
        <v>12813</v>
      </c>
      <c r="C4623" s="2">
        <v>44777</v>
      </c>
      <c r="D4623" s="1" t="s">
        <v>9418</v>
      </c>
      <c r="E4623" s="4">
        <v>78242</v>
      </c>
      <c r="F4623">
        <v>1</v>
      </c>
      <c r="G4623" s="4">
        <v>782420</v>
      </c>
      <c r="H4623" s="4">
        <v>0</v>
      </c>
      <c r="I4623" s="4">
        <v>782420</v>
      </c>
      <c r="J4623">
        <v>1</v>
      </c>
      <c r="K4623">
        <v>1</v>
      </c>
      <c r="L4623">
        <v>1</v>
      </c>
      <c r="M4623">
        <v>1</v>
      </c>
      <c r="N4623" s="2">
        <v>44675</v>
      </c>
      <c r="O4623" s="1" t="s">
        <v>9419</v>
      </c>
      <c r="P4623" s="4">
        <v>962800</v>
      </c>
      <c r="Q4623" s="4">
        <v>83752</v>
      </c>
      <c r="R4623" s="1" t="s">
        <v>75</v>
      </c>
      <c r="S4623" s="1" t="s">
        <v>50</v>
      </c>
      <c r="T4623" s="4">
        <f>Sales_Datas[[#This Row],[after_discount]]-(Sales_Datas[[#This Row],[qty_ordered]]*Sales_Datas[[#This Row],[cogs]])</f>
        <v>698668</v>
      </c>
      <c r="U4623" s="3">
        <f>IFERROR(Sales_Datas[[#This Row],[Gross_Profit]]/Sales_Datas[[#This Row],[after_discount]],0)</f>
        <v>0.89295774647887327</v>
      </c>
      <c r="V4623" s="1" t="str">
        <f>IF(Sales_Datas[[#This Row],[base_price]] &lt;= 632200, "Low", (IF(Sales_Datas[[#This Row],[base_price]] &gt;= 10092000, "High", "Medium")))</f>
        <v>Medium</v>
      </c>
    </row>
    <row r="4624" spans="1:22" x14ac:dyDescent="0.25">
      <c r="A4624" s="1" t="s">
        <v>12814</v>
      </c>
      <c r="B4624" s="1" t="s">
        <v>12815</v>
      </c>
      <c r="C4624" s="2">
        <v>44808</v>
      </c>
      <c r="D4624" s="1" t="s">
        <v>524</v>
      </c>
      <c r="E4624" s="4">
        <v>78242</v>
      </c>
      <c r="F4624">
        <v>1</v>
      </c>
      <c r="G4624" s="4">
        <v>782420</v>
      </c>
      <c r="H4624" s="4">
        <v>0</v>
      </c>
      <c r="I4624" s="4">
        <v>782420</v>
      </c>
      <c r="J4624">
        <v>1</v>
      </c>
      <c r="K4624">
        <v>1</v>
      </c>
      <c r="L4624">
        <v>1</v>
      </c>
      <c r="M4624">
        <v>1</v>
      </c>
      <c r="N4624" s="2">
        <v>44665</v>
      </c>
      <c r="O4624" s="1" t="s">
        <v>525</v>
      </c>
      <c r="P4624" s="4">
        <v>898420</v>
      </c>
      <c r="Q4624" s="4">
        <v>67338</v>
      </c>
      <c r="R4624" s="1" t="s">
        <v>75</v>
      </c>
      <c r="S4624" s="1" t="s">
        <v>50</v>
      </c>
      <c r="T4624" s="4">
        <f>Sales_Datas[[#This Row],[after_discount]]-(Sales_Datas[[#This Row],[qty_ordered]]*Sales_Datas[[#This Row],[cogs]])</f>
        <v>715082</v>
      </c>
      <c r="U4624" s="3">
        <f>IFERROR(Sales_Datas[[#This Row],[Gross_Profit]]/Sales_Datas[[#This Row],[after_discount]],0)</f>
        <v>0.91393624907338766</v>
      </c>
      <c r="V4624" s="1" t="str">
        <f>IF(Sales_Datas[[#This Row],[base_price]] &lt;= 632200, "Low", (IF(Sales_Datas[[#This Row],[base_price]] &gt;= 10092000, "High", "Medium")))</f>
        <v>Medium</v>
      </c>
    </row>
    <row r="4625" spans="1:22" x14ac:dyDescent="0.25">
      <c r="A4625" s="1" t="s">
        <v>12816</v>
      </c>
      <c r="B4625" s="1" t="s">
        <v>12817</v>
      </c>
      <c r="C4625" s="2">
        <v>44838</v>
      </c>
      <c r="D4625" s="1" t="s">
        <v>9418</v>
      </c>
      <c r="E4625" s="4">
        <v>78242</v>
      </c>
      <c r="F4625">
        <v>1</v>
      </c>
      <c r="G4625" s="4">
        <v>782420</v>
      </c>
      <c r="H4625" s="4">
        <v>0</v>
      </c>
      <c r="I4625" s="4">
        <v>782420</v>
      </c>
      <c r="J4625">
        <v>1</v>
      </c>
      <c r="K4625">
        <v>1</v>
      </c>
      <c r="L4625">
        <v>1</v>
      </c>
      <c r="M4625">
        <v>1</v>
      </c>
      <c r="N4625" s="2">
        <v>44653</v>
      </c>
      <c r="O4625" s="1" t="s">
        <v>9419</v>
      </c>
      <c r="P4625" s="4">
        <v>962800</v>
      </c>
      <c r="Q4625" s="4">
        <v>83752</v>
      </c>
      <c r="R4625" s="1" t="s">
        <v>75</v>
      </c>
      <c r="S4625" s="1" t="s">
        <v>50</v>
      </c>
      <c r="T4625" s="4">
        <f>Sales_Datas[[#This Row],[after_discount]]-(Sales_Datas[[#This Row],[qty_ordered]]*Sales_Datas[[#This Row],[cogs]])</f>
        <v>698668</v>
      </c>
      <c r="U4625" s="3">
        <f>IFERROR(Sales_Datas[[#This Row],[Gross_Profit]]/Sales_Datas[[#This Row],[after_discount]],0)</f>
        <v>0.89295774647887327</v>
      </c>
      <c r="V4625" s="1" t="str">
        <f>IF(Sales_Datas[[#This Row],[base_price]] &lt;= 632200, "Low", (IF(Sales_Datas[[#This Row],[base_price]] &gt;= 10092000, "High", "Medium")))</f>
        <v>Medium</v>
      </c>
    </row>
    <row r="4626" spans="1:22" x14ac:dyDescent="0.25">
      <c r="A4626" s="1" t="s">
        <v>12818</v>
      </c>
      <c r="B4626" s="1" t="s">
        <v>12819</v>
      </c>
      <c r="C4626" s="2">
        <v>44869</v>
      </c>
      <c r="D4626" s="1" t="s">
        <v>6718</v>
      </c>
      <c r="E4626" s="4">
        <v>78242</v>
      </c>
      <c r="F4626">
        <v>1</v>
      </c>
      <c r="G4626" s="4">
        <v>782420</v>
      </c>
      <c r="H4626" s="4">
        <v>0</v>
      </c>
      <c r="I4626" s="4">
        <v>782420</v>
      </c>
      <c r="J4626">
        <v>1</v>
      </c>
      <c r="K4626">
        <v>1</v>
      </c>
      <c r="L4626">
        <v>1</v>
      </c>
      <c r="M4626">
        <v>1</v>
      </c>
      <c r="N4626" s="2">
        <v>44674</v>
      </c>
      <c r="O4626" s="1" t="s">
        <v>6719</v>
      </c>
      <c r="P4626" s="4">
        <v>962800</v>
      </c>
      <c r="Q4626" s="4">
        <v>61596</v>
      </c>
      <c r="R4626" s="1" t="s">
        <v>75</v>
      </c>
      <c r="S4626" s="1" t="s">
        <v>50</v>
      </c>
      <c r="T4626" s="4">
        <f>Sales_Datas[[#This Row],[after_discount]]-(Sales_Datas[[#This Row],[qty_ordered]]*Sales_Datas[[#This Row],[cogs]])</f>
        <v>720824</v>
      </c>
      <c r="U4626" s="3">
        <f>IFERROR(Sales_Datas[[#This Row],[Gross_Profit]]/Sales_Datas[[#This Row],[after_discount]],0)</f>
        <v>0.92127501853224614</v>
      </c>
      <c r="V4626" s="1" t="str">
        <f>IF(Sales_Datas[[#This Row],[base_price]] &lt;= 632200, "Low", (IF(Sales_Datas[[#This Row],[base_price]] &gt;= 10092000, "High", "Medium")))</f>
        <v>Medium</v>
      </c>
    </row>
    <row r="4627" spans="1:22" x14ac:dyDescent="0.25">
      <c r="A4627" s="1" t="s">
        <v>12820</v>
      </c>
      <c r="B4627" s="1" t="s">
        <v>10176</v>
      </c>
      <c r="C4627" s="2">
        <v>44637</v>
      </c>
      <c r="D4627" s="1" t="s">
        <v>12821</v>
      </c>
      <c r="E4627" s="4">
        <v>77894</v>
      </c>
      <c r="F4627">
        <v>1</v>
      </c>
      <c r="G4627" s="4">
        <v>778940</v>
      </c>
      <c r="H4627" s="4">
        <v>0</v>
      </c>
      <c r="I4627" s="4">
        <v>778940</v>
      </c>
      <c r="J4627">
        <v>1</v>
      </c>
      <c r="K4627">
        <v>0</v>
      </c>
      <c r="L4627">
        <v>0</v>
      </c>
      <c r="M4627">
        <v>1</v>
      </c>
      <c r="N4627" s="2">
        <v>44532</v>
      </c>
      <c r="O4627" s="1" t="s">
        <v>12822</v>
      </c>
      <c r="P4627" s="4">
        <v>778940</v>
      </c>
      <c r="Q4627" s="4">
        <v>57594</v>
      </c>
      <c r="R4627" s="1" t="s">
        <v>133</v>
      </c>
      <c r="S4627" s="1" t="s">
        <v>50</v>
      </c>
      <c r="T4627" s="4">
        <f>Sales_Datas[[#This Row],[after_discount]]-(Sales_Datas[[#This Row],[qty_ordered]]*Sales_Datas[[#This Row],[cogs]])</f>
        <v>721346</v>
      </c>
      <c r="U4627" s="3">
        <f>IFERROR(Sales_Datas[[#This Row],[Gross_Profit]]/Sales_Datas[[#This Row],[after_discount]],0)</f>
        <v>0.92606105733432609</v>
      </c>
      <c r="V4627" s="1" t="str">
        <f>IF(Sales_Datas[[#This Row],[base_price]] &lt;= 632200, "Low", (IF(Sales_Datas[[#This Row],[base_price]] &gt;= 10092000, "High", "Medium")))</f>
        <v>Medium</v>
      </c>
    </row>
    <row r="4628" spans="1:22" x14ac:dyDescent="0.25">
      <c r="A4628" s="1" t="s">
        <v>12823</v>
      </c>
      <c r="B4628" s="1" t="s">
        <v>12824</v>
      </c>
      <c r="C4628" s="2">
        <v>44770</v>
      </c>
      <c r="D4628" s="1" t="s">
        <v>12825</v>
      </c>
      <c r="E4628" s="4">
        <v>38918</v>
      </c>
      <c r="F4628">
        <v>2</v>
      </c>
      <c r="G4628" s="4">
        <v>778360</v>
      </c>
      <c r="H4628" s="4">
        <v>0</v>
      </c>
      <c r="I4628" s="4">
        <v>778360</v>
      </c>
      <c r="J4628">
        <v>1</v>
      </c>
      <c r="K4628">
        <v>1</v>
      </c>
      <c r="L4628">
        <v>1</v>
      </c>
      <c r="M4628">
        <v>1</v>
      </c>
      <c r="N4628" s="2">
        <v>44747</v>
      </c>
      <c r="O4628" s="1" t="s">
        <v>12826</v>
      </c>
      <c r="P4628" s="4">
        <v>389180</v>
      </c>
      <c r="Q4628" s="4">
        <v>25288</v>
      </c>
      <c r="R4628" s="1" t="s">
        <v>344</v>
      </c>
      <c r="S4628" s="1" t="s">
        <v>50</v>
      </c>
      <c r="T4628" s="4">
        <f>Sales_Datas[[#This Row],[after_discount]]-(Sales_Datas[[#This Row],[qty_ordered]]*Sales_Datas[[#This Row],[cogs]])</f>
        <v>727784</v>
      </c>
      <c r="U4628" s="3">
        <f>IFERROR(Sales_Datas[[#This Row],[Gross_Profit]]/Sales_Datas[[#This Row],[after_discount]],0)</f>
        <v>0.9350223546944858</v>
      </c>
      <c r="V4628" s="1" t="str">
        <f>IF(Sales_Datas[[#This Row],[base_price]] &lt;= 632200, "Low", (IF(Sales_Datas[[#This Row],[base_price]] &gt;= 10092000, "High", "Medium")))</f>
        <v>Low</v>
      </c>
    </row>
    <row r="4629" spans="1:22" x14ac:dyDescent="0.25">
      <c r="A4629" s="1" t="s">
        <v>12827</v>
      </c>
      <c r="B4629" s="1" t="s">
        <v>12828</v>
      </c>
      <c r="C4629" s="2">
        <v>44765</v>
      </c>
      <c r="D4629" s="1" t="s">
        <v>12829</v>
      </c>
      <c r="E4629" s="4">
        <v>77720</v>
      </c>
      <c r="F4629">
        <v>1</v>
      </c>
      <c r="G4629" s="4">
        <v>777200</v>
      </c>
      <c r="H4629" s="4">
        <v>0</v>
      </c>
      <c r="I4629" s="4">
        <v>777200</v>
      </c>
      <c r="J4629">
        <v>1</v>
      </c>
      <c r="K4629">
        <v>1</v>
      </c>
      <c r="L4629">
        <v>0</v>
      </c>
      <c r="M4629">
        <v>1</v>
      </c>
      <c r="N4629" s="2">
        <v>44379</v>
      </c>
      <c r="O4629" s="1" t="s">
        <v>12830</v>
      </c>
      <c r="P4629" s="4">
        <v>777200</v>
      </c>
      <c r="Q4629" s="4">
        <v>59798</v>
      </c>
      <c r="R4629" s="1" t="s">
        <v>55</v>
      </c>
      <c r="S4629" s="1" t="s">
        <v>50</v>
      </c>
      <c r="T4629" s="4">
        <f>Sales_Datas[[#This Row],[after_discount]]-(Sales_Datas[[#This Row],[qty_ordered]]*Sales_Datas[[#This Row],[cogs]])</f>
        <v>717402</v>
      </c>
      <c r="U4629" s="3">
        <f>IFERROR(Sales_Datas[[#This Row],[Gross_Profit]]/Sales_Datas[[#This Row],[after_discount]],0)</f>
        <v>0.92305970149253735</v>
      </c>
      <c r="V4629" s="1" t="str">
        <f>IF(Sales_Datas[[#This Row],[base_price]] &lt;= 632200, "Low", (IF(Sales_Datas[[#This Row],[base_price]] &gt;= 10092000, "High", "Medium")))</f>
        <v>Medium</v>
      </c>
    </row>
    <row r="4630" spans="1:22" x14ac:dyDescent="0.25">
      <c r="A4630" s="1" t="s">
        <v>12831</v>
      </c>
      <c r="B4630" s="1" t="s">
        <v>12832</v>
      </c>
      <c r="C4630" s="2">
        <v>44482</v>
      </c>
      <c r="D4630" s="1" t="s">
        <v>12833</v>
      </c>
      <c r="E4630" s="4">
        <v>77720</v>
      </c>
      <c r="F4630">
        <v>1</v>
      </c>
      <c r="G4630" s="4">
        <v>777200</v>
      </c>
      <c r="H4630" s="4">
        <v>0</v>
      </c>
      <c r="I4630" s="4">
        <v>777200</v>
      </c>
      <c r="J4630">
        <v>1</v>
      </c>
      <c r="K4630">
        <v>1</v>
      </c>
      <c r="L4630">
        <v>1</v>
      </c>
      <c r="M4630">
        <v>1</v>
      </c>
      <c r="N4630" s="2">
        <v>44488</v>
      </c>
      <c r="O4630" s="1" t="s">
        <v>12834</v>
      </c>
      <c r="P4630" s="4">
        <v>777200</v>
      </c>
      <c r="Q4630" s="4">
        <v>59798</v>
      </c>
      <c r="R4630" s="1" t="s">
        <v>554</v>
      </c>
      <c r="S4630" s="1" t="s">
        <v>50</v>
      </c>
      <c r="T4630" s="4">
        <f>Sales_Datas[[#This Row],[after_discount]]-(Sales_Datas[[#This Row],[qty_ordered]]*Sales_Datas[[#This Row],[cogs]])</f>
        <v>717402</v>
      </c>
      <c r="U4630" s="3">
        <f>IFERROR(Sales_Datas[[#This Row],[Gross_Profit]]/Sales_Datas[[#This Row],[after_discount]],0)</f>
        <v>0.92305970149253735</v>
      </c>
      <c r="V4630" s="1" t="str">
        <f>IF(Sales_Datas[[#This Row],[base_price]] &lt;= 632200, "Low", (IF(Sales_Datas[[#This Row],[base_price]] &gt;= 10092000, "High", "Medium")))</f>
        <v>Medium</v>
      </c>
    </row>
    <row r="4631" spans="1:22" x14ac:dyDescent="0.25">
      <c r="A4631" s="1" t="s">
        <v>12835</v>
      </c>
      <c r="B4631" s="1" t="s">
        <v>12836</v>
      </c>
      <c r="C4631" s="2">
        <v>44575</v>
      </c>
      <c r="D4631" s="1" t="s">
        <v>12837</v>
      </c>
      <c r="E4631" s="4">
        <v>77720</v>
      </c>
      <c r="F4631">
        <v>1</v>
      </c>
      <c r="G4631" s="4">
        <v>777200</v>
      </c>
      <c r="H4631" s="4">
        <v>0</v>
      </c>
      <c r="I4631" s="4">
        <v>777200</v>
      </c>
      <c r="J4631">
        <v>1</v>
      </c>
      <c r="K4631">
        <v>1</v>
      </c>
      <c r="L4631">
        <v>1</v>
      </c>
      <c r="M4631">
        <v>4</v>
      </c>
      <c r="N4631" s="2">
        <v>44572</v>
      </c>
      <c r="O4631" s="1" t="s">
        <v>12838</v>
      </c>
      <c r="P4631" s="4">
        <v>777200</v>
      </c>
      <c r="Q4631" s="4">
        <v>69136</v>
      </c>
      <c r="R4631" s="1" t="s">
        <v>554</v>
      </c>
      <c r="S4631" s="1" t="s">
        <v>34</v>
      </c>
      <c r="T4631" s="4">
        <f>Sales_Datas[[#This Row],[after_discount]]-(Sales_Datas[[#This Row],[qty_ordered]]*Sales_Datas[[#This Row],[cogs]])</f>
        <v>708064</v>
      </c>
      <c r="U4631" s="3">
        <f>IFERROR(Sales_Datas[[#This Row],[Gross_Profit]]/Sales_Datas[[#This Row],[after_discount]],0)</f>
        <v>0.91104477611940293</v>
      </c>
      <c r="V4631" s="1" t="str">
        <f>IF(Sales_Datas[[#This Row],[base_price]] &lt;= 632200, "Low", (IF(Sales_Datas[[#This Row],[base_price]] &gt;= 10092000, "High", "Medium")))</f>
        <v>Medium</v>
      </c>
    </row>
    <row r="4632" spans="1:22" x14ac:dyDescent="0.25">
      <c r="A4632" s="1" t="s">
        <v>12839</v>
      </c>
      <c r="B4632" s="1" t="s">
        <v>3588</v>
      </c>
      <c r="C4632" s="2">
        <v>44652</v>
      </c>
      <c r="D4632" s="1" t="s">
        <v>12840</v>
      </c>
      <c r="E4632" s="4">
        <v>38860</v>
      </c>
      <c r="F4632">
        <v>2</v>
      </c>
      <c r="G4632" s="4">
        <v>777200</v>
      </c>
      <c r="H4632" s="4">
        <v>0</v>
      </c>
      <c r="I4632" s="4">
        <v>777200</v>
      </c>
      <c r="J4632">
        <v>1</v>
      </c>
      <c r="K4632">
        <v>1</v>
      </c>
      <c r="L4632">
        <v>1</v>
      </c>
      <c r="M4632">
        <v>1</v>
      </c>
      <c r="N4632" s="2">
        <v>44403</v>
      </c>
      <c r="O4632" s="1" t="s">
        <v>12841</v>
      </c>
      <c r="P4632" s="4">
        <v>388600</v>
      </c>
      <c r="Q4632" s="4">
        <v>30682</v>
      </c>
      <c r="R4632" s="1" t="s">
        <v>554</v>
      </c>
      <c r="S4632" s="1" t="s">
        <v>50</v>
      </c>
      <c r="T4632" s="4">
        <f>Sales_Datas[[#This Row],[after_discount]]-(Sales_Datas[[#This Row],[qty_ordered]]*Sales_Datas[[#This Row],[cogs]])</f>
        <v>715836</v>
      </c>
      <c r="U4632" s="3">
        <f>IFERROR(Sales_Datas[[#This Row],[Gross_Profit]]/Sales_Datas[[#This Row],[after_discount]],0)</f>
        <v>0.92104477611940294</v>
      </c>
      <c r="V4632" s="1" t="str">
        <f>IF(Sales_Datas[[#This Row],[base_price]] &lt;= 632200, "Low", (IF(Sales_Datas[[#This Row],[base_price]] &gt;= 10092000, "High", "Medium")))</f>
        <v>Low</v>
      </c>
    </row>
    <row r="4633" spans="1:22" x14ac:dyDescent="0.25">
      <c r="A4633" s="1" t="s">
        <v>12842</v>
      </c>
      <c r="B4633" s="1" t="s">
        <v>12448</v>
      </c>
      <c r="C4633" s="2">
        <v>44568</v>
      </c>
      <c r="D4633" s="1" t="s">
        <v>12843</v>
      </c>
      <c r="E4633" s="4">
        <v>38860</v>
      </c>
      <c r="F4633">
        <v>2</v>
      </c>
      <c r="G4633" s="4">
        <v>777200</v>
      </c>
      <c r="H4633" s="4">
        <v>0</v>
      </c>
      <c r="I4633" s="4">
        <v>777200</v>
      </c>
      <c r="J4633">
        <v>1</v>
      </c>
      <c r="K4633">
        <v>1</v>
      </c>
      <c r="L4633">
        <v>0</v>
      </c>
      <c r="M4633">
        <v>1</v>
      </c>
      <c r="N4633" s="2">
        <v>44678</v>
      </c>
      <c r="O4633" s="1" t="s">
        <v>12844</v>
      </c>
      <c r="P4633" s="4">
        <v>388600</v>
      </c>
      <c r="Q4633" s="4">
        <v>27550</v>
      </c>
      <c r="R4633" s="1" t="s">
        <v>75</v>
      </c>
      <c r="S4633" s="1" t="s">
        <v>50</v>
      </c>
      <c r="T4633" s="4">
        <f>Sales_Datas[[#This Row],[after_discount]]-(Sales_Datas[[#This Row],[qty_ordered]]*Sales_Datas[[#This Row],[cogs]])</f>
        <v>722100</v>
      </c>
      <c r="U4633" s="3">
        <f>IFERROR(Sales_Datas[[#This Row],[Gross_Profit]]/Sales_Datas[[#This Row],[after_discount]],0)</f>
        <v>0.92910447761194026</v>
      </c>
      <c r="V4633" s="1" t="str">
        <f>IF(Sales_Datas[[#This Row],[base_price]] &lt;= 632200, "Low", (IF(Sales_Datas[[#This Row],[base_price]] &gt;= 10092000, "High", "Medium")))</f>
        <v>Low</v>
      </c>
    </row>
    <row r="4634" spans="1:22" x14ac:dyDescent="0.25">
      <c r="A4634" s="1" t="s">
        <v>12845</v>
      </c>
      <c r="B4634" s="1" t="s">
        <v>12846</v>
      </c>
      <c r="C4634" s="2">
        <v>44739</v>
      </c>
      <c r="D4634" s="1" t="s">
        <v>12843</v>
      </c>
      <c r="E4634" s="4">
        <v>38860</v>
      </c>
      <c r="F4634">
        <v>2</v>
      </c>
      <c r="G4634" s="4">
        <v>777200</v>
      </c>
      <c r="H4634" s="4">
        <v>0</v>
      </c>
      <c r="I4634" s="4">
        <v>777200</v>
      </c>
      <c r="J4634">
        <v>1</v>
      </c>
      <c r="K4634">
        <v>1</v>
      </c>
      <c r="L4634">
        <v>0</v>
      </c>
      <c r="M4634">
        <v>1</v>
      </c>
      <c r="N4634" s="2">
        <v>44725</v>
      </c>
      <c r="O4634" s="1" t="s">
        <v>12844</v>
      </c>
      <c r="P4634" s="4">
        <v>388600</v>
      </c>
      <c r="Q4634" s="4">
        <v>27550</v>
      </c>
      <c r="R4634" s="1" t="s">
        <v>75</v>
      </c>
      <c r="S4634" s="1" t="s">
        <v>50</v>
      </c>
      <c r="T4634" s="4">
        <f>Sales_Datas[[#This Row],[after_discount]]-(Sales_Datas[[#This Row],[qty_ordered]]*Sales_Datas[[#This Row],[cogs]])</f>
        <v>722100</v>
      </c>
      <c r="U4634" s="3">
        <f>IFERROR(Sales_Datas[[#This Row],[Gross_Profit]]/Sales_Datas[[#This Row],[after_discount]],0)</f>
        <v>0.92910447761194026</v>
      </c>
      <c r="V4634" s="1" t="str">
        <f>IF(Sales_Datas[[#This Row],[base_price]] &lt;= 632200, "Low", (IF(Sales_Datas[[#This Row],[base_price]] &gt;= 10092000, "High", "Medium")))</f>
        <v>Low</v>
      </c>
    </row>
    <row r="4635" spans="1:22" x14ac:dyDescent="0.25">
      <c r="A4635" s="1" t="s">
        <v>12847</v>
      </c>
      <c r="B4635" s="1" t="s">
        <v>12848</v>
      </c>
      <c r="C4635" s="2">
        <v>44689</v>
      </c>
      <c r="D4635" s="1" t="s">
        <v>7611</v>
      </c>
      <c r="E4635" s="4">
        <v>77314</v>
      </c>
      <c r="F4635">
        <v>1</v>
      </c>
      <c r="G4635" s="4">
        <v>773140</v>
      </c>
      <c r="H4635" s="4">
        <v>0</v>
      </c>
      <c r="I4635" s="4">
        <v>773140</v>
      </c>
      <c r="J4635">
        <v>1</v>
      </c>
      <c r="K4635">
        <v>1</v>
      </c>
      <c r="L4635">
        <v>0</v>
      </c>
      <c r="M4635">
        <v>1</v>
      </c>
      <c r="N4635" s="2">
        <v>44777</v>
      </c>
      <c r="O4635" s="1" t="s">
        <v>7612</v>
      </c>
      <c r="P4635" s="4">
        <v>1450000</v>
      </c>
      <c r="Q4635" s="4">
        <v>94250</v>
      </c>
      <c r="R4635" s="1" t="s">
        <v>23</v>
      </c>
      <c r="S4635" s="1" t="s">
        <v>50</v>
      </c>
      <c r="T4635" s="4">
        <f>Sales_Datas[[#This Row],[after_discount]]-(Sales_Datas[[#This Row],[qty_ordered]]*Sales_Datas[[#This Row],[cogs]])</f>
        <v>678890</v>
      </c>
      <c r="U4635" s="3">
        <f>IFERROR(Sales_Datas[[#This Row],[Gross_Profit]]/Sales_Datas[[#This Row],[after_discount]],0)</f>
        <v>0.87809452363090768</v>
      </c>
      <c r="V4635" s="1" t="str">
        <f>IF(Sales_Datas[[#This Row],[base_price]] &lt;= 632200, "Low", (IF(Sales_Datas[[#This Row],[base_price]] &gt;= 10092000, "High", "Medium")))</f>
        <v>Medium</v>
      </c>
    </row>
    <row r="4636" spans="1:22" x14ac:dyDescent="0.25">
      <c r="A4636" s="1" t="s">
        <v>12849</v>
      </c>
      <c r="B4636" s="1" t="s">
        <v>12850</v>
      </c>
      <c r="C4636" s="2">
        <v>44702</v>
      </c>
      <c r="D4636" s="1" t="s">
        <v>12851</v>
      </c>
      <c r="E4636" s="4">
        <v>77256</v>
      </c>
      <c r="F4636">
        <v>1</v>
      </c>
      <c r="G4636" s="4">
        <v>772560</v>
      </c>
      <c r="H4636" s="4">
        <v>0</v>
      </c>
      <c r="I4636" s="4">
        <v>772560</v>
      </c>
      <c r="J4636">
        <v>1</v>
      </c>
      <c r="K4636">
        <v>1</v>
      </c>
      <c r="L4636">
        <v>0</v>
      </c>
      <c r="M4636">
        <v>4</v>
      </c>
      <c r="N4636" s="2">
        <v>44687</v>
      </c>
      <c r="O4636" s="1" t="s">
        <v>12852</v>
      </c>
      <c r="P4636" s="4">
        <v>772560</v>
      </c>
      <c r="Q4636" s="4">
        <v>53302</v>
      </c>
      <c r="R4636" s="1" t="s">
        <v>75</v>
      </c>
      <c r="S4636" s="1" t="s">
        <v>34</v>
      </c>
      <c r="T4636" s="4">
        <f>Sales_Datas[[#This Row],[after_discount]]-(Sales_Datas[[#This Row],[qty_ordered]]*Sales_Datas[[#This Row],[cogs]])</f>
        <v>719258</v>
      </c>
      <c r="U4636" s="3">
        <f>IFERROR(Sales_Datas[[#This Row],[Gross_Profit]]/Sales_Datas[[#This Row],[after_discount]],0)</f>
        <v>0.93100600600600603</v>
      </c>
      <c r="V4636" s="1" t="str">
        <f>IF(Sales_Datas[[#This Row],[base_price]] &lt;= 632200, "Low", (IF(Sales_Datas[[#This Row],[base_price]] &gt;= 10092000, "High", "Medium")))</f>
        <v>Medium</v>
      </c>
    </row>
    <row r="4637" spans="1:22" x14ac:dyDescent="0.25">
      <c r="A4637" s="1" t="s">
        <v>12853</v>
      </c>
      <c r="B4637" s="1" t="s">
        <v>12854</v>
      </c>
      <c r="C4637" s="2">
        <v>44706</v>
      </c>
      <c r="D4637" s="1" t="s">
        <v>12855</v>
      </c>
      <c r="E4637" s="4">
        <v>77256</v>
      </c>
      <c r="F4637">
        <v>1</v>
      </c>
      <c r="G4637" s="4">
        <v>772560</v>
      </c>
      <c r="H4637" s="4">
        <v>0</v>
      </c>
      <c r="I4637" s="4">
        <v>772560</v>
      </c>
      <c r="J4637">
        <v>1</v>
      </c>
      <c r="K4637">
        <v>1</v>
      </c>
      <c r="L4637">
        <v>0</v>
      </c>
      <c r="M4637">
        <v>1</v>
      </c>
      <c r="N4637" s="2">
        <v>44684</v>
      </c>
      <c r="O4637" s="1" t="s">
        <v>12856</v>
      </c>
      <c r="P4637" s="4">
        <v>772560</v>
      </c>
      <c r="Q4637" s="4">
        <v>53302</v>
      </c>
      <c r="R4637" s="1" t="s">
        <v>75</v>
      </c>
      <c r="S4637" s="1" t="s">
        <v>50</v>
      </c>
      <c r="T4637" s="4">
        <f>Sales_Datas[[#This Row],[after_discount]]-(Sales_Datas[[#This Row],[qty_ordered]]*Sales_Datas[[#This Row],[cogs]])</f>
        <v>719258</v>
      </c>
      <c r="U4637" s="3">
        <f>IFERROR(Sales_Datas[[#This Row],[Gross_Profit]]/Sales_Datas[[#This Row],[after_discount]],0)</f>
        <v>0.93100600600600603</v>
      </c>
      <c r="V4637" s="1" t="str">
        <f>IF(Sales_Datas[[#This Row],[base_price]] &lt;= 632200, "Low", (IF(Sales_Datas[[#This Row],[base_price]] &gt;= 10092000, "High", "Medium")))</f>
        <v>Medium</v>
      </c>
    </row>
    <row r="4638" spans="1:22" x14ac:dyDescent="0.25">
      <c r="A4638" s="1" t="s">
        <v>12857</v>
      </c>
      <c r="B4638" s="1" t="s">
        <v>12858</v>
      </c>
      <c r="C4638" s="2">
        <v>44900</v>
      </c>
      <c r="D4638" s="1" t="s">
        <v>12859</v>
      </c>
      <c r="E4638" s="4">
        <v>77140</v>
      </c>
      <c r="F4638">
        <v>1</v>
      </c>
      <c r="G4638" s="4">
        <v>771400</v>
      </c>
      <c r="H4638" s="4">
        <v>0</v>
      </c>
      <c r="I4638" s="4">
        <v>771400</v>
      </c>
      <c r="J4638">
        <v>1</v>
      </c>
      <c r="K4638">
        <v>1</v>
      </c>
      <c r="L4638">
        <v>1</v>
      </c>
      <c r="M4638">
        <v>1</v>
      </c>
      <c r="N4638" s="2">
        <v>44460</v>
      </c>
      <c r="O4638" s="1" t="s">
        <v>12860</v>
      </c>
      <c r="P4638" s="4">
        <v>771400</v>
      </c>
      <c r="Q4638" s="4">
        <v>50112</v>
      </c>
      <c r="R4638" s="1" t="s">
        <v>128</v>
      </c>
      <c r="S4638" s="1" t="s">
        <v>50</v>
      </c>
      <c r="T4638" s="4">
        <f>Sales_Datas[[#This Row],[after_discount]]-(Sales_Datas[[#This Row],[qty_ordered]]*Sales_Datas[[#This Row],[cogs]])</f>
        <v>721288</v>
      </c>
      <c r="U4638" s="3">
        <f>IFERROR(Sales_Datas[[#This Row],[Gross_Profit]]/Sales_Datas[[#This Row],[after_discount]],0)</f>
        <v>0.93503759398496245</v>
      </c>
      <c r="V4638" s="1" t="str">
        <f>IF(Sales_Datas[[#This Row],[base_price]] &lt;= 632200, "Low", (IF(Sales_Datas[[#This Row],[base_price]] &gt;= 10092000, "High", "Medium")))</f>
        <v>Medium</v>
      </c>
    </row>
    <row r="4639" spans="1:22" x14ac:dyDescent="0.25">
      <c r="A4639" s="1" t="s">
        <v>12861</v>
      </c>
      <c r="B4639" s="1" t="s">
        <v>12862</v>
      </c>
      <c r="C4639" s="2">
        <v>44495</v>
      </c>
      <c r="D4639" s="1" t="s">
        <v>12863</v>
      </c>
      <c r="E4639" s="4">
        <v>77140</v>
      </c>
      <c r="F4639">
        <v>1</v>
      </c>
      <c r="G4639" s="4">
        <v>771400</v>
      </c>
      <c r="H4639" s="4">
        <v>0</v>
      </c>
      <c r="I4639" s="4">
        <v>771400</v>
      </c>
      <c r="J4639">
        <v>1</v>
      </c>
      <c r="K4639">
        <v>1</v>
      </c>
      <c r="L4639">
        <v>1</v>
      </c>
      <c r="M4639">
        <v>1</v>
      </c>
      <c r="N4639" s="2">
        <v>44482</v>
      </c>
      <c r="O4639" s="1" t="s">
        <v>12864</v>
      </c>
      <c r="P4639" s="4">
        <v>771400</v>
      </c>
      <c r="Q4639" s="4">
        <v>63220</v>
      </c>
      <c r="R4639" s="1" t="s">
        <v>554</v>
      </c>
      <c r="S4639" s="1" t="s">
        <v>50</v>
      </c>
      <c r="T4639" s="4">
        <f>Sales_Datas[[#This Row],[after_discount]]-(Sales_Datas[[#This Row],[qty_ordered]]*Sales_Datas[[#This Row],[cogs]])</f>
        <v>708180</v>
      </c>
      <c r="U4639" s="3">
        <f>IFERROR(Sales_Datas[[#This Row],[Gross_Profit]]/Sales_Datas[[#This Row],[after_discount]],0)</f>
        <v>0.91804511278195489</v>
      </c>
      <c r="V4639" s="1" t="str">
        <f>IF(Sales_Datas[[#This Row],[base_price]] &lt;= 632200, "Low", (IF(Sales_Datas[[#This Row],[base_price]] &gt;= 10092000, "High", "Medium")))</f>
        <v>Medium</v>
      </c>
    </row>
    <row r="4640" spans="1:22" x14ac:dyDescent="0.25">
      <c r="A4640" s="1" t="s">
        <v>12865</v>
      </c>
      <c r="B4640" s="1" t="s">
        <v>10545</v>
      </c>
      <c r="C4640" s="2">
        <v>44685</v>
      </c>
      <c r="D4640" s="1" t="s">
        <v>12866</v>
      </c>
      <c r="E4640" s="4">
        <v>77140</v>
      </c>
      <c r="F4640">
        <v>1</v>
      </c>
      <c r="G4640" s="4">
        <v>771400</v>
      </c>
      <c r="H4640" s="4">
        <v>0</v>
      </c>
      <c r="I4640" s="4">
        <v>771400</v>
      </c>
      <c r="J4640">
        <v>1</v>
      </c>
      <c r="K4640">
        <v>1</v>
      </c>
      <c r="L4640">
        <v>0</v>
      </c>
      <c r="M4640">
        <v>1</v>
      </c>
      <c r="N4640" s="2">
        <v>44379</v>
      </c>
      <c r="O4640" s="1" t="s">
        <v>12867</v>
      </c>
      <c r="P4640" s="4">
        <v>771400</v>
      </c>
      <c r="Q4640" s="4">
        <v>52432</v>
      </c>
      <c r="R4640" s="1" t="s">
        <v>554</v>
      </c>
      <c r="S4640" s="1" t="s">
        <v>50</v>
      </c>
      <c r="T4640" s="4">
        <f>Sales_Datas[[#This Row],[after_discount]]-(Sales_Datas[[#This Row],[qty_ordered]]*Sales_Datas[[#This Row],[cogs]])</f>
        <v>718968</v>
      </c>
      <c r="U4640" s="3">
        <f>IFERROR(Sales_Datas[[#This Row],[Gross_Profit]]/Sales_Datas[[#This Row],[after_discount]],0)</f>
        <v>0.93203007518796988</v>
      </c>
      <c r="V4640" s="1" t="str">
        <f>IF(Sales_Datas[[#This Row],[base_price]] &lt;= 632200, "Low", (IF(Sales_Datas[[#This Row],[base_price]] &gt;= 10092000, "High", "Medium")))</f>
        <v>Medium</v>
      </c>
    </row>
    <row r="4641" spans="1:22" x14ac:dyDescent="0.25">
      <c r="A4641" s="1" t="s">
        <v>12868</v>
      </c>
      <c r="B4641" s="1" t="s">
        <v>12869</v>
      </c>
      <c r="C4641" s="2">
        <v>44739</v>
      </c>
      <c r="D4641" s="1" t="s">
        <v>12870</v>
      </c>
      <c r="E4641" s="4">
        <v>76850</v>
      </c>
      <c r="F4641">
        <v>1</v>
      </c>
      <c r="G4641" s="4">
        <v>768500</v>
      </c>
      <c r="H4641" s="4">
        <v>0</v>
      </c>
      <c r="I4641" s="4">
        <v>768500</v>
      </c>
      <c r="J4641">
        <v>1</v>
      </c>
      <c r="K4641">
        <v>1</v>
      </c>
      <c r="L4641">
        <v>0</v>
      </c>
      <c r="M4641">
        <v>1</v>
      </c>
      <c r="N4641" s="2">
        <v>44713</v>
      </c>
      <c r="O4641" s="1" t="s">
        <v>12871</v>
      </c>
      <c r="P4641" s="4">
        <v>624080</v>
      </c>
      <c r="Q4641" s="4">
        <v>39266</v>
      </c>
      <c r="R4641" s="1" t="s">
        <v>89</v>
      </c>
      <c r="S4641" s="1" t="s">
        <v>50</v>
      </c>
      <c r="T4641" s="4">
        <f>Sales_Datas[[#This Row],[after_discount]]-(Sales_Datas[[#This Row],[qty_ordered]]*Sales_Datas[[#This Row],[cogs]])</f>
        <v>729234</v>
      </c>
      <c r="U4641" s="3">
        <f>IFERROR(Sales_Datas[[#This Row],[Gross_Profit]]/Sales_Datas[[#This Row],[after_discount]],0)</f>
        <v>0.94890566037735846</v>
      </c>
      <c r="V4641" s="1" t="str">
        <f>IF(Sales_Datas[[#This Row],[base_price]] &lt;= 632200, "Low", (IF(Sales_Datas[[#This Row],[base_price]] &gt;= 10092000, "High", "Medium")))</f>
        <v>Low</v>
      </c>
    </row>
    <row r="4642" spans="1:22" x14ac:dyDescent="0.25">
      <c r="A4642" s="1" t="s">
        <v>12872</v>
      </c>
      <c r="B4642" s="1" t="s">
        <v>12873</v>
      </c>
      <c r="C4642" s="2">
        <v>44741</v>
      </c>
      <c r="D4642" s="1" t="s">
        <v>4338</v>
      </c>
      <c r="E4642" s="4">
        <v>76850</v>
      </c>
      <c r="F4642">
        <v>1</v>
      </c>
      <c r="G4642" s="4">
        <v>768500</v>
      </c>
      <c r="H4642" s="4">
        <v>0</v>
      </c>
      <c r="I4642" s="4">
        <v>768500</v>
      </c>
      <c r="J4642">
        <v>1</v>
      </c>
      <c r="K4642">
        <v>1</v>
      </c>
      <c r="L4642">
        <v>1</v>
      </c>
      <c r="M4642">
        <v>1</v>
      </c>
      <c r="N4642" s="2">
        <v>44728</v>
      </c>
      <c r="O4642" s="1" t="s">
        <v>4339</v>
      </c>
      <c r="P4642" s="4">
        <v>1203500</v>
      </c>
      <c r="Q4642" s="4">
        <v>80620</v>
      </c>
      <c r="R4642" s="1" t="s">
        <v>23</v>
      </c>
      <c r="S4642" s="1" t="s">
        <v>50</v>
      </c>
      <c r="T4642" s="4">
        <f>Sales_Datas[[#This Row],[after_discount]]-(Sales_Datas[[#This Row],[qty_ordered]]*Sales_Datas[[#This Row],[cogs]])</f>
        <v>687880</v>
      </c>
      <c r="U4642" s="3">
        <f>IFERROR(Sales_Datas[[#This Row],[Gross_Profit]]/Sales_Datas[[#This Row],[after_discount]],0)</f>
        <v>0.89509433962264151</v>
      </c>
      <c r="V4642" s="1" t="str">
        <f>IF(Sales_Datas[[#This Row],[base_price]] &lt;= 632200, "Low", (IF(Sales_Datas[[#This Row],[base_price]] &gt;= 10092000, "High", "Medium")))</f>
        <v>Medium</v>
      </c>
    </row>
    <row r="4643" spans="1:22" x14ac:dyDescent="0.25">
      <c r="A4643" s="1" t="s">
        <v>12874</v>
      </c>
      <c r="B4643" s="1" t="s">
        <v>12875</v>
      </c>
      <c r="C4643" s="2">
        <v>44463</v>
      </c>
      <c r="D4643" s="1" t="s">
        <v>12876</v>
      </c>
      <c r="E4643" s="4">
        <v>38280</v>
      </c>
      <c r="F4643">
        <v>2</v>
      </c>
      <c r="G4643" s="4">
        <v>765600</v>
      </c>
      <c r="H4643" s="4">
        <v>0</v>
      </c>
      <c r="I4643" s="4">
        <v>765600</v>
      </c>
      <c r="J4643">
        <v>1</v>
      </c>
      <c r="K4643">
        <v>1</v>
      </c>
      <c r="L4643">
        <v>0</v>
      </c>
      <c r="M4643">
        <v>1</v>
      </c>
      <c r="N4643" s="2">
        <v>44452</v>
      </c>
      <c r="O4643" s="1" t="s">
        <v>12877</v>
      </c>
      <c r="P4643" s="4">
        <v>382800</v>
      </c>
      <c r="Q4643" s="4">
        <v>32538</v>
      </c>
      <c r="R4643" s="1" t="s">
        <v>383</v>
      </c>
      <c r="S4643" s="1" t="s">
        <v>50</v>
      </c>
      <c r="T4643" s="4">
        <f>Sales_Datas[[#This Row],[after_discount]]-(Sales_Datas[[#This Row],[qty_ordered]]*Sales_Datas[[#This Row],[cogs]])</f>
        <v>700524</v>
      </c>
      <c r="U4643" s="3">
        <f>IFERROR(Sales_Datas[[#This Row],[Gross_Profit]]/Sales_Datas[[#This Row],[after_discount]],0)</f>
        <v>0.91500000000000004</v>
      </c>
      <c r="V4643" s="1" t="str">
        <f>IF(Sales_Datas[[#This Row],[base_price]] &lt;= 632200, "Low", (IF(Sales_Datas[[#This Row],[base_price]] &gt;= 10092000, "High", "Medium")))</f>
        <v>Low</v>
      </c>
    </row>
    <row r="4644" spans="1:22" x14ac:dyDescent="0.25">
      <c r="A4644" s="1" t="s">
        <v>12878</v>
      </c>
      <c r="B4644" s="1" t="s">
        <v>12879</v>
      </c>
      <c r="C4644" s="2">
        <v>44239</v>
      </c>
      <c r="D4644" s="1" t="s">
        <v>796</v>
      </c>
      <c r="E4644" s="4">
        <v>9570</v>
      </c>
      <c r="F4644">
        <v>8</v>
      </c>
      <c r="G4644" s="4">
        <v>765600</v>
      </c>
      <c r="H4644" s="4">
        <v>0</v>
      </c>
      <c r="I4644" s="4">
        <v>765600</v>
      </c>
      <c r="J4644">
        <v>1</v>
      </c>
      <c r="K4644">
        <v>1</v>
      </c>
      <c r="L4644">
        <v>1</v>
      </c>
      <c r="M4644">
        <v>1</v>
      </c>
      <c r="N4644" s="2">
        <v>44504</v>
      </c>
      <c r="O4644" s="1" t="s">
        <v>797</v>
      </c>
      <c r="P4644" s="4">
        <v>95700</v>
      </c>
      <c r="Q4644" s="4">
        <v>6090</v>
      </c>
      <c r="R4644" s="1" t="s">
        <v>344</v>
      </c>
      <c r="S4644" s="1" t="s">
        <v>50</v>
      </c>
      <c r="T4644" s="4">
        <f>Sales_Datas[[#This Row],[after_discount]]-(Sales_Datas[[#This Row],[qty_ordered]]*Sales_Datas[[#This Row],[cogs]])</f>
        <v>716880</v>
      </c>
      <c r="U4644" s="3">
        <f>IFERROR(Sales_Datas[[#This Row],[Gross_Profit]]/Sales_Datas[[#This Row],[after_discount]],0)</f>
        <v>0.9363636363636364</v>
      </c>
      <c r="V4644" s="1" t="str">
        <f>IF(Sales_Datas[[#This Row],[base_price]] &lt;= 632200, "Low", (IF(Sales_Datas[[#This Row],[base_price]] &gt;= 10092000, "High", "Medium")))</f>
        <v>Low</v>
      </c>
    </row>
    <row r="4645" spans="1:22" x14ac:dyDescent="0.25">
      <c r="A4645" s="1" t="s">
        <v>12880</v>
      </c>
      <c r="B4645" s="1" t="s">
        <v>2170</v>
      </c>
      <c r="C4645" s="2">
        <v>44448</v>
      </c>
      <c r="D4645" s="1" t="s">
        <v>4650</v>
      </c>
      <c r="E4645" s="4">
        <v>19140</v>
      </c>
      <c r="F4645">
        <v>4</v>
      </c>
      <c r="G4645" s="4">
        <v>765600</v>
      </c>
      <c r="H4645" s="4">
        <v>0</v>
      </c>
      <c r="I4645" s="4">
        <v>765600</v>
      </c>
      <c r="J4645">
        <v>1</v>
      </c>
      <c r="K4645">
        <v>1</v>
      </c>
      <c r="L4645">
        <v>1</v>
      </c>
      <c r="M4645">
        <v>1</v>
      </c>
      <c r="N4645" s="2">
        <v>44401</v>
      </c>
      <c r="O4645" s="1" t="s">
        <v>4651</v>
      </c>
      <c r="P4645" s="4">
        <v>191400</v>
      </c>
      <c r="Q4645" s="4">
        <v>17226</v>
      </c>
      <c r="R4645" s="1" t="s">
        <v>344</v>
      </c>
      <c r="S4645" s="1" t="s">
        <v>50</v>
      </c>
      <c r="T4645" s="4">
        <f>Sales_Datas[[#This Row],[after_discount]]-(Sales_Datas[[#This Row],[qty_ordered]]*Sales_Datas[[#This Row],[cogs]])</f>
        <v>696696</v>
      </c>
      <c r="U4645" s="3">
        <f>IFERROR(Sales_Datas[[#This Row],[Gross_Profit]]/Sales_Datas[[#This Row],[after_discount]],0)</f>
        <v>0.91</v>
      </c>
      <c r="V4645" s="1" t="str">
        <f>IF(Sales_Datas[[#This Row],[base_price]] &lt;= 632200, "Low", (IF(Sales_Datas[[#This Row],[base_price]] &gt;= 10092000, "High", "Medium")))</f>
        <v>Low</v>
      </c>
    </row>
    <row r="4646" spans="1:22" x14ac:dyDescent="0.25">
      <c r="A4646" s="1" t="s">
        <v>12881</v>
      </c>
      <c r="B4646" s="1" t="s">
        <v>9156</v>
      </c>
      <c r="C4646" s="2">
        <v>44328</v>
      </c>
      <c r="D4646" s="1" t="s">
        <v>12882</v>
      </c>
      <c r="E4646" s="4">
        <v>75980</v>
      </c>
      <c r="F4646">
        <v>1</v>
      </c>
      <c r="G4646" s="4">
        <v>759800</v>
      </c>
      <c r="H4646" s="4">
        <v>0</v>
      </c>
      <c r="I4646" s="4">
        <v>759800</v>
      </c>
      <c r="J4646">
        <v>1</v>
      </c>
      <c r="K4646">
        <v>1</v>
      </c>
      <c r="L4646">
        <v>0</v>
      </c>
      <c r="M4646">
        <v>4</v>
      </c>
      <c r="N4646" s="2">
        <v>44539</v>
      </c>
      <c r="O4646" s="1" t="s">
        <v>12883</v>
      </c>
      <c r="P4646" s="4">
        <v>759800</v>
      </c>
      <c r="Q4646" s="4">
        <v>50112</v>
      </c>
      <c r="R4646" s="1" t="s">
        <v>554</v>
      </c>
      <c r="S4646" s="1" t="s">
        <v>34</v>
      </c>
      <c r="T4646" s="4">
        <f>Sales_Datas[[#This Row],[after_discount]]-(Sales_Datas[[#This Row],[qty_ordered]]*Sales_Datas[[#This Row],[cogs]])</f>
        <v>709688</v>
      </c>
      <c r="U4646" s="3">
        <f>IFERROR(Sales_Datas[[#This Row],[Gross_Profit]]/Sales_Datas[[#This Row],[after_discount]],0)</f>
        <v>0.93404580152671757</v>
      </c>
      <c r="V4646" s="1" t="str">
        <f>IF(Sales_Datas[[#This Row],[base_price]] &lt;= 632200, "Low", (IF(Sales_Datas[[#This Row],[base_price]] &gt;= 10092000, "High", "Medium")))</f>
        <v>Medium</v>
      </c>
    </row>
    <row r="4647" spans="1:22" x14ac:dyDescent="0.25">
      <c r="A4647" s="1" t="s">
        <v>12884</v>
      </c>
      <c r="B4647" s="1" t="s">
        <v>659</v>
      </c>
      <c r="C4647" s="2">
        <v>44698</v>
      </c>
      <c r="D4647" s="1" t="s">
        <v>12885</v>
      </c>
      <c r="E4647" s="4">
        <v>75922</v>
      </c>
      <c r="F4647">
        <v>1</v>
      </c>
      <c r="G4647" s="4">
        <v>759220</v>
      </c>
      <c r="H4647" s="4">
        <v>0</v>
      </c>
      <c r="I4647" s="4">
        <v>759220</v>
      </c>
      <c r="J4647">
        <v>1</v>
      </c>
      <c r="K4647">
        <v>1</v>
      </c>
      <c r="L4647">
        <v>0</v>
      </c>
      <c r="M4647">
        <v>1</v>
      </c>
      <c r="N4647" s="2">
        <v>44707</v>
      </c>
      <c r="O4647" s="1" t="s">
        <v>12886</v>
      </c>
      <c r="P4647" s="4">
        <v>759220</v>
      </c>
      <c r="Q4647" s="4">
        <v>62234</v>
      </c>
      <c r="R4647" s="1" t="s">
        <v>75</v>
      </c>
      <c r="S4647" s="1" t="s">
        <v>50</v>
      </c>
      <c r="T4647" s="4">
        <f>Sales_Datas[[#This Row],[after_discount]]-(Sales_Datas[[#This Row],[qty_ordered]]*Sales_Datas[[#This Row],[cogs]])</f>
        <v>696986</v>
      </c>
      <c r="U4647" s="3">
        <f>IFERROR(Sales_Datas[[#This Row],[Gross_Profit]]/Sales_Datas[[#This Row],[after_discount]],0)</f>
        <v>0.91802902979373568</v>
      </c>
      <c r="V4647" s="1" t="str">
        <f>IF(Sales_Datas[[#This Row],[base_price]] &lt;= 632200, "Low", (IF(Sales_Datas[[#This Row],[base_price]] &gt;= 10092000, "High", "Medium")))</f>
        <v>Medium</v>
      </c>
    </row>
    <row r="4648" spans="1:22" x14ac:dyDescent="0.25">
      <c r="A4648" s="1" t="s">
        <v>12887</v>
      </c>
      <c r="B4648" s="1" t="s">
        <v>12888</v>
      </c>
      <c r="C4648" s="2">
        <v>44323</v>
      </c>
      <c r="D4648" s="1" t="s">
        <v>9980</v>
      </c>
      <c r="E4648" s="4">
        <v>75400</v>
      </c>
      <c r="F4648">
        <v>1</v>
      </c>
      <c r="G4648" s="4">
        <v>754000</v>
      </c>
      <c r="H4648" s="4">
        <v>0</v>
      </c>
      <c r="I4648" s="4">
        <v>754000</v>
      </c>
      <c r="J4648">
        <v>1</v>
      </c>
      <c r="K4648">
        <v>1</v>
      </c>
      <c r="L4648">
        <v>1</v>
      </c>
      <c r="M4648">
        <v>1</v>
      </c>
      <c r="N4648" s="2">
        <v>44384</v>
      </c>
      <c r="O4648" s="1" t="s">
        <v>9981</v>
      </c>
      <c r="P4648" s="4">
        <v>527800</v>
      </c>
      <c r="Q4648" s="4">
        <v>35322</v>
      </c>
      <c r="R4648" s="1" t="s">
        <v>128</v>
      </c>
      <c r="S4648" s="1" t="s">
        <v>50</v>
      </c>
      <c r="T4648" s="4">
        <f>Sales_Datas[[#This Row],[after_discount]]-(Sales_Datas[[#This Row],[qty_ordered]]*Sales_Datas[[#This Row],[cogs]])</f>
        <v>718678</v>
      </c>
      <c r="U4648" s="3">
        <f>IFERROR(Sales_Datas[[#This Row],[Gross_Profit]]/Sales_Datas[[#This Row],[after_discount]],0)</f>
        <v>0.95315384615384613</v>
      </c>
      <c r="V4648" s="1" t="str">
        <f>IF(Sales_Datas[[#This Row],[base_price]] &lt;= 632200, "Low", (IF(Sales_Datas[[#This Row],[base_price]] &gt;= 10092000, "High", "Medium")))</f>
        <v>Low</v>
      </c>
    </row>
    <row r="4649" spans="1:22" x14ac:dyDescent="0.25">
      <c r="A4649" s="1" t="s">
        <v>12889</v>
      </c>
      <c r="B4649" s="1" t="s">
        <v>12890</v>
      </c>
      <c r="C4649" s="2">
        <v>44772</v>
      </c>
      <c r="D4649" s="1" t="s">
        <v>12891</v>
      </c>
      <c r="E4649" s="4">
        <v>75400</v>
      </c>
      <c r="F4649">
        <v>1</v>
      </c>
      <c r="G4649" s="4">
        <v>754000</v>
      </c>
      <c r="H4649" s="4">
        <v>0</v>
      </c>
      <c r="I4649" s="4">
        <v>754000</v>
      </c>
      <c r="J4649">
        <v>1</v>
      </c>
      <c r="K4649">
        <v>1</v>
      </c>
      <c r="L4649">
        <v>1</v>
      </c>
      <c r="M4649">
        <v>1</v>
      </c>
      <c r="N4649" s="2">
        <v>44689</v>
      </c>
      <c r="O4649" s="1" t="s">
        <v>12892</v>
      </c>
      <c r="P4649" s="4">
        <v>754000</v>
      </c>
      <c r="Q4649" s="4">
        <v>47502</v>
      </c>
      <c r="R4649" s="1" t="s">
        <v>554</v>
      </c>
      <c r="S4649" s="1" t="s">
        <v>50</v>
      </c>
      <c r="T4649" s="4">
        <f>Sales_Datas[[#This Row],[after_discount]]-(Sales_Datas[[#This Row],[qty_ordered]]*Sales_Datas[[#This Row],[cogs]])</f>
        <v>706498</v>
      </c>
      <c r="U4649" s="3">
        <f>IFERROR(Sales_Datas[[#This Row],[Gross_Profit]]/Sales_Datas[[#This Row],[after_discount]],0)</f>
        <v>0.93700000000000006</v>
      </c>
      <c r="V4649" s="1" t="str">
        <f>IF(Sales_Datas[[#This Row],[base_price]] &lt;= 632200, "Low", (IF(Sales_Datas[[#This Row],[base_price]] &gt;= 10092000, "High", "Medium")))</f>
        <v>Medium</v>
      </c>
    </row>
    <row r="4650" spans="1:22" x14ac:dyDescent="0.25">
      <c r="A4650" s="1" t="s">
        <v>12893</v>
      </c>
      <c r="B4650" s="1" t="s">
        <v>3882</v>
      </c>
      <c r="C4650" s="2">
        <v>44809</v>
      </c>
      <c r="D4650" s="1" t="s">
        <v>12894</v>
      </c>
      <c r="E4650" s="4">
        <v>75400</v>
      </c>
      <c r="F4650">
        <v>1</v>
      </c>
      <c r="G4650" s="4">
        <v>754000</v>
      </c>
      <c r="H4650" s="4">
        <v>0</v>
      </c>
      <c r="I4650" s="4">
        <v>754000</v>
      </c>
      <c r="J4650">
        <v>1</v>
      </c>
      <c r="K4650">
        <v>0</v>
      </c>
      <c r="L4650">
        <v>0</v>
      </c>
      <c r="M4650">
        <v>1</v>
      </c>
      <c r="N4650" s="2">
        <v>44424</v>
      </c>
      <c r="O4650" s="1" t="s">
        <v>12895</v>
      </c>
      <c r="P4650" s="4">
        <v>754000</v>
      </c>
      <c r="Q4650" s="4">
        <v>61828</v>
      </c>
      <c r="R4650" s="1" t="s">
        <v>554</v>
      </c>
      <c r="S4650" s="1" t="s">
        <v>50</v>
      </c>
      <c r="T4650" s="4">
        <f>Sales_Datas[[#This Row],[after_discount]]-(Sales_Datas[[#This Row],[qty_ordered]]*Sales_Datas[[#This Row],[cogs]])</f>
        <v>692172</v>
      </c>
      <c r="U4650" s="3">
        <f>IFERROR(Sales_Datas[[#This Row],[Gross_Profit]]/Sales_Datas[[#This Row],[after_discount]],0)</f>
        <v>0.91800000000000004</v>
      </c>
      <c r="V4650" s="1" t="str">
        <f>IF(Sales_Datas[[#This Row],[base_price]] &lt;= 632200, "Low", (IF(Sales_Datas[[#This Row],[base_price]] &gt;= 10092000, "High", "Medium")))</f>
        <v>Medium</v>
      </c>
    </row>
    <row r="4651" spans="1:22" x14ac:dyDescent="0.25">
      <c r="A4651" s="1" t="s">
        <v>12896</v>
      </c>
      <c r="B4651" s="1" t="s">
        <v>12897</v>
      </c>
      <c r="C4651" s="2">
        <v>44354</v>
      </c>
      <c r="D4651" s="1" t="s">
        <v>12898</v>
      </c>
      <c r="E4651" s="4">
        <v>75400</v>
      </c>
      <c r="F4651">
        <v>1</v>
      </c>
      <c r="G4651" s="4">
        <v>754000</v>
      </c>
      <c r="H4651" s="4">
        <v>0</v>
      </c>
      <c r="I4651" s="4">
        <v>754000</v>
      </c>
      <c r="J4651">
        <v>1</v>
      </c>
      <c r="K4651">
        <v>1</v>
      </c>
      <c r="L4651">
        <v>1</v>
      </c>
      <c r="M4651">
        <v>1</v>
      </c>
      <c r="N4651" s="2">
        <v>44385</v>
      </c>
      <c r="O4651" s="1" t="s">
        <v>12899</v>
      </c>
      <c r="P4651" s="4">
        <v>754000</v>
      </c>
      <c r="Q4651" s="4">
        <v>58812</v>
      </c>
      <c r="R4651" s="1" t="s">
        <v>23</v>
      </c>
      <c r="S4651" s="1" t="s">
        <v>50</v>
      </c>
      <c r="T4651" s="4">
        <f>Sales_Datas[[#This Row],[after_discount]]-(Sales_Datas[[#This Row],[qty_ordered]]*Sales_Datas[[#This Row],[cogs]])</f>
        <v>695188</v>
      </c>
      <c r="U4651" s="3">
        <f>IFERROR(Sales_Datas[[#This Row],[Gross_Profit]]/Sales_Datas[[#This Row],[after_discount]],0)</f>
        <v>0.92200000000000004</v>
      </c>
      <c r="V4651" s="1" t="str">
        <f>IF(Sales_Datas[[#This Row],[base_price]] &lt;= 632200, "Low", (IF(Sales_Datas[[#This Row],[base_price]] &gt;= 10092000, "High", "Medium")))</f>
        <v>Medium</v>
      </c>
    </row>
    <row r="4652" spans="1:22" x14ac:dyDescent="0.25">
      <c r="A4652" s="1" t="s">
        <v>12900</v>
      </c>
      <c r="B4652" s="1" t="s">
        <v>1971</v>
      </c>
      <c r="C4652" s="2">
        <v>44646</v>
      </c>
      <c r="D4652" s="1" t="s">
        <v>1070</v>
      </c>
      <c r="E4652" s="4">
        <v>75400</v>
      </c>
      <c r="F4652">
        <v>1</v>
      </c>
      <c r="G4652" s="4">
        <v>754000</v>
      </c>
      <c r="H4652" s="4">
        <v>0</v>
      </c>
      <c r="I4652" s="4">
        <v>754000</v>
      </c>
      <c r="J4652">
        <v>1</v>
      </c>
      <c r="K4652">
        <v>1</v>
      </c>
      <c r="L4652">
        <v>1</v>
      </c>
      <c r="M4652">
        <v>1</v>
      </c>
      <c r="N4652" s="2">
        <v>44386</v>
      </c>
      <c r="O4652" s="1" t="s">
        <v>1071</v>
      </c>
      <c r="P4652" s="4">
        <v>754000</v>
      </c>
      <c r="Q4652" s="4">
        <v>45240</v>
      </c>
      <c r="R4652" s="1" t="s">
        <v>383</v>
      </c>
      <c r="S4652" s="1" t="s">
        <v>50</v>
      </c>
      <c r="T4652" s="4">
        <f>Sales_Datas[[#This Row],[after_discount]]-(Sales_Datas[[#This Row],[qty_ordered]]*Sales_Datas[[#This Row],[cogs]])</f>
        <v>708760</v>
      </c>
      <c r="U4652" s="3">
        <f>IFERROR(Sales_Datas[[#This Row],[Gross_Profit]]/Sales_Datas[[#This Row],[after_discount]],0)</f>
        <v>0.94</v>
      </c>
      <c r="V4652" s="1" t="str">
        <f>IF(Sales_Datas[[#This Row],[base_price]] &lt;= 632200, "Low", (IF(Sales_Datas[[#This Row],[base_price]] &gt;= 10092000, "High", "Medium")))</f>
        <v>Medium</v>
      </c>
    </row>
    <row r="4653" spans="1:22" x14ac:dyDescent="0.25">
      <c r="A4653" s="1" t="s">
        <v>12901</v>
      </c>
      <c r="B4653" s="1" t="s">
        <v>12902</v>
      </c>
      <c r="C4653" s="2">
        <v>44668</v>
      </c>
      <c r="D4653" s="1" t="s">
        <v>1070</v>
      </c>
      <c r="E4653" s="4">
        <v>75400</v>
      </c>
      <c r="F4653">
        <v>1</v>
      </c>
      <c r="G4653" s="4">
        <v>754000</v>
      </c>
      <c r="H4653" s="4">
        <v>0</v>
      </c>
      <c r="I4653" s="4">
        <v>754000</v>
      </c>
      <c r="J4653">
        <v>1</v>
      </c>
      <c r="K4653">
        <v>1</v>
      </c>
      <c r="L4653">
        <v>1</v>
      </c>
      <c r="M4653">
        <v>1</v>
      </c>
      <c r="N4653" s="2">
        <v>44507</v>
      </c>
      <c r="O4653" s="1" t="s">
        <v>1071</v>
      </c>
      <c r="P4653" s="4">
        <v>754000</v>
      </c>
      <c r="Q4653" s="4">
        <v>45240</v>
      </c>
      <c r="R4653" s="1" t="s">
        <v>383</v>
      </c>
      <c r="S4653" s="1" t="s">
        <v>50</v>
      </c>
      <c r="T4653" s="4">
        <f>Sales_Datas[[#This Row],[after_discount]]-(Sales_Datas[[#This Row],[qty_ordered]]*Sales_Datas[[#This Row],[cogs]])</f>
        <v>708760</v>
      </c>
      <c r="U4653" s="3">
        <f>IFERROR(Sales_Datas[[#This Row],[Gross_Profit]]/Sales_Datas[[#This Row],[after_discount]],0)</f>
        <v>0.94</v>
      </c>
      <c r="V4653" s="1" t="str">
        <f>IF(Sales_Datas[[#This Row],[base_price]] &lt;= 632200, "Low", (IF(Sales_Datas[[#This Row],[base_price]] &gt;= 10092000, "High", "Medium")))</f>
        <v>Medium</v>
      </c>
    </row>
    <row r="4654" spans="1:22" x14ac:dyDescent="0.25">
      <c r="A4654" s="1" t="s">
        <v>12903</v>
      </c>
      <c r="B4654" s="1" t="s">
        <v>12904</v>
      </c>
      <c r="C4654" s="2">
        <v>44624</v>
      </c>
      <c r="D4654" s="1" t="s">
        <v>12905</v>
      </c>
      <c r="E4654" s="4">
        <v>75400</v>
      </c>
      <c r="F4654">
        <v>1</v>
      </c>
      <c r="G4654" s="4">
        <v>754000</v>
      </c>
      <c r="H4654" s="4">
        <v>0</v>
      </c>
      <c r="I4654" s="4">
        <v>754000</v>
      </c>
      <c r="J4654">
        <v>1</v>
      </c>
      <c r="K4654">
        <v>1</v>
      </c>
      <c r="L4654">
        <v>1</v>
      </c>
      <c r="M4654">
        <v>1</v>
      </c>
      <c r="N4654" s="2">
        <v>44655</v>
      </c>
      <c r="O4654" s="1" t="s">
        <v>12906</v>
      </c>
      <c r="P4654" s="4">
        <v>754000</v>
      </c>
      <c r="Q4654" s="4">
        <v>61828</v>
      </c>
      <c r="R4654" s="1" t="s">
        <v>344</v>
      </c>
      <c r="S4654" s="1" t="s">
        <v>50</v>
      </c>
      <c r="T4654" s="4">
        <f>Sales_Datas[[#This Row],[after_discount]]-(Sales_Datas[[#This Row],[qty_ordered]]*Sales_Datas[[#This Row],[cogs]])</f>
        <v>692172</v>
      </c>
      <c r="U4654" s="3">
        <f>IFERROR(Sales_Datas[[#This Row],[Gross_Profit]]/Sales_Datas[[#This Row],[after_discount]],0)</f>
        <v>0.91800000000000004</v>
      </c>
      <c r="V4654" s="1" t="str">
        <f>IF(Sales_Datas[[#This Row],[base_price]] &lt;= 632200, "Low", (IF(Sales_Datas[[#This Row],[base_price]] &gt;= 10092000, "High", "Medium")))</f>
        <v>Medium</v>
      </c>
    </row>
    <row r="4655" spans="1:22" x14ac:dyDescent="0.25">
      <c r="A4655" s="1" t="s">
        <v>12907</v>
      </c>
      <c r="B4655" s="1" t="s">
        <v>12908</v>
      </c>
      <c r="C4655" s="2">
        <v>44775</v>
      </c>
      <c r="D4655" s="1" t="s">
        <v>12909</v>
      </c>
      <c r="E4655" s="4">
        <v>75342</v>
      </c>
      <c r="F4655">
        <v>1</v>
      </c>
      <c r="G4655" s="4">
        <v>753420</v>
      </c>
      <c r="H4655" s="4">
        <v>0</v>
      </c>
      <c r="I4655" s="4">
        <v>753420</v>
      </c>
      <c r="J4655">
        <v>1</v>
      </c>
      <c r="K4655">
        <v>1</v>
      </c>
      <c r="L4655">
        <v>0</v>
      </c>
      <c r="M4655">
        <v>1</v>
      </c>
      <c r="N4655" s="2">
        <v>44611</v>
      </c>
      <c r="O4655" s="1" t="s">
        <v>12910</v>
      </c>
      <c r="P4655" s="4">
        <v>753420</v>
      </c>
      <c r="Q4655" s="4">
        <v>63278</v>
      </c>
      <c r="R4655" s="1" t="s">
        <v>89</v>
      </c>
      <c r="S4655" s="1" t="s">
        <v>50</v>
      </c>
      <c r="T4655" s="4">
        <f>Sales_Datas[[#This Row],[after_discount]]-(Sales_Datas[[#This Row],[qty_ordered]]*Sales_Datas[[#This Row],[cogs]])</f>
        <v>690142</v>
      </c>
      <c r="U4655" s="3">
        <f>IFERROR(Sales_Datas[[#This Row],[Gross_Profit]]/Sales_Datas[[#This Row],[after_discount]],0)</f>
        <v>0.91601231716705156</v>
      </c>
      <c r="V4655" s="1" t="str">
        <f>IF(Sales_Datas[[#This Row],[base_price]] &lt;= 632200, "Low", (IF(Sales_Datas[[#This Row],[base_price]] &gt;= 10092000, "High", "Medium")))</f>
        <v>Medium</v>
      </c>
    </row>
    <row r="4656" spans="1:22" x14ac:dyDescent="0.25">
      <c r="A4656" s="1" t="s">
        <v>12911</v>
      </c>
      <c r="B4656" s="1" t="s">
        <v>3588</v>
      </c>
      <c r="C4656" s="2">
        <v>44236</v>
      </c>
      <c r="D4656" s="1" t="s">
        <v>12912</v>
      </c>
      <c r="E4656" s="4">
        <v>75342</v>
      </c>
      <c r="F4656">
        <v>1</v>
      </c>
      <c r="G4656" s="4">
        <v>753420</v>
      </c>
      <c r="H4656" s="4">
        <v>0</v>
      </c>
      <c r="I4656" s="4">
        <v>753420</v>
      </c>
      <c r="J4656">
        <v>1</v>
      </c>
      <c r="K4656">
        <v>1</v>
      </c>
      <c r="L4656">
        <v>1</v>
      </c>
      <c r="M4656">
        <v>1</v>
      </c>
      <c r="N4656" s="2">
        <v>44403</v>
      </c>
      <c r="O4656" s="1" t="s">
        <v>12913</v>
      </c>
      <c r="P4656" s="4">
        <v>753420</v>
      </c>
      <c r="Q4656" s="4">
        <v>49706</v>
      </c>
      <c r="R4656" s="1" t="s">
        <v>554</v>
      </c>
      <c r="S4656" s="1" t="s">
        <v>50</v>
      </c>
      <c r="T4656" s="4">
        <f>Sales_Datas[[#This Row],[after_discount]]-(Sales_Datas[[#This Row],[qty_ordered]]*Sales_Datas[[#This Row],[cogs]])</f>
        <v>703714</v>
      </c>
      <c r="U4656" s="3">
        <f>IFERROR(Sales_Datas[[#This Row],[Gross_Profit]]/Sales_Datas[[#This Row],[after_discount]],0)</f>
        <v>0.93402617397998455</v>
      </c>
      <c r="V4656" s="1" t="str">
        <f>IF(Sales_Datas[[#This Row],[base_price]] &lt;= 632200, "Low", (IF(Sales_Datas[[#This Row],[base_price]] &gt;= 10092000, "High", "Medium")))</f>
        <v>Medium</v>
      </c>
    </row>
    <row r="4657" spans="1:22" x14ac:dyDescent="0.25">
      <c r="A4657" s="1" t="s">
        <v>12914</v>
      </c>
      <c r="B4657" s="1" t="s">
        <v>3588</v>
      </c>
      <c r="C4657" s="2">
        <v>44356</v>
      </c>
      <c r="D4657" s="1" t="s">
        <v>12912</v>
      </c>
      <c r="E4657" s="4">
        <v>75342</v>
      </c>
      <c r="F4657">
        <v>1</v>
      </c>
      <c r="G4657" s="4">
        <v>753420</v>
      </c>
      <c r="H4657" s="4">
        <v>0</v>
      </c>
      <c r="I4657" s="4">
        <v>753420</v>
      </c>
      <c r="J4657">
        <v>1</v>
      </c>
      <c r="K4657">
        <v>1</v>
      </c>
      <c r="L4657">
        <v>1</v>
      </c>
      <c r="M4657">
        <v>1</v>
      </c>
      <c r="N4657" s="2">
        <v>44403</v>
      </c>
      <c r="O4657" s="1" t="s">
        <v>12913</v>
      </c>
      <c r="P4657" s="4">
        <v>753420</v>
      </c>
      <c r="Q4657" s="4">
        <v>49706</v>
      </c>
      <c r="R4657" s="1" t="s">
        <v>554</v>
      </c>
      <c r="S4657" s="1" t="s">
        <v>50</v>
      </c>
      <c r="T4657" s="4">
        <f>Sales_Datas[[#This Row],[after_discount]]-(Sales_Datas[[#This Row],[qty_ordered]]*Sales_Datas[[#This Row],[cogs]])</f>
        <v>703714</v>
      </c>
      <c r="U4657" s="3">
        <f>IFERROR(Sales_Datas[[#This Row],[Gross_Profit]]/Sales_Datas[[#This Row],[after_discount]],0)</f>
        <v>0.93402617397998455</v>
      </c>
      <c r="V4657" s="1" t="str">
        <f>IF(Sales_Datas[[#This Row],[base_price]] &lt;= 632200, "Low", (IF(Sales_Datas[[#This Row],[base_price]] &gt;= 10092000, "High", "Medium")))</f>
        <v>Medium</v>
      </c>
    </row>
    <row r="4658" spans="1:22" x14ac:dyDescent="0.25">
      <c r="A4658" s="1" t="s">
        <v>12915</v>
      </c>
      <c r="B4658" s="1" t="s">
        <v>12916</v>
      </c>
      <c r="C4658" s="2">
        <v>44428</v>
      </c>
      <c r="D4658" s="1" t="s">
        <v>12912</v>
      </c>
      <c r="E4658" s="4">
        <v>75342</v>
      </c>
      <c r="F4658">
        <v>1</v>
      </c>
      <c r="G4658" s="4">
        <v>753420</v>
      </c>
      <c r="H4658" s="4">
        <v>0</v>
      </c>
      <c r="I4658" s="4">
        <v>753420</v>
      </c>
      <c r="J4658">
        <v>1</v>
      </c>
      <c r="K4658">
        <v>1</v>
      </c>
      <c r="L4658">
        <v>1</v>
      </c>
      <c r="M4658">
        <v>1</v>
      </c>
      <c r="N4658" s="2">
        <v>44421</v>
      </c>
      <c r="O4658" s="1" t="s">
        <v>12913</v>
      </c>
      <c r="P4658" s="4">
        <v>753420</v>
      </c>
      <c r="Q4658" s="4">
        <v>49706</v>
      </c>
      <c r="R4658" s="1" t="s">
        <v>554</v>
      </c>
      <c r="S4658" s="1" t="s">
        <v>50</v>
      </c>
      <c r="T4658" s="4">
        <f>Sales_Datas[[#This Row],[after_discount]]-(Sales_Datas[[#This Row],[qty_ordered]]*Sales_Datas[[#This Row],[cogs]])</f>
        <v>703714</v>
      </c>
      <c r="U4658" s="3">
        <f>IFERROR(Sales_Datas[[#This Row],[Gross_Profit]]/Sales_Datas[[#This Row],[after_discount]],0)</f>
        <v>0.93402617397998455</v>
      </c>
      <c r="V4658" s="1" t="str">
        <f>IF(Sales_Datas[[#This Row],[base_price]] &lt;= 632200, "Low", (IF(Sales_Datas[[#This Row],[base_price]] &gt;= 10092000, "High", "Medium")))</f>
        <v>Medium</v>
      </c>
    </row>
    <row r="4659" spans="1:22" x14ac:dyDescent="0.25">
      <c r="A4659" s="1" t="s">
        <v>12917</v>
      </c>
      <c r="B4659" s="1" t="s">
        <v>12918</v>
      </c>
      <c r="C4659" s="2">
        <v>44650</v>
      </c>
      <c r="D4659" s="1" t="s">
        <v>12919</v>
      </c>
      <c r="E4659" s="4">
        <v>75342</v>
      </c>
      <c r="F4659">
        <v>1</v>
      </c>
      <c r="G4659" s="4">
        <v>753420</v>
      </c>
      <c r="H4659" s="4">
        <v>0</v>
      </c>
      <c r="I4659" s="4">
        <v>753420</v>
      </c>
      <c r="J4659">
        <v>1</v>
      </c>
      <c r="K4659">
        <v>1</v>
      </c>
      <c r="L4659">
        <v>1</v>
      </c>
      <c r="M4659">
        <v>1</v>
      </c>
      <c r="N4659" s="2">
        <v>44647</v>
      </c>
      <c r="O4659" s="1" t="s">
        <v>12920</v>
      </c>
      <c r="P4659" s="4">
        <v>753420</v>
      </c>
      <c r="Q4659" s="4">
        <v>54984</v>
      </c>
      <c r="R4659" s="1" t="s">
        <v>554</v>
      </c>
      <c r="S4659" s="1" t="s">
        <v>50</v>
      </c>
      <c r="T4659" s="4">
        <f>Sales_Datas[[#This Row],[after_discount]]-(Sales_Datas[[#This Row],[qty_ordered]]*Sales_Datas[[#This Row],[cogs]])</f>
        <v>698436</v>
      </c>
      <c r="U4659" s="3">
        <f>IFERROR(Sales_Datas[[#This Row],[Gross_Profit]]/Sales_Datas[[#This Row],[after_discount]],0)</f>
        <v>0.92702078521939957</v>
      </c>
      <c r="V4659" s="1" t="str">
        <f>IF(Sales_Datas[[#This Row],[base_price]] &lt;= 632200, "Low", (IF(Sales_Datas[[#This Row],[base_price]] &gt;= 10092000, "High", "Medium")))</f>
        <v>Medium</v>
      </c>
    </row>
    <row r="4660" spans="1:22" x14ac:dyDescent="0.25">
      <c r="A4660" s="1" t="s">
        <v>12921</v>
      </c>
      <c r="B4660" s="1" t="s">
        <v>12922</v>
      </c>
      <c r="C4660" s="2">
        <v>44710</v>
      </c>
      <c r="D4660" s="1" t="s">
        <v>12923</v>
      </c>
      <c r="E4660" s="4">
        <v>75342</v>
      </c>
      <c r="F4660">
        <v>1</v>
      </c>
      <c r="G4660" s="4">
        <v>753420</v>
      </c>
      <c r="H4660" s="4">
        <v>0</v>
      </c>
      <c r="I4660" s="4">
        <v>753420</v>
      </c>
      <c r="J4660">
        <v>1</v>
      </c>
      <c r="K4660">
        <v>1</v>
      </c>
      <c r="L4660">
        <v>0</v>
      </c>
      <c r="M4660">
        <v>1</v>
      </c>
      <c r="N4660" s="2">
        <v>44705</v>
      </c>
      <c r="O4660" s="1" t="s">
        <v>12924</v>
      </c>
      <c r="P4660" s="4">
        <v>753420</v>
      </c>
      <c r="Q4660" s="4">
        <v>67048</v>
      </c>
      <c r="R4660" s="1" t="s">
        <v>554</v>
      </c>
      <c r="S4660" s="1" t="s">
        <v>50</v>
      </c>
      <c r="T4660" s="4">
        <f>Sales_Datas[[#This Row],[after_discount]]-(Sales_Datas[[#This Row],[qty_ordered]]*Sales_Datas[[#This Row],[cogs]])</f>
        <v>686372</v>
      </c>
      <c r="U4660" s="3">
        <f>IFERROR(Sales_Datas[[#This Row],[Gross_Profit]]/Sales_Datas[[#This Row],[after_discount]],0)</f>
        <v>0.91100846805234792</v>
      </c>
      <c r="V4660" s="1" t="str">
        <f>IF(Sales_Datas[[#This Row],[base_price]] &lt;= 632200, "Low", (IF(Sales_Datas[[#This Row],[base_price]] &gt;= 10092000, "High", "Medium")))</f>
        <v>Medium</v>
      </c>
    </row>
    <row r="4661" spans="1:22" x14ac:dyDescent="0.25">
      <c r="A4661" s="1" t="s">
        <v>12925</v>
      </c>
      <c r="B4661" s="1" t="s">
        <v>12926</v>
      </c>
      <c r="C4661" s="2">
        <v>44694</v>
      </c>
      <c r="D4661" s="1" t="s">
        <v>12927</v>
      </c>
      <c r="E4661" s="4">
        <v>75342</v>
      </c>
      <c r="F4661">
        <v>1</v>
      </c>
      <c r="G4661" s="4">
        <v>753420</v>
      </c>
      <c r="H4661" s="4">
        <v>0</v>
      </c>
      <c r="I4661" s="4">
        <v>753420</v>
      </c>
      <c r="J4661">
        <v>1</v>
      </c>
      <c r="K4661">
        <v>1</v>
      </c>
      <c r="L4661">
        <v>0</v>
      </c>
      <c r="M4661">
        <v>1</v>
      </c>
      <c r="N4661" s="2">
        <v>44674</v>
      </c>
      <c r="O4661" s="1" t="s">
        <v>12928</v>
      </c>
      <c r="P4661" s="4">
        <v>753420</v>
      </c>
      <c r="Q4661" s="4">
        <v>67802</v>
      </c>
      <c r="R4661" s="1" t="s">
        <v>383</v>
      </c>
      <c r="S4661" s="1" t="s">
        <v>50</v>
      </c>
      <c r="T4661" s="4">
        <f>Sales_Datas[[#This Row],[after_discount]]-(Sales_Datas[[#This Row],[qty_ordered]]*Sales_Datas[[#This Row],[cogs]])</f>
        <v>685618</v>
      </c>
      <c r="U4661" s="3">
        <f>IFERROR(Sales_Datas[[#This Row],[Gross_Profit]]/Sales_Datas[[#This Row],[after_discount]],0)</f>
        <v>0.91000769822940719</v>
      </c>
      <c r="V4661" s="1" t="str">
        <f>IF(Sales_Datas[[#This Row],[base_price]] &lt;= 632200, "Low", (IF(Sales_Datas[[#This Row],[base_price]] &gt;= 10092000, "High", "Medium")))</f>
        <v>Medium</v>
      </c>
    </row>
    <row r="4662" spans="1:22" x14ac:dyDescent="0.25">
      <c r="A4662" s="1" t="s">
        <v>12929</v>
      </c>
      <c r="B4662" s="1" t="s">
        <v>12930</v>
      </c>
      <c r="C4662" s="2">
        <v>44701</v>
      </c>
      <c r="D4662" s="1" t="s">
        <v>12927</v>
      </c>
      <c r="E4662" s="4">
        <v>75342</v>
      </c>
      <c r="F4662">
        <v>1</v>
      </c>
      <c r="G4662" s="4">
        <v>753420</v>
      </c>
      <c r="H4662" s="4">
        <v>0</v>
      </c>
      <c r="I4662" s="4">
        <v>753420</v>
      </c>
      <c r="J4662">
        <v>1</v>
      </c>
      <c r="K4662">
        <v>1</v>
      </c>
      <c r="L4662">
        <v>0</v>
      </c>
      <c r="M4662">
        <v>1</v>
      </c>
      <c r="N4662" s="2">
        <v>44708</v>
      </c>
      <c r="O4662" s="1" t="s">
        <v>12928</v>
      </c>
      <c r="P4662" s="4">
        <v>753420</v>
      </c>
      <c r="Q4662" s="4">
        <v>67802</v>
      </c>
      <c r="R4662" s="1" t="s">
        <v>383</v>
      </c>
      <c r="S4662" s="1" t="s">
        <v>50</v>
      </c>
      <c r="T4662" s="4">
        <f>Sales_Datas[[#This Row],[after_discount]]-(Sales_Datas[[#This Row],[qty_ordered]]*Sales_Datas[[#This Row],[cogs]])</f>
        <v>685618</v>
      </c>
      <c r="U4662" s="3">
        <f>IFERROR(Sales_Datas[[#This Row],[Gross_Profit]]/Sales_Datas[[#This Row],[after_discount]],0)</f>
        <v>0.91000769822940719</v>
      </c>
      <c r="V4662" s="1" t="str">
        <f>IF(Sales_Datas[[#This Row],[base_price]] &lt;= 632200, "Low", (IF(Sales_Datas[[#This Row],[base_price]] &gt;= 10092000, "High", "Medium")))</f>
        <v>Medium</v>
      </c>
    </row>
    <row r="4663" spans="1:22" x14ac:dyDescent="0.25">
      <c r="A4663" s="1" t="s">
        <v>12931</v>
      </c>
      <c r="B4663" s="1" t="s">
        <v>12932</v>
      </c>
      <c r="C4663" s="2">
        <v>44543</v>
      </c>
      <c r="D4663" s="1" t="s">
        <v>12933</v>
      </c>
      <c r="E4663" s="4">
        <v>75110</v>
      </c>
      <c r="F4663">
        <v>1</v>
      </c>
      <c r="G4663" s="4">
        <v>751100</v>
      </c>
      <c r="H4663" s="4">
        <v>0</v>
      </c>
      <c r="I4663" s="4">
        <v>751100</v>
      </c>
      <c r="J4663">
        <v>1</v>
      </c>
      <c r="K4663">
        <v>1</v>
      </c>
      <c r="L4663">
        <v>1</v>
      </c>
      <c r="M4663">
        <v>1</v>
      </c>
      <c r="N4663" s="2">
        <v>44522</v>
      </c>
      <c r="O4663" s="1" t="s">
        <v>12934</v>
      </c>
      <c r="P4663" s="4">
        <v>751100</v>
      </c>
      <c r="Q4663" s="4">
        <v>66816</v>
      </c>
      <c r="R4663" s="1" t="s">
        <v>475</v>
      </c>
      <c r="S4663" s="1" t="s">
        <v>50</v>
      </c>
      <c r="T4663" s="4">
        <f>Sales_Datas[[#This Row],[after_discount]]-(Sales_Datas[[#This Row],[qty_ordered]]*Sales_Datas[[#This Row],[cogs]])</f>
        <v>684284</v>
      </c>
      <c r="U4663" s="3">
        <f>IFERROR(Sales_Datas[[#This Row],[Gross_Profit]]/Sales_Datas[[#This Row],[after_discount]],0)</f>
        <v>0.91104247104247105</v>
      </c>
      <c r="V4663" s="1" t="str">
        <f>IF(Sales_Datas[[#This Row],[base_price]] &lt;= 632200, "Low", (IF(Sales_Datas[[#This Row],[base_price]] &gt;= 10092000, "High", "Medium")))</f>
        <v>Medium</v>
      </c>
    </row>
    <row r="4664" spans="1:22" x14ac:dyDescent="0.25">
      <c r="A4664" s="1" t="s">
        <v>12935</v>
      </c>
      <c r="B4664" s="1" t="s">
        <v>12936</v>
      </c>
      <c r="C4664" s="2">
        <v>44596</v>
      </c>
      <c r="D4664" s="1" t="s">
        <v>10185</v>
      </c>
      <c r="E4664" s="4">
        <v>75110</v>
      </c>
      <c r="F4664">
        <v>1</v>
      </c>
      <c r="G4664" s="4">
        <v>751100</v>
      </c>
      <c r="H4664" s="4">
        <v>0</v>
      </c>
      <c r="I4664" s="4">
        <v>751100</v>
      </c>
      <c r="J4664">
        <v>1</v>
      </c>
      <c r="K4664">
        <v>1</v>
      </c>
      <c r="L4664">
        <v>0</v>
      </c>
      <c r="M4664">
        <v>1</v>
      </c>
      <c r="N4664" s="2">
        <v>44573</v>
      </c>
      <c r="O4664" s="1" t="s">
        <v>10186</v>
      </c>
      <c r="P4664" s="4">
        <v>751100</v>
      </c>
      <c r="Q4664" s="4">
        <v>55564</v>
      </c>
      <c r="R4664" s="1" t="s">
        <v>89</v>
      </c>
      <c r="S4664" s="1" t="s">
        <v>50</v>
      </c>
      <c r="T4664" s="4">
        <f>Sales_Datas[[#This Row],[after_discount]]-(Sales_Datas[[#This Row],[qty_ordered]]*Sales_Datas[[#This Row],[cogs]])</f>
        <v>695536</v>
      </c>
      <c r="U4664" s="3">
        <f>IFERROR(Sales_Datas[[#This Row],[Gross_Profit]]/Sales_Datas[[#This Row],[after_discount]],0)</f>
        <v>0.92602316602316603</v>
      </c>
      <c r="V4664" s="1" t="str">
        <f>IF(Sales_Datas[[#This Row],[base_price]] &lt;= 632200, "Low", (IF(Sales_Datas[[#This Row],[base_price]] &gt;= 10092000, "High", "Medium")))</f>
        <v>Medium</v>
      </c>
    </row>
    <row r="4665" spans="1:22" x14ac:dyDescent="0.25">
      <c r="A4665" s="1" t="s">
        <v>12937</v>
      </c>
      <c r="B4665" s="1" t="s">
        <v>12938</v>
      </c>
      <c r="C4665" s="2">
        <v>44718</v>
      </c>
      <c r="D4665" s="1" t="s">
        <v>12939</v>
      </c>
      <c r="E4665" s="4">
        <v>75110</v>
      </c>
      <c r="F4665">
        <v>1</v>
      </c>
      <c r="G4665" s="4">
        <v>751100</v>
      </c>
      <c r="H4665" s="4">
        <v>0</v>
      </c>
      <c r="I4665" s="4">
        <v>751100</v>
      </c>
      <c r="J4665">
        <v>1</v>
      </c>
      <c r="K4665">
        <v>1</v>
      </c>
      <c r="L4665">
        <v>0</v>
      </c>
      <c r="M4665">
        <v>1</v>
      </c>
      <c r="N4665" s="2">
        <v>44734</v>
      </c>
      <c r="O4665" s="1" t="s">
        <v>12940</v>
      </c>
      <c r="P4665" s="4">
        <v>751100</v>
      </c>
      <c r="Q4665" s="4">
        <v>63800</v>
      </c>
      <c r="R4665" s="1" t="s">
        <v>383</v>
      </c>
      <c r="S4665" s="1" t="s">
        <v>50</v>
      </c>
      <c r="T4665" s="4">
        <f>Sales_Datas[[#This Row],[after_discount]]-(Sales_Datas[[#This Row],[qty_ordered]]*Sales_Datas[[#This Row],[cogs]])</f>
        <v>687300</v>
      </c>
      <c r="U4665" s="3">
        <f>IFERROR(Sales_Datas[[#This Row],[Gross_Profit]]/Sales_Datas[[#This Row],[after_discount]],0)</f>
        <v>0.91505791505791501</v>
      </c>
      <c r="V4665" s="1" t="str">
        <f>IF(Sales_Datas[[#This Row],[base_price]] &lt;= 632200, "Low", (IF(Sales_Datas[[#This Row],[base_price]] &gt;= 10092000, "High", "Medium")))</f>
        <v>Medium</v>
      </c>
    </row>
    <row r="4666" spans="1:22" x14ac:dyDescent="0.25">
      <c r="A4666" s="1" t="s">
        <v>12941</v>
      </c>
      <c r="B4666" s="1" t="s">
        <v>12942</v>
      </c>
      <c r="C4666" s="2">
        <v>44732</v>
      </c>
      <c r="D4666" s="1" t="s">
        <v>12943</v>
      </c>
      <c r="E4666" s="4">
        <v>75110</v>
      </c>
      <c r="F4666">
        <v>1</v>
      </c>
      <c r="G4666" s="4">
        <v>751100</v>
      </c>
      <c r="H4666" s="4">
        <v>0</v>
      </c>
      <c r="I4666" s="4">
        <v>751100</v>
      </c>
      <c r="J4666">
        <v>1</v>
      </c>
      <c r="K4666">
        <v>0</v>
      </c>
      <c r="L4666">
        <v>0</v>
      </c>
      <c r="M4666">
        <v>7</v>
      </c>
      <c r="N4666" s="2">
        <v>44717</v>
      </c>
      <c r="O4666" s="1" t="s">
        <v>12944</v>
      </c>
      <c r="P4666" s="4">
        <v>751100</v>
      </c>
      <c r="Q4666" s="4">
        <v>50286</v>
      </c>
      <c r="R4666" s="1" t="s">
        <v>383</v>
      </c>
      <c r="S4666" s="1" t="s">
        <v>66</v>
      </c>
      <c r="T4666" s="4">
        <f>Sales_Datas[[#This Row],[after_discount]]-(Sales_Datas[[#This Row],[qty_ordered]]*Sales_Datas[[#This Row],[cogs]])</f>
        <v>700814</v>
      </c>
      <c r="U4666" s="3">
        <f>IFERROR(Sales_Datas[[#This Row],[Gross_Profit]]/Sales_Datas[[#This Row],[after_discount]],0)</f>
        <v>0.9330501930501931</v>
      </c>
      <c r="V4666" s="1" t="str">
        <f>IF(Sales_Datas[[#This Row],[base_price]] &lt;= 632200, "Low", (IF(Sales_Datas[[#This Row],[base_price]] &gt;= 10092000, "High", "Medium")))</f>
        <v>Medium</v>
      </c>
    </row>
    <row r="4667" spans="1:22" x14ac:dyDescent="0.25">
      <c r="A4667" s="1" t="s">
        <v>12945</v>
      </c>
      <c r="B4667" s="1" t="s">
        <v>12942</v>
      </c>
      <c r="C4667" s="2">
        <v>44734</v>
      </c>
      <c r="D4667" s="1" t="s">
        <v>12943</v>
      </c>
      <c r="E4667" s="4">
        <v>75110</v>
      </c>
      <c r="F4667">
        <v>1</v>
      </c>
      <c r="G4667" s="4">
        <v>751100</v>
      </c>
      <c r="H4667" s="4">
        <v>0</v>
      </c>
      <c r="I4667" s="4">
        <v>751100</v>
      </c>
      <c r="J4667">
        <v>1</v>
      </c>
      <c r="K4667">
        <v>0</v>
      </c>
      <c r="L4667">
        <v>0</v>
      </c>
      <c r="M4667">
        <v>2</v>
      </c>
      <c r="N4667" s="2">
        <v>44717</v>
      </c>
      <c r="O4667" s="1" t="s">
        <v>12944</v>
      </c>
      <c r="P4667" s="4">
        <v>751100</v>
      </c>
      <c r="Q4667" s="4">
        <v>50286</v>
      </c>
      <c r="R4667" s="1" t="s">
        <v>383</v>
      </c>
      <c r="S4667" s="1" t="s">
        <v>76</v>
      </c>
      <c r="T4667" s="4">
        <f>Sales_Datas[[#This Row],[after_discount]]-(Sales_Datas[[#This Row],[qty_ordered]]*Sales_Datas[[#This Row],[cogs]])</f>
        <v>700814</v>
      </c>
      <c r="U4667" s="3">
        <f>IFERROR(Sales_Datas[[#This Row],[Gross_Profit]]/Sales_Datas[[#This Row],[after_discount]],0)</f>
        <v>0.9330501930501931</v>
      </c>
      <c r="V4667" s="1" t="str">
        <f>IF(Sales_Datas[[#This Row],[base_price]] &lt;= 632200, "Low", (IF(Sales_Datas[[#This Row],[base_price]] &gt;= 10092000, "High", "Medium")))</f>
        <v>Medium</v>
      </c>
    </row>
    <row r="4668" spans="1:22" x14ac:dyDescent="0.25">
      <c r="A4668" s="1" t="s">
        <v>12946</v>
      </c>
      <c r="B4668" s="1" t="s">
        <v>7592</v>
      </c>
      <c r="C4668" s="2">
        <v>44400</v>
      </c>
      <c r="D4668" s="1" t="s">
        <v>12947</v>
      </c>
      <c r="E4668" s="4">
        <v>74646</v>
      </c>
      <c r="F4668">
        <v>1</v>
      </c>
      <c r="G4668" s="4">
        <v>746460</v>
      </c>
      <c r="H4668" s="4">
        <v>0</v>
      </c>
      <c r="I4668" s="4">
        <v>746460</v>
      </c>
      <c r="J4668">
        <v>1</v>
      </c>
      <c r="K4668">
        <v>1</v>
      </c>
      <c r="L4668">
        <v>1</v>
      </c>
      <c r="M4668">
        <v>1</v>
      </c>
      <c r="N4668" s="2">
        <v>44394</v>
      </c>
      <c r="O4668" s="1" t="s">
        <v>12948</v>
      </c>
      <c r="P4668" s="4">
        <v>746460</v>
      </c>
      <c r="Q4668" s="4">
        <v>60436</v>
      </c>
      <c r="R4668" s="1" t="s">
        <v>383</v>
      </c>
      <c r="S4668" s="1" t="s">
        <v>50</v>
      </c>
      <c r="T4668" s="4">
        <f>Sales_Datas[[#This Row],[after_discount]]-(Sales_Datas[[#This Row],[qty_ordered]]*Sales_Datas[[#This Row],[cogs]])</f>
        <v>686024</v>
      </c>
      <c r="U4668" s="3">
        <f>IFERROR(Sales_Datas[[#This Row],[Gross_Profit]]/Sales_Datas[[#This Row],[after_discount]],0)</f>
        <v>0.91903651903651906</v>
      </c>
      <c r="V4668" s="1" t="str">
        <f>IF(Sales_Datas[[#This Row],[base_price]] &lt;= 632200, "Low", (IF(Sales_Datas[[#This Row],[base_price]] &gt;= 10092000, "High", "Medium")))</f>
        <v>Medium</v>
      </c>
    </row>
    <row r="4669" spans="1:22" x14ac:dyDescent="0.25">
      <c r="A4669" s="1" t="s">
        <v>12949</v>
      </c>
      <c r="B4669" s="1" t="s">
        <v>10015</v>
      </c>
      <c r="C4669" s="2">
        <v>44451</v>
      </c>
      <c r="D4669" s="1" t="s">
        <v>743</v>
      </c>
      <c r="E4669" s="4">
        <v>74530</v>
      </c>
      <c r="F4669">
        <v>1</v>
      </c>
      <c r="G4669" s="4">
        <v>745300</v>
      </c>
      <c r="H4669" s="4">
        <v>0</v>
      </c>
      <c r="I4669" s="4">
        <v>745300</v>
      </c>
      <c r="J4669">
        <v>1</v>
      </c>
      <c r="K4669">
        <v>1</v>
      </c>
      <c r="L4669">
        <v>1</v>
      </c>
      <c r="M4669">
        <v>1</v>
      </c>
      <c r="N4669" s="2">
        <v>44422</v>
      </c>
      <c r="O4669" s="1" t="s">
        <v>744</v>
      </c>
      <c r="P4669" s="4">
        <v>745300</v>
      </c>
      <c r="Q4669" s="4">
        <v>49184</v>
      </c>
      <c r="R4669" s="1" t="s">
        <v>344</v>
      </c>
      <c r="S4669" s="1" t="s">
        <v>50</v>
      </c>
      <c r="T4669" s="4">
        <f>Sales_Datas[[#This Row],[after_discount]]-(Sales_Datas[[#This Row],[qty_ordered]]*Sales_Datas[[#This Row],[cogs]])</f>
        <v>696116</v>
      </c>
      <c r="U4669" s="3">
        <f>IFERROR(Sales_Datas[[#This Row],[Gross_Profit]]/Sales_Datas[[#This Row],[after_discount]],0)</f>
        <v>0.93400778210116731</v>
      </c>
      <c r="V4669" s="1" t="str">
        <f>IF(Sales_Datas[[#This Row],[base_price]] &lt;= 632200, "Low", (IF(Sales_Datas[[#This Row],[base_price]] &gt;= 10092000, "High", "Medium")))</f>
        <v>Medium</v>
      </c>
    </row>
    <row r="4670" spans="1:22" x14ac:dyDescent="0.25">
      <c r="A4670" s="1" t="s">
        <v>12950</v>
      </c>
      <c r="B4670" s="1" t="s">
        <v>12951</v>
      </c>
      <c r="C4670" s="2">
        <v>44525</v>
      </c>
      <c r="D4670" s="1" t="s">
        <v>743</v>
      </c>
      <c r="E4670" s="4">
        <v>74530</v>
      </c>
      <c r="F4670">
        <v>1</v>
      </c>
      <c r="G4670" s="4">
        <v>745300</v>
      </c>
      <c r="H4670" s="4">
        <v>0</v>
      </c>
      <c r="I4670" s="4">
        <v>745300</v>
      </c>
      <c r="J4670">
        <v>1</v>
      </c>
      <c r="K4670">
        <v>1</v>
      </c>
      <c r="L4670">
        <v>1</v>
      </c>
      <c r="M4670">
        <v>1</v>
      </c>
      <c r="N4670" s="2">
        <v>44523</v>
      </c>
      <c r="O4670" s="1" t="s">
        <v>744</v>
      </c>
      <c r="P4670" s="4">
        <v>745300</v>
      </c>
      <c r="Q4670" s="4">
        <v>49184</v>
      </c>
      <c r="R4670" s="1" t="s">
        <v>344</v>
      </c>
      <c r="S4670" s="1" t="s">
        <v>50</v>
      </c>
      <c r="T4670" s="4">
        <f>Sales_Datas[[#This Row],[after_discount]]-(Sales_Datas[[#This Row],[qty_ordered]]*Sales_Datas[[#This Row],[cogs]])</f>
        <v>696116</v>
      </c>
      <c r="U4670" s="3">
        <f>IFERROR(Sales_Datas[[#This Row],[Gross_Profit]]/Sales_Datas[[#This Row],[after_discount]],0)</f>
        <v>0.93400778210116731</v>
      </c>
      <c r="V4670" s="1" t="str">
        <f>IF(Sales_Datas[[#This Row],[base_price]] &lt;= 632200, "Low", (IF(Sales_Datas[[#This Row],[base_price]] &gt;= 10092000, "High", "Medium")))</f>
        <v>Medium</v>
      </c>
    </row>
    <row r="4671" spans="1:22" x14ac:dyDescent="0.25">
      <c r="A4671" s="1" t="s">
        <v>12952</v>
      </c>
      <c r="B4671" s="1" t="s">
        <v>12953</v>
      </c>
      <c r="C4671" s="2">
        <v>44526</v>
      </c>
      <c r="D4671" s="1" t="s">
        <v>743</v>
      </c>
      <c r="E4671" s="4">
        <v>74530</v>
      </c>
      <c r="F4671">
        <v>1</v>
      </c>
      <c r="G4671" s="4">
        <v>745300</v>
      </c>
      <c r="H4671" s="4">
        <v>0</v>
      </c>
      <c r="I4671" s="4">
        <v>745300</v>
      </c>
      <c r="J4671">
        <v>1</v>
      </c>
      <c r="K4671">
        <v>1</v>
      </c>
      <c r="L4671">
        <v>0</v>
      </c>
      <c r="M4671">
        <v>1</v>
      </c>
      <c r="N4671" s="2">
        <v>44508</v>
      </c>
      <c r="O4671" s="1" t="s">
        <v>744</v>
      </c>
      <c r="P4671" s="4">
        <v>745300</v>
      </c>
      <c r="Q4671" s="4">
        <v>49184</v>
      </c>
      <c r="R4671" s="1" t="s">
        <v>344</v>
      </c>
      <c r="S4671" s="1" t="s">
        <v>50</v>
      </c>
      <c r="T4671" s="4">
        <f>Sales_Datas[[#This Row],[after_discount]]-(Sales_Datas[[#This Row],[qty_ordered]]*Sales_Datas[[#This Row],[cogs]])</f>
        <v>696116</v>
      </c>
      <c r="U4671" s="3">
        <f>IFERROR(Sales_Datas[[#This Row],[Gross_Profit]]/Sales_Datas[[#This Row],[after_discount]],0)</f>
        <v>0.93400778210116731</v>
      </c>
      <c r="V4671" s="1" t="str">
        <f>IF(Sales_Datas[[#This Row],[base_price]] &lt;= 632200, "Low", (IF(Sales_Datas[[#This Row],[base_price]] &gt;= 10092000, "High", "Medium")))</f>
        <v>Medium</v>
      </c>
    </row>
    <row r="4672" spans="1:22" x14ac:dyDescent="0.25">
      <c r="A4672" s="1" t="s">
        <v>12954</v>
      </c>
      <c r="B4672" s="1" t="s">
        <v>12955</v>
      </c>
      <c r="C4672" s="2">
        <v>44527</v>
      </c>
      <c r="D4672" s="1" t="s">
        <v>743</v>
      </c>
      <c r="E4672" s="4">
        <v>74530</v>
      </c>
      <c r="F4672">
        <v>1</v>
      </c>
      <c r="G4672" s="4">
        <v>745300</v>
      </c>
      <c r="H4672" s="4">
        <v>0</v>
      </c>
      <c r="I4672" s="4">
        <v>745300</v>
      </c>
      <c r="J4672">
        <v>1</v>
      </c>
      <c r="K4672">
        <v>1</v>
      </c>
      <c r="L4672">
        <v>1</v>
      </c>
      <c r="M4672">
        <v>1</v>
      </c>
      <c r="N4672" s="2">
        <v>44503</v>
      </c>
      <c r="O4672" s="1" t="s">
        <v>744</v>
      </c>
      <c r="P4672" s="4">
        <v>745300</v>
      </c>
      <c r="Q4672" s="4">
        <v>49184</v>
      </c>
      <c r="R4672" s="1" t="s">
        <v>344</v>
      </c>
      <c r="S4672" s="1" t="s">
        <v>50</v>
      </c>
      <c r="T4672" s="4">
        <f>Sales_Datas[[#This Row],[after_discount]]-(Sales_Datas[[#This Row],[qty_ordered]]*Sales_Datas[[#This Row],[cogs]])</f>
        <v>696116</v>
      </c>
      <c r="U4672" s="3">
        <f>IFERROR(Sales_Datas[[#This Row],[Gross_Profit]]/Sales_Datas[[#This Row],[after_discount]],0)</f>
        <v>0.93400778210116731</v>
      </c>
      <c r="V4672" s="1" t="str">
        <f>IF(Sales_Datas[[#This Row],[base_price]] &lt;= 632200, "Low", (IF(Sales_Datas[[#This Row],[base_price]] &gt;= 10092000, "High", "Medium")))</f>
        <v>Medium</v>
      </c>
    </row>
    <row r="4673" spans="1:22" x14ac:dyDescent="0.25">
      <c r="A4673" s="1" t="s">
        <v>12956</v>
      </c>
      <c r="B4673" s="1" t="s">
        <v>1368</v>
      </c>
      <c r="C4673" s="2">
        <v>44682</v>
      </c>
      <c r="D4673" s="1" t="s">
        <v>743</v>
      </c>
      <c r="E4673" s="4">
        <v>74530</v>
      </c>
      <c r="F4673">
        <v>1</v>
      </c>
      <c r="G4673" s="4">
        <v>745300</v>
      </c>
      <c r="H4673" s="4">
        <v>0</v>
      </c>
      <c r="I4673" s="4">
        <v>745300</v>
      </c>
      <c r="J4673">
        <v>1</v>
      </c>
      <c r="K4673">
        <v>0</v>
      </c>
      <c r="L4673">
        <v>0</v>
      </c>
      <c r="M4673">
        <v>4</v>
      </c>
      <c r="N4673" s="2">
        <v>44539</v>
      </c>
      <c r="O4673" s="1" t="s">
        <v>744</v>
      </c>
      <c r="P4673" s="4">
        <v>745300</v>
      </c>
      <c r="Q4673" s="4">
        <v>49184</v>
      </c>
      <c r="R4673" s="1" t="s">
        <v>344</v>
      </c>
      <c r="S4673" s="1" t="s">
        <v>34</v>
      </c>
      <c r="T4673" s="4">
        <f>Sales_Datas[[#This Row],[after_discount]]-(Sales_Datas[[#This Row],[qty_ordered]]*Sales_Datas[[#This Row],[cogs]])</f>
        <v>696116</v>
      </c>
      <c r="U4673" s="3">
        <f>IFERROR(Sales_Datas[[#This Row],[Gross_Profit]]/Sales_Datas[[#This Row],[after_discount]],0)</f>
        <v>0.93400778210116731</v>
      </c>
      <c r="V4673" s="1" t="str">
        <f>IF(Sales_Datas[[#This Row],[base_price]] &lt;= 632200, "Low", (IF(Sales_Datas[[#This Row],[base_price]] &gt;= 10092000, "High", "Medium")))</f>
        <v>Medium</v>
      </c>
    </row>
    <row r="4674" spans="1:22" x14ac:dyDescent="0.25">
      <c r="A4674" s="1" t="s">
        <v>12957</v>
      </c>
      <c r="B4674" s="1" t="s">
        <v>10241</v>
      </c>
      <c r="C4674" s="2">
        <v>44714</v>
      </c>
      <c r="D4674" s="1" t="s">
        <v>743</v>
      </c>
      <c r="E4674" s="4">
        <v>74530</v>
      </c>
      <c r="F4674">
        <v>1</v>
      </c>
      <c r="G4674" s="4">
        <v>745300</v>
      </c>
      <c r="H4674" s="4">
        <v>0</v>
      </c>
      <c r="I4674" s="4">
        <v>745300</v>
      </c>
      <c r="J4674">
        <v>1</v>
      </c>
      <c r="K4674">
        <v>1</v>
      </c>
      <c r="L4674">
        <v>1</v>
      </c>
      <c r="M4674">
        <v>1</v>
      </c>
      <c r="N4674" s="2">
        <v>44563</v>
      </c>
      <c r="O4674" s="1" t="s">
        <v>744</v>
      </c>
      <c r="P4674" s="4">
        <v>745300</v>
      </c>
      <c r="Q4674" s="4">
        <v>49184</v>
      </c>
      <c r="R4674" s="1" t="s">
        <v>344</v>
      </c>
      <c r="S4674" s="1" t="s">
        <v>50</v>
      </c>
      <c r="T4674" s="4">
        <f>Sales_Datas[[#This Row],[after_discount]]-(Sales_Datas[[#This Row],[qty_ordered]]*Sales_Datas[[#This Row],[cogs]])</f>
        <v>696116</v>
      </c>
      <c r="U4674" s="3">
        <f>IFERROR(Sales_Datas[[#This Row],[Gross_Profit]]/Sales_Datas[[#This Row],[after_discount]],0)</f>
        <v>0.93400778210116731</v>
      </c>
      <c r="V4674" s="1" t="str">
        <f>IF(Sales_Datas[[#This Row],[base_price]] &lt;= 632200, "Low", (IF(Sales_Datas[[#This Row],[base_price]] &gt;= 10092000, "High", "Medium")))</f>
        <v>Medium</v>
      </c>
    </row>
    <row r="4675" spans="1:22" x14ac:dyDescent="0.25">
      <c r="A4675" s="1" t="s">
        <v>12958</v>
      </c>
      <c r="B4675" s="1" t="s">
        <v>10241</v>
      </c>
      <c r="C4675" s="2">
        <v>44715</v>
      </c>
      <c r="D4675" s="1" t="s">
        <v>743</v>
      </c>
      <c r="E4675" s="4">
        <v>74530</v>
      </c>
      <c r="F4675">
        <v>1</v>
      </c>
      <c r="G4675" s="4">
        <v>745300</v>
      </c>
      <c r="H4675" s="4">
        <v>0</v>
      </c>
      <c r="I4675" s="4">
        <v>745300</v>
      </c>
      <c r="J4675">
        <v>1</v>
      </c>
      <c r="K4675">
        <v>1</v>
      </c>
      <c r="L4675">
        <v>1</v>
      </c>
      <c r="M4675">
        <v>1</v>
      </c>
      <c r="N4675" s="2">
        <v>44563</v>
      </c>
      <c r="O4675" s="1" t="s">
        <v>744</v>
      </c>
      <c r="P4675" s="4">
        <v>745300</v>
      </c>
      <c r="Q4675" s="4">
        <v>49184</v>
      </c>
      <c r="R4675" s="1" t="s">
        <v>344</v>
      </c>
      <c r="S4675" s="1" t="s">
        <v>50</v>
      </c>
      <c r="T4675" s="4">
        <f>Sales_Datas[[#This Row],[after_discount]]-(Sales_Datas[[#This Row],[qty_ordered]]*Sales_Datas[[#This Row],[cogs]])</f>
        <v>696116</v>
      </c>
      <c r="U4675" s="3">
        <f>IFERROR(Sales_Datas[[#This Row],[Gross_Profit]]/Sales_Datas[[#This Row],[after_discount]],0)</f>
        <v>0.93400778210116731</v>
      </c>
      <c r="V4675" s="1" t="str">
        <f>IF(Sales_Datas[[#This Row],[base_price]] &lt;= 632200, "Low", (IF(Sales_Datas[[#This Row],[base_price]] &gt;= 10092000, "High", "Medium")))</f>
        <v>Medium</v>
      </c>
    </row>
    <row r="4676" spans="1:22" x14ac:dyDescent="0.25">
      <c r="A4676" s="1" t="s">
        <v>12959</v>
      </c>
      <c r="B4676" s="1" t="s">
        <v>120</v>
      </c>
      <c r="C4676" s="2">
        <v>44716</v>
      </c>
      <c r="D4676" s="1" t="s">
        <v>743</v>
      </c>
      <c r="E4676" s="4">
        <v>74530</v>
      </c>
      <c r="F4676">
        <v>1</v>
      </c>
      <c r="G4676" s="4">
        <v>745300</v>
      </c>
      <c r="H4676" s="4">
        <v>0</v>
      </c>
      <c r="I4676" s="4">
        <v>745300</v>
      </c>
      <c r="J4676">
        <v>1</v>
      </c>
      <c r="K4676">
        <v>1</v>
      </c>
      <c r="L4676">
        <v>1</v>
      </c>
      <c r="M4676">
        <v>1</v>
      </c>
      <c r="N4676" s="2">
        <v>44581</v>
      </c>
      <c r="O4676" s="1" t="s">
        <v>744</v>
      </c>
      <c r="P4676" s="4">
        <v>745300</v>
      </c>
      <c r="Q4676" s="4">
        <v>49184</v>
      </c>
      <c r="R4676" s="1" t="s">
        <v>344</v>
      </c>
      <c r="S4676" s="1" t="s">
        <v>50</v>
      </c>
      <c r="T4676" s="4">
        <f>Sales_Datas[[#This Row],[after_discount]]-(Sales_Datas[[#This Row],[qty_ordered]]*Sales_Datas[[#This Row],[cogs]])</f>
        <v>696116</v>
      </c>
      <c r="U4676" s="3">
        <f>IFERROR(Sales_Datas[[#This Row],[Gross_Profit]]/Sales_Datas[[#This Row],[after_discount]],0)</f>
        <v>0.93400778210116731</v>
      </c>
      <c r="V4676" s="1" t="str">
        <f>IF(Sales_Datas[[#This Row],[base_price]] &lt;= 632200, "Low", (IF(Sales_Datas[[#This Row],[base_price]] &gt;= 10092000, "High", "Medium")))</f>
        <v>Medium</v>
      </c>
    </row>
    <row r="4677" spans="1:22" x14ac:dyDescent="0.25">
      <c r="A4677" s="1" t="s">
        <v>12960</v>
      </c>
      <c r="B4677" s="1" t="s">
        <v>1774</v>
      </c>
      <c r="C4677" s="2">
        <v>44805</v>
      </c>
      <c r="D4677" s="1" t="s">
        <v>743</v>
      </c>
      <c r="E4677" s="4">
        <v>74530</v>
      </c>
      <c r="F4677">
        <v>1</v>
      </c>
      <c r="G4677" s="4">
        <v>745300</v>
      </c>
      <c r="H4677" s="4">
        <v>0</v>
      </c>
      <c r="I4677" s="4">
        <v>745300</v>
      </c>
      <c r="J4677">
        <v>1</v>
      </c>
      <c r="K4677">
        <v>0</v>
      </c>
      <c r="L4677">
        <v>0</v>
      </c>
      <c r="M4677">
        <v>4</v>
      </c>
      <c r="N4677" s="2">
        <v>44524</v>
      </c>
      <c r="O4677" s="1" t="s">
        <v>744</v>
      </c>
      <c r="P4677" s="4">
        <v>745300</v>
      </c>
      <c r="Q4677" s="4">
        <v>49184</v>
      </c>
      <c r="R4677" s="1" t="s">
        <v>344</v>
      </c>
      <c r="S4677" s="1" t="s">
        <v>34</v>
      </c>
      <c r="T4677" s="4">
        <f>Sales_Datas[[#This Row],[after_discount]]-(Sales_Datas[[#This Row],[qty_ordered]]*Sales_Datas[[#This Row],[cogs]])</f>
        <v>696116</v>
      </c>
      <c r="U4677" s="3">
        <f>IFERROR(Sales_Datas[[#This Row],[Gross_Profit]]/Sales_Datas[[#This Row],[after_discount]],0)</f>
        <v>0.93400778210116731</v>
      </c>
      <c r="V4677" s="1" t="str">
        <f>IF(Sales_Datas[[#This Row],[base_price]] &lt;= 632200, "Low", (IF(Sales_Datas[[#This Row],[base_price]] &gt;= 10092000, "High", "Medium")))</f>
        <v>Medium</v>
      </c>
    </row>
    <row r="4678" spans="1:22" x14ac:dyDescent="0.25">
      <c r="A4678" s="1" t="s">
        <v>12961</v>
      </c>
      <c r="B4678" s="1" t="s">
        <v>1411</v>
      </c>
      <c r="C4678" s="2">
        <v>44806</v>
      </c>
      <c r="D4678" s="1" t="s">
        <v>743</v>
      </c>
      <c r="E4678" s="4">
        <v>74530</v>
      </c>
      <c r="F4678">
        <v>1</v>
      </c>
      <c r="G4678" s="4">
        <v>745300</v>
      </c>
      <c r="H4678" s="4">
        <v>0</v>
      </c>
      <c r="I4678" s="4">
        <v>745300</v>
      </c>
      <c r="J4678">
        <v>1</v>
      </c>
      <c r="K4678">
        <v>0</v>
      </c>
      <c r="L4678">
        <v>0</v>
      </c>
      <c r="M4678">
        <v>4</v>
      </c>
      <c r="N4678" s="2">
        <v>44551</v>
      </c>
      <c r="O4678" s="1" t="s">
        <v>744</v>
      </c>
      <c r="P4678" s="4">
        <v>745300</v>
      </c>
      <c r="Q4678" s="4">
        <v>49184</v>
      </c>
      <c r="R4678" s="1" t="s">
        <v>344</v>
      </c>
      <c r="S4678" s="1" t="s">
        <v>34</v>
      </c>
      <c r="T4678" s="4">
        <f>Sales_Datas[[#This Row],[after_discount]]-(Sales_Datas[[#This Row],[qty_ordered]]*Sales_Datas[[#This Row],[cogs]])</f>
        <v>696116</v>
      </c>
      <c r="U4678" s="3">
        <f>IFERROR(Sales_Datas[[#This Row],[Gross_Profit]]/Sales_Datas[[#This Row],[after_discount]],0)</f>
        <v>0.93400778210116731</v>
      </c>
      <c r="V4678" s="1" t="str">
        <f>IF(Sales_Datas[[#This Row],[base_price]] &lt;= 632200, "Low", (IF(Sales_Datas[[#This Row],[base_price]] &gt;= 10092000, "High", "Medium")))</f>
        <v>Medium</v>
      </c>
    </row>
    <row r="4679" spans="1:22" x14ac:dyDescent="0.25">
      <c r="A4679" s="1" t="s">
        <v>12962</v>
      </c>
      <c r="B4679" s="1" t="s">
        <v>10241</v>
      </c>
      <c r="C4679" s="2">
        <v>44896</v>
      </c>
      <c r="D4679" s="1" t="s">
        <v>743</v>
      </c>
      <c r="E4679" s="4">
        <v>74530</v>
      </c>
      <c r="F4679">
        <v>1</v>
      </c>
      <c r="G4679" s="4">
        <v>745300</v>
      </c>
      <c r="H4679" s="4">
        <v>0</v>
      </c>
      <c r="I4679" s="4">
        <v>745300</v>
      </c>
      <c r="J4679">
        <v>1</v>
      </c>
      <c r="K4679">
        <v>1</v>
      </c>
      <c r="L4679">
        <v>1</v>
      </c>
      <c r="M4679">
        <v>1</v>
      </c>
      <c r="N4679" s="2">
        <v>44563</v>
      </c>
      <c r="O4679" s="1" t="s">
        <v>744</v>
      </c>
      <c r="P4679" s="4">
        <v>745300</v>
      </c>
      <c r="Q4679" s="4">
        <v>49184</v>
      </c>
      <c r="R4679" s="1" t="s">
        <v>344</v>
      </c>
      <c r="S4679" s="1" t="s">
        <v>50</v>
      </c>
      <c r="T4679" s="4">
        <f>Sales_Datas[[#This Row],[after_discount]]-(Sales_Datas[[#This Row],[qty_ordered]]*Sales_Datas[[#This Row],[cogs]])</f>
        <v>696116</v>
      </c>
      <c r="U4679" s="3">
        <f>IFERROR(Sales_Datas[[#This Row],[Gross_Profit]]/Sales_Datas[[#This Row],[after_discount]],0)</f>
        <v>0.93400778210116731</v>
      </c>
      <c r="V4679" s="1" t="str">
        <f>IF(Sales_Datas[[#This Row],[base_price]] &lt;= 632200, "Low", (IF(Sales_Datas[[#This Row],[base_price]] &gt;= 10092000, "High", "Medium")))</f>
        <v>Medium</v>
      </c>
    </row>
    <row r="4680" spans="1:22" x14ac:dyDescent="0.25">
      <c r="A4680" s="1" t="s">
        <v>12963</v>
      </c>
      <c r="B4680" s="1" t="s">
        <v>120</v>
      </c>
      <c r="C4680" s="2">
        <v>44671</v>
      </c>
      <c r="D4680" s="1" t="s">
        <v>12964</v>
      </c>
      <c r="E4680" s="4">
        <v>18560</v>
      </c>
      <c r="F4680">
        <v>4</v>
      </c>
      <c r="G4680" s="4">
        <v>742400</v>
      </c>
      <c r="H4680" s="4">
        <v>0</v>
      </c>
      <c r="I4680" s="4">
        <v>742400</v>
      </c>
      <c r="J4680">
        <v>1</v>
      </c>
      <c r="K4680">
        <v>1</v>
      </c>
      <c r="L4680">
        <v>1</v>
      </c>
      <c r="M4680">
        <v>1</v>
      </c>
      <c r="N4680" s="2">
        <v>44581</v>
      </c>
      <c r="O4680" s="1" t="s">
        <v>12965</v>
      </c>
      <c r="P4680" s="4">
        <v>185600</v>
      </c>
      <c r="Q4680" s="4">
        <v>11658</v>
      </c>
      <c r="R4680" s="1" t="s">
        <v>191</v>
      </c>
      <c r="S4680" s="1" t="s">
        <v>50</v>
      </c>
      <c r="T4680" s="4">
        <f>Sales_Datas[[#This Row],[after_discount]]-(Sales_Datas[[#This Row],[qty_ordered]]*Sales_Datas[[#This Row],[cogs]])</f>
        <v>695768</v>
      </c>
      <c r="U4680" s="3">
        <f>IFERROR(Sales_Datas[[#This Row],[Gross_Profit]]/Sales_Datas[[#This Row],[after_discount]],0)</f>
        <v>0.93718749999999995</v>
      </c>
      <c r="V4680" s="1" t="str">
        <f>IF(Sales_Datas[[#This Row],[base_price]] &lt;= 632200, "Low", (IF(Sales_Datas[[#This Row],[base_price]] &gt;= 10092000, "High", "Medium")))</f>
        <v>Low</v>
      </c>
    </row>
    <row r="4681" spans="1:22" x14ac:dyDescent="0.25">
      <c r="A4681" s="1" t="s">
        <v>12966</v>
      </c>
      <c r="B4681" s="1" t="s">
        <v>3357</v>
      </c>
      <c r="C4681" s="2">
        <v>44715</v>
      </c>
      <c r="D4681" s="1" t="s">
        <v>12964</v>
      </c>
      <c r="E4681" s="4">
        <v>18560</v>
      </c>
      <c r="F4681">
        <v>4</v>
      </c>
      <c r="G4681" s="4">
        <v>742400</v>
      </c>
      <c r="H4681" s="4">
        <v>0</v>
      </c>
      <c r="I4681" s="4">
        <v>742400</v>
      </c>
      <c r="J4681">
        <v>1</v>
      </c>
      <c r="K4681">
        <v>1</v>
      </c>
      <c r="L4681">
        <v>0</v>
      </c>
      <c r="M4681">
        <v>1</v>
      </c>
      <c r="N4681" s="2">
        <v>44380</v>
      </c>
      <c r="O4681" s="1" t="s">
        <v>12965</v>
      </c>
      <c r="P4681" s="4">
        <v>185600</v>
      </c>
      <c r="Q4681" s="4">
        <v>11658</v>
      </c>
      <c r="R4681" s="1" t="s">
        <v>191</v>
      </c>
      <c r="S4681" s="1" t="s">
        <v>50</v>
      </c>
      <c r="T4681" s="4">
        <f>Sales_Datas[[#This Row],[after_discount]]-(Sales_Datas[[#This Row],[qty_ordered]]*Sales_Datas[[#This Row],[cogs]])</f>
        <v>695768</v>
      </c>
      <c r="U4681" s="3">
        <f>IFERROR(Sales_Datas[[#This Row],[Gross_Profit]]/Sales_Datas[[#This Row],[after_discount]],0)</f>
        <v>0.93718749999999995</v>
      </c>
      <c r="V4681" s="1" t="str">
        <f>IF(Sales_Datas[[#This Row],[base_price]] &lt;= 632200, "Low", (IF(Sales_Datas[[#This Row],[base_price]] &gt;= 10092000, "High", "Medium")))</f>
        <v>Low</v>
      </c>
    </row>
    <row r="4682" spans="1:22" x14ac:dyDescent="0.25">
      <c r="A4682" s="1" t="s">
        <v>12967</v>
      </c>
      <c r="B4682" s="1" t="s">
        <v>12968</v>
      </c>
      <c r="C4682" s="2">
        <v>44739</v>
      </c>
      <c r="D4682" s="1" t="s">
        <v>12969</v>
      </c>
      <c r="E4682" s="4">
        <v>74240</v>
      </c>
      <c r="F4682">
        <v>1</v>
      </c>
      <c r="G4682" s="4">
        <v>742400</v>
      </c>
      <c r="H4682" s="4">
        <v>0</v>
      </c>
      <c r="I4682" s="4">
        <v>742400</v>
      </c>
      <c r="J4682">
        <v>1</v>
      </c>
      <c r="K4682">
        <v>1</v>
      </c>
      <c r="L4682">
        <v>0</v>
      </c>
      <c r="M4682">
        <v>1</v>
      </c>
      <c r="N4682" s="2">
        <v>44704</v>
      </c>
      <c r="O4682" s="1" t="s">
        <v>12970</v>
      </c>
      <c r="P4682" s="4">
        <v>742400</v>
      </c>
      <c r="Q4682" s="4">
        <v>60088</v>
      </c>
      <c r="R4682" s="1" t="s">
        <v>191</v>
      </c>
      <c r="S4682" s="1" t="s">
        <v>50</v>
      </c>
      <c r="T4682" s="4">
        <f>Sales_Datas[[#This Row],[after_discount]]-(Sales_Datas[[#This Row],[qty_ordered]]*Sales_Datas[[#This Row],[cogs]])</f>
        <v>682312</v>
      </c>
      <c r="U4682" s="3">
        <f>IFERROR(Sales_Datas[[#This Row],[Gross_Profit]]/Sales_Datas[[#This Row],[after_discount]],0)</f>
        <v>0.9190625</v>
      </c>
      <c r="V4682" s="1" t="str">
        <f>IF(Sales_Datas[[#This Row],[base_price]] &lt;= 632200, "Low", (IF(Sales_Datas[[#This Row],[base_price]] &gt;= 10092000, "High", "Medium")))</f>
        <v>Medium</v>
      </c>
    </row>
    <row r="4683" spans="1:22" x14ac:dyDescent="0.25">
      <c r="A4683" s="1" t="s">
        <v>12971</v>
      </c>
      <c r="B4683" s="1" t="s">
        <v>12972</v>
      </c>
      <c r="C4683" s="2">
        <v>44583</v>
      </c>
      <c r="D4683" s="1" t="s">
        <v>12973</v>
      </c>
      <c r="E4683" s="4">
        <v>74240</v>
      </c>
      <c r="F4683">
        <v>1</v>
      </c>
      <c r="G4683" s="4">
        <v>742400</v>
      </c>
      <c r="H4683" s="4">
        <v>0</v>
      </c>
      <c r="I4683" s="4">
        <v>742400</v>
      </c>
      <c r="J4683">
        <v>1</v>
      </c>
      <c r="K4683">
        <v>1</v>
      </c>
      <c r="L4683">
        <v>1</v>
      </c>
      <c r="M4683">
        <v>1</v>
      </c>
      <c r="N4683" s="2">
        <v>44562</v>
      </c>
      <c r="O4683" s="1" t="s">
        <v>12974</v>
      </c>
      <c r="P4683" s="4">
        <v>742400</v>
      </c>
      <c r="Q4683" s="4">
        <v>60842</v>
      </c>
      <c r="R4683" s="1" t="s">
        <v>128</v>
      </c>
      <c r="S4683" s="1" t="s">
        <v>50</v>
      </c>
      <c r="T4683" s="4">
        <f>Sales_Datas[[#This Row],[after_discount]]-(Sales_Datas[[#This Row],[qty_ordered]]*Sales_Datas[[#This Row],[cogs]])</f>
        <v>681558</v>
      </c>
      <c r="U4683" s="3">
        <f>IFERROR(Sales_Datas[[#This Row],[Gross_Profit]]/Sales_Datas[[#This Row],[after_discount]],0)</f>
        <v>0.91804687500000004</v>
      </c>
      <c r="V4683" s="1" t="str">
        <f>IF(Sales_Datas[[#This Row],[base_price]] &lt;= 632200, "Low", (IF(Sales_Datas[[#This Row],[base_price]] &gt;= 10092000, "High", "Medium")))</f>
        <v>Medium</v>
      </c>
    </row>
    <row r="4684" spans="1:22" x14ac:dyDescent="0.25">
      <c r="A4684" s="1" t="s">
        <v>12975</v>
      </c>
      <c r="B4684" s="1" t="s">
        <v>12976</v>
      </c>
      <c r="C4684" s="2">
        <v>44805</v>
      </c>
      <c r="D4684" s="1" t="s">
        <v>12973</v>
      </c>
      <c r="E4684" s="4">
        <v>74240</v>
      </c>
      <c r="F4684">
        <v>1</v>
      </c>
      <c r="G4684" s="4">
        <v>742400</v>
      </c>
      <c r="H4684" s="4">
        <v>0</v>
      </c>
      <c r="I4684" s="4">
        <v>742400</v>
      </c>
      <c r="J4684">
        <v>1</v>
      </c>
      <c r="K4684">
        <v>1</v>
      </c>
      <c r="L4684">
        <v>0</v>
      </c>
      <c r="M4684">
        <v>1</v>
      </c>
      <c r="N4684" s="2">
        <v>44578</v>
      </c>
      <c r="O4684" s="1" t="s">
        <v>12974</v>
      </c>
      <c r="P4684" s="4">
        <v>742400</v>
      </c>
      <c r="Q4684" s="4">
        <v>60842</v>
      </c>
      <c r="R4684" s="1" t="s">
        <v>128</v>
      </c>
      <c r="S4684" s="1" t="s">
        <v>50</v>
      </c>
      <c r="T4684" s="4">
        <f>Sales_Datas[[#This Row],[after_discount]]-(Sales_Datas[[#This Row],[qty_ordered]]*Sales_Datas[[#This Row],[cogs]])</f>
        <v>681558</v>
      </c>
      <c r="U4684" s="3">
        <f>IFERROR(Sales_Datas[[#This Row],[Gross_Profit]]/Sales_Datas[[#This Row],[after_discount]],0)</f>
        <v>0.91804687500000004</v>
      </c>
      <c r="V4684" s="1" t="str">
        <f>IF(Sales_Datas[[#This Row],[base_price]] &lt;= 632200, "Low", (IF(Sales_Datas[[#This Row],[base_price]] &gt;= 10092000, "High", "Medium")))</f>
        <v>Medium</v>
      </c>
    </row>
    <row r="4685" spans="1:22" x14ac:dyDescent="0.25">
      <c r="A4685" s="1" t="s">
        <v>12977</v>
      </c>
      <c r="B4685" s="1" t="s">
        <v>12978</v>
      </c>
      <c r="C4685" s="2">
        <v>44641</v>
      </c>
      <c r="D4685" s="1" t="s">
        <v>12979</v>
      </c>
      <c r="E4685" s="4">
        <v>74240</v>
      </c>
      <c r="F4685">
        <v>1</v>
      </c>
      <c r="G4685" s="4">
        <v>742400</v>
      </c>
      <c r="H4685" s="4">
        <v>0</v>
      </c>
      <c r="I4685" s="4">
        <v>742400</v>
      </c>
      <c r="J4685">
        <v>1</v>
      </c>
      <c r="K4685">
        <v>1</v>
      </c>
      <c r="L4685">
        <v>1</v>
      </c>
      <c r="M4685">
        <v>1</v>
      </c>
      <c r="N4685" s="2">
        <v>44641</v>
      </c>
      <c r="O4685" s="1" t="s">
        <v>12980</v>
      </c>
      <c r="P4685" s="4">
        <v>742400</v>
      </c>
      <c r="Q4685" s="4">
        <v>50460</v>
      </c>
      <c r="R4685" s="1" t="s">
        <v>554</v>
      </c>
      <c r="S4685" s="1" t="s">
        <v>50</v>
      </c>
      <c r="T4685" s="4">
        <f>Sales_Datas[[#This Row],[after_discount]]-(Sales_Datas[[#This Row],[qty_ordered]]*Sales_Datas[[#This Row],[cogs]])</f>
        <v>691940</v>
      </c>
      <c r="U4685" s="3">
        <f>IFERROR(Sales_Datas[[#This Row],[Gross_Profit]]/Sales_Datas[[#This Row],[after_discount]],0)</f>
        <v>0.93203124999999998</v>
      </c>
      <c r="V4685" s="1" t="str">
        <f>IF(Sales_Datas[[#This Row],[base_price]] &lt;= 632200, "Low", (IF(Sales_Datas[[#This Row],[base_price]] &gt;= 10092000, "High", "Medium")))</f>
        <v>Medium</v>
      </c>
    </row>
    <row r="4686" spans="1:22" x14ac:dyDescent="0.25">
      <c r="A4686" s="1" t="s">
        <v>12981</v>
      </c>
      <c r="B4686" s="1" t="s">
        <v>12982</v>
      </c>
      <c r="C4686" s="2">
        <v>44294</v>
      </c>
      <c r="D4686" s="1" t="s">
        <v>897</v>
      </c>
      <c r="E4686" s="4">
        <v>74240</v>
      </c>
      <c r="F4686">
        <v>1</v>
      </c>
      <c r="G4686" s="4">
        <v>742400</v>
      </c>
      <c r="H4686" s="4">
        <v>0</v>
      </c>
      <c r="I4686" s="4">
        <v>742400</v>
      </c>
      <c r="J4686">
        <v>1</v>
      </c>
      <c r="K4686">
        <v>1</v>
      </c>
      <c r="L4686">
        <v>1</v>
      </c>
      <c r="M4686">
        <v>1</v>
      </c>
      <c r="N4686" s="2">
        <v>44411</v>
      </c>
      <c r="O4686" s="1" t="s">
        <v>898</v>
      </c>
      <c r="P4686" s="4">
        <v>742400</v>
      </c>
      <c r="Q4686" s="4">
        <v>45240</v>
      </c>
      <c r="R4686" s="1" t="s">
        <v>23</v>
      </c>
      <c r="S4686" s="1" t="s">
        <v>50</v>
      </c>
      <c r="T4686" s="4">
        <f>Sales_Datas[[#This Row],[after_discount]]-(Sales_Datas[[#This Row],[qty_ordered]]*Sales_Datas[[#This Row],[cogs]])</f>
        <v>697160</v>
      </c>
      <c r="U4686" s="3">
        <f>IFERROR(Sales_Datas[[#This Row],[Gross_Profit]]/Sales_Datas[[#This Row],[after_discount]],0)</f>
        <v>0.93906250000000002</v>
      </c>
      <c r="V4686" s="1" t="str">
        <f>IF(Sales_Datas[[#This Row],[base_price]] &lt;= 632200, "Low", (IF(Sales_Datas[[#This Row],[base_price]] &gt;= 10092000, "High", "Medium")))</f>
        <v>Medium</v>
      </c>
    </row>
    <row r="4687" spans="1:22" x14ac:dyDescent="0.25">
      <c r="A4687" s="1" t="s">
        <v>12983</v>
      </c>
      <c r="B4687" s="1" t="s">
        <v>12984</v>
      </c>
      <c r="C4687" s="2">
        <v>44579</v>
      </c>
      <c r="D4687" s="1" t="s">
        <v>897</v>
      </c>
      <c r="E4687" s="4">
        <v>74240</v>
      </c>
      <c r="F4687">
        <v>1</v>
      </c>
      <c r="G4687" s="4">
        <v>742400</v>
      </c>
      <c r="H4687" s="4">
        <v>0</v>
      </c>
      <c r="I4687" s="4">
        <v>742400</v>
      </c>
      <c r="J4687">
        <v>1</v>
      </c>
      <c r="K4687">
        <v>1</v>
      </c>
      <c r="L4687">
        <v>1</v>
      </c>
      <c r="M4687">
        <v>1</v>
      </c>
      <c r="N4687" s="2">
        <v>44583</v>
      </c>
      <c r="O4687" s="1" t="s">
        <v>898</v>
      </c>
      <c r="P4687" s="4">
        <v>742400</v>
      </c>
      <c r="Q4687" s="4">
        <v>45240</v>
      </c>
      <c r="R4687" s="1" t="s">
        <v>23</v>
      </c>
      <c r="S4687" s="1" t="s">
        <v>50</v>
      </c>
      <c r="T4687" s="4">
        <f>Sales_Datas[[#This Row],[after_discount]]-(Sales_Datas[[#This Row],[qty_ordered]]*Sales_Datas[[#This Row],[cogs]])</f>
        <v>697160</v>
      </c>
      <c r="U4687" s="3">
        <f>IFERROR(Sales_Datas[[#This Row],[Gross_Profit]]/Sales_Datas[[#This Row],[after_discount]],0)</f>
        <v>0.93906250000000002</v>
      </c>
      <c r="V4687" s="1" t="str">
        <f>IF(Sales_Datas[[#This Row],[base_price]] &lt;= 632200, "Low", (IF(Sales_Datas[[#This Row],[base_price]] &gt;= 10092000, "High", "Medium")))</f>
        <v>Medium</v>
      </c>
    </row>
    <row r="4688" spans="1:22" x14ac:dyDescent="0.25">
      <c r="A4688" s="1" t="s">
        <v>12985</v>
      </c>
      <c r="B4688" s="1" t="s">
        <v>12986</v>
      </c>
      <c r="C4688" s="2">
        <v>44682</v>
      </c>
      <c r="D4688" s="1" t="s">
        <v>897</v>
      </c>
      <c r="E4688" s="4">
        <v>74240</v>
      </c>
      <c r="F4688">
        <v>1</v>
      </c>
      <c r="G4688" s="4">
        <v>742400</v>
      </c>
      <c r="H4688" s="4">
        <v>0</v>
      </c>
      <c r="I4688" s="4">
        <v>742400</v>
      </c>
      <c r="J4688">
        <v>1</v>
      </c>
      <c r="K4688">
        <v>1</v>
      </c>
      <c r="L4688">
        <v>1</v>
      </c>
      <c r="M4688">
        <v>1</v>
      </c>
      <c r="N4688" s="2">
        <v>44502</v>
      </c>
      <c r="O4688" s="1" t="s">
        <v>898</v>
      </c>
      <c r="P4688" s="4">
        <v>742400</v>
      </c>
      <c r="Q4688" s="4">
        <v>45240</v>
      </c>
      <c r="R4688" s="1" t="s">
        <v>23</v>
      </c>
      <c r="S4688" s="1" t="s">
        <v>50</v>
      </c>
      <c r="T4688" s="4">
        <f>Sales_Datas[[#This Row],[after_discount]]-(Sales_Datas[[#This Row],[qty_ordered]]*Sales_Datas[[#This Row],[cogs]])</f>
        <v>697160</v>
      </c>
      <c r="U4688" s="3">
        <f>IFERROR(Sales_Datas[[#This Row],[Gross_Profit]]/Sales_Datas[[#This Row],[after_discount]],0)</f>
        <v>0.93906250000000002</v>
      </c>
      <c r="V4688" s="1" t="str">
        <f>IF(Sales_Datas[[#This Row],[base_price]] &lt;= 632200, "Low", (IF(Sales_Datas[[#This Row],[base_price]] &gt;= 10092000, "High", "Medium")))</f>
        <v>Medium</v>
      </c>
    </row>
    <row r="4689" spans="1:22" x14ac:dyDescent="0.25">
      <c r="A4689" s="1" t="s">
        <v>12987</v>
      </c>
      <c r="B4689" s="1" t="s">
        <v>12988</v>
      </c>
      <c r="C4689" s="2">
        <v>44457</v>
      </c>
      <c r="D4689" s="1" t="s">
        <v>12989</v>
      </c>
      <c r="E4689" s="4">
        <v>37120</v>
      </c>
      <c r="F4689">
        <v>2</v>
      </c>
      <c r="G4689" s="4">
        <v>742400</v>
      </c>
      <c r="H4689" s="4">
        <v>0</v>
      </c>
      <c r="I4689" s="4">
        <v>742400</v>
      </c>
      <c r="J4689">
        <v>1</v>
      </c>
      <c r="K4689">
        <v>1</v>
      </c>
      <c r="L4689">
        <v>1</v>
      </c>
      <c r="M4689">
        <v>1</v>
      </c>
      <c r="N4689" s="2">
        <v>44453</v>
      </c>
      <c r="O4689" s="1" t="s">
        <v>12990</v>
      </c>
      <c r="P4689" s="4">
        <v>348000</v>
      </c>
      <c r="Q4689" s="4">
        <v>26796</v>
      </c>
      <c r="R4689" s="1" t="s">
        <v>344</v>
      </c>
      <c r="S4689" s="1" t="s">
        <v>50</v>
      </c>
      <c r="T4689" s="4">
        <f>Sales_Datas[[#This Row],[after_discount]]-(Sales_Datas[[#This Row],[qty_ordered]]*Sales_Datas[[#This Row],[cogs]])</f>
        <v>688808</v>
      </c>
      <c r="U4689" s="3">
        <f>IFERROR(Sales_Datas[[#This Row],[Gross_Profit]]/Sales_Datas[[#This Row],[after_discount]],0)</f>
        <v>0.92781250000000004</v>
      </c>
      <c r="V4689" s="1" t="str">
        <f>IF(Sales_Datas[[#This Row],[base_price]] &lt;= 632200, "Low", (IF(Sales_Datas[[#This Row],[base_price]] &gt;= 10092000, "High", "Medium")))</f>
        <v>Low</v>
      </c>
    </row>
    <row r="4690" spans="1:22" x14ac:dyDescent="0.25">
      <c r="A4690" s="1" t="s">
        <v>12991</v>
      </c>
      <c r="B4690" s="1" t="s">
        <v>12992</v>
      </c>
      <c r="C4690" s="2">
        <v>44458</v>
      </c>
      <c r="D4690" s="1" t="s">
        <v>12989</v>
      </c>
      <c r="E4690" s="4">
        <v>37120</v>
      </c>
      <c r="F4690">
        <v>2</v>
      </c>
      <c r="G4690" s="4">
        <v>742400</v>
      </c>
      <c r="H4690" s="4">
        <v>0</v>
      </c>
      <c r="I4690" s="4">
        <v>742400</v>
      </c>
      <c r="J4690">
        <v>1</v>
      </c>
      <c r="K4690">
        <v>0</v>
      </c>
      <c r="L4690">
        <v>0</v>
      </c>
      <c r="M4690">
        <v>1</v>
      </c>
      <c r="N4690" s="2">
        <v>44442</v>
      </c>
      <c r="O4690" s="1" t="s">
        <v>12990</v>
      </c>
      <c r="P4690" s="4">
        <v>348000</v>
      </c>
      <c r="Q4690" s="4">
        <v>26796</v>
      </c>
      <c r="R4690" s="1" t="s">
        <v>344</v>
      </c>
      <c r="S4690" s="1" t="s">
        <v>50</v>
      </c>
      <c r="T4690" s="4">
        <f>Sales_Datas[[#This Row],[after_discount]]-(Sales_Datas[[#This Row],[qty_ordered]]*Sales_Datas[[#This Row],[cogs]])</f>
        <v>688808</v>
      </c>
      <c r="U4690" s="3">
        <f>IFERROR(Sales_Datas[[#This Row],[Gross_Profit]]/Sales_Datas[[#This Row],[after_discount]],0)</f>
        <v>0.92781250000000004</v>
      </c>
      <c r="V4690" s="1" t="str">
        <f>IF(Sales_Datas[[#This Row],[base_price]] &lt;= 632200, "Low", (IF(Sales_Datas[[#This Row],[base_price]] &gt;= 10092000, "High", "Medium")))</f>
        <v>Low</v>
      </c>
    </row>
    <row r="4691" spans="1:22" x14ac:dyDescent="0.25">
      <c r="A4691" s="1" t="s">
        <v>12993</v>
      </c>
      <c r="B4691" s="1" t="s">
        <v>12195</v>
      </c>
      <c r="C4691" s="2">
        <v>44498</v>
      </c>
      <c r="D4691" s="1" t="s">
        <v>12994</v>
      </c>
      <c r="E4691" s="4">
        <v>74182</v>
      </c>
      <c r="F4691">
        <v>1</v>
      </c>
      <c r="G4691" s="4">
        <v>741820</v>
      </c>
      <c r="H4691" s="4">
        <v>0</v>
      </c>
      <c r="I4691" s="4">
        <v>741820</v>
      </c>
      <c r="J4691">
        <v>1</v>
      </c>
      <c r="K4691">
        <v>1</v>
      </c>
      <c r="L4691">
        <v>0</v>
      </c>
      <c r="M4691">
        <v>1</v>
      </c>
      <c r="N4691" s="2">
        <v>44497</v>
      </c>
      <c r="O4691" s="1" t="s">
        <v>12995</v>
      </c>
      <c r="P4691" s="4">
        <v>741820</v>
      </c>
      <c r="Q4691" s="4">
        <v>60030</v>
      </c>
      <c r="R4691" s="1" t="s">
        <v>128</v>
      </c>
      <c r="S4691" s="1" t="s">
        <v>50</v>
      </c>
      <c r="T4691" s="4">
        <f>Sales_Datas[[#This Row],[after_discount]]-(Sales_Datas[[#This Row],[qty_ordered]]*Sales_Datas[[#This Row],[cogs]])</f>
        <v>681790</v>
      </c>
      <c r="U4691" s="3">
        <f>IFERROR(Sales_Datas[[#This Row],[Gross_Profit]]/Sales_Datas[[#This Row],[after_discount]],0)</f>
        <v>0.91907740422204842</v>
      </c>
      <c r="V4691" s="1" t="str">
        <f>IF(Sales_Datas[[#This Row],[base_price]] &lt;= 632200, "Low", (IF(Sales_Datas[[#This Row],[base_price]] &gt;= 10092000, "High", "Medium")))</f>
        <v>Medium</v>
      </c>
    </row>
    <row r="4692" spans="1:22" x14ac:dyDescent="0.25">
      <c r="A4692" s="1" t="s">
        <v>12996</v>
      </c>
      <c r="B4692" s="1" t="s">
        <v>12997</v>
      </c>
      <c r="C4692" s="2">
        <v>44204</v>
      </c>
      <c r="D4692" s="1" t="s">
        <v>12998</v>
      </c>
      <c r="E4692" s="4">
        <v>74098</v>
      </c>
      <c r="F4692">
        <v>1</v>
      </c>
      <c r="G4692" s="4">
        <v>740979</v>
      </c>
      <c r="H4692" s="4">
        <v>0</v>
      </c>
      <c r="I4692" s="4">
        <v>740979</v>
      </c>
      <c r="J4692">
        <v>1</v>
      </c>
      <c r="K4692">
        <v>1</v>
      </c>
      <c r="L4692">
        <v>0</v>
      </c>
      <c r="M4692">
        <v>1</v>
      </c>
      <c r="N4692" s="2">
        <v>44411</v>
      </c>
      <c r="O4692" s="1" t="s">
        <v>12999</v>
      </c>
      <c r="P4692" s="4">
        <v>740979</v>
      </c>
      <c r="Q4692" s="4">
        <v>63684</v>
      </c>
      <c r="R4692" s="1" t="s">
        <v>554</v>
      </c>
      <c r="S4692" s="1" t="s">
        <v>50</v>
      </c>
      <c r="T4692" s="4">
        <f>Sales_Datas[[#This Row],[after_discount]]-(Sales_Datas[[#This Row],[qty_ordered]]*Sales_Datas[[#This Row],[cogs]])</f>
        <v>677295</v>
      </c>
      <c r="U4692" s="3">
        <f>IFERROR(Sales_Datas[[#This Row],[Gross_Profit]]/Sales_Datas[[#This Row],[after_discount]],0)</f>
        <v>0.9140542444522719</v>
      </c>
      <c r="V4692" s="1" t="str">
        <f>IF(Sales_Datas[[#This Row],[base_price]] &lt;= 632200, "Low", (IF(Sales_Datas[[#This Row],[base_price]] &gt;= 10092000, "High", "Medium")))</f>
        <v>Medium</v>
      </c>
    </row>
    <row r="4693" spans="1:22" x14ac:dyDescent="0.25">
      <c r="A4693" s="1" t="s">
        <v>13000</v>
      </c>
      <c r="B4693" s="1" t="s">
        <v>13001</v>
      </c>
      <c r="C4693" s="2">
        <v>44500</v>
      </c>
      <c r="D4693" s="1" t="s">
        <v>12998</v>
      </c>
      <c r="E4693" s="4">
        <v>74098</v>
      </c>
      <c r="F4693">
        <v>1</v>
      </c>
      <c r="G4693" s="4">
        <v>740979</v>
      </c>
      <c r="H4693" s="4">
        <v>0</v>
      </c>
      <c r="I4693" s="4">
        <v>740979</v>
      </c>
      <c r="J4693">
        <v>1</v>
      </c>
      <c r="K4693">
        <v>1</v>
      </c>
      <c r="L4693">
        <v>1</v>
      </c>
      <c r="M4693">
        <v>1</v>
      </c>
      <c r="N4693" s="2">
        <v>44470</v>
      </c>
      <c r="O4693" s="1" t="s">
        <v>12999</v>
      </c>
      <c r="P4693" s="4">
        <v>740979</v>
      </c>
      <c r="Q4693" s="4">
        <v>63684</v>
      </c>
      <c r="R4693" s="1" t="s">
        <v>554</v>
      </c>
      <c r="S4693" s="1" t="s">
        <v>50</v>
      </c>
      <c r="T4693" s="4">
        <f>Sales_Datas[[#This Row],[after_discount]]-(Sales_Datas[[#This Row],[qty_ordered]]*Sales_Datas[[#This Row],[cogs]])</f>
        <v>677295</v>
      </c>
      <c r="U4693" s="3">
        <f>IFERROR(Sales_Datas[[#This Row],[Gross_Profit]]/Sales_Datas[[#This Row],[after_discount]],0)</f>
        <v>0.9140542444522719</v>
      </c>
      <c r="V4693" s="1" t="str">
        <f>IF(Sales_Datas[[#This Row],[base_price]] &lt;= 632200, "Low", (IF(Sales_Datas[[#This Row],[base_price]] &gt;= 10092000, "High", "Medium")))</f>
        <v>Medium</v>
      </c>
    </row>
    <row r="4694" spans="1:22" x14ac:dyDescent="0.25">
      <c r="A4694" s="1" t="s">
        <v>13002</v>
      </c>
      <c r="B4694" s="1" t="s">
        <v>13003</v>
      </c>
      <c r="C4694" s="2">
        <v>44711</v>
      </c>
      <c r="D4694" s="1" t="s">
        <v>13004</v>
      </c>
      <c r="E4694" s="4">
        <v>74066</v>
      </c>
      <c r="F4694">
        <v>1</v>
      </c>
      <c r="G4694" s="4">
        <v>740660</v>
      </c>
      <c r="H4694" s="4">
        <v>0</v>
      </c>
      <c r="I4694" s="4">
        <v>740660</v>
      </c>
      <c r="J4694">
        <v>1</v>
      </c>
      <c r="K4694">
        <v>1</v>
      </c>
      <c r="L4694">
        <v>1</v>
      </c>
      <c r="M4694">
        <v>1</v>
      </c>
      <c r="N4694" s="2">
        <v>44706</v>
      </c>
      <c r="O4694" s="1" t="s">
        <v>13005</v>
      </c>
      <c r="P4694" s="4">
        <v>740660</v>
      </c>
      <c r="Q4694" s="4">
        <v>64380</v>
      </c>
      <c r="R4694" s="1" t="s">
        <v>75</v>
      </c>
      <c r="S4694" s="1" t="s">
        <v>50</v>
      </c>
      <c r="T4694" s="4">
        <f>Sales_Datas[[#This Row],[after_discount]]-(Sales_Datas[[#This Row],[qty_ordered]]*Sales_Datas[[#This Row],[cogs]])</f>
        <v>676280</v>
      </c>
      <c r="U4694" s="3">
        <f>IFERROR(Sales_Datas[[#This Row],[Gross_Profit]]/Sales_Datas[[#This Row],[after_discount]],0)</f>
        <v>0.9130775254502741</v>
      </c>
      <c r="V4694" s="1" t="str">
        <f>IF(Sales_Datas[[#This Row],[base_price]] &lt;= 632200, "Low", (IF(Sales_Datas[[#This Row],[base_price]] &gt;= 10092000, "High", "Medium")))</f>
        <v>Medium</v>
      </c>
    </row>
    <row r="4695" spans="1:22" x14ac:dyDescent="0.25">
      <c r="A4695" s="1" t="s">
        <v>13006</v>
      </c>
      <c r="B4695" s="1" t="s">
        <v>13007</v>
      </c>
      <c r="C4695" s="2">
        <v>44597</v>
      </c>
      <c r="D4695" s="1" t="s">
        <v>13008</v>
      </c>
      <c r="E4695" s="4">
        <v>73950</v>
      </c>
      <c r="F4695">
        <v>1</v>
      </c>
      <c r="G4695" s="4">
        <v>739500</v>
      </c>
      <c r="H4695" s="4">
        <v>0</v>
      </c>
      <c r="I4695" s="4">
        <v>739500</v>
      </c>
      <c r="J4695">
        <v>1</v>
      </c>
      <c r="K4695">
        <v>1</v>
      </c>
      <c r="L4695">
        <v>1</v>
      </c>
      <c r="M4695">
        <v>1</v>
      </c>
      <c r="N4695" s="2">
        <v>44706</v>
      </c>
      <c r="O4695" s="1" t="s">
        <v>13009</v>
      </c>
      <c r="P4695" s="4">
        <v>739500</v>
      </c>
      <c r="Q4695" s="4">
        <v>65076</v>
      </c>
      <c r="R4695" s="1" t="s">
        <v>554</v>
      </c>
      <c r="S4695" s="1" t="s">
        <v>50</v>
      </c>
      <c r="T4695" s="4">
        <f>Sales_Datas[[#This Row],[after_discount]]-(Sales_Datas[[#This Row],[qty_ordered]]*Sales_Datas[[#This Row],[cogs]])</f>
        <v>674424</v>
      </c>
      <c r="U4695" s="3">
        <f>IFERROR(Sales_Datas[[#This Row],[Gross_Profit]]/Sales_Datas[[#This Row],[after_discount]],0)</f>
        <v>0.91200000000000003</v>
      </c>
      <c r="V4695" s="1" t="str">
        <f>IF(Sales_Datas[[#This Row],[base_price]] &lt;= 632200, "Low", (IF(Sales_Datas[[#This Row],[base_price]] &gt;= 10092000, "High", "Medium")))</f>
        <v>Medium</v>
      </c>
    </row>
    <row r="4696" spans="1:22" x14ac:dyDescent="0.25">
      <c r="A4696" s="1" t="s">
        <v>13010</v>
      </c>
      <c r="B4696" s="1" t="s">
        <v>13011</v>
      </c>
      <c r="C4696" s="2">
        <v>44354</v>
      </c>
      <c r="D4696" s="1" t="s">
        <v>6107</v>
      </c>
      <c r="E4696" s="4">
        <v>73950</v>
      </c>
      <c r="F4696">
        <v>1</v>
      </c>
      <c r="G4696" s="4">
        <v>739500</v>
      </c>
      <c r="H4696" s="4">
        <v>0</v>
      </c>
      <c r="I4696" s="4">
        <v>739500</v>
      </c>
      <c r="J4696">
        <v>1</v>
      </c>
      <c r="K4696">
        <v>0</v>
      </c>
      <c r="L4696">
        <v>0</v>
      </c>
      <c r="M4696">
        <v>1</v>
      </c>
      <c r="N4696" s="2">
        <v>44388</v>
      </c>
      <c r="O4696" s="1" t="s">
        <v>6108</v>
      </c>
      <c r="P4696" s="4">
        <v>739500</v>
      </c>
      <c r="Q4696" s="4">
        <v>52490</v>
      </c>
      <c r="R4696" s="1" t="s">
        <v>75</v>
      </c>
      <c r="S4696" s="1" t="s">
        <v>50</v>
      </c>
      <c r="T4696" s="4">
        <f>Sales_Datas[[#This Row],[after_discount]]-(Sales_Datas[[#This Row],[qty_ordered]]*Sales_Datas[[#This Row],[cogs]])</f>
        <v>687010</v>
      </c>
      <c r="U4696" s="3">
        <f>IFERROR(Sales_Datas[[#This Row],[Gross_Profit]]/Sales_Datas[[#This Row],[after_discount]],0)</f>
        <v>0.92901960784313731</v>
      </c>
      <c r="V4696" s="1" t="str">
        <f>IF(Sales_Datas[[#This Row],[base_price]] &lt;= 632200, "Low", (IF(Sales_Datas[[#This Row],[base_price]] &gt;= 10092000, "High", "Medium")))</f>
        <v>Medium</v>
      </c>
    </row>
    <row r="4697" spans="1:22" x14ac:dyDescent="0.25">
      <c r="A4697" s="1" t="s">
        <v>13012</v>
      </c>
      <c r="B4697" s="1" t="s">
        <v>3151</v>
      </c>
      <c r="C4697" s="2">
        <v>44392</v>
      </c>
      <c r="D4697" s="1" t="s">
        <v>6107</v>
      </c>
      <c r="E4697" s="4">
        <v>73950</v>
      </c>
      <c r="F4697">
        <v>1</v>
      </c>
      <c r="G4697" s="4">
        <v>739500</v>
      </c>
      <c r="H4697" s="4">
        <v>0</v>
      </c>
      <c r="I4697" s="4">
        <v>739500</v>
      </c>
      <c r="J4697">
        <v>1</v>
      </c>
      <c r="K4697">
        <v>1</v>
      </c>
      <c r="L4697">
        <v>1</v>
      </c>
      <c r="M4697">
        <v>1</v>
      </c>
      <c r="N4697" s="2">
        <v>44387</v>
      </c>
      <c r="O4697" s="1" t="s">
        <v>6108</v>
      </c>
      <c r="P4697" s="4">
        <v>739500</v>
      </c>
      <c r="Q4697" s="4">
        <v>52490</v>
      </c>
      <c r="R4697" s="1" t="s">
        <v>75</v>
      </c>
      <c r="S4697" s="1" t="s">
        <v>50</v>
      </c>
      <c r="T4697" s="4">
        <f>Sales_Datas[[#This Row],[after_discount]]-(Sales_Datas[[#This Row],[qty_ordered]]*Sales_Datas[[#This Row],[cogs]])</f>
        <v>687010</v>
      </c>
      <c r="U4697" s="3">
        <f>IFERROR(Sales_Datas[[#This Row],[Gross_Profit]]/Sales_Datas[[#This Row],[after_discount]],0)</f>
        <v>0.92901960784313731</v>
      </c>
      <c r="V4697" s="1" t="str">
        <f>IF(Sales_Datas[[#This Row],[base_price]] &lt;= 632200, "Low", (IF(Sales_Datas[[#This Row],[base_price]] &gt;= 10092000, "High", "Medium")))</f>
        <v>Medium</v>
      </c>
    </row>
    <row r="4698" spans="1:22" x14ac:dyDescent="0.25">
      <c r="A4698" s="1" t="s">
        <v>13013</v>
      </c>
      <c r="B4698" s="1" t="s">
        <v>1798</v>
      </c>
      <c r="C4698" s="2">
        <v>44397</v>
      </c>
      <c r="D4698" s="1" t="s">
        <v>6107</v>
      </c>
      <c r="E4698" s="4">
        <v>73950</v>
      </c>
      <c r="F4698">
        <v>1</v>
      </c>
      <c r="G4698" s="4">
        <v>739500</v>
      </c>
      <c r="H4698" s="4">
        <v>0</v>
      </c>
      <c r="I4698" s="4">
        <v>739500</v>
      </c>
      <c r="J4698">
        <v>1</v>
      </c>
      <c r="K4698">
        <v>1</v>
      </c>
      <c r="L4698">
        <v>0</v>
      </c>
      <c r="M4698">
        <v>1</v>
      </c>
      <c r="N4698" s="2">
        <v>44394</v>
      </c>
      <c r="O4698" s="1" t="s">
        <v>6108</v>
      </c>
      <c r="P4698" s="4">
        <v>739500</v>
      </c>
      <c r="Q4698" s="4">
        <v>52490</v>
      </c>
      <c r="R4698" s="1" t="s">
        <v>75</v>
      </c>
      <c r="S4698" s="1" t="s">
        <v>50</v>
      </c>
      <c r="T4698" s="4">
        <f>Sales_Datas[[#This Row],[after_discount]]-(Sales_Datas[[#This Row],[qty_ordered]]*Sales_Datas[[#This Row],[cogs]])</f>
        <v>687010</v>
      </c>
      <c r="U4698" s="3">
        <f>IFERROR(Sales_Datas[[#This Row],[Gross_Profit]]/Sales_Datas[[#This Row],[after_discount]],0)</f>
        <v>0.92901960784313731</v>
      </c>
      <c r="V4698" s="1" t="str">
        <f>IF(Sales_Datas[[#This Row],[base_price]] &lt;= 632200, "Low", (IF(Sales_Datas[[#This Row],[base_price]] &gt;= 10092000, "High", "Medium")))</f>
        <v>Medium</v>
      </c>
    </row>
    <row r="4699" spans="1:22" x14ac:dyDescent="0.25">
      <c r="A4699" s="1" t="s">
        <v>13014</v>
      </c>
      <c r="B4699" s="1" t="s">
        <v>13015</v>
      </c>
      <c r="C4699" s="2">
        <v>44415</v>
      </c>
      <c r="D4699" s="1" t="s">
        <v>6107</v>
      </c>
      <c r="E4699" s="4">
        <v>73950</v>
      </c>
      <c r="F4699">
        <v>1</v>
      </c>
      <c r="G4699" s="4">
        <v>739500</v>
      </c>
      <c r="H4699" s="4">
        <v>0</v>
      </c>
      <c r="I4699" s="4">
        <v>739500</v>
      </c>
      <c r="J4699">
        <v>1</v>
      </c>
      <c r="K4699">
        <v>1</v>
      </c>
      <c r="L4699">
        <v>1</v>
      </c>
      <c r="M4699">
        <v>1</v>
      </c>
      <c r="N4699" s="2">
        <v>44391</v>
      </c>
      <c r="O4699" s="1" t="s">
        <v>6108</v>
      </c>
      <c r="P4699" s="4">
        <v>739500</v>
      </c>
      <c r="Q4699" s="4">
        <v>52490</v>
      </c>
      <c r="R4699" s="1" t="s">
        <v>75</v>
      </c>
      <c r="S4699" s="1" t="s">
        <v>50</v>
      </c>
      <c r="T4699" s="4">
        <f>Sales_Datas[[#This Row],[after_discount]]-(Sales_Datas[[#This Row],[qty_ordered]]*Sales_Datas[[#This Row],[cogs]])</f>
        <v>687010</v>
      </c>
      <c r="U4699" s="3">
        <f>IFERROR(Sales_Datas[[#This Row],[Gross_Profit]]/Sales_Datas[[#This Row],[after_discount]],0)</f>
        <v>0.92901960784313731</v>
      </c>
      <c r="V4699" s="1" t="str">
        <f>IF(Sales_Datas[[#This Row],[base_price]] &lt;= 632200, "Low", (IF(Sales_Datas[[#This Row],[base_price]] &gt;= 10092000, "High", "Medium")))</f>
        <v>Medium</v>
      </c>
    </row>
    <row r="4700" spans="1:22" x14ac:dyDescent="0.25">
      <c r="A4700" s="1" t="s">
        <v>13016</v>
      </c>
      <c r="B4700" s="1" t="s">
        <v>72</v>
      </c>
      <c r="C4700" s="2">
        <v>44516</v>
      </c>
      <c r="D4700" s="1" t="s">
        <v>5819</v>
      </c>
      <c r="E4700" s="4">
        <v>14790</v>
      </c>
      <c r="F4700">
        <v>5</v>
      </c>
      <c r="G4700" s="4">
        <v>739500</v>
      </c>
      <c r="H4700" s="4">
        <v>0</v>
      </c>
      <c r="I4700" s="4">
        <v>739500</v>
      </c>
      <c r="J4700">
        <v>1</v>
      </c>
      <c r="K4700">
        <v>1</v>
      </c>
      <c r="L4700">
        <v>0</v>
      </c>
      <c r="M4700">
        <v>1</v>
      </c>
      <c r="N4700" s="2">
        <v>44403</v>
      </c>
      <c r="O4700" s="1" t="s">
        <v>5820</v>
      </c>
      <c r="P4700" s="4">
        <v>147900</v>
      </c>
      <c r="Q4700" s="4">
        <v>12992</v>
      </c>
      <c r="R4700" s="1" t="s">
        <v>75</v>
      </c>
      <c r="S4700" s="1" t="s">
        <v>50</v>
      </c>
      <c r="T4700" s="4">
        <f>Sales_Datas[[#This Row],[after_discount]]-(Sales_Datas[[#This Row],[qty_ordered]]*Sales_Datas[[#This Row],[cogs]])</f>
        <v>674540</v>
      </c>
      <c r="U4700" s="3">
        <f>IFERROR(Sales_Datas[[#This Row],[Gross_Profit]]/Sales_Datas[[#This Row],[after_discount]],0)</f>
        <v>0.912156862745098</v>
      </c>
      <c r="V4700" s="1" t="str">
        <f>IF(Sales_Datas[[#This Row],[base_price]] &lt;= 632200, "Low", (IF(Sales_Datas[[#This Row],[base_price]] &gt;= 10092000, "High", "Medium")))</f>
        <v>Low</v>
      </c>
    </row>
    <row r="4701" spans="1:22" x14ac:dyDescent="0.25">
      <c r="A4701" s="1" t="s">
        <v>13017</v>
      </c>
      <c r="B4701" s="1" t="s">
        <v>13018</v>
      </c>
      <c r="C4701" s="2">
        <v>44537</v>
      </c>
      <c r="D4701" s="1" t="s">
        <v>6107</v>
      </c>
      <c r="E4701" s="4">
        <v>73950</v>
      </c>
      <c r="F4701">
        <v>1</v>
      </c>
      <c r="G4701" s="4">
        <v>739500</v>
      </c>
      <c r="H4701" s="4">
        <v>0</v>
      </c>
      <c r="I4701" s="4">
        <v>739500</v>
      </c>
      <c r="J4701">
        <v>1</v>
      </c>
      <c r="K4701">
        <v>1</v>
      </c>
      <c r="L4701">
        <v>1</v>
      </c>
      <c r="M4701">
        <v>12</v>
      </c>
      <c r="N4701" s="2">
        <v>44403</v>
      </c>
      <c r="O4701" s="1" t="s">
        <v>6108</v>
      </c>
      <c r="P4701" s="4">
        <v>739500</v>
      </c>
      <c r="Q4701" s="4">
        <v>52490</v>
      </c>
      <c r="R4701" s="1" t="s">
        <v>75</v>
      </c>
      <c r="S4701" s="1" t="s">
        <v>1137</v>
      </c>
      <c r="T4701" s="4">
        <f>Sales_Datas[[#This Row],[after_discount]]-(Sales_Datas[[#This Row],[qty_ordered]]*Sales_Datas[[#This Row],[cogs]])</f>
        <v>687010</v>
      </c>
      <c r="U4701" s="3">
        <f>IFERROR(Sales_Datas[[#This Row],[Gross_Profit]]/Sales_Datas[[#This Row],[after_discount]],0)</f>
        <v>0.92901960784313731</v>
      </c>
      <c r="V4701" s="1" t="str">
        <f>IF(Sales_Datas[[#This Row],[base_price]] &lt;= 632200, "Low", (IF(Sales_Datas[[#This Row],[base_price]] &gt;= 10092000, "High", "Medium")))</f>
        <v>Medium</v>
      </c>
    </row>
    <row r="4702" spans="1:22" x14ac:dyDescent="0.25">
      <c r="A4702" s="1" t="s">
        <v>13019</v>
      </c>
      <c r="B4702" s="1" t="s">
        <v>13020</v>
      </c>
      <c r="C4702" s="2">
        <v>44417</v>
      </c>
      <c r="D4702" s="1" t="s">
        <v>13021</v>
      </c>
      <c r="E4702" s="4">
        <v>73776</v>
      </c>
      <c r="F4702">
        <v>1</v>
      </c>
      <c r="G4702" s="4">
        <v>737760</v>
      </c>
      <c r="H4702" s="4">
        <v>0</v>
      </c>
      <c r="I4702" s="4">
        <v>737760</v>
      </c>
      <c r="J4702">
        <v>1</v>
      </c>
      <c r="K4702">
        <v>1</v>
      </c>
      <c r="L4702">
        <v>1</v>
      </c>
      <c r="M4702">
        <v>1</v>
      </c>
      <c r="N4702" s="2">
        <v>44456</v>
      </c>
      <c r="O4702" s="1" t="s">
        <v>13022</v>
      </c>
      <c r="P4702" s="4">
        <v>737760</v>
      </c>
      <c r="Q4702" s="4">
        <v>47908</v>
      </c>
      <c r="R4702" s="1" t="s">
        <v>23</v>
      </c>
      <c r="S4702" s="1" t="s">
        <v>50</v>
      </c>
      <c r="T4702" s="4">
        <f>Sales_Datas[[#This Row],[after_discount]]-(Sales_Datas[[#This Row],[qty_ordered]]*Sales_Datas[[#This Row],[cogs]])</f>
        <v>689852</v>
      </c>
      <c r="U4702" s="3">
        <f>IFERROR(Sales_Datas[[#This Row],[Gross_Profit]]/Sales_Datas[[#This Row],[after_discount]],0)</f>
        <v>0.93506289308176105</v>
      </c>
      <c r="V4702" s="1" t="str">
        <f>IF(Sales_Datas[[#This Row],[base_price]] &lt;= 632200, "Low", (IF(Sales_Datas[[#This Row],[base_price]] &gt;= 10092000, "High", "Medium")))</f>
        <v>Medium</v>
      </c>
    </row>
    <row r="4703" spans="1:22" x14ac:dyDescent="0.25">
      <c r="A4703" s="1" t="s">
        <v>13023</v>
      </c>
      <c r="B4703" s="1" t="s">
        <v>11032</v>
      </c>
      <c r="C4703" s="2">
        <v>44527</v>
      </c>
      <c r="D4703" s="1" t="s">
        <v>13021</v>
      </c>
      <c r="E4703" s="4">
        <v>73776</v>
      </c>
      <c r="F4703">
        <v>1</v>
      </c>
      <c r="G4703" s="4">
        <v>737760</v>
      </c>
      <c r="H4703" s="4">
        <v>0</v>
      </c>
      <c r="I4703" s="4">
        <v>737760</v>
      </c>
      <c r="J4703">
        <v>1</v>
      </c>
      <c r="K4703">
        <v>1</v>
      </c>
      <c r="L4703">
        <v>1</v>
      </c>
      <c r="M4703">
        <v>1</v>
      </c>
      <c r="N4703" s="2">
        <v>44449</v>
      </c>
      <c r="O4703" s="1" t="s">
        <v>13022</v>
      </c>
      <c r="P4703" s="4">
        <v>737760</v>
      </c>
      <c r="Q4703" s="4">
        <v>47908</v>
      </c>
      <c r="R4703" s="1" t="s">
        <v>23</v>
      </c>
      <c r="S4703" s="1" t="s">
        <v>50</v>
      </c>
      <c r="T4703" s="4">
        <f>Sales_Datas[[#This Row],[after_discount]]-(Sales_Datas[[#This Row],[qty_ordered]]*Sales_Datas[[#This Row],[cogs]])</f>
        <v>689852</v>
      </c>
      <c r="U4703" s="3">
        <f>IFERROR(Sales_Datas[[#This Row],[Gross_Profit]]/Sales_Datas[[#This Row],[after_discount]],0)</f>
        <v>0.93506289308176105</v>
      </c>
      <c r="V4703" s="1" t="str">
        <f>IF(Sales_Datas[[#This Row],[base_price]] &lt;= 632200, "Low", (IF(Sales_Datas[[#This Row],[base_price]] &gt;= 10092000, "High", "Medium")))</f>
        <v>Medium</v>
      </c>
    </row>
    <row r="4704" spans="1:22" x14ac:dyDescent="0.25">
      <c r="A4704" s="1" t="s">
        <v>13024</v>
      </c>
      <c r="B4704" s="1" t="s">
        <v>12246</v>
      </c>
      <c r="C4704" s="2">
        <v>44578</v>
      </c>
      <c r="D4704" s="1" t="s">
        <v>13025</v>
      </c>
      <c r="E4704" s="4">
        <v>73776</v>
      </c>
      <c r="F4704">
        <v>1</v>
      </c>
      <c r="G4704" s="4">
        <v>737760</v>
      </c>
      <c r="H4704" s="4">
        <v>0</v>
      </c>
      <c r="I4704" s="4">
        <v>737760</v>
      </c>
      <c r="J4704">
        <v>1</v>
      </c>
      <c r="K4704">
        <v>1</v>
      </c>
      <c r="L4704">
        <v>1</v>
      </c>
      <c r="M4704">
        <v>1</v>
      </c>
      <c r="N4704" s="2">
        <v>44582</v>
      </c>
      <c r="O4704" s="1" t="s">
        <v>13026</v>
      </c>
      <c r="P4704" s="4">
        <v>737760</v>
      </c>
      <c r="Q4704" s="4">
        <v>57536</v>
      </c>
      <c r="R4704" s="1" t="s">
        <v>23</v>
      </c>
      <c r="S4704" s="1" t="s">
        <v>50</v>
      </c>
      <c r="T4704" s="4">
        <f>Sales_Datas[[#This Row],[after_discount]]-(Sales_Datas[[#This Row],[qty_ordered]]*Sales_Datas[[#This Row],[cogs]])</f>
        <v>680224</v>
      </c>
      <c r="U4704" s="3">
        <f>IFERROR(Sales_Datas[[#This Row],[Gross_Profit]]/Sales_Datas[[#This Row],[after_discount]],0)</f>
        <v>0.92201257861635222</v>
      </c>
      <c r="V4704" s="1" t="str">
        <f>IF(Sales_Datas[[#This Row],[base_price]] &lt;= 632200, "Low", (IF(Sales_Datas[[#This Row],[base_price]] &gt;= 10092000, "High", "Medium")))</f>
        <v>Medium</v>
      </c>
    </row>
    <row r="4705" spans="1:22" x14ac:dyDescent="0.25">
      <c r="A4705" s="1" t="s">
        <v>13027</v>
      </c>
      <c r="B4705" s="1" t="s">
        <v>13028</v>
      </c>
      <c r="C4705" s="2">
        <v>44694</v>
      </c>
      <c r="D4705" s="1" t="s">
        <v>743</v>
      </c>
      <c r="E4705" s="4">
        <v>73733</v>
      </c>
      <c r="F4705">
        <v>1</v>
      </c>
      <c r="G4705" s="4">
        <v>737325</v>
      </c>
      <c r="H4705" s="4">
        <v>0</v>
      </c>
      <c r="I4705" s="4">
        <v>737325</v>
      </c>
      <c r="J4705">
        <v>1</v>
      </c>
      <c r="K4705">
        <v>1</v>
      </c>
      <c r="L4705">
        <v>1</v>
      </c>
      <c r="M4705">
        <v>1</v>
      </c>
      <c r="N4705" s="2">
        <v>44496</v>
      </c>
      <c r="O4705" s="1" t="s">
        <v>744</v>
      </c>
      <c r="P4705" s="4">
        <v>745300</v>
      </c>
      <c r="Q4705" s="4">
        <v>49184</v>
      </c>
      <c r="R4705" s="1" t="s">
        <v>344</v>
      </c>
      <c r="S4705" s="1" t="s">
        <v>50</v>
      </c>
      <c r="T4705" s="4">
        <f>Sales_Datas[[#This Row],[after_discount]]-(Sales_Datas[[#This Row],[qty_ordered]]*Sales_Datas[[#This Row],[cogs]])</f>
        <v>688141</v>
      </c>
      <c r="U4705" s="3">
        <f>IFERROR(Sales_Datas[[#This Row],[Gross_Profit]]/Sales_Datas[[#This Row],[after_discount]],0)</f>
        <v>0.93329400196656831</v>
      </c>
      <c r="V4705" s="1" t="str">
        <f>IF(Sales_Datas[[#This Row],[base_price]] &lt;= 632200, "Low", (IF(Sales_Datas[[#This Row],[base_price]] &gt;= 10092000, "High", "Medium")))</f>
        <v>Medium</v>
      </c>
    </row>
    <row r="4706" spans="1:22" x14ac:dyDescent="0.25">
      <c r="A4706" s="1" t="s">
        <v>13029</v>
      </c>
      <c r="B4706" s="1" t="s">
        <v>8612</v>
      </c>
      <c r="C4706" s="2">
        <v>44695</v>
      </c>
      <c r="D4706" s="1" t="s">
        <v>743</v>
      </c>
      <c r="E4706" s="4">
        <v>73733</v>
      </c>
      <c r="F4706">
        <v>1</v>
      </c>
      <c r="G4706" s="4">
        <v>737325</v>
      </c>
      <c r="H4706" s="4">
        <v>0</v>
      </c>
      <c r="I4706" s="4">
        <v>737325</v>
      </c>
      <c r="J4706">
        <v>1</v>
      </c>
      <c r="K4706">
        <v>0</v>
      </c>
      <c r="L4706">
        <v>0</v>
      </c>
      <c r="M4706">
        <v>4</v>
      </c>
      <c r="N4706" s="2">
        <v>44527</v>
      </c>
      <c r="O4706" s="1" t="s">
        <v>744</v>
      </c>
      <c r="P4706" s="4">
        <v>745300</v>
      </c>
      <c r="Q4706" s="4">
        <v>49184</v>
      </c>
      <c r="R4706" s="1" t="s">
        <v>344</v>
      </c>
      <c r="S4706" s="1" t="s">
        <v>34</v>
      </c>
      <c r="T4706" s="4">
        <f>Sales_Datas[[#This Row],[after_discount]]-(Sales_Datas[[#This Row],[qty_ordered]]*Sales_Datas[[#This Row],[cogs]])</f>
        <v>688141</v>
      </c>
      <c r="U4706" s="3">
        <f>IFERROR(Sales_Datas[[#This Row],[Gross_Profit]]/Sales_Datas[[#This Row],[after_discount]],0)</f>
        <v>0.93329400196656831</v>
      </c>
      <c r="V4706" s="1" t="str">
        <f>IF(Sales_Datas[[#This Row],[base_price]] &lt;= 632200, "Low", (IF(Sales_Datas[[#This Row],[base_price]] &gt;= 10092000, "High", "Medium")))</f>
        <v>Medium</v>
      </c>
    </row>
    <row r="4707" spans="1:22" x14ac:dyDescent="0.25">
      <c r="A4707" s="1" t="s">
        <v>13030</v>
      </c>
      <c r="B4707" s="1" t="s">
        <v>13031</v>
      </c>
      <c r="C4707" s="2">
        <v>44699</v>
      </c>
      <c r="D4707" s="1" t="s">
        <v>743</v>
      </c>
      <c r="E4707" s="4">
        <v>73733</v>
      </c>
      <c r="F4707">
        <v>1</v>
      </c>
      <c r="G4707" s="4">
        <v>737325</v>
      </c>
      <c r="H4707" s="4">
        <v>0</v>
      </c>
      <c r="I4707" s="4">
        <v>737325</v>
      </c>
      <c r="J4707">
        <v>1</v>
      </c>
      <c r="K4707">
        <v>1</v>
      </c>
      <c r="L4707">
        <v>1</v>
      </c>
      <c r="M4707">
        <v>1</v>
      </c>
      <c r="N4707" s="2">
        <v>44684</v>
      </c>
      <c r="O4707" s="1" t="s">
        <v>744</v>
      </c>
      <c r="P4707" s="4">
        <v>745300</v>
      </c>
      <c r="Q4707" s="4">
        <v>49184</v>
      </c>
      <c r="R4707" s="1" t="s">
        <v>344</v>
      </c>
      <c r="S4707" s="1" t="s">
        <v>50</v>
      </c>
      <c r="T4707" s="4">
        <f>Sales_Datas[[#This Row],[after_discount]]-(Sales_Datas[[#This Row],[qty_ordered]]*Sales_Datas[[#This Row],[cogs]])</f>
        <v>688141</v>
      </c>
      <c r="U4707" s="3">
        <f>IFERROR(Sales_Datas[[#This Row],[Gross_Profit]]/Sales_Datas[[#This Row],[after_discount]],0)</f>
        <v>0.93329400196656831</v>
      </c>
      <c r="V4707" s="1" t="str">
        <f>IF(Sales_Datas[[#This Row],[base_price]] &lt;= 632200, "Low", (IF(Sales_Datas[[#This Row],[base_price]] &gt;= 10092000, "High", "Medium")))</f>
        <v>Medium</v>
      </c>
    </row>
    <row r="4708" spans="1:22" x14ac:dyDescent="0.25">
      <c r="A4708" s="1" t="s">
        <v>13032</v>
      </c>
      <c r="B4708" s="1" t="s">
        <v>13033</v>
      </c>
      <c r="C4708" s="2">
        <v>44513</v>
      </c>
      <c r="D4708" s="1" t="s">
        <v>13034</v>
      </c>
      <c r="E4708" s="4">
        <v>73544</v>
      </c>
      <c r="F4708">
        <v>1</v>
      </c>
      <c r="G4708" s="4">
        <v>735440</v>
      </c>
      <c r="H4708" s="4">
        <v>0</v>
      </c>
      <c r="I4708" s="4">
        <v>735440</v>
      </c>
      <c r="J4708">
        <v>1</v>
      </c>
      <c r="K4708">
        <v>1</v>
      </c>
      <c r="L4708">
        <v>0</v>
      </c>
      <c r="M4708">
        <v>1</v>
      </c>
      <c r="N4708" s="2">
        <v>44523</v>
      </c>
      <c r="O4708" s="1" t="s">
        <v>13035</v>
      </c>
      <c r="P4708" s="4">
        <v>735440</v>
      </c>
      <c r="Q4708" s="4">
        <v>66178</v>
      </c>
      <c r="R4708" s="1" t="s">
        <v>191</v>
      </c>
      <c r="S4708" s="1" t="s">
        <v>50</v>
      </c>
      <c r="T4708" s="4">
        <f>Sales_Datas[[#This Row],[after_discount]]-(Sales_Datas[[#This Row],[qty_ordered]]*Sales_Datas[[#This Row],[cogs]])</f>
        <v>669262</v>
      </c>
      <c r="U4708" s="3">
        <f>IFERROR(Sales_Datas[[#This Row],[Gross_Profit]]/Sales_Datas[[#This Row],[after_discount]],0)</f>
        <v>0.91001577287066249</v>
      </c>
      <c r="V4708" s="1" t="str">
        <f>IF(Sales_Datas[[#This Row],[base_price]] &lt;= 632200, "Low", (IF(Sales_Datas[[#This Row],[base_price]] &gt;= 10092000, "High", "Medium")))</f>
        <v>Medium</v>
      </c>
    </row>
    <row r="4709" spans="1:22" x14ac:dyDescent="0.25">
      <c r="A4709" s="1" t="s">
        <v>13036</v>
      </c>
      <c r="B4709" s="1" t="s">
        <v>13037</v>
      </c>
      <c r="C4709" s="2">
        <v>44903</v>
      </c>
      <c r="D4709" s="1" t="s">
        <v>13038</v>
      </c>
      <c r="E4709" s="4">
        <v>73312</v>
      </c>
      <c r="F4709">
        <v>1</v>
      </c>
      <c r="G4709" s="4">
        <v>733120</v>
      </c>
      <c r="H4709" s="4">
        <v>0</v>
      </c>
      <c r="I4709" s="4">
        <v>733120</v>
      </c>
      <c r="J4709">
        <v>1</v>
      </c>
      <c r="K4709">
        <v>0</v>
      </c>
      <c r="L4709">
        <v>0</v>
      </c>
      <c r="M4709">
        <v>4</v>
      </c>
      <c r="N4709" s="2">
        <v>44688</v>
      </c>
      <c r="O4709" s="1" t="s">
        <v>13039</v>
      </c>
      <c r="P4709" s="4">
        <v>733120</v>
      </c>
      <c r="Q4709" s="4">
        <v>45414</v>
      </c>
      <c r="R4709" s="1" t="s">
        <v>554</v>
      </c>
      <c r="S4709" s="1" t="s">
        <v>34</v>
      </c>
      <c r="T4709" s="4">
        <f>Sales_Datas[[#This Row],[after_discount]]-(Sales_Datas[[#This Row],[qty_ordered]]*Sales_Datas[[#This Row],[cogs]])</f>
        <v>687706</v>
      </c>
      <c r="U4709" s="3">
        <f>IFERROR(Sales_Datas[[#This Row],[Gross_Profit]]/Sales_Datas[[#This Row],[after_discount]],0)</f>
        <v>0.93805379746835438</v>
      </c>
      <c r="V4709" s="1" t="str">
        <f>IF(Sales_Datas[[#This Row],[base_price]] &lt;= 632200, "Low", (IF(Sales_Datas[[#This Row],[base_price]] &gt;= 10092000, "High", "Medium")))</f>
        <v>Medium</v>
      </c>
    </row>
    <row r="4710" spans="1:22" x14ac:dyDescent="0.25">
      <c r="A4710" s="1" t="s">
        <v>13040</v>
      </c>
      <c r="B4710" s="1" t="s">
        <v>13041</v>
      </c>
      <c r="C4710" s="2">
        <v>44408</v>
      </c>
      <c r="D4710" s="1" t="s">
        <v>13042</v>
      </c>
      <c r="E4710" s="4">
        <v>12180</v>
      </c>
      <c r="F4710">
        <v>6</v>
      </c>
      <c r="G4710" s="4">
        <v>730800</v>
      </c>
      <c r="H4710" s="4">
        <v>0</v>
      </c>
      <c r="I4710" s="4">
        <v>730800</v>
      </c>
      <c r="J4710">
        <v>1</v>
      </c>
      <c r="K4710">
        <v>1</v>
      </c>
      <c r="L4710">
        <v>1</v>
      </c>
      <c r="M4710">
        <v>1</v>
      </c>
      <c r="N4710" s="2">
        <v>44388</v>
      </c>
      <c r="O4710" s="1" t="s">
        <v>13043</v>
      </c>
      <c r="P4710" s="4">
        <v>121800</v>
      </c>
      <c r="Q4710" s="4">
        <v>8236</v>
      </c>
      <c r="R4710" s="1" t="s">
        <v>344</v>
      </c>
      <c r="S4710" s="1" t="s">
        <v>50</v>
      </c>
      <c r="T4710" s="4">
        <f>Sales_Datas[[#This Row],[after_discount]]-(Sales_Datas[[#This Row],[qty_ordered]]*Sales_Datas[[#This Row],[cogs]])</f>
        <v>681384</v>
      </c>
      <c r="U4710" s="3">
        <f>IFERROR(Sales_Datas[[#This Row],[Gross_Profit]]/Sales_Datas[[#This Row],[after_discount]],0)</f>
        <v>0.93238095238095242</v>
      </c>
      <c r="V4710" s="1" t="str">
        <f>IF(Sales_Datas[[#This Row],[base_price]] &lt;= 632200, "Low", (IF(Sales_Datas[[#This Row],[base_price]] &gt;= 10092000, "High", "Medium")))</f>
        <v>Low</v>
      </c>
    </row>
    <row r="4711" spans="1:22" x14ac:dyDescent="0.25">
      <c r="A4711" s="1" t="s">
        <v>13044</v>
      </c>
      <c r="B4711" s="1" t="s">
        <v>13045</v>
      </c>
      <c r="C4711" s="2">
        <v>44208</v>
      </c>
      <c r="D4711" s="1" t="s">
        <v>13046</v>
      </c>
      <c r="E4711" s="4">
        <v>72500</v>
      </c>
      <c r="F4711">
        <v>1</v>
      </c>
      <c r="G4711" s="4">
        <v>725000</v>
      </c>
      <c r="H4711" s="4">
        <v>0</v>
      </c>
      <c r="I4711" s="4">
        <v>725000</v>
      </c>
      <c r="J4711">
        <v>1</v>
      </c>
      <c r="K4711">
        <v>1</v>
      </c>
      <c r="L4711">
        <v>1</v>
      </c>
      <c r="M4711">
        <v>1</v>
      </c>
      <c r="N4711" s="2">
        <v>44504</v>
      </c>
      <c r="O4711" s="1" t="s">
        <v>13047</v>
      </c>
      <c r="P4711" s="4">
        <v>725000</v>
      </c>
      <c r="Q4711" s="4">
        <v>52896</v>
      </c>
      <c r="R4711" s="1" t="s">
        <v>191</v>
      </c>
      <c r="S4711" s="1" t="s">
        <v>50</v>
      </c>
      <c r="T4711" s="4">
        <f>Sales_Datas[[#This Row],[after_discount]]-(Sales_Datas[[#This Row],[qty_ordered]]*Sales_Datas[[#This Row],[cogs]])</f>
        <v>672104</v>
      </c>
      <c r="U4711" s="3">
        <f>IFERROR(Sales_Datas[[#This Row],[Gross_Profit]]/Sales_Datas[[#This Row],[after_discount]],0)</f>
        <v>0.92703999999999998</v>
      </c>
      <c r="V4711" s="1" t="str">
        <f>IF(Sales_Datas[[#This Row],[base_price]] &lt;= 632200, "Low", (IF(Sales_Datas[[#This Row],[base_price]] &gt;= 10092000, "High", "Medium")))</f>
        <v>Medium</v>
      </c>
    </row>
    <row r="4712" spans="1:22" x14ac:dyDescent="0.25">
      <c r="A4712" s="1" t="s">
        <v>13048</v>
      </c>
      <c r="B4712" s="1" t="s">
        <v>1708</v>
      </c>
      <c r="C4712" s="2">
        <v>44325</v>
      </c>
      <c r="D4712" s="1" t="s">
        <v>13049</v>
      </c>
      <c r="E4712" s="4">
        <v>72500</v>
      </c>
      <c r="F4712">
        <v>1</v>
      </c>
      <c r="G4712" s="4">
        <v>725000</v>
      </c>
      <c r="H4712" s="4">
        <v>0</v>
      </c>
      <c r="I4712" s="4">
        <v>725000</v>
      </c>
      <c r="J4712">
        <v>1</v>
      </c>
      <c r="K4712">
        <v>1</v>
      </c>
      <c r="L4712">
        <v>0</v>
      </c>
      <c r="M4712">
        <v>11</v>
      </c>
      <c r="N4712" s="2">
        <v>44392</v>
      </c>
      <c r="O4712" s="1" t="s">
        <v>13050</v>
      </c>
      <c r="P4712" s="4">
        <v>725000</v>
      </c>
      <c r="Q4712" s="4">
        <v>49996</v>
      </c>
      <c r="R4712" s="1" t="s">
        <v>191</v>
      </c>
      <c r="S4712" s="1" t="s">
        <v>1125</v>
      </c>
      <c r="T4712" s="4">
        <f>Sales_Datas[[#This Row],[after_discount]]-(Sales_Datas[[#This Row],[qty_ordered]]*Sales_Datas[[#This Row],[cogs]])</f>
        <v>675004</v>
      </c>
      <c r="U4712" s="3">
        <f>IFERROR(Sales_Datas[[#This Row],[Gross_Profit]]/Sales_Datas[[#This Row],[after_discount]],0)</f>
        <v>0.93103999999999998</v>
      </c>
      <c r="V4712" s="1" t="str">
        <f>IF(Sales_Datas[[#This Row],[base_price]] &lt;= 632200, "Low", (IF(Sales_Datas[[#This Row],[base_price]] &gt;= 10092000, "High", "Medium")))</f>
        <v>Medium</v>
      </c>
    </row>
    <row r="4713" spans="1:22" x14ac:dyDescent="0.25">
      <c r="A4713" s="1" t="s">
        <v>13051</v>
      </c>
      <c r="B4713" s="1" t="s">
        <v>13052</v>
      </c>
      <c r="C4713" s="2">
        <v>44685</v>
      </c>
      <c r="D4713" s="1" t="s">
        <v>13053</v>
      </c>
      <c r="E4713" s="4">
        <v>72500</v>
      </c>
      <c r="F4713">
        <v>1</v>
      </c>
      <c r="G4713" s="4">
        <v>725000</v>
      </c>
      <c r="H4713" s="4">
        <v>0</v>
      </c>
      <c r="I4713" s="4">
        <v>725000</v>
      </c>
      <c r="J4713">
        <v>1</v>
      </c>
      <c r="K4713">
        <v>1</v>
      </c>
      <c r="L4713">
        <v>1</v>
      </c>
      <c r="M4713">
        <v>1</v>
      </c>
      <c r="N4713" s="2">
        <v>44525</v>
      </c>
      <c r="O4713" s="1" t="s">
        <v>13054</v>
      </c>
      <c r="P4713" s="4">
        <v>725000</v>
      </c>
      <c r="Q4713" s="4">
        <v>64496</v>
      </c>
      <c r="R4713" s="1" t="s">
        <v>191</v>
      </c>
      <c r="S4713" s="1" t="s">
        <v>50</v>
      </c>
      <c r="T4713" s="4">
        <f>Sales_Datas[[#This Row],[after_discount]]-(Sales_Datas[[#This Row],[qty_ordered]]*Sales_Datas[[#This Row],[cogs]])</f>
        <v>660504</v>
      </c>
      <c r="U4713" s="3">
        <f>IFERROR(Sales_Datas[[#This Row],[Gross_Profit]]/Sales_Datas[[#This Row],[after_discount]],0)</f>
        <v>0.91103999999999996</v>
      </c>
      <c r="V4713" s="1" t="str">
        <f>IF(Sales_Datas[[#This Row],[base_price]] &lt;= 632200, "Low", (IF(Sales_Datas[[#This Row],[base_price]] &gt;= 10092000, "High", "Medium")))</f>
        <v>Medium</v>
      </c>
    </row>
    <row r="4714" spans="1:22" x14ac:dyDescent="0.25">
      <c r="A4714" s="1" t="s">
        <v>13055</v>
      </c>
      <c r="B4714" s="1" t="s">
        <v>13056</v>
      </c>
      <c r="C4714" s="2">
        <v>44568</v>
      </c>
      <c r="D4714" s="1" t="s">
        <v>13057</v>
      </c>
      <c r="E4714" s="4">
        <v>72500</v>
      </c>
      <c r="F4714">
        <v>1</v>
      </c>
      <c r="G4714" s="4">
        <v>725000</v>
      </c>
      <c r="H4714" s="4">
        <v>0</v>
      </c>
      <c r="I4714" s="4">
        <v>725000</v>
      </c>
      <c r="J4714">
        <v>1</v>
      </c>
      <c r="K4714">
        <v>0</v>
      </c>
      <c r="L4714">
        <v>0</v>
      </c>
      <c r="M4714">
        <v>7</v>
      </c>
      <c r="N4714" s="2">
        <v>44763</v>
      </c>
      <c r="O4714" s="1" t="s">
        <v>13058</v>
      </c>
      <c r="P4714" s="4">
        <v>725000</v>
      </c>
      <c r="Q4714" s="4">
        <v>51446</v>
      </c>
      <c r="R4714" s="1" t="s">
        <v>475</v>
      </c>
      <c r="S4714" s="1" t="s">
        <v>66</v>
      </c>
      <c r="T4714" s="4">
        <f>Sales_Datas[[#This Row],[after_discount]]-(Sales_Datas[[#This Row],[qty_ordered]]*Sales_Datas[[#This Row],[cogs]])</f>
        <v>673554</v>
      </c>
      <c r="U4714" s="3">
        <f>IFERROR(Sales_Datas[[#This Row],[Gross_Profit]]/Sales_Datas[[#This Row],[after_discount]],0)</f>
        <v>0.92903999999999998</v>
      </c>
      <c r="V4714" s="1" t="str">
        <f>IF(Sales_Datas[[#This Row],[base_price]] &lt;= 632200, "Low", (IF(Sales_Datas[[#This Row],[base_price]] &gt;= 10092000, "High", "Medium")))</f>
        <v>Medium</v>
      </c>
    </row>
    <row r="4715" spans="1:22" x14ac:dyDescent="0.25">
      <c r="A4715" s="1" t="s">
        <v>13059</v>
      </c>
      <c r="B4715" s="1" t="s">
        <v>13060</v>
      </c>
      <c r="C4715" s="2">
        <v>44421</v>
      </c>
      <c r="D4715" s="1" t="s">
        <v>13061</v>
      </c>
      <c r="E4715" s="4">
        <v>72500</v>
      </c>
      <c r="F4715">
        <v>1</v>
      </c>
      <c r="G4715" s="4">
        <v>725000</v>
      </c>
      <c r="H4715" s="4">
        <v>0</v>
      </c>
      <c r="I4715" s="4">
        <v>725000</v>
      </c>
      <c r="J4715">
        <v>1</v>
      </c>
      <c r="K4715">
        <v>1</v>
      </c>
      <c r="L4715">
        <v>1</v>
      </c>
      <c r="M4715">
        <v>1</v>
      </c>
      <c r="N4715" s="2">
        <v>44436</v>
      </c>
      <c r="O4715" s="1" t="s">
        <v>13062</v>
      </c>
      <c r="P4715" s="4">
        <v>725000</v>
      </c>
      <c r="Q4715" s="4">
        <v>60146</v>
      </c>
      <c r="R4715" s="1" t="s">
        <v>55</v>
      </c>
      <c r="S4715" s="1" t="s">
        <v>50</v>
      </c>
      <c r="T4715" s="4">
        <f>Sales_Datas[[#This Row],[after_discount]]-(Sales_Datas[[#This Row],[qty_ordered]]*Sales_Datas[[#This Row],[cogs]])</f>
        <v>664854</v>
      </c>
      <c r="U4715" s="3">
        <f>IFERROR(Sales_Datas[[#This Row],[Gross_Profit]]/Sales_Datas[[#This Row],[after_discount]],0)</f>
        <v>0.91703999999999997</v>
      </c>
      <c r="V4715" s="1" t="str">
        <f>IF(Sales_Datas[[#This Row],[base_price]] &lt;= 632200, "Low", (IF(Sales_Datas[[#This Row],[base_price]] &gt;= 10092000, "High", "Medium")))</f>
        <v>Medium</v>
      </c>
    </row>
    <row r="4716" spans="1:22" x14ac:dyDescent="0.25">
      <c r="A4716" s="1" t="s">
        <v>13063</v>
      </c>
      <c r="B4716" s="1" t="s">
        <v>13064</v>
      </c>
      <c r="C4716" s="2">
        <v>44452</v>
      </c>
      <c r="D4716" s="1" t="s">
        <v>13061</v>
      </c>
      <c r="E4716" s="4">
        <v>72500</v>
      </c>
      <c r="F4716">
        <v>1</v>
      </c>
      <c r="G4716" s="4">
        <v>725000</v>
      </c>
      <c r="H4716" s="4">
        <v>0</v>
      </c>
      <c r="I4716" s="4">
        <v>725000</v>
      </c>
      <c r="J4716">
        <v>1</v>
      </c>
      <c r="K4716">
        <v>1</v>
      </c>
      <c r="L4716">
        <v>0</v>
      </c>
      <c r="M4716">
        <v>1</v>
      </c>
      <c r="N4716" s="2">
        <v>44462</v>
      </c>
      <c r="O4716" s="1" t="s">
        <v>13062</v>
      </c>
      <c r="P4716" s="4">
        <v>725000</v>
      </c>
      <c r="Q4716" s="4">
        <v>60146</v>
      </c>
      <c r="R4716" s="1" t="s">
        <v>55</v>
      </c>
      <c r="S4716" s="1" t="s">
        <v>50</v>
      </c>
      <c r="T4716" s="4">
        <f>Sales_Datas[[#This Row],[after_discount]]-(Sales_Datas[[#This Row],[qty_ordered]]*Sales_Datas[[#This Row],[cogs]])</f>
        <v>664854</v>
      </c>
      <c r="U4716" s="3">
        <f>IFERROR(Sales_Datas[[#This Row],[Gross_Profit]]/Sales_Datas[[#This Row],[after_discount]],0)</f>
        <v>0.91703999999999997</v>
      </c>
      <c r="V4716" s="1" t="str">
        <f>IF(Sales_Datas[[#This Row],[base_price]] &lt;= 632200, "Low", (IF(Sales_Datas[[#This Row],[base_price]] &gt;= 10092000, "High", "Medium")))</f>
        <v>Medium</v>
      </c>
    </row>
    <row r="4717" spans="1:22" x14ac:dyDescent="0.25">
      <c r="A4717" s="1" t="s">
        <v>13065</v>
      </c>
      <c r="B4717" s="1" t="s">
        <v>13066</v>
      </c>
      <c r="C4717" s="2">
        <v>44616</v>
      </c>
      <c r="D4717" s="1" t="s">
        <v>13067</v>
      </c>
      <c r="E4717" s="4">
        <v>72500</v>
      </c>
      <c r="F4717">
        <v>1</v>
      </c>
      <c r="G4717" s="4">
        <v>725000</v>
      </c>
      <c r="H4717" s="4">
        <v>0</v>
      </c>
      <c r="I4717" s="4">
        <v>725000</v>
      </c>
      <c r="J4717">
        <v>1</v>
      </c>
      <c r="K4717">
        <v>1</v>
      </c>
      <c r="L4717">
        <v>0</v>
      </c>
      <c r="M4717">
        <v>1</v>
      </c>
      <c r="N4717" s="2">
        <v>44493</v>
      </c>
      <c r="O4717" s="1" t="s">
        <v>13068</v>
      </c>
      <c r="P4717" s="4">
        <v>725000</v>
      </c>
      <c r="Q4717" s="4">
        <v>63800</v>
      </c>
      <c r="R4717" s="1" t="s">
        <v>128</v>
      </c>
      <c r="S4717" s="1" t="s">
        <v>50</v>
      </c>
      <c r="T4717" s="4">
        <f>Sales_Datas[[#This Row],[after_discount]]-(Sales_Datas[[#This Row],[qty_ordered]]*Sales_Datas[[#This Row],[cogs]])</f>
        <v>661200</v>
      </c>
      <c r="U4717" s="3">
        <f>IFERROR(Sales_Datas[[#This Row],[Gross_Profit]]/Sales_Datas[[#This Row],[after_discount]],0)</f>
        <v>0.91200000000000003</v>
      </c>
      <c r="V4717" s="1" t="str">
        <f>IF(Sales_Datas[[#This Row],[base_price]] &lt;= 632200, "Low", (IF(Sales_Datas[[#This Row],[base_price]] &gt;= 10092000, "High", "Medium")))</f>
        <v>Medium</v>
      </c>
    </row>
    <row r="4718" spans="1:22" x14ac:dyDescent="0.25">
      <c r="A4718" s="1" t="s">
        <v>13069</v>
      </c>
      <c r="B4718" s="1" t="s">
        <v>13070</v>
      </c>
      <c r="C4718" s="2">
        <v>44563</v>
      </c>
      <c r="D4718" s="1" t="s">
        <v>13071</v>
      </c>
      <c r="E4718" s="4">
        <v>72500</v>
      </c>
      <c r="F4718">
        <v>1</v>
      </c>
      <c r="G4718" s="4">
        <v>725000</v>
      </c>
      <c r="H4718" s="4">
        <v>0</v>
      </c>
      <c r="I4718" s="4">
        <v>725000</v>
      </c>
      <c r="J4718">
        <v>1</v>
      </c>
      <c r="K4718">
        <v>1</v>
      </c>
      <c r="L4718">
        <v>1</v>
      </c>
      <c r="M4718">
        <v>1</v>
      </c>
      <c r="N4718" s="2">
        <v>44474</v>
      </c>
      <c r="O4718" s="1" t="s">
        <v>13072</v>
      </c>
      <c r="P4718" s="4">
        <v>725000</v>
      </c>
      <c r="Q4718" s="4">
        <v>61596</v>
      </c>
      <c r="R4718" s="1" t="s">
        <v>554</v>
      </c>
      <c r="S4718" s="1" t="s">
        <v>50</v>
      </c>
      <c r="T4718" s="4">
        <f>Sales_Datas[[#This Row],[after_discount]]-(Sales_Datas[[#This Row],[qty_ordered]]*Sales_Datas[[#This Row],[cogs]])</f>
        <v>663404</v>
      </c>
      <c r="U4718" s="3">
        <f>IFERROR(Sales_Datas[[#This Row],[Gross_Profit]]/Sales_Datas[[#This Row],[after_discount]],0)</f>
        <v>0.91503999999999996</v>
      </c>
      <c r="V4718" s="1" t="str">
        <f>IF(Sales_Datas[[#This Row],[base_price]] &lt;= 632200, "Low", (IF(Sales_Datas[[#This Row],[base_price]] &gt;= 10092000, "High", "Medium")))</f>
        <v>Medium</v>
      </c>
    </row>
    <row r="4719" spans="1:22" x14ac:dyDescent="0.25">
      <c r="A4719" s="1" t="s">
        <v>13073</v>
      </c>
      <c r="B4719" s="1" t="s">
        <v>13074</v>
      </c>
      <c r="C4719" s="2">
        <v>44638</v>
      </c>
      <c r="D4719" s="1" t="s">
        <v>8108</v>
      </c>
      <c r="E4719" s="4">
        <v>36250</v>
      </c>
      <c r="F4719">
        <v>2</v>
      </c>
      <c r="G4719" s="4">
        <v>725000</v>
      </c>
      <c r="H4719" s="4">
        <v>0</v>
      </c>
      <c r="I4719" s="4">
        <v>725000</v>
      </c>
      <c r="J4719">
        <v>1</v>
      </c>
      <c r="K4719">
        <v>1</v>
      </c>
      <c r="L4719">
        <v>1</v>
      </c>
      <c r="M4719">
        <v>1</v>
      </c>
      <c r="N4719" s="2">
        <v>44624</v>
      </c>
      <c r="O4719" s="1" t="s">
        <v>8109</v>
      </c>
      <c r="P4719" s="4">
        <v>362500</v>
      </c>
      <c r="Q4719" s="4">
        <v>24650</v>
      </c>
      <c r="R4719" s="1" t="s">
        <v>554</v>
      </c>
      <c r="S4719" s="1" t="s">
        <v>50</v>
      </c>
      <c r="T4719" s="4">
        <f>Sales_Datas[[#This Row],[after_discount]]-(Sales_Datas[[#This Row],[qty_ordered]]*Sales_Datas[[#This Row],[cogs]])</f>
        <v>675700</v>
      </c>
      <c r="U4719" s="3">
        <f>IFERROR(Sales_Datas[[#This Row],[Gross_Profit]]/Sales_Datas[[#This Row],[after_discount]],0)</f>
        <v>0.93200000000000005</v>
      </c>
      <c r="V4719" s="1" t="str">
        <f>IF(Sales_Datas[[#This Row],[base_price]] &lt;= 632200, "Low", (IF(Sales_Datas[[#This Row],[base_price]] &gt;= 10092000, "High", "Medium")))</f>
        <v>Low</v>
      </c>
    </row>
    <row r="4720" spans="1:22" x14ac:dyDescent="0.25">
      <c r="A4720" s="1" t="s">
        <v>13075</v>
      </c>
      <c r="B4720" s="1" t="s">
        <v>13076</v>
      </c>
      <c r="C4720" s="2">
        <v>44645</v>
      </c>
      <c r="D4720" s="1" t="s">
        <v>13077</v>
      </c>
      <c r="E4720" s="4">
        <v>72500</v>
      </c>
      <c r="F4720">
        <v>1</v>
      </c>
      <c r="G4720" s="4">
        <v>725000</v>
      </c>
      <c r="H4720" s="4">
        <v>0</v>
      </c>
      <c r="I4720" s="4">
        <v>725000</v>
      </c>
      <c r="J4720">
        <v>1</v>
      </c>
      <c r="K4720">
        <v>1</v>
      </c>
      <c r="L4720">
        <v>1</v>
      </c>
      <c r="M4720">
        <v>1</v>
      </c>
      <c r="N4720" s="2">
        <v>44622</v>
      </c>
      <c r="O4720" s="1" t="s">
        <v>13078</v>
      </c>
      <c r="P4720" s="4">
        <v>725000</v>
      </c>
      <c r="Q4720" s="4">
        <v>65250</v>
      </c>
      <c r="R4720" s="1" t="s">
        <v>554</v>
      </c>
      <c r="S4720" s="1" t="s">
        <v>50</v>
      </c>
      <c r="T4720" s="4">
        <f>Sales_Datas[[#This Row],[after_discount]]-(Sales_Datas[[#This Row],[qty_ordered]]*Sales_Datas[[#This Row],[cogs]])</f>
        <v>659750</v>
      </c>
      <c r="U4720" s="3">
        <f>IFERROR(Sales_Datas[[#This Row],[Gross_Profit]]/Sales_Datas[[#This Row],[after_discount]],0)</f>
        <v>0.91</v>
      </c>
      <c r="V4720" s="1" t="str">
        <f>IF(Sales_Datas[[#This Row],[base_price]] &lt;= 632200, "Low", (IF(Sales_Datas[[#This Row],[base_price]] &gt;= 10092000, "High", "Medium")))</f>
        <v>Medium</v>
      </c>
    </row>
    <row r="4721" spans="1:22" x14ac:dyDescent="0.25">
      <c r="A4721" s="1" t="s">
        <v>13079</v>
      </c>
      <c r="B4721" s="1" t="s">
        <v>13080</v>
      </c>
      <c r="C4721" s="2">
        <v>44655</v>
      </c>
      <c r="D4721" s="1" t="s">
        <v>13077</v>
      </c>
      <c r="E4721" s="4">
        <v>72500</v>
      </c>
      <c r="F4721">
        <v>1</v>
      </c>
      <c r="G4721" s="4">
        <v>725000</v>
      </c>
      <c r="H4721" s="4">
        <v>0</v>
      </c>
      <c r="I4721" s="4">
        <v>725000</v>
      </c>
      <c r="J4721">
        <v>1</v>
      </c>
      <c r="K4721">
        <v>1</v>
      </c>
      <c r="L4721">
        <v>1</v>
      </c>
      <c r="M4721">
        <v>3</v>
      </c>
      <c r="N4721" s="2">
        <v>44391</v>
      </c>
      <c r="O4721" s="1" t="s">
        <v>13078</v>
      </c>
      <c r="P4721" s="4">
        <v>725000</v>
      </c>
      <c r="Q4721" s="4">
        <v>65250</v>
      </c>
      <c r="R4721" s="1" t="s">
        <v>554</v>
      </c>
      <c r="S4721" s="1" t="s">
        <v>56</v>
      </c>
      <c r="T4721" s="4">
        <f>Sales_Datas[[#This Row],[after_discount]]-(Sales_Datas[[#This Row],[qty_ordered]]*Sales_Datas[[#This Row],[cogs]])</f>
        <v>659750</v>
      </c>
      <c r="U4721" s="3">
        <f>IFERROR(Sales_Datas[[#This Row],[Gross_Profit]]/Sales_Datas[[#This Row],[after_discount]],0)</f>
        <v>0.91</v>
      </c>
      <c r="V4721" s="1" t="str">
        <f>IF(Sales_Datas[[#This Row],[base_price]] &lt;= 632200, "Low", (IF(Sales_Datas[[#This Row],[base_price]] &gt;= 10092000, "High", "Medium")))</f>
        <v>Medium</v>
      </c>
    </row>
    <row r="4722" spans="1:22" x14ac:dyDescent="0.25">
      <c r="A4722" s="1" t="s">
        <v>13081</v>
      </c>
      <c r="B4722" s="1" t="s">
        <v>13082</v>
      </c>
      <c r="C4722" s="2">
        <v>44738</v>
      </c>
      <c r="D4722" s="1" t="s">
        <v>13077</v>
      </c>
      <c r="E4722" s="4">
        <v>72500</v>
      </c>
      <c r="F4722">
        <v>1</v>
      </c>
      <c r="G4722" s="4">
        <v>725000</v>
      </c>
      <c r="H4722" s="4">
        <v>0</v>
      </c>
      <c r="I4722" s="4">
        <v>725000</v>
      </c>
      <c r="J4722">
        <v>1</v>
      </c>
      <c r="K4722">
        <v>1</v>
      </c>
      <c r="L4722">
        <v>0</v>
      </c>
      <c r="M4722">
        <v>1</v>
      </c>
      <c r="N4722" s="2">
        <v>44716</v>
      </c>
      <c r="O4722" s="1" t="s">
        <v>13078</v>
      </c>
      <c r="P4722" s="4">
        <v>725000</v>
      </c>
      <c r="Q4722" s="4">
        <v>65250</v>
      </c>
      <c r="R4722" s="1" t="s">
        <v>554</v>
      </c>
      <c r="S4722" s="1" t="s">
        <v>50</v>
      </c>
      <c r="T4722" s="4">
        <f>Sales_Datas[[#This Row],[after_discount]]-(Sales_Datas[[#This Row],[qty_ordered]]*Sales_Datas[[#This Row],[cogs]])</f>
        <v>659750</v>
      </c>
      <c r="U4722" s="3">
        <f>IFERROR(Sales_Datas[[#This Row],[Gross_Profit]]/Sales_Datas[[#This Row],[after_discount]],0)</f>
        <v>0.91</v>
      </c>
      <c r="V4722" s="1" t="str">
        <f>IF(Sales_Datas[[#This Row],[base_price]] &lt;= 632200, "Low", (IF(Sales_Datas[[#This Row],[base_price]] &gt;= 10092000, "High", "Medium")))</f>
        <v>Medium</v>
      </c>
    </row>
    <row r="4723" spans="1:22" x14ac:dyDescent="0.25">
      <c r="A4723" s="1" t="s">
        <v>13083</v>
      </c>
      <c r="B4723" s="1" t="s">
        <v>13084</v>
      </c>
      <c r="C4723" s="2">
        <v>44900</v>
      </c>
      <c r="D4723" s="1" t="s">
        <v>13071</v>
      </c>
      <c r="E4723" s="4">
        <v>72500</v>
      </c>
      <c r="F4723">
        <v>1</v>
      </c>
      <c r="G4723" s="4">
        <v>725000</v>
      </c>
      <c r="H4723" s="4">
        <v>0</v>
      </c>
      <c r="I4723" s="4">
        <v>725000</v>
      </c>
      <c r="J4723">
        <v>1</v>
      </c>
      <c r="K4723">
        <v>1</v>
      </c>
      <c r="L4723">
        <v>1</v>
      </c>
      <c r="M4723">
        <v>7</v>
      </c>
      <c r="N4723" s="2">
        <v>44705</v>
      </c>
      <c r="O4723" s="1" t="s">
        <v>13072</v>
      </c>
      <c r="P4723" s="4">
        <v>725000</v>
      </c>
      <c r="Q4723" s="4">
        <v>61596</v>
      </c>
      <c r="R4723" s="1" t="s">
        <v>554</v>
      </c>
      <c r="S4723" s="1" t="s">
        <v>66</v>
      </c>
      <c r="T4723" s="4">
        <f>Sales_Datas[[#This Row],[after_discount]]-(Sales_Datas[[#This Row],[qty_ordered]]*Sales_Datas[[#This Row],[cogs]])</f>
        <v>663404</v>
      </c>
      <c r="U4723" s="3">
        <f>IFERROR(Sales_Datas[[#This Row],[Gross_Profit]]/Sales_Datas[[#This Row],[after_discount]],0)</f>
        <v>0.91503999999999996</v>
      </c>
      <c r="V4723" s="1" t="str">
        <f>IF(Sales_Datas[[#This Row],[base_price]] &lt;= 632200, "Low", (IF(Sales_Datas[[#This Row],[base_price]] &gt;= 10092000, "High", "Medium")))</f>
        <v>Medium</v>
      </c>
    </row>
    <row r="4724" spans="1:22" x14ac:dyDescent="0.25">
      <c r="A4724" s="1" t="s">
        <v>13085</v>
      </c>
      <c r="B4724" s="1" t="s">
        <v>13086</v>
      </c>
      <c r="C4724" s="2">
        <v>44688</v>
      </c>
      <c r="D4724" s="1" t="s">
        <v>897</v>
      </c>
      <c r="E4724" s="4">
        <v>72500</v>
      </c>
      <c r="F4724">
        <v>1</v>
      </c>
      <c r="G4724" s="4">
        <v>725000</v>
      </c>
      <c r="H4724" s="4">
        <v>0</v>
      </c>
      <c r="I4724" s="4">
        <v>725000</v>
      </c>
      <c r="J4724">
        <v>1</v>
      </c>
      <c r="K4724">
        <v>1</v>
      </c>
      <c r="L4724">
        <v>0</v>
      </c>
      <c r="M4724">
        <v>1</v>
      </c>
      <c r="N4724" s="2">
        <v>44388</v>
      </c>
      <c r="O4724" s="1" t="s">
        <v>898</v>
      </c>
      <c r="P4724" s="4">
        <v>742400</v>
      </c>
      <c r="Q4724" s="4">
        <v>45240</v>
      </c>
      <c r="R4724" s="1" t="s">
        <v>23</v>
      </c>
      <c r="S4724" s="1" t="s">
        <v>50</v>
      </c>
      <c r="T4724" s="4">
        <f>Sales_Datas[[#This Row],[after_discount]]-(Sales_Datas[[#This Row],[qty_ordered]]*Sales_Datas[[#This Row],[cogs]])</f>
        <v>679760</v>
      </c>
      <c r="U4724" s="3">
        <f>IFERROR(Sales_Datas[[#This Row],[Gross_Profit]]/Sales_Datas[[#This Row],[after_discount]],0)</f>
        <v>0.93759999999999999</v>
      </c>
      <c r="V4724" s="1" t="str">
        <f>IF(Sales_Datas[[#This Row],[base_price]] &lt;= 632200, "Low", (IF(Sales_Datas[[#This Row],[base_price]] &gt;= 10092000, "High", "Medium")))</f>
        <v>Medium</v>
      </c>
    </row>
    <row r="4725" spans="1:22" x14ac:dyDescent="0.25">
      <c r="A4725" s="1" t="s">
        <v>13087</v>
      </c>
      <c r="B4725" s="1" t="s">
        <v>13088</v>
      </c>
      <c r="C4725" s="2">
        <v>44749</v>
      </c>
      <c r="D4725" s="1" t="s">
        <v>897</v>
      </c>
      <c r="E4725" s="4">
        <v>72500</v>
      </c>
      <c r="F4725">
        <v>1</v>
      </c>
      <c r="G4725" s="4">
        <v>725000</v>
      </c>
      <c r="H4725" s="4">
        <v>0</v>
      </c>
      <c r="I4725" s="4">
        <v>725000</v>
      </c>
      <c r="J4725">
        <v>1</v>
      </c>
      <c r="K4725">
        <v>1</v>
      </c>
      <c r="L4725">
        <v>1</v>
      </c>
      <c r="M4725">
        <v>3</v>
      </c>
      <c r="N4725" s="2">
        <v>44702</v>
      </c>
      <c r="O4725" s="1" t="s">
        <v>898</v>
      </c>
      <c r="P4725" s="4">
        <v>742400</v>
      </c>
      <c r="Q4725" s="4">
        <v>45240</v>
      </c>
      <c r="R4725" s="1" t="s">
        <v>23</v>
      </c>
      <c r="S4725" s="1" t="s">
        <v>56</v>
      </c>
      <c r="T4725" s="4">
        <f>Sales_Datas[[#This Row],[after_discount]]-(Sales_Datas[[#This Row],[qty_ordered]]*Sales_Datas[[#This Row],[cogs]])</f>
        <v>679760</v>
      </c>
      <c r="U4725" s="3">
        <f>IFERROR(Sales_Datas[[#This Row],[Gross_Profit]]/Sales_Datas[[#This Row],[after_discount]],0)</f>
        <v>0.93759999999999999</v>
      </c>
      <c r="V4725" s="1" t="str">
        <f>IF(Sales_Datas[[#This Row],[base_price]] &lt;= 632200, "Low", (IF(Sales_Datas[[#This Row],[base_price]] &gt;= 10092000, "High", "Medium")))</f>
        <v>Medium</v>
      </c>
    </row>
    <row r="4726" spans="1:22" x14ac:dyDescent="0.25">
      <c r="A4726" s="1" t="s">
        <v>13089</v>
      </c>
      <c r="B4726" s="1" t="s">
        <v>13090</v>
      </c>
      <c r="C4726" s="2">
        <v>44756</v>
      </c>
      <c r="D4726" s="1" t="s">
        <v>897</v>
      </c>
      <c r="E4726" s="4">
        <v>72500</v>
      </c>
      <c r="F4726">
        <v>1</v>
      </c>
      <c r="G4726" s="4">
        <v>725000</v>
      </c>
      <c r="H4726" s="4">
        <v>0</v>
      </c>
      <c r="I4726" s="4">
        <v>725000</v>
      </c>
      <c r="J4726">
        <v>1</v>
      </c>
      <c r="K4726">
        <v>1</v>
      </c>
      <c r="L4726">
        <v>0</v>
      </c>
      <c r="M4726">
        <v>1</v>
      </c>
      <c r="N4726" s="2">
        <v>44709</v>
      </c>
      <c r="O4726" s="1" t="s">
        <v>898</v>
      </c>
      <c r="P4726" s="4">
        <v>742400</v>
      </c>
      <c r="Q4726" s="4">
        <v>45240</v>
      </c>
      <c r="R4726" s="1" t="s">
        <v>23</v>
      </c>
      <c r="S4726" s="1" t="s">
        <v>50</v>
      </c>
      <c r="T4726" s="4">
        <f>Sales_Datas[[#This Row],[after_discount]]-(Sales_Datas[[#This Row],[qty_ordered]]*Sales_Datas[[#This Row],[cogs]])</f>
        <v>679760</v>
      </c>
      <c r="U4726" s="3">
        <f>IFERROR(Sales_Datas[[#This Row],[Gross_Profit]]/Sales_Datas[[#This Row],[after_discount]],0)</f>
        <v>0.93759999999999999</v>
      </c>
      <c r="V4726" s="1" t="str">
        <f>IF(Sales_Datas[[#This Row],[base_price]] &lt;= 632200, "Low", (IF(Sales_Datas[[#This Row],[base_price]] &gt;= 10092000, "High", "Medium")))</f>
        <v>Medium</v>
      </c>
    </row>
    <row r="4727" spans="1:22" x14ac:dyDescent="0.25">
      <c r="A4727" s="1" t="s">
        <v>13091</v>
      </c>
      <c r="B4727" s="1" t="s">
        <v>3486</v>
      </c>
      <c r="C4727" s="2">
        <v>44774</v>
      </c>
      <c r="D4727" s="1" t="s">
        <v>13092</v>
      </c>
      <c r="E4727" s="4">
        <v>72500</v>
      </c>
      <c r="F4727">
        <v>1</v>
      </c>
      <c r="G4727" s="4">
        <v>725000</v>
      </c>
      <c r="H4727" s="4">
        <v>0</v>
      </c>
      <c r="I4727" s="4">
        <v>725000</v>
      </c>
      <c r="J4727">
        <v>1</v>
      </c>
      <c r="K4727">
        <v>1</v>
      </c>
      <c r="L4727">
        <v>1</v>
      </c>
      <c r="M4727">
        <v>4</v>
      </c>
      <c r="N4727" s="2">
        <v>44476</v>
      </c>
      <c r="O4727" s="1" t="s">
        <v>13093</v>
      </c>
      <c r="P4727" s="4">
        <v>725000</v>
      </c>
      <c r="Q4727" s="4">
        <v>44196</v>
      </c>
      <c r="R4727" s="1" t="s">
        <v>23</v>
      </c>
      <c r="S4727" s="1" t="s">
        <v>34</v>
      </c>
      <c r="T4727" s="4">
        <f>Sales_Datas[[#This Row],[after_discount]]-(Sales_Datas[[#This Row],[qty_ordered]]*Sales_Datas[[#This Row],[cogs]])</f>
        <v>680804</v>
      </c>
      <c r="U4727" s="3">
        <f>IFERROR(Sales_Datas[[#This Row],[Gross_Profit]]/Sales_Datas[[#This Row],[after_discount]],0)</f>
        <v>0.93903999999999999</v>
      </c>
      <c r="V4727" s="1" t="str">
        <f>IF(Sales_Datas[[#This Row],[base_price]] &lt;= 632200, "Low", (IF(Sales_Datas[[#This Row],[base_price]] &gt;= 10092000, "High", "Medium")))</f>
        <v>Medium</v>
      </c>
    </row>
    <row r="4728" spans="1:22" x14ac:dyDescent="0.25">
      <c r="A4728" s="1" t="s">
        <v>13094</v>
      </c>
      <c r="B4728" s="1" t="s">
        <v>13095</v>
      </c>
      <c r="C4728" s="2">
        <v>44429</v>
      </c>
      <c r="D4728" s="1" t="s">
        <v>13096</v>
      </c>
      <c r="E4728" s="4">
        <v>72442</v>
      </c>
      <c r="F4728">
        <v>1</v>
      </c>
      <c r="G4728" s="4">
        <v>724420</v>
      </c>
      <c r="H4728" s="4">
        <v>0</v>
      </c>
      <c r="I4728" s="4">
        <v>724420</v>
      </c>
      <c r="J4728">
        <v>1</v>
      </c>
      <c r="K4728">
        <v>1</v>
      </c>
      <c r="L4728">
        <v>1</v>
      </c>
      <c r="M4728">
        <v>1</v>
      </c>
      <c r="N4728" s="2">
        <v>44431</v>
      </c>
      <c r="O4728" s="1" t="s">
        <v>13097</v>
      </c>
      <c r="P4728" s="4">
        <v>724420</v>
      </c>
      <c r="Q4728" s="4">
        <v>49242</v>
      </c>
      <c r="R4728" s="1" t="s">
        <v>128</v>
      </c>
      <c r="S4728" s="1" t="s">
        <v>50</v>
      </c>
      <c r="T4728" s="4">
        <f>Sales_Datas[[#This Row],[after_discount]]-(Sales_Datas[[#This Row],[qty_ordered]]*Sales_Datas[[#This Row],[cogs]])</f>
        <v>675178</v>
      </c>
      <c r="U4728" s="3">
        <f>IFERROR(Sales_Datas[[#This Row],[Gross_Profit]]/Sales_Datas[[#This Row],[after_discount]],0)</f>
        <v>0.93202562049639714</v>
      </c>
      <c r="V4728" s="1" t="str">
        <f>IF(Sales_Datas[[#This Row],[base_price]] &lt;= 632200, "Low", (IF(Sales_Datas[[#This Row],[base_price]] &gt;= 10092000, "High", "Medium")))</f>
        <v>Medium</v>
      </c>
    </row>
    <row r="4729" spans="1:22" x14ac:dyDescent="0.25">
      <c r="A4729" s="1" t="s">
        <v>13098</v>
      </c>
      <c r="B4729" s="1" t="s">
        <v>13099</v>
      </c>
      <c r="C4729" s="2">
        <v>44699</v>
      </c>
      <c r="D4729" s="1" t="s">
        <v>13100</v>
      </c>
      <c r="E4729" s="4">
        <v>35670</v>
      </c>
      <c r="F4729">
        <v>2</v>
      </c>
      <c r="G4729" s="4">
        <v>713400</v>
      </c>
      <c r="H4729" s="4">
        <v>0</v>
      </c>
      <c r="I4729" s="4">
        <v>713400</v>
      </c>
      <c r="J4729">
        <v>1</v>
      </c>
      <c r="K4729">
        <v>1</v>
      </c>
      <c r="L4729">
        <v>1</v>
      </c>
      <c r="M4729">
        <v>1</v>
      </c>
      <c r="N4729" s="2">
        <v>44701</v>
      </c>
      <c r="O4729" s="1" t="s">
        <v>13101</v>
      </c>
      <c r="P4729" s="4">
        <v>356700</v>
      </c>
      <c r="Q4729" s="4">
        <v>22446</v>
      </c>
      <c r="R4729" s="1" t="s">
        <v>554</v>
      </c>
      <c r="S4729" s="1" t="s">
        <v>50</v>
      </c>
      <c r="T4729" s="4">
        <f>Sales_Datas[[#This Row],[after_discount]]-(Sales_Datas[[#This Row],[qty_ordered]]*Sales_Datas[[#This Row],[cogs]])</f>
        <v>668508</v>
      </c>
      <c r="U4729" s="3">
        <f>IFERROR(Sales_Datas[[#This Row],[Gross_Profit]]/Sales_Datas[[#This Row],[after_discount]],0)</f>
        <v>0.93707317073170737</v>
      </c>
      <c r="V4729" s="1" t="str">
        <f>IF(Sales_Datas[[#This Row],[base_price]] &lt;= 632200, "Low", (IF(Sales_Datas[[#This Row],[base_price]] &gt;= 10092000, "High", "Medium")))</f>
        <v>Low</v>
      </c>
    </row>
    <row r="4730" spans="1:22" x14ac:dyDescent="0.25">
      <c r="A4730" s="1" t="s">
        <v>13102</v>
      </c>
      <c r="B4730" s="1" t="s">
        <v>13103</v>
      </c>
      <c r="C4730" s="2">
        <v>44486</v>
      </c>
      <c r="D4730" s="1" t="s">
        <v>13104</v>
      </c>
      <c r="E4730" s="4">
        <v>71050</v>
      </c>
      <c r="F4730">
        <v>1</v>
      </c>
      <c r="G4730" s="4">
        <v>710500</v>
      </c>
      <c r="H4730" s="4">
        <v>0</v>
      </c>
      <c r="I4730" s="4">
        <v>710500</v>
      </c>
      <c r="J4730">
        <v>1</v>
      </c>
      <c r="K4730">
        <v>1</v>
      </c>
      <c r="L4730">
        <v>0</v>
      </c>
      <c r="M4730">
        <v>1</v>
      </c>
      <c r="N4730" s="2">
        <v>44387</v>
      </c>
      <c r="O4730" s="1" t="s">
        <v>13105</v>
      </c>
      <c r="P4730" s="4">
        <v>710500</v>
      </c>
      <c r="Q4730" s="4">
        <v>55390</v>
      </c>
      <c r="R4730" s="1" t="s">
        <v>29</v>
      </c>
      <c r="S4730" s="1" t="s">
        <v>50</v>
      </c>
      <c r="T4730" s="4">
        <f>Sales_Datas[[#This Row],[after_discount]]-(Sales_Datas[[#This Row],[qty_ordered]]*Sales_Datas[[#This Row],[cogs]])</f>
        <v>655110</v>
      </c>
      <c r="U4730" s="3">
        <f>IFERROR(Sales_Datas[[#This Row],[Gross_Profit]]/Sales_Datas[[#This Row],[after_discount]],0)</f>
        <v>0.92204081632653057</v>
      </c>
      <c r="V4730" s="1" t="str">
        <f>IF(Sales_Datas[[#This Row],[base_price]] &lt;= 632200, "Low", (IF(Sales_Datas[[#This Row],[base_price]] &gt;= 10092000, "High", "Medium")))</f>
        <v>Medium</v>
      </c>
    </row>
    <row r="4731" spans="1:22" x14ac:dyDescent="0.25">
      <c r="A4731" s="1" t="s">
        <v>13106</v>
      </c>
      <c r="B4731" s="1" t="s">
        <v>13107</v>
      </c>
      <c r="C4731" s="2">
        <v>44355</v>
      </c>
      <c r="D4731" s="1" t="s">
        <v>13108</v>
      </c>
      <c r="E4731" s="4">
        <v>70760</v>
      </c>
      <c r="F4731">
        <v>1</v>
      </c>
      <c r="G4731" s="4">
        <v>707600</v>
      </c>
      <c r="H4731" s="4">
        <v>0</v>
      </c>
      <c r="I4731" s="4">
        <v>707600</v>
      </c>
      <c r="J4731">
        <v>1</v>
      </c>
      <c r="K4731">
        <v>1</v>
      </c>
      <c r="L4731">
        <v>1</v>
      </c>
      <c r="M4731">
        <v>8</v>
      </c>
      <c r="N4731" s="2">
        <v>44417</v>
      </c>
      <c r="O4731" s="1" t="s">
        <v>13109</v>
      </c>
      <c r="P4731" s="4">
        <v>707600</v>
      </c>
      <c r="Q4731" s="4">
        <v>52316</v>
      </c>
      <c r="R4731" s="1" t="s">
        <v>554</v>
      </c>
      <c r="S4731" s="1" t="s">
        <v>1115</v>
      </c>
      <c r="T4731" s="4">
        <f>Sales_Datas[[#This Row],[after_discount]]-(Sales_Datas[[#This Row],[qty_ordered]]*Sales_Datas[[#This Row],[cogs]])</f>
        <v>655284</v>
      </c>
      <c r="U4731" s="3">
        <f>IFERROR(Sales_Datas[[#This Row],[Gross_Profit]]/Sales_Datas[[#This Row],[after_discount]],0)</f>
        <v>0.92606557377049181</v>
      </c>
      <c r="V4731" s="1" t="str">
        <f>IF(Sales_Datas[[#This Row],[base_price]] &lt;= 632200, "Low", (IF(Sales_Datas[[#This Row],[base_price]] &gt;= 10092000, "High", "Medium")))</f>
        <v>Medium</v>
      </c>
    </row>
    <row r="4732" spans="1:22" x14ac:dyDescent="0.25">
      <c r="A4732" s="1" t="s">
        <v>13110</v>
      </c>
      <c r="B4732" s="1" t="s">
        <v>13111</v>
      </c>
      <c r="C4732" s="2">
        <v>44557</v>
      </c>
      <c r="D4732" s="1" t="s">
        <v>13112</v>
      </c>
      <c r="E4732" s="4">
        <v>23490</v>
      </c>
      <c r="F4732">
        <v>3</v>
      </c>
      <c r="G4732" s="4">
        <v>704700</v>
      </c>
      <c r="H4732" s="4">
        <v>0</v>
      </c>
      <c r="I4732" s="4">
        <v>704700</v>
      </c>
      <c r="J4732">
        <v>1</v>
      </c>
      <c r="K4732">
        <v>1</v>
      </c>
      <c r="L4732">
        <v>1</v>
      </c>
      <c r="M4732">
        <v>1</v>
      </c>
      <c r="N4732" s="2">
        <v>44532</v>
      </c>
      <c r="O4732" s="1" t="s">
        <v>13113</v>
      </c>
      <c r="P4732" s="4">
        <v>234900</v>
      </c>
      <c r="Q4732" s="4">
        <v>15718</v>
      </c>
      <c r="R4732" s="1" t="s">
        <v>75</v>
      </c>
      <c r="S4732" s="1" t="s">
        <v>50</v>
      </c>
      <c r="T4732" s="4">
        <f>Sales_Datas[[#This Row],[after_discount]]-(Sales_Datas[[#This Row],[qty_ordered]]*Sales_Datas[[#This Row],[cogs]])</f>
        <v>657546</v>
      </c>
      <c r="U4732" s="3">
        <f>IFERROR(Sales_Datas[[#This Row],[Gross_Profit]]/Sales_Datas[[#This Row],[after_discount]],0)</f>
        <v>0.93308641975308637</v>
      </c>
      <c r="V4732" s="1" t="str">
        <f>IF(Sales_Datas[[#This Row],[base_price]] &lt;= 632200, "Low", (IF(Sales_Datas[[#This Row],[base_price]] &gt;= 10092000, "High", "Medium")))</f>
        <v>Low</v>
      </c>
    </row>
    <row r="4733" spans="1:22" x14ac:dyDescent="0.25">
      <c r="A4733" s="1" t="s">
        <v>13114</v>
      </c>
      <c r="B4733" s="1" t="s">
        <v>13115</v>
      </c>
      <c r="C4733" s="2">
        <v>44480</v>
      </c>
      <c r="D4733" s="1" t="s">
        <v>13116</v>
      </c>
      <c r="E4733" s="4">
        <v>23374</v>
      </c>
      <c r="F4733">
        <v>3</v>
      </c>
      <c r="G4733" s="4">
        <v>701220</v>
      </c>
      <c r="H4733" s="4">
        <v>0</v>
      </c>
      <c r="I4733" s="4">
        <v>701220</v>
      </c>
      <c r="J4733">
        <v>1</v>
      </c>
      <c r="K4733">
        <v>1</v>
      </c>
      <c r="L4733">
        <v>1</v>
      </c>
      <c r="M4733">
        <v>1</v>
      </c>
      <c r="N4733" s="2">
        <v>44481</v>
      </c>
      <c r="O4733" s="1" t="s">
        <v>13117</v>
      </c>
      <c r="P4733" s="4">
        <v>233740</v>
      </c>
      <c r="Q4733" s="4">
        <v>19836</v>
      </c>
      <c r="R4733" s="1" t="s">
        <v>75</v>
      </c>
      <c r="S4733" s="1" t="s">
        <v>50</v>
      </c>
      <c r="T4733" s="4">
        <f>Sales_Datas[[#This Row],[after_discount]]-(Sales_Datas[[#This Row],[qty_ordered]]*Sales_Datas[[#This Row],[cogs]])</f>
        <v>641712</v>
      </c>
      <c r="U4733" s="3">
        <f>IFERROR(Sales_Datas[[#This Row],[Gross_Profit]]/Sales_Datas[[#This Row],[after_discount]],0)</f>
        <v>0.91513647642679896</v>
      </c>
      <c r="V4733" s="1" t="str">
        <f>IF(Sales_Datas[[#This Row],[base_price]] &lt;= 632200, "Low", (IF(Sales_Datas[[#This Row],[base_price]] &gt;= 10092000, "High", "Medium")))</f>
        <v>Low</v>
      </c>
    </row>
    <row r="4734" spans="1:22" x14ac:dyDescent="0.25">
      <c r="A4734" s="1" t="s">
        <v>13118</v>
      </c>
      <c r="B4734" s="1" t="s">
        <v>13119</v>
      </c>
      <c r="C4734" s="2">
        <v>44463</v>
      </c>
      <c r="D4734" s="1" t="s">
        <v>13120</v>
      </c>
      <c r="E4734" s="4">
        <v>70064</v>
      </c>
      <c r="F4734">
        <v>1</v>
      </c>
      <c r="G4734" s="4">
        <v>700640</v>
      </c>
      <c r="H4734" s="4">
        <v>0</v>
      </c>
      <c r="I4734" s="4">
        <v>700640</v>
      </c>
      <c r="J4734">
        <v>1</v>
      </c>
      <c r="K4734">
        <v>1</v>
      </c>
      <c r="L4734">
        <v>0</v>
      </c>
      <c r="M4734">
        <v>1</v>
      </c>
      <c r="N4734" s="2">
        <v>44461</v>
      </c>
      <c r="O4734" s="1" t="s">
        <v>13121</v>
      </c>
      <c r="P4734" s="4">
        <v>700640</v>
      </c>
      <c r="Q4734" s="4">
        <v>58116</v>
      </c>
      <c r="R4734" s="1" t="s">
        <v>23</v>
      </c>
      <c r="S4734" s="1" t="s">
        <v>50</v>
      </c>
      <c r="T4734" s="4">
        <f>Sales_Datas[[#This Row],[after_discount]]-(Sales_Datas[[#This Row],[qty_ordered]]*Sales_Datas[[#This Row],[cogs]])</f>
        <v>642524</v>
      </c>
      <c r="U4734" s="3">
        <f>IFERROR(Sales_Datas[[#This Row],[Gross_Profit]]/Sales_Datas[[#This Row],[after_discount]],0)</f>
        <v>0.91705298013245029</v>
      </c>
      <c r="V4734" s="1" t="str">
        <f>IF(Sales_Datas[[#This Row],[base_price]] &lt;= 632200, "Low", (IF(Sales_Datas[[#This Row],[base_price]] &gt;= 10092000, "High", "Medium")))</f>
        <v>Medium</v>
      </c>
    </row>
    <row r="4735" spans="1:22" x14ac:dyDescent="0.25">
      <c r="A4735" s="1" t="s">
        <v>13122</v>
      </c>
      <c r="B4735" s="1" t="s">
        <v>13123</v>
      </c>
      <c r="C4735" s="2">
        <v>44456</v>
      </c>
      <c r="D4735" s="1" t="s">
        <v>13124</v>
      </c>
      <c r="E4735" s="4">
        <v>69600</v>
      </c>
      <c r="F4735">
        <v>1</v>
      </c>
      <c r="G4735" s="4">
        <v>696000</v>
      </c>
      <c r="H4735" s="4">
        <v>0</v>
      </c>
      <c r="I4735" s="4">
        <v>696000</v>
      </c>
      <c r="J4735">
        <v>1</v>
      </c>
      <c r="K4735">
        <v>1</v>
      </c>
      <c r="L4735">
        <v>1</v>
      </c>
      <c r="M4735">
        <v>1</v>
      </c>
      <c r="N4735" s="2">
        <v>44430</v>
      </c>
      <c r="O4735" s="1" t="s">
        <v>13125</v>
      </c>
      <c r="P4735" s="4">
        <v>696000</v>
      </c>
      <c r="Q4735" s="4">
        <v>57768</v>
      </c>
      <c r="R4735" s="1" t="s">
        <v>191</v>
      </c>
      <c r="S4735" s="1" t="s">
        <v>50</v>
      </c>
      <c r="T4735" s="4">
        <f>Sales_Datas[[#This Row],[after_discount]]-(Sales_Datas[[#This Row],[qty_ordered]]*Sales_Datas[[#This Row],[cogs]])</f>
        <v>638232</v>
      </c>
      <c r="U4735" s="3">
        <f>IFERROR(Sales_Datas[[#This Row],[Gross_Profit]]/Sales_Datas[[#This Row],[after_discount]],0)</f>
        <v>0.91700000000000004</v>
      </c>
      <c r="V4735" s="1" t="str">
        <f>IF(Sales_Datas[[#This Row],[base_price]] &lt;= 632200, "Low", (IF(Sales_Datas[[#This Row],[base_price]] &gt;= 10092000, "High", "Medium")))</f>
        <v>Medium</v>
      </c>
    </row>
    <row r="4736" spans="1:22" x14ac:dyDescent="0.25">
      <c r="A4736" s="1" t="s">
        <v>13126</v>
      </c>
      <c r="B4736" s="1" t="s">
        <v>13127</v>
      </c>
      <c r="C4736" s="2">
        <v>44510</v>
      </c>
      <c r="D4736" s="1" t="s">
        <v>13124</v>
      </c>
      <c r="E4736" s="4">
        <v>69600</v>
      </c>
      <c r="F4736">
        <v>1</v>
      </c>
      <c r="G4736" s="4">
        <v>696000</v>
      </c>
      <c r="H4736" s="4">
        <v>0</v>
      </c>
      <c r="I4736" s="4">
        <v>696000</v>
      </c>
      <c r="J4736">
        <v>1</v>
      </c>
      <c r="K4736">
        <v>1</v>
      </c>
      <c r="L4736">
        <v>1</v>
      </c>
      <c r="M4736">
        <v>1</v>
      </c>
      <c r="N4736" s="2">
        <v>44398</v>
      </c>
      <c r="O4736" s="1" t="s">
        <v>13125</v>
      </c>
      <c r="P4736" s="4">
        <v>696000</v>
      </c>
      <c r="Q4736" s="4">
        <v>57768</v>
      </c>
      <c r="R4736" s="1" t="s">
        <v>191</v>
      </c>
      <c r="S4736" s="1" t="s">
        <v>50</v>
      </c>
      <c r="T4736" s="4">
        <f>Sales_Datas[[#This Row],[after_discount]]-(Sales_Datas[[#This Row],[qty_ordered]]*Sales_Datas[[#This Row],[cogs]])</f>
        <v>638232</v>
      </c>
      <c r="U4736" s="3">
        <f>IFERROR(Sales_Datas[[#This Row],[Gross_Profit]]/Sales_Datas[[#This Row],[after_discount]],0)</f>
        <v>0.91700000000000004</v>
      </c>
      <c r="V4736" s="1" t="str">
        <f>IF(Sales_Datas[[#This Row],[base_price]] &lt;= 632200, "Low", (IF(Sales_Datas[[#This Row],[base_price]] &gt;= 10092000, "High", "Medium")))</f>
        <v>Medium</v>
      </c>
    </row>
    <row r="4737" spans="1:22" x14ac:dyDescent="0.25">
      <c r="A4737" s="1" t="s">
        <v>13128</v>
      </c>
      <c r="B4737" s="1" t="s">
        <v>13129</v>
      </c>
      <c r="C4737" s="2">
        <v>44458</v>
      </c>
      <c r="D4737" s="1" t="s">
        <v>13130</v>
      </c>
      <c r="E4737" s="4">
        <v>69600</v>
      </c>
      <c r="F4737">
        <v>1</v>
      </c>
      <c r="G4737" s="4">
        <v>696000</v>
      </c>
      <c r="H4737" s="4">
        <v>0</v>
      </c>
      <c r="I4737" s="4">
        <v>696000</v>
      </c>
      <c r="J4737">
        <v>1</v>
      </c>
      <c r="K4737">
        <v>1</v>
      </c>
      <c r="L4737">
        <v>1</v>
      </c>
      <c r="M4737">
        <v>1</v>
      </c>
      <c r="N4737" s="2">
        <v>44467</v>
      </c>
      <c r="O4737" s="1" t="s">
        <v>13131</v>
      </c>
      <c r="P4737" s="4">
        <v>696000</v>
      </c>
      <c r="Q4737" s="4">
        <v>50808</v>
      </c>
      <c r="R4737" s="1" t="s">
        <v>475</v>
      </c>
      <c r="S4737" s="1" t="s">
        <v>50</v>
      </c>
      <c r="T4737" s="4">
        <f>Sales_Datas[[#This Row],[after_discount]]-(Sales_Datas[[#This Row],[qty_ordered]]*Sales_Datas[[#This Row],[cogs]])</f>
        <v>645192</v>
      </c>
      <c r="U4737" s="3">
        <f>IFERROR(Sales_Datas[[#This Row],[Gross_Profit]]/Sales_Datas[[#This Row],[after_discount]],0)</f>
        <v>0.92700000000000005</v>
      </c>
      <c r="V4737" s="1" t="str">
        <f>IF(Sales_Datas[[#This Row],[base_price]] &lt;= 632200, "Low", (IF(Sales_Datas[[#This Row],[base_price]] &gt;= 10092000, "High", "Medium")))</f>
        <v>Medium</v>
      </c>
    </row>
    <row r="4738" spans="1:22" x14ac:dyDescent="0.25">
      <c r="A4738" s="1" t="s">
        <v>13132</v>
      </c>
      <c r="B4738" s="1" t="s">
        <v>13133</v>
      </c>
      <c r="C4738" s="2">
        <v>44493</v>
      </c>
      <c r="D4738" s="1" t="s">
        <v>13134</v>
      </c>
      <c r="E4738" s="4">
        <v>69600</v>
      </c>
      <c r="F4738">
        <v>1</v>
      </c>
      <c r="G4738" s="4">
        <v>696000</v>
      </c>
      <c r="H4738" s="4">
        <v>0</v>
      </c>
      <c r="I4738" s="4">
        <v>696000</v>
      </c>
      <c r="J4738">
        <v>1</v>
      </c>
      <c r="K4738">
        <v>1</v>
      </c>
      <c r="L4738">
        <v>1</v>
      </c>
      <c r="M4738">
        <v>4</v>
      </c>
      <c r="N4738" s="2">
        <v>44491</v>
      </c>
      <c r="O4738" s="1" t="s">
        <v>13135</v>
      </c>
      <c r="P4738" s="4">
        <v>696000</v>
      </c>
      <c r="Q4738" s="4">
        <v>50112</v>
      </c>
      <c r="R4738" s="1" t="s">
        <v>475</v>
      </c>
      <c r="S4738" s="1" t="s">
        <v>34</v>
      </c>
      <c r="T4738" s="4">
        <f>Sales_Datas[[#This Row],[after_discount]]-(Sales_Datas[[#This Row],[qty_ordered]]*Sales_Datas[[#This Row],[cogs]])</f>
        <v>645888</v>
      </c>
      <c r="U4738" s="3">
        <f>IFERROR(Sales_Datas[[#This Row],[Gross_Profit]]/Sales_Datas[[#This Row],[after_discount]],0)</f>
        <v>0.92800000000000005</v>
      </c>
      <c r="V4738" s="1" t="str">
        <f>IF(Sales_Datas[[#This Row],[base_price]] &lt;= 632200, "Low", (IF(Sales_Datas[[#This Row],[base_price]] &gt;= 10092000, "High", "Medium")))</f>
        <v>Medium</v>
      </c>
    </row>
    <row r="4739" spans="1:22" x14ac:dyDescent="0.25">
      <c r="A4739" s="1" t="s">
        <v>13136</v>
      </c>
      <c r="B4739" s="1" t="s">
        <v>13137</v>
      </c>
      <c r="C4739" s="2">
        <v>44643</v>
      </c>
      <c r="D4739" s="1" t="s">
        <v>13130</v>
      </c>
      <c r="E4739" s="4">
        <v>69600</v>
      </c>
      <c r="F4739">
        <v>1</v>
      </c>
      <c r="G4739" s="4">
        <v>696000</v>
      </c>
      <c r="H4739" s="4">
        <v>0</v>
      </c>
      <c r="I4739" s="4">
        <v>696000</v>
      </c>
      <c r="J4739">
        <v>1</v>
      </c>
      <c r="K4739">
        <v>1</v>
      </c>
      <c r="L4739">
        <v>1</v>
      </c>
      <c r="M4739">
        <v>1</v>
      </c>
      <c r="N4739" s="2">
        <v>44636</v>
      </c>
      <c r="O4739" s="1" t="s">
        <v>13131</v>
      </c>
      <c r="P4739" s="4">
        <v>696000</v>
      </c>
      <c r="Q4739" s="4">
        <v>50808</v>
      </c>
      <c r="R4739" s="1" t="s">
        <v>475</v>
      </c>
      <c r="S4739" s="1" t="s">
        <v>50</v>
      </c>
      <c r="T4739" s="4">
        <f>Sales_Datas[[#This Row],[after_discount]]-(Sales_Datas[[#This Row],[qty_ordered]]*Sales_Datas[[#This Row],[cogs]])</f>
        <v>645192</v>
      </c>
      <c r="U4739" s="3">
        <f>IFERROR(Sales_Datas[[#This Row],[Gross_Profit]]/Sales_Datas[[#This Row],[after_discount]],0)</f>
        <v>0.92700000000000005</v>
      </c>
      <c r="V4739" s="1" t="str">
        <f>IF(Sales_Datas[[#This Row],[base_price]] &lt;= 632200, "Low", (IF(Sales_Datas[[#This Row],[base_price]] &gt;= 10092000, "High", "Medium")))</f>
        <v>Medium</v>
      </c>
    </row>
    <row r="4740" spans="1:22" x14ac:dyDescent="0.25">
      <c r="A4740" s="1" t="s">
        <v>13138</v>
      </c>
      <c r="B4740" s="1" t="s">
        <v>13139</v>
      </c>
      <c r="C4740" s="2">
        <v>44234</v>
      </c>
      <c r="D4740" s="1" t="s">
        <v>13140</v>
      </c>
      <c r="E4740" s="4">
        <v>23200</v>
      </c>
      <c r="F4740">
        <v>3</v>
      </c>
      <c r="G4740" s="4">
        <v>696000</v>
      </c>
      <c r="H4740" s="4">
        <v>0</v>
      </c>
      <c r="I4740" s="4">
        <v>696000</v>
      </c>
      <c r="J4740">
        <v>1</v>
      </c>
      <c r="K4740">
        <v>1</v>
      </c>
      <c r="L4740">
        <v>0</v>
      </c>
      <c r="M4740">
        <v>1</v>
      </c>
      <c r="N4740" s="2">
        <v>44378</v>
      </c>
      <c r="O4740" s="1" t="s">
        <v>13141</v>
      </c>
      <c r="P4740" s="4">
        <v>217500</v>
      </c>
      <c r="Q4740" s="4">
        <v>17168</v>
      </c>
      <c r="R4740" s="1" t="s">
        <v>89</v>
      </c>
      <c r="S4740" s="1" t="s">
        <v>50</v>
      </c>
      <c r="T4740" s="4">
        <f>Sales_Datas[[#This Row],[after_discount]]-(Sales_Datas[[#This Row],[qty_ordered]]*Sales_Datas[[#This Row],[cogs]])</f>
        <v>644496</v>
      </c>
      <c r="U4740" s="3">
        <f>IFERROR(Sales_Datas[[#This Row],[Gross_Profit]]/Sales_Datas[[#This Row],[after_discount]],0)</f>
        <v>0.92600000000000005</v>
      </c>
      <c r="V4740" s="1" t="str">
        <f>IF(Sales_Datas[[#This Row],[base_price]] &lt;= 632200, "Low", (IF(Sales_Datas[[#This Row],[base_price]] &gt;= 10092000, "High", "Medium")))</f>
        <v>Low</v>
      </c>
    </row>
    <row r="4741" spans="1:22" x14ac:dyDescent="0.25">
      <c r="A4741" s="1" t="s">
        <v>13142</v>
      </c>
      <c r="B4741" s="1" t="s">
        <v>13143</v>
      </c>
      <c r="C4741" s="2">
        <v>44384</v>
      </c>
      <c r="D4741" s="1" t="s">
        <v>9488</v>
      </c>
      <c r="E4741" s="4">
        <v>69600</v>
      </c>
      <c r="F4741">
        <v>1</v>
      </c>
      <c r="G4741" s="4">
        <v>696000</v>
      </c>
      <c r="H4741" s="4">
        <v>0</v>
      </c>
      <c r="I4741" s="4">
        <v>696000</v>
      </c>
      <c r="J4741">
        <v>1</v>
      </c>
      <c r="K4741">
        <v>1</v>
      </c>
      <c r="L4741">
        <v>0</v>
      </c>
      <c r="M4741">
        <v>1</v>
      </c>
      <c r="N4741" s="2">
        <v>44386</v>
      </c>
      <c r="O4741" s="1" t="s">
        <v>9489</v>
      </c>
      <c r="P4741" s="4">
        <v>696000</v>
      </c>
      <c r="Q4741" s="4">
        <v>61248</v>
      </c>
      <c r="R4741" s="1" t="s">
        <v>89</v>
      </c>
      <c r="S4741" s="1" t="s">
        <v>50</v>
      </c>
      <c r="T4741" s="4">
        <f>Sales_Datas[[#This Row],[after_discount]]-(Sales_Datas[[#This Row],[qty_ordered]]*Sales_Datas[[#This Row],[cogs]])</f>
        <v>634752</v>
      </c>
      <c r="U4741" s="3">
        <f>IFERROR(Sales_Datas[[#This Row],[Gross_Profit]]/Sales_Datas[[#This Row],[after_discount]],0)</f>
        <v>0.91200000000000003</v>
      </c>
      <c r="V4741" s="1" t="str">
        <f>IF(Sales_Datas[[#This Row],[base_price]] &lt;= 632200, "Low", (IF(Sales_Datas[[#This Row],[base_price]] &gt;= 10092000, "High", "Medium")))</f>
        <v>Medium</v>
      </c>
    </row>
    <row r="4742" spans="1:22" x14ac:dyDescent="0.25">
      <c r="A4742" s="1" t="s">
        <v>13144</v>
      </c>
      <c r="B4742" s="1" t="s">
        <v>13145</v>
      </c>
      <c r="C4742" s="2">
        <v>44649</v>
      </c>
      <c r="D4742" s="1" t="s">
        <v>13146</v>
      </c>
      <c r="E4742" s="4">
        <v>69600</v>
      </c>
      <c r="F4742">
        <v>1</v>
      </c>
      <c r="G4742" s="4">
        <v>696000</v>
      </c>
      <c r="H4742" s="4">
        <v>0</v>
      </c>
      <c r="I4742" s="4">
        <v>696000</v>
      </c>
      <c r="J4742">
        <v>1</v>
      </c>
      <c r="K4742">
        <v>1</v>
      </c>
      <c r="L4742">
        <v>1</v>
      </c>
      <c r="M4742">
        <v>1</v>
      </c>
      <c r="N4742" s="2">
        <v>44621</v>
      </c>
      <c r="O4742" s="1" t="s">
        <v>13147</v>
      </c>
      <c r="P4742" s="4">
        <v>696000</v>
      </c>
      <c r="Q4742" s="4">
        <v>52200</v>
      </c>
      <c r="R4742" s="1" t="s">
        <v>89</v>
      </c>
      <c r="S4742" s="1" t="s">
        <v>50</v>
      </c>
      <c r="T4742" s="4">
        <f>Sales_Datas[[#This Row],[after_discount]]-(Sales_Datas[[#This Row],[qty_ordered]]*Sales_Datas[[#This Row],[cogs]])</f>
        <v>643800</v>
      </c>
      <c r="U4742" s="3">
        <f>IFERROR(Sales_Datas[[#This Row],[Gross_Profit]]/Sales_Datas[[#This Row],[after_discount]],0)</f>
        <v>0.92500000000000004</v>
      </c>
      <c r="V4742" s="1" t="str">
        <f>IF(Sales_Datas[[#This Row],[base_price]] &lt;= 632200, "Low", (IF(Sales_Datas[[#This Row],[base_price]] &gt;= 10092000, "High", "Medium")))</f>
        <v>Medium</v>
      </c>
    </row>
    <row r="4743" spans="1:22" x14ac:dyDescent="0.25">
      <c r="A4743" s="1" t="s">
        <v>13148</v>
      </c>
      <c r="B4743" s="1" t="s">
        <v>13149</v>
      </c>
      <c r="C4743" s="2">
        <v>44493</v>
      </c>
      <c r="D4743" s="1" t="s">
        <v>13150</v>
      </c>
      <c r="E4743" s="4">
        <v>69600</v>
      </c>
      <c r="F4743">
        <v>1</v>
      </c>
      <c r="G4743" s="4">
        <v>696000</v>
      </c>
      <c r="H4743" s="4">
        <v>0</v>
      </c>
      <c r="I4743" s="4">
        <v>696000</v>
      </c>
      <c r="J4743">
        <v>1</v>
      </c>
      <c r="K4743">
        <v>1</v>
      </c>
      <c r="L4743">
        <v>1</v>
      </c>
      <c r="M4743">
        <v>1</v>
      </c>
      <c r="N4743" s="2">
        <v>44449</v>
      </c>
      <c r="O4743" s="1" t="s">
        <v>13151</v>
      </c>
      <c r="P4743" s="4">
        <v>696000</v>
      </c>
      <c r="Q4743" s="4">
        <v>51504</v>
      </c>
      <c r="R4743" s="1" t="s">
        <v>554</v>
      </c>
      <c r="S4743" s="1" t="s">
        <v>50</v>
      </c>
      <c r="T4743" s="4">
        <f>Sales_Datas[[#This Row],[after_discount]]-(Sales_Datas[[#This Row],[qty_ordered]]*Sales_Datas[[#This Row],[cogs]])</f>
        <v>644496</v>
      </c>
      <c r="U4743" s="3">
        <f>IFERROR(Sales_Datas[[#This Row],[Gross_Profit]]/Sales_Datas[[#This Row],[after_discount]],0)</f>
        <v>0.92600000000000005</v>
      </c>
      <c r="V4743" s="1" t="str">
        <f>IF(Sales_Datas[[#This Row],[base_price]] &lt;= 632200, "Low", (IF(Sales_Datas[[#This Row],[base_price]] &gt;= 10092000, "High", "Medium")))</f>
        <v>Medium</v>
      </c>
    </row>
    <row r="4744" spans="1:22" x14ac:dyDescent="0.25">
      <c r="A4744" s="1" t="s">
        <v>13152</v>
      </c>
      <c r="B4744" s="1" t="s">
        <v>278</v>
      </c>
      <c r="C4744" s="2">
        <v>44521</v>
      </c>
      <c r="D4744" s="1" t="s">
        <v>13153</v>
      </c>
      <c r="E4744" s="4">
        <v>69600</v>
      </c>
      <c r="F4744">
        <v>1</v>
      </c>
      <c r="G4744" s="4">
        <v>696000</v>
      </c>
      <c r="H4744" s="4">
        <v>0</v>
      </c>
      <c r="I4744" s="4">
        <v>696000</v>
      </c>
      <c r="J4744">
        <v>1</v>
      </c>
      <c r="K4744">
        <v>0</v>
      </c>
      <c r="L4744">
        <v>0</v>
      </c>
      <c r="M4744">
        <v>4</v>
      </c>
      <c r="N4744" s="2">
        <v>44404</v>
      </c>
      <c r="O4744" s="1" t="s">
        <v>13154</v>
      </c>
      <c r="P4744" s="4">
        <v>696000</v>
      </c>
      <c r="Q4744" s="4">
        <v>59856</v>
      </c>
      <c r="R4744" s="1" t="s">
        <v>554</v>
      </c>
      <c r="S4744" s="1" t="s">
        <v>34</v>
      </c>
      <c r="T4744" s="4">
        <f>Sales_Datas[[#This Row],[after_discount]]-(Sales_Datas[[#This Row],[qty_ordered]]*Sales_Datas[[#This Row],[cogs]])</f>
        <v>636144</v>
      </c>
      <c r="U4744" s="3">
        <f>IFERROR(Sales_Datas[[#This Row],[Gross_Profit]]/Sales_Datas[[#This Row],[after_discount]],0)</f>
        <v>0.91400000000000003</v>
      </c>
      <c r="V4744" s="1" t="str">
        <f>IF(Sales_Datas[[#This Row],[base_price]] &lt;= 632200, "Low", (IF(Sales_Datas[[#This Row],[base_price]] &gt;= 10092000, "High", "Medium")))</f>
        <v>Medium</v>
      </c>
    </row>
    <row r="4745" spans="1:22" x14ac:dyDescent="0.25">
      <c r="A4745" s="1" t="s">
        <v>13155</v>
      </c>
      <c r="B4745" s="1" t="s">
        <v>13156</v>
      </c>
      <c r="C4745" s="2">
        <v>44517</v>
      </c>
      <c r="D4745" s="1" t="s">
        <v>13157</v>
      </c>
      <c r="E4745" s="4">
        <v>23200</v>
      </c>
      <c r="F4745">
        <v>3</v>
      </c>
      <c r="G4745" s="4">
        <v>696000</v>
      </c>
      <c r="H4745" s="4">
        <v>0</v>
      </c>
      <c r="I4745" s="4">
        <v>696000</v>
      </c>
      <c r="J4745">
        <v>1</v>
      </c>
      <c r="K4745">
        <v>1</v>
      </c>
      <c r="L4745">
        <v>1</v>
      </c>
      <c r="M4745">
        <v>1</v>
      </c>
      <c r="N4745" s="2">
        <v>44509</v>
      </c>
      <c r="O4745" s="1" t="s">
        <v>13158</v>
      </c>
      <c r="P4745" s="4">
        <v>232000</v>
      </c>
      <c r="Q4745" s="4">
        <v>13920</v>
      </c>
      <c r="R4745" s="1" t="s">
        <v>383</v>
      </c>
      <c r="S4745" s="1" t="s">
        <v>50</v>
      </c>
      <c r="T4745" s="4">
        <f>Sales_Datas[[#This Row],[after_discount]]-(Sales_Datas[[#This Row],[qty_ordered]]*Sales_Datas[[#This Row],[cogs]])</f>
        <v>654240</v>
      </c>
      <c r="U4745" s="3">
        <f>IFERROR(Sales_Datas[[#This Row],[Gross_Profit]]/Sales_Datas[[#This Row],[after_discount]],0)</f>
        <v>0.94</v>
      </c>
      <c r="V4745" s="1" t="str">
        <f>IF(Sales_Datas[[#This Row],[base_price]] &lt;= 632200, "Low", (IF(Sales_Datas[[#This Row],[base_price]] &gt;= 10092000, "High", "Medium")))</f>
        <v>Low</v>
      </c>
    </row>
    <row r="4746" spans="1:22" x14ac:dyDescent="0.25">
      <c r="A4746" s="1" t="s">
        <v>13159</v>
      </c>
      <c r="B4746" s="1" t="s">
        <v>13160</v>
      </c>
      <c r="C4746" s="2">
        <v>44549</v>
      </c>
      <c r="D4746" s="1" t="s">
        <v>13161</v>
      </c>
      <c r="E4746" s="4">
        <v>17400</v>
      </c>
      <c r="F4746">
        <v>4</v>
      </c>
      <c r="G4746" s="4">
        <v>696000</v>
      </c>
      <c r="H4746" s="4">
        <v>0</v>
      </c>
      <c r="I4746" s="4">
        <v>696000</v>
      </c>
      <c r="J4746">
        <v>1</v>
      </c>
      <c r="K4746">
        <v>1</v>
      </c>
      <c r="L4746">
        <v>1</v>
      </c>
      <c r="M4746">
        <v>1</v>
      </c>
      <c r="N4746" s="2">
        <v>44432</v>
      </c>
      <c r="O4746" s="1" t="s">
        <v>13162</v>
      </c>
      <c r="P4746" s="4">
        <v>174000</v>
      </c>
      <c r="Q4746" s="4">
        <v>11658</v>
      </c>
      <c r="R4746" s="1" t="s">
        <v>383</v>
      </c>
      <c r="S4746" s="1" t="s">
        <v>50</v>
      </c>
      <c r="T4746" s="4">
        <f>Sales_Datas[[#This Row],[after_discount]]-(Sales_Datas[[#This Row],[qty_ordered]]*Sales_Datas[[#This Row],[cogs]])</f>
        <v>649368</v>
      </c>
      <c r="U4746" s="3">
        <f>IFERROR(Sales_Datas[[#This Row],[Gross_Profit]]/Sales_Datas[[#This Row],[after_discount]],0)</f>
        <v>0.93300000000000005</v>
      </c>
      <c r="V4746" s="1" t="str">
        <f>IF(Sales_Datas[[#This Row],[base_price]] &lt;= 632200, "Low", (IF(Sales_Datas[[#This Row],[base_price]] &gt;= 10092000, "High", "Medium")))</f>
        <v>Low</v>
      </c>
    </row>
    <row r="4747" spans="1:22" x14ac:dyDescent="0.25">
      <c r="A4747" s="1" t="s">
        <v>13163</v>
      </c>
      <c r="B4747" s="1" t="s">
        <v>13164</v>
      </c>
      <c r="C4747" s="2">
        <v>44238</v>
      </c>
      <c r="D4747" s="1" t="s">
        <v>9548</v>
      </c>
      <c r="E4747" s="4">
        <v>17400</v>
      </c>
      <c r="F4747">
        <v>4</v>
      </c>
      <c r="G4747" s="4">
        <v>696000</v>
      </c>
      <c r="H4747" s="4">
        <v>0</v>
      </c>
      <c r="I4747" s="4">
        <v>696000</v>
      </c>
      <c r="J4747">
        <v>1</v>
      </c>
      <c r="K4747">
        <v>1</v>
      </c>
      <c r="L4747">
        <v>1</v>
      </c>
      <c r="M4747">
        <v>1</v>
      </c>
      <c r="N4747" s="2">
        <v>44504</v>
      </c>
      <c r="O4747" s="1" t="s">
        <v>9549</v>
      </c>
      <c r="P4747" s="4">
        <v>174000</v>
      </c>
      <c r="Q4747" s="4">
        <v>14790</v>
      </c>
      <c r="R4747" s="1" t="s">
        <v>344</v>
      </c>
      <c r="S4747" s="1" t="s">
        <v>50</v>
      </c>
      <c r="T4747" s="4">
        <f>Sales_Datas[[#This Row],[after_discount]]-(Sales_Datas[[#This Row],[qty_ordered]]*Sales_Datas[[#This Row],[cogs]])</f>
        <v>636840</v>
      </c>
      <c r="U4747" s="3">
        <f>IFERROR(Sales_Datas[[#This Row],[Gross_Profit]]/Sales_Datas[[#This Row],[after_discount]],0)</f>
        <v>0.91500000000000004</v>
      </c>
      <c r="V4747" s="1" t="str">
        <f>IF(Sales_Datas[[#This Row],[base_price]] &lt;= 632200, "Low", (IF(Sales_Datas[[#This Row],[base_price]] &gt;= 10092000, "High", "Medium")))</f>
        <v>Low</v>
      </c>
    </row>
    <row r="4748" spans="1:22" x14ac:dyDescent="0.25">
      <c r="A4748" s="1" t="s">
        <v>13165</v>
      </c>
      <c r="B4748" s="1" t="s">
        <v>3756</v>
      </c>
      <c r="C4748" s="2">
        <v>44267</v>
      </c>
      <c r="D4748" s="1" t="s">
        <v>13166</v>
      </c>
      <c r="E4748" s="4">
        <v>5800</v>
      </c>
      <c r="F4748">
        <v>12</v>
      </c>
      <c r="G4748" s="4">
        <v>696000</v>
      </c>
      <c r="H4748" s="4">
        <v>0</v>
      </c>
      <c r="I4748" s="4">
        <v>696000</v>
      </c>
      <c r="J4748">
        <v>1</v>
      </c>
      <c r="K4748">
        <v>1</v>
      </c>
      <c r="L4748">
        <v>0</v>
      </c>
      <c r="M4748">
        <v>1</v>
      </c>
      <c r="N4748" s="2">
        <v>44384</v>
      </c>
      <c r="O4748" s="1" t="s">
        <v>13167</v>
      </c>
      <c r="P4748" s="4">
        <v>58000</v>
      </c>
      <c r="Q4748" s="4">
        <v>3770</v>
      </c>
      <c r="R4748" s="1" t="s">
        <v>344</v>
      </c>
      <c r="S4748" s="1" t="s">
        <v>50</v>
      </c>
      <c r="T4748" s="4">
        <f>Sales_Datas[[#This Row],[after_discount]]-(Sales_Datas[[#This Row],[qty_ordered]]*Sales_Datas[[#This Row],[cogs]])</f>
        <v>650760</v>
      </c>
      <c r="U4748" s="3">
        <f>IFERROR(Sales_Datas[[#This Row],[Gross_Profit]]/Sales_Datas[[#This Row],[after_discount]],0)</f>
        <v>0.93500000000000005</v>
      </c>
      <c r="V4748" s="1" t="str">
        <f>IF(Sales_Datas[[#This Row],[base_price]] &lt;= 632200, "Low", (IF(Sales_Datas[[#This Row],[base_price]] &gt;= 10092000, "High", "Medium")))</f>
        <v>Low</v>
      </c>
    </row>
    <row r="4749" spans="1:22" x14ac:dyDescent="0.25">
      <c r="A4749" s="1" t="s">
        <v>13168</v>
      </c>
      <c r="B4749" s="1" t="s">
        <v>3151</v>
      </c>
      <c r="C4749" s="2">
        <v>44396</v>
      </c>
      <c r="D4749" s="1" t="s">
        <v>9548</v>
      </c>
      <c r="E4749" s="4">
        <v>17400</v>
      </c>
      <c r="F4749">
        <v>4</v>
      </c>
      <c r="G4749" s="4">
        <v>696000</v>
      </c>
      <c r="H4749" s="4">
        <v>0</v>
      </c>
      <c r="I4749" s="4">
        <v>696000</v>
      </c>
      <c r="J4749">
        <v>1</v>
      </c>
      <c r="K4749">
        <v>1</v>
      </c>
      <c r="L4749">
        <v>1</v>
      </c>
      <c r="M4749">
        <v>1</v>
      </c>
      <c r="N4749" s="2">
        <v>44387</v>
      </c>
      <c r="O4749" s="1" t="s">
        <v>9549</v>
      </c>
      <c r="P4749" s="4">
        <v>174000</v>
      </c>
      <c r="Q4749" s="4">
        <v>14790</v>
      </c>
      <c r="R4749" s="1" t="s">
        <v>344</v>
      </c>
      <c r="S4749" s="1" t="s">
        <v>50</v>
      </c>
      <c r="T4749" s="4">
        <f>Sales_Datas[[#This Row],[after_discount]]-(Sales_Datas[[#This Row],[qty_ordered]]*Sales_Datas[[#This Row],[cogs]])</f>
        <v>636840</v>
      </c>
      <c r="U4749" s="3">
        <f>IFERROR(Sales_Datas[[#This Row],[Gross_Profit]]/Sales_Datas[[#This Row],[after_discount]],0)</f>
        <v>0.91500000000000004</v>
      </c>
      <c r="V4749" s="1" t="str">
        <f>IF(Sales_Datas[[#This Row],[base_price]] &lt;= 632200, "Low", (IF(Sales_Datas[[#This Row],[base_price]] &gt;= 10092000, "High", "Medium")))</f>
        <v>Low</v>
      </c>
    </row>
    <row r="4750" spans="1:22" x14ac:dyDescent="0.25">
      <c r="A4750" s="1" t="s">
        <v>13169</v>
      </c>
      <c r="B4750" s="1" t="s">
        <v>13170</v>
      </c>
      <c r="C4750" s="2">
        <v>44497</v>
      </c>
      <c r="D4750" s="1" t="s">
        <v>11346</v>
      </c>
      <c r="E4750" s="4">
        <v>34800</v>
      </c>
      <c r="F4750">
        <v>2</v>
      </c>
      <c r="G4750" s="4">
        <v>696000</v>
      </c>
      <c r="H4750" s="4">
        <v>0</v>
      </c>
      <c r="I4750" s="4">
        <v>696000</v>
      </c>
      <c r="J4750">
        <v>1</v>
      </c>
      <c r="K4750">
        <v>1</v>
      </c>
      <c r="L4750">
        <v>1</v>
      </c>
      <c r="M4750">
        <v>1</v>
      </c>
      <c r="N4750" s="2">
        <v>44496</v>
      </c>
      <c r="O4750" s="1" t="s">
        <v>11347</v>
      </c>
      <c r="P4750" s="4">
        <v>382800</v>
      </c>
      <c r="Q4750" s="4">
        <v>29812</v>
      </c>
      <c r="R4750" s="1" t="s">
        <v>344</v>
      </c>
      <c r="S4750" s="1" t="s">
        <v>50</v>
      </c>
      <c r="T4750" s="4">
        <f>Sales_Datas[[#This Row],[after_discount]]-(Sales_Datas[[#This Row],[qty_ordered]]*Sales_Datas[[#This Row],[cogs]])</f>
        <v>636376</v>
      </c>
      <c r="U4750" s="3">
        <f>IFERROR(Sales_Datas[[#This Row],[Gross_Profit]]/Sales_Datas[[#This Row],[after_discount]],0)</f>
        <v>0.91433333333333333</v>
      </c>
      <c r="V4750" s="1" t="str">
        <f>IF(Sales_Datas[[#This Row],[base_price]] &lt;= 632200, "Low", (IF(Sales_Datas[[#This Row],[base_price]] &gt;= 10092000, "High", "Medium")))</f>
        <v>Low</v>
      </c>
    </row>
    <row r="4751" spans="1:22" x14ac:dyDescent="0.25">
      <c r="A4751" s="1" t="s">
        <v>13171</v>
      </c>
      <c r="B4751" s="1" t="s">
        <v>13172</v>
      </c>
      <c r="C4751" s="2">
        <v>44522</v>
      </c>
      <c r="D4751" s="1" t="s">
        <v>7075</v>
      </c>
      <c r="E4751" s="4">
        <v>69600</v>
      </c>
      <c r="F4751">
        <v>1</v>
      </c>
      <c r="G4751" s="4">
        <v>696000</v>
      </c>
      <c r="H4751" s="4">
        <v>0</v>
      </c>
      <c r="I4751" s="4">
        <v>696000</v>
      </c>
      <c r="J4751">
        <v>1</v>
      </c>
      <c r="K4751">
        <v>1</v>
      </c>
      <c r="L4751">
        <v>1</v>
      </c>
      <c r="M4751">
        <v>1</v>
      </c>
      <c r="N4751" s="2">
        <v>44506</v>
      </c>
      <c r="O4751" s="1" t="s">
        <v>7076</v>
      </c>
      <c r="P4751" s="4">
        <v>696000</v>
      </c>
      <c r="Q4751" s="4">
        <v>57768</v>
      </c>
      <c r="R4751" s="1" t="s">
        <v>344</v>
      </c>
      <c r="S4751" s="1" t="s">
        <v>50</v>
      </c>
      <c r="T4751" s="4">
        <f>Sales_Datas[[#This Row],[after_discount]]-(Sales_Datas[[#This Row],[qty_ordered]]*Sales_Datas[[#This Row],[cogs]])</f>
        <v>638232</v>
      </c>
      <c r="U4751" s="3">
        <f>IFERROR(Sales_Datas[[#This Row],[Gross_Profit]]/Sales_Datas[[#This Row],[after_discount]],0)</f>
        <v>0.91700000000000004</v>
      </c>
      <c r="V4751" s="1" t="str">
        <f>IF(Sales_Datas[[#This Row],[base_price]] &lt;= 632200, "Low", (IF(Sales_Datas[[#This Row],[base_price]] &gt;= 10092000, "High", "Medium")))</f>
        <v>Medium</v>
      </c>
    </row>
    <row r="4752" spans="1:22" x14ac:dyDescent="0.25">
      <c r="A4752" s="1" t="s">
        <v>13173</v>
      </c>
      <c r="B4752" s="1" t="s">
        <v>13174</v>
      </c>
      <c r="C4752" s="2">
        <v>44554</v>
      </c>
      <c r="D4752" s="1" t="s">
        <v>13175</v>
      </c>
      <c r="E4752" s="4">
        <v>69600</v>
      </c>
      <c r="F4752">
        <v>1</v>
      </c>
      <c r="G4752" s="4">
        <v>696000</v>
      </c>
      <c r="H4752" s="4">
        <v>0</v>
      </c>
      <c r="I4752" s="4">
        <v>696000</v>
      </c>
      <c r="J4752">
        <v>1</v>
      </c>
      <c r="K4752">
        <v>1</v>
      </c>
      <c r="L4752">
        <v>1</v>
      </c>
      <c r="M4752">
        <v>1</v>
      </c>
      <c r="N4752" s="2">
        <v>44554</v>
      </c>
      <c r="O4752" s="1" t="s">
        <v>13176</v>
      </c>
      <c r="P4752" s="4">
        <v>696000</v>
      </c>
      <c r="Q4752" s="4">
        <v>51504</v>
      </c>
      <c r="R4752" s="1" t="s">
        <v>344</v>
      </c>
      <c r="S4752" s="1" t="s">
        <v>50</v>
      </c>
      <c r="T4752" s="4">
        <f>Sales_Datas[[#This Row],[after_discount]]-(Sales_Datas[[#This Row],[qty_ordered]]*Sales_Datas[[#This Row],[cogs]])</f>
        <v>644496</v>
      </c>
      <c r="U4752" s="3">
        <f>IFERROR(Sales_Datas[[#This Row],[Gross_Profit]]/Sales_Datas[[#This Row],[after_discount]],0)</f>
        <v>0.92600000000000005</v>
      </c>
      <c r="V4752" s="1" t="str">
        <f>IF(Sales_Datas[[#This Row],[base_price]] &lt;= 632200, "Low", (IF(Sales_Datas[[#This Row],[base_price]] &gt;= 10092000, "High", "Medium")))</f>
        <v>Medium</v>
      </c>
    </row>
    <row r="4753" spans="1:22" x14ac:dyDescent="0.25">
      <c r="A4753" s="1" t="s">
        <v>13177</v>
      </c>
      <c r="B4753" s="1" t="s">
        <v>13178</v>
      </c>
      <c r="C4753" s="2">
        <v>44598</v>
      </c>
      <c r="D4753" s="1" t="s">
        <v>13179</v>
      </c>
      <c r="E4753" s="4">
        <v>69600</v>
      </c>
      <c r="F4753">
        <v>1</v>
      </c>
      <c r="G4753" s="4">
        <v>696000</v>
      </c>
      <c r="H4753" s="4">
        <v>0</v>
      </c>
      <c r="I4753" s="4">
        <v>696000</v>
      </c>
      <c r="J4753">
        <v>1</v>
      </c>
      <c r="K4753">
        <v>1</v>
      </c>
      <c r="L4753">
        <v>1</v>
      </c>
      <c r="M4753">
        <v>1</v>
      </c>
      <c r="N4753" s="2">
        <v>44522</v>
      </c>
      <c r="O4753" s="1" t="s">
        <v>13180</v>
      </c>
      <c r="P4753" s="4">
        <v>696000</v>
      </c>
      <c r="Q4753" s="4">
        <v>45240</v>
      </c>
      <c r="R4753" s="1" t="s">
        <v>344</v>
      </c>
      <c r="S4753" s="1" t="s">
        <v>50</v>
      </c>
      <c r="T4753" s="4">
        <f>Sales_Datas[[#This Row],[after_discount]]-(Sales_Datas[[#This Row],[qty_ordered]]*Sales_Datas[[#This Row],[cogs]])</f>
        <v>650760</v>
      </c>
      <c r="U4753" s="3">
        <f>IFERROR(Sales_Datas[[#This Row],[Gross_Profit]]/Sales_Datas[[#This Row],[after_discount]],0)</f>
        <v>0.93500000000000005</v>
      </c>
      <c r="V4753" s="1" t="str">
        <f>IF(Sales_Datas[[#This Row],[base_price]] &lt;= 632200, "Low", (IF(Sales_Datas[[#This Row],[base_price]] &gt;= 10092000, "High", "Medium")))</f>
        <v>Medium</v>
      </c>
    </row>
    <row r="4754" spans="1:22" x14ac:dyDescent="0.25">
      <c r="A4754" s="1" t="s">
        <v>13181</v>
      </c>
      <c r="B4754" s="1" t="s">
        <v>13182</v>
      </c>
      <c r="C4754" s="2">
        <v>44599</v>
      </c>
      <c r="D4754" s="1" t="s">
        <v>13183</v>
      </c>
      <c r="E4754" s="4">
        <v>69600</v>
      </c>
      <c r="F4754">
        <v>1</v>
      </c>
      <c r="G4754" s="4">
        <v>696000</v>
      </c>
      <c r="H4754" s="4">
        <v>0</v>
      </c>
      <c r="I4754" s="4">
        <v>696000</v>
      </c>
      <c r="J4754">
        <v>1</v>
      </c>
      <c r="K4754">
        <v>1</v>
      </c>
      <c r="L4754">
        <v>1</v>
      </c>
      <c r="M4754">
        <v>1</v>
      </c>
      <c r="N4754" s="2">
        <v>44755</v>
      </c>
      <c r="O4754" s="1" t="s">
        <v>13184</v>
      </c>
      <c r="P4754" s="4">
        <v>696000</v>
      </c>
      <c r="Q4754" s="4">
        <v>46632</v>
      </c>
      <c r="R4754" s="1" t="s">
        <v>344</v>
      </c>
      <c r="S4754" s="1" t="s">
        <v>50</v>
      </c>
      <c r="T4754" s="4">
        <f>Sales_Datas[[#This Row],[after_discount]]-(Sales_Datas[[#This Row],[qty_ordered]]*Sales_Datas[[#This Row],[cogs]])</f>
        <v>649368</v>
      </c>
      <c r="U4754" s="3">
        <f>IFERROR(Sales_Datas[[#This Row],[Gross_Profit]]/Sales_Datas[[#This Row],[after_discount]],0)</f>
        <v>0.93300000000000005</v>
      </c>
      <c r="V4754" s="1" t="str">
        <f>IF(Sales_Datas[[#This Row],[base_price]] &lt;= 632200, "Low", (IF(Sales_Datas[[#This Row],[base_price]] &gt;= 10092000, "High", "Medium")))</f>
        <v>Medium</v>
      </c>
    </row>
    <row r="4755" spans="1:22" x14ac:dyDescent="0.25">
      <c r="A4755" s="1" t="s">
        <v>13185</v>
      </c>
      <c r="B4755" s="1" t="s">
        <v>13186</v>
      </c>
      <c r="C4755" s="2">
        <v>44608</v>
      </c>
      <c r="D4755" s="1" t="s">
        <v>13187</v>
      </c>
      <c r="E4755" s="4">
        <v>69600</v>
      </c>
      <c r="F4755">
        <v>1</v>
      </c>
      <c r="G4755" s="4">
        <v>696000</v>
      </c>
      <c r="H4755" s="4">
        <v>0</v>
      </c>
      <c r="I4755" s="4">
        <v>696000</v>
      </c>
      <c r="J4755">
        <v>1</v>
      </c>
      <c r="K4755">
        <v>1</v>
      </c>
      <c r="L4755">
        <v>1</v>
      </c>
      <c r="M4755">
        <v>1</v>
      </c>
      <c r="N4755" s="2">
        <v>44566</v>
      </c>
      <c r="O4755" s="1" t="s">
        <v>13188</v>
      </c>
      <c r="P4755" s="4">
        <v>696000</v>
      </c>
      <c r="Q4755" s="4">
        <v>43848</v>
      </c>
      <c r="R4755" s="1" t="s">
        <v>344</v>
      </c>
      <c r="S4755" s="1" t="s">
        <v>50</v>
      </c>
      <c r="T4755" s="4">
        <f>Sales_Datas[[#This Row],[after_discount]]-(Sales_Datas[[#This Row],[qty_ordered]]*Sales_Datas[[#This Row],[cogs]])</f>
        <v>652152</v>
      </c>
      <c r="U4755" s="3">
        <f>IFERROR(Sales_Datas[[#This Row],[Gross_Profit]]/Sales_Datas[[#This Row],[after_discount]],0)</f>
        <v>0.93700000000000006</v>
      </c>
      <c r="V4755" s="1" t="str">
        <f>IF(Sales_Datas[[#This Row],[base_price]] &lt;= 632200, "Low", (IF(Sales_Datas[[#This Row],[base_price]] &gt;= 10092000, "High", "Medium")))</f>
        <v>Medium</v>
      </c>
    </row>
    <row r="4756" spans="1:22" x14ac:dyDescent="0.25">
      <c r="A4756" s="1" t="s">
        <v>13189</v>
      </c>
      <c r="B4756" s="1" t="s">
        <v>13190</v>
      </c>
      <c r="C4756" s="2">
        <v>44612</v>
      </c>
      <c r="D4756" s="1" t="s">
        <v>13191</v>
      </c>
      <c r="E4756" s="4">
        <v>6960</v>
      </c>
      <c r="F4756">
        <v>10</v>
      </c>
      <c r="G4756" s="4">
        <v>696000</v>
      </c>
      <c r="H4756" s="4">
        <v>0</v>
      </c>
      <c r="I4756" s="4">
        <v>696000</v>
      </c>
      <c r="J4756">
        <v>1</v>
      </c>
      <c r="K4756">
        <v>1</v>
      </c>
      <c r="L4756">
        <v>1</v>
      </c>
      <c r="M4756">
        <v>1</v>
      </c>
      <c r="N4756" s="2">
        <v>44605</v>
      </c>
      <c r="O4756" s="1" t="s">
        <v>13192</v>
      </c>
      <c r="P4756" s="4">
        <v>69600</v>
      </c>
      <c r="Q4756" s="4">
        <v>5742</v>
      </c>
      <c r="R4756" s="1" t="s">
        <v>344</v>
      </c>
      <c r="S4756" s="1" t="s">
        <v>50</v>
      </c>
      <c r="T4756" s="4">
        <f>Sales_Datas[[#This Row],[after_discount]]-(Sales_Datas[[#This Row],[qty_ordered]]*Sales_Datas[[#This Row],[cogs]])</f>
        <v>638580</v>
      </c>
      <c r="U4756" s="3">
        <f>IFERROR(Sales_Datas[[#This Row],[Gross_Profit]]/Sales_Datas[[#This Row],[after_discount]],0)</f>
        <v>0.91749999999999998</v>
      </c>
      <c r="V4756" s="1" t="str">
        <f>IF(Sales_Datas[[#This Row],[base_price]] &lt;= 632200, "Low", (IF(Sales_Datas[[#This Row],[base_price]] &gt;= 10092000, "High", "Medium")))</f>
        <v>Low</v>
      </c>
    </row>
    <row r="4757" spans="1:22" x14ac:dyDescent="0.25">
      <c r="A4757" s="1" t="s">
        <v>13193</v>
      </c>
      <c r="B4757" s="1" t="s">
        <v>13194</v>
      </c>
      <c r="C4757" s="2">
        <v>44616</v>
      </c>
      <c r="D4757" s="1" t="s">
        <v>13175</v>
      </c>
      <c r="E4757" s="4">
        <v>69600</v>
      </c>
      <c r="F4757">
        <v>1</v>
      </c>
      <c r="G4757" s="4">
        <v>696000</v>
      </c>
      <c r="H4757" s="4">
        <v>0</v>
      </c>
      <c r="I4757" s="4">
        <v>696000</v>
      </c>
      <c r="J4757">
        <v>1</v>
      </c>
      <c r="K4757">
        <v>1</v>
      </c>
      <c r="L4757">
        <v>1</v>
      </c>
      <c r="M4757">
        <v>1</v>
      </c>
      <c r="N4757" s="2">
        <v>44618</v>
      </c>
      <c r="O4757" s="1" t="s">
        <v>13176</v>
      </c>
      <c r="P4757" s="4">
        <v>696000</v>
      </c>
      <c r="Q4757" s="4">
        <v>51504</v>
      </c>
      <c r="R4757" s="1" t="s">
        <v>344</v>
      </c>
      <c r="S4757" s="1" t="s">
        <v>50</v>
      </c>
      <c r="T4757" s="4">
        <f>Sales_Datas[[#This Row],[after_discount]]-(Sales_Datas[[#This Row],[qty_ordered]]*Sales_Datas[[#This Row],[cogs]])</f>
        <v>644496</v>
      </c>
      <c r="U4757" s="3">
        <f>IFERROR(Sales_Datas[[#This Row],[Gross_Profit]]/Sales_Datas[[#This Row],[after_discount]],0)</f>
        <v>0.92600000000000005</v>
      </c>
      <c r="V4757" s="1" t="str">
        <f>IF(Sales_Datas[[#This Row],[base_price]] &lt;= 632200, "Low", (IF(Sales_Datas[[#This Row],[base_price]] &gt;= 10092000, "High", "Medium")))</f>
        <v>Medium</v>
      </c>
    </row>
    <row r="4758" spans="1:22" x14ac:dyDescent="0.25">
      <c r="A4758" s="1" t="s">
        <v>13195</v>
      </c>
      <c r="B4758" s="1" t="s">
        <v>13196</v>
      </c>
      <c r="C4758" s="2">
        <v>44627</v>
      </c>
      <c r="D4758" s="1" t="s">
        <v>7075</v>
      </c>
      <c r="E4758" s="4">
        <v>69600</v>
      </c>
      <c r="F4758">
        <v>1</v>
      </c>
      <c r="G4758" s="4">
        <v>696000</v>
      </c>
      <c r="H4758" s="4">
        <v>0</v>
      </c>
      <c r="I4758" s="4">
        <v>696000</v>
      </c>
      <c r="J4758">
        <v>1</v>
      </c>
      <c r="K4758">
        <v>1</v>
      </c>
      <c r="L4758">
        <v>1</v>
      </c>
      <c r="M4758">
        <v>1</v>
      </c>
      <c r="N4758" s="2">
        <v>44747</v>
      </c>
      <c r="O4758" s="1" t="s">
        <v>7076</v>
      </c>
      <c r="P4758" s="4">
        <v>696000</v>
      </c>
      <c r="Q4758" s="4">
        <v>57768</v>
      </c>
      <c r="R4758" s="1" t="s">
        <v>344</v>
      </c>
      <c r="S4758" s="1" t="s">
        <v>50</v>
      </c>
      <c r="T4758" s="4">
        <f>Sales_Datas[[#This Row],[after_discount]]-(Sales_Datas[[#This Row],[qty_ordered]]*Sales_Datas[[#This Row],[cogs]])</f>
        <v>638232</v>
      </c>
      <c r="U4758" s="3">
        <f>IFERROR(Sales_Datas[[#This Row],[Gross_Profit]]/Sales_Datas[[#This Row],[after_discount]],0)</f>
        <v>0.91700000000000004</v>
      </c>
      <c r="V4758" s="1" t="str">
        <f>IF(Sales_Datas[[#This Row],[base_price]] &lt;= 632200, "Low", (IF(Sales_Datas[[#This Row],[base_price]] &gt;= 10092000, "High", "Medium")))</f>
        <v>Medium</v>
      </c>
    </row>
    <row r="4759" spans="1:22" x14ac:dyDescent="0.25">
      <c r="A4759" s="1" t="s">
        <v>13197</v>
      </c>
      <c r="B4759" s="1" t="s">
        <v>13198</v>
      </c>
      <c r="C4759" s="2">
        <v>44635</v>
      </c>
      <c r="D4759" s="1" t="s">
        <v>7075</v>
      </c>
      <c r="E4759" s="4">
        <v>69600</v>
      </c>
      <c r="F4759">
        <v>1</v>
      </c>
      <c r="G4759" s="4">
        <v>696000</v>
      </c>
      <c r="H4759" s="4">
        <v>0</v>
      </c>
      <c r="I4759" s="4">
        <v>696000</v>
      </c>
      <c r="J4759">
        <v>1</v>
      </c>
      <c r="K4759">
        <v>1</v>
      </c>
      <c r="L4759">
        <v>1</v>
      </c>
      <c r="M4759">
        <v>1</v>
      </c>
      <c r="N4759" s="2">
        <v>44639</v>
      </c>
      <c r="O4759" s="1" t="s">
        <v>7076</v>
      </c>
      <c r="P4759" s="4">
        <v>696000</v>
      </c>
      <c r="Q4759" s="4">
        <v>57768</v>
      </c>
      <c r="R4759" s="1" t="s">
        <v>344</v>
      </c>
      <c r="S4759" s="1" t="s">
        <v>50</v>
      </c>
      <c r="T4759" s="4">
        <f>Sales_Datas[[#This Row],[after_discount]]-(Sales_Datas[[#This Row],[qty_ordered]]*Sales_Datas[[#This Row],[cogs]])</f>
        <v>638232</v>
      </c>
      <c r="U4759" s="3">
        <f>IFERROR(Sales_Datas[[#This Row],[Gross_Profit]]/Sales_Datas[[#This Row],[after_discount]],0)</f>
        <v>0.91700000000000004</v>
      </c>
      <c r="V4759" s="1" t="str">
        <f>IF(Sales_Datas[[#This Row],[base_price]] &lt;= 632200, "Low", (IF(Sales_Datas[[#This Row],[base_price]] &gt;= 10092000, "High", "Medium")))</f>
        <v>Medium</v>
      </c>
    </row>
    <row r="4760" spans="1:22" x14ac:dyDescent="0.25">
      <c r="A4760" s="1" t="s">
        <v>13199</v>
      </c>
      <c r="B4760" s="1" t="s">
        <v>13200</v>
      </c>
      <c r="C4760" s="2">
        <v>44725</v>
      </c>
      <c r="D4760" s="1" t="s">
        <v>7075</v>
      </c>
      <c r="E4760" s="4">
        <v>69600</v>
      </c>
      <c r="F4760">
        <v>1</v>
      </c>
      <c r="G4760" s="4">
        <v>696000</v>
      </c>
      <c r="H4760" s="4">
        <v>0</v>
      </c>
      <c r="I4760" s="4">
        <v>696000</v>
      </c>
      <c r="J4760">
        <v>1</v>
      </c>
      <c r="K4760">
        <v>1</v>
      </c>
      <c r="L4760">
        <v>1</v>
      </c>
      <c r="M4760">
        <v>1</v>
      </c>
      <c r="N4760" s="2">
        <v>44721</v>
      </c>
      <c r="O4760" s="1" t="s">
        <v>7076</v>
      </c>
      <c r="P4760" s="4">
        <v>696000</v>
      </c>
      <c r="Q4760" s="4">
        <v>57768</v>
      </c>
      <c r="R4760" s="1" t="s">
        <v>344</v>
      </c>
      <c r="S4760" s="1" t="s">
        <v>50</v>
      </c>
      <c r="T4760" s="4">
        <f>Sales_Datas[[#This Row],[after_discount]]-(Sales_Datas[[#This Row],[qty_ordered]]*Sales_Datas[[#This Row],[cogs]])</f>
        <v>638232</v>
      </c>
      <c r="U4760" s="3">
        <f>IFERROR(Sales_Datas[[#This Row],[Gross_Profit]]/Sales_Datas[[#This Row],[after_discount]],0)</f>
        <v>0.91700000000000004</v>
      </c>
      <c r="V4760" s="1" t="str">
        <f>IF(Sales_Datas[[#This Row],[base_price]] &lt;= 632200, "Low", (IF(Sales_Datas[[#This Row],[base_price]] &gt;= 10092000, "High", "Medium")))</f>
        <v>Medium</v>
      </c>
    </row>
    <row r="4761" spans="1:22" x14ac:dyDescent="0.25">
      <c r="A4761" s="1" t="s">
        <v>13201</v>
      </c>
      <c r="B4761" s="1" t="s">
        <v>13202</v>
      </c>
      <c r="C4761" s="2">
        <v>44726</v>
      </c>
      <c r="D4761" s="1" t="s">
        <v>7075</v>
      </c>
      <c r="E4761" s="4">
        <v>69600</v>
      </c>
      <c r="F4761">
        <v>1</v>
      </c>
      <c r="G4761" s="4">
        <v>696000</v>
      </c>
      <c r="H4761" s="4">
        <v>0</v>
      </c>
      <c r="I4761" s="4">
        <v>696000</v>
      </c>
      <c r="J4761">
        <v>1</v>
      </c>
      <c r="K4761">
        <v>0</v>
      </c>
      <c r="L4761">
        <v>0</v>
      </c>
      <c r="M4761">
        <v>7</v>
      </c>
      <c r="N4761" s="2">
        <v>44532</v>
      </c>
      <c r="O4761" s="1" t="s">
        <v>7076</v>
      </c>
      <c r="P4761" s="4">
        <v>696000</v>
      </c>
      <c r="Q4761" s="4">
        <v>57768</v>
      </c>
      <c r="R4761" s="1" t="s">
        <v>344</v>
      </c>
      <c r="S4761" s="1" t="s">
        <v>66</v>
      </c>
      <c r="T4761" s="4">
        <f>Sales_Datas[[#This Row],[after_discount]]-(Sales_Datas[[#This Row],[qty_ordered]]*Sales_Datas[[#This Row],[cogs]])</f>
        <v>638232</v>
      </c>
      <c r="U4761" s="3">
        <f>IFERROR(Sales_Datas[[#This Row],[Gross_Profit]]/Sales_Datas[[#This Row],[after_discount]],0)</f>
        <v>0.91700000000000004</v>
      </c>
      <c r="V4761" s="1" t="str">
        <f>IF(Sales_Datas[[#This Row],[base_price]] &lt;= 632200, "Low", (IF(Sales_Datas[[#This Row],[base_price]] &gt;= 10092000, "High", "Medium")))</f>
        <v>Medium</v>
      </c>
    </row>
    <row r="4762" spans="1:22" x14ac:dyDescent="0.25">
      <c r="A4762" s="1" t="s">
        <v>13203</v>
      </c>
      <c r="B4762" s="1" t="s">
        <v>13204</v>
      </c>
      <c r="C4762" s="2">
        <v>44733</v>
      </c>
      <c r="D4762" s="1" t="s">
        <v>13183</v>
      </c>
      <c r="E4762" s="4">
        <v>69600</v>
      </c>
      <c r="F4762">
        <v>1</v>
      </c>
      <c r="G4762" s="4">
        <v>696000</v>
      </c>
      <c r="H4762" s="4">
        <v>0</v>
      </c>
      <c r="I4762" s="4">
        <v>696000</v>
      </c>
      <c r="J4762">
        <v>1</v>
      </c>
      <c r="K4762">
        <v>1</v>
      </c>
      <c r="L4762">
        <v>1</v>
      </c>
      <c r="M4762">
        <v>1</v>
      </c>
      <c r="N4762" s="2">
        <v>44731</v>
      </c>
      <c r="O4762" s="1" t="s">
        <v>13184</v>
      </c>
      <c r="P4762" s="4">
        <v>696000</v>
      </c>
      <c r="Q4762" s="4">
        <v>46632</v>
      </c>
      <c r="R4762" s="1" t="s">
        <v>344</v>
      </c>
      <c r="S4762" s="1" t="s">
        <v>50</v>
      </c>
      <c r="T4762" s="4">
        <f>Sales_Datas[[#This Row],[after_discount]]-(Sales_Datas[[#This Row],[qty_ordered]]*Sales_Datas[[#This Row],[cogs]])</f>
        <v>649368</v>
      </c>
      <c r="U4762" s="3">
        <f>IFERROR(Sales_Datas[[#This Row],[Gross_Profit]]/Sales_Datas[[#This Row],[after_discount]],0)</f>
        <v>0.93300000000000005</v>
      </c>
      <c r="V4762" s="1" t="str">
        <f>IF(Sales_Datas[[#This Row],[base_price]] &lt;= 632200, "Low", (IF(Sales_Datas[[#This Row],[base_price]] &gt;= 10092000, "High", "Medium")))</f>
        <v>Medium</v>
      </c>
    </row>
    <row r="4763" spans="1:22" x14ac:dyDescent="0.25">
      <c r="A4763" s="1" t="s">
        <v>13205</v>
      </c>
      <c r="B4763" s="1" t="s">
        <v>13206</v>
      </c>
      <c r="C4763" s="2">
        <v>44736</v>
      </c>
      <c r="D4763" s="1" t="s">
        <v>7075</v>
      </c>
      <c r="E4763" s="4">
        <v>69600</v>
      </c>
      <c r="F4763">
        <v>1</v>
      </c>
      <c r="G4763" s="4">
        <v>696000</v>
      </c>
      <c r="H4763" s="4">
        <v>0</v>
      </c>
      <c r="I4763" s="4">
        <v>696000</v>
      </c>
      <c r="J4763">
        <v>1</v>
      </c>
      <c r="K4763">
        <v>1</v>
      </c>
      <c r="L4763">
        <v>1</v>
      </c>
      <c r="M4763">
        <v>1</v>
      </c>
      <c r="N4763" s="2">
        <v>44724</v>
      </c>
      <c r="O4763" s="1" t="s">
        <v>7076</v>
      </c>
      <c r="P4763" s="4">
        <v>696000</v>
      </c>
      <c r="Q4763" s="4">
        <v>57768</v>
      </c>
      <c r="R4763" s="1" t="s">
        <v>344</v>
      </c>
      <c r="S4763" s="1" t="s">
        <v>50</v>
      </c>
      <c r="T4763" s="4">
        <f>Sales_Datas[[#This Row],[after_discount]]-(Sales_Datas[[#This Row],[qty_ordered]]*Sales_Datas[[#This Row],[cogs]])</f>
        <v>638232</v>
      </c>
      <c r="U4763" s="3">
        <f>IFERROR(Sales_Datas[[#This Row],[Gross_Profit]]/Sales_Datas[[#This Row],[after_discount]],0)</f>
        <v>0.91700000000000004</v>
      </c>
      <c r="V4763" s="1" t="str">
        <f>IF(Sales_Datas[[#This Row],[base_price]] &lt;= 632200, "Low", (IF(Sales_Datas[[#This Row],[base_price]] &gt;= 10092000, "High", "Medium")))</f>
        <v>Medium</v>
      </c>
    </row>
    <row r="4764" spans="1:22" x14ac:dyDescent="0.25">
      <c r="A4764" s="1" t="s">
        <v>13207</v>
      </c>
      <c r="B4764" s="1" t="s">
        <v>120</v>
      </c>
      <c r="C4764" s="2">
        <v>44778</v>
      </c>
      <c r="D4764" s="1" t="s">
        <v>13208</v>
      </c>
      <c r="E4764" s="4">
        <v>69600</v>
      </c>
      <c r="F4764">
        <v>1</v>
      </c>
      <c r="G4764" s="4">
        <v>696000</v>
      </c>
      <c r="H4764" s="4">
        <v>0</v>
      </c>
      <c r="I4764" s="4">
        <v>696000</v>
      </c>
      <c r="J4764">
        <v>1</v>
      </c>
      <c r="K4764">
        <v>1</v>
      </c>
      <c r="L4764">
        <v>0</v>
      </c>
      <c r="M4764">
        <v>1</v>
      </c>
      <c r="N4764" s="2">
        <v>44581</v>
      </c>
      <c r="O4764" s="1" t="s">
        <v>13209</v>
      </c>
      <c r="P4764" s="4">
        <v>696000</v>
      </c>
      <c r="Q4764" s="4">
        <v>52896</v>
      </c>
      <c r="R4764" s="1" t="s">
        <v>344</v>
      </c>
      <c r="S4764" s="1" t="s">
        <v>50</v>
      </c>
      <c r="T4764" s="4">
        <f>Sales_Datas[[#This Row],[after_discount]]-(Sales_Datas[[#This Row],[qty_ordered]]*Sales_Datas[[#This Row],[cogs]])</f>
        <v>643104</v>
      </c>
      <c r="U4764" s="3">
        <f>IFERROR(Sales_Datas[[#This Row],[Gross_Profit]]/Sales_Datas[[#This Row],[after_discount]],0)</f>
        <v>0.92400000000000004</v>
      </c>
      <c r="V4764" s="1" t="str">
        <f>IF(Sales_Datas[[#This Row],[base_price]] &lt;= 632200, "Low", (IF(Sales_Datas[[#This Row],[base_price]] &gt;= 10092000, "High", "Medium")))</f>
        <v>Medium</v>
      </c>
    </row>
    <row r="4765" spans="1:22" x14ac:dyDescent="0.25">
      <c r="A4765" s="1" t="s">
        <v>13210</v>
      </c>
      <c r="B4765" s="1" t="s">
        <v>13211</v>
      </c>
      <c r="C4765" s="2">
        <v>44267</v>
      </c>
      <c r="D4765" s="1" t="s">
        <v>13212</v>
      </c>
      <c r="E4765" s="4">
        <v>69600</v>
      </c>
      <c r="F4765">
        <v>1</v>
      </c>
      <c r="G4765" s="4">
        <v>696000</v>
      </c>
      <c r="H4765" s="4">
        <v>0</v>
      </c>
      <c r="I4765" s="4">
        <v>696000</v>
      </c>
      <c r="J4765">
        <v>1</v>
      </c>
      <c r="K4765">
        <v>1</v>
      </c>
      <c r="L4765">
        <v>0</v>
      </c>
      <c r="M4765">
        <v>1</v>
      </c>
      <c r="N4765" s="2">
        <v>44507</v>
      </c>
      <c r="O4765" s="1" t="s">
        <v>13213</v>
      </c>
      <c r="P4765" s="4">
        <v>696000</v>
      </c>
      <c r="Q4765" s="4">
        <v>54288</v>
      </c>
      <c r="R4765" s="1" t="s">
        <v>75</v>
      </c>
      <c r="S4765" s="1" t="s">
        <v>50</v>
      </c>
      <c r="T4765" s="4">
        <f>Sales_Datas[[#This Row],[after_discount]]-(Sales_Datas[[#This Row],[qty_ordered]]*Sales_Datas[[#This Row],[cogs]])</f>
        <v>641712</v>
      </c>
      <c r="U4765" s="3">
        <f>IFERROR(Sales_Datas[[#This Row],[Gross_Profit]]/Sales_Datas[[#This Row],[after_discount]],0)</f>
        <v>0.92200000000000004</v>
      </c>
      <c r="V4765" s="1" t="str">
        <f>IF(Sales_Datas[[#This Row],[base_price]] &lt;= 632200, "Low", (IF(Sales_Datas[[#This Row],[base_price]] &gt;= 10092000, "High", "Medium")))</f>
        <v>Medium</v>
      </c>
    </row>
    <row r="4766" spans="1:22" x14ac:dyDescent="0.25">
      <c r="A4766" s="1" t="s">
        <v>13214</v>
      </c>
      <c r="B4766" s="1" t="s">
        <v>13215</v>
      </c>
      <c r="C4766" s="2">
        <v>44420</v>
      </c>
      <c r="D4766" s="1" t="s">
        <v>4831</v>
      </c>
      <c r="E4766" s="4">
        <v>69600</v>
      </c>
      <c r="F4766">
        <v>1</v>
      </c>
      <c r="G4766" s="4">
        <v>696000</v>
      </c>
      <c r="H4766" s="4">
        <v>0</v>
      </c>
      <c r="I4766" s="4">
        <v>696000</v>
      </c>
      <c r="J4766">
        <v>1</v>
      </c>
      <c r="K4766">
        <v>1</v>
      </c>
      <c r="L4766">
        <v>0</v>
      </c>
      <c r="M4766">
        <v>1</v>
      </c>
      <c r="N4766" s="2">
        <v>44506</v>
      </c>
      <c r="O4766" s="1" t="s">
        <v>4832</v>
      </c>
      <c r="P4766" s="4">
        <v>696000</v>
      </c>
      <c r="Q4766" s="4">
        <v>56376</v>
      </c>
      <c r="R4766" s="1" t="s">
        <v>75</v>
      </c>
      <c r="S4766" s="1" t="s">
        <v>50</v>
      </c>
      <c r="T4766" s="4">
        <f>Sales_Datas[[#This Row],[after_discount]]-(Sales_Datas[[#This Row],[qty_ordered]]*Sales_Datas[[#This Row],[cogs]])</f>
        <v>639624</v>
      </c>
      <c r="U4766" s="3">
        <f>IFERROR(Sales_Datas[[#This Row],[Gross_Profit]]/Sales_Datas[[#This Row],[after_discount]],0)</f>
        <v>0.91900000000000004</v>
      </c>
      <c r="V4766" s="1" t="str">
        <f>IF(Sales_Datas[[#This Row],[base_price]] &lt;= 632200, "Low", (IF(Sales_Datas[[#This Row],[base_price]] &gt;= 10092000, "High", "Medium")))</f>
        <v>Medium</v>
      </c>
    </row>
    <row r="4767" spans="1:22" x14ac:dyDescent="0.25">
      <c r="A4767" s="1" t="s">
        <v>13216</v>
      </c>
      <c r="B4767" s="1" t="s">
        <v>13217</v>
      </c>
      <c r="C4767" s="2">
        <v>44451</v>
      </c>
      <c r="D4767" s="1" t="s">
        <v>4831</v>
      </c>
      <c r="E4767" s="4">
        <v>69600</v>
      </c>
      <c r="F4767">
        <v>1</v>
      </c>
      <c r="G4767" s="4">
        <v>696000</v>
      </c>
      <c r="H4767" s="4">
        <v>0</v>
      </c>
      <c r="I4767" s="4">
        <v>696000</v>
      </c>
      <c r="J4767">
        <v>1</v>
      </c>
      <c r="K4767">
        <v>1</v>
      </c>
      <c r="L4767">
        <v>0</v>
      </c>
      <c r="M4767">
        <v>1</v>
      </c>
      <c r="N4767" s="2">
        <v>44540</v>
      </c>
      <c r="O4767" s="1" t="s">
        <v>4832</v>
      </c>
      <c r="P4767" s="4">
        <v>696000</v>
      </c>
      <c r="Q4767" s="4">
        <v>56376</v>
      </c>
      <c r="R4767" s="1" t="s">
        <v>75</v>
      </c>
      <c r="S4767" s="1" t="s">
        <v>50</v>
      </c>
      <c r="T4767" s="4">
        <f>Sales_Datas[[#This Row],[after_discount]]-(Sales_Datas[[#This Row],[qty_ordered]]*Sales_Datas[[#This Row],[cogs]])</f>
        <v>639624</v>
      </c>
      <c r="U4767" s="3">
        <f>IFERROR(Sales_Datas[[#This Row],[Gross_Profit]]/Sales_Datas[[#This Row],[after_discount]],0)</f>
        <v>0.91900000000000004</v>
      </c>
      <c r="V4767" s="1" t="str">
        <f>IF(Sales_Datas[[#This Row],[base_price]] &lt;= 632200, "Low", (IF(Sales_Datas[[#This Row],[base_price]] &gt;= 10092000, "High", "Medium")))</f>
        <v>Medium</v>
      </c>
    </row>
    <row r="4768" spans="1:22" x14ac:dyDescent="0.25">
      <c r="A4768" s="1" t="s">
        <v>13218</v>
      </c>
      <c r="B4768" s="1" t="s">
        <v>13219</v>
      </c>
      <c r="C4768" s="2">
        <v>44682</v>
      </c>
      <c r="D4768" s="1" t="s">
        <v>10957</v>
      </c>
      <c r="E4768" s="4">
        <v>69600</v>
      </c>
      <c r="F4768">
        <v>1</v>
      </c>
      <c r="G4768" s="4">
        <v>696000</v>
      </c>
      <c r="H4768" s="4">
        <v>0</v>
      </c>
      <c r="I4768" s="4">
        <v>696000</v>
      </c>
      <c r="J4768">
        <v>1</v>
      </c>
      <c r="K4768">
        <v>1</v>
      </c>
      <c r="L4768">
        <v>1</v>
      </c>
      <c r="M4768">
        <v>3</v>
      </c>
      <c r="N4768" s="2">
        <v>44519</v>
      </c>
      <c r="O4768" s="1" t="s">
        <v>10958</v>
      </c>
      <c r="P4768" s="4">
        <v>609000</v>
      </c>
      <c r="Q4768" s="4">
        <v>52954</v>
      </c>
      <c r="R4768" s="1" t="s">
        <v>75</v>
      </c>
      <c r="S4768" s="1" t="s">
        <v>56</v>
      </c>
      <c r="T4768" s="4">
        <f>Sales_Datas[[#This Row],[after_discount]]-(Sales_Datas[[#This Row],[qty_ordered]]*Sales_Datas[[#This Row],[cogs]])</f>
        <v>643046</v>
      </c>
      <c r="U4768" s="3">
        <f>IFERROR(Sales_Datas[[#This Row],[Gross_Profit]]/Sales_Datas[[#This Row],[after_discount]],0)</f>
        <v>0.92391666666666672</v>
      </c>
      <c r="V4768" s="1" t="str">
        <f>IF(Sales_Datas[[#This Row],[base_price]] &lt;= 632200, "Low", (IF(Sales_Datas[[#This Row],[base_price]] &gt;= 10092000, "High", "Medium")))</f>
        <v>Low</v>
      </c>
    </row>
    <row r="4769" spans="1:22" x14ac:dyDescent="0.25">
      <c r="A4769" s="1" t="s">
        <v>13220</v>
      </c>
      <c r="B4769" s="1" t="s">
        <v>13221</v>
      </c>
      <c r="C4769" s="2">
        <v>44899</v>
      </c>
      <c r="D4769" s="1" t="s">
        <v>13222</v>
      </c>
      <c r="E4769" s="4">
        <v>5800</v>
      </c>
      <c r="F4769">
        <v>12</v>
      </c>
      <c r="G4769" s="4">
        <v>696000</v>
      </c>
      <c r="H4769" s="4">
        <v>0</v>
      </c>
      <c r="I4769" s="4">
        <v>696000</v>
      </c>
      <c r="J4769">
        <v>1</v>
      </c>
      <c r="K4769">
        <v>1</v>
      </c>
      <c r="L4769">
        <v>1</v>
      </c>
      <c r="M4769">
        <v>7</v>
      </c>
      <c r="N4769" s="2">
        <v>44677</v>
      </c>
      <c r="O4769" s="1" t="s">
        <v>13223</v>
      </c>
      <c r="P4769" s="4">
        <v>58000</v>
      </c>
      <c r="Q4769" s="4">
        <v>4176</v>
      </c>
      <c r="R4769" s="1" t="s">
        <v>75</v>
      </c>
      <c r="S4769" s="1" t="s">
        <v>66</v>
      </c>
      <c r="T4769" s="4">
        <f>Sales_Datas[[#This Row],[after_discount]]-(Sales_Datas[[#This Row],[qty_ordered]]*Sales_Datas[[#This Row],[cogs]])</f>
        <v>645888</v>
      </c>
      <c r="U4769" s="3">
        <f>IFERROR(Sales_Datas[[#This Row],[Gross_Profit]]/Sales_Datas[[#This Row],[after_discount]],0)</f>
        <v>0.92800000000000005</v>
      </c>
      <c r="V4769" s="1" t="str">
        <f>IF(Sales_Datas[[#This Row],[base_price]] &lt;= 632200, "Low", (IF(Sales_Datas[[#This Row],[base_price]] &gt;= 10092000, "High", "Medium")))</f>
        <v>Low</v>
      </c>
    </row>
    <row r="4770" spans="1:22" x14ac:dyDescent="0.25">
      <c r="A4770" s="1" t="s">
        <v>13224</v>
      </c>
      <c r="B4770" s="1" t="s">
        <v>6078</v>
      </c>
      <c r="C4770" s="2">
        <v>44388</v>
      </c>
      <c r="D4770" s="1" t="s">
        <v>13225</v>
      </c>
      <c r="E4770" s="4">
        <v>69542</v>
      </c>
      <c r="F4770">
        <v>1</v>
      </c>
      <c r="G4770" s="4">
        <v>695420</v>
      </c>
      <c r="H4770" s="4">
        <v>0</v>
      </c>
      <c r="I4770" s="4">
        <v>695420</v>
      </c>
      <c r="J4770">
        <v>1</v>
      </c>
      <c r="K4770">
        <v>1</v>
      </c>
      <c r="L4770">
        <v>1</v>
      </c>
      <c r="M4770">
        <v>1</v>
      </c>
      <c r="N4770" s="2">
        <v>44451</v>
      </c>
      <c r="O4770" s="1" t="s">
        <v>13226</v>
      </c>
      <c r="P4770" s="4">
        <v>742400</v>
      </c>
      <c r="Q4770" s="4">
        <v>46748</v>
      </c>
      <c r="R4770" s="1" t="s">
        <v>191</v>
      </c>
      <c r="S4770" s="1" t="s">
        <v>50</v>
      </c>
      <c r="T4770" s="4">
        <f>Sales_Datas[[#This Row],[after_discount]]-(Sales_Datas[[#This Row],[qty_ordered]]*Sales_Datas[[#This Row],[cogs]])</f>
        <v>648672</v>
      </c>
      <c r="U4770" s="3">
        <f>IFERROR(Sales_Datas[[#This Row],[Gross_Profit]]/Sales_Datas[[#This Row],[after_discount]],0)</f>
        <v>0.93277731442869061</v>
      </c>
      <c r="V4770" s="1" t="str">
        <f>IF(Sales_Datas[[#This Row],[base_price]] &lt;= 632200, "Low", (IF(Sales_Datas[[#This Row],[base_price]] &gt;= 10092000, "High", "Medium")))</f>
        <v>Medium</v>
      </c>
    </row>
    <row r="4771" spans="1:22" x14ac:dyDescent="0.25">
      <c r="A4771" s="1" t="s">
        <v>13227</v>
      </c>
      <c r="B4771" s="1" t="s">
        <v>13228</v>
      </c>
      <c r="C4771" s="2">
        <v>44633</v>
      </c>
      <c r="D4771" s="1" t="s">
        <v>13229</v>
      </c>
      <c r="E4771" s="4">
        <v>69542</v>
      </c>
      <c r="F4771">
        <v>1</v>
      </c>
      <c r="G4771" s="4">
        <v>695420</v>
      </c>
      <c r="H4771" s="4">
        <v>0</v>
      </c>
      <c r="I4771" s="4">
        <v>695420</v>
      </c>
      <c r="J4771">
        <v>1</v>
      </c>
      <c r="K4771">
        <v>1</v>
      </c>
      <c r="L4771">
        <v>0</v>
      </c>
      <c r="M4771">
        <v>1</v>
      </c>
      <c r="N4771" s="2">
        <v>44507</v>
      </c>
      <c r="O4771" s="1" t="s">
        <v>13230</v>
      </c>
      <c r="P4771" s="4">
        <v>695420</v>
      </c>
      <c r="Q4771" s="4">
        <v>55622</v>
      </c>
      <c r="R4771" s="1" t="s">
        <v>55</v>
      </c>
      <c r="S4771" s="1" t="s">
        <v>50</v>
      </c>
      <c r="T4771" s="4">
        <f>Sales_Datas[[#This Row],[after_discount]]-(Sales_Datas[[#This Row],[qty_ordered]]*Sales_Datas[[#This Row],[cogs]])</f>
        <v>639798</v>
      </c>
      <c r="U4771" s="3">
        <f>IFERROR(Sales_Datas[[#This Row],[Gross_Profit]]/Sales_Datas[[#This Row],[after_discount]],0)</f>
        <v>0.92001668056713926</v>
      </c>
      <c r="V4771" s="1" t="str">
        <f>IF(Sales_Datas[[#This Row],[base_price]] &lt;= 632200, "Low", (IF(Sales_Datas[[#This Row],[base_price]] &gt;= 10092000, "High", "Medium")))</f>
        <v>Medium</v>
      </c>
    </row>
    <row r="4772" spans="1:22" x14ac:dyDescent="0.25">
      <c r="A4772" s="1" t="s">
        <v>13231</v>
      </c>
      <c r="B4772" s="1" t="s">
        <v>13232</v>
      </c>
      <c r="C4772" s="2">
        <v>44390</v>
      </c>
      <c r="D4772" s="1" t="s">
        <v>13233</v>
      </c>
      <c r="E4772" s="4">
        <v>69542</v>
      </c>
      <c r="F4772">
        <v>1</v>
      </c>
      <c r="G4772" s="4">
        <v>695420</v>
      </c>
      <c r="H4772" s="4">
        <v>0</v>
      </c>
      <c r="I4772" s="4">
        <v>695420</v>
      </c>
      <c r="J4772">
        <v>1</v>
      </c>
      <c r="K4772">
        <v>1</v>
      </c>
      <c r="L4772">
        <v>0</v>
      </c>
      <c r="M4772">
        <v>1</v>
      </c>
      <c r="N4772" s="2">
        <v>44403</v>
      </c>
      <c r="O4772" s="1" t="s">
        <v>13234</v>
      </c>
      <c r="P4772" s="4">
        <v>695420</v>
      </c>
      <c r="Q4772" s="4">
        <v>59102</v>
      </c>
      <c r="R4772" s="1" t="s">
        <v>554</v>
      </c>
      <c r="S4772" s="1" t="s">
        <v>50</v>
      </c>
      <c r="T4772" s="4">
        <f>Sales_Datas[[#This Row],[after_discount]]-(Sales_Datas[[#This Row],[qty_ordered]]*Sales_Datas[[#This Row],[cogs]])</f>
        <v>636318</v>
      </c>
      <c r="U4772" s="3">
        <f>IFERROR(Sales_Datas[[#This Row],[Gross_Profit]]/Sales_Datas[[#This Row],[after_discount]],0)</f>
        <v>0.91501251042535447</v>
      </c>
      <c r="V4772" s="1" t="str">
        <f>IF(Sales_Datas[[#This Row],[base_price]] &lt;= 632200, "Low", (IF(Sales_Datas[[#This Row],[base_price]] &gt;= 10092000, "High", "Medium")))</f>
        <v>Medium</v>
      </c>
    </row>
    <row r="4773" spans="1:22" x14ac:dyDescent="0.25">
      <c r="A4773" s="1" t="s">
        <v>13235</v>
      </c>
      <c r="B4773" s="1" t="s">
        <v>13236</v>
      </c>
      <c r="C4773" s="2">
        <v>44488</v>
      </c>
      <c r="D4773" s="1" t="s">
        <v>13237</v>
      </c>
      <c r="E4773" s="4">
        <v>69542</v>
      </c>
      <c r="F4773">
        <v>1</v>
      </c>
      <c r="G4773" s="4">
        <v>695420</v>
      </c>
      <c r="H4773" s="4">
        <v>0</v>
      </c>
      <c r="I4773" s="4">
        <v>695420</v>
      </c>
      <c r="J4773">
        <v>1</v>
      </c>
      <c r="K4773">
        <v>1</v>
      </c>
      <c r="L4773">
        <v>1</v>
      </c>
      <c r="M4773">
        <v>1</v>
      </c>
      <c r="N4773" s="2">
        <v>44471</v>
      </c>
      <c r="O4773" s="1" t="s">
        <v>13238</v>
      </c>
      <c r="P4773" s="4">
        <v>695420</v>
      </c>
      <c r="Q4773" s="4">
        <v>61886</v>
      </c>
      <c r="R4773" s="1" t="s">
        <v>554</v>
      </c>
      <c r="S4773" s="1" t="s">
        <v>50</v>
      </c>
      <c r="T4773" s="4">
        <f>Sales_Datas[[#This Row],[after_discount]]-(Sales_Datas[[#This Row],[qty_ordered]]*Sales_Datas[[#This Row],[cogs]])</f>
        <v>633534</v>
      </c>
      <c r="U4773" s="3">
        <f>IFERROR(Sales_Datas[[#This Row],[Gross_Profit]]/Sales_Datas[[#This Row],[after_discount]],0)</f>
        <v>0.91100917431192663</v>
      </c>
      <c r="V4773" s="1" t="str">
        <f>IF(Sales_Datas[[#This Row],[base_price]] &lt;= 632200, "Low", (IF(Sales_Datas[[#This Row],[base_price]] &gt;= 10092000, "High", "Medium")))</f>
        <v>Medium</v>
      </c>
    </row>
    <row r="4774" spans="1:22" x14ac:dyDescent="0.25">
      <c r="A4774" s="1" t="s">
        <v>13239</v>
      </c>
      <c r="B4774" s="1" t="s">
        <v>13240</v>
      </c>
      <c r="C4774" s="2">
        <v>44633</v>
      </c>
      <c r="D4774" s="1" t="s">
        <v>13241</v>
      </c>
      <c r="E4774" s="4">
        <v>69542</v>
      </c>
      <c r="F4774">
        <v>1</v>
      </c>
      <c r="G4774" s="4">
        <v>695420</v>
      </c>
      <c r="H4774" s="4">
        <v>0</v>
      </c>
      <c r="I4774" s="4">
        <v>695420</v>
      </c>
      <c r="J4774">
        <v>1</v>
      </c>
      <c r="K4774">
        <v>1</v>
      </c>
      <c r="L4774">
        <v>1</v>
      </c>
      <c r="M4774">
        <v>1</v>
      </c>
      <c r="N4774" s="2">
        <v>44522</v>
      </c>
      <c r="O4774" s="1" t="s">
        <v>13242</v>
      </c>
      <c r="P4774" s="4">
        <v>695420</v>
      </c>
      <c r="Q4774" s="4">
        <v>61886</v>
      </c>
      <c r="R4774" s="1" t="s">
        <v>554</v>
      </c>
      <c r="S4774" s="1" t="s">
        <v>50</v>
      </c>
      <c r="T4774" s="4">
        <f>Sales_Datas[[#This Row],[after_discount]]-(Sales_Datas[[#This Row],[qty_ordered]]*Sales_Datas[[#This Row],[cogs]])</f>
        <v>633534</v>
      </c>
      <c r="U4774" s="3">
        <f>IFERROR(Sales_Datas[[#This Row],[Gross_Profit]]/Sales_Datas[[#This Row],[after_discount]],0)</f>
        <v>0.91100917431192663</v>
      </c>
      <c r="V4774" s="1" t="str">
        <f>IF(Sales_Datas[[#This Row],[base_price]] &lt;= 632200, "Low", (IF(Sales_Datas[[#This Row],[base_price]] &gt;= 10092000, "High", "Medium")))</f>
        <v>Medium</v>
      </c>
    </row>
    <row r="4775" spans="1:22" x14ac:dyDescent="0.25">
      <c r="A4775" s="1" t="s">
        <v>13243</v>
      </c>
      <c r="B4775" s="1" t="s">
        <v>1610</v>
      </c>
      <c r="C4775" s="2">
        <v>44524</v>
      </c>
      <c r="D4775" s="1" t="s">
        <v>13244</v>
      </c>
      <c r="E4775" s="4">
        <v>69542</v>
      </c>
      <c r="F4775">
        <v>1</v>
      </c>
      <c r="G4775" s="4">
        <v>695420</v>
      </c>
      <c r="H4775" s="4">
        <v>0</v>
      </c>
      <c r="I4775" s="4">
        <v>695420</v>
      </c>
      <c r="J4775">
        <v>1</v>
      </c>
      <c r="K4775">
        <v>1</v>
      </c>
      <c r="L4775">
        <v>1</v>
      </c>
      <c r="M4775">
        <v>2</v>
      </c>
      <c r="N4775" s="2">
        <v>44392</v>
      </c>
      <c r="O4775" s="1" t="s">
        <v>13245</v>
      </c>
      <c r="P4775" s="4">
        <v>695420</v>
      </c>
      <c r="Q4775" s="4">
        <v>52142</v>
      </c>
      <c r="R4775" s="1" t="s">
        <v>344</v>
      </c>
      <c r="S4775" s="1" t="s">
        <v>76</v>
      </c>
      <c r="T4775" s="4">
        <f>Sales_Datas[[#This Row],[after_discount]]-(Sales_Datas[[#This Row],[qty_ordered]]*Sales_Datas[[#This Row],[cogs]])</f>
        <v>643278</v>
      </c>
      <c r="U4775" s="3">
        <f>IFERROR(Sales_Datas[[#This Row],[Gross_Profit]]/Sales_Datas[[#This Row],[after_discount]],0)</f>
        <v>0.92502085070892415</v>
      </c>
      <c r="V4775" s="1" t="str">
        <f>IF(Sales_Datas[[#This Row],[base_price]] &lt;= 632200, "Low", (IF(Sales_Datas[[#This Row],[base_price]] &gt;= 10092000, "High", "Medium")))</f>
        <v>Medium</v>
      </c>
    </row>
    <row r="4776" spans="1:22" x14ac:dyDescent="0.25">
      <c r="A4776" s="1" t="s">
        <v>13246</v>
      </c>
      <c r="B4776" s="1" t="s">
        <v>120</v>
      </c>
      <c r="C4776" s="2">
        <v>44648</v>
      </c>
      <c r="D4776" s="1" t="s">
        <v>13247</v>
      </c>
      <c r="E4776" s="4">
        <v>69542</v>
      </c>
      <c r="F4776">
        <v>1</v>
      </c>
      <c r="G4776" s="4">
        <v>695420</v>
      </c>
      <c r="H4776" s="4">
        <v>0</v>
      </c>
      <c r="I4776" s="4">
        <v>695420</v>
      </c>
      <c r="J4776">
        <v>1</v>
      </c>
      <c r="K4776">
        <v>1</v>
      </c>
      <c r="L4776">
        <v>1</v>
      </c>
      <c r="M4776">
        <v>1</v>
      </c>
      <c r="N4776" s="2">
        <v>44581</v>
      </c>
      <c r="O4776" s="1" t="s">
        <v>13248</v>
      </c>
      <c r="P4776" s="4">
        <v>695420</v>
      </c>
      <c r="Q4776" s="4">
        <v>57710</v>
      </c>
      <c r="R4776" s="1" t="s">
        <v>75</v>
      </c>
      <c r="S4776" s="1" t="s">
        <v>50</v>
      </c>
      <c r="T4776" s="4">
        <f>Sales_Datas[[#This Row],[after_discount]]-(Sales_Datas[[#This Row],[qty_ordered]]*Sales_Datas[[#This Row],[cogs]])</f>
        <v>637710</v>
      </c>
      <c r="U4776" s="3">
        <f>IFERROR(Sales_Datas[[#This Row],[Gross_Profit]]/Sales_Datas[[#This Row],[after_discount]],0)</f>
        <v>0.91701417848206834</v>
      </c>
      <c r="V4776" s="1" t="str">
        <f>IF(Sales_Datas[[#This Row],[base_price]] &lt;= 632200, "Low", (IF(Sales_Datas[[#This Row],[base_price]] &gt;= 10092000, "High", "Medium")))</f>
        <v>Medium</v>
      </c>
    </row>
    <row r="4777" spans="1:22" x14ac:dyDescent="0.25">
      <c r="A4777" s="1" t="s">
        <v>13249</v>
      </c>
      <c r="B4777" s="1" t="s">
        <v>13250</v>
      </c>
      <c r="C4777" s="2">
        <v>44649</v>
      </c>
      <c r="D4777" s="1" t="s">
        <v>13247</v>
      </c>
      <c r="E4777" s="4">
        <v>69542</v>
      </c>
      <c r="F4777">
        <v>1</v>
      </c>
      <c r="G4777" s="4">
        <v>695420</v>
      </c>
      <c r="H4777" s="4">
        <v>0</v>
      </c>
      <c r="I4777" s="4">
        <v>695420</v>
      </c>
      <c r="J4777">
        <v>1</v>
      </c>
      <c r="K4777">
        <v>1</v>
      </c>
      <c r="L4777">
        <v>1</v>
      </c>
      <c r="M4777">
        <v>1</v>
      </c>
      <c r="N4777" s="2">
        <v>44475</v>
      </c>
      <c r="O4777" s="1" t="s">
        <v>13248</v>
      </c>
      <c r="P4777" s="4">
        <v>695420</v>
      </c>
      <c r="Q4777" s="4">
        <v>57710</v>
      </c>
      <c r="R4777" s="1" t="s">
        <v>75</v>
      </c>
      <c r="S4777" s="1" t="s">
        <v>50</v>
      </c>
      <c r="T4777" s="4">
        <f>Sales_Datas[[#This Row],[after_discount]]-(Sales_Datas[[#This Row],[qty_ordered]]*Sales_Datas[[#This Row],[cogs]])</f>
        <v>637710</v>
      </c>
      <c r="U4777" s="3">
        <f>IFERROR(Sales_Datas[[#This Row],[Gross_Profit]]/Sales_Datas[[#This Row],[after_discount]],0)</f>
        <v>0.91701417848206834</v>
      </c>
      <c r="V4777" s="1" t="str">
        <f>IF(Sales_Datas[[#This Row],[base_price]] &lt;= 632200, "Low", (IF(Sales_Datas[[#This Row],[base_price]] &gt;= 10092000, "High", "Medium")))</f>
        <v>Medium</v>
      </c>
    </row>
    <row r="4778" spans="1:22" x14ac:dyDescent="0.25">
      <c r="A4778" s="1" t="s">
        <v>13251</v>
      </c>
      <c r="B4778" s="1" t="s">
        <v>13252</v>
      </c>
      <c r="C4778" s="2">
        <v>44555</v>
      </c>
      <c r="D4778" s="1" t="s">
        <v>13253</v>
      </c>
      <c r="E4778" s="4">
        <v>34742</v>
      </c>
      <c r="F4778">
        <v>2</v>
      </c>
      <c r="G4778" s="4">
        <v>694840</v>
      </c>
      <c r="H4778" s="4">
        <v>0</v>
      </c>
      <c r="I4778" s="4">
        <v>694840</v>
      </c>
      <c r="J4778">
        <v>1</v>
      </c>
      <c r="K4778">
        <v>1</v>
      </c>
      <c r="L4778">
        <v>1</v>
      </c>
      <c r="M4778">
        <v>1</v>
      </c>
      <c r="N4778" s="2">
        <v>44447</v>
      </c>
      <c r="O4778" s="1" t="s">
        <v>13254</v>
      </c>
      <c r="P4778" s="4">
        <v>347420</v>
      </c>
      <c r="Q4778" s="4">
        <v>25694</v>
      </c>
      <c r="R4778" s="1" t="s">
        <v>123</v>
      </c>
      <c r="S4778" s="1" t="s">
        <v>50</v>
      </c>
      <c r="T4778" s="4">
        <f>Sales_Datas[[#This Row],[after_discount]]-(Sales_Datas[[#This Row],[qty_ordered]]*Sales_Datas[[#This Row],[cogs]])</f>
        <v>643452</v>
      </c>
      <c r="U4778" s="3">
        <f>IFERROR(Sales_Datas[[#This Row],[Gross_Profit]]/Sales_Datas[[#This Row],[after_discount]],0)</f>
        <v>0.92604340567612686</v>
      </c>
      <c r="V4778" s="1" t="str">
        <f>IF(Sales_Datas[[#This Row],[base_price]] &lt;= 632200, "Low", (IF(Sales_Datas[[#This Row],[base_price]] &gt;= 10092000, "High", "Medium")))</f>
        <v>Low</v>
      </c>
    </row>
    <row r="4779" spans="1:22" x14ac:dyDescent="0.25">
      <c r="A4779" s="1" t="s">
        <v>13255</v>
      </c>
      <c r="B4779" s="1" t="s">
        <v>13256</v>
      </c>
      <c r="C4779" s="2">
        <v>44654</v>
      </c>
      <c r="D4779" s="1" t="s">
        <v>13257</v>
      </c>
      <c r="E4779" s="4">
        <v>17342</v>
      </c>
      <c r="F4779">
        <v>4</v>
      </c>
      <c r="G4779" s="4">
        <v>693680</v>
      </c>
      <c r="H4779" s="4">
        <v>0</v>
      </c>
      <c r="I4779" s="4">
        <v>693680</v>
      </c>
      <c r="J4779">
        <v>1</v>
      </c>
      <c r="K4779">
        <v>1</v>
      </c>
      <c r="L4779">
        <v>1</v>
      </c>
      <c r="M4779">
        <v>1</v>
      </c>
      <c r="N4779" s="2">
        <v>44453</v>
      </c>
      <c r="O4779" s="1" t="s">
        <v>13258</v>
      </c>
      <c r="P4779" s="4">
        <v>203000</v>
      </c>
      <c r="Q4779" s="4">
        <v>15602</v>
      </c>
      <c r="R4779" s="1" t="s">
        <v>191</v>
      </c>
      <c r="S4779" s="1" t="s">
        <v>50</v>
      </c>
      <c r="T4779" s="4">
        <f>Sales_Datas[[#This Row],[after_discount]]-(Sales_Datas[[#This Row],[qty_ordered]]*Sales_Datas[[#This Row],[cogs]])</f>
        <v>631272</v>
      </c>
      <c r="U4779" s="3">
        <f>IFERROR(Sales_Datas[[#This Row],[Gross_Profit]]/Sales_Datas[[#This Row],[after_discount]],0)</f>
        <v>0.91003344481605353</v>
      </c>
      <c r="V4779" s="1" t="str">
        <f>IF(Sales_Datas[[#This Row],[base_price]] &lt;= 632200, "Low", (IF(Sales_Datas[[#This Row],[base_price]] &gt;= 10092000, "High", "Medium")))</f>
        <v>Low</v>
      </c>
    </row>
    <row r="4780" spans="1:22" x14ac:dyDescent="0.25">
      <c r="A4780" s="1" t="s">
        <v>13259</v>
      </c>
      <c r="B4780" s="1" t="s">
        <v>13260</v>
      </c>
      <c r="C4780" s="2">
        <v>44437</v>
      </c>
      <c r="D4780" s="1" t="s">
        <v>13261</v>
      </c>
      <c r="E4780" s="4">
        <v>17342</v>
      </c>
      <c r="F4780">
        <v>4</v>
      </c>
      <c r="G4780" s="4">
        <v>693680</v>
      </c>
      <c r="H4780" s="4">
        <v>0</v>
      </c>
      <c r="I4780" s="4">
        <v>693680</v>
      </c>
      <c r="J4780">
        <v>1</v>
      </c>
      <c r="K4780">
        <v>1</v>
      </c>
      <c r="L4780">
        <v>0</v>
      </c>
      <c r="M4780">
        <v>1</v>
      </c>
      <c r="N4780" s="2">
        <v>44434</v>
      </c>
      <c r="O4780" s="1" t="s">
        <v>13262</v>
      </c>
      <c r="P4780" s="4">
        <v>173420</v>
      </c>
      <c r="Q4780" s="4">
        <v>14558</v>
      </c>
      <c r="R4780" s="1" t="s">
        <v>23</v>
      </c>
      <c r="S4780" s="1" t="s">
        <v>50</v>
      </c>
      <c r="T4780" s="4">
        <f>Sales_Datas[[#This Row],[after_discount]]-(Sales_Datas[[#This Row],[qty_ordered]]*Sales_Datas[[#This Row],[cogs]])</f>
        <v>635448</v>
      </c>
      <c r="U4780" s="3">
        <f>IFERROR(Sales_Datas[[#This Row],[Gross_Profit]]/Sales_Datas[[#This Row],[after_discount]],0)</f>
        <v>0.91605351170568561</v>
      </c>
      <c r="V4780" s="1" t="str">
        <f>IF(Sales_Datas[[#This Row],[base_price]] &lt;= 632200, "Low", (IF(Sales_Datas[[#This Row],[base_price]] &gt;= 10092000, "High", "Medium")))</f>
        <v>Low</v>
      </c>
    </row>
    <row r="4781" spans="1:22" x14ac:dyDescent="0.25">
      <c r="A4781" s="1" t="s">
        <v>13263</v>
      </c>
      <c r="B4781" s="1" t="s">
        <v>13264</v>
      </c>
      <c r="C4781" s="2">
        <v>44392</v>
      </c>
      <c r="D4781" s="1" t="s">
        <v>13265</v>
      </c>
      <c r="E4781" s="4">
        <v>69310</v>
      </c>
      <c r="F4781">
        <v>1</v>
      </c>
      <c r="G4781" s="4">
        <v>693100</v>
      </c>
      <c r="H4781" s="4">
        <v>0</v>
      </c>
      <c r="I4781" s="4">
        <v>693100</v>
      </c>
      <c r="J4781">
        <v>1</v>
      </c>
      <c r="K4781">
        <v>1</v>
      </c>
      <c r="L4781">
        <v>1</v>
      </c>
      <c r="M4781">
        <v>1</v>
      </c>
      <c r="N4781" s="2">
        <v>44397</v>
      </c>
      <c r="O4781" s="1" t="s">
        <v>13266</v>
      </c>
      <c r="P4781" s="4">
        <v>693100</v>
      </c>
      <c r="Q4781" s="4">
        <v>46400</v>
      </c>
      <c r="R4781" s="1" t="s">
        <v>475</v>
      </c>
      <c r="S4781" s="1" t="s">
        <v>50</v>
      </c>
      <c r="T4781" s="4">
        <f>Sales_Datas[[#This Row],[after_discount]]-(Sales_Datas[[#This Row],[qty_ordered]]*Sales_Datas[[#This Row],[cogs]])</f>
        <v>646700</v>
      </c>
      <c r="U4781" s="3">
        <f>IFERROR(Sales_Datas[[#This Row],[Gross_Profit]]/Sales_Datas[[#This Row],[after_discount]],0)</f>
        <v>0.93305439330543938</v>
      </c>
      <c r="V4781" s="1" t="str">
        <f>IF(Sales_Datas[[#This Row],[base_price]] &lt;= 632200, "Low", (IF(Sales_Datas[[#This Row],[base_price]] &gt;= 10092000, "High", "Medium")))</f>
        <v>Medium</v>
      </c>
    </row>
    <row r="4782" spans="1:22" x14ac:dyDescent="0.25">
      <c r="A4782" s="1" t="s">
        <v>13267</v>
      </c>
      <c r="B4782" s="1" t="s">
        <v>13268</v>
      </c>
      <c r="C4782" s="2">
        <v>44402</v>
      </c>
      <c r="D4782" s="1" t="s">
        <v>13269</v>
      </c>
      <c r="E4782" s="4">
        <v>69310</v>
      </c>
      <c r="F4782">
        <v>1</v>
      </c>
      <c r="G4782" s="4">
        <v>693100</v>
      </c>
      <c r="H4782" s="4">
        <v>0</v>
      </c>
      <c r="I4782" s="4">
        <v>693100</v>
      </c>
      <c r="J4782">
        <v>1</v>
      </c>
      <c r="K4782">
        <v>1</v>
      </c>
      <c r="L4782">
        <v>1</v>
      </c>
      <c r="M4782">
        <v>1</v>
      </c>
      <c r="N4782" s="2">
        <v>44394</v>
      </c>
      <c r="O4782" s="1" t="s">
        <v>13270</v>
      </c>
      <c r="P4782" s="4">
        <v>693100</v>
      </c>
      <c r="Q4782" s="4">
        <v>54752</v>
      </c>
      <c r="R4782" s="1" t="s">
        <v>475</v>
      </c>
      <c r="S4782" s="1" t="s">
        <v>50</v>
      </c>
      <c r="T4782" s="4">
        <f>Sales_Datas[[#This Row],[after_discount]]-(Sales_Datas[[#This Row],[qty_ordered]]*Sales_Datas[[#This Row],[cogs]])</f>
        <v>638348</v>
      </c>
      <c r="U4782" s="3">
        <f>IFERROR(Sales_Datas[[#This Row],[Gross_Profit]]/Sales_Datas[[#This Row],[after_discount]],0)</f>
        <v>0.9210041841004184</v>
      </c>
      <c r="V4782" s="1" t="str">
        <f>IF(Sales_Datas[[#This Row],[base_price]] &lt;= 632200, "Low", (IF(Sales_Datas[[#This Row],[base_price]] &gt;= 10092000, "High", "Medium")))</f>
        <v>Medium</v>
      </c>
    </row>
    <row r="4783" spans="1:22" x14ac:dyDescent="0.25">
      <c r="A4783" s="1" t="s">
        <v>13271</v>
      </c>
      <c r="B4783" s="1" t="s">
        <v>13272</v>
      </c>
      <c r="C4783" s="2">
        <v>44476</v>
      </c>
      <c r="D4783" s="1" t="s">
        <v>13273</v>
      </c>
      <c r="E4783" s="4">
        <v>69310</v>
      </c>
      <c r="F4783">
        <v>1</v>
      </c>
      <c r="G4783" s="4">
        <v>693100</v>
      </c>
      <c r="H4783" s="4">
        <v>0</v>
      </c>
      <c r="I4783" s="4">
        <v>693100</v>
      </c>
      <c r="J4783">
        <v>1</v>
      </c>
      <c r="K4783">
        <v>1</v>
      </c>
      <c r="L4783">
        <v>0</v>
      </c>
      <c r="M4783">
        <v>1</v>
      </c>
      <c r="N4783" s="2">
        <v>44378</v>
      </c>
      <c r="O4783" s="1" t="s">
        <v>13274</v>
      </c>
      <c r="P4783" s="4">
        <v>693100</v>
      </c>
      <c r="Q4783" s="4">
        <v>60958</v>
      </c>
      <c r="R4783" s="1" t="s">
        <v>475</v>
      </c>
      <c r="S4783" s="1" t="s">
        <v>50</v>
      </c>
      <c r="T4783" s="4">
        <f>Sales_Datas[[#This Row],[after_discount]]-(Sales_Datas[[#This Row],[qty_ordered]]*Sales_Datas[[#This Row],[cogs]])</f>
        <v>632142</v>
      </c>
      <c r="U4783" s="3">
        <f>IFERROR(Sales_Datas[[#This Row],[Gross_Profit]]/Sales_Datas[[#This Row],[after_discount]],0)</f>
        <v>0.91205020920502089</v>
      </c>
      <c r="V4783" s="1" t="str">
        <f>IF(Sales_Datas[[#This Row],[base_price]] &lt;= 632200, "Low", (IF(Sales_Datas[[#This Row],[base_price]] &gt;= 10092000, "High", "Medium")))</f>
        <v>Medium</v>
      </c>
    </row>
    <row r="4784" spans="1:22" x14ac:dyDescent="0.25">
      <c r="A4784" s="1" t="s">
        <v>13275</v>
      </c>
      <c r="B4784" s="1" t="s">
        <v>13276</v>
      </c>
      <c r="C4784" s="2">
        <v>44557</v>
      </c>
      <c r="D4784" s="1" t="s">
        <v>13277</v>
      </c>
      <c r="E4784" s="4">
        <v>69310</v>
      </c>
      <c r="F4784">
        <v>1</v>
      </c>
      <c r="G4784" s="4">
        <v>693100</v>
      </c>
      <c r="H4784" s="4">
        <v>0</v>
      </c>
      <c r="I4784" s="4">
        <v>693100</v>
      </c>
      <c r="J4784">
        <v>1</v>
      </c>
      <c r="K4784">
        <v>1</v>
      </c>
      <c r="L4784">
        <v>1</v>
      </c>
      <c r="M4784">
        <v>1</v>
      </c>
      <c r="N4784" s="2">
        <v>44523</v>
      </c>
      <c r="O4784" s="1" t="s">
        <v>13278</v>
      </c>
      <c r="P4784" s="4">
        <v>693100</v>
      </c>
      <c r="Q4784" s="4">
        <v>58870</v>
      </c>
      <c r="R4784" s="1" t="s">
        <v>475</v>
      </c>
      <c r="S4784" s="1" t="s">
        <v>50</v>
      </c>
      <c r="T4784" s="4">
        <f>Sales_Datas[[#This Row],[after_discount]]-(Sales_Datas[[#This Row],[qty_ordered]]*Sales_Datas[[#This Row],[cogs]])</f>
        <v>634230</v>
      </c>
      <c r="U4784" s="3">
        <f>IFERROR(Sales_Datas[[#This Row],[Gross_Profit]]/Sales_Datas[[#This Row],[after_discount]],0)</f>
        <v>0.91506276150627619</v>
      </c>
      <c r="V4784" s="1" t="str">
        <f>IF(Sales_Datas[[#This Row],[base_price]] &lt;= 632200, "Low", (IF(Sales_Datas[[#This Row],[base_price]] &gt;= 10092000, "High", "Medium")))</f>
        <v>Medium</v>
      </c>
    </row>
    <row r="4785" spans="1:22" x14ac:dyDescent="0.25">
      <c r="A4785" s="1" t="s">
        <v>13279</v>
      </c>
      <c r="B4785" s="1" t="s">
        <v>13280</v>
      </c>
      <c r="C4785" s="2">
        <v>44647</v>
      </c>
      <c r="D4785" s="1" t="s">
        <v>13281</v>
      </c>
      <c r="E4785" s="4">
        <v>69310</v>
      </c>
      <c r="F4785">
        <v>1</v>
      </c>
      <c r="G4785" s="4">
        <v>693100</v>
      </c>
      <c r="H4785" s="4">
        <v>0</v>
      </c>
      <c r="I4785" s="4">
        <v>693100</v>
      </c>
      <c r="J4785">
        <v>1</v>
      </c>
      <c r="K4785">
        <v>1</v>
      </c>
      <c r="L4785">
        <v>1</v>
      </c>
      <c r="M4785">
        <v>1</v>
      </c>
      <c r="N4785" s="2">
        <v>44390</v>
      </c>
      <c r="O4785" s="1" t="s">
        <v>13282</v>
      </c>
      <c r="P4785" s="4">
        <v>693100</v>
      </c>
      <c r="Q4785" s="4">
        <v>59566</v>
      </c>
      <c r="R4785" s="1" t="s">
        <v>475</v>
      </c>
      <c r="S4785" s="1" t="s">
        <v>50</v>
      </c>
      <c r="T4785" s="4">
        <f>Sales_Datas[[#This Row],[after_discount]]-(Sales_Datas[[#This Row],[qty_ordered]]*Sales_Datas[[#This Row],[cogs]])</f>
        <v>633534</v>
      </c>
      <c r="U4785" s="3">
        <f>IFERROR(Sales_Datas[[#This Row],[Gross_Profit]]/Sales_Datas[[#This Row],[after_discount]],0)</f>
        <v>0.91405857740585772</v>
      </c>
      <c r="V4785" s="1" t="str">
        <f>IF(Sales_Datas[[#This Row],[base_price]] &lt;= 632200, "Low", (IF(Sales_Datas[[#This Row],[base_price]] &gt;= 10092000, "High", "Medium")))</f>
        <v>Medium</v>
      </c>
    </row>
    <row r="4786" spans="1:22" x14ac:dyDescent="0.25">
      <c r="A4786" s="1" t="s">
        <v>13283</v>
      </c>
      <c r="B4786" s="1" t="s">
        <v>13284</v>
      </c>
      <c r="C4786" s="2">
        <v>44594</v>
      </c>
      <c r="D4786" s="1" t="s">
        <v>13285</v>
      </c>
      <c r="E4786" s="4">
        <v>34510</v>
      </c>
      <c r="F4786">
        <v>2</v>
      </c>
      <c r="G4786" s="4">
        <v>690200</v>
      </c>
      <c r="H4786" s="4">
        <v>0</v>
      </c>
      <c r="I4786" s="4">
        <v>690200</v>
      </c>
      <c r="J4786">
        <v>1</v>
      </c>
      <c r="K4786">
        <v>1</v>
      </c>
      <c r="L4786">
        <v>0</v>
      </c>
      <c r="M4786">
        <v>1</v>
      </c>
      <c r="N4786" s="2">
        <v>44598</v>
      </c>
      <c r="O4786" s="1" t="s">
        <v>13286</v>
      </c>
      <c r="P4786" s="4">
        <v>345100</v>
      </c>
      <c r="Q4786" s="4">
        <v>24476</v>
      </c>
      <c r="R4786" s="1" t="s">
        <v>475</v>
      </c>
      <c r="S4786" s="1" t="s">
        <v>50</v>
      </c>
      <c r="T4786" s="4">
        <f>Sales_Datas[[#This Row],[after_discount]]-(Sales_Datas[[#This Row],[qty_ordered]]*Sales_Datas[[#This Row],[cogs]])</f>
        <v>641248</v>
      </c>
      <c r="U4786" s="3">
        <f>IFERROR(Sales_Datas[[#This Row],[Gross_Profit]]/Sales_Datas[[#This Row],[after_discount]],0)</f>
        <v>0.92907563025210083</v>
      </c>
      <c r="V4786" s="1" t="str">
        <f>IF(Sales_Datas[[#This Row],[base_price]] &lt;= 632200, "Low", (IF(Sales_Datas[[#This Row],[base_price]] &gt;= 10092000, "High", "Medium")))</f>
        <v>Low</v>
      </c>
    </row>
    <row r="4787" spans="1:22" x14ac:dyDescent="0.25">
      <c r="A4787" s="1" t="s">
        <v>13287</v>
      </c>
      <c r="B4787" s="1" t="s">
        <v>13288</v>
      </c>
      <c r="C4787" s="2">
        <v>44716</v>
      </c>
      <c r="D4787" s="1" t="s">
        <v>13289</v>
      </c>
      <c r="E4787" s="4">
        <v>34510</v>
      </c>
      <c r="F4787">
        <v>2</v>
      </c>
      <c r="G4787" s="4">
        <v>690200</v>
      </c>
      <c r="H4787" s="4">
        <v>0</v>
      </c>
      <c r="I4787" s="4">
        <v>690200</v>
      </c>
      <c r="J4787">
        <v>1</v>
      </c>
      <c r="K4787">
        <v>1</v>
      </c>
      <c r="L4787">
        <v>0</v>
      </c>
      <c r="M4787">
        <v>1</v>
      </c>
      <c r="N4787" s="2">
        <v>44674</v>
      </c>
      <c r="O4787" s="1" t="s">
        <v>13290</v>
      </c>
      <c r="P4787" s="4">
        <v>345100</v>
      </c>
      <c r="Q4787" s="4">
        <v>27608</v>
      </c>
      <c r="R4787" s="1" t="s">
        <v>475</v>
      </c>
      <c r="S4787" s="1" t="s">
        <v>50</v>
      </c>
      <c r="T4787" s="4">
        <f>Sales_Datas[[#This Row],[after_discount]]-(Sales_Datas[[#This Row],[qty_ordered]]*Sales_Datas[[#This Row],[cogs]])</f>
        <v>634984</v>
      </c>
      <c r="U4787" s="3">
        <f>IFERROR(Sales_Datas[[#This Row],[Gross_Profit]]/Sales_Datas[[#This Row],[after_discount]],0)</f>
        <v>0.92</v>
      </c>
      <c r="V4787" s="1" t="str">
        <f>IF(Sales_Datas[[#This Row],[base_price]] &lt;= 632200, "Low", (IF(Sales_Datas[[#This Row],[base_price]] &gt;= 10092000, "High", "Medium")))</f>
        <v>Low</v>
      </c>
    </row>
    <row r="4788" spans="1:22" x14ac:dyDescent="0.25">
      <c r="A4788" s="1" t="s">
        <v>13291</v>
      </c>
      <c r="B4788" s="1" t="s">
        <v>10180</v>
      </c>
      <c r="C4788" s="2">
        <v>44776</v>
      </c>
      <c r="D4788" s="1" t="s">
        <v>13292</v>
      </c>
      <c r="E4788" s="4">
        <v>68440</v>
      </c>
      <c r="F4788">
        <v>1</v>
      </c>
      <c r="G4788" s="4">
        <v>684400</v>
      </c>
      <c r="H4788" s="4">
        <v>0</v>
      </c>
      <c r="I4788" s="4">
        <v>684400</v>
      </c>
      <c r="J4788">
        <v>1</v>
      </c>
      <c r="K4788">
        <v>1</v>
      </c>
      <c r="L4788">
        <v>0</v>
      </c>
      <c r="M4788">
        <v>1</v>
      </c>
      <c r="N4788" s="2">
        <v>44434</v>
      </c>
      <c r="O4788" s="1" t="s">
        <v>13293</v>
      </c>
      <c r="P4788" s="4">
        <v>684400</v>
      </c>
      <c r="Q4788" s="4">
        <v>60204</v>
      </c>
      <c r="R4788" s="1" t="s">
        <v>23</v>
      </c>
      <c r="S4788" s="1" t="s">
        <v>50</v>
      </c>
      <c r="T4788" s="4">
        <f>Sales_Datas[[#This Row],[after_discount]]-(Sales_Datas[[#This Row],[qty_ordered]]*Sales_Datas[[#This Row],[cogs]])</f>
        <v>624196</v>
      </c>
      <c r="U4788" s="3">
        <f>IFERROR(Sales_Datas[[#This Row],[Gross_Profit]]/Sales_Datas[[#This Row],[after_discount]],0)</f>
        <v>0.91203389830508474</v>
      </c>
      <c r="V4788" s="1" t="str">
        <f>IF(Sales_Datas[[#This Row],[base_price]] &lt;= 632200, "Low", (IF(Sales_Datas[[#This Row],[base_price]] &gt;= 10092000, "High", "Medium")))</f>
        <v>Medium</v>
      </c>
    </row>
    <row r="4789" spans="1:22" x14ac:dyDescent="0.25">
      <c r="A4789" s="1" t="s">
        <v>13294</v>
      </c>
      <c r="B4789" s="1" t="s">
        <v>13295</v>
      </c>
      <c r="C4789" s="2">
        <v>44725</v>
      </c>
      <c r="D4789" s="1" t="s">
        <v>13296</v>
      </c>
      <c r="E4789" s="4">
        <v>68208</v>
      </c>
      <c r="F4789">
        <v>1</v>
      </c>
      <c r="G4789" s="4">
        <v>682080</v>
      </c>
      <c r="H4789" s="4">
        <v>0</v>
      </c>
      <c r="I4789" s="4">
        <v>682080</v>
      </c>
      <c r="J4789">
        <v>1</v>
      </c>
      <c r="K4789">
        <v>0</v>
      </c>
      <c r="L4789">
        <v>0</v>
      </c>
      <c r="M4789">
        <v>1</v>
      </c>
      <c r="N4789" s="2">
        <v>44721</v>
      </c>
      <c r="O4789" s="1" t="s">
        <v>13297</v>
      </c>
      <c r="P4789" s="4">
        <v>681500</v>
      </c>
      <c r="Q4789" s="4">
        <v>51098</v>
      </c>
      <c r="R4789" s="1" t="s">
        <v>55</v>
      </c>
      <c r="S4789" s="1" t="s">
        <v>50</v>
      </c>
      <c r="T4789" s="4">
        <f>Sales_Datas[[#This Row],[after_discount]]-(Sales_Datas[[#This Row],[qty_ordered]]*Sales_Datas[[#This Row],[cogs]])</f>
        <v>630982</v>
      </c>
      <c r="U4789" s="3">
        <f>IFERROR(Sales_Datas[[#This Row],[Gross_Profit]]/Sales_Datas[[#This Row],[after_discount]],0)</f>
        <v>0.92508503401360542</v>
      </c>
      <c r="V4789" s="1" t="str">
        <f>IF(Sales_Datas[[#This Row],[base_price]] &lt;= 632200, "Low", (IF(Sales_Datas[[#This Row],[base_price]] &gt;= 10092000, "High", "Medium")))</f>
        <v>Medium</v>
      </c>
    </row>
    <row r="4790" spans="1:22" x14ac:dyDescent="0.25">
      <c r="A4790" s="1" t="s">
        <v>13298</v>
      </c>
      <c r="B4790" s="1" t="s">
        <v>13299</v>
      </c>
      <c r="C4790" s="2">
        <v>44586</v>
      </c>
      <c r="D4790" s="1" t="s">
        <v>13300</v>
      </c>
      <c r="E4790" s="4">
        <v>4872</v>
      </c>
      <c r="F4790">
        <v>14</v>
      </c>
      <c r="G4790" s="4">
        <v>682080</v>
      </c>
      <c r="H4790" s="4">
        <v>0</v>
      </c>
      <c r="I4790" s="4">
        <v>682080</v>
      </c>
      <c r="J4790">
        <v>1</v>
      </c>
      <c r="K4790">
        <v>1</v>
      </c>
      <c r="L4790">
        <v>0</v>
      </c>
      <c r="M4790">
        <v>1</v>
      </c>
      <c r="N4790" s="2">
        <v>44538</v>
      </c>
      <c r="O4790" s="1" t="s">
        <v>13301</v>
      </c>
      <c r="P4790" s="4">
        <v>48720</v>
      </c>
      <c r="Q4790" s="4">
        <v>3190</v>
      </c>
      <c r="R4790" s="1" t="s">
        <v>383</v>
      </c>
      <c r="S4790" s="1" t="s">
        <v>50</v>
      </c>
      <c r="T4790" s="4">
        <f>Sales_Datas[[#This Row],[after_discount]]-(Sales_Datas[[#This Row],[qty_ordered]]*Sales_Datas[[#This Row],[cogs]])</f>
        <v>637420</v>
      </c>
      <c r="U4790" s="3">
        <f>IFERROR(Sales_Datas[[#This Row],[Gross_Profit]]/Sales_Datas[[#This Row],[after_discount]],0)</f>
        <v>0.93452380952380953</v>
      </c>
      <c r="V4790" s="1" t="str">
        <f>IF(Sales_Datas[[#This Row],[base_price]] &lt;= 632200, "Low", (IF(Sales_Datas[[#This Row],[base_price]] &gt;= 10092000, "High", "Medium")))</f>
        <v>Low</v>
      </c>
    </row>
    <row r="4791" spans="1:22" x14ac:dyDescent="0.25">
      <c r="A4791" s="1" t="s">
        <v>13302</v>
      </c>
      <c r="B4791" s="1" t="s">
        <v>13303</v>
      </c>
      <c r="C4791" s="2">
        <v>44236</v>
      </c>
      <c r="D4791" s="1" t="s">
        <v>13296</v>
      </c>
      <c r="E4791" s="4">
        <v>68150</v>
      </c>
      <c r="F4791">
        <v>1</v>
      </c>
      <c r="G4791" s="4">
        <v>681500</v>
      </c>
      <c r="H4791" s="4">
        <v>0</v>
      </c>
      <c r="I4791" s="4">
        <v>681500</v>
      </c>
      <c r="J4791">
        <v>1</v>
      </c>
      <c r="K4791">
        <v>1</v>
      </c>
      <c r="L4791">
        <v>1</v>
      </c>
      <c r="M4791">
        <v>1</v>
      </c>
      <c r="N4791" s="2">
        <v>44455</v>
      </c>
      <c r="O4791" s="1" t="s">
        <v>13297</v>
      </c>
      <c r="P4791" s="4">
        <v>681500</v>
      </c>
      <c r="Q4791" s="4">
        <v>51098</v>
      </c>
      <c r="R4791" s="1" t="s">
        <v>55</v>
      </c>
      <c r="S4791" s="1" t="s">
        <v>50</v>
      </c>
      <c r="T4791" s="4">
        <f>Sales_Datas[[#This Row],[after_discount]]-(Sales_Datas[[#This Row],[qty_ordered]]*Sales_Datas[[#This Row],[cogs]])</f>
        <v>630402</v>
      </c>
      <c r="U4791" s="3">
        <f>IFERROR(Sales_Datas[[#This Row],[Gross_Profit]]/Sales_Datas[[#This Row],[after_discount]],0)</f>
        <v>0.92502127659574473</v>
      </c>
      <c r="V4791" s="1" t="str">
        <f>IF(Sales_Datas[[#This Row],[base_price]] &lt;= 632200, "Low", (IF(Sales_Datas[[#This Row],[base_price]] &gt;= 10092000, "High", "Medium")))</f>
        <v>Medium</v>
      </c>
    </row>
    <row r="4792" spans="1:22" x14ac:dyDescent="0.25">
      <c r="A4792" s="1" t="s">
        <v>13304</v>
      </c>
      <c r="B4792" s="1" t="s">
        <v>13305</v>
      </c>
      <c r="C4792" s="2">
        <v>44654</v>
      </c>
      <c r="D4792" s="1" t="s">
        <v>13296</v>
      </c>
      <c r="E4792" s="4">
        <v>68150</v>
      </c>
      <c r="F4792">
        <v>1</v>
      </c>
      <c r="G4792" s="4">
        <v>681500</v>
      </c>
      <c r="H4792" s="4">
        <v>0</v>
      </c>
      <c r="I4792" s="4">
        <v>681500</v>
      </c>
      <c r="J4792">
        <v>1</v>
      </c>
      <c r="K4792">
        <v>1</v>
      </c>
      <c r="L4792">
        <v>0</v>
      </c>
      <c r="M4792">
        <v>1</v>
      </c>
      <c r="N4792" s="2">
        <v>44467</v>
      </c>
      <c r="O4792" s="1" t="s">
        <v>13297</v>
      </c>
      <c r="P4792" s="4">
        <v>681500</v>
      </c>
      <c r="Q4792" s="4">
        <v>51098</v>
      </c>
      <c r="R4792" s="1" t="s">
        <v>55</v>
      </c>
      <c r="S4792" s="1" t="s">
        <v>50</v>
      </c>
      <c r="T4792" s="4">
        <f>Sales_Datas[[#This Row],[after_discount]]-(Sales_Datas[[#This Row],[qty_ordered]]*Sales_Datas[[#This Row],[cogs]])</f>
        <v>630402</v>
      </c>
      <c r="U4792" s="3">
        <f>IFERROR(Sales_Datas[[#This Row],[Gross_Profit]]/Sales_Datas[[#This Row],[after_discount]],0)</f>
        <v>0.92502127659574473</v>
      </c>
      <c r="V4792" s="1" t="str">
        <f>IF(Sales_Datas[[#This Row],[base_price]] &lt;= 632200, "Low", (IF(Sales_Datas[[#This Row],[base_price]] &gt;= 10092000, "High", "Medium")))</f>
        <v>Medium</v>
      </c>
    </row>
    <row r="4793" spans="1:22" x14ac:dyDescent="0.25">
      <c r="A4793" s="1" t="s">
        <v>13306</v>
      </c>
      <c r="B4793" s="1" t="s">
        <v>13307</v>
      </c>
      <c r="C4793" s="2">
        <v>44539</v>
      </c>
      <c r="D4793" s="1" t="s">
        <v>13308</v>
      </c>
      <c r="E4793" s="4">
        <v>68150</v>
      </c>
      <c r="F4793">
        <v>1</v>
      </c>
      <c r="G4793" s="4">
        <v>681500</v>
      </c>
      <c r="H4793" s="4">
        <v>0</v>
      </c>
      <c r="I4793" s="4">
        <v>681500</v>
      </c>
      <c r="J4793">
        <v>1</v>
      </c>
      <c r="K4793">
        <v>0</v>
      </c>
      <c r="L4793">
        <v>0</v>
      </c>
      <c r="M4793">
        <v>1</v>
      </c>
      <c r="N4793" s="2">
        <v>44457</v>
      </c>
      <c r="O4793" s="1" t="s">
        <v>13309</v>
      </c>
      <c r="P4793" s="4">
        <v>681500</v>
      </c>
      <c r="Q4793" s="4">
        <v>44254</v>
      </c>
      <c r="R4793" s="1" t="s">
        <v>383</v>
      </c>
      <c r="S4793" s="1" t="s">
        <v>50</v>
      </c>
      <c r="T4793" s="4">
        <f>Sales_Datas[[#This Row],[after_discount]]-(Sales_Datas[[#This Row],[qty_ordered]]*Sales_Datas[[#This Row],[cogs]])</f>
        <v>637246</v>
      </c>
      <c r="U4793" s="3">
        <f>IFERROR(Sales_Datas[[#This Row],[Gross_Profit]]/Sales_Datas[[#This Row],[after_discount]],0)</f>
        <v>0.93506382978723401</v>
      </c>
      <c r="V4793" s="1" t="str">
        <f>IF(Sales_Datas[[#This Row],[base_price]] &lt;= 632200, "Low", (IF(Sales_Datas[[#This Row],[base_price]] &gt;= 10092000, "High", "Medium")))</f>
        <v>Medium</v>
      </c>
    </row>
    <row r="4794" spans="1:22" x14ac:dyDescent="0.25">
      <c r="A4794" s="1" t="s">
        <v>13310</v>
      </c>
      <c r="B4794" s="1" t="s">
        <v>13311</v>
      </c>
      <c r="C4794" s="2">
        <v>44647</v>
      </c>
      <c r="D4794" s="1" t="s">
        <v>13312</v>
      </c>
      <c r="E4794" s="4">
        <v>68150</v>
      </c>
      <c r="F4794">
        <v>1</v>
      </c>
      <c r="G4794" s="4">
        <v>681500</v>
      </c>
      <c r="H4794" s="4">
        <v>0</v>
      </c>
      <c r="I4794" s="4">
        <v>681500</v>
      </c>
      <c r="J4794">
        <v>1</v>
      </c>
      <c r="K4794">
        <v>1</v>
      </c>
      <c r="L4794">
        <v>1</v>
      </c>
      <c r="M4794">
        <v>1</v>
      </c>
      <c r="N4794" s="2">
        <v>44625</v>
      </c>
      <c r="O4794" s="1" t="s">
        <v>13313</v>
      </c>
      <c r="P4794" s="4">
        <v>681500</v>
      </c>
      <c r="Q4794" s="4">
        <v>49706</v>
      </c>
      <c r="R4794" s="1" t="s">
        <v>75</v>
      </c>
      <c r="S4794" s="1" t="s">
        <v>50</v>
      </c>
      <c r="T4794" s="4">
        <f>Sales_Datas[[#This Row],[after_discount]]-(Sales_Datas[[#This Row],[qty_ordered]]*Sales_Datas[[#This Row],[cogs]])</f>
        <v>631794</v>
      </c>
      <c r="U4794" s="3">
        <f>IFERROR(Sales_Datas[[#This Row],[Gross_Profit]]/Sales_Datas[[#This Row],[after_discount]],0)</f>
        <v>0.92706382978723401</v>
      </c>
      <c r="V4794" s="1" t="str">
        <f>IF(Sales_Datas[[#This Row],[base_price]] &lt;= 632200, "Low", (IF(Sales_Datas[[#This Row],[base_price]] &gt;= 10092000, "High", "Medium")))</f>
        <v>Medium</v>
      </c>
    </row>
    <row r="4795" spans="1:22" x14ac:dyDescent="0.25">
      <c r="A4795" s="1" t="s">
        <v>13314</v>
      </c>
      <c r="B4795" s="1" t="s">
        <v>4850</v>
      </c>
      <c r="C4795" s="2">
        <v>44520</v>
      </c>
      <c r="D4795" s="1" t="s">
        <v>13315</v>
      </c>
      <c r="E4795" s="4">
        <v>67280</v>
      </c>
      <c r="F4795">
        <v>1</v>
      </c>
      <c r="G4795" s="4">
        <v>672800</v>
      </c>
      <c r="H4795" s="4">
        <v>0</v>
      </c>
      <c r="I4795" s="4">
        <v>672800</v>
      </c>
      <c r="J4795">
        <v>1</v>
      </c>
      <c r="K4795">
        <v>0</v>
      </c>
      <c r="L4795">
        <v>0</v>
      </c>
      <c r="M4795">
        <v>4</v>
      </c>
      <c r="N4795" s="2">
        <v>44513</v>
      </c>
      <c r="O4795" s="1" t="s">
        <v>13316</v>
      </c>
      <c r="P4795" s="4">
        <v>672800</v>
      </c>
      <c r="Q4795" s="4">
        <v>53824</v>
      </c>
      <c r="R4795" s="1" t="s">
        <v>554</v>
      </c>
      <c r="S4795" s="1" t="s">
        <v>34</v>
      </c>
      <c r="T4795" s="4">
        <f>Sales_Datas[[#This Row],[after_discount]]-(Sales_Datas[[#This Row],[qty_ordered]]*Sales_Datas[[#This Row],[cogs]])</f>
        <v>618976</v>
      </c>
      <c r="U4795" s="3">
        <f>IFERROR(Sales_Datas[[#This Row],[Gross_Profit]]/Sales_Datas[[#This Row],[after_discount]],0)</f>
        <v>0.92</v>
      </c>
      <c r="V4795" s="1" t="str">
        <f>IF(Sales_Datas[[#This Row],[base_price]] &lt;= 632200, "Low", (IF(Sales_Datas[[#This Row],[base_price]] &gt;= 10092000, "High", "Medium")))</f>
        <v>Medium</v>
      </c>
    </row>
    <row r="4796" spans="1:22" x14ac:dyDescent="0.25">
      <c r="A4796" s="1" t="s">
        <v>13317</v>
      </c>
      <c r="B4796" s="1" t="s">
        <v>8917</v>
      </c>
      <c r="C4796" s="2">
        <v>44674</v>
      </c>
      <c r="D4796" s="1" t="s">
        <v>13318</v>
      </c>
      <c r="E4796" s="4">
        <v>67280</v>
      </c>
      <c r="F4796">
        <v>1</v>
      </c>
      <c r="G4796" s="4">
        <v>672800</v>
      </c>
      <c r="H4796" s="4">
        <v>0</v>
      </c>
      <c r="I4796" s="4">
        <v>672800</v>
      </c>
      <c r="J4796">
        <v>1</v>
      </c>
      <c r="K4796">
        <v>1</v>
      </c>
      <c r="L4796">
        <v>0</v>
      </c>
      <c r="M4796">
        <v>1</v>
      </c>
      <c r="N4796" s="2">
        <v>44391</v>
      </c>
      <c r="O4796" s="1" t="s">
        <v>13319</v>
      </c>
      <c r="P4796" s="4">
        <v>672800</v>
      </c>
      <c r="Q4796" s="4">
        <v>47734</v>
      </c>
      <c r="R4796" s="1" t="s">
        <v>554</v>
      </c>
      <c r="S4796" s="1" t="s">
        <v>50</v>
      </c>
      <c r="T4796" s="4">
        <f>Sales_Datas[[#This Row],[after_discount]]-(Sales_Datas[[#This Row],[qty_ordered]]*Sales_Datas[[#This Row],[cogs]])</f>
        <v>625066</v>
      </c>
      <c r="U4796" s="3">
        <f>IFERROR(Sales_Datas[[#This Row],[Gross_Profit]]/Sales_Datas[[#This Row],[after_discount]],0)</f>
        <v>0.92905172413793102</v>
      </c>
      <c r="V4796" s="1" t="str">
        <f>IF(Sales_Datas[[#This Row],[base_price]] &lt;= 632200, "Low", (IF(Sales_Datas[[#This Row],[base_price]] &gt;= 10092000, "High", "Medium")))</f>
        <v>Medium</v>
      </c>
    </row>
    <row r="4797" spans="1:22" x14ac:dyDescent="0.25">
      <c r="A4797" s="1" t="s">
        <v>13320</v>
      </c>
      <c r="B4797" s="1" t="s">
        <v>13321</v>
      </c>
      <c r="C4797" s="2">
        <v>44450</v>
      </c>
      <c r="D4797" s="1" t="s">
        <v>13322</v>
      </c>
      <c r="E4797" s="4">
        <v>33640</v>
      </c>
      <c r="F4797">
        <v>2</v>
      </c>
      <c r="G4797" s="4">
        <v>672800</v>
      </c>
      <c r="H4797" s="4">
        <v>0</v>
      </c>
      <c r="I4797" s="4">
        <v>672800</v>
      </c>
      <c r="J4797">
        <v>1</v>
      </c>
      <c r="K4797">
        <v>1</v>
      </c>
      <c r="L4797">
        <v>1</v>
      </c>
      <c r="M4797">
        <v>1</v>
      </c>
      <c r="N4797" s="2">
        <v>44516</v>
      </c>
      <c r="O4797" s="1" t="s">
        <v>13323</v>
      </c>
      <c r="P4797" s="4">
        <v>336400</v>
      </c>
      <c r="Q4797" s="4">
        <v>27898</v>
      </c>
      <c r="R4797" s="1" t="s">
        <v>383</v>
      </c>
      <c r="S4797" s="1" t="s">
        <v>50</v>
      </c>
      <c r="T4797" s="4">
        <f>Sales_Datas[[#This Row],[after_discount]]-(Sales_Datas[[#This Row],[qty_ordered]]*Sales_Datas[[#This Row],[cogs]])</f>
        <v>617004</v>
      </c>
      <c r="U4797" s="3">
        <f>IFERROR(Sales_Datas[[#This Row],[Gross_Profit]]/Sales_Datas[[#This Row],[after_discount]],0)</f>
        <v>0.91706896551724137</v>
      </c>
      <c r="V4797" s="1" t="str">
        <f>IF(Sales_Datas[[#This Row],[base_price]] &lt;= 632200, "Low", (IF(Sales_Datas[[#This Row],[base_price]] &gt;= 10092000, "High", "Medium")))</f>
        <v>Low</v>
      </c>
    </row>
    <row r="4798" spans="1:22" x14ac:dyDescent="0.25">
      <c r="A4798" s="1" t="s">
        <v>13324</v>
      </c>
      <c r="B4798" s="1" t="s">
        <v>13325</v>
      </c>
      <c r="C4798" s="2">
        <v>44490</v>
      </c>
      <c r="D4798" s="1" t="s">
        <v>13326</v>
      </c>
      <c r="E4798" s="4">
        <v>33640</v>
      </c>
      <c r="F4798">
        <v>2</v>
      </c>
      <c r="G4798" s="4">
        <v>672800</v>
      </c>
      <c r="H4798" s="4">
        <v>0</v>
      </c>
      <c r="I4798" s="4">
        <v>672800</v>
      </c>
      <c r="J4798">
        <v>1</v>
      </c>
      <c r="K4798">
        <v>1</v>
      </c>
      <c r="L4798">
        <v>1</v>
      </c>
      <c r="M4798">
        <v>1</v>
      </c>
      <c r="N4798" s="2">
        <v>44480</v>
      </c>
      <c r="O4798" s="1" t="s">
        <v>13327</v>
      </c>
      <c r="P4798" s="4">
        <v>336400</v>
      </c>
      <c r="Q4798" s="4">
        <v>27550</v>
      </c>
      <c r="R4798" s="1" t="s">
        <v>383</v>
      </c>
      <c r="S4798" s="1" t="s">
        <v>50</v>
      </c>
      <c r="T4798" s="4">
        <f>Sales_Datas[[#This Row],[after_discount]]-(Sales_Datas[[#This Row],[qty_ordered]]*Sales_Datas[[#This Row],[cogs]])</f>
        <v>617700</v>
      </c>
      <c r="U4798" s="3">
        <f>IFERROR(Sales_Datas[[#This Row],[Gross_Profit]]/Sales_Datas[[#This Row],[after_discount]],0)</f>
        <v>0.9181034482758621</v>
      </c>
      <c r="V4798" s="1" t="str">
        <f>IF(Sales_Datas[[#This Row],[base_price]] &lt;= 632200, "Low", (IF(Sales_Datas[[#This Row],[base_price]] &gt;= 10092000, "High", "Medium")))</f>
        <v>Low</v>
      </c>
    </row>
    <row r="4799" spans="1:22" x14ac:dyDescent="0.25">
      <c r="A4799" s="1" t="s">
        <v>13328</v>
      </c>
      <c r="B4799" s="1" t="s">
        <v>4316</v>
      </c>
      <c r="C4799" s="2">
        <v>44668</v>
      </c>
      <c r="D4799" s="1" t="s">
        <v>13329</v>
      </c>
      <c r="E4799" s="4">
        <v>66990</v>
      </c>
      <c r="F4799">
        <v>1</v>
      </c>
      <c r="G4799" s="4">
        <v>669900</v>
      </c>
      <c r="H4799" s="4">
        <v>0</v>
      </c>
      <c r="I4799" s="4">
        <v>669900</v>
      </c>
      <c r="J4799">
        <v>1</v>
      </c>
      <c r="K4799">
        <v>0</v>
      </c>
      <c r="L4799">
        <v>0</v>
      </c>
      <c r="M4799">
        <v>7</v>
      </c>
      <c r="N4799" s="2">
        <v>44453</v>
      </c>
      <c r="O4799" s="1" t="s">
        <v>13330</v>
      </c>
      <c r="P4799" s="4">
        <v>669900</v>
      </c>
      <c r="Q4799" s="4">
        <v>42862</v>
      </c>
      <c r="R4799" s="1" t="s">
        <v>23</v>
      </c>
      <c r="S4799" s="1" t="s">
        <v>66</v>
      </c>
      <c r="T4799" s="4">
        <f>Sales_Datas[[#This Row],[after_discount]]-(Sales_Datas[[#This Row],[qty_ordered]]*Sales_Datas[[#This Row],[cogs]])</f>
        <v>627038</v>
      </c>
      <c r="U4799" s="3">
        <f>IFERROR(Sales_Datas[[#This Row],[Gross_Profit]]/Sales_Datas[[#This Row],[after_discount]],0)</f>
        <v>0.93601731601731597</v>
      </c>
      <c r="V4799" s="1" t="str">
        <f>IF(Sales_Datas[[#This Row],[base_price]] &lt;= 632200, "Low", (IF(Sales_Datas[[#This Row],[base_price]] &gt;= 10092000, "High", "Medium")))</f>
        <v>Medium</v>
      </c>
    </row>
    <row r="4800" spans="1:22" x14ac:dyDescent="0.25">
      <c r="A4800" s="1" t="s">
        <v>13331</v>
      </c>
      <c r="B4800" s="1" t="s">
        <v>1516</v>
      </c>
      <c r="C4800" s="2">
        <v>44595</v>
      </c>
      <c r="D4800" s="1" t="s">
        <v>796</v>
      </c>
      <c r="E4800" s="4">
        <v>9570</v>
      </c>
      <c r="F4800">
        <v>7</v>
      </c>
      <c r="G4800" s="4">
        <v>669900</v>
      </c>
      <c r="H4800" s="4">
        <v>0</v>
      </c>
      <c r="I4800" s="4">
        <v>669900</v>
      </c>
      <c r="J4800">
        <v>1</v>
      </c>
      <c r="K4800">
        <v>1</v>
      </c>
      <c r="L4800">
        <v>1</v>
      </c>
      <c r="M4800">
        <v>1</v>
      </c>
      <c r="N4800" s="2">
        <v>44402</v>
      </c>
      <c r="O4800" s="1" t="s">
        <v>797</v>
      </c>
      <c r="P4800" s="4">
        <v>95700</v>
      </c>
      <c r="Q4800" s="4">
        <v>6090</v>
      </c>
      <c r="R4800" s="1" t="s">
        <v>344</v>
      </c>
      <c r="S4800" s="1" t="s">
        <v>50</v>
      </c>
      <c r="T4800" s="4">
        <f>Sales_Datas[[#This Row],[after_discount]]-(Sales_Datas[[#This Row],[qty_ordered]]*Sales_Datas[[#This Row],[cogs]])</f>
        <v>627270</v>
      </c>
      <c r="U4800" s="3">
        <f>IFERROR(Sales_Datas[[#This Row],[Gross_Profit]]/Sales_Datas[[#This Row],[after_discount]],0)</f>
        <v>0.9363636363636364</v>
      </c>
      <c r="V4800" s="1" t="str">
        <f>IF(Sales_Datas[[#This Row],[base_price]] &lt;= 632200, "Low", (IF(Sales_Datas[[#This Row],[base_price]] &gt;= 10092000, "High", "Medium")))</f>
        <v>Low</v>
      </c>
    </row>
    <row r="4801" spans="1:22" x14ac:dyDescent="0.25">
      <c r="A4801" s="1" t="s">
        <v>13332</v>
      </c>
      <c r="B4801" s="1" t="s">
        <v>1742</v>
      </c>
      <c r="C4801" s="2">
        <v>44613</v>
      </c>
      <c r="D4801" s="1" t="s">
        <v>796</v>
      </c>
      <c r="E4801" s="4">
        <v>9570</v>
      </c>
      <c r="F4801">
        <v>7</v>
      </c>
      <c r="G4801" s="4">
        <v>669900</v>
      </c>
      <c r="H4801" s="4">
        <v>0</v>
      </c>
      <c r="I4801" s="4">
        <v>669900</v>
      </c>
      <c r="J4801">
        <v>1</v>
      </c>
      <c r="K4801">
        <v>1</v>
      </c>
      <c r="L4801">
        <v>1</v>
      </c>
      <c r="M4801">
        <v>1</v>
      </c>
      <c r="N4801" s="2">
        <v>44389</v>
      </c>
      <c r="O4801" s="1" t="s">
        <v>797</v>
      </c>
      <c r="P4801" s="4">
        <v>95700</v>
      </c>
      <c r="Q4801" s="4">
        <v>6090</v>
      </c>
      <c r="R4801" s="1" t="s">
        <v>344</v>
      </c>
      <c r="S4801" s="1" t="s">
        <v>50</v>
      </c>
      <c r="T4801" s="4">
        <f>Sales_Datas[[#This Row],[after_discount]]-(Sales_Datas[[#This Row],[qty_ordered]]*Sales_Datas[[#This Row],[cogs]])</f>
        <v>627270</v>
      </c>
      <c r="U4801" s="3">
        <f>IFERROR(Sales_Datas[[#This Row],[Gross_Profit]]/Sales_Datas[[#This Row],[after_discount]],0)</f>
        <v>0.9363636363636364</v>
      </c>
      <c r="V4801" s="1" t="str">
        <f>IF(Sales_Datas[[#This Row],[base_price]] &lt;= 632200, "Low", (IF(Sales_Datas[[#This Row],[base_price]] &gt;= 10092000, "High", "Medium")))</f>
        <v>Low</v>
      </c>
    </row>
    <row r="4802" spans="1:22" x14ac:dyDescent="0.25">
      <c r="A4802" s="1" t="s">
        <v>13333</v>
      </c>
      <c r="B4802" s="1" t="s">
        <v>13334</v>
      </c>
      <c r="C4802" s="2">
        <v>44684</v>
      </c>
      <c r="D4802" s="1" t="s">
        <v>10614</v>
      </c>
      <c r="E4802" s="4">
        <v>66990</v>
      </c>
      <c r="F4802">
        <v>1</v>
      </c>
      <c r="G4802" s="4">
        <v>669900</v>
      </c>
      <c r="H4802" s="4">
        <v>0</v>
      </c>
      <c r="I4802" s="4">
        <v>669900</v>
      </c>
      <c r="J4802">
        <v>1</v>
      </c>
      <c r="K4802">
        <v>1</v>
      </c>
      <c r="L4802">
        <v>1</v>
      </c>
      <c r="M4802">
        <v>1</v>
      </c>
      <c r="N4802" s="2">
        <v>44383</v>
      </c>
      <c r="O4802" s="1" t="s">
        <v>10615</v>
      </c>
      <c r="P4802" s="4">
        <v>594500</v>
      </c>
      <c r="Q4802" s="4">
        <v>45762</v>
      </c>
      <c r="R4802" s="1" t="s">
        <v>344</v>
      </c>
      <c r="S4802" s="1" t="s">
        <v>50</v>
      </c>
      <c r="T4802" s="4">
        <f>Sales_Datas[[#This Row],[after_discount]]-(Sales_Datas[[#This Row],[qty_ordered]]*Sales_Datas[[#This Row],[cogs]])</f>
        <v>624138</v>
      </c>
      <c r="U4802" s="3">
        <f>IFERROR(Sales_Datas[[#This Row],[Gross_Profit]]/Sales_Datas[[#This Row],[after_discount]],0)</f>
        <v>0.93168831168831168</v>
      </c>
      <c r="V4802" s="1" t="str">
        <f>IF(Sales_Datas[[#This Row],[base_price]] &lt;= 632200, "Low", (IF(Sales_Datas[[#This Row],[base_price]] &gt;= 10092000, "High", "Medium")))</f>
        <v>Low</v>
      </c>
    </row>
    <row r="4803" spans="1:22" x14ac:dyDescent="0.25">
      <c r="A4803" s="1" t="s">
        <v>13335</v>
      </c>
      <c r="B4803" s="1" t="s">
        <v>1516</v>
      </c>
      <c r="C4803" s="2">
        <v>44696</v>
      </c>
      <c r="D4803" s="1" t="s">
        <v>796</v>
      </c>
      <c r="E4803" s="4">
        <v>9570</v>
      </c>
      <c r="F4803">
        <v>7</v>
      </c>
      <c r="G4803" s="4">
        <v>669900</v>
      </c>
      <c r="H4803" s="4">
        <v>0</v>
      </c>
      <c r="I4803" s="4">
        <v>669900</v>
      </c>
      <c r="J4803">
        <v>1</v>
      </c>
      <c r="K4803">
        <v>1</v>
      </c>
      <c r="L4803">
        <v>1</v>
      </c>
      <c r="M4803">
        <v>1</v>
      </c>
      <c r="N4803" s="2">
        <v>44402</v>
      </c>
      <c r="O4803" s="1" t="s">
        <v>797</v>
      </c>
      <c r="P4803" s="4">
        <v>95700</v>
      </c>
      <c r="Q4803" s="4">
        <v>6090</v>
      </c>
      <c r="R4803" s="1" t="s">
        <v>344</v>
      </c>
      <c r="S4803" s="1" t="s">
        <v>50</v>
      </c>
      <c r="T4803" s="4">
        <f>Sales_Datas[[#This Row],[after_discount]]-(Sales_Datas[[#This Row],[qty_ordered]]*Sales_Datas[[#This Row],[cogs]])</f>
        <v>627270</v>
      </c>
      <c r="U4803" s="3">
        <f>IFERROR(Sales_Datas[[#This Row],[Gross_Profit]]/Sales_Datas[[#This Row],[after_discount]],0)</f>
        <v>0.9363636363636364</v>
      </c>
      <c r="V4803" s="1" t="str">
        <f>IF(Sales_Datas[[#This Row],[base_price]] &lt;= 632200, "Low", (IF(Sales_Datas[[#This Row],[base_price]] &gt;= 10092000, "High", "Medium")))</f>
        <v>Low</v>
      </c>
    </row>
    <row r="4804" spans="1:22" x14ac:dyDescent="0.25">
      <c r="A4804" s="1" t="s">
        <v>13336</v>
      </c>
      <c r="B4804" s="1" t="s">
        <v>1967</v>
      </c>
      <c r="C4804" s="2">
        <v>44741</v>
      </c>
      <c r="D4804" s="1" t="s">
        <v>796</v>
      </c>
      <c r="E4804" s="4">
        <v>9570</v>
      </c>
      <c r="F4804">
        <v>7</v>
      </c>
      <c r="G4804" s="4">
        <v>669900</v>
      </c>
      <c r="H4804" s="4">
        <v>0</v>
      </c>
      <c r="I4804" s="4">
        <v>669900</v>
      </c>
      <c r="J4804">
        <v>1</v>
      </c>
      <c r="K4804">
        <v>1</v>
      </c>
      <c r="L4804">
        <v>1</v>
      </c>
      <c r="M4804">
        <v>1</v>
      </c>
      <c r="N4804" s="2">
        <v>44404</v>
      </c>
      <c r="O4804" s="1" t="s">
        <v>797</v>
      </c>
      <c r="P4804" s="4">
        <v>95700</v>
      </c>
      <c r="Q4804" s="4">
        <v>6090</v>
      </c>
      <c r="R4804" s="1" t="s">
        <v>344</v>
      </c>
      <c r="S4804" s="1" t="s">
        <v>50</v>
      </c>
      <c r="T4804" s="4">
        <f>Sales_Datas[[#This Row],[after_discount]]-(Sales_Datas[[#This Row],[qty_ordered]]*Sales_Datas[[#This Row],[cogs]])</f>
        <v>627270</v>
      </c>
      <c r="U4804" s="3">
        <f>IFERROR(Sales_Datas[[#This Row],[Gross_Profit]]/Sales_Datas[[#This Row],[after_discount]],0)</f>
        <v>0.9363636363636364</v>
      </c>
      <c r="V4804" s="1" t="str">
        <f>IF(Sales_Datas[[#This Row],[base_price]] &lt;= 632200, "Low", (IF(Sales_Datas[[#This Row],[base_price]] &gt;= 10092000, "High", "Medium")))</f>
        <v>Low</v>
      </c>
    </row>
    <row r="4805" spans="1:22" x14ac:dyDescent="0.25">
      <c r="A4805" s="1" t="s">
        <v>13337</v>
      </c>
      <c r="B4805" s="1" t="s">
        <v>13338</v>
      </c>
      <c r="C4805" s="2">
        <v>44497</v>
      </c>
      <c r="D4805" s="1" t="s">
        <v>13339</v>
      </c>
      <c r="E4805" s="4">
        <v>66700</v>
      </c>
      <c r="F4805">
        <v>1</v>
      </c>
      <c r="G4805" s="4">
        <v>667000</v>
      </c>
      <c r="H4805" s="4">
        <v>0</v>
      </c>
      <c r="I4805" s="4">
        <v>667000</v>
      </c>
      <c r="J4805">
        <v>1</v>
      </c>
      <c r="K4805">
        <v>1</v>
      </c>
      <c r="L4805">
        <v>1</v>
      </c>
      <c r="M4805">
        <v>1</v>
      </c>
      <c r="N4805" s="2">
        <v>44479</v>
      </c>
      <c r="O4805" s="1" t="s">
        <v>13340</v>
      </c>
      <c r="P4805" s="4">
        <v>667000</v>
      </c>
      <c r="Q4805" s="4">
        <v>58000</v>
      </c>
      <c r="R4805" s="1" t="s">
        <v>191</v>
      </c>
      <c r="S4805" s="1" t="s">
        <v>50</v>
      </c>
      <c r="T4805" s="4">
        <f>Sales_Datas[[#This Row],[after_discount]]-(Sales_Datas[[#This Row],[qty_ordered]]*Sales_Datas[[#This Row],[cogs]])</f>
        <v>609000</v>
      </c>
      <c r="U4805" s="3">
        <f>IFERROR(Sales_Datas[[#This Row],[Gross_Profit]]/Sales_Datas[[#This Row],[after_discount]],0)</f>
        <v>0.91304347826086951</v>
      </c>
      <c r="V4805" s="1" t="str">
        <f>IF(Sales_Datas[[#This Row],[base_price]] &lt;= 632200, "Low", (IF(Sales_Datas[[#This Row],[base_price]] &gt;= 10092000, "High", "Medium")))</f>
        <v>Medium</v>
      </c>
    </row>
    <row r="4806" spans="1:22" x14ac:dyDescent="0.25">
      <c r="A4806" s="1" t="s">
        <v>13341</v>
      </c>
      <c r="B4806" s="1" t="s">
        <v>8320</v>
      </c>
      <c r="C4806" s="2">
        <v>44419</v>
      </c>
      <c r="D4806" s="1" t="s">
        <v>13342</v>
      </c>
      <c r="E4806" s="4">
        <v>66700</v>
      </c>
      <c r="F4806">
        <v>1</v>
      </c>
      <c r="G4806" s="4">
        <v>667000</v>
      </c>
      <c r="H4806" s="4">
        <v>0</v>
      </c>
      <c r="I4806" s="4">
        <v>667000</v>
      </c>
      <c r="J4806">
        <v>1</v>
      </c>
      <c r="K4806">
        <v>1</v>
      </c>
      <c r="L4806">
        <v>1</v>
      </c>
      <c r="M4806">
        <v>1</v>
      </c>
      <c r="N4806" s="2">
        <v>44497</v>
      </c>
      <c r="O4806" s="1" t="s">
        <v>13343</v>
      </c>
      <c r="P4806" s="4">
        <v>667000</v>
      </c>
      <c r="Q4806" s="4">
        <v>44022</v>
      </c>
      <c r="R4806" s="1" t="s">
        <v>554</v>
      </c>
      <c r="S4806" s="1" t="s">
        <v>50</v>
      </c>
      <c r="T4806" s="4">
        <f>Sales_Datas[[#This Row],[after_discount]]-(Sales_Datas[[#This Row],[qty_ordered]]*Sales_Datas[[#This Row],[cogs]])</f>
        <v>622978</v>
      </c>
      <c r="U4806" s="3">
        <f>IFERROR(Sales_Datas[[#This Row],[Gross_Profit]]/Sales_Datas[[#This Row],[after_discount]],0)</f>
        <v>0.93400000000000005</v>
      </c>
      <c r="V4806" s="1" t="str">
        <f>IF(Sales_Datas[[#This Row],[base_price]] &lt;= 632200, "Low", (IF(Sales_Datas[[#This Row],[base_price]] &gt;= 10092000, "High", "Medium")))</f>
        <v>Medium</v>
      </c>
    </row>
    <row r="4807" spans="1:22" x14ac:dyDescent="0.25">
      <c r="A4807" s="1" t="s">
        <v>13344</v>
      </c>
      <c r="B4807" s="1" t="s">
        <v>13345</v>
      </c>
      <c r="C4807" s="2">
        <v>44461</v>
      </c>
      <c r="D4807" s="1" t="s">
        <v>13346</v>
      </c>
      <c r="E4807" s="4">
        <v>66700</v>
      </c>
      <c r="F4807">
        <v>1</v>
      </c>
      <c r="G4807" s="4">
        <v>667000</v>
      </c>
      <c r="H4807" s="4">
        <v>0</v>
      </c>
      <c r="I4807" s="4">
        <v>667000</v>
      </c>
      <c r="J4807">
        <v>1</v>
      </c>
      <c r="K4807">
        <v>1</v>
      </c>
      <c r="L4807">
        <v>1</v>
      </c>
      <c r="M4807">
        <v>1</v>
      </c>
      <c r="N4807" s="2">
        <v>44452</v>
      </c>
      <c r="O4807" s="1" t="s">
        <v>13347</v>
      </c>
      <c r="P4807" s="4">
        <v>667000</v>
      </c>
      <c r="Q4807" s="4">
        <v>45994</v>
      </c>
      <c r="R4807" s="1" t="s">
        <v>23</v>
      </c>
      <c r="S4807" s="1" t="s">
        <v>50</v>
      </c>
      <c r="T4807" s="4">
        <f>Sales_Datas[[#This Row],[after_discount]]-(Sales_Datas[[#This Row],[qty_ordered]]*Sales_Datas[[#This Row],[cogs]])</f>
        <v>621006</v>
      </c>
      <c r="U4807" s="3">
        <f>IFERROR(Sales_Datas[[#This Row],[Gross_Profit]]/Sales_Datas[[#This Row],[after_discount]],0)</f>
        <v>0.93104347826086953</v>
      </c>
      <c r="V4807" s="1" t="str">
        <f>IF(Sales_Datas[[#This Row],[base_price]] &lt;= 632200, "Low", (IF(Sales_Datas[[#This Row],[base_price]] &gt;= 10092000, "High", "Medium")))</f>
        <v>Medium</v>
      </c>
    </row>
    <row r="4808" spans="1:22" x14ac:dyDescent="0.25">
      <c r="A4808" s="1" t="s">
        <v>13348</v>
      </c>
      <c r="B4808" s="1" t="s">
        <v>13349</v>
      </c>
      <c r="C4808" s="2">
        <v>44359</v>
      </c>
      <c r="D4808" s="1" t="s">
        <v>13350</v>
      </c>
      <c r="E4808" s="4">
        <v>66642</v>
      </c>
      <c r="F4808">
        <v>1</v>
      </c>
      <c r="G4808" s="4">
        <v>666420</v>
      </c>
      <c r="H4808" s="4">
        <v>0</v>
      </c>
      <c r="I4808" s="4">
        <v>666420</v>
      </c>
      <c r="J4808">
        <v>1</v>
      </c>
      <c r="K4808">
        <v>1</v>
      </c>
      <c r="L4808">
        <v>0</v>
      </c>
      <c r="M4808">
        <v>1</v>
      </c>
      <c r="N4808" s="2">
        <v>44536</v>
      </c>
      <c r="O4808" s="1" t="s">
        <v>13351</v>
      </c>
      <c r="P4808" s="4">
        <v>666420</v>
      </c>
      <c r="Q4808" s="4">
        <v>43964</v>
      </c>
      <c r="R4808" s="1" t="s">
        <v>554</v>
      </c>
      <c r="S4808" s="1" t="s">
        <v>50</v>
      </c>
      <c r="T4808" s="4">
        <f>Sales_Datas[[#This Row],[after_discount]]-(Sales_Datas[[#This Row],[qty_ordered]]*Sales_Datas[[#This Row],[cogs]])</f>
        <v>622456</v>
      </c>
      <c r="U4808" s="3">
        <f>IFERROR(Sales_Datas[[#This Row],[Gross_Profit]]/Sales_Datas[[#This Row],[after_discount]],0)</f>
        <v>0.93402959094865101</v>
      </c>
      <c r="V4808" s="1" t="str">
        <f>IF(Sales_Datas[[#This Row],[base_price]] &lt;= 632200, "Low", (IF(Sales_Datas[[#This Row],[base_price]] &gt;= 10092000, "High", "Medium")))</f>
        <v>Medium</v>
      </c>
    </row>
    <row r="4809" spans="1:22" x14ac:dyDescent="0.25">
      <c r="A4809" s="1" t="s">
        <v>13352</v>
      </c>
      <c r="B4809" s="1" t="s">
        <v>13353</v>
      </c>
      <c r="C4809" s="2">
        <v>44208</v>
      </c>
      <c r="D4809" s="1" t="s">
        <v>13354</v>
      </c>
      <c r="E4809" s="4">
        <v>66410</v>
      </c>
      <c r="F4809">
        <v>1</v>
      </c>
      <c r="G4809" s="4">
        <v>664100</v>
      </c>
      <c r="H4809" s="4">
        <v>0</v>
      </c>
      <c r="I4809" s="4">
        <v>664100</v>
      </c>
      <c r="J4809">
        <v>1</v>
      </c>
      <c r="K4809">
        <v>1</v>
      </c>
      <c r="L4809">
        <v>1</v>
      </c>
      <c r="M4809">
        <v>1</v>
      </c>
      <c r="N4809" s="2">
        <v>44511</v>
      </c>
      <c r="O4809" s="1" t="s">
        <v>13355</v>
      </c>
      <c r="P4809" s="4">
        <v>664100</v>
      </c>
      <c r="Q4809" s="4">
        <v>47792</v>
      </c>
      <c r="R4809" s="1" t="s">
        <v>23</v>
      </c>
      <c r="S4809" s="1" t="s">
        <v>50</v>
      </c>
      <c r="T4809" s="4">
        <f>Sales_Datas[[#This Row],[after_discount]]-(Sales_Datas[[#This Row],[qty_ordered]]*Sales_Datas[[#This Row],[cogs]])</f>
        <v>616308</v>
      </c>
      <c r="U4809" s="3">
        <f>IFERROR(Sales_Datas[[#This Row],[Gross_Profit]]/Sales_Datas[[#This Row],[after_discount]],0)</f>
        <v>0.9280349344978166</v>
      </c>
      <c r="V4809" s="1" t="str">
        <f>IF(Sales_Datas[[#This Row],[base_price]] &lt;= 632200, "Low", (IF(Sales_Datas[[#This Row],[base_price]] &gt;= 10092000, "High", "Medium")))</f>
        <v>Medium</v>
      </c>
    </row>
    <row r="4810" spans="1:22" x14ac:dyDescent="0.25">
      <c r="A4810" s="1" t="s">
        <v>13356</v>
      </c>
      <c r="B4810" s="1" t="s">
        <v>13357</v>
      </c>
      <c r="C4810" s="2">
        <v>44428</v>
      </c>
      <c r="D4810" s="1" t="s">
        <v>13358</v>
      </c>
      <c r="E4810" s="4">
        <v>66410</v>
      </c>
      <c r="F4810">
        <v>1</v>
      </c>
      <c r="G4810" s="4">
        <v>664100</v>
      </c>
      <c r="H4810" s="4">
        <v>0</v>
      </c>
      <c r="I4810" s="4">
        <v>664100</v>
      </c>
      <c r="J4810">
        <v>1</v>
      </c>
      <c r="K4810">
        <v>1</v>
      </c>
      <c r="L4810">
        <v>1</v>
      </c>
      <c r="M4810">
        <v>8</v>
      </c>
      <c r="N4810" s="2">
        <v>44422</v>
      </c>
      <c r="O4810" s="1" t="s">
        <v>13359</v>
      </c>
      <c r="P4810" s="4">
        <v>664100</v>
      </c>
      <c r="Q4810" s="4">
        <v>58406</v>
      </c>
      <c r="R4810" s="1" t="s">
        <v>23</v>
      </c>
      <c r="S4810" s="1" t="s">
        <v>1115</v>
      </c>
      <c r="T4810" s="4">
        <f>Sales_Datas[[#This Row],[after_discount]]-(Sales_Datas[[#This Row],[qty_ordered]]*Sales_Datas[[#This Row],[cogs]])</f>
        <v>605694</v>
      </c>
      <c r="U4810" s="3">
        <f>IFERROR(Sales_Datas[[#This Row],[Gross_Profit]]/Sales_Datas[[#This Row],[after_discount]],0)</f>
        <v>0.91205240174672486</v>
      </c>
      <c r="V4810" s="1" t="str">
        <f>IF(Sales_Datas[[#This Row],[base_price]] &lt;= 632200, "Low", (IF(Sales_Datas[[#This Row],[base_price]] &gt;= 10092000, "High", "Medium")))</f>
        <v>Medium</v>
      </c>
    </row>
    <row r="4811" spans="1:22" x14ac:dyDescent="0.25">
      <c r="A4811" s="1" t="s">
        <v>13360</v>
      </c>
      <c r="B4811" s="1" t="s">
        <v>12879</v>
      </c>
      <c r="C4811" s="2">
        <v>44450</v>
      </c>
      <c r="D4811" s="1" t="s">
        <v>13361</v>
      </c>
      <c r="E4811" s="4">
        <v>66120</v>
      </c>
      <c r="F4811">
        <v>1</v>
      </c>
      <c r="G4811" s="4">
        <v>661200</v>
      </c>
      <c r="H4811" s="4">
        <v>0</v>
      </c>
      <c r="I4811" s="4">
        <v>661200</v>
      </c>
      <c r="J4811">
        <v>1</v>
      </c>
      <c r="K4811">
        <v>1</v>
      </c>
      <c r="L4811">
        <v>1</v>
      </c>
      <c r="M4811">
        <v>1</v>
      </c>
      <c r="N4811" s="2">
        <v>44504</v>
      </c>
      <c r="O4811" s="1" t="s">
        <v>13362</v>
      </c>
      <c r="P4811" s="4">
        <v>661200</v>
      </c>
      <c r="Q4811" s="4">
        <v>43616</v>
      </c>
      <c r="R4811" s="1" t="s">
        <v>128</v>
      </c>
      <c r="S4811" s="1" t="s">
        <v>50</v>
      </c>
      <c r="T4811" s="4">
        <f>Sales_Datas[[#This Row],[after_discount]]-(Sales_Datas[[#This Row],[qty_ordered]]*Sales_Datas[[#This Row],[cogs]])</f>
        <v>617584</v>
      </c>
      <c r="U4811" s="3">
        <f>IFERROR(Sales_Datas[[#This Row],[Gross_Profit]]/Sales_Datas[[#This Row],[after_discount]],0)</f>
        <v>0.93403508771929822</v>
      </c>
      <c r="V4811" s="1" t="str">
        <f>IF(Sales_Datas[[#This Row],[base_price]] &lt;= 632200, "Low", (IF(Sales_Datas[[#This Row],[base_price]] &gt;= 10092000, "High", "Medium")))</f>
        <v>Medium</v>
      </c>
    </row>
    <row r="4812" spans="1:22" x14ac:dyDescent="0.25">
      <c r="A4812" s="1" t="s">
        <v>13363</v>
      </c>
      <c r="B4812" s="1" t="s">
        <v>13364</v>
      </c>
      <c r="C4812" s="2">
        <v>44740</v>
      </c>
      <c r="D4812" s="1" t="s">
        <v>13365</v>
      </c>
      <c r="E4812" s="4">
        <v>22040</v>
      </c>
      <c r="F4812">
        <v>3</v>
      </c>
      <c r="G4812" s="4">
        <v>661200</v>
      </c>
      <c r="H4812" s="4">
        <v>0</v>
      </c>
      <c r="I4812" s="4">
        <v>661200</v>
      </c>
      <c r="J4812">
        <v>1</v>
      </c>
      <c r="K4812">
        <v>1</v>
      </c>
      <c r="L4812">
        <v>0</v>
      </c>
      <c r="M4812">
        <v>1</v>
      </c>
      <c r="N4812" s="2">
        <v>44724</v>
      </c>
      <c r="O4812" s="1" t="s">
        <v>13366</v>
      </c>
      <c r="P4812" s="4">
        <v>220400</v>
      </c>
      <c r="Q4812" s="4">
        <v>16704</v>
      </c>
      <c r="R4812" s="1" t="s">
        <v>554</v>
      </c>
      <c r="S4812" s="1" t="s">
        <v>50</v>
      </c>
      <c r="T4812" s="4">
        <f>Sales_Datas[[#This Row],[after_discount]]-(Sales_Datas[[#This Row],[qty_ordered]]*Sales_Datas[[#This Row],[cogs]])</f>
        <v>611088</v>
      </c>
      <c r="U4812" s="3">
        <f>IFERROR(Sales_Datas[[#This Row],[Gross_Profit]]/Sales_Datas[[#This Row],[after_discount]],0)</f>
        <v>0.92421052631578948</v>
      </c>
      <c r="V4812" s="1" t="str">
        <f>IF(Sales_Datas[[#This Row],[base_price]] &lt;= 632200, "Low", (IF(Sales_Datas[[#This Row],[base_price]] &gt;= 10092000, "High", "Medium")))</f>
        <v>Low</v>
      </c>
    </row>
    <row r="4813" spans="1:22" x14ac:dyDescent="0.25">
      <c r="A4813" s="1" t="s">
        <v>13367</v>
      </c>
      <c r="B4813" s="1" t="s">
        <v>10180</v>
      </c>
      <c r="C4813" s="2">
        <v>44639</v>
      </c>
      <c r="D4813" s="1" t="s">
        <v>13368</v>
      </c>
      <c r="E4813" s="4">
        <v>33060</v>
      </c>
      <c r="F4813">
        <v>2</v>
      </c>
      <c r="G4813" s="4">
        <v>661200</v>
      </c>
      <c r="H4813" s="4">
        <v>0</v>
      </c>
      <c r="I4813" s="4">
        <v>661200</v>
      </c>
      <c r="J4813">
        <v>1</v>
      </c>
      <c r="K4813">
        <v>1</v>
      </c>
      <c r="L4813">
        <v>1</v>
      </c>
      <c r="M4813">
        <v>1</v>
      </c>
      <c r="N4813" s="2">
        <v>44434</v>
      </c>
      <c r="O4813" s="1" t="s">
        <v>13369</v>
      </c>
      <c r="P4813" s="4">
        <v>330600</v>
      </c>
      <c r="Q4813" s="4">
        <v>29058</v>
      </c>
      <c r="R4813" s="1" t="s">
        <v>23</v>
      </c>
      <c r="S4813" s="1" t="s">
        <v>50</v>
      </c>
      <c r="T4813" s="4">
        <f>Sales_Datas[[#This Row],[after_discount]]-(Sales_Datas[[#This Row],[qty_ordered]]*Sales_Datas[[#This Row],[cogs]])</f>
        <v>603084</v>
      </c>
      <c r="U4813" s="3">
        <f>IFERROR(Sales_Datas[[#This Row],[Gross_Profit]]/Sales_Datas[[#This Row],[after_discount]],0)</f>
        <v>0.91210526315789475</v>
      </c>
      <c r="V4813" s="1" t="str">
        <f>IF(Sales_Datas[[#This Row],[base_price]] &lt;= 632200, "Low", (IF(Sales_Datas[[#This Row],[base_price]] &gt;= 10092000, "High", "Medium")))</f>
        <v>Low</v>
      </c>
    </row>
    <row r="4814" spans="1:22" x14ac:dyDescent="0.25">
      <c r="A4814" s="1" t="s">
        <v>13370</v>
      </c>
      <c r="B4814" s="1" t="s">
        <v>13371</v>
      </c>
      <c r="C4814" s="2">
        <v>44391</v>
      </c>
      <c r="D4814" s="1" t="s">
        <v>9802</v>
      </c>
      <c r="E4814" s="4">
        <v>33060</v>
      </c>
      <c r="F4814">
        <v>2</v>
      </c>
      <c r="G4814" s="4">
        <v>661200</v>
      </c>
      <c r="H4814" s="4">
        <v>0</v>
      </c>
      <c r="I4814" s="4">
        <v>661200</v>
      </c>
      <c r="J4814">
        <v>1</v>
      </c>
      <c r="K4814">
        <v>1</v>
      </c>
      <c r="L4814">
        <v>1</v>
      </c>
      <c r="M4814">
        <v>1</v>
      </c>
      <c r="N4814" s="2">
        <v>44393</v>
      </c>
      <c r="O4814" s="1" t="s">
        <v>9803</v>
      </c>
      <c r="P4814" s="4">
        <v>330600</v>
      </c>
      <c r="Q4814" s="4">
        <v>20126</v>
      </c>
      <c r="R4814" s="1" t="s">
        <v>344</v>
      </c>
      <c r="S4814" s="1" t="s">
        <v>50</v>
      </c>
      <c r="T4814" s="4">
        <f>Sales_Datas[[#This Row],[after_discount]]-(Sales_Datas[[#This Row],[qty_ordered]]*Sales_Datas[[#This Row],[cogs]])</f>
        <v>620948</v>
      </c>
      <c r="U4814" s="3">
        <f>IFERROR(Sales_Datas[[#This Row],[Gross_Profit]]/Sales_Datas[[#This Row],[after_discount]],0)</f>
        <v>0.93912280701754391</v>
      </c>
      <c r="V4814" s="1" t="str">
        <f>IF(Sales_Datas[[#This Row],[base_price]] &lt;= 632200, "Low", (IF(Sales_Datas[[#This Row],[base_price]] &gt;= 10092000, "High", "Medium")))</f>
        <v>Low</v>
      </c>
    </row>
    <row r="4815" spans="1:22" x14ac:dyDescent="0.25">
      <c r="A4815" s="1" t="s">
        <v>13372</v>
      </c>
      <c r="B4815" s="1" t="s">
        <v>13373</v>
      </c>
      <c r="C4815" s="2">
        <v>44425</v>
      </c>
      <c r="D4815" s="1" t="s">
        <v>9802</v>
      </c>
      <c r="E4815" s="4">
        <v>33060</v>
      </c>
      <c r="F4815">
        <v>2</v>
      </c>
      <c r="G4815" s="4">
        <v>661200</v>
      </c>
      <c r="H4815" s="4">
        <v>0</v>
      </c>
      <c r="I4815" s="4">
        <v>661200</v>
      </c>
      <c r="J4815">
        <v>1</v>
      </c>
      <c r="K4815">
        <v>1</v>
      </c>
      <c r="L4815">
        <v>1</v>
      </c>
      <c r="M4815">
        <v>1</v>
      </c>
      <c r="N4815" s="2">
        <v>44433</v>
      </c>
      <c r="O4815" s="1" t="s">
        <v>9803</v>
      </c>
      <c r="P4815" s="4">
        <v>330600</v>
      </c>
      <c r="Q4815" s="4">
        <v>20126</v>
      </c>
      <c r="R4815" s="1" t="s">
        <v>344</v>
      </c>
      <c r="S4815" s="1" t="s">
        <v>50</v>
      </c>
      <c r="T4815" s="4">
        <f>Sales_Datas[[#This Row],[after_discount]]-(Sales_Datas[[#This Row],[qty_ordered]]*Sales_Datas[[#This Row],[cogs]])</f>
        <v>620948</v>
      </c>
      <c r="U4815" s="3">
        <f>IFERROR(Sales_Datas[[#This Row],[Gross_Profit]]/Sales_Datas[[#This Row],[after_discount]],0)</f>
        <v>0.93912280701754391</v>
      </c>
      <c r="V4815" s="1" t="str">
        <f>IF(Sales_Datas[[#This Row],[base_price]] &lt;= 632200, "Low", (IF(Sales_Datas[[#This Row],[base_price]] &gt;= 10092000, "High", "Medium")))</f>
        <v>Low</v>
      </c>
    </row>
    <row r="4816" spans="1:22" x14ac:dyDescent="0.25">
      <c r="A4816" s="1" t="s">
        <v>13374</v>
      </c>
      <c r="B4816" s="1" t="s">
        <v>673</v>
      </c>
      <c r="C4816" s="2">
        <v>44437</v>
      </c>
      <c r="D4816" s="1" t="s">
        <v>9802</v>
      </c>
      <c r="E4816" s="4">
        <v>33060</v>
      </c>
      <c r="F4816">
        <v>2</v>
      </c>
      <c r="G4816" s="4">
        <v>661200</v>
      </c>
      <c r="H4816" s="4">
        <v>0</v>
      </c>
      <c r="I4816" s="4">
        <v>661200</v>
      </c>
      <c r="J4816">
        <v>1</v>
      </c>
      <c r="K4816">
        <v>1</v>
      </c>
      <c r="L4816">
        <v>1</v>
      </c>
      <c r="M4816">
        <v>1</v>
      </c>
      <c r="N4816" s="2">
        <v>44379</v>
      </c>
      <c r="O4816" s="1" t="s">
        <v>9803</v>
      </c>
      <c r="P4816" s="4">
        <v>330600</v>
      </c>
      <c r="Q4816" s="4">
        <v>20126</v>
      </c>
      <c r="R4816" s="1" t="s">
        <v>344</v>
      </c>
      <c r="S4816" s="1" t="s">
        <v>50</v>
      </c>
      <c r="T4816" s="4">
        <f>Sales_Datas[[#This Row],[after_discount]]-(Sales_Datas[[#This Row],[qty_ordered]]*Sales_Datas[[#This Row],[cogs]])</f>
        <v>620948</v>
      </c>
      <c r="U4816" s="3">
        <f>IFERROR(Sales_Datas[[#This Row],[Gross_Profit]]/Sales_Datas[[#This Row],[after_discount]],0)</f>
        <v>0.93912280701754391</v>
      </c>
      <c r="V4816" s="1" t="str">
        <f>IF(Sales_Datas[[#This Row],[base_price]] &lt;= 632200, "Low", (IF(Sales_Datas[[#This Row],[base_price]] &gt;= 10092000, "High", "Medium")))</f>
        <v>Low</v>
      </c>
    </row>
    <row r="4817" spans="1:22" x14ac:dyDescent="0.25">
      <c r="A4817" s="1" t="s">
        <v>13375</v>
      </c>
      <c r="B4817" s="1" t="s">
        <v>13376</v>
      </c>
      <c r="C4817" s="2">
        <v>44537</v>
      </c>
      <c r="D4817" s="1" t="s">
        <v>9802</v>
      </c>
      <c r="E4817" s="4">
        <v>33060</v>
      </c>
      <c r="F4817">
        <v>2</v>
      </c>
      <c r="G4817" s="4">
        <v>661200</v>
      </c>
      <c r="H4817" s="4">
        <v>0</v>
      </c>
      <c r="I4817" s="4">
        <v>661200</v>
      </c>
      <c r="J4817">
        <v>1</v>
      </c>
      <c r="K4817">
        <v>1</v>
      </c>
      <c r="L4817">
        <v>1</v>
      </c>
      <c r="M4817">
        <v>1</v>
      </c>
      <c r="N4817" s="2">
        <v>44395</v>
      </c>
      <c r="O4817" s="1" t="s">
        <v>9803</v>
      </c>
      <c r="P4817" s="4">
        <v>330600</v>
      </c>
      <c r="Q4817" s="4">
        <v>20126</v>
      </c>
      <c r="R4817" s="1" t="s">
        <v>344</v>
      </c>
      <c r="S4817" s="1" t="s">
        <v>50</v>
      </c>
      <c r="T4817" s="4">
        <f>Sales_Datas[[#This Row],[after_discount]]-(Sales_Datas[[#This Row],[qty_ordered]]*Sales_Datas[[#This Row],[cogs]])</f>
        <v>620948</v>
      </c>
      <c r="U4817" s="3">
        <f>IFERROR(Sales_Datas[[#This Row],[Gross_Profit]]/Sales_Datas[[#This Row],[after_discount]],0)</f>
        <v>0.93912280701754391</v>
      </c>
      <c r="V4817" s="1" t="str">
        <f>IF(Sales_Datas[[#This Row],[base_price]] &lt;= 632200, "Low", (IF(Sales_Datas[[#This Row],[base_price]] &gt;= 10092000, "High", "Medium")))</f>
        <v>Low</v>
      </c>
    </row>
    <row r="4818" spans="1:22" x14ac:dyDescent="0.25">
      <c r="A4818" s="1" t="s">
        <v>13377</v>
      </c>
      <c r="B4818" s="1" t="s">
        <v>3486</v>
      </c>
      <c r="C4818" s="2">
        <v>44577</v>
      </c>
      <c r="D4818" s="1" t="s">
        <v>13378</v>
      </c>
      <c r="E4818" s="4">
        <v>22040</v>
      </c>
      <c r="F4818">
        <v>3</v>
      </c>
      <c r="G4818" s="4">
        <v>661200</v>
      </c>
      <c r="H4818" s="4">
        <v>0</v>
      </c>
      <c r="I4818" s="4">
        <v>661200</v>
      </c>
      <c r="J4818">
        <v>1</v>
      </c>
      <c r="K4818">
        <v>1</v>
      </c>
      <c r="L4818">
        <v>1</v>
      </c>
      <c r="M4818">
        <v>3</v>
      </c>
      <c r="N4818" s="2">
        <v>44476</v>
      </c>
      <c r="O4818" s="1" t="s">
        <v>13379</v>
      </c>
      <c r="P4818" s="4">
        <v>232000</v>
      </c>
      <c r="Q4818" s="4">
        <v>18560</v>
      </c>
      <c r="R4818" s="1" t="s">
        <v>344</v>
      </c>
      <c r="S4818" s="1" t="s">
        <v>56</v>
      </c>
      <c r="T4818" s="4">
        <f>Sales_Datas[[#This Row],[after_discount]]-(Sales_Datas[[#This Row],[qty_ordered]]*Sales_Datas[[#This Row],[cogs]])</f>
        <v>605520</v>
      </c>
      <c r="U4818" s="3">
        <f>IFERROR(Sales_Datas[[#This Row],[Gross_Profit]]/Sales_Datas[[#This Row],[after_discount]],0)</f>
        <v>0.91578947368421049</v>
      </c>
      <c r="V4818" s="1" t="str">
        <f>IF(Sales_Datas[[#This Row],[base_price]] &lt;= 632200, "Low", (IF(Sales_Datas[[#This Row],[base_price]] &gt;= 10092000, "High", "Medium")))</f>
        <v>Low</v>
      </c>
    </row>
    <row r="4819" spans="1:22" x14ac:dyDescent="0.25">
      <c r="A4819" s="1" t="s">
        <v>13380</v>
      </c>
      <c r="B4819" s="1" t="s">
        <v>13381</v>
      </c>
      <c r="C4819" s="2">
        <v>44655</v>
      </c>
      <c r="D4819" s="1" t="s">
        <v>9802</v>
      </c>
      <c r="E4819" s="4">
        <v>33060</v>
      </c>
      <c r="F4819">
        <v>2</v>
      </c>
      <c r="G4819" s="4">
        <v>661200</v>
      </c>
      <c r="H4819" s="4">
        <v>0</v>
      </c>
      <c r="I4819" s="4">
        <v>661200</v>
      </c>
      <c r="J4819">
        <v>1</v>
      </c>
      <c r="K4819">
        <v>1</v>
      </c>
      <c r="L4819">
        <v>1</v>
      </c>
      <c r="M4819">
        <v>1</v>
      </c>
      <c r="N4819" s="2">
        <v>44417</v>
      </c>
      <c r="O4819" s="1" t="s">
        <v>9803</v>
      </c>
      <c r="P4819" s="4">
        <v>330600</v>
      </c>
      <c r="Q4819" s="4">
        <v>20126</v>
      </c>
      <c r="R4819" s="1" t="s">
        <v>344</v>
      </c>
      <c r="S4819" s="1" t="s">
        <v>50</v>
      </c>
      <c r="T4819" s="4">
        <f>Sales_Datas[[#This Row],[after_discount]]-(Sales_Datas[[#This Row],[qty_ordered]]*Sales_Datas[[#This Row],[cogs]])</f>
        <v>620948</v>
      </c>
      <c r="U4819" s="3">
        <f>IFERROR(Sales_Datas[[#This Row],[Gross_Profit]]/Sales_Datas[[#This Row],[after_discount]],0)</f>
        <v>0.93912280701754391</v>
      </c>
      <c r="V4819" s="1" t="str">
        <f>IF(Sales_Datas[[#This Row],[base_price]] &lt;= 632200, "Low", (IF(Sales_Datas[[#This Row],[base_price]] &gt;= 10092000, "High", "Medium")))</f>
        <v>Low</v>
      </c>
    </row>
    <row r="4820" spans="1:22" x14ac:dyDescent="0.25">
      <c r="A4820" s="1" t="s">
        <v>13382</v>
      </c>
      <c r="B4820" s="1" t="s">
        <v>120</v>
      </c>
      <c r="C4820" s="2">
        <v>44589</v>
      </c>
      <c r="D4820" s="1" t="s">
        <v>11690</v>
      </c>
      <c r="E4820" s="4">
        <v>66120</v>
      </c>
      <c r="F4820">
        <v>1</v>
      </c>
      <c r="G4820" s="4">
        <v>661200</v>
      </c>
      <c r="H4820" s="4">
        <v>0</v>
      </c>
      <c r="I4820" s="4">
        <v>661200</v>
      </c>
      <c r="J4820">
        <v>1</v>
      </c>
      <c r="K4820">
        <v>1</v>
      </c>
      <c r="L4820">
        <v>1</v>
      </c>
      <c r="M4820">
        <v>1</v>
      </c>
      <c r="N4820" s="2">
        <v>44581</v>
      </c>
      <c r="O4820" s="1" t="s">
        <v>11691</v>
      </c>
      <c r="P4820" s="4">
        <v>661200</v>
      </c>
      <c r="Q4820" s="4">
        <v>50228</v>
      </c>
      <c r="R4820" s="1" t="s">
        <v>75</v>
      </c>
      <c r="S4820" s="1" t="s">
        <v>50</v>
      </c>
      <c r="T4820" s="4">
        <f>Sales_Datas[[#This Row],[after_discount]]-(Sales_Datas[[#This Row],[qty_ordered]]*Sales_Datas[[#This Row],[cogs]])</f>
        <v>610972</v>
      </c>
      <c r="U4820" s="3">
        <f>IFERROR(Sales_Datas[[#This Row],[Gross_Profit]]/Sales_Datas[[#This Row],[after_discount]],0)</f>
        <v>0.92403508771929821</v>
      </c>
      <c r="V4820" s="1" t="str">
        <f>IF(Sales_Datas[[#This Row],[base_price]] &lt;= 632200, "Low", (IF(Sales_Datas[[#This Row],[base_price]] &gt;= 10092000, "High", "Medium")))</f>
        <v>Medium</v>
      </c>
    </row>
    <row r="4821" spans="1:22" x14ac:dyDescent="0.25">
      <c r="A4821" s="1" t="s">
        <v>13383</v>
      </c>
      <c r="B4821" s="1" t="s">
        <v>13384</v>
      </c>
      <c r="C4821" s="2">
        <v>44655</v>
      </c>
      <c r="D4821" s="1" t="s">
        <v>13385</v>
      </c>
      <c r="E4821" s="4">
        <v>33060</v>
      </c>
      <c r="F4821">
        <v>2</v>
      </c>
      <c r="G4821" s="4">
        <v>661200</v>
      </c>
      <c r="H4821" s="4">
        <v>0</v>
      </c>
      <c r="I4821" s="4">
        <v>661200</v>
      </c>
      <c r="J4821">
        <v>1</v>
      </c>
      <c r="K4821">
        <v>1</v>
      </c>
      <c r="L4821">
        <v>1</v>
      </c>
      <c r="M4821">
        <v>1</v>
      </c>
      <c r="N4821" s="2">
        <v>44666</v>
      </c>
      <c r="O4821" s="1" t="s">
        <v>13386</v>
      </c>
      <c r="P4821" s="4">
        <v>330600</v>
      </c>
      <c r="Q4821" s="4">
        <v>21460</v>
      </c>
      <c r="R4821" s="1" t="s">
        <v>75</v>
      </c>
      <c r="S4821" s="1" t="s">
        <v>50</v>
      </c>
      <c r="T4821" s="4">
        <f>Sales_Datas[[#This Row],[after_discount]]-(Sales_Datas[[#This Row],[qty_ordered]]*Sales_Datas[[#This Row],[cogs]])</f>
        <v>618280</v>
      </c>
      <c r="U4821" s="3">
        <f>IFERROR(Sales_Datas[[#This Row],[Gross_Profit]]/Sales_Datas[[#This Row],[after_discount]],0)</f>
        <v>0.93508771929824563</v>
      </c>
      <c r="V4821" s="1" t="str">
        <f>IF(Sales_Datas[[#This Row],[base_price]] &lt;= 632200, "Low", (IF(Sales_Datas[[#This Row],[base_price]] &gt;= 10092000, "High", "Medium")))</f>
        <v>Low</v>
      </c>
    </row>
    <row r="4822" spans="1:22" x14ac:dyDescent="0.25">
      <c r="A4822" s="1" t="s">
        <v>13387</v>
      </c>
      <c r="B4822" s="1" t="s">
        <v>3486</v>
      </c>
      <c r="C4822" s="2">
        <v>44743</v>
      </c>
      <c r="D4822" s="1" t="s">
        <v>13388</v>
      </c>
      <c r="E4822" s="4">
        <v>66120</v>
      </c>
      <c r="F4822">
        <v>1</v>
      </c>
      <c r="G4822" s="4">
        <v>661200</v>
      </c>
      <c r="H4822" s="4">
        <v>0</v>
      </c>
      <c r="I4822" s="4">
        <v>661200</v>
      </c>
      <c r="J4822">
        <v>1</v>
      </c>
      <c r="K4822">
        <v>1</v>
      </c>
      <c r="L4822">
        <v>1</v>
      </c>
      <c r="M4822">
        <v>3</v>
      </c>
      <c r="N4822" s="2">
        <v>44476</v>
      </c>
      <c r="O4822" s="1" t="s">
        <v>13389</v>
      </c>
      <c r="P4822" s="4">
        <v>661200</v>
      </c>
      <c r="Q4822" s="4">
        <v>44254</v>
      </c>
      <c r="R4822" s="1" t="s">
        <v>75</v>
      </c>
      <c r="S4822" s="1" t="s">
        <v>56</v>
      </c>
      <c r="T4822" s="4">
        <f>Sales_Datas[[#This Row],[after_discount]]-(Sales_Datas[[#This Row],[qty_ordered]]*Sales_Datas[[#This Row],[cogs]])</f>
        <v>616946</v>
      </c>
      <c r="U4822" s="3">
        <f>IFERROR(Sales_Datas[[#This Row],[Gross_Profit]]/Sales_Datas[[#This Row],[after_discount]],0)</f>
        <v>0.93307017543859649</v>
      </c>
      <c r="V4822" s="1" t="str">
        <f>IF(Sales_Datas[[#This Row],[base_price]] &lt;= 632200, "Low", (IF(Sales_Datas[[#This Row],[base_price]] &gt;= 10092000, "High", "Medium")))</f>
        <v>Medium</v>
      </c>
    </row>
    <row r="4823" spans="1:22" x14ac:dyDescent="0.25">
      <c r="A4823" s="1" t="s">
        <v>13390</v>
      </c>
      <c r="B4823" s="1" t="s">
        <v>120</v>
      </c>
      <c r="C4823" s="2">
        <v>44744</v>
      </c>
      <c r="D4823" s="1" t="s">
        <v>10046</v>
      </c>
      <c r="E4823" s="4">
        <v>66120</v>
      </c>
      <c r="F4823">
        <v>1</v>
      </c>
      <c r="G4823" s="4">
        <v>661200</v>
      </c>
      <c r="H4823" s="4">
        <v>0</v>
      </c>
      <c r="I4823" s="4">
        <v>661200</v>
      </c>
      <c r="J4823">
        <v>1</v>
      </c>
      <c r="K4823">
        <v>1</v>
      </c>
      <c r="L4823">
        <v>0</v>
      </c>
      <c r="M4823">
        <v>1</v>
      </c>
      <c r="N4823" s="2">
        <v>44581</v>
      </c>
      <c r="O4823" s="1" t="s">
        <v>10047</v>
      </c>
      <c r="P4823" s="4">
        <v>521420</v>
      </c>
      <c r="Q4823" s="4">
        <v>40658</v>
      </c>
      <c r="R4823" s="1" t="s">
        <v>75</v>
      </c>
      <c r="S4823" s="1" t="s">
        <v>50</v>
      </c>
      <c r="T4823" s="4">
        <f>Sales_Datas[[#This Row],[after_discount]]-(Sales_Datas[[#This Row],[qty_ordered]]*Sales_Datas[[#This Row],[cogs]])</f>
        <v>620542</v>
      </c>
      <c r="U4823" s="3">
        <f>IFERROR(Sales_Datas[[#This Row],[Gross_Profit]]/Sales_Datas[[#This Row],[after_discount]],0)</f>
        <v>0.93850877192982451</v>
      </c>
      <c r="V4823" s="1" t="str">
        <f>IF(Sales_Datas[[#This Row],[base_price]] &lt;= 632200, "Low", (IF(Sales_Datas[[#This Row],[base_price]] &gt;= 10092000, "High", "Medium")))</f>
        <v>Low</v>
      </c>
    </row>
    <row r="4824" spans="1:22" x14ac:dyDescent="0.25">
      <c r="A4824" s="1" t="s">
        <v>13391</v>
      </c>
      <c r="B4824" s="1" t="s">
        <v>13392</v>
      </c>
      <c r="C4824" s="2">
        <v>44625</v>
      </c>
      <c r="D4824" s="1" t="s">
        <v>13393</v>
      </c>
      <c r="E4824" s="4">
        <v>65830</v>
      </c>
      <c r="F4824">
        <v>1</v>
      </c>
      <c r="G4824" s="4">
        <v>658300</v>
      </c>
      <c r="H4824" s="4">
        <v>0</v>
      </c>
      <c r="I4824" s="4">
        <v>658300</v>
      </c>
      <c r="J4824">
        <v>1</v>
      </c>
      <c r="K4824">
        <v>1</v>
      </c>
      <c r="L4824">
        <v>0</v>
      </c>
      <c r="M4824">
        <v>1</v>
      </c>
      <c r="N4824" s="2">
        <v>44667</v>
      </c>
      <c r="O4824" s="1" t="s">
        <v>13394</v>
      </c>
      <c r="P4824" s="4">
        <v>658300</v>
      </c>
      <c r="Q4824" s="4">
        <v>44080</v>
      </c>
      <c r="R4824" s="1" t="s">
        <v>554</v>
      </c>
      <c r="S4824" s="1" t="s">
        <v>50</v>
      </c>
      <c r="T4824" s="4">
        <f>Sales_Datas[[#This Row],[after_discount]]-(Sales_Datas[[#This Row],[qty_ordered]]*Sales_Datas[[#This Row],[cogs]])</f>
        <v>614220</v>
      </c>
      <c r="U4824" s="3">
        <f>IFERROR(Sales_Datas[[#This Row],[Gross_Profit]]/Sales_Datas[[#This Row],[after_discount]],0)</f>
        <v>0.93303964757709246</v>
      </c>
      <c r="V4824" s="1" t="str">
        <f>IF(Sales_Datas[[#This Row],[base_price]] &lt;= 632200, "Low", (IF(Sales_Datas[[#This Row],[base_price]] &gt;= 10092000, "High", "Medium")))</f>
        <v>Medium</v>
      </c>
    </row>
    <row r="4825" spans="1:22" x14ac:dyDescent="0.25">
      <c r="A4825" s="1" t="s">
        <v>13395</v>
      </c>
      <c r="B4825" s="1" t="s">
        <v>13396</v>
      </c>
      <c r="C4825" s="2">
        <v>44425</v>
      </c>
      <c r="D4825" s="1" t="s">
        <v>13397</v>
      </c>
      <c r="E4825" s="4">
        <v>65540</v>
      </c>
      <c r="F4825">
        <v>1</v>
      </c>
      <c r="G4825" s="4">
        <v>655400</v>
      </c>
      <c r="H4825" s="4">
        <v>0</v>
      </c>
      <c r="I4825" s="4">
        <v>655400</v>
      </c>
      <c r="J4825">
        <v>1</v>
      </c>
      <c r="K4825">
        <v>0</v>
      </c>
      <c r="L4825">
        <v>0</v>
      </c>
      <c r="M4825">
        <v>8</v>
      </c>
      <c r="N4825" s="2">
        <v>44423</v>
      </c>
      <c r="O4825" s="1" t="s">
        <v>13398</v>
      </c>
      <c r="P4825" s="4">
        <v>559700</v>
      </c>
      <c r="Q4825" s="4">
        <v>37468</v>
      </c>
      <c r="R4825" s="1" t="s">
        <v>128</v>
      </c>
      <c r="S4825" s="1" t="s">
        <v>1115</v>
      </c>
      <c r="T4825" s="4">
        <f>Sales_Datas[[#This Row],[after_discount]]-(Sales_Datas[[#This Row],[qty_ordered]]*Sales_Datas[[#This Row],[cogs]])</f>
        <v>617932</v>
      </c>
      <c r="U4825" s="3">
        <f>IFERROR(Sales_Datas[[#This Row],[Gross_Profit]]/Sales_Datas[[#This Row],[after_discount]],0)</f>
        <v>0.94283185840707961</v>
      </c>
      <c r="V4825" s="1" t="str">
        <f>IF(Sales_Datas[[#This Row],[base_price]] &lt;= 632200, "Low", (IF(Sales_Datas[[#This Row],[base_price]] &gt;= 10092000, "High", "Medium")))</f>
        <v>Low</v>
      </c>
    </row>
    <row r="4826" spans="1:22" x14ac:dyDescent="0.25">
      <c r="A4826" s="1" t="s">
        <v>13399</v>
      </c>
      <c r="B4826" s="1" t="s">
        <v>1573</v>
      </c>
      <c r="C4826" s="2">
        <v>44771</v>
      </c>
      <c r="D4826" s="1" t="s">
        <v>686</v>
      </c>
      <c r="E4826" s="4">
        <v>21750</v>
      </c>
      <c r="F4826">
        <v>3</v>
      </c>
      <c r="G4826" s="4">
        <v>652500</v>
      </c>
      <c r="H4826" s="4">
        <v>0</v>
      </c>
      <c r="I4826" s="4">
        <v>652500</v>
      </c>
      <c r="J4826">
        <v>1</v>
      </c>
      <c r="K4826">
        <v>1</v>
      </c>
      <c r="L4826">
        <v>1</v>
      </c>
      <c r="M4826">
        <v>1</v>
      </c>
      <c r="N4826" s="2">
        <v>44400</v>
      </c>
      <c r="O4826" s="1" t="s">
        <v>687</v>
      </c>
      <c r="P4826" s="4">
        <v>266800</v>
      </c>
      <c r="Q4826" s="4">
        <v>18908</v>
      </c>
      <c r="R4826" s="1" t="s">
        <v>344</v>
      </c>
      <c r="S4826" s="1" t="s">
        <v>50</v>
      </c>
      <c r="T4826" s="4">
        <f>Sales_Datas[[#This Row],[after_discount]]-(Sales_Datas[[#This Row],[qty_ordered]]*Sales_Datas[[#This Row],[cogs]])</f>
        <v>595776</v>
      </c>
      <c r="U4826" s="3">
        <f>IFERROR(Sales_Datas[[#This Row],[Gross_Profit]]/Sales_Datas[[#This Row],[after_discount]],0)</f>
        <v>0.91306666666666669</v>
      </c>
      <c r="V4826" s="1" t="str">
        <f>IF(Sales_Datas[[#This Row],[base_price]] &lt;= 632200, "Low", (IF(Sales_Datas[[#This Row],[base_price]] &gt;= 10092000, "High", "Medium")))</f>
        <v>Low</v>
      </c>
    </row>
    <row r="4827" spans="1:22" x14ac:dyDescent="0.25">
      <c r="A4827" s="1" t="s">
        <v>13400</v>
      </c>
      <c r="B4827" s="1" t="s">
        <v>13401</v>
      </c>
      <c r="C4827" s="2">
        <v>44596</v>
      </c>
      <c r="D4827" s="1" t="s">
        <v>12609</v>
      </c>
      <c r="E4827" s="4">
        <v>64960</v>
      </c>
      <c r="F4827">
        <v>1</v>
      </c>
      <c r="G4827" s="4">
        <v>649600</v>
      </c>
      <c r="H4827" s="4">
        <v>0</v>
      </c>
      <c r="I4827" s="4">
        <v>649600</v>
      </c>
      <c r="J4827">
        <v>1</v>
      </c>
      <c r="K4827">
        <v>1</v>
      </c>
      <c r="L4827">
        <v>1</v>
      </c>
      <c r="M4827">
        <v>1</v>
      </c>
      <c r="N4827" s="2">
        <v>44662</v>
      </c>
      <c r="O4827" s="1" t="s">
        <v>12610</v>
      </c>
      <c r="P4827" s="4">
        <v>649600</v>
      </c>
      <c r="Q4827" s="4">
        <v>50634</v>
      </c>
      <c r="R4827" s="1" t="s">
        <v>55</v>
      </c>
      <c r="S4827" s="1" t="s">
        <v>50</v>
      </c>
      <c r="T4827" s="4">
        <f>Sales_Datas[[#This Row],[after_discount]]-(Sales_Datas[[#This Row],[qty_ordered]]*Sales_Datas[[#This Row],[cogs]])</f>
        <v>598966</v>
      </c>
      <c r="U4827" s="3">
        <f>IFERROR(Sales_Datas[[#This Row],[Gross_Profit]]/Sales_Datas[[#This Row],[after_discount]],0)</f>
        <v>0.92205357142857147</v>
      </c>
      <c r="V4827" s="1" t="str">
        <f>IF(Sales_Datas[[#This Row],[base_price]] &lt;= 632200, "Low", (IF(Sales_Datas[[#This Row],[base_price]] &gt;= 10092000, "High", "Medium")))</f>
        <v>Medium</v>
      </c>
    </row>
    <row r="4828" spans="1:22" x14ac:dyDescent="0.25">
      <c r="A4828" s="1" t="s">
        <v>13402</v>
      </c>
      <c r="B4828" s="1" t="s">
        <v>3890</v>
      </c>
      <c r="C4828" s="2">
        <v>44264</v>
      </c>
      <c r="D4828" s="1" t="s">
        <v>13403</v>
      </c>
      <c r="E4828" s="4">
        <v>64960</v>
      </c>
      <c r="F4828">
        <v>1</v>
      </c>
      <c r="G4828" s="4">
        <v>649600</v>
      </c>
      <c r="H4828" s="4">
        <v>0</v>
      </c>
      <c r="I4828" s="4">
        <v>649600</v>
      </c>
      <c r="J4828">
        <v>1</v>
      </c>
      <c r="K4828">
        <v>1</v>
      </c>
      <c r="L4828">
        <v>1</v>
      </c>
      <c r="M4828">
        <v>11</v>
      </c>
      <c r="N4828" s="2">
        <v>44393</v>
      </c>
      <c r="O4828" s="1" t="s">
        <v>13404</v>
      </c>
      <c r="P4828" s="4">
        <v>649600</v>
      </c>
      <c r="Q4828" s="4">
        <v>54520</v>
      </c>
      <c r="R4828" s="1" t="s">
        <v>383</v>
      </c>
      <c r="S4828" s="1" t="s">
        <v>1125</v>
      </c>
      <c r="T4828" s="4">
        <f>Sales_Datas[[#This Row],[after_discount]]-(Sales_Datas[[#This Row],[qty_ordered]]*Sales_Datas[[#This Row],[cogs]])</f>
        <v>595080</v>
      </c>
      <c r="U4828" s="3">
        <f>IFERROR(Sales_Datas[[#This Row],[Gross_Profit]]/Sales_Datas[[#This Row],[after_discount]],0)</f>
        <v>0.91607142857142854</v>
      </c>
      <c r="V4828" s="1" t="str">
        <f>IF(Sales_Datas[[#This Row],[base_price]] &lt;= 632200, "Low", (IF(Sales_Datas[[#This Row],[base_price]] &gt;= 10092000, "High", "Medium")))</f>
        <v>Medium</v>
      </c>
    </row>
    <row r="4829" spans="1:22" x14ac:dyDescent="0.25">
      <c r="A4829" s="1" t="s">
        <v>13405</v>
      </c>
      <c r="B4829" s="1" t="s">
        <v>13406</v>
      </c>
      <c r="C4829" s="2">
        <v>44897</v>
      </c>
      <c r="D4829" s="1" t="s">
        <v>7790</v>
      </c>
      <c r="E4829" s="4">
        <v>9280</v>
      </c>
      <c r="F4829">
        <v>7</v>
      </c>
      <c r="G4829" s="4">
        <v>649600</v>
      </c>
      <c r="H4829" s="4">
        <v>0</v>
      </c>
      <c r="I4829" s="4">
        <v>649600</v>
      </c>
      <c r="J4829">
        <v>1</v>
      </c>
      <c r="K4829">
        <v>1</v>
      </c>
      <c r="L4829">
        <v>1</v>
      </c>
      <c r="M4829">
        <v>1</v>
      </c>
      <c r="N4829" s="2">
        <v>44489</v>
      </c>
      <c r="O4829" s="1" t="s">
        <v>7791</v>
      </c>
      <c r="P4829" s="4">
        <v>92800</v>
      </c>
      <c r="Q4829" s="4">
        <v>6032</v>
      </c>
      <c r="R4829" s="1" t="s">
        <v>344</v>
      </c>
      <c r="S4829" s="1" t="s">
        <v>50</v>
      </c>
      <c r="T4829" s="4">
        <f>Sales_Datas[[#This Row],[after_discount]]-(Sales_Datas[[#This Row],[qty_ordered]]*Sales_Datas[[#This Row],[cogs]])</f>
        <v>607376</v>
      </c>
      <c r="U4829" s="3">
        <f>IFERROR(Sales_Datas[[#This Row],[Gross_Profit]]/Sales_Datas[[#This Row],[after_discount]],0)</f>
        <v>0.93500000000000005</v>
      </c>
      <c r="V4829" s="1" t="str">
        <f>IF(Sales_Datas[[#This Row],[base_price]] &lt;= 632200, "Low", (IF(Sales_Datas[[#This Row],[base_price]] &gt;= 10092000, "High", "Medium")))</f>
        <v>Low</v>
      </c>
    </row>
    <row r="4830" spans="1:22" x14ac:dyDescent="0.25">
      <c r="A4830" s="1" t="s">
        <v>13407</v>
      </c>
      <c r="B4830" s="1" t="s">
        <v>13408</v>
      </c>
      <c r="C4830" s="2">
        <v>44617</v>
      </c>
      <c r="D4830" s="1" t="s">
        <v>13409</v>
      </c>
      <c r="E4830" s="4">
        <v>8120</v>
      </c>
      <c r="F4830">
        <v>8</v>
      </c>
      <c r="G4830" s="4">
        <v>649600</v>
      </c>
      <c r="H4830" s="4">
        <v>0</v>
      </c>
      <c r="I4830" s="4">
        <v>649600</v>
      </c>
      <c r="J4830">
        <v>1</v>
      </c>
      <c r="K4830">
        <v>0</v>
      </c>
      <c r="L4830">
        <v>0</v>
      </c>
      <c r="M4830">
        <v>1</v>
      </c>
      <c r="N4830" s="2">
        <v>44593</v>
      </c>
      <c r="O4830" s="1" t="s">
        <v>13410</v>
      </c>
      <c r="P4830" s="4">
        <v>81200</v>
      </c>
      <c r="Q4830" s="4">
        <v>4930</v>
      </c>
      <c r="R4830" s="1" t="s">
        <v>75</v>
      </c>
      <c r="S4830" s="1" t="s">
        <v>50</v>
      </c>
      <c r="T4830" s="4">
        <f>Sales_Datas[[#This Row],[after_discount]]-(Sales_Datas[[#This Row],[qty_ordered]]*Sales_Datas[[#This Row],[cogs]])</f>
        <v>610160</v>
      </c>
      <c r="U4830" s="3">
        <f>IFERROR(Sales_Datas[[#This Row],[Gross_Profit]]/Sales_Datas[[#This Row],[after_discount]],0)</f>
        <v>0.93928571428571428</v>
      </c>
      <c r="V4830" s="1" t="str">
        <f>IF(Sales_Datas[[#This Row],[base_price]] &lt;= 632200, "Low", (IF(Sales_Datas[[#This Row],[base_price]] &gt;= 10092000, "High", "Medium")))</f>
        <v>Low</v>
      </c>
    </row>
    <row r="4831" spans="1:22" x14ac:dyDescent="0.25">
      <c r="A4831" s="1" t="s">
        <v>13411</v>
      </c>
      <c r="B4831" s="1" t="s">
        <v>13412</v>
      </c>
      <c r="C4831" s="2">
        <v>44687</v>
      </c>
      <c r="D4831" s="1" t="s">
        <v>4839</v>
      </c>
      <c r="E4831" s="4">
        <v>64902</v>
      </c>
      <c r="F4831">
        <v>1</v>
      </c>
      <c r="G4831" s="4">
        <v>649020</v>
      </c>
      <c r="H4831" s="4">
        <v>0</v>
      </c>
      <c r="I4831" s="4">
        <v>649020</v>
      </c>
      <c r="J4831">
        <v>1</v>
      </c>
      <c r="K4831">
        <v>0</v>
      </c>
      <c r="L4831">
        <v>0</v>
      </c>
      <c r="M4831">
        <v>7</v>
      </c>
      <c r="N4831" s="2">
        <v>44526</v>
      </c>
      <c r="O4831" s="1" t="s">
        <v>4840</v>
      </c>
      <c r="P4831" s="4">
        <v>649020</v>
      </c>
      <c r="Q4831" s="4">
        <v>47328</v>
      </c>
      <c r="R4831" s="1" t="s">
        <v>344</v>
      </c>
      <c r="S4831" s="1" t="s">
        <v>66</v>
      </c>
      <c r="T4831" s="4">
        <f>Sales_Datas[[#This Row],[after_discount]]-(Sales_Datas[[#This Row],[qty_ordered]]*Sales_Datas[[#This Row],[cogs]])</f>
        <v>601692</v>
      </c>
      <c r="U4831" s="3">
        <f>IFERROR(Sales_Datas[[#This Row],[Gross_Profit]]/Sales_Datas[[#This Row],[after_discount]],0)</f>
        <v>0.92707774798927611</v>
      </c>
      <c r="V4831" s="1" t="str">
        <f>IF(Sales_Datas[[#This Row],[base_price]] &lt;= 632200, "Low", (IF(Sales_Datas[[#This Row],[base_price]] &gt;= 10092000, "High", "Medium")))</f>
        <v>Medium</v>
      </c>
    </row>
    <row r="4832" spans="1:22" x14ac:dyDescent="0.25">
      <c r="A4832" s="1" t="s">
        <v>13413</v>
      </c>
      <c r="B4832" s="1" t="s">
        <v>13412</v>
      </c>
      <c r="C4832" s="2">
        <v>44737</v>
      </c>
      <c r="D4832" s="1" t="s">
        <v>4839</v>
      </c>
      <c r="E4832" s="4">
        <v>64902</v>
      </c>
      <c r="F4832">
        <v>1</v>
      </c>
      <c r="G4832" s="4">
        <v>649020</v>
      </c>
      <c r="H4832" s="4">
        <v>0</v>
      </c>
      <c r="I4832" s="4">
        <v>649020</v>
      </c>
      <c r="J4832">
        <v>1</v>
      </c>
      <c r="K4832">
        <v>0</v>
      </c>
      <c r="L4832">
        <v>0</v>
      </c>
      <c r="M4832">
        <v>7</v>
      </c>
      <c r="N4832" s="2">
        <v>44526</v>
      </c>
      <c r="O4832" s="1" t="s">
        <v>4840</v>
      </c>
      <c r="P4832" s="4">
        <v>649020</v>
      </c>
      <c r="Q4832" s="4">
        <v>47328</v>
      </c>
      <c r="R4832" s="1" t="s">
        <v>344</v>
      </c>
      <c r="S4832" s="1" t="s">
        <v>66</v>
      </c>
      <c r="T4832" s="4">
        <f>Sales_Datas[[#This Row],[after_discount]]-(Sales_Datas[[#This Row],[qty_ordered]]*Sales_Datas[[#This Row],[cogs]])</f>
        <v>601692</v>
      </c>
      <c r="U4832" s="3">
        <f>IFERROR(Sales_Datas[[#This Row],[Gross_Profit]]/Sales_Datas[[#This Row],[after_discount]],0)</f>
        <v>0.92707774798927611</v>
      </c>
      <c r="V4832" s="1" t="str">
        <f>IF(Sales_Datas[[#This Row],[base_price]] &lt;= 632200, "Low", (IF(Sales_Datas[[#This Row],[base_price]] &gt;= 10092000, "High", "Medium")))</f>
        <v>Medium</v>
      </c>
    </row>
    <row r="4833" spans="1:22" x14ac:dyDescent="0.25">
      <c r="A4833" s="1" t="s">
        <v>13414</v>
      </c>
      <c r="B4833" s="1" t="s">
        <v>13415</v>
      </c>
      <c r="C4833" s="2">
        <v>44773</v>
      </c>
      <c r="D4833" s="1" t="s">
        <v>4839</v>
      </c>
      <c r="E4833" s="4">
        <v>64902</v>
      </c>
      <c r="F4833">
        <v>1</v>
      </c>
      <c r="G4833" s="4">
        <v>649020</v>
      </c>
      <c r="H4833" s="4">
        <v>0</v>
      </c>
      <c r="I4833" s="4">
        <v>649020</v>
      </c>
      <c r="J4833">
        <v>1</v>
      </c>
      <c r="K4833">
        <v>1</v>
      </c>
      <c r="L4833">
        <v>1</v>
      </c>
      <c r="M4833">
        <v>1</v>
      </c>
      <c r="N4833" s="2">
        <v>44399</v>
      </c>
      <c r="O4833" s="1" t="s">
        <v>4840</v>
      </c>
      <c r="P4833" s="4">
        <v>649020</v>
      </c>
      <c r="Q4833" s="4">
        <v>47328</v>
      </c>
      <c r="R4833" s="1" t="s">
        <v>344</v>
      </c>
      <c r="S4833" s="1" t="s">
        <v>50</v>
      </c>
      <c r="T4833" s="4">
        <f>Sales_Datas[[#This Row],[after_discount]]-(Sales_Datas[[#This Row],[qty_ordered]]*Sales_Datas[[#This Row],[cogs]])</f>
        <v>601692</v>
      </c>
      <c r="U4833" s="3">
        <f>IFERROR(Sales_Datas[[#This Row],[Gross_Profit]]/Sales_Datas[[#This Row],[after_discount]],0)</f>
        <v>0.92707774798927611</v>
      </c>
      <c r="V4833" s="1" t="str">
        <f>IF(Sales_Datas[[#This Row],[base_price]] &lt;= 632200, "Low", (IF(Sales_Datas[[#This Row],[base_price]] &gt;= 10092000, "High", "Medium")))</f>
        <v>Medium</v>
      </c>
    </row>
    <row r="4834" spans="1:22" x14ac:dyDescent="0.25">
      <c r="A4834" s="1" t="s">
        <v>13416</v>
      </c>
      <c r="B4834" s="1" t="s">
        <v>10007</v>
      </c>
      <c r="C4834" s="2">
        <v>44871</v>
      </c>
      <c r="D4834" s="1" t="s">
        <v>4839</v>
      </c>
      <c r="E4834" s="4">
        <v>64902</v>
      </c>
      <c r="F4834">
        <v>1</v>
      </c>
      <c r="G4834" s="4">
        <v>649020</v>
      </c>
      <c r="H4834" s="4">
        <v>0</v>
      </c>
      <c r="I4834" s="4">
        <v>649020</v>
      </c>
      <c r="J4834">
        <v>1</v>
      </c>
      <c r="K4834">
        <v>1</v>
      </c>
      <c r="L4834">
        <v>0</v>
      </c>
      <c r="M4834">
        <v>1</v>
      </c>
      <c r="N4834" s="2">
        <v>44392</v>
      </c>
      <c r="O4834" s="1" t="s">
        <v>4840</v>
      </c>
      <c r="P4834" s="4">
        <v>649020</v>
      </c>
      <c r="Q4834" s="4">
        <v>47328</v>
      </c>
      <c r="R4834" s="1" t="s">
        <v>344</v>
      </c>
      <c r="S4834" s="1" t="s">
        <v>50</v>
      </c>
      <c r="T4834" s="4">
        <f>Sales_Datas[[#This Row],[after_discount]]-(Sales_Datas[[#This Row],[qty_ordered]]*Sales_Datas[[#This Row],[cogs]])</f>
        <v>601692</v>
      </c>
      <c r="U4834" s="3">
        <f>IFERROR(Sales_Datas[[#This Row],[Gross_Profit]]/Sales_Datas[[#This Row],[after_discount]],0)</f>
        <v>0.92707774798927611</v>
      </c>
      <c r="V4834" s="1" t="str">
        <f>IF(Sales_Datas[[#This Row],[base_price]] &lt;= 632200, "Low", (IF(Sales_Datas[[#This Row],[base_price]] &gt;= 10092000, "High", "Medium")))</f>
        <v>Medium</v>
      </c>
    </row>
    <row r="4835" spans="1:22" x14ac:dyDescent="0.25">
      <c r="A4835" s="1" t="s">
        <v>13417</v>
      </c>
      <c r="B4835" s="1" t="s">
        <v>13418</v>
      </c>
      <c r="C4835" s="2">
        <v>44203</v>
      </c>
      <c r="D4835" s="1" t="s">
        <v>13419</v>
      </c>
      <c r="E4835" s="4">
        <v>32190</v>
      </c>
      <c r="F4835">
        <v>2</v>
      </c>
      <c r="G4835" s="4">
        <v>643800</v>
      </c>
      <c r="H4835" s="4">
        <v>0</v>
      </c>
      <c r="I4835" s="4">
        <v>643800</v>
      </c>
      <c r="J4835">
        <v>1</v>
      </c>
      <c r="K4835">
        <v>1</v>
      </c>
      <c r="L4835">
        <v>0</v>
      </c>
      <c r="M4835">
        <v>1</v>
      </c>
      <c r="N4835" s="2">
        <v>44395</v>
      </c>
      <c r="O4835" s="1" t="s">
        <v>13420</v>
      </c>
      <c r="P4835" s="4">
        <v>321900</v>
      </c>
      <c r="Q4835" s="4">
        <v>25056</v>
      </c>
      <c r="R4835" s="1" t="s">
        <v>344</v>
      </c>
      <c r="S4835" s="1" t="s">
        <v>50</v>
      </c>
      <c r="T4835" s="4">
        <f>Sales_Datas[[#This Row],[after_discount]]-(Sales_Datas[[#This Row],[qty_ordered]]*Sales_Datas[[#This Row],[cogs]])</f>
        <v>593688</v>
      </c>
      <c r="U4835" s="3">
        <f>IFERROR(Sales_Datas[[#This Row],[Gross_Profit]]/Sales_Datas[[#This Row],[after_discount]],0)</f>
        <v>0.92216216216216218</v>
      </c>
      <c r="V4835" s="1" t="str">
        <f>IF(Sales_Datas[[#This Row],[base_price]] &lt;= 632200, "Low", (IF(Sales_Datas[[#This Row],[base_price]] &gt;= 10092000, "High", "Medium")))</f>
        <v>Low</v>
      </c>
    </row>
    <row r="4836" spans="1:22" x14ac:dyDescent="0.25">
      <c r="A4836" s="1" t="s">
        <v>13421</v>
      </c>
      <c r="B4836" s="1" t="s">
        <v>13422</v>
      </c>
      <c r="C4836" s="2">
        <v>44839</v>
      </c>
      <c r="D4836" s="1" t="s">
        <v>13423</v>
      </c>
      <c r="E4836" s="4">
        <v>64380</v>
      </c>
      <c r="F4836">
        <v>1</v>
      </c>
      <c r="G4836" s="4">
        <v>643800</v>
      </c>
      <c r="H4836" s="4">
        <v>0</v>
      </c>
      <c r="I4836" s="4">
        <v>643800</v>
      </c>
      <c r="J4836">
        <v>1</v>
      </c>
      <c r="K4836">
        <v>1</v>
      </c>
      <c r="L4836">
        <v>1</v>
      </c>
      <c r="M4836">
        <v>1</v>
      </c>
      <c r="N4836" s="2">
        <v>44706</v>
      </c>
      <c r="O4836" s="1" t="s">
        <v>13424</v>
      </c>
      <c r="P4836" s="4">
        <v>643800</v>
      </c>
      <c r="Q4836" s="4">
        <v>46980</v>
      </c>
      <c r="R4836" s="1" t="s">
        <v>75</v>
      </c>
      <c r="S4836" s="1" t="s">
        <v>50</v>
      </c>
      <c r="T4836" s="4">
        <f>Sales_Datas[[#This Row],[after_discount]]-(Sales_Datas[[#This Row],[qty_ordered]]*Sales_Datas[[#This Row],[cogs]])</f>
        <v>596820</v>
      </c>
      <c r="U4836" s="3">
        <f>IFERROR(Sales_Datas[[#This Row],[Gross_Profit]]/Sales_Datas[[#This Row],[after_discount]],0)</f>
        <v>0.927027027027027</v>
      </c>
      <c r="V4836" s="1" t="str">
        <f>IF(Sales_Datas[[#This Row],[base_price]] &lt;= 632200, "Low", (IF(Sales_Datas[[#This Row],[base_price]] &gt;= 10092000, "High", "Medium")))</f>
        <v>Medium</v>
      </c>
    </row>
    <row r="4837" spans="1:22" x14ac:dyDescent="0.25">
      <c r="A4837" s="1" t="s">
        <v>13425</v>
      </c>
      <c r="B4837" s="1" t="s">
        <v>13426</v>
      </c>
      <c r="C4837" s="2">
        <v>44494</v>
      </c>
      <c r="D4837" s="1" t="s">
        <v>13427</v>
      </c>
      <c r="E4837" s="4">
        <v>64189</v>
      </c>
      <c r="F4837">
        <v>1</v>
      </c>
      <c r="G4837" s="4">
        <v>641886</v>
      </c>
      <c r="H4837" s="4">
        <v>0</v>
      </c>
      <c r="I4837" s="4">
        <v>641886</v>
      </c>
      <c r="J4837">
        <v>1</v>
      </c>
      <c r="K4837">
        <v>1</v>
      </c>
      <c r="L4837">
        <v>1</v>
      </c>
      <c r="M4837">
        <v>1</v>
      </c>
      <c r="N4837" s="2">
        <v>44479</v>
      </c>
      <c r="O4837" s="1" t="s">
        <v>13428</v>
      </c>
      <c r="P4837" s="4">
        <v>641886</v>
      </c>
      <c r="Q4837" s="4">
        <v>56434</v>
      </c>
      <c r="R4837" s="1" t="s">
        <v>383</v>
      </c>
      <c r="S4837" s="1" t="s">
        <v>50</v>
      </c>
      <c r="T4837" s="4">
        <f>Sales_Datas[[#This Row],[after_discount]]-(Sales_Datas[[#This Row],[qty_ordered]]*Sales_Datas[[#This Row],[cogs]])</f>
        <v>585452</v>
      </c>
      <c r="U4837" s="3">
        <f>IFERROR(Sales_Datas[[#This Row],[Gross_Profit]]/Sales_Datas[[#This Row],[after_discount]],0)</f>
        <v>0.91208096141682482</v>
      </c>
      <c r="V4837" s="1" t="str">
        <f>IF(Sales_Datas[[#This Row],[base_price]] &lt;= 632200, "Low", (IF(Sales_Datas[[#This Row],[base_price]] &gt;= 10092000, "High", "Medium")))</f>
        <v>Medium</v>
      </c>
    </row>
    <row r="4838" spans="1:22" x14ac:dyDescent="0.25">
      <c r="A4838" s="1" t="s">
        <v>13429</v>
      </c>
      <c r="B4838" s="1" t="s">
        <v>6278</v>
      </c>
      <c r="C4838" s="2">
        <v>44266</v>
      </c>
      <c r="D4838" s="1" t="s">
        <v>13430</v>
      </c>
      <c r="E4838" s="4">
        <v>63800</v>
      </c>
      <c r="F4838">
        <v>1</v>
      </c>
      <c r="G4838" s="4">
        <v>638000</v>
      </c>
      <c r="H4838" s="4">
        <v>0</v>
      </c>
      <c r="I4838" s="4">
        <v>638000</v>
      </c>
      <c r="J4838">
        <v>1</v>
      </c>
      <c r="K4838">
        <v>1</v>
      </c>
      <c r="L4838">
        <v>1</v>
      </c>
      <c r="M4838">
        <v>1</v>
      </c>
      <c r="N4838" s="2">
        <v>44460</v>
      </c>
      <c r="O4838" s="1" t="s">
        <v>13431</v>
      </c>
      <c r="P4838" s="4">
        <v>638000</v>
      </c>
      <c r="Q4838" s="4">
        <v>44022</v>
      </c>
      <c r="R4838" s="1" t="s">
        <v>128</v>
      </c>
      <c r="S4838" s="1" t="s">
        <v>50</v>
      </c>
      <c r="T4838" s="4">
        <f>Sales_Datas[[#This Row],[after_discount]]-(Sales_Datas[[#This Row],[qty_ordered]]*Sales_Datas[[#This Row],[cogs]])</f>
        <v>593978</v>
      </c>
      <c r="U4838" s="3">
        <f>IFERROR(Sales_Datas[[#This Row],[Gross_Profit]]/Sales_Datas[[#This Row],[after_discount]],0)</f>
        <v>0.93100000000000005</v>
      </c>
      <c r="V4838" s="1" t="str">
        <f>IF(Sales_Datas[[#This Row],[base_price]] &lt;= 632200, "Low", (IF(Sales_Datas[[#This Row],[base_price]] &gt;= 10092000, "High", "Medium")))</f>
        <v>Medium</v>
      </c>
    </row>
    <row r="4839" spans="1:22" x14ac:dyDescent="0.25">
      <c r="A4839" s="1" t="s">
        <v>13432</v>
      </c>
      <c r="B4839" s="1" t="s">
        <v>2490</v>
      </c>
      <c r="C4839" s="2">
        <v>44388</v>
      </c>
      <c r="D4839" s="1" t="s">
        <v>13433</v>
      </c>
      <c r="E4839" s="4">
        <v>63800</v>
      </c>
      <c r="F4839">
        <v>1</v>
      </c>
      <c r="G4839" s="4">
        <v>638000</v>
      </c>
      <c r="H4839" s="4">
        <v>0</v>
      </c>
      <c r="I4839" s="4">
        <v>638000</v>
      </c>
      <c r="J4839">
        <v>1</v>
      </c>
      <c r="K4839">
        <v>0</v>
      </c>
      <c r="L4839">
        <v>0</v>
      </c>
      <c r="M4839">
        <v>4</v>
      </c>
      <c r="N4839" s="2">
        <v>44475</v>
      </c>
      <c r="O4839" s="1" t="s">
        <v>13434</v>
      </c>
      <c r="P4839" s="4">
        <v>638000</v>
      </c>
      <c r="Q4839" s="4">
        <v>40832</v>
      </c>
      <c r="R4839" s="1" t="s">
        <v>554</v>
      </c>
      <c r="S4839" s="1" t="s">
        <v>34</v>
      </c>
      <c r="T4839" s="4">
        <f>Sales_Datas[[#This Row],[after_discount]]-(Sales_Datas[[#This Row],[qty_ordered]]*Sales_Datas[[#This Row],[cogs]])</f>
        <v>597168</v>
      </c>
      <c r="U4839" s="3">
        <f>IFERROR(Sales_Datas[[#This Row],[Gross_Profit]]/Sales_Datas[[#This Row],[after_discount]],0)</f>
        <v>0.93600000000000005</v>
      </c>
      <c r="V4839" s="1" t="str">
        <f>IF(Sales_Datas[[#This Row],[base_price]] &lt;= 632200, "Low", (IF(Sales_Datas[[#This Row],[base_price]] &gt;= 10092000, "High", "Medium")))</f>
        <v>Medium</v>
      </c>
    </row>
    <row r="4840" spans="1:22" x14ac:dyDescent="0.25">
      <c r="A4840" s="1" t="s">
        <v>13435</v>
      </c>
      <c r="B4840" s="1" t="s">
        <v>13436</v>
      </c>
      <c r="C4840" s="2">
        <v>44509</v>
      </c>
      <c r="D4840" s="1" t="s">
        <v>13433</v>
      </c>
      <c r="E4840" s="4">
        <v>63800</v>
      </c>
      <c r="F4840">
        <v>1</v>
      </c>
      <c r="G4840" s="4">
        <v>638000</v>
      </c>
      <c r="H4840" s="4">
        <v>0</v>
      </c>
      <c r="I4840" s="4">
        <v>638000</v>
      </c>
      <c r="J4840">
        <v>1</v>
      </c>
      <c r="K4840">
        <v>1</v>
      </c>
      <c r="L4840">
        <v>1</v>
      </c>
      <c r="M4840">
        <v>1</v>
      </c>
      <c r="N4840" s="2">
        <v>44418</v>
      </c>
      <c r="O4840" s="1" t="s">
        <v>13434</v>
      </c>
      <c r="P4840" s="4">
        <v>638000</v>
      </c>
      <c r="Q4840" s="4">
        <v>40832</v>
      </c>
      <c r="R4840" s="1" t="s">
        <v>554</v>
      </c>
      <c r="S4840" s="1" t="s">
        <v>50</v>
      </c>
      <c r="T4840" s="4">
        <f>Sales_Datas[[#This Row],[after_discount]]-(Sales_Datas[[#This Row],[qty_ordered]]*Sales_Datas[[#This Row],[cogs]])</f>
        <v>597168</v>
      </c>
      <c r="U4840" s="3">
        <f>IFERROR(Sales_Datas[[#This Row],[Gross_Profit]]/Sales_Datas[[#This Row],[after_discount]],0)</f>
        <v>0.93600000000000005</v>
      </c>
      <c r="V4840" s="1" t="str">
        <f>IF(Sales_Datas[[#This Row],[base_price]] &lt;= 632200, "Low", (IF(Sales_Datas[[#This Row],[base_price]] &gt;= 10092000, "High", "Medium")))</f>
        <v>Medium</v>
      </c>
    </row>
    <row r="4841" spans="1:22" x14ac:dyDescent="0.25">
      <c r="A4841" s="1" t="s">
        <v>13437</v>
      </c>
      <c r="B4841" s="1" t="s">
        <v>13438</v>
      </c>
      <c r="C4841" s="2">
        <v>44596</v>
      </c>
      <c r="D4841" s="1" t="s">
        <v>13439</v>
      </c>
      <c r="E4841" s="4">
        <v>63800</v>
      </c>
      <c r="F4841">
        <v>1</v>
      </c>
      <c r="G4841" s="4">
        <v>638000</v>
      </c>
      <c r="H4841" s="4">
        <v>0</v>
      </c>
      <c r="I4841" s="4">
        <v>638000</v>
      </c>
      <c r="J4841">
        <v>1</v>
      </c>
      <c r="K4841">
        <v>1</v>
      </c>
      <c r="L4841">
        <v>1</v>
      </c>
      <c r="M4841">
        <v>1</v>
      </c>
      <c r="N4841" s="2">
        <v>44624</v>
      </c>
      <c r="O4841" s="1" t="s">
        <v>13440</v>
      </c>
      <c r="P4841" s="4">
        <v>638000</v>
      </c>
      <c r="Q4841" s="4">
        <v>44022</v>
      </c>
      <c r="R4841" s="1" t="s">
        <v>554</v>
      </c>
      <c r="S4841" s="1" t="s">
        <v>50</v>
      </c>
      <c r="T4841" s="4">
        <f>Sales_Datas[[#This Row],[after_discount]]-(Sales_Datas[[#This Row],[qty_ordered]]*Sales_Datas[[#This Row],[cogs]])</f>
        <v>593978</v>
      </c>
      <c r="U4841" s="3">
        <f>IFERROR(Sales_Datas[[#This Row],[Gross_Profit]]/Sales_Datas[[#This Row],[after_discount]],0)</f>
        <v>0.93100000000000005</v>
      </c>
      <c r="V4841" s="1" t="str">
        <f>IF(Sales_Datas[[#This Row],[base_price]] &lt;= 632200, "Low", (IF(Sales_Datas[[#This Row],[base_price]] &gt;= 10092000, "High", "Medium")))</f>
        <v>Medium</v>
      </c>
    </row>
    <row r="4842" spans="1:22" x14ac:dyDescent="0.25">
      <c r="A4842" s="1" t="s">
        <v>13441</v>
      </c>
      <c r="B4842" s="1" t="s">
        <v>13442</v>
      </c>
      <c r="C4842" s="2">
        <v>44713</v>
      </c>
      <c r="D4842" s="1" t="s">
        <v>13443</v>
      </c>
      <c r="E4842" s="4">
        <v>63800</v>
      </c>
      <c r="F4842">
        <v>1</v>
      </c>
      <c r="G4842" s="4">
        <v>638000</v>
      </c>
      <c r="H4842" s="4">
        <v>0</v>
      </c>
      <c r="I4842" s="4">
        <v>638000</v>
      </c>
      <c r="J4842">
        <v>1</v>
      </c>
      <c r="K4842">
        <v>1</v>
      </c>
      <c r="L4842">
        <v>1</v>
      </c>
      <c r="M4842">
        <v>3</v>
      </c>
      <c r="N4842" s="2">
        <v>44494</v>
      </c>
      <c r="O4842" s="1" t="s">
        <v>13444</v>
      </c>
      <c r="P4842" s="4">
        <v>551000</v>
      </c>
      <c r="Q4842" s="4">
        <v>48488</v>
      </c>
      <c r="R4842" s="1" t="s">
        <v>554</v>
      </c>
      <c r="S4842" s="1" t="s">
        <v>56</v>
      </c>
      <c r="T4842" s="4">
        <f>Sales_Datas[[#This Row],[after_discount]]-(Sales_Datas[[#This Row],[qty_ordered]]*Sales_Datas[[#This Row],[cogs]])</f>
        <v>589512</v>
      </c>
      <c r="U4842" s="3">
        <f>IFERROR(Sales_Datas[[#This Row],[Gross_Profit]]/Sales_Datas[[#This Row],[after_discount]],0)</f>
        <v>0.92400000000000004</v>
      </c>
      <c r="V4842" s="1" t="str">
        <f>IF(Sales_Datas[[#This Row],[base_price]] &lt;= 632200, "Low", (IF(Sales_Datas[[#This Row],[base_price]] &gt;= 10092000, "High", "Medium")))</f>
        <v>Low</v>
      </c>
    </row>
    <row r="4843" spans="1:22" x14ac:dyDescent="0.25">
      <c r="A4843" s="1" t="s">
        <v>13445</v>
      </c>
      <c r="B4843" s="1" t="s">
        <v>13446</v>
      </c>
      <c r="C4843" s="2">
        <v>44323</v>
      </c>
      <c r="D4843" s="1" t="s">
        <v>13447</v>
      </c>
      <c r="E4843" s="4">
        <v>63800</v>
      </c>
      <c r="F4843">
        <v>1</v>
      </c>
      <c r="G4843" s="4">
        <v>638000</v>
      </c>
      <c r="H4843" s="4">
        <v>0</v>
      </c>
      <c r="I4843" s="4">
        <v>638000</v>
      </c>
      <c r="J4843">
        <v>1</v>
      </c>
      <c r="K4843">
        <v>1</v>
      </c>
      <c r="L4843">
        <v>1</v>
      </c>
      <c r="M4843">
        <v>1</v>
      </c>
      <c r="N4843" s="2">
        <v>44401</v>
      </c>
      <c r="O4843" s="1" t="s">
        <v>13448</v>
      </c>
      <c r="P4843" s="4">
        <v>638000</v>
      </c>
      <c r="Q4843" s="4">
        <v>40194</v>
      </c>
      <c r="R4843" s="1" t="s">
        <v>383</v>
      </c>
      <c r="S4843" s="1" t="s">
        <v>50</v>
      </c>
      <c r="T4843" s="4">
        <f>Sales_Datas[[#This Row],[after_discount]]-(Sales_Datas[[#This Row],[qty_ordered]]*Sales_Datas[[#This Row],[cogs]])</f>
        <v>597806</v>
      </c>
      <c r="U4843" s="3">
        <f>IFERROR(Sales_Datas[[#This Row],[Gross_Profit]]/Sales_Datas[[#This Row],[after_discount]],0)</f>
        <v>0.93700000000000006</v>
      </c>
      <c r="V4843" s="1" t="str">
        <f>IF(Sales_Datas[[#This Row],[base_price]] &lt;= 632200, "Low", (IF(Sales_Datas[[#This Row],[base_price]] &gt;= 10092000, "High", "Medium")))</f>
        <v>Medium</v>
      </c>
    </row>
    <row r="4844" spans="1:22" x14ac:dyDescent="0.25">
      <c r="A4844" s="1" t="s">
        <v>13449</v>
      </c>
      <c r="B4844" s="1" t="s">
        <v>13450</v>
      </c>
      <c r="C4844" s="2">
        <v>44759</v>
      </c>
      <c r="D4844" s="1" t="s">
        <v>13451</v>
      </c>
      <c r="E4844" s="4">
        <v>31900</v>
      </c>
      <c r="F4844">
        <v>2</v>
      </c>
      <c r="G4844" s="4">
        <v>638000</v>
      </c>
      <c r="H4844" s="4">
        <v>0</v>
      </c>
      <c r="I4844" s="4">
        <v>638000</v>
      </c>
      <c r="J4844">
        <v>1</v>
      </c>
      <c r="K4844">
        <v>1</v>
      </c>
      <c r="L4844">
        <v>0</v>
      </c>
      <c r="M4844">
        <v>1</v>
      </c>
      <c r="N4844" s="2">
        <v>44440</v>
      </c>
      <c r="O4844" s="1" t="s">
        <v>13452</v>
      </c>
      <c r="P4844" s="4">
        <v>319000</v>
      </c>
      <c r="Q4844" s="4">
        <v>24882</v>
      </c>
      <c r="R4844" s="1" t="s">
        <v>383</v>
      </c>
      <c r="S4844" s="1" t="s">
        <v>50</v>
      </c>
      <c r="T4844" s="4">
        <f>Sales_Datas[[#This Row],[after_discount]]-(Sales_Datas[[#This Row],[qty_ordered]]*Sales_Datas[[#This Row],[cogs]])</f>
        <v>588236</v>
      </c>
      <c r="U4844" s="3">
        <f>IFERROR(Sales_Datas[[#This Row],[Gross_Profit]]/Sales_Datas[[#This Row],[after_discount]],0)</f>
        <v>0.92200000000000004</v>
      </c>
      <c r="V4844" s="1" t="str">
        <f>IF(Sales_Datas[[#This Row],[base_price]] &lt;= 632200, "Low", (IF(Sales_Datas[[#This Row],[base_price]] &gt;= 10092000, "High", "Medium")))</f>
        <v>Low</v>
      </c>
    </row>
    <row r="4845" spans="1:22" x14ac:dyDescent="0.25">
      <c r="A4845" s="1" t="s">
        <v>13453</v>
      </c>
      <c r="B4845" s="1" t="s">
        <v>9136</v>
      </c>
      <c r="C4845" s="2">
        <v>44265</v>
      </c>
      <c r="D4845" s="1" t="s">
        <v>13454</v>
      </c>
      <c r="E4845" s="4">
        <v>63800</v>
      </c>
      <c r="F4845">
        <v>1</v>
      </c>
      <c r="G4845" s="4">
        <v>638000</v>
      </c>
      <c r="H4845" s="4">
        <v>0</v>
      </c>
      <c r="I4845" s="4">
        <v>638000</v>
      </c>
      <c r="J4845">
        <v>1</v>
      </c>
      <c r="K4845">
        <v>1</v>
      </c>
      <c r="L4845">
        <v>1</v>
      </c>
      <c r="M4845">
        <v>1</v>
      </c>
      <c r="N4845" s="2">
        <v>44381</v>
      </c>
      <c r="O4845" s="1" t="s">
        <v>13455</v>
      </c>
      <c r="P4845" s="4">
        <v>638000</v>
      </c>
      <c r="Q4845" s="4">
        <v>44660</v>
      </c>
      <c r="R4845" s="1" t="s">
        <v>344</v>
      </c>
      <c r="S4845" s="1" t="s">
        <v>50</v>
      </c>
      <c r="T4845" s="4">
        <f>Sales_Datas[[#This Row],[after_discount]]-(Sales_Datas[[#This Row],[qty_ordered]]*Sales_Datas[[#This Row],[cogs]])</f>
        <v>593340</v>
      </c>
      <c r="U4845" s="3">
        <f>IFERROR(Sales_Datas[[#This Row],[Gross_Profit]]/Sales_Datas[[#This Row],[after_discount]],0)</f>
        <v>0.93</v>
      </c>
      <c r="V4845" s="1" t="str">
        <f>IF(Sales_Datas[[#This Row],[base_price]] &lt;= 632200, "Low", (IF(Sales_Datas[[#This Row],[base_price]] &gt;= 10092000, "High", "Medium")))</f>
        <v>Medium</v>
      </c>
    </row>
    <row r="4846" spans="1:22" x14ac:dyDescent="0.25">
      <c r="A4846" s="1" t="s">
        <v>13456</v>
      </c>
      <c r="B4846" s="1" t="s">
        <v>3588</v>
      </c>
      <c r="C4846" s="2">
        <v>44400</v>
      </c>
      <c r="D4846" s="1" t="s">
        <v>9963</v>
      </c>
      <c r="E4846" s="4">
        <v>3190</v>
      </c>
      <c r="F4846">
        <v>20</v>
      </c>
      <c r="G4846" s="4">
        <v>638000</v>
      </c>
      <c r="H4846" s="4">
        <v>0</v>
      </c>
      <c r="I4846" s="4">
        <v>638000</v>
      </c>
      <c r="J4846">
        <v>1</v>
      </c>
      <c r="K4846">
        <v>1</v>
      </c>
      <c r="L4846">
        <v>1</v>
      </c>
      <c r="M4846">
        <v>1</v>
      </c>
      <c r="N4846" s="2">
        <v>44403</v>
      </c>
      <c r="O4846" s="1" t="s">
        <v>9964</v>
      </c>
      <c r="P4846" s="4">
        <v>31900</v>
      </c>
      <c r="Q4846" s="4">
        <v>2610</v>
      </c>
      <c r="R4846" s="1" t="s">
        <v>344</v>
      </c>
      <c r="S4846" s="1" t="s">
        <v>50</v>
      </c>
      <c r="T4846" s="4">
        <f>Sales_Datas[[#This Row],[after_discount]]-(Sales_Datas[[#This Row],[qty_ordered]]*Sales_Datas[[#This Row],[cogs]])</f>
        <v>585800</v>
      </c>
      <c r="U4846" s="3">
        <f>IFERROR(Sales_Datas[[#This Row],[Gross_Profit]]/Sales_Datas[[#This Row],[after_discount]],0)</f>
        <v>0.91818181818181821</v>
      </c>
      <c r="V4846" s="1" t="str">
        <f>IF(Sales_Datas[[#This Row],[base_price]] &lt;= 632200, "Low", (IF(Sales_Datas[[#This Row],[base_price]] &gt;= 10092000, "High", "Medium")))</f>
        <v>Low</v>
      </c>
    </row>
    <row r="4847" spans="1:22" x14ac:dyDescent="0.25">
      <c r="A4847" s="1" t="s">
        <v>13457</v>
      </c>
      <c r="B4847" s="1" t="s">
        <v>13015</v>
      </c>
      <c r="C4847" s="2">
        <v>44401</v>
      </c>
      <c r="D4847" s="1" t="s">
        <v>13458</v>
      </c>
      <c r="E4847" s="4">
        <v>12760</v>
      </c>
      <c r="F4847">
        <v>5</v>
      </c>
      <c r="G4847" s="4">
        <v>638000</v>
      </c>
      <c r="H4847" s="4">
        <v>0</v>
      </c>
      <c r="I4847" s="4">
        <v>638000</v>
      </c>
      <c r="J4847">
        <v>1</v>
      </c>
      <c r="K4847">
        <v>1</v>
      </c>
      <c r="L4847">
        <v>1</v>
      </c>
      <c r="M4847">
        <v>1</v>
      </c>
      <c r="N4847" s="2">
        <v>44391</v>
      </c>
      <c r="O4847" s="1" t="s">
        <v>13459</v>
      </c>
      <c r="P4847" s="4">
        <v>127600</v>
      </c>
      <c r="Q4847" s="4">
        <v>9280</v>
      </c>
      <c r="R4847" s="1" t="s">
        <v>344</v>
      </c>
      <c r="S4847" s="1" t="s">
        <v>50</v>
      </c>
      <c r="T4847" s="4">
        <f>Sales_Datas[[#This Row],[after_discount]]-(Sales_Datas[[#This Row],[qty_ordered]]*Sales_Datas[[#This Row],[cogs]])</f>
        <v>591600</v>
      </c>
      <c r="U4847" s="3">
        <f>IFERROR(Sales_Datas[[#This Row],[Gross_Profit]]/Sales_Datas[[#This Row],[after_discount]],0)</f>
        <v>0.92727272727272725</v>
      </c>
      <c r="V4847" s="1" t="str">
        <f>IF(Sales_Datas[[#This Row],[base_price]] &lt;= 632200, "Low", (IF(Sales_Datas[[#This Row],[base_price]] &gt;= 10092000, "High", "Medium")))</f>
        <v>Low</v>
      </c>
    </row>
    <row r="4848" spans="1:22" x14ac:dyDescent="0.25">
      <c r="A4848" s="1" t="s">
        <v>13460</v>
      </c>
      <c r="B4848" s="1" t="s">
        <v>10909</v>
      </c>
      <c r="C4848" s="2">
        <v>44456</v>
      </c>
      <c r="D4848" s="1" t="s">
        <v>9963</v>
      </c>
      <c r="E4848" s="4">
        <v>3190</v>
      </c>
      <c r="F4848">
        <v>20</v>
      </c>
      <c r="G4848" s="4">
        <v>638000</v>
      </c>
      <c r="H4848" s="4">
        <v>0</v>
      </c>
      <c r="I4848" s="4">
        <v>638000</v>
      </c>
      <c r="J4848">
        <v>1</v>
      </c>
      <c r="K4848">
        <v>1</v>
      </c>
      <c r="L4848">
        <v>1</v>
      </c>
      <c r="M4848">
        <v>1</v>
      </c>
      <c r="N4848" s="2">
        <v>44446</v>
      </c>
      <c r="O4848" s="1" t="s">
        <v>9964</v>
      </c>
      <c r="P4848" s="4">
        <v>31900</v>
      </c>
      <c r="Q4848" s="4">
        <v>2610</v>
      </c>
      <c r="R4848" s="1" t="s">
        <v>344</v>
      </c>
      <c r="S4848" s="1" t="s">
        <v>50</v>
      </c>
      <c r="T4848" s="4">
        <f>Sales_Datas[[#This Row],[after_discount]]-(Sales_Datas[[#This Row],[qty_ordered]]*Sales_Datas[[#This Row],[cogs]])</f>
        <v>585800</v>
      </c>
      <c r="U4848" s="3">
        <f>IFERROR(Sales_Datas[[#This Row],[Gross_Profit]]/Sales_Datas[[#This Row],[after_discount]],0)</f>
        <v>0.91818181818181821</v>
      </c>
      <c r="V4848" s="1" t="str">
        <f>IF(Sales_Datas[[#This Row],[base_price]] &lt;= 632200, "Low", (IF(Sales_Datas[[#This Row],[base_price]] &gt;= 10092000, "High", "Medium")))</f>
        <v>Low</v>
      </c>
    </row>
    <row r="4849" spans="1:22" x14ac:dyDescent="0.25">
      <c r="A4849" s="1" t="s">
        <v>13461</v>
      </c>
      <c r="B4849" s="1" t="s">
        <v>641</v>
      </c>
      <c r="C4849" s="2">
        <v>44496</v>
      </c>
      <c r="D4849" s="1" t="s">
        <v>9963</v>
      </c>
      <c r="E4849" s="4">
        <v>3190</v>
      </c>
      <c r="F4849">
        <v>20</v>
      </c>
      <c r="G4849" s="4">
        <v>638000</v>
      </c>
      <c r="H4849" s="4">
        <v>0</v>
      </c>
      <c r="I4849" s="4">
        <v>638000</v>
      </c>
      <c r="J4849">
        <v>1</v>
      </c>
      <c r="K4849">
        <v>1</v>
      </c>
      <c r="L4849">
        <v>1</v>
      </c>
      <c r="M4849">
        <v>1</v>
      </c>
      <c r="N4849" s="2">
        <v>44395</v>
      </c>
      <c r="O4849" s="1" t="s">
        <v>9964</v>
      </c>
      <c r="P4849" s="4">
        <v>31900</v>
      </c>
      <c r="Q4849" s="4">
        <v>2610</v>
      </c>
      <c r="R4849" s="1" t="s">
        <v>344</v>
      </c>
      <c r="S4849" s="1" t="s">
        <v>50</v>
      </c>
      <c r="T4849" s="4">
        <f>Sales_Datas[[#This Row],[after_discount]]-(Sales_Datas[[#This Row],[qty_ordered]]*Sales_Datas[[#This Row],[cogs]])</f>
        <v>585800</v>
      </c>
      <c r="U4849" s="3">
        <f>IFERROR(Sales_Datas[[#This Row],[Gross_Profit]]/Sales_Datas[[#This Row],[after_discount]],0)</f>
        <v>0.91818181818181821</v>
      </c>
      <c r="V4849" s="1" t="str">
        <f>IF(Sales_Datas[[#This Row],[base_price]] &lt;= 632200, "Low", (IF(Sales_Datas[[#This Row],[base_price]] &gt;= 10092000, "High", "Medium")))</f>
        <v>Low</v>
      </c>
    </row>
    <row r="4850" spans="1:22" x14ac:dyDescent="0.25">
      <c r="A4850" s="1" t="s">
        <v>13462</v>
      </c>
      <c r="B4850" s="1" t="s">
        <v>13463</v>
      </c>
      <c r="C4850" s="2">
        <v>44326</v>
      </c>
      <c r="D4850" s="1" t="s">
        <v>7333</v>
      </c>
      <c r="E4850" s="4">
        <v>31900</v>
      </c>
      <c r="F4850">
        <v>2</v>
      </c>
      <c r="G4850" s="4">
        <v>638000</v>
      </c>
      <c r="H4850" s="4">
        <v>0</v>
      </c>
      <c r="I4850" s="4">
        <v>638000</v>
      </c>
      <c r="J4850">
        <v>1</v>
      </c>
      <c r="K4850">
        <v>1</v>
      </c>
      <c r="L4850">
        <v>1</v>
      </c>
      <c r="M4850">
        <v>1</v>
      </c>
      <c r="N4850" s="2">
        <v>44477</v>
      </c>
      <c r="O4850" s="1" t="s">
        <v>7334</v>
      </c>
      <c r="P4850" s="4">
        <v>319000</v>
      </c>
      <c r="Q4850" s="4">
        <v>23896</v>
      </c>
      <c r="R4850" s="1" t="s">
        <v>75</v>
      </c>
      <c r="S4850" s="1" t="s">
        <v>50</v>
      </c>
      <c r="T4850" s="4">
        <f>Sales_Datas[[#This Row],[after_discount]]-(Sales_Datas[[#This Row],[qty_ordered]]*Sales_Datas[[#This Row],[cogs]])</f>
        <v>590208</v>
      </c>
      <c r="U4850" s="3">
        <f>IFERROR(Sales_Datas[[#This Row],[Gross_Profit]]/Sales_Datas[[#This Row],[after_discount]],0)</f>
        <v>0.92509090909090907</v>
      </c>
      <c r="V4850" s="1" t="str">
        <f>IF(Sales_Datas[[#This Row],[base_price]] &lt;= 632200, "Low", (IF(Sales_Datas[[#This Row],[base_price]] &gt;= 10092000, "High", "Medium")))</f>
        <v>Low</v>
      </c>
    </row>
    <row r="4851" spans="1:22" x14ac:dyDescent="0.25">
      <c r="A4851" s="1" t="s">
        <v>13464</v>
      </c>
      <c r="B4851" s="1" t="s">
        <v>13465</v>
      </c>
      <c r="C4851" s="2">
        <v>44357</v>
      </c>
      <c r="D4851" s="1" t="s">
        <v>7333</v>
      </c>
      <c r="E4851" s="4">
        <v>31900</v>
      </c>
      <c r="F4851">
        <v>2</v>
      </c>
      <c r="G4851" s="4">
        <v>638000</v>
      </c>
      <c r="H4851" s="4">
        <v>0</v>
      </c>
      <c r="I4851" s="4">
        <v>638000</v>
      </c>
      <c r="J4851">
        <v>1</v>
      </c>
      <c r="K4851">
        <v>1</v>
      </c>
      <c r="L4851">
        <v>1</v>
      </c>
      <c r="M4851">
        <v>1</v>
      </c>
      <c r="N4851" s="2">
        <v>44472</v>
      </c>
      <c r="O4851" s="1" t="s">
        <v>7334</v>
      </c>
      <c r="P4851" s="4">
        <v>319000</v>
      </c>
      <c r="Q4851" s="4">
        <v>23896</v>
      </c>
      <c r="R4851" s="1" t="s">
        <v>75</v>
      </c>
      <c r="S4851" s="1" t="s">
        <v>50</v>
      </c>
      <c r="T4851" s="4">
        <f>Sales_Datas[[#This Row],[after_discount]]-(Sales_Datas[[#This Row],[qty_ordered]]*Sales_Datas[[#This Row],[cogs]])</f>
        <v>590208</v>
      </c>
      <c r="U4851" s="3">
        <f>IFERROR(Sales_Datas[[#This Row],[Gross_Profit]]/Sales_Datas[[#This Row],[after_discount]],0)</f>
        <v>0.92509090909090907</v>
      </c>
      <c r="V4851" s="1" t="str">
        <f>IF(Sales_Datas[[#This Row],[base_price]] &lt;= 632200, "Low", (IF(Sales_Datas[[#This Row],[base_price]] &gt;= 10092000, "High", "Medium")))</f>
        <v>Low</v>
      </c>
    </row>
    <row r="4852" spans="1:22" x14ac:dyDescent="0.25">
      <c r="A4852" s="1" t="s">
        <v>13466</v>
      </c>
      <c r="B4852" s="1" t="s">
        <v>13467</v>
      </c>
      <c r="C4852" s="2">
        <v>44460</v>
      </c>
      <c r="D4852" s="1" t="s">
        <v>7333</v>
      </c>
      <c r="E4852" s="4">
        <v>31900</v>
      </c>
      <c r="F4852">
        <v>2</v>
      </c>
      <c r="G4852" s="4">
        <v>638000</v>
      </c>
      <c r="H4852" s="4">
        <v>0</v>
      </c>
      <c r="I4852" s="4">
        <v>638000</v>
      </c>
      <c r="J4852">
        <v>1</v>
      </c>
      <c r="K4852">
        <v>1</v>
      </c>
      <c r="L4852">
        <v>1</v>
      </c>
      <c r="M4852">
        <v>1</v>
      </c>
      <c r="N4852" s="2">
        <v>44445</v>
      </c>
      <c r="O4852" s="1" t="s">
        <v>7334</v>
      </c>
      <c r="P4852" s="4">
        <v>319000</v>
      </c>
      <c r="Q4852" s="4">
        <v>23896</v>
      </c>
      <c r="R4852" s="1" t="s">
        <v>75</v>
      </c>
      <c r="S4852" s="1" t="s">
        <v>50</v>
      </c>
      <c r="T4852" s="4">
        <f>Sales_Datas[[#This Row],[after_discount]]-(Sales_Datas[[#This Row],[qty_ordered]]*Sales_Datas[[#This Row],[cogs]])</f>
        <v>590208</v>
      </c>
      <c r="U4852" s="3">
        <f>IFERROR(Sales_Datas[[#This Row],[Gross_Profit]]/Sales_Datas[[#This Row],[after_discount]],0)</f>
        <v>0.92509090909090907</v>
      </c>
      <c r="V4852" s="1" t="str">
        <f>IF(Sales_Datas[[#This Row],[base_price]] &lt;= 632200, "Low", (IF(Sales_Datas[[#This Row],[base_price]] &gt;= 10092000, "High", "Medium")))</f>
        <v>Low</v>
      </c>
    </row>
    <row r="4853" spans="1:22" x14ac:dyDescent="0.25">
      <c r="A4853" s="1" t="s">
        <v>13468</v>
      </c>
      <c r="B4853" s="1" t="s">
        <v>1993</v>
      </c>
      <c r="C4853" s="2">
        <v>44495</v>
      </c>
      <c r="D4853" s="1" t="s">
        <v>7333</v>
      </c>
      <c r="E4853" s="4">
        <v>31900</v>
      </c>
      <c r="F4853">
        <v>2</v>
      </c>
      <c r="G4853" s="4">
        <v>638000</v>
      </c>
      <c r="H4853" s="4">
        <v>0</v>
      </c>
      <c r="I4853" s="4">
        <v>638000</v>
      </c>
      <c r="J4853">
        <v>1</v>
      </c>
      <c r="K4853">
        <v>1</v>
      </c>
      <c r="L4853">
        <v>0</v>
      </c>
      <c r="M4853">
        <v>1</v>
      </c>
      <c r="N4853" s="2">
        <v>44398</v>
      </c>
      <c r="O4853" s="1" t="s">
        <v>7334</v>
      </c>
      <c r="P4853" s="4">
        <v>319000</v>
      </c>
      <c r="Q4853" s="4">
        <v>23896</v>
      </c>
      <c r="R4853" s="1" t="s">
        <v>75</v>
      </c>
      <c r="S4853" s="1" t="s">
        <v>50</v>
      </c>
      <c r="T4853" s="4">
        <f>Sales_Datas[[#This Row],[after_discount]]-(Sales_Datas[[#This Row],[qty_ordered]]*Sales_Datas[[#This Row],[cogs]])</f>
        <v>590208</v>
      </c>
      <c r="U4853" s="3">
        <f>IFERROR(Sales_Datas[[#This Row],[Gross_Profit]]/Sales_Datas[[#This Row],[after_discount]],0)</f>
        <v>0.92509090909090907</v>
      </c>
      <c r="V4853" s="1" t="str">
        <f>IF(Sales_Datas[[#This Row],[base_price]] &lt;= 632200, "Low", (IF(Sales_Datas[[#This Row],[base_price]] &gt;= 10092000, "High", "Medium")))</f>
        <v>Low</v>
      </c>
    </row>
    <row r="4854" spans="1:22" x14ac:dyDescent="0.25">
      <c r="A4854" s="1" t="s">
        <v>13469</v>
      </c>
      <c r="B4854" s="1" t="s">
        <v>10790</v>
      </c>
      <c r="C4854" s="2">
        <v>44541</v>
      </c>
      <c r="D4854" s="1" t="s">
        <v>7333</v>
      </c>
      <c r="E4854" s="4">
        <v>31900</v>
      </c>
      <c r="F4854">
        <v>2</v>
      </c>
      <c r="G4854" s="4">
        <v>638000</v>
      </c>
      <c r="H4854" s="4">
        <v>0</v>
      </c>
      <c r="I4854" s="4">
        <v>638000</v>
      </c>
      <c r="J4854">
        <v>1</v>
      </c>
      <c r="K4854">
        <v>1</v>
      </c>
      <c r="L4854">
        <v>1</v>
      </c>
      <c r="M4854">
        <v>1</v>
      </c>
      <c r="N4854" s="2">
        <v>44432</v>
      </c>
      <c r="O4854" s="1" t="s">
        <v>7334</v>
      </c>
      <c r="P4854" s="4">
        <v>319000</v>
      </c>
      <c r="Q4854" s="4">
        <v>23896</v>
      </c>
      <c r="R4854" s="1" t="s">
        <v>75</v>
      </c>
      <c r="S4854" s="1" t="s">
        <v>50</v>
      </c>
      <c r="T4854" s="4">
        <f>Sales_Datas[[#This Row],[after_discount]]-(Sales_Datas[[#This Row],[qty_ordered]]*Sales_Datas[[#This Row],[cogs]])</f>
        <v>590208</v>
      </c>
      <c r="U4854" s="3">
        <f>IFERROR(Sales_Datas[[#This Row],[Gross_Profit]]/Sales_Datas[[#This Row],[after_discount]],0)</f>
        <v>0.92509090909090907</v>
      </c>
      <c r="V4854" s="1" t="str">
        <f>IF(Sales_Datas[[#This Row],[base_price]] &lt;= 632200, "Low", (IF(Sales_Datas[[#This Row],[base_price]] &gt;= 10092000, "High", "Medium")))</f>
        <v>Low</v>
      </c>
    </row>
    <row r="4855" spans="1:22" x14ac:dyDescent="0.25">
      <c r="A4855" s="1" t="s">
        <v>13470</v>
      </c>
      <c r="B4855" s="1" t="s">
        <v>13471</v>
      </c>
      <c r="C4855" s="2">
        <v>44453</v>
      </c>
      <c r="D4855" s="1" t="s">
        <v>13472</v>
      </c>
      <c r="E4855" s="4">
        <v>63742</v>
      </c>
      <c r="F4855">
        <v>1</v>
      </c>
      <c r="G4855" s="4">
        <v>637420</v>
      </c>
      <c r="H4855" s="4">
        <v>0</v>
      </c>
      <c r="I4855" s="4">
        <v>637420</v>
      </c>
      <c r="J4855">
        <v>1</v>
      </c>
      <c r="K4855">
        <v>1</v>
      </c>
      <c r="L4855">
        <v>0</v>
      </c>
      <c r="M4855">
        <v>1</v>
      </c>
      <c r="N4855" s="2">
        <v>44453</v>
      </c>
      <c r="O4855" s="1" t="s">
        <v>13473</v>
      </c>
      <c r="P4855" s="4">
        <v>637420</v>
      </c>
      <c r="Q4855" s="4">
        <v>57362</v>
      </c>
      <c r="R4855" s="1" t="s">
        <v>133</v>
      </c>
      <c r="S4855" s="1" t="s">
        <v>50</v>
      </c>
      <c r="T4855" s="4">
        <f>Sales_Datas[[#This Row],[after_discount]]-(Sales_Datas[[#This Row],[qty_ordered]]*Sales_Datas[[#This Row],[cogs]])</f>
        <v>580058</v>
      </c>
      <c r="U4855" s="3">
        <f>IFERROR(Sales_Datas[[#This Row],[Gross_Profit]]/Sales_Datas[[#This Row],[after_discount]],0)</f>
        <v>0.91000909918107376</v>
      </c>
      <c r="V4855" s="1" t="str">
        <f>IF(Sales_Datas[[#This Row],[base_price]] &lt;= 632200, "Low", (IF(Sales_Datas[[#This Row],[base_price]] &gt;= 10092000, "High", "Medium")))</f>
        <v>Medium</v>
      </c>
    </row>
    <row r="4856" spans="1:22" x14ac:dyDescent="0.25">
      <c r="A4856" s="1" t="s">
        <v>13474</v>
      </c>
      <c r="B4856" s="1" t="s">
        <v>13475</v>
      </c>
      <c r="C4856" s="2">
        <v>44404</v>
      </c>
      <c r="D4856" s="1" t="s">
        <v>10813</v>
      </c>
      <c r="E4856" s="4">
        <v>63510</v>
      </c>
      <c r="F4856">
        <v>1</v>
      </c>
      <c r="G4856" s="4">
        <v>635100</v>
      </c>
      <c r="H4856" s="4">
        <v>0</v>
      </c>
      <c r="I4856" s="4">
        <v>635100</v>
      </c>
      <c r="J4856">
        <v>1</v>
      </c>
      <c r="K4856">
        <v>1</v>
      </c>
      <c r="L4856">
        <v>0</v>
      </c>
      <c r="M4856">
        <v>1</v>
      </c>
      <c r="N4856" s="2">
        <v>44379</v>
      </c>
      <c r="O4856" s="1" t="s">
        <v>10814</v>
      </c>
      <c r="P4856" s="4">
        <v>635100</v>
      </c>
      <c r="Q4856" s="4">
        <v>48256</v>
      </c>
      <c r="R4856" s="1" t="s">
        <v>475</v>
      </c>
      <c r="S4856" s="1" t="s">
        <v>50</v>
      </c>
      <c r="T4856" s="4">
        <f>Sales_Datas[[#This Row],[after_discount]]-(Sales_Datas[[#This Row],[qty_ordered]]*Sales_Datas[[#This Row],[cogs]])</f>
        <v>586844</v>
      </c>
      <c r="U4856" s="3">
        <f>IFERROR(Sales_Datas[[#This Row],[Gross_Profit]]/Sales_Datas[[#This Row],[after_discount]],0)</f>
        <v>0.92401826484018268</v>
      </c>
      <c r="V4856" s="1" t="str">
        <f>IF(Sales_Datas[[#This Row],[base_price]] &lt;= 632200, "Low", (IF(Sales_Datas[[#This Row],[base_price]] &gt;= 10092000, "High", "Medium")))</f>
        <v>Medium</v>
      </c>
    </row>
    <row r="4857" spans="1:22" x14ac:dyDescent="0.25">
      <c r="A4857" s="1" t="s">
        <v>13476</v>
      </c>
      <c r="B4857" s="1" t="s">
        <v>13477</v>
      </c>
      <c r="C4857" s="2">
        <v>44429</v>
      </c>
      <c r="D4857" s="1" t="s">
        <v>13478</v>
      </c>
      <c r="E4857" s="4">
        <v>63510</v>
      </c>
      <c r="F4857">
        <v>1</v>
      </c>
      <c r="G4857" s="4">
        <v>635100</v>
      </c>
      <c r="H4857" s="4">
        <v>0</v>
      </c>
      <c r="I4857" s="4">
        <v>635100</v>
      </c>
      <c r="J4857">
        <v>1</v>
      </c>
      <c r="K4857">
        <v>1</v>
      </c>
      <c r="L4857">
        <v>1</v>
      </c>
      <c r="M4857">
        <v>1</v>
      </c>
      <c r="N4857" s="2">
        <v>44424</v>
      </c>
      <c r="O4857" s="1" t="s">
        <v>13479</v>
      </c>
      <c r="P4857" s="4">
        <v>635100</v>
      </c>
      <c r="Q4857" s="4">
        <v>56492</v>
      </c>
      <c r="R4857" s="1" t="s">
        <v>475</v>
      </c>
      <c r="S4857" s="1" t="s">
        <v>50</v>
      </c>
      <c r="T4857" s="4">
        <f>Sales_Datas[[#This Row],[after_discount]]-(Sales_Datas[[#This Row],[qty_ordered]]*Sales_Datas[[#This Row],[cogs]])</f>
        <v>578608</v>
      </c>
      <c r="U4857" s="3">
        <f>IFERROR(Sales_Datas[[#This Row],[Gross_Profit]]/Sales_Datas[[#This Row],[after_discount]],0)</f>
        <v>0.91105022831050231</v>
      </c>
      <c r="V4857" s="1" t="str">
        <f>IF(Sales_Datas[[#This Row],[base_price]] &lt;= 632200, "Low", (IF(Sales_Datas[[#This Row],[base_price]] &gt;= 10092000, "High", "Medium")))</f>
        <v>Medium</v>
      </c>
    </row>
    <row r="4858" spans="1:22" x14ac:dyDescent="0.25">
      <c r="A4858" s="1" t="s">
        <v>13480</v>
      </c>
      <c r="B4858" s="1" t="s">
        <v>13481</v>
      </c>
      <c r="C4858" s="2">
        <v>44664</v>
      </c>
      <c r="D4858" s="1" t="s">
        <v>13482</v>
      </c>
      <c r="E4858" s="4">
        <v>63510</v>
      </c>
      <c r="F4858">
        <v>1</v>
      </c>
      <c r="G4858" s="4">
        <v>635100</v>
      </c>
      <c r="H4858" s="4">
        <v>0</v>
      </c>
      <c r="I4858" s="4">
        <v>635100</v>
      </c>
      <c r="J4858">
        <v>1</v>
      </c>
      <c r="K4858">
        <v>1</v>
      </c>
      <c r="L4858">
        <v>1</v>
      </c>
      <c r="M4858">
        <v>1</v>
      </c>
      <c r="N4858" s="2">
        <v>44637</v>
      </c>
      <c r="O4858" s="1" t="s">
        <v>13483</v>
      </c>
      <c r="P4858" s="4">
        <v>635100</v>
      </c>
      <c r="Q4858" s="4">
        <v>47618</v>
      </c>
      <c r="R4858" s="1" t="s">
        <v>475</v>
      </c>
      <c r="S4858" s="1" t="s">
        <v>50</v>
      </c>
      <c r="T4858" s="4">
        <f>Sales_Datas[[#This Row],[after_discount]]-(Sales_Datas[[#This Row],[qty_ordered]]*Sales_Datas[[#This Row],[cogs]])</f>
        <v>587482</v>
      </c>
      <c r="U4858" s="3">
        <f>IFERROR(Sales_Datas[[#This Row],[Gross_Profit]]/Sales_Datas[[#This Row],[after_discount]],0)</f>
        <v>0.92502283105022831</v>
      </c>
      <c r="V4858" s="1" t="str">
        <f>IF(Sales_Datas[[#This Row],[base_price]] &lt;= 632200, "Low", (IF(Sales_Datas[[#This Row],[base_price]] &gt;= 10092000, "High", "Medium")))</f>
        <v>Medium</v>
      </c>
    </row>
    <row r="4859" spans="1:22" x14ac:dyDescent="0.25">
      <c r="A4859" s="1" t="s">
        <v>13486</v>
      </c>
      <c r="B4859" s="1" t="s">
        <v>13487</v>
      </c>
      <c r="C4859" s="2">
        <v>44775</v>
      </c>
      <c r="D4859" s="1" t="s">
        <v>13484</v>
      </c>
      <c r="E4859" s="4">
        <v>63510</v>
      </c>
      <c r="F4859">
        <v>1</v>
      </c>
      <c r="G4859" s="4">
        <v>635100</v>
      </c>
      <c r="H4859" s="4">
        <v>0</v>
      </c>
      <c r="I4859" s="4">
        <v>635100</v>
      </c>
      <c r="J4859">
        <v>1</v>
      </c>
      <c r="K4859">
        <v>1</v>
      </c>
      <c r="L4859">
        <v>0</v>
      </c>
      <c r="M4859">
        <v>1</v>
      </c>
      <c r="N4859" s="2">
        <v>44616</v>
      </c>
      <c r="O4859" s="1" t="s">
        <v>13485</v>
      </c>
      <c r="P4859" s="4">
        <v>635100</v>
      </c>
      <c r="Q4859" s="4">
        <v>39962</v>
      </c>
      <c r="R4859" s="1" t="s">
        <v>554</v>
      </c>
      <c r="S4859" s="1" t="s">
        <v>50</v>
      </c>
      <c r="T4859" s="4">
        <f>Sales_Datas[[#This Row],[after_discount]]-(Sales_Datas[[#This Row],[qty_ordered]]*Sales_Datas[[#This Row],[cogs]])</f>
        <v>595138</v>
      </c>
      <c r="U4859" s="3">
        <f>IFERROR(Sales_Datas[[#This Row],[Gross_Profit]]/Sales_Datas[[#This Row],[after_discount]],0)</f>
        <v>0.93707762557077623</v>
      </c>
      <c r="V4859" s="1" t="str">
        <f>IF(Sales_Datas[[#This Row],[base_price]] &lt;= 632200, "Low", (IF(Sales_Datas[[#This Row],[base_price]] &gt;= 10092000, "High", "Medium")))</f>
        <v>Medium</v>
      </c>
    </row>
    <row r="4860" spans="1:22" x14ac:dyDescent="0.25">
      <c r="A4860" s="1" t="s">
        <v>13488</v>
      </c>
      <c r="B4860" s="1" t="s">
        <v>13487</v>
      </c>
      <c r="C4860" s="2">
        <v>44806</v>
      </c>
      <c r="D4860" s="1" t="s">
        <v>13484</v>
      </c>
      <c r="E4860" s="4">
        <v>63510</v>
      </c>
      <c r="F4860">
        <v>1</v>
      </c>
      <c r="G4860" s="4">
        <v>635100</v>
      </c>
      <c r="H4860" s="4">
        <v>0</v>
      </c>
      <c r="I4860" s="4">
        <v>635100</v>
      </c>
      <c r="J4860">
        <v>1</v>
      </c>
      <c r="K4860">
        <v>1</v>
      </c>
      <c r="L4860">
        <v>0</v>
      </c>
      <c r="M4860">
        <v>1</v>
      </c>
      <c r="N4860" s="2">
        <v>44616</v>
      </c>
      <c r="O4860" s="1" t="s">
        <v>13485</v>
      </c>
      <c r="P4860" s="4">
        <v>635100</v>
      </c>
      <c r="Q4860" s="4">
        <v>39962</v>
      </c>
      <c r="R4860" s="1" t="s">
        <v>554</v>
      </c>
      <c r="S4860" s="1" t="s">
        <v>50</v>
      </c>
      <c r="T4860" s="4">
        <f>Sales_Datas[[#This Row],[after_discount]]-(Sales_Datas[[#This Row],[qty_ordered]]*Sales_Datas[[#This Row],[cogs]])</f>
        <v>595138</v>
      </c>
      <c r="U4860" s="3">
        <f>IFERROR(Sales_Datas[[#This Row],[Gross_Profit]]/Sales_Datas[[#This Row],[after_discount]],0)</f>
        <v>0.93707762557077623</v>
      </c>
      <c r="V4860" s="1" t="str">
        <f>IF(Sales_Datas[[#This Row],[base_price]] &lt;= 632200, "Low", (IF(Sales_Datas[[#This Row],[base_price]] &gt;= 10092000, "High", "Medium")))</f>
        <v>Medium</v>
      </c>
    </row>
    <row r="4861" spans="1:22" x14ac:dyDescent="0.25">
      <c r="A4861" s="1" t="s">
        <v>13489</v>
      </c>
      <c r="B4861" s="1" t="s">
        <v>13490</v>
      </c>
      <c r="C4861" s="2">
        <v>44675</v>
      </c>
      <c r="D4861" s="1" t="s">
        <v>13491</v>
      </c>
      <c r="E4861" s="4">
        <v>63510</v>
      </c>
      <c r="F4861">
        <v>1</v>
      </c>
      <c r="G4861" s="4">
        <v>635100</v>
      </c>
      <c r="H4861" s="4">
        <v>0</v>
      </c>
      <c r="I4861" s="4">
        <v>635100</v>
      </c>
      <c r="J4861">
        <v>1</v>
      </c>
      <c r="K4861">
        <v>1</v>
      </c>
      <c r="L4861">
        <v>0</v>
      </c>
      <c r="M4861">
        <v>1</v>
      </c>
      <c r="N4861" s="2">
        <v>44676</v>
      </c>
      <c r="O4861" s="1" t="s">
        <v>13492</v>
      </c>
      <c r="P4861" s="4">
        <v>635100</v>
      </c>
      <c r="Q4861" s="4">
        <v>43152</v>
      </c>
      <c r="R4861" s="1" t="s">
        <v>383</v>
      </c>
      <c r="S4861" s="1" t="s">
        <v>50</v>
      </c>
      <c r="T4861" s="4">
        <f>Sales_Datas[[#This Row],[after_discount]]-(Sales_Datas[[#This Row],[qty_ordered]]*Sales_Datas[[#This Row],[cogs]])</f>
        <v>591948</v>
      </c>
      <c r="U4861" s="3">
        <f>IFERROR(Sales_Datas[[#This Row],[Gross_Profit]]/Sales_Datas[[#This Row],[after_discount]],0)</f>
        <v>0.93205479452054796</v>
      </c>
      <c r="V4861" s="1" t="str">
        <f>IF(Sales_Datas[[#This Row],[base_price]] &lt;= 632200, "Low", (IF(Sales_Datas[[#This Row],[base_price]] &gt;= 10092000, "High", "Medium")))</f>
        <v>Medium</v>
      </c>
    </row>
    <row r="4862" spans="1:22" x14ac:dyDescent="0.25">
      <c r="A4862" s="1" t="s">
        <v>13493</v>
      </c>
      <c r="B4862" s="1" t="s">
        <v>13494</v>
      </c>
      <c r="C4862" s="2">
        <v>44835</v>
      </c>
      <c r="D4862" s="1" t="s">
        <v>13495</v>
      </c>
      <c r="E4862" s="4">
        <v>63510</v>
      </c>
      <c r="F4862">
        <v>1</v>
      </c>
      <c r="G4862" s="4">
        <v>635100</v>
      </c>
      <c r="H4862" s="4">
        <v>0</v>
      </c>
      <c r="I4862" s="4">
        <v>635100</v>
      </c>
      <c r="J4862">
        <v>1</v>
      </c>
      <c r="K4862">
        <v>1</v>
      </c>
      <c r="L4862">
        <v>0</v>
      </c>
      <c r="M4862">
        <v>1</v>
      </c>
      <c r="N4862" s="2">
        <v>44477</v>
      </c>
      <c r="O4862" s="1" t="s">
        <v>13496</v>
      </c>
      <c r="P4862" s="4">
        <v>635100</v>
      </c>
      <c r="Q4862" s="4">
        <v>52664</v>
      </c>
      <c r="R4862" s="1" t="s">
        <v>383</v>
      </c>
      <c r="S4862" s="1" t="s">
        <v>50</v>
      </c>
      <c r="T4862" s="4">
        <f>Sales_Datas[[#This Row],[after_discount]]-(Sales_Datas[[#This Row],[qty_ordered]]*Sales_Datas[[#This Row],[cogs]])</f>
        <v>582436</v>
      </c>
      <c r="U4862" s="3">
        <f>IFERROR(Sales_Datas[[#This Row],[Gross_Profit]]/Sales_Datas[[#This Row],[after_discount]],0)</f>
        <v>0.91707762557077621</v>
      </c>
      <c r="V4862" s="1" t="str">
        <f>IF(Sales_Datas[[#This Row],[base_price]] &lt;= 632200, "Low", (IF(Sales_Datas[[#This Row],[base_price]] &gt;= 10092000, "High", "Medium")))</f>
        <v>Medium</v>
      </c>
    </row>
    <row r="4863" spans="1:22" x14ac:dyDescent="0.25">
      <c r="A4863" s="1" t="s">
        <v>13497</v>
      </c>
      <c r="B4863" s="1" t="s">
        <v>13498</v>
      </c>
      <c r="C4863" s="2">
        <v>44720</v>
      </c>
      <c r="D4863" s="1" t="s">
        <v>13499</v>
      </c>
      <c r="E4863" s="4">
        <v>63394</v>
      </c>
      <c r="F4863">
        <v>1</v>
      </c>
      <c r="G4863" s="4">
        <v>633940</v>
      </c>
      <c r="H4863" s="4">
        <v>0</v>
      </c>
      <c r="I4863" s="4">
        <v>633940</v>
      </c>
      <c r="J4863">
        <v>1</v>
      </c>
      <c r="K4863">
        <v>1</v>
      </c>
      <c r="L4863">
        <v>1</v>
      </c>
      <c r="M4863">
        <v>1</v>
      </c>
      <c r="N4863" s="2">
        <v>44523</v>
      </c>
      <c r="O4863" s="1" t="s">
        <v>13500</v>
      </c>
      <c r="P4863" s="4">
        <v>633940</v>
      </c>
      <c r="Q4863" s="4">
        <v>37990</v>
      </c>
      <c r="R4863" s="1" t="s">
        <v>75</v>
      </c>
      <c r="S4863" s="1" t="s">
        <v>50</v>
      </c>
      <c r="T4863" s="4">
        <f>Sales_Datas[[#This Row],[after_discount]]-(Sales_Datas[[#This Row],[qty_ordered]]*Sales_Datas[[#This Row],[cogs]])</f>
        <v>595950</v>
      </c>
      <c r="U4863" s="3">
        <f>IFERROR(Sales_Datas[[#This Row],[Gross_Profit]]/Sales_Datas[[#This Row],[after_discount]],0)</f>
        <v>0.94007319304666059</v>
      </c>
      <c r="V4863" s="1" t="str">
        <f>IF(Sales_Datas[[#This Row],[base_price]] &lt;= 632200, "Low", (IF(Sales_Datas[[#This Row],[base_price]] &gt;= 10092000, "High", "Medium")))</f>
        <v>Medium</v>
      </c>
    </row>
    <row r="4864" spans="1:22" x14ac:dyDescent="0.25">
      <c r="A4864" s="1" t="s">
        <v>13501</v>
      </c>
      <c r="B4864" s="1" t="s">
        <v>10180</v>
      </c>
      <c r="C4864" s="2">
        <v>44667</v>
      </c>
      <c r="D4864" s="1" t="s">
        <v>13502</v>
      </c>
      <c r="E4864" s="4">
        <v>31610</v>
      </c>
      <c r="F4864">
        <v>2</v>
      </c>
      <c r="G4864" s="4">
        <v>632200</v>
      </c>
      <c r="H4864" s="4">
        <v>0</v>
      </c>
      <c r="I4864" s="4">
        <v>632200</v>
      </c>
      <c r="J4864">
        <v>1</v>
      </c>
      <c r="K4864">
        <v>1</v>
      </c>
      <c r="L4864">
        <v>1</v>
      </c>
      <c r="M4864">
        <v>1</v>
      </c>
      <c r="N4864" s="2">
        <v>44434</v>
      </c>
      <c r="O4864" s="1" t="s">
        <v>13503</v>
      </c>
      <c r="P4864" s="4">
        <v>214600</v>
      </c>
      <c r="Q4864" s="4">
        <v>14558</v>
      </c>
      <c r="R4864" s="1" t="s">
        <v>23</v>
      </c>
      <c r="S4864" s="1" t="s">
        <v>50</v>
      </c>
      <c r="T4864" s="4">
        <f>Sales_Datas[[#This Row],[after_discount]]-(Sales_Datas[[#This Row],[qty_ordered]]*Sales_Datas[[#This Row],[cogs]])</f>
        <v>603084</v>
      </c>
      <c r="U4864" s="3">
        <f>IFERROR(Sales_Datas[[#This Row],[Gross_Profit]]/Sales_Datas[[#This Row],[after_discount]],0)</f>
        <v>0.95394495412844038</v>
      </c>
      <c r="V4864" s="1" t="str">
        <f>IF(Sales_Datas[[#This Row],[base_price]] &lt;= 632200, "Low", (IF(Sales_Datas[[#This Row],[base_price]] &gt;= 10092000, "High", "Medium")))</f>
        <v>Low</v>
      </c>
    </row>
    <row r="4865" spans="1:22" x14ac:dyDescent="0.25">
      <c r="A4865" s="1" t="s">
        <v>13504</v>
      </c>
      <c r="B4865" s="1" t="s">
        <v>13505</v>
      </c>
      <c r="C4865" s="2">
        <v>44479</v>
      </c>
      <c r="D4865" s="1" t="s">
        <v>13506</v>
      </c>
      <c r="E4865" s="4">
        <v>63220</v>
      </c>
      <c r="F4865">
        <v>1</v>
      </c>
      <c r="G4865" s="4">
        <v>632200</v>
      </c>
      <c r="H4865" s="4">
        <v>0</v>
      </c>
      <c r="I4865" s="4">
        <v>632200</v>
      </c>
      <c r="J4865">
        <v>1</v>
      </c>
      <c r="K4865">
        <v>1</v>
      </c>
      <c r="L4865">
        <v>0</v>
      </c>
      <c r="M4865">
        <v>1</v>
      </c>
      <c r="N4865" s="2">
        <v>44475</v>
      </c>
      <c r="O4865" s="1" t="s">
        <v>13507</v>
      </c>
      <c r="P4865" s="4">
        <v>632200</v>
      </c>
      <c r="Q4865" s="4">
        <v>48662</v>
      </c>
      <c r="R4865" s="1" t="s">
        <v>383</v>
      </c>
      <c r="S4865" s="1" t="s">
        <v>50</v>
      </c>
      <c r="T4865" s="4">
        <f>Sales_Datas[[#This Row],[after_discount]]-(Sales_Datas[[#This Row],[qty_ordered]]*Sales_Datas[[#This Row],[cogs]])</f>
        <v>583538</v>
      </c>
      <c r="U4865" s="3">
        <f>IFERROR(Sales_Datas[[#This Row],[Gross_Profit]]/Sales_Datas[[#This Row],[after_discount]],0)</f>
        <v>0.92302752293577983</v>
      </c>
      <c r="V4865" s="1" t="str">
        <f>IF(Sales_Datas[[#This Row],[base_price]] &lt;= 632200, "Low", (IF(Sales_Datas[[#This Row],[base_price]] &gt;= 10092000, "High", "Medium")))</f>
        <v>Low</v>
      </c>
    </row>
    <row r="4866" spans="1:22" x14ac:dyDescent="0.25">
      <c r="A4866" s="1" t="s">
        <v>13508</v>
      </c>
      <c r="B4866" s="1" t="s">
        <v>13509</v>
      </c>
      <c r="C4866" s="2">
        <v>44744</v>
      </c>
      <c r="D4866" s="1" t="s">
        <v>10623</v>
      </c>
      <c r="E4866" s="4">
        <v>31610</v>
      </c>
      <c r="F4866">
        <v>2</v>
      </c>
      <c r="G4866" s="4">
        <v>632200</v>
      </c>
      <c r="H4866" s="4">
        <v>0</v>
      </c>
      <c r="I4866" s="4">
        <v>632200</v>
      </c>
      <c r="J4866">
        <v>1</v>
      </c>
      <c r="K4866">
        <v>1</v>
      </c>
      <c r="L4866">
        <v>1</v>
      </c>
      <c r="M4866">
        <v>1</v>
      </c>
      <c r="N4866" s="2">
        <v>44526</v>
      </c>
      <c r="O4866" s="1" t="s">
        <v>10624</v>
      </c>
      <c r="P4866" s="4">
        <v>326540</v>
      </c>
      <c r="Q4866" s="4">
        <v>28362</v>
      </c>
      <c r="R4866" s="1" t="s">
        <v>344</v>
      </c>
      <c r="S4866" s="1" t="s">
        <v>50</v>
      </c>
      <c r="T4866" s="4">
        <f>Sales_Datas[[#This Row],[after_discount]]-(Sales_Datas[[#This Row],[qty_ordered]]*Sales_Datas[[#This Row],[cogs]])</f>
        <v>575476</v>
      </c>
      <c r="U4866" s="3">
        <f>IFERROR(Sales_Datas[[#This Row],[Gross_Profit]]/Sales_Datas[[#This Row],[after_discount]],0)</f>
        <v>0.91027522935779814</v>
      </c>
      <c r="V4866" s="1" t="str">
        <f>IF(Sales_Datas[[#This Row],[base_price]] &lt;= 632200, "Low", (IF(Sales_Datas[[#This Row],[base_price]] &gt;= 10092000, "High", "Medium")))</f>
        <v>Low</v>
      </c>
    </row>
    <row r="4867" spans="1:22" x14ac:dyDescent="0.25">
      <c r="A4867" s="1" t="s">
        <v>13510</v>
      </c>
      <c r="B4867" s="1" t="s">
        <v>10231</v>
      </c>
      <c r="C4867" s="2">
        <v>44869</v>
      </c>
      <c r="D4867" s="1" t="s">
        <v>13511</v>
      </c>
      <c r="E4867" s="4">
        <v>62698</v>
      </c>
      <c r="F4867">
        <v>1</v>
      </c>
      <c r="G4867" s="4">
        <v>626980</v>
      </c>
      <c r="H4867" s="4">
        <v>0</v>
      </c>
      <c r="I4867" s="4">
        <v>626980</v>
      </c>
      <c r="J4867">
        <v>1</v>
      </c>
      <c r="K4867">
        <v>1</v>
      </c>
      <c r="L4867">
        <v>1</v>
      </c>
      <c r="M4867">
        <v>1</v>
      </c>
      <c r="N4867" s="2">
        <v>44547</v>
      </c>
      <c r="O4867" s="1" t="s">
        <v>13512</v>
      </c>
      <c r="P4867" s="4">
        <v>626980</v>
      </c>
      <c r="Q4867" s="4">
        <v>40716</v>
      </c>
      <c r="R4867" s="1" t="s">
        <v>23</v>
      </c>
      <c r="S4867" s="1" t="s">
        <v>50</v>
      </c>
      <c r="T4867" s="4">
        <f>Sales_Datas[[#This Row],[after_discount]]-(Sales_Datas[[#This Row],[qty_ordered]]*Sales_Datas[[#This Row],[cogs]])</f>
        <v>586264</v>
      </c>
      <c r="U4867" s="3">
        <f>IFERROR(Sales_Datas[[#This Row],[Gross_Profit]]/Sales_Datas[[#This Row],[after_discount]],0)</f>
        <v>0.93506012950971318</v>
      </c>
      <c r="V4867" s="1" t="str">
        <f>IF(Sales_Datas[[#This Row],[base_price]] &lt;= 632200, "Low", (IF(Sales_Datas[[#This Row],[base_price]] &gt;= 10092000, "High", "Medium")))</f>
        <v>Low</v>
      </c>
    </row>
    <row r="4868" spans="1:22" x14ac:dyDescent="0.25">
      <c r="A4868" s="1" t="s">
        <v>13513</v>
      </c>
      <c r="B4868" s="1" t="s">
        <v>13514</v>
      </c>
      <c r="C4868" s="2">
        <v>44742</v>
      </c>
      <c r="D4868" s="1" t="s">
        <v>13515</v>
      </c>
      <c r="E4868" s="4">
        <v>20880</v>
      </c>
      <c r="F4868">
        <v>3</v>
      </c>
      <c r="G4868" s="4">
        <v>626400</v>
      </c>
      <c r="H4868" s="4">
        <v>0</v>
      </c>
      <c r="I4868" s="4">
        <v>626400</v>
      </c>
      <c r="J4868">
        <v>1</v>
      </c>
      <c r="K4868">
        <v>1</v>
      </c>
      <c r="L4868">
        <v>0</v>
      </c>
      <c r="M4868">
        <v>1</v>
      </c>
      <c r="N4868" s="2">
        <v>44562</v>
      </c>
      <c r="O4868" s="1" t="s">
        <v>13516</v>
      </c>
      <c r="P4868" s="4">
        <v>208800</v>
      </c>
      <c r="Q4868" s="4">
        <v>13340</v>
      </c>
      <c r="R4868" s="1" t="s">
        <v>75</v>
      </c>
      <c r="S4868" s="1" t="s">
        <v>50</v>
      </c>
      <c r="T4868" s="4">
        <f>Sales_Datas[[#This Row],[after_discount]]-(Sales_Datas[[#This Row],[qty_ordered]]*Sales_Datas[[#This Row],[cogs]])</f>
        <v>586380</v>
      </c>
      <c r="U4868" s="3">
        <f>IFERROR(Sales_Datas[[#This Row],[Gross_Profit]]/Sales_Datas[[#This Row],[after_discount]],0)</f>
        <v>0.93611111111111112</v>
      </c>
      <c r="V4868" s="1" t="str">
        <f>IF(Sales_Datas[[#This Row],[base_price]] &lt;= 632200, "Low", (IF(Sales_Datas[[#This Row],[base_price]] &gt;= 10092000, "High", "Medium")))</f>
        <v>Low</v>
      </c>
    </row>
    <row r="4869" spans="1:22" x14ac:dyDescent="0.25">
      <c r="A4869" s="1" t="s">
        <v>13517</v>
      </c>
      <c r="B4869" s="1" t="s">
        <v>13518</v>
      </c>
      <c r="C4869" s="2">
        <v>44547</v>
      </c>
      <c r="D4869" s="1" t="s">
        <v>13519</v>
      </c>
      <c r="E4869" s="4">
        <v>62350</v>
      </c>
      <c r="F4869">
        <v>1</v>
      </c>
      <c r="G4869" s="4">
        <v>623500</v>
      </c>
      <c r="H4869" s="4">
        <v>0</v>
      </c>
      <c r="I4869" s="4">
        <v>623500</v>
      </c>
      <c r="J4869">
        <v>1</v>
      </c>
      <c r="K4869">
        <v>1</v>
      </c>
      <c r="L4869">
        <v>0</v>
      </c>
      <c r="M4869">
        <v>1</v>
      </c>
      <c r="N4869" s="2">
        <v>44550</v>
      </c>
      <c r="O4869" s="1" t="s">
        <v>13520</v>
      </c>
      <c r="P4869" s="4">
        <v>623500</v>
      </c>
      <c r="Q4869" s="4">
        <v>47966</v>
      </c>
      <c r="R4869" s="1" t="s">
        <v>55</v>
      </c>
      <c r="S4869" s="1" t="s">
        <v>50</v>
      </c>
      <c r="T4869" s="4">
        <f>Sales_Datas[[#This Row],[after_discount]]-(Sales_Datas[[#This Row],[qty_ordered]]*Sales_Datas[[#This Row],[cogs]])</f>
        <v>575534</v>
      </c>
      <c r="U4869" s="3">
        <f>IFERROR(Sales_Datas[[#This Row],[Gross_Profit]]/Sales_Datas[[#This Row],[after_discount]],0)</f>
        <v>0.92306976744186042</v>
      </c>
      <c r="V4869" s="1" t="str">
        <f>IF(Sales_Datas[[#This Row],[base_price]] &lt;= 632200, "Low", (IF(Sales_Datas[[#This Row],[base_price]] &gt;= 10092000, "High", "Medium")))</f>
        <v>Low</v>
      </c>
    </row>
    <row r="4870" spans="1:22" x14ac:dyDescent="0.25">
      <c r="A4870" s="1" t="s">
        <v>13521</v>
      </c>
      <c r="B4870" s="1" t="s">
        <v>13522</v>
      </c>
      <c r="C4870" s="2">
        <v>44615</v>
      </c>
      <c r="D4870" s="1" t="s">
        <v>13523</v>
      </c>
      <c r="E4870" s="4">
        <v>62002</v>
      </c>
      <c r="F4870">
        <v>1</v>
      </c>
      <c r="G4870" s="4">
        <v>620020</v>
      </c>
      <c r="H4870" s="4">
        <v>0</v>
      </c>
      <c r="I4870" s="4">
        <v>620020</v>
      </c>
      <c r="J4870">
        <v>1</v>
      </c>
      <c r="K4870">
        <v>0</v>
      </c>
      <c r="L4870">
        <v>0</v>
      </c>
      <c r="M4870">
        <v>5</v>
      </c>
      <c r="N4870" s="2">
        <v>44508</v>
      </c>
      <c r="O4870" s="1" t="s">
        <v>13524</v>
      </c>
      <c r="P4870" s="4">
        <v>616540</v>
      </c>
      <c r="Q4870" s="4">
        <v>51156</v>
      </c>
      <c r="R4870" s="1" t="s">
        <v>128</v>
      </c>
      <c r="S4870" s="1" t="s">
        <v>24</v>
      </c>
      <c r="T4870" s="4">
        <f>Sales_Datas[[#This Row],[after_discount]]-(Sales_Datas[[#This Row],[qty_ordered]]*Sales_Datas[[#This Row],[cogs]])</f>
        <v>568864</v>
      </c>
      <c r="U4870" s="3">
        <f>IFERROR(Sales_Datas[[#This Row],[Gross_Profit]]/Sales_Datas[[#This Row],[after_discount]],0)</f>
        <v>0.91749298409728719</v>
      </c>
      <c r="V4870" s="1" t="str">
        <f>IF(Sales_Datas[[#This Row],[base_price]] &lt;= 632200, "Low", (IF(Sales_Datas[[#This Row],[base_price]] &gt;= 10092000, "High", "Medium")))</f>
        <v>Low</v>
      </c>
    </row>
    <row r="4871" spans="1:22" x14ac:dyDescent="0.25">
      <c r="A4871" s="1" t="s">
        <v>13525</v>
      </c>
      <c r="B4871" s="1" t="s">
        <v>13526</v>
      </c>
      <c r="C4871" s="2">
        <v>44408</v>
      </c>
      <c r="D4871" s="1" t="s">
        <v>13527</v>
      </c>
      <c r="E4871" s="4">
        <v>61770</v>
      </c>
      <c r="F4871">
        <v>1</v>
      </c>
      <c r="G4871" s="4">
        <v>617700</v>
      </c>
      <c r="H4871" s="4">
        <v>0</v>
      </c>
      <c r="I4871" s="4">
        <v>617700</v>
      </c>
      <c r="J4871">
        <v>1</v>
      </c>
      <c r="K4871">
        <v>0</v>
      </c>
      <c r="L4871">
        <v>0</v>
      </c>
      <c r="M4871">
        <v>1</v>
      </c>
      <c r="N4871" s="2">
        <v>44404</v>
      </c>
      <c r="O4871" s="1" t="s">
        <v>13528</v>
      </c>
      <c r="P4871" s="4">
        <v>498800</v>
      </c>
      <c r="Q4871" s="4">
        <v>34394</v>
      </c>
      <c r="R4871" s="1" t="s">
        <v>39</v>
      </c>
      <c r="S4871" s="1" t="s">
        <v>50</v>
      </c>
      <c r="T4871" s="4">
        <f>Sales_Datas[[#This Row],[after_discount]]-(Sales_Datas[[#This Row],[qty_ordered]]*Sales_Datas[[#This Row],[cogs]])</f>
        <v>583306</v>
      </c>
      <c r="U4871" s="3">
        <f>IFERROR(Sales_Datas[[#This Row],[Gross_Profit]]/Sales_Datas[[#This Row],[after_discount]],0)</f>
        <v>0.94431924882629104</v>
      </c>
      <c r="V4871" s="1" t="str">
        <f>IF(Sales_Datas[[#This Row],[base_price]] &lt;= 632200, "Low", (IF(Sales_Datas[[#This Row],[base_price]] &gt;= 10092000, "High", "Medium")))</f>
        <v>Low</v>
      </c>
    </row>
    <row r="4872" spans="1:22" x14ac:dyDescent="0.25">
      <c r="A4872" s="1" t="s">
        <v>13529</v>
      </c>
      <c r="B4872" s="1" t="s">
        <v>5874</v>
      </c>
      <c r="C4872" s="2">
        <v>44674</v>
      </c>
      <c r="D4872" s="1" t="s">
        <v>4839</v>
      </c>
      <c r="E4872" s="4">
        <v>61770</v>
      </c>
      <c r="F4872">
        <v>1</v>
      </c>
      <c r="G4872" s="4">
        <v>617700</v>
      </c>
      <c r="H4872" s="4">
        <v>0</v>
      </c>
      <c r="I4872" s="4">
        <v>617700</v>
      </c>
      <c r="J4872">
        <v>1</v>
      </c>
      <c r="K4872">
        <v>0</v>
      </c>
      <c r="L4872">
        <v>0</v>
      </c>
      <c r="M4872">
        <v>4</v>
      </c>
      <c r="N4872" s="2">
        <v>44564</v>
      </c>
      <c r="O4872" s="1" t="s">
        <v>4840</v>
      </c>
      <c r="P4872" s="4">
        <v>649020</v>
      </c>
      <c r="Q4872" s="4">
        <v>47328</v>
      </c>
      <c r="R4872" s="1" t="s">
        <v>344</v>
      </c>
      <c r="S4872" s="1" t="s">
        <v>34</v>
      </c>
      <c r="T4872" s="4">
        <f>Sales_Datas[[#This Row],[after_discount]]-(Sales_Datas[[#This Row],[qty_ordered]]*Sales_Datas[[#This Row],[cogs]])</f>
        <v>570372</v>
      </c>
      <c r="U4872" s="3">
        <f>IFERROR(Sales_Datas[[#This Row],[Gross_Profit]]/Sales_Datas[[#This Row],[after_discount]],0)</f>
        <v>0.92338028169014086</v>
      </c>
      <c r="V4872" s="1" t="str">
        <f>IF(Sales_Datas[[#This Row],[base_price]] &lt;= 632200, "Low", (IF(Sales_Datas[[#This Row],[base_price]] &gt;= 10092000, "High", "Medium")))</f>
        <v>Medium</v>
      </c>
    </row>
    <row r="4873" spans="1:22" x14ac:dyDescent="0.25">
      <c r="A4873" s="1" t="s">
        <v>13530</v>
      </c>
      <c r="B4873" s="1" t="s">
        <v>13531</v>
      </c>
      <c r="C4873" s="2">
        <v>44720</v>
      </c>
      <c r="D4873" s="1" t="s">
        <v>13532</v>
      </c>
      <c r="E4873" s="4">
        <v>61480</v>
      </c>
      <c r="F4873">
        <v>1</v>
      </c>
      <c r="G4873" s="4">
        <v>614800</v>
      </c>
      <c r="H4873" s="4">
        <v>0</v>
      </c>
      <c r="I4873" s="4">
        <v>614800</v>
      </c>
      <c r="J4873">
        <v>1</v>
      </c>
      <c r="K4873">
        <v>1</v>
      </c>
      <c r="L4873">
        <v>0</v>
      </c>
      <c r="M4873">
        <v>1</v>
      </c>
      <c r="N4873" s="2">
        <v>44783</v>
      </c>
      <c r="O4873" s="1" t="s">
        <v>13533</v>
      </c>
      <c r="P4873" s="4">
        <v>614800</v>
      </c>
      <c r="Q4873" s="4">
        <v>54694</v>
      </c>
      <c r="R4873" s="1" t="s">
        <v>23</v>
      </c>
      <c r="S4873" s="1" t="s">
        <v>50</v>
      </c>
      <c r="T4873" s="4">
        <f>Sales_Datas[[#This Row],[after_discount]]-(Sales_Datas[[#This Row],[qty_ordered]]*Sales_Datas[[#This Row],[cogs]])</f>
        <v>560106</v>
      </c>
      <c r="U4873" s="3">
        <f>IFERROR(Sales_Datas[[#This Row],[Gross_Profit]]/Sales_Datas[[#This Row],[after_discount]],0)</f>
        <v>0.91103773584905656</v>
      </c>
      <c r="V4873" s="1" t="str">
        <f>IF(Sales_Datas[[#This Row],[base_price]] &lt;= 632200, "Low", (IF(Sales_Datas[[#This Row],[base_price]] &gt;= 10092000, "High", "Medium")))</f>
        <v>Low</v>
      </c>
    </row>
    <row r="4874" spans="1:22" x14ac:dyDescent="0.25">
      <c r="A4874" s="1" t="s">
        <v>13534</v>
      </c>
      <c r="B4874" s="1" t="s">
        <v>13535</v>
      </c>
      <c r="C4874" s="2">
        <v>44384</v>
      </c>
      <c r="D4874" s="1" t="s">
        <v>13536</v>
      </c>
      <c r="E4874" s="4">
        <v>60900</v>
      </c>
      <c r="F4874">
        <v>1</v>
      </c>
      <c r="G4874" s="4">
        <v>609000</v>
      </c>
      <c r="H4874" s="4">
        <v>0</v>
      </c>
      <c r="I4874" s="4">
        <v>609000</v>
      </c>
      <c r="J4874">
        <v>1</v>
      </c>
      <c r="K4874">
        <v>1</v>
      </c>
      <c r="L4874">
        <v>1</v>
      </c>
      <c r="M4874">
        <v>1</v>
      </c>
      <c r="N4874" s="2">
        <v>44396</v>
      </c>
      <c r="O4874" s="1" t="s">
        <v>13537</v>
      </c>
      <c r="P4874" s="4">
        <v>574200</v>
      </c>
      <c r="Q4874" s="4">
        <v>41876</v>
      </c>
      <c r="R4874" s="1" t="s">
        <v>39</v>
      </c>
      <c r="S4874" s="1" t="s">
        <v>50</v>
      </c>
      <c r="T4874" s="4">
        <f>Sales_Datas[[#This Row],[after_discount]]-(Sales_Datas[[#This Row],[qty_ordered]]*Sales_Datas[[#This Row],[cogs]])</f>
        <v>567124</v>
      </c>
      <c r="U4874" s="3">
        <f>IFERROR(Sales_Datas[[#This Row],[Gross_Profit]]/Sales_Datas[[#This Row],[after_discount]],0)</f>
        <v>0.9312380952380952</v>
      </c>
      <c r="V4874" s="1" t="str">
        <f>IF(Sales_Datas[[#This Row],[base_price]] &lt;= 632200, "Low", (IF(Sales_Datas[[#This Row],[base_price]] &gt;= 10092000, "High", "Medium")))</f>
        <v>Low</v>
      </c>
    </row>
    <row r="4875" spans="1:22" x14ac:dyDescent="0.25">
      <c r="A4875" s="1" t="s">
        <v>13538</v>
      </c>
      <c r="B4875" s="1" t="s">
        <v>13539</v>
      </c>
      <c r="C4875" s="2">
        <v>44238</v>
      </c>
      <c r="D4875" s="1" t="s">
        <v>13540</v>
      </c>
      <c r="E4875" s="4">
        <v>60900</v>
      </c>
      <c r="F4875">
        <v>1</v>
      </c>
      <c r="G4875" s="4">
        <v>609000</v>
      </c>
      <c r="H4875" s="4">
        <v>0</v>
      </c>
      <c r="I4875" s="4">
        <v>609000</v>
      </c>
      <c r="J4875">
        <v>1</v>
      </c>
      <c r="K4875">
        <v>0</v>
      </c>
      <c r="L4875">
        <v>0</v>
      </c>
      <c r="M4875">
        <v>4</v>
      </c>
      <c r="N4875" s="2">
        <v>44525</v>
      </c>
      <c r="O4875" s="1" t="s">
        <v>13541</v>
      </c>
      <c r="P4875" s="4">
        <v>609000</v>
      </c>
      <c r="Q4875" s="4">
        <v>49300</v>
      </c>
      <c r="R4875" s="1" t="s">
        <v>475</v>
      </c>
      <c r="S4875" s="1" t="s">
        <v>34</v>
      </c>
      <c r="T4875" s="4">
        <f>Sales_Datas[[#This Row],[after_discount]]-(Sales_Datas[[#This Row],[qty_ordered]]*Sales_Datas[[#This Row],[cogs]])</f>
        <v>559700</v>
      </c>
      <c r="U4875" s="3">
        <f>IFERROR(Sales_Datas[[#This Row],[Gross_Profit]]/Sales_Datas[[#This Row],[after_discount]],0)</f>
        <v>0.919047619047619</v>
      </c>
      <c r="V4875" s="1" t="str">
        <f>IF(Sales_Datas[[#This Row],[base_price]] &lt;= 632200, "Low", (IF(Sales_Datas[[#This Row],[base_price]] &gt;= 10092000, "High", "Medium")))</f>
        <v>Low</v>
      </c>
    </row>
    <row r="4876" spans="1:22" x14ac:dyDescent="0.25">
      <c r="A4876" s="1" t="s">
        <v>13542</v>
      </c>
      <c r="B4876" s="1" t="s">
        <v>2985</v>
      </c>
      <c r="C4876" s="2">
        <v>44608</v>
      </c>
      <c r="D4876" s="1" t="s">
        <v>13543</v>
      </c>
      <c r="E4876" s="4">
        <v>20300</v>
      </c>
      <c r="F4876">
        <v>3</v>
      </c>
      <c r="G4876" s="4">
        <v>609000</v>
      </c>
      <c r="H4876" s="4">
        <v>0</v>
      </c>
      <c r="I4876" s="4">
        <v>609000</v>
      </c>
      <c r="J4876">
        <v>1</v>
      </c>
      <c r="K4876">
        <v>1</v>
      </c>
      <c r="L4876">
        <v>0</v>
      </c>
      <c r="M4876">
        <v>1</v>
      </c>
      <c r="N4876" s="2">
        <v>44403</v>
      </c>
      <c r="O4876" s="1" t="s">
        <v>13544</v>
      </c>
      <c r="P4876" s="4">
        <v>203000</v>
      </c>
      <c r="Q4876" s="4">
        <v>12180</v>
      </c>
      <c r="R4876" s="1" t="s">
        <v>55</v>
      </c>
      <c r="S4876" s="1" t="s">
        <v>50</v>
      </c>
      <c r="T4876" s="4">
        <f>Sales_Datas[[#This Row],[after_discount]]-(Sales_Datas[[#This Row],[qty_ordered]]*Sales_Datas[[#This Row],[cogs]])</f>
        <v>572460</v>
      </c>
      <c r="U4876" s="3">
        <f>IFERROR(Sales_Datas[[#This Row],[Gross_Profit]]/Sales_Datas[[#This Row],[after_discount]],0)</f>
        <v>0.94</v>
      </c>
      <c r="V4876" s="1" t="str">
        <f>IF(Sales_Datas[[#This Row],[base_price]] &lt;= 632200, "Low", (IF(Sales_Datas[[#This Row],[base_price]] &gt;= 10092000, "High", "Medium")))</f>
        <v>Low</v>
      </c>
    </row>
    <row r="4877" spans="1:22" x14ac:dyDescent="0.25">
      <c r="A4877" s="1" t="s">
        <v>13545</v>
      </c>
      <c r="B4877" s="1" t="s">
        <v>13546</v>
      </c>
      <c r="C4877" s="2">
        <v>44642</v>
      </c>
      <c r="D4877" s="1" t="s">
        <v>8562</v>
      </c>
      <c r="E4877" s="4">
        <v>20300</v>
      </c>
      <c r="F4877">
        <v>3</v>
      </c>
      <c r="G4877" s="4">
        <v>609000</v>
      </c>
      <c r="H4877" s="4">
        <v>0</v>
      </c>
      <c r="I4877" s="4">
        <v>609000</v>
      </c>
      <c r="J4877">
        <v>1</v>
      </c>
      <c r="K4877">
        <v>1</v>
      </c>
      <c r="L4877">
        <v>1</v>
      </c>
      <c r="M4877">
        <v>1</v>
      </c>
      <c r="N4877" s="2">
        <v>44636</v>
      </c>
      <c r="O4877" s="1" t="s">
        <v>8563</v>
      </c>
      <c r="P4877" s="4">
        <v>284200</v>
      </c>
      <c r="Q4877" s="4">
        <v>19604</v>
      </c>
      <c r="R4877" s="1" t="s">
        <v>554</v>
      </c>
      <c r="S4877" s="1" t="s">
        <v>50</v>
      </c>
      <c r="T4877" s="4">
        <f>Sales_Datas[[#This Row],[after_discount]]-(Sales_Datas[[#This Row],[qty_ordered]]*Sales_Datas[[#This Row],[cogs]])</f>
        <v>550188</v>
      </c>
      <c r="U4877" s="3">
        <f>IFERROR(Sales_Datas[[#This Row],[Gross_Profit]]/Sales_Datas[[#This Row],[after_discount]],0)</f>
        <v>0.90342857142857147</v>
      </c>
      <c r="V4877" s="1" t="str">
        <f>IF(Sales_Datas[[#This Row],[base_price]] &lt;= 632200, "Low", (IF(Sales_Datas[[#This Row],[base_price]] &gt;= 10092000, "High", "Medium")))</f>
        <v>Low</v>
      </c>
    </row>
    <row r="4878" spans="1:22" x14ac:dyDescent="0.25">
      <c r="A4878" s="1" t="s">
        <v>13547</v>
      </c>
      <c r="B4878" s="1" t="s">
        <v>13548</v>
      </c>
      <c r="C4878" s="2">
        <v>44680</v>
      </c>
      <c r="D4878" s="1" t="s">
        <v>8562</v>
      </c>
      <c r="E4878" s="4">
        <v>20300</v>
      </c>
      <c r="F4878">
        <v>3</v>
      </c>
      <c r="G4878" s="4">
        <v>609000</v>
      </c>
      <c r="H4878" s="4">
        <v>0</v>
      </c>
      <c r="I4878" s="4">
        <v>609000</v>
      </c>
      <c r="J4878">
        <v>1</v>
      </c>
      <c r="K4878">
        <v>1</v>
      </c>
      <c r="L4878">
        <v>1</v>
      </c>
      <c r="M4878">
        <v>1</v>
      </c>
      <c r="N4878" s="2">
        <v>44386</v>
      </c>
      <c r="O4878" s="1" t="s">
        <v>8563</v>
      </c>
      <c r="P4878" s="4">
        <v>284200</v>
      </c>
      <c r="Q4878" s="4">
        <v>19604</v>
      </c>
      <c r="R4878" s="1" t="s">
        <v>554</v>
      </c>
      <c r="S4878" s="1" t="s">
        <v>50</v>
      </c>
      <c r="T4878" s="4">
        <f>Sales_Datas[[#This Row],[after_discount]]-(Sales_Datas[[#This Row],[qty_ordered]]*Sales_Datas[[#This Row],[cogs]])</f>
        <v>550188</v>
      </c>
      <c r="U4878" s="3">
        <f>IFERROR(Sales_Datas[[#This Row],[Gross_Profit]]/Sales_Datas[[#This Row],[after_discount]],0)</f>
        <v>0.90342857142857147</v>
      </c>
      <c r="V4878" s="1" t="str">
        <f>IF(Sales_Datas[[#This Row],[base_price]] &lt;= 632200, "Low", (IF(Sales_Datas[[#This Row],[base_price]] &gt;= 10092000, "High", "Medium")))</f>
        <v>Low</v>
      </c>
    </row>
    <row r="4879" spans="1:22" x14ac:dyDescent="0.25">
      <c r="A4879" s="1" t="s">
        <v>13549</v>
      </c>
      <c r="B4879" s="1" t="s">
        <v>13550</v>
      </c>
      <c r="C4879" s="2">
        <v>44715</v>
      </c>
      <c r="D4879" s="1" t="s">
        <v>8562</v>
      </c>
      <c r="E4879" s="4">
        <v>20300</v>
      </c>
      <c r="F4879">
        <v>3</v>
      </c>
      <c r="G4879" s="4">
        <v>609000</v>
      </c>
      <c r="H4879" s="4">
        <v>0</v>
      </c>
      <c r="I4879" s="4">
        <v>609000</v>
      </c>
      <c r="J4879">
        <v>1</v>
      </c>
      <c r="K4879">
        <v>1</v>
      </c>
      <c r="L4879">
        <v>1</v>
      </c>
      <c r="M4879">
        <v>4</v>
      </c>
      <c r="N4879" s="2">
        <v>44446</v>
      </c>
      <c r="O4879" s="1" t="s">
        <v>8563</v>
      </c>
      <c r="P4879" s="4">
        <v>284200</v>
      </c>
      <c r="Q4879" s="4">
        <v>19604</v>
      </c>
      <c r="R4879" s="1" t="s">
        <v>554</v>
      </c>
      <c r="S4879" s="1" t="s">
        <v>34</v>
      </c>
      <c r="T4879" s="4">
        <f>Sales_Datas[[#This Row],[after_discount]]-(Sales_Datas[[#This Row],[qty_ordered]]*Sales_Datas[[#This Row],[cogs]])</f>
        <v>550188</v>
      </c>
      <c r="U4879" s="3">
        <f>IFERROR(Sales_Datas[[#This Row],[Gross_Profit]]/Sales_Datas[[#This Row],[after_discount]],0)</f>
        <v>0.90342857142857147</v>
      </c>
      <c r="V4879" s="1" t="str">
        <f>IF(Sales_Datas[[#This Row],[base_price]] &lt;= 632200, "Low", (IF(Sales_Datas[[#This Row],[base_price]] &gt;= 10092000, "High", "Medium")))</f>
        <v>Low</v>
      </c>
    </row>
    <row r="4880" spans="1:22" x14ac:dyDescent="0.25">
      <c r="A4880" s="1" t="s">
        <v>13551</v>
      </c>
      <c r="B4880" s="1" t="s">
        <v>13552</v>
      </c>
      <c r="C4880" s="2">
        <v>44208</v>
      </c>
      <c r="D4880" s="1" t="s">
        <v>13553</v>
      </c>
      <c r="E4880" s="4">
        <v>60900</v>
      </c>
      <c r="F4880">
        <v>1</v>
      </c>
      <c r="G4880" s="4">
        <v>609000</v>
      </c>
      <c r="H4880" s="4">
        <v>0</v>
      </c>
      <c r="I4880" s="4">
        <v>609000</v>
      </c>
      <c r="J4880">
        <v>1</v>
      </c>
      <c r="K4880">
        <v>1</v>
      </c>
      <c r="L4880">
        <v>1</v>
      </c>
      <c r="M4880">
        <v>1</v>
      </c>
      <c r="N4880" s="2">
        <v>44546</v>
      </c>
      <c r="O4880" s="1" t="s">
        <v>13554</v>
      </c>
      <c r="P4880" s="4">
        <v>609000</v>
      </c>
      <c r="Q4880" s="4">
        <v>36540</v>
      </c>
      <c r="R4880" s="1" t="s">
        <v>383</v>
      </c>
      <c r="S4880" s="1" t="s">
        <v>50</v>
      </c>
      <c r="T4880" s="4">
        <f>Sales_Datas[[#This Row],[after_discount]]-(Sales_Datas[[#This Row],[qty_ordered]]*Sales_Datas[[#This Row],[cogs]])</f>
        <v>572460</v>
      </c>
      <c r="U4880" s="3">
        <f>IFERROR(Sales_Datas[[#This Row],[Gross_Profit]]/Sales_Datas[[#This Row],[after_discount]],0)</f>
        <v>0.94</v>
      </c>
      <c r="V4880" s="1" t="str">
        <f>IF(Sales_Datas[[#This Row],[base_price]] &lt;= 632200, "Low", (IF(Sales_Datas[[#This Row],[base_price]] &gt;= 10092000, "High", "Medium")))</f>
        <v>Low</v>
      </c>
    </row>
    <row r="4881" spans="1:22" x14ac:dyDescent="0.25">
      <c r="A4881" s="1" t="s">
        <v>13555</v>
      </c>
      <c r="B4881" s="1" t="s">
        <v>13556</v>
      </c>
      <c r="C4881" s="2">
        <v>44357</v>
      </c>
      <c r="D4881" s="1" t="s">
        <v>13553</v>
      </c>
      <c r="E4881" s="4">
        <v>60900</v>
      </c>
      <c r="F4881">
        <v>1</v>
      </c>
      <c r="G4881" s="4">
        <v>609000</v>
      </c>
      <c r="H4881" s="4">
        <v>0</v>
      </c>
      <c r="I4881" s="4">
        <v>609000</v>
      </c>
      <c r="J4881">
        <v>1</v>
      </c>
      <c r="K4881">
        <v>0</v>
      </c>
      <c r="L4881">
        <v>0</v>
      </c>
      <c r="M4881">
        <v>4</v>
      </c>
      <c r="N4881" s="2">
        <v>44492</v>
      </c>
      <c r="O4881" s="1" t="s">
        <v>13554</v>
      </c>
      <c r="P4881" s="4">
        <v>609000</v>
      </c>
      <c r="Q4881" s="4">
        <v>36540</v>
      </c>
      <c r="R4881" s="1" t="s">
        <v>383</v>
      </c>
      <c r="S4881" s="1" t="s">
        <v>34</v>
      </c>
      <c r="T4881" s="4">
        <f>Sales_Datas[[#This Row],[after_discount]]-(Sales_Datas[[#This Row],[qty_ordered]]*Sales_Datas[[#This Row],[cogs]])</f>
        <v>572460</v>
      </c>
      <c r="U4881" s="3">
        <f>IFERROR(Sales_Datas[[#This Row],[Gross_Profit]]/Sales_Datas[[#This Row],[after_discount]],0)</f>
        <v>0.94</v>
      </c>
      <c r="V4881" s="1" t="str">
        <f>IF(Sales_Datas[[#This Row],[base_price]] &lt;= 632200, "Low", (IF(Sales_Datas[[#This Row],[base_price]] &gt;= 10092000, "High", "Medium")))</f>
        <v>Low</v>
      </c>
    </row>
    <row r="4882" spans="1:22" x14ac:dyDescent="0.25">
      <c r="A4882" s="1" t="s">
        <v>13557</v>
      </c>
      <c r="B4882" s="1" t="s">
        <v>3041</v>
      </c>
      <c r="C4882" s="2">
        <v>44468</v>
      </c>
      <c r="D4882" s="1" t="s">
        <v>13553</v>
      </c>
      <c r="E4882" s="4">
        <v>60900</v>
      </c>
      <c r="F4882">
        <v>1</v>
      </c>
      <c r="G4882" s="4">
        <v>609000</v>
      </c>
      <c r="H4882" s="4">
        <v>0</v>
      </c>
      <c r="I4882" s="4">
        <v>609000</v>
      </c>
      <c r="J4882">
        <v>1</v>
      </c>
      <c r="K4882">
        <v>0</v>
      </c>
      <c r="L4882">
        <v>0</v>
      </c>
      <c r="M4882">
        <v>4</v>
      </c>
      <c r="N4882" s="2">
        <v>44431</v>
      </c>
      <c r="O4882" s="1" t="s">
        <v>13554</v>
      </c>
      <c r="P4882" s="4">
        <v>609000</v>
      </c>
      <c r="Q4882" s="4">
        <v>36540</v>
      </c>
      <c r="R4882" s="1" t="s">
        <v>383</v>
      </c>
      <c r="S4882" s="1" t="s">
        <v>34</v>
      </c>
      <c r="T4882" s="4">
        <f>Sales_Datas[[#This Row],[after_discount]]-(Sales_Datas[[#This Row],[qty_ordered]]*Sales_Datas[[#This Row],[cogs]])</f>
        <v>572460</v>
      </c>
      <c r="U4882" s="3">
        <f>IFERROR(Sales_Datas[[#This Row],[Gross_Profit]]/Sales_Datas[[#This Row],[after_discount]],0)</f>
        <v>0.94</v>
      </c>
      <c r="V4882" s="1" t="str">
        <f>IF(Sales_Datas[[#This Row],[base_price]] &lt;= 632200, "Low", (IF(Sales_Datas[[#This Row],[base_price]] &gt;= 10092000, "High", "Medium")))</f>
        <v>Low</v>
      </c>
    </row>
    <row r="4883" spans="1:22" x14ac:dyDescent="0.25">
      <c r="A4883" s="1" t="s">
        <v>13558</v>
      </c>
      <c r="B4883" s="1" t="s">
        <v>13559</v>
      </c>
      <c r="C4883" s="2">
        <v>44526</v>
      </c>
      <c r="D4883" s="1" t="s">
        <v>1047</v>
      </c>
      <c r="E4883" s="4">
        <v>60900</v>
      </c>
      <c r="F4883">
        <v>1</v>
      </c>
      <c r="G4883" s="4">
        <v>609000</v>
      </c>
      <c r="H4883" s="4">
        <v>0</v>
      </c>
      <c r="I4883" s="4">
        <v>609000</v>
      </c>
      <c r="J4883">
        <v>1</v>
      </c>
      <c r="K4883">
        <v>1</v>
      </c>
      <c r="L4883">
        <v>1</v>
      </c>
      <c r="M4883">
        <v>1</v>
      </c>
      <c r="N4883" s="2">
        <v>44525</v>
      </c>
      <c r="O4883" s="1" t="s">
        <v>1048</v>
      </c>
      <c r="P4883" s="4">
        <v>609000</v>
      </c>
      <c r="Q4883" s="4">
        <v>47502</v>
      </c>
      <c r="R4883" s="1" t="s">
        <v>383</v>
      </c>
      <c r="S4883" s="1" t="s">
        <v>50</v>
      </c>
      <c r="T4883" s="4">
        <f>Sales_Datas[[#This Row],[after_discount]]-(Sales_Datas[[#This Row],[qty_ordered]]*Sales_Datas[[#This Row],[cogs]])</f>
        <v>561498</v>
      </c>
      <c r="U4883" s="3">
        <f>IFERROR(Sales_Datas[[#This Row],[Gross_Profit]]/Sales_Datas[[#This Row],[after_discount]],0)</f>
        <v>0.92200000000000004</v>
      </c>
      <c r="V4883" s="1" t="str">
        <f>IF(Sales_Datas[[#This Row],[base_price]] &lt;= 632200, "Low", (IF(Sales_Datas[[#This Row],[base_price]] &gt;= 10092000, "High", "Medium")))</f>
        <v>Low</v>
      </c>
    </row>
    <row r="4884" spans="1:22" x14ac:dyDescent="0.25">
      <c r="A4884" s="1" t="s">
        <v>13560</v>
      </c>
      <c r="B4884" s="1" t="s">
        <v>13561</v>
      </c>
      <c r="C4884" s="2">
        <v>44699</v>
      </c>
      <c r="D4884" s="1" t="s">
        <v>13562</v>
      </c>
      <c r="E4884" s="4">
        <v>60900</v>
      </c>
      <c r="F4884">
        <v>1</v>
      </c>
      <c r="G4884" s="4">
        <v>609000</v>
      </c>
      <c r="H4884" s="4">
        <v>0</v>
      </c>
      <c r="I4884" s="4">
        <v>609000</v>
      </c>
      <c r="J4884">
        <v>1</v>
      </c>
      <c r="K4884">
        <v>0</v>
      </c>
      <c r="L4884">
        <v>0</v>
      </c>
      <c r="M4884">
        <v>4</v>
      </c>
      <c r="N4884" s="2">
        <v>44695</v>
      </c>
      <c r="O4884" s="1" t="s">
        <v>13563</v>
      </c>
      <c r="P4884" s="4">
        <v>609000</v>
      </c>
      <c r="Q4884" s="4">
        <v>47502</v>
      </c>
      <c r="R4884" s="1" t="s">
        <v>383</v>
      </c>
      <c r="S4884" s="1" t="s">
        <v>34</v>
      </c>
      <c r="T4884" s="4">
        <f>Sales_Datas[[#This Row],[after_discount]]-(Sales_Datas[[#This Row],[qty_ordered]]*Sales_Datas[[#This Row],[cogs]])</f>
        <v>561498</v>
      </c>
      <c r="U4884" s="3">
        <f>IFERROR(Sales_Datas[[#This Row],[Gross_Profit]]/Sales_Datas[[#This Row],[after_discount]],0)</f>
        <v>0.92200000000000004</v>
      </c>
      <c r="V4884" s="1" t="str">
        <f>IF(Sales_Datas[[#This Row],[base_price]] &lt;= 632200, "Low", (IF(Sales_Datas[[#This Row],[base_price]] &gt;= 10092000, "High", "Medium")))</f>
        <v>Low</v>
      </c>
    </row>
    <row r="4885" spans="1:22" x14ac:dyDescent="0.25">
      <c r="A4885" s="1" t="s">
        <v>13564</v>
      </c>
      <c r="B4885" s="1" t="s">
        <v>3718</v>
      </c>
      <c r="C4885" s="2">
        <v>44416</v>
      </c>
      <c r="D4885" s="1" t="s">
        <v>13565</v>
      </c>
      <c r="E4885" s="4">
        <v>12180</v>
      </c>
      <c r="F4885">
        <v>5</v>
      </c>
      <c r="G4885" s="4">
        <v>609000</v>
      </c>
      <c r="H4885" s="4">
        <v>0</v>
      </c>
      <c r="I4885" s="4">
        <v>609000</v>
      </c>
      <c r="J4885">
        <v>1</v>
      </c>
      <c r="K4885">
        <v>1</v>
      </c>
      <c r="L4885">
        <v>0</v>
      </c>
      <c r="M4885">
        <v>1</v>
      </c>
      <c r="N4885" s="2">
        <v>44394</v>
      </c>
      <c r="O4885" s="1" t="s">
        <v>13566</v>
      </c>
      <c r="P4885" s="4">
        <v>121800</v>
      </c>
      <c r="Q4885" s="4">
        <v>10092</v>
      </c>
      <c r="R4885" s="1" t="s">
        <v>344</v>
      </c>
      <c r="S4885" s="1" t="s">
        <v>50</v>
      </c>
      <c r="T4885" s="4">
        <f>Sales_Datas[[#This Row],[after_discount]]-(Sales_Datas[[#This Row],[qty_ordered]]*Sales_Datas[[#This Row],[cogs]])</f>
        <v>558540</v>
      </c>
      <c r="U4885" s="3">
        <f>IFERROR(Sales_Datas[[#This Row],[Gross_Profit]]/Sales_Datas[[#This Row],[after_discount]],0)</f>
        <v>0.91714285714285715</v>
      </c>
      <c r="V4885" s="1" t="str">
        <f>IF(Sales_Datas[[#This Row],[base_price]] &lt;= 632200, "Low", (IF(Sales_Datas[[#This Row],[base_price]] &gt;= 10092000, "High", "Medium")))</f>
        <v>Low</v>
      </c>
    </row>
    <row r="4886" spans="1:22" x14ac:dyDescent="0.25">
      <c r="A4886" s="1" t="s">
        <v>13567</v>
      </c>
      <c r="B4886" s="1" t="s">
        <v>13568</v>
      </c>
      <c r="C4886" s="2">
        <v>44717</v>
      </c>
      <c r="D4886" s="1" t="s">
        <v>13569</v>
      </c>
      <c r="E4886" s="4">
        <v>60842</v>
      </c>
      <c r="F4886">
        <v>1</v>
      </c>
      <c r="G4886" s="4">
        <v>608420</v>
      </c>
      <c r="H4886" s="4">
        <v>0</v>
      </c>
      <c r="I4886" s="4">
        <v>608420</v>
      </c>
      <c r="J4886">
        <v>1</v>
      </c>
      <c r="K4886">
        <v>1</v>
      </c>
      <c r="L4886">
        <v>0</v>
      </c>
      <c r="M4886">
        <v>1</v>
      </c>
      <c r="N4886" s="2">
        <v>44572</v>
      </c>
      <c r="O4886" s="1" t="s">
        <v>13570</v>
      </c>
      <c r="P4886" s="4">
        <v>608420</v>
      </c>
      <c r="Q4886" s="4">
        <v>37700</v>
      </c>
      <c r="R4886" s="1" t="s">
        <v>554</v>
      </c>
      <c r="S4886" s="1" t="s">
        <v>50</v>
      </c>
      <c r="T4886" s="4">
        <f>Sales_Datas[[#This Row],[after_discount]]-(Sales_Datas[[#This Row],[qty_ordered]]*Sales_Datas[[#This Row],[cogs]])</f>
        <v>570720</v>
      </c>
      <c r="U4886" s="3">
        <f>IFERROR(Sales_Datas[[#This Row],[Gross_Profit]]/Sales_Datas[[#This Row],[after_discount]],0)</f>
        <v>0.93803622497616779</v>
      </c>
      <c r="V4886" s="1" t="str">
        <f>IF(Sales_Datas[[#This Row],[base_price]] &lt;= 632200, "Low", (IF(Sales_Datas[[#This Row],[base_price]] &gt;= 10092000, "High", "Medium")))</f>
        <v>Low</v>
      </c>
    </row>
    <row r="4887" spans="1:22" x14ac:dyDescent="0.25">
      <c r="A4887" s="1" t="s">
        <v>13571</v>
      </c>
      <c r="B4887" s="1" t="s">
        <v>13572</v>
      </c>
      <c r="C4887" s="2">
        <v>44757</v>
      </c>
      <c r="D4887" s="1" t="s">
        <v>13573</v>
      </c>
      <c r="E4887" s="4">
        <v>60842</v>
      </c>
      <c r="F4887">
        <v>1</v>
      </c>
      <c r="G4887" s="4">
        <v>608420</v>
      </c>
      <c r="H4887" s="4">
        <v>0</v>
      </c>
      <c r="I4887" s="4">
        <v>608420</v>
      </c>
      <c r="J4887">
        <v>1</v>
      </c>
      <c r="K4887">
        <v>1</v>
      </c>
      <c r="L4887">
        <v>1</v>
      </c>
      <c r="M4887">
        <v>1</v>
      </c>
      <c r="N4887" s="2">
        <v>44381</v>
      </c>
      <c r="O4887" s="1" t="s">
        <v>13574</v>
      </c>
      <c r="P4887" s="4">
        <v>608420</v>
      </c>
      <c r="Q4887" s="4">
        <v>51678</v>
      </c>
      <c r="R4887" s="1" t="s">
        <v>554</v>
      </c>
      <c r="S4887" s="1" t="s">
        <v>50</v>
      </c>
      <c r="T4887" s="4">
        <f>Sales_Datas[[#This Row],[after_discount]]-(Sales_Datas[[#This Row],[qty_ordered]]*Sales_Datas[[#This Row],[cogs]])</f>
        <v>556742</v>
      </c>
      <c r="U4887" s="3">
        <f>IFERROR(Sales_Datas[[#This Row],[Gross_Profit]]/Sales_Datas[[#This Row],[after_discount]],0)</f>
        <v>0.9150619637750238</v>
      </c>
      <c r="V4887" s="1" t="str">
        <f>IF(Sales_Datas[[#This Row],[base_price]] &lt;= 632200, "Low", (IF(Sales_Datas[[#This Row],[base_price]] &gt;= 10092000, "High", "Medium")))</f>
        <v>Low</v>
      </c>
    </row>
    <row r="4888" spans="1:22" x14ac:dyDescent="0.25">
      <c r="A4888" s="1" t="s">
        <v>13575</v>
      </c>
      <c r="B4888" s="1" t="s">
        <v>13576</v>
      </c>
      <c r="C4888" s="2">
        <v>44549</v>
      </c>
      <c r="D4888" s="1" t="s">
        <v>7393</v>
      </c>
      <c r="E4888" s="4">
        <v>20242</v>
      </c>
      <c r="F4888">
        <v>3</v>
      </c>
      <c r="G4888" s="4">
        <v>607260</v>
      </c>
      <c r="H4888" s="4">
        <v>0</v>
      </c>
      <c r="I4888" s="4">
        <v>607260</v>
      </c>
      <c r="J4888">
        <v>1</v>
      </c>
      <c r="K4888">
        <v>1</v>
      </c>
      <c r="L4888">
        <v>0</v>
      </c>
      <c r="M4888">
        <v>1</v>
      </c>
      <c r="N4888" s="2">
        <v>44551</v>
      </c>
      <c r="O4888" s="1" t="s">
        <v>7394</v>
      </c>
      <c r="P4888" s="4">
        <v>202420</v>
      </c>
      <c r="Q4888" s="4">
        <v>15370</v>
      </c>
      <c r="R4888" s="1" t="s">
        <v>23</v>
      </c>
      <c r="S4888" s="1" t="s">
        <v>50</v>
      </c>
      <c r="T4888" s="4">
        <f>Sales_Datas[[#This Row],[after_discount]]-(Sales_Datas[[#This Row],[qty_ordered]]*Sales_Datas[[#This Row],[cogs]])</f>
        <v>561150</v>
      </c>
      <c r="U4888" s="3">
        <f>IFERROR(Sales_Datas[[#This Row],[Gross_Profit]]/Sales_Datas[[#This Row],[after_discount]],0)</f>
        <v>0.9240687679083095</v>
      </c>
      <c r="V4888" s="1" t="str">
        <f>IF(Sales_Datas[[#This Row],[base_price]] &lt;= 632200, "Low", (IF(Sales_Datas[[#This Row],[base_price]] &gt;= 10092000, "High", "Medium")))</f>
        <v>Low</v>
      </c>
    </row>
    <row r="4889" spans="1:22" x14ac:dyDescent="0.25">
      <c r="A4889" s="1" t="s">
        <v>13577</v>
      </c>
      <c r="B4889" s="1" t="s">
        <v>2170</v>
      </c>
      <c r="C4889" s="2">
        <v>44694</v>
      </c>
      <c r="D4889" s="1" t="s">
        <v>13578</v>
      </c>
      <c r="E4889" s="4">
        <v>60610</v>
      </c>
      <c r="F4889">
        <v>1</v>
      </c>
      <c r="G4889" s="4">
        <v>606100</v>
      </c>
      <c r="H4889" s="4">
        <v>0</v>
      </c>
      <c r="I4889" s="4">
        <v>606100</v>
      </c>
      <c r="J4889">
        <v>1</v>
      </c>
      <c r="K4889">
        <v>1</v>
      </c>
      <c r="L4889">
        <v>1</v>
      </c>
      <c r="M4889">
        <v>1</v>
      </c>
      <c r="N4889" s="2">
        <v>44401</v>
      </c>
      <c r="O4889" s="1" t="s">
        <v>13579</v>
      </c>
      <c r="P4889" s="4">
        <v>606100</v>
      </c>
      <c r="Q4889" s="4">
        <v>43616</v>
      </c>
      <c r="R4889" s="1" t="s">
        <v>55</v>
      </c>
      <c r="S4889" s="1" t="s">
        <v>50</v>
      </c>
      <c r="T4889" s="4">
        <f>Sales_Datas[[#This Row],[after_discount]]-(Sales_Datas[[#This Row],[qty_ordered]]*Sales_Datas[[#This Row],[cogs]])</f>
        <v>562484</v>
      </c>
      <c r="U4889" s="3">
        <f>IFERROR(Sales_Datas[[#This Row],[Gross_Profit]]/Sales_Datas[[#This Row],[after_discount]],0)</f>
        <v>0.92803827751196177</v>
      </c>
      <c r="V4889" s="1" t="str">
        <f>IF(Sales_Datas[[#This Row],[base_price]] &lt;= 632200, "Low", (IF(Sales_Datas[[#This Row],[base_price]] &gt;= 10092000, "High", "Medium")))</f>
        <v>Low</v>
      </c>
    </row>
    <row r="4890" spans="1:22" x14ac:dyDescent="0.25">
      <c r="A4890" s="1" t="s">
        <v>13580</v>
      </c>
      <c r="B4890" s="1" t="s">
        <v>13581</v>
      </c>
      <c r="C4890" s="2">
        <v>44486</v>
      </c>
      <c r="D4890" s="1" t="s">
        <v>13582</v>
      </c>
      <c r="E4890" s="4">
        <v>60610</v>
      </c>
      <c r="F4890">
        <v>1</v>
      </c>
      <c r="G4890" s="4">
        <v>606100</v>
      </c>
      <c r="H4890" s="4">
        <v>0</v>
      </c>
      <c r="I4890" s="4">
        <v>606100</v>
      </c>
      <c r="J4890">
        <v>1</v>
      </c>
      <c r="K4890">
        <v>1</v>
      </c>
      <c r="L4890">
        <v>0</v>
      </c>
      <c r="M4890">
        <v>1</v>
      </c>
      <c r="N4890" s="2">
        <v>44493</v>
      </c>
      <c r="O4890" s="1" t="s">
        <v>13583</v>
      </c>
      <c r="P4890" s="4">
        <v>606100</v>
      </c>
      <c r="Q4890" s="4">
        <v>43616</v>
      </c>
      <c r="R4890" s="1" t="s">
        <v>383</v>
      </c>
      <c r="S4890" s="1" t="s">
        <v>50</v>
      </c>
      <c r="T4890" s="4">
        <f>Sales_Datas[[#This Row],[after_discount]]-(Sales_Datas[[#This Row],[qty_ordered]]*Sales_Datas[[#This Row],[cogs]])</f>
        <v>562484</v>
      </c>
      <c r="U4890" s="3">
        <f>IFERROR(Sales_Datas[[#This Row],[Gross_Profit]]/Sales_Datas[[#This Row],[after_discount]],0)</f>
        <v>0.92803827751196177</v>
      </c>
      <c r="V4890" s="1" t="str">
        <f>IF(Sales_Datas[[#This Row],[base_price]] &lt;= 632200, "Low", (IF(Sales_Datas[[#This Row],[base_price]] &gt;= 10092000, "High", "Medium")))</f>
        <v>Low</v>
      </c>
    </row>
    <row r="4891" spans="1:22" x14ac:dyDescent="0.25">
      <c r="A4891" s="1" t="s">
        <v>13584</v>
      </c>
      <c r="B4891" s="1" t="s">
        <v>13585</v>
      </c>
      <c r="C4891" s="2">
        <v>44420</v>
      </c>
      <c r="D4891" s="1" t="s">
        <v>13586</v>
      </c>
      <c r="E4891" s="4">
        <v>60320</v>
      </c>
      <c r="F4891">
        <v>1</v>
      </c>
      <c r="G4891" s="4">
        <v>603200</v>
      </c>
      <c r="H4891" s="4">
        <v>0</v>
      </c>
      <c r="I4891" s="4">
        <v>603200</v>
      </c>
      <c r="J4891">
        <v>1</v>
      </c>
      <c r="K4891">
        <v>1</v>
      </c>
      <c r="L4891">
        <v>0</v>
      </c>
      <c r="M4891">
        <v>5</v>
      </c>
      <c r="N4891" s="2">
        <v>44528</v>
      </c>
      <c r="O4891" s="1" t="s">
        <v>13587</v>
      </c>
      <c r="P4891" s="4">
        <v>603200</v>
      </c>
      <c r="Q4891" s="4">
        <v>41006</v>
      </c>
      <c r="R4891" s="1" t="s">
        <v>23</v>
      </c>
      <c r="S4891" s="1" t="s">
        <v>24</v>
      </c>
      <c r="T4891" s="4">
        <f>Sales_Datas[[#This Row],[after_discount]]-(Sales_Datas[[#This Row],[qty_ordered]]*Sales_Datas[[#This Row],[cogs]])</f>
        <v>562194</v>
      </c>
      <c r="U4891" s="3">
        <f>IFERROR(Sales_Datas[[#This Row],[Gross_Profit]]/Sales_Datas[[#This Row],[after_discount]],0)</f>
        <v>0.93201923076923077</v>
      </c>
      <c r="V4891" s="1" t="str">
        <f>IF(Sales_Datas[[#This Row],[base_price]] &lt;= 632200, "Low", (IF(Sales_Datas[[#This Row],[base_price]] &gt;= 10092000, "High", "Medium")))</f>
        <v>Low</v>
      </c>
    </row>
    <row r="4892" spans="1:22" x14ac:dyDescent="0.25">
      <c r="A4892" s="1" t="s">
        <v>13588</v>
      </c>
      <c r="B4892" s="1" t="s">
        <v>13589</v>
      </c>
      <c r="C4892" s="2">
        <v>44561</v>
      </c>
      <c r="D4892" s="1" t="s">
        <v>13586</v>
      </c>
      <c r="E4892" s="4">
        <v>60320</v>
      </c>
      <c r="F4892">
        <v>1</v>
      </c>
      <c r="G4892" s="4">
        <v>603200</v>
      </c>
      <c r="H4892" s="4">
        <v>0</v>
      </c>
      <c r="I4892" s="4">
        <v>603200</v>
      </c>
      <c r="J4892">
        <v>1</v>
      </c>
      <c r="K4892">
        <v>1</v>
      </c>
      <c r="L4892">
        <v>0</v>
      </c>
      <c r="M4892">
        <v>1</v>
      </c>
      <c r="N4892" s="2">
        <v>44459</v>
      </c>
      <c r="O4892" s="1" t="s">
        <v>13587</v>
      </c>
      <c r="P4892" s="4">
        <v>603200</v>
      </c>
      <c r="Q4892" s="4">
        <v>41006</v>
      </c>
      <c r="R4892" s="1" t="s">
        <v>23</v>
      </c>
      <c r="S4892" s="1" t="s">
        <v>50</v>
      </c>
      <c r="T4892" s="4">
        <f>Sales_Datas[[#This Row],[after_discount]]-(Sales_Datas[[#This Row],[qty_ordered]]*Sales_Datas[[#This Row],[cogs]])</f>
        <v>562194</v>
      </c>
      <c r="U4892" s="3">
        <f>IFERROR(Sales_Datas[[#This Row],[Gross_Profit]]/Sales_Datas[[#This Row],[after_discount]],0)</f>
        <v>0.93201923076923077</v>
      </c>
      <c r="V4892" s="1" t="str">
        <f>IF(Sales_Datas[[#This Row],[base_price]] &lt;= 632200, "Low", (IF(Sales_Datas[[#This Row],[base_price]] &gt;= 10092000, "High", "Medium")))</f>
        <v>Low</v>
      </c>
    </row>
    <row r="4893" spans="1:22" x14ac:dyDescent="0.25">
      <c r="A4893" s="1" t="s">
        <v>13590</v>
      </c>
      <c r="B4893" s="1" t="s">
        <v>13591</v>
      </c>
      <c r="C4893" s="2">
        <v>44621</v>
      </c>
      <c r="D4893" s="1" t="s">
        <v>13586</v>
      </c>
      <c r="E4893" s="4">
        <v>60320</v>
      </c>
      <c r="F4893">
        <v>1</v>
      </c>
      <c r="G4893" s="4">
        <v>603200</v>
      </c>
      <c r="H4893" s="4">
        <v>0</v>
      </c>
      <c r="I4893" s="4">
        <v>603200</v>
      </c>
      <c r="J4893">
        <v>1</v>
      </c>
      <c r="K4893">
        <v>1</v>
      </c>
      <c r="L4893">
        <v>1</v>
      </c>
      <c r="M4893">
        <v>3</v>
      </c>
      <c r="N4893" s="2">
        <v>44457</v>
      </c>
      <c r="O4893" s="1" t="s">
        <v>13587</v>
      </c>
      <c r="P4893" s="4">
        <v>603200</v>
      </c>
      <c r="Q4893" s="4">
        <v>41006</v>
      </c>
      <c r="R4893" s="1" t="s">
        <v>23</v>
      </c>
      <c r="S4893" s="1" t="s">
        <v>56</v>
      </c>
      <c r="T4893" s="4">
        <f>Sales_Datas[[#This Row],[after_discount]]-(Sales_Datas[[#This Row],[qty_ordered]]*Sales_Datas[[#This Row],[cogs]])</f>
        <v>562194</v>
      </c>
      <c r="U4893" s="3">
        <f>IFERROR(Sales_Datas[[#This Row],[Gross_Profit]]/Sales_Datas[[#This Row],[after_discount]],0)</f>
        <v>0.93201923076923077</v>
      </c>
      <c r="V4893" s="1" t="str">
        <f>IF(Sales_Datas[[#This Row],[base_price]] &lt;= 632200, "Low", (IF(Sales_Datas[[#This Row],[base_price]] &gt;= 10092000, "High", "Medium")))</f>
        <v>Low</v>
      </c>
    </row>
    <row r="4894" spans="1:22" x14ac:dyDescent="0.25">
      <c r="A4894" s="1" t="s">
        <v>13592</v>
      </c>
      <c r="B4894" s="1" t="s">
        <v>13593</v>
      </c>
      <c r="C4894" s="2">
        <v>44407</v>
      </c>
      <c r="D4894" s="1" t="s">
        <v>13594</v>
      </c>
      <c r="E4894" s="4">
        <v>30160</v>
      </c>
      <c r="F4894">
        <v>2</v>
      </c>
      <c r="G4894" s="4">
        <v>603200</v>
      </c>
      <c r="H4894" s="4">
        <v>0</v>
      </c>
      <c r="I4894" s="4">
        <v>603200</v>
      </c>
      <c r="J4894">
        <v>1</v>
      </c>
      <c r="K4894">
        <v>1</v>
      </c>
      <c r="L4894">
        <v>1</v>
      </c>
      <c r="M4894">
        <v>1</v>
      </c>
      <c r="N4894" s="2">
        <v>44402</v>
      </c>
      <c r="O4894" s="1" t="s">
        <v>13595</v>
      </c>
      <c r="P4894" s="4">
        <v>301600</v>
      </c>
      <c r="Q4894" s="4">
        <v>19604</v>
      </c>
      <c r="R4894" s="1" t="s">
        <v>383</v>
      </c>
      <c r="S4894" s="1" t="s">
        <v>50</v>
      </c>
      <c r="T4894" s="4">
        <f>Sales_Datas[[#This Row],[after_discount]]-(Sales_Datas[[#This Row],[qty_ordered]]*Sales_Datas[[#This Row],[cogs]])</f>
        <v>563992</v>
      </c>
      <c r="U4894" s="3">
        <f>IFERROR(Sales_Datas[[#This Row],[Gross_Profit]]/Sales_Datas[[#This Row],[after_discount]],0)</f>
        <v>0.93500000000000005</v>
      </c>
      <c r="V4894" s="1" t="str">
        <f>IF(Sales_Datas[[#This Row],[base_price]] &lt;= 632200, "Low", (IF(Sales_Datas[[#This Row],[base_price]] &gt;= 10092000, "High", "Medium")))</f>
        <v>Low</v>
      </c>
    </row>
    <row r="4895" spans="1:22" x14ac:dyDescent="0.25">
      <c r="A4895" s="1" t="s">
        <v>13596</v>
      </c>
      <c r="B4895" s="1" t="s">
        <v>3718</v>
      </c>
      <c r="C4895" s="2">
        <v>44538</v>
      </c>
      <c r="D4895" s="1" t="s">
        <v>13597</v>
      </c>
      <c r="E4895" s="4">
        <v>30160</v>
      </c>
      <c r="F4895">
        <v>2</v>
      </c>
      <c r="G4895" s="4">
        <v>603200</v>
      </c>
      <c r="H4895" s="4">
        <v>0</v>
      </c>
      <c r="I4895" s="4">
        <v>603200</v>
      </c>
      <c r="J4895">
        <v>1</v>
      </c>
      <c r="K4895">
        <v>1</v>
      </c>
      <c r="L4895">
        <v>1</v>
      </c>
      <c r="M4895">
        <v>1</v>
      </c>
      <c r="N4895" s="2">
        <v>44394</v>
      </c>
      <c r="O4895" s="1" t="s">
        <v>13598</v>
      </c>
      <c r="P4895" s="4">
        <v>301600</v>
      </c>
      <c r="Q4895" s="4">
        <v>19894</v>
      </c>
      <c r="R4895" s="1" t="s">
        <v>344</v>
      </c>
      <c r="S4895" s="1" t="s">
        <v>50</v>
      </c>
      <c r="T4895" s="4">
        <f>Sales_Datas[[#This Row],[after_discount]]-(Sales_Datas[[#This Row],[qty_ordered]]*Sales_Datas[[#This Row],[cogs]])</f>
        <v>563412</v>
      </c>
      <c r="U4895" s="3">
        <f>IFERROR(Sales_Datas[[#This Row],[Gross_Profit]]/Sales_Datas[[#This Row],[after_discount]],0)</f>
        <v>0.93403846153846148</v>
      </c>
      <c r="V4895" s="1" t="str">
        <f>IF(Sales_Datas[[#This Row],[base_price]] &lt;= 632200, "Low", (IF(Sales_Datas[[#This Row],[base_price]] &gt;= 10092000, "High", "Medium")))</f>
        <v>Low</v>
      </c>
    </row>
    <row r="4896" spans="1:22" x14ac:dyDescent="0.25">
      <c r="A4896" s="1" t="s">
        <v>13599</v>
      </c>
      <c r="B4896" s="1" t="s">
        <v>13600</v>
      </c>
      <c r="C4896" s="2">
        <v>44419</v>
      </c>
      <c r="D4896" s="1" t="s">
        <v>13601</v>
      </c>
      <c r="E4896" s="4">
        <v>59856</v>
      </c>
      <c r="F4896">
        <v>1</v>
      </c>
      <c r="G4896" s="4">
        <v>598560</v>
      </c>
      <c r="H4896" s="4">
        <v>0</v>
      </c>
      <c r="I4896" s="4">
        <v>598560</v>
      </c>
      <c r="J4896">
        <v>1</v>
      </c>
      <c r="K4896">
        <v>1</v>
      </c>
      <c r="L4896">
        <v>1</v>
      </c>
      <c r="M4896">
        <v>1</v>
      </c>
      <c r="N4896" s="2">
        <v>44480</v>
      </c>
      <c r="O4896" s="1" t="s">
        <v>13602</v>
      </c>
      <c r="P4896" s="4">
        <v>598560</v>
      </c>
      <c r="Q4896" s="4">
        <v>53824</v>
      </c>
      <c r="R4896" s="1" t="s">
        <v>191</v>
      </c>
      <c r="S4896" s="1" t="s">
        <v>50</v>
      </c>
      <c r="T4896" s="4">
        <f>Sales_Datas[[#This Row],[after_discount]]-(Sales_Datas[[#This Row],[qty_ordered]]*Sales_Datas[[#This Row],[cogs]])</f>
        <v>544736</v>
      </c>
      <c r="U4896" s="3">
        <f>IFERROR(Sales_Datas[[#This Row],[Gross_Profit]]/Sales_Datas[[#This Row],[after_discount]],0)</f>
        <v>0.91007751937984493</v>
      </c>
      <c r="V4896" s="1" t="str">
        <f>IF(Sales_Datas[[#This Row],[base_price]] &lt;= 632200, "Low", (IF(Sales_Datas[[#This Row],[base_price]] &gt;= 10092000, "High", "Medium")))</f>
        <v>Low</v>
      </c>
    </row>
    <row r="4897" spans="1:22" x14ac:dyDescent="0.25">
      <c r="A4897" s="1" t="s">
        <v>13603</v>
      </c>
      <c r="B4897" s="1" t="s">
        <v>13604</v>
      </c>
      <c r="C4897" s="2">
        <v>44357</v>
      </c>
      <c r="D4897" s="1" t="s">
        <v>10614</v>
      </c>
      <c r="E4897" s="4">
        <v>59450</v>
      </c>
      <c r="F4897">
        <v>1</v>
      </c>
      <c r="G4897" s="4">
        <v>594500</v>
      </c>
      <c r="H4897" s="4">
        <v>0</v>
      </c>
      <c r="I4897" s="4">
        <v>594500</v>
      </c>
      <c r="J4897">
        <v>1</v>
      </c>
      <c r="K4897">
        <v>0</v>
      </c>
      <c r="L4897">
        <v>0</v>
      </c>
      <c r="M4897">
        <v>1</v>
      </c>
      <c r="N4897" s="2">
        <v>44464</v>
      </c>
      <c r="O4897" s="1" t="s">
        <v>10615</v>
      </c>
      <c r="P4897" s="4">
        <v>594500</v>
      </c>
      <c r="Q4897" s="4">
        <v>45762</v>
      </c>
      <c r="R4897" s="1" t="s">
        <v>344</v>
      </c>
      <c r="S4897" s="1" t="s">
        <v>50</v>
      </c>
      <c r="T4897" s="4">
        <f>Sales_Datas[[#This Row],[after_discount]]-(Sales_Datas[[#This Row],[qty_ordered]]*Sales_Datas[[#This Row],[cogs]])</f>
        <v>548738</v>
      </c>
      <c r="U4897" s="3">
        <f>IFERROR(Sales_Datas[[#This Row],[Gross_Profit]]/Sales_Datas[[#This Row],[after_discount]],0)</f>
        <v>0.92302439024390248</v>
      </c>
      <c r="V4897" s="1" t="str">
        <f>IF(Sales_Datas[[#This Row],[base_price]] &lt;= 632200, "Low", (IF(Sales_Datas[[#This Row],[base_price]] &gt;= 10092000, "High", "Medium")))</f>
        <v>Low</v>
      </c>
    </row>
    <row r="4898" spans="1:22" x14ac:dyDescent="0.25">
      <c r="A4898" s="1" t="s">
        <v>13605</v>
      </c>
      <c r="B4898" s="1" t="s">
        <v>13606</v>
      </c>
      <c r="C4898" s="2">
        <v>44358</v>
      </c>
      <c r="D4898" s="1" t="s">
        <v>10614</v>
      </c>
      <c r="E4898" s="4">
        <v>59450</v>
      </c>
      <c r="F4898">
        <v>1</v>
      </c>
      <c r="G4898" s="4">
        <v>594500</v>
      </c>
      <c r="H4898" s="4">
        <v>0</v>
      </c>
      <c r="I4898" s="4">
        <v>594500</v>
      </c>
      <c r="J4898">
        <v>1</v>
      </c>
      <c r="K4898">
        <v>1</v>
      </c>
      <c r="L4898">
        <v>0</v>
      </c>
      <c r="M4898">
        <v>1</v>
      </c>
      <c r="N4898" s="2">
        <v>44511</v>
      </c>
      <c r="O4898" s="1" t="s">
        <v>10615</v>
      </c>
      <c r="P4898" s="4">
        <v>594500</v>
      </c>
      <c r="Q4898" s="4">
        <v>45762</v>
      </c>
      <c r="R4898" s="1" t="s">
        <v>344</v>
      </c>
      <c r="S4898" s="1" t="s">
        <v>50</v>
      </c>
      <c r="T4898" s="4">
        <f>Sales_Datas[[#This Row],[after_discount]]-(Sales_Datas[[#This Row],[qty_ordered]]*Sales_Datas[[#This Row],[cogs]])</f>
        <v>548738</v>
      </c>
      <c r="U4898" s="3">
        <f>IFERROR(Sales_Datas[[#This Row],[Gross_Profit]]/Sales_Datas[[#This Row],[after_discount]],0)</f>
        <v>0.92302439024390248</v>
      </c>
      <c r="V4898" s="1" t="str">
        <f>IF(Sales_Datas[[#This Row],[base_price]] &lt;= 632200, "Low", (IF(Sales_Datas[[#This Row],[base_price]] &gt;= 10092000, "High", "Medium")))</f>
        <v>Low</v>
      </c>
    </row>
    <row r="4899" spans="1:22" x14ac:dyDescent="0.25">
      <c r="A4899" s="1" t="s">
        <v>13607</v>
      </c>
      <c r="B4899" s="1" t="s">
        <v>13334</v>
      </c>
      <c r="C4899" s="2">
        <v>44386</v>
      </c>
      <c r="D4899" s="1" t="s">
        <v>10614</v>
      </c>
      <c r="E4899" s="4">
        <v>59450</v>
      </c>
      <c r="F4899">
        <v>1</v>
      </c>
      <c r="G4899" s="4">
        <v>594500</v>
      </c>
      <c r="H4899" s="4">
        <v>0</v>
      </c>
      <c r="I4899" s="4">
        <v>594500</v>
      </c>
      <c r="J4899">
        <v>1</v>
      </c>
      <c r="K4899">
        <v>1</v>
      </c>
      <c r="L4899">
        <v>1</v>
      </c>
      <c r="M4899">
        <v>1</v>
      </c>
      <c r="N4899" s="2">
        <v>44383</v>
      </c>
      <c r="O4899" s="1" t="s">
        <v>10615</v>
      </c>
      <c r="P4899" s="4">
        <v>594500</v>
      </c>
      <c r="Q4899" s="4">
        <v>45762</v>
      </c>
      <c r="R4899" s="1" t="s">
        <v>344</v>
      </c>
      <c r="S4899" s="1" t="s">
        <v>50</v>
      </c>
      <c r="T4899" s="4">
        <f>Sales_Datas[[#This Row],[after_discount]]-(Sales_Datas[[#This Row],[qty_ordered]]*Sales_Datas[[#This Row],[cogs]])</f>
        <v>548738</v>
      </c>
      <c r="U4899" s="3">
        <f>IFERROR(Sales_Datas[[#This Row],[Gross_Profit]]/Sales_Datas[[#This Row],[after_discount]],0)</f>
        <v>0.92302439024390248</v>
      </c>
      <c r="V4899" s="1" t="str">
        <f>IF(Sales_Datas[[#This Row],[base_price]] &lt;= 632200, "Low", (IF(Sales_Datas[[#This Row],[base_price]] &gt;= 10092000, "High", "Medium")))</f>
        <v>Low</v>
      </c>
    </row>
    <row r="4900" spans="1:22" x14ac:dyDescent="0.25">
      <c r="A4900" s="1" t="s">
        <v>13608</v>
      </c>
      <c r="B4900" s="1" t="s">
        <v>13609</v>
      </c>
      <c r="C4900" s="2">
        <v>44421</v>
      </c>
      <c r="D4900" s="1" t="s">
        <v>10614</v>
      </c>
      <c r="E4900" s="4">
        <v>59450</v>
      </c>
      <c r="F4900">
        <v>1</v>
      </c>
      <c r="G4900" s="4">
        <v>594500</v>
      </c>
      <c r="H4900" s="4">
        <v>0</v>
      </c>
      <c r="I4900" s="4">
        <v>594500</v>
      </c>
      <c r="J4900">
        <v>1</v>
      </c>
      <c r="K4900">
        <v>1</v>
      </c>
      <c r="L4900">
        <v>1</v>
      </c>
      <c r="M4900">
        <v>1</v>
      </c>
      <c r="N4900" s="2">
        <v>44429</v>
      </c>
      <c r="O4900" s="1" t="s">
        <v>10615</v>
      </c>
      <c r="P4900" s="4">
        <v>594500</v>
      </c>
      <c r="Q4900" s="4">
        <v>45762</v>
      </c>
      <c r="R4900" s="1" t="s">
        <v>344</v>
      </c>
      <c r="S4900" s="1" t="s">
        <v>50</v>
      </c>
      <c r="T4900" s="4">
        <f>Sales_Datas[[#This Row],[after_discount]]-(Sales_Datas[[#This Row],[qty_ordered]]*Sales_Datas[[#This Row],[cogs]])</f>
        <v>548738</v>
      </c>
      <c r="U4900" s="3">
        <f>IFERROR(Sales_Datas[[#This Row],[Gross_Profit]]/Sales_Datas[[#This Row],[after_discount]],0)</f>
        <v>0.92302439024390248</v>
      </c>
      <c r="V4900" s="1" t="str">
        <f>IF(Sales_Datas[[#This Row],[base_price]] &lt;= 632200, "Low", (IF(Sales_Datas[[#This Row],[base_price]] &gt;= 10092000, "High", "Medium")))</f>
        <v>Low</v>
      </c>
    </row>
    <row r="4901" spans="1:22" x14ac:dyDescent="0.25">
      <c r="A4901" s="1" t="s">
        <v>13610</v>
      </c>
      <c r="B4901" s="1" t="s">
        <v>8738</v>
      </c>
      <c r="C4901" s="2">
        <v>44449</v>
      </c>
      <c r="D4901" s="1" t="s">
        <v>10614</v>
      </c>
      <c r="E4901" s="4">
        <v>59450</v>
      </c>
      <c r="F4901">
        <v>1</v>
      </c>
      <c r="G4901" s="4">
        <v>594500</v>
      </c>
      <c r="H4901" s="4">
        <v>0</v>
      </c>
      <c r="I4901" s="4">
        <v>594500</v>
      </c>
      <c r="J4901">
        <v>1</v>
      </c>
      <c r="K4901">
        <v>1</v>
      </c>
      <c r="L4901">
        <v>1</v>
      </c>
      <c r="M4901">
        <v>1</v>
      </c>
      <c r="N4901" s="2">
        <v>44429</v>
      </c>
      <c r="O4901" s="1" t="s">
        <v>10615</v>
      </c>
      <c r="P4901" s="4">
        <v>594500</v>
      </c>
      <c r="Q4901" s="4">
        <v>45762</v>
      </c>
      <c r="R4901" s="1" t="s">
        <v>344</v>
      </c>
      <c r="S4901" s="1" t="s">
        <v>50</v>
      </c>
      <c r="T4901" s="4">
        <f>Sales_Datas[[#This Row],[after_discount]]-(Sales_Datas[[#This Row],[qty_ordered]]*Sales_Datas[[#This Row],[cogs]])</f>
        <v>548738</v>
      </c>
      <c r="U4901" s="3">
        <f>IFERROR(Sales_Datas[[#This Row],[Gross_Profit]]/Sales_Datas[[#This Row],[after_discount]],0)</f>
        <v>0.92302439024390248</v>
      </c>
      <c r="V4901" s="1" t="str">
        <f>IF(Sales_Datas[[#This Row],[base_price]] &lt;= 632200, "Low", (IF(Sales_Datas[[#This Row],[base_price]] &gt;= 10092000, "High", "Medium")))</f>
        <v>Low</v>
      </c>
    </row>
    <row r="4902" spans="1:22" x14ac:dyDescent="0.25">
      <c r="A4902" s="1" t="s">
        <v>13611</v>
      </c>
      <c r="B4902" s="1" t="s">
        <v>13612</v>
      </c>
      <c r="C4902" s="2">
        <v>44528</v>
      </c>
      <c r="D4902" s="1" t="s">
        <v>10614</v>
      </c>
      <c r="E4902" s="4">
        <v>59450</v>
      </c>
      <c r="F4902">
        <v>1</v>
      </c>
      <c r="G4902" s="4">
        <v>594500</v>
      </c>
      <c r="H4902" s="4">
        <v>0</v>
      </c>
      <c r="I4902" s="4">
        <v>594500</v>
      </c>
      <c r="J4902">
        <v>1</v>
      </c>
      <c r="K4902">
        <v>1</v>
      </c>
      <c r="L4902">
        <v>1</v>
      </c>
      <c r="M4902">
        <v>1</v>
      </c>
      <c r="N4902" s="2">
        <v>44504</v>
      </c>
      <c r="O4902" s="1" t="s">
        <v>10615</v>
      </c>
      <c r="P4902" s="4">
        <v>594500</v>
      </c>
      <c r="Q4902" s="4">
        <v>45762</v>
      </c>
      <c r="R4902" s="1" t="s">
        <v>344</v>
      </c>
      <c r="S4902" s="1" t="s">
        <v>50</v>
      </c>
      <c r="T4902" s="4">
        <f>Sales_Datas[[#This Row],[after_discount]]-(Sales_Datas[[#This Row],[qty_ordered]]*Sales_Datas[[#This Row],[cogs]])</f>
        <v>548738</v>
      </c>
      <c r="U4902" s="3">
        <f>IFERROR(Sales_Datas[[#This Row],[Gross_Profit]]/Sales_Datas[[#This Row],[after_discount]],0)</f>
        <v>0.92302439024390248</v>
      </c>
      <c r="V4902" s="1" t="str">
        <f>IF(Sales_Datas[[#This Row],[base_price]] &lt;= 632200, "Low", (IF(Sales_Datas[[#This Row],[base_price]] &gt;= 10092000, "High", "Medium")))</f>
        <v>Low</v>
      </c>
    </row>
    <row r="4903" spans="1:22" x14ac:dyDescent="0.25">
      <c r="A4903" s="1" t="s">
        <v>13613</v>
      </c>
      <c r="B4903" s="1" t="s">
        <v>9501</v>
      </c>
      <c r="C4903" s="2">
        <v>44529</v>
      </c>
      <c r="D4903" s="1" t="s">
        <v>10614</v>
      </c>
      <c r="E4903" s="4">
        <v>59450</v>
      </c>
      <c r="F4903">
        <v>1</v>
      </c>
      <c r="G4903" s="4">
        <v>594500</v>
      </c>
      <c r="H4903" s="4">
        <v>0</v>
      </c>
      <c r="I4903" s="4">
        <v>594500</v>
      </c>
      <c r="J4903">
        <v>1</v>
      </c>
      <c r="K4903">
        <v>1</v>
      </c>
      <c r="L4903">
        <v>1</v>
      </c>
      <c r="M4903">
        <v>1</v>
      </c>
      <c r="N4903" s="2">
        <v>44520</v>
      </c>
      <c r="O4903" s="1" t="s">
        <v>10615</v>
      </c>
      <c r="P4903" s="4">
        <v>594500</v>
      </c>
      <c r="Q4903" s="4">
        <v>45762</v>
      </c>
      <c r="R4903" s="1" t="s">
        <v>344</v>
      </c>
      <c r="S4903" s="1" t="s">
        <v>50</v>
      </c>
      <c r="T4903" s="4">
        <f>Sales_Datas[[#This Row],[after_discount]]-(Sales_Datas[[#This Row],[qty_ordered]]*Sales_Datas[[#This Row],[cogs]])</f>
        <v>548738</v>
      </c>
      <c r="U4903" s="3">
        <f>IFERROR(Sales_Datas[[#This Row],[Gross_Profit]]/Sales_Datas[[#This Row],[after_discount]],0)</f>
        <v>0.92302439024390248</v>
      </c>
      <c r="V4903" s="1" t="str">
        <f>IF(Sales_Datas[[#This Row],[base_price]] &lt;= 632200, "Low", (IF(Sales_Datas[[#This Row],[base_price]] &gt;= 10092000, "High", "Medium")))</f>
        <v>Low</v>
      </c>
    </row>
    <row r="4904" spans="1:22" x14ac:dyDescent="0.25">
      <c r="A4904" s="1" t="s">
        <v>13614</v>
      </c>
      <c r="B4904" s="1" t="s">
        <v>9891</v>
      </c>
      <c r="C4904" s="2">
        <v>44576</v>
      </c>
      <c r="D4904" s="1" t="s">
        <v>13615</v>
      </c>
      <c r="E4904" s="4">
        <v>59334</v>
      </c>
      <c r="F4904">
        <v>1</v>
      </c>
      <c r="G4904" s="4">
        <v>593340</v>
      </c>
      <c r="H4904" s="4">
        <v>0</v>
      </c>
      <c r="I4904" s="4">
        <v>593340</v>
      </c>
      <c r="J4904">
        <v>1</v>
      </c>
      <c r="K4904">
        <v>1</v>
      </c>
      <c r="L4904">
        <v>1</v>
      </c>
      <c r="M4904">
        <v>1</v>
      </c>
      <c r="N4904" s="2">
        <v>44383</v>
      </c>
      <c r="O4904" s="1" t="s">
        <v>13616</v>
      </c>
      <c r="P4904" s="4">
        <v>593340</v>
      </c>
      <c r="Q4904" s="4">
        <v>50982</v>
      </c>
      <c r="R4904" s="1" t="s">
        <v>383</v>
      </c>
      <c r="S4904" s="1" t="s">
        <v>50</v>
      </c>
      <c r="T4904" s="4">
        <f>Sales_Datas[[#This Row],[after_discount]]-(Sales_Datas[[#This Row],[qty_ordered]]*Sales_Datas[[#This Row],[cogs]])</f>
        <v>542358</v>
      </c>
      <c r="U4904" s="3">
        <f>IFERROR(Sales_Datas[[#This Row],[Gross_Profit]]/Sales_Datas[[#This Row],[after_discount]],0)</f>
        <v>0.91407624633431084</v>
      </c>
      <c r="V4904" s="1" t="str">
        <f>IF(Sales_Datas[[#This Row],[base_price]] &lt;= 632200, "Low", (IF(Sales_Datas[[#This Row],[base_price]] &gt;= 10092000, "High", "Medium")))</f>
        <v>Low</v>
      </c>
    </row>
    <row r="4905" spans="1:22" x14ac:dyDescent="0.25">
      <c r="A4905" s="1" t="s">
        <v>13617</v>
      </c>
      <c r="B4905" s="1" t="s">
        <v>13618</v>
      </c>
      <c r="C4905" s="2">
        <v>44768</v>
      </c>
      <c r="D4905" s="1" t="s">
        <v>13619</v>
      </c>
      <c r="E4905" s="4">
        <v>59160</v>
      </c>
      <c r="F4905">
        <v>1</v>
      </c>
      <c r="G4905" s="4">
        <v>591600</v>
      </c>
      <c r="H4905" s="4">
        <v>0</v>
      </c>
      <c r="I4905" s="4">
        <v>591600</v>
      </c>
      <c r="J4905">
        <v>1</v>
      </c>
      <c r="K4905">
        <v>0</v>
      </c>
      <c r="L4905">
        <v>0</v>
      </c>
      <c r="M4905">
        <v>1</v>
      </c>
      <c r="N4905" s="2">
        <v>44755</v>
      </c>
      <c r="O4905" s="1" t="s">
        <v>13620</v>
      </c>
      <c r="P4905" s="4">
        <v>591600</v>
      </c>
      <c r="Q4905" s="4">
        <v>43732</v>
      </c>
      <c r="R4905" s="1" t="s">
        <v>23</v>
      </c>
      <c r="S4905" s="1" t="s">
        <v>50</v>
      </c>
      <c r="T4905" s="4">
        <f>Sales_Datas[[#This Row],[after_discount]]-(Sales_Datas[[#This Row],[qty_ordered]]*Sales_Datas[[#This Row],[cogs]])</f>
        <v>547868</v>
      </c>
      <c r="U4905" s="3">
        <f>IFERROR(Sales_Datas[[#This Row],[Gross_Profit]]/Sales_Datas[[#This Row],[after_discount]],0)</f>
        <v>0.92607843137254897</v>
      </c>
      <c r="V4905" s="1" t="str">
        <f>IF(Sales_Datas[[#This Row],[base_price]] &lt;= 632200, "Low", (IF(Sales_Datas[[#This Row],[base_price]] &gt;= 10092000, "High", "Medium")))</f>
        <v>Low</v>
      </c>
    </row>
    <row r="4906" spans="1:22" x14ac:dyDescent="0.25">
      <c r="A4906" s="1" t="s">
        <v>13621</v>
      </c>
      <c r="B4906" s="1" t="s">
        <v>13622</v>
      </c>
      <c r="C4906" s="2">
        <v>44235</v>
      </c>
      <c r="D4906" s="1" t="s">
        <v>10224</v>
      </c>
      <c r="E4906" s="4">
        <v>29580</v>
      </c>
      <c r="F4906">
        <v>2</v>
      </c>
      <c r="G4906" s="4">
        <v>591600</v>
      </c>
      <c r="H4906" s="4">
        <v>0</v>
      </c>
      <c r="I4906" s="4">
        <v>591600</v>
      </c>
      <c r="J4906">
        <v>1</v>
      </c>
      <c r="K4906">
        <v>1</v>
      </c>
      <c r="L4906">
        <v>1</v>
      </c>
      <c r="M4906">
        <v>1</v>
      </c>
      <c r="N4906" s="2">
        <v>44390</v>
      </c>
      <c r="O4906" s="1" t="s">
        <v>10225</v>
      </c>
      <c r="P4906" s="4">
        <v>295800</v>
      </c>
      <c r="Q4906" s="4">
        <v>20996</v>
      </c>
      <c r="R4906" s="1" t="s">
        <v>344</v>
      </c>
      <c r="S4906" s="1" t="s">
        <v>50</v>
      </c>
      <c r="T4906" s="4">
        <f>Sales_Datas[[#This Row],[after_discount]]-(Sales_Datas[[#This Row],[qty_ordered]]*Sales_Datas[[#This Row],[cogs]])</f>
        <v>549608</v>
      </c>
      <c r="U4906" s="3">
        <f>IFERROR(Sales_Datas[[#This Row],[Gross_Profit]]/Sales_Datas[[#This Row],[after_discount]],0)</f>
        <v>0.92901960784313731</v>
      </c>
      <c r="V4906" s="1" t="str">
        <f>IF(Sales_Datas[[#This Row],[base_price]] &lt;= 632200, "Low", (IF(Sales_Datas[[#This Row],[base_price]] &gt;= 10092000, "High", "Medium")))</f>
        <v>Low</v>
      </c>
    </row>
    <row r="4907" spans="1:22" x14ac:dyDescent="0.25">
      <c r="A4907" s="1" t="s">
        <v>13623</v>
      </c>
      <c r="B4907" s="1" t="s">
        <v>4438</v>
      </c>
      <c r="C4907" s="2">
        <v>44434</v>
      </c>
      <c r="D4907" s="1" t="s">
        <v>10224</v>
      </c>
      <c r="E4907" s="4">
        <v>29580</v>
      </c>
      <c r="F4907">
        <v>2</v>
      </c>
      <c r="G4907" s="4">
        <v>591600</v>
      </c>
      <c r="H4907" s="4">
        <v>0</v>
      </c>
      <c r="I4907" s="4">
        <v>591600</v>
      </c>
      <c r="J4907">
        <v>1</v>
      </c>
      <c r="K4907">
        <v>1</v>
      </c>
      <c r="L4907">
        <v>1</v>
      </c>
      <c r="M4907">
        <v>1</v>
      </c>
      <c r="N4907" s="2">
        <v>44388</v>
      </c>
      <c r="O4907" s="1" t="s">
        <v>10225</v>
      </c>
      <c r="P4907" s="4">
        <v>295800</v>
      </c>
      <c r="Q4907" s="4">
        <v>20996</v>
      </c>
      <c r="R4907" s="1" t="s">
        <v>344</v>
      </c>
      <c r="S4907" s="1" t="s">
        <v>50</v>
      </c>
      <c r="T4907" s="4">
        <f>Sales_Datas[[#This Row],[after_discount]]-(Sales_Datas[[#This Row],[qty_ordered]]*Sales_Datas[[#This Row],[cogs]])</f>
        <v>549608</v>
      </c>
      <c r="U4907" s="3">
        <f>IFERROR(Sales_Datas[[#This Row],[Gross_Profit]]/Sales_Datas[[#This Row],[after_discount]],0)</f>
        <v>0.92901960784313731</v>
      </c>
      <c r="V4907" s="1" t="str">
        <f>IF(Sales_Datas[[#This Row],[base_price]] &lt;= 632200, "Low", (IF(Sales_Datas[[#This Row],[base_price]] &gt;= 10092000, "High", "Medium")))</f>
        <v>Low</v>
      </c>
    </row>
    <row r="4908" spans="1:22" x14ac:dyDescent="0.25">
      <c r="A4908" s="1" t="s">
        <v>13624</v>
      </c>
      <c r="B4908" s="1" t="s">
        <v>13625</v>
      </c>
      <c r="C4908" s="2">
        <v>44461</v>
      </c>
      <c r="D4908" s="1" t="s">
        <v>13626</v>
      </c>
      <c r="E4908" s="4">
        <v>14790</v>
      </c>
      <c r="F4908">
        <v>4</v>
      </c>
      <c r="G4908" s="4">
        <v>591600</v>
      </c>
      <c r="H4908" s="4">
        <v>0</v>
      </c>
      <c r="I4908" s="4">
        <v>591600</v>
      </c>
      <c r="J4908">
        <v>1</v>
      </c>
      <c r="K4908">
        <v>0</v>
      </c>
      <c r="L4908">
        <v>0</v>
      </c>
      <c r="M4908">
        <v>9</v>
      </c>
      <c r="N4908" s="2">
        <v>44466</v>
      </c>
      <c r="O4908" s="1" t="s">
        <v>13627</v>
      </c>
      <c r="P4908" s="4">
        <v>147900</v>
      </c>
      <c r="Q4908" s="4">
        <v>9454</v>
      </c>
      <c r="R4908" s="1" t="s">
        <v>344</v>
      </c>
      <c r="S4908" s="1" t="s">
        <v>1120</v>
      </c>
      <c r="T4908" s="4">
        <f>Sales_Datas[[#This Row],[after_discount]]-(Sales_Datas[[#This Row],[qty_ordered]]*Sales_Datas[[#This Row],[cogs]])</f>
        <v>553784</v>
      </c>
      <c r="U4908" s="3">
        <f>IFERROR(Sales_Datas[[#This Row],[Gross_Profit]]/Sales_Datas[[#This Row],[after_discount]],0)</f>
        <v>0.93607843137254898</v>
      </c>
      <c r="V4908" s="1" t="str">
        <f>IF(Sales_Datas[[#This Row],[base_price]] &lt;= 632200, "Low", (IF(Sales_Datas[[#This Row],[base_price]] &gt;= 10092000, "High", "Medium")))</f>
        <v>Low</v>
      </c>
    </row>
    <row r="4909" spans="1:22" x14ac:dyDescent="0.25">
      <c r="A4909" s="1" t="s">
        <v>13628</v>
      </c>
      <c r="B4909" s="1" t="s">
        <v>2703</v>
      </c>
      <c r="C4909" s="2">
        <v>44634</v>
      </c>
      <c r="D4909" s="1" t="s">
        <v>13629</v>
      </c>
      <c r="E4909" s="4">
        <v>29580</v>
      </c>
      <c r="F4909">
        <v>2</v>
      </c>
      <c r="G4909" s="4">
        <v>591600</v>
      </c>
      <c r="H4909" s="4">
        <v>0</v>
      </c>
      <c r="I4909" s="4">
        <v>591600</v>
      </c>
      <c r="J4909">
        <v>1</v>
      </c>
      <c r="K4909">
        <v>0</v>
      </c>
      <c r="L4909">
        <v>0</v>
      </c>
      <c r="M4909">
        <v>1</v>
      </c>
      <c r="N4909" s="2">
        <v>44528</v>
      </c>
      <c r="O4909" s="1" t="s">
        <v>13630</v>
      </c>
      <c r="P4909" s="4">
        <v>295800</v>
      </c>
      <c r="Q4909" s="4">
        <v>20358</v>
      </c>
      <c r="R4909" s="1" t="s">
        <v>344</v>
      </c>
      <c r="S4909" s="1" t="s">
        <v>50</v>
      </c>
      <c r="T4909" s="4">
        <f>Sales_Datas[[#This Row],[after_discount]]-(Sales_Datas[[#This Row],[qty_ordered]]*Sales_Datas[[#This Row],[cogs]])</f>
        <v>550884</v>
      </c>
      <c r="U4909" s="3">
        <f>IFERROR(Sales_Datas[[#This Row],[Gross_Profit]]/Sales_Datas[[#This Row],[after_discount]],0)</f>
        <v>0.93117647058823527</v>
      </c>
      <c r="V4909" s="1" t="str">
        <f>IF(Sales_Datas[[#This Row],[base_price]] &lt;= 632200, "Low", (IF(Sales_Datas[[#This Row],[base_price]] &gt;= 10092000, "High", "Medium")))</f>
        <v>Low</v>
      </c>
    </row>
    <row r="4910" spans="1:22" x14ac:dyDescent="0.25">
      <c r="A4910" s="1" t="s">
        <v>13631</v>
      </c>
      <c r="B4910" s="1" t="s">
        <v>8272</v>
      </c>
      <c r="C4910" s="2">
        <v>44707</v>
      </c>
      <c r="D4910" s="1" t="s">
        <v>5413</v>
      </c>
      <c r="E4910" s="4">
        <v>9860</v>
      </c>
      <c r="F4910">
        <v>6</v>
      </c>
      <c r="G4910" s="4">
        <v>591600</v>
      </c>
      <c r="H4910" s="4">
        <v>0</v>
      </c>
      <c r="I4910" s="4">
        <v>591600</v>
      </c>
      <c r="J4910">
        <v>1</v>
      </c>
      <c r="K4910">
        <v>0</v>
      </c>
      <c r="L4910">
        <v>0</v>
      </c>
      <c r="M4910">
        <v>7</v>
      </c>
      <c r="N4910" s="2">
        <v>44708</v>
      </c>
      <c r="O4910" s="1" t="s">
        <v>5414</v>
      </c>
      <c r="P4910" s="4">
        <v>98600</v>
      </c>
      <c r="Q4910" s="4">
        <v>8642</v>
      </c>
      <c r="R4910" s="1" t="s">
        <v>344</v>
      </c>
      <c r="S4910" s="1" t="s">
        <v>66</v>
      </c>
      <c r="T4910" s="4">
        <f>Sales_Datas[[#This Row],[after_discount]]-(Sales_Datas[[#This Row],[qty_ordered]]*Sales_Datas[[#This Row],[cogs]])</f>
        <v>539748</v>
      </c>
      <c r="U4910" s="3">
        <f>IFERROR(Sales_Datas[[#This Row],[Gross_Profit]]/Sales_Datas[[#This Row],[after_discount]],0)</f>
        <v>0.91235294117647059</v>
      </c>
      <c r="V4910" s="1" t="str">
        <f>IF(Sales_Datas[[#This Row],[base_price]] &lt;= 632200, "Low", (IF(Sales_Datas[[#This Row],[base_price]] &gt;= 10092000, "High", "Medium")))</f>
        <v>Low</v>
      </c>
    </row>
    <row r="4911" spans="1:22" x14ac:dyDescent="0.25">
      <c r="A4911" s="1" t="s">
        <v>13632</v>
      </c>
      <c r="B4911" s="1" t="s">
        <v>8272</v>
      </c>
      <c r="C4911" s="2">
        <v>44711</v>
      </c>
      <c r="D4911" s="1" t="s">
        <v>5413</v>
      </c>
      <c r="E4911" s="4">
        <v>9860</v>
      </c>
      <c r="F4911">
        <v>6</v>
      </c>
      <c r="G4911" s="4">
        <v>591600</v>
      </c>
      <c r="H4911" s="4">
        <v>0</v>
      </c>
      <c r="I4911" s="4">
        <v>591600</v>
      </c>
      <c r="J4911">
        <v>1</v>
      </c>
      <c r="K4911">
        <v>0</v>
      </c>
      <c r="L4911">
        <v>0</v>
      </c>
      <c r="M4911">
        <v>7</v>
      </c>
      <c r="N4911" s="2">
        <v>44708</v>
      </c>
      <c r="O4911" s="1" t="s">
        <v>5414</v>
      </c>
      <c r="P4911" s="4">
        <v>98600</v>
      </c>
      <c r="Q4911" s="4">
        <v>8642</v>
      </c>
      <c r="R4911" s="1" t="s">
        <v>344</v>
      </c>
      <c r="S4911" s="1" t="s">
        <v>66</v>
      </c>
      <c r="T4911" s="4">
        <f>Sales_Datas[[#This Row],[after_discount]]-(Sales_Datas[[#This Row],[qty_ordered]]*Sales_Datas[[#This Row],[cogs]])</f>
        <v>539748</v>
      </c>
      <c r="U4911" s="3">
        <f>IFERROR(Sales_Datas[[#This Row],[Gross_Profit]]/Sales_Datas[[#This Row],[after_discount]],0)</f>
        <v>0.91235294117647059</v>
      </c>
      <c r="V4911" s="1" t="str">
        <f>IF(Sales_Datas[[#This Row],[base_price]] &lt;= 632200, "Low", (IF(Sales_Datas[[#This Row],[base_price]] &gt;= 10092000, "High", "Medium")))</f>
        <v>Low</v>
      </c>
    </row>
    <row r="4912" spans="1:22" x14ac:dyDescent="0.25">
      <c r="A4912" s="1" t="s">
        <v>13633</v>
      </c>
      <c r="B4912" s="1" t="s">
        <v>12226</v>
      </c>
      <c r="C4912" s="2">
        <v>44718</v>
      </c>
      <c r="D4912" s="1" t="s">
        <v>5413</v>
      </c>
      <c r="E4912" s="4">
        <v>9860</v>
      </c>
      <c r="F4912">
        <v>6</v>
      </c>
      <c r="G4912" s="4">
        <v>591600</v>
      </c>
      <c r="H4912" s="4">
        <v>0</v>
      </c>
      <c r="I4912" s="4">
        <v>591600</v>
      </c>
      <c r="J4912">
        <v>1</v>
      </c>
      <c r="K4912">
        <v>1</v>
      </c>
      <c r="L4912">
        <v>1</v>
      </c>
      <c r="M4912">
        <v>1</v>
      </c>
      <c r="N4912" s="2">
        <v>44476</v>
      </c>
      <c r="O4912" s="1" t="s">
        <v>5414</v>
      </c>
      <c r="P4912" s="4">
        <v>98600</v>
      </c>
      <c r="Q4912" s="4">
        <v>8642</v>
      </c>
      <c r="R4912" s="1" t="s">
        <v>344</v>
      </c>
      <c r="S4912" s="1" t="s">
        <v>50</v>
      </c>
      <c r="T4912" s="4">
        <f>Sales_Datas[[#This Row],[after_discount]]-(Sales_Datas[[#This Row],[qty_ordered]]*Sales_Datas[[#This Row],[cogs]])</f>
        <v>539748</v>
      </c>
      <c r="U4912" s="3">
        <f>IFERROR(Sales_Datas[[#This Row],[Gross_Profit]]/Sales_Datas[[#This Row],[after_discount]],0)</f>
        <v>0.91235294117647059</v>
      </c>
      <c r="V4912" s="1" t="str">
        <f>IF(Sales_Datas[[#This Row],[base_price]] &lt;= 632200, "Low", (IF(Sales_Datas[[#This Row],[base_price]] &gt;= 10092000, "High", "Medium")))</f>
        <v>Low</v>
      </c>
    </row>
    <row r="4913" spans="1:22" x14ac:dyDescent="0.25">
      <c r="A4913" s="1" t="s">
        <v>13634</v>
      </c>
      <c r="B4913" s="1" t="s">
        <v>13635</v>
      </c>
      <c r="C4913" s="2">
        <v>44736</v>
      </c>
      <c r="D4913" s="1" t="s">
        <v>13636</v>
      </c>
      <c r="E4913" s="4">
        <v>19720</v>
      </c>
      <c r="F4913">
        <v>3</v>
      </c>
      <c r="G4913" s="4">
        <v>591600</v>
      </c>
      <c r="H4913" s="4">
        <v>0</v>
      </c>
      <c r="I4913" s="4">
        <v>591600</v>
      </c>
      <c r="J4913">
        <v>1</v>
      </c>
      <c r="K4913">
        <v>1</v>
      </c>
      <c r="L4913">
        <v>0</v>
      </c>
      <c r="M4913">
        <v>1</v>
      </c>
      <c r="N4913" s="2">
        <v>44504</v>
      </c>
      <c r="O4913" s="1" t="s">
        <v>13637</v>
      </c>
      <c r="P4913" s="4">
        <v>197200</v>
      </c>
      <c r="Q4913" s="4">
        <v>14152</v>
      </c>
      <c r="R4913" s="1" t="s">
        <v>75</v>
      </c>
      <c r="S4913" s="1" t="s">
        <v>50</v>
      </c>
      <c r="T4913" s="4">
        <f>Sales_Datas[[#This Row],[after_discount]]-(Sales_Datas[[#This Row],[qty_ordered]]*Sales_Datas[[#This Row],[cogs]])</f>
        <v>549144</v>
      </c>
      <c r="U4913" s="3">
        <f>IFERROR(Sales_Datas[[#This Row],[Gross_Profit]]/Sales_Datas[[#This Row],[after_discount]],0)</f>
        <v>0.92823529411764705</v>
      </c>
      <c r="V4913" s="1" t="str">
        <f>IF(Sales_Datas[[#This Row],[base_price]] &lt;= 632200, "Low", (IF(Sales_Datas[[#This Row],[base_price]] &gt;= 10092000, "High", "Medium")))</f>
        <v>Low</v>
      </c>
    </row>
    <row r="4914" spans="1:22" x14ac:dyDescent="0.25">
      <c r="A4914" s="1" t="s">
        <v>13638</v>
      </c>
      <c r="B4914" s="1" t="s">
        <v>13635</v>
      </c>
      <c r="C4914" s="2">
        <v>44737</v>
      </c>
      <c r="D4914" s="1" t="s">
        <v>13636</v>
      </c>
      <c r="E4914" s="4">
        <v>19720</v>
      </c>
      <c r="F4914">
        <v>3</v>
      </c>
      <c r="G4914" s="4">
        <v>591600</v>
      </c>
      <c r="H4914" s="4">
        <v>0</v>
      </c>
      <c r="I4914" s="4">
        <v>591600</v>
      </c>
      <c r="J4914">
        <v>1</v>
      </c>
      <c r="K4914">
        <v>0</v>
      </c>
      <c r="L4914">
        <v>0</v>
      </c>
      <c r="M4914">
        <v>1</v>
      </c>
      <c r="N4914" s="2">
        <v>44504</v>
      </c>
      <c r="O4914" s="1" t="s">
        <v>13637</v>
      </c>
      <c r="P4914" s="4">
        <v>197200</v>
      </c>
      <c r="Q4914" s="4">
        <v>14152</v>
      </c>
      <c r="R4914" s="1" t="s">
        <v>75</v>
      </c>
      <c r="S4914" s="1" t="s">
        <v>50</v>
      </c>
      <c r="T4914" s="4">
        <f>Sales_Datas[[#This Row],[after_discount]]-(Sales_Datas[[#This Row],[qty_ordered]]*Sales_Datas[[#This Row],[cogs]])</f>
        <v>549144</v>
      </c>
      <c r="U4914" s="3">
        <f>IFERROR(Sales_Datas[[#This Row],[Gross_Profit]]/Sales_Datas[[#This Row],[after_discount]],0)</f>
        <v>0.92823529411764705</v>
      </c>
      <c r="V4914" s="1" t="str">
        <f>IF(Sales_Datas[[#This Row],[base_price]] &lt;= 632200, "Low", (IF(Sales_Datas[[#This Row],[base_price]] &gt;= 10092000, "High", "Medium")))</f>
        <v>Low</v>
      </c>
    </row>
    <row r="4915" spans="1:22" x14ac:dyDescent="0.25">
      <c r="A4915" s="1" t="s">
        <v>13639</v>
      </c>
      <c r="B4915" s="1" t="s">
        <v>278</v>
      </c>
      <c r="C4915" s="2">
        <v>44653</v>
      </c>
      <c r="D4915" s="1" t="s">
        <v>540</v>
      </c>
      <c r="E4915" s="4">
        <v>58058</v>
      </c>
      <c r="F4915">
        <v>1</v>
      </c>
      <c r="G4915" s="4">
        <v>580580</v>
      </c>
      <c r="H4915" s="4">
        <v>0</v>
      </c>
      <c r="I4915" s="4">
        <v>580580</v>
      </c>
      <c r="J4915">
        <v>1</v>
      </c>
      <c r="K4915">
        <v>0</v>
      </c>
      <c r="L4915">
        <v>0</v>
      </c>
      <c r="M4915">
        <v>4</v>
      </c>
      <c r="N4915" s="2">
        <v>44404</v>
      </c>
      <c r="O4915" s="1" t="s">
        <v>541</v>
      </c>
      <c r="P4915" s="4">
        <v>580580</v>
      </c>
      <c r="Q4915" s="4">
        <v>43500</v>
      </c>
      <c r="R4915" s="1" t="s">
        <v>75</v>
      </c>
      <c r="S4915" s="1" t="s">
        <v>34</v>
      </c>
      <c r="T4915" s="4">
        <f>Sales_Datas[[#This Row],[after_discount]]-(Sales_Datas[[#This Row],[qty_ordered]]*Sales_Datas[[#This Row],[cogs]])</f>
        <v>537080</v>
      </c>
      <c r="U4915" s="3">
        <f>IFERROR(Sales_Datas[[#This Row],[Gross_Profit]]/Sales_Datas[[#This Row],[after_discount]],0)</f>
        <v>0.92507492507492506</v>
      </c>
      <c r="V4915" s="1" t="str">
        <f>IF(Sales_Datas[[#This Row],[base_price]] &lt;= 632200, "Low", (IF(Sales_Datas[[#This Row],[base_price]] &gt;= 10092000, "High", "Medium")))</f>
        <v>Low</v>
      </c>
    </row>
    <row r="4916" spans="1:22" x14ac:dyDescent="0.25">
      <c r="A4916" s="1" t="s">
        <v>13640</v>
      </c>
      <c r="B4916" s="1" t="s">
        <v>13641</v>
      </c>
      <c r="C4916" s="2">
        <v>44683</v>
      </c>
      <c r="D4916" s="1" t="s">
        <v>540</v>
      </c>
      <c r="E4916" s="4">
        <v>58058</v>
      </c>
      <c r="F4916">
        <v>1</v>
      </c>
      <c r="G4916" s="4">
        <v>580580</v>
      </c>
      <c r="H4916" s="4">
        <v>0</v>
      </c>
      <c r="I4916" s="4">
        <v>580580</v>
      </c>
      <c r="J4916">
        <v>1</v>
      </c>
      <c r="K4916">
        <v>0</v>
      </c>
      <c r="L4916">
        <v>0</v>
      </c>
      <c r="M4916">
        <v>4</v>
      </c>
      <c r="N4916" s="2">
        <v>44617</v>
      </c>
      <c r="O4916" s="1" t="s">
        <v>541</v>
      </c>
      <c r="P4916" s="4">
        <v>580580</v>
      </c>
      <c r="Q4916" s="4">
        <v>43500</v>
      </c>
      <c r="R4916" s="1" t="s">
        <v>75</v>
      </c>
      <c r="S4916" s="1" t="s">
        <v>34</v>
      </c>
      <c r="T4916" s="4">
        <f>Sales_Datas[[#This Row],[after_discount]]-(Sales_Datas[[#This Row],[qty_ordered]]*Sales_Datas[[#This Row],[cogs]])</f>
        <v>537080</v>
      </c>
      <c r="U4916" s="3">
        <f>IFERROR(Sales_Datas[[#This Row],[Gross_Profit]]/Sales_Datas[[#This Row],[after_discount]],0)</f>
        <v>0.92507492507492506</v>
      </c>
      <c r="V4916" s="1" t="str">
        <f>IF(Sales_Datas[[#This Row],[base_price]] &lt;= 632200, "Low", (IF(Sales_Datas[[#This Row],[base_price]] &gt;= 10092000, "High", "Medium")))</f>
        <v>Low</v>
      </c>
    </row>
    <row r="4917" spans="1:22" x14ac:dyDescent="0.25">
      <c r="A4917" s="1" t="s">
        <v>13642</v>
      </c>
      <c r="B4917" s="1" t="s">
        <v>13643</v>
      </c>
      <c r="C4917" s="2">
        <v>44897</v>
      </c>
      <c r="D4917" s="1" t="s">
        <v>540</v>
      </c>
      <c r="E4917" s="4">
        <v>58058</v>
      </c>
      <c r="F4917">
        <v>1</v>
      </c>
      <c r="G4917" s="4">
        <v>580580</v>
      </c>
      <c r="H4917" s="4">
        <v>0</v>
      </c>
      <c r="I4917" s="4">
        <v>580580</v>
      </c>
      <c r="J4917">
        <v>1</v>
      </c>
      <c r="K4917">
        <v>0</v>
      </c>
      <c r="L4917">
        <v>0</v>
      </c>
      <c r="M4917">
        <v>4</v>
      </c>
      <c r="N4917" s="2">
        <v>44601</v>
      </c>
      <c r="O4917" s="1" t="s">
        <v>541</v>
      </c>
      <c r="P4917" s="4">
        <v>580580</v>
      </c>
      <c r="Q4917" s="4">
        <v>43500</v>
      </c>
      <c r="R4917" s="1" t="s">
        <v>75</v>
      </c>
      <c r="S4917" s="1" t="s">
        <v>34</v>
      </c>
      <c r="T4917" s="4">
        <f>Sales_Datas[[#This Row],[after_discount]]-(Sales_Datas[[#This Row],[qty_ordered]]*Sales_Datas[[#This Row],[cogs]])</f>
        <v>537080</v>
      </c>
      <c r="U4917" s="3">
        <f>IFERROR(Sales_Datas[[#This Row],[Gross_Profit]]/Sales_Datas[[#This Row],[after_discount]],0)</f>
        <v>0.92507492507492506</v>
      </c>
      <c r="V4917" s="1" t="str">
        <f>IF(Sales_Datas[[#This Row],[base_price]] &lt;= 632200, "Low", (IF(Sales_Datas[[#This Row],[base_price]] &gt;= 10092000, "High", "Medium")))</f>
        <v>Low</v>
      </c>
    </row>
    <row r="4918" spans="1:22" x14ac:dyDescent="0.25">
      <c r="A4918" s="1" t="s">
        <v>13644</v>
      </c>
      <c r="B4918" s="1" t="s">
        <v>7036</v>
      </c>
      <c r="C4918" s="2">
        <v>44396</v>
      </c>
      <c r="D4918" s="1" t="s">
        <v>13645</v>
      </c>
      <c r="E4918" s="4">
        <v>58000</v>
      </c>
      <c r="F4918">
        <v>1</v>
      </c>
      <c r="G4918" s="4">
        <v>580000</v>
      </c>
      <c r="H4918" s="4">
        <v>0</v>
      </c>
      <c r="I4918" s="4">
        <v>580000</v>
      </c>
      <c r="J4918">
        <v>1</v>
      </c>
      <c r="K4918">
        <v>1</v>
      </c>
      <c r="L4918">
        <v>1</v>
      </c>
      <c r="M4918">
        <v>1</v>
      </c>
      <c r="N4918" s="2">
        <v>44393</v>
      </c>
      <c r="O4918" s="1" t="s">
        <v>13646</v>
      </c>
      <c r="P4918" s="4">
        <v>580000</v>
      </c>
      <c r="Q4918" s="4">
        <v>36540</v>
      </c>
      <c r="R4918" s="1" t="s">
        <v>128</v>
      </c>
      <c r="S4918" s="1" t="s">
        <v>50</v>
      </c>
      <c r="T4918" s="4">
        <f>Sales_Datas[[#This Row],[after_discount]]-(Sales_Datas[[#This Row],[qty_ordered]]*Sales_Datas[[#This Row],[cogs]])</f>
        <v>543460</v>
      </c>
      <c r="U4918" s="3">
        <f>IFERROR(Sales_Datas[[#This Row],[Gross_Profit]]/Sales_Datas[[#This Row],[after_discount]],0)</f>
        <v>0.93700000000000006</v>
      </c>
      <c r="V4918" s="1" t="str">
        <f>IF(Sales_Datas[[#This Row],[base_price]] &lt;= 632200, "Low", (IF(Sales_Datas[[#This Row],[base_price]] &gt;= 10092000, "High", "Medium")))</f>
        <v>Low</v>
      </c>
    </row>
    <row r="4919" spans="1:22" x14ac:dyDescent="0.25">
      <c r="A4919" s="1" t="s">
        <v>13647</v>
      </c>
      <c r="B4919" s="1" t="s">
        <v>13648</v>
      </c>
      <c r="C4919" s="2">
        <v>44625</v>
      </c>
      <c r="D4919" s="1" t="s">
        <v>13649</v>
      </c>
      <c r="E4919" s="4">
        <v>58000</v>
      </c>
      <c r="F4919">
        <v>1</v>
      </c>
      <c r="G4919" s="4">
        <v>580000</v>
      </c>
      <c r="H4919" s="4">
        <v>0</v>
      </c>
      <c r="I4919" s="4">
        <v>580000</v>
      </c>
      <c r="J4919">
        <v>1</v>
      </c>
      <c r="K4919">
        <v>1</v>
      </c>
      <c r="L4919">
        <v>0</v>
      </c>
      <c r="M4919">
        <v>1</v>
      </c>
      <c r="N4919" s="2">
        <v>44700</v>
      </c>
      <c r="O4919" s="1" t="s">
        <v>13650</v>
      </c>
      <c r="P4919" s="4">
        <v>580000</v>
      </c>
      <c r="Q4919" s="4">
        <v>44660</v>
      </c>
      <c r="R4919" s="1" t="s">
        <v>128</v>
      </c>
      <c r="S4919" s="1" t="s">
        <v>50</v>
      </c>
      <c r="T4919" s="4">
        <f>Sales_Datas[[#This Row],[after_discount]]-(Sales_Datas[[#This Row],[qty_ordered]]*Sales_Datas[[#This Row],[cogs]])</f>
        <v>535340</v>
      </c>
      <c r="U4919" s="3">
        <f>IFERROR(Sales_Datas[[#This Row],[Gross_Profit]]/Sales_Datas[[#This Row],[after_discount]],0)</f>
        <v>0.92300000000000004</v>
      </c>
      <c r="V4919" s="1" t="str">
        <f>IF(Sales_Datas[[#This Row],[base_price]] &lt;= 632200, "Low", (IF(Sales_Datas[[#This Row],[base_price]] &gt;= 10092000, "High", "Medium")))</f>
        <v>Low</v>
      </c>
    </row>
    <row r="4920" spans="1:22" x14ac:dyDescent="0.25">
      <c r="A4920" s="1" t="s">
        <v>13651</v>
      </c>
      <c r="B4920" s="1" t="s">
        <v>13652</v>
      </c>
      <c r="C4920" s="2">
        <v>44810</v>
      </c>
      <c r="D4920" s="1" t="s">
        <v>13653</v>
      </c>
      <c r="E4920" s="4">
        <v>58000</v>
      </c>
      <c r="F4920">
        <v>1</v>
      </c>
      <c r="G4920" s="4">
        <v>580000</v>
      </c>
      <c r="H4920" s="4">
        <v>0</v>
      </c>
      <c r="I4920" s="4">
        <v>580000</v>
      </c>
      <c r="J4920">
        <v>1</v>
      </c>
      <c r="K4920">
        <v>0</v>
      </c>
      <c r="L4920">
        <v>0</v>
      </c>
      <c r="M4920">
        <v>1</v>
      </c>
      <c r="N4920" s="2">
        <v>44718</v>
      </c>
      <c r="O4920" s="1" t="s">
        <v>13654</v>
      </c>
      <c r="P4920" s="4">
        <v>580000</v>
      </c>
      <c r="Q4920" s="4">
        <v>51040</v>
      </c>
      <c r="R4920" s="1" t="s">
        <v>128</v>
      </c>
      <c r="S4920" s="1" t="s">
        <v>50</v>
      </c>
      <c r="T4920" s="4">
        <f>Sales_Datas[[#This Row],[after_discount]]-(Sales_Datas[[#This Row],[qty_ordered]]*Sales_Datas[[#This Row],[cogs]])</f>
        <v>528960</v>
      </c>
      <c r="U4920" s="3">
        <f>IFERROR(Sales_Datas[[#This Row],[Gross_Profit]]/Sales_Datas[[#This Row],[after_discount]],0)</f>
        <v>0.91200000000000003</v>
      </c>
      <c r="V4920" s="1" t="str">
        <f>IF(Sales_Datas[[#This Row],[base_price]] &lt;= 632200, "Low", (IF(Sales_Datas[[#This Row],[base_price]] &gt;= 10092000, "High", "Medium")))</f>
        <v>Low</v>
      </c>
    </row>
    <row r="4921" spans="1:22" x14ac:dyDescent="0.25">
      <c r="A4921" s="1" t="s">
        <v>13655</v>
      </c>
      <c r="B4921" s="1" t="s">
        <v>13656</v>
      </c>
      <c r="C4921" s="2">
        <v>44235</v>
      </c>
      <c r="D4921" s="1" t="s">
        <v>13657</v>
      </c>
      <c r="E4921" s="4">
        <v>29000</v>
      </c>
      <c r="F4921">
        <v>2</v>
      </c>
      <c r="G4921" s="4">
        <v>580000</v>
      </c>
      <c r="H4921" s="4">
        <v>0</v>
      </c>
      <c r="I4921" s="4">
        <v>580000</v>
      </c>
      <c r="J4921">
        <v>1</v>
      </c>
      <c r="K4921">
        <v>1</v>
      </c>
      <c r="L4921">
        <v>0</v>
      </c>
      <c r="M4921">
        <v>1</v>
      </c>
      <c r="N4921" s="2">
        <v>44415</v>
      </c>
      <c r="O4921" s="1" t="s">
        <v>13658</v>
      </c>
      <c r="P4921" s="4">
        <v>290000</v>
      </c>
      <c r="Q4921" s="4">
        <v>20590</v>
      </c>
      <c r="R4921" s="1" t="s">
        <v>23</v>
      </c>
      <c r="S4921" s="1" t="s">
        <v>50</v>
      </c>
      <c r="T4921" s="4">
        <f>Sales_Datas[[#This Row],[after_discount]]-(Sales_Datas[[#This Row],[qty_ordered]]*Sales_Datas[[#This Row],[cogs]])</f>
        <v>538820</v>
      </c>
      <c r="U4921" s="3">
        <f>IFERROR(Sales_Datas[[#This Row],[Gross_Profit]]/Sales_Datas[[#This Row],[after_discount]],0)</f>
        <v>0.92900000000000005</v>
      </c>
      <c r="V4921" s="1" t="str">
        <f>IF(Sales_Datas[[#This Row],[base_price]] &lt;= 632200, "Low", (IF(Sales_Datas[[#This Row],[base_price]] &gt;= 10092000, "High", "Medium")))</f>
        <v>Low</v>
      </c>
    </row>
    <row r="4922" spans="1:22" x14ac:dyDescent="0.25">
      <c r="A4922" s="1" t="s">
        <v>13659</v>
      </c>
      <c r="B4922" s="1" t="s">
        <v>2429</v>
      </c>
      <c r="C4922" s="2">
        <v>44296</v>
      </c>
      <c r="D4922" s="1" t="s">
        <v>13660</v>
      </c>
      <c r="E4922" s="4">
        <v>58000</v>
      </c>
      <c r="F4922">
        <v>1</v>
      </c>
      <c r="G4922" s="4">
        <v>580000</v>
      </c>
      <c r="H4922" s="4">
        <v>0</v>
      </c>
      <c r="I4922" s="4">
        <v>580000</v>
      </c>
      <c r="J4922">
        <v>1</v>
      </c>
      <c r="K4922">
        <v>0</v>
      </c>
      <c r="L4922">
        <v>0</v>
      </c>
      <c r="M4922">
        <v>4</v>
      </c>
      <c r="N4922" s="2">
        <v>44493</v>
      </c>
      <c r="O4922" s="1" t="s">
        <v>13661</v>
      </c>
      <c r="P4922" s="4">
        <v>580000</v>
      </c>
      <c r="Q4922" s="4">
        <v>45820</v>
      </c>
      <c r="R4922" s="1" t="s">
        <v>23</v>
      </c>
      <c r="S4922" s="1" t="s">
        <v>34</v>
      </c>
      <c r="T4922" s="4">
        <f>Sales_Datas[[#This Row],[after_discount]]-(Sales_Datas[[#This Row],[qty_ordered]]*Sales_Datas[[#This Row],[cogs]])</f>
        <v>534180</v>
      </c>
      <c r="U4922" s="3">
        <f>IFERROR(Sales_Datas[[#This Row],[Gross_Profit]]/Sales_Datas[[#This Row],[after_discount]],0)</f>
        <v>0.92100000000000004</v>
      </c>
      <c r="V4922" s="1" t="str">
        <f>IF(Sales_Datas[[#This Row],[base_price]] &lt;= 632200, "Low", (IF(Sales_Datas[[#This Row],[base_price]] &gt;= 10092000, "High", "Medium")))</f>
        <v>Low</v>
      </c>
    </row>
    <row r="4923" spans="1:22" x14ac:dyDescent="0.25">
      <c r="A4923" s="1" t="s">
        <v>13662</v>
      </c>
      <c r="B4923" s="1" t="s">
        <v>13663</v>
      </c>
      <c r="C4923" s="2">
        <v>44397</v>
      </c>
      <c r="D4923" s="1" t="s">
        <v>13664</v>
      </c>
      <c r="E4923" s="4">
        <v>58000</v>
      </c>
      <c r="F4923">
        <v>1</v>
      </c>
      <c r="G4923" s="4">
        <v>580000</v>
      </c>
      <c r="H4923" s="4">
        <v>0</v>
      </c>
      <c r="I4923" s="4">
        <v>580000</v>
      </c>
      <c r="J4923">
        <v>1</v>
      </c>
      <c r="K4923">
        <v>1</v>
      </c>
      <c r="L4923">
        <v>0</v>
      </c>
      <c r="M4923">
        <v>1</v>
      </c>
      <c r="N4923" s="2">
        <v>44385</v>
      </c>
      <c r="O4923" s="1" t="s">
        <v>13665</v>
      </c>
      <c r="P4923" s="4">
        <v>580000</v>
      </c>
      <c r="Q4923" s="4">
        <v>42340</v>
      </c>
      <c r="R4923" s="1" t="s">
        <v>23</v>
      </c>
      <c r="S4923" s="1" t="s">
        <v>50</v>
      </c>
      <c r="T4923" s="4">
        <f>Sales_Datas[[#This Row],[after_discount]]-(Sales_Datas[[#This Row],[qty_ordered]]*Sales_Datas[[#This Row],[cogs]])</f>
        <v>537660</v>
      </c>
      <c r="U4923" s="3">
        <f>IFERROR(Sales_Datas[[#This Row],[Gross_Profit]]/Sales_Datas[[#This Row],[after_discount]],0)</f>
        <v>0.92700000000000005</v>
      </c>
      <c r="V4923" s="1" t="str">
        <f>IF(Sales_Datas[[#This Row],[base_price]] &lt;= 632200, "Low", (IF(Sales_Datas[[#This Row],[base_price]] &gt;= 10092000, "High", "Medium")))</f>
        <v>Low</v>
      </c>
    </row>
    <row r="4924" spans="1:22" x14ac:dyDescent="0.25">
      <c r="A4924" s="1" t="s">
        <v>13666</v>
      </c>
      <c r="B4924" s="1" t="s">
        <v>8826</v>
      </c>
      <c r="C4924" s="2">
        <v>44423</v>
      </c>
      <c r="D4924" s="1" t="s">
        <v>11128</v>
      </c>
      <c r="E4924" s="4">
        <v>58000</v>
      </c>
      <c r="F4924">
        <v>1</v>
      </c>
      <c r="G4924" s="4">
        <v>580000</v>
      </c>
      <c r="H4924" s="4">
        <v>0</v>
      </c>
      <c r="I4924" s="4">
        <v>580000</v>
      </c>
      <c r="J4924">
        <v>1</v>
      </c>
      <c r="K4924">
        <v>1</v>
      </c>
      <c r="L4924">
        <v>0</v>
      </c>
      <c r="M4924">
        <v>1</v>
      </c>
      <c r="N4924" s="2">
        <v>44379</v>
      </c>
      <c r="O4924" s="1" t="s">
        <v>11129</v>
      </c>
      <c r="P4924" s="4">
        <v>4640</v>
      </c>
      <c r="Q4924" s="4">
        <v>290</v>
      </c>
      <c r="R4924" s="1" t="s">
        <v>23</v>
      </c>
      <c r="S4924" s="1" t="s">
        <v>50</v>
      </c>
      <c r="T4924" s="4">
        <f>Sales_Datas[[#This Row],[after_discount]]-(Sales_Datas[[#This Row],[qty_ordered]]*Sales_Datas[[#This Row],[cogs]])</f>
        <v>579710</v>
      </c>
      <c r="U4924" s="3">
        <f>IFERROR(Sales_Datas[[#This Row],[Gross_Profit]]/Sales_Datas[[#This Row],[after_discount]],0)</f>
        <v>0.99950000000000006</v>
      </c>
      <c r="V4924" s="1" t="str">
        <f>IF(Sales_Datas[[#This Row],[base_price]] &lt;= 632200, "Low", (IF(Sales_Datas[[#This Row],[base_price]] &gt;= 10092000, "High", "Medium")))</f>
        <v>Low</v>
      </c>
    </row>
    <row r="4925" spans="1:22" x14ac:dyDescent="0.25">
      <c r="A4925" s="1" t="s">
        <v>13667</v>
      </c>
      <c r="B4925" s="1" t="s">
        <v>13668</v>
      </c>
      <c r="C4925" s="2">
        <v>44454</v>
      </c>
      <c r="D4925" s="1" t="s">
        <v>13669</v>
      </c>
      <c r="E4925" s="4">
        <v>58000</v>
      </c>
      <c r="F4925">
        <v>1</v>
      </c>
      <c r="G4925" s="4">
        <v>580000</v>
      </c>
      <c r="H4925" s="4">
        <v>0</v>
      </c>
      <c r="I4925" s="4">
        <v>580000</v>
      </c>
      <c r="J4925">
        <v>1</v>
      </c>
      <c r="K4925">
        <v>1</v>
      </c>
      <c r="L4925">
        <v>1</v>
      </c>
      <c r="M4925">
        <v>1</v>
      </c>
      <c r="N4925" s="2">
        <v>44445</v>
      </c>
      <c r="O4925" s="1" t="s">
        <v>13670</v>
      </c>
      <c r="P4925" s="4">
        <v>580000</v>
      </c>
      <c r="Q4925" s="4">
        <v>35380</v>
      </c>
      <c r="R4925" s="1" t="s">
        <v>23</v>
      </c>
      <c r="S4925" s="1" t="s">
        <v>50</v>
      </c>
      <c r="T4925" s="4">
        <f>Sales_Datas[[#This Row],[after_discount]]-(Sales_Datas[[#This Row],[qty_ordered]]*Sales_Datas[[#This Row],[cogs]])</f>
        <v>544620</v>
      </c>
      <c r="U4925" s="3">
        <f>IFERROR(Sales_Datas[[#This Row],[Gross_Profit]]/Sales_Datas[[#This Row],[after_discount]],0)</f>
        <v>0.93899999999999995</v>
      </c>
      <c r="V4925" s="1" t="str">
        <f>IF(Sales_Datas[[#This Row],[base_price]] &lt;= 632200, "Low", (IF(Sales_Datas[[#This Row],[base_price]] &gt;= 10092000, "High", "Medium")))</f>
        <v>Low</v>
      </c>
    </row>
    <row r="4926" spans="1:22" x14ac:dyDescent="0.25">
      <c r="A4926" s="1" t="s">
        <v>13671</v>
      </c>
      <c r="B4926" s="1" t="s">
        <v>11201</v>
      </c>
      <c r="C4926" s="2">
        <v>44551</v>
      </c>
      <c r="D4926" s="1" t="s">
        <v>13672</v>
      </c>
      <c r="E4926" s="4">
        <v>29000</v>
      </c>
      <c r="F4926">
        <v>2</v>
      </c>
      <c r="G4926" s="4">
        <v>580000</v>
      </c>
      <c r="H4926" s="4">
        <v>0</v>
      </c>
      <c r="I4926" s="4">
        <v>580000</v>
      </c>
      <c r="J4926">
        <v>1</v>
      </c>
      <c r="K4926">
        <v>1</v>
      </c>
      <c r="L4926">
        <v>0</v>
      </c>
      <c r="M4926">
        <v>1</v>
      </c>
      <c r="N4926" s="2">
        <v>44455</v>
      </c>
      <c r="O4926" s="1" t="s">
        <v>13673</v>
      </c>
      <c r="P4926" s="4">
        <v>290000</v>
      </c>
      <c r="Q4926" s="4">
        <v>24070</v>
      </c>
      <c r="R4926" s="1" t="s">
        <v>23</v>
      </c>
      <c r="S4926" s="1" t="s">
        <v>50</v>
      </c>
      <c r="T4926" s="4">
        <f>Sales_Datas[[#This Row],[after_discount]]-(Sales_Datas[[#This Row],[qty_ordered]]*Sales_Datas[[#This Row],[cogs]])</f>
        <v>531860</v>
      </c>
      <c r="U4926" s="3">
        <f>IFERROR(Sales_Datas[[#This Row],[Gross_Profit]]/Sales_Datas[[#This Row],[after_discount]],0)</f>
        <v>0.91700000000000004</v>
      </c>
      <c r="V4926" s="1" t="str">
        <f>IF(Sales_Datas[[#This Row],[base_price]] &lt;= 632200, "Low", (IF(Sales_Datas[[#This Row],[base_price]] &gt;= 10092000, "High", "Medium")))</f>
        <v>Low</v>
      </c>
    </row>
    <row r="4927" spans="1:22" x14ac:dyDescent="0.25">
      <c r="A4927" s="1" t="s">
        <v>13674</v>
      </c>
      <c r="B4927" s="1" t="s">
        <v>5571</v>
      </c>
      <c r="C4927" s="2">
        <v>44566</v>
      </c>
      <c r="D4927" s="1" t="s">
        <v>723</v>
      </c>
      <c r="E4927" s="4">
        <v>58000</v>
      </c>
      <c r="F4927">
        <v>1</v>
      </c>
      <c r="G4927" s="4">
        <v>580000</v>
      </c>
      <c r="H4927" s="4">
        <v>0</v>
      </c>
      <c r="I4927" s="4">
        <v>580000</v>
      </c>
      <c r="J4927">
        <v>1</v>
      </c>
      <c r="K4927">
        <v>1</v>
      </c>
      <c r="L4927">
        <v>0</v>
      </c>
      <c r="M4927">
        <v>1</v>
      </c>
      <c r="N4927" s="2">
        <v>44519</v>
      </c>
      <c r="O4927" s="1" t="s">
        <v>724</v>
      </c>
      <c r="P4927" s="4">
        <v>1159420</v>
      </c>
      <c r="Q4927" s="4">
        <v>74182</v>
      </c>
      <c r="R4927" s="1" t="s">
        <v>23</v>
      </c>
      <c r="S4927" s="1" t="s">
        <v>50</v>
      </c>
      <c r="T4927" s="4">
        <f>Sales_Datas[[#This Row],[after_discount]]-(Sales_Datas[[#This Row],[qty_ordered]]*Sales_Datas[[#This Row],[cogs]])</f>
        <v>505818</v>
      </c>
      <c r="U4927" s="3">
        <f>IFERROR(Sales_Datas[[#This Row],[Gross_Profit]]/Sales_Datas[[#This Row],[after_discount]],0)</f>
        <v>0.87209999999999999</v>
      </c>
      <c r="V4927" s="1" t="str">
        <f>IF(Sales_Datas[[#This Row],[base_price]] &lt;= 632200, "Low", (IF(Sales_Datas[[#This Row],[base_price]] &gt;= 10092000, "High", "Medium")))</f>
        <v>Medium</v>
      </c>
    </row>
    <row r="4928" spans="1:22" x14ac:dyDescent="0.25">
      <c r="A4928" s="1" t="s">
        <v>13675</v>
      </c>
      <c r="B4928" s="1" t="s">
        <v>13676</v>
      </c>
      <c r="C4928" s="2">
        <v>44590</v>
      </c>
      <c r="D4928" s="1" t="s">
        <v>21</v>
      </c>
      <c r="E4928" s="4">
        <v>29000</v>
      </c>
      <c r="F4928">
        <v>2</v>
      </c>
      <c r="G4928" s="4">
        <v>580000</v>
      </c>
      <c r="H4928" s="4">
        <v>0</v>
      </c>
      <c r="I4928" s="4">
        <v>580000</v>
      </c>
      <c r="J4928">
        <v>1</v>
      </c>
      <c r="K4928">
        <v>1</v>
      </c>
      <c r="L4928">
        <v>1</v>
      </c>
      <c r="M4928">
        <v>1</v>
      </c>
      <c r="N4928" s="2">
        <v>44586</v>
      </c>
      <c r="O4928" s="1" t="s">
        <v>22</v>
      </c>
      <c r="P4928" s="4">
        <v>261000</v>
      </c>
      <c r="Q4928" s="4">
        <v>18270</v>
      </c>
      <c r="R4928" s="1" t="s">
        <v>23</v>
      </c>
      <c r="S4928" s="1" t="s">
        <v>50</v>
      </c>
      <c r="T4928" s="4">
        <f>Sales_Datas[[#This Row],[after_discount]]-(Sales_Datas[[#This Row],[qty_ordered]]*Sales_Datas[[#This Row],[cogs]])</f>
        <v>543460</v>
      </c>
      <c r="U4928" s="3">
        <f>IFERROR(Sales_Datas[[#This Row],[Gross_Profit]]/Sales_Datas[[#This Row],[after_discount]],0)</f>
        <v>0.93700000000000006</v>
      </c>
      <c r="V4928" s="1" t="str">
        <f>IF(Sales_Datas[[#This Row],[base_price]] &lt;= 632200, "Low", (IF(Sales_Datas[[#This Row],[base_price]] &gt;= 10092000, "High", "Medium")))</f>
        <v>Low</v>
      </c>
    </row>
    <row r="4929" spans="1:22" x14ac:dyDescent="0.25">
      <c r="A4929" s="1" t="s">
        <v>13677</v>
      </c>
      <c r="B4929" s="1" t="s">
        <v>13678</v>
      </c>
      <c r="C4929" s="2">
        <v>44597</v>
      </c>
      <c r="D4929" s="1" t="s">
        <v>723</v>
      </c>
      <c r="E4929" s="4">
        <v>58000</v>
      </c>
      <c r="F4929">
        <v>1</v>
      </c>
      <c r="G4929" s="4">
        <v>580000</v>
      </c>
      <c r="H4929" s="4">
        <v>0</v>
      </c>
      <c r="I4929" s="4">
        <v>580000</v>
      </c>
      <c r="J4929">
        <v>1</v>
      </c>
      <c r="K4929">
        <v>1</v>
      </c>
      <c r="L4929">
        <v>0</v>
      </c>
      <c r="M4929">
        <v>1</v>
      </c>
      <c r="N4929" s="2">
        <v>44448</v>
      </c>
      <c r="O4929" s="1" t="s">
        <v>724</v>
      </c>
      <c r="P4929" s="4">
        <v>1159420</v>
      </c>
      <c r="Q4929" s="4">
        <v>74182</v>
      </c>
      <c r="R4929" s="1" t="s">
        <v>23</v>
      </c>
      <c r="S4929" s="1" t="s">
        <v>50</v>
      </c>
      <c r="T4929" s="4">
        <f>Sales_Datas[[#This Row],[after_discount]]-(Sales_Datas[[#This Row],[qty_ordered]]*Sales_Datas[[#This Row],[cogs]])</f>
        <v>505818</v>
      </c>
      <c r="U4929" s="3">
        <f>IFERROR(Sales_Datas[[#This Row],[Gross_Profit]]/Sales_Datas[[#This Row],[after_discount]],0)</f>
        <v>0.87209999999999999</v>
      </c>
      <c r="V4929" s="1" t="str">
        <f>IF(Sales_Datas[[#This Row],[base_price]] &lt;= 632200, "Low", (IF(Sales_Datas[[#This Row],[base_price]] &gt;= 10092000, "High", "Medium")))</f>
        <v>Medium</v>
      </c>
    </row>
    <row r="4930" spans="1:22" x14ac:dyDescent="0.25">
      <c r="A4930" s="1" t="s">
        <v>13679</v>
      </c>
      <c r="B4930" s="1" t="s">
        <v>13680</v>
      </c>
      <c r="C4930" s="2">
        <v>44625</v>
      </c>
      <c r="D4930" s="1" t="s">
        <v>11136</v>
      </c>
      <c r="E4930" s="4">
        <v>58000</v>
      </c>
      <c r="F4930">
        <v>1</v>
      </c>
      <c r="G4930" s="4">
        <v>580000</v>
      </c>
      <c r="H4930" s="4">
        <v>0</v>
      </c>
      <c r="I4930" s="4">
        <v>580000</v>
      </c>
      <c r="J4930">
        <v>1</v>
      </c>
      <c r="K4930">
        <v>1</v>
      </c>
      <c r="L4930">
        <v>0</v>
      </c>
      <c r="M4930">
        <v>1</v>
      </c>
      <c r="N4930" s="2">
        <v>44709</v>
      </c>
      <c r="O4930" s="1" t="s">
        <v>11137</v>
      </c>
      <c r="P4930" s="4">
        <v>580000</v>
      </c>
      <c r="Q4930" s="4">
        <v>41180</v>
      </c>
      <c r="R4930" s="1" t="s">
        <v>23</v>
      </c>
      <c r="S4930" s="1" t="s">
        <v>50</v>
      </c>
      <c r="T4930" s="4">
        <f>Sales_Datas[[#This Row],[after_discount]]-(Sales_Datas[[#This Row],[qty_ordered]]*Sales_Datas[[#This Row],[cogs]])</f>
        <v>538820</v>
      </c>
      <c r="U4930" s="3">
        <f>IFERROR(Sales_Datas[[#This Row],[Gross_Profit]]/Sales_Datas[[#This Row],[after_discount]],0)</f>
        <v>0.92900000000000005</v>
      </c>
      <c r="V4930" s="1" t="str">
        <f>IF(Sales_Datas[[#This Row],[base_price]] &lt;= 632200, "Low", (IF(Sales_Datas[[#This Row],[base_price]] &gt;= 10092000, "High", "Medium")))</f>
        <v>Low</v>
      </c>
    </row>
    <row r="4931" spans="1:22" x14ac:dyDescent="0.25">
      <c r="A4931" s="1" t="s">
        <v>13681</v>
      </c>
      <c r="B4931" s="1" t="s">
        <v>3756</v>
      </c>
      <c r="C4931" s="2">
        <v>44651</v>
      </c>
      <c r="D4931" s="1" t="s">
        <v>21</v>
      </c>
      <c r="E4931" s="4">
        <v>29000</v>
      </c>
      <c r="F4931">
        <v>2</v>
      </c>
      <c r="G4931" s="4">
        <v>580000</v>
      </c>
      <c r="H4931" s="4">
        <v>0</v>
      </c>
      <c r="I4931" s="4">
        <v>580000</v>
      </c>
      <c r="J4931">
        <v>1</v>
      </c>
      <c r="K4931">
        <v>1</v>
      </c>
      <c r="L4931">
        <v>1</v>
      </c>
      <c r="M4931">
        <v>1</v>
      </c>
      <c r="N4931" s="2">
        <v>44384</v>
      </c>
      <c r="O4931" s="1" t="s">
        <v>22</v>
      </c>
      <c r="P4931" s="4">
        <v>261000</v>
      </c>
      <c r="Q4931" s="4">
        <v>18270</v>
      </c>
      <c r="R4931" s="1" t="s">
        <v>23</v>
      </c>
      <c r="S4931" s="1" t="s">
        <v>50</v>
      </c>
      <c r="T4931" s="4">
        <f>Sales_Datas[[#This Row],[after_discount]]-(Sales_Datas[[#This Row],[qty_ordered]]*Sales_Datas[[#This Row],[cogs]])</f>
        <v>543460</v>
      </c>
      <c r="U4931" s="3">
        <f>IFERROR(Sales_Datas[[#This Row],[Gross_Profit]]/Sales_Datas[[#This Row],[after_discount]],0)</f>
        <v>0.93700000000000006</v>
      </c>
      <c r="V4931" s="1" t="str">
        <f>IF(Sales_Datas[[#This Row],[base_price]] &lt;= 632200, "Low", (IF(Sales_Datas[[#This Row],[base_price]] &gt;= 10092000, "High", "Medium")))</f>
        <v>Low</v>
      </c>
    </row>
    <row r="4932" spans="1:22" x14ac:dyDescent="0.25">
      <c r="A4932" s="1" t="s">
        <v>13682</v>
      </c>
      <c r="B4932" s="1" t="s">
        <v>13683</v>
      </c>
      <c r="C4932" s="2">
        <v>44670</v>
      </c>
      <c r="D4932" s="1" t="s">
        <v>723</v>
      </c>
      <c r="E4932" s="4">
        <v>58000</v>
      </c>
      <c r="F4932">
        <v>1</v>
      </c>
      <c r="G4932" s="4">
        <v>580000</v>
      </c>
      <c r="H4932" s="4">
        <v>0</v>
      </c>
      <c r="I4932" s="4">
        <v>580000</v>
      </c>
      <c r="J4932">
        <v>1</v>
      </c>
      <c r="K4932">
        <v>1</v>
      </c>
      <c r="L4932">
        <v>0</v>
      </c>
      <c r="M4932">
        <v>1</v>
      </c>
      <c r="N4932" s="2">
        <v>44627</v>
      </c>
      <c r="O4932" s="1" t="s">
        <v>724</v>
      </c>
      <c r="P4932" s="4">
        <v>1159420</v>
      </c>
      <c r="Q4932" s="4">
        <v>74182</v>
      </c>
      <c r="R4932" s="1" t="s">
        <v>23</v>
      </c>
      <c r="S4932" s="1" t="s">
        <v>50</v>
      </c>
      <c r="T4932" s="4">
        <f>Sales_Datas[[#This Row],[after_discount]]-(Sales_Datas[[#This Row],[qty_ordered]]*Sales_Datas[[#This Row],[cogs]])</f>
        <v>505818</v>
      </c>
      <c r="U4932" s="3">
        <f>IFERROR(Sales_Datas[[#This Row],[Gross_Profit]]/Sales_Datas[[#This Row],[after_discount]],0)</f>
        <v>0.87209999999999999</v>
      </c>
      <c r="V4932" s="1" t="str">
        <f>IF(Sales_Datas[[#This Row],[base_price]] &lt;= 632200, "Low", (IF(Sales_Datas[[#This Row],[base_price]] &gt;= 10092000, "High", "Medium")))</f>
        <v>Medium</v>
      </c>
    </row>
    <row r="4933" spans="1:22" x14ac:dyDescent="0.25">
      <c r="A4933" s="1" t="s">
        <v>13684</v>
      </c>
      <c r="B4933" s="1" t="s">
        <v>5969</v>
      </c>
      <c r="C4933" s="2">
        <v>44673</v>
      </c>
      <c r="D4933" s="1" t="s">
        <v>723</v>
      </c>
      <c r="E4933" s="4">
        <v>58000</v>
      </c>
      <c r="F4933">
        <v>1</v>
      </c>
      <c r="G4933" s="4">
        <v>580000</v>
      </c>
      <c r="H4933" s="4">
        <v>0</v>
      </c>
      <c r="I4933" s="4">
        <v>580000</v>
      </c>
      <c r="J4933">
        <v>1</v>
      </c>
      <c r="K4933">
        <v>1</v>
      </c>
      <c r="L4933">
        <v>0</v>
      </c>
      <c r="M4933">
        <v>1</v>
      </c>
      <c r="N4933" s="2">
        <v>44395</v>
      </c>
      <c r="O4933" s="1" t="s">
        <v>724</v>
      </c>
      <c r="P4933" s="4">
        <v>1159420</v>
      </c>
      <c r="Q4933" s="4">
        <v>74182</v>
      </c>
      <c r="R4933" s="1" t="s">
        <v>23</v>
      </c>
      <c r="S4933" s="1" t="s">
        <v>50</v>
      </c>
      <c r="T4933" s="4">
        <f>Sales_Datas[[#This Row],[after_discount]]-(Sales_Datas[[#This Row],[qty_ordered]]*Sales_Datas[[#This Row],[cogs]])</f>
        <v>505818</v>
      </c>
      <c r="U4933" s="3">
        <f>IFERROR(Sales_Datas[[#This Row],[Gross_Profit]]/Sales_Datas[[#This Row],[after_discount]],0)</f>
        <v>0.87209999999999999</v>
      </c>
      <c r="V4933" s="1" t="str">
        <f>IF(Sales_Datas[[#This Row],[base_price]] &lt;= 632200, "Low", (IF(Sales_Datas[[#This Row],[base_price]] &gt;= 10092000, "High", "Medium")))</f>
        <v>Medium</v>
      </c>
    </row>
    <row r="4934" spans="1:22" x14ac:dyDescent="0.25">
      <c r="A4934" s="1" t="s">
        <v>13685</v>
      </c>
      <c r="B4934" s="1" t="s">
        <v>13678</v>
      </c>
      <c r="C4934" s="2">
        <v>44680</v>
      </c>
      <c r="D4934" s="1" t="s">
        <v>723</v>
      </c>
      <c r="E4934" s="4">
        <v>58000</v>
      </c>
      <c r="F4934">
        <v>1</v>
      </c>
      <c r="G4934" s="4">
        <v>580000</v>
      </c>
      <c r="H4934" s="4">
        <v>0</v>
      </c>
      <c r="I4934" s="4">
        <v>580000</v>
      </c>
      <c r="J4934">
        <v>1</v>
      </c>
      <c r="K4934">
        <v>1</v>
      </c>
      <c r="L4934">
        <v>1</v>
      </c>
      <c r="M4934">
        <v>1</v>
      </c>
      <c r="N4934" s="2">
        <v>44448</v>
      </c>
      <c r="O4934" s="1" t="s">
        <v>724</v>
      </c>
      <c r="P4934" s="4">
        <v>1159420</v>
      </c>
      <c r="Q4934" s="4">
        <v>74182</v>
      </c>
      <c r="R4934" s="1" t="s">
        <v>23</v>
      </c>
      <c r="S4934" s="1" t="s">
        <v>50</v>
      </c>
      <c r="T4934" s="4">
        <f>Sales_Datas[[#This Row],[after_discount]]-(Sales_Datas[[#This Row],[qty_ordered]]*Sales_Datas[[#This Row],[cogs]])</f>
        <v>505818</v>
      </c>
      <c r="U4934" s="3">
        <f>IFERROR(Sales_Datas[[#This Row],[Gross_Profit]]/Sales_Datas[[#This Row],[after_discount]],0)</f>
        <v>0.87209999999999999</v>
      </c>
      <c r="V4934" s="1" t="str">
        <f>IF(Sales_Datas[[#This Row],[base_price]] &lt;= 632200, "Low", (IF(Sales_Datas[[#This Row],[base_price]] &gt;= 10092000, "High", "Medium")))</f>
        <v>Medium</v>
      </c>
    </row>
    <row r="4935" spans="1:22" x14ac:dyDescent="0.25">
      <c r="A4935" s="1" t="s">
        <v>13686</v>
      </c>
      <c r="B4935" s="1" t="s">
        <v>13687</v>
      </c>
      <c r="C4935" s="2">
        <v>44696</v>
      </c>
      <c r="D4935" s="1" t="s">
        <v>723</v>
      </c>
      <c r="E4935" s="4">
        <v>58000</v>
      </c>
      <c r="F4935">
        <v>1</v>
      </c>
      <c r="G4935" s="4">
        <v>580000</v>
      </c>
      <c r="H4935" s="4">
        <v>0</v>
      </c>
      <c r="I4935" s="4">
        <v>580000</v>
      </c>
      <c r="J4935">
        <v>1</v>
      </c>
      <c r="K4935">
        <v>1</v>
      </c>
      <c r="L4935">
        <v>0</v>
      </c>
      <c r="M4935">
        <v>1</v>
      </c>
      <c r="N4935" s="2">
        <v>44700</v>
      </c>
      <c r="O4935" s="1" t="s">
        <v>724</v>
      </c>
      <c r="P4935" s="4">
        <v>1159420</v>
      </c>
      <c r="Q4935" s="4">
        <v>74182</v>
      </c>
      <c r="R4935" s="1" t="s">
        <v>23</v>
      </c>
      <c r="S4935" s="1" t="s">
        <v>50</v>
      </c>
      <c r="T4935" s="4">
        <f>Sales_Datas[[#This Row],[after_discount]]-(Sales_Datas[[#This Row],[qty_ordered]]*Sales_Datas[[#This Row],[cogs]])</f>
        <v>505818</v>
      </c>
      <c r="U4935" s="3">
        <f>IFERROR(Sales_Datas[[#This Row],[Gross_Profit]]/Sales_Datas[[#This Row],[after_discount]],0)</f>
        <v>0.87209999999999999</v>
      </c>
      <c r="V4935" s="1" t="str">
        <f>IF(Sales_Datas[[#This Row],[base_price]] &lt;= 632200, "Low", (IF(Sales_Datas[[#This Row],[base_price]] &gt;= 10092000, "High", "Medium")))</f>
        <v>Medium</v>
      </c>
    </row>
    <row r="4936" spans="1:22" x14ac:dyDescent="0.25">
      <c r="A4936" s="1" t="s">
        <v>13688</v>
      </c>
      <c r="B4936" s="1" t="s">
        <v>13689</v>
      </c>
      <c r="C4936" s="2">
        <v>44718</v>
      </c>
      <c r="D4936" s="1" t="s">
        <v>13690</v>
      </c>
      <c r="E4936" s="4">
        <v>58000</v>
      </c>
      <c r="F4936">
        <v>1</v>
      </c>
      <c r="G4936" s="4">
        <v>580000</v>
      </c>
      <c r="H4936" s="4">
        <v>0</v>
      </c>
      <c r="I4936" s="4">
        <v>580000</v>
      </c>
      <c r="J4936">
        <v>1</v>
      </c>
      <c r="K4936">
        <v>1</v>
      </c>
      <c r="L4936">
        <v>0</v>
      </c>
      <c r="M4936">
        <v>1</v>
      </c>
      <c r="N4936" s="2">
        <v>44409</v>
      </c>
      <c r="O4936" s="1" t="s">
        <v>13691</v>
      </c>
      <c r="P4936" s="4">
        <v>580000</v>
      </c>
      <c r="Q4936" s="4">
        <v>44080</v>
      </c>
      <c r="R4936" s="1" t="s">
        <v>23</v>
      </c>
      <c r="S4936" s="1" t="s">
        <v>50</v>
      </c>
      <c r="T4936" s="4">
        <f>Sales_Datas[[#This Row],[after_discount]]-(Sales_Datas[[#This Row],[qty_ordered]]*Sales_Datas[[#This Row],[cogs]])</f>
        <v>535920</v>
      </c>
      <c r="U4936" s="3">
        <f>IFERROR(Sales_Datas[[#This Row],[Gross_Profit]]/Sales_Datas[[#This Row],[after_discount]],0)</f>
        <v>0.92400000000000004</v>
      </c>
      <c r="V4936" s="1" t="str">
        <f>IF(Sales_Datas[[#This Row],[base_price]] &lt;= 632200, "Low", (IF(Sales_Datas[[#This Row],[base_price]] &gt;= 10092000, "High", "Medium")))</f>
        <v>Low</v>
      </c>
    </row>
    <row r="4937" spans="1:22" x14ac:dyDescent="0.25">
      <c r="A4937" s="1" t="s">
        <v>13692</v>
      </c>
      <c r="B4937" s="1" t="s">
        <v>13693</v>
      </c>
      <c r="C4937" s="2">
        <v>44719</v>
      </c>
      <c r="D4937" s="1" t="s">
        <v>8432</v>
      </c>
      <c r="E4937" s="4">
        <v>58000</v>
      </c>
      <c r="F4937">
        <v>1</v>
      </c>
      <c r="G4937" s="4">
        <v>580000</v>
      </c>
      <c r="H4937" s="4">
        <v>0</v>
      </c>
      <c r="I4937" s="4">
        <v>580000</v>
      </c>
      <c r="J4937">
        <v>1</v>
      </c>
      <c r="K4937">
        <v>0</v>
      </c>
      <c r="L4937">
        <v>0</v>
      </c>
      <c r="M4937">
        <v>1</v>
      </c>
      <c r="N4937" s="2">
        <v>44765</v>
      </c>
      <c r="O4937" s="1" t="s">
        <v>8433</v>
      </c>
      <c r="P4937" s="4">
        <v>1160000</v>
      </c>
      <c r="Q4937" s="4">
        <v>75400</v>
      </c>
      <c r="R4937" s="1" t="s">
        <v>23</v>
      </c>
      <c r="S4937" s="1" t="s">
        <v>50</v>
      </c>
      <c r="T4937" s="4">
        <f>Sales_Datas[[#This Row],[after_discount]]-(Sales_Datas[[#This Row],[qty_ordered]]*Sales_Datas[[#This Row],[cogs]])</f>
        <v>504600</v>
      </c>
      <c r="U4937" s="3">
        <f>IFERROR(Sales_Datas[[#This Row],[Gross_Profit]]/Sales_Datas[[#This Row],[after_discount]],0)</f>
        <v>0.87</v>
      </c>
      <c r="V4937" s="1" t="str">
        <f>IF(Sales_Datas[[#This Row],[base_price]] &lt;= 632200, "Low", (IF(Sales_Datas[[#This Row],[base_price]] &gt;= 10092000, "High", "Medium")))</f>
        <v>Medium</v>
      </c>
    </row>
    <row r="4938" spans="1:22" x14ac:dyDescent="0.25">
      <c r="A4938" s="1" t="s">
        <v>13694</v>
      </c>
      <c r="B4938" s="1" t="s">
        <v>13695</v>
      </c>
      <c r="C4938" s="2">
        <v>44732</v>
      </c>
      <c r="D4938" s="1" t="s">
        <v>13696</v>
      </c>
      <c r="E4938" s="4">
        <v>5800</v>
      </c>
      <c r="F4938">
        <v>10</v>
      </c>
      <c r="G4938" s="4">
        <v>580000</v>
      </c>
      <c r="H4938" s="4">
        <v>0</v>
      </c>
      <c r="I4938" s="4">
        <v>580000</v>
      </c>
      <c r="J4938">
        <v>1</v>
      </c>
      <c r="K4938">
        <v>1</v>
      </c>
      <c r="L4938">
        <v>0</v>
      </c>
      <c r="M4938">
        <v>1</v>
      </c>
      <c r="N4938" s="2">
        <v>44734</v>
      </c>
      <c r="O4938" s="1" t="s">
        <v>13697</v>
      </c>
      <c r="P4938" s="4">
        <v>58000</v>
      </c>
      <c r="Q4938" s="4">
        <v>3654</v>
      </c>
      <c r="R4938" s="1" t="s">
        <v>23</v>
      </c>
      <c r="S4938" s="1" t="s">
        <v>50</v>
      </c>
      <c r="T4938" s="4">
        <f>Sales_Datas[[#This Row],[after_discount]]-(Sales_Datas[[#This Row],[qty_ordered]]*Sales_Datas[[#This Row],[cogs]])</f>
        <v>543460</v>
      </c>
      <c r="U4938" s="3">
        <f>IFERROR(Sales_Datas[[#This Row],[Gross_Profit]]/Sales_Datas[[#This Row],[after_discount]],0)</f>
        <v>0.93700000000000006</v>
      </c>
      <c r="V4938" s="1" t="str">
        <f>IF(Sales_Datas[[#This Row],[base_price]] &lt;= 632200, "Low", (IF(Sales_Datas[[#This Row],[base_price]] &gt;= 10092000, "High", "Medium")))</f>
        <v>Low</v>
      </c>
    </row>
    <row r="4939" spans="1:22" x14ac:dyDescent="0.25">
      <c r="A4939" s="1" t="s">
        <v>13698</v>
      </c>
      <c r="B4939" s="1" t="s">
        <v>13689</v>
      </c>
      <c r="C4939" s="2">
        <v>44734</v>
      </c>
      <c r="D4939" s="1" t="s">
        <v>13696</v>
      </c>
      <c r="E4939" s="4">
        <v>5800</v>
      </c>
      <c r="F4939">
        <v>10</v>
      </c>
      <c r="G4939" s="4">
        <v>580000</v>
      </c>
      <c r="H4939" s="4">
        <v>0</v>
      </c>
      <c r="I4939" s="4">
        <v>580000</v>
      </c>
      <c r="J4939">
        <v>1</v>
      </c>
      <c r="K4939">
        <v>1</v>
      </c>
      <c r="L4939">
        <v>0</v>
      </c>
      <c r="M4939">
        <v>1</v>
      </c>
      <c r="N4939" s="2">
        <v>44409</v>
      </c>
      <c r="O4939" s="1" t="s">
        <v>13697</v>
      </c>
      <c r="P4939" s="4">
        <v>58000</v>
      </c>
      <c r="Q4939" s="4">
        <v>3654</v>
      </c>
      <c r="R4939" s="1" t="s">
        <v>23</v>
      </c>
      <c r="S4939" s="1" t="s">
        <v>50</v>
      </c>
      <c r="T4939" s="4">
        <f>Sales_Datas[[#This Row],[after_discount]]-(Sales_Datas[[#This Row],[qty_ordered]]*Sales_Datas[[#This Row],[cogs]])</f>
        <v>543460</v>
      </c>
      <c r="U4939" s="3">
        <f>IFERROR(Sales_Datas[[#This Row],[Gross_Profit]]/Sales_Datas[[#This Row],[after_discount]],0)</f>
        <v>0.93700000000000006</v>
      </c>
      <c r="V4939" s="1" t="str">
        <f>IF(Sales_Datas[[#This Row],[base_price]] &lt;= 632200, "Low", (IF(Sales_Datas[[#This Row],[base_price]] &gt;= 10092000, "High", "Medium")))</f>
        <v>Low</v>
      </c>
    </row>
    <row r="4940" spans="1:22" x14ac:dyDescent="0.25">
      <c r="A4940" s="1" t="s">
        <v>13699</v>
      </c>
      <c r="B4940" s="1" t="s">
        <v>13700</v>
      </c>
      <c r="C4940" s="2">
        <v>44747</v>
      </c>
      <c r="D4940" s="1" t="s">
        <v>723</v>
      </c>
      <c r="E4940" s="4">
        <v>58000</v>
      </c>
      <c r="F4940">
        <v>1</v>
      </c>
      <c r="G4940" s="4">
        <v>580000</v>
      </c>
      <c r="H4940" s="4">
        <v>0</v>
      </c>
      <c r="I4940" s="4">
        <v>580000</v>
      </c>
      <c r="J4940">
        <v>1</v>
      </c>
      <c r="K4940">
        <v>1</v>
      </c>
      <c r="L4940">
        <v>1</v>
      </c>
      <c r="M4940">
        <v>2</v>
      </c>
      <c r="N4940" s="2">
        <v>44451</v>
      </c>
      <c r="O4940" s="1" t="s">
        <v>724</v>
      </c>
      <c r="P4940" s="4">
        <v>1159420</v>
      </c>
      <c r="Q4940" s="4">
        <v>74182</v>
      </c>
      <c r="R4940" s="1" t="s">
        <v>23</v>
      </c>
      <c r="S4940" s="1" t="s">
        <v>76</v>
      </c>
      <c r="T4940" s="4">
        <f>Sales_Datas[[#This Row],[after_discount]]-(Sales_Datas[[#This Row],[qty_ordered]]*Sales_Datas[[#This Row],[cogs]])</f>
        <v>505818</v>
      </c>
      <c r="U4940" s="3">
        <f>IFERROR(Sales_Datas[[#This Row],[Gross_Profit]]/Sales_Datas[[#This Row],[after_discount]],0)</f>
        <v>0.87209999999999999</v>
      </c>
      <c r="V4940" s="1" t="str">
        <f>IF(Sales_Datas[[#This Row],[base_price]] &lt;= 632200, "Low", (IF(Sales_Datas[[#This Row],[base_price]] &gt;= 10092000, "High", "Medium")))</f>
        <v>Medium</v>
      </c>
    </row>
    <row r="4941" spans="1:22" x14ac:dyDescent="0.25">
      <c r="A4941" s="1" t="s">
        <v>13701</v>
      </c>
      <c r="B4941" s="1" t="s">
        <v>13702</v>
      </c>
      <c r="C4941" s="2">
        <v>44775</v>
      </c>
      <c r="D4941" s="1" t="s">
        <v>21</v>
      </c>
      <c r="E4941" s="4">
        <v>29000</v>
      </c>
      <c r="F4941">
        <v>2</v>
      </c>
      <c r="G4941" s="4">
        <v>580000</v>
      </c>
      <c r="H4941" s="4">
        <v>0</v>
      </c>
      <c r="I4941" s="4">
        <v>580000</v>
      </c>
      <c r="J4941">
        <v>1</v>
      </c>
      <c r="K4941">
        <v>0</v>
      </c>
      <c r="L4941">
        <v>0</v>
      </c>
      <c r="M4941">
        <v>1</v>
      </c>
      <c r="N4941" s="2">
        <v>44527</v>
      </c>
      <c r="O4941" s="1" t="s">
        <v>22</v>
      </c>
      <c r="P4941" s="4">
        <v>261000</v>
      </c>
      <c r="Q4941" s="4">
        <v>18270</v>
      </c>
      <c r="R4941" s="1" t="s">
        <v>23</v>
      </c>
      <c r="S4941" s="1" t="s">
        <v>50</v>
      </c>
      <c r="T4941" s="4">
        <f>Sales_Datas[[#This Row],[after_discount]]-(Sales_Datas[[#This Row],[qty_ordered]]*Sales_Datas[[#This Row],[cogs]])</f>
        <v>543460</v>
      </c>
      <c r="U4941" s="3">
        <f>IFERROR(Sales_Datas[[#This Row],[Gross_Profit]]/Sales_Datas[[#This Row],[after_discount]],0)</f>
        <v>0.93700000000000006</v>
      </c>
      <c r="V4941" s="1" t="str">
        <f>IF(Sales_Datas[[#This Row],[base_price]] &lt;= 632200, "Low", (IF(Sales_Datas[[#This Row],[base_price]] &gt;= 10092000, "High", "Medium")))</f>
        <v>Low</v>
      </c>
    </row>
    <row r="4942" spans="1:22" x14ac:dyDescent="0.25">
      <c r="A4942" s="1" t="s">
        <v>13703</v>
      </c>
      <c r="B4942" s="1" t="s">
        <v>13704</v>
      </c>
      <c r="C4942" s="2">
        <v>44778</v>
      </c>
      <c r="D4942" s="1" t="s">
        <v>723</v>
      </c>
      <c r="E4942" s="4">
        <v>58000</v>
      </c>
      <c r="F4942">
        <v>1</v>
      </c>
      <c r="G4942" s="4">
        <v>580000</v>
      </c>
      <c r="H4942" s="4">
        <v>0</v>
      </c>
      <c r="I4942" s="4">
        <v>580000</v>
      </c>
      <c r="J4942">
        <v>1</v>
      </c>
      <c r="K4942">
        <v>1</v>
      </c>
      <c r="L4942">
        <v>1</v>
      </c>
      <c r="M4942">
        <v>1</v>
      </c>
      <c r="N4942" s="2">
        <v>44685</v>
      </c>
      <c r="O4942" s="1" t="s">
        <v>724</v>
      </c>
      <c r="P4942" s="4">
        <v>1159420</v>
      </c>
      <c r="Q4942" s="4">
        <v>74182</v>
      </c>
      <c r="R4942" s="1" t="s">
        <v>23</v>
      </c>
      <c r="S4942" s="1" t="s">
        <v>50</v>
      </c>
      <c r="T4942" s="4">
        <f>Sales_Datas[[#This Row],[after_discount]]-(Sales_Datas[[#This Row],[qty_ordered]]*Sales_Datas[[#This Row],[cogs]])</f>
        <v>505818</v>
      </c>
      <c r="U4942" s="3">
        <f>IFERROR(Sales_Datas[[#This Row],[Gross_Profit]]/Sales_Datas[[#This Row],[after_discount]],0)</f>
        <v>0.87209999999999999</v>
      </c>
      <c r="V4942" s="1" t="str">
        <f>IF(Sales_Datas[[#This Row],[base_price]] &lt;= 632200, "Low", (IF(Sales_Datas[[#This Row],[base_price]] &gt;= 10092000, "High", "Medium")))</f>
        <v>Medium</v>
      </c>
    </row>
    <row r="4943" spans="1:22" x14ac:dyDescent="0.25">
      <c r="A4943" s="1" t="s">
        <v>13705</v>
      </c>
      <c r="B4943" s="1" t="s">
        <v>5571</v>
      </c>
      <c r="C4943" s="2">
        <v>44839</v>
      </c>
      <c r="D4943" s="1" t="s">
        <v>723</v>
      </c>
      <c r="E4943" s="4">
        <v>58000</v>
      </c>
      <c r="F4943">
        <v>1</v>
      </c>
      <c r="G4943" s="4">
        <v>580000</v>
      </c>
      <c r="H4943" s="4">
        <v>0</v>
      </c>
      <c r="I4943" s="4">
        <v>580000</v>
      </c>
      <c r="J4943">
        <v>1</v>
      </c>
      <c r="K4943">
        <v>0</v>
      </c>
      <c r="L4943">
        <v>0</v>
      </c>
      <c r="M4943">
        <v>1</v>
      </c>
      <c r="N4943" s="2">
        <v>44519</v>
      </c>
      <c r="O4943" s="1" t="s">
        <v>724</v>
      </c>
      <c r="P4943" s="4">
        <v>1159420</v>
      </c>
      <c r="Q4943" s="4">
        <v>74182</v>
      </c>
      <c r="R4943" s="1" t="s">
        <v>23</v>
      </c>
      <c r="S4943" s="1" t="s">
        <v>50</v>
      </c>
      <c r="T4943" s="4">
        <f>Sales_Datas[[#This Row],[after_discount]]-(Sales_Datas[[#This Row],[qty_ordered]]*Sales_Datas[[#This Row],[cogs]])</f>
        <v>505818</v>
      </c>
      <c r="U4943" s="3">
        <f>IFERROR(Sales_Datas[[#This Row],[Gross_Profit]]/Sales_Datas[[#This Row],[after_discount]],0)</f>
        <v>0.87209999999999999</v>
      </c>
      <c r="V4943" s="1" t="str">
        <f>IF(Sales_Datas[[#This Row],[base_price]] &lt;= 632200, "Low", (IF(Sales_Datas[[#This Row],[base_price]] &gt;= 10092000, "High", "Medium")))</f>
        <v>Medium</v>
      </c>
    </row>
    <row r="4944" spans="1:22" x14ac:dyDescent="0.25">
      <c r="A4944" s="1" t="s">
        <v>13706</v>
      </c>
      <c r="B4944" s="1" t="s">
        <v>13707</v>
      </c>
      <c r="C4944" s="2">
        <v>44648</v>
      </c>
      <c r="D4944" s="1" t="s">
        <v>957</v>
      </c>
      <c r="E4944" s="4">
        <v>58000</v>
      </c>
      <c r="F4944">
        <v>1</v>
      </c>
      <c r="G4944" s="4">
        <v>580000</v>
      </c>
      <c r="H4944" s="4">
        <v>0</v>
      </c>
      <c r="I4944" s="4">
        <v>580000</v>
      </c>
      <c r="J4944">
        <v>1</v>
      </c>
      <c r="K4944">
        <v>1</v>
      </c>
      <c r="L4944">
        <v>1</v>
      </c>
      <c r="M4944">
        <v>1</v>
      </c>
      <c r="N4944" s="2">
        <v>44430</v>
      </c>
      <c r="O4944" s="1" t="s">
        <v>958</v>
      </c>
      <c r="P4944" s="4">
        <v>580000</v>
      </c>
      <c r="Q4944" s="4">
        <v>38280</v>
      </c>
      <c r="R4944" s="1" t="s">
        <v>383</v>
      </c>
      <c r="S4944" s="1" t="s">
        <v>50</v>
      </c>
      <c r="T4944" s="4">
        <f>Sales_Datas[[#This Row],[after_discount]]-(Sales_Datas[[#This Row],[qty_ordered]]*Sales_Datas[[#This Row],[cogs]])</f>
        <v>541720</v>
      </c>
      <c r="U4944" s="3">
        <f>IFERROR(Sales_Datas[[#This Row],[Gross_Profit]]/Sales_Datas[[#This Row],[after_discount]],0)</f>
        <v>0.93400000000000005</v>
      </c>
      <c r="V4944" s="1" t="str">
        <f>IF(Sales_Datas[[#This Row],[base_price]] &lt;= 632200, "Low", (IF(Sales_Datas[[#This Row],[base_price]] &gt;= 10092000, "High", "Medium")))</f>
        <v>Low</v>
      </c>
    </row>
    <row r="4945" spans="1:22" x14ac:dyDescent="0.25">
      <c r="A4945" s="1" t="s">
        <v>13708</v>
      </c>
      <c r="B4945" s="1" t="s">
        <v>13709</v>
      </c>
      <c r="C4945" s="2">
        <v>44617</v>
      </c>
      <c r="D4945" s="1" t="s">
        <v>11157</v>
      </c>
      <c r="E4945" s="4">
        <v>58000</v>
      </c>
      <c r="F4945">
        <v>1</v>
      </c>
      <c r="G4945" s="4">
        <v>580000</v>
      </c>
      <c r="H4945" s="4">
        <v>0</v>
      </c>
      <c r="I4945" s="4">
        <v>580000</v>
      </c>
      <c r="J4945">
        <v>1</v>
      </c>
      <c r="K4945">
        <v>0</v>
      </c>
      <c r="L4945">
        <v>0</v>
      </c>
      <c r="M4945">
        <v>2</v>
      </c>
      <c r="N4945" s="2">
        <v>44605</v>
      </c>
      <c r="O4945" s="1" t="s">
        <v>11158</v>
      </c>
      <c r="P4945" s="4">
        <v>580000</v>
      </c>
      <c r="Q4945" s="4">
        <v>48140</v>
      </c>
      <c r="R4945" s="1" t="s">
        <v>344</v>
      </c>
      <c r="S4945" s="1" t="s">
        <v>76</v>
      </c>
      <c r="T4945" s="4">
        <f>Sales_Datas[[#This Row],[after_discount]]-(Sales_Datas[[#This Row],[qty_ordered]]*Sales_Datas[[#This Row],[cogs]])</f>
        <v>531860</v>
      </c>
      <c r="U4945" s="3">
        <f>IFERROR(Sales_Datas[[#This Row],[Gross_Profit]]/Sales_Datas[[#This Row],[after_discount]],0)</f>
        <v>0.91700000000000004</v>
      </c>
      <c r="V4945" s="1" t="str">
        <f>IF(Sales_Datas[[#This Row],[base_price]] &lt;= 632200, "Low", (IF(Sales_Datas[[#This Row],[base_price]] &gt;= 10092000, "High", "Medium")))</f>
        <v>Low</v>
      </c>
    </row>
    <row r="4946" spans="1:22" x14ac:dyDescent="0.25">
      <c r="A4946" s="1" t="s">
        <v>13710</v>
      </c>
      <c r="B4946" s="1" t="s">
        <v>11156</v>
      </c>
      <c r="C4946" s="2">
        <v>44678</v>
      </c>
      <c r="D4946" s="1" t="s">
        <v>11157</v>
      </c>
      <c r="E4946" s="4">
        <v>58000</v>
      </c>
      <c r="F4946">
        <v>1</v>
      </c>
      <c r="G4946" s="4">
        <v>580000</v>
      </c>
      <c r="H4946" s="4">
        <v>0</v>
      </c>
      <c r="I4946" s="4">
        <v>580000</v>
      </c>
      <c r="J4946">
        <v>1</v>
      </c>
      <c r="K4946">
        <v>1</v>
      </c>
      <c r="L4946">
        <v>1</v>
      </c>
      <c r="M4946">
        <v>1</v>
      </c>
      <c r="N4946" s="2">
        <v>44441</v>
      </c>
      <c r="O4946" s="1" t="s">
        <v>11158</v>
      </c>
      <c r="P4946" s="4">
        <v>580000</v>
      </c>
      <c r="Q4946" s="4">
        <v>48140</v>
      </c>
      <c r="R4946" s="1" t="s">
        <v>344</v>
      </c>
      <c r="S4946" s="1" t="s">
        <v>50</v>
      </c>
      <c r="T4946" s="4">
        <f>Sales_Datas[[#This Row],[after_discount]]-(Sales_Datas[[#This Row],[qty_ordered]]*Sales_Datas[[#This Row],[cogs]])</f>
        <v>531860</v>
      </c>
      <c r="U4946" s="3">
        <f>IFERROR(Sales_Datas[[#This Row],[Gross_Profit]]/Sales_Datas[[#This Row],[after_discount]],0)</f>
        <v>0.91700000000000004</v>
      </c>
      <c r="V4946" s="1" t="str">
        <f>IF(Sales_Datas[[#This Row],[base_price]] &lt;= 632200, "Low", (IF(Sales_Datas[[#This Row],[base_price]] &gt;= 10092000, "High", "Medium")))</f>
        <v>Low</v>
      </c>
    </row>
    <row r="4947" spans="1:22" x14ac:dyDescent="0.25">
      <c r="A4947" s="1" t="s">
        <v>13711</v>
      </c>
      <c r="B4947" s="1" t="s">
        <v>13712</v>
      </c>
      <c r="C4947" s="2">
        <v>44759</v>
      </c>
      <c r="D4947" s="1" t="s">
        <v>13713</v>
      </c>
      <c r="E4947" s="4">
        <v>58000</v>
      </c>
      <c r="F4947">
        <v>1</v>
      </c>
      <c r="G4947" s="4">
        <v>580000</v>
      </c>
      <c r="H4947" s="4">
        <v>0</v>
      </c>
      <c r="I4947" s="4">
        <v>580000</v>
      </c>
      <c r="J4947">
        <v>1</v>
      </c>
      <c r="K4947">
        <v>1</v>
      </c>
      <c r="L4947">
        <v>0</v>
      </c>
      <c r="M4947">
        <v>1</v>
      </c>
      <c r="N4947" s="2">
        <v>44760</v>
      </c>
      <c r="O4947" s="1" t="s">
        <v>13714</v>
      </c>
      <c r="P4947" s="4">
        <v>580000</v>
      </c>
      <c r="Q4947" s="4">
        <v>51040</v>
      </c>
      <c r="R4947" s="1" t="s">
        <v>344</v>
      </c>
      <c r="S4947" s="1" t="s">
        <v>50</v>
      </c>
      <c r="T4947" s="4">
        <f>Sales_Datas[[#This Row],[after_discount]]-(Sales_Datas[[#This Row],[qty_ordered]]*Sales_Datas[[#This Row],[cogs]])</f>
        <v>528960</v>
      </c>
      <c r="U4947" s="3">
        <f>IFERROR(Sales_Datas[[#This Row],[Gross_Profit]]/Sales_Datas[[#This Row],[after_discount]],0)</f>
        <v>0.91200000000000003</v>
      </c>
      <c r="V4947" s="1" t="str">
        <f>IF(Sales_Datas[[#This Row],[base_price]] &lt;= 632200, "Low", (IF(Sales_Datas[[#This Row],[base_price]] &gt;= 10092000, "High", "Medium")))</f>
        <v>Low</v>
      </c>
    </row>
    <row r="4948" spans="1:22" x14ac:dyDescent="0.25">
      <c r="A4948" s="1" t="s">
        <v>13715</v>
      </c>
      <c r="B4948" s="1" t="s">
        <v>8449</v>
      </c>
      <c r="C4948" s="2">
        <v>44542</v>
      </c>
      <c r="D4948" s="1" t="s">
        <v>13716</v>
      </c>
      <c r="E4948" s="4">
        <v>58000</v>
      </c>
      <c r="F4948">
        <v>1</v>
      </c>
      <c r="G4948" s="4">
        <v>580000</v>
      </c>
      <c r="H4948" s="4">
        <v>0</v>
      </c>
      <c r="I4948" s="4">
        <v>580000</v>
      </c>
      <c r="J4948">
        <v>1</v>
      </c>
      <c r="K4948">
        <v>1</v>
      </c>
      <c r="L4948">
        <v>0</v>
      </c>
      <c r="M4948">
        <v>3</v>
      </c>
      <c r="N4948" s="2">
        <v>44552</v>
      </c>
      <c r="O4948" s="1" t="s">
        <v>13717</v>
      </c>
      <c r="P4948" s="4">
        <v>405420</v>
      </c>
      <c r="Q4948" s="4">
        <v>26332</v>
      </c>
      <c r="R4948" s="1" t="s">
        <v>75</v>
      </c>
      <c r="S4948" s="1" t="s">
        <v>56</v>
      </c>
      <c r="T4948" s="4">
        <f>Sales_Datas[[#This Row],[after_discount]]-(Sales_Datas[[#This Row],[qty_ordered]]*Sales_Datas[[#This Row],[cogs]])</f>
        <v>553668</v>
      </c>
      <c r="U4948" s="3">
        <f>IFERROR(Sales_Datas[[#This Row],[Gross_Profit]]/Sales_Datas[[#This Row],[after_discount]],0)</f>
        <v>0.9546</v>
      </c>
      <c r="V4948" s="1" t="str">
        <f>IF(Sales_Datas[[#This Row],[base_price]] &lt;= 632200, "Low", (IF(Sales_Datas[[#This Row],[base_price]] &gt;= 10092000, "High", "Medium")))</f>
        <v>Low</v>
      </c>
    </row>
    <row r="4949" spans="1:22" x14ac:dyDescent="0.25">
      <c r="A4949" s="1" t="s">
        <v>13718</v>
      </c>
      <c r="B4949" s="1" t="s">
        <v>1573</v>
      </c>
      <c r="C4949" s="2">
        <v>44552</v>
      </c>
      <c r="D4949" s="1" t="s">
        <v>13716</v>
      </c>
      <c r="E4949" s="4">
        <v>58000</v>
      </c>
      <c r="F4949">
        <v>1</v>
      </c>
      <c r="G4949" s="4">
        <v>580000</v>
      </c>
      <c r="H4949" s="4">
        <v>0</v>
      </c>
      <c r="I4949" s="4">
        <v>580000</v>
      </c>
      <c r="J4949">
        <v>1</v>
      </c>
      <c r="K4949">
        <v>1</v>
      </c>
      <c r="L4949">
        <v>0</v>
      </c>
      <c r="M4949">
        <v>3</v>
      </c>
      <c r="N4949" s="2">
        <v>44400</v>
      </c>
      <c r="O4949" s="1" t="s">
        <v>13717</v>
      </c>
      <c r="P4949" s="4">
        <v>405420</v>
      </c>
      <c r="Q4949" s="4">
        <v>26332</v>
      </c>
      <c r="R4949" s="1" t="s">
        <v>75</v>
      </c>
      <c r="S4949" s="1" t="s">
        <v>56</v>
      </c>
      <c r="T4949" s="4">
        <f>Sales_Datas[[#This Row],[after_discount]]-(Sales_Datas[[#This Row],[qty_ordered]]*Sales_Datas[[#This Row],[cogs]])</f>
        <v>553668</v>
      </c>
      <c r="U4949" s="3">
        <f>IFERROR(Sales_Datas[[#This Row],[Gross_Profit]]/Sales_Datas[[#This Row],[after_discount]],0)</f>
        <v>0.9546</v>
      </c>
      <c r="V4949" s="1" t="str">
        <f>IF(Sales_Datas[[#This Row],[base_price]] &lt;= 632200, "Low", (IF(Sales_Datas[[#This Row],[base_price]] &gt;= 10092000, "High", "Medium")))</f>
        <v>Low</v>
      </c>
    </row>
    <row r="4950" spans="1:22" x14ac:dyDescent="0.25">
      <c r="A4950" s="1" t="s">
        <v>13719</v>
      </c>
      <c r="B4950" s="1" t="s">
        <v>11144</v>
      </c>
      <c r="C4950" s="2">
        <v>44554</v>
      </c>
      <c r="D4950" s="1" t="s">
        <v>13716</v>
      </c>
      <c r="E4950" s="4">
        <v>58000</v>
      </c>
      <c r="F4950">
        <v>1</v>
      </c>
      <c r="G4950" s="4">
        <v>580000</v>
      </c>
      <c r="H4950" s="4">
        <v>0</v>
      </c>
      <c r="I4950" s="4">
        <v>580000</v>
      </c>
      <c r="J4950">
        <v>1</v>
      </c>
      <c r="K4950">
        <v>1</v>
      </c>
      <c r="L4950">
        <v>0</v>
      </c>
      <c r="M4950">
        <v>1</v>
      </c>
      <c r="N4950" s="2">
        <v>44458</v>
      </c>
      <c r="O4950" s="1" t="s">
        <v>13717</v>
      </c>
      <c r="P4950" s="4">
        <v>405420</v>
      </c>
      <c r="Q4950" s="4">
        <v>26332</v>
      </c>
      <c r="R4950" s="1" t="s">
        <v>75</v>
      </c>
      <c r="S4950" s="1" t="s">
        <v>50</v>
      </c>
      <c r="T4950" s="4">
        <f>Sales_Datas[[#This Row],[after_discount]]-(Sales_Datas[[#This Row],[qty_ordered]]*Sales_Datas[[#This Row],[cogs]])</f>
        <v>553668</v>
      </c>
      <c r="U4950" s="3">
        <f>IFERROR(Sales_Datas[[#This Row],[Gross_Profit]]/Sales_Datas[[#This Row],[after_discount]],0)</f>
        <v>0.9546</v>
      </c>
      <c r="V4950" s="1" t="str">
        <f>IF(Sales_Datas[[#This Row],[base_price]] &lt;= 632200, "Low", (IF(Sales_Datas[[#This Row],[base_price]] &gt;= 10092000, "High", "Medium")))</f>
        <v>Low</v>
      </c>
    </row>
    <row r="4951" spans="1:22" x14ac:dyDescent="0.25">
      <c r="A4951" s="1" t="s">
        <v>13720</v>
      </c>
      <c r="B4951" s="1" t="s">
        <v>13721</v>
      </c>
      <c r="C4951" s="2">
        <v>44583</v>
      </c>
      <c r="D4951" s="1" t="s">
        <v>7620</v>
      </c>
      <c r="E4951" s="4">
        <v>58000</v>
      </c>
      <c r="F4951">
        <v>1</v>
      </c>
      <c r="G4951" s="4">
        <v>580000</v>
      </c>
      <c r="H4951" s="4">
        <v>0</v>
      </c>
      <c r="I4951" s="4">
        <v>580000</v>
      </c>
      <c r="J4951">
        <v>1</v>
      </c>
      <c r="K4951">
        <v>1</v>
      </c>
      <c r="L4951">
        <v>0</v>
      </c>
      <c r="M4951">
        <v>1</v>
      </c>
      <c r="N4951" s="2">
        <v>44582</v>
      </c>
      <c r="O4951" s="1" t="s">
        <v>7621</v>
      </c>
      <c r="P4951" s="4">
        <v>580000</v>
      </c>
      <c r="Q4951" s="4">
        <v>35960</v>
      </c>
      <c r="R4951" s="1" t="s">
        <v>75</v>
      </c>
      <c r="S4951" s="1" t="s">
        <v>50</v>
      </c>
      <c r="T4951" s="4">
        <f>Sales_Datas[[#This Row],[after_discount]]-(Sales_Datas[[#This Row],[qty_ordered]]*Sales_Datas[[#This Row],[cogs]])</f>
        <v>544040</v>
      </c>
      <c r="U4951" s="3">
        <f>IFERROR(Sales_Datas[[#This Row],[Gross_Profit]]/Sales_Datas[[#This Row],[after_discount]],0)</f>
        <v>0.93799999999999994</v>
      </c>
      <c r="V4951" s="1" t="str">
        <f>IF(Sales_Datas[[#This Row],[base_price]] &lt;= 632200, "Low", (IF(Sales_Datas[[#This Row],[base_price]] &gt;= 10092000, "High", "Medium")))</f>
        <v>Low</v>
      </c>
    </row>
    <row r="4952" spans="1:22" x14ac:dyDescent="0.25">
      <c r="A4952" s="1" t="s">
        <v>13722</v>
      </c>
      <c r="B4952" s="1" t="s">
        <v>13723</v>
      </c>
      <c r="C4952" s="2">
        <v>44593</v>
      </c>
      <c r="D4952" s="1" t="s">
        <v>13716</v>
      </c>
      <c r="E4952" s="4">
        <v>58000</v>
      </c>
      <c r="F4952">
        <v>1</v>
      </c>
      <c r="G4952" s="4">
        <v>580000</v>
      </c>
      <c r="H4952" s="4">
        <v>0</v>
      </c>
      <c r="I4952" s="4">
        <v>580000</v>
      </c>
      <c r="J4952">
        <v>1</v>
      </c>
      <c r="K4952">
        <v>1</v>
      </c>
      <c r="L4952">
        <v>1</v>
      </c>
      <c r="M4952">
        <v>1</v>
      </c>
      <c r="N4952" s="2">
        <v>44459</v>
      </c>
      <c r="O4952" s="1" t="s">
        <v>13717</v>
      </c>
      <c r="P4952" s="4">
        <v>405420</v>
      </c>
      <c r="Q4952" s="4">
        <v>26332</v>
      </c>
      <c r="R4952" s="1" t="s">
        <v>75</v>
      </c>
      <c r="S4952" s="1" t="s">
        <v>50</v>
      </c>
      <c r="T4952" s="4">
        <f>Sales_Datas[[#This Row],[after_discount]]-(Sales_Datas[[#This Row],[qty_ordered]]*Sales_Datas[[#This Row],[cogs]])</f>
        <v>553668</v>
      </c>
      <c r="U4952" s="3">
        <f>IFERROR(Sales_Datas[[#This Row],[Gross_Profit]]/Sales_Datas[[#This Row],[after_discount]],0)</f>
        <v>0.9546</v>
      </c>
      <c r="V4952" s="1" t="str">
        <f>IF(Sales_Datas[[#This Row],[base_price]] &lt;= 632200, "Low", (IF(Sales_Datas[[#This Row],[base_price]] &gt;= 10092000, "High", "Medium")))</f>
        <v>Low</v>
      </c>
    </row>
    <row r="4953" spans="1:22" x14ac:dyDescent="0.25">
      <c r="A4953" s="1" t="s">
        <v>13724</v>
      </c>
      <c r="B4953" s="1" t="s">
        <v>11178</v>
      </c>
      <c r="C4953" s="2">
        <v>44596</v>
      </c>
      <c r="D4953" s="1" t="s">
        <v>540</v>
      </c>
      <c r="E4953" s="4">
        <v>58000</v>
      </c>
      <c r="F4953">
        <v>1</v>
      </c>
      <c r="G4953" s="4">
        <v>580000</v>
      </c>
      <c r="H4953" s="4">
        <v>0</v>
      </c>
      <c r="I4953" s="4">
        <v>580000</v>
      </c>
      <c r="J4953">
        <v>1</v>
      </c>
      <c r="K4953">
        <v>1</v>
      </c>
      <c r="L4953">
        <v>1</v>
      </c>
      <c r="M4953">
        <v>1</v>
      </c>
      <c r="N4953" s="2">
        <v>44574</v>
      </c>
      <c r="O4953" s="1" t="s">
        <v>541</v>
      </c>
      <c r="P4953" s="4">
        <v>580580</v>
      </c>
      <c r="Q4953" s="4">
        <v>43500</v>
      </c>
      <c r="R4953" s="1" t="s">
        <v>75</v>
      </c>
      <c r="S4953" s="1" t="s">
        <v>50</v>
      </c>
      <c r="T4953" s="4">
        <f>Sales_Datas[[#This Row],[after_discount]]-(Sales_Datas[[#This Row],[qty_ordered]]*Sales_Datas[[#This Row],[cogs]])</f>
        <v>536500</v>
      </c>
      <c r="U4953" s="3">
        <f>IFERROR(Sales_Datas[[#This Row],[Gross_Profit]]/Sales_Datas[[#This Row],[after_discount]],0)</f>
        <v>0.92500000000000004</v>
      </c>
      <c r="V4953" s="1" t="str">
        <f>IF(Sales_Datas[[#This Row],[base_price]] &lt;= 632200, "Low", (IF(Sales_Datas[[#This Row],[base_price]] &gt;= 10092000, "High", "Medium")))</f>
        <v>Low</v>
      </c>
    </row>
    <row r="4954" spans="1:22" x14ac:dyDescent="0.25">
      <c r="A4954" s="1" t="s">
        <v>13725</v>
      </c>
      <c r="B4954" s="1" t="s">
        <v>13726</v>
      </c>
      <c r="C4954" s="2">
        <v>44614</v>
      </c>
      <c r="D4954" s="1" t="s">
        <v>540</v>
      </c>
      <c r="E4954" s="4">
        <v>58000</v>
      </c>
      <c r="F4954">
        <v>1</v>
      </c>
      <c r="G4954" s="4">
        <v>580000</v>
      </c>
      <c r="H4954" s="4">
        <v>0</v>
      </c>
      <c r="I4954" s="4">
        <v>580000</v>
      </c>
      <c r="J4954">
        <v>1</v>
      </c>
      <c r="K4954">
        <v>1</v>
      </c>
      <c r="L4954">
        <v>1</v>
      </c>
      <c r="M4954">
        <v>1</v>
      </c>
      <c r="N4954" s="2">
        <v>44410</v>
      </c>
      <c r="O4954" s="1" t="s">
        <v>541</v>
      </c>
      <c r="P4954" s="4">
        <v>580580</v>
      </c>
      <c r="Q4954" s="4">
        <v>43500</v>
      </c>
      <c r="R4954" s="1" t="s">
        <v>75</v>
      </c>
      <c r="S4954" s="1" t="s">
        <v>50</v>
      </c>
      <c r="T4954" s="4">
        <f>Sales_Datas[[#This Row],[after_discount]]-(Sales_Datas[[#This Row],[qty_ordered]]*Sales_Datas[[#This Row],[cogs]])</f>
        <v>536500</v>
      </c>
      <c r="U4954" s="3">
        <f>IFERROR(Sales_Datas[[#This Row],[Gross_Profit]]/Sales_Datas[[#This Row],[after_discount]],0)</f>
        <v>0.92500000000000004</v>
      </c>
      <c r="V4954" s="1" t="str">
        <f>IF(Sales_Datas[[#This Row],[base_price]] &lt;= 632200, "Low", (IF(Sales_Datas[[#This Row],[base_price]] &gt;= 10092000, "High", "Medium")))</f>
        <v>Low</v>
      </c>
    </row>
    <row r="4955" spans="1:22" x14ac:dyDescent="0.25">
      <c r="A4955" s="1" t="s">
        <v>13727</v>
      </c>
      <c r="B4955" s="1" t="s">
        <v>13728</v>
      </c>
      <c r="C4955" s="2">
        <v>44618</v>
      </c>
      <c r="D4955" s="1" t="s">
        <v>540</v>
      </c>
      <c r="E4955" s="4">
        <v>58000</v>
      </c>
      <c r="F4955">
        <v>1</v>
      </c>
      <c r="G4955" s="4">
        <v>580000</v>
      </c>
      <c r="H4955" s="4">
        <v>0</v>
      </c>
      <c r="I4955" s="4">
        <v>580000</v>
      </c>
      <c r="J4955">
        <v>1</v>
      </c>
      <c r="K4955">
        <v>1</v>
      </c>
      <c r="L4955">
        <v>1</v>
      </c>
      <c r="M4955">
        <v>1</v>
      </c>
      <c r="N4955" s="2">
        <v>44610</v>
      </c>
      <c r="O4955" s="1" t="s">
        <v>541</v>
      </c>
      <c r="P4955" s="4">
        <v>580580</v>
      </c>
      <c r="Q4955" s="4">
        <v>43500</v>
      </c>
      <c r="R4955" s="1" t="s">
        <v>75</v>
      </c>
      <c r="S4955" s="1" t="s">
        <v>50</v>
      </c>
      <c r="T4955" s="4">
        <f>Sales_Datas[[#This Row],[after_discount]]-(Sales_Datas[[#This Row],[qty_ordered]]*Sales_Datas[[#This Row],[cogs]])</f>
        <v>536500</v>
      </c>
      <c r="U4955" s="3">
        <f>IFERROR(Sales_Datas[[#This Row],[Gross_Profit]]/Sales_Datas[[#This Row],[after_discount]],0)</f>
        <v>0.92500000000000004</v>
      </c>
      <c r="V4955" s="1" t="str">
        <f>IF(Sales_Datas[[#This Row],[base_price]] &lt;= 632200, "Low", (IF(Sales_Datas[[#This Row],[base_price]] &gt;= 10092000, "High", "Medium")))</f>
        <v>Low</v>
      </c>
    </row>
    <row r="4956" spans="1:22" x14ac:dyDescent="0.25">
      <c r="A4956" s="1" t="s">
        <v>13729</v>
      </c>
      <c r="B4956" s="1" t="s">
        <v>13730</v>
      </c>
      <c r="C4956" s="2">
        <v>44620</v>
      </c>
      <c r="D4956" s="1" t="s">
        <v>540</v>
      </c>
      <c r="E4956" s="4">
        <v>58000</v>
      </c>
      <c r="F4956">
        <v>1</v>
      </c>
      <c r="G4956" s="4">
        <v>580000</v>
      </c>
      <c r="H4956" s="4">
        <v>0</v>
      </c>
      <c r="I4956" s="4">
        <v>580000</v>
      </c>
      <c r="J4956">
        <v>1</v>
      </c>
      <c r="K4956">
        <v>1</v>
      </c>
      <c r="L4956">
        <v>1</v>
      </c>
      <c r="M4956">
        <v>1</v>
      </c>
      <c r="N4956" s="2">
        <v>44458</v>
      </c>
      <c r="O4956" s="1" t="s">
        <v>541</v>
      </c>
      <c r="P4956" s="4">
        <v>580580</v>
      </c>
      <c r="Q4956" s="4">
        <v>43500</v>
      </c>
      <c r="R4956" s="1" t="s">
        <v>75</v>
      </c>
      <c r="S4956" s="1" t="s">
        <v>50</v>
      </c>
      <c r="T4956" s="4">
        <f>Sales_Datas[[#This Row],[after_discount]]-(Sales_Datas[[#This Row],[qty_ordered]]*Sales_Datas[[#This Row],[cogs]])</f>
        <v>536500</v>
      </c>
      <c r="U4956" s="3">
        <f>IFERROR(Sales_Datas[[#This Row],[Gross_Profit]]/Sales_Datas[[#This Row],[after_discount]],0)</f>
        <v>0.92500000000000004</v>
      </c>
      <c r="V4956" s="1" t="str">
        <f>IF(Sales_Datas[[#This Row],[base_price]] &lt;= 632200, "Low", (IF(Sales_Datas[[#This Row],[base_price]] &gt;= 10092000, "High", "Medium")))</f>
        <v>Low</v>
      </c>
    </row>
    <row r="4957" spans="1:22" x14ac:dyDescent="0.25">
      <c r="A4957" s="1" t="s">
        <v>13731</v>
      </c>
      <c r="B4957" s="1" t="s">
        <v>13732</v>
      </c>
      <c r="C4957" s="2">
        <v>44639</v>
      </c>
      <c r="D4957" s="1" t="s">
        <v>540</v>
      </c>
      <c r="E4957" s="4">
        <v>58000</v>
      </c>
      <c r="F4957">
        <v>1</v>
      </c>
      <c r="G4957" s="4">
        <v>580000</v>
      </c>
      <c r="H4957" s="4">
        <v>0</v>
      </c>
      <c r="I4957" s="4">
        <v>580000</v>
      </c>
      <c r="J4957">
        <v>1</v>
      </c>
      <c r="K4957">
        <v>1</v>
      </c>
      <c r="L4957">
        <v>1</v>
      </c>
      <c r="M4957">
        <v>1</v>
      </c>
      <c r="N4957" s="2">
        <v>44624</v>
      </c>
      <c r="O4957" s="1" t="s">
        <v>541</v>
      </c>
      <c r="P4957" s="4">
        <v>580580</v>
      </c>
      <c r="Q4957" s="4">
        <v>43500</v>
      </c>
      <c r="R4957" s="1" t="s">
        <v>75</v>
      </c>
      <c r="S4957" s="1" t="s">
        <v>50</v>
      </c>
      <c r="T4957" s="4">
        <f>Sales_Datas[[#This Row],[after_discount]]-(Sales_Datas[[#This Row],[qty_ordered]]*Sales_Datas[[#This Row],[cogs]])</f>
        <v>536500</v>
      </c>
      <c r="U4957" s="3">
        <f>IFERROR(Sales_Datas[[#This Row],[Gross_Profit]]/Sales_Datas[[#This Row],[after_discount]],0)</f>
        <v>0.92500000000000004</v>
      </c>
      <c r="V4957" s="1" t="str">
        <f>IF(Sales_Datas[[#This Row],[base_price]] &lt;= 632200, "Low", (IF(Sales_Datas[[#This Row],[base_price]] &gt;= 10092000, "High", "Medium")))</f>
        <v>Low</v>
      </c>
    </row>
    <row r="4958" spans="1:22" x14ac:dyDescent="0.25">
      <c r="A4958" s="1" t="s">
        <v>13733</v>
      </c>
      <c r="B4958" s="1" t="s">
        <v>13734</v>
      </c>
      <c r="C4958" s="2">
        <v>44642</v>
      </c>
      <c r="D4958" s="1" t="s">
        <v>540</v>
      </c>
      <c r="E4958" s="4">
        <v>58000</v>
      </c>
      <c r="F4958">
        <v>1</v>
      </c>
      <c r="G4958" s="4">
        <v>580000</v>
      </c>
      <c r="H4958" s="4">
        <v>0</v>
      </c>
      <c r="I4958" s="4">
        <v>580000</v>
      </c>
      <c r="J4958">
        <v>1</v>
      </c>
      <c r="K4958">
        <v>1</v>
      </c>
      <c r="L4958">
        <v>1</v>
      </c>
      <c r="M4958">
        <v>1</v>
      </c>
      <c r="N4958" s="2">
        <v>44630</v>
      </c>
      <c r="O4958" s="1" t="s">
        <v>541</v>
      </c>
      <c r="P4958" s="4">
        <v>580580</v>
      </c>
      <c r="Q4958" s="4">
        <v>43500</v>
      </c>
      <c r="R4958" s="1" t="s">
        <v>75</v>
      </c>
      <c r="S4958" s="1" t="s">
        <v>50</v>
      </c>
      <c r="T4958" s="4">
        <f>Sales_Datas[[#This Row],[after_discount]]-(Sales_Datas[[#This Row],[qty_ordered]]*Sales_Datas[[#This Row],[cogs]])</f>
        <v>536500</v>
      </c>
      <c r="U4958" s="3">
        <f>IFERROR(Sales_Datas[[#This Row],[Gross_Profit]]/Sales_Datas[[#This Row],[after_discount]],0)</f>
        <v>0.92500000000000004</v>
      </c>
      <c r="V4958" s="1" t="str">
        <f>IF(Sales_Datas[[#This Row],[base_price]] &lt;= 632200, "Low", (IF(Sales_Datas[[#This Row],[base_price]] &gt;= 10092000, "High", "Medium")))</f>
        <v>Low</v>
      </c>
    </row>
    <row r="4959" spans="1:22" x14ac:dyDescent="0.25">
      <c r="A4959" s="1" t="s">
        <v>13735</v>
      </c>
      <c r="B4959" s="1" t="s">
        <v>13736</v>
      </c>
      <c r="C4959" s="2">
        <v>44667</v>
      </c>
      <c r="D4959" s="1" t="s">
        <v>540</v>
      </c>
      <c r="E4959" s="4">
        <v>58000</v>
      </c>
      <c r="F4959">
        <v>1</v>
      </c>
      <c r="G4959" s="4">
        <v>580000</v>
      </c>
      <c r="H4959" s="4">
        <v>0</v>
      </c>
      <c r="I4959" s="4">
        <v>580000</v>
      </c>
      <c r="J4959">
        <v>1</v>
      </c>
      <c r="K4959">
        <v>1</v>
      </c>
      <c r="L4959">
        <v>1</v>
      </c>
      <c r="M4959">
        <v>1</v>
      </c>
      <c r="N4959" s="2">
        <v>44655</v>
      </c>
      <c r="O4959" s="1" t="s">
        <v>541</v>
      </c>
      <c r="P4959" s="4">
        <v>580580</v>
      </c>
      <c r="Q4959" s="4">
        <v>43500</v>
      </c>
      <c r="R4959" s="1" t="s">
        <v>75</v>
      </c>
      <c r="S4959" s="1" t="s">
        <v>50</v>
      </c>
      <c r="T4959" s="4">
        <f>Sales_Datas[[#This Row],[after_discount]]-(Sales_Datas[[#This Row],[qty_ordered]]*Sales_Datas[[#This Row],[cogs]])</f>
        <v>536500</v>
      </c>
      <c r="U4959" s="3">
        <f>IFERROR(Sales_Datas[[#This Row],[Gross_Profit]]/Sales_Datas[[#This Row],[after_discount]],0)</f>
        <v>0.92500000000000004</v>
      </c>
      <c r="V4959" s="1" t="str">
        <f>IF(Sales_Datas[[#This Row],[base_price]] &lt;= 632200, "Low", (IF(Sales_Datas[[#This Row],[base_price]] &gt;= 10092000, "High", "Medium")))</f>
        <v>Low</v>
      </c>
    </row>
    <row r="4960" spans="1:22" x14ac:dyDescent="0.25">
      <c r="A4960" s="1" t="s">
        <v>13737</v>
      </c>
      <c r="B4960" s="1" t="s">
        <v>13738</v>
      </c>
      <c r="C4960" s="2">
        <v>44670</v>
      </c>
      <c r="D4960" s="1" t="s">
        <v>540</v>
      </c>
      <c r="E4960" s="4">
        <v>58000</v>
      </c>
      <c r="F4960">
        <v>1</v>
      </c>
      <c r="G4960" s="4">
        <v>580000</v>
      </c>
      <c r="H4960" s="4">
        <v>0</v>
      </c>
      <c r="I4960" s="4">
        <v>580000</v>
      </c>
      <c r="J4960">
        <v>1</v>
      </c>
      <c r="K4960">
        <v>1</v>
      </c>
      <c r="L4960">
        <v>1</v>
      </c>
      <c r="M4960">
        <v>1</v>
      </c>
      <c r="N4960" s="2">
        <v>44424</v>
      </c>
      <c r="O4960" s="1" t="s">
        <v>541</v>
      </c>
      <c r="P4960" s="4">
        <v>580580</v>
      </c>
      <c r="Q4960" s="4">
        <v>43500</v>
      </c>
      <c r="R4960" s="1" t="s">
        <v>75</v>
      </c>
      <c r="S4960" s="1" t="s">
        <v>50</v>
      </c>
      <c r="T4960" s="4">
        <f>Sales_Datas[[#This Row],[after_discount]]-(Sales_Datas[[#This Row],[qty_ordered]]*Sales_Datas[[#This Row],[cogs]])</f>
        <v>536500</v>
      </c>
      <c r="U4960" s="3">
        <f>IFERROR(Sales_Datas[[#This Row],[Gross_Profit]]/Sales_Datas[[#This Row],[after_discount]],0)</f>
        <v>0.92500000000000004</v>
      </c>
      <c r="V4960" s="1" t="str">
        <f>IF(Sales_Datas[[#This Row],[base_price]] &lt;= 632200, "Low", (IF(Sales_Datas[[#This Row],[base_price]] &gt;= 10092000, "High", "Medium")))</f>
        <v>Low</v>
      </c>
    </row>
    <row r="4961" spans="1:22" x14ac:dyDescent="0.25">
      <c r="A4961" s="1" t="s">
        <v>13739</v>
      </c>
      <c r="B4961" s="1" t="s">
        <v>13740</v>
      </c>
      <c r="C4961" s="2">
        <v>44684</v>
      </c>
      <c r="D4961" s="1" t="s">
        <v>540</v>
      </c>
      <c r="E4961" s="4">
        <v>58000</v>
      </c>
      <c r="F4961">
        <v>1</v>
      </c>
      <c r="G4961" s="4">
        <v>580000</v>
      </c>
      <c r="H4961" s="4">
        <v>0</v>
      </c>
      <c r="I4961" s="4">
        <v>580000</v>
      </c>
      <c r="J4961">
        <v>1</v>
      </c>
      <c r="K4961">
        <v>0</v>
      </c>
      <c r="L4961">
        <v>0</v>
      </c>
      <c r="M4961">
        <v>4</v>
      </c>
      <c r="N4961" s="2">
        <v>44622</v>
      </c>
      <c r="O4961" s="1" t="s">
        <v>541</v>
      </c>
      <c r="P4961" s="4">
        <v>580580</v>
      </c>
      <c r="Q4961" s="4">
        <v>43500</v>
      </c>
      <c r="R4961" s="1" t="s">
        <v>75</v>
      </c>
      <c r="S4961" s="1" t="s">
        <v>34</v>
      </c>
      <c r="T4961" s="4">
        <f>Sales_Datas[[#This Row],[after_discount]]-(Sales_Datas[[#This Row],[qty_ordered]]*Sales_Datas[[#This Row],[cogs]])</f>
        <v>536500</v>
      </c>
      <c r="U4961" s="3">
        <f>IFERROR(Sales_Datas[[#This Row],[Gross_Profit]]/Sales_Datas[[#This Row],[after_discount]],0)</f>
        <v>0.92500000000000004</v>
      </c>
      <c r="V4961" s="1" t="str">
        <f>IF(Sales_Datas[[#This Row],[base_price]] &lt;= 632200, "Low", (IF(Sales_Datas[[#This Row],[base_price]] &gt;= 10092000, "High", "Medium")))</f>
        <v>Low</v>
      </c>
    </row>
    <row r="4962" spans="1:22" x14ac:dyDescent="0.25">
      <c r="A4962" s="1" t="s">
        <v>13741</v>
      </c>
      <c r="B4962" s="1" t="s">
        <v>5460</v>
      </c>
      <c r="C4962" s="2">
        <v>44704</v>
      </c>
      <c r="D4962" s="1" t="s">
        <v>540</v>
      </c>
      <c r="E4962" s="4">
        <v>58000</v>
      </c>
      <c r="F4962">
        <v>1</v>
      </c>
      <c r="G4962" s="4">
        <v>580000</v>
      </c>
      <c r="H4962" s="4">
        <v>0</v>
      </c>
      <c r="I4962" s="4">
        <v>580000</v>
      </c>
      <c r="J4962">
        <v>1</v>
      </c>
      <c r="K4962">
        <v>1</v>
      </c>
      <c r="L4962">
        <v>1</v>
      </c>
      <c r="M4962">
        <v>1</v>
      </c>
      <c r="N4962" s="2">
        <v>44691</v>
      </c>
      <c r="O4962" s="1" t="s">
        <v>541</v>
      </c>
      <c r="P4962" s="4">
        <v>580580</v>
      </c>
      <c r="Q4962" s="4">
        <v>43500</v>
      </c>
      <c r="R4962" s="1" t="s">
        <v>75</v>
      </c>
      <c r="S4962" s="1" t="s">
        <v>50</v>
      </c>
      <c r="T4962" s="4">
        <f>Sales_Datas[[#This Row],[after_discount]]-(Sales_Datas[[#This Row],[qty_ordered]]*Sales_Datas[[#This Row],[cogs]])</f>
        <v>536500</v>
      </c>
      <c r="U4962" s="3">
        <f>IFERROR(Sales_Datas[[#This Row],[Gross_Profit]]/Sales_Datas[[#This Row],[after_discount]],0)</f>
        <v>0.92500000000000004</v>
      </c>
      <c r="V4962" s="1" t="str">
        <f>IF(Sales_Datas[[#This Row],[base_price]] &lt;= 632200, "Low", (IF(Sales_Datas[[#This Row],[base_price]] &gt;= 10092000, "High", "Medium")))</f>
        <v>Low</v>
      </c>
    </row>
    <row r="4963" spans="1:22" x14ac:dyDescent="0.25">
      <c r="A4963" s="1" t="s">
        <v>13742</v>
      </c>
      <c r="B4963" s="1" t="s">
        <v>11178</v>
      </c>
      <c r="C4963" s="2">
        <v>44715</v>
      </c>
      <c r="D4963" s="1" t="s">
        <v>540</v>
      </c>
      <c r="E4963" s="4">
        <v>58000</v>
      </c>
      <c r="F4963">
        <v>1</v>
      </c>
      <c r="G4963" s="4">
        <v>580000</v>
      </c>
      <c r="H4963" s="4">
        <v>0</v>
      </c>
      <c r="I4963" s="4">
        <v>580000</v>
      </c>
      <c r="J4963">
        <v>1</v>
      </c>
      <c r="K4963">
        <v>1</v>
      </c>
      <c r="L4963">
        <v>1</v>
      </c>
      <c r="M4963">
        <v>1</v>
      </c>
      <c r="N4963" s="2">
        <v>44574</v>
      </c>
      <c r="O4963" s="1" t="s">
        <v>541</v>
      </c>
      <c r="P4963" s="4">
        <v>580580</v>
      </c>
      <c r="Q4963" s="4">
        <v>43500</v>
      </c>
      <c r="R4963" s="1" t="s">
        <v>75</v>
      </c>
      <c r="S4963" s="1" t="s">
        <v>50</v>
      </c>
      <c r="T4963" s="4">
        <f>Sales_Datas[[#This Row],[after_discount]]-(Sales_Datas[[#This Row],[qty_ordered]]*Sales_Datas[[#This Row],[cogs]])</f>
        <v>536500</v>
      </c>
      <c r="U4963" s="3">
        <f>IFERROR(Sales_Datas[[#This Row],[Gross_Profit]]/Sales_Datas[[#This Row],[after_discount]],0)</f>
        <v>0.92500000000000004</v>
      </c>
      <c r="V4963" s="1" t="str">
        <f>IF(Sales_Datas[[#This Row],[base_price]] &lt;= 632200, "Low", (IF(Sales_Datas[[#This Row],[base_price]] &gt;= 10092000, "High", "Medium")))</f>
        <v>Low</v>
      </c>
    </row>
    <row r="4964" spans="1:22" x14ac:dyDescent="0.25">
      <c r="A4964" s="1" t="s">
        <v>13743</v>
      </c>
      <c r="B4964" s="1" t="s">
        <v>13744</v>
      </c>
      <c r="C4964" s="2">
        <v>44762</v>
      </c>
      <c r="D4964" s="1" t="s">
        <v>540</v>
      </c>
      <c r="E4964" s="4">
        <v>58000</v>
      </c>
      <c r="F4964">
        <v>1</v>
      </c>
      <c r="G4964" s="4">
        <v>580000</v>
      </c>
      <c r="H4964" s="4">
        <v>0</v>
      </c>
      <c r="I4964" s="4">
        <v>580000</v>
      </c>
      <c r="J4964">
        <v>1</v>
      </c>
      <c r="K4964">
        <v>1</v>
      </c>
      <c r="L4964">
        <v>1</v>
      </c>
      <c r="M4964">
        <v>3</v>
      </c>
      <c r="N4964" s="2">
        <v>44759</v>
      </c>
      <c r="O4964" s="1" t="s">
        <v>541</v>
      </c>
      <c r="P4964" s="4">
        <v>580580</v>
      </c>
      <c r="Q4964" s="4">
        <v>43500</v>
      </c>
      <c r="R4964" s="1" t="s">
        <v>75</v>
      </c>
      <c r="S4964" s="1" t="s">
        <v>56</v>
      </c>
      <c r="T4964" s="4">
        <f>Sales_Datas[[#This Row],[after_discount]]-(Sales_Datas[[#This Row],[qty_ordered]]*Sales_Datas[[#This Row],[cogs]])</f>
        <v>536500</v>
      </c>
      <c r="U4964" s="3">
        <f>IFERROR(Sales_Datas[[#This Row],[Gross_Profit]]/Sales_Datas[[#This Row],[after_discount]],0)</f>
        <v>0.92500000000000004</v>
      </c>
      <c r="V4964" s="1" t="str">
        <f>IF(Sales_Datas[[#This Row],[base_price]] &lt;= 632200, "Low", (IF(Sales_Datas[[#This Row],[base_price]] &gt;= 10092000, "High", "Medium")))</f>
        <v>Low</v>
      </c>
    </row>
    <row r="4965" spans="1:22" x14ac:dyDescent="0.25">
      <c r="A4965" s="1" t="s">
        <v>13745</v>
      </c>
      <c r="B4965" s="1" t="s">
        <v>2985</v>
      </c>
      <c r="C4965" s="2">
        <v>44837</v>
      </c>
      <c r="D4965" s="1" t="s">
        <v>540</v>
      </c>
      <c r="E4965" s="4">
        <v>58000</v>
      </c>
      <c r="F4965">
        <v>1</v>
      </c>
      <c r="G4965" s="4">
        <v>580000</v>
      </c>
      <c r="H4965" s="4">
        <v>0</v>
      </c>
      <c r="I4965" s="4">
        <v>580000</v>
      </c>
      <c r="J4965">
        <v>1</v>
      </c>
      <c r="K4965">
        <v>1</v>
      </c>
      <c r="L4965">
        <v>1</v>
      </c>
      <c r="M4965">
        <v>1</v>
      </c>
      <c r="N4965" s="2">
        <v>44403</v>
      </c>
      <c r="O4965" s="1" t="s">
        <v>541</v>
      </c>
      <c r="P4965" s="4">
        <v>580580</v>
      </c>
      <c r="Q4965" s="4">
        <v>43500</v>
      </c>
      <c r="R4965" s="1" t="s">
        <v>75</v>
      </c>
      <c r="S4965" s="1" t="s">
        <v>50</v>
      </c>
      <c r="T4965" s="4">
        <f>Sales_Datas[[#This Row],[after_discount]]-(Sales_Datas[[#This Row],[qty_ordered]]*Sales_Datas[[#This Row],[cogs]])</f>
        <v>536500</v>
      </c>
      <c r="U4965" s="3">
        <f>IFERROR(Sales_Datas[[#This Row],[Gross_Profit]]/Sales_Datas[[#This Row],[after_discount]],0)</f>
        <v>0.92500000000000004</v>
      </c>
      <c r="V4965" s="1" t="str">
        <f>IF(Sales_Datas[[#This Row],[base_price]] &lt;= 632200, "Low", (IF(Sales_Datas[[#This Row],[base_price]] &gt;= 10092000, "High", "Medium")))</f>
        <v>Low</v>
      </c>
    </row>
    <row r="4966" spans="1:22" x14ac:dyDescent="0.25">
      <c r="A4966" s="1" t="s">
        <v>13746</v>
      </c>
      <c r="B4966" s="1" t="s">
        <v>1971</v>
      </c>
      <c r="C4966" s="2">
        <v>44394</v>
      </c>
      <c r="D4966" s="1" t="s">
        <v>13747</v>
      </c>
      <c r="E4966" s="4">
        <v>57942</v>
      </c>
      <c r="F4966">
        <v>1</v>
      </c>
      <c r="G4966" s="4">
        <v>579420</v>
      </c>
      <c r="H4966" s="4">
        <v>0</v>
      </c>
      <c r="I4966" s="4">
        <v>579420</v>
      </c>
      <c r="J4966">
        <v>1</v>
      </c>
      <c r="K4966">
        <v>1</v>
      </c>
      <c r="L4966">
        <v>1</v>
      </c>
      <c r="M4966">
        <v>1</v>
      </c>
      <c r="N4966" s="2">
        <v>44386</v>
      </c>
      <c r="O4966" s="1" t="s">
        <v>13748</v>
      </c>
      <c r="P4966" s="4">
        <v>579420</v>
      </c>
      <c r="Q4966" s="4">
        <v>49822</v>
      </c>
      <c r="R4966" s="1" t="s">
        <v>191</v>
      </c>
      <c r="S4966" s="1" t="s">
        <v>50</v>
      </c>
      <c r="T4966" s="4">
        <f>Sales_Datas[[#This Row],[after_discount]]-(Sales_Datas[[#This Row],[qty_ordered]]*Sales_Datas[[#This Row],[cogs]])</f>
        <v>529598</v>
      </c>
      <c r="U4966" s="3">
        <f>IFERROR(Sales_Datas[[#This Row],[Gross_Profit]]/Sales_Datas[[#This Row],[after_discount]],0)</f>
        <v>0.91401401401401405</v>
      </c>
      <c r="V4966" s="1" t="str">
        <f>IF(Sales_Datas[[#This Row],[base_price]] &lt;= 632200, "Low", (IF(Sales_Datas[[#This Row],[base_price]] &gt;= 10092000, "High", "Medium")))</f>
        <v>Low</v>
      </c>
    </row>
    <row r="4967" spans="1:22" x14ac:dyDescent="0.25">
      <c r="A4967" s="1" t="s">
        <v>13749</v>
      </c>
      <c r="B4967" s="1" t="s">
        <v>13750</v>
      </c>
      <c r="C4967" s="2">
        <v>44550</v>
      </c>
      <c r="D4967" s="1" t="s">
        <v>13751</v>
      </c>
      <c r="E4967" s="4">
        <v>57942</v>
      </c>
      <c r="F4967">
        <v>1</v>
      </c>
      <c r="G4967" s="4">
        <v>579420</v>
      </c>
      <c r="H4967" s="4">
        <v>0</v>
      </c>
      <c r="I4967" s="4">
        <v>579420</v>
      </c>
      <c r="J4967">
        <v>1</v>
      </c>
      <c r="K4967">
        <v>1</v>
      </c>
      <c r="L4967">
        <v>0</v>
      </c>
      <c r="M4967">
        <v>1</v>
      </c>
      <c r="N4967" s="2">
        <v>44557</v>
      </c>
      <c r="O4967" s="1" t="s">
        <v>13752</v>
      </c>
      <c r="P4967" s="4">
        <v>579420</v>
      </c>
      <c r="Q4967" s="4">
        <v>38222</v>
      </c>
      <c r="R4967" s="1" t="s">
        <v>191</v>
      </c>
      <c r="S4967" s="1" t="s">
        <v>50</v>
      </c>
      <c r="T4967" s="4">
        <f>Sales_Datas[[#This Row],[after_discount]]-(Sales_Datas[[#This Row],[qty_ordered]]*Sales_Datas[[#This Row],[cogs]])</f>
        <v>541198</v>
      </c>
      <c r="U4967" s="3">
        <f>IFERROR(Sales_Datas[[#This Row],[Gross_Profit]]/Sales_Datas[[#This Row],[after_discount]],0)</f>
        <v>0.93403403403403407</v>
      </c>
      <c r="V4967" s="1" t="str">
        <f>IF(Sales_Datas[[#This Row],[base_price]] &lt;= 632200, "Low", (IF(Sales_Datas[[#This Row],[base_price]] &gt;= 10092000, "High", "Medium")))</f>
        <v>Low</v>
      </c>
    </row>
    <row r="4968" spans="1:22" x14ac:dyDescent="0.25">
      <c r="A4968" s="1" t="s">
        <v>13753</v>
      </c>
      <c r="B4968" s="1" t="s">
        <v>13754</v>
      </c>
      <c r="C4968" s="2">
        <v>44579</v>
      </c>
      <c r="D4968" s="1" t="s">
        <v>13755</v>
      </c>
      <c r="E4968" s="4">
        <v>57942</v>
      </c>
      <c r="F4968">
        <v>1</v>
      </c>
      <c r="G4968" s="4">
        <v>579420</v>
      </c>
      <c r="H4968" s="4">
        <v>0</v>
      </c>
      <c r="I4968" s="4">
        <v>579420</v>
      </c>
      <c r="J4968">
        <v>1</v>
      </c>
      <c r="K4968">
        <v>1</v>
      </c>
      <c r="L4968">
        <v>0</v>
      </c>
      <c r="M4968">
        <v>1</v>
      </c>
      <c r="N4968" s="2">
        <v>44587</v>
      </c>
      <c r="O4968" s="1" t="s">
        <v>13756</v>
      </c>
      <c r="P4968" s="4">
        <v>579420</v>
      </c>
      <c r="Q4968" s="4">
        <v>41702</v>
      </c>
      <c r="R4968" s="1" t="s">
        <v>475</v>
      </c>
      <c r="S4968" s="1" t="s">
        <v>50</v>
      </c>
      <c r="T4968" s="4">
        <f>Sales_Datas[[#This Row],[after_discount]]-(Sales_Datas[[#This Row],[qty_ordered]]*Sales_Datas[[#This Row],[cogs]])</f>
        <v>537718</v>
      </c>
      <c r="U4968" s="3">
        <f>IFERROR(Sales_Datas[[#This Row],[Gross_Profit]]/Sales_Datas[[#This Row],[after_discount]],0)</f>
        <v>0.92802802802802797</v>
      </c>
      <c r="V4968" s="1" t="str">
        <f>IF(Sales_Datas[[#This Row],[base_price]] &lt;= 632200, "Low", (IF(Sales_Datas[[#This Row],[base_price]] &gt;= 10092000, "High", "Medium")))</f>
        <v>Low</v>
      </c>
    </row>
    <row r="4969" spans="1:22" x14ac:dyDescent="0.25">
      <c r="A4969" s="1" t="s">
        <v>13757</v>
      </c>
      <c r="B4969" s="1" t="s">
        <v>13758</v>
      </c>
      <c r="C4969" s="2">
        <v>44584</v>
      </c>
      <c r="D4969" s="1" t="s">
        <v>13755</v>
      </c>
      <c r="E4969" s="4">
        <v>57942</v>
      </c>
      <c r="F4969">
        <v>1</v>
      </c>
      <c r="G4969" s="4">
        <v>579420</v>
      </c>
      <c r="H4969" s="4">
        <v>0</v>
      </c>
      <c r="I4969" s="4">
        <v>579420</v>
      </c>
      <c r="J4969">
        <v>1</v>
      </c>
      <c r="K4969">
        <v>1</v>
      </c>
      <c r="L4969">
        <v>1</v>
      </c>
      <c r="M4969">
        <v>1</v>
      </c>
      <c r="N4969" s="2">
        <v>44578</v>
      </c>
      <c r="O4969" s="1" t="s">
        <v>13756</v>
      </c>
      <c r="P4969" s="4">
        <v>579420</v>
      </c>
      <c r="Q4969" s="4">
        <v>41702</v>
      </c>
      <c r="R4969" s="1" t="s">
        <v>475</v>
      </c>
      <c r="S4969" s="1" t="s">
        <v>50</v>
      </c>
      <c r="T4969" s="4">
        <f>Sales_Datas[[#This Row],[after_discount]]-(Sales_Datas[[#This Row],[qty_ordered]]*Sales_Datas[[#This Row],[cogs]])</f>
        <v>537718</v>
      </c>
      <c r="U4969" s="3">
        <f>IFERROR(Sales_Datas[[#This Row],[Gross_Profit]]/Sales_Datas[[#This Row],[after_discount]],0)</f>
        <v>0.92802802802802797</v>
      </c>
      <c r="V4969" s="1" t="str">
        <f>IF(Sales_Datas[[#This Row],[base_price]] &lt;= 632200, "Low", (IF(Sales_Datas[[#This Row],[base_price]] &gt;= 10092000, "High", "Medium")))</f>
        <v>Low</v>
      </c>
    </row>
    <row r="4970" spans="1:22" x14ac:dyDescent="0.25">
      <c r="A4970" s="1" t="s">
        <v>13759</v>
      </c>
      <c r="B4970" s="1" t="s">
        <v>13760</v>
      </c>
      <c r="C4970" s="2">
        <v>44589</v>
      </c>
      <c r="D4970" s="1" t="s">
        <v>13755</v>
      </c>
      <c r="E4970" s="4">
        <v>57942</v>
      </c>
      <c r="F4970">
        <v>1</v>
      </c>
      <c r="G4970" s="4">
        <v>579420</v>
      </c>
      <c r="H4970" s="4">
        <v>0</v>
      </c>
      <c r="I4970" s="4">
        <v>579420</v>
      </c>
      <c r="J4970">
        <v>1</v>
      </c>
      <c r="K4970">
        <v>1</v>
      </c>
      <c r="L4970">
        <v>1</v>
      </c>
      <c r="M4970">
        <v>1</v>
      </c>
      <c r="N4970" s="2">
        <v>44577</v>
      </c>
      <c r="O4970" s="1" t="s">
        <v>13756</v>
      </c>
      <c r="P4970" s="4">
        <v>579420</v>
      </c>
      <c r="Q4970" s="4">
        <v>41702</v>
      </c>
      <c r="R4970" s="1" t="s">
        <v>475</v>
      </c>
      <c r="S4970" s="1" t="s">
        <v>50</v>
      </c>
      <c r="T4970" s="4">
        <f>Sales_Datas[[#This Row],[after_discount]]-(Sales_Datas[[#This Row],[qty_ordered]]*Sales_Datas[[#This Row],[cogs]])</f>
        <v>537718</v>
      </c>
      <c r="U4970" s="3">
        <f>IFERROR(Sales_Datas[[#This Row],[Gross_Profit]]/Sales_Datas[[#This Row],[after_discount]],0)</f>
        <v>0.92802802802802797</v>
      </c>
      <c r="V4970" s="1" t="str">
        <f>IF(Sales_Datas[[#This Row],[base_price]] &lt;= 632200, "Low", (IF(Sales_Datas[[#This Row],[base_price]] &gt;= 10092000, "High", "Medium")))</f>
        <v>Low</v>
      </c>
    </row>
    <row r="4971" spans="1:22" x14ac:dyDescent="0.25">
      <c r="A4971" s="1" t="s">
        <v>13761</v>
      </c>
      <c r="B4971" s="1" t="s">
        <v>13762</v>
      </c>
      <c r="C4971" s="2">
        <v>44650</v>
      </c>
      <c r="D4971" s="1" t="s">
        <v>13755</v>
      </c>
      <c r="E4971" s="4">
        <v>57942</v>
      </c>
      <c r="F4971">
        <v>1</v>
      </c>
      <c r="G4971" s="4">
        <v>579420</v>
      </c>
      <c r="H4971" s="4">
        <v>0</v>
      </c>
      <c r="I4971" s="4">
        <v>579420</v>
      </c>
      <c r="J4971">
        <v>1</v>
      </c>
      <c r="K4971">
        <v>1</v>
      </c>
      <c r="L4971">
        <v>1</v>
      </c>
      <c r="M4971">
        <v>1</v>
      </c>
      <c r="N4971" s="2">
        <v>44648</v>
      </c>
      <c r="O4971" s="1" t="s">
        <v>13756</v>
      </c>
      <c r="P4971" s="4">
        <v>579420</v>
      </c>
      <c r="Q4971" s="4">
        <v>41702</v>
      </c>
      <c r="R4971" s="1" t="s">
        <v>475</v>
      </c>
      <c r="S4971" s="1" t="s">
        <v>50</v>
      </c>
      <c r="T4971" s="4">
        <f>Sales_Datas[[#This Row],[after_discount]]-(Sales_Datas[[#This Row],[qty_ordered]]*Sales_Datas[[#This Row],[cogs]])</f>
        <v>537718</v>
      </c>
      <c r="U4971" s="3">
        <f>IFERROR(Sales_Datas[[#This Row],[Gross_Profit]]/Sales_Datas[[#This Row],[after_discount]],0)</f>
        <v>0.92802802802802797</v>
      </c>
      <c r="V4971" s="1" t="str">
        <f>IF(Sales_Datas[[#This Row],[base_price]] &lt;= 632200, "Low", (IF(Sales_Datas[[#This Row],[base_price]] &gt;= 10092000, "High", "Medium")))</f>
        <v>Low</v>
      </c>
    </row>
    <row r="4972" spans="1:22" x14ac:dyDescent="0.25">
      <c r="A4972" s="1" t="s">
        <v>13763</v>
      </c>
      <c r="B4972" s="1" t="s">
        <v>13764</v>
      </c>
      <c r="C4972" s="2">
        <v>44755</v>
      </c>
      <c r="D4972" s="1" t="s">
        <v>13755</v>
      </c>
      <c r="E4972" s="4">
        <v>57942</v>
      </c>
      <c r="F4972">
        <v>1</v>
      </c>
      <c r="G4972" s="4">
        <v>579420</v>
      </c>
      <c r="H4972" s="4">
        <v>0</v>
      </c>
      <c r="I4972" s="4">
        <v>579420</v>
      </c>
      <c r="J4972">
        <v>1</v>
      </c>
      <c r="K4972">
        <v>1</v>
      </c>
      <c r="L4972">
        <v>0</v>
      </c>
      <c r="M4972">
        <v>1</v>
      </c>
      <c r="N4972" s="2">
        <v>44758</v>
      </c>
      <c r="O4972" s="1" t="s">
        <v>13756</v>
      </c>
      <c r="P4972" s="4">
        <v>579420</v>
      </c>
      <c r="Q4972" s="4">
        <v>41702</v>
      </c>
      <c r="R4972" s="1" t="s">
        <v>475</v>
      </c>
      <c r="S4972" s="1" t="s">
        <v>50</v>
      </c>
      <c r="T4972" s="4">
        <f>Sales_Datas[[#This Row],[after_discount]]-(Sales_Datas[[#This Row],[qty_ordered]]*Sales_Datas[[#This Row],[cogs]])</f>
        <v>537718</v>
      </c>
      <c r="U4972" s="3">
        <f>IFERROR(Sales_Datas[[#This Row],[Gross_Profit]]/Sales_Datas[[#This Row],[after_discount]],0)</f>
        <v>0.92802802802802797</v>
      </c>
      <c r="V4972" s="1" t="str">
        <f>IF(Sales_Datas[[#This Row],[base_price]] &lt;= 632200, "Low", (IF(Sales_Datas[[#This Row],[base_price]] &gt;= 10092000, "High", "Medium")))</f>
        <v>Low</v>
      </c>
    </row>
    <row r="4973" spans="1:22" x14ac:dyDescent="0.25">
      <c r="A4973" s="1" t="s">
        <v>13765</v>
      </c>
      <c r="B4973" s="1" t="s">
        <v>13766</v>
      </c>
      <c r="C4973" s="2">
        <v>44898</v>
      </c>
      <c r="D4973" s="1" t="s">
        <v>13755</v>
      </c>
      <c r="E4973" s="4">
        <v>57942</v>
      </c>
      <c r="F4973">
        <v>1</v>
      </c>
      <c r="G4973" s="4">
        <v>579420</v>
      </c>
      <c r="H4973" s="4">
        <v>0</v>
      </c>
      <c r="I4973" s="4">
        <v>579420</v>
      </c>
      <c r="J4973">
        <v>1</v>
      </c>
      <c r="K4973">
        <v>1</v>
      </c>
      <c r="L4973">
        <v>1</v>
      </c>
      <c r="M4973">
        <v>1</v>
      </c>
      <c r="N4973" s="2">
        <v>44642</v>
      </c>
      <c r="O4973" s="1" t="s">
        <v>13756</v>
      </c>
      <c r="P4973" s="4">
        <v>579420</v>
      </c>
      <c r="Q4973" s="4">
        <v>41702</v>
      </c>
      <c r="R4973" s="1" t="s">
        <v>475</v>
      </c>
      <c r="S4973" s="1" t="s">
        <v>50</v>
      </c>
      <c r="T4973" s="4">
        <f>Sales_Datas[[#This Row],[after_discount]]-(Sales_Datas[[#This Row],[qty_ordered]]*Sales_Datas[[#This Row],[cogs]])</f>
        <v>537718</v>
      </c>
      <c r="U4973" s="3">
        <f>IFERROR(Sales_Datas[[#This Row],[Gross_Profit]]/Sales_Datas[[#This Row],[after_discount]],0)</f>
        <v>0.92802802802802797</v>
      </c>
      <c r="V4973" s="1" t="str">
        <f>IF(Sales_Datas[[#This Row],[base_price]] &lt;= 632200, "Low", (IF(Sales_Datas[[#This Row],[base_price]] &gt;= 10092000, "High", "Medium")))</f>
        <v>Low</v>
      </c>
    </row>
    <row r="4974" spans="1:22" x14ac:dyDescent="0.25">
      <c r="A4974" s="1" t="s">
        <v>13767</v>
      </c>
      <c r="B4974" s="1" t="s">
        <v>11771</v>
      </c>
      <c r="C4974" s="2">
        <v>44636</v>
      </c>
      <c r="D4974" s="1" t="s">
        <v>13768</v>
      </c>
      <c r="E4974" s="4">
        <v>57942</v>
      </c>
      <c r="F4974">
        <v>1</v>
      </c>
      <c r="G4974" s="4">
        <v>579420</v>
      </c>
      <c r="H4974" s="4">
        <v>0</v>
      </c>
      <c r="I4974" s="4">
        <v>579420</v>
      </c>
      <c r="J4974">
        <v>1</v>
      </c>
      <c r="K4974">
        <v>1</v>
      </c>
      <c r="L4974">
        <v>1</v>
      </c>
      <c r="M4974">
        <v>1</v>
      </c>
      <c r="N4974" s="2">
        <v>44379</v>
      </c>
      <c r="O4974" s="1" t="s">
        <v>13769</v>
      </c>
      <c r="P4974" s="4">
        <v>579420</v>
      </c>
      <c r="Q4974" s="4">
        <v>41702</v>
      </c>
      <c r="R4974" s="1" t="s">
        <v>55</v>
      </c>
      <c r="S4974" s="1" t="s">
        <v>50</v>
      </c>
      <c r="T4974" s="4">
        <f>Sales_Datas[[#This Row],[after_discount]]-(Sales_Datas[[#This Row],[qty_ordered]]*Sales_Datas[[#This Row],[cogs]])</f>
        <v>537718</v>
      </c>
      <c r="U4974" s="3">
        <f>IFERROR(Sales_Datas[[#This Row],[Gross_Profit]]/Sales_Datas[[#This Row],[after_discount]],0)</f>
        <v>0.92802802802802797</v>
      </c>
      <c r="V4974" s="1" t="str">
        <f>IF(Sales_Datas[[#This Row],[base_price]] &lt;= 632200, "Low", (IF(Sales_Datas[[#This Row],[base_price]] &gt;= 10092000, "High", "Medium")))</f>
        <v>Low</v>
      </c>
    </row>
    <row r="4975" spans="1:22" x14ac:dyDescent="0.25">
      <c r="A4975" s="1" t="s">
        <v>13770</v>
      </c>
      <c r="B4975" s="1" t="s">
        <v>13771</v>
      </c>
      <c r="C4975" s="2">
        <v>44599</v>
      </c>
      <c r="D4975" s="1" t="s">
        <v>13772</v>
      </c>
      <c r="E4975" s="4">
        <v>57942</v>
      </c>
      <c r="F4975">
        <v>1</v>
      </c>
      <c r="G4975" s="4">
        <v>579420</v>
      </c>
      <c r="H4975" s="4">
        <v>0</v>
      </c>
      <c r="I4975" s="4">
        <v>579420</v>
      </c>
      <c r="J4975">
        <v>1</v>
      </c>
      <c r="K4975">
        <v>1</v>
      </c>
      <c r="L4975">
        <v>1</v>
      </c>
      <c r="M4975">
        <v>1</v>
      </c>
      <c r="N4975" s="2">
        <v>44761</v>
      </c>
      <c r="O4975" s="1" t="s">
        <v>13773</v>
      </c>
      <c r="P4975" s="4">
        <v>579420</v>
      </c>
      <c r="Q4975" s="4">
        <v>44602</v>
      </c>
      <c r="R4975" s="1" t="s">
        <v>29</v>
      </c>
      <c r="S4975" s="1" t="s">
        <v>50</v>
      </c>
      <c r="T4975" s="4">
        <f>Sales_Datas[[#This Row],[after_discount]]-(Sales_Datas[[#This Row],[qty_ordered]]*Sales_Datas[[#This Row],[cogs]])</f>
        <v>534818</v>
      </c>
      <c r="U4975" s="3">
        <f>IFERROR(Sales_Datas[[#This Row],[Gross_Profit]]/Sales_Datas[[#This Row],[after_discount]],0)</f>
        <v>0.92302302302302297</v>
      </c>
      <c r="V4975" s="1" t="str">
        <f>IF(Sales_Datas[[#This Row],[base_price]] &lt;= 632200, "Low", (IF(Sales_Datas[[#This Row],[base_price]] &gt;= 10092000, "High", "Medium")))</f>
        <v>Low</v>
      </c>
    </row>
    <row r="4976" spans="1:22" x14ac:dyDescent="0.25">
      <c r="A4976" s="1" t="s">
        <v>13774</v>
      </c>
      <c r="B4976" s="1" t="s">
        <v>13775</v>
      </c>
      <c r="C4976" s="2">
        <v>44452</v>
      </c>
      <c r="D4976" s="1" t="s">
        <v>10835</v>
      </c>
      <c r="E4976" s="4">
        <v>57942</v>
      </c>
      <c r="F4976">
        <v>1</v>
      </c>
      <c r="G4976" s="4">
        <v>579420</v>
      </c>
      <c r="H4976" s="4">
        <v>0</v>
      </c>
      <c r="I4976" s="4">
        <v>579420</v>
      </c>
      <c r="J4976">
        <v>1</v>
      </c>
      <c r="K4976">
        <v>1</v>
      </c>
      <c r="L4976">
        <v>1</v>
      </c>
      <c r="M4976">
        <v>1</v>
      </c>
      <c r="N4976" s="2">
        <v>44463</v>
      </c>
      <c r="O4976" s="1" t="s">
        <v>10836</v>
      </c>
      <c r="P4976" s="4">
        <v>632200</v>
      </c>
      <c r="Q4976" s="4">
        <v>45472</v>
      </c>
      <c r="R4976" s="1" t="s">
        <v>89</v>
      </c>
      <c r="S4976" s="1" t="s">
        <v>50</v>
      </c>
      <c r="T4976" s="4">
        <f>Sales_Datas[[#This Row],[after_discount]]-(Sales_Datas[[#This Row],[qty_ordered]]*Sales_Datas[[#This Row],[cogs]])</f>
        <v>533948</v>
      </c>
      <c r="U4976" s="3">
        <f>IFERROR(Sales_Datas[[#This Row],[Gross_Profit]]/Sales_Datas[[#This Row],[after_discount]],0)</f>
        <v>0.92152152152152156</v>
      </c>
      <c r="V4976" s="1" t="str">
        <f>IF(Sales_Datas[[#This Row],[base_price]] &lt;= 632200, "Low", (IF(Sales_Datas[[#This Row],[base_price]] &gt;= 10092000, "High", "Medium")))</f>
        <v>Low</v>
      </c>
    </row>
    <row r="4977" spans="1:22" x14ac:dyDescent="0.25">
      <c r="A4977" s="1" t="s">
        <v>13776</v>
      </c>
      <c r="B4977" s="1" t="s">
        <v>13777</v>
      </c>
      <c r="C4977" s="2">
        <v>44509</v>
      </c>
      <c r="D4977" s="1" t="s">
        <v>13778</v>
      </c>
      <c r="E4977" s="4">
        <v>57942</v>
      </c>
      <c r="F4977">
        <v>1</v>
      </c>
      <c r="G4977" s="4">
        <v>579420</v>
      </c>
      <c r="H4977" s="4">
        <v>0</v>
      </c>
      <c r="I4977" s="4">
        <v>579420</v>
      </c>
      <c r="J4977">
        <v>1</v>
      </c>
      <c r="K4977">
        <v>0</v>
      </c>
      <c r="L4977">
        <v>0</v>
      </c>
      <c r="M4977">
        <v>1</v>
      </c>
      <c r="N4977" s="2">
        <v>44448</v>
      </c>
      <c r="O4977" s="1" t="s">
        <v>13779</v>
      </c>
      <c r="P4977" s="4">
        <v>579420</v>
      </c>
      <c r="Q4977" s="4">
        <v>46922</v>
      </c>
      <c r="R4977" s="1" t="s">
        <v>89</v>
      </c>
      <c r="S4977" s="1" t="s">
        <v>50</v>
      </c>
      <c r="T4977" s="4">
        <f>Sales_Datas[[#This Row],[after_discount]]-(Sales_Datas[[#This Row],[qty_ordered]]*Sales_Datas[[#This Row],[cogs]])</f>
        <v>532498</v>
      </c>
      <c r="U4977" s="3">
        <f>IFERROR(Sales_Datas[[#This Row],[Gross_Profit]]/Sales_Datas[[#This Row],[after_discount]],0)</f>
        <v>0.91901901901901906</v>
      </c>
      <c r="V4977" s="1" t="str">
        <f>IF(Sales_Datas[[#This Row],[base_price]] &lt;= 632200, "Low", (IF(Sales_Datas[[#This Row],[base_price]] &gt;= 10092000, "High", "Medium")))</f>
        <v>Low</v>
      </c>
    </row>
    <row r="4978" spans="1:22" x14ac:dyDescent="0.25">
      <c r="A4978" s="1" t="s">
        <v>13780</v>
      </c>
      <c r="B4978" s="1" t="s">
        <v>13781</v>
      </c>
      <c r="C4978" s="2">
        <v>44449</v>
      </c>
      <c r="D4978" s="1" t="s">
        <v>13782</v>
      </c>
      <c r="E4978" s="4">
        <v>57942</v>
      </c>
      <c r="F4978">
        <v>1</v>
      </c>
      <c r="G4978" s="4">
        <v>579420</v>
      </c>
      <c r="H4978" s="4">
        <v>0</v>
      </c>
      <c r="I4978" s="4">
        <v>579420</v>
      </c>
      <c r="J4978">
        <v>1</v>
      </c>
      <c r="K4978">
        <v>1</v>
      </c>
      <c r="L4978">
        <v>0</v>
      </c>
      <c r="M4978">
        <v>1</v>
      </c>
      <c r="N4978" s="2">
        <v>44462</v>
      </c>
      <c r="O4978" s="1" t="s">
        <v>13783</v>
      </c>
      <c r="P4978" s="4">
        <v>579420</v>
      </c>
      <c r="Q4978" s="4">
        <v>49822</v>
      </c>
      <c r="R4978" s="1" t="s">
        <v>554</v>
      </c>
      <c r="S4978" s="1" t="s">
        <v>50</v>
      </c>
      <c r="T4978" s="4">
        <f>Sales_Datas[[#This Row],[after_discount]]-(Sales_Datas[[#This Row],[qty_ordered]]*Sales_Datas[[#This Row],[cogs]])</f>
        <v>529598</v>
      </c>
      <c r="U4978" s="3">
        <f>IFERROR(Sales_Datas[[#This Row],[Gross_Profit]]/Sales_Datas[[#This Row],[after_discount]],0)</f>
        <v>0.91401401401401405</v>
      </c>
      <c r="V4978" s="1" t="str">
        <f>IF(Sales_Datas[[#This Row],[base_price]] &lt;= 632200, "Low", (IF(Sales_Datas[[#This Row],[base_price]] &gt;= 10092000, "High", "Medium")))</f>
        <v>Low</v>
      </c>
    </row>
    <row r="4979" spans="1:22" x14ac:dyDescent="0.25">
      <c r="A4979" s="1" t="s">
        <v>13784</v>
      </c>
      <c r="B4979" s="1" t="s">
        <v>13785</v>
      </c>
      <c r="C4979" s="2">
        <v>44469</v>
      </c>
      <c r="D4979" s="1" t="s">
        <v>13786</v>
      </c>
      <c r="E4979" s="4">
        <v>57942</v>
      </c>
      <c r="F4979">
        <v>1</v>
      </c>
      <c r="G4979" s="4">
        <v>579420</v>
      </c>
      <c r="H4979" s="4">
        <v>0</v>
      </c>
      <c r="I4979" s="4">
        <v>579420</v>
      </c>
      <c r="J4979">
        <v>1</v>
      </c>
      <c r="K4979">
        <v>0</v>
      </c>
      <c r="L4979">
        <v>0</v>
      </c>
      <c r="M4979">
        <v>4</v>
      </c>
      <c r="N4979" s="2">
        <v>44387</v>
      </c>
      <c r="O4979" s="1" t="s">
        <v>13787</v>
      </c>
      <c r="P4979" s="4">
        <v>579420</v>
      </c>
      <c r="Q4979" s="4">
        <v>45182</v>
      </c>
      <c r="R4979" s="1" t="s">
        <v>554</v>
      </c>
      <c r="S4979" s="1" t="s">
        <v>34</v>
      </c>
      <c r="T4979" s="4">
        <f>Sales_Datas[[#This Row],[after_discount]]-(Sales_Datas[[#This Row],[qty_ordered]]*Sales_Datas[[#This Row],[cogs]])</f>
        <v>534238</v>
      </c>
      <c r="U4979" s="3">
        <f>IFERROR(Sales_Datas[[#This Row],[Gross_Profit]]/Sales_Datas[[#This Row],[after_discount]],0)</f>
        <v>0.92202202202202199</v>
      </c>
      <c r="V4979" s="1" t="str">
        <f>IF(Sales_Datas[[#This Row],[base_price]] &lt;= 632200, "Low", (IF(Sales_Datas[[#This Row],[base_price]] &gt;= 10092000, "High", "Medium")))</f>
        <v>Low</v>
      </c>
    </row>
    <row r="4980" spans="1:22" x14ac:dyDescent="0.25">
      <c r="A4980" s="1" t="s">
        <v>13788</v>
      </c>
      <c r="B4980" s="1" t="s">
        <v>13789</v>
      </c>
      <c r="C4980" s="2">
        <v>44484</v>
      </c>
      <c r="D4980" s="1" t="s">
        <v>13790</v>
      </c>
      <c r="E4980" s="4">
        <v>57942</v>
      </c>
      <c r="F4980">
        <v>1</v>
      </c>
      <c r="G4980" s="4">
        <v>579420</v>
      </c>
      <c r="H4980" s="4">
        <v>0</v>
      </c>
      <c r="I4980" s="4">
        <v>579420</v>
      </c>
      <c r="J4980">
        <v>1</v>
      </c>
      <c r="K4980">
        <v>1</v>
      </c>
      <c r="L4980">
        <v>1</v>
      </c>
      <c r="M4980">
        <v>1</v>
      </c>
      <c r="N4980" s="2">
        <v>44467</v>
      </c>
      <c r="O4980" s="1" t="s">
        <v>13791</v>
      </c>
      <c r="P4980" s="4">
        <v>579420</v>
      </c>
      <c r="Q4980" s="4">
        <v>41702</v>
      </c>
      <c r="R4980" s="1" t="s">
        <v>554</v>
      </c>
      <c r="S4980" s="1" t="s">
        <v>50</v>
      </c>
      <c r="T4980" s="4">
        <f>Sales_Datas[[#This Row],[after_discount]]-(Sales_Datas[[#This Row],[qty_ordered]]*Sales_Datas[[#This Row],[cogs]])</f>
        <v>537718</v>
      </c>
      <c r="U4980" s="3">
        <f>IFERROR(Sales_Datas[[#This Row],[Gross_Profit]]/Sales_Datas[[#This Row],[after_discount]],0)</f>
        <v>0.92802802802802797</v>
      </c>
      <c r="V4980" s="1" t="str">
        <f>IF(Sales_Datas[[#This Row],[base_price]] &lt;= 632200, "Low", (IF(Sales_Datas[[#This Row],[base_price]] &gt;= 10092000, "High", "Medium")))</f>
        <v>Low</v>
      </c>
    </row>
    <row r="4981" spans="1:22" x14ac:dyDescent="0.25">
      <c r="A4981" s="1" t="s">
        <v>13792</v>
      </c>
      <c r="B4981" s="1" t="s">
        <v>13793</v>
      </c>
      <c r="C4981" s="2">
        <v>44401</v>
      </c>
      <c r="D4981" s="1" t="s">
        <v>13794</v>
      </c>
      <c r="E4981" s="4">
        <v>57942</v>
      </c>
      <c r="F4981">
        <v>1</v>
      </c>
      <c r="G4981" s="4">
        <v>579420</v>
      </c>
      <c r="H4981" s="4">
        <v>0</v>
      </c>
      <c r="I4981" s="4">
        <v>579420</v>
      </c>
      <c r="J4981">
        <v>1</v>
      </c>
      <c r="K4981">
        <v>0</v>
      </c>
      <c r="L4981">
        <v>0</v>
      </c>
      <c r="M4981">
        <v>8</v>
      </c>
      <c r="N4981" s="2">
        <v>44381</v>
      </c>
      <c r="O4981" s="1" t="s">
        <v>13795</v>
      </c>
      <c r="P4981" s="4">
        <v>579420</v>
      </c>
      <c r="Q4981" s="4">
        <v>49822</v>
      </c>
      <c r="R4981" s="1" t="s">
        <v>23</v>
      </c>
      <c r="S4981" s="1" t="s">
        <v>1115</v>
      </c>
      <c r="T4981" s="4">
        <f>Sales_Datas[[#This Row],[after_discount]]-(Sales_Datas[[#This Row],[qty_ordered]]*Sales_Datas[[#This Row],[cogs]])</f>
        <v>529598</v>
      </c>
      <c r="U4981" s="3">
        <f>IFERROR(Sales_Datas[[#This Row],[Gross_Profit]]/Sales_Datas[[#This Row],[after_discount]],0)</f>
        <v>0.91401401401401405</v>
      </c>
      <c r="V4981" s="1" t="str">
        <f>IF(Sales_Datas[[#This Row],[base_price]] &lt;= 632200, "Low", (IF(Sales_Datas[[#This Row],[base_price]] &gt;= 10092000, "High", "Medium")))</f>
        <v>Low</v>
      </c>
    </row>
    <row r="4982" spans="1:22" x14ac:dyDescent="0.25">
      <c r="A4982" s="1" t="s">
        <v>13796</v>
      </c>
      <c r="B4982" s="1" t="s">
        <v>13797</v>
      </c>
      <c r="C4982" s="2">
        <v>44432</v>
      </c>
      <c r="D4982" s="1" t="s">
        <v>13798</v>
      </c>
      <c r="E4982" s="4">
        <v>57942</v>
      </c>
      <c r="F4982">
        <v>1</v>
      </c>
      <c r="G4982" s="4">
        <v>579420</v>
      </c>
      <c r="H4982" s="4">
        <v>0</v>
      </c>
      <c r="I4982" s="4">
        <v>579420</v>
      </c>
      <c r="J4982">
        <v>1</v>
      </c>
      <c r="K4982">
        <v>1</v>
      </c>
      <c r="L4982">
        <v>1</v>
      </c>
      <c r="M4982">
        <v>1</v>
      </c>
      <c r="N4982" s="2">
        <v>44425</v>
      </c>
      <c r="O4982" s="1" t="s">
        <v>13799</v>
      </c>
      <c r="P4982" s="4">
        <v>579420</v>
      </c>
      <c r="Q4982" s="4">
        <v>44022</v>
      </c>
      <c r="R4982" s="1" t="s">
        <v>23</v>
      </c>
      <c r="S4982" s="1" t="s">
        <v>50</v>
      </c>
      <c r="T4982" s="4">
        <f>Sales_Datas[[#This Row],[after_discount]]-(Sales_Datas[[#This Row],[qty_ordered]]*Sales_Datas[[#This Row],[cogs]])</f>
        <v>535398</v>
      </c>
      <c r="U4982" s="3">
        <f>IFERROR(Sales_Datas[[#This Row],[Gross_Profit]]/Sales_Datas[[#This Row],[after_discount]],0)</f>
        <v>0.92402402402402406</v>
      </c>
      <c r="V4982" s="1" t="str">
        <f>IF(Sales_Datas[[#This Row],[base_price]] &lt;= 632200, "Low", (IF(Sales_Datas[[#This Row],[base_price]] &gt;= 10092000, "High", "Medium")))</f>
        <v>Low</v>
      </c>
    </row>
    <row r="4983" spans="1:22" x14ac:dyDescent="0.25">
      <c r="A4983" s="1" t="s">
        <v>13800</v>
      </c>
      <c r="B4983" s="1" t="s">
        <v>13801</v>
      </c>
      <c r="C4983" s="2">
        <v>44452</v>
      </c>
      <c r="D4983" s="1" t="s">
        <v>12327</v>
      </c>
      <c r="E4983" s="4">
        <v>57942</v>
      </c>
      <c r="F4983">
        <v>1</v>
      </c>
      <c r="G4983" s="4">
        <v>579420</v>
      </c>
      <c r="H4983" s="4">
        <v>0</v>
      </c>
      <c r="I4983" s="4">
        <v>579420</v>
      </c>
      <c r="J4983">
        <v>1</v>
      </c>
      <c r="K4983">
        <v>1</v>
      </c>
      <c r="L4983">
        <v>1</v>
      </c>
      <c r="M4983">
        <v>1</v>
      </c>
      <c r="N4983" s="2">
        <v>44462</v>
      </c>
      <c r="O4983" s="1" t="s">
        <v>12328</v>
      </c>
      <c r="P4983" s="4">
        <v>1449420</v>
      </c>
      <c r="Q4983" s="4">
        <v>99992</v>
      </c>
      <c r="R4983" s="1" t="s">
        <v>23</v>
      </c>
      <c r="S4983" s="1" t="s">
        <v>50</v>
      </c>
      <c r="T4983" s="4">
        <f>Sales_Datas[[#This Row],[after_discount]]-(Sales_Datas[[#This Row],[qty_ordered]]*Sales_Datas[[#This Row],[cogs]])</f>
        <v>479428</v>
      </c>
      <c r="U4983" s="3">
        <f>IFERROR(Sales_Datas[[#This Row],[Gross_Profit]]/Sales_Datas[[#This Row],[after_discount]],0)</f>
        <v>0.82742742742742748</v>
      </c>
      <c r="V4983" s="1" t="str">
        <f>IF(Sales_Datas[[#This Row],[base_price]] &lt;= 632200, "Low", (IF(Sales_Datas[[#This Row],[base_price]] &gt;= 10092000, "High", "Medium")))</f>
        <v>Medium</v>
      </c>
    </row>
    <row r="4984" spans="1:22" x14ac:dyDescent="0.25">
      <c r="A4984" s="1" t="s">
        <v>13802</v>
      </c>
      <c r="B4984" s="1" t="s">
        <v>13803</v>
      </c>
      <c r="C4984" s="2">
        <v>44456</v>
      </c>
      <c r="D4984" s="1" t="s">
        <v>12327</v>
      </c>
      <c r="E4984" s="4">
        <v>57942</v>
      </c>
      <c r="F4984">
        <v>1</v>
      </c>
      <c r="G4984" s="4">
        <v>579420</v>
      </c>
      <c r="H4984" s="4">
        <v>0</v>
      </c>
      <c r="I4984" s="4">
        <v>579420</v>
      </c>
      <c r="J4984">
        <v>1</v>
      </c>
      <c r="K4984">
        <v>1</v>
      </c>
      <c r="L4984">
        <v>1</v>
      </c>
      <c r="M4984">
        <v>1</v>
      </c>
      <c r="N4984" s="2">
        <v>44459</v>
      </c>
      <c r="O4984" s="1" t="s">
        <v>12328</v>
      </c>
      <c r="P4984" s="4">
        <v>1449420</v>
      </c>
      <c r="Q4984" s="4">
        <v>99992</v>
      </c>
      <c r="R4984" s="1" t="s">
        <v>23</v>
      </c>
      <c r="S4984" s="1" t="s">
        <v>50</v>
      </c>
      <c r="T4984" s="4">
        <f>Sales_Datas[[#This Row],[after_discount]]-(Sales_Datas[[#This Row],[qty_ordered]]*Sales_Datas[[#This Row],[cogs]])</f>
        <v>479428</v>
      </c>
      <c r="U4984" s="3">
        <f>IFERROR(Sales_Datas[[#This Row],[Gross_Profit]]/Sales_Datas[[#This Row],[after_discount]],0)</f>
        <v>0.82742742742742748</v>
      </c>
      <c r="V4984" s="1" t="str">
        <f>IF(Sales_Datas[[#This Row],[base_price]] &lt;= 632200, "Low", (IF(Sales_Datas[[#This Row],[base_price]] &gt;= 10092000, "High", "Medium")))</f>
        <v>Medium</v>
      </c>
    </row>
    <row r="4985" spans="1:22" x14ac:dyDescent="0.25">
      <c r="A4985" s="1" t="s">
        <v>13804</v>
      </c>
      <c r="B4985" s="1" t="s">
        <v>13805</v>
      </c>
      <c r="C4985" s="2">
        <v>44460</v>
      </c>
      <c r="D4985" s="1" t="s">
        <v>12327</v>
      </c>
      <c r="E4985" s="4">
        <v>57942</v>
      </c>
      <c r="F4985">
        <v>1</v>
      </c>
      <c r="G4985" s="4">
        <v>579420</v>
      </c>
      <c r="H4985" s="4">
        <v>0</v>
      </c>
      <c r="I4985" s="4">
        <v>579420</v>
      </c>
      <c r="J4985">
        <v>1</v>
      </c>
      <c r="K4985">
        <v>1</v>
      </c>
      <c r="L4985">
        <v>1</v>
      </c>
      <c r="M4985">
        <v>1</v>
      </c>
      <c r="N4985" s="2">
        <v>44444</v>
      </c>
      <c r="O4985" s="1" t="s">
        <v>12328</v>
      </c>
      <c r="P4985" s="4">
        <v>1449420</v>
      </c>
      <c r="Q4985" s="4">
        <v>99992</v>
      </c>
      <c r="R4985" s="1" t="s">
        <v>23</v>
      </c>
      <c r="S4985" s="1" t="s">
        <v>50</v>
      </c>
      <c r="T4985" s="4">
        <f>Sales_Datas[[#This Row],[after_discount]]-(Sales_Datas[[#This Row],[qty_ordered]]*Sales_Datas[[#This Row],[cogs]])</f>
        <v>479428</v>
      </c>
      <c r="U4985" s="3">
        <f>IFERROR(Sales_Datas[[#This Row],[Gross_Profit]]/Sales_Datas[[#This Row],[after_discount]],0)</f>
        <v>0.82742742742742748</v>
      </c>
      <c r="V4985" s="1" t="str">
        <f>IF(Sales_Datas[[#This Row],[base_price]] &lt;= 632200, "Low", (IF(Sales_Datas[[#This Row],[base_price]] &gt;= 10092000, "High", "Medium")))</f>
        <v>Medium</v>
      </c>
    </row>
    <row r="4986" spans="1:22" x14ac:dyDescent="0.25">
      <c r="A4986" s="1" t="s">
        <v>13806</v>
      </c>
      <c r="B4986" s="1" t="s">
        <v>13807</v>
      </c>
      <c r="C4986" s="2">
        <v>44462</v>
      </c>
      <c r="D4986" s="1" t="s">
        <v>13808</v>
      </c>
      <c r="E4986" s="4">
        <v>57942</v>
      </c>
      <c r="F4986">
        <v>1</v>
      </c>
      <c r="G4986" s="4">
        <v>579420</v>
      </c>
      <c r="H4986" s="4">
        <v>0</v>
      </c>
      <c r="I4986" s="4">
        <v>579420</v>
      </c>
      <c r="J4986">
        <v>1</v>
      </c>
      <c r="K4986">
        <v>1</v>
      </c>
      <c r="L4986">
        <v>1</v>
      </c>
      <c r="M4986">
        <v>1</v>
      </c>
      <c r="N4986" s="2">
        <v>44447</v>
      </c>
      <c r="O4986" s="1" t="s">
        <v>13809</v>
      </c>
      <c r="P4986" s="4">
        <v>579420</v>
      </c>
      <c r="Q4986" s="4">
        <v>45182</v>
      </c>
      <c r="R4986" s="1" t="s">
        <v>23</v>
      </c>
      <c r="S4986" s="1" t="s">
        <v>50</v>
      </c>
      <c r="T4986" s="4">
        <f>Sales_Datas[[#This Row],[after_discount]]-(Sales_Datas[[#This Row],[qty_ordered]]*Sales_Datas[[#This Row],[cogs]])</f>
        <v>534238</v>
      </c>
      <c r="U4986" s="3">
        <f>IFERROR(Sales_Datas[[#This Row],[Gross_Profit]]/Sales_Datas[[#This Row],[after_discount]],0)</f>
        <v>0.92202202202202199</v>
      </c>
      <c r="V4986" s="1" t="str">
        <f>IF(Sales_Datas[[#This Row],[base_price]] &lt;= 632200, "Low", (IF(Sales_Datas[[#This Row],[base_price]] &gt;= 10092000, "High", "Medium")))</f>
        <v>Low</v>
      </c>
    </row>
    <row r="4987" spans="1:22" x14ac:dyDescent="0.25">
      <c r="A4987" s="1" t="s">
        <v>13810</v>
      </c>
      <c r="B4987" s="1" t="s">
        <v>13811</v>
      </c>
      <c r="C4987" s="2">
        <v>44478</v>
      </c>
      <c r="D4987" s="1" t="s">
        <v>13808</v>
      </c>
      <c r="E4987" s="4">
        <v>57942</v>
      </c>
      <c r="F4987">
        <v>1</v>
      </c>
      <c r="G4987" s="4">
        <v>579420</v>
      </c>
      <c r="H4987" s="4">
        <v>0</v>
      </c>
      <c r="I4987" s="4">
        <v>579420</v>
      </c>
      <c r="J4987">
        <v>1</v>
      </c>
      <c r="K4987">
        <v>1</v>
      </c>
      <c r="L4987">
        <v>1</v>
      </c>
      <c r="M4987">
        <v>1</v>
      </c>
      <c r="N4987" s="2">
        <v>44452</v>
      </c>
      <c r="O4987" s="1" t="s">
        <v>13809</v>
      </c>
      <c r="P4987" s="4">
        <v>579420</v>
      </c>
      <c r="Q4987" s="4">
        <v>45182</v>
      </c>
      <c r="R4987" s="1" t="s">
        <v>23</v>
      </c>
      <c r="S4987" s="1" t="s">
        <v>50</v>
      </c>
      <c r="T4987" s="4">
        <f>Sales_Datas[[#This Row],[after_discount]]-(Sales_Datas[[#This Row],[qty_ordered]]*Sales_Datas[[#This Row],[cogs]])</f>
        <v>534238</v>
      </c>
      <c r="U4987" s="3">
        <f>IFERROR(Sales_Datas[[#This Row],[Gross_Profit]]/Sales_Datas[[#This Row],[after_discount]],0)</f>
        <v>0.92202202202202199</v>
      </c>
      <c r="V4987" s="1" t="str">
        <f>IF(Sales_Datas[[#This Row],[base_price]] &lt;= 632200, "Low", (IF(Sales_Datas[[#This Row],[base_price]] &gt;= 10092000, "High", "Medium")))</f>
        <v>Low</v>
      </c>
    </row>
    <row r="4988" spans="1:22" x14ac:dyDescent="0.25">
      <c r="A4988" s="1" t="s">
        <v>13812</v>
      </c>
      <c r="B4988" s="1" t="s">
        <v>13813</v>
      </c>
      <c r="C4988" s="2">
        <v>44485</v>
      </c>
      <c r="D4988" s="1" t="s">
        <v>13814</v>
      </c>
      <c r="E4988" s="4">
        <v>57942</v>
      </c>
      <c r="F4988">
        <v>1</v>
      </c>
      <c r="G4988" s="4">
        <v>579420</v>
      </c>
      <c r="H4988" s="4">
        <v>0</v>
      </c>
      <c r="I4988" s="4">
        <v>579420</v>
      </c>
      <c r="J4988">
        <v>1</v>
      </c>
      <c r="K4988">
        <v>1</v>
      </c>
      <c r="L4988">
        <v>1</v>
      </c>
      <c r="M4988">
        <v>1</v>
      </c>
      <c r="N4988" s="2">
        <v>44472</v>
      </c>
      <c r="O4988" s="1" t="s">
        <v>13815</v>
      </c>
      <c r="P4988" s="4">
        <v>579420</v>
      </c>
      <c r="Q4988" s="4">
        <v>47502</v>
      </c>
      <c r="R4988" s="1" t="s">
        <v>23</v>
      </c>
      <c r="S4988" s="1" t="s">
        <v>50</v>
      </c>
      <c r="T4988" s="4">
        <f>Sales_Datas[[#This Row],[after_discount]]-(Sales_Datas[[#This Row],[qty_ordered]]*Sales_Datas[[#This Row],[cogs]])</f>
        <v>531918</v>
      </c>
      <c r="U4988" s="3">
        <f>IFERROR(Sales_Datas[[#This Row],[Gross_Profit]]/Sales_Datas[[#This Row],[after_discount]],0)</f>
        <v>0.91801801801801797</v>
      </c>
      <c r="V4988" s="1" t="str">
        <f>IF(Sales_Datas[[#This Row],[base_price]] &lt;= 632200, "Low", (IF(Sales_Datas[[#This Row],[base_price]] &gt;= 10092000, "High", "Medium")))</f>
        <v>Low</v>
      </c>
    </row>
    <row r="4989" spans="1:22" x14ac:dyDescent="0.25">
      <c r="A4989" s="1" t="s">
        <v>13816</v>
      </c>
      <c r="B4989" s="1" t="s">
        <v>13817</v>
      </c>
      <c r="C4989" s="2">
        <v>44554</v>
      </c>
      <c r="D4989" s="1" t="s">
        <v>13818</v>
      </c>
      <c r="E4989" s="4">
        <v>57942</v>
      </c>
      <c r="F4989">
        <v>1</v>
      </c>
      <c r="G4989" s="4">
        <v>579420</v>
      </c>
      <c r="H4989" s="4">
        <v>0</v>
      </c>
      <c r="I4989" s="4">
        <v>579420</v>
      </c>
      <c r="J4989">
        <v>1</v>
      </c>
      <c r="K4989">
        <v>1</v>
      </c>
      <c r="L4989">
        <v>0</v>
      </c>
      <c r="M4989">
        <v>1</v>
      </c>
      <c r="N4989" s="2">
        <v>44548</v>
      </c>
      <c r="O4989" s="1" t="s">
        <v>13819</v>
      </c>
      <c r="P4989" s="4">
        <v>579420</v>
      </c>
      <c r="Q4989" s="4">
        <v>41702</v>
      </c>
      <c r="R4989" s="1" t="s">
        <v>23</v>
      </c>
      <c r="S4989" s="1" t="s">
        <v>50</v>
      </c>
      <c r="T4989" s="4">
        <f>Sales_Datas[[#This Row],[after_discount]]-(Sales_Datas[[#This Row],[qty_ordered]]*Sales_Datas[[#This Row],[cogs]])</f>
        <v>537718</v>
      </c>
      <c r="U4989" s="3">
        <f>IFERROR(Sales_Datas[[#This Row],[Gross_Profit]]/Sales_Datas[[#This Row],[after_discount]],0)</f>
        <v>0.92802802802802797</v>
      </c>
      <c r="V4989" s="1" t="str">
        <f>IF(Sales_Datas[[#This Row],[base_price]] &lt;= 632200, "Low", (IF(Sales_Datas[[#This Row],[base_price]] &gt;= 10092000, "High", "Medium")))</f>
        <v>Low</v>
      </c>
    </row>
    <row r="4990" spans="1:22" x14ac:dyDescent="0.25">
      <c r="A4990" s="1" t="s">
        <v>13820</v>
      </c>
      <c r="B4990" s="1" t="s">
        <v>13821</v>
      </c>
      <c r="C4990" s="2">
        <v>44575</v>
      </c>
      <c r="D4990" s="1" t="s">
        <v>13818</v>
      </c>
      <c r="E4990" s="4">
        <v>57942</v>
      </c>
      <c r="F4990">
        <v>1</v>
      </c>
      <c r="G4990" s="4">
        <v>579420</v>
      </c>
      <c r="H4990" s="4">
        <v>0</v>
      </c>
      <c r="I4990" s="4">
        <v>579420</v>
      </c>
      <c r="J4990">
        <v>1</v>
      </c>
      <c r="K4990">
        <v>1</v>
      </c>
      <c r="L4990">
        <v>1</v>
      </c>
      <c r="M4990">
        <v>1</v>
      </c>
      <c r="N4990" s="2">
        <v>44578</v>
      </c>
      <c r="O4990" s="1" t="s">
        <v>13819</v>
      </c>
      <c r="P4990" s="4">
        <v>579420</v>
      </c>
      <c r="Q4990" s="4">
        <v>41702</v>
      </c>
      <c r="R4990" s="1" t="s">
        <v>23</v>
      </c>
      <c r="S4990" s="1" t="s">
        <v>50</v>
      </c>
      <c r="T4990" s="4">
        <f>Sales_Datas[[#This Row],[after_discount]]-(Sales_Datas[[#This Row],[qty_ordered]]*Sales_Datas[[#This Row],[cogs]])</f>
        <v>537718</v>
      </c>
      <c r="U4990" s="3">
        <f>IFERROR(Sales_Datas[[#This Row],[Gross_Profit]]/Sales_Datas[[#This Row],[after_discount]],0)</f>
        <v>0.92802802802802797</v>
      </c>
      <c r="V4990" s="1" t="str">
        <f>IF(Sales_Datas[[#This Row],[base_price]] &lt;= 632200, "Low", (IF(Sales_Datas[[#This Row],[base_price]] &gt;= 10092000, "High", "Medium")))</f>
        <v>Low</v>
      </c>
    </row>
    <row r="4991" spans="1:22" x14ac:dyDescent="0.25">
      <c r="A4991" s="1" t="s">
        <v>13822</v>
      </c>
      <c r="B4991" s="1" t="s">
        <v>11963</v>
      </c>
      <c r="C4991" s="2">
        <v>44624</v>
      </c>
      <c r="D4991" s="1" t="s">
        <v>723</v>
      </c>
      <c r="E4991" s="4">
        <v>57942</v>
      </c>
      <c r="F4991">
        <v>1</v>
      </c>
      <c r="G4991" s="4">
        <v>579420</v>
      </c>
      <c r="H4991" s="4">
        <v>0</v>
      </c>
      <c r="I4991" s="4">
        <v>579420</v>
      </c>
      <c r="J4991">
        <v>1</v>
      </c>
      <c r="K4991">
        <v>1</v>
      </c>
      <c r="L4991">
        <v>1</v>
      </c>
      <c r="M4991">
        <v>1</v>
      </c>
      <c r="N4991" s="2">
        <v>44477</v>
      </c>
      <c r="O4991" s="1" t="s">
        <v>724</v>
      </c>
      <c r="P4991" s="4">
        <v>1159420</v>
      </c>
      <c r="Q4991" s="4">
        <v>74182</v>
      </c>
      <c r="R4991" s="1" t="s">
        <v>23</v>
      </c>
      <c r="S4991" s="1" t="s">
        <v>50</v>
      </c>
      <c r="T4991" s="4">
        <f>Sales_Datas[[#This Row],[after_discount]]-(Sales_Datas[[#This Row],[qty_ordered]]*Sales_Datas[[#This Row],[cogs]])</f>
        <v>505238</v>
      </c>
      <c r="U4991" s="3">
        <f>IFERROR(Sales_Datas[[#This Row],[Gross_Profit]]/Sales_Datas[[#This Row],[after_discount]],0)</f>
        <v>0.87197197197197196</v>
      </c>
      <c r="V4991" s="1" t="str">
        <f>IF(Sales_Datas[[#This Row],[base_price]] &lt;= 632200, "Low", (IF(Sales_Datas[[#This Row],[base_price]] &gt;= 10092000, "High", "Medium")))</f>
        <v>Medium</v>
      </c>
    </row>
    <row r="4992" spans="1:22" x14ac:dyDescent="0.25">
      <c r="A4992" s="1" t="s">
        <v>13823</v>
      </c>
      <c r="B4992" s="1" t="s">
        <v>13824</v>
      </c>
      <c r="C4992" s="2">
        <v>44637</v>
      </c>
      <c r="D4992" s="1" t="s">
        <v>723</v>
      </c>
      <c r="E4992" s="4">
        <v>57942</v>
      </c>
      <c r="F4992">
        <v>1</v>
      </c>
      <c r="G4992" s="4">
        <v>579420</v>
      </c>
      <c r="H4992" s="4">
        <v>0</v>
      </c>
      <c r="I4992" s="4">
        <v>579420</v>
      </c>
      <c r="J4992">
        <v>1</v>
      </c>
      <c r="K4992">
        <v>1</v>
      </c>
      <c r="L4992">
        <v>1</v>
      </c>
      <c r="M4992">
        <v>1</v>
      </c>
      <c r="N4992" s="2">
        <v>44648</v>
      </c>
      <c r="O4992" s="1" t="s">
        <v>724</v>
      </c>
      <c r="P4992" s="4">
        <v>1159420</v>
      </c>
      <c r="Q4992" s="4">
        <v>74182</v>
      </c>
      <c r="R4992" s="1" t="s">
        <v>23</v>
      </c>
      <c r="S4992" s="1" t="s">
        <v>50</v>
      </c>
      <c r="T4992" s="4">
        <f>Sales_Datas[[#This Row],[after_discount]]-(Sales_Datas[[#This Row],[qty_ordered]]*Sales_Datas[[#This Row],[cogs]])</f>
        <v>505238</v>
      </c>
      <c r="U4992" s="3">
        <f>IFERROR(Sales_Datas[[#This Row],[Gross_Profit]]/Sales_Datas[[#This Row],[after_discount]],0)</f>
        <v>0.87197197197197196</v>
      </c>
      <c r="V4992" s="1" t="str">
        <f>IF(Sales_Datas[[#This Row],[base_price]] &lt;= 632200, "Low", (IF(Sales_Datas[[#This Row],[base_price]] &gt;= 10092000, "High", "Medium")))</f>
        <v>Medium</v>
      </c>
    </row>
    <row r="4993" spans="1:22" x14ac:dyDescent="0.25">
      <c r="A4993" s="1" t="s">
        <v>13825</v>
      </c>
      <c r="B4993" s="1" t="s">
        <v>13250</v>
      </c>
      <c r="C4993" s="2">
        <v>44664</v>
      </c>
      <c r="D4993" s="1" t="s">
        <v>723</v>
      </c>
      <c r="E4993" s="4">
        <v>57942</v>
      </c>
      <c r="F4993">
        <v>1</v>
      </c>
      <c r="G4993" s="4">
        <v>579420</v>
      </c>
      <c r="H4993" s="4">
        <v>0</v>
      </c>
      <c r="I4993" s="4">
        <v>579420</v>
      </c>
      <c r="J4993">
        <v>1</v>
      </c>
      <c r="K4993">
        <v>1</v>
      </c>
      <c r="L4993">
        <v>1</v>
      </c>
      <c r="M4993">
        <v>3</v>
      </c>
      <c r="N4993" s="2">
        <v>44475</v>
      </c>
      <c r="O4993" s="1" t="s">
        <v>724</v>
      </c>
      <c r="P4993" s="4">
        <v>1159420</v>
      </c>
      <c r="Q4993" s="4">
        <v>74182</v>
      </c>
      <c r="R4993" s="1" t="s">
        <v>23</v>
      </c>
      <c r="S4993" s="1" t="s">
        <v>56</v>
      </c>
      <c r="T4993" s="4">
        <f>Sales_Datas[[#This Row],[after_discount]]-(Sales_Datas[[#This Row],[qty_ordered]]*Sales_Datas[[#This Row],[cogs]])</f>
        <v>505238</v>
      </c>
      <c r="U4993" s="3">
        <f>IFERROR(Sales_Datas[[#This Row],[Gross_Profit]]/Sales_Datas[[#This Row],[after_discount]],0)</f>
        <v>0.87197197197197196</v>
      </c>
      <c r="V4993" s="1" t="str">
        <f>IF(Sales_Datas[[#This Row],[base_price]] &lt;= 632200, "Low", (IF(Sales_Datas[[#This Row],[base_price]] &gt;= 10092000, "High", "Medium")))</f>
        <v>Medium</v>
      </c>
    </row>
    <row r="4994" spans="1:22" x14ac:dyDescent="0.25">
      <c r="A4994" s="1" t="s">
        <v>13826</v>
      </c>
      <c r="B4994" s="1" t="s">
        <v>13827</v>
      </c>
      <c r="C4994" s="2">
        <v>44665</v>
      </c>
      <c r="D4994" s="1" t="s">
        <v>723</v>
      </c>
      <c r="E4994" s="4">
        <v>57942</v>
      </c>
      <c r="F4994">
        <v>1</v>
      </c>
      <c r="G4994" s="4">
        <v>579420</v>
      </c>
      <c r="H4994" s="4">
        <v>0</v>
      </c>
      <c r="I4994" s="4">
        <v>579420</v>
      </c>
      <c r="J4994">
        <v>1</v>
      </c>
      <c r="K4994">
        <v>1</v>
      </c>
      <c r="L4994">
        <v>1</v>
      </c>
      <c r="M4994">
        <v>1</v>
      </c>
      <c r="N4994" s="2">
        <v>44652</v>
      </c>
      <c r="O4994" s="1" t="s">
        <v>724</v>
      </c>
      <c r="P4994" s="4">
        <v>1159420</v>
      </c>
      <c r="Q4994" s="4">
        <v>74182</v>
      </c>
      <c r="R4994" s="1" t="s">
        <v>23</v>
      </c>
      <c r="S4994" s="1" t="s">
        <v>50</v>
      </c>
      <c r="T4994" s="4">
        <f>Sales_Datas[[#This Row],[after_discount]]-(Sales_Datas[[#This Row],[qty_ordered]]*Sales_Datas[[#This Row],[cogs]])</f>
        <v>505238</v>
      </c>
      <c r="U4994" s="3">
        <f>IFERROR(Sales_Datas[[#This Row],[Gross_Profit]]/Sales_Datas[[#This Row],[after_discount]],0)</f>
        <v>0.87197197197197196</v>
      </c>
      <c r="V4994" s="1" t="str">
        <f>IF(Sales_Datas[[#This Row],[base_price]] &lt;= 632200, "Low", (IF(Sales_Datas[[#This Row],[base_price]] &gt;= 10092000, "High", "Medium")))</f>
        <v>Medium</v>
      </c>
    </row>
    <row r="4995" spans="1:22" x14ac:dyDescent="0.25">
      <c r="A4995" s="1" t="s">
        <v>13828</v>
      </c>
      <c r="B4995" s="1" t="s">
        <v>13829</v>
      </c>
      <c r="C4995" s="2">
        <v>44684</v>
      </c>
      <c r="D4995" s="1" t="s">
        <v>13830</v>
      </c>
      <c r="E4995" s="4">
        <v>57942</v>
      </c>
      <c r="F4995">
        <v>1</v>
      </c>
      <c r="G4995" s="4">
        <v>579420</v>
      </c>
      <c r="H4995" s="4">
        <v>0</v>
      </c>
      <c r="I4995" s="4">
        <v>579420</v>
      </c>
      <c r="J4995">
        <v>1</v>
      </c>
      <c r="K4995">
        <v>1</v>
      </c>
      <c r="L4995">
        <v>1</v>
      </c>
      <c r="M4995">
        <v>1</v>
      </c>
      <c r="N4995" s="2">
        <v>44515</v>
      </c>
      <c r="O4995" s="1" t="s">
        <v>13831</v>
      </c>
      <c r="P4995" s="4">
        <v>579420</v>
      </c>
      <c r="Q4995" s="4">
        <v>35322</v>
      </c>
      <c r="R4995" s="1" t="s">
        <v>23</v>
      </c>
      <c r="S4995" s="1" t="s">
        <v>50</v>
      </c>
      <c r="T4995" s="4">
        <f>Sales_Datas[[#This Row],[after_discount]]-(Sales_Datas[[#This Row],[qty_ordered]]*Sales_Datas[[#This Row],[cogs]])</f>
        <v>544098</v>
      </c>
      <c r="U4995" s="3">
        <f>IFERROR(Sales_Datas[[#This Row],[Gross_Profit]]/Sales_Datas[[#This Row],[after_discount]],0)</f>
        <v>0.93903903903903907</v>
      </c>
      <c r="V4995" s="1" t="str">
        <f>IF(Sales_Datas[[#This Row],[base_price]] &lt;= 632200, "Low", (IF(Sales_Datas[[#This Row],[base_price]] &gt;= 10092000, "High", "Medium")))</f>
        <v>Low</v>
      </c>
    </row>
    <row r="4996" spans="1:22" x14ac:dyDescent="0.25">
      <c r="A4996" s="1" t="s">
        <v>13832</v>
      </c>
      <c r="B4996" s="1" t="s">
        <v>13833</v>
      </c>
      <c r="C4996" s="2">
        <v>44697</v>
      </c>
      <c r="D4996" s="1" t="s">
        <v>13808</v>
      </c>
      <c r="E4996" s="4">
        <v>57942</v>
      </c>
      <c r="F4996">
        <v>1</v>
      </c>
      <c r="G4996" s="4">
        <v>579420</v>
      </c>
      <c r="H4996" s="4">
        <v>0</v>
      </c>
      <c r="I4996" s="4">
        <v>579420</v>
      </c>
      <c r="J4996">
        <v>1</v>
      </c>
      <c r="K4996">
        <v>1</v>
      </c>
      <c r="L4996">
        <v>0</v>
      </c>
      <c r="M4996">
        <v>1</v>
      </c>
      <c r="N4996" s="2">
        <v>44449</v>
      </c>
      <c r="O4996" s="1" t="s">
        <v>13809</v>
      </c>
      <c r="P4996" s="4">
        <v>579420</v>
      </c>
      <c r="Q4996" s="4">
        <v>45182</v>
      </c>
      <c r="R4996" s="1" t="s">
        <v>23</v>
      </c>
      <c r="S4996" s="1" t="s">
        <v>50</v>
      </c>
      <c r="T4996" s="4">
        <f>Sales_Datas[[#This Row],[after_discount]]-(Sales_Datas[[#This Row],[qty_ordered]]*Sales_Datas[[#This Row],[cogs]])</f>
        <v>534238</v>
      </c>
      <c r="U4996" s="3">
        <f>IFERROR(Sales_Datas[[#This Row],[Gross_Profit]]/Sales_Datas[[#This Row],[after_discount]],0)</f>
        <v>0.92202202202202199</v>
      </c>
      <c r="V4996" s="1" t="str">
        <f>IF(Sales_Datas[[#This Row],[base_price]] &lt;= 632200, "Low", (IF(Sales_Datas[[#This Row],[base_price]] &gt;= 10092000, "High", "Medium")))</f>
        <v>Low</v>
      </c>
    </row>
    <row r="4997" spans="1:22" x14ac:dyDescent="0.25">
      <c r="A4997" s="1" t="s">
        <v>13834</v>
      </c>
      <c r="B4997" s="1" t="s">
        <v>13835</v>
      </c>
      <c r="C4997" s="2">
        <v>44777</v>
      </c>
      <c r="D4997" s="1" t="s">
        <v>723</v>
      </c>
      <c r="E4997" s="4">
        <v>57942</v>
      </c>
      <c r="F4997">
        <v>1</v>
      </c>
      <c r="G4997" s="4">
        <v>579420</v>
      </c>
      <c r="H4997" s="4">
        <v>0</v>
      </c>
      <c r="I4997" s="4">
        <v>579420</v>
      </c>
      <c r="J4997">
        <v>1</v>
      </c>
      <c r="K4997">
        <v>1</v>
      </c>
      <c r="L4997">
        <v>1</v>
      </c>
      <c r="M4997">
        <v>1</v>
      </c>
      <c r="N4997" s="2">
        <v>44404</v>
      </c>
      <c r="O4997" s="1" t="s">
        <v>724</v>
      </c>
      <c r="P4997" s="4">
        <v>1159420</v>
      </c>
      <c r="Q4997" s="4">
        <v>74182</v>
      </c>
      <c r="R4997" s="1" t="s">
        <v>23</v>
      </c>
      <c r="S4997" s="1" t="s">
        <v>50</v>
      </c>
      <c r="T4997" s="4">
        <f>Sales_Datas[[#This Row],[after_discount]]-(Sales_Datas[[#This Row],[qty_ordered]]*Sales_Datas[[#This Row],[cogs]])</f>
        <v>505238</v>
      </c>
      <c r="U4997" s="3">
        <f>IFERROR(Sales_Datas[[#This Row],[Gross_Profit]]/Sales_Datas[[#This Row],[after_discount]],0)</f>
        <v>0.87197197197197196</v>
      </c>
      <c r="V4997" s="1" t="str">
        <f>IF(Sales_Datas[[#This Row],[base_price]] &lt;= 632200, "Low", (IF(Sales_Datas[[#This Row],[base_price]] &gt;= 10092000, "High", "Medium")))</f>
        <v>Medium</v>
      </c>
    </row>
    <row r="4998" spans="1:22" x14ac:dyDescent="0.25">
      <c r="A4998" s="1" t="s">
        <v>13836</v>
      </c>
      <c r="B4998" s="1" t="s">
        <v>13837</v>
      </c>
      <c r="C4998" s="2">
        <v>44838</v>
      </c>
      <c r="D4998" s="1" t="s">
        <v>723</v>
      </c>
      <c r="E4998" s="4">
        <v>57942</v>
      </c>
      <c r="F4998">
        <v>1</v>
      </c>
      <c r="G4998" s="4">
        <v>579420</v>
      </c>
      <c r="H4998" s="4">
        <v>0</v>
      </c>
      <c r="I4998" s="4">
        <v>579420</v>
      </c>
      <c r="J4998">
        <v>1</v>
      </c>
      <c r="K4998">
        <v>1</v>
      </c>
      <c r="L4998">
        <v>1</v>
      </c>
      <c r="M4998">
        <v>1</v>
      </c>
      <c r="N4998" s="2">
        <v>44523</v>
      </c>
      <c r="O4998" s="1" t="s">
        <v>724</v>
      </c>
      <c r="P4998" s="4">
        <v>1159420</v>
      </c>
      <c r="Q4998" s="4">
        <v>74182</v>
      </c>
      <c r="R4998" s="1" t="s">
        <v>23</v>
      </c>
      <c r="S4998" s="1" t="s">
        <v>50</v>
      </c>
      <c r="T4998" s="4">
        <f>Sales_Datas[[#This Row],[after_discount]]-(Sales_Datas[[#This Row],[qty_ordered]]*Sales_Datas[[#This Row],[cogs]])</f>
        <v>505238</v>
      </c>
      <c r="U4998" s="3">
        <f>IFERROR(Sales_Datas[[#This Row],[Gross_Profit]]/Sales_Datas[[#This Row],[after_discount]],0)</f>
        <v>0.87197197197197196</v>
      </c>
      <c r="V4998" s="1" t="str">
        <f>IF(Sales_Datas[[#This Row],[base_price]] &lt;= 632200, "Low", (IF(Sales_Datas[[#This Row],[base_price]] &gt;= 10092000, "High", "Medium")))</f>
        <v>Medium</v>
      </c>
    </row>
    <row r="4999" spans="1:22" x14ac:dyDescent="0.25">
      <c r="A4999" s="1" t="s">
        <v>13838</v>
      </c>
      <c r="B4999" s="1" t="s">
        <v>13839</v>
      </c>
      <c r="C4999" s="2">
        <v>44426</v>
      </c>
      <c r="D4999" s="1" t="s">
        <v>13840</v>
      </c>
      <c r="E4999" s="4">
        <v>57942</v>
      </c>
      <c r="F4999">
        <v>1</v>
      </c>
      <c r="G4999" s="4">
        <v>579420</v>
      </c>
      <c r="H4999" s="4">
        <v>0</v>
      </c>
      <c r="I4999" s="4">
        <v>579420</v>
      </c>
      <c r="J4999">
        <v>1</v>
      </c>
      <c r="K4999">
        <v>1</v>
      </c>
      <c r="L4999">
        <v>1</v>
      </c>
      <c r="M4999">
        <v>1</v>
      </c>
      <c r="N4999" s="2">
        <v>44397</v>
      </c>
      <c r="O4999" s="1" t="s">
        <v>13841</v>
      </c>
      <c r="P4999" s="4">
        <v>579420</v>
      </c>
      <c r="Q4999" s="4">
        <v>41122</v>
      </c>
      <c r="R4999" s="1" t="s">
        <v>383</v>
      </c>
      <c r="S4999" s="1" t="s">
        <v>50</v>
      </c>
      <c r="T4999" s="4">
        <f>Sales_Datas[[#This Row],[after_discount]]-(Sales_Datas[[#This Row],[qty_ordered]]*Sales_Datas[[#This Row],[cogs]])</f>
        <v>538298</v>
      </c>
      <c r="U4999" s="3">
        <f>IFERROR(Sales_Datas[[#This Row],[Gross_Profit]]/Sales_Datas[[#This Row],[after_discount]],0)</f>
        <v>0.92902902902902906</v>
      </c>
      <c r="V4999" s="1" t="str">
        <f>IF(Sales_Datas[[#This Row],[base_price]] &lt;= 632200, "Low", (IF(Sales_Datas[[#This Row],[base_price]] &gt;= 10092000, "High", "Medium")))</f>
        <v>Low</v>
      </c>
    </row>
    <row r="5000" spans="1:22" x14ac:dyDescent="0.25">
      <c r="A5000" s="1" t="s">
        <v>13842</v>
      </c>
      <c r="B5000" s="1" t="s">
        <v>13843</v>
      </c>
      <c r="C5000" s="2">
        <v>44626</v>
      </c>
      <c r="D5000" s="1" t="s">
        <v>13844</v>
      </c>
      <c r="E5000" s="4">
        <v>28942</v>
      </c>
      <c r="F5000">
        <v>2</v>
      </c>
      <c r="G5000" s="4">
        <v>578840</v>
      </c>
      <c r="H5000" s="4">
        <v>0</v>
      </c>
      <c r="I5000" s="4">
        <v>578840</v>
      </c>
      <c r="J5000">
        <v>1</v>
      </c>
      <c r="K5000">
        <v>1</v>
      </c>
      <c r="L5000">
        <v>1</v>
      </c>
      <c r="M5000">
        <v>1</v>
      </c>
      <c r="N5000" s="2">
        <v>44574</v>
      </c>
      <c r="O5000" s="1" t="s">
        <v>13845</v>
      </c>
      <c r="P5000" s="4">
        <v>289420</v>
      </c>
      <c r="Q5000" s="4">
        <v>17342</v>
      </c>
      <c r="R5000" s="1" t="s">
        <v>554</v>
      </c>
      <c r="S5000" s="1" t="s">
        <v>50</v>
      </c>
      <c r="T5000" s="4">
        <f>Sales_Datas[[#This Row],[after_discount]]-(Sales_Datas[[#This Row],[qty_ordered]]*Sales_Datas[[#This Row],[cogs]])</f>
        <v>544156</v>
      </c>
      <c r="U5000" s="3">
        <f>IFERROR(Sales_Datas[[#This Row],[Gross_Profit]]/Sales_Datas[[#This Row],[after_discount]],0)</f>
        <v>0.94008016032064123</v>
      </c>
      <c r="V5000" s="1" t="str">
        <f>IF(Sales_Datas[[#This Row],[base_price]] &lt;= 632200, "Low", (IF(Sales_Datas[[#This Row],[base_price]] &gt;= 10092000, "High", "Medium")))</f>
        <v>Low</v>
      </c>
    </row>
    <row r="5001" spans="1:22" x14ac:dyDescent="0.25">
      <c r="A5001" s="1" t="s">
        <v>13846</v>
      </c>
      <c r="B5001" s="1" t="s">
        <v>13847</v>
      </c>
      <c r="C5001" s="2">
        <v>44755</v>
      </c>
      <c r="D5001" s="1" t="s">
        <v>13848</v>
      </c>
      <c r="E5001" s="4">
        <v>57768</v>
      </c>
      <c r="F5001">
        <v>1</v>
      </c>
      <c r="G5001" s="4">
        <v>577680</v>
      </c>
      <c r="H5001" s="4">
        <v>0</v>
      </c>
      <c r="I5001" s="4">
        <v>577680</v>
      </c>
      <c r="J5001">
        <v>1</v>
      </c>
      <c r="K5001">
        <v>1</v>
      </c>
      <c r="L5001">
        <v>1</v>
      </c>
      <c r="M5001">
        <v>1</v>
      </c>
      <c r="N5001" s="2">
        <v>44694</v>
      </c>
      <c r="O5001" s="1" t="s">
        <v>13849</v>
      </c>
      <c r="P5001" s="4">
        <v>577680</v>
      </c>
      <c r="Q5001" s="4">
        <v>36366</v>
      </c>
      <c r="R5001" s="1" t="s">
        <v>23</v>
      </c>
      <c r="S5001" s="1" t="s">
        <v>50</v>
      </c>
      <c r="T5001" s="4">
        <f>Sales_Datas[[#This Row],[after_discount]]-(Sales_Datas[[#This Row],[qty_ordered]]*Sales_Datas[[#This Row],[cogs]])</f>
        <v>541314</v>
      </c>
      <c r="U5001" s="3">
        <f>IFERROR(Sales_Datas[[#This Row],[Gross_Profit]]/Sales_Datas[[#This Row],[after_discount]],0)</f>
        <v>0.93704819277108431</v>
      </c>
      <c r="V5001" s="1" t="str">
        <f>IF(Sales_Datas[[#This Row],[base_price]] &lt;= 632200, "Low", (IF(Sales_Datas[[#This Row],[base_price]] &gt;= 10092000, "High", "Medium")))</f>
        <v>Low</v>
      </c>
    </row>
    <row r="5002" spans="1:22" x14ac:dyDescent="0.25">
      <c r="A5002" s="1" t="s">
        <v>13850</v>
      </c>
      <c r="B5002" s="1" t="s">
        <v>10304</v>
      </c>
      <c r="C5002" s="2">
        <v>44397</v>
      </c>
      <c r="D5002" s="1" t="s">
        <v>13851</v>
      </c>
      <c r="E5002" s="4">
        <v>57710</v>
      </c>
      <c r="F5002">
        <v>1</v>
      </c>
      <c r="G5002" s="4">
        <v>577100</v>
      </c>
      <c r="H5002" s="4">
        <v>0</v>
      </c>
      <c r="I5002" s="4">
        <v>577100</v>
      </c>
      <c r="J5002">
        <v>1</v>
      </c>
      <c r="K5002">
        <v>0</v>
      </c>
      <c r="L5002">
        <v>0</v>
      </c>
      <c r="M5002">
        <v>1</v>
      </c>
      <c r="N5002" s="2">
        <v>44392</v>
      </c>
      <c r="O5002" s="1" t="s">
        <v>13852</v>
      </c>
      <c r="P5002" s="4">
        <v>577100</v>
      </c>
      <c r="Q5002" s="4">
        <v>50170</v>
      </c>
      <c r="R5002" s="1" t="s">
        <v>475</v>
      </c>
      <c r="S5002" s="1" t="s">
        <v>50</v>
      </c>
      <c r="T5002" s="4">
        <f>Sales_Datas[[#This Row],[after_discount]]-(Sales_Datas[[#This Row],[qty_ordered]]*Sales_Datas[[#This Row],[cogs]])</f>
        <v>526930</v>
      </c>
      <c r="U5002" s="3">
        <f>IFERROR(Sales_Datas[[#This Row],[Gross_Profit]]/Sales_Datas[[#This Row],[after_discount]],0)</f>
        <v>0.91306532663316586</v>
      </c>
      <c r="V5002" s="1" t="str">
        <f>IF(Sales_Datas[[#This Row],[base_price]] &lt;= 632200, "Low", (IF(Sales_Datas[[#This Row],[base_price]] &gt;= 10092000, "High", "Medium")))</f>
        <v>Low</v>
      </c>
    </row>
    <row r="5003" spans="1:22" x14ac:dyDescent="0.25">
      <c r="A5003" s="1" t="s">
        <v>13853</v>
      </c>
      <c r="B5003" s="1" t="s">
        <v>13854</v>
      </c>
      <c r="C5003" s="2">
        <v>44398</v>
      </c>
      <c r="D5003" s="1" t="s">
        <v>13855</v>
      </c>
      <c r="E5003" s="4">
        <v>57710</v>
      </c>
      <c r="F5003">
        <v>1</v>
      </c>
      <c r="G5003" s="4">
        <v>577100</v>
      </c>
      <c r="H5003" s="4">
        <v>0</v>
      </c>
      <c r="I5003" s="4">
        <v>577100</v>
      </c>
      <c r="J5003">
        <v>1</v>
      </c>
      <c r="K5003">
        <v>1</v>
      </c>
      <c r="L5003">
        <v>1</v>
      </c>
      <c r="M5003">
        <v>1</v>
      </c>
      <c r="N5003" s="2">
        <v>44390</v>
      </c>
      <c r="O5003" s="1" t="s">
        <v>13856</v>
      </c>
      <c r="P5003" s="4">
        <v>577100</v>
      </c>
      <c r="Q5003" s="4">
        <v>50750</v>
      </c>
      <c r="R5003" s="1" t="s">
        <v>475</v>
      </c>
      <c r="S5003" s="1" t="s">
        <v>50</v>
      </c>
      <c r="T5003" s="4">
        <f>Sales_Datas[[#This Row],[after_discount]]-(Sales_Datas[[#This Row],[qty_ordered]]*Sales_Datas[[#This Row],[cogs]])</f>
        <v>526350</v>
      </c>
      <c r="U5003" s="3">
        <f>IFERROR(Sales_Datas[[#This Row],[Gross_Profit]]/Sales_Datas[[#This Row],[after_discount]],0)</f>
        <v>0.9120603015075377</v>
      </c>
      <c r="V5003" s="1" t="str">
        <f>IF(Sales_Datas[[#This Row],[base_price]] &lt;= 632200, "Low", (IF(Sales_Datas[[#This Row],[base_price]] &gt;= 10092000, "High", "Medium")))</f>
        <v>Low</v>
      </c>
    </row>
    <row r="5004" spans="1:22" x14ac:dyDescent="0.25">
      <c r="A5004" s="1" t="s">
        <v>13857</v>
      </c>
      <c r="B5004" s="1" t="s">
        <v>13858</v>
      </c>
      <c r="C5004" s="2">
        <v>44526</v>
      </c>
      <c r="D5004" s="1" t="s">
        <v>13859</v>
      </c>
      <c r="E5004" s="4">
        <v>57710</v>
      </c>
      <c r="F5004">
        <v>1</v>
      </c>
      <c r="G5004" s="4">
        <v>577100</v>
      </c>
      <c r="H5004" s="4">
        <v>0</v>
      </c>
      <c r="I5004" s="4">
        <v>577100</v>
      </c>
      <c r="J5004">
        <v>1</v>
      </c>
      <c r="K5004">
        <v>1</v>
      </c>
      <c r="L5004">
        <v>1</v>
      </c>
      <c r="M5004">
        <v>1</v>
      </c>
      <c r="N5004" s="2">
        <v>44512</v>
      </c>
      <c r="O5004" s="1" t="s">
        <v>13860</v>
      </c>
      <c r="P5004" s="4">
        <v>577100</v>
      </c>
      <c r="Q5004" s="4">
        <v>40948</v>
      </c>
      <c r="R5004" s="1" t="s">
        <v>475</v>
      </c>
      <c r="S5004" s="1" t="s">
        <v>50</v>
      </c>
      <c r="T5004" s="4">
        <f>Sales_Datas[[#This Row],[after_discount]]-(Sales_Datas[[#This Row],[qty_ordered]]*Sales_Datas[[#This Row],[cogs]])</f>
        <v>536152</v>
      </c>
      <c r="U5004" s="3">
        <f>IFERROR(Sales_Datas[[#This Row],[Gross_Profit]]/Sales_Datas[[#This Row],[after_discount]],0)</f>
        <v>0.92904522613065321</v>
      </c>
      <c r="V5004" s="1" t="str">
        <f>IF(Sales_Datas[[#This Row],[base_price]] &lt;= 632200, "Low", (IF(Sales_Datas[[#This Row],[base_price]] &gt;= 10092000, "High", "Medium")))</f>
        <v>Low</v>
      </c>
    </row>
    <row r="5005" spans="1:22" x14ac:dyDescent="0.25">
      <c r="A5005" s="1" t="s">
        <v>13861</v>
      </c>
      <c r="B5005" s="1" t="s">
        <v>13862</v>
      </c>
      <c r="C5005" s="2">
        <v>44527</v>
      </c>
      <c r="D5005" s="1" t="s">
        <v>13863</v>
      </c>
      <c r="E5005" s="4">
        <v>57710</v>
      </c>
      <c r="F5005">
        <v>1</v>
      </c>
      <c r="G5005" s="4">
        <v>577100</v>
      </c>
      <c r="H5005" s="4">
        <v>0</v>
      </c>
      <c r="I5005" s="4">
        <v>577100</v>
      </c>
      <c r="J5005">
        <v>1</v>
      </c>
      <c r="K5005">
        <v>1</v>
      </c>
      <c r="L5005">
        <v>1</v>
      </c>
      <c r="M5005">
        <v>1</v>
      </c>
      <c r="N5005" s="2">
        <v>44524</v>
      </c>
      <c r="O5005" s="1" t="s">
        <v>13864</v>
      </c>
      <c r="P5005" s="4">
        <v>577100</v>
      </c>
      <c r="Q5005" s="4">
        <v>41528</v>
      </c>
      <c r="R5005" s="1" t="s">
        <v>475</v>
      </c>
      <c r="S5005" s="1" t="s">
        <v>50</v>
      </c>
      <c r="T5005" s="4">
        <f>Sales_Datas[[#This Row],[after_discount]]-(Sales_Datas[[#This Row],[qty_ordered]]*Sales_Datas[[#This Row],[cogs]])</f>
        <v>535572</v>
      </c>
      <c r="U5005" s="3">
        <f>IFERROR(Sales_Datas[[#This Row],[Gross_Profit]]/Sales_Datas[[#This Row],[after_discount]],0)</f>
        <v>0.92804020100502516</v>
      </c>
      <c r="V5005" s="1" t="str">
        <f>IF(Sales_Datas[[#This Row],[base_price]] &lt;= 632200, "Low", (IF(Sales_Datas[[#This Row],[base_price]] &gt;= 10092000, "High", "Medium")))</f>
        <v>Low</v>
      </c>
    </row>
    <row r="5006" spans="1:22" x14ac:dyDescent="0.25">
      <c r="A5006" s="1" t="s">
        <v>13865</v>
      </c>
      <c r="B5006" s="1" t="s">
        <v>10608</v>
      </c>
      <c r="C5006" s="2">
        <v>44612</v>
      </c>
      <c r="D5006" s="1" t="s">
        <v>13866</v>
      </c>
      <c r="E5006" s="4">
        <v>57710</v>
      </c>
      <c r="F5006">
        <v>1</v>
      </c>
      <c r="G5006" s="4">
        <v>577100</v>
      </c>
      <c r="H5006" s="4">
        <v>0</v>
      </c>
      <c r="I5006" s="4">
        <v>577100</v>
      </c>
      <c r="J5006">
        <v>1</v>
      </c>
      <c r="K5006">
        <v>1</v>
      </c>
      <c r="L5006">
        <v>1</v>
      </c>
      <c r="M5006">
        <v>1</v>
      </c>
      <c r="N5006" s="2">
        <v>44491</v>
      </c>
      <c r="O5006" s="1" t="s">
        <v>13867</v>
      </c>
      <c r="P5006" s="4">
        <v>577100</v>
      </c>
      <c r="Q5006" s="4">
        <v>37468</v>
      </c>
      <c r="R5006" s="1" t="s">
        <v>475</v>
      </c>
      <c r="S5006" s="1" t="s">
        <v>50</v>
      </c>
      <c r="T5006" s="4">
        <f>Sales_Datas[[#This Row],[after_discount]]-(Sales_Datas[[#This Row],[qty_ordered]]*Sales_Datas[[#This Row],[cogs]])</f>
        <v>539632</v>
      </c>
      <c r="U5006" s="3">
        <f>IFERROR(Sales_Datas[[#This Row],[Gross_Profit]]/Sales_Datas[[#This Row],[after_discount]],0)</f>
        <v>0.9350753768844221</v>
      </c>
      <c r="V5006" s="1" t="str">
        <f>IF(Sales_Datas[[#This Row],[base_price]] &lt;= 632200, "Low", (IF(Sales_Datas[[#This Row],[base_price]] &gt;= 10092000, "High", "Medium")))</f>
        <v>Low</v>
      </c>
    </row>
    <row r="5007" spans="1:22" x14ac:dyDescent="0.25">
      <c r="A5007" s="1" t="s">
        <v>13868</v>
      </c>
      <c r="B5007" s="1" t="s">
        <v>13869</v>
      </c>
      <c r="C5007" s="2">
        <v>44620</v>
      </c>
      <c r="D5007" s="1" t="s">
        <v>13870</v>
      </c>
      <c r="E5007" s="4">
        <v>57710</v>
      </c>
      <c r="F5007">
        <v>1</v>
      </c>
      <c r="G5007" s="4">
        <v>577100</v>
      </c>
      <c r="H5007" s="4">
        <v>0</v>
      </c>
      <c r="I5007" s="4">
        <v>577100</v>
      </c>
      <c r="J5007">
        <v>1</v>
      </c>
      <c r="K5007">
        <v>1</v>
      </c>
      <c r="L5007">
        <v>0</v>
      </c>
      <c r="M5007">
        <v>1</v>
      </c>
      <c r="N5007" s="2">
        <v>44618</v>
      </c>
      <c r="O5007" s="1" t="s">
        <v>13871</v>
      </c>
      <c r="P5007" s="4">
        <v>577100</v>
      </c>
      <c r="Q5007" s="4">
        <v>38628</v>
      </c>
      <c r="R5007" s="1" t="s">
        <v>475</v>
      </c>
      <c r="S5007" s="1" t="s">
        <v>50</v>
      </c>
      <c r="T5007" s="4">
        <f>Sales_Datas[[#This Row],[after_discount]]-(Sales_Datas[[#This Row],[qty_ordered]]*Sales_Datas[[#This Row],[cogs]])</f>
        <v>538472</v>
      </c>
      <c r="U5007" s="3">
        <f>IFERROR(Sales_Datas[[#This Row],[Gross_Profit]]/Sales_Datas[[#This Row],[after_discount]],0)</f>
        <v>0.93306532663316588</v>
      </c>
      <c r="V5007" s="1" t="str">
        <f>IF(Sales_Datas[[#This Row],[base_price]] &lt;= 632200, "Low", (IF(Sales_Datas[[#This Row],[base_price]] &gt;= 10092000, "High", "Medium")))</f>
        <v>Low</v>
      </c>
    </row>
    <row r="5008" spans="1:22" x14ac:dyDescent="0.25">
      <c r="A5008" s="1" t="s">
        <v>13872</v>
      </c>
      <c r="B5008" s="1" t="s">
        <v>13873</v>
      </c>
      <c r="C5008" s="2">
        <v>44648</v>
      </c>
      <c r="D5008" s="1" t="s">
        <v>4752</v>
      </c>
      <c r="E5008" s="4">
        <v>57710</v>
      </c>
      <c r="F5008">
        <v>1</v>
      </c>
      <c r="G5008" s="4">
        <v>577100</v>
      </c>
      <c r="H5008" s="4">
        <v>0</v>
      </c>
      <c r="I5008" s="4">
        <v>577100</v>
      </c>
      <c r="J5008">
        <v>1</v>
      </c>
      <c r="K5008">
        <v>1</v>
      </c>
      <c r="L5008">
        <v>1</v>
      </c>
      <c r="M5008">
        <v>1</v>
      </c>
      <c r="N5008" s="2">
        <v>44640</v>
      </c>
      <c r="O5008" s="1" t="s">
        <v>4753</v>
      </c>
      <c r="P5008" s="4">
        <v>577100</v>
      </c>
      <c r="Q5008" s="4">
        <v>42688</v>
      </c>
      <c r="R5008" s="1" t="s">
        <v>475</v>
      </c>
      <c r="S5008" s="1" t="s">
        <v>50</v>
      </c>
      <c r="T5008" s="4">
        <f>Sales_Datas[[#This Row],[after_discount]]-(Sales_Datas[[#This Row],[qty_ordered]]*Sales_Datas[[#This Row],[cogs]])</f>
        <v>534412</v>
      </c>
      <c r="U5008" s="3">
        <f>IFERROR(Sales_Datas[[#This Row],[Gross_Profit]]/Sales_Datas[[#This Row],[after_discount]],0)</f>
        <v>0.92603015075376882</v>
      </c>
      <c r="V5008" s="1" t="str">
        <f>IF(Sales_Datas[[#This Row],[base_price]] &lt;= 632200, "Low", (IF(Sales_Datas[[#This Row],[base_price]] &gt;= 10092000, "High", "Medium")))</f>
        <v>Low</v>
      </c>
    </row>
    <row r="5009" spans="1:22" x14ac:dyDescent="0.25">
      <c r="A5009" s="1" t="s">
        <v>13874</v>
      </c>
      <c r="B5009" s="1" t="s">
        <v>13875</v>
      </c>
      <c r="C5009" s="2">
        <v>44665</v>
      </c>
      <c r="D5009" s="1" t="s">
        <v>4752</v>
      </c>
      <c r="E5009" s="4">
        <v>57710</v>
      </c>
      <c r="F5009">
        <v>1</v>
      </c>
      <c r="G5009" s="4">
        <v>577100</v>
      </c>
      <c r="H5009" s="4">
        <v>0</v>
      </c>
      <c r="I5009" s="4">
        <v>577100</v>
      </c>
      <c r="J5009">
        <v>1</v>
      </c>
      <c r="K5009">
        <v>1</v>
      </c>
      <c r="L5009">
        <v>1</v>
      </c>
      <c r="M5009">
        <v>1</v>
      </c>
      <c r="N5009" s="2">
        <v>44668</v>
      </c>
      <c r="O5009" s="1" t="s">
        <v>4753</v>
      </c>
      <c r="P5009" s="4">
        <v>577100</v>
      </c>
      <c r="Q5009" s="4">
        <v>42688</v>
      </c>
      <c r="R5009" s="1" t="s">
        <v>475</v>
      </c>
      <c r="S5009" s="1" t="s">
        <v>50</v>
      </c>
      <c r="T5009" s="4">
        <f>Sales_Datas[[#This Row],[after_discount]]-(Sales_Datas[[#This Row],[qty_ordered]]*Sales_Datas[[#This Row],[cogs]])</f>
        <v>534412</v>
      </c>
      <c r="U5009" s="3">
        <f>IFERROR(Sales_Datas[[#This Row],[Gross_Profit]]/Sales_Datas[[#This Row],[after_discount]],0)</f>
        <v>0.92603015075376882</v>
      </c>
      <c r="V5009" s="1" t="str">
        <f>IF(Sales_Datas[[#This Row],[base_price]] &lt;= 632200, "Low", (IF(Sales_Datas[[#This Row],[base_price]] &gt;= 10092000, "High", "Medium")))</f>
        <v>Low</v>
      </c>
    </row>
    <row r="5010" spans="1:22" x14ac:dyDescent="0.25">
      <c r="A5010" s="1" t="s">
        <v>13876</v>
      </c>
      <c r="B5010" s="1" t="s">
        <v>13877</v>
      </c>
      <c r="C5010" s="2">
        <v>44671</v>
      </c>
      <c r="D5010" s="1" t="s">
        <v>4752</v>
      </c>
      <c r="E5010" s="4">
        <v>57710</v>
      </c>
      <c r="F5010">
        <v>1</v>
      </c>
      <c r="G5010" s="4">
        <v>577100</v>
      </c>
      <c r="H5010" s="4">
        <v>0</v>
      </c>
      <c r="I5010" s="4">
        <v>577100</v>
      </c>
      <c r="J5010">
        <v>1</v>
      </c>
      <c r="K5010">
        <v>1</v>
      </c>
      <c r="L5010">
        <v>1</v>
      </c>
      <c r="M5010">
        <v>1</v>
      </c>
      <c r="N5010" s="2">
        <v>44657</v>
      </c>
      <c r="O5010" s="1" t="s">
        <v>4753</v>
      </c>
      <c r="P5010" s="4">
        <v>577100</v>
      </c>
      <c r="Q5010" s="4">
        <v>42688</v>
      </c>
      <c r="R5010" s="1" t="s">
        <v>475</v>
      </c>
      <c r="S5010" s="1" t="s">
        <v>50</v>
      </c>
      <c r="T5010" s="4">
        <f>Sales_Datas[[#This Row],[after_discount]]-(Sales_Datas[[#This Row],[qty_ordered]]*Sales_Datas[[#This Row],[cogs]])</f>
        <v>534412</v>
      </c>
      <c r="U5010" s="3">
        <f>IFERROR(Sales_Datas[[#This Row],[Gross_Profit]]/Sales_Datas[[#This Row],[after_discount]],0)</f>
        <v>0.92603015075376882</v>
      </c>
      <c r="V5010" s="1" t="str">
        <f>IF(Sales_Datas[[#This Row],[base_price]] &lt;= 632200, "Low", (IF(Sales_Datas[[#This Row],[base_price]] &gt;= 10092000, "High", "Medium")))</f>
        <v>Low</v>
      </c>
    </row>
    <row r="5011" spans="1:22" x14ac:dyDescent="0.25">
      <c r="A5011" s="1" t="s">
        <v>13878</v>
      </c>
      <c r="B5011" s="1" t="s">
        <v>13879</v>
      </c>
      <c r="C5011" s="2">
        <v>44674</v>
      </c>
      <c r="D5011" s="1" t="s">
        <v>4752</v>
      </c>
      <c r="E5011" s="4">
        <v>57710</v>
      </c>
      <c r="F5011">
        <v>1</v>
      </c>
      <c r="G5011" s="4">
        <v>577100</v>
      </c>
      <c r="H5011" s="4">
        <v>0</v>
      </c>
      <c r="I5011" s="4">
        <v>577100</v>
      </c>
      <c r="J5011">
        <v>1</v>
      </c>
      <c r="K5011">
        <v>1</v>
      </c>
      <c r="L5011">
        <v>1</v>
      </c>
      <c r="M5011">
        <v>1</v>
      </c>
      <c r="N5011" s="2">
        <v>44669</v>
      </c>
      <c r="O5011" s="1" t="s">
        <v>4753</v>
      </c>
      <c r="P5011" s="4">
        <v>577100</v>
      </c>
      <c r="Q5011" s="4">
        <v>42688</v>
      </c>
      <c r="R5011" s="1" t="s">
        <v>475</v>
      </c>
      <c r="S5011" s="1" t="s">
        <v>50</v>
      </c>
      <c r="T5011" s="4">
        <f>Sales_Datas[[#This Row],[after_discount]]-(Sales_Datas[[#This Row],[qty_ordered]]*Sales_Datas[[#This Row],[cogs]])</f>
        <v>534412</v>
      </c>
      <c r="U5011" s="3">
        <f>IFERROR(Sales_Datas[[#This Row],[Gross_Profit]]/Sales_Datas[[#This Row],[after_discount]],0)</f>
        <v>0.92603015075376882</v>
      </c>
      <c r="V5011" s="1" t="str">
        <f>IF(Sales_Datas[[#This Row],[base_price]] &lt;= 632200, "Low", (IF(Sales_Datas[[#This Row],[base_price]] &gt;= 10092000, "High", "Medium")))</f>
        <v>Low</v>
      </c>
    </row>
    <row r="5012" spans="1:22" x14ac:dyDescent="0.25">
      <c r="A5012" s="1" t="s">
        <v>13880</v>
      </c>
      <c r="B5012" s="1" t="s">
        <v>13881</v>
      </c>
      <c r="C5012" s="2">
        <v>44717</v>
      </c>
      <c r="D5012" s="1" t="s">
        <v>13859</v>
      </c>
      <c r="E5012" s="4">
        <v>57710</v>
      </c>
      <c r="F5012">
        <v>1</v>
      </c>
      <c r="G5012" s="4">
        <v>577100</v>
      </c>
      <c r="H5012" s="4">
        <v>0</v>
      </c>
      <c r="I5012" s="4">
        <v>577100</v>
      </c>
      <c r="J5012">
        <v>1</v>
      </c>
      <c r="K5012">
        <v>1</v>
      </c>
      <c r="L5012">
        <v>1</v>
      </c>
      <c r="M5012">
        <v>1</v>
      </c>
      <c r="N5012" s="2">
        <v>44702</v>
      </c>
      <c r="O5012" s="1" t="s">
        <v>13860</v>
      </c>
      <c r="P5012" s="4">
        <v>577100</v>
      </c>
      <c r="Q5012" s="4">
        <v>40948</v>
      </c>
      <c r="R5012" s="1" t="s">
        <v>475</v>
      </c>
      <c r="S5012" s="1" t="s">
        <v>50</v>
      </c>
      <c r="T5012" s="4">
        <f>Sales_Datas[[#This Row],[after_discount]]-(Sales_Datas[[#This Row],[qty_ordered]]*Sales_Datas[[#This Row],[cogs]])</f>
        <v>536152</v>
      </c>
      <c r="U5012" s="3">
        <f>IFERROR(Sales_Datas[[#This Row],[Gross_Profit]]/Sales_Datas[[#This Row],[after_discount]],0)</f>
        <v>0.92904522613065321</v>
      </c>
      <c r="V5012" s="1" t="str">
        <f>IF(Sales_Datas[[#This Row],[base_price]] &lt;= 632200, "Low", (IF(Sales_Datas[[#This Row],[base_price]] &gt;= 10092000, "High", "Medium")))</f>
        <v>Low</v>
      </c>
    </row>
    <row r="5013" spans="1:22" x14ac:dyDescent="0.25">
      <c r="A5013" s="1" t="s">
        <v>13882</v>
      </c>
      <c r="B5013" s="1" t="s">
        <v>760</v>
      </c>
      <c r="C5013" s="2">
        <v>44726</v>
      </c>
      <c r="D5013" s="1" t="s">
        <v>761</v>
      </c>
      <c r="E5013" s="4">
        <v>57710</v>
      </c>
      <c r="F5013">
        <v>1</v>
      </c>
      <c r="G5013" s="4">
        <v>577100</v>
      </c>
      <c r="H5013" s="4">
        <v>0</v>
      </c>
      <c r="I5013" s="4">
        <v>577100</v>
      </c>
      <c r="J5013">
        <v>1</v>
      </c>
      <c r="K5013">
        <v>0</v>
      </c>
      <c r="L5013">
        <v>0</v>
      </c>
      <c r="M5013">
        <v>1</v>
      </c>
      <c r="N5013" s="2">
        <v>44443</v>
      </c>
      <c r="O5013" s="1" t="s">
        <v>762</v>
      </c>
      <c r="P5013" s="4">
        <v>577100</v>
      </c>
      <c r="Q5013" s="4">
        <v>46690</v>
      </c>
      <c r="R5013" s="1" t="s">
        <v>475</v>
      </c>
      <c r="S5013" s="1" t="s">
        <v>50</v>
      </c>
      <c r="T5013" s="4">
        <f>Sales_Datas[[#This Row],[after_discount]]-(Sales_Datas[[#This Row],[qty_ordered]]*Sales_Datas[[#This Row],[cogs]])</f>
        <v>530410</v>
      </c>
      <c r="U5013" s="3">
        <f>IFERROR(Sales_Datas[[#This Row],[Gross_Profit]]/Sales_Datas[[#This Row],[after_discount]],0)</f>
        <v>0.91909547738693465</v>
      </c>
      <c r="V5013" s="1" t="str">
        <f>IF(Sales_Datas[[#This Row],[base_price]] &lt;= 632200, "Low", (IF(Sales_Datas[[#This Row],[base_price]] &gt;= 10092000, "High", "Medium")))</f>
        <v>Low</v>
      </c>
    </row>
    <row r="5014" spans="1:22" x14ac:dyDescent="0.25">
      <c r="A5014" s="1" t="s">
        <v>13883</v>
      </c>
      <c r="B5014" s="1" t="s">
        <v>13884</v>
      </c>
      <c r="C5014" s="2">
        <v>44774</v>
      </c>
      <c r="D5014" s="1" t="s">
        <v>4752</v>
      </c>
      <c r="E5014" s="4">
        <v>57710</v>
      </c>
      <c r="F5014">
        <v>1</v>
      </c>
      <c r="G5014" s="4">
        <v>577100</v>
      </c>
      <c r="H5014" s="4">
        <v>0</v>
      </c>
      <c r="I5014" s="4">
        <v>577100</v>
      </c>
      <c r="J5014">
        <v>1</v>
      </c>
      <c r="K5014">
        <v>1</v>
      </c>
      <c r="L5014">
        <v>1</v>
      </c>
      <c r="M5014">
        <v>1</v>
      </c>
      <c r="N5014" s="2">
        <v>44570</v>
      </c>
      <c r="O5014" s="1" t="s">
        <v>4753</v>
      </c>
      <c r="P5014" s="4">
        <v>577100</v>
      </c>
      <c r="Q5014" s="4">
        <v>42688</v>
      </c>
      <c r="R5014" s="1" t="s">
        <v>475</v>
      </c>
      <c r="S5014" s="1" t="s">
        <v>50</v>
      </c>
      <c r="T5014" s="4">
        <f>Sales_Datas[[#This Row],[after_discount]]-(Sales_Datas[[#This Row],[qty_ordered]]*Sales_Datas[[#This Row],[cogs]])</f>
        <v>534412</v>
      </c>
      <c r="U5014" s="3">
        <f>IFERROR(Sales_Datas[[#This Row],[Gross_Profit]]/Sales_Datas[[#This Row],[after_discount]],0)</f>
        <v>0.92603015075376882</v>
      </c>
      <c r="V5014" s="1" t="str">
        <f>IF(Sales_Datas[[#This Row],[base_price]] &lt;= 632200, "Low", (IF(Sales_Datas[[#This Row],[base_price]] &gt;= 10092000, "High", "Medium")))</f>
        <v>Low</v>
      </c>
    </row>
    <row r="5015" spans="1:22" x14ac:dyDescent="0.25">
      <c r="A5015" s="1" t="s">
        <v>13885</v>
      </c>
      <c r="B5015" s="1" t="s">
        <v>13886</v>
      </c>
      <c r="C5015" s="2">
        <v>44807</v>
      </c>
      <c r="D5015" s="1" t="s">
        <v>4752</v>
      </c>
      <c r="E5015" s="4">
        <v>57710</v>
      </c>
      <c r="F5015">
        <v>1</v>
      </c>
      <c r="G5015" s="4">
        <v>577100</v>
      </c>
      <c r="H5015" s="4">
        <v>0</v>
      </c>
      <c r="I5015" s="4">
        <v>577100</v>
      </c>
      <c r="J5015">
        <v>1</v>
      </c>
      <c r="K5015">
        <v>1</v>
      </c>
      <c r="L5015">
        <v>1</v>
      </c>
      <c r="M5015">
        <v>1</v>
      </c>
      <c r="N5015" s="2">
        <v>44643</v>
      </c>
      <c r="O5015" s="1" t="s">
        <v>4753</v>
      </c>
      <c r="P5015" s="4">
        <v>577100</v>
      </c>
      <c r="Q5015" s="4">
        <v>42688</v>
      </c>
      <c r="R5015" s="1" t="s">
        <v>475</v>
      </c>
      <c r="S5015" s="1" t="s">
        <v>50</v>
      </c>
      <c r="T5015" s="4">
        <f>Sales_Datas[[#This Row],[after_discount]]-(Sales_Datas[[#This Row],[qty_ordered]]*Sales_Datas[[#This Row],[cogs]])</f>
        <v>534412</v>
      </c>
      <c r="U5015" s="3">
        <f>IFERROR(Sales_Datas[[#This Row],[Gross_Profit]]/Sales_Datas[[#This Row],[after_discount]],0)</f>
        <v>0.92603015075376882</v>
      </c>
      <c r="V5015" s="1" t="str">
        <f>IF(Sales_Datas[[#This Row],[base_price]] &lt;= 632200, "Low", (IF(Sales_Datas[[#This Row],[base_price]] &gt;= 10092000, "High", "Medium")))</f>
        <v>Low</v>
      </c>
    </row>
    <row r="5016" spans="1:22" x14ac:dyDescent="0.25">
      <c r="A5016" s="1" t="s">
        <v>13887</v>
      </c>
      <c r="B5016" s="1" t="s">
        <v>13888</v>
      </c>
      <c r="C5016" s="2">
        <v>44392</v>
      </c>
      <c r="D5016" s="1" t="s">
        <v>13889</v>
      </c>
      <c r="E5016" s="4">
        <v>57710</v>
      </c>
      <c r="F5016">
        <v>1</v>
      </c>
      <c r="G5016" s="4">
        <v>577100</v>
      </c>
      <c r="H5016" s="4">
        <v>0</v>
      </c>
      <c r="I5016" s="4">
        <v>577100</v>
      </c>
      <c r="J5016">
        <v>1</v>
      </c>
      <c r="K5016">
        <v>1</v>
      </c>
      <c r="L5016">
        <v>1</v>
      </c>
      <c r="M5016">
        <v>1</v>
      </c>
      <c r="N5016" s="2">
        <v>44395</v>
      </c>
      <c r="O5016" s="1" t="s">
        <v>13890</v>
      </c>
      <c r="P5016" s="4">
        <v>577100</v>
      </c>
      <c r="Q5016" s="4">
        <v>40948</v>
      </c>
      <c r="R5016" s="1" t="s">
        <v>23</v>
      </c>
      <c r="S5016" s="1" t="s">
        <v>50</v>
      </c>
      <c r="T5016" s="4">
        <f>Sales_Datas[[#This Row],[after_discount]]-(Sales_Datas[[#This Row],[qty_ordered]]*Sales_Datas[[#This Row],[cogs]])</f>
        <v>536152</v>
      </c>
      <c r="U5016" s="3">
        <f>IFERROR(Sales_Datas[[#This Row],[Gross_Profit]]/Sales_Datas[[#This Row],[after_discount]],0)</f>
        <v>0.92904522613065321</v>
      </c>
      <c r="V5016" s="1" t="str">
        <f>IF(Sales_Datas[[#This Row],[base_price]] &lt;= 632200, "Low", (IF(Sales_Datas[[#This Row],[base_price]] &gt;= 10092000, "High", "Medium")))</f>
        <v>Low</v>
      </c>
    </row>
    <row r="5017" spans="1:22" x14ac:dyDescent="0.25">
      <c r="A5017" s="1" t="s">
        <v>13891</v>
      </c>
      <c r="B5017" s="1" t="s">
        <v>13892</v>
      </c>
      <c r="C5017" s="2">
        <v>44727</v>
      </c>
      <c r="D5017" s="1" t="s">
        <v>13893</v>
      </c>
      <c r="E5017" s="4">
        <v>57710</v>
      </c>
      <c r="F5017">
        <v>1</v>
      </c>
      <c r="G5017" s="4">
        <v>577100</v>
      </c>
      <c r="H5017" s="4">
        <v>0</v>
      </c>
      <c r="I5017" s="4">
        <v>577100</v>
      </c>
      <c r="J5017">
        <v>1</v>
      </c>
      <c r="K5017">
        <v>0</v>
      </c>
      <c r="L5017">
        <v>0</v>
      </c>
      <c r="M5017">
        <v>4</v>
      </c>
      <c r="N5017" s="2">
        <v>44440</v>
      </c>
      <c r="O5017" s="1" t="s">
        <v>13894</v>
      </c>
      <c r="P5017" s="4">
        <v>577100</v>
      </c>
      <c r="Q5017" s="4">
        <v>43848</v>
      </c>
      <c r="R5017" s="1" t="s">
        <v>383</v>
      </c>
      <c r="S5017" s="1" t="s">
        <v>34</v>
      </c>
      <c r="T5017" s="4">
        <f>Sales_Datas[[#This Row],[after_discount]]-(Sales_Datas[[#This Row],[qty_ordered]]*Sales_Datas[[#This Row],[cogs]])</f>
        <v>533252</v>
      </c>
      <c r="U5017" s="3">
        <f>IFERROR(Sales_Datas[[#This Row],[Gross_Profit]]/Sales_Datas[[#This Row],[after_discount]],0)</f>
        <v>0.9240201005025126</v>
      </c>
      <c r="V5017" s="1" t="str">
        <f>IF(Sales_Datas[[#This Row],[base_price]] &lt;= 632200, "Low", (IF(Sales_Datas[[#This Row],[base_price]] &gt;= 10092000, "High", "Medium")))</f>
        <v>Low</v>
      </c>
    </row>
    <row r="5018" spans="1:22" x14ac:dyDescent="0.25">
      <c r="A5018" s="1" t="s">
        <v>13895</v>
      </c>
      <c r="B5018" s="1" t="s">
        <v>13896</v>
      </c>
      <c r="C5018" s="2">
        <v>44672</v>
      </c>
      <c r="D5018" s="1" t="s">
        <v>13897</v>
      </c>
      <c r="E5018" s="4">
        <v>11542</v>
      </c>
      <c r="F5018">
        <v>5</v>
      </c>
      <c r="G5018" s="4">
        <v>577100</v>
      </c>
      <c r="H5018" s="4">
        <v>0</v>
      </c>
      <c r="I5018" s="4">
        <v>577100</v>
      </c>
      <c r="J5018">
        <v>1</v>
      </c>
      <c r="K5018">
        <v>1</v>
      </c>
      <c r="L5018">
        <v>1</v>
      </c>
      <c r="M5018">
        <v>1</v>
      </c>
      <c r="N5018" s="2">
        <v>44671</v>
      </c>
      <c r="O5018" s="1" t="s">
        <v>13898</v>
      </c>
      <c r="P5018" s="4">
        <v>115420</v>
      </c>
      <c r="Q5018" s="4">
        <v>9686</v>
      </c>
      <c r="R5018" s="1" t="s">
        <v>75</v>
      </c>
      <c r="S5018" s="1" t="s">
        <v>50</v>
      </c>
      <c r="T5018" s="4">
        <f>Sales_Datas[[#This Row],[after_discount]]-(Sales_Datas[[#This Row],[qty_ordered]]*Sales_Datas[[#This Row],[cogs]])</f>
        <v>528670</v>
      </c>
      <c r="U5018" s="3">
        <f>IFERROR(Sales_Datas[[#This Row],[Gross_Profit]]/Sales_Datas[[#This Row],[after_discount]],0)</f>
        <v>0.91608040201005025</v>
      </c>
      <c r="V5018" s="1" t="str">
        <f>IF(Sales_Datas[[#This Row],[base_price]] &lt;= 632200, "Low", (IF(Sales_Datas[[#This Row],[base_price]] &gt;= 10092000, "High", "Medium")))</f>
        <v>Low</v>
      </c>
    </row>
    <row r="5019" spans="1:22" x14ac:dyDescent="0.25">
      <c r="A5019" s="1" t="s">
        <v>13899</v>
      </c>
      <c r="B5019" s="1" t="s">
        <v>13900</v>
      </c>
      <c r="C5019" s="2">
        <v>44582</v>
      </c>
      <c r="D5019" s="1" t="s">
        <v>13901</v>
      </c>
      <c r="E5019" s="4">
        <v>57632</v>
      </c>
      <c r="F5019">
        <v>1</v>
      </c>
      <c r="G5019" s="4">
        <v>576317</v>
      </c>
      <c r="H5019" s="4">
        <v>0</v>
      </c>
      <c r="I5019" s="4">
        <v>576317</v>
      </c>
      <c r="J5019">
        <v>1</v>
      </c>
      <c r="K5019">
        <v>1</v>
      </c>
      <c r="L5019">
        <v>0</v>
      </c>
      <c r="M5019">
        <v>1</v>
      </c>
      <c r="N5019" s="2">
        <v>44572</v>
      </c>
      <c r="O5019" s="1" t="s">
        <v>13902</v>
      </c>
      <c r="P5019" s="4">
        <v>576317</v>
      </c>
      <c r="Q5019" s="4">
        <v>46052</v>
      </c>
      <c r="R5019" s="1" t="s">
        <v>554</v>
      </c>
      <c r="S5019" s="1" t="s">
        <v>50</v>
      </c>
      <c r="T5019" s="4">
        <f>Sales_Datas[[#This Row],[after_discount]]-(Sales_Datas[[#This Row],[qty_ordered]]*Sales_Datas[[#This Row],[cogs]])</f>
        <v>530265</v>
      </c>
      <c r="U5019" s="3">
        <f>IFERROR(Sales_Datas[[#This Row],[Gross_Profit]]/Sales_Datas[[#This Row],[after_discount]],0)</f>
        <v>0.92009258793337689</v>
      </c>
      <c r="V5019" s="1" t="str">
        <f>IF(Sales_Datas[[#This Row],[base_price]] &lt;= 632200, "Low", (IF(Sales_Datas[[#This Row],[base_price]] &gt;= 10092000, "High", "Medium")))</f>
        <v>Low</v>
      </c>
    </row>
    <row r="5020" spans="1:22" x14ac:dyDescent="0.25">
      <c r="A5020" s="1" t="s">
        <v>13903</v>
      </c>
      <c r="B5020" s="1" t="s">
        <v>13904</v>
      </c>
      <c r="C5020" s="2">
        <v>44407</v>
      </c>
      <c r="D5020" s="1" t="s">
        <v>13905</v>
      </c>
      <c r="E5020" s="4">
        <v>57420</v>
      </c>
      <c r="F5020">
        <v>1</v>
      </c>
      <c r="G5020" s="4">
        <v>574200</v>
      </c>
      <c r="H5020" s="4">
        <v>0</v>
      </c>
      <c r="I5020" s="4">
        <v>574200</v>
      </c>
      <c r="J5020">
        <v>1</v>
      </c>
      <c r="K5020">
        <v>1</v>
      </c>
      <c r="L5020">
        <v>1</v>
      </c>
      <c r="M5020">
        <v>1</v>
      </c>
      <c r="N5020" s="2">
        <v>44399</v>
      </c>
      <c r="O5020" s="1" t="s">
        <v>13906</v>
      </c>
      <c r="P5020" s="4">
        <v>574200</v>
      </c>
      <c r="Q5020" s="4">
        <v>50518</v>
      </c>
      <c r="R5020" s="1" t="s">
        <v>554</v>
      </c>
      <c r="S5020" s="1" t="s">
        <v>50</v>
      </c>
      <c r="T5020" s="4">
        <f>Sales_Datas[[#This Row],[after_discount]]-(Sales_Datas[[#This Row],[qty_ordered]]*Sales_Datas[[#This Row],[cogs]])</f>
        <v>523682</v>
      </c>
      <c r="U5020" s="3">
        <f>IFERROR(Sales_Datas[[#This Row],[Gross_Profit]]/Sales_Datas[[#This Row],[after_discount]],0)</f>
        <v>0.91202020202020206</v>
      </c>
      <c r="V5020" s="1" t="str">
        <f>IF(Sales_Datas[[#This Row],[base_price]] &lt;= 632200, "Low", (IF(Sales_Datas[[#This Row],[base_price]] &gt;= 10092000, "High", "Medium")))</f>
        <v>Low</v>
      </c>
    </row>
    <row r="5021" spans="1:22" x14ac:dyDescent="0.25">
      <c r="A5021" s="1" t="s">
        <v>13907</v>
      </c>
      <c r="B5021" s="1" t="s">
        <v>3588</v>
      </c>
      <c r="C5021" s="2">
        <v>44448</v>
      </c>
      <c r="D5021" s="1" t="s">
        <v>13905</v>
      </c>
      <c r="E5021" s="4">
        <v>57420</v>
      </c>
      <c r="F5021">
        <v>1</v>
      </c>
      <c r="G5021" s="4">
        <v>574200</v>
      </c>
      <c r="H5021" s="4">
        <v>0</v>
      </c>
      <c r="I5021" s="4">
        <v>574200</v>
      </c>
      <c r="J5021">
        <v>1</v>
      </c>
      <c r="K5021">
        <v>1</v>
      </c>
      <c r="L5021">
        <v>1</v>
      </c>
      <c r="M5021">
        <v>1</v>
      </c>
      <c r="N5021" s="2">
        <v>44403</v>
      </c>
      <c r="O5021" s="1" t="s">
        <v>13906</v>
      </c>
      <c r="P5021" s="4">
        <v>574200</v>
      </c>
      <c r="Q5021" s="4">
        <v>50518</v>
      </c>
      <c r="R5021" s="1" t="s">
        <v>554</v>
      </c>
      <c r="S5021" s="1" t="s">
        <v>50</v>
      </c>
      <c r="T5021" s="4">
        <f>Sales_Datas[[#This Row],[after_discount]]-(Sales_Datas[[#This Row],[qty_ordered]]*Sales_Datas[[#This Row],[cogs]])</f>
        <v>523682</v>
      </c>
      <c r="U5021" s="3">
        <f>IFERROR(Sales_Datas[[#This Row],[Gross_Profit]]/Sales_Datas[[#This Row],[after_discount]],0)</f>
        <v>0.91202020202020206</v>
      </c>
      <c r="V5021" s="1" t="str">
        <f>IF(Sales_Datas[[#This Row],[base_price]] &lt;= 632200, "Low", (IF(Sales_Datas[[#This Row],[base_price]] &gt;= 10092000, "High", "Medium")))</f>
        <v>Low</v>
      </c>
    </row>
    <row r="5022" spans="1:22" x14ac:dyDescent="0.25">
      <c r="A5022" s="1" t="s">
        <v>13908</v>
      </c>
      <c r="B5022" s="1" t="s">
        <v>13909</v>
      </c>
      <c r="C5022" s="2">
        <v>44476</v>
      </c>
      <c r="D5022" s="1" t="s">
        <v>13905</v>
      </c>
      <c r="E5022" s="4">
        <v>57420</v>
      </c>
      <c r="F5022">
        <v>1</v>
      </c>
      <c r="G5022" s="4">
        <v>574200</v>
      </c>
      <c r="H5022" s="4">
        <v>0</v>
      </c>
      <c r="I5022" s="4">
        <v>574200</v>
      </c>
      <c r="J5022">
        <v>1</v>
      </c>
      <c r="K5022">
        <v>1</v>
      </c>
      <c r="L5022">
        <v>1</v>
      </c>
      <c r="M5022">
        <v>1</v>
      </c>
      <c r="N5022" s="2">
        <v>44385</v>
      </c>
      <c r="O5022" s="1" t="s">
        <v>13906</v>
      </c>
      <c r="P5022" s="4">
        <v>574200</v>
      </c>
      <c r="Q5022" s="4">
        <v>50518</v>
      </c>
      <c r="R5022" s="1" t="s">
        <v>554</v>
      </c>
      <c r="S5022" s="1" t="s">
        <v>50</v>
      </c>
      <c r="T5022" s="4">
        <f>Sales_Datas[[#This Row],[after_discount]]-(Sales_Datas[[#This Row],[qty_ordered]]*Sales_Datas[[#This Row],[cogs]])</f>
        <v>523682</v>
      </c>
      <c r="U5022" s="3">
        <f>IFERROR(Sales_Datas[[#This Row],[Gross_Profit]]/Sales_Datas[[#This Row],[after_discount]],0)</f>
        <v>0.91202020202020206</v>
      </c>
      <c r="V5022" s="1" t="str">
        <f>IF(Sales_Datas[[#This Row],[base_price]] &lt;= 632200, "Low", (IF(Sales_Datas[[#This Row],[base_price]] &gt;= 10092000, "High", "Medium")))</f>
        <v>Low</v>
      </c>
    </row>
    <row r="5023" spans="1:22" x14ac:dyDescent="0.25">
      <c r="A5023" s="1" t="s">
        <v>13910</v>
      </c>
      <c r="B5023" s="1" t="s">
        <v>13911</v>
      </c>
      <c r="C5023" s="2">
        <v>44448</v>
      </c>
      <c r="D5023" s="1" t="s">
        <v>13912</v>
      </c>
      <c r="E5023" s="4">
        <v>57420</v>
      </c>
      <c r="F5023">
        <v>1</v>
      </c>
      <c r="G5023" s="4">
        <v>574200</v>
      </c>
      <c r="H5023" s="4">
        <v>0</v>
      </c>
      <c r="I5023" s="4">
        <v>574200</v>
      </c>
      <c r="J5023">
        <v>1</v>
      </c>
      <c r="K5023">
        <v>1</v>
      </c>
      <c r="L5023">
        <v>1</v>
      </c>
      <c r="M5023">
        <v>1</v>
      </c>
      <c r="N5023" s="2">
        <v>44422</v>
      </c>
      <c r="O5023" s="1" t="s">
        <v>13913</v>
      </c>
      <c r="P5023" s="4">
        <v>574200</v>
      </c>
      <c r="Q5023" s="4">
        <v>34452</v>
      </c>
      <c r="R5023" s="1" t="s">
        <v>23</v>
      </c>
      <c r="S5023" s="1" t="s">
        <v>50</v>
      </c>
      <c r="T5023" s="4">
        <f>Sales_Datas[[#This Row],[after_discount]]-(Sales_Datas[[#This Row],[qty_ordered]]*Sales_Datas[[#This Row],[cogs]])</f>
        <v>539748</v>
      </c>
      <c r="U5023" s="3">
        <f>IFERROR(Sales_Datas[[#This Row],[Gross_Profit]]/Sales_Datas[[#This Row],[after_discount]],0)</f>
        <v>0.94</v>
      </c>
      <c r="V5023" s="1" t="str">
        <f>IF(Sales_Datas[[#This Row],[base_price]] &lt;= 632200, "Low", (IF(Sales_Datas[[#This Row],[base_price]] &gt;= 10092000, "High", "Medium")))</f>
        <v>Low</v>
      </c>
    </row>
    <row r="5024" spans="1:22" x14ac:dyDescent="0.25">
      <c r="A5024" s="1" t="s">
        <v>13914</v>
      </c>
      <c r="B5024" s="1" t="s">
        <v>13915</v>
      </c>
      <c r="C5024" s="2">
        <v>44510</v>
      </c>
      <c r="D5024" s="1" t="s">
        <v>11343</v>
      </c>
      <c r="E5024" s="4">
        <v>57420</v>
      </c>
      <c r="F5024">
        <v>1</v>
      </c>
      <c r="G5024" s="4">
        <v>574200</v>
      </c>
      <c r="H5024" s="4">
        <v>0</v>
      </c>
      <c r="I5024" s="4">
        <v>574200</v>
      </c>
      <c r="J5024">
        <v>1</v>
      </c>
      <c r="K5024">
        <v>1</v>
      </c>
      <c r="L5024">
        <v>1</v>
      </c>
      <c r="M5024">
        <v>1</v>
      </c>
      <c r="N5024" s="2">
        <v>44479</v>
      </c>
      <c r="O5024" s="1" t="s">
        <v>11344</v>
      </c>
      <c r="P5024" s="4">
        <v>574200</v>
      </c>
      <c r="Q5024" s="4">
        <v>49938</v>
      </c>
      <c r="R5024" s="1" t="s">
        <v>23</v>
      </c>
      <c r="S5024" s="1" t="s">
        <v>50</v>
      </c>
      <c r="T5024" s="4">
        <f>Sales_Datas[[#This Row],[after_discount]]-(Sales_Datas[[#This Row],[qty_ordered]]*Sales_Datas[[#This Row],[cogs]])</f>
        <v>524262</v>
      </c>
      <c r="U5024" s="3">
        <f>IFERROR(Sales_Datas[[#This Row],[Gross_Profit]]/Sales_Datas[[#This Row],[after_discount]],0)</f>
        <v>0.91303030303030308</v>
      </c>
      <c r="V5024" s="1" t="str">
        <f>IF(Sales_Datas[[#This Row],[base_price]] &lt;= 632200, "Low", (IF(Sales_Datas[[#This Row],[base_price]] &gt;= 10092000, "High", "Medium")))</f>
        <v>Low</v>
      </c>
    </row>
    <row r="5025" spans="1:22" x14ac:dyDescent="0.25">
      <c r="A5025" s="1" t="s">
        <v>13916</v>
      </c>
      <c r="B5025" s="1" t="s">
        <v>13917</v>
      </c>
      <c r="C5025" s="2">
        <v>44323</v>
      </c>
      <c r="D5025" s="1" t="s">
        <v>13918</v>
      </c>
      <c r="E5025" s="4">
        <v>28710</v>
      </c>
      <c r="F5025">
        <v>2</v>
      </c>
      <c r="G5025" s="4">
        <v>574200</v>
      </c>
      <c r="H5025" s="4">
        <v>0</v>
      </c>
      <c r="I5025" s="4">
        <v>574200</v>
      </c>
      <c r="J5025">
        <v>1</v>
      </c>
      <c r="K5025">
        <v>0</v>
      </c>
      <c r="L5025">
        <v>0</v>
      </c>
      <c r="M5025">
        <v>8</v>
      </c>
      <c r="N5025" s="2">
        <v>44385</v>
      </c>
      <c r="O5025" s="1" t="s">
        <v>13919</v>
      </c>
      <c r="P5025" s="4">
        <v>287100</v>
      </c>
      <c r="Q5025" s="4">
        <v>24650</v>
      </c>
      <c r="R5025" s="1" t="s">
        <v>344</v>
      </c>
      <c r="S5025" s="1" t="s">
        <v>1115</v>
      </c>
      <c r="T5025" s="4">
        <f>Sales_Datas[[#This Row],[after_discount]]-(Sales_Datas[[#This Row],[qty_ordered]]*Sales_Datas[[#This Row],[cogs]])</f>
        <v>524900</v>
      </c>
      <c r="U5025" s="3">
        <f>IFERROR(Sales_Datas[[#This Row],[Gross_Profit]]/Sales_Datas[[#This Row],[after_discount]],0)</f>
        <v>0.91414141414141414</v>
      </c>
      <c r="V5025" s="1" t="str">
        <f>IF(Sales_Datas[[#This Row],[base_price]] &lt;= 632200, "Low", (IF(Sales_Datas[[#This Row],[base_price]] &gt;= 10092000, "High", "Medium")))</f>
        <v>Low</v>
      </c>
    </row>
    <row r="5026" spans="1:22" x14ac:dyDescent="0.25">
      <c r="A5026" s="1" t="s">
        <v>13920</v>
      </c>
      <c r="B5026" s="1" t="s">
        <v>13921</v>
      </c>
      <c r="C5026" s="2">
        <v>44417</v>
      </c>
      <c r="D5026" s="1" t="s">
        <v>4650</v>
      </c>
      <c r="E5026" s="4">
        <v>19140</v>
      </c>
      <c r="F5026">
        <v>3</v>
      </c>
      <c r="G5026" s="4">
        <v>574200</v>
      </c>
      <c r="H5026" s="4">
        <v>0</v>
      </c>
      <c r="I5026" s="4">
        <v>574200</v>
      </c>
      <c r="J5026">
        <v>1</v>
      </c>
      <c r="K5026">
        <v>1</v>
      </c>
      <c r="L5026">
        <v>1</v>
      </c>
      <c r="M5026">
        <v>1</v>
      </c>
      <c r="N5026" s="2">
        <v>44383</v>
      </c>
      <c r="O5026" s="1" t="s">
        <v>4651</v>
      </c>
      <c r="P5026" s="4">
        <v>191400</v>
      </c>
      <c r="Q5026" s="4">
        <v>17226</v>
      </c>
      <c r="R5026" s="1" t="s">
        <v>344</v>
      </c>
      <c r="S5026" s="1" t="s">
        <v>50</v>
      </c>
      <c r="T5026" s="4">
        <f>Sales_Datas[[#This Row],[after_discount]]-(Sales_Datas[[#This Row],[qty_ordered]]*Sales_Datas[[#This Row],[cogs]])</f>
        <v>522522</v>
      </c>
      <c r="U5026" s="3">
        <f>IFERROR(Sales_Datas[[#This Row],[Gross_Profit]]/Sales_Datas[[#This Row],[after_discount]],0)</f>
        <v>0.91</v>
      </c>
      <c r="V5026" s="1" t="str">
        <f>IF(Sales_Datas[[#This Row],[base_price]] &lt;= 632200, "Low", (IF(Sales_Datas[[#This Row],[base_price]] &gt;= 10092000, "High", "Medium")))</f>
        <v>Low</v>
      </c>
    </row>
    <row r="5027" spans="1:22" x14ac:dyDescent="0.25">
      <c r="A5027" s="1" t="s">
        <v>13922</v>
      </c>
      <c r="B5027" s="1" t="s">
        <v>13923</v>
      </c>
      <c r="C5027" s="2">
        <v>44432</v>
      </c>
      <c r="D5027" s="1" t="s">
        <v>13924</v>
      </c>
      <c r="E5027" s="4">
        <v>19140</v>
      </c>
      <c r="F5027">
        <v>3</v>
      </c>
      <c r="G5027" s="4">
        <v>574200</v>
      </c>
      <c r="H5027" s="4">
        <v>0</v>
      </c>
      <c r="I5027" s="4">
        <v>574200</v>
      </c>
      <c r="J5027">
        <v>1</v>
      </c>
      <c r="K5027">
        <v>1</v>
      </c>
      <c r="L5027">
        <v>1</v>
      </c>
      <c r="M5027">
        <v>1</v>
      </c>
      <c r="N5027" s="2">
        <v>44419</v>
      </c>
      <c r="O5027" s="1" t="s">
        <v>13925</v>
      </c>
      <c r="P5027" s="4">
        <v>191400</v>
      </c>
      <c r="Q5027" s="4">
        <v>11658</v>
      </c>
      <c r="R5027" s="1" t="s">
        <v>344</v>
      </c>
      <c r="S5027" s="1" t="s">
        <v>50</v>
      </c>
      <c r="T5027" s="4">
        <f>Sales_Datas[[#This Row],[after_discount]]-(Sales_Datas[[#This Row],[qty_ordered]]*Sales_Datas[[#This Row],[cogs]])</f>
        <v>539226</v>
      </c>
      <c r="U5027" s="3">
        <f>IFERROR(Sales_Datas[[#This Row],[Gross_Profit]]/Sales_Datas[[#This Row],[after_discount]],0)</f>
        <v>0.93909090909090909</v>
      </c>
      <c r="V5027" s="1" t="str">
        <f>IF(Sales_Datas[[#This Row],[base_price]] &lt;= 632200, "Low", (IF(Sales_Datas[[#This Row],[base_price]] &gt;= 10092000, "High", "Medium")))</f>
        <v>Low</v>
      </c>
    </row>
    <row r="5028" spans="1:22" x14ac:dyDescent="0.25">
      <c r="A5028" s="1" t="s">
        <v>13926</v>
      </c>
      <c r="B5028" s="1" t="s">
        <v>3486</v>
      </c>
      <c r="C5028" s="2">
        <v>44500</v>
      </c>
      <c r="D5028" s="1" t="s">
        <v>13927</v>
      </c>
      <c r="E5028" s="4">
        <v>28710</v>
      </c>
      <c r="F5028">
        <v>2</v>
      </c>
      <c r="G5028" s="4">
        <v>574200</v>
      </c>
      <c r="H5028" s="4">
        <v>0</v>
      </c>
      <c r="I5028" s="4">
        <v>574200</v>
      </c>
      <c r="J5028">
        <v>1</v>
      </c>
      <c r="K5028">
        <v>0</v>
      </c>
      <c r="L5028">
        <v>0</v>
      </c>
      <c r="M5028">
        <v>4</v>
      </c>
      <c r="N5028" s="2">
        <v>44476</v>
      </c>
      <c r="O5028" s="1" t="s">
        <v>13928</v>
      </c>
      <c r="P5028" s="4">
        <v>304500</v>
      </c>
      <c r="Q5028" s="4">
        <v>21576</v>
      </c>
      <c r="R5028" s="1" t="s">
        <v>344</v>
      </c>
      <c r="S5028" s="1" t="s">
        <v>34</v>
      </c>
      <c r="T5028" s="4">
        <f>Sales_Datas[[#This Row],[after_discount]]-(Sales_Datas[[#This Row],[qty_ordered]]*Sales_Datas[[#This Row],[cogs]])</f>
        <v>531048</v>
      </c>
      <c r="U5028" s="3">
        <f>IFERROR(Sales_Datas[[#This Row],[Gross_Profit]]/Sales_Datas[[#This Row],[after_discount]],0)</f>
        <v>0.92484848484848481</v>
      </c>
      <c r="V5028" s="1" t="str">
        <f>IF(Sales_Datas[[#This Row],[base_price]] &lt;= 632200, "Low", (IF(Sales_Datas[[#This Row],[base_price]] &gt;= 10092000, "High", "Medium")))</f>
        <v>Low</v>
      </c>
    </row>
    <row r="5029" spans="1:22" x14ac:dyDescent="0.25">
      <c r="A5029" s="1" t="s">
        <v>13929</v>
      </c>
      <c r="B5029" s="1" t="s">
        <v>10205</v>
      </c>
      <c r="C5029" s="2">
        <v>44657</v>
      </c>
      <c r="D5029" s="1" t="s">
        <v>9296</v>
      </c>
      <c r="E5029" s="4">
        <v>19140</v>
      </c>
      <c r="F5029">
        <v>3</v>
      </c>
      <c r="G5029" s="4">
        <v>574200</v>
      </c>
      <c r="H5029" s="4">
        <v>0</v>
      </c>
      <c r="I5029" s="4">
        <v>574200</v>
      </c>
      <c r="J5029">
        <v>1</v>
      </c>
      <c r="K5029">
        <v>1</v>
      </c>
      <c r="L5029">
        <v>1</v>
      </c>
      <c r="M5029">
        <v>1</v>
      </c>
      <c r="N5029" s="2">
        <v>44401</v>
      </c>
      <c r="O5029" s="1" t="s">
        <v>9297</v>
      </c>
      <c r="P5029" s="4">
        <v>174000</v>
      </c>
      <c r="Q5029" s="4">
        <v>15660</v>
      </c>
      <c r="R5029" s="1" t="s">
        <v>344</v>
      </c>
      <c r="S5029" s="1" t="s">
        <v>50</v>
      </c>
      <c r="T5029" s="4">
        <f>Sales_Datas[[#This Row],[after_discount]]-(Sales_Datas[[#This Row],[qty_ordered]]*Sales_Datas[[#This Row],[cogs]])</f>
        <v>527220</v>
      </c>
      <c r="U5029" s="3">
        <f>IFERROR(Sales_Datas[[#This Row],[Gross_Profit]]/Sales_Datas[[#This Row],[after_discount]],0)</f>
        <v>0.91818181818181821</v>
      </c>
      <c r="V5029" s="1" t="str">
        <f>IF(Sales_Datas[[#This Row],[base_price]] &lt;= 632200, "Low", (IF(Sales_Datas[[#This Row],[base_price]] &gt;= 10092000, "High", "Medium")))</f>
        <v>Low</v>
      </c>
    </row>
    <row r="5030" spans="1:22" x14ac:dyDescent="0.25">
      <c r="A5030" s="1" t="s">
        <v>13930</v>
      </c>
      <c r="B5030" s="1" t="s">
        <v>13931</v>
      </c>
      <c r="C5030" s="2">
        <v>44750</v>
      </c>
      <c r="D5030" s="1" t="s">
        <v>796</v>
      </c>
      <c r="E5030" s="4">
        <v>9570</v>
      </c>
      <c r="F5030">
        <v>6</v>
      </c>
      <c r="G5030" s="4">
        <v>574200</v>
      </c>
      <c r="H5030" s="4">
        <v>0</v>
      </c>
      <c r="I5030" s="4">
        <v>574200</v>
      </c>
      <c r="J5030">
        <v>1</v>
      </c>
      <c r="K5030">
        <v>1</v>
      </c>
      <c r="L5030">
        <v>0</v>
      </c>
      <c r="M5030">
        <v>1</v>
      </c>
      <c r="N5030" s="2">
        <v>44792</v>
      </c>
      <c r="O5030" s="1" t="s">
        <v>797</v>
      </c>
      <c r="P5030" s="4">
        <v>95700</v>
      </c>
      <c r="Q5030" s="4">
        <v>6090</v>
      </c>
      <c r="R5030" s="1" t="s">
        <v>344</v>
      </c>
      <c r="S5030" s="1" t="s">
        <v>50</v>
      </c>
      <c r="T5030" s="4">
        <f>Sales_Datas[[#This Row],[after_discount]]-(Sales_Datas[[#This Row],[qty_ordered]]*Sales_Datas[[#This Row],[cogs]])</f>
        <v>537660</v>
      </c>
      <c r="U5030" s="3">
        <f>IFERROR(Sales_Datas[[#This Row],[Gross_Profit]]/Sales_Datas[[#This Row],[after_discount]],0)</f>
        <v>0.9363636363636364</v>
      </c>
      <c r="V5030" s="1" t="str">
        <f>IF(Sales_Datas[[#This Row],[base_price]] &lt;= 632200, "Low", (IF(Sales_Datas[[#This Row],[base_price]] &gt;= 10092000, "High", "Medium")))</f>
        <v>Low</v>
      </c>
    </row>
    <row r="5031" spans="1:22" x14ac:dyDescent="0.25">
      <c r="A5031" s="1" t="s">
        <v>13932</v>
      </c>
      <c r="B5031" s="1" t="s">
        <v>13933</v>
      </c>
      <c r="C5031" s="2">
        <v>44868</v>
      </c>
      <c r="D5031" s="1" t="s">
        <v>4650</v>
      </c>
      <c r="E5031" s="4">
        <v>19140</v>
      </c>
      <c r="F5031">
        <v>3</v>
      </c>
      <c r="G5031" s="4">
        <v>574200</v>
      </c>
      <c r="H5031" s="4">
        <v>0</v>
      </c>
      <c r="I5031" s="4">
        <v>574200</v>
      </c>
      <c r="J5031">
        <v>1</v>
      </c>
      <c r="K5031">
        <v>1</v>
      </c>
      <c r="L5031">
        <v>1</v>
      </c>
      <c r="M5031">
        <v>1</v>
      </c>
      <c r="N5031" s="2">
        <v>44568</v>
      </c>
      <c r="O5031" s="1" t="s">
        <v>4651</v>
      </c>
      <c r="P5031" s="4">
        <v>191400</v>
      </c>
      <c r="Q5031" s="4">
        <v>17226</v>
      </c>
      <c r="R5031" s="1" t="s">
        <v>344</v>
      </c>
      <c r="S5031" s="1" t="s">
        <v>50</v>
      </c>
      <c r="T5031" s="4">
        <f>Sales_Datas[[#This Row],[after_discount]]-(Sales_Datas[[#This Row],[qty_ordered]]*Sales_Datas[[#This Row],[cogs]])</f>
        <v>522522</v>
      </c>
      <c r="U5031" s="3">
        <f>IFERROR(Sales_Datas[[#This Row],[Gross_Profit]]/Sales_Datas[[#This Row],[after_discount]],0)</f>
        <v>0.91</v>
      </c>
      <c r="V5031" s="1" t="str">
        <f>IF(Sales_Datas[[#This Row],[base_price]] &lt;= 632200, "Low", (IF(Sales_Datas[[#This Row],[base_price]] &gt;= 10092000, "High", "Medium")))</f>
        <v>Low</v>
      </c>
    </row>
    <row r="5032" spans="1:22" x14ac:dyDescent="0.25">
      <c r="A5032" s="1" t="s">
        <v>13934</v>
      </c>
      <c r="B5032" s="1" t="s">
        <v>13935</v>
      </c>
      <c r="C5032" s="2">
        <v>44539</v>
      </c>
      <c r="D5032" s="1" t="s">
        <v>13936</v>
      </c>
      <c r="E5032" s="4">
        <v>57072</v>
      </c>
      <c r="F5032">
        <v>1</v>
      </c>
      <c r="G5032" s="4">
        <v>570720</v>
      </c>
      <c r="H5032" s="4">
        <v>0</v>
      </c>
      <c r="I5032" s="4">
        <v>570720</v>
      </c>
      <c r="J5032">
        <v>1</v>
      </c>
      <c r="K5032">
        <v>0</v>
      </c>
      <c r="L5032">
        <v>0</v>
      </c>
      <c r="M5032">
        <v>9</v>
      </c>
      <c r="N5032" s="2">
        <v>44451</v>
      </c>
      <c r="O5032" s="1" t="s">
        <v>13937</v>
      </c>
      <c r="P5032" s="4">
        <v>570720</v>
      </c>
      <c r="Q5032" s="4">
        <v>38222</v>
      </c>
      <c r="R5032" s="1" t="s">
        <v>554</v>
      </c>
      <c r="S5032" s="1" t="s">
        <v>1120</v>
      </c>
      <c r="T5032" s="4">
        <f>Sales_Datas[[#This Row],[after_discount]]-(Sales_Datas[[#This Row],[qty_ordered]]*Sales_Datas[[#This Row],[cogs]])</f>
        <v>532498</v>
      </c>
      <c r="U5032" s="3">
        <f>IFERROR(Sales_Datas[[#This Row],[Gross_Profit]]/Sales_Datas[[#This Row],[after_discount]],0)</f>
        <v>0.9330284552845528</v>
      </c>
      <c r="V5032" s="1" t="str">
        <f>IF(Sales_Datas[[#This Row],[base_price]] &lt;= 632200, "Low", (IF(Sales_Datas[[#This Row],[base_price]] &gt;= 10092000, "High", "Medium")))</f>
        <v>Low</v>
      </c>
    </row>
    <row r="5033" spans="1:22" x14ac:dyDescent="0.25">
      <c r="A5033" s="1" t="s">
        <v>13938</v>
      </c>
      <c r="B5033" s="1" t="s">
        <v>13939</v>
      </c>
      <c r="C5033" s="2">
        <v>44805</v>
      </c>
      <c r="D5033" s="1" t="s">
        <v>13940</v>
      </c>
      <c r="E5033" s="4">
        <v>28420</v>
      </c>
      <c r="F5033">
        <v>2</v>
      </c>
      <c r="G5033" s="4">
        <v>568400</v>
      </c>
      <c r="H5033" s="4">
        <v>0</v>
      </c>
      <c r="I5033" s="4">
        <v>568400</v>
      </c>
      <c r="J5033">
        <v>1</v>
      </c>
      <c r="K5033">
        <v>1</v>
      </c>
      <c r="L5033">
        <v>1</v>
      </c>
      <c r="M5033">
        <v>1</v>
      </c>
      <c r="N5033" s="2">
        <v>44586</v>
      </c>
      <c r="O5033" s="1" t="s">
        <v>13941</v>
      </c>
      <c r="P5033" s="4">
        <v>226200</v>
      </c>
      <c r="Q5033" s="4">
        <v>16472</v>
      </c>
      <c r="R5033" s="1" t="s">
        <v>554</v>
      </c>
      <c r="S5033" s="1" t="s">
        <v>50</v>
      </c>
      <c r="T5033" s="4">
        <f>Sales_Datas[[#This Row],[after_discount]]-(Sales_Datas[[#This Row],[qty_ordered]]*Sales_Datas[[#This Row],[cogs]])</f>
        <v>535456</v>
      </c>
      <c r="U5033" s="3">
        <f>IFERROR(Sales_Datas[[#This Row],[Gross_Profit]]/Sales_Datas[[#This Row],[after_discount]],0)</f>
        <v>0.94204081632653058</v>
      </c>
      <c r="V5033" s="1" t="str">
        <f>IF(Sales_Datas[[#This Row],[base_price]] &lt;= 632200, "Low", (IF(Sales_Datas[[#This Row],[base_price]] &gt;= 10092000, "High", "Medium")))</f>
        <v>Low</v>
      </c>
    </row>
    <row r="5034" spans="1:22" x14ac:dyDescent="0.25">
      <c r="A5034" s="1" t="s">
        <v>13942</v>
      </c>
      <c r="B5034" s="1" t="s">
        <v>13943</v>
      </c>
      <c r="C5034" s="2">
        <v>44577</v>
      </c>
      <c r="D5034" s="1" t="s">
        <v>13944</v>
      </c>
      <c r="E5034" s="4">
        <v>56840</v>
      </c>
      <c r="F5034">
        <v>1</v>
      </c>
      <c r="G5034" s="4">
        <v>568400</v>
      </c>
      <c r="H5034" s="4">
        <v>0</v>
      </c>
      <c r="I5034" s="4">
        <v>568400</v>
      </c>
      <c r="J5034">
        <v>1</v>
      </c>
      <c r="K5034">
        <v>1</v>
      </c>
      <c r="L5034">
        <v>1</v>
      </c>
      <c r="M5034">
        <v>1</v>
      </c>
      <c r="N5034" s="2">
        <v>44564</v>
      </c>
      <c r="O5034" s="1" t="s">
        <v>13945</v>
      </c>
      <c r="P5034" s="4">
        <v>568400</v>
      </c>
      <c r="Q5034" s="4">
        <v>47734</v>
      </c>
      <c r="R5034" s="1" t="s">
        <v>23</v>
      </c>
      <c r="S5034" s="1" t="s">
        <v>50</v>
      </c>
      <c r="T5034" s="4">
        <f>Sales_Datas[[#This Row],[after_discount]]-(Sales_Datas[[#This Row],[qty_ordered]]*Sales_Datas[[#This Row],[cogs]])</f>
        <v>520666</v>
      </c>
      <c r="U5034" s="3">
        <f>IFERROR(Sales_Datas[[#This Row],[Gross_Profit]]/Sales_Datas[[#This Row],[after_discount]],0)</f>
        <v>0.91602040816326535</v>
      </c>
      <c r="V5034" s="1" t="str">
        <f>IF(Sales_Datas[[#This Row],[base_price]] &lt;= 632200, "Low", (IF(Sales_Datas[[#This Row],[base_price]] &gt;= 10092000, "High", "Medium")))</f>
        <v>Low</v>
      </c>
    </row>
    <row r="5035" spans="1:22" x14ac:dyDescent="0.25">
      <c r="A5035" s="1" t="s">
        <v>13946</v>
      </c>
      <c r="B5035" s="1" t="s">
        <v>13947</v>
      </c>
      <c r="C5035" s="2">
        <v>44585</v>
      </c>
      <c r="D5035" s="1" t="s">
        <v>13948</v>
      </c>
      <c r="E5035" s="4">
        <v>56840</v>
      </c>
      <c r="F5035">
        <v>1</v>
      </c>
      <c r="G5035" s="4">
        <v>568400</v>
      </c>
      <c r="H5035" s="4">
        <v>0</v>
      </c>
      <c r="I5035" s="4">
        <v>568400</v>
      </c>
      <c r="J5035">
        <v>1</v>
      </c>
      <c r="K5035">
        <v>1</v>
      </c>
      <c r="L5035">
        <v>1</v>
      </c>
      <c r="M5035">
        <v>1</v>
      </c>
      <c r="N5035" s="2">
        <v>44562</v>
      </c>
      <c r="O5035" s="1" t="s">
        <v>13949</v>
      </c>
      <c r="P5035" s="4">
        <v>568400</v>
      </c>
      <c r="Q5035" s="4">
        <v>43152</v>
      </c>
      <c r="R5035" s="1" t="s">
        <v>23</v>
      </c>
      <c r="S5035" s="1" t="s">
        <v>50</v>
      </c>
      <c r="T5035" s="4">
        <f>Sales_Datas[[#This Row],[after_discount]]-(Sales_Datas[[#This Row],[qty_ordered]]*Sales_Datas[[#This Row],[cogs]])</f>
        <v>525248</v>
      </c>
      <c r="U5035" s="3">
        <f>IFERROR(Sales_Datas[[#This Row],[Gross_Profit]]/Sales_Datas[[#This Row],[after_discount]],0)</f>
        <v>0.9240816326530612</v>
      </c>
      <c r="V5035" s="1" t="str">
        <f>IF(Sales_Datas[[#This Row],[base_price]] &lt;= 632200, "Low", (IF(Sales_Datas[[#This Row],[base_price]] &gt;= 10092000, "High", "Medium")))</f>
        <v>Low</v>
      </c>
    </row>
    <row r="5036" spans="1:22" x14ac:dyDescent="0.25">
      <c r="A5036" s="1" t="s">
        <v>13950</v>
      </c>
      <c r="B5036" s="1" t="s">
        <v>13951</v>
      </c>
      <c r="C5036" s="2">
        <v>44207</v>
      </c>
      <c r="D5036" s="1" t="s">
        <v>13952</v>
      </c>
      <c r="E5036" s="4">
        <v>56840</v>
      </c>
      <c r="F5036">
        <v>1</v>
      </c>
      <c r="G5036" s="4">
        <v>568400</v>
      </c>
      <c r="H5036" s="4">
        <v>0</v>
      </c>
      <c r="I5036" s="4">
        <v>568400</v>
      </c>
      <c r="J5036">
        <v>1</v>
      </c>
      <c r="K5036">
        <v>1</v>
      </c>
      <c r="L5036">
        <v>1</v>
      </c>
      <c r="M5036">
        <v>1</v>
      </c>
      <c r="N5036" s="2">
        <v>44504</v>
      </c>
      <c r="O5036" s="1" t="s">
        <v>13953</v>
      </c>
      <c r="P5036" s="4">
        <v>568400</v>
      </c>
      <c r="Q5036" s="4">
        <v>49416</v>
      </c>
      <c r="R5036" s="1" t="s">
        <v>383</v>
      </c>
      <c r="S5036" s="1" t="s">
        <v>50</v>
      </c>
      <c r="T5036" s="4">
        <f>Sales_Datas[[#This Row],[after_discount]]-(Sales_Datas[[#This Row],[qty_ordered]]*Sales_Datas[[#This Row],[cogs]])</f>
        <v>518984</v>
      </c>
      <c r="U5036" s="3">
        <f>IFERROR(Sales_Datas[[#This Row],[Gross_Profit]]/Sales_Datas[[#This Row],[after_discount]],0)</f>
        <v>0.91306122448979588</v>
      </c>
      <c r="V5036" s="1" t="str">
        <f>IF(Sales_Datas[[#This Row],[base_price]] &lt;= 632200, "Low", (IF(Sales_Datas[[#This Row],[base_price]] &gt;= 10092000, "High", "Medium")))</f>
        <v>Low</v>
      </c>
    </row>
    <row r="5037" spans="1:22" x14ac:dyDescent="0.25">
      <c r="A5037" s="1" t="s">
        <v>13954</v>
      </c>
      <c r="B5037" s="1" t="s">
        <v>13955</v>
      </c>
      <c r="C5037" s="2">
        <v>44263</v>
      </c>
      <c r="D5037" s="1" t="s">
        <v>13956</v>
      </c>
      <c r="E5037" s="4">
        <v>28420</v>
      </c>
      <c r="F5037">
        <v>2</v>
      </c>
      <c r="G5037" s="4">
        <v>568400</v>
      </c>
      <c r="H5037" s="4">
        <v>0</v>
      </c>
      <c r="I5037" s="4">
        <v>568400</v>
      </c>
      <c r="J5037">
        <v>1</v>
      </c>
      <c r="K5037">
        <v>1</v>
      </c>
      <c r="L5037">
        <v>1</v>
      </c>
      <c r="M5037">
        <v>1</v>
      </c>
      <c r="N5037" s="2">
        <v>44378</v>
      </c>
      <c r="O5037" s="1" t="s">
        <v>13957</v>
      </c>
      <c r="P5037" s="4">
        <v>284200</v>
      </c>
      <c r="Q5037" s="4">
        <v>22446</v>
      </c>
      <c r="R5037" s="1" t="s">
        <v>383</v>
      </c>
      <c r="S5037" s="1" t="s">
        <v>50</v>
      </c>
      <c r="T5037" s="4">
        <f>Sales_Datas[[#This Row],[after_discount]]-(Sales_Datas[[#This Row],[qty_ordered]]*Sales_Datas[[#This Row],[cogs]])</f>
        <v>523508</v>
      </c>
      <c r="U5037" s="3">
        <f>IFERROR(Sales_Datas[[#This Row],[Gross_Profit]]/Sales_Datas[[#This Row],[after_discount]],0)</f>
        <v>0.92102040816326536</v>
      </c>
      <c r="V5037" s="1" t="str">
        <f>IF(Sales_Datas[[#This Row],[base_price]] &lt;= 632200, "Low", (IF(Sales_Datas[[#This Row],[base_price]] &gt;= 10092000, "High", "Medium")))</f>
        <v>Low</v>
      </c>
    </row>
    <row r="5038" spans="1:22" x14ac:dyDescent="0.25">
      <c r="A5038" s="1" t="s">
        <v>13958</v>
      </c>
      <c r="B5038" s="1" t="s">
        <v>13959</v>
      </c>
      <c r="C5038" s="2">
        <v>44356</v>
      </c>
      <c r="D5038" s="1" t="s">
        <v>13952</v>
      </c>
      <c r="E5038" s="4">
        <v>56840</v>
      </c>
      <c r="F5038">
        <v>1</v>
      </c>
      <c r="G5038" s="4">
        <v>568400</v>
      </c>
      <c r="H5038" s="4">
        <v>0</v>
      </c>
      <c r="I5038" s="4">
        <v>568400</v>
      </c>
      <c r="J5038">
        <v>1</v>
      </c>
      <c r="K5038">
        <v>1</v>
      </c>
      <c r="L5038">
        <v>1</v>
      </c>
      <c r="M5038">
        <v>1</v>
      </c>
      <c r="N5038" s="2">
        <v>44396</v>
      </c>
      <c r="O5038" s="1" t="s">
        <v>13953</v>
      </c>
      <c r="P5038" s="4">
        <v>568400</v>
      </c>
      <c r="Q5038" s="4">
        <v>49416</v>
      </c>
      <c r="R5038" s="1" t="s">
        <v>383</v>
      </c>
      <c r="S5038" s="1" t="s">
        <v>50</v>
      </c>
      <c r="T5038" s="4">
        <f>Sales_Datas[[#This Row],[after_discount]]-(Sales_Datas[[#This Row],[qty_ordered]]*Sales_Datas[[#This Row],[cogs]])</f>
        <v>518984</v>
      </c>
      <c r="U5038" s="3">
        <f>IFERROR(Sales_Datas[[#This Row],[Gross_Profit]]/Sales_Datas[[#This Row],[after_discount]],0)</f>
        <v>0.91306122448979588</v>
      </c>
      <c r="V5038" s="1" t="str">
        <f>IF(Sales_Datas[[#This Row],[base_price]] &lt;= 632200, "Low", (IF(Sales_Datas[[#This Row],[base_price]] &gt;= 10092000, "High", "Medium")))</f>
        <v>Low</v>
      </c>
    </row>
    <row r="5039" spans="1:22" x14ac:dyDescent="0.25">
      <c r="A5039" s="1" t="s">
        <v>13960</v>
      </c>
      <c r="B5039" s="1" t="s">
        <v>13961</v>
      </c>
      <c r="C5039" s="2">
        <v>44422</v>
      </c>
      <c r="D5039" s="1" t="s">
        <v>9802</v>
      </c>
      <c r="E5039" s="4">
        <v>28420</v>
      </c>
      <c r="F5039">
        <v>2</v>
      </c>
      <c r="G5039" s="4">
        <v>568400</v>
      </c>
      <c r="H5039" s="4">
        <v>0</v>
      </c>
      <c r="I5039" s="4">
        <v>568400</v>
      </c>
      <c r="J5039">
        <v>1</v>
      </c>
      <c r="K5039">
        <v>1</v>
      </c>
      <c r="L5039">
        <v>1</v>
      </c>
      <c r="M5039">
        <v>1</v>
      </c>
      <c r="N5039" s="2">
        <v>44415</v>
      </c>
      <c r="O5039" s="1" t="s">
        <v>9803</v>
      </c>
      <c r="P5039" s="4">
        <v>330600</v>
      </c>
      <c r="Q5039" s="4">
        <v>20126</v>
      </c>
      <c r="R5039" s="1" t="s">
        <v>344</v>
      </c>
      <c r="S5039" s="1" t="s">
        <v>50</v>
      </c>
      <c r="T5039" s="4">
        <f>Sales_Datas[[#This Row],[after_discount]]-(Sales_Datas[[#This Row],[qty_ordered]]*Sales_Datas[[#This Row],[cogs]])</f>
        <v>528148</v>
      </c>
      <c r="U5039" s="3">
        <f>IFERROR(Sales_Datas[[#This Row],[Gross_Profit]]/Sales_Datas[[#This Row],[after_discount]],0)</f>
        <v>0.92918367346938779</v>
      </c>
      <c r="V5039" s="1" t="str">
        <f>IF(Sales_Datas[[#This Row],[base_price]] &lt;= 632200, "Low", (IF(Sales_Datas[[#This Row],[base_price]] &gt;= 10092000, "High", "Medium")))</f>
        <v>Low</v>
      </c>
    </row>
    <row r="5040" spans="1:22" x14ac:dyDescent="0.25">
      <c r="A5040" s="1" t="s">
        <v>13962</v>
      </c>
      <c r="B5040" s="1" t="s">
        <v>1742</v>
      </c>
      <c r="C5040" s="2">
        <v>44513</v>
      </c>
      <c r="D5040" s="1" t="s">
        <v>13963</v>
      </c>
      <c r="E5040" s="4">
        <v>56724</v>
      </c>
      <c r="F5040">
        <v>1</v>
      </c>
      <c r="G5040" s="4">
        <v>567240</v>
      </c>
      <c r="H5040" s="4">
        <v>0</v>
      </c>
      <c r="I5040" s="4">
        <v>567240</v>
      </c>
      <c r="J5040">
        <v>1</v>
      </c>
      <c r="K5040">
        <v>1</v>
      </c>
      <c r="L5040">
        <v>0</v>
      </c>
      <c r="M5040">
        <v>1</v>
      </c>
      <c r="N5040" s="2">
        <v>44389</v>
      </c>
      <c r="O5040" s="1" t="s">
        <v>13964</v>
      </c>
      <c r="P5040" s="4">
        <v>567240</v>
      </c>
      <c r="Q5040" s="4">
        <v>48198</v>
      </c>
      <c r="R5040" s="1" t="s">
        <v>554</v>
      </c>
      <c r="S5040" s="1" t="s">
        <v>50</v>
      </c>
      <c r="T5040" s="4">
        <f>Sales_Datas[[#This Row],[after_discount]]-(Sales_Datas[[#This Row],[qty_ordered]]*Sales_Datas[[#This Row],[cogs]])</f>
        <v>519042</v>
      </c>
      <c r="U5040" s="3">
        <f>IFERROR(Sales_Datas[[#This Row],[Gross_Profit]]/Sales_Datas[[#This Row],[after_discount]],0)</f>
        <v>0.91503067484662581</v>
      </c>
      <c r="V5040" s="1" t="str">
        <f>IF(Sales_Datas[[#This Row],[base_price]] &lt;= 632200, "Low", (IF(Sales_Datas[[#This Row],[base_price]] &gt;= 10092000, "High", "Medium")))</f>
        <v>Low</v>
      </c>
    </row>
    <row r="5041" spans="1:22" x14ac:dyDescent="0.25">
      <c r="A5041" s="1" t="s">
        <v>13965</v>
      </c>
      <c r="B5041" s="1" t="s">
        <v>13966</v>
      </c>
      <c r="C5041" s="2">
        <v>44584</v>
      </c>
      <c r="D5041" s="1" t="s">
        <v>13967</v>
      </c>
      <c r="E5041" s="4">
        <v>56550</v>
      </c>
      <c r="F5041">
        <v>1</v>
      </c>
      <c r="G5041" s="4">
        <v>565500</v>
      </c>
      <c r="H5041" s="4">
        <v>0</v>
      </c>
      <c r="I5041" s="4">
        <v>565500</v>
      </c>
      <c r="J5041">
        <v>1</v>
      </c>
      <c r="K5041">
        <v>1</v>
      </c>
      <c r="L5041">
        <v>1</v>
      </c>
      <c r="M5041">
        <v>1</v>
      </c>
      <c r="N5041" s="2">
        <v>44574</v>
      </c>
      <c r="O5041" s="1" t="s">
        <v>13968</v>
      </c>
      <c r="P5041" s="4">
        <v>565500</v>
      </c>
      <c r="Q5041" s="4">
        <v>38454</v>
      </c>
      <c r="R5041" s="1" t="s">
        <v>128</v>
      </c>
      <c r="S5041" s="1" t="s">
        <v>50</v>
      </c>
      <c r="T5041" s="4">
        <f>Sales_Datas[[#This Row],[after_discount]]-(Sales_Datas[[#This Row],[qty_ordered]]*Sales_Datas[[#This Row],[cogs]])</f>
        <v>527046</v>
      </c>
      <c r="U5041" s="3">
        <f>IFERROR(Sales_Datas[[#This Row],[Gross_Profit]]/Sales_Datas[[#This Row],[after_discount]],0)</f>
        <v>0.93200000000000005</v>
      </c>
      <c r="V5041" s="1" t="str">
        <f>IF(Sales_Datas[[#This Row],[base_price]] &lt;= 632200, "Low", (IF(Sales_Datas[[#This Row],[base_price]] &gt;= 10092000, "High", "Medium")))</f>
        <v>Low</v>
      </c>
    </row>
    <row r="5042" spans="1:22" x14ac:dyDescent="0.25">
      <c r="A5042" s="1" t="s">
        <v>13969</v>
      </c>
      <c r="B5042" s="1" t="s">
        <v>13970</v>
      </c>
      <c r="C5042" s="2">
        <v>44743</v>
      </c>
      <c r="D5042" s="1" t="s">
        <v>13971</v>
      </c>
      <c r="E5042" s="4">
        <v>56550</v>
      </c>
      <c r="F5042">
        <v>1</v>
      </c>
      <c r="G5042" s="4">
        <v>565500</v>
      </c>
      <c r="H5042" s="4">
        <v>0</v>
      </c>
      <c r="I5042" s="4">
        <v>565500</v>
      </c>
      <c r="J5042">
        <v>1</v>
      </c>
      <c r="K5042">
        <v>1</v>
      </c>
      <c r="L5042">
        <v>0</v>
      </c>
      <c r="M5042">
        <v>1</v>
      </c>
      <c r="N5042" s="2">
        <v>44563</v>
      </c>
      <c r="O5042" s="1" t="s">
        <v>13972</v>
      </c>
      <c r="P5042" s="4">
        <v>565500</v>
      </c>
      <c r="Q5042" s="4">
        <v>50286</v>
      </c>
      <c r="R5042" s="1" t="s">
        <v>383</v>
      </c>
      <c r="S5042" s="1" t="s">
        <v>50</v>
      </c>
      <c r="T5042" s="4">
        <f>Sales_Datas[[#This Row],[after_discount]]-(Sales_Datas[[#This Row],[qty_ordered]]*Sales_Datas[[#This Row],[cogs]])</f>
        <v>515214</v>
      </c>
      <c r="U5042" s="3">
        <f>IFERROR(Sales_Datas[[#This Row],[Gross_Profit]]/Sales_Datas[[#This Row],[after_discount]],0)</f>
        <v>0.91107692307692312</v>
      </c>
      <c r="V5042" s="1" t="str">
        <f>IF(Sales_Datas[[#This Row],[base_price]] &lt;= 632200, "Low", (IF(Sales_Datas[[#This Row],[base_price]] &gt;= 10092000, "High", "Medium")))</f>
        <v>Low</v>
      </c>
    </row>
    <row r="5043" spans="1:22" x14ac:dyDescent="0.25">
      <c r="A5043" s="1" t="s">
        <v>13973</v>
      </c>
      <c r="B5043" s="1" t="s">
        <v>10155</v>
      </c>
      <c r="C5043" s="2">
        <v>44296</v>
      </c>
      <c r="D5043" s="1" t="s">
        <v>13974</v>
      </c>
      <c r="E5043" s="4">
        <v>56550</v>
      </c>
      <c r="F5043">
        <v>1</v>
      </c>
      <c r="G5043" s="4">
        <v>565500</v>
      </c>
      <c r="H5043" s="4">
        <v>0</v>
      </c>
      <c r="I5043" s="4">
        <v>565500</v>
      </c>
      <c r="J5043">
        <v>1</v>
      </c>
      <c r="K5043">
        <v>1</v>
      </c>
      <c r="L5043">
        <v>1</v>
      </c>
      <c r="M5043">
        <v>1</v>
      </c>
      <c r="N5043" s="2">
        <v>44411</v>
      </c>
      <c r="O5043" s="1" t="s">
        <v>13975</v>
      </c>
      <c r="P5043" s="4">
        <v>606100</v>
      </c>
      <c r="Q5043" s="4">
        <v>49648</v>
      </c>
      <c r="R5043" s="1" t="s">
        <v>344</v>
      </c>
      <c r="S5043" s="1" t="s">
        <v>50</v>
      </c>
      <c r="T5043" s="4">
        <f>Sales_Datas[[#This Row],[after_discount]]-(Sales_Datas[[#This Row],[qty_ordered]]*Sales_Datas[[#This Row],[cogs]])</f>
        <v>515852</v>
      </c>
      <c r="U5043" s="3">
        <f>IFERROR(Sales_Datas[[#This Row],[Gross_Profit]]/Sales_Datas[[#This Row],[after_discount]],0)</f>
        <v>0.91220512820512822</v>
      </c>
      <c r="V5043" s="1" t="str">
        <f>IF(Sales_Datas[[#This Row],[base_price]] &lt;= 632200, "Low", (IF(Sales_Datas[[#This Row],[base_price]] &gt;= 10092000, "High", "Medium")))</f>
        <v>Low</v>
      </c>
    </row>
    <row r="5044" spans="1:22" x14ac:dyDescent="0.25">
      <c r="A5044" s="1" t="s">
        <v>13976</v>
      </c>
      <c r="B5044" s="1" t="s">
        <v>1685</v>
      </c>
      <c r="C5044" s="2">
        <v>44484</v>
      </c>
      <c r="D5044" s="1" t="s">
        <v>9732</v>
      </c>
      <c r="E5044" s="4">
        <v>56550</v>
      </c>
      <c r="F5044">
        <v>1</v>
      </c>
      <c r="G5044" s="4">
        <v>565500</v>
      </c>
      <c r="H5044" s="4">
        <v>0</v>
      </c>
      <c r="I5044" s="4">
        <v>565500</v>
      </c>
      <c r="J5044">
        <v>1</v>
      </c>
      <c r="K5044">
        <v>1</v>
      </c>
      <c r="L5044">
        <v>0</v>
      </c>
      <c r="M5044">
        <v>4</v>
      </c>
      <c r="N5044" s="2">
        <v>44473</v>
      </c>
      <c r="O5044" s="1" t="s">
        <v>9733</v>
      </c>
      <c r="P5044" s="4">
        <v>565500</v>
      </c>
      <c r="Q5044" s="4">
        <v>49764</v>
      </c>
      <c r="R5044" s="1" t="s">
        <v>344</v>
      </c>
      <c r="S5044" s="1" t="s">
        <v>34</v>
      </c>
      <c r="T5044" s="4">
        <f>Sales_Datas[[#This Row],[after_discount]]-(Sales_Datas[[#This Row],[qty_ordered]]*Sales_Datas[[#This Row],[cogs]])</f>
        <v>515736</v>
      </c>
      <c r="U5044" s="3">
        <f>IFERROR(Sales_Datas[[#This Row],[Gross_Profit]]/Sales_Datas[[#This Row],[after_discount]],0)</f>
        <v>0.91200000000000003</v>
      </c>
      <c r="V5044" s="1" t="str">
        <f>IF(Sales_Datas[[#This Row],[base_price]] &lt;= 632200, "Low", (IF(Sales_Datas[[#This Row],[base_price]] &gt;= 10092000, "High", "Medium")))</f>
        <v>Low</v>
      </c>
    </row>
    <row r="5045" spans="1:22" x14ac:dyDescent="0.25">
      <c r="A5045" s="1" t="s">
        <v>13977</v>
      </c>
      <c r="B5045" s="1" t="s">
        <v>13978</v>
      </c>
      <c r="C5045" s="2">
        <v>44498</v>
      </c>
      <c r="D5045" s="1" t="s">
        <v>9732</v>
      </c>
      <c r="E5045" s="4">
        <v>56550</v>
      </c>
      <c r="F5045">
        <v>1</v>
      </c>
      <c r="G5045" s="4">
        <v>565500</v>
      </c>
      <c r="H5045" s="4">
        <v>0</v>
      </c>
      <c r="I5045" s="4">
        <v>565500</v>
      </c>
      <c r="J5045">
        <v>1</v>
      </c>
      <c r="K5045">
        <v>0</v>
      </c>
      <c r="L5045">
        <v>0</v>
      </c>
      <c r="M5045">
        <v>1</v>
      </c>
      <c r="N5045" s="2">
        <v>44484</v>
      </c>
      <c r="O5045" s="1" t="s">
        <v>9733</v>
      </c>
      <c r="P5045" s="4">
        <v>565500</v>
      </c>
      <c r="Q5045" s="4">
        <v>49764</v>
      </c>
      <c r="R5045" s="1" t="s">
        <v>344</v>
      </c>
      <c r="S5045" s="1" t="s">
        <v>50</v>
      </c>
      <c r="T5045" s="4">
        <f>Sales_Datas[[#This Row],[after_discount]]-(Sales_Datas[[#This Row],[qty_ordered]]*Sales_Datas[[#This Row],[cogs]])</f>
        <v>515736</v>
      </c>
      <c r="U5045" s="3">
        <f>IFERROR(Sales_Datas[[#This Row],[Gross_Profit]]/Sales_Datas[[#This Row],[after_discount]],0)</f>
        <v>0.91200000000000003</v>
      </c>
      <c r="V5045" s="1" t="str">
        <f>IF(Sales_Datas[[#This Row],[base_price]] &lt;= 632200, "Low", (IF(Sales_Datas[[#This Row],[base_price]] &gt;= 10092000, "High", "Medium")))</f>
        <v>Low</v>
      </c>
    </row>
    <row r="5046" spans="1:22" x14ac:dyDescent="0.25">
      <c r="A5046" s="1" t="s">
        <v>13979</v>
      </c>
      <c r="B5046" s="1" t="s">
        <v>11369</v>
      </c>
      <c r="C5046" s="2">
        <v>44653</v>
      </c>
      <c r="D5046" s="1" t="s">
        <v>9732</v>
      </c>
      <c r="E5046" s="4">
        <v>56550</v>
      </c>
      <c r="F5046">
        <v>1</v>
      </c>
      <c r="G5046" s="4">
        <v>565500</v>
      </c>
      <c r="H5046" s="4">
        <v>0</v>
      </c>
      <c r="I5046" s="4">
        <v>565500</v>
      </c>
      <c r="J5046">
        <v>1</v>
      </c>
      <c r="K5046">
        <v>0</v>
      </c>
      <c r="L5046">
        <v>0</v>
      </c>
      <c r="M5046">
        <v>2</v>
      </c>
      <c r="N5046" s="2">
        <v>44569</v>
      </c>
      <c r="O5046" s="1" t="s">
        <v>9733</v>
      </c>
      <c r="P5046" s="4">
        <v>565500</v>
      </c>
      <c r="Q5046" s="4">
        <v>49764</v>
      </c>
      <c r="R5046" s="1" t="s">
        <v>344</v>
      </c>
      <c r="S5046" s="1" t="s">
        <v>76</v>
      </c>
      <c r="T5046" s="4">
        <f>Sales_Datas[[#This Row],[after_discount]]-(Sales_Datas[[#This Row],[qty_ordered]]*Sales_Datas[[#This Row],[cogs]])</f>
        <v>515736</v>
      </c>
      <c r="U5046" s="3">
        <f>IFERROR(Sales_Datas[[#This Row],[Gross_Profit]]/Sales_Datas[[#This Row],[after_discount]],0)</f>
        <v>0.91200000000000003</v>
      </c>
      <c r="V5046" s="1" t="str">
        <f>IF(Sales_Datas[[#This Row],[base_price]] &lt;= 632200, "Low", (IF(Sales_Datas[[#This Row],[base_price]] &gt;= 10092000, "High", "Medium")))</f>
        <v>Low</v>
      </c>
    </row>
    <row r="5047" spans="1:22" x14ac:dyDescent="0.25">
      <c r="A5047" s="1" t="s">
        <v>13980</v>
      </c>
      <c r="B5047" s="1" t="s">
        <v>13981</v>
      </c>
      <c r="C5047" s="2">
        <v>44607</v>
      </c>
      <c r="D5047" s="1" t="s">
        <v>13982</v>
      </c>
      <c r="E5047" s="4">
        <v>56028</v>
      </c>
      <c r="F5047">
        <v>1</v>
      </c>
      <c r="G5047" s="4">
        <v>560280</v>
      </c>
      <c r="H5047" s="4">
        <v>0</v>
      </c>
      <c r="I5047" s="4">
        <v>560280</v>
      </c>
      <c r="J5047">
        <v>1</v>
      </c>
      <c r="K5047">
        <v>1</v>
      </c>
      <c r="L5047">
        <v>1</v>
      </c>
      <c r="M5047">
        <v>1</v>
      </c>
      <c r="N5047" s="2">
        <v>44565</v>
      </c>
      <c r="O5047" s="1" t="s">
        <v>13983</v>
      </c>
      <c r="P5047" s="4">
        <v>574200</v>
      </c>
      <c r="Q5047" s="4">
        <v>41876</v>
      </c>
      <c r="R5047" s="1" t="s">
        <v>55</v>
      </c>
      <c r="S5047" s="1" t="s">
        <v>50</v>
      </c>
      <c r="T5047" s="4">
        <f>Sales_Datas[[#This Row],[after_discount]]-(Sales_Datas[[#This Row],[qty_ordered]]*Sales_Datas[[#This Row],[cogs]])</f>
        <v>518404</v>
      </c>
      <c r="U5047" s="3">
        <f>IFERROR(Sales_Datas[[#This Row],[Gross_Profit]]/Sales_Datas[[#This Row],[after_discount]],0)</f>
        <v>0.92525879917184262</v>
      </c>
      <c r="V5047" s="1" t="str">
        <f>IF(Sales_Datas[[#This Row],[base_price]] &lt;= 632200, "Low", (IF(Sales_Datas[[#This Row],[base_price]] &gt;= 10092000, "High", "Medium")))</f>
        <v>Low</v>
      </c>
    </row>
    <row r="5048" spans="1:22" x14ac:dyDescent="0.25">
      <c r="A5048" s="1" t="s">
        <v>13984</v>
      </c>
      <c r="B5048" s="1" t="s">
        <v>13985</v>
      </c>
      <c r="C5048" s="2">
        <v>44358</v>
      </c>
      <c r="D5048" s="1" t="s">
        <v>13986</v>
      </c>
      <c r="E5048" s="4">
        <v>27840</v>
      </c>
      <c r="F5048">
        <v>2</v>
      </c>
      <c r="G5048" s="4">
        <v>556800</v>
      </c>
      <c r="H5048" s="4">
        <v>0</v>
      </c>
      <c r="I5048" s="4">
        <v>556800</v>
      </c>
      <c r="J5048">
        <v>1</v>
      </c>
      <c r="K5048">
        <v>1</v>
      </c>
      <c r="L5048">
        <v>0</v>
      </c>
      <c r="M5048">
        <v>1</v>
      </c>
      <c r="N5048" s="2">
        <v>44523</v>
      </c>
      <c r="O5048" s="1" t="s">
        <v>13987</v>
      </c>
      <c r="P5048" s="4">
        <v>278400</v>
      </c>
      <c r="Q5048" s="4">
        <v>16936</v>
      </c>
      <c r="R5048" s="1" t="s">
        <v>128</v>
      </c>
      <c r="S5048" s="1" t="s">
        <v>50</v>
      </c>
      <c r="T5048" s="4">
        <f>Sales_Datas[[#This Row],[after_discount]]-(Sales_Datas[[#This Row],[qty_ordered]]*Sales_Datas[[#This Row],[cogs]])</f>
        <v>522928</v>
      </c>
      <c r="U5048" s="3">
        <f>IFERROR(Sales_Datas[[#This Row],[Gross_Profit]]/Sales_Datas[[#This Row],[after_discount]],0)</f>
        <v>0.93916666666666671</v>
      </c>
      <c r="V5048" s="1" t="str">
        <f>IF(Sales_Datas[[#This Row],[base_price]] &lt;= 632200, "Low", (IF(Sales_Datas[[#This Row],[base_price]] &gt;= 10092000, "High", "Medium")))</f>
        <v>Low</v>
      </c>
    </row>
    <row r="5049" spans="1:22" x14ac:dyDescent="0.25">
      <c r="A5049" s="1" t="s">
        <v>13988</v>
      </c>
      <c r="B5049" s="1" t="s">
        <v>13989</v>
      </c>
      <c r="C5049" s="2">
        <v>44416</v>
      </c>
      <c r="D5049" s="1" t="s">
        <v>13990</v>
      </c>
      <c r="E5049" s="4">
        <v>55680</v>
      </c>
      <c r="F5049">
        <v>1</v>
      </c>
      <c r="G5049" s="4">
        <v>556800</v>
      </c>
      <c r="H5049" s="4">
        <v>0</v>
      </c>
      <c r="I5049" s="4">
        <v>556800</v>
      </c>
      <c r="J5049">
        <v>1</v>
      </c>
      <c r="K5049">
        <v>1</v>
      </c>
      <c r="L5049">
        <v>1</v>
      </c>
      <c r="M5049">
        <v>1</v>
      </c>
      <c r="N5049" s="2">
        <v>44401</v>
      </c>
      <c r="O5049" s="1" t="s">
        <v>13991</v>
      </c>
      <c r="P5049" s="4">
        <v>556800</v>
      </c>
      <c r="Q5049" s="4">
        <v>48430</v>
      </c>
      <c r="R5049" s="1" t="s">
        <v>23</v>
      </c>
      <c r="S5049" s="1" t="s">
        <v>50</v>
      </c>
      <c r="T5049" s="4">
        <f>Sales_Datas[[#This Row],[after_discount]]-(Sales_Datas[[#This Row],[qty_ordered]]*Sales_Datas[[#This Row],[cogs]])</f>
        <v>508370</v>
      </c>
      <c r="U5049" s="3">
        <f>IFERROR(Sales_Datas[[#This Row],[Gross_Profit]]/Sales_Datas[[#This Row],[after_discount]],0)</f>
        <v>0.91302083333333328</v>
      </c>
      <c r="V5049" s="1" t="str">
        <f>IF(Sales_Datas[[#This Row],[base_price]] &lt;= 632200, "Low", (IF(Sales_Datas[[#This Row],[base_price]] &gt;= 10092000, "High", "Medium")))</f>
        <v>Low</v>
      </c>
    </row>
    <row r="5050" spans="1:22" x14ac:dyDescent="0.25">
      <c r="A5050" s="1" t="s">
        <v>13992</v>
      </c>
      <c r="B5050" s="1" t="s">
        <v>13993</v>
      </c>
      <c r="C5050" s="2">
        <v>44760</v>
      </c>
      <c r="D5050" s="1" t="s">
        <v>13994</v>
      </c>
      <c r="E5050" s="4">
        <v>27840</v>
      </c>
      <c r="F5050">
        <v>2</v>
      </c>
      <c r="G5050" s="4">
        <v>556800</v>
      </c>
      <c r="H5050" s="4">
        <v>0</v>
      </c>
      <c r="I5050" s="4">
        <v>556800</v>
      </c>
      <c r="J5050">
        <v>1</v>
      </c>
      <c r="K5050">
        <v>1</v>
      </c>
      <c r="L5050">
        <v>1</v>
      </c>
      <c r="M5050">
        <v>1</v>
      </c>
      <c r="N5050" s="2">
        <v>44751</v>
      </c>
      <c r="O5050" s="1" t="s">
        <v>13995</v>
      </c>
      <c r="P5050" s="4">
        <v>278400</v>
      </c>
      <c r="Q5050" s="4">
        <v>19488</v>
      </c>
      <c r="R5050" s="1" t="s">
        <v>383</v>
      </c>
      <c r="S5050" s="1" t="s">
        <v>50</v>
      </c>
      <c r="T5050" s="4">
        <f>Sales_Datas[[#This Row],[after_discount]]-(Sales_Datas[[#This Row],[qty_ordered]]*Sales_Datas[[#This Row],[cogs]])</f>
        <v>517824</v>
      </c>
      <c r="U5050" s="3">
        <f>IFERROR(Sales_Datas[[#This Row],[Gross_Profit]]/Sales_Datas[[#This Row],[after_discount]],0)</f>
        <v>0.93</v>
      </c>
      <c r="V5050" s="1" t="str">
        <f>IF(Sales_Datas[[#This Row],[base_price]] &lt;= 632200, "Low", (IF(Sales_Datas[[#This Row],[base_price]] &gt;= 10092000, "High", "Medium")))</f>
        <v>Low</v>
      </c>
    </row>
    <row r="5051" spans="1:22" x14ac:dyDescent="0.25">
      <c r="A5051" s="1" t="s">
        <v>13996</v>
      </c>
      <c r="B5051" s="1" t="s">
        <v>13997</v>
      </c>
      <c r="C5051" s="2">
        <v>44773</v>
      </c>
      <c r="D5051" s="1" t="s">
        <v>957</v>
      </c>
      <c r="E5051" s="4">
        <v>55680</v>
      </c>
      <c r="F5051">
        <v>1</v>
      </c>
      <c r="G5051" s="4">
        <v>556800</v>
      </c>
      <c r="H5051" s="4">
        <v>0</v>
      </c>
      <c r="I5051" s="4">
        <v>556800</v>
      </c>
      <c r="J5051">
        <v>1</v>
      </c>
      <c r="K5051">
        <v>1</v>
      </c>
      <c r="L5051">
        <v>1</v>
      </c>
      <c r="M5051">
        <v>1</v>
      </c>
      <c r="N5051" s="2">
        <v>44423</v>
      </c>
      <c r="O5051" s="1" t="s">
        <v>958</v>
      </c>
      <c r="P5051" s="4">
        <v>580000</v>
      </c>
      <c r="Q5051" s="4">
        <v>38280</v>
      </c>
      <c r="R5051" s="1" t="s">
        <v>383</v>
      </c>
      <c r="S5051" s="1" t="s">
        <v>50</v>
      </c>
      <c r="T5051" s="4">
        <f>Sales_Datas[[#This Row],[after_discount]]-(Sales_Datas[[#This Row],[qty_ordered]]*Sales_Datas[[#This Row],[cogs]])</f>
        <v>518520</v>
      </c>
      <c r="U5051" s="3">
        <f>IFERROR(Sales_Datas[[#This Row],[Gross_Profit]]/Sales_Datas[[#This Row],[after_discount]],0)</f>
        <v>0.93125000000000002</v>
      </c>
      <c r="V5051" s="1" t="str">
        <f>IF(Sales_Datas[[#This Row],[base_price]] &lt;= 632200, "Low", (IF(Sales_Datas[[#This Row],[base_price]] &gt;= 10092000, "High", "Medium")))</f>
        <v>Low</v>
      </c>
    </row>
    <row r="5052" spans="1:22" x14ac:dyDescent="0.25">
      <c r="A5052" s="1" t="s">
        <v>13998</v>
      </c>
      <c r="B5052" s="1" t="s">
        <v>13999</v>
      </c>
      <c r="C5052" s="2">
        <v>44453</v>
      </c>
      <c r="D5052" s="1" t="s">
        <v>9296</v>
      </c>
      <c r="E5052" s="4">
        <v>18560</v>
      </c>
      <c r="F5052">
        <v>3</v>
      </c>
      <c r="G5052" s="4">
        <v>556800</v>
      </c>
      <c r="H5052" s="4">
        <v>0</v>
      </c>
      <c r="I5052" s="4">
        <v>556800</v>
      </c>
      <c r="J5052">
        <v>1</v>
      </c>
      <c r="K5052">
        <v>1</v>
      </c>
      <c r="L5052">
        <v>1</v>
      </c>
      <c r="M5052">
        <v>1</v>
      </c>
      <c r="N5052" s="2">
        <v>44446</v>
      </c>
      <c r="O5052" s="1" t="s">
        <v>9297</v>
      </c>
      <c r="P5052" s="4">
        <v>174000</v>
      </c>
      <c r="Q5052" s="4">
        <v>15660</v>
      </c>
      <c r="R5052" s="1" t="s">
        <v>344</v>
      </c>
      <c r="S5052" s="1" t="s">
        <v>50</v>
      </c>
      <c r="T5052" s="4">
        <f>Sales_Datas[[#This Row],[after_discount]]-(Sales_Datas[[#This Row],[qty_ordered]]*Sales_Datas[[#This Row],[cogs]])</f>
        <v>509820</v>
      </c>
      <c r="U5052" s="3">
        <f>IFERROR(Sales_Datas[[#This Row],[Gross_Profit]]/Sales_Datas[[#This Row],[after_discount]],0)</f>
        <v>0.91562500000000002</v>
      </c>
      <c r="V5052" s="1" t="str">
        <f>IF(Sales_Datas[[#This Row],[base_price]] &lt;= 632200, "Low", (IF(Sales_Datas[[#This Row],[base_price]] &gt;= 10092000, "High", "Medium")))</f>
        <v>Low</v>
      </c>
    </row>
    <row r="5053" spans="1:22" x14ac:dyDescent="0.25">
      <c r="A5053" s="1" t="s">
        <v>14000</v>
      </c>
      <c r="B5053" s="1" t="s">
        <v>14001</v>
      </c>
      <c r="C5053" s="2">
        <v>44695</v>
      </c>
      <c r="D5053" s="1" t="s">
        <v>14002</v>
      </c>
      <c r="E5053" s="4">
        <v>55390</v>
      </c>
      <c r="F5053">
        <v>1</v>
      </c>
      <c r="G5053" s="4">
        <v>553900</v>
      </c>
      <c r="H5053" s="4">
        <v>0</v>
      </c>
      <c r="I5053" s="4">
        <v>553900</v>
      </c>
      <c r="J5053">
        <v>1</v>
      </c>
      <c r="K5053">
        <v>1</v>
      </c>
      <c r="L5053">
        <v>1</v>
      </c>
      <c r="M5053">
        <v>1</v>
      </c>
      <c r="N5053" s="2">
        <v>44555</v>
      </c>
      <c r="O5053" s="1" t="s">
        <v>14003</v>
      </c>
      <c r="P5053" s="4">
        <v>553900</v>
      </c>
      <c r="Q5053" s="4">
        <v>42050</v>
      </c>
      <c r="R5053" s="1" t="s">
        <v>23</v>
      </c>
      <c r="S5053" s="1" t="s">
        <v>50</v>
      </c>
      <c r="T5053" s="4">
        <f>Sales_Datas[[#This Row],[after_discount]]-(Sales_Datas[[#This Row],[qty_ordered]]*Sales_Datas[[#This Row],[cogs]])</f>
        <v>511850</v>
      </c>
      <c r="U5053" s="3">
        <f>IFERROR(Sales_Datas[[#This Row],[Gross_Profit]]/Sales_Datas[[#This Row],[after_discount]],0)</f>
        <v>0.9240837696335078</v>
      </c>
      <c r="V5053" s="1" t="str">
        <f>IF(Sales_Datas[[#This Row],[base_price]] &lt;= 632200, "Low", (IF(Sales_Datas[[#This Row],[base_price]] &gt;= 10092000, "High", "Medium")))</f>
        <v>Low</v>
      </c>
    </row>
    <row r="5054" spans="1:22" x14ac:dyDescent="0.25">
      <c r="A5054" s="1" t="s">
        <v>14004</v>
      </c>
      <c r="B5054" s="1" t="s">
        <v>14005</v>
      </c>
      <c r="C5054" s="2">
        <v>44658</v>
      </c>
      <c r="D5054" s="1" t="s">
        <v>14006</v>
      </c>
      <c r="E5054" s="4">
        <v>55216</v>
      </c>
      <c r="F5054">
        <v>1</v>
      </c>
      <c r="G5054" s="4">
        <v>552160</v>
      </c>
      <c r="H5054" s="4">
        <v>0</v>
      </c>
      <c r="I5054" s="4">
        <v>552160</v>
      </c>
      <c r="J5054">
        <v>1</v>
      </c>
      <c r="K5054">
        <v>1</v>
      </c>
      <c r="L5054">
        <v>0</v>
      </c>
      <c r="M5054">
        <v>1</v>
      </c>
      <c r="N5054" s="2">
        <v>44762</v>
      </c>
      <c r="O5054" s="1" t="s">
        <v>14007</v>
      </c>
      <c r="P5054" s="4">
        <v>552160</v>
      </c>
      <c r="Q5054" s="4">
        <v>40832</v>
      </c>
      <c r="R5054" s="1" t="s">
        <v>128</v>
      </c>
      <c r="S5054" s="1" t="s">
        <v>50</v>
      </c>
      <c r="T5054" s="4">
        <f>Sales_Datas[[#This Row],[after_discount]]-(Sales_Datas[[#This Row],[qty_ordered]]*Sales_Datas[[#This Row],[cogs]])</f>
        <v>511328</v>
      </c>
      <c r="U5054" s="3">
        <f>IFERROR(Sales_Datas[[#This Row],[Gross_Profit]]/Sales_Datas[[#This Row],[after_discount]],0)</f>
        <v>0.92605042016806727</v>
      </c>
      <c r="V5054" s="1" t="str">
        <f>IF(Sales_Datas[[#This Row],[base_price]] &lt;= 632200, "Low", (IF(Sales_Datas[[#This Row],[base_price]] &gt;= 10092000, "High", "Medium")))</f>
        <v>Low</v>
      </c>
    </row>
    <row r="5055" spans="1:22" x14ac:dyDescent="0.25">
      <c r="A5055" s="1" t="s">
        <v>14008</v>
      </c>
      <c r="B5055" s="1" t="s">
        <v>2170</v>
      </c>
      <c r="C5055" s="2">
        <v>44518</v>
      </c>
      <c r="D5055" s="1" t="s">
        <v>14009</v>
      </c>
      <c r="E5055" s="4">
        <v>55100</v>
      </c>
      <c r="F5055">
        <v>1</v>
      </c>
      <c r="G5055" s="4">
        <v>551000</v>
      </c>
      <c r="H5055" s="4">
        <v>0</v>
      </c>
      <c r="I5055" s="4">
        <v>551000</v>
      </c>
      <c r="J5055">
        <v>1</v>
      </c>
      <c r="K5055">
        <v>1</v>
      </c>
      <c r="L5055">
        <v>1</v>
      </c>
      <c r="M5055">
        <v>1</v>
      </c>
      <c r="N5055" s="2">
        <v>44401</v>
      </c>
      <c r="O5055" s="1" t="s">
        <v>14010</v>
      </c>
      <c r="P5055" s="4">
        <v>551000</v>
      </c>
      <c r="Q5055" s="4">
        <v>47908</v>
      </c>
      <c r="R5055" s="1" t="s">
        <v>475</v>
      </c>
      <c r="S5055" s="1" t="s">
        <v>50</v>
      </c>
      <c r="T5055" s="4">
        <f>Sales_Datas[[#This Row],[after_discount]]-(Sales_Datas[[#This Row],[qty_ordered]]*Sales_Datas[[#This Row],[cogs]])</f>
        <v>503092</v>
      </c>
      <c r="U5055" s="3">
        <f>IFERROR(Sales_Datas[[#This Row],[Gross_Profit]]/Sales_Datas[[#This Row],[after_discount]],0)</f>
        <v>0.91305263157894734</v>
      </c>
      <c r="V5055" s="1" t="str">
        <f>IF(Sales_Datas[[#This Row],[base_price]] &lt;= 632200, "Low", (IF(Sales_Datas[[#This Row],[base_price]] &gt;= 10092000, "High", "Medium")))</f>
        <v>Low</v>
      </c>
    </row>
    <row r="5056" spans="1:22" x14ac:dyDescent="0.25">
      <c r="A5056" s="1" t="s">
        <v>14011</v>
      </c>
      <c r="B5056" s="1" t="s">
        <v>14012</v>
      </c>
      <c r="C5056" s="2">
        <v>44563</v>
      </c>
      <c r="D5056" s="1" t="s">
        <v>14009</v>
      </c>
      <c r="E5056" s="4">
        <v>55100</v>
      </c>
      <c r="F5056">
        <v>1</v>
      </c>
      <c r="G5056" s="4">
        <v>551000</v>
      </c>
      <c r="H5056" s="4">
        <v>0</v>
      </c>
      <c r="I5056" s="4">
        <v>551000</v>
      </c>
      <c r="J5056">
        <v>1</v>
      </c>
      <c r="K5056">
        <v>1</v>
      </c>
      <c r="L5056">
        <v>0</v>
      </c>
      <c r="M5056">
        <v>1</v>
      </c>
      <c r="N5056" s="2">
        <v>44607</v>
      </c>
      <c r="O5056" s="1" t="s">
        <v>14010</v>
      </c>
      <c r="P5056" s="4">
        <v>551000</v>
      </c>
      <c r="Q5056" s="4">
        <v>47908</v>
      </c>
      <c r="R5056" s="1" t="s">
        <v>475</v>
      </c>
      <c r="S5056" s="1" t="s">
        <v>50</v>
      </c>
      <c r="T5056" s="4">
        <f>Sales_Datas[[#This Row],[after_discount]]-(Sales_Datas[[#This Row],[qty_ordered]]*Sales_Datas[[#This Row],[cogs]])</f>
        <v>503092</v>
      </c>
      <c r="U5056" s="3">
        <f>IFERROR(Sales_Datas[[#This Row],[Gross_Profit]]/Sales_Datas[[#This Row],[after_discount]],0)</f>
        <v>0.91305263157894734</v>
      </c>
      <c r="V5056" s="1" t="str">
        <f>IF(Sales_Datas[[#This Row],[base_price]] &lt;= 632200, "Low", (IF(Sales_Datas[[#This Row],[base_price]] &gt;= 10092000, "High", "Medium")))</f>
        <v>Low</v>
      </c>
    </row>
    <row r="5057" spans="1:22" x14ac:dyDescent="0.25">
      <c r="A5057" s="1" t="s">
        <v>14013</v>
      </c>
      <c r="B5057" s="1" t="s">
        <v>14014</v>
      </c>
      <c r="C5057" s="2">
        <v>44581</v>
      </c>
      <c r="D5057" s="1" t="s">
        <v>14009</v>
      </c>
      <c r="E5057" s="4">
        <v>55100</v>
      </c>
      <c r="F5057">
        <v>1</v>
      </c>
      <c r="G5057" s="4">
        <v>551000</v>
      </c>
      <c r="H5057" s="4">
        <v>0</v>
      </c>
      <c r="I5057" s="4">
        <v>551000</v>
      </c>
      <c r="J5057">
        <v>1</v>
      </c>
      <c r="K5057">
        <v>1</v>
      </c>
      <c r="L5057">
        <v>1</v>
      </c>
      <c r="M5057">
        <v>1</v>
      </c>
      <c r="N5057" s="2">
        <v>44570</v>
      </c>
      <c r="O5057" s="1" t="s">
        <v>14010</v>
      </c>
      <c r="P5057" s="4">
        <v>551000</v>
      </c>
      <c r="Q5057" s="4">
        <v>47908</v>
      </c>
      <c r="R5057" s="1" t="s">
        <v>475</v>
      </c>
      <c r="S5057" s="1" t="s">
        <v>50</v>
      </c>
      <c r="T5057" s="4">
        <f>Sales_Datas[[#This Row],[after_discount]]-(Sales_Datas[[#This Row],[qty_ordered]]*Sales_Datas[[#This Row],[cogs]])</f>
        <v>503092</v>
      </c>
      <c r="U5057" s="3">
        <f>IFERROR(Sales_Datas[[#This Row],[Gross_Profit]]/Sales_Datas[[#This Row],[after_discount]],0)</f>
        <v>0.91305263157894734</v>
      </c>
      <c r="V5057" s="1" t="str">
        <f>IF(Sales_Datas[[#This Row],[base_price]] &lt;= 632200, "Low", (IF(Sales_Datas[[#This Row],[base_price]] &gt;= 10092000, "High", "Medium")))</f>
        <v>Low</v>
      </c>
    </row>
    <row r="5058" spans="1:22" x14ac:dyDescent="0.25">
      <c r="A5058" s="1" t="s">
        <v>14015</v>
      </c>
      <c r="B5058" s="1" t="s">
        <v>14016</v>
      </c>
      <c r="C5058" s="2">
        <v>44725</v>
      </c>
      <c r="D5058" s="1" t="s">
        <v>14017</v>
      </c>
      <c r="E5058" s="4">
        <v>55100</v>
      </c>
      <c r="F5058">
        <v>1</v>
      </c>
      <c r="G5058" s="4">
        <v>551000</v>
      </c>
      <c r="H5058" s="4">
        <v>0</v>
      </c>
      <c r="I5058" s="4">
        <v>551000</v>
      </c>
      <c r="J5058">
        <v>1</v>
      </c>
      <c r="K5058">
        <v>1</v>
      </c>
      <c r="L5058">
        <v>0</v>
      </c>
      <c r="M5058">
        <v>1</v>
      </c>
      <c r="N5058" s="2">
        <v>44714</v>
      </c>
      <c r="O5058" s="1" t="s">
        <v>14018</v>
      </c>
      <c r="P5058" s="4">
        <v>551000</v>
      </c>
      <c r="Q5058" s="4">
        <v>41296</v>
      </c>
      <c r="R5058" s="1" t="s">
        <v>475</v>
      </c>
      <c r="S5058" s="1" t="s">
        <v>50</v>
      </c>
      <c r="T5058" s="4">
        <f>Sales_Datas[[#This Row],[after_discount]]-(Sales_Datas[[#This Row],[qty_ordered]]*Sales_Datas[[#This Row],[cogs]])</f>
        <v>509704</v>
      </c>
      <c r="U5058" s="3">
        <f>IFERROR(Sales_Datas[[#This Row],[Gross_Profit]]/Sales_Datas[[#This Row],[after_discount]],0)</f>
        <v>0.92505263157894735</v>
      </c>
      <c r="V5058" s="1" t="str">
        <f>IF(Sales_Datas[[#This Row],[base_price]] &lt;= 632200, "Low", (IF(Sales_Datas[[#This Row],[base_price]] &gt;= 10092000, "High", "Medium")))</f>
        <v>Low</v>
      </c>
    </row>
    <row r="5059" spans="1:22" x14ac:dyDescent="0.25">
      <c r="A5059" s="1" t="s">
        <v>14019</v>
      </c>
      <c r="B5059" s="1" t="s">
        <v>2950</v>
      </c>
      <c r="C5059" s="2">
        <v>44430</v>
      </c>
      <c r="D5059" s="1" t="s">
        <v>14020</v>
      </c>
      <c r="E5059" s="4">
        <v>55100</v>
      </c>
      <c r="F5059">
        <v>1</v>
      </c>
      <c r="G5059" s="4">
        <v>551000</v>
      </c>
      <c r="H5059" s="4">
        <v>0</v>
      </c>
      <c r="I5059" s="4">
        <v>551000</v>
      </c>
      <c r="J5059">
        <v>1</v>
      </c>
      <c r="K5059">
        <v>1</v>
      </c>
      <c r="L5059">
        <v>1</v>
      </c>
      <c r="M5059">
        <v>1</v>
      </c>
      <c r="N5059" s="2">
        <v>44390</v>
      </c>
      <c r="O5059" s="1" t="s">
        <v>14021</v>
      </c>
      <c r="P5059" s="4">
        <v>551000</v>
      </c>
      <c r="Q5059" s="4">
        <v>33582</v>
      </c>
      <c r="R5059" s="1" t="s">
        <v>383</v>
      </c>
      <c r="S5059" s="1" t="s">
        <v>50</v>
      </c>
      <c r="T5059" s="4">
        <f>Sales_Datas[[#This Row],[after_discount]]-(Sales_Datas[[#This Row],[qty_ordered]]*Sales_Datas[[#This Row],[cogs]])</f>
        <v>517418</v>
      </c>
      <c r="U5059" s="3">
        <f>IFERROR(Sales_Datas[[#This Row],[Gross_Profit]]/Sales_Datas[[#This Row],[after_discount]],0)</f>
        <v>0.93905263157894736</v>
      </c>
      <c r="V5059" s="1" t="str">
        <f>IF(Sales_Datas[[#This Row],[base_price]] &lt;= 632200, "Low", (IF(Sales_Datas[[#This Row],[base_price]] &gt;= 10092000, "High", "Medium")))</f>
        <v>Low</v>
      </c>
    </row>
    <row r="5060" spans="1:22" x14ac:dyDescent="0.25">
      <c r="A5060" s="1" t="s">
        <v>14022</v>
      </c>
      <c r="B5060" s="1" t="s">
        <v>14023</v>
      </c>
      <c r="C5060" s="2">
        <v>44462</v>
      </c>
      <c r="D5060" s="1" t="s">
        <v>14020</v>
      </c>
      <c r="E5060" s="4">
        <v>55100</v>
      </c>
      <c r="F5060">
        <v>1</v>
      </c>
      <c r="G5060" s="4">
        <v>551000</v>
      </c>
      <c r="H5060" s="4">
        <v>0</v>
      </c>
      <c r="I5060" s="4">
        <v>551000</v>
      </c>
      <c r="J5060">
        <v>1</v>
      </c>
      <c r="K5060">
        <v>1</v>
      </c>
      <c r="L5060">
        <v>1</v>
      </c>
      <c r="M5060">
        <v>1</v>
      </c>
      <c r="N5060" s="2">
        <v>44463</v>
      </c>
      <c r="O5060" s="1" t="s">
        <v>14021</v>
      </c>
      <c r="P5060" s="4">
        <v>551000</v>
      </c>
      <c r="Q5060" s="4">
        <v>33582</v>
      </c>
      <c r="R5060" s="1" t="s">
        <v>383</v>
      </c>
      <c r="S5060" s="1" t="s">
        <v>50</v>
      </c>
      <c r="T5060" s="4">
        <f>Sales_Datas[[#This Row],[after_discount]]-(Sales_Datas[[#This Row],[qty_ordered]]*Sales_Datas[[#This Row],[cogs]])</f>
        <v>517418</v>
      </c>
      <c r="U5060" s="3">
        <f>IFERROR(Sales_Datas[[#This Row],[Gross_Profit]]/Sales_Datas[[#This Row],[after_discount]],0)</f>
        <v>0.93905263157894736</v>
      </c>
      <c r="V5060" s="1" t="str">
        <f>IF(Sales_Datas[[#This Row],[base_price]] &lt;= 632200, "Low", (IF(Sales_Datas[[#This Row],[base_price]] &gt;= 10092000, "High", "Medium")))</f>
        <v>Low</v>
      </c>
    </row>
    <row r="5061" spans="1:22" x14ac:dyDescent="0.25">
      <c r="A5061" s="1" t="s">
        <v>14024</v>
      </c>
      <c r="B5061" s="1" t="s">
        <v>14025</v>
      </c>
      <c r="C5061" s="2">
        <v>44429</v>
      </c>
      <c r="D5061" s="1" t="s">
        <v>14026</v>
      </c>
      <c r="E5061" s="4">
        <v>11020</v>
      </c>
      <c r="F5061">
        <v>5</v>
      </c>
      <c r="G5061" s="4">
        <v>551000</v>
      </c>
      <c r="H5061" s="4">
        <v>0</v>
      </c>
      <c r="I5061" s="4">
        <v>551000</v>
      </c>
      <c r="J5061">
        <v>1</v>
      </c>
      <c r="K5061">
        <v>1</v>
      </c>
      <c r="L5061">
        <v>1</v>
      </c>
      <c r="M5061">
        <v>1</v>
      </c>
      <c r="N5061" s="2">
        <v>44436</v>
      </c>
      <c r="O5061" s="1" t="s">
        <v>14027</v>
      </c>
      <c r="P5061" s="4">
        <v>110200</v>
      </c>
      <c r="Q5061" s="4">
        <v>9570</v>
      </c>
      <c r="R5061" s="1" t="s">
        <v>75</v>
      </c>
      <c r="S5061" s="1" t="s">
        <v>50</v>
      </c>
      <c r="T5061" s="4">
        <f>Sales_Datas[[#This Row],[after_discount]]-(Sales_Datas[[#This Row],[qty_ordered]]*Sales_Datas[[#This Row],[cogs]])</f>
        <v>503150</v>
      </c>
      <c r="U5061" s="3">
        <f>IFERROR(Sales_Datas[[#This Row],[Gross_Profit]]/Sales_Datas[[#This Row],[after_discount]],0)</f>
        <v>0.91315789473684206</v>
      </c>
      <c r="V5061" s="1" t="str">
        <f>IF(Sales_Datas[[#This Row],[base_price]] &lt;= 632200, "Low", (IF(Sales_Datas[[#This Row],[base_price]] &gt;= 10092000, "High", "Medium")))</f>
        <v>Low</v>
      </c>
    </row>
    <row r="5062" spans="1:22" x14ac:dyDescent="0.25">
      <c r="A5062" s="1" t="s">
        <v>14028</v>
      </c>
      <c r="B5062" s="1" t="s">
        <v>14029</v>
      </c>
      <c r="C5062" s="2">
        <v>44680</v>
      </c>
      <c r="D5062" s="1" t="s">
        <v>14030</v>
      </c>
      <c r="E5062" s="4">
        <v>55042</v>
      </c>
      <c r="F5062">
        <v>1</v>
      </c>
      <c r="G5062" s="4">
        <v>550420</v>
      </c>
      <c r="H5062" s="4">
        <v>0</v>
      </c>
      <c r="I5062" s="4">
        <v>550420</v>
      </c>
      <c r="J5062">
        <v>1</v>
      </c>
      <c r="K5062">
        <v>1</v>
      </c>
      <c r="L5062">
        <v>1</v>
      </c>
      <c r="M5062">
        <v>1</v>
      </c>
      <c r="N5062" s="2">
        <v>44673</v>
      </c>
      <c r="O5062" s="1" t="s">
        <v>14031</v>
      </c>
      <c r="P5062" s="4">
        <v>464000</v>
      </c>
      <c r="Q5062" s="4">
        <v>35728</v>
      </c>
      <c r="R5062" s="1" t="s">
        <v>344</v>
      </c>
      <c r="S5062" s="1" t="s">
        <v>50</v>
      </c>
      <c r="T5062" s="4">
        <f>Sales_Datas[[#This Row],[after_discount]]-(Sales_Datas[[#This Row],[qty_ordered]]*Sales_Datas[[#This Row],[cogs]])</f>
        <v>514692</v>
      </c>
      <c r="U5062" s="3">
        <f>IFERROR(Sales_Datas[[#This Row],[Gross_Profit]]/Sales_Datas[[#This Row],[after_discount]],0)</f>
        <v>0.93508956796628029</v>
      </c>
      <c r="V5062" s="1" t="str">
        <f>IF(Sales_Datas[[#This Row],[base_price]] &lt;= 632200, "Low", (IF(Sales_Datas[[#This Row],[base_price]] &gt;= 10092000, "High", "Medium")))</f>
        <v>Low</v>
      </c>
    </row>
    <row r="5063" spans="1:22" x14ac:dyDescent="0.25">
      <c r="A5063" s="1" t="s">
        <v>14032</v>
      </c>
      <c r="B5063" s="1" t="s">
        <v>14033</v>
      </c>
      <c r="C5063" s="2">
        <v>44696</v>
      </c>
      <c r="D5063" s="1" t="s">
        <v>14034</v>
      </c>
      <c r="E5063" s="4">
        <v>54984</v>
      </c>
      <c r="F5063">
        <v>1</v>
      </c>
      <c r="G5063" s="4">
        <v>549840</v>
      </c>
      <c r="H5063" s="4">
        <v>0</v>
      </c>
      <c r="I5063" s="4">
        <v>549840</v>
      </c>
      <c r="J5063">
        <v>1</v>
      </c>
      <c r="K5063">
        <v>0</v>
      </c>
      <c r="L5063">
        <v>0</v>
      </c>
      <c r="M5063">
        <v>5</v>
      </c>
      <c r="N5063" s="2">
        <v>44625</v>
      </c>
      <c r="O5063" s="1" t="s">
        <v>14035</v>
      </c>
      <c r="P5063" s="4">
        <v>530700</v>
      </c>
      <c r="Q5063" s="4">
        <v>39266</v>
      </c>
      <c r="R5063" s="1" t="s">
        <v>75</v>
      </c>
      <c r="S5063" s="1" t="s">
        <v>24</v>
      </c>
      <c r="T5063" s="4">
        <f>Sales_Datas[[#This Row],[after_discount]]-(Sales_Datas[[#This Row],[qty_ordered]]*Sales_Datas[[#This Row],[cogs]])</f>
        <v>510574</v>
      </c>
      <c r="U5063" s="3">
        <f>IFERROR(Sales_Datas[[#This Row],[Gross_Profit]]/Sales_Datas[[#This Row],[after_discount]],0)</f>
        <v>0.92858649789029535</v>
      </c>
      <c r="V5063" s="1" t="str">
        <f>IF(Sales_Datas[[#This Row],[base_price]] &lt;= 632200, "Low", (IF(Sales_Datas[[#This Row],[base_price]] &gt;= 10092000, "High", "Medium")))</f>
        <v>Low</v>
      </c>
    </row>
    <row r="5064" spans="1:22" x14ac:dyDescent="0.25">
      <c r="A5064" s="1" t="s">
        <v>14036</v>
      </c>
      <c r="B5064" s="1" t="s">
        <v>14037</v>
      </c>
      <c r="C5064" s="2">
        <v>44618</v>
      </c>
      <c r="D5064" s="1" t="s">
        <v>14038</v>
      </c>
      <c r="E5064" s="4">
        <v>54810</v>
      </c>
      <c r="F5064">
        <v>1</v>
      </c>
      <c r="G5064" s="4">
        <v>548100</v>
      </c>
      <c r="H5064" s="4">
        <v>0</v>
      </c>
      <c r="I5064" s="4">
        <v>548100</v>
      </c>
      <c r="J5064">
        <v>1</v>
      </c>
      <c r="K5064">
        <v>1</v>
      </c>
      <c r="L5064">
        <v>1</v>
      </c>
      <c r="M5064">
        <v>1</v>
      </c>
      <c r="N5064" s="2">
        <v>44594</v>
      </c>
      <c r="O5064" s="1" t="s">
        <v>14039</v>
      </c>
      <c r="P5064" s="4">
        <v>548100</v>
      </c>
      <c r="Q5064" s="4">
        <v>36714</v>
      </c>
      <c r="R5064" s="1" t="s">
        <v>128</v>
      </c>
      <c r="S5064" s="1" t="s">
        <v>50</v>
      </c>
      <c r="T5064" s="4">
        <f>Sales_Datas[[#This Row],[after_discount]]-(Sales_Datas[[#This Row],[qty_ordered]]*Sales_Datas[[#This Row],[cogs]])</f>
        <v>511386</v>
      </c>
      <c r="U5064" s="3">
        <f>IFERROR(Sales_Datas[[#This Row],[Gross_Profit]]/Sales_Datas[[#This Row],[after_discount]],0)</f>
        <v>0.93301587301587297</v>
      </c>
      <c r="V5064" s="1" t="str">
        <f>IF(Sales_Datas[[#This Row],[base_price]] &lt;= 632200, "Low", (IF(Sales_Datas[[#This Row],[base_price]] &gt;= 10092000, "High", "Medium")))</f>
        <v>Low</v>
      </c>
    </row>
    <row r="5065" spans="1:22" x14ac:dyDescent="0.25">
      <c r="A5065" s="1" t="s">
        <v>14040</v>
      </c>
      <c r="B5065" s="1" t="s">
        <v>14041</v>
      </c>
      <c r="C5065" s="2">
        <v>44466</v>
      </c>
      <c r="D5065" s="1" t="s">
        <v>14042</v>
      </c>
      <c r="E5065" s="4">
        <v>54810</v>
      </c>
      <c r="F5065">
        <v>1</v>
      </c>
      <c r="G5065" s="4">
        <v>548100</v>
      </c>
      <c r="H5065" s="4">
        <v>0</v>
      </c>
      <c r="I5065" s="4">
        <v>548100</v>
      </c>
      <c r="J5065">
        <v>1</v>
      </c>
      <c r="K5065">
        <v>1</v>
      </c>
      <c r="L5065">
        <v>1</v>
      </c>
      <c r="M5065">
        <v>1</v>
      </c>
      <c r="N5065" s="2">
        <v>44442</v>
      </c>
      <c r="O5065" s="1" t="s">
        <v>14043</v>
      </c>
      <c r="P5065" s="4">
        <v>548100</v>
      </c>
      <c r="Q5065" s="4">
        <v>34510</v>
      </c>
      <c r="R5065" s="1" t="s">
        <v>383</v>
      </c>
      <c r="S5065" s="1" t="s">
        <v>50</v>
      </c>
      <c r="T5065" s="4">
        <f>Sales_Datas[[#This Row],[after_discount]]-(Sales_Datas[[#This Row],[qty_ordered]]*Sales_Datas[[#This Row],[cogs]])</f>
        <v>513590</v>
      </c>
      <c r="U5065" s="3">
        <f>IFERROR(Sales_Datas[[#This Row],[Gross_Profit]]/Sales_Datas[[#This Row],[after_discount]],0)</f>
        <v>0.937037037037037</v>
      </c>
      <c r="V5065" s="1" t="str">
        <f>IF(Sales_Datas[[#This Row],[base_price]] &lt;= 632200, "Low", (IF(Sales_Datas[[#This Row],[base_price]] &gt;= 10092000, "High", "Medium")))</f>
        <v>Low</v>
      </c>
    </row>
    <row r="5066" spans="1:22" x14ac:dyDescent="0.25">
      <c r="A5066" s="1" t="s">
        <v>14044</v>
      </c>
      <c r="B5066" s="1" t="s">
        <v>1785</v>
      </c>
      <c r="C5066" s="2">
        <v>44436</v>
      </c>
      <c r="D5066" s="1" t="s">
        <v>9817</v>
      </c>
      <c r="E5066" s="4">
        <v>54520</v>
      </c>
      <c r="F5066">
        <v>1</v>
      </c>
      <c r="G5066" s="4">
        <v>545200</v>
      </c>
      <c r="H5066" s="4">
        <v>0</v>
      </c>
      <c r="I5066" s="4">
        <v>545200</v>
      </c>
      <c r="J5066">
        <v>1</v>
      </c>
      <c r="K5066">
        <v>0</v>
      </c>
      <c r="L5066">
        <v>0</v>
      </c>
      <c r="M5066">
        <v>9</v>
      </c>
      <c r="N5066" s="2">
        <v>44410</v>
      </c>
      <c r="O5066" s="1" t="s">
        <v>9818</v>
      </c>
      <c r="P5066" s="4">
        <v>545200</v>
      </c>
      <c r="Q5066" s="4">
        <v>43616</v>
      </c>
      <c r="R5066" s="1" t="s">
        <v>344</v>
      </c>
      <c r="S5066" s="1" t="s">
        <v>1120</v>
      </c>
      <c r="T5066" s="4">
        <f>Sales_Datas[[#This Row],[after_discount]]-(Sales_Datas[[#This Row],[qty_ordered]]*Sales_Datas[[#This Row],[cogs]])</f>
        <v>501584</v>
      </c>
      <c r="U5066" s="3">
        <f>IFERROR(Sales_Datas[[#This Row],[Gross_Profit]]/Sales_Datas[[#This Row],[after_discount]],0)</f>
        <v>0.92</v>
      </c>
      <c r="V5066" s="1" t="str">
        <f>IF(Sales_Datas[[#This Row],[base_price]] &lt;= 632200, "Low", (IF(Sales_Datas[[#This Row],[base_price]] &gt;= 10092000, "High", "Medium")))</f>
        <v>Low</v>
      </c>
    </row>
    <row r="5067" spans="1:22" x14ac:dyDescent="0.25">
      <c r="A5067" s="1" t="s">
        <v>14045</v>
      </c>
      <c r="B5067" s="1" t="s">
        <v>10155</v>
      </c>
      <c r="C5067" s="2">
        <v>44466</v>
      </c>
      <c r="D5067" s="1" t="s">
        <v>9817</v>
      </c>
      <c r="E5067" s="4">
        <v>54520</v>
      </c>
      <c r="F5067">
        <v>1</v>
      </c>
      <c r="G5067" s="4">
        <v>545200</v>
      </c>
      <c r="H5067" s="4">
        <v>0</v>
      </c>
      <c r="I5067" s="4">
        <v>545200</v>
      </c>
      <c r="J5067">
        <v>1</v>
      </c>
      <c r="K5067">
        <v>1</v>
      </c>
      <c r="L5067">
        <v>1</v>
      </c>
      <c r="M5067">
        <v>1</v>
      </c>
      <c r="N5067" s="2">
        <v>44411</v>
      </c>
      <c r="O5067" s="1" t="s">
        <v>9818</v>
      </c>
      <c r="P5067" s="4">
        <v>545200</v>
      </c>
      <c r="Q5067" s="4">
        <v>43616</v>
      </c>
      <c r="R5067" s="1" t="s">
        <v>344</v>
      </c>
      <c r="S5067" s="1" t="s">
        <v>50</v>
      </c>
      <c r="T5067" s="4">
        <f>Sales_Datas[[#This Row],[after_discount]]-(Sales_Datas[[#This Row],[qty_ordered]]*Sales_Datas[[#This Row],[cogs]])</f>
        <v>501584</v>
      </c>
      <c r="U5067" s="3">
        <f>IFERROR(Sales_Datas[[#This Row],[Gross_Profit]]/Sales_Datas[[#This Row],[after_discount]],0)</f>
        <v>0.92</v>
      </c>
      <c r="V5067" s="1" t="str">
        <f>IF(Sales_Datas[[#This Row],[base_price]] &lt;= 632200, "Low", (IF(Sales_Datas[[#This Row],[base_price]] &gt;= 10092000, "High", "Medium")))</f>
        <v>Low</v>
      </c>
    </row>
    <row r="5068" spans="1:22" x14ac:dyDescent="0.25">
      <c r="A5068" s="1" t="s">
        <v>14046</v>
      </c>
      <c r="B5068" s="1" t="s">
        <v>11617</v>
      </c>
      <c r="C5068" s="2">
        <v>44489</v>
      </c>
      <c r="D5068" s="1" t="s">
        <v>9817</v>
      </c>
      <c r="E5068" s="4">
        <v>54520</v>
      </c>
      <c r="F5068">
        <v>1</v>
      </c>
      <c r="G5068" s="4">
        <v>545200</v>
      </c>
      <c r="H5068" s="4">
        <v>0</v>
      </c>
      <c r="I5068" s="4">
        <v>545200</v>
      </c>
      <c r="J5068">
        <v>1</v>
      </c>
      <c r="K5068">
        <v>1</v>
      </c>
      <c r="L5068">
        <v>1</v>
      </c>
      <c r="M5068">
        <v>1</v>
      </c>
      <c r="N5068" s="2">
        <v>44453</v>
      </c>
      <c r="O5068" s="1" t="s">
        <v>9818</v>
      </c>
      <c r="P5068" s="4">
        <v>545200</v>
      </c>
      <c r="Q5068" s="4">
        <v>43616</v>
      </c>
      <c r="R5068" s="1" t="s">
        <v>344</v>
      </c>
      <c r="S5068" s="1" t="s">
        <v>50</v>
      </c>
      <c r="T5068" s="4">
        <f>Sales_Datas[[#This Row],[after_discount]]-(Sales_Datas[[#This Row],[qty_ordered]]*Sales_Datas[[#This Row],[cogs]])</f>
        <v>501584</v>
      </c>
      <c r="U5068" s="3">
        <f>IFERROR(Sales_Datas[[#This Row],[Gross_Profit]]/Sales_Datas[[#This Row],[after_discount]],0)</f>
        <v>0.92</v>
      </c>
      <c r="V5068" s="1" t="str">
        <f>IF(Sales_Datas[[#This Row],[base_price]] &lt;= 632200, "Low", (IF(Sales_Datas[[#This Row],[base_price]] &gt;= 10092000, "High", "Medium")))</f>
        <v>Low</v>
      </c>
    </row>
    <row r="5069" spans="1:22" x14ac:dyDescent="0.25">
      <c r="A5069" s="1" t="s">
        <v>14047</v>
      </c>
      <c r="B5069" s="1" t="s">
        <v>14048</v>
      </c>
      <c r="C5069" s="2">
        <v>44698</v>
      </c>
      <c r="D5069" s="1" t="s">
        <v>9817</v>
      </c>
      <c r="E5069" s="4">
        <v>54404</v>
      </c>
      <c r="F5069">
        <v>1</v>
      </c>
      <c r="G5069" s="4">
        <v>544040</v>
      </c>
      <c r="H5069" s="4">
        <v>0</v>
      </c>
      <c r="I5069" s="4">
        <v>544040</v>
      </c>
      <c r="J5069">
        <v>1</v>
      </c>
      <c r="K5069">
        <v>1</v>
      </c>
      <c r="L5069">
        <v>0</v>
      </c>
      <c r="M5069">
        <v>4</v>
      </c>
      <c r="N5069" s="2">
        <v>44522</v>
      </c>
      <c r="O5069" s="1" t="s">
        <v>9818</v>
      </c>
      <c r="P5069" s="4">
        <v>545200</v>
      </c>
      <c r="Q5069" s="4">
        <v>43616</v>
      </c>
      <c r="R5069" s="1" t="s">
        <v>344</v>
      </c>
      <c r="S5069" s="1" t="s">
        <v>34</v>
      </c>
      <c r="T5069" s="4">
        <f>Sales_Datas[[#This Row],[after_discount]]-(Sales_Datas[[#This Row],[qty_ordered]]*Sales_Datas[[#This Row],[cogs]])</f>
        <v>500424</v>
      </c>
      <c r="U5069" s="3">
        <f>IFERROR(Sales_Datas[[#This Row],[Gross_Profit]]/Sales_Datas[[#This Row],[after_discount]],0)</f>
        <v>0.91982942430703629</v>
      </c>
      <c r="V5069" s="1" t="str">
        <f>IF(Sales_Datas[[#This Row],[base_price]] &lt;= 632200, "Low", (IF(Sales_Datas[[#This Row],[base_price]] &gt;= 10092000, "High", "Medium")))</f>
        <v>Low</v>
      </c>
    </row>
    <row r="5070" spans="1:22" x14ac:dyDescent="0.25">
      <c r="A5070" s="1" t="s">
        <v>14049</v>
      </c>
      <c r="B5070" s="1" t="s">
        <v>14050</v>
      </c>
      <c r="C5070" s="2">
        <v>44719</v>
      </c>
      <c r="D5070" s="1" t="s">
        <v>11504</v>
      </c>
      <c r="E5070" s="4">
        <v>54404</v>
      </c>
      <c r="F5070">
        <v>1</v>
      </c>
      <c r="G5070" s="4">
        <v>544040</v>
      </c>
      <c r="H5070" s="4">
        <v>0</v>
      </c>
      <c r="I5070" s="4">
        <v>544040</v>
      </c>
      <c r="J5070">
        <v>1</v>
      </c>
      <c r="K5070">
        <v>0</v>
      </c>
      <c r="L5070">
        <v>0</v>
      </c>
      <c r="M5070">
        <v>1</v>
      </c>
      <c r="N5070" s="2">
        <v>44382</v>
      </c>
      <c r="O5070" s="1" t="s">
        <v>11505</v>
      </c>
      <c r="P5070" s="4">
        <v>544040</v>
      </c>
      <c r="Q5070" s="4">
        <v>36424</v>
      </c>
      <c r="R5070" s="1" t="s">
        <v>344</v>
      </c>
      <c r="S5070" s="1" t="s">
        <v>50</v>
      </c>
      <c r="T5070" s="4">
        <f>Sales_Datas[[#This Row],[after_discount]]-(Sales_Datas[[#This Row],[qty_ordered]]*Sales_Datas[[#This Row],[cogs]])</f>
        <v>507616</v>
      </c>
      <c r="U5070" s="3">
        <f>IFERROR(Sales_Datas[[#This Row],[Gross_Profit]]/Sales_Datas[[#This Row],[after_discount]],0)</f>
        <v>0.9330490405117271</v>
      </c>
      <c r="V5070" s="1" t="str">
        <f>IF(Sales_Datas[[#This Row],[base_price]] &lt;= 632200, "Low", (IF(Sales_Datas[[#This Row],[base_price]] &gt;= 10092000, "High", "Medium")))</f>
        <v>Low</v>
      </c>
    </row>
    <row r="5071" spans="1:22" x14ac:dyDescent="0.25">
      <c r="A5071" s="1" t="s">
        <v>14051</v>
      </c>
      <c r="B5071" s="1" t="s">
        <v>14052</v>
      </c>
      <c r="C5071" s="2">
        <v>44738</v>
      </c>
      <c r="D5071" s="1" t="s">
        <v>11504</v>
      </c>
      <c r="E5071" s="4">
        <v>54404</v>
      </c>
      <c r="F5071">
        <v>1</v>
      </c>
      <c r="G5071" s="4">
        <v>544040</v>
      </c>
      <c r="H5071" s="4">
        <v>0</v>
      </c>
      <c r="I5071" s="4">
        <v>544040</v>
      </c>
      <c r="J5071">
        <v>1</v>
      </c>
      <c r="K5071">
        <v>1</v>
      </c>
      <c r="L5071">
        <v>1</v>
      </c>
      <c r="M5071">
        <v>1</v>
      </c>
      <c r="N5071" s="2">
        <v>44738</v>
      </c>
      <c r="O5071" s="1" t="s">
        <v>11505</v>
      </c>
      <c r="P5071" s="4">
        <v>544040</v>
      </c>
      <c r="Q5071" s="4">
        <v>36424</v>
      </c>
      <c r="R5071" s="1" t="s">
        <v>344</v>
      </c>
      <c r="S5071" s="1" t="s">
        <v>50</v>
      </c>
      <c r="T5071" s="4">
        <f>Sales_Datas[[#This Row],[after_discount]]-(Sales_Datas[[#This Row],[qty_ordered]]*Sales_Datas[[#This Row],[cogs]])</f>
        <v>507616</v>
      </c>
      <c r="U5071" s="3">
        <f>IFERROR(Sales_Datas[[#This Row],[Gross_Profit]]/Sales_Datas[[#This Row],[after_discount]],0)</f>
        <v>0.9330490405117271</v>
      </c>
      <c r="V5071" s="1" t="str">
        <f>IF(Sales_Datas[[#This Row],[base_price]] &lt;= 632200, "Low", (IF(Sales_Datas[[#This Row],[base_price]] &gt;= 10092000, "High", "Medium")))</f>
        <v>Low</v>
      </c>
    </row>
    <row r="5072" spans="1:22" x14ac:dyDescent="0.25">
      <c r="A5072" s="1" t="s">
        <v>14053</v>
      </c>
      <c r="B5072" s="1" t="s">
        <v>12191</v>
      </c>
      <c r="C5072" s="2">
        <v>44842</v>
      </c>
      <c r="D5072" s="1" t="s">
        <v>11504</v>
      </c>
      <c r="E5072" s="4">
        <v>54404</v>
      </c>
      <c r="F5072">
        <v>1</v>
      </c>
      <c r="G5072" s="4">
        <v>544040</v>
      </c>
      <c r="H5072" s="4">
        <v>0</v>
      </c>
      <c r="I5072" s="4">
        <v>544040</v>
      </c>
      <c r="J5072">
        <v>1</v>
      </c>
      <c r="K5072">
        <v>0</v>
      </c>
      <c r="L5072">
        <v>0</v>
      </c>
      <c r="M5072">
        <v>4</v>
      </c>
      <c r="N5072" s="2">
        <v>44467</v>
      </c>
      <c r="O5072" s="1" t="s">
        <v>11505</v>
      </c>
      <c r="P5072" s="4">
        <v>544040</v>
      </c>
      <c r="Q5072" s="4">
        <v>36424</v>
      </c>
      <c r="R5072" s="1" t="s">
        <v>344</v>
      </c>
      <c r="S5072" s="1" t="s">
        <v>34</v>
      </c>
      <c r="T5072" s="4">
        <f>Sales_Datas[[#This Row],[after_discount]]-(Sales_Datas[[#This Row],[qty_ordered]]*Sales_Datas[[#This Row],[cogs]])</f>
        <v>507616</v>
      </c>
      <c r="U5072" s="3">
        <f>IFERROR(Sales_Datas[[#This Row],[Gross_Profit]]/Sales_Datas[[#This Row],[after_discount]],0)</f>
        <v>0.9330490405117271</v>
      </c>
      <c r="V5072" s="1" t="str">
        <f>IF(Sales_Datas[[#This Row],[base_price]] &lt;= 632200, "Low", (IF(Sales_Datas[[#This Row],[base_price]] &gt;= 10092000, "High", "Medium")))</f>
        <v>Low</v>
      </c>
    </row>
    <row r="5073" spans="1:22" x14ac:dyDescent="0.25">
      <c r="A5073" s="1" t="s">
        <v>14054</v>
      </c>
      <c r="B5073" s="1" t="s">
        <v>13415</v>
      </c>
      <c r="C5073" s="2">
        <v>44903</v>
      </c>
      <c r="D5073" s="1" t="s">
        <v>11504</v>
      </c>
      <c r="E5073" s="4">
        <v>54404</v>
      </c>
      <c r="F5073">
        <v>1</v>
      </c>
      <c r="G5073" s="4">
        <v>544040</v>
      </c>
      <c r="H5073" s="4">
        <v>0</v>
      </c>
      <c r="I5073" s="4">
        <v>544040</v>
      </c>
      <c r="J5073">
        <v>1</v>
      </c>
      <c r="K5073">
        <v>1</v>
      </c>
      <c r="L5073">
        <v>1</v>
      </c>
      <c r="M5073">
        <v>1</v>
      </c>
      <c r="N5073" s="2">
        <v>44399</v>
      </c>
      <c r="O5073" s="1" t="s">
        <v>11505</v>
      </c>
      <c r="P5073" s="4">
        <v>544040</v>
      </c>
      <c r="Q5073" s="4">
        <v>36424</v>
      </c>
      <c r="R5073" s="1" t="s">
        <v>344</v>
      </c>
      <c r="S5073" s="1" t="s">
        <v>50</v>
      </c>
      <c r="T5073" s="4">
        <f>Sales_Datas[[#This Row],[after_discount]]-(Sales_Datas[[#This Row],[qty_ordered]]*Sales_Datas[[#This Row],[cogs]])</f>
        <v>507616</v>
      </c>
      <c r="U5073" s="3">
        <f>IFERROR(Sales_Datas[[#This Row],[Gross_Profit]]/Sales_Datas[[#This Row],[after_discount]],0)</f>
        <v>0.9330490405117271</v>
      </c>
      <c r="V5073" s="1" t="str">
        <f>IF(Sales_Datas[[#This Row],[base_price]] &lt;= 632200, "Low", (IF(Sales_Datas[[#This Row],[base_price]] &gt;= 10092000, "High", "Medium")))</f>
        <v>Low</v>
      </c>
    </row>
    <row r="5074" spans="1:22" x14ac:dyDescent="0.25">
      <c r="A5074" s="1" t="s">
        <v>14055</v>
      </c>
      <c r="B5074" s="1" t="s">
        <v>14056</v>
      </c>
      <c r="C5074" s="2">
        <v>44438</v>
      </c>
      <c r="D5074" s="1" t="s">
        <v>14057</v>
      </c>
      <c r="E5074" s="4">
        <v>54288</v>
      </c>
      <c r="F5074">
        <v>1</v>
      </c>
      <c r="G5074" s="4">
        <v>542880</v>
      </c>
      <c r="H5074" s="4">
        <v>0</v>
      </c>
      <c r="I5074" s="4">
        <v>542880</v>
      </c>
      <c r="J5074">
        <v>1</v>
      </c>
      <c r="K5074">
        <v>1</v>
      </c>
      <c r="L5074">
        <v>1</v>
      </c>
      <c r="M5074">
        <v>1</v>
      </c>
      <c r="N5074" s="2">
        <v>44409</v>
      </c>
      <c r="O5074" s="1" t="s">
        <v>14058</v>
      </c>
      <c r="P5074" s="4">
        <v>489520</v>
      </c>
      <c r="Q5074" s="4">
        <v>43036</v>
      </c>
      <c r="R5074" s="1" t="s">
        <v>554</v>
      </c>
      <c r="S5074" s="1" t="s">
        <v>50</v>
      </c>
      <c r="T5074" s="4">
        <f>Sales_Datas[[#This Row],[after_discount]]-(Sales_Datas[[#This Row],[qty_ordered]]*Sales_Datas[[#This Row],[cogs]])</f>
        <v>499844</v>
      </c>
      <c r="U5074" s="3">
        <f>IFERROR(Sales_Datas[[#This Row],[Gross_Profit]]/Sales_Datas[[#This Row],[after_discount]],0)</f>
        <v>0.92072649572649568</v>
      </c>
      <c r="V5074" s="1" t="str">
        <f>IF(Sales_Datas[[#This Row],[base_price]] &lt;= 632200, "Low", (IF(Sales_Datas[[#This Row],[base_price]] &gt;= 10092000, "High", "Medium")))</f>
        <v>Low</v>
      </c>
    </row>
    <row r="5075" spans="1:22" x14ac:dyDescent="0.25">
      <c r="A5075" s="1" t="s">
        <v>14059</v>
      </c>
      <c r="B5075" s="1" t="s">
        <v>14060</v>
      </c>
      <c r="C5075" s="2">
        <v>44807</v>
      </c>
      <c r="D5075" s="1" t="s">
        <v>13506</v>
      </c>
      <c r="E5075" s="4">
        <v>54230</v>
      </c>
      <c r="F5075">
        <v>1</v>
      </c>
      <c r="G5075" s="4">
        <v>542300</v>
      </c>
      <c r="H5075" s="4">
        <v>0</v>
      </c>
      <c r="I5075" s="4">
        <v>542300</v>
      </c>
      <c r="J5075">
        <v>1</v>
      </c>
      <c r="K5075">
        <v>1</v>
      </c>
      <c r="L5075">
        <v>1</v>
      </c>
      <c r="M5075">
        <v>1</v>
      </c>
      <c r="N5075" s="2">
        <v>44640</v>
      </c>
      <c r="O5075" s="1" t="s">
        <v>13507</v>
      </c>
      <c r="P5075" s="4">
        <v>632200</v>
      </c>
      <c r="Q5075" s="4">
        <v>48662</v>
      </c>
      <c r="R5075" s="1" t="s">
        <v>383</v>
      </c>
      <c r="S5075" s="1" t="s">
        <v>50</v>
      </c>
      <c r="T5075" s="4">
        <f>Sales_Datas[[#This Row],[after_discount]]-(Sales_Datas[[#This Row],[qty_ordered]]*Sales_Datas[[#This Row],[cogs]])</f>
        <v>493638</v>
      </c>
      <c r="U5075" s="3">
        <f>IFERROR(Sales_Datas[[#This Row],[Gross_Profit]]/Sales_Datas[[#This Row],[after_discount]],0)</f>
        <v>0.91026737967914439</v>
      </c>
      <c r="V5075" s="1" t="str">
        <f>IF(Sales_Datas[[#This Row],[base_price]] &lt;= 632200, "Low", (IF(Sales_Datas[[#This Row],[base_price]] &gt;= 10092000, "High", "Medium")))</f>
        <v>Low</v>
      </c>
    </row>
    <row r="5076" spans="1:22" x14ac:dyDescent="0.25">
      <c r="A5076" s="1" t="s">
        <v>14061</v>
      </c>
      <c r="B5076" s="1" t="s">
        <v>14062</v>
      </c>
      <c r="C5076" s="2">
        <v>44711</v>
      </c>
      <c r="D5076" s="1" t="s">
        <v>13830</v>
      </c>
      <c r="E5076" s="4">
        <v>53940</v>
      </c>
      <c r="F5076">
        <v>1</v>
      </c>
      <c r="G5076" s="4">
        <v>539400</v>
      </c>
      <c r="H5076" s="4">
        <v>0</v>
      </c>
      <c r="I5076" s="4">
        <v>539400</v>
      </c>
      <c r="J5076">
        <v>1</v>
      </c>
      <c r="K5076">
        <v>1</v>
      </c>
      <c r="L5076">
        <v>0</v>
      </c>
      <c r="M5076">
        <v>1</v>
      </c>
      <c r="N5076" s="2">
        <v>44513</v>
      </c>
      <c r="O5076" s="1" t="s">
        <v>13831</v>
      </c>
      <c r="P5076" s="4">
        <v>579420</v>
      </c>
      <c r="Q5076" s="4">
        <v>35322</v>
      </c>
      <c r="R5076" s="1" t="s">
        <v>23</v>
      </c>
      <c r="S5076" s="1" t="s">
        <v>50</v>
      </c>
      <c r="T5076" s="4">
        <f>Sales_Datas[[#This Row],[after_discount]]-(Sales_Datas[[#This Row],[qty_ordered]]*Sales_Datas[[#This Row],[cogs]])</f>
        <v>504078</v>
      </c>
      <c r="U5076" s="3">
        <f>IFERROR(Sales_Datas[[#This Row],[Gross_Profit]]/Sales_Datas[[#This Row],[after_discount]],0)</f>
        <v>0.93451612903225811</v>
      </c>
      <c r="V5076" s="1" t="str">
        <f>IF(Sales_Datas[[#This Row],[base_price]] &lt;= 632200, "Low", (IF(Sales_Datas[[#This Row],[base_price]] &gt;= 10092000, "High", "Medium")))</f>
        <v>Low</v>
      </c>
    </row>
    <row r="5077" spans="1:22" x14ac:dyDescent="0.25">
      <c r="A5077" s="1" t="s">
        <v>14063</v>
      </c>
      <c r="B5077" s="1" t="s">
        <v>14064</v>
      </c>
      <c r="C5077" s="2">
        <v>44872</v>
      </c>
      <c r="D5077" s="1" t="s">
        <v>13830</v>
      </c>
      <c r="E5077" s="4">
        <v>53940</v>
      </c>
      <c r="F5077">
        <v>1</v>
      </c>
      <c r="G5077" s="4">
        <v>539400</v>
      </c>
      <c r="H5077" s="4">
        <v>0</v>
      </c>
      <c r="I5077" s="4">
        <v>539400</v>
      </c>
      <c r="J5077">
        <v>1</v>
      </c>
      <c r="K5077">
        <v>1</v>
      </c>
      <c r="L5077">
        <v>0</v>
      </c>
      <c r="M5077">
        <v>1</v>
      </c>
      <c r="N5077" s="2">
        <v>44402</v>
      </c>
      <c r="O5077" s="1" t="s">
        <v>13831</v>
      </c>
      <c r="P5077" s="4">
        <v>579420</v>
      </c>
      <c r="Q5077" s="4">
        <v>35322</v>
      </c>
      <c r="R5077" s="1" t="s">
        <v>23</v>
      </c>
      <c r="S5077" s="1" t="s">
        <v>50</v>
      </c>
      <c r="T5077" s="4">
        <f>Sales_Datas[[#This Row],[after_discount]]-(Sales_Datas[[#This Row],[qty_ordered]]*Sales_Datas[[#This Row],[cogs]])</f>
        <v>504078</v>
      </c>
      <c r="U5077" s="3">
        <f>IFERROR(Sales_Datas[[#This Row],[Gross_Profit]]/Sales_Datas[[#This Row],[after_discount]],0)</f>
        <v>0.93451612903225811</v>
      </c>
      <c r="V5077" s="1" t="str">
        <f>IF(Sales_Datas[[#This Row],[base_price]] &lt;= 632200, "Low", (IF(Sales_Datas[[#This Row],[base_price]] &gt;= 10092000, "High", "Medium")))</f>
        <v>Low</v>
      </c>
    </row>
    <row r="5078" spans="1:22" x14ac:dyDescent="0.25">
      <c r="A5078" s="1" t="s">
        <v>14065</v>
      </c>
      <c r="B5078" s="1" t="s">
        <v>14066</v>
      </c>
      <c r="C5078" s="2">
        <v>44580</v>
      </c>
      <c r="D5078" s="1" t="s">
        <v>14067</v>
      </c>
      <c r="E5078" s="4">
        <v>53940</v>
      </c>
      <c r="F5078">
        <v>1</v>
      </c>
      <c r="G5078" s="4">
        <v>539400</v>
      </c>
      <c r="H5078" s="4">
        <v>0</v>
      </c>
      <c r="I5078" s="4">
        <v>539400</v>
      </c>
      <c r="J5078">
        <v>1</v>
      </c>
      <c r="K5078">
        <v>1</v>
      </c>
      <c r="L5078">
        <v>1</v>
      </c>
      <c r="M5078">
        <v>1</v>
      </c>
      <c r="N5078" s="2">
        <v>44425</v>
      </c>
      <c r="O5078" s="1" t="s">
        <v>14068</v>
      </c>
      <c r="P5078" s="4">
        <v>539400</v>
      </c>
      <c r="Q5078" s="4">
        <v>47444</v>
      </c>
      <c r="R5078" s="1" t="s">
        <v>383</v>
      </c>
      <c r="S5078" s="1" t="s">
        <v>50</v>
      </c>
      <c r="T5078" s="4">
        <f>Sales_Datas[[#This Row],[after_discount]]-(Sales_Datas[[#This Row],[qty_ordered]]*Sales_Datas[[#This Row],[cogs]])</f>
        <v>491956</v>
      </c>
      <c r="U5078" s="3">
        <f>IFERROR(Sales_Datas[[#This Row],[Gross_Profit]]/Sales_Datas[[#This Row],[after_discount]],0)</f>
        <v>0.91204301075268812</v>
      </c>
      <c r="V5078" s="1" t="str">
        <f>IF(Sales_Datas[[#This Row],[base_price]] &lt;= 632200, "Low", (IF(Sales_Datas[[#This Row],[base_price]] &gt;= 10092000, "High", "Medium")))</f>
        <v>Low</v>
      </c>
    </row>
    <row r="5079" spans="1:22" x14ac:dyDescent="0.25">
      <c r="A5079" s="1" t="s">
        <v>14069</v>
      </c>
      <c r="B5079" s="1" t="s">
        <v>14070</v>
      </c>
      <c r="C5079" s="2">
        <v>44665</v>
      </c>
      <c r="D5079" s="1" t="s">
        <v>14071</v>
      </c>
      <c r="E5079" s="4">
        <v>17980</v>
      </c>
      <c r="F5079">
        <v>3</v>
      </c>
      <c r="G5079" s="4">
        <v>539400</v>
      </c>
      <c r="H5079" s="4">
        <v>0</v>
      </c>
      <c r="I5079" s="4">
        <v>539400</v>
      </c>
      <c r="J5079">
        <v>1</v>
      </c>
      <c r="K5079">
        <v>1</v>
      </c>
      <c r="L5079">
        <v>1</v>
      </c>
      <c r="M5079">
        <v>1</v>
      </c>
      <c r="N5079" s="2">
        <v>44526</v>
      </c>
      <c r="O5079" s="1" t="s">
        <v>14072</v>
      </c>
      <c r="P5079" s="4">
        <v>168200</v>
      </c>
      <c r="Q5079" s="4">
        <v>11252</v>
      </c>
      <c r="R5079" s="1" t="s">
        <v>344</v>
      </c>
      <c r="S5079" s="1" t="s">
        <v>50</v>
      </c>
      <c r="T5079" s="4">
        <f>Sales_Datas[[#This Row],[after_discount]]-(Sales_Datas[[#This Row],[qty_ordered]]*Sales_Datas[[#This Row],[cogs]])</f>
        <v>505644</v>
      </c>
      <c r="U5079" s="3">
        <f>IFERROR(Sales_Datas[[#This Row],[Gross_Profit]]/Sales_Datas[[#This Row],[after_discount]],0)</f>
        <v>0.93741935483870964</v>
      </c>
      <c r="V5079" s="1" t="str">
        <f>IF(Sales_Datas[[#This Row],[base_price]] &lt;= 632200, "Low", (IF(Sales_Datas[[#This Row],[base_price]] &gt;= 10092000, "High", "Medium")))</f>
        <v>Low</v>
      </c>
    </row>
    <row r="5080" spans="1:22" x14ac:dyDescent="0.25">
      <c r="A5080" s="1" t="s">
        <v>14073</v>
      </c>
      <c r="B5080" s="1" t="s">
        <v>14074</v>
      </c>
      <c r="C5080" s="2">
        <v>44547</v>
      </c>
      <c r="D5080" s="1" t="s">
        <v>14075</v>
      </c>
      <c r="E5080" s="4">
        <v>26970</v>
      </c>
      <c r="F5080">
        <v>2</v>
      </c>
      <c r="G5080" s="4">
        <v>539400</v>
      </c>
      <c r="H5080" s="4">
        <v>0</v>
      </c>
      <c r="I5080" s="4">
        <v>539400</v>
      </c>
      <c r="J5080">
        <v>1</v>
      </c>
      <c r="K5080">
        <v>1</v>
      </c>
      <c r="L5080">
        <v>1</v>
      </c>
      <c r="M5080">
        <v>1</v>
      </c>
      <c r="N5080" s="2">
        <v>44523</v>
      </c>
      <c r="O5080" s="1" t="s">
        <v>14076</v>
      </c>
      <c r="P5080" s="4">
        <v>269700</v>
      </c>
      <c r="Q5080" s="4">
        <v>17748</v>
      </c>
      <c r="R5080" s="1" t="s">
        <v>75</v>
      </c>
      <c r="S5080" s="1" t="s">
        <v>50</v>
      </c>
      <c r="T5080" s="4">
        <f>Sales_Datas[[#This Row],[after_discount]]-(Sales_Datas[[#This Row],[qty_ordered]]*Sales_Datas[[#This Row],[cogs]])</f>
        <v>503904</v>
      </c>
      <c r="U5080" s="3">
        <f>IFERROR(Sales_Datas[[#This Row],[Gross_Profit]]/Sales_Datas[[#This Row],[after_discount]],0)</f>
        <v>0.93419354838709678</v>
      </c>
      <c r="V5080" s="1" t="str">
        <f>IF(Sales_Datas[[#This Row],[base_price]] &lt;= 632200, "Low", (IF(Sales_Datas[[#This Row],[base_price]] &gt;= 10092000, "High", "Medium")))</f>
        <v>Low</v>
      </c>
    </row>
    <row r="5081" spans="1:22" x14ac:dyDescent="0.25">
      <c r="A5081" s="1" t="s">
        <v>14077</v>
      </c>
      <c r="B5081" s="1" t="s">
        <v>14078</v>
      </c>
      <c r="C5081" s="2">
        <v>44262</v>
      </c>
      <c r="D5081" s="1" t="s">
        <v>10614</v>
      </c>
      <c r="E5081" s="4">
        <v>53650</v>
      </c>
      <c r="F5081">
        <v>1</v>
      </c>
      <c r="G5081" s="4">
        <v>536500</v>
      </c>
      <c r="H5081" s="4">
        <v>0</v>
      </c>
      <c r="I5081" s="4">
        <v>536500</v>
      </c>
      <c r="J5081">
        <v>1</v>
      </c>
      <c r="K5081">
        <v>1</v>
      </c>
      <c r="L5081">
        <v>0</v>
      </c>
      <c r="M5081">
        <v>1</v>
      </c>
      <c r="N5081" s="2">
        <v>44400</v>
      </c>
      <c r="O5081" s="1" t="s">
        <v>10615</v>
      </c>
      <c r="P5081" s="4">
        <v>594500</v>
      </c>
      <c r="Q5081" s="4">
        <v>45762</v>
      </c>
      <c r="R5081" s="1" t="s">
        <v>344</v>
      </c>
      <c r="S5081" s="1" t="s">
        <v>50</v>
      </c>
      <c r="T5081" s="4">
        <f>Sales_Datas[[#This Row],[after_discount]]-(Sales_Datas[[#This Row],[qty_ordered]]*Sales_Datas[[#This Row],[cogs]])</f>
        <v>490738</v>
      </c>
      <c r="U5081" s="3">
        <f>IFERROR(Sales_Datas[[#This Row],[Gross_Profit]]/Sales_Datas[[#This Row],[after_discount]],0)</f>
        <v>0.91470270270270271</v>
      </c>
      <c r="V5081" s="1" t="str">
        <f>IF(Sales_Datas[[#This Row],[base_price]] &lt;= 632200, "Low", (IF(Sales_Datas[[#This Row],[base_price]] &gt;= 10092000, "High", "Medium")))</f>
        <v>Low</v>
      </c>
    </row>
    <row r="5082" spans="1:22" x14ac:dyDescent="0.25">
      <c r="A5082" s="1" t="s">
        <v>14079</v>
      </c>
      <c r="B5082" s="1" t="s">
        <v>14080</v>
      </c>
      <c r="C5082" s="2">
        <v>44898</v>
      </c>
      <c r="D5082" s="1" t="s">
        <v>14081</v>
      </c>
      <c r="E5082" s="4">
        <v>10730</v>
      </c>
      <c r="F5082">
        <v>5</v>
      </c>
      <c r="G5082" s="4">
        <v>536500</v>
      </c>
      <c r="H5082" s="4">
        <v>0</v>
      </c>
      <c r="I5082" s="4">
        <v>536500</v>
      </c>
      <c r="J5082">
        <v>1</v>
      </c>
      <c r="K5082">
        <v>1</v>
      </c>
      <c r="L5082">
        <v>1</v>
      </c>
      <c r="M5082">
        <v>1</v>
      </c>
      <c r="N5082" s="2">
        <v>44642</v>
      </c>
      <c r="O5082" s="1" t="s">
        <v>14082</v>
      </c>
      <c r="P5082" s="4">
        <v>107300</v>
      </c>
      <c r="Q5082" s="4">
        <v>9396</v>
      </c>
      <c r="R5082" s="1" t="s">
        <v>344</v>
      </c>
      <c r="S5082" s="1" t="s">
        <v>50</v>
      </c>
      <c r="T5082" s="4">
        <f>Sales_Datas[[#This Row],[after_discount]]-(Sales_Datas[[#This Row],[qty_ordered]]*Sales_Datas[[#This Row],[cogs]])</f>
        <v>489520</v>
      </c>
      <c r="U5082" s="3">
        <f>IFERROR(Sales_Datas[[#This Row],[Gross_Profit]]/Sales_Datas[[#This Row],[after_discount]],0)</f>
        <v>0.91243243243243244</v>
      </c>
      <c r="V5082" s="1" t="str">
        <f>IF(Sales_Datas[[#This Row],[base_price]] &lt;= 632200, "Low", (IF(Sales_Datas[[#This Row],[base_price]] &gt;= 10092000, "High", "Medium")))</f>
        <v>Low</v>
      </c>
    </row>
    <row r="5083" spans="1:22" x14ac:dyDescent="0.25">
      <c r="A5083" s="1" t="s">
        <v>14083</v>
      </c>
      <c r="B5083" s="1" t="s">
        <v>1610</v>
      </c>
      <c r="C5083" s="2">
        <v>44519</v>
      </c>
      <c r="D5083" s="1" t="s">
        <v>14084</v>
      </c>
      <c r="E5083" s="4">
        <v>53360</v>
      </c>
      <c r="F5083">
        <v>1</v>
      </c>
      <c r="G5083" s="4">
        <v>533600</v>
      </c>
      <c r="H5083" s="4">
        <v>0</v>
      </c>
      <c r="I5083" s="4">
        <v>533600</v>
      </c>
      <c r="J5083">
        <v>1</v>
      </c>
      <c r="K5083">
        <v>1</v>
      </c>
      <c r="L5083">
        <v>0</v>
      </c>
      <c r="M5083">
        <v>1</v>
      </c>
      <c r="N5083" s="2">
        <v>44392</v>
      </c>
      <c r="O5083" s="1" t="s">
        <v>14085</v>
      </c>
      <c r="P5083" s="4">
        <v>533600</v>
      </c>
      <c r="Q5083" s="4">
        <v>46922</v>
      </c>
      <c r="R5083" s="1" t="s">
        <v>554</v>
      </c>
      <c r="S5083" s="1" t="s">
        <v>50</v>
      </c>
      <c r="T5083" s="4">
        <f>Sales_Datas[[#This Row],[after_discount]]-(Sales_Datas[[#This Row],[qty_ordered]]*Sales_Datas[[#This Row],[cogs]])</f>
        <v>486678</v>
      </c>
      <c r="U5083" s="3">
        <f>IFERROR(Sales_Datas[[#This Row],[Gross_Profit]]/Sales_Datas[[#This Row],[after_discount]],0)</f>
        <v>0.91206521739130431</v>
      </c>
      <c r="V5083" s="1" t="str">
        <f>IF(Sales_Datas[[#This Row],[base_price]] &lt;= 632200, "Low", (IF(Sales_Datas[[#This Row],[base_price]] &gt;= 10092000, "High", "Medium")))</f>
        <v>Low</v>
      </c>
    </row>
    <row r="5084" spans="1:22" x14ac:dyDescent="0.25">
      <c r="A5084" s="1" t="s">
        <v>14086</v>
      </c>
      <c r="B5084" s="1" t="s">
        <v>14087</v>
      </c>
      <c r="C5084" s="2">
        <v>44583</v>
      </c>
      <c r="D5084" s="1" t="s">
        <v>14088</v>
      </c>
      <c r="E5084" s="4">
        <v>53360</v>
      </c>
      <c r="F5084">
        <v>1</v>
      </c>
      <c r="G5084" s="4">
        <v>533600</v>
      </c>
      <c r="H5084" s="4">
        <v>0</v>
      </c>
      <c r="I5084" s="4">
        <v>533600</v>
      </c>
      <c r="J5084">
        <v>1</v>
      </c>
      <c r="K5084">
        <v>1</v>
      </c>
      <c r="L5084">
        <v>1</v>
      </c>
      <c r="M5084">
        <v>1</v>
      </c>
      <c r="N5084" s="2">
        <v>44569</v>
      </c>
      <c r="O5084" s="1" t="s">
        <v>14089</v>
      </c>
      <c r="P5084" s="4">
        <v>533600</v>
      </c>
      <c r="Q5084" s="4">
        <v>35728</v>
      </c>
      <c r="R5084" s="1" t="s">
        <v>23</v>
      </c>
      <c r="S5084" s="1" t="s">
        <v>50</v>
      </c>
      <c r="T5084" s="4">
        <f>Sales_Datas[[#This Row],[after_discount]]-(Sales_Datas[[#This Row],[qty_ordered]]*Sales_Datas[[#This Row],[cogs]])</f>
        <v>497872</v>
      </c>
      <c r="U5084" s="3">
        <f>IFERROR(Sales_Datas[[#This Row],[Gross_Profit]]/Sales_Datas[[#This Row],[after_discount]],0)</f>
        <v>0.93304347826086953</v>
      </c>
      <c r="V5084" s="1" t="str">
        <f>IF(Sales_Datas[[#This Row],[base_price]] &lt;= 632200, "Low", (IF(Sales_Datas[[#This Row],[base_price]] &gt;= 10092000, "High", "Medium")))</f>
        <v>Low</v>
      </c>
    </row>
    <row r="5085" spans="1:22" x14ac:dyDescent="0.25">
      <c r="A5085" s="1" t="s">
        <v>14090</v>
      </c>
      <c r="B5085" s="1" t="s">
        <v>14091</v>
      </c>
      <c r="C5085" s="2">
        <v>44867</v>
      </c>
      <c r="D5085" s="1" t="s">
        <v>14092</v>
      </c>
      <c r="E5085" s="4">
        <v>53360</v>
      </c>
      <c r="F5085">
        <v>1</v>
      </c>
      <c r="G5085" s="4">
        <v>533600</v>
      </c>
      <c r="H5085" s="4">
        <v>0</v>
      </c>
      <c r="I5085" s="4">
        <v>533600</v>
      </c>
      <c r="J5085">
        <v>1</v>
      </c>
      <c r="K5085">
        <v>1</v>
      </c>
      <c r="L5085">
        <v>0</v>
      </c>
      <c r="M5085">
        <v>1</v>
      </c>
      <c r="N5085" s="2">
        <v>44619</v>
      </c>
      <c r="O5085" s="1" t="s">
        <v>14093</v>
      </c>
      <c r="P5085" s="4">
        <v>533600</v>
      </c>
      <c r="Q5085" s="4">
        <v>34684</v>
      </c>
      <c r="R5085" s="1" t="s">
        <v>23</v>
      </c>
      <c r="S5085" s="1" t="s">
        <v>50</v>
      </c>
      <c r="T5085" s="4">
        <f>Sales_Datas[[#This Row],[after_discount]]-(Sales_Datas[[#This Row],[qty_ordered]]*Sales_Datas[[#This Row],[cogs]])</f>
        <v>498916</v>
      </c>
      <c r="U5085" s="3">
        <f>IFERROR(Sales_Datas[[#This Row],[Gross_Profit]]/Sales_Datas[[#This Row],[after_discount]],0)</f>
        <v>0.93500000000000005</v>
      </c>
      <c r="V5085" s="1" t="str">
        <f>IF(Sales_Datas[[#This Row],[base_price]] &lt;= 632200, "Low", (IF(Sales_Datas[[#This Row],[base_price]] &gt;= 10092000, "High", "Medium")))</f>
        <v>Low</v>
      </c>
    </row>
    <row r="5086" spans="1:22" x14ac:dyDescent="0.25">
      <c r="A5086" s="1" t="s">
        <v>14094</v>
      </c>
      <c r="B5086" s="1" t="s">
        <v>14095</v>
      </c>
      <c r="C5086" s="2">
        <v>44897</v>
      </c>
      <c r="D5086" s="1" t="s">
        <v>14096</v>
      </c>
      <c r="E5086" s="4">
        <v>53360</v>
      </c>
      <c r="F5086">
        <v>1</v>
      </c>
      <c r="G5086" s="4">
        <v>533600</v>
      </c>
      <c r="H5086" s="4">
        <v>0</v>
      </c>
      <c r="I5086" s="4">
        <v>533600</v>
      </c>
      <c r="J5086">
        <v>1</v>
      </c>
      <c r="K5086">
        <v>1</v>
      </c>
      <c r="L5086">
        <v>0</v>
      </c>
      <c r="M5086">
        <v>1</v>
      </c>
      <c r="N5086" s="2">
        <v>44594</v>
      </c>
      <c r="O5086" s="1" t="s">
        <v>14097</v>
      </c>
      <c r="P5086" s="4">
        <v>533600</v>
      </c>
      <c r="Q5086" s="4">
        <v>37874</v>
      </c>
      <c r="R5086" s="1" t="s">
        <v>23</v>
      </c>
      <c r="S5086" s="1" t="s">
        <v>50</v>
      </c>
      <c r="T5086" s="4">
        <f>Sales_Datas[[#This Row],[after_discount]]-(Sales_Datas[[#This Row],[qty_ordered]]*Sales_Datas[[#This Row],[cogs]])</f>
        <v>495726</v>
      </c>
      <c r="U5086" s="3">
        <f>IFERROR(Sales_Datas[[#This Row],[Gross_Profit]]/Sales_Datas[[#This Row],[after_discount]],0)</f>
        <v>0.92902173913043473</v>
      </c>
      <c r="V5086" s="1" t="str">
        <f>IF(Sales_Datas[[#This Row],[base_price]] &lt;= 632200, "Low", (IF(Sales_Datas[[#This Row],[base_price]] &gt;= 10092000, "High", "Medium")))</f>
        <v>Low</v>
      </c>
    </row>
    <row r="5087" spans="1:22" x14ac:dyDescent="0.25">
      <c r="A5087" s="1" t="s">
        <v>14098</v>
      </c>
      <c r="B5087" s="1" t="s">
        <v>14099</v>
      </c>
      <c r="C5087" s="2">
        <v>44898</v>
      </c>
      <c r="D5087" s="1" t="s">
        <v>14100</v>
      </c>
      <c r="E5087" s="4">
        <v>53360</v>
      </c>
      <c r="F5087">
        <v>1</v>
      </c>
      <c r="G5087" s="4">
        <v>533600</v>
      </c>
      <c r="H5087" s="4">
        <v>0</v>
      </c>
      <c r="I5087" s="4">
        <v>533600</v>
      </c>
      <c r="J5087">
        <v>1</v>
      </c>
      <c r="K5087">
        <v>1</v>
      </c>
      <c r="L5087">
        <v>1</v>
      </c>
      <c r="M5087">
        <v>1</v>
      </c>
      <c r="N5087" s="2">
        <v>44402</v>
      </c>
      <c r="O5087" s="1" t="s">
        <v>14101</v>
      </c>
      <c r="P5087" s="4">
        <v>426880</v>
      </c>
      <c r="Q5087" s="4">
        <v>30682</v>
      </c>
      <c r="R5087" s="1" t="s">
        <v>23</v>
      </c>
      <c r="S5087" s="1" t="s">
        <v>50</v>
      </c>
      <c r="T5087" s="4">
        <f>Sales_Datas[[#This Row],[after_discount]]-(Sales_Datas[[#This Row],[qty_ordered]]*Sales_Datas[[#This Row],[cogs]])</f>
        <v>502918</v>
      </c>
      <c r="U5087" s="3">
        <f>IFERROR(Sales_Datas[[#This Row],[Gross_Profit]]/Sales_Datas[[#This Row],[after_discount]],0)</f>
        <v>0.9425</v>
      </c>
      <c r="V5087" s="1" t="str">
        <f>IF(Sales_Datas[[#This Row],[base_price]] &lt;= 632200, "Low", (IF(Sales_Datas[[#This Row],[base_price]] &gt;= 10092000, "High", "Medium")))</f>
        <v>Low</v>
      </c>
    </row>
    <row r="5088" spans="1:22" x14ac:dyDescent="0.25">
      <c r="A5088" s="1" t="s">
        <v>14102</v>
      </c>
      <c r="B5088" s="1" t="s">
        <v>2170</v>
      </c>
      <c r="C5088" s="2">
        <v>44897</v>
      </c>
      <c r="D5088" s="1" t="s">
        <v>14103</v>
      </c>
      <c r="E5088" s="4">
        <v>53360</v>
      </c>
      <c r="F5088">
        <v>1</v>
      </c>
      <c r="G5088" s="4">
        <v>533600</v>
      </c>
      <c r="H5088" s="4">
        <v>0</v>
      </c>
      <c r="I5088" s="4">
        <v>533600</v>
      </c>
      <c r="J5088">
        <v>1</v>
      </c>
      <c r="K5088">
        <v>1</v>
      </c>
      <c r="L5088">
        <v>1</v>
      </c>
      <c r="M5088">
        <v>1</v>
      </c>
      <c r="N5088" s="2">
        <v>44401</v>
      </c>
      <c r="O5088" s="1" t="s">
        <v>14104</v>
      </c>
      <c r="P5088" s="4">
        <v>533600</v>
      </c>
      <c r="Q5088" s="4">
        <v>36250</v>
      </c>
      <c r="R5088" s="1" t="s">
        <v>383</v>
      </c>
      <c r="S5088" s="1" t="s">
        <v>50</v>
      </c>
      <c r="T5088" s="4">
        <f>Sales_Datas[[#This Row],[after_discount]]-(Sales_Datas[[#This Row],[qty_ordered]]*Sales_Datas[[#This Row],[cogs]])</f>
        <v>497350</v>
      </c>
      <c r="U5088" s="3">
        <f>IFERROR(Sales_Datas[[#This Row],[Gross_Profit]]/Sales_Datas[[#This Row],[after_discount]],0)</f>
        <v>0.93206521739130432</v>
      </c>
      <c r="V5088" s="1" t="str">
        <f>IF(Sales_Datas[[#This Row],[base_price]] &lt;= 632200, "Low", (IF(Sales_Datas[[#This Row],[base_price]] &gt;= 10092000, "High", "Medium")))</f>
        <v>Low</v>
      </c>
    </row>
    <row r="5089" spans="1:22" x14ac:dyDescent="0.25">
      <c r="A5089" s="1" t="s">
        <v>14105</v>
      </c>
      <c r="B5089" s="1" t="s">
        <v>14106</v>
      </c>
      <c r="C5089" s="2">
        <v>44294</v>
      </c>
      <c r="D5089" s="1" t="s">
        <v>686</v>
      </c>
      <c r="E5089" s="4">
        <v>26680</v>
      </c>
      <c r="F5089">
        <v>2</v>
      </c>
      <c r="G5089" s="4">
        <v>533600</v>
      </c>
      <c r="H5089" s="4">
        <v>0</v>
      </c>
      <c r="I5089" s="4">
        <v>533600</v>
      </c>
      <c r="J5089">
        <v>1</v>
      </c>
      <c r="K5089">
        <v>1</v>
      </c>
      <c r="L5089">
        <v>1</v>
      </c>
      <c r="M5089">
        <v>1</v>
      </c>
      <c r="N5089" s="2">
        <v>44418</v>
      </c>
      <c r="O5089" s="1" t="s">
        <v>687</v>
      </c>
      <c r="P5089" s="4">
        <v>266800</v>
      </c>
      <c r="Q5089" s="4">
        <v>18908</v>
      </c>
      <c r="R5089" s="1" t="s">
        <v>344</v>
      </c>
      <c r="S5089" s="1" t="s">
        <v>50</v>
      </c>
      <c r="T5089" s="4">
        <f>Sales_Datas[[#This Row],[after_discount]]-(Sales_Datas[[#This Row],[qty_ordered]]*Sales_Datas[[#This Row],[cogs]])</f>
        <v>495784</v>
      </c>
      <c r="U5089" s="3">
        <f>IFERROR(Sales_Datas[[#This Row],[Gross_Profit]]/Sales_Datas[[#This Row],[after_discount]],0)</f>
        <v>0.92913043478260871</v>
      </c>
      <c r="V5089" s="1" t="str">
        <f>IF(Sales_Datas[[#This Row],[base_price]] &lt;= 632200, "Low", (IF(Sales_Datas[[#This Row],[base_price]] &gt;= 10092000, "High", "Medium")))</f>
        <v>Low</v>
      </c>
    </row>
    <row r="5090" spans="1:22" x14ac:dyDescent="0.25">
      <c r="A5090" s="1" t="s">
        <v>14107</v>
      </c>
      <c r="B5090" s="1" t="s">
        <v>14108</v>
      </c>
      <c r="C5090" s="2">
        <v>44295</v>
      </c>
      <c r="D5090" s="1" t="s">
        <v>14109</v>
      </c>
      <c r="E5090" s="4">
        <v>26680</v>
      </c>
      <c r="F5090">
        <v>2</v>
      </c>
      <c r="G5090" s="4">
        <v>533600</v>
      </c>
      <c r="H5090" s="4">
        <v>0</v>
      </c>
      <c r="I5090" s="4">
        <v>533600</v>
      </c>
      <c r="J5090">
        <v>1</v>
      </c>
      <c r="K5090">
        <v>1</v>
      </c>
      <c r="L5090">
        <v>1</v>
      </c>
      <c r="M5090">
        <v>1</v>
      </c>
      <c r="N5090" s="2">
        <v>44410</v>
      </c>
      <c r="O5090" s="1" t="s">
        <v>14110</v>
      </c>
      <c r="P5090" s="4">
        <v>266800</v>
      </c>
      <c r="Q5090" s="4">
        <v>19430</v>
      </c>
      <c r="R5090" s="1" t="s">
        <v>344</v>
      </c>
      <c r="S5090" s="1" t="s">
        <v>50</v>
      </c>
      <c r="T5090" s="4">
        <f>Sales_Datas[[#This Row],[after_discount]]-(Sales_Datas[[#This Row],[qty_ordered]]*Sales_Datas[[#This Row],[cogs]])</f>
        <v>494740</v>
      </c>
      <c r="U5090" s="3">
        <f>IFERROR(Sales_Datas[[#This Row],[Gross_Profit]]/Sales_Datas[[#This Row],[after_discount]],0)</f>
        <v>0.92717391304347829</v>
      </c>
      <c r="V5090" s="1" t="str">
        <f>IF(Sales_Datas[[#This Row],[base_price]] &lt;= 632200, "Low", (IF(Sales_Datas[[#This Row],[base_price]] &gt;= 10092000, "High", "Medium")))</f>
        <v>Low</v>
      </c>
    </row>
    <row r="5091" spans="1:22" x14ac:dyDescent="0.25">
      <c r="A5091" s="1" t="s">
        <v>14111</v>
      </c>
      <c r="B5091" s="1" t="s">
        <v>14112</v>
      </c>
      <c r="C5091" s="2">
        <v>44327</v>
      </c>
      <c r="D5091" s="1" t="s">
        <v>686</v>
      </c>
      <c r="E5091" s="4">
        <v>26680</v>
      </c>
      <c r="F5091">
        <v>2</v>
      </c>
      <c r="G5091" s="4">
        <v>533600</v>
      </c>
      <c r="H5091" s="4">
        <v>0</v>
      </c>
      <c r="I5091" s="4">
        <v>533600</v>
      </c>
      <c r="J5091">
        <v>1</v>
      </c>
      <c r="K5091">
        <v>1</v>
      </c>
      <c r="L5091">
        <v>1</v>
      </c>
      <c r="M5091">
        <v>1</v>
      </c>
      <c r="N5091" s="2">
        <v>44493</v>
      </c>
      <c r="O5091" s="1" t="s">
        <v>687</v>
      </c>
      <c r="P5091" s="4">
        <v>266800</v>
      </c>
      <c r="Q5091" s="4">
        <v>18908</v>
      </c>
      <c r="R5091" s="1" t="s">
        <v>344</v>
      </c>
      <c r="S5091" s="1" t="s">
        <v>50</v>
      </c>
      <c r="T5091" s="4">
        <f>Sales_Datas[[#This Row],[after_discount]]-(Sales_Datas[[#This Row],[qty_ordered]]*Sales_Datas[[#This Row],[cogs]])</f>
        <v>495784</v>
      </c>
      <c r="U5091" s="3">
        <f>IFERROR(Sales_Datas[[#This Row],[Gross_Profit]]/Sales_Datas[[#This Row],[after_discount]],0)</f>
        <v>0.92913043478260871</v>
      </c>
      <c r="V5091" s="1" t="str">
        <f>IF(Sales_Datas[[#This Row],[base_price]] &lt;= 632200, "Low", (IF(Sales_Datas[[#This Row],[base_price]] &gt;= 10092000, "High", "Medium")))</f>
        <v>Low</v>
      </c>
    </row>
    <row r="5092" spans="1:22" x14ac:dyDescent="0.25">
      <c r="A5092" s="1" t="s">
        <v>14113</v>
      </c>
      <c r="B5092" s="1" t="s">
        <v>14108</v>
      </c>
      <c r="C5092" s="2">
        <v>44433</v>
      </c>
      <c r="D5092" s="1" t="s">
        <v>14109</v>
      </c>
      <c r="E5092" s="4">
        <v>26680</v>
      </c>
      <c r="F5092">
        <v>2</v>
      </c>
      <c r="G5092" s="4">
        <v>533600</v>
      </c>
      <c r="H5092" s="4">
        <v>0</v>
      </c>
      <c r="I5092" s="4">
        <v>533600</v>
      </c>
      <c r="J5092">
        <v>1</v>
      </c>
      <c r="K5092">
        <v>1</v>
      </c>
      <c r="L5092">
        <v>1</v>
      </c>
      <c r="M5092">
        <v>1</v>
      </c>
      <c r="N5092" s="2">
        <v>44410</v>
      </c>
      <c r="O5092" s="1" t="s">
        <v>14110</v>
      </c>
      <c r="P5092" s="4">
        <v>266800</v>
      </c>
      <c r="Q5092" s="4">
        <v>19430</v>
      </c>
      <c r="R5092" s="1" t="s">
        <v>344</v>
      </c>
      <c r="S5092" s="1" t="s">
        <v>50</v>
      </c>
      <c r="T5092" s="4">
        <f>Sales_Datas[[#This Row],[after_discount]]-(Sales_Datas[[#This Row],[qty_ordered]]*Sales_Datas[[#This Row],[cogs]])</f>
        <v>494740</v>
      </c>
      <c r="U5092" s="3">
        <f>IFERROR(Sales_Datas[[#This Row],[Gross_Profit]]/Sales_Datas[[#This Row],[after_discount]],0)</f>
        <v>0.92717391304347829</v>
      </c>
      <c r="V5092" s="1" t="str">
        <f>IF(Sales_Datas[[#This Row],[base_price]] &lt;= 632200, "Low", (IF(Sales_Datas[[#This Row],[base_price]] &gt;= 10092000, "High", "Medium")))</f>
        <v>Low</v>
      </c>
    </row>
    <row r="5093" spans="1:22" x14ac:dyDescent="0.25">
      <c r="A5093" s="1" t="s">
        <v>14114</v>
      </c>
      <c r="B5093" s="1" t="s">
        <v>14115</v>
      </c>
      <c r="C5093" s="2">
        <v>44540</v>
      </c>
      <c r="D5093" s="1" t="s">
        <v>686</v>
      </c>
      <c r="E5093" s="4">
        <v>26680</v>
      </c>
      <c r="F5093">
        <v>2</v>
      </c>
      <c r="G5093" s="4">
        <v>533600</v>
      </c>
      <c r="H5093" s="4">
        <v>0</v>
      </c>
      <c r="I5093" s="4">
        <v>533600</v>
      </c>
      <c r="J5093">
        <v>1</v>
      </c>
      <c r="K5093">
        <v>0</v>
      </c>
      <c r="L5093">
        <v>0</v>
      </c>
      <c r="M5093">
        <v>1</v>
      </c>
      <c r="N5093" s="2">
        <v>44446</v>
      </c>
      <c r="O5093" s="1" t="s">
        <v>687</v>
      </c>
      <c r="P5093" s="4">
        <v>266800</v>
      </c>
      <c r="Q5093" s="4">
        <v>18908</v>
      </c>
      <c r="R5093" s="1" t="s">
        <v>344</v>
      </c>
      <c r="S5093" s="1" t="s">
        <v>50</v>
      </c>
      <c r="T5093" s="4">
        <f>Sales_Datas[[#This Row],[after_discount]]-(Sales_Datas[[#This Row],[qty_ordered]]*Sales_Datas[[#This Row],[cogs]])</f>
        <v>495784</v>
      </c>
      <c r="U5093" s="3">
        <f>IFERROR(Sales_Datas[[#This Row],[Gross_Profit]]/Sales_Datas[[#This Row],[after_discount]],0)</f>
        <v>0.92913043478260871</v>
      </c>
      <c r="V5093" s="1" t="str">
        <f>IF(Sales_Datas[[#This Row],[base_price]] &lt;= 632200, "Low", (IF(Sales_Datas[[#This Row],[base_price]] &gt;= 10092000, "High", "Medium")))</f>
        <v>Low</v>
      </c>
    </row>
    <row r="5094" spans="1:22" x14ac:dyDescent="0.25">
      <c r="A5094" s="1" t="s">
        <v>14116</v>
      </c>
      <c r="B5094" s="1" t="s">
        <v>2170</v>
      </c>
      <c r="C5094" s="2">
        <v>44541</v>
      </c>
      <c r="D5094" s="1" t="s">
        <v>686</v>
      </c>
      <c r="E5094" s="4">
        <v>26680</v>
      </c>
      <c r="F5094">
        <v>2</v>
      </c>
      <c r="G5094" s="4">
        <v>533600</v>
      </c>
      <c r="H5094" s="4">
        <v>0</v>
      </c>
      <c r="I5094" s="4">
        <v>533600</v>
      </c>
      <c r="J5094">
        <v>1</v>
      </c>
      <c r="K5094">
        <v>0</v>
      </c>
      <c r="L5094">
        <v>0</v>
      </c>
      <c r="M5094">
        <v>1</v>
      </c>
      <c r="N5094" s="2">
        <v>44401</v>
      </c>
      <c r="O5094" s="1" t="s">
        <v>687</v>
      </c>
      <c r="P5094" s="4">
        <v>266800</v>
      </c>
      <c r="Q5094" s="4">
        <v>18908</v>
      </c>
      <c r="R5094" s="1" t="s">
        <v>344</v>
      </c>
      <c r="S5094" s="1" t="s">
        <v>50</v>
      </c>
      <c r="T5094" s="4">
        <f>Sales_Datas[[#This Row],[after_discount]]-(Sales_Datas[[#This Row],[qty_ordered]]*Sales_Datas[[#This Row],[cogs]])</f>
        <v>495784</v>
      </c>
      <c r="U5094" s="3">
        <f>IFERROR(Sales_Datas[[#This Row],[Gross_Profit]]/Sales_Datas[[#This Row],[after_discount]],0)</f>
        <v>0.92913043478260871</v>
      </c>
      <c r="V5094" s="1" t="str">
        <f>IF(Sales_Datas[[#This Row],[base_price]] &lt;= 632200, "Low", (IF(Sales_Datas[[#This Row],[base_price]] &gt;= 10092000, "High", "Medium")))</f>
        <v>Low</v>
      </c>
    </row>
    <row r="5095" spans="1:22" x14ac:dyDescent="0.25">
      <c r="A5095" s="1" t="s">
        <v>14117</v>
      </c>
      <c r="B5095" s="1" t="s">
        <v>14118</v>
      </c>
      <c r="C5095" s="2">
        <v>44611</v>
      </c>
      <c r="D5095" s="1" t="s">
        <v>9980</v>
      </c>
      <c r="E5095" s="4">
        <v>52780</v>
      </c>
      <c r="F5095">
        <v>1</v>
      </c>
      <c r="G5095" s="4">
        <v>527800</v>
      </c>
      <c r="H5095" s="4">
        <v>0</v>
      </c>
      <c r="I5095" s="4">
        <v>527800</v>
      </c>
      <c r="J5095">
        <v>1</v>
      </c>
      <c r="K5095">
        <v>1</v>
      </c>
      <c r="L5095">
        <v>0</v>
      </c>
      <c r="M5095">
        <v>1</v>
      </c>
      <c r="N5095" s="2">
        <v>44593</v>
      </c>
      <c r="O5095" s="1" t="s">
        <v>9981</v>
      </c>
      <c r="P5095" s="4">
        <v>527800</v>
      </c>
      <c r="Q5095" s="4">
        <v>35322</v>
      </c>
      <c r="R5095" s="1" t="s">
        <v>128</v>
      </c>
      <c r="S5095" s="1" t="s">
        <v>50</v>
      </c>
      <c r="T5095" s="4">
        <f>Sales_Datas[[#This Row],[after_discount]]-(Sales_Datas[[#This Row],[qty_ordered]]*Sales_Datas[[#This Row],[cogs]])</f>
        <v>492478</v>
      </c>
      <c r="U5095" s="3">
        <f>IFERROR(Sales_Datas[[#This Row],[Gross_Profit]]/Sales_Datas[[#This Row],[after_discount]],0)</f>
        <v>0.93307692307692303</v>
      </c>
      <c r="V5095" s="1" t="str">
        <f>IF(Sales_Datas[[#This Row],[base_price]] &lt;= 632200, "Low", (IF(Sales_Datas[[#This Row],[base_price]] &gt;= 10092000, "High", "Medium")))</f>
        <v>Low</v>
      </c>
    </row>
    <row r="5096" spans="1:22" x14ac:dyDescent="0.25">
      <c r="A5096" s="1" t="s">
        <v>14119</v>
      </c>
      <c r="B5096" s="1" t="s">
        <v>3378</v>
      </c>
      <c r="C5096" s="2">
        <v>44746</v>
      </c>
      <c r="D5096" s="1" t="s">
        <v>9980</v>
      </c>
      <c r="E5096" s="4">
        <v>52780</v>
      </c>
      <c r="F5096">
        <v>1</v>
      </c>
      <c r="G5096" s="4">
        <v>527800</v>
      </c>
      <c r="H5096" s="4">
        <v>0</v>
      </c>
      <c r="I5096" s="4">
        <v>527800</v>
      </c>
      <c r="J5096">
        <v>1</v>
      </c>
      <c r="K5096">
        <v>1</v>
      </c>
      <c r="L5096">
        <v>1</v>
      </c>
      <c r="M5096">
        <v>1</v>
      </c>
      <c r="N5096" s="2">
        <v>44393</v>
      </c>
      <c r="O5096" s="1" t="s">
        <v>9981</v>
      </c>
      <c r="P5096" s="4">
        <v>527800</v>
      </c>
      <c r="Q5096" s="4">
        <v>35322</v>
      </c>
      <c r="R5096" s="1" t="s">
        <v>128</v>
      </c>
      <c r="S5096" s="1" t="s">
        <v>50</v>
      </c>
      <c r="T5096" s="4">
        <f>Sales_Datas[[#This Row],[after_discount]]-(Sales_Datas[[#This Row],[qty_ordered]]*Sales_Datas[[#This Row],[cogs]])</f>
        <v>492478</v>
      </c>
      <c r="U5096" s="3">
        <f>IFERROR(Sales_Datas[[#This Row],[Gross_Profit]]/Sales_Datas[[#This Row],[after_discount]],0)</f>
        <v>0.93307692307692303</v>
      </c>
      <c r="V5096" s="1" t="str">
        <f>IF(Sales_Datas[[#This Row],[base_price]] &lt;= 632200, "Low", (IF(Sales_Datas[[#This Row],[base_price]] &gt;= 10092000, "High", "Medium")))</f>
        <v>Low</v>
      </c>
    </row>
    <row r="5097" spans="1:22" x14ac:dyDescent="0.25">
      <c r="A5097" s="1" t="s">
        <v>14120</v>
      </c>
      <c r="B5097" s="1" t="s">
        <v>14121</v>
      </c>
      <c r="C5097" s="2">
        <v>44836</v>
      </c>
      <c r="D5097" s="1" t="s">
        <v>9980</v>
      </c>
      <c r="E5097" s="4">
        <v>52780</v>
      </c>
      <c r="F5097">
        <v>1</v>
      </c>
      <c r="G5097" s="4">
        <v>527800</v>
      </c>
      <c r="H5097" s="4">
        <v>0</v>
      </c>
      <c r="I5097" s="4">
        <v>527800</v>
      </c>
      <c r="J5097">
        <v>1</v>
      </c>
      <c r="K5097">
        <v>1</v>
      </c>
      <c r="L5097">
        <v>1</v>
      </c>
      <c r="M5097">
        <v>1</v>
      </c>
      <c r="N5097" s="2">
        <v>44602</v>
      </c>
      <c r="O5097" s="1" t="s">
        <v>9981</v>
      </c>
      <c r="P5097" s="4">
        <v>527800</v>
      </c>
      <c r="Q5097" s="4">
        <v>35322</v>
      </c>
      <c r="R5097" s="1" t="s">
        <v>128</v>
      </c>
      <c r="S5097" s="1" t="s">
        <v>50</v>
      </c>
      <c r="T5097" s="4">
        <f>Sales_Datas[[#This Row],[after_discount]]-(Sales_Datas[[#This Row],[qty_ordered]]*Sales_Datas[[#This Row],[cogs]])</f>
        <v>492478</v>
      </c>
      <c r="U5097" s="3">
        <f>IFERROR(Sales_Datas[[#This Row],[Gross_Profit]]/Sales_Datas[[#This Row],[after_discount]],0)</f>
        <v>0.93307692307692303</v>
      </c>
      <c r="V5097" s="1" t="str">
        <f>IF(Sales_Datas[[#This Row],[base_price]] &lt;= 632200, "Low", (IF(Sales_Datas[[#This Row],[base_price]] &gt;= 10092000, "High", "Medium")))</f>
        <v>Low</v>
      </c>
    </row>
    <row r="5098" spans="1:22" x14ac:dyDescent="0.25">
      <c r="A5098" s="1" t="s">
        <v>14122</v>
      </c>
      <c r="B5098" s="1" t="s">
        <v>12183</v>
      </c>
      <c r="C5098" s="2">
        <v>44462</v>
      </c>
      <c r="D5098" s="1" t="s">
        <v>5126</v>
      </c>
      <c r="E5098" s="4">
        <v>26390</v>
      </c>
      <c r="F5098">
        <v>2</v>
      </c>
      <c r="G5098" s="4">
        <v>527800</v>
      </c>
      <c r="H5098" s="4">
        <v>0</v>
      </c>
      <c r="I5098" s="4">
        <v>527800</v>
      </c>
      <c r="J5098">
        <v>1</v>
      </c>
      <c r="K5098">
        <v>1</v>
      </c>
      <c r="L5098">
        <v>1</v>
      </c>
      <c r="M5098">
        <v>12</v>
      </c>
      <c r="N5098" s="2">
        <v>44393</v>
      </c>
      <c r="O5098" s="1" t="s">
        <v>5127</v>
      </c>
      <c r="P5098" s="4">
        <v>252300</v>
      </c>
      <c r="Q5098" s="4">
        <v>22678</v>
      </c>
      <c r="R5098" s="1" t="s">
        <v>344</v>
      </c>
      <c r="S5098" s="1" t="s">
        <v>1137</v>
      </c>
      <c r="T5098" s="4">
        <f>Sales_Datas[[#This Row],[after_discount]]-(Sales_Datas[[#This Row],[qty_ordered]]*Sales_Datas[[#This Row],[cogs]])</f>
        <v>482444</v>
      </c>
      <c r="U5098" s="3">
        <f>IFERROR(Sales_Datas[[#This Row],[Gross_Profit]]/Sales_Datas[[#This Row],[after_discount]],0)</f>
        <v>0.91406593406593406</v>
      </c>
      <c r="V5098" s="1" t="str">
        <f>IF(Sales_Datas[[#This Row],[base_price]] &lt;= 632200, "Low", (IF(Sales_Datas[[#This Row],[base_price]] &gt;= 10092000, "High", "Medium")))</f>
        <v>Low</v>
      </c>
    </row>
    <row r="5099" spans="1:22" x14ac:dyDescent="0.25">
      <c r="A5099" s="1" t="s">
        <v>14123</v>
      </c>
      <c r="B5099" s="1" t="s">
        <v>9853</v>
      </c>
      <c r="C5099" s="2">
        <v>44665</v>
      </c>
      <c r="D5099" s="1" t="s">
        <v>14124</v>
      </c>
      <c r="E5099" s="4">
        <v>52490</v>
      </c>
      <c r="F5099">
        <v>1</v>
      </c>
      <c r="G5099" s="4">
        <v>524900</v>
      </c>
      <c r="H5099" s="4">
        <v>0</v>
      </c>
      <c r="I5099" s="4">
        <v>524900</v>
      </c>
      <c r="J5099">
        <v>1</v>
      </c>
      <c r="K5099">
        <v>1</v>
      </c>
      <c r="L5099">
        <v>1</v>
      </c>
      <c r="M5099">
        <v>7</v>
      </c>
      <c r="N5099" s="2">
        <v>44633</v>
      </c>
      <c r="O5099" s="1" t="s">
        <v>14125</v>
      </c>
      <c r="P5099" s="4">
        <v>524900</v>
      </c>
      <c r="Q5099" s="4">
        <v>47212</v>
      </c>
      <c r="R5099" s="1" t="s">
        <v>554</v>
      </c>
      <c r="S5099" s="1" t="s">
        <v>66</v>
      </c>
      <c r="T5099" s="4">
        <f>Sales_Datas[[#This Row],[after_discount]]-(Sales_Datas[[#This Row],[qty_ordered]]*Sales_Datas[[#This Row],[cogs]])</f>
        <v>477688</v>
      </c>
      <c r="U5099" s="3">
        <f>IFERROR(Sales_Datas[[#This Row],[Gross_Profit]]/Sales_Datas[[#This Row],[after_discount]],0)</f>
        <v>0.91005524861878451</v>
      </c>
      <c r="V5099" s="1" t="str">
        <f>IF(Sales_Datas[[#This Row],[base_price]] &lt;= 632200, "Low", (IF(Sales_Datas[[#This Row],[base_price]] &gt;= 10092000, "High", "Medium")))</f>
        <v>Low</v>
      </c>
    </row>
    <row r="5100" spans="1:22" x14ac:dyDescent="0.25">
      <c r="A5100" s="1" t="s">
        <v>14126</v>
      </c>
      <c r="B5100" s="1" t="s">
        <v>14127</v>
      </c>
      <c r="C5100" s="2">
        <v>44465</v>
      </c>
      <c r="D5100" s="1" t="s">
        <v>7029</v>
      </c>
      <c r="E5100" s="4">
        <v>17400</v>
      </c>
      <c r="F5100">
        <v>3</v>
      </c>
      <c r="G5100" s="4">
        <v>522000</v>
      </c>
      <c r="H5100" s="4">
        <v>0</v>
      </c>
      <c r="I5100" s="4">
        <v>522000</v>
      </c>
      <c r="J5100">
        <v>1</v>
      </c>
      <c r="K5100">
        <v>1</v>
      </c>
      <c r="L5100">
        <v>1</v>
      </c>
      <c r="M5100">
        <v>1</v>
      </c>
      <c r="N5100" s="2">
        <v>44458</v>
      </c>
      <c r="O5100" s="1" t="s">
        <v>7030</v>
      </c>
      <c r="P5100" s="4">
        <v>174000</v>
      </c>
      <c r="Q5100" s="4">
        <v>13398</v>
      </c>
      <c r="R5100" s="1" t="s">
        <v>475</v>
      </c>
      <c r="S5100" s="1" t="s">
        <v>50</v>
      </c>
      <c r="T5100" s="4">
        <f>Sales_Datas[[#This Row],[after_discount]]-(Sales_Datas[[#This Row],[qty_ordered]]*Sales_Datas[[#This Row],[cogs]])</f>
        <v>481806</v>
      </c>
      <c r="U5100" s="3">
        <f>IFERROR(Sales_Datas[[#This Row],[Gross_Profit]]/Sales_Datas[[#This Row],[after_discount]],0)</f>
        <v>0.92300000000000004</v>
      </c>
      <c r="V5100" s="1" t="str">
        <f>IF(Sales_Datas[[#This Row],[base_price]] &lt;= 632200, "Low", (IF(Sales_Datas[[#This Row],[base_price]] &gt;= 10092000, "High", "Medium")))</f>
        <v>Low</v>
      </c>
    </row>
    <row r="5101" spans="1:22" x14ac:dyDescent="0.25">
      <c r="A5101" s="1" t="s">
        <v>14128</v>
      </c>
      <c r="B5101" s="1" t="s">
        <v>14129</v>
      </c>
      <c r="C5101" s="2">
        <v>44898</v>
      </c>
      <c r="D5101" s="1" t="s">
        <v>14130</v>
      </c>
      <c r="E5101" s="4">
        <v>52200</v>
      </c>
      <c r="F5101">
        <v>1</v>
      </c>
      <c r="G5101" s="4">
        <v>522000</v>
      </c>
      <c r="H5101" s="4">
        <v>0</v>
      </c>
      <c r="I5101" s="4">
        <v>522000</v>
      </c>
      <c r="J5101">
        <v>1</v>
      </c>
      <c r="K5101">
        <v>1</v>
      </c>
      <c r="L5101">
        <v>1</v>
      </c>
      <c r="M5101">
        <v>1</v>
      </c>
      <c r="N5101" s="2">
        <v>44426</v>
      </c>
      <c r="O5101" s="1" t="s">
        <v>14131</v>
      </c>
      <c r="P5101" s="4">
        <v>522000</v>
      </c>
      <c r="Q5101" s="4">
        <v>42282</v>
      </c>
      <c r="R5101" s="1" t="s">
        <v>55</v>
      </c>
      <c r="S5101" s="1" t="s">
        <v>50</v>
      </c>
      <c r="T5101" s="4">
        <f>Sales_Datas[[#This Row],[after_discount]]-(Sales_Datas[[#This Row],[qty_ordered]]*Sales_Datas[[#This Row],[cogs]])</f>
        <v>479718</v>
      </c>
      <c r="U5101" s="3">
        <f>IFERROR(Sales_Datas[[#This Row],[Gross_Profit]]/Sales_Datas[[#This Row],[after_discount]],0)</f>
        <v>0.91900000000000004</v>
      </c>
      <c r="V5101" s="1" t="str">
        <f>IF(Sales_Datas[[#This Row],[base_price]] &lt;= 632200, "Low", (IF(Sales_Datas[[#This Row],[base_price]] &gt;= 10092000, "High", "Medium")))</f>
        <v>Low</v>
      </c>
    </row>
    <row r="5102" spans="1:22" x14ac:dyDescent="0.25">
      <c r="A5102" s="1" t="s">
        <v>14132</v>
      </c>
      <c r="B5102" s="1" t="s">
        <v>13738</v>
      </c>
      <c r="C5102" s="2">
        <v>44546</v>
      </c>
      <c r="D5102" s="1" t="s">
        <v>14133</v>
      </c>
      <c r="E5102" s="4">
        <v>26100</v>
      </c>
      <c r="F5102">
        <v>2</v>
      </c>
      <c r="G5102" s="4">
        <v>522000</v>
      </c>
      <c r="H5102" s="4">
        <v>0</v>
      </c>
      <c r="I5102" s="4">
        <v>522000</v>
      </c>
      <c r="J5102">
        <v>1</v>
      </c>
      <c r="K5102">
        <v>1</v>
      </c>
      <c r="L5102">
        <v>1</v>
      </c>
      <c r="M5102">
        <v>1</v>
      </c>
      <c r="N5102" s="2">
        <v>44424</v>
      </c>
      <c r="O5102" s="1" t="s">
        <v>14134</v>
      </c>
      <c r="P5102" s="4">
        <v>261000</v>
      </c>
      <c r="Q5102" s="4">
        <v>22678</v>
      </c>
      <c r="R5102" s="1" t="s">
        <v>554</v>
      </c>
      <c r="S5102" s="1" t="s">
        <v>50</v>
      </c>
      <c r="T5102" s="4">
        <f>Sales_Datas[[#This Row],[after_discount]]-(Sales_Datas[[#This Row],[qty_ordered]]*Sales_Datas[[#This Row],[cogs]])</f>
        <v>476644</v>
      </c>
      <c r="U5102" s="3">
        <f>IFERROR(Sales_Datas[[#This Row],[Gross_Profit]]/Sales_Datas[[#This Row],[after_discount]],0)</f>
        <v>0.9131111111111111</v>
      </c>
      <c r="V5102" s="1" t="str">
        <f>IF(Sales_Datas[[#This Row],[base_price]] &lt;= 632200, "Low", (IF(Sales_Datas[[#This Row],[base_price]] &gt;= 10092000, "High", "Medium")))</f>
        <v>Low</v>
      </c>
    </row>
    <row r="5103" spans="1:22" x14ac:dyDescent="0.25">
      <c r="A5103" s="1" t="s">
        <v>14135</v>
      </c>
      <c r="B5103" s="1" t="s">
        <v>14136</v>
      </c>
      <c r="C5103" s="2">
        <v>44386</v>
      </c>
      <c r="D5103" s="1" t="s">
        <v>14137</v>
      </c>
      <c r="E5103" s="4">
        <v>17400</v>
      </c>
      <c r="F5103">
        <v>3</v>
      </c>
      <c r="G5103" s="4">
        <v>522000</v>
      </c>
      <c r="H5103" s="4">
        <v>0</v>
      </c>
      <c r="I5103" s="4">
        <v>522000</v>
      </c>
      <c r="J5103">
        <v>1</v>
      </c>
      <c r="K5103">
        <v>1</v>
      </c>
      <c r="L5103">
        <v>1</v>
      </c>
      <c r="M5103">
        <v>1</v>
      </c>
      <c r="N5103" s="2">
        <v>44459</v>
      </c>
      <c r="O5103" s="1" t="s">
        <v>14138</v>
      </c>
      <c r="P5103" s="4">
        <v>174000</v>
      </c>
      <c r="Q5103" s="4">
        <v>15486</v>
      </c>
      <c r="R5103" s="1" t="s">
        <v>383</v>
      </c>
      <c r="S5103" s="1" t="s">
        <v>50</v>
      </c>
      <c r="T5103" s="4">
        <f>Sales_Datas[[#This Row],[after_discount]]-(Sales_Datas[[#This Row],[qty_ordered]]*Sales_Datas[[#This Row],[cogs]])</f>
        <v>475542</v>
      </c>
      <c r="U5103" s="3">
        <f>IFERROR(Sales_Datas[[#This Row],[Gross_Profit]]/Sales_Datas[[#This Row],[after_discount]],0)</f>
        <v>0.91100000000000003</v>
      </c>
      <c r="V5103" s="1" t="str">
        <f>IF(Sales_Datas[[#This Row],[base_price]] &lt;= 632200, "Low", (IF(Sales_Datas[[#This Row],[base_price]] &gt;= 10092000, "High", "Medium")))</f>
        <v>Low</v>
      </c>
    </row>
    <row r="5104" spans="1:22" x14ac:dyDescent="0.25">
      <c r="A5104" s="1" t="s">
        <v>14139</v>
      </c>
      <c r="B5104" s="1" t="s">
        <v>14140</v>
      </c>
      <c r="C5104" s="2">
        <v>44293</v>
      </c>
      <c r="D5104" s="1" t="s">
        <v>7790</v>
      </c>
      <c r="E5104" s="4">
        <v>8700</v>
      </c>
      <c r="F5104">
        <v>6</v>
      </c>
      <c r="G5104" s="4">
        <v>522000</v>
      </c>
      <c r="H5104" s="4">
        <v>0</v>
      </c>
      <c r="I5104" s="4">
        <v>522000</v>
      </c>
      <c r="J5104">
        <v>1</v>
      </c>
      <c r="K5104">
        <v>1</v>
      </c>
      <c r="L5104">
        <v>1</v>
      </c>
      <c r="M5104">
        <v>1</v>
      </c>
      <c r="N5104" s="2">
        <v>44379</v>
      </c>
      <c r="O5104" s="1" t="s">
        <v>7791</v>
      </c>
      <c r="P5104" s="4">
        <v>92800</v>
      </c>
      <c r="Q5104" s="4">
        <v>6032</v>
      </c>
      <c r="R5104" s="1" t="s">
        <v>344</v>
      </c>
      <c r="S5104" s="1" t="s">
        <v>50</v>
      </c>
      <c r="T5104" s="4">
        <f>Sales_Datas[[#This Row],[after_discount]]-(Sales_Datas[[#This Row],[qty_ordered]]*Sales_Datas[[#This Row],[cogs]])</f>
        <v>485808</v>
      </c>
      <c r="U5104" s="3">
        <f>IFERROR(Sales_Datas[[#This Row],[Gross_Profit]]/Sales_Datas[[#This Row],[after_discount]],0)</f>
        <v>0.93066666666666664</v>
      </c>
      <c r="V5104" s="1" t="str">
        <f>IF(Sales_Datas[[#This Row],[base_price]] &lt;= 632200, "Low", (IF(Sales_Datas[[#This Row],[base_price]] &gt;= 10092000, "High", "Medium")))</f>
        <v>Low</v>
      </c>
    </row>
    <row r="5105" spans="1:22" x14ac:dyDescent="0.25">
      <c r="A5105" s="1" t="s">
        <v>14141</v>
      </c>
      <c r="B5105" s="1" t="s">
        <v>14142</v>
      </c>
      <c r="C5105" s="2">
        <v>44455</v>
      </c>
      <c r="D5105" s="1" t="s">
        <v>9548</v>
      </c>
      <c r="E5105" s="4">
        <v>17400</v>
      </c>
      <c r="F5105">
        <v>3</v>
      </c>
      <c r="G5105" s="4">
        <v>522000</v>
      </c>
      <c r="H5105" s="4">
        <v>0</v>
      </c>
      <c r="I5105" s="4">
        <v>522000</v>
      </c>
      <c r="J5105">
        <v>1</v>
      </c>
      <c r="K5105">
        <v>1</v>
      </c>
      <c r="L5105">
        <v>1</v>
      </c>
      <c r="M5105">
        <v>1</v>
      </c>
      <c r="N5105" s="2">
        <v>44461</v>
      </c>
      <c r="O5105" s="1" t="s">
        <v>9549</v>
      </c>
      <c r="P5105" s="4">
        <v>174000</v>
      </c>
      <c r="Q5105" s="4">
        <v>14790</v>
      </c>
      <c r="R5105" s="1" t="s">
        <v>344</v>
      </c>
      <c r="S5105" s="1" t="s">
        <v>50</v>
      </c>
      <c r="T5105" s="4">
        <f>Sales_Datas[[#This Row],[after_discount]]-(Sales_Datas[[#This Row],[qty_ordered]]*Sales_Datas[[#This Row],[cogs]])</f>
        <v>477630</v>
      </c>
      <c r="U5105" s="3">
        <f>IFERROR(Sales_Datas[[#This Row],[Gross_Profit]]/Sales_Datas[[#This Row],[after_discount]],0)</f>
        <v>0.91500000000000004</v>
      </c>
      <c r="V5105" s="1" t="str">
        <f>IF(Sales_Datas[[#This Row],[base_price]] &lt;= 632200, "Low", (IF(Sales_Datas[[#This Row],[base_price]] &gt;= 10092000, "High", "Medium")))</f>
        <v>Low</v>
      </c>
    </row>
    <row r="5106" spans="1:22" x14ac:dyDescent="0.25">
      <c r="A5106" s="1" t="s">
        <v>14143</v>
      </c>
      <c r="B5106" s="1" t="s">
        <v>2985</v>
      </c>
      <c r="C5106" s="2">
        <v>44638</v>
      </c>
      <c r="D5106" s="1" t="s">
        <v>14144</v>
      </c>
      <c r="E5106" s="4">
        <v>52200</v>
      </c>
      <c r="F5106">
        <v>1</v>
      </c>
      <c r="G5106" s="4">
        <v>522000</v>
      </c>
      <c r="H5106" s="4">
        <v>0</v>
      </c>
      <c r="I5106" s="4">
        <v>522000</v>
      </c>
      <c r="J5106">
        <v>1</v>
      </c>
      <c r="K5106">
        <v>1</v>
      </c>
      <c r="L5106">
        <v>0</v>
      </c>
      <c r="M5106">
        <v>1</v>
      </c>
      <c r="N5106" s="2">
        <v>44403</v>
      </c>
      <c r="O5106" s="1" t="s">
        <v>14145</v>
      </c>
      <c r="P5106" s="4">
        <v>522000</v>
      </c>
      <c r="Q5106" s="4">
        <v>32886</v>
      </c>
      <c r="R5106" s="1" t="s">
        <v>344</v>
      </c>
      <c r="S5106" s="1" t="s">
        <v>50</v>
      </c>
      <c r="T5106" s="4">
        <f>Sales_Datas[[#This Row],[after_discount]]-(Sales_Datas[[#This Row],[qty_ordered]]*Sales_Datas[[#This Row],[cogs]])</f>
        <v>489114</v>
      </c>
      <c r="U5106" s="3">
        <f>IFERROR(Sales_Datas[[#This Row],[Gross_Profit]]/Sales_Datas[[#This Row],[after_discount]],0)</f>
        <v>0.93700000000000006</v>
      </c>
      <c r="V5106" s="1" t="str">
        <f>IF(Sales_Datas[[#This Row],[base_price]] &lt;= 632200, "Low", (IF(Sales_Datas[[#This Row],[base_price]] &gt;= 10092000, "High", "Medium")))</f>
        <v>Low</v>
      </c>
    </row>
    <row r="5107" spans="1:22" x14ac:dyDescent="0.25">
      <c r="A5107" s="1" t="s">
        <v>14146</v>
      </c>
      <c r="B5107" s="1" t="s">
        <v>12091</v>
      </c>
      <c r="C5107" s="2">
        <v>44512</v>
      </c>
      <c r="D5107" s="1" t="s">
        <v>14147</v>
      </c>
      <c r="E5107" s="4">
        <v>26100</v>
      </c>
      <c r="F5107">
        <v>2</v>
      </c>
      <c r="G5107" s="4">
        <v>522000</v>
      </c>
      <c r="H5107" s="4">
        <v>0</v>
      </c>
      <c r="I5107" s="4">
        <v>522000</v>
      </c>
      <c r="J5107">
        <v>1</v>
      </c>
      <c r="K5107">
        <v>1</v>
      </c>
      <c r="L5107">
        <v>1</v>
      </c>
      <c r="M5107">
        <v>1</v>
      </c>
      <c r="N5107" s="2">
        <v>44527</v>
      </c>
      <c r="O5107" s="1" t="s">
        <v>14148</v>
      </c>
      <c r="P5107" s="4">
        <v>261000</v>
      </c>
      <c r="Q5107" s="4">
        <v>20068</v>
      </c>
      <c r="R5107" s="1" t="s">
        <v>75</v>
      </c>
      <c r="S5107" s="1" t="s">
        <v>50</v>
      </c>
      <c r="T5107" s="4">
        <f>Sales_Datas[[#This Row],[after_discount]]-(Sales_Datas[[#This Row],[qty_ordered]]*Sales_Datas[[#This Row],[cogs]])</f>
        <v>481864</v>
      </c>
      <c r="U5107" s="3">
        <f>IFERROR(Sales_Datas[[#This Row],[Gross_Profit]]/Sales_Datas[[#This Row],[after_discount]],0)</f>
        <v>0.9231111111111111</v>
      </c>
      <c r="V5107" s="1" t="str">
        <f>IF(Sales_Datas[[#This Row],[base_price]] &lt;= 632200, "Low", (IF(Sales_Datas[[#This Row],[base_price]] &gt;= 10092000, "High", "Medium")))</f>
        <v>Low</v>
      </c>
    </row>
    <row r="5108" spans="1:22" x14ac:dyDescent="0.25">
      <c r="A5108" s="1" t="s">
        <v>14149</v>
      </c>
      <c r="B5108" s="1" t="s">
        <v>14150</v>
      </c>
      <c r="C5108" s="2">
        <v>44405</v>
      </c>
      <c r="D5108" s="1" t="s">
        <v>8269</v>
      </c>
      <c r="E5108" s="4">
        <v>52142</v>
      </c>
      <c r="F5108">
        <v>1</v>
      </c>
      <c r="G5108" s="4">
        <v>521420</v>
      </c>
      <c r="H5108" s="4">
        <v>0</v>
      </c>
      <c r="I5108" s="4">
        <v>521420</v>
      </c>
      <c r="J5108">
        <v>1</v>
      </c>
      <c r="K5108">
        <v>1</v>
      </c>
      <c r="L5108">
        <v>1</v>
      </c>
      <c r="M5108">
        <v>1</v>
      </c>
      <c r="N5108" s="2">
        <v>44386</v>
      </c>
      <c r="O5108" s="1" t="s">
        <v>8270</v>
      </c>
      <c r="P5108" s="4">
        <v>405420</v>
      </c>
      <c r="Q5108" s="4">
        <v>24708</v>
      </c>
      <c r="R5108" s="1" t="s">
        <v>128</v>
      </c>
      <c r="S5108" s="1" t="s">
        <v>50</v>
      </c>
      <c r="T5108" s="4">
        <f>Sales_Datas[[#This Row],[after_discount]]-(Sales_Datas[[#This Row],[qty_ordered]]*Sales_Datas[[#This Row],[cogs]])</f>
        <v>496712</v>
      </c>
      <c r="U5108" s="3">
        <f>IFERROR(Sales_Datas[[#This Row],[Gross_Profit]]/Sales_Datas[[#This Row],[after_discount]],0)</f>
        <v>0.95261401557285874</v>
      </c>
      <c r="V5108" s="1" t="str">
        <f>IF(Sales_Datas[[#This Row],[base_price]] &lt;= 632200, "Low", (IF(Sales_Datas[[#This Row],[base_price]] &gt;= 10092000, "High", "Medium")))</f>
        <v>Low</v>
      </c>
    </row>
    <row r="5109" spans="1:22" x14ac:dyDescent="0.25">
      <c r="A5109" s="1" t="s">
        <v>14151</v>
      </c>
      <c r="B5109" s="1" t="s">
        <v>14152</v>
      </c>
      <c r="C5109" s="2">
        <v>44415</v>
      </c>
      <c r="D5109" s="1" t="s">
        <v>8061</v>
      </c>
      <c r="E5109" s="4">
        <v>52142</v>
      </c>
      <c r="F5109">
        <v>1</v>
      </c>
      <c r="G5109" s="4">
        <v>521420</v>
      </c>
      <c r="H5109" s="4">
        <v>0</v>
      </c>
      <c r="I5109" s="4">
        <v>521420</v>
      </c>
      <c r="J5109">
        <v>1</v>
      </c>
      <c r="K5109">
        <v>1</v>
      </c>
      <c r="L5109">
        <v>0</v>
      </c>
      <c r="M5109">
        <v>1</v>
      </c>
      <c r="N5109" s="2">
        <v>44399</v>
      </c>
      <c r="O5109" s="1" t="s">
        <v>8062</v>
      </c>
      <c r="P5109" s="4">
        <v>521420</v>
      </c>
      <c r="Q5109" s="4">
        <v>39092</v>
      </c>
      <c r="R5109" s="1" t="s">
        <v>128</v>
      </c>
      <c r="S5109" s="1" t="s">
        <v>50</v>
      </c>
      <c r="T5109" s="4">
        <f>Sales_Datas[[#This Row],[after_discount]]-(Sales_Datas[[#This Row],[qty_ordered]]*Sales_Datas[[#This Row],[cogs]])</f>
        <v>482328</v>
      </c>
      <c r="U5109" s="3">
        <f>IFERROR(Sales_Datas[[#This Row],[Gross_Profit]]/Sales_Datas[[#This Row],[after_discount]],0)</f>
        <v>0.92502780867630696</v>
      </c>
      <c r="V5109" s="1" t="str">
        <f>IF(Sales_Datas[[#This Row],[base_price]] &lt;= 632200, "Low", (IF(Sales_Datas[[#This Row],[base_price]] &gt;= 10092000, "High", "Medium")))</f>
        <v>Low</v>
      </c>
    </row>
    <row r="5110" spans="1:22" x14ac:dyDescent="0.25">
      <c r="A5110" s="1" t="s">
        <v>14153</v>
      </c>
      <c r="B5110" s="1" t="s">
        <v>14154</v>
      </c>
      <c r="C5110" s="2">
        <v>44679</v>
      </c>
      <c r="D5110" s="1" t="s">
        <v>14155</v>
      </c>
      <c r="E5110" s="4">
        <v>52142</v>
      </c>
      <c r="F5110">
        <v>1</v>
      </c>
      <c r="G5110" s="4">
        <v>521420</v>
      </c>
      <c r="H5110" s="4">
        <v>0</v>
      </c>
      <c r="I5110" s="4">
        <v>521420</v>
      </c>
      <c r="J5110">
        <v>1</v>
      </c>
      <c r="K5110">
        <v>1</v>
      </c>
      <c r="L5110">
        <v>1</v>
      </c>
      <c r="M5110">
        <v>1</v>
      </c>
      <c r="N5110" s="2">
        <v>44675</v>
      </c>
      <c r="O5110" s="1" t="s">
        <v>14156</v>
      </c>
      <c r="P5110" s="4">
        <v>521420</v>
      </c>
      <c r="Q5110" s="4">
        <v>34916</v>
      </c>
      <c r="R5110" s="1" t="s">
        <v>554</v>
      </c>
      <c r="S5110" s="1" t="s">
        <v>50</v>
      </c>
      <c r="T5110" s="4">
        <f>Sales_Datas[[#This Row],[after_discount]]-(Sales_Datas[[#This Row],[qty_ordered]]*Sales_Datas[[#This Row],[cogs]])</f>
        <v>486504</v>
      </c>
      <c r="U5110" s="3">
        <f>IFERROR(Sales_Datas[[#This Row],[Gross_Profit]]/Sales_Datas[[#This Row],[after_discount]],0)</f>
        <v>0.93303670745272527</v>
      </c>
      <c r="V5110" s="1" t="str">
        <f>IF(Sales_Datas[[#This Row],[base_price]] &lt;= 632200, "Low", (IF(Sales_Datas[[#This Row],[base_price]] &gt;= 10092000, "High", "Medium")))</f>
        <v>Low</v>
      </c>
    </row>
    <row r="5111" spans="1:22" x14ac:dyDescent="0.25">
      <c r="A5111" s="1" t="s">
        <v>14157</v>
      </c>
      <c r="B5111" s="1" t="s">
        <v>14158</v>
      </c>
      <c r="C5111" s="2">
        <v>44546</v>
      </c>
      <c r="D5111" s="1" t="s">
        <v>14159</v>
      </c>
      <c r="E5111" s="4">
        <v>52142</v>
      </c>
      <c r="F5111">
        <v>1</v>
      </c>
      <c r="G5111" s="4">
        <v>521420</v>
      </c>
      <c r="H5111" s="4">
        <v>0</v>
      </c>
      <c r="I5111" s="4">
        <v>521420</v>
      </c>
      <c r="J5111">
        <v>1</v>
      </c>
      <c r="K5111">
        <v>1</v>
      </c>
      <c r="L5111">
        <v>1</v>
      </c>
      <c r="M5111">
        <v>1</v>
      </c>
      <c r="N5111" s="2">
        <v>44397</v>
      </c>
      <c r="O5111" s="1" t="s">
        <v>14160</v>
      </c>
      <c r="P5111" s="4">
        <v>521420</v>
      </c>
      <c r="Q5111" s="4">
        <v>44312</v>
      </c>
      <c r="R5111" s="1" t="s">
        <v>23</v>
      </c>
      <c r="S5111" s="1" t="s">
        <v>50</v>
      </c>
      <c r="T5111" s="4">
        <f>Sales_Datas[[#This Row],[after_discount]]-(Sales_Datas[[#This Row],[qty_ordered]]*Sales_Datas[[#This Row],[cogs]])</f>
        <v>477108</v>
      </c>
      <c r="U5111" s="3">
        <f>IFERROR(Sales_Datas[[#This Row],[Gross_Profit]]/Sales_Datas[[#This Row],[after_discount]],0)</f>
        <v>0.91501668520578416</v>
      </c>
      <c r="V5111" s="1" t="str">
        <f>IF(Sales_Datas[[#This Row],[base_price]] &lt;= 632200, "Low", (IF(Sales_Datas[[#This Row],[base_price]] &gt;= 10092000, "High", "Medium")))</f>
        <v>Low</v>
      </c>
    </row>
    <row r="5112" spans="1:22" x14ac:dyDescent="0.25">
      <c r="A5112" s="1" t="s">
        <v>14161</v>
      </c>
      <c r="B5112" s="1" t="s">
        <v>647</v>
      </c>
      <c r="C5112" s="2">
        <v>44743</v>
      </c>
      <c r="D5112" s="1" t="s">
        <v>14162</v>
      </c>
      <c r="E5112" s="4">
        <v>52142</v>
      </c>
      <c r="F5112">
        <v>1</v>
      </c>
      <c r="G5112" s="4">
        <v>521420</v>
      </c>
      <c r="H5112" s="4">
        <v>0</v>
      </c>
      <c r="I5112" s="4">
        <v>521420</v>
      </c>
      <c r="J5112">
        <v>1</v>
      </c>
      <c r="K5112">
        <v>1</v>
      </c>
      <c r="L5112">
        <v>1</v>
      </c>
      <c r="M5112">
        <v>1</v>
      </c>
      <c r="N5112" s="2">
        <v>44405</v>
      </c>
      <c r="O5112" s="1" t="s">
        <v>14163</v>
      </c>
      <c r="P5112" s="4">
        <v>521420</v>
      </c>
      <c r="Q5112" s="4">
        <v>44312</v>
      </c>
      <c r="R5112" s="1" t="s">
        <v>23</v>
      </c>
      <c r="S5112" s="1" t="s">
        <v>50</v>
      </c>
      <c r="T5112" s="4">
        <f>Sales_Datas[[#This Row],[after_discount]]-(Sales_Datas[[#This Row],[qty_ordered]]*Sales_Datas[[#This Row],[cogs]])</f>
        <v>477108</v>
      </c>
      <c r="U5112" s="3">
        <f>IFERROR(Sales_Datas[[#This Row],[Gross_Profit]]/Sales_Datas[[#This Row],[after_discount]],0)</f>
        <v>0.91501668520578416</v>
      </c>
      <c r="V5112" s="1" t="str">
        <f>IF(Sales_Datas[[#This Row],[base_price]] &lt;= 632200, "Low", (IF(Sales_Datas[[#This Row],[base_price]] &gt;= 10092000, "High", "Medium")))</f>
        <v>Low</v>
      </c>
    </row>
    <row r="5113" spans="1:22" x14ac:dyDescent="0.25">
      <c r="A5113" s="1" t="s">
        <v>14164</v>
      </c>
      <c r="B5113" s="1" t="s">
        <v>13839</v>
      </c>
      <c r="C5113" s="2">
        <v>44429</v>
      </c>
      <c r="D5113" s="1" t="s">
        <v>14165</v>
      </c>
      <c r="E5113" s="4">
        <v>52142</v>
      </c>
      <c r="F5113">
        <v>1</v>
      </c>
      <c r="G5113" s="4">
        <v>521420</v>
      </c>
      <c r="H5113" s="4">
        <v>0</v>
      </c>
      <c r="I5113" s="4">
        <v>521420</v>
      </c>
      <c r="J5113">
        <v>1</v>
      </c>
      <c r="K5113">
        <v>1</v>
      </c>
      <c r="L5113">
        <v>1</v>
      </c>
      <c r="M5113">
        <v>1</v>
      </c>
      <c r="N5113" s="2">
        <v>44397</v>
      </c>
      <c r="O5113" s="1" t="s">
        <v>14166</v>
      </c>
      <c r="P5113" s="4">
        <v>521420</v>
      </c>
      <c r="Q5113" s="4">
        <v>43790</v>
      </c>
      <c r="R5113" s="1" t="s">
        <v>383</v>
      </c>
      <c r="S5113" s="1" t="s">
        <v>50</v>
      </c>
      <c r="T5113" s="4">
        <f>Sales_Datas[[#This Row],[after_discount]]-(Sales_Datas[[#This Row],[qty_ordered]]*Sales_Datas[[#This Row],[cogs]])</f>
        <v>477630</v>
      </c>
      <c r="U5113" s="3">
        <f>IFERROR(Sales_Datas[[#This Row],[Gross_Profit]]/Sales_Datas[[#This Row],[after_discount]],0)</f>
        <v>0.91601779755283652</v>
      </c>
      <c r="V5113" s="1" t="str">
        <f>IF(Sales_Datas[[#This Row],[base_price]] &lt;= 632200, "Low", (IF(Sales_Datas[[#This Row],[base_price]] &gt;= 10092000, "High", "Medium")))</f>
        <v>Low</v>
      </c>
    </row>
    <row r="5114" spans="1:22" x14ac:dyDescent="0.25">
      <c r="A5114" s="1" t="s">
        <v>14167</v>
      </c>
      <c r="B5114" s="1" t="s">
        <v>4989</v>
      </c>
      <c r="C5114" s="2">
        <v>44556</v>
      </c>
      <c r="D5114" s="1" t="s">
        <v>7393</v>
      </c>
      <c r="E5114" s="4">
        <v>26042</v>
      </c>
      <c r="F5114">
        <v>2</v>
      </c>
      <c r="G5114" s="4">
        <v>520840</v>
      </c>
      <c r="H5114" s="4">
        <v>0</v>
      </c>
      <c r="I5114" s="4">
        <v>520840</v>
      </c>
      <c r="J5114">
        <v>1</v>
      </c>
      <c r="K5114">
        <v>1</v>
      </c>
      <c r="L5114">
        <v>1</v>
      </c>
      <c r="M5114">
        <v>1</v>
      </c>
      <c r="N5114" s="2">
        <v>44389</v>
      </c>
      <c r="O5114" s="1" t="s">
        <v>7394</v>
      </c>
      <c r="P5114" s="4">
        <v>202420</v>
      </c>
      <c r="Q5114" s="4">
        <v>15370</v>
      </c>
      <c r="R5114" s="1" t="s">
        <v>23</v>
      </c>
      <c r="S5114" s="1" t="s">
        <v>50</v>
      </c>
      <c r="T5114" s="4">
        <f>Sales_Datas[[#This Row],[after_discount]]-(Sales_Datas[[#This Row],[qty_ordered]]*Sales_Datas[[#This Row],[cogs]])</f>
        <v>490100</v>
      </c>
      <c r="U5114" s="3">
        <f>IFERROR(Sales_Datas[[#This Row],[Gross_Profit]]/Sales_Datas[[#This Row],[after_discount]],0)</f>
        <v>0.94097995545657021</v>
      </c>
      <c r="V5114" s="1" t="str">
        <f>IF(Sales_Datas[[#This Row],[base_price]] &lt;= 632200, "Low", (IF(Sales_Datas[[#This Row],[base_price]] &gt;= 10092000, "High", "Medium")))</f>
        <v>Low</v>
      </c>
    </row>
    <row r="5115" spans="1:22" x14ac:dyDescent="0.25">
      <c r="A5115" s="1" t="s">
        <v>14168</v>
      </c>
      <c r="B5115" s="1" t="s">
        <v>14169</v>
      </c>
      <c r="C5115" s="2">
        <v>44557</v>
      </c>
      <c r="D5115" s="1" t="s">
        <v>7393</v>
      </c>
      <c r="E5115" s="4">
        <v>26042</v>
      </c>
      <c r="F5115">
        <v>2</v>
      </c>
      <c r="G5115" s="4">
        <v>520840</v>
      </c>
      <c r="H5115" s="4">
        <v>0</v>
      </c>
      <c r="I5115" s="4">
        <v>520840</v>
      </c>
      <c r="J5115">
        <v>1</v>
      </c>
      <c r="K5115">
        <v>1</v>
      </c>
      <c r="L5115">
        <v>1</v>
      </c>
      <c r="M5115">
        <v>1</v>
      </c>
      <c r="N5115" s="2">
        <v>44531</v>
      </c>
      <c r="O5115" s="1" t="s">
        <v>7394</v>
      </c>
      <c r="P5115" s="4">
        <v>202420</v>
      </c>
      <c r="Q5115" s="4">
        <v>15370</v>
      </c>
      <c r="R5115" s="1" t="s">
        <v>23</v>
      </c>
      <c r="S5115" s="1" t="s">
        <v>50</v>
      </c>
      <c r="T5115" s="4">
        <f>Sales_Datas[[#This Row],[after_discount]]-(Sales_Datas[[#This Row],[qty_ordered]]*Sales_Datas[[#This Row],[cogs]])</f>
        <v>490100</v>
      </c>
      <c r="U5115" s="3">
        <f>IFERROR(Sales_Datas[[#This Row],[Gross_Profit]]/Sales_Datas[[#This Row],[after_discount]],0)</f>
        <v>0.94097995545657021</v>
      </c>
      <c r="V5115" s="1" t="str">
        <f>IF(Sales_Datas[[#This Row],[base_price]] &lt;= 632200, "Low", (IF(Sales_Datas[[#This Row],[base_price]] &gt;= 10092000, "High", "Medium")))</f>
        <v>Low</v>
      </c>
    </row>
    <row r="5116" spans="1:22" x14ac:dyDescent="0.25">
      <c r="A5116" s="1" t="s">
        <v>14170</v>
      </c>
      <c r="B5116" s="1" t="s">
        <v>3588</v>
      </c>
      <c r="C5116" s="2">
        <v>44713</v>
      </c>
      <c r="D5116" s="1" t="s">
        <v>7393</v>
      </c>
      <c r="E5116" s="4">
        <v>26042</v>
      </c>
      <c r="F5116">
        <v>2</v>
      </c>
      <c r="G5116" s="4">
        <v>520840</v>
      </c>
      <c r="H5116" s="4">
        <v>0</v>
      </c>
      <c r="I5116" s="4">
        <v>520840</v>
      </c>
      <c r="J5116">
        <v>1</v>
      </c>
      <c r="K5116">
        <v>1</v>
      </c>
      <c r="L5116">
        <v>0</v>
      </c>
      <c r="M5116">
        <v>1</v>
      </c>
      <c r="N5116" s="2">
        <v>44403</v>
      </c>
      <c r="O5116" s="1" t="s">
        <v>7394</v>
      </c>
      <c r="P5116" s="4">
        <v>202420</v>
      </c>
      <c r="Q5116" s="4">
        <v>15370</v>
      </c>
      <c r="R5116" s="1" t="s">
        <v>23</v>
      </c>
      <c r="S5116" s="1" t="s">
        <v>50</v>
      </c>
      <c r="T5116" s="4">
        <f>Sales_Datas[[#This Row],[after_discount]]-(Sales_Datas[[#This Row],[qty_ordered]]*Sales_Datas[[#This Row],[cogs]])</f>
        <v>490100</v>
      </c>
      <c r="U5116" s="3">
        <f>IFERROR(Sales_Datas[[#This Row],[Gross_Profit]]/Sales_Datas[[#This Row],[after_discount]],0)</f>
        <v>0.94097995545657021</v>
      </c>
      <c r="V5116" s="1" t="str">
        <f>IF(Sales_Datas[[#This Row],[base_price]] &lt;= 632200, "Low", (IF(Sales_Datas[[#This Row],[base_price]] &gt;= 10092000, "High", "Medium")))</f>
        <v>Low</v>
      </c>
    </row>
    <row r="5117" spans="1:22" x14ac:dyDescent="0.25">
      <c r="A5117" s="1" t="s">
        <v>14171</v>
      </c>
      <c r="B5117" s="1" t="s">
        <v>14172</v>
      </c>
      <c r="C5117" s="2">
        <v>44387</v>
      </c>
      <c r="D5117" s="1" t="s">
        <v>14173</v>
      </c>
      <c r="E5117" s="4">
        <v>51910</v>
      </c>
      <c r="F5117">
        <v>1</v>
      </c>
      <c r="G5117" s="4">
        <v>519100</v>
      </c>
      <c r="H5117" s="4">
        <v>0</v>
      </c>
      <c r="I5117" s="4">
        <v>519100</v>
      </c>
      <c r="J5117">
        <v>1</v>
      </c>
      <c r="K5117">
        <v>1</v>
      </c>
      <c r="L5117">
        <v>1</v>
      </c>
      <c r="M5117">
        <v>1</v>
      </c>
      <c r="N5117" s="2">
        <v>44492</v>
      </c>
      <c r="O5117" s="1" t="s">
        <v>14174</v>
      </c>
      <c r="P5117" s="4">
        <v>519100</v>
      </c>
      <c r="Q5117" s="4">
        <v>37874</v>
      </c>
      <c r="R5117" s="1" t="s">
        <v>475</v>
      </c>
      <c r="S5117" s="1" t="s">
        <v>50</v>
      </c>
      <c r="T5117" s="4">
        <f>Sales_Datas[[#This Row],[after_discount]]-(Sales_Datas[[#This Row],[qty_ordered]]*Sales_Datas[[#This Row],[cogs]])</f>
        <v>481226</v>
      </c>
      <c r="U5117" s="3">
        <f>IFERROR(Sales_Datas[[#This Row],[Gross_Profit]]/Sales_Datas[[#This Row],[after_discount]],0)</f>
        <v>0.92703910614525142</v>
      </c>
      <c r="V5117" s="1" t="str">
        <f>IF(Sales_Datas[[#This Row],[base_price]] &lt;= 632200, "Low", (IF(Sales_Datas[[#This Row],[base_price]] &gt;= 10092000, "High", "Medium")))</f>
        <v>Low</v>
      </c>
    </row>
    <row r="5118" spans="1:22" x14ac:dyDescent="0.25">
      <c r="A5118" s="1" t="s">
        <v>14175</v>
      </c>
      <c r="B5118" s="1" t="s">
        <v>14176</v>
      </c>
      <c r="C5118" s="2">
        <v>44394</v>
      </c>
      <c r="D5118" s="1" t="s">
        <v>14177</v>
      </c>
      <c r="E5118" s="4">
        <v>51910</v>
      </c>
      <c r="F5118">
        <v>1</v>
      </c>
      <c r="G5118" s="4">
        <v>519100</v>
      </c>
      <c r="H5118" s="4">
        <v>0</v>
      </c>
      <c r="I5118" s="4">
        <v>519100</v>
      </c>
      <c r="J5118">
        <v>1</v>
      </c>
      <c r="K5118">
        <v>1</v>
      </c>
      <c r="L5118">
        <v>1</v>
      </c>
      <c r="M5118">
        <v>1</v>
      </c>
      <c r="N5118" s="2">
        <v>44379</v>
      </c>
      <c r="O5118" s="1" t="s">
        <v>14178</v>
      </c>
      <c r="P5118" s="4">
        <v>519100</v>
      </c>
      <c r="Q5118" s="4">
        <v>33698</v>
      </c>
      <c r="R5118" s="1" t="s">
        <v>475</v>
      </c>
      <c r="S5118" s="1" t="s">
        <v>50</v>
      </c>
      <c r="T5118" s="4">
        <f>Sales_Datas[[#This Row],[after_discount]]-(Sales_Datas[[#This Row],[qty_ordered]]*Sales_Datas[[#This Row],[cogs]])</f>
        <v>485402</v>
      </c>
      <c r="U5118" s="3">
        <f>IFERROR(Sales_Datas[[#This Row],[Gross_Profit]]/Sales_Datas[[#This Row],[after_discount]],0)</f>
        <v>0.93508379888268156</v>
      </c>
      <c r="V5118" s="1" t="str">
        <f>IF(Sales_Datas[[#This Row],[base_price]] &lt;= 632200, "Low", (IF(Sales_Datas[[#This Row],[base_price]] &gt;= 10092000, "High", "Medium")))</f>
        <v>Low</v>
      </c>
    </row>
    <row r="5119" spans="1:22" x14ac:dyDescent="0.25">
      <c r="A5119" s="1" t="s">
        <v>14179</v>
      </c>
      <c r="B5119" s="1" t="s">
        <v>14180</v>
      </c>
      <c r="C5119" s="2">
        <v>44732</v>
      </c>
      <c r="D5119" s="1" t="s">
        <v>14181</v>
      </c>
      <c r="E5119" s="4">
        <v>51910</v>
      </c>
      <c r="F5119">
        <v>1</v>
      </c>
      <c r="G5119" s="4">
        <v>519100</v>
      </c>
      <c r="H5119" s="4">
        <v>0</v>
      </c>
      <c r="I5119" s="4">
        <v>519100</v>
      </c>
      <c r="J5119">
        <v>1</v>
      </c>
      <c r="K5119">
        <v>1</v>
      </c>
      <c r="L5119">
        <v>0</v>
      </c>
      <c r="M5119">
        <v>1</v>
      </c>
      <c r="N5119" s="2">
        <v>44713</v>
      </c>
      <c r="O5119" s="1" t="s">
        <v>14182</v>
      </c>
      <c r="P5119" s="4">
        <v>519100</v>
      </c>
      <c r="Q5119" s="4">
        <v>45646</v>
      </c>
      <c r="R5119" s="1" t="s">
        <v>475</v>
      </c>
      <c r="S5119" s="1" t="s">
        <v>50</v>
      </c>
      <c r="T5119" s="4">
        <f>Sales_Datas[[#This Row],[after_discount]]-(Sales_Datas[[#This Row],[qty_ordered]]*Sales_Datas[[#This Row],[cogs]])</f>
        <v>473454</v>
      </c>
      <c r="U5119" s="3">
        <f>IFERROR(Sales_Datas[[#This Row],[Gross_Profit]]/Sales_Datas[[#This Row],[after_discount]],0)</f>
        <v>0.91206703910614528</v>
      </c>
      <c r="V5119" s="1" t="str">
        <f>IF(Sales_Datas[[#This Row],[base_price]] &lt;= 632200, "Low", (IF(Sales_Datas[[#This Row],[base_price]] &gt;= 10092000, "High", "Medium")))</f>
        <v>Low</v>
      </c>
    </row>
    <row r="5120" spans="1:22" x14ac:dyDescent="0.25">
      <c r="A5120" s="1" t="s">
        <v>14183</v>
      </c>
      <c r="B5120" s="1" t="s">
        <v>14184</v>
      </c>
      <c r="C5120" s="2">
        <v>44326</v>
      </c>
      <c r="D5120" s="1" t="s">
        <v>11379</v>
      </c>
      <c r="E5120" s="4">
        <v>51910</v>
      </c>
      <c r="F5120">
        <v>1</v>
      </c>
      <c r="G5120" s="4">
        <v>519100</v>
      </c>
      <c r="H5120" s="4">
        <v>0</v>
      </c>
      <c r="I5120" s="4">
        <v>519100</v>
      </c>
      <c r="J5120">
        <v>1</v>
      </c>
      <c r="K5120">
        <v>0</v>
      </c>
      <c r="L5120">
        <v>0</v>
      </c>
      <c r="M5120">
        <v>4</v>
      </c>
      <c r="N5120" s="2">
        <v>44495</v>
      </c>
      <c r="O5120" s="1" t="s">
        <v>11380</v>
      </c>
      <c r="P5120" s="4">
        <v>376420</v>
      </c>
      <c r="Q5120" s="4">
        <v>32712</v>
      </c>
      <c r="R5120" s="1" t="s">
        <v>23</v>
      </c>
      <c r="S5120" s="1" t="s">
        <v>34</v>
      </c>
      <c r="T5120" s="4">
        <f>Sales_Datas[[#This Row],[after_discount]]-(Sales_Datas[[#This Row],[qty_ordered]]*Sales_Datas[[#This Row],[cogs]])</f>
        <v>486388</v>
      </c>
      <c r="U5120" s="3">
        <f>IFERROR(Sales_Datas[[#This Row],[Gross_Profit]]/Sales_Datas[[#This Row],[after_discount]],0)</f>
        <v>0.93698324022346369</v>
      </c>
      <c r="V5120" s="1" t="str">
        <f>IF(Sales_Datas[[#This Row],[base_price]] &lt;= 632200, "Low", (IF(Sales_Datas[[#This Row],[base_price]] &gt;= 10092000, "High", "Medium")))</f>
        <v>Low</v>
      </c>
    </row>
    <row r="5121" spans="1:22" x14ac:dyDescent="0.25">
      <c r="A5121" s="1" t="s">
        <v>14185</v>
      </c>
      <c r="B5121" s="1" t="s">
        <v>14186</v>
      </c>
      <c r="C5121" s="2">
        <v>44429</v>
      </c>
      <c r="D5121" s="1" t="s">
        <v>11379</v>
      </c>
      <c r="E5121" s="4">
        <v>51910</v>
      </c>
      <c r="F5121">
        <v>1</v>
      </c>
      <c r="G5121" s="4">
        <v>519100</v>
      </c>
      <c r="H5121" s="4">
        <v>0</v>
      </c>
      <c r="I5121" s="4">
        <v>519100</v>
      </c>
      <c r="J5121">
        <v>1</v>
      </c>
      <c r="K5121">
        <v>1</v>
      </c>
      <c r="L5121">
        <v>1</v>
      </c>
      <c r="M5121">
        <v>1</v>
      </c>
      <c r="N5121" s="2">
        <v>44424</v>
      </c>
      <c r="O5121" s="1" t="s">
        <v>11380</v>
      </c>
      <c r="P5121" s="4">
        <v>376420</v>
      </c>
      <c r="Q5121" s="4">
        <v>32712</v>
      </c>
      <c r="R5121" s="1" t="s">
        <v>23</v>
      </c>
      <c r="S5121" s="1" t="s">
        <v>50</v>
      </c>
      <c r="T5121" s="4">
        <f>Sales_Datas[[#This Row],[after_discount]]-(Sales_Datas[[#This Row],[qty_ordered]]*Sales_Datas[[#This Row],[cogs]])</f>
        <v>486388</v>
      </c>
      <c r="U5121" s="3">
        <f>IFERROR(Sales_Datas[[#This Row],[Gross_Profit]]/Sales_Datas[[#This Row],[after_discount]],0)</f>
        <v>0.93698324022346369</v>
      </c>
      <c r="V5121" s="1" t="str">
        <f>IF(Sales_Datas[[#This Row],[base_price]] &lt;= 632200, "Low", (IF(Sales_Datas[[#This Row],[base_price]] &gt;= 10092000, "High", "Medium")))</f>
        <v>Low</v>
      </c>
    </row>
    <row r="5122" spans="1:22" x14ac:dyDescent="0.25">
      <c r="A5122" s="1" t="s">
        <v>14187</v>
      </c>
      <c r="B5122" s="1" t="s">
        <v>14188</v>
      </c>
      <c r="C5122" s="2">
        <v>44430</v>
      </c>
      <c r="D5122" s="1" t="s">
        <v>11379</v>
      </c>
      <c r="E5122" s="4">
        <v>51910</v>
      </c>
      <c r="F5122">
        <v>1</v>
      </c>
      <c r="G5122" s="4">
        <v>519100</v>
      </c>
      <c r="H5122" s="4">
        <v>0</v>
      </c>
      <c r="I5122" s="4">
        <v>519100</v>
      </c>
      <c r="J5122">
        <v>1</v>
      </c>
      <c r="K5122">
        <v>1</v>
      </c>
      <c r="L5122">
        <v>1</v>
      </c>
      <c r="M5122">
        <v>1</v>
      </c>
      <c r="N5122" s="2">
        <v>44427</v>
      </c>
      <c r="O5122" s="1" t="s">
        <v>11380</v>
      </c>
      <c r="P5122" s="4">
        <v>376420</v>
      </c>
      <c r="Q5122" s="4">
        <v>32712</v>
      </c>
      <c r="R5122" s="1" t="s">
        <v>23</v>
      </c>
      <c r="S5122" s="1" t="s">
        <v>50</v>
      </c>
      <c r="T5122" s="4">
        <f>Sales_Datas[[#This Row],[after_discount]]-(Sales_Datas[[#This Row],[qty_ordered]]*Sales_Datas[[#This Row],[cogs]])</f>
        <v>486388</v>
      </c>
      <c r="U5122" s="3">
        <f>IFERROR(Sales_Datas[[#This Row],[Gross_Profit]]/Sales_Datas[[#This Row],[after_discount]],0)</f>
        <v>0.93698324022346369</v>
      </c>
      <c r="V5122" s="1" t="str">
        <f>IF(Sales_Datas[[#This Row],[base_price]] &lt;= 632200, "Low", (IF(Sales_Datas[[#This Row],[base_price]] &gt;= 10092000, "High", "Medium")))</f>
        <v>Low</v>
      </c>
    </row>
    <row r="5123" spans="1:22" x14ac:dyDescent="0.25">
      <c r="A5123" s="1" t="s">
        <v>14189</v>
      </c>
      <c r="B5123" s="1" t="s">
        <v>14190</v>
      </c>
      <c r="C5123" s="2">
        <v>44499</v>
      </c>
      <c r="D5123" s="1" t="s">
        <v>11379</v>
      </c>
      <c r="E5123" s="4">
        <v>51910</v>
      </c>
      <c r="F5123">
        <v>1</v>
      </c>
      <c r="G5123" s="4">
        <v>519100</v>
      </c>
      <c r="H5123" s="4">
        <v>0</v>
      </c>
      <c r="I5123" s="4">
        <v>519100</v>
      </c>
      <c r="J5123">
        <v>1</v>
      </c>
      <c r="K5123">
        <v>0</v>
      </c>
      <c r="L5123">
        <v>0</v>
      </c>
      <c r="M5123">
        <v>1</v>
      </c>
      <c r="N5123" s="2">
        <v>44479</v>
      </c>
      <c r="O5123" s="1" t="s">
        <v>11380</v>
      </c>
      <c r="P5123" s="4">
        <v>376420</v>
      </c>
      <c r="Q5123" s="4">
        <v>32712</v>
      </c>
      <c r="R5123" s="1" t="s">
        <v>23</v>
      </c>
      <c r="S5123" s="1" t="s">
        <v>50</v>
      </c>
      <c r="T5123" s="4">
        <f>Sales_Datas[[#This Row],[after_discount]]-(Sales_Datas[[#This Row],[qty_ordered]]*Sales_Datas[[#This Row],[cogs]])</f>
        <v>486388</v>
      </c>
      <c r="U5123" s="3">
        <f>IFERROR(Sales_Datas[[#This Row],[Gross_Profit]]/Sales_Datas[[#This Row],[after_discount]],0)</f>
        <v>0.93698324022346369</v>
      </c>
      <c r="V5123" s="1" t="str">
        <f>IF(Sales_Datas[[#This Row],[base_price]] &lt;= 632200, "Low", (IF(Sales_Datas[[#This Row],[base_price]] &gt;= 10092000, "High", "Medium")))</f>
        <v>Low</v>
      </c>
    </row>
    <row r="5124" spans="1:22" x14ac:dyDescent="0.25">
      <c r="A5124" s="1" t="s">
        <v>14191</v>
      </c>
      <c r="B5124" s="1" t="s">
        <v>9354</v>
      </c>
      <c r="C5124" s="2">
        <v>44744</v>
      </c>
      <c r="D5124" s="1" t="s">
        <v>11379</v>
      </c>
      <c r="E5124" s="4">
        <v>51910</v>
      </c>
      <c r="F5124">
        <v>1</v>
      </c>
      <c r="G5124" s="4">
        <v>519100</v>
      </c>
      <c r="H5124" s="4">
        <v>0</v>
      </c>
      <c r="I5124" s="4">
        <v>519100</v>
      </c>
      <c r="J5124">
        <v>1</v>
      </c>
      <c r="K5124">
        <v>0</v>
      </c>
      <c r="L5124">
        <v>0</v>
      </c>
      <c r="M5124">
        <v>4</v>
      </c>
      <c r="N5124" s="2">
        <v>44599</v>
      </c>
      <c r="O5124" s="1" t="s">
        <v>11380</v>
      </c>
      <c r="P5124" s="4">
        <v>376420</v>
      </c>
      <c r="Q5124" s="4">
        <v>32712</v>
      </c>
      <c r="R5124" s="1" t="s">
        <v>23</v>
      </c>
      <c r="S5124" s="1" t="s">
        <v>34</v>
      </c>
      <c r="T5124" s="4">
        <f>Sales_Datas[[#This Row],[after_discount]]-(Sales_Datas[[#This Row],[qty_ordered]]*Sales_Datas[[#This Row],[cogs]])</f>
        <v>486388</v>
      </c>
      <c r="U5124" s="3">
        <f>IFERROR(Sales_Datas[[#This Row],[Gross_Profit]]/Sales_Datas[[#This Row],[after_discount]],0)</f>
        <v>0.93698324022346369</v>
      </c>
      <c r="V5124" s="1" t="str">
        <f>IF(Sales_Datas[[#This Row],[base_price]] &lt;= 632200, "Low", (IF(Sales_Datas[[#This Row],[base_price]] &gt;= 10092000, "High", "Medium")))</f>
        <v>Low</v>
      </c>
    </row>
    <row r="5125" spans="1:22" x14ac:dyDescent="0.25">
      <c r="A5125" s="1" t="s">
        <v>14192</v>
      </c>
      <c r="B5125" s="1" t="s">
        <v>2253</v>
      </c>
      <c r="C5125" s="2">
        <v>44437</v>
      </c>
      <c r="D5125" s="1" t="s">
        <v>14193</v>
      </c>
      <c r="E5125" s="4">
        <v>51910</v>
      </c>
      <c r="F5125">
        <v>1</v>
      </c>
      <c r="G5125" s="4">
        <v>519100</v>
      </c>
      <c r="H5125" s="4">
        <v>0</v>
      </c>
      <c r="I5125" s="4">
        <v>519100</v>
      </c>
      <c r="J5125">
        <v>1</v>
      </c>
      <c r="K5125">
        <v>0</v>
      </c>
      <c r="L5125">
        <v>0</v>
      </c>
      <c r="M5125">
        <v>1</v>
      </c>
      <c r="N5125" s="2">
        <v>44385</v>
      </c>
      <c r="O5125" s="1" t="s">
        <v>14194</v>
      </c>
      <c r="P5125" s="4">
        <v>519100</v>
      </c>
      <c r="Q5125" s="4">
        <v>41006</v>
      </c>
      <c r="R5125" s="1" t="s">
        <v>383</v>
      </c>
      <c r="S5125" s="1" t="s">
        <v>50</v>
      </c>
      <c r="T5125" s="4">
        <f>Sales_Datas[[#This Row],[after_discount]]-(Sales_Datas[[#This Row],[qty_ordered]]*Sales_Datas[[#This Row],[cogs]])</f>
        <v>478094</v>
      </c>
      <c r="U5125" s="3">
        <f>IFERROR(Sales_Datas[[#This Row],[Gross_Profit]]/Sales_Datas[[#This Row],[after_discount]],0)</f>
        <v>0.92100558659217879</v>
      </c>
      <c r="V5125" s="1" t="str">
        <f>IF(Sales_Datas[[#This Row],[base_price]] &lt;= 632200, "Low", (IF(Sales_Datas[[#This Row],[base_price]] &gt;= 10092000, "High", "Medium")))</f>
        <v>Low</v>
      </c>
    </row>
    <row r="5126" spans="1:22" x14ac:dyDescent="0.25">
      <c r="A5126" s="1" t="s">
        <v>14195</v>
      </c>
      <c r="B5126" s="1" t="s">
        <v>14196</v>
      </c>
      <c r="C5126" s="2">
        <v>44483</v>
      </c>
      <c r="D5126" s="1" t="s">
        <v>14197</v>
      </c>
      <c r="E5126" s="4">
        <v>51910</v>
      </c>
      <c r="F5126">
        <v>1</v>
      </c>
      <c r="G5126" s="4">
        <v>519100</v>
      </c>
      <c r="H5126" s="4">
        <v>0</v>
      </c>
      <c r="I5126" s="4">
        <v>519100</v>
      </c>
      <c r="J5126">
        <v>1</v>
      </c>
      <c r="K5126">
        <v>1</v>
      </c>
      <c r="L5126">
        <v>0</v>
      </c>
      <c r="M5126">
        <v>1</v>
      </c>
      <c r="N5126" s="2">
        <v>44474</v>
      </c>
      <c r="O5126" s="1" t="s">
        <v>14198</v>
      </c>
      <c r="P5126" s="4">
        <v>519100</v>
      </c>
      <c r="Q5126" s="4">
        <v>34220</v>
      </c>
      <c r="R5126" s="1" t="s">
        <v>383</v>
      </c>
      <c r="S5126" s="1" t="s">
        <v>50</v>
      </c>
      <c r="T5126" s="4">
        <f>Sales_Datas[[#This Row],[after_discount]]-(Sales_Datas[[#This Row],[qty_ordered]]*Sales_Datas[[#This Row],[cogs]])</f>
        <v>484880</v>
      </c>
      <c r="U5126" s="3">
        <f>IFERROR(Sales_Datas[[#This Row],[Gross_Profit]]/Sales_Datas[[#This Row],[after_discount]],0)</f>
        <v>0.93407821229050281</v>
      </c>
      <c r="V5126" s="1" t="str">
        <f>IF(Sales_Datas[[#This Row],[base_price]] &lt;= 632200, "Low", (IF(Sales_Datas[[#This Row],[base_price]] &gt;= 10092000, "High", "Medium")))</f>
        <v>Low</v>
      </c>
    </row>
    <row r="5127" spans="1:22" x14ac:dyDescent="0.25">
      <c r="A5127" s="1" t="s">
        <v>14199</v>
      </c>
      <c r="B5127" s="1" t="s">
        <v>14200</v>
      </c>
      <c r="C5127" s="2">
        <v>44686</v>
      </c>
      <c r="D5127" s="1" t="s">
        <v>14197</v>
      </c>
      <c r="E5127" s="4">
        <v>51910</v>
      </c>
      <c r="F5127">
        <v>1</v>
      </c>
      <c r="G5127" s="4">
        <v>519100</v>
      </c>
      <c r="H5127" s="4">
        <v>0</v>
      </c>
      <c r="I5127" s="4">
        <v>519100</v>
      </c>
      <c r="J5127">
        <v>1</v>
      </c>
      <c r="K5127">
        <v>1</v>
      </c>
      <c r="L5127">
        <v>0</v>
      </c>
      <c r="M5127">
        <v>1</v>
      </c>
      <c r="N5127" s="2">
        <v>44703</v>
      </c>
      <c r="O5127" s="1" t="s">
        <v>14198</v>
      </c>
      <c r="P5127" s="4">
        <v>519100</v>
      </c>
      <c r="Q5127" s="4">
        <v>34220</v>
      </c>
      <c r="R5127" s="1" t="s">
        <v>383</v>
      </c>
      <c r="S5127" s="1" t="s">
        <v>50</v>
      </c>
      <c r="T5127" s="4">
        <f>Sales_Datas[[#This Row],[after_discount]]-(Sales_Datas[[#This Row],[qty_ordered]]*Sales_Datas[[#This Row],[cogs]])</f>
        <v>484880</v>
      </c>
      <c r="U5127" s="3">
        <f>IFERROR(Sales_Datas[[#This Row],[Gross_Profit]]/Sales_Datas[[#This Row],[after_discount]],0)</f>
        <v>0.93407821229050281</v>
      </c>
      <c r="V5127" s="1" t="str">
        <f>IF(Sales_Datas[[#This Row],[base_price]] &lt;= 632200, "Low", (IF(Sales_Datas[[#This Row],[base_price]] &gt;= 10092000, "High", "Medium")))</f>
        <v>Low</v>
      </c>
    </row>
    <row r="5128" spans="1:22" x14ac:dyDescent="0.25">
      <c r="A5128" s="1" t="s">
        <v>14201</v>
      </c>
      <c r="B5128" s="1" t="s">
        <v>14202</v>
      </c>
      <c r="C5128" s="2">
        <v>44264</v>
      </c>
      <c r="D5128" s="1" t="s">
        <v>14203</v>
      </c>
      <c r="E5128" s="4">
        <v>51620</v>
      </c>
      <c r="F5128">
        <v>1</v>
      </c>
      <c r="G5128" s="4">
        <v>516200</v>
      </c>
      <c r="H5128" s="4">
        <v>0</v>
      </c>
      <c r="I5128" s="4">
        <v>516200</v>
      </c>
      <c r="J5128">
        <v>1</v>
      </c>
      <c r="K5128">
        <v>1</v>
      </c>
      <c r="L5128">
        <v>1</v>
      </c>
      <c r="M5128">
        <v>1</v>
      </c>
      <c r="N5128" s="2">
        <v>44465</v>
      </c>
      <c r="O5128" s="1" t="s">
        <v>14204</v>
      </c>
      <c r="P5128" s="4">
        <v>585800</v>
      </c>
      <c r="Q5128" s="4">
        <v>48604</v>
      </c>
      <c r="R5128" s="1" t="s">
        <v>23</v>
      </c>
      <c r="S5128" s="1" t="s">
        <v>50</v>
      </c>
      <c r="T5128" s="4">
        <f>Sales_Datas[[#This Row],[after_discount]]-(Sales_Datas[[#This Row],[qty_ordered]]*Sales_Datas[[#This Row],[cogs]])</f>
        <v>467596</v>
      </c>
      <c r="U5128" s="3">
        <f>IFERROR(Sales_Datas[[#This Row],[Gross_Profit]]/Sales_Datas[[#This Row],[after_discount]],0)</f>
        <v>0.90584269662921346</v>
      </c>
      <c r="V5128" s="1" t="str">
        <f>IF(Sales_Datas[[#This Row],[base_price]] &lt;= 632200, "Low", (IF(Sales_Datas[[#This Row],[base_price]] &gt;= 10092000, "High", "Medium")))</f>
        <v>Low</v>
      </c>
    </row>
    <row r="5129" spans="1:22" x14ac:dyDescent="0.25">
      <c r="A5129" s="1" t="s">
        <v>14205</v>
      </c>
      <c r="B5129" s="1" t="s">
        <v>10885</v>
      </c>
      <c r="C5129" s="2">
        <v>44553</v>
      </c>
      <c r="D5129" s="1" t="s">
        <v>14203</v>
      </c>
      <c r="E5129" s="4">
        <v>51620</v>
      </c>
      <c r="F5129">
        <v>1</v>
      </c>
      <c r="G5129" s="4">
        <v>516200</v>
      </c>
      <c r="H5129" s="4">
        <v>0</v>
      </c>
      <c r="I5129" s="4">
        <v>516200</v>
      </c>
      <c r="J5129">
        <v>1</v>
      </c>
      <c r="K5129">
        <v>1</v>
      </c>
      <c r="L5129">
        <v>1</v>
      </c>
      <c r="M5129">
        <v>1</v>
      </c>
      <c r="N5129" s="2">
        <v>44471</v>
      </c>
      <c r="O5129" s="1" t="s">
        <v>14204</v>
      </c>
      <c r="P5129" s="4">
        <v>585800</v>
      </c>
      <c r="Q5129" s="4">
        <v>48604</v>
      </c>
      <c r="R5129" s="1" t="s">
        <v>23</v>
      </c>
      <c r="S5129" s="1" t="s">
        <v>50</v>
      </c>
      <c r="T5129" s="4">
        <f>Sales_Datas[[#This Row],[after_discount]]-(Sales_Datas[[#This Row],[qty_ordered]]*Sales_Datas[[#This Row],[cogs]])</f>
        <v>467596</v>
      </c>
      <c r="U5129" s="3">
        <f>IFERROR(Sales_Datas[[#This Row],[Gross_Profit]]/Sales_Datas[[#This Row],[after_discount]],0)</f>
        <v>0.90584269662921346</v>
      </c>
      <c r="V5129" s="1" t="str">
        <f>IF(Sales_Datas[[#This Row],[base_price]] &lt;= 632200, "Low", (IF(Sales_Datas[[#This Row],[base_price]] &gt;= 10092000, "High", "Medium")))</f>
        <v>Low</v>
      </c>
    </row>
    <row r="5130" spans="1:22" x14ac:dyDescent="0.25">
      <c r="A5130" s="1" t="s">
        <v>14206</v>
      </c>
      <c r="B5130" s="1" t="s">
        <v>14207</v>
      </c>
      <c r="C5130" s="2">
        <v>44777</v>
      </c>
      <c r="D5130" s="1" t="s">
        <v>14208</v>
      </c>
      <c r="E5130" s="4">
        <v>25810</v>
      </c>
      <c r="F5130">
        <v>2</v>
      </c>
      <c r="G5130" s="4">
        <v>516200</v>
      </c>
      <c r="H5130" s="4">
        <v>0</v>
      </c>
      <c r="I5130" s="4">
        <v>516200</v>
      </c>
      <c r="J5130">
        <v>1</v>
      </c>
      <c r="K5130">
        <v>1</v>
      </c>
      <c r="L5130">
        <v>0</v>
      </c>
      <c r="M5130">
        <v>1</v>
      </c>
      <c r="N5130" s="2">
        <v>44648</v>
      </c>
      <c r="O5130" s="1" t="s">
        <v>14209</v>
      </c>
      <c r="P5130" s="4">
        <v>258100</v>
      </c>
      <c r="Q5130" s="4">
        <v>16762</v>
      </c>
      <c r="R5130" s="1" t="s">
        <v>383</v>
      </c>
      <c r="S5130" s="1" t="s">
        <v>50</v>
      </c>
      <c r="T5130" s="4">
        <f>Sales_Datas[[#This Row],[after_discount]]-(Sales_Datas[[#This Row],[qty_ordered]]*Sales_Datas[[#This Row],[cogs]])</f>
        <v>482676</v>
      </c>
      <c r="U5130" s="3">
        <f>IFERROR(Sales_Datas[[#This Row],[Gross_Profit]]/Sales_Datas[[#This Row],[after_discount]],0)</f>
        <v>0.93505617977528088</v>
      </c>
      <c r="V5130" s="1" t="str">
        <f>IF(Sales_Datas[[#This Row],[base_price]] &lt;= 632200, "Low", (IF(Sales_Datas[[#This Row],[base_price]] &gt;= 10092000, "High", "Medium")))</f>
        <v>Low</v>
      </c>
    </row>
    <row r="5131" spans="1:22" x14ac:dyDescent="0.25">
      <c r="A5131" s="1" t="s">
        <v>14210</v>
      </c>
      <c r="B5131" s="1" t="s">
        <v>14211</v>
      </c>
      <c r="C5131" s="2">
        <v>44695</v>
      </c>
      <c r="D5131" s="1" t="s">
        <v>9048</v>
      </c>
      <c r="E5131" s="4">
        <v>51562</v>
      </c>
      <c r="F5131">
        <v>1</v>
      </c>
      <c r="G5131" s="4">
        <v>515620</v>
      </c>
      <c r="H5131" s="4">
        <v>0</v>
      </c>
      <c r="I5131" s="4">
        <v>515620</v>
      </c>
      <c r="J5131">
        <v>1</v>
      </c>
      <c r="K5131">
        <v>1</v>
      </c>
      <c r="L5131">
        <v>0</v>
      </c>
      <c r="M5131">
        <v>1</v>
      </c>
      <c r="N5131" s="2">
        <v>44705</v>
      </c>
      <c r="O5131" s="1" t="s">
        <v>9049</v>
      </c>
      <c r="P5131" s="4">
        <v>495900</v>
      </c>
      <c r="Q5131" s="4">
        <v>34162</v>
      </c>
      <c r="R5131" s="1" t="s">
        <v>75</v>
      </c>
      <c r="S5131" s="1" t="s">
        <v>50</v>
      </c>
      <c r="T5131" s="4">
        <f>Sales_Datas[[#This Row],[after_discount]]-(Sales_Datas[[#This Row],[qty_ordered]]*Sales_Datas[[#This Row],[cogs]])</f>
        <v>481458</v>
      </c>
      <c r="U5131" s="3">
        <f>IFERROR(Sales_Datas[[#This Row],[Gross_Profit]]/Sales_Datas[[#This Row],[after_discount]],0)</f>
        <v>0.93374578177727785</v>
      </c>
      <c r="V5131" s="1" t="str">
        <f>IF(Sales_Datas[[#This Row],[base_price]] &lt;= 632200, "Low", (IF(Sales_Datas[[#This Row],[base_price]] &gt;= 10092000, "High", "Medium")))</f>
        <v>Low</v>
      </c>
    </row>
    <row r="5132" spans="1:22" x14ac:dyDescent="0.25">
      <c r="A5132" s="1" t="s">
        <v>14212</v>
      </c>
      <c r="B5132" s="1" t="s">
        <v>14213</v>
      </c>
      <c r="C5132" s="2">
        <v>44900</v>
      </c>
      <c r="D5132" s="1" t="s">
        <v>9048</v>
      </c>
      <c r="E5132" s="4">
        <v>51562</v>
      </c>
      <c r="F5132">
        <v>1</v>
      </c>
      <c r="G5132" s="4">
        <v>515620</v>
      </c>
      <c r="H5132" s="4">
        <v>0</v>
      </c>
      <c r="I5132" s="4">
        <v>515620</v>
      </c>
      <c r="J5132">
        <v>1</v>
      </c>
      <c r="K5132">
        <v>0</v>
      </c>
      <c r="L5132">
        <v>0</v>
      </c>
      <c r="M5132">
        <v>1</v>
      </c>
      <c r="N5132" s="2">
        <v>44640</v>
      </c>
      <c r="O5132" s="1" t="s">
        <v>9049</v>
      </c>
      <c r="P5132" s="4">
        <v>495900</v>
      </c>
      <c r="Q5132" s="4">
        <v>34162</v>
      </c>
      <c r="R5132" s="1" t="s">
        <v>75</v>
      </c>
      <c r="S5132" s="1" t="s">
        <v>50</v>
      </c>
      <c r="T5132" s="4">
        <f>Sales_Datas[[#This Row],[after_discount]]-(Sales_Datas[[#This Row],[qty_ordered]]*Sales_Datas[[#This Row],[cogs]])</f>
        <v>481458</v>
      </c>
      <c r="U5132" s="3">
        <f>IFERROR(Sales_Datas[[#This Row],[Gross_Profit]]/Sales_Datas[[#This Row],[after_discount]],0)</f>
        <v>0.93374578177727785</v>
      </c>
      <c r="V5132" s="1" t="str">
        <f>IF(Sales_Datas[[#This Row],[base_price]] &lt;= 632200, "Low", (IF(Sales_Datas[[#This Row],[base_price]] &gt;= 10092000, "High", "Medium")))</f>
        <v>Low</v>
      </c>
    </row>
    <row r="5133" spans="1:22" x14ac:dyDescent="0.25">
      <c r="A5133" s="1" t="s">
        <v>14214</v>
      </c>
      <c r="B5133" s="1" t="s">
        <v>14215</v>
      </c>
      <c r="C5133" s="2">
        <v>44730</v>
      </c>
      <c r="D5133" s="1" t="s">
        <v>14216</v>
      </c>
      <c r="E5133" s="4">
        <v>51098</v>
      </c>
      <c r="F5133">
        <v>1</v>
      </c>
      <c r="G5133" s="4">
        <v>510980</v>
      </c>
      <c r="H5133" s="4">
        <v>0</v>
      </c>
      <c r="I5133" s="4">
        <v>510980</v>
      </c>
      <c r="J5133">
        <v>1</v>
      </c>
      <c r="K5133">
        <v>1</v>
      </c>
      <c r="L5133">
        <v>1</v>
      </c>
      <c r="M5133">
        <v>1</v>
      </c>
      <c r="N5133" s="2">
        <v>44713</v>
      </c>
      <c r="O5133" s="1" t="s">
        <v>14217</v>
      </c>
      <c r="P5133" s="4">
        <v>510980</v>
      </c>
      <c r="Q5133" s="4">
        <v>36250</v>
      </c>
      <c r="R5133" s="1" t="s">
        <v>383</v>
      </c>
      <c r="S5133" s="1" t="s">
        <v>50</v>
      </c>
      <c r="T5133" s="4">
        <f>Sales_Datas[[#This Row],[after_discount]]-(Sales_Datas[[#This Row],[qty_ordered]]*Sales_Datas[[#This Row],[cogs]])</f>
        <v>474730</v>
      </c>
      <c r="U5133" s="3">
        <f>IFERROR(Sales_Datas[[#This Row],[Gross_Profit]]/Sales_Datas[[#This Row],[after_discount]],0)</f>
        <v>0.92905788876276962</v>
      </c>
      <c r="V5133" s="1" t="str">
        <f>IF(Sales_Datas[[#This Row],[base_price]] &lt;= 632200, "Low", (IF(Sales_Datas[[#This Row],[base_price]] &gt;= 10092000, "High", "Medium")))</f>
        <v>Low</v>
      </c>
    </row>
    <row r="5134" spans="1:22" x14ac:dyDescent="0.25">
      <c r="A5134" s="1" t="s">
        <v>14218</v>
      </c>
      <c r="B5134" s="1" t="s">
        <v>14219</v>
      </c>
      <c r="C5134" s="2">
        <v>44547</v>
      </c>
      <c r="D5134" s="1" t="s">
        <v>14220</v>
      </c>
      <c r="E5134" s="4">
        <v>50750</v>
      </c>
      <c r="F5134">
        <v>1</v>
      </c>
      <c r="G5134" s="4">
        <v>507500</v>
      </c>
      <c r="H5134" s="4">
        <v>0</v>
      </c>
      <c r="I5134" s="4">
        <v>507500</v>
      </c>
      <c r="J5134">
        <v>1</v>
      </c>
      <c r="K5134">
        <v>1</v>
      </c>
      <c r="L5134">
        <v>1</v>
      </c>
      <c r="M5134">
        <v>1</v>
      </c>
      <c r="N5134" s="2">
        <v>44541</v>
      </c>
      <c r="O5134" s="1" t="s">
        <v>14221</v>
      </c>
      <c r="P5134" s="4">
        <v>507500</v>
      </c>
      <c r="Q5134" s="4">
        <v>38048</v>
      </c>
      <c r="R5134" s="1" t="s">
        <v>23</v>
      </c>
      <c r="S5134" s="1" t="s">
        <v>50</v>
      </c>
      <c r="T5134" s="4">
        <f>Sales_Datas[[#This Row],[after_discount]]-(Sales_Datas[[#This Row],[qty_ordered]]*Sales_Datas[[#This Row],[cogs]])</f>
        <v>469452</v>
      </c>
      <c r="U5134" s="3">
        <f>IFERROR(Sales_Datas[[#This Row],[Gross_Profit]]/Sales_Datas[[#This Row],[after_discount]],0)</f>
        <v>0.92502857142857142</v>
      </c>
      <c r="V5134" s="1" t="str">
        <f>IF(Sales_Datas[[#This Row],[base_price]] &lt;= 632200, "Low", (IF(Sales_Datas[[#This Row],[base_price]] &gt;= 10092000, "High", "Medium")))</f>
        <v>Low</v>
      </c>
    </row>
    <row r="5135" spans="1:22" x14ac:dyDescent="0.25">
      <c r="A5135" s="1" t="s">
        <v>14222</v>
      </c>
      <c r="B5135" s="1" t="s">
        <v>14223</v>
      </c>
      <c r="C5135" s="2">
        <v>44415</v>
      </c>
      <c r="D5135" s="1" t="s">
        <v>14224</v>
      </c>
      <c r="E5135" s="4">
        <v>50750</v>
      </c>
      <c r="F5135">
        <v>1</v>
      </c>
      <c r="G5135" s="4">
        <v>507500</v>
      </c>
      <c r="H5135" s="4">
        <v>0</v>
      </c>
      <c r="I5135" s="4">
        <v>507500</v>
      </c>
      <c r="J5135">
        <v>1</v>
      </c>
      <c r="K5135">
        <v>1</v>
      </c>
      <c r="L5135">
        <v>1</v>
      </c>
      <c r="M5135">
        <v>14</v>
      </c>
      <c r="N5135" s="2">
        <v>44381</v>
      </c>
      <c r="O5135" s="1" t="s">
        <v>14225</v>
      </c>
      <c r="P5135" s="4">
        <v>507500</v>
      </c>
      <c r="Q5135" s="4">
        <v>36018</v>
      </c>
      <c r="R5135" s="1" t="s">
        <v>383</v>
      </c>
      <c r="S5135" s="1" t="s">
        <v>11223</v>
      </c>
      <c r="T5135" s="4">
        <f>Sales_Datas[[#This Row],[after_discount]]-(Sales_Datas[[#This Row],[qty_ordered]]*Sales_Datas[[#This Row],[cogs]])</f>
        <v>471482</v>
      </c>
      <c r="U5135" s="3">
        <f>IFERROR(Sales_Datas[[#This Row],[Gross_Profit]]/Sales_Datas[[#This Row],[after_discount]],0)</f>
        <v>0.92902857142857143</v>
      </c>
      <c r="V5135" s="1" t="str">
        <f>IF(Sales_Datas[[#This Row],[base_price]] &lt;= 632200, "Low", (IF(Sales_Datas[[#This Row],[base_price]] &gt;= 10092000, "High", "Medium")))</f>
        <v>Low</v>
      </c>
    </row>
    <row r="5136" spans="1:22" x14ac:dyDescent="0.25">
      <c r="A5136" s="1" t="s">
        <v>14226</v>
      </c>
      <c r="B5136" s="1" t="s">
        <v>14227</v>
      </c>
      <c r="C5136" s="2">
        <v>44433</v>
      </c>
      <c r="D5136" s="1" t="s">
        <v>14224</v>
      </c>
      <c r="E5136" s="4">
        <v>50750</v>
      </c>
      <c r="F5136">
        <v>1</v>
      </c>
      <c r="G5136" s="4">
        <v>507500</v>
      </c>
      <c r="H5136" s="4">
        <v>0</v>
      </c>
      <c r="I5136" s="4">
        <v>507500</v>
      </c>
      <c r="J5136">
        <v>1</v>
      </c>
      <c r="K5136">
        <v>1</v>
      </c>
      <c r="L5136">
        <v>1</v>
      </c>
      <c r="M5136">
        <v>1</v>
      </c>
      <c r="N5136" s="2">
        <v>44432</v>
      </c>
      <c r="O5136" s="1" t="s">
        <v>14225</v>
      </c>
      <c r="P5136" s="4">
        <v>507500</v>
      </c>
      <c r="Q5136" s="4">
        <v>36018</v>
      </c>
      <c r="R5136" s="1" t="s">
        <v>383</v>
      </c>
      <c r="S5136" s="1" t="s">
        <v>50</v>
      </c>
      <c r="T5136" s="4">
        <f>Sales_Datas[[#This Row],[after_discount]]-(Sales_Datas[[#This Row],[qty_ordered]]*Sales_Datas[[#This Row],[cogs]])</f>
        <v>471482</v>
      </c>
      <c r="U5136" s="3">
        <f>IFERROR(Sales_Datas[[#This Row],[Gross_Profit]]/Sales_Datas[[#This Row],[after_discount]],0)</f>
        <v>0.92902857142857143</v>
      </c>
      <c r="V5136" s="1" t="str">
        <f>IF(Sales_Datas[[#This Row],[base_price]] &lt;= 632200, "Low", (IF(Sales_Datas[[#This Row],[base_price]] &gt;= 10092000, "High", "Medium")))</f>
        <v>Low</v>
      </c>
    </row>
    <row r="5137" spans="1:22" x14ac:dyDescent="0.25">
      <c r="A5137" s="1" t="s">
        <v>14228</v>
      </c>
      <c r="B5137" s="1" t="s">
        <v>14229</v>
      </c>
      <c r="C5137" s="2">
        <v>44436</v>
      </c>
      <c r="D5137" s="1" t="s">
        <v>14230</v>
      </c>
      <c r="E5137" s="4">
        <v>50692</v>
      </c>
      <c r="F5137">
        <v>1</v>
      </c>
      <c r="G5137" s="4">
        <v>506920</v>
      </c>
      <c r="H5137" s="4">
        <v>0</v>
      </c>
      <c r="I5137" s="4">
        <v>506920</v>
      </c>
      <c r="J5137">
        <v>1</v>
      </c>
      <c r="K5137">
        <v>1</v>
      </c>
      <c r="L5137">
        <v>1</v>
      </c>
      <c r="M5137">
        <v>1</v>
      </c>
      <c r="N5137" s="2">
        <v>44413</v>
      </c>
      <c r="O5137" s="1" t="s">
        <v>14231</v>
      </c>
      <c r="P5137" s="4">
        <v>506920</v>
      </c>
      <c r="Q5137" s="4">
        <v>44080</v>
      </c>
      <c r="R5137" s="1" t="s">
        <v>128</v>
      </c>
      <c r="S5137" s="1" t="s">
        <v>50</v>
      </c>
      <c r="T5137" s="4">
        <f>Sales_Datas[[#This Row],[after_discount]]-(Sales_Datas[[#This Row],[qty_ordered]]*Sales_Datas[[#This Row],[cogs]])</f>
        <v>462840</v>
      </c>
      <c r="U5137" s="3">
        <f>IFERROR(Sales_Datas[[#This Row],[Gross_Profit]]/Sales_Datas[[#This Row],[after_discount]],0)</f>
        <v>0.91304347826086951</v>
      </c>
      <c r="V5137" s="1" t="str">
        <f>IF(Sales_Datas[[#This Row],[base_price]] &lt;= 632200, "Low", (IF(Sales_Datas[[#This Row],[base_price]] &gt;= 10092000, "High", "Medium")))</f>
        <v>Low</v>
      </c>
    </row>
    <row r="5138" spans="1:22" x14ac:dyDescent="0.25">
      <c r="A5138" s="1" t="s">
        <v>14232</v>
      </c>
      <c r="B5138" s="1" t="s">
        <v>14233</v>
      </c>
      <c r="C5138" s="2">
        <v>44576</v>
      </c>
      <c r="D5138" s="1" t="s">
        <v>14234</v>
      </c>
      <c r="E5138" s="4">
        <v>50692</v>
      </c>
      <c r="F5138">
        <v>1</v>
      </c>
      <c r="G5138" s="4">
        <v>506920</v>
      </c>
      <c r="H5138" s="4">
        <v>0</v>
      </c>
      <c r="I5138" s="4">
        <v>506920</v>
      </c>
      <c r="J5138">
        <v>1</v>
      </c>
      <c r="K5138">
        <v>1</v>
      </c>
      <c r="L5138">
        <v>1</v>
      </c>
      <c r="M5138">
        <v>1</v>
      </c>
      <c r="N5138" s="2">
        <v>44508</v>
      </c>
      <c r="O5138" s="1" t="s">
        <v>14235</v>
      </c>
      <c r="P5138" s="4">
        <v>506920</v>
      </c>
      <c r="Q5138" s="4">
        <v>34974</v>
      </c>
      <c r="R5138" s="1" t="s">
        <v>128</v>
      </c>
      <c r="S5138" s="1" t="s">
        <v>50</v>
      </c>
      <c r="T5138" s="4">
        <f>Sales_Datas[[#This Row],[after_discount]]-(Sales_Datas[[#This Row],[qty_ordered]]*Sales_Datas[[#This Row],[cogs]])</f>
        <v>471946</v>
      </c>
      <c r="U5138" s="3">
        <f>IFERROR(Sales_Datas[[#This Row],[Gross_Profit]]/Sales_Datas[[#This Row],[after_discount]],0)</f>
        <v>0.93100686498855834</v>
      </c>
      <c r="V5138" s="1" t="str">
        <f>IF(Sales_Datas[[#This Row],[base_price]] &lt;= 632200, "Low", (IF(Sales_Datas[[#This Row],[base_price]] &gt;= 10092000, "High", "Medium")))</f>
        <v>Low</v>
      </c>
    </row>
    <row r="5139" spans="1:22" x14ac:dyDescent="0.25">
      <c r="A5139" s="1" t="s">
        <v>14236</v>
      </c>
      <c r="B5139" s="1" t="s">
        <v>14237</v>
      </c>
      <c r="C5139" s="2">
        <v>44327</v>
      </c>
      <c r="D5139" s="1" t="s">
        <v>14238</v>
      </c>
      <c r="E5139" s="4">
        <v>50460</v>
      </c>
      <c r="F5139">
        <v>1</v>
      </c>
      <c r="G5139" s="4">
        <v>504600</v>
      </c>
      <c r="H5139" s="4">
        <v>0</v>
      </c>
      <c r="I5139" s="4">
        <v>504600</v>
      </c>
      <c r="J5139">
        <v>1</v>
      </c>
      <c r="K5139">
        <v>1</v>
      </c>
      <c r="L5139">
        <v>1</v>
      </c>
      <c r="M5139">
        <v>1</v>
      </c>
      <c r="N5139" s="2">
        <v>44401</v>
      </c>
      <c r="O5139" s="1" t="s">
        <v>14239</v>
      </c>
      <c r="P5139" s="4">
        <v>435000</v>
      </c>
      <c r="Q5139" s="4">
        <v>27840</v>
      </c>
      <c r="R5139" s="1" t="s">
        <v>191</v>
      </c>
      <c r="S5139" s="1" t="s">
        <v>50</v>
      </c>
      <c r="T5139" s="4">
        <f>Sales_Datas[[#This Row],[after_discount]]-(Sales_Datas[[#This Row],[qty_ordered]]*Sales_Datas[[#This Row],[cogs]])</f>
        <v>476760</v>
      </c>
      <c r="U5139" s="3">
        <f>IFERROR(Sales_Datas[[#This Row],[Gross_Profit]]/Sales_Datas[[#This Row],[after_discount]],0)</f>
        <v>0.94482758620689655</v>
      </c>
      <c r="V5139" s="1" t="str">
        <f>IF(Sales_Datas[[#This Row],[base_price]] &lt;= 632200, "Low", (IF(Sales_Datas[[#This Row],[base_price]] &gt;= 10092000, "High", "Medium")))</f>
        <v>Low</v>
      </c>
    </row>
    <row r="5140" spans="1:22" x14ac:dyDescent="0.25">
      <c r="A5140" s="1" t="s">
        <v>14240</v>
      </c>
      <c r="B5140" s="1" t="s">
        <v>14241</v>
      </c>
      <c r="C5140" s="2">
        <v>44705</v>
      </c>
      <c r="D5140" s="1" t="s">
        <v>8562</v>
      </c>
      <c r="E5140" s="4">
        <v>16820</v>
      </c>
      <c r="F5140">
        <v>3</v>
      </c>
      <c r="G5140" s="4">
        <v>504600</v>
      </c>
      <c r="H5140" s="4">
        <v>0</v>
      </c>
      <c r="I5140" s="4">
        <v>504600</v>
      </c>
      <c r="J5140">
        <v>1</v>
      </c>
      <c r="K5140">
        <v>1</v>
      </c>
      <c r="L5140">
        <v>1</v>
      </c>
      <c r="M5140">
        <v>1</v>
      </c>
      <c r="N5140" s="2">
        <v>44440</v>
      </c>
      <c r="O5140" s="1" t="s">
        <v>8563</v>
      </c>
      <c r="P5140" s="4">
        <v>284200</v>
      </c>
      <c r="Q5140" s="4">
        <v>19604</v>
      </c>
      <c r="R5140" s="1" t="s">
        <v>554</v>
      </c>
      <c r="S5140" s="1" t="s">
        <v>50</v>
      </c>
      <c r="T5140" s="4">
        <f>Sales_Datas[[#This Row],[after_discount]]-(Sales_Datas[[#This Row],[qty_ordered]]*Sales_Datas[[#This Row],[cogs]])</f>
        <v>445788</v>
      </c>
      <c r="U5140" s="3">
        <f>IFERROR(Sales_Datas[[#This Row],[Gross_Profit]]/Sales_Datas[[#This Row],[after_discount]],0)</f>
        <v>0.88344827586206898</v>
      </c>
      <c r="V5140" s="1" t="str">
        <f>IF(Sales_Datas[[#This Row],[base_price]] &lt;= 632200, "Low", (IF(Sales_Datas[[#This Row],[base_price]] &gt;= 10092000, "High", "Medium")))</f>
        <v>Low</v>
      </c>
    </row>
    <row r="5141" spans="1:22" x14ac:dyDescent="0.25">
      <c r="A5141" s="1" t="s">
        <v>14242</v>
      </c>
      <c r="B5141" s="1" t="s">
        <v>14243</v>
      </c>
      <c r="C5141" s="2">
        <v>44496</v>
      </c>
      <c r="D5141" s="1" t="s">
        <v>14244</v>
      </c>
      <c r="E5141" s="4">
        <v>50460</v>
      </c>
      <c r="F5141">
        <v>1</v>
      </c>
      <c r="G5141" s="4">
        <v>504600</v>
      </c>
      <c r="H5141" s="4">
        <v>0</v>
      </c>
      <c r="I5141" s="4">
        <v>504600</v>
      </c>
      <c r="J5141">
        <v>1</v>
      </c>
      <c r="K5141">
        <v>1</v>
      </c>
      <c r="L5141">
        <v>1</v>
      </c>
      <c r="M5141">
        <v>1</v>
      </c>
      <c r="N5141" s="2">
        <v>44478</v>
      </c>
      <c r="O5141" s="1" t="s">
        <v>14245</v>
      </c>
      <c r="P5141" s="4">
        <v>504600</v>
      </c>
      <c r="Q5141" s="4">
        <v>42862</v>
      </c>
      <c r="R5141" s="1" t="s">
        <v>383</v>
      </c>
      <c r="S5141" s="1" t="s">
        <v>50</v>
      </c>
      <c r="T5141" s="4">
        <f>Sales_Datas[[#This Row],[after_discount]]-(Sales_Datas[[#This Row],[qty_ordered]]*Sales_Datas[[#This Row],[cogs]])</f>
        <v>461738</v>
      </c>
      <c r="U5141" s="3">
        <f>IFERROR(Sales_Datas[[#This Row],[Gross_Profit]]/Sales_Datas[[#This Row],[after_discount]],0)</f>
        <v>0.91505747126436776</v>
      </c>
      <c r="V5141" s="1" t="str">
        <f>IF(Sales_Datas[[#This Row],[base_price]] &lt;= 632200, "Low", (IF(Sales_Datas[[#This Row],[base_price]] &gt;= 10092000, "High", "Medium")))</f>
        <v>Low</v>
      </c>
    </row>
    <row r="5142" spans="1:22" x14ac:dyDescent="0.25">
      <c r="A5142" s="1" t="s">
        <v>14246</v>
      </c>
      <c r="B5142" s="1" t="s">
        <v>14247</v>
      </c>
      <c r="C5142" s="2">
        <v>44523</v>
      </c>
      <c r="D5142" s="1" t="s">
        <v>14244</v>
      </c>
      <c r="E5142" s="4">
        <v>50460</v>
      </c>
      <c r="F5142">
        <v>1</v>
      </c>
      <c r="G5142" s="4">
        <v>504600</v>
      </c>
      <c r="H5142" s="4">
        <v>0</v>
      </c>
      <c r="I5142" s="4">
        <v>504600</v>
      </c>
      <c r="J5142">
        <v>1</v>
      </c>
      <c r="K5142">
        <v>1</v>
      </c>
      <c r="L5142">
        <v>1</v>
      </c>
      <c r="M5142">
        <v>1</v>
      </c>
      <c r="N5142" s="2">
        <v>44525</v>
      </c>
      <c r="O5142" s="1" t="s">
        <v>14245</v>
      </c>
      <c r="P5142" s="4">
        <v>504600</v>
      </c>
      <c r="Q5142" s="4">
        <v>42862</v>
      </c>
      <c r="R5142" s="1" t="s">
        <v>383</v>
      </c>
      <c r="S5142" s="1" t="s">
        <v>50</v>
      </c>
      <c r="T5142" s="4">
        <f>Sales_Datas[[#This Row],[after_discount]]-(Sales_Datas[[#This Row],[qty_ordered]]*Sales_Datas[[#This Row],[cogs]])</f>
        <v>461738</v>
      </c>
      <c r="U5142" s="3">
        <f>IFERROR(Sales_Datas[[#This Row],[Gross_Profit]]/Sales_Datas[[#This Row],[after_discount]],0)</f>
        <v>0.91505747126436776</v>
      </c>
      <c r="V5142" s="1" t="str">
        <f>IF(Sales_Datas[[#This Row],[base_price]] &lt;= 632200, "Low", (IF(Sales_Datas[[#This Row],[base_price]] &gt;= 10092000, "High", "Medium")))</f>
        <v>Low</v>
      </c>
    </row>
    <row r="5143" spans="1:22" x14ac:dyDescent="0.25">
      <c r="A5143" s="1" t="s">
        <v>14248</v>
      </c>
      <c r="B5143" s="1" t="s">
        <v>14247</v>
      </c>
      <c r="C5143" s="2">
        <v>44524</v>
      </c>
      <c r="D5143" s="1" t="s">
        <v>14244</v>
      </c>
      <c r="E5143" s="4">
        <v>50460</v>
      </c>
      <c r="F5143">
        <v>1</v>
      </c>
      <c r="G5143" s="4">
        <v>504600</v>
      </c>
      <c r="H5143" s="4">
        <v>0</v>
      </c>
      <c r="I5143" s="4">
        <v>504600</v>
      </c>
      <c r="J5143">
        <v>1</v>
      </c>
      <c r="K5143">
        <v>1</v>
      </c>
      <c r="L5143">
        <v>1</v>
      </c>
      <c r="M5143">
        <v>1</v>
      </c>
      <c r="N5143" s="2">
        <v>44525</v>
      </c>
      <c r="O5143" s="1" t="s">
        <v>14245</v>
      </c>
      <c r="P5143" s="4">
        <v>504600</v>
      </c>
      <c r="Q5143" s="4">
        <v>42862</v>
      </c>
      <c r="R5143" s="1" t="s">
        <v>383</v>
      </c>
      <c r="S5143" s="1" t="s">
        <v>50</v>
      </c>
      <c r="T5143" s="4">
        <f>Sales_Datas[[#This Row],[after_discount]]-(Sales_Datas[[#This Row],[qty_ordered]]*Sales_Datas[[#This Row],[cogs]])</f>
        <v>461738</v>
      </c>
      <c r="U5143" s="3">
        <f>IFERROR(Sales_Datas[[#This Row],[Gross_Profit]]/Sales_Datas[[#This Row],[after_discount]],0)</f>
        <v>0.91505747126436776</v>
      </c>
      <c r="V5143" s="1" t="str">
        <f>IF(Sales_Datas[[#This Row],[base_price]] &lt;= 632200, "Low", (IF(Sales_Datas[[#This Row],[base_price]] &gt;= 10092000, "High", "Medium")))</f>
        <v>Low</v>
      </c>
    </row>
    <row r="5144" spans="1:22" x14ac:dyDescent="0.25">
      <c r="A5144" s="1" t="s">
        <v>14249</v>
      </c>
      <c r="B5144" s="1" t="s">
        <v>14250</v>
      </c>
      <c r="C5144" s="2">
        <v>44683</v>
      </c>
      <c r="D5144" s="1" t="s">
        <v>14244</v>
      </c>
      <c r="E5144" s="4">
        <v>50460</v>
      </c>
      <c r="F5144">
        <v>1</v>
      </c>
      <c r="G5144" s="4">
        <v>504600</v>
      </c>
      <c r="H5144" s="4">
        <v>0</v>
      </c>
      <c r="I5144" s="4">
        <v>504600</v>
      </c>
      <c r="J5144">
        <v>1</v>
      </c>
      <c r="K5144">
        <v>1</v>
      </c>
      <c r="L5144">
        <v>1</v>
      </c>
      <c r="M5144">
        <v>1</v>
      </c>
      <c r="N5144" s="2">
        <v>44611</v>
      </c>
      <c r="O5144" s="1" t="s">
        <v>14245</v>
      </c>
      <c r="P5144" s="4">
        <v>504600</v>
      </c>
      <c r="Q5144" s="4">
        <v>42862</v>
      </c>
      <c r="R5144" s="1" t="s">
        <v>383</v>
      </c>
      <c r="S5144" s="1" t="s">
        <v>50</v>
      </c>
      <c r="T5144" s="4">
        <f>Sales_Datas[[#This Row],[after_discount]]-(Sales_Datas[[#This Row],[qty_ordered]]*Sales_Datas[[#This Row],[cogs]])</f>
        <v>461738</v>
      </c>
      <c r="U5144" s="3">
        <f>IFERROR(Sales_Datas[[#This Row],[Gross_Profit]]/Sales_Datas[[#This Row],[after_discount]],0)</f>
        <v>0.91505747126436776</v>
      </c>
      <c r="V5144" s="1" t="str">
        <f>IF(Sales_Datas[[#This Row],[base_price]] &lt;= 632200, "Low", (IF(Sales_Datas[[#This Row],[base_price]] &gt;= 10092000, "High", "Medium")))</f>
        <v>Low</v>
      </c>
    </row>
    <row r="5145" spans="1:22" x14ac:dyDescent="0.25">
      <c r="A5145" s="1" t="s">
        <v>14251</v>
      </c>
      <c r="B5145" s="1" t="s">
        <v>14252</v>
      </c>
      <c r="C5145" s="2">
        <v>44429</v>
      </c>
      <c r="D5145" s="1" t="s">
        <v>9746</v>
      </c>
      <c r="E5145" s="4">
        <v>16820</v>
      </c>
      <c r="F5145">
        <v>3</v>
      </c>
      <c r="G5145" s="4">
        <v>504600</v>
      </c>
      <c r="H5145" s="4">
        <v>0</v>
      </c>
      <c r="I5145" s="4">
        <v>504600</v>
      </c>
      <c r="J5145">
        <v>1</v>
      </c>
      <c r="K5145">
        <v>0</v>
      </c>
      <c r="L5145">
        <v>0</v>
      </c>
      <c r="M5145">
        <v>8</v>
      </c>
      <c r="N5145" s="2">
        <v>44415</v>
      </c>
      <c r="O5145" s="1" t="s">
        <v>9747</v>
      </c>
      <c r="P5145" s="4">
        <v>156600</v>
      </c>
      <c r="Q5145" s="4">
        <v>12992</v>
      </c>
      <c r="R5145" s="1" t="s">
        <v>344</v>
      </c>
      <c r="S5145" s="1" t="s">
        <v>1115</v>
      </c>
      <c r="T5145" s="4">
        <f>Sales_Datas[[#This Row],[after_discount]]-(Sales_Datas[[#This Row],[qty_ordered]]*Sales_Datas[[#This Row],[cogs]])</f>
        <v>465624</v>
      </c>
      <c r="U5145" s="3">
        <f>IFERROR(Sales_Datas[[#This Row],[Gross_Profit]]/Sales_Datas[[#This Row],[after_discount]],0)</f>
        <v>0.9227586206896552</v>
      </c>
      <c r="V5145" s="1" t="str">
        <f>IF(Sales_Datas[[#This Row],[base_price]] &lt;= 632200, "Low", (IF(Sales_Datas[[#This Row],[base_price]] &gt;= 10092000, "High", "Medium")))</f>
        <v>Low</v>
      </c>
    </row>
    <row r="5146" spans="1:22" x14ac:dyDescent="0.25">
      <c r="A5146" s="1" t="s">
        <v>14253</v>
      </c>
      <c r="B5146" s="1" t="s">
        <v>8276</v>
      </c>
      <c r="C5146" s="2">
        <v>44560</v>
      </c>
      <c r="D5146" s="1" t="s">
        <v>1025</v>
      </c>
      <c r="E5146" s="4">
        <v>25230</v>
      </c>
      <c r="F5146">
        <v>2</v>
      </c>
      <c r="G5146" s="4">
        <v>504600</v>
      </c>
      <c r="H5146" s="4">
        <v>0</v>
      </c>
      <c r="I5146" s="4">
        <v>504600</v>
      </c>
      <c r="J5146">
        <v>1</v>
      </c>
      <c r="K5146">
        <v>1</v>
      </c>
      <c r="L5146">
        <v>1</v>
      </c>
      <c r="M5146">
        <v>3</v>
      </c>
      <c r="N5146" s="2">
        <v>44398</v>
      </c>
      <c r="O5146" s="1" t="s">
        <v>1026</v>
      </c>
      <c r="P5146" s="4">
        <v>240700</v>
      </c>
      <c r="Q5146" s="4">
        <v>14442</v>
      </c>
      <c r="R5146" s="1" t="s">
        <v>344</v>
      </c>
      <c r="S5146" s="1" t="s">
        <v>56</v>
      </c>
      <c r="T5146" s="4">
        <f>Sales_Datas[[#This Row],[after_discount]]-(Sales_Datas[[#This Row],[qty_ordered]]*Sales_Datas[[#This Row],[cogs]])</f>
        <v>475716</v>
      </c>
      <c r="U5146" s="3">
        <f>IFERROR(Sales_Datas[[#This Row],[Gross_Profit]]/Sales_Datas[[#This Row],[after_discount]],0)</f>
        <v>0.94275862068965521</v>
      </c>
      <c r="V5146" s="1" t="str">
        <f>IF(Sales_Datas[[#This Row],[base_price]] &lt;= 632200, "Low", (IF(Sales_Datas[[#This Row],[base_price]] &gt;= 10092000, "High", "Medium")))</f>
        <v>Low</v>
      </c>
    </row>
    <row r="5147" spans="1:22" x14ac:dyDescent="0.25">
      <c r="A5147" s="1" t="s">
        <v>14254</v>
      </c>
      <c r="B5147" s="1" t="s">
        <v>14255</v>
      </c>
      <c r="C5147" s="2">
        <v>44584</v>
      </c>
      <c r="D5147" s="1" t="s">
        <v>14256</v>
      </c>
      <c r="E5147" s="4">
        <v>50170</v>
      </c>
      <c r="F5147">
        <v>1</v>
      </c>
      <c r="G5147" s="4">
        <v>501700</v>
      </c>
      <c r="H5147" s="4">
        <v>0</v>
      </c>
      <c r="I5147" s="4">
        <v>501700</v>
      </c>
      <c r="J5147">
        <v>1</v>
      </c>
      <c r="K5147">
        <v>1</v>
      </c>
      <c r="L5147">
        <v>0</v>
      </c>
      <c r="M5147">
        <v>1</v>
      </c>
      <c r="N5147" s="2">
        <v>44581</v>
      </c>
      <c r="O5147" s="1" t="s">
        <v>14257</v>
      </c>
      <c r="P5147" s="4">
        <v>501700</v>
      </c>
      <c r="Q5147" s="4">
        <v>45124</v>
      </c>
      <c r="R5147" s="1" t="s">
        <v>554</v>
      </c>
      <c r="S5147" s="1" t="s">
        <v>50</v>
      </c>
      <c r="T5147" s="4">
        <f>Sales_Datas[[#This Row],[after_discount]]-(Sales_Datas[[#This Row],[qty_ordered]]*Sales_Datas[[#This Row],[cogs]])</f>
        <v>456576</v>
      </c>
      <c r="U5147" s="3">
        <f>IFERROR(Sales_Datas[[#This Row],[Gross_Profit]]/Sales_Datas[[#This Row],[after_discount]],0)</f>
        <v>0.91005780346820808</v>
      </c>
      <c r="V5147" s="1" t="str">
        <f>IF(Sales_Datas[[#This Row],[base_price]] &lt;= 632200, "Low", (IF(Sales_Datas[[#This Row],[base_price]] &gt;= 10092000, "High", "Medium")))</f>
        <v>Low</v>
      </c>
    </row>
    <row r="5148" spans="1:22" x14ac:dyDescent="0.25">
      <c r="A5148" s="1" t="s">
        <v>14258</v>
      </c>
      <c r="B5148" s="1" t="s">
        <v>14259</v>
      </c>
      <c r="C5148" s="2">
        <v>44668</v>
      </c>
      <c r="D5148" s="1" t="s">
        <v>14260</v>
      </c>
      <c r="E5148" s="4">
        <v>50170</v>
      </c>
      <c r="F5148">
        <v>1</v>
      </c>
      <c r="G5148" s="4">
        <v>501700</v>
      </c>
      <c r="H5148" s="4">
        <v>0</v>
      </c>
      <c r="I5148" s="4">
        <v>501700</v>
      </c>
      <c r="J5148">
        <v>1</v>
      </c>
      <c r="K5148">
        <v>0</v>
      </c>
      <c r="L5148">
        <v>0</v>
      </c>
      <c r="M5148">
        <v>5</v>
      </c>
      <c r="N5148" s="2">
        <v>44588</v>
      </c>
      <c r="O5148" s="1" t="s">
        <v>14261</v>
      </c>
      <c r="P5148" s="4">
        <v>501700</v>
      </c>
      <c r="Q5148" s="4">
        <v>35090</v>
      </c>
      <c r="R5148" s="1" t="s">
        <v>554</v>
      </c>
      <c r="S5148" s="1" t="s">
        <v>24</v>
      </c>
      <c r="T5148" s="4">
        <f>Sales_Datas[[#This Row],[after_discount]]-(Sales_Datas[[#This Row],[qty_ordered]]*Sales_Datas[[#This Row],[cogs]])</f>
        <v>466610</v>
      </c>
      <c r="U5148" s="3">
        <f>IFERROR(Sales_Datas[[#This Row],[Gross_Profit]]/Sales_Datas[[#This Row],[after_discount]],0)</f>
        <v>0.9300578034682081</v>
      </c>
      <c r="V5148" s="1" t="str">
        <f>IF(Sales_Datas[[#This Row],[base_price]] &lt;= 632200, "Low", (IF(Sales_Datas[[#This Row],[base_price]] &gt;= 10092000, "High", "Medium")))</f>
        <v>Low</v>
      </c>
    </row>
    <row r="5149" spans="1:22" x14ac:dyDescent="0.25">
      <c r="A5149" s="1" t="s">
        <v>14262</v>
      </c>
      <c r="B5149" s="1" t="s">
        <v>14263</v>
      </c>
      <c r="C5149" s="2">
        <v>44265</v>
      </c>
      <c r="D5149" s="1" t="s">
        <v>14264</v>
      </c>
      <c r="E5149" s="4">
        <v>8352</v>
      </c>
      <c r="F5149">
        <v>6</v>
      </c>
      <c r="G5149" s="4">
        <v>501120</v>
      </c>
      <c r="H5149" s="4">
        <v>0</v>
      </c>
      <c r="I5149" s="4">
        <v>501120</v>
      </c>
      <c r="J5149">
        <v>1</v>
      </c>
      <c r="K5149">
        <v>0</v>
      </c>
      <c r="L5149">
        <v>0</v>
      </c>
      <c r="M5149">
        <v>4</v>
      </c>
      <c r="N5149" s="2">
        <v>44493</v>
      </c>
      <c r="O5149" s="1" t="s">
        <v>14265</v>
      </c>
      <c r="P5149" s="4">
        <v>83520</v>
      </c>
      <c r="Q5149" s="4">
        <v>5974</v>
      </c>
      <c r="R5149" s="1" t="s">
        <v>383</v>
      </c>
      <c r="S5149" s="1" t="s">
        <v>34</v>
      </c>
      <c r="T5149" s="4">
        <f>Sales_Datas[[#This Row],[after_discount]]-(Sales_Datas[[#This Row],[qty_ordered]]*Sales_Datas[[#This Row],[cogs]])</f>
        <v>465276</v>
      </c>
      <c r="U5149" s="3">
        <f>IFERROR(Sales_Datas[[#This Row],[Gross_Profit]]/Sales_Datas[[#This Row],[after_discount]],0)</f>
        <v>0.92847222222222225</v>
      </c>
      <c r="V5149" s="1" t="str">
        <f>IF(Sales_Datas[[#This Row],[base_price]] &lt;= 632200, "Low", (IF(Sales_Datas[[#This Row],[base_price]] &gt;= 10092000, "High", "Medium")))</f>
        <v>Low</v>
      </c>
    </row>
    <row r="5150" spans="1:22" x14ac:dyDescent="0.25">
      <c r="A5150" s="1" t="s">
        <v>14266</v>
      </c>
      <c r="B5150" s="1" t="s">
        <v>14267</v>
      </c>
      <c r="C5150" s="2">
        <v>44772</v>
      </c>
      <c r="D5150" s="1" t="s">
        <v>14216</v>
      </c>
      <c r="E5150" s="4">
        <v>49938</v>
      </c>
      <c r="F5150">
        <v>1</v>
      </c>
      <c r="G5150" s="4">
        <v>499380</v>
      </c>
      <c r="H5150" s="4">
        <v>0</v>
      </c>
      <c r="I5150" s="4">
        <v>499380</v>
      </c>
      <c r="J5150">
        <v>1</v>
      </c>
      <c r="K5150">
        <v>1</v>
      </c>
      <c r="L5150">
        <v>1</v>
      </c>
      <c r="M5150">
        <v>1</v>
      </c>
      <c r="N5150" s="2">
        <v>44766</v>
      </c>
      <c r="O5150" s="1" t="s">
        <v>14217</v>
      </c>
      <c r="P5150" s="4">
        <v>510980</v>
      </c>
      <c r="Q5150" s="4">
        <v>36250</v>
      </c>
      <c r="R5150" s="1" t="s">
        <v>383</v>
      </c>
      <c r="S5150" s="1" t="s">
        <v>50</v>
      </c>
      <c r="T5150" s="4">
        <f>Sales_Datas[[#This Row],[after_discount]]-(Sales_Datas[[#This Row],[qty_ordered]]*Sales_Datas[[#This Row],[cogs]])</f>
        <v>463130</v>
      </c>
      <c r="U5150" s="3">
        <f>IFERROR(Sales_Datas[[#This Row],[Gross_Profit]]/Sales_Datas[[#This Row],[after_discount]],0)</f>
        <v>0.92740998838559818</v>
      </c>
      <c r="V5150" s="1" t="str">
        <f>IF(Sales_Datas[[#This Row],[base_price]] &lt;= 632200, "Low", (IF(Sales_Datas[[#This Row],[base_price]] &gt;= 10092000, "High", "Medium")))</f>
        <v>Low</v>
      </c>
    </row>
    <row r="5151" spans="1:22" x14ac:dyDescent="0.25">
      <c r="A5151" s="1" t="s">
        <v>14268</v>
      </c>
      <c r="B5151" s="1" t="s">
        <v>14269</v>
      </c>
      <c r="C5151" s="2">
        <v>44873</v>
      </c>
      <c r="D5151" s="1" t="s">
        <v>14216</v>
      </c>
      <c r="E5151" s="4">
        <v>49938</v>
      </c>
      <c r="F5151">
        <v>1</v>
      </c>
      <c r="G5151" s="4">
        <v>499380</v>
      </c>
      <c r="H5151" s="4">
        <v>0</v>
      </c>
      <c r="I5151" s="4">
        <v>499380</v>
      </c>
      <c r="J5151">
        <v>1</v>
      </c>
      <c r="K5151">
        <v>1</v>
      </c>
      <c r="L5151">
        <v>0</v>
      </c>
      <c r="M5151">
        <v>1</v>
      </c>
      <c r="N5151" s="2">
        <v>44789</v>
      </c>
      <c r="O5151" s="1" t="s">
        <v>14217</v>
      </c>
      <c r="P5151" s="4">
        <v>510980</v>
      </c>
      <c r="Q5151" s="4">
        <v>36250</v>
      </c>
      <c r="R5151" s="1" t="s">
        <v>383</v>
      </c>
      <c r="S5151" s="1" t="s">
        <v>50</v>
      </c>
      <c r="T5151" s="4">
        <f>Sales_Datas[[#This Row],[after_discount]]-(Sales_Datas[[#This Row],[qty_ordered]]*Sales_Datas[[#This Row],[cogs]])</f>
        <v>463130</v>
      </c>
      <c r="U5151" s="3">
        <f>IFERROR(Sales_Datas[[#This Row],[Gross_Profit]]/Sales_Datas[[#This Row],[after_discount]],0)</f>
        <v>0.92740998838559818</v>
      </c>
      <c r="V5151" s="1" t="str">
        <f>IF(Sales_Datas[[#This Row],[base_price]] &lt;= 632200, "Low", (IF(Sales_Datas[[#This Row],[base_price]] &gt;= 10092000, "High", "Medium")))</f>
        <v>Low</v>
      </c>
    </row>
    <row r="5152" spans="1:22" x14ac:dyDescent="0.25">
      <c r="A5152" s="1" t="s">
        <v>14270</v>
      </c>
      <c r="B5152" s="1" t="s">
        <v>14271</v>
      </c>
      <c r="C5152" s="2">
        <v>44512</v>
      </c>
      <c r="D5152" s="1" t="s">
        <v>14272</v>
      </c>
      <c r="E5152" s="4">
        <v>49880</v>
      </c>
      <c r="F5152">
        <v>1</v>
      </c>
      <c r="G5152" s="4">
        <v>498800</v>
      </c>
      <c r="H5152" s="4">
        <v>0</v>
      </c>
      <c r="I5152" s="4">
        <v>498800</v>
      </c>
      <c r="J5152">
        <v>1</v>
      </c>
      <c r="K5152">
        <v>1</v>
      </c>
      <c r="L5152">
        <v>0</v>
      </c>
      <c r="M5152">
        <v>1</v>
      </c>
      <c r="N5152" s="2">
        <v>44485</v>
      </c>
      <c r="O5152" s="1" t="s">
        <v>14273</v>
      </c>
      <c r="P5152" s="4">
        <v>498800</v>
      </c>
      <c r="Q5152" s="4">
        <v>43384</v>
      </c>
      <c r="R5152" s="1" t="s">
        <v>383</v>
      </c>
      <c r="S5152" s="1" t="s">
        <v>50</v>
      </c>
      <c r="T5152" s="4">
        <f>Sales_Datas[[#This Row],[after_discount]]-(Sales_Datas[[#This Row],[qty_ordered]]*Sales_Datas[[#This Row],[cogs]])</f>
        <v>455416</v>
      </c>
      <c r="U5152" s="3">
        <f>IFERROR(Sales_Datas[[#This Row],[Gross_Profit]]/Sales_Datas[[#This Row],[after_discount]],0)</f>
        <v>0.91302325581395349</v>
      </c>
      <c r="V5152" s="1" t="str">
        <f>IF(Sales_Datas[[#This Row],[base_price]] &lt;= 632200, "Low", (IF(Sales_Datas[[#This Row],[base_price]] &gt;= 10092000, "High", "Medium")))</f>
        <v>Low</v>
      </c>
    </row>
    <row r="5153" spans="1:22" x14ac:dyDescent="0.25">
      <c r="A5153" s="1" t="s">
        <v>14274</v>
      </c>
      <c r="B5153" s="1" t="s">
        <v>14275</v>
      </c>
      <c r="C5153" s="2">
        <v>44525</v>
      </c>
      <c r="D5153" s="1" t="s">
        <v>14272</v>
      </c>
      <c r="E5153" s="4">
        <v>49880</v>
      </c>
      <c r="F5153">
        <v>1</v>
      </c>
      <c r="G5153" s="4">
        <v>498800</v>
      </c>
      <c r="H5153" s="4">
        <v>0</v>
      </c>
      <c r="I5153" s="4">
        <v>498800</v>
      </c>
      <c r="J5153">
        <v>1</v>
      </c>
      <c r="K5153">
        <v>1</v>
      </c>
      <c r="L5153">
        <v>0</v>
      </c>
      <c r="M5153">
        <v>1</v>
      </c>
      <c r="N5153" s="2">
        <v>44508</v>
      </c>
      <c r="O5153" s="1" t="s">
        <v>14273</v>
      </c>
      <c r="P5153" s="4">
        <v>498800</v>
      </c>
      <c r="Q5153" s="4">
        <v>43384</v>
      </c>
      <c r="R5153" s="1" t="s">
        <v>383</v>
      </c>
      <c r="S5153" s="1" t="s">
        <v>50</v>
      </c>
      <c r="T5153" s="4">
        <f>Sales_Datas[[#This Row],[after_discount]]-(Sales_Datas[[#This Row],[qty_ordered]]*Sales_Datas[[#This Row],[cogs]])</f>
        <v>455416</v>
      </c>
      <c r="U5153" s="3">
        <f>IFERROR(Sales_Datas[[#This Row],[Gross_Profit]]/Sales_Datas[[#This Row],[after_discount]],0)</f>
        <v>0.91302325581395349</v>
      </c>
      <c r="V5153" s="1" t="str">
        <f>IF(Sales_Datas[[#This Row],[base_price]] &lt;= 632200, "Low", (IF(Sales_Datas[[#This Row],[base_price]] &gt;= 10092000, "High", "Medium")))</f>
        <v>Low</v>
      </c>
    </row>
    <row r="5154" spans="1:22" x14ac:dyDescent="0.25">
      <c r="A5154" s="1" t="s">
        <v>14276</v>
      </c>
      <c r="B5154" s="1" t="s">
        <v>14277</v>
      </c>
      <c r="C5154" s="2">
        <v>44542</v>
      </c>
      <c r="D5154" s="1" t="s">
        <v>14278</v>
      </c>
      <c r="E5154" s="4">
        <v>49880</v>
      </c>
      <c r="F5154">
        <v>1</v>
      </c>
      <c r="G5154" s="4">
        <v>498800</v>
      </c>
      <c r="H5154" s="4">
        <v>0</v>
      </c>
      <c r="I5154" s="4">
        <v>498800</v>
      </c>
      <c r="J5154">
        <v>1</v>
      </c>
      <c r="K5154">
        <v>1</v>
      </c>
      <c r="L5154">
        <v>1</v>
      </c>
      <c r="M5154">
        <v>1</v>
      </c>
      <c r="N5154" s="2">
        <v>44553</v>
      </c>
      <c r="O5154" s="1" t="s">
        <v>14279</v>
      </c>
      <c r="P5154" s="4">
        <v>498800</v>
      </c>
      <c r="Q5154" s="4">
        <v>35380</v>
      </c>
      <c r="R5154" s="1" t="s">
        <v>383</v>
      </c>
      <c r="S5154" s="1" t="s">
        <v>50</v>
      </c>
      <c r="T5154" s="4">
        <f>Sales_Datas[[#This Row],[after_discount]]-(Sales_Datas[[#This Row],[qty_ordered]]*Sales_Datas[[#This Row],[cogs]])</f>
        <v>463420</v>
      </c>
      <c r="U5154" s="3">
        <f>IFERROR(Sales_Datas[[#This Row],[Gross_Profit]]/Sales_Datas[[#This Row],[after_discount]],0)</f>
        <v>0.92906976744186043</v>
      </c>
      <c r="V5154" s="1" t="str">
        <f>IF(Sales_Datas[[#This Row],[base_price]] &lt;= 632200, "Low", (IF(Sales_Datas[[#This Row],[base_price]] &gt;= 10092000, "High", "Medium")))</f>
        <v>Low</v>
      </c>
    </row>
    <row r="5155" spans="1:22" x14ac:dyDescent="0.25">
      <c r="A5155" s="1" t="s">
        <v>14280</v>
      </c>
      <c r="B5155" s="1" t="s">
        <v>14281</v>
      </c>
      <c r="C5155" s="2">
        <v>44584</v>
      </c>
      <c r="D5155" s="1" t="s">
        <v>14282</v>
      </c>
      <c r="E5155" s="4">
        <v>2610</v>
      </c>
      <c r="F5155">
        <v>19</v>
      </c>
      <c r="G5155" s="4">
        <v>495900</v>
      </c>
      <c r="H5155" s="4">
        <v>0</v>
      </c>
      <c r="I5155" s="4">
        <v>495900</v>
      </c>
      <c r="J5155">
        <v>1</v>
      </c>
      <c r="K5155">
        <v>1</v>
      </c>
      <c r="L5155">
        <v>1</v>
      </c>
      <c r="M5155">
        <v>1</v>
      </c>
      <c r="N5155" s="2">
        <v>44404</v>
      </c>
      <c r="O5155" s="1" t="s">
        <v>14283</v>
      </c>
      <c r="P5155" s="4">
        <v>26100</v>
      </c>
      <c r="Q5155" s="4">
        <v>1856</v>
      </c>
      <c r="R5155" s="1" t="s">
        <v>383</v>
      </c>
      <c r="S5155" s="1" t="s">
        <v>50</v>
      </c>
      <c r="T5155" s="4">
        <f>Sales_Datas[[#This Row],[after_discount]]-(Sales_Datas[[#This Row],[qty_ordered]]*Sales_Datas[[#This Row],[cogs]])</f>
        <v>460636</v>
      </c>
      <c r="U5155" s="3">
        <f>IFERROR(Sales_Datas[[#This Row],[Gross_Profit]]/Sales_Datas[[#This Row],[after_discount]],0)</f>
        <v>0.92888888888888888</v>
      </c>
      <c r="V5155" s="1" t="str">
        <f>IF(Sales_Datas[[#This Row],[base_price]] &lt;= 632200, "Low", (IF(Sales_Datas[[#This Row],[base_price]] &gt;= 10092000, "High", "Medium")))</f>
        <v>Low</v>
      </c>
    </row>
    <row r="5156" spans="1:22" x14ac:dyDescent="0.25">
      <c r="A5156" s="1" t="s">
        <v>14284</v>
      </c>
      <c r="B5156" s="1" t="s">
        <v>14285</v>
      </c>
      <c r="C5156" s="2">
        <v>44417</v>
      </c>
      <c r="D5156" s="1" t="s">
        <v>14286</v>
      </c>
      <c r="E5156" s="4">
        <v>49300</v>
      </c>
      <c r="F5156">
        <v>1</v>
      </c>
      <c r="G5156" s="4">
        <v>493000</v>
      </c>
      <c r="H5156" s="4">
        <v>0</v>
      </c>
      <c r="I5156" s="4">
        <v>493000</v>
      </c>
      <c r="J5156">
        <v>1</v>
      </c>
      <c r="K5156">
        <v>1</v>
      </c>
      <c r="L5156">
        <v>1</v>
      </c>
      <c r="M5156">
        <v>1</v>
      </c>
      <c r="N5156" s="2">
        <v>44460</v>
      </c>
      <c r="O5156" s="1" t="s">
        <v>14287</v>
      </c>
      <c r="P5156" s="4">
        <v>493000</v>
      </c>
      <c r="Q5156" s="4">
        <v>32016</v>
      </c>
      <c r="R5156" s="1" t="s">
        <v>475</v>
      </c>
      <c r="S5156" s="1" t="s">
        <v>50</v>
      </c>
      <c r="T5156" s="4">
        <f>Sales_Datas[[#This Row],[after_discount]]-(Sales_Datas[[#This Row],[qty_ordered]]*Sales_Datas[[#This Row],[cogs]])</f>
        <v>460984</v>
      </c>
      <c r="U5156" s="3">
        <f>IFERROR(Sales_Datas[[#This Row],[Gross_Profit]]/Sales_Datas[[#This Row],[after_discount]],0)</f>
        <v>0.93505882352941172</v>
      </c>
      <c r="V5156" s="1" t="str">
        <f>IF(Sales_Datas[[#This Row],[base_price]] &lt;= 632200, "Low", (IF(Sales_Datas[[#This Row],[base_price]] &gt;= 10092000, "High", "Medium")))</f>
        <v>Low</v>
      </c>
    </row>
    <row r="5157" spans="1:22" x14ac:dyDescent="0.25">
      <c r="A5157" s="1" t="s">
        <v>14288</v>
      </c>
      <c r="B5157" s="1" t="s">
        <v>2399</v>
      </c>
      <c r="C5157" s="2">
        <v>44431</v>
      </c>
      <c r="D5157" s="1" t="s">
        <v>14289</v>
      </c>
      <c r="E5157" s="4">
        <v>49300</v>
      </c>
      <c r="F5157">
        <v>1</v>
      </c>
      <c r="G5157" s="4">
        <v>493000</v>
      </c>
      <c r="H5157" s="4">
        <v>0</v>
      </c>
      <c r="I5157" s="4">
        <v>493000</v>
      </c>
      <c r="J5157">
        <v>1</v>
      </c>
      <c r="K5157">
        <v>1</v>
      </c>
      <c r="L5157">
        <v>0</v>
      </c>
      <c r="M5157">
        <v>1</v>
      </c>
      <c r="N5157" s="2">
        <v>44393</v>
      </c>
      <c r="O5157" s="1" t="s">
        <v>14290</v>
      </c>
      <c r="P5157" s="4">
        <v>493000</v>
      </c>
      <c r="Q5157" s="4">
        <v>37468</v>
      </c>
      <c r="R5157" s="1" t="s">
        <v>475</v>
      </c>
      <c r="S5157" s="1" t="s">
        <v>50</v>
      </c>
      <c r="T5157" s="4">
        <f>Sales_Datas[[#This Row],[after_discount]]-(Sales_Datas[[#This Row],[qty_ordered]]*Sales_Datas[[#This Row],[cogs]])</f>
        <v>455532</v>
      </c>
      <c r="U5157" s="3">
        <f>IFERROR(Sales_Datas[[#This Row],[Gross_Profit]]/Sales_Datas[[#This Row],[after_discount]],0)</f>
        <v>0.92400000000000004</v>
      </c>
      <c r="V5157" s="1" t="str">
        <f>IF(Sales_Datas[[#This Row],[base_price]] &lt;= 632200, "Low", (IF(Sales_Datas[[#This Row],[base_price]] &gt;= 10092000, "High", "Medium")))</f>
        <v>Low</v>
      </c>
    </row>
    <row r="5158" spans="1:22" x14ac:dyDescent="0.25">
      <c r="A5158" s="1" t="s">
        <v>14291</v>
      </c>
      <c r="B5158" s="1" t="s">
        <v>14292</v>
      </c>
      <c r="C5158" s="2">
        <v>44725</v>
      </c>
      <c r="D5158" s="1" t="s">
        <v>14293</v>
      </c>
      <c r="E5158" s="4">
        <v>24650</v>
      </c>
      <c r="F5158">
        <v>2</v>
      </c>
      <c r="G5158" s="4">
        <v>493000</v>
      </c>
      <c r="H5158" s="4">
        <v>0</v>
      </c>
      <c r="I5158" s="4">
        <v>493000</v>
      </c>
      <c r="J5158">
        <v>1</v>
      </c>
      <c r="K5158">
        <v>0</v>
      </c>
      <c r="L5158">
        <v>0</v>
      </c>
      <c r="M5158">
        <v>4</v>
      </c>
      <c r="N5158" s="2">
        <v>44740</v>
      </c>
      <c r="O5158" s="1" t="s">
        <v>14294</v>
      </c>
      <c r="P5158" s="4">
        <v>261000</v>
      </c>
      <c r="Q5158" s="4">
        <v>15892</v>
      </c>
      <c r="R5158" s="1" t="s">
        <v>554</v>
      </c>
      <c r="S5158" s="1" t="s">
        <v>34</v>
      </c>
      <c r="T5158" s="4">
        <f>Sales_Datas[[#This Row],[after_discount]]-(Sales_Datas[[#This Row],[qty_ordered]]*Sales_Datas[[#This Row],[cogs]])</f>
        <v>461216</v>
      </c>
      <c r="U5158" s="3">
        <f>IFERROR(Sales_Datas[[#This Row],[Gross_Profit]]/Sales_Datas[[#This Row],[after_discount]],0)</f>
        <v>0.93552941176470583</v>
      </c>
      <c r="V5158" s="1" t="str">
        <f>IF(Sales_Datas[[#This Row],[base_price]] &lt;= 632200, "Low", (IF(Sales_Datas[[#This Row],[base_price]] &gt;= 10092000, "High", "Medium")))</f>
        <v>Low</v>
      </c>
    </row>
    <row r="5159" spans="1:22" x14ac:dyDescent="0.25">
      <c r="A5159" s="1" t="s">
        <v>14295</v>
      </c>
      <c r="B5159" s="1" t="s">
        <v>14296</v>
      </c>
      <c r="C5159" s="2">
        <v>44760</v>
      </c>
      <c r="D5159" s="1" t="s">
        <v>14297</v>
      </c>
      <c r="E5159" s="4">
        <v>24650</v>
      </c>
      <c r="F5159">
        <v>2</v>
      </c>
      <c r="G5159" s="4">
        <v>493000</v>
      </c>
      <c r="H5159" s="4">
        <v>0</v>
      </c>
      <c r="I5159" s="4">
        <v>493000</v>
      </c>
      <c r="J5159">
        <v>1</v>
      </c>
      <c r="K5159">
        <v>1</v>
      </c>
      <c r="L5159">
        <v>1</v>
      </c>
      <c r="M5159">
        <v>1</v>
      </c>
      <c r="N5159" s="2">
        <v>44519</v>
      </c>
      <c r="O5159" s="1" t="s">
        <v>14298</v>
      </c>
      <c r="P5159" s="4">
        <v>246500</v>
      </c>
      <c r="Q5159" s="4">
        <v>15776</v>
      </c>
      <c r="R5159" s="1" t="s">
        <v>554</v>
      </c>
      <c r="S5159" s="1" t="s">
        <v>50</v>
      </c>
      <c r="T5159" s="4">
        <f>Sales_Datas[[#This Row],[after_discount]]-(Sales_Datas[[#This Row],[qty_ordered]]*Sales_Datas[[#This Row],[cogs]])</f>
        <v>461448</v>
      </c>
      <c r="U5159" s="3">
        <f>IFERROR(Sales_Datas[[#This Row],[Gross_Profit]]/Sales_Datas[[#This Row],[after_discount]],0)</f>
        <v>0.93600000000000005</v>
      </c>
      <c r="V5159" s="1" t="str">
        <f>IF(Sales_Datas[[#This Row],[base_price]] &lt;= 632200, "Low", (IF(Sales_Datas[[#This Row],[base_price]] &gt;= 10092000, "High", "Medium")))</f>
        <v>Low</v>
      </c>
    </row>
    <row r="5160" spans="1:22" x14ac:dyDescent="0.25">
      <c r="A5160" s="1" t="s">
        <v>14299</v>
      </c>
      <c r="B5160" s="1" t="s">
        <v>14300</v>
      </c>
      <c r="C5160" s="2">
        <v>44399</v>
      </c>
      <c r="D5160" s="1" t="s">
        <v>784</v>
      </c>
      <c r="E5160" s="4">
        <v>24650</v>
      </c>
      <c r="F5160">
        <v>2</v>
      </c>
      <c r="G5160" s="4">
        <v>493000</v>
      </c>
      <c r="H5160" s="4">
        <v>0</v>
      </c>
      <c r="I5160" s="4">
        <v>493000</v>
      </c>
      <c r="J5160">
        <v>1</v>
      </c>
      <c r="K5160">
        <v>1</v>
      </c>
      <c r="L5160">
        <v>1</v>
      </c>
      <c r="M5160">
        <v>1</v>
      </c>
      <c r="N5160" s="2">
        <v>44396</v>
      </c>
      <c r="O5160" s="1" t="s">
        <v>785</v>
      </c>
      <c r="P5160" s="4">
        <v>246500</v>
      </c>
      <c r="Q5160" s="4">
        <v>19952</v>
      </c>
      <c r="R5160" s="1" t="s">
        <v>344</v>
      </c>
      <c r="S5160" s="1" t="s">
        <v>50</v>
      </c>
      <c r="T5160" s="4">
        <f>Sales_Datas[[#This Row],[after_discount]]-(Sales_Datas[[#This Row],[qty_ordered]]*Sales_Datas[[#This Row],[cogs]])</f>
        <v>453096</v>
      </c>
      <c r="U5160" s="3">
        <f>IFERROR(Sales_Datas[[#This Row],[Gross_Profit]]/Sales_Datas[[#This Row],[after_discount]],0)</f>
        <v>0.91905882352941182</v>
      </c>
      <c r="V5160" s="1" t="str">
        <f>IF(Sales_Datas[[#This Row],[base_price]] &lt;= 632200, "Low", (IF(Sales_Datas[[#This Row],[base_price]] &gt;= 10092000, "High", "Medium")))</f>
        <v>Low</v>
      </c>
    </row>
    <row r="5161" spans="1:22" x14ac:dyDescent="0.25">
      <c r="A5161" s="1" t="s">
        <v>14301</v>
      </c>
      <c r="B5161" s="1" t="s">
        <v>14302</v>
      </c>
      <c r="C5161" s="2">
        <v>44461</v>
      </c>
      <c r="D5161" s="1" t="s">
        <v>14303</v>
      </c>
      <c r="E5161" s="4">
        <v>49242</v>
      </c>
      <c r="F5161">
        <v>1</v>
      </c>
      <c r="G5161" s="4">
        <v>492420</v>
      </c>
      <c r="H5161" s="4">
        <v>0</v>
      </c>
      <c r="I5161" s="4">
        <v>492420</v>
      </c>
      <c r="J5161">
        <v>1</v>
      </c>
      <c r="K5161">
        <v>1</v>
      </c>
      <c r="L5161">
        <v>1</v>
      </c>
      <c r="M5161">
        <v>1</v>
      </c>
      <c r="N5161" s="2">
        <v>44390</v>
      </c>
      <c r="O5161" s="1" t="s">
        <v>14304</v>
      </c>
      <c r="P5161" s="4">
        <v>492420</v>
      </c>
      <c r="Q5161" s="4">
        <v>41818</v>
      </c>
      <c r="R5161" s="1" t="s">
        <v>554</v>
      </c>
      <c r="S5161" s="1" t="s">
        <v>50</v>
      </c>
      <c r="T5161" s="4">
        <f>Sales_Datas[[#This Row],[after_discount]]-(Sales_Datas[[#This Row],[qty_ordered]]*Sales_Datas[[#This Row],[cogs]])</f>
        <v>450602</v>
      </c>
      <c r="U5161" s="3">
        <f>IFERROR(Sales_Datas[[#This Row],[Gross_Profit]]/Sales_Datas[[#This Row],[after_discount]],0)</f>
        <v>0.91507656065959952</v>
      </c>
      <c r="V5161" s="1" t="str">
        <f>IF(Sales_Datas[[#This Row],[base_price]] &lt;= 632200, "Low", (IF(Sales_Datas[[#This Row],[base_price]] &gt;= 10092000, "High", "Medium")))</f>
        <v>Low</v>
      </c>
    </row>
    <row r="5162" spans="1:22" x14ac:dyDescent="0.25">
      <c r="A5162" s="1" t="s">
        <v>14305</v>
      </c>
      <c r="B5162" s="1" t="s">
        <v>14306</v>
      </c>
      <c r="C5162" s="2">
        <v>44431</v>
      </c>
      <c r="D5162" s="1" t="s">
        <v>14307</v>
      </c>
      <c r="E5162" s="4">
        <v>49126</v>
      </c>
      <c r="F5162">
        <v>1</v>
      </c>
      <c r="G5162" s="4">
        <v>491260</v>
      </c>
      <c r="H5162" s="4">
        <v>0</v>
      </c>
      <c r="I5162" s="4">
        <v>491260</v>
      </c>
      <c r="J5162">
        <v>1</v>
      </c>
      <c r="K5162">
        <v>1</v>
      </c>
      <c r="L5162">
        <v>1</v>
      </c>
      <c r="M5162">
        <v>1</v>
      </c>
      <c r="N5162" s="2">
        <v>44413</v>
      </c>
      <c r="O5162" s="1" t="s">
        <v>14308</v>
      </c>
      <c r="P5162" s="4">
        <v>491260</v>
      </c>
      <c r="Q5162" s="4">
        <v>36308</v>
      </c>
      <c r="R5162" s="1" t="s">
        <v>383</v>
      </c>
      <c r="S5162" s="1" t="s">
        <v>50</v>
      </c>
      <c r="T5162" s="4">
        <f>Sales_Datas[[#This Row],[after_discount]]-(Sales_Datas[[#This Row],[qty_ordered]]*Sales_Datas[[#This Row],[cogs]])</f>
        <v>454952</v>
      </c>
      <c r="U5162" s="3">
        <f>IFERROR(Sales_Datas[[#This Row],[Gross_Profit]]/Sales_Datas[[#This Row],[after_discount]],0)</f>
        <v>0.92609208972845336</v>
      </c>
      <c r="V5162" s="1" t="str">
        <f>IF(Sales_Datas[[#This Row],[base_price]] &lt;= 632200, "Low", (IF(Sales_Datas[[#This Row],[base_price]] &gt;= 10092000, "High", "Medium")))</f>
        <v>Low</v>
      </c>
    </row>
    <row r="5163" spans="1:22" x14ac:dyDescent="0.25">
      <c r="A5163" s="1" t="s">
        <v>14309</v>
      </c>
      <c r="B5163" s="1" t="s">
        <v>13959</v>
      </c>
      <c r="C5163" s="2">
        <v>44763</v>
      </c>
      <c r="D5163" s="1" t="s">
        <v>12024</v>
      </c>
      <c r="E5163" s="4">
        <v>48952</v>
      </c>
      <c r="F5163">
        <v>1</v>
      </c>
      <c r="G5163" s="4">
        <v>489520</v>
      </c>
      <c r="H5163" s="4">
        <v>0</v>
      </c>
      <c r="I5163" s="4">
        <v>489520</v>
      </c>
      <c r="J5163">
        <v>1</v>
      </c>
      <c r="K5163">
        <v>0</v>
      </c>
      <c r="L5163">
        <v>0</v>
      </c>
      <c r="M5163">
        <v>1</v>
      </c>
      <c r="N5163" s="2">
        <v>44396</v>
      </c>
      <c r="O5163" s="1" t="s">
        <v>12025</v>
      </c>
      <c r="P5163" s="4">
        <v>489520</v>
      </c>
      <c r="Q5163" s="4">
        <v>35728</v>
      </c>
      <c r="R5163" s="1" t="s">
        <v>344</v>
      </c>
      <c r="S5163" s="1" t="s">
        <v>50</v>
      </c>
      <c r="T5163" s="4">
        <f>Sales_Datas[[#This Row],[after_discount]]-(Sales_Datas[[#This Row],[qty_ordered]]*Sales_Datas[[#This Row],[cogs]])</f>
        <v>453792</v>
      </c>
      <c r="U5163" s="3">
        <f>IFERROR(Sales_Datas[[#This Row],[Gross_Profit]]/Sales_Datas[[#This Row],[after_discount]],0)</f>
        <v>0.9270142180094787</v>
      </c>
      <c r="V5163" s="1" t="str">
        <f>IF(Sales_Datas[[#This Row],[base_price]] &lt;= 632200, "Low", (IF(Sales_Datas[[#This Row],[base_price]] &gt;= 10092000, "High", "Medium")))</f>
        <v>Low</v>
      </c>
    </row>
    <row r="5164" spans="1:22" x14ac:dyDescent="0.25">
      <c r="A5164" s="1" t="s">
        <v>14310</v>
      </c>
      <c r="B5164" s="1" t="s">
        <v>14311</v>
      </c>
      <c r="C5164" s="2">
        <v>44538</v>
      </c>
      <c r="D5164" s="1" t="s">
        <v>14312</v>
      </c>
      <c r="E5164" s="4">
        <v>16298</v>
      </c>
      <c r="F5164">
        <v>3</v>
      </c>
      <c r="G5164" s="4">
        <v>488940</v>
      </c>
      <c r="H5164" s="4">
        <v>0</v>
      </c>
      <c r="I5164" s="4">
        <v>488940</v>
      </c>
      <c r="J5164">
        <v>1</v>
      </c>
      <c r="K5164">
        <v>1</v>
      </c>
      <c r="L5164">
        <v>1</v>
      </c>
      <c r="M5164">
        <v>1</v>
      </c>
      <c r="N5164" s="2">
        <v>44419</v>
      </c>
      <c r="O5164" s="1" t="s">
        <v>14313</v>
      </c>
      <c r="P5164" s="4">
        <v>162980</v>
      </c>
      <c r="Q5164" s="4">
        <v>11194</v>
      </c>
      <c r="R5164" s="1" t="s">
        <v>383</v>
      </c>
      <c r="S5164" s="1" t="s">
        <v>50</v>
      </c>
      <c r="T5164" s="4">
        <f>Sales_Datas[[#This Row],[after_discount]]-(Sales_Datas[[#This Row],[qty_ordered]]*Sales_Datas[[#This Row],[cogs]])</f>
        <v>455358</v>
      </c>
      <c r="U5164" s="3">
        <f>IFERROR(Sales_Datas[[#This Row],[Gross_Profit]]/Sales_Datas[[#This Row],[after_discount]],0)</f>
        <v>0.93131672597864767</v>
      </c>
      <c r="V5164" s="1" t="str">
        <f>IF(Sales_Datas[[#This Row],[base_price]] &lt;= 632200, "Low", (IF(Sales_Datas[[#This Row],[base_price]] &gt;= 10092000, "High", "Medium")))</f>
        <v>Low</v>
      </c>
    </row>
    <row r="5165" spans="1:22" x14ac:dyDescent="0.25">
      <c r="A5165" s="1" t="s">
        <v>14314</v>
      </c>
      <c r="B5165" s="1" t="s">
        <v>14315</v>
      </c>
      <c r="C5165" s="2">
        <v>44738</v>
      </c>
      <c r="D5165" s="1" t="s">
        <v>14316</v>
      </c>
      <c r="E5165" s="4">
        <v>48720</v>
      </c>
      <c r="F5165">
        <v>1</v>
      </c>
      <c r="G5165" s="4">
        <v>487200</v>
      </c>
      <c r="H5165" s="4">
        <v>0</v>
      </c>
      <c r="I5165" s="4">
        <v>487200</v>
      </c>
      <c r="J5165">
        <v>1</v>
      </c>
      <c r="K5165">
        <v>1</v>
      </c>
      <c r="L5165">
        <v>0</v>
      </c>
      <c r="M5165">
        <v>1</v>
      </c>
      <c r="N5165" s="2">
        <v>44720</v>
      </c>
      <c r="O5165" s="1" t="s">
        <v>14317</v>
      </c>
      <c r="P5165" s="4">
        <v>182700</v>
      </c>
      <c r="Q5165" s="4">
        <v>12412</v>
      </c>
      <c r="R5165" s="1" t="s">
        <v>128</v>
      </c>
      <c r="S5165" s="1" t="s">
        <v>50</v>
      </c>
      <c r="T5165" s="4">
        <f>Sales_Datas[[#This Row],[after_discount]]-(Sales_Datas[[#This Row],[qty_ordered]]*Sales_Datas[[#This Row],[cogs]])</f>
        <v>474788</v>
      </c>
      <c r="U5165" s="3">
        <f>IFERROR(Sales_Datas[[#This Row],[Gross_Profit]]/Sales_Datas[[#This Row],[after_discount]],0)</f>
        <v>0.97452380952380957</v>
      </c>
      <c r="V5165" s="1" t="str">
        <f>IF(Sales_Datas[[#This Row],[base_price]] &lt;= 632200, "Low", (IF(Sales_Datas[[#This Row],[base_price]] &gt;= 10092000, "High", "Medium")))</f>
        <v>Low</v>
      </c>
    </row>
    <row r="5166" spans="1:22" x14ac:dyDescent="0.25">
      <c r="A5166" s="1" t="s">
        <v>14318</v>
      </c>
      <c r="B5166" s="1" t="s">
        <v>14319</v>
      </c>
      <c r="C5166" s="2">
        <v>44747</v>
      </c>
      <c r="D5166" s="1" t="s">
        <v>14320</v>
      </c>
      <c r="E5166" s="4">
        <v>6960</v>
      </c>
      <c r="F5166">
        <v>7</v>
      </c>
      <c r="G5166" s="4">
        <v>487200</v>
      </c>
      <c r="H5166" s="4">
        <v>0</v>
      </c>
      <c r="I5166" s="4">
        <v>487200</v>
      </c>
      <c r="J5166">
        <v>1</v>
      </c>
      <c r="K5166">
        <v>1</v>
      </c>
      <c r="L5166">
        <v>1</v>
      </c>
      <c r="M5166">
        <v>1</v>
      </c>
      <c r="N5166" s="2">
        <v>44617</v>
      </c>
      <c r="O5166" s="1" t="s">
        <v>14321</v>
      </c>
      <c r="P5166" s="4">
        <v>69600</v>
      </c>
      <c r="Q5166" s="4">
        <v>5394</v>
      </c>
      <c r="R5166" s="1" t="s">
        <v>344</v>
      </c>
      <c r="S5166" s="1" t="s">
        <v>50</v>
      </c>
      <c r="T5166" s="4">
        <f>Sales_Datas[[#This Row],[after_discount]]-(Sales_Datas[[#This Row],[qty_ordered]]*Sales_Datas[[#This Row],[cogs]])</f>
        <v>449442</v>
      </c>
      <c r="U5166" s="3">
        <f>IFERROR(Sales_Datas[[#This Row],[Gross_Profit]]/Sales_Datas[[#This Row],[after_discount]],0)</f>
        <v>0.92249999999999999</v>
      </c>
      <c r="V5166" s="1" t="str">
        <f>IF(Sales_Datas[[#This Row],[base_price]] &lt;= 632200, "Low", (IF(Sales_Datas[[#This Row],[base_price]] &gt;= 10092000, "High", "Medium")))</f>
        <v>Low</v>
      </c>
    </row>
    <row r="5167" spans="1:22" x14ac:dyDescent="0.25">
      <c r="A5167" s="1" t="s">
        <v>14322</v>
      </c>
      <c r="B5167" s="1" t="s">
        <v>14140</v>
      </c>
      <c r="C5167" s="2">
        <v>44902</v>
      </c>
      <c r="D5167" s="1" t="s">
        <v>14323</v>
      </c>
      <c r="E5167" s="4">
        <v>47850</v>
      </c>
      <c r="F5167">
        <v>1</v>
      </c>
      <c r="G5167" s="4">
        <v>478500</v>
      </c>
      <c r="H5167" s="4">
        <v>0</v>
      </c>
      <c r="I5167" s="4">
        <v>478500</v>
      </c>
      <c r="J5167">
        <v>1</v>
      </c>
      <c r="K5167">
        <v>1</v>
      </c>
      <c r="L5167">
        <v>1</v>
      </c>
      <c r="M5167">
        <v>1</v>
      </c>
      <c r="N5167" s="2">
        <v>44379</v>
      </c>
      <c r="O5167" s="1" t="s">
        <v>14324</v>
      </c>
      <c r="P5167" s="4">
        <v>478500</v>
      </c>
      <c r="Q5167" s="4">
        <v>39672</v>
      </c>
      <c r="R5167" s="1" t="s">
        <v>475</v>
      </c>
      <c r="S5167" s="1" t="s">
        <v>50</v>
      </c>
      <c r="T5167" s="4">
        <f>Sales_Datas[[#This Row],[after_discount]]-(Sales_Datas[[#This Row],[qty_ordered]]*Sales_Datas[[#This Row],[cogs]])</f>
        <v>438828</v>
      </c>
      <c r="U5167" s="3">
        <f>IFERROR(Sales_Datas[[#This Row],[Gross_Profit]]/Sales_Datas[[#This Row],[after_discount]],0)</f>
        <v>0.91709090909090907</v>
      </c>
      <c r="V5167" s="1" t="str">
        <f>IF(Sales_Datas[[#This Row],[base_price]] &lt;= 632200, "Low", (IF(Sales_Datas[[#This Row],[base_price]] &gt;= 10092000, "High", "Medium")))</f>
        <v>Low</v>
      </c>
    </row>
    <row r="5168" spans="1:22" x14ac:dyDescent="0.25">
      <c r="A5168" s="1" t="s">
        <v>14325</v>
      </c>
      <c r="B5168" s="1" t="s">
        <v>14326</v>
      </c>
      <c r="C5168" s="2">
        <v>44781</v>
      </c>
      <c r="D5168" s="1" t="s">
        <v>9211</v>
      </c>
      <c r="E5168" s="4">
        <v>47850</v>
      </c>
      <c r="F5168">
        <v>1</v>
      </c>
      <c r="G5168" s="4">
        <v>478500</v>
      </c>
      <c r="H5168" s="4">
        <v>0</v>
      </c>
      <c r="I5168" s="4">
        <v>478500</v>
      </c>
      <c r="J5168">
        <v>1</v>
      </c>
      <c r="K5168">
        <v>1</v>
      </c>
      <c r="L5168">
        <v>0</v>
      </c>
      <c r="M5168">
        <v>1</v>
      </c>
      <c r="N5168" s="2">
        <v>44797</v>
      </c>
      <c r="O5168" s="1" t="s">
        <v>9212</v>
      </c>
      <c r="P5168" s="4">
        <v>478500</v>
      </c>
      <c r="Q5168" s="4">
        <v>30102</v>
      </c>
      <c r="R5168" s="1" t="s">
        <v>344</v>
      </c>
      <c r="S5168" s="1" t="s">
        <v>50</v>
      </c>
      <c r="T5168" s="4">
        <f>Sales_Datas[[#This Row],[after_discount]]-(Sales_Datas[[#This Row],[qty_ordered]]*Sales_Datas[[#This Row],[cogs]])</f>
        <v>448398</v>
      </c>
      <c r="U5168" s="3">
        <f>IFERROR(Sales_Datas[[#This Row],[Gross_Profit]]/Sales_Datas[[#This Row],[after_discount]],0)</f>
        <v>0.93709090909090909</v>
      </c>
      <c r="V5168" s="1" t="str">
        <f>IF(Sales_Datas[[#This Row],[base_price]] &lt;= 632200, "Low", (IF(Sales_Datas[[#This Row],[base_price]] &gt;= 10092000, "High", "Medium")))</f>
        <v>Low</v>
      </c>
    </row>
    <row r="5169" spans="1:22" x14ac:dyDescent="0.25">
      <c r="A5169" s="1" t="s">
        <v>14327</v>
      </c>
      <c r="B5169" s="1" t="s">
        <v>795</v>
      </c>
      <c r="C5169" s="2">
        <v>44812</v>
      </c>
      <c r="D5169" s="1" t="s">
        <v>796</v>
      </c>
      <c r="E5169" s="4">
        <v>9570</v>
      </c>
      <c r="F5169">
        <v>5</v>
      </c>
      <c r="G5169" s="4">
        <v>478500</v>
      </c>
      <c r="H5169" s="4">
        <v>0</v>
      </c>
      <c r="I5169" s="4">
        <v>478500</v>
      </c>
      <c r="J5169">
        <v>1</v>
      </c>
      <c r="K5169">
        <v>1</v>
      </c>
      <c r="L5169">
        <v>1</v>
      </c>
      <c r="M5169">
        <v>5</v>
      </c>
      <c r="N5169" s="2">
        <v>44723</v>
      </c>
      <c r="O5169" s="1" t="s">
        <v>797</v>
      </c>
      <c r="P5169" s="4">
        <v>95700</v>
      </c>
      <c r="Q5169" s="4">
        <v>6090</v>
      </c>
      <c r="R5169" s="1" t="s">
        <v>344</v>
      </c>
      <c r="S5169" s="1" t="s">
        <v>24</v>
      </c>
      <c r="T5169" s="4">
        <f>Sales_Datas[[#This Row],[after_discount]]-(Sales_Datas[[#This Row],[qty_ordered]]*Sales_Datas[[#This Row],[cogs]])</f>
        <v>448050</v>
      </c>
      <c r="U5169" s="3">
        <f>IFERROR(Sales_Datas[[#This Row],[Gross_Profit]]/Sales_Datas[[#This Row],[after_discount]],0)</f>
        <v>0.9363636363636364</v>
      </c>
      <c r="V5169" s="1" t="str">
        <f>IF(Sales_Datas[[#This Row],[base_price]] &lt;= 632200, "Low", (IF(Sales_Datas[[#This Row],[base_price]] &gt;= 10092000, "High", "Medium")))</f>
        <v>Low</v>
      </c>
    </row>
    <row r="5170" spans="1:22" x14ac:dyDescent="0.25">
      <c r="A5170" s="1" t="s">
        <v>14328</v>
      </c>
      <c r="B5170" s="1" t="s">
        <v>7267</v>
      </c>
      <c r="C5170" s="2">
        <v>44235</v>
      </c>
      <c r="D5170" s="1" t="s">
        <v>14329</v>
      </c>
      <c r="E5170" s="4">
        <v>47560</v>
      </c>
      <c r="F5170">
        <v>1</v>
      </c>
      <c r="G5170" s="4">
        <v>475600</v>
      </c>
      <c r="H5170" s="4">
        <v>0</v>
      </c>
      <c r="I5170" s="4">
        <v>475600</v>
      </c>
      <c r="J5170">
        <v>1</v>
      </c>
      <c r="K5170">
        <v>1</v>
      </c>
      <c r="L5170">
        <v>0</v>
      </c>
      <c r="M5170">
        <v>1</v>
      </c>
      <c r="N5170" s="2">
        <v>44395</v>
      </c>
      <c r="O5170" s="1" t="s">
        <v>14330</v>
      </c>
      <c r="P5170" s="4">
        <v>475600</v>
      </c>
      <c r="Q5170" s="4">
        <v>40426</v>
      </c>
      <c r="R5170" s="1" t="s">
        <v>554</v>
      </c>
      <c r="S5170" s="1" t="s">
        <v>50</v>
      </c>
      <c r="T5170" s="4">
        <f>Sales_Datas[[#This Row],[after_discount]]-(Sales_Datas[[#This Row],[qty_ordered]]*Sales_Datas[[#This Row],[cogs]])</f>
        <v>435174</v>
      </c>
      <c r="U5170" s="3">
        <f>IFERROR(Sales_Datas[[#This Row],[Gross_Profit]]/Sales_Datas[[#This Row],[after_discount]],0)</f>
        <v>0.91500000000000004</v>
      </c>
      <c r="V5170" s="1" t="str">
        <f>IF(Sales_Datas[[#This Row],[base_price]] &lt;= 632200, "Low", (IF(Sales_Datas[[#This Row],[base_price]] &gt;= 10092000, "High", "Medium")))</f>
        <v>Low</v>
      </c>
    </row>
    <row r="5171" spans="1:22" x14ac:dyDescent="0.25">
      <c r="A5171" s="1" t="s">
        <v>14331</v>
      </c>
      <c r="B5171" s="1" t="s">
        <v>2170</v>
      </c>
      <c r="C5171" s="2">
        <v>44465</v>
      </c>
      <c r="D5171" s="1" t="s">
        <v>13378</v>
      </c>
      <c r="E5171" s="4">
        <v>23780</v>
      </c>
      <c r="F5171">
        <v>2</v>
      </c>
      <c r="G5171" s="4">
        <v>475600</v>
      </c>
      <c r="H5171" s="4">
        <v>0</v>
      </c>
      <c r="I5171" s="4">
        <v>475600</v>
      </c>
      <c r="J5171">
        <v>1</v>
      </c>
      <c r="K5171">
        <v>0</v>
      </c>
      <c r="L5171">
        <v>0</v>
      </c>
      <c r="M5171">
        <v>1</v>
      </c>
      <c r="N5171" s="2">
        <v>44401</v>
      </c>
      <c r="O5171" s="1" t="s">
        <v>13379</v>
      </c>
      <c r="P5171" s="4">
        <v>232000</v>
      </c>
      <c r="Q5171" s="4">
        <v>18560</v>
      </c>
      <c r="R5171" s="1" t="s">
        <v>344</v>
      </c>
      <c r="S5171" s="1" t="s">
        <v>50</v>
      </c>
      <c r="T5171" s="4">
        <f>Sales_Datas[[#This Row],[after_discount]]-(Sales_Datas[[#This Row],[qty_ordered]]*Sales_Datas[[#This Row],[cogs]])</f>
        <v>438480</v>
      </c>
      <c r="U5171" s="3">
        <f>IFERROR(Sales_Datas[[#This Row],[Gross_Profit]]/Sales_Datas[[#This Row],[after_discount]],0)</f>
        <v>0.92195121951219516</v>
      </c>
      <c r="V5171" s="1" t="str">
        <f>IF(Sales_Datas[[#This Row],[base_price]] &lt;= 632200, "Low", (IF(Sales_Datas[[#This Row],[base_price]] &gt;= 10092000, "High", "Medium")))</f>
        <v>Low</v>
      </c>
    </row>
    <row r="5172" spans="1:22" x14ac:dyDescent="0.25">
      <c r="A5172" s="1" t="s">
        <v>14332</v>
      </c>
      <c r="B5172" s="1" t="s">
        <v>14333</v>
      </c>
      <c r="C5172" s="2">
        <v>44581</v>
      </c>
      <c r="D5172" s="1" t="s">
        <v>14334</v>
      </c>
      <c r="E5172" s="4">
        <v>47154</v>
      </c>
      <c r="F5172">
        <v>1</v>
      </c>
      <c r="G5172" s="4">
        <v>471540</v>
      </c>
      <c r="H5172" s="4">
        <v>0</v>
      </c>
      <c r="I5172" s="4">
        <v>471540</v>
      </c>
      <c r="J5172">
        <v>1</v>
      </c>
      <c r="K5172">
        <v>1</v>
      </c>
      <c r="L5172">
        <v>1</v>
      </c>
      <c r="M5172">
        <v>1</v>
      </c>
      <c r="N5172" s="2">
        <v>44571</v>
      </c>
      <c r="O5172" s="1" t="s">
        <v>14335</v>
      </c>
      <c r="P5172" s="4">
        <v>507500</v>
      </c>
      <c r="Q5172" s="4">
        <v>45646</v>
      </c>
      <c r="R5172" s="1" t="s">
        <v>23</v>
      </c>
      <c r="S5172" s="1" t="s">
        <v>50</v>
      </c>
      <c r="T5172" s="4">
        <f>Sales_Datas[[#This Row],[after_discount]]-(Sales_Datas[[#This Row],[qty_ordered]]*Sales_Datas[[#This Row],[cogs]])</f>
        <v>425894</v>
      </c>
      <c r="U5172" s="3">
        <f>IFERROR(Sales_Datas[[#This Row],[Gross_Profit]]/Sales_Datas[[#This Row],[after_discount]],0)</f>
        <v>0.90319803198031978</v>
      </c>
      <c r="V5172" s="1" t="str">
        <f>IF(Sales_Datas[[#This Row],[base_price]] &lt;= 632200, "Low", (IF(Sales_Datas[[#This Row],[base_price]] &gt;= 10092000, "High", "Medium")))</f>
        <v>Low</v>
      </c>
    </row>
    <row r="5173" spans="1:22" x14ac:dyDescent="0.25">
      <c r="A5173" s="1" t="s">
        <v>14336</v>
      </c>
      <c r="B5173" s="1" t="s">
        <v>14337</v>
      </c>
      <c r="C5173" s="2">
        <v>44395</v>
      </c>
      <c r="D5173" s="1" t="s">
        <v>12092</v>
      </c>
      <c r="E5173" s="4">
        <v>46980</v>
      </c>
      <c r="F5173">
        <v>1</v>
      </c>
      <c r="G5173" s="4">
        <v>469800</v>
      </c>
      <c r="H5173" s="4">
        <v>0</v>
      </c>
      <c r="I5173" s="4">
        <v>469800</v>
      </c>
      <c r="J5173">
        <v>1</v>
      </c>
      <c r="K5173">
        <v>1</v>
      </c>
      <c r="L5173">
        <v>0</v>
      </c>
      <c r="M5173">
        <v>1</v>
      </c>
      <c r="N5173" s="2">
        <v>44383</v>
      </c>
      <c r="O5173" s="1" t="s">
        <v>12093</v>
      </c>
      <c r="P5173" s="4">
        <v>469800</v>
      </c>
      <c r="Q5173" s="4">
        <v>35206</v>
      </c>
      <c r="R5173" s="1" t="s">
        <v>75</v>
      </c>
      <c r="S5173" s="1" t="s">
        <v>50</v>
      </c>
      <c r="T5173" s="4">
        <f>Sales_Datas[[#This Row],[after_discount]]-(Sales_Datas[[#This Row],[qty_ordered]]*Sales_Datas[[#This Row],[cogs]])</f>
        <v>434594</v>
      </c>
      <c r="U5173" s="3">
        <f>IFERROR(Sales_Datas[[#This Row],[Gross_Profit]]/Sales_Datas[[#This Row],[after_discount]],0)</f>
        <v>0.92506172839506173</v>
      </c>
      <c r="V5173" s="1" t="str">
        <f>IF(Sales_Datas[[#This Row],[base_price]] &lt;= 632200, "Low", (IF(Sales_Datas[[#This Row],[base_price]] &gt;= 10092000, "High", "Medium")))</f>
        <v>Low</v>
      </c>
    </row>
    <row r="5174" spans="1:22" x14ac:dyDescent="0.25">
      <c r="A5174" s="1" t="s">
        <v>14338</v>
      </c>
      <c r="B5174" s="1" t="s">
        <v>2170</v>
      </c>
      <c r="C5174" s="2">
        <v>44396</v>
      </c>
      <c r="D5174" s="1" t="s">
        <v>12092</v>
      </c>
      <c r="E5174" s="4">
        <v>46980</v>
      </c>
      <c r="F5174">
        <v>1</v>
      </c>
      <c r="G5174" s="4">
        <v>469800</v>
      </c>
      <c r="H5174" s="4">
        <v>0</v>
      </c>
      <c r="I5174" s="4">
        <v>469800</v>
      </c>
      <c r="J5174">
        <v>1</v>
      </c>
      <c r="K5174">
        <v>1</v>
      </c>
      <c r="L5174">
        <v>1</v>
      </c>
      <c r="M5174">
        <v>1</v>
      </c>
      <c r="N5174" s="2">
        <v>44401</v>
      </c>
      <c r="O5174" s="1" t="s">
        <v>12093</v>
      </c>
      <c r="P5174" s="4">
        <v>469800</v>
      </c>
      <c r="Q5174" s="4">
        <v>35206</v>
      </c>
      <c r="R5174" s="1" t="s">
        <v>75</v>
      </c>
      <c r="S5174" s="1" t="s">
        <v>50</v>
      </c>
      <c r="T5174" s="4">
        <f>Sales_Datas[[#This Row],[after_discount]]-(Sales_Datas[[#This Row],[qty_ordered]]*Sales_Datas[[#This Row],[cogs]])</f>
        <v>434594</v>
      </c>
      <c r="U5174" s="3">
        <f>IFERROR(Sales_Datas[[#This Row],[Gross_Profit]]/Sales_Datas[[#This Row],[after_discount]],0)</f>
        <v>0.92506172839506173</v>
      </c>
      <c r="V5174" s="1" t="str">
        <f>IF(Sales_Datas[[#This Row],[base_price]] &lt;= 632200, "Low", (IF(Sales_Datas[[#This Row],[base_price]] &gt;= 10092000, "High", "Medium")))</f>
        <v>Low</v>
      </c>
    </row>
    <row r="5175" spans="1:22" x14ac:dyDescent="0.25">
      <c r="A5175" s="1" t="s">
        <v>14339</v>
      </c>
      <c r="B5175" s="1" t="s">
        <v>10241</v>
      </c>
      <c r="C5175" s="2">
        <v>44867</v>
      </c>
      <c r="D5175" s="1" t="s">
        <v>9217</v>
      </c>
      <c r="E5175" s="4">
        <v>46690</v>
      </c>
      <c r="F5175">
        <v>1</v>
      </c>
      <c r="G5175" s="4">
        <v>466900</v>
      </c>
      <c r="H5175" s="4">
        <v>0</v>
      </c>
      <c r="I5175" s="4">
        <v>466900</v>
      </c>
      <c r="J5175">
        <v>1</v>
      </c>
      <c r="K5175">
        <v>1</v>
      </c>
      <c r="L5175">
        <v>1</v>
      </c>
      <c r="M5175">
        <v>1</v>
      </c>
      <c r="N5175" s="2">
        <v>44563</v>
      </c>
      <c r="O5175" s="1" t="s">
        <v>9218</v>
      </c>
      <c r="P5175" s="4">
        <v>466900</v>
      </c>
      <c r="Q5175" s="4">
        <v>29406</v>
      </c>
      <c r="R5175" s="1" t="s">
        <v>344</v>
      </c>
      <c r="S5175" s="1" t="s">
        <v>50</v>
      </c>
      <c r="T5175" s="4">
        <f>Sales_Datas[[#This Row],[after_discount]]-(Sales_Datas[[#This Row],[qty_ordered]]*Sales_Datas[[#This Row],[cogs]])</f>
        <v>437494</v>
      </c>
      <c r="U5175" s="3">
        <f>IFERROR(Sales_Datas[[#This Row],[Gross_Profit]]/Sales_Datas[[#This Row],[after_discount]],0)</f>
        <v>0.93701863354037263</v>
      </c>
      <c r="V5175" s="1" t="str">
        <f>IF(Sales_Datas[[#This Row],[base_price]] &lt;= 632200, "Low", (IF(Sales_Datas[[#This Row],[base_price]] &gt;= 10092000, "High", "Medium")))</f>
        <v>Low</v>
      </c>
    </row>
    <row r="5176" spans="1:22" x14ac:dyDescent="0.25">
      <c r="A5176" s="1" t="s">
        <v>14340</v>
      </c>
      <c r="B5176" s="1" t="s">
        <v>14341</v>
      </c>
      <c r="C5176" s="2">
        <v>44323</v>
      </c>
      <c r="D5176" s="1" t="s">
        <v>14342</v>
      </c>
      <c r="E5176" s="4">
        <v>46400</v>
      </c>
      <c r="F5176">
        <v>1</v>
      </c>
      <c r="G5176" s="4">
        <v>464000</v>
      </c>
      <c r="H5176" s="4">
        <v>0</v>
      </c>
      <c r="I5176" s="4">
        <v>464000</v>
      </c>
      <c r="J5176">
        <v>1</v>
      </c>
      <c r="K5176">
        <v>0</v>
      </c>
      <c r="L5176">
        <v>0</v>
      </c>
      <c r="M5176">
        <v>1</v>
      </c>
      <c r="N5176" s="2">
        <v>44385</v>
      </c>
      <c r="O5176" s="1" t="s">
        <v>14343</v>
      </c>
      <c r="P5176" s="4">
        <v>464000</v>
      </c>
      <c r="Q5176" s="4">
        <v>31088</v>
      </c>
      <c r="R5176" s="1" t="s">
        <v>191</v>
      </c>
      <c r="S5176" s="1" t="s">
        <v>50</v>
      </c>
      <c r="T5176" s="4">
        <f>Sales_Datas[[#This Row],[after_discount]]-(Sales_Datas[[#This Row],[qty_ordered]]*Sales_Datas[[#This Row],[cogs]])</f>
        <v>432912</v>
      </c>
      <c r="U5176" s="3">
        <f>IFERROR(Sales_Datas[[#This Row],[Gross_Profit]]/Sales_Datas[[#This Row],[after_discount]],0)</f>
        <v>0.93300000000000005</v>
      </c>
      <c r="V5176" s="1" t="str">
        <f>IF(Sales_Datas[[#This Row],[base_price]] &lt;= 632200, "Low", (IF(Sales_Datas[[#This Row],[base_price]] &gt;= 10092000, "High", "Medium")))</f>
        <v>Low</v>
      </c>
    </row>
    <row r="5177" spans="1:22" x14ac:dyDescent="0.25">
      <c r="A5177" s="1" t="s">
        <v>14344</v>
      </c>
      <c r="B5177" s="1" t="s">
        <v>14345</v>
      </c>
      <c r="C5177" s="2">
        <v>44492</v>
      </c>
      <c r="D5177" s="1" t="s">
        <v>14346</v>
      </c>
      <c r="E5177" s="4">
        <v>46400</v>
      </c>
      <c r="F5177">
        <v>1</v>
      </c>
      <c r="G5177" s="4">
        <v>464000</v>
      </c>
      <c r="H5177" s="4">
        <v>0</v>
      </c>
      <c r="I5177" s="4">
        <v>464000</v>
      </c>
      <c r="J5177">
        <v>1</v>
      </c>
      <c r="K5177">
        <v>1</v>
      </c>
      <c r="L5177">
        <v>1</v>
      </c>
      <c r="M5177">
        <v>1</v>
      </c>
      <c r="N5177" s="2">
        <v>44472</v>
      </c>
      <c r="O5177" s="1" t="s">
        <v>14347</v>
      </c>
      <c r="P5177" s="4">
        <v>464000</v>
      </c>
      <c r="Q5177" s="4">
        <v>29232</v>
      </c>
      <c r="R5177" s="1" t="s">
        <v>475</v>
      </c>
      <c r="S5177" s="1" t="s">
        <v>50</v>
      </c>
      <c r="T5177" s="4">
        <f>Sales_Datas[[#This Row],[after_discount]]-(Sales_Datas[[#This Row],[qty_ordered]]*Sales_Datas[[#This Row],[cogs]])</f>
        <v>434768</v>
      </c>
      <c r="U5177" s="3">
        <f>IFERROR(Sales_Datas[[#This Row],[Gross_Profit]]/Sales_Datas[[#This Row],[after_discount]],0)</f>
        <v>0.93700000000000006</v>
      </c>
      <c r="V5177" s="1" t="str">
        <f>IF(Sales_Datas[[#This Row],[base_price]] &lt;= 632200, "Low", (IF(Sales_Datas[[#This Row],[base_price]] &gt;= 10092000, "High", "Medium")))</f>
        <v>Low</v>
      </c>
    </row>
    <row r="5178" spans="1:22" x14ac:dyDescent="0.25">
      <c r="A5178" s="1" t="s">
        <v>14348</v>
      </c>
      <c r="B5178" s="1" t="s">
        <v>14349</v>
      </c>
      <c r="C5178" s="2">
        <v>44293</v>
      </c>
      <c r="D5178" s="1" t="s">
        <v>14350</v>
      </c>
      <c r="E5178" s="4">
        <v>46400</v>
      </c>
      <c r="F5178">
        <v>1</v>
      </c>
      <c r="G5178" s="4">
        <v>464000</v>
      </c>
      <c r="H5178" s="4">
        <v>0</v>
      </c>
      <c r="I5178" s="4">
        <v>464000</v>
      </c>
      <c r="J5178">
        <v>1</v>
      </c>
      <c r="K5178">
        <v>1</v>
      </c>
      <c r="L5178">
        <v>1</v>
      </c>
      <c r="M5178">
        <v>1</v>
      </c>
      <c r="N5178" s="2">
        <v>44405</v>
      </c>
      <c r="O5178" s="1" t="s">
        <v>14351</v>
      </c>
      <c r="P5178" s="4">
        <v>464000</v>
      </c>
      <c r="Q5178" s="4">
        <v>39904</v>
      </c>
      <c r="R5178" s="1" t="s">
        <v>89</v>
      </c>
      <c r="S5178" s="1" t="s">
        <v>50</v>
      </c>
      <c r="T5178" s="4">
        <f>Sales_Datas[[#This Row],[after_discount]]-(Sales_Datas[[#This Row],[qty_ordered]]*Sales_Datas[[#This Row],[cogs]])</f>
        <v>424096</v>
      </c>
      <c r="U5178" s="3">
        <f>IFERROR(Sales_Datas[[#This Row],[Gross_Profit]]/Sales_Datas[[#This Row],[after_discount]],0)</f>
        <v>0.91400000000000003</v>
      </c>
      <c r="V5178" s="1" t="str">
        <f>IF(Sales_Datas[[#This Row],[base_price]] &lt;= 632200, "Low", (IF(Sales_Datas[[#This Row],[base_price]] &gt;= 10092000, "High", "Medium")))</f>
        <v>Low</v>
      </c>
    </row>
    <row r="5179" spans="1:22" x14ac:dyDescent="0.25">
      <c r="A5179" s="1" t="s">
        <v>14352</v>
      </c>
      <c r="B5179" s="1" t="s">
        <v>14353</v>
      </c>
      <c r="C5179" s="2">
        <v>44432</v>
      </c>
      <c r="D5179" s="1" t="s">
        <v>14354</v>
      </c>
      <c r="E5179" s="4">
        <v>46400</v>
      </c>
      <c r="F5179">
        <v>1</v>
      </c>
      <c r="G5179" s="4">
        <v>464000</v>
      </c>
      <c r="H5179" s="4">
        <v>0</v>
      </c>
      <c r="I5179" s="4">
        <v>464000</v>
      </c>
      <c r="J5179">
        <v>1</v>
      </c>
      <c r="K5179">
        <v>1</v>
      </c>
      <c r="L5179">
        <v>1</v>
      </c>
      <c r="M5179">
        <v>1</v>
      </c>
      <c r="N5179" s="2">
        <v>44417</v>
      </c>
      <c r="O5179" s="1" t="s">
        <v>14355</v>
      </c>
      <c r="P5179" s="4">
        <v>464000</v>
      </c>
      <c r="Q5179" s="4">
        <v>32016</v>
      </c>
      <c r="R5179" s="1" t="s">
        <v>554</v>
      </c>
      <c r="S5179" s="1" t="s">
        <v>50</v>
      </c>
      <c r="T5179" s="4">
        <f>Sales_Datas[[#This Row],[after_discount]]-(Sales_Datas[[#This Row],[qty_ordered]]*Sales_Datas[[#This Row],[cogs]])</f>
        <v>431984</v>
      </c>
      <c r="U5179" s="3">
        <f>IFERROR(Sales_Datas[[#This Row],[Gross_Profit]]/Sales_Datas[[#This Row],[after_discount]],0)</f>
        <v>0.93100000000000005</v>
      </c>
      <c r="V5179" s="1" t="str">
        <f>IF(Sales_Datas[[#This Row],[base_price]] &lt;= 632200, "Low", (IF(Sales_Datas[[#This Row],[base_price]] &gt;= 10092000, "High", "Medium")))</f>
        <v>Low</v>
      </c>
    </row>
    <row r="5180" spans="1:22" x14ac:dyDescent="0.25">
      <c r="A5180" s="1" t="s">
        <v>14356</v>
      </c>
      <c r="B5180" s="1" t="s">
        <v>4007</v>
      </c>
      <c r="C5180" s="2">
        <v>44639</v>
      </c>
      <c r="D5180" s="1" t="s">
        <v>14357</v>
      </c>
      <c r="E5180" s="4">
        <v>23200</v>
      </c>
      <c r="F5180">
        <v>2</v>
      </c>
      <c r="G5180" s="4">
        <v>464000</v>
      </c>
      <c r="H5180" s="4">
        <v>0</v>
      </c>
      <c r="I5180" s="4">
        <v>464000</v>
      </c>
      <c r="J5180">
        <v>1</v>
      </c>
      <c r="K5180">
        <v>1</v>
      </c>
      <c r="L5180">
        <v>1</v>
      </c>
      <c r="M5180">
        <v>1</v>
      </c>
      <c r="N5180" s="2">
        <v>44461</v>
      </c>
      <c r="O5180" s="1" t="s">
        <v>14358</v>
      </c>
      <c r="P5180" s="4">
        <v>232000</v>
      </c>
      <c r="Q5180" s="4">
        <v>17400</v>
      </c>
      <c r="R5180" s="1" t="s">
        <v>344</v>
      </c>
      <c r="S5180" s="1" t="s">
        <v>50</v>
      </c>
      <c r="T5180" s="4">
        <f>Sales_Datas[[#This Row],[after_discount]]-(Sales_Datas[[#This Row],[qty_ordered]]*Sales_Datas[[#This Row],[cogs]])</f>
        <v>429200</v>
      </c>
      <c r="U5180" s="3">
        <f>IFERROR(Sales_Datas[[#This Row],[Gross_Profit]]/Sales_Datas[[#This Row],[after_discount]],0)</f>
        <v>0.92500000000000004</v>
      </c>
      <c r="V5180" s="1" t="str">
        <f>IF(Sales_Datas[[#This Row],[base_price]] &lt;= 632200, "Low", (IF(Sales_Datas[[#This Row],[base_price]] &gt;= 10092000, "High", "Medium")))</f>
        <v>Low</v>
      </c>
    </row>
    <row r="5181" spans="1:22" x14ac:dyDescent="0.25">
      <c r="A5181" s="1" t="s">
        <v>14359</v>
      </c>
      <c r="B5181" s="1" t="s">
        <v>14360</v>
      </c>
      <c r="C5181" s="2">
        <v>44739</v>
      </c>
      <c r="D5181" s="1" t="s">
        <v>8653</v>
      </c>
      <c r="E5181" s="4">
        <v>23200</v>
      </c>
      <c r="F5181">
        <v>2</v>
      </c>
      <c r="G5181" s="4">
        <v>464000</v>
      </c>
      <c r="H5181" s="4">
        <v>0</v>
      </c>
      <c r="I5181" s="4">
        <v>464000</v>
      </c>
      <c r="J5181">
        <v>1</v>
      </c>
      <c r="K5181">
        <v>0</v>
      </c>
      <c r="L5181">
        <v>0</v>
      </c>
      <c r="M5181">
        <v>1</v>
      </c>
      <c r="N5181" s="2">
        <v>44717</v>
      </c>
      <c r="O5181" s="1" t="s">
        <v>8654</v>
      </c>
      <c r="P5181" s="4">
        <v>220400</v>
      </c>
      <c r="Q5181" s="4">
        <v>19372</v>
      </c>
      <c r="R5181" s="1" t="s">
        <v>344</v>
      </c>
      <c r="S5181" s="1" t="s">
        <v>50</v>
      </c>
      <c r="T5181" s="4">
        <f>Sales_Datas[[#This Row],[after_discount]]-(Sales_Datas[[#This Row],[qty_ordered]]*Sales_Datas[[#This Row],[cogs]])</f>
        <v>425256</v>
      </c>
      <c r="U5181" s="3">
        <f>IFERROR(Sales_Datas[[#This Row],[Gross_Profit]]/Sales_Datas[[#This Row],[after_discount]],0)</f>
        <v>0.91649999999999998</v>
      </c>
      <c r="V5181" s="1" t="str">
        <f>IF(Sales_Datas[[#This Row],[base_price]] &lt;= 632200, "Low", (IF(Sales_Datas[[#This Row],[base_price]] &gt;= 10092000, "High", "Medium")))</f>
        <v>Low</v>
      </c>
    </row>
    <row r="5182" spans="1:22" x14ac:dyDescent="0.25">
      <c r="A5182" s="1" t="s">
        <v>14361</v>
      </c>
      <c r="B5182" s="1" t="s">
        <v>14362</v>
      </c>
      <c r="C5182" s="2">
        <v>44758</v>
      </c>
      <c r="D5182" s="1" t="s">
        <v>8653</v>
      </c>
      <c r="E5182" s="4">
        <v>23200</v>
      </c>
      <c r="F5182">
        <v>2</v>
      </c>
      <c r="G5182" s="4">
        <v>464000</v>
      </c>
      <c r="H5182" s="4">
        <v>0</v>
      </c>
      <c r="I5182" s="4">
        <v>464000</v>
      </c>
      <c r="J5182">
        <v>1</v>
      </c>
      <c r="K5182">
        <v>1</v>
      </c>
      <c r="L5182">
        <v>1</v>
      </c>
      <c r="M5182">
        <v>1</v>
      </c>
      <c r="N5182" s="2">
        <v>44759</v>
      </c>
      <c r="O5182" s="1" t="s">
        <v>8654</v>
      </c>
      <c r="P5182" s="4">
        <v>220400</v>
      </c>
      <c r="Q5182" s="4">
        <v>19372</v>
      </c>
      <c r="R5182" s="1" t="s">
        <v>344</v>
      </c>
      <c r="S5182" s="1" t="s">
        <v>50</v>
      </c>
      <c r="T5182" s="4">
        <f>Sales_Datas[[#This Row],[after_discount]]-(Sales_Datas[[#This Row],[qty_ordered]]*Sales_Datas[[#This Row],[cogs]])</f>
        <v>425256</v>
      </c>
      <c r="U5182" s="3">
        <f>IFERROR(Sales_Datas[[#This Row],[Gross_Profit]]/Sales_Datas[[#This Row],[after_discount]],0)</f>
        <v>0.91649999999999998</v>
      </c>
      <c r="V5182" s="1" t="str">
        <f>IF(Sales_Datas[[#This Row],[base_price]] &lt;= 632200, "Low", (IF(Sales_Datas[[#This Row],[base_price]] &gt;= 10092000, "High", "Medium")))</f>
        <v>Low</v>
      </c>
    </row>
    <row r="5183" spans="1:22" x14ac:dyDescent="0.25">
      <c r="A5183" s="1" t="s">
        <v>14363</v>
      </c>
      <c r="B5183" s="1" t="s">
        <v>14364</v>
      </c>
      <c r="C5183" s="2">
        <v>44764</v>
      </c>
      <c r="D5183" s="1" t="s">
        <v>14030</v>
      </c>
      <c r="E5183" s="4">
        <v>46400</v>
      </c>
      <c r="F5183">
        <v>1</v>
      </c>
      <c r="G5183" s="4">
        <v>464000</v>
      </c>
      <c r="H5183" s="4">
        <v>0</v>
      </c>
      <c r="I5183" s="4">
        <v>464000</v>
      </c>
      <c r="J5183">
        <v>1</v>
      </c>
      <c r="K5183">
        <v>0</v>
      </c>
      <c r="L5183">
        <v>0</v>
      </c>
      <c r="M5183">
        <v>1</v>
      </c>
      <c r="N5183" s="2">
        <v>44521</v>
      </c>
      <c r="O5183" s="1" t="s">
        <v>14031</v>
      </c>
      <c r="P5183" s="4">
        <v>464000</v>
      </c>
      <c r="Q5183" s="4">
        <v>35728</v>
      </c>
      <c r="R5183" s="1" t="s">
        <v>344</v>
      </c>
      <c r="S5183" s="1" t="s">
        <v>50</v>
      </c>
      <c r="T5183" s="4">
        <f>Sales_Datas[[#This Row],[after_discount]]-(Sales_Datas[[#This Row],[qty_ordered]]*Sales_Datas[[#This Row],[cogs]])</f>
        <v>428272</v>
      </c>
      <c r="U5183" s="3">
        <f>IFERROR(Sales_Datas[[#This Row],[Gross_Profit]]/Sales_Datas[[#This Row],[after_discount]],0)</f>
        <v>0.92300000000000004</v>
      </c>
      <c r="V5183" s="1" t="str">
        <f>IF(Sales_Datas[[#This Row],[base_price]] &lt;= 632200, "Low", (IF(Sales_Datas[[#This Row],[base_price]] &gt;= 10092000, "High", "Medium")))</f>
        <v>Low</v>
      </c>
    </row>
    <row r="5184" spans="1:22" x14ac:dyDescent="0.25">
      <c r="A5184" s="1" t="s">
        <v>14365</v>
      </c>
      <c r="B5184" s="1" t="s">
        <v>14366</v>
      </c>
      <c r="C5184" s="2">
        <v>44238</v>
      </c>
      <c r="D5184" s="1" t="s">
        <v>14367</v>
      </c>
      <c r="E5184" s="4">
        <v>46400</v>
      </c>
      <c r="F5184">
        <v>1</v>
      </c>
      <c r="G5184" s="4">
        <v>464000</v>
      </c>
      <c r="H5184" s="4">
        <v>0</v>
      </c>
      <c r="I5184" s="4">
        <v>464000</v>
      </c>
      <c r="J5184">
        <v>1</v>
      </c>
      <c r="K5184">
        <v>1</v>
      </c>
      <c r="L5184">
        <v>0</v>
      </c>
      <c r="M5184">
        <v>1</v>
      </c>
      <c r="N5184" s="2">
        <v>44391</v>
      </c>
      <c r="O5184" s="1" t="s">
        <v>14368</v>
      </c>
      <c r="P5184" s="4">
        <v>464000</v>
      </c>
      <c r="Q5184" s="4">
        <v>38512</v>
      </c>
      <c r="R5184" s="1" t="s">
        <v>75</v>
      </c>
      <c r="S5184" s="1" t="s">
        <v>50</v>
      </c>
      <c r="T5184" s="4">
        <f>Sales_Datas[[#This Row],[after_discount]]-(Sales_Datas[[#This Row],[qty_ordered]]*Sales_Datas[[#This Row],[cogs]])</f>
        <v>425488</v>
      </c>
      <c r="U5184" s="3">
        <f>IFERROR(Sales_Datas[[#This Row],[Gross_Profit]]/Sales_Datas[[#This Row],[after_discount]],0)</f>
        <v>0.91700000000000004</v>
      </c>
      <c r="V5184" s="1" t="str">
        <f>IF(Sales_Datas[[#This Row],[base_price]] &lt;= 632200, "Low", (IF(Sales_Datas[[#This Row],[base_price]] &gt;= 10092000, "High", "Medium")))</f>
        <v>Low</v>
      </c>
    </row>
    <row r="5185" spans="1:22" x14ac:dyDescent="0.25">
      <c r="A5185" s="1" t="s">
        <v>14369</v>
      </c>
      <c r="B5185" s="1" t="s">
        <v>14370</v>
      </c>
      <c r="C5185" s="2">
        <v>44355</v>
      </c>
      <c r="D5185" s="1" t="s">
        <v>12092</v>
      </c>
      <c r="E5185" s="4">
        <v>46400</v>
      </c>
      <c r="F5185">
        <v>1</v>
      </c>
      <c r="G5185" s="4">
        <v>464000</v>
      </c>
      <c r="H5185" s="4">
        <v>0</v>
      </c>
      <c r="I5185" s="4">
        <v>464000</v>
      </c>
      <c r="J5185">
        <v>1</v>
      </c>
      <c r="K5185">
        <v>1</v>
      </c>
      <c r="L5185">
        <v>1</v>
      </c>
      <c r="M5185">
        <v>1</v>
      </c>
      <c r="N5185" s="2">
        <v>44419</v>
      </c>
      <c r="O5185" s="1" t="s">
        <v>12093</v>
      </c>
      <c r="P5185" s="4">
        <v>469800</v>
      </c>
      <c r="Q5185" s="4">
        <v>35206</v>
      </c>
      <c r="R5185" s="1" t="s">
        <v>75</v>
      </c>
      <c r="S5185" s="1" t="s">
        <v>50</v>
      </c>
      <c r="T5185" s="4">
        <f>Sales_Datas[[#This Row],[after_discount]]-(Sales_Datas[[#This Row],[qty_ordered]]*Sales_Datas[[#This Row],[cogs]])</f>
        <v>428794</v>
      </c>
      <c r="U5185" s="3">
        <f>IFERROR(Sales_Datas[[#This Row],[Gross_Profit]]/Sales_Datas[[#This Row],[after_discount]],0)</f>
        <v>0.92412499999999997</v>
      </c>
      <c r="V5185" s="1" t="str">
        <f>IF(Sales_Datas[[#This Row],[base_price]] &lt;= 632200, "Low", (IF(Sales_Datas[[#This Row],[base_price]] &gt;= 10092000, "High", "Medium")))</f>
        <v>Low</v>
      </c>
    </row>
    <row r="5186" spans="1:22" x14ac:dyDescent="0.25">
      <c r="A5186" s="1" t="s">
        <v>14371</v>
      </c>
      <c r="B5186" s="1" t="s">
        <v>14372</v>
      </c>
      <c r="C5186" s="2">
        <v>44385</v>
      </c>
      <c r="D5186" s="1" t="s">
        <v>12092</v>
      </c>
      <c r="E5186" s="4">
        <v>46400</v>
      </c>
      <c r="F5186">
        <v>1</v>
      </c>
      <c r="G5186" s="4">
        <v>464000</v>
      </c>
      <c r="H5186" s="4">
        <v>0</v>
      </c>
      <c r="I5186" s="4">
        <v>464000</v>
      </c>
      <c r="J5186">
        <v>1</v>
      </c>
      <c r="K5186">
        <v>1</v>
      </c>
      <c r="L5186">
        <v>1</v>
      </c>
      <c r="M5186">
        <v>1</v>
      </c>
      <c r="N5186" s="2">
        <v>44425</v>
      </c>
      <c r="O5186" s="1" t="s">
        <v>12093</v>
      </c>
      <c r="P5186" s="4">
        <v>469800</v>
      </c>
      <c r="Q5186" s="4">
        <v>35206</v>
      </c>
      <c r="R5186" s="1" t="s">
        <v>75</v>
      </c>
      <c r="S5186" s="1" t="s">
        <v>50</v>
      </c>
      <c r="T5186" s="4">
        <f>Sales_Datas[[#This Row],[after_discount]]-(Sales_Datas[[#This Row],[qty_ordered]]*Sales_Datas[[#This Row],[cogs]])</f>
        <v>428794</v>
      </c>
      <c r="U5186" s="3">
        <f>IFERROR(Sales_Datas[[#This Row],[Gross_Profit]]/Sales_Datas[[#This Row],[after_discount]],0)</f>
        <v>0.92412499999999997</v>
      </c>
      <c r="V5186" s="1" t="str">
        <f>IF(Sales_Datas[[#This Row],[base_price]] &lt;= 632200, "Low", (IF(Sales_Datas[[#This Row],[base_price]] &gt;= 10092000, "High", "Medium")))</f>
        <v>Low</v>
      </c>
    </row>
    <row r="5187" spans="1:22" x14ac:dyDescent="0.25">
      <c r="A5187" s="1" t="s">
        <v>14373</v>
      </c>
      <c r="B5187" s="1" t="s">
        <v>14374</v>
      </c>
      <c r="C5187" s="2">
        <v>44449</v>
      </c>
      <c r="D5187" s="1" t="s">
        <v>12092</v>
      </c>
      <c r="E5187" s="4">
        <v>46400</v>
      </c>
      <c r="F5187">
        <v>1</v>
      </c>
      <c r="G5187" s="4">
        <v>464000</v>
      </c>
      <c r="H5187" s="4">
        <v>0</v>
      </c>
      <c r="I5187" s="4">
        <v>464000</v>
      </c>
      <c r="J5187">
        <v>1</v>
      </c>
      <c r="K5187">
        <v>1</v>
      </c>
      <c r="L5187">
        <v>0</v>
      </c>
      <c r="M5187">
        <v>1</v>
      </c>
      <c r="N5187" s="2">
        <v>44476</v>
      </c>
      <c r="O5187" s="1" t="s">
        <v>12093</v>
      </c>
      <c r="P5187" s="4">
        <v>469800</v>
      </c>
      <c r="Q5187" s="4">
        <v>35206</v>
      </c>
      <c r="R5187" s="1" t="s">
        <v>75</v>
      </c>
      <c r="S5187" s="1" t="s">
        <v>50</v>
      </c>
      <c r="T5187" s="4">
        <f>Sales_Datas[[#This Row],[after_discount]]-(Sales_Datas[[#This Row],[qty_ordered]]*Sales_Datas[[#This Row],[cogs]])</f>
        <v>428794</v>
      </c>
      <c r="U5187" s="3">
        <f>IFERROR(Sales_Datas[[#This Row],[Gross_Profit]]/Sales_Datas[[#This Row],[after_discount]],0)</f>
        <v>0.92412499999999997</v>
      </c>
      <c r="V5187" s="1" t="str">
        <f>IF(Sales_Datas[[#This Row],[base_price]] &lt;= 632200, "Low", (IF(Sales_Datas[[#This Row],[base_price]] &gt;= 10092000, "High", "Medium")))</f>
        <v>Low</v>
      </c>
    </row>
    <row r="5188" spans="1:22" x14ac:dyDescent="0.25">
      <c r="A5188" s="1" t="s">
        <v>14375</v>
      </c>
      <c r="B5188" s="1" t="s">
        <v>14366</v>
      </c>
      <c r="C5188" s="2">
        <v>44450</v>
      </c>
      <c r="D5188" s="1" t="s">
        <v>14367</v>
      </c>
      <c r="E5188" s="4">
        <v>46400</v>
      </c>
      <c r="F5188">
        <v>1</v>
      </c>
      <c r="G5188" s="4">
        <v>464000</v>
      </c>
      <c r="H5188" s="4">
        <v>0</v>
      </c>
      <c r="I5188" s="4">
        <v>464000</v>
      </c>
      <c r="J5188">
        <v>1</v>
      </c>
      <c r="K5188">
        <v>1</v>
      </c>
      <c r="L5188">
        <v>0</v>
      </c>
      <c r="M5188">
        <v>1</v>
      </c>
      <c r="N5188" s="2">
        <v>44391</v>
      </c>
      <c r="O5188" s="1" t="s">
        <v>14368</v>
      </c>
      <c r="P5188" s="4">
        <v>464000</v>
      </c>
      <c r="Q5188" s="4">
        <v>38512</v>
      </c>
      <c r="R5188" s="1" t="s">
        <v>75</v>
      </c>
      <c r="S5188" s="1" t="s">
        <v>50</v>
      </c>
      <c r="T5188" s="4">
        <f>Sales_Datas[[#This Row],[after_discount]]-(Sales_Datas[[#This Row],[qty_ordered]]*Sales_Datas[[#This Row],[cogs]])</f>
        <v>425488</v>
      </c>
      <c r="U5188" s="3">
        <f>IFERROR(Sales_Datas[[#This Row],[Gross_Profit]]/Sales_Datas[[#This Row],[after_discount]],0)</f>
        <v>0.91700000000000004</v>
      </c>
      <c r="V5188" s="1" t="str">
        <f>IF(Sales_Datas[[#This Row],[base_price]] &lt;= 632200, "Low", (IF(Sales_Datas[[#This Row],[base_price]] &gt;= 10092000, "High", "Medium")))</f>
        <v>Low</v>
      </c>
    </row>
    <row r="5189" spans="1:22" x14ac:dyDescent="0.25">
      <c r="A5189" s="1" t="s">
        <v>14376</v>
      </c>
      <c r="B5189" s="1" t="s">
        <v>14377</v>
      </c>
      <c r="C5189" s="2">
        <v>44477</v>
      </c>
      <c r="D5189" s="1" t="s">
        <v>12092</v>
      </c>
      <c r="E5189" s="4">
        <v>46400</v>
      </c>
      <c r="F5189">
        <v>1</v>
      </c>
      <c r="G5189" s="4">
        <v>464000</v>
      </c>
      <c r="H5189" s="4">
        <v>0</v>
      </c>
      <c r="I5189" s="4">
        <v>464000</v>
      </c>
      <c r="J5189">
        <v>1</v>
      </c>
      <c r="K5189">
        <v>1</v>
      </c>
      <c r="L5189">
        <v>1</v>
      </c>
      <c r="M5189">
        <v>1</v>
      </c>
      <c r="N5189" s="2">
        <v>44427</v>
      </c>
      <c r="O5189" s="1" t="s">
        <v>12093</v>
      </c>
      <c r="P5189" s="4">
        <v>469800</v>
      </c>
      <c r="Q5189" s="4">
        <v>35206</v>
      </c>
      <c r="R5189" s="1" t="s">
        <v>75</v>
      </c>
      <c r="S5189" s="1" t="s">
        <v>50</v>
      </c>
      <c r="T5189" s="4">
        <f>Sales_Datas[[#This Row],[after_discount]]-(Sales_Datas[[#This Row],[qty_ordered]]*Sales_Datas[[#This Row],[cogs]])</f>
        <v>428794</v>
      </c>
      <c r="U5189" s="3">
        <f>IFERROR(Sales_Datas[[#This Row],[Gross_Profit]]/Sales_Datas[[#This Row],[after_discount]],0)</f>
        <v>0.92412499999999997</v>
      </c>
      <c r="V5189" s="1" t="str">
        <f>IF(Sales_Datas[[#This Row],[base_price]] &lt;= 632200, "Low", (IF(Sales_Datas[[#This Row],[base_price]] &gt;= 10092000, "High", "Medium")))</f>
        <v>Low</v>
      </c>
    </row>
    <row r="5190" spans="1:22" x14ac:dyDescent="0.25">
      <c r="A5190" s="1" t="s">
        <v>14378</v>
      </c>
      <c r="B5190" s="1" t="s">
        <v>14379</v>
      </c>
      <c r="C5190" s="2">
        <v>44510</v>
      </c>
      <c r="D5190" s="1" t="s">
        <v>12092</v>
      </c>
      <c r="E5190" s="4">
        <v>46400</v>
      </c>
      <c r="F5190">
        <v>1</v>
      </c>
      <c r="G5190" s="4">
        <v>464000</v>
      </c>
      <c r="H5190" s="4">
        <v>0</v>
      </c>
      <c r="I5190" s="4">
        <v>464000</v>
      </c>
      <c r="J5190">
        <v>1</v>
      </c>
      <c r="K5190">
        <v>1</v>
      </c>
      <c r="L5190">
        <v>1</v>
      </c>
      <c r="M5190">
        <v>1</v>
      </c>
      <c r="N5190" s="2">
        <v>44497</v>
      </c>
      <c r="O5190" s="1" t="s">
        <v>12093</v>
      </c>
      <c r="P5190" s="4">
        <v>469800</v>
      </c>
      <c r="Q5190" s="4">
        <v>35206</v>
      </c>
      <c r="R5190" s="1" t="s">
        <v>75</v>
      </c>
      <c r="S5190" s="1" t="s">
        <v>50</v>
      </c>
      <c r="T5190" s="4">
        <f>Sales_Datas[[#This Row],[after_discount]]-(Sales_Datas[[#This Row],[qty_ordered]]*Sales_Datas[[#This Row],[cogs]])</f>
        <v>428794</v>
      </c>
      <c r="U5190" s="3">
        <f>IFERROR(Sales_Datas[[#This Row],[Gross_Profit]]/Sales_Datas[[#This Row],[after_discount]],0)</f>
        <v>0.92412499999999997</v>
      </c>
      <c r="V5190" s="1" t="str">
        <f>IF(Sales_Datas[[#This Row],[base_price]] &lt;= 632200, "Low", (IF(Sales_Datas[[#This Row],[base_price]] &gt;= 10092000, "High", "Medium")))</f>
        <v>Low</v>
      </c>
    </row>
    <row r="5191" spans="1:22" x14ac:dyDescent="0.25">
      <c r="A5191" s="1" t="s">
        <v>14380</v>
      </c>
      <c r="B5191" s="1" t="s">
        <v>14381</v>
      </c>
      <c r="C5191" s="2">
        <v>44546</v>
      </c>
      <c r="D5191" s="1" t="s">
        <v>12092</v>
      </c>
      <c r="E5191" s="4">
        <v>46400</v>
      </c>
      <c r="F5191">
        <v>1</v>
      </c>
      <c r="G5191" s="4">
        <v>464000</v>
      </c>
      <c r="H5191" s="4">
        <v>0</v>
      </c>
      <c r="I5191" s="4">
        <v>464000</v>
      </c>
      <c r="J5191">
        <v>1</v>
      </c>
      <c r="K5191">
        <v>1</v>
      </c>
      <c r="L5191">
        <v>1</v>
      </c>
      <c r="M5191">
        <v>1</v>
      </c>
      <c r="N5191" s="2">
        <v>44501</v>
      </c>
      <c r="O5191" s="1" t="s">
        <v>12093</v>
      </c>
      <c r="P5191" s="4">
        <v>469800</v>
      </c>
      <c r="Q5191" s="4">
        <v>35206</v>
      </c>
      <c r="R5191" s="1" t="s">
        <v>75</v>
      </c>
      <c r="S5191" s="1" t="s">
        <v>50</v>
      </c>
      <c r="T5191" s="4">
        <f>Sales_Datas[[#This Row],[after_discount]]-(Sales_Datas[[#This Row],[qty_ordered]]*Sales_Datas[[#This Row],[cogs]])</f>
        <v>428794</v>
      </c>
      <c r="U5191" s="3">
        <f>IFERROR(Sales_Datas[[#This Row],[Gross_Profit]]/Sales_Datas[[#This Row],[after_discount]],0)</f>
        <v>0.92412499999999997</v>
      </c>
      <c r="V5191" s="1" t="str">
        <f>IF(Sales_Datas[[#This Row],[base_price]] &lt;= 632200, "Low", (IF(Sales_Datas[[#This Row],[base_price]] &gt;= 10092000, "High", "Medium")))</f>
        <v>Low</v>
      </c>
    </row>
    <row r="5192" spans="1:22" x14ac:dyDescent="0.25">
      <c r="A5192" s="1" t="s">
        <v>14382</v>
      </c>
      <c r="B5192" s="1" t="s">
        <v>14383</v>
      </c>
      <c r="C5192" s="2">
        <v>44650</v>
      </c>
      <c r="D5192" s="1" t="s">
        <v>14384</v>
      </c>
      <c r="E5192" s="4">
        <v>23200</v>
      </c>
      <c r="F5192">
        <v>2</v>
      </c>
      <c r="G5192" s="4">
        <v>464000</v>
      </c>
      <c r="H5192" s="4">
        <v>0</v>
      </c>
      <c r="I5192" s="4">
        <v>464000</v>
      </c>
      <c r="J5192">
        <v>1</v>
      </c>
      <c r="K5192">
        <v>1</v>
      </c>
      <c r="L5192">
        <v>1</v>
      </c>
      <c r="M5192">
        <v>1</v>
      </c>
      <c r="N5192" s="2">
        <v>44457</v>
      </c>
      <c r="O5192" s="1" t="s">
        <v>14385</v>
      </c>
      <c r="P5192" s="4">
        <v>232000</v>
      </c>
      <c r="Q5192" s="4">
        <v>20184</v>
      </c>
      <c r="R5192" s="1" t="s">
        <v>75</v>
      </c>
      <c r="S5192" s="1" t="s">
        <v>50</v>
      </c>
      <c r="T5192" s="4">
        <f>Sales_Datas[[#This Row],[after_discount]]-(Sales_Datas[[#This Row],[qty_ordered]]*Sales_Datas[[#This Row],[cogs]])</f>
        <v>423632</v>
      </c>
      <c r="U5192" s="3">
        <f>IFERROR(Sales_Datas[[#This Row],[Gross_Profit]]/Sales_Datas[[#This Row],[after_discount]],0)</f>
        <v>0.91300000000000003</v>
      </c>
      <c r="V5192" s="1" t="str">
        <f>IF(Sales_Datas[[#This Row],[base_price]] &lt;= 632200, "Low", (IF(Sales_Datas[[#This Row],[base_price]] &gt;= 10092000, "High", "Medium")))</f>
        <v>Low</v>
      </c>
    </row>
    <row r="5193" spans="1:22" x14ac:dyDescent="0.25">
      <c r="A5193" s="1" t="s">
        <v>14386</v>
      </c>
      <c r="B5193" s="1" t="s">
        <v>14387</v>
      </c>
      <c r="C5193" s="2">
        <v>44652</v>
      </c>
      <c r="D5193" s="1" t="s">
        <v>12092</v>
      </c>
      <c r="E5193" s="4">
        <v>46400</v>
      </c>
      <c r="F5193">
        <v>1</v>
      </c>
      <c r="G5193" s="4">
        <v>464000</v>
      </c>
      <c r="H5193" s="4">
        <v>0</v>
      </c>
      <c r="I5193" s="4">
        <v>464000</v>
      </c>
      <c r="J5193">
        <v>1</v>
      </c>
      <c r="K5193">
        <v>1</v>
      </c>
      <c r="L5193">
        <v>1</v>
      </c>
      <c r="M5193">
        <v>3</v>
      </c>
      <c r="N5193" s="2">
        <v>44506</v>
      </c>
      <c r="O5193" s="1" t="s">
        <v>12093</v>
      </c>
      <c r="P5193" s="4">
        <v>469800</v>
      </c>
      <c r="Q5193" s="4">
        <v>35206</v>
      </c>
      <c r="R5193" s="1" t="s">
        <v>75</v>
      </c>
      <c r="S5193" s="1" t="s">
        <v>56</v>
      </c>
      <c r="T5193" s="4">
        <f>Sales_Datas[[#This Row],[after_discount]]-(Sales_Datas[[#This Row],[qty_ordered]]*Sales_Datas[[#This Row],[cogs]])</f>
        <v>428794</v>
      </c>
      <c r="U5193" s="3">
        <f>IFERROR(Sales_Datas[[#This Row],[Gross_Profit]]/Sales_Datas[[#This Row],[after_discount]],0)</f>
        <v>0.92412499999999997</v>
      </c>
      <c r="V5193" s="1" t="str">
        <f>IF(Sales_Datas[[#This Row],[base_price]] &lt;= 632200, "Low", (IF(Sales_Datas[[#This Row],[base_price]] &gt;= 10092000, "High", "Medium")))</f>
        <v>Low</v>
      </c>
    </row>
    <row r="5194" spans="1:22" x14ac:dyDescent="0.25">
      <c r="A5194" s="1" t="s">
        <v>14388</v>
      </c>
      <c r="B5194" s="1" t="s">
        <v>14389</v>
      </c>
      <c r="C5194" s="2">
        <v>44725</v>
      </c>
      <c r="D5194" s="1" t="s">
        <v>14390</v>
      </c>
      <c r="E5194" s="4">
        <v>46400</v>
      </c>
      <c r="F5194">
        <v>1</v>
      </c>
      <c r="G5194" s="4">
        <v>464000</v>
      </c>
      <c r="H5194" s="4">
        <v>0</v>
      </c>
      <c r="I5194" s="4">
        <v>464000</v>
      </c>
      <c r="J5194">
        <v>1</v>
      </c>
      <c r="K5194">
        <v>0</v>
      </c>
      <c r="L5194">
        <v>0</v>
      </c>
      <c r="M5194">
        <v>2</v>
      </c>
      <c r="N5194" s="2">
        <v>44713</v>
      </c>
      <c r="O5194" s="1" t="s">
        <v>14391</v>
      </c>
      <c r="P5194" s="4">
        <v>464000</v>
      </c>
      <c r="Q5194" s="4">
        <v>31552</v>
      </c>
      <c r="R5194" s="1" t="s">
        <v>75</v>
      </c>
      <c r="S5194" s="1" t="s">
        <v>76</v>
      </c>
      <c r="T5194" s="4">
        <f>Sales_Datas[[#This Row],[after_discount]]-(Sales_Datas[[#This Row],[qty_ordered]]*Sales_Datas[[#This Row],[cogs]])</f>
        <v>432448</v>
      </c>
      <c r="U5194" s="3">
        <f>IFERROR(Sales_Datas[[#This Row],[Gross_Profit]]/Sales_Datas[[#This Row],[after_discount]],0)</f>
        <v>0.93200000000000005</v>
      </c>
      <c r="V5194" s="1" t="str">
        <f>IF(Sales_Datas[[#This Row],[base_price]] &lt;= 632200, "Low", (IF(Sales_Datas[[#This Row],[base_price]] &gt;= 10092000, "High", "Medium")))</f>
        <v>Low</v>
      </c>
    </row>
    <row r="5195" spans="1:22" x14ac:dyDescent="0.25">
      <c r="A5195" s="1" t="s">
        <v>14392</v>
      </c>
      <c r="B5195" s="1" t="s">
        <v>14393</v>
      </c>
      <c r="C5195" s="2">
        <v>44452</v>
      </c>
      <c r="D5195" s="1" t="s">
        <v>14394</v>
      </c>
      <c r="E5195" s="4">
        <v>46342</v>
      </c>
      <c r="F5195">
        <v>1</v>
      </c>
      <c r="G5195" s="4">
        <v>463420</v>
      </c>
      <c r="H5195" s="4">
        <v>0</v>
      </c>
      <c r="I5195" s="4">
        <v>463420</v>
      </c>
      <c r="J5195">
        <v>1</v>
      </c>
      <c r="K5195">
        <v>1</v>
      </c>
      <c r="L5195">
        <v>1</v>
      </c>
      <c r="M5195">
        <v>1</v>
      </c>
      <c r="N5195" s="2">
        <v>44448</v>
      </c>
      <c r="O5195" s="1" t="s">
        <v>14395</v>
      </c>
      <c r="P5195" s="4">
        <v>463420</v>
      </c>
      <c r="Q5195" s="4">
        <v>41238</v>
      </c>
      <c r="R5195" s="1" t="s">
        <v>191</v>
      </c>
      <c r="S5195" s="1" t="s">
        <v>50</v>
      </c>
      <c r="T5195" s="4">
        <f>Sales_Datas[[#This Row],[after_discount]]-(Sales_Datas[[#This Row],[qty_ordered]]*Sales_Datas[[#This Row],[cogs]])</f>
        <v>422182</v>
      </c>
      <c r="U5195" s="3">
        <f>IFERROR(Sales_Datas[[#This Row],[Gross_Profit]]/Sales_Datas[[#This Row],[after_discount]],0)</f>
        <v>0.91101376720901128</v>
      </c>
      <c r="V5195" s="1" t="str">
        <f>IF(Sales_Datas[[#This Row],[base_price]] &lt;= 632200, "Low", (IF(Sales_Datas[[#This Row],[base_price]] &gt;= 10092000, "High", "Medium")))</f>
        <v>Low</v>
      </c>
    </row>
    <row r="5196" spans="1:22" x14ac:dyDescent="0.25">
      <c r="A5196" s="1" t="s">
        <v>14396</v>
      </c>
      <c r="B5196" s="1" t="s">
        <v>14397</v>
      </c>
      <c r="C5196" s="2">
        <v>44516</v>
      </c>
      <c r="D5196" s="1" t="s">
        <v>14398</v>
      </c>
      <c r="E5196" s="4">
        <v>46342</v>
      </c>
      <c r="F5196">
        <v>1</v>
      </c>
      <c r="G5196" s="4">
        <v>463420</v>
      </c>
      <c r="H5196" s="4">
        <v>0</v>
      </c>
      <c r="I5196" s="4">
        <v>463420</v>
      </c>
      <c r="J5196">
        <v>1</v>
      </c>
      <c r="K5196">
        <v>1</v>
      </c>
      <c r="L5196">
        <v>1</v>
      </c>
      <c r="M5196">
        <v>1</v>
      </c>
      <c r="N5196" s="2">
        <v>44527</v>
      </c>
      <c r="O5196" s="1" t="s">
        <v>14399</v>
      </c>
      <c r="P5196" s="4">
        <v>463420</v>
      </c>
      <c r="Q5196" s="4">
        <v>34278</v>
      </c>
      <c r="R5196" s="1" t="s">
        <v>128</v>
      </c>
      <c r="S5196" s="1" t="s">
        <v>50</v>
      </c>
      <c r="T5196" s="4">
        <f>Sales_Datas[[#This Row],[after_discount]]-(Sales_Datas[[#This Row],[qty_ordered]]*Sales_Datas[[#This Row],[cogs]])</f>
        <v>429142</v>
      </c>
      <c r="U5196" s="3">
        <f>IFERROR(Sales_Datas[[#This Row],[Gross_Profit]]/Sales_Datas[[#This Row],[after_discount]],0)</f>
        <v>0.92603254067584484</v>
      </c>
      <c r="V5196" s="1" t="str">
        <f>IF(Sales_Datas[[#This Row],[base_price]] &lt;= 632200, "Low", (IF(Sales_Datas[[#This Row],[base_price]] &gt;= 10092000, "High", "Medium")))</f>
        <v>Low</v>
      </c>
    </row>
    <row r="5197" spans="1:22" x14ac:dyDescent="0.25">
      <c r="A5197" s="1" t="s">
        <v>14400</v>
      </c>
      <c r="B5197" s="1" t="s">
        <v>14401</v>
      </c>
      <c r="C5197" s="2">
        <v>44323</v>
      </c>
      <c r="D5197" s="1" t="s">
        <v>14402</v>
      </c>
      <c r="E5197" s="4">
        <v>46342</v>
      </c>
      <c r="F5197">
        <v>1</v>
      </c>
      <c r="G5197" s="4">
        <v>463420</v>
      </c>
      <c r="H5197" s="4">
        <v>0</v>
      </c>
      <c r="I5197" s="4">
        <v>463420</v>
      </c>
      <c r="J5197">
        <v>1</v>
      </c>
      <c r="K5197">
        <v>1</v>
      </c>
      <c r="L5197">
        <v>0</v>
      </c>
      <c r="M5197">
        <v>1</v>
      </c>
      <c r="N5197" s="2">
        <v>44384</v>
      </c>
      <c r="O5197" s="1" t="s">
        <v>14403</v>
      </c>
      <c r="P5197" s="4">
        <v>463420</v>
      </c>
      <c r="Q5197" s="4">
        <v>28710</v>
      </c>
      <c r="R5197" s="1" t="s">
        <v>554</v>
      </c>
      <c r="S5197" s="1" t="s">
        <v>50</v>
      </c>
      <c r="T5197" s="4">
        <f>Sales_Datas[[#This Row],[after_discount]]-(Sales_Datas[[#This Row],[qty_ordered]]*Sales_Datas[[#This Row],[cogs]])</f>
        <v>434710</v>
      </c>
      <c r="U5197" s="3">
        <f>IFERROR(Sales_Datas[[#This Row],[Gross_Profit]]/Sales_Datas[[#This Row],[after_discount]],0)</f>
        <v>0.93804755944931162</v>
      </c>
      <c r="V5197" s="1" t="str">
        <f>IF(Sales_Datas[[#This Row],[base_price]] &lt;= 632200, "Low", (IF(Sales_Datas[[#This Row],[base_price]] &gt;= 10092000, "High", "Medium")))</f>
        <v>Low</v>
      </c>
    </row>
    <row r="5198" spans="1:22" x14ac:dyDescent="0.25">
      <c r="A5198" s="1" t="s">
        <v>14404</v>
      </c>
      <c r="B5198" s="1" t="s">
        <v>14405</v>
      </c>
      <c r="C5198" s="2">
        <v>44354</v>
      </c>
      <c r="D5198" s="1" t="s">
        <v>14406</v>
      </c>
      <c r="E5198" s="4">
        <v>46342</v>
      </c>
      <c r="F5198">
        <v>1</v>
      </c>
      <c r="G5198" s="4">
        <v>463420</v>
      </c>
      <c r="H5198" s="4">
        <v>0</v>
      </c>
      <c r="I5198" s="4">
        <v>463420</v>
      </c>
      <c r="J5198">
        <v>1</v>
      </c>
      <c r="K5198">
        <v>0</v>
      </c>
      <c r="L5198">
        <v>0</v>
      </c>
      <c r="M5198">
        <v>1</v>
      </c>
      <c r="N5198" s="2">
        <v>44381</v>
      </c>
      <c r="O5198" s="1" t="s">
        <v>14407</v>
      </c>
      <c r="P5198" s="4">
        <v>463420</v>
      </c>
      <c r="Q5198" s="4">
        <v>31030</v>
      </c>
      <c r="R5198" s="1" t="s">
        <v>554</v>
      </c>
      <c r="S5198" s="1" t="s">
        <v>50</v>
      </c>
      <c r="T5198" s="4">
        <f>Sales_Datas[[#This Row],[after_discount]]-(Sales_Datas[[#This Row],[qty_ordered]]*Sales_Datas[[#This Row],[cogs]])</f>
        <v>432390</v>
      </c>
      <c r="U5198" s="3">
        <f>IFERROR(Sales_Datas[[#This Row],[Gross_Profit]]/Sales_Datas[[#This Row],[after_discount]],0)</f>
        <v>0.9330413016270338</v>
      </c>
      <c r="V5198" s="1" t="str">
        <f>IF(Sales_Datas[[#This Row],[base_price]] &lt;= 632200, "Low", (IF(Sales_Datas[[#This Row],[base_price]] &gt;= 10092000, "High", "Medium")))</f>
        <v>Low</v>
      </c>
    </row>
    <row r="5199" spans="1:22" x14ac:dyDescent="0.25">
      <c r="A5199" s="1" t="s">
        <v>14408</v>
      </c>
      <c r="B5199" s="1" t="s">
        <v>14409</v>
      </c>
      <c r="C5199" s="2">
        <v>44399</v>
      </c>
      <c r="D5199" s="1" t="s">
        <v>14410</v>
      </c>
      <c r="E5199" s="4">
        <v>46342</v>
      </c>
      <c r="F5199">
        <v>1</v>
      </c>
      <c r="G5199" s="4">
        <v>463420</v>
      </c>
      <c r="H5199" s="4">
        <v>0</v>
      </c>
      <c r="I5199" s="4">
        <v>463420</v>
      </c>
      <c r="J5199">
        <v>1</v>
      </c>
      <c r="K5199">
        <v>1</v>
      </c>
      <c r="L5199">
        <v>0</v>
      </c>
      <c r="M5199">
        <v>1</v>
      </c>
      <c r="N5199" s="2">
        <v>44403</v>
      </c>
      <c r="O5199" s="1" t="s">
        <v>14411</v>
      </c>
      <c r="P5199" s="4">
        <v>463420</v>
      </c>
      <c r="Q5199" s="4">
        <v>41702</v>
      </c>
      <c r="R5199" s="1" t="s">
        <v>554</v>
      </c>
      <c r="S5199" s="1" t="s">
        <v>50</v>
      </c>
      <c r="T5199" s="4">
        <f>Sales_Datas[[#This Row],[after_discount]]-(Sales_Datas[[#This Row],[qty_ordered]]*Sales_Datas[[#This Row],[cogs]])</f>
        <v>421718</v>
      </c>
      <c r="U5199" s="3">
        <f>IFERROR(Sales_Datas[[#This Row],[Gross_Profit]]/Sales_Datas[[#This Row],[after_discount]],0)</f>
        <v>0.91001251564455565</v>
      </c>
      <c r="V5199" s="1" t="str">
        <f>IF(Sales_Datas[[#This Row],[base_price]] &lt;= 632200, "Low", (IF(Sales_Datas[[#This Row],[base_price]] &gt;= 10092000, "High", "Medium")))</f>
        <v>Low</v>
      </c>
    </row>
    <row r="5200" spans="1:22" x14ac:dyDescent="0.25">
      <c r="A5200" s="1" t="s">
        <v>14412</v>
      </c>
      <c r="B5200" s="1" t="s">
        <v>2185</v>
      </c>
      <c r="C5200" s="2">
        <v>44450</v>
      </c>
      <c r="D5200" s="1" t="s">
        <v>14413</v>
      </c>
      <c r="E5200" s="4">
        <v>46342</v>
      </c>
      <c r="F5200">
        <v>1</v>
      </c>
      <c r="G5200" s="4">
        <v>463420</v>
      </c>
      <c r="H5200" s="4">
        <v>0</v>
      </c>
      <c r="I5200" s="4">
        <v>463420</v>
      </c>
      <c r="J5200">
        <v>1</v>
      </c>
      <c r="K5200">
        <v>1</v>
      </c>
      <c r="L5200">
        <v>1</v>
      </c>
      <c r="M5200">
        <v>1</v>
      </c>
      <c r="N5200" s="2">
        <v>44465</v>
      </c>
      <c r="O5200" s="1" t="s">
        <v>14414</v>
      </c>
      <c r="P5200" s="4">
        <v>463420</v>
      </c>
      <c r="Q5200" s="4">
        <v>30102</v>
      </c>
      <c r="R5200" s="1" t="s">
        <v>554</v>
      </c>
      <c r="S5200" s="1" t="s">
        <v>50</v>
      </c>
      <c r="T5200" s="4">
        <f>Sales_Datas[[#This Row],[after_discount]]-(Sales_Datas[[#This Row],[qty_ordered]]*Sales_Datas[[#This Row],[cogs]])</f>
        <v>433318</v>
      </c>
      <c r="U5200" s="3">
        <f>IFERROR(Sales_Datas[[#This Row],[Gross_Profit]]/Sales_Datas[[#This Row],[after_discount]],0)</f>
        <v>0.93504380475594495</v>
      </c>
      <c r="V5200" s="1" t="str">
        <f>IF(Sales_Datas[[#This Row],[base_price]] &lt;= 632200, "Low", (IF(Sales_Datas[[#This Row],[base_price]] &gt;= 10092000, "High", "Medium")))</f>
        <v>Low</v>
      </c>
    </row>
    <row r="5201" spans="1:22" x14ac:dyDescent="0.25">
      <c r="A5201" s="1" t="s">
        <v>14415</v>
      </c>
      <c r="B5201" s="1" t="s">
        <v>4244</v>
      </c>
      <c r="C5201" s="2">
        <v>44480</v>
      </c>
      <c r="D5201" s="1" t="s">
        <v>14416</v>
      </c>
      <c r="E5201" s="4">
        <v>46342</v>
      </c>
      <c r="F5201">
        <v>1</v>
      </c>
      <c r="G5201" s="4">
        <v>463420</v>
      </c>
      <c r="H5201" s="4">
        <v>0</v>
      </c>
      <c r="I5201" s="4">
        <v>463420</v>
      </c>
      <c r="J5201">
        <v>1</v>
      </c>
      <c r="K5201">
        <v>1</v>
      </c>
      <c r="L5201">
        <v>1</v>
      </c>
      <c r="M5201">
        <v>1</v>
      </c>
      <c r="N5201" s="2">
        <v>44394</v>
      </c>
      <c r="O5201" s="1" t="s">
        <v>14417</v>
      </c>
      <c r="P5201" s="4">
        <v>463420</v>
      </c>
      <c r="Q5201" s="4">
        <v>37990</v>
      </c>
      <c r="R5201" s="1" t="s">
        <v>554</v>
      </c>
      <c r="S5201" s="1" t="s">
        <v>50</v>
      </c>
      <c r="T5201" s="4">
        <f>Sales_Datas[[#This Row],[after_discount]]-(Sales_Datas[[#This Row],[qty_ordered]]*Sales_Datas[[#This Row],[cogs]])</f>
        <v>425430</v>
      </c>
      <c r="U5201" s="3">
        <f>IFERROR(Sales_Datas[[#This Row],[Gross_Profit]]/Sales_Datas[[#This Row],[after_discount]],0)</f>
        <v>0.91802252816020025</v>
      </c>
      <c r="V5201" s="1" t="str">
        <f>IF(Sales_Datas[[#This Row],[base_price]] &lt;= 632200, "Low", (IF(Sales_Datas[[#This Row],[base_price]] &gt;= 10092000, "High", "Medium")))</f>
        <v>Low</v>
      </c>
    </row>
    <row r="5202" spans="1:22" x14ac:dyDescent="0.25">
      <c r="A5202" s="1" t="s">
        <v>14418</v>
      </c>
      <c r="B5202" s="1" t="s">
        <v>3730</v>
      </c>
      <c r="C5202" s="2">
        <v>44492</v>
      </c>
      <c r="D5202" s="1" t="s">
        <v>14419</v>
      </c>
      <c r="E5202" s="4">
        <v>46342</v>
      </c>
      <c r="F5202">
        <v>1</v>
      </c>
      <c r="G5202" s="4">
        <v>463420</v>
      </c>
      <c r="H5202" s="4">
        <v>0</v>
      </c>
      <c r="I5202" s="4">
        <v>463420</v>
      </c>
      <c r="J5202">
        <v>1</v>
      </c>
      <c r="K5202">
        <v>1</v>
      </c>
      <c r="L5202">
        <v>0</v>
      </c>
      <c r="M5202">
        <v>1</v>
      </c>
      <c r="N5202" s="2">
        <v>44386</v>
      </c>
      <c r="O5202" s="1" t="s">
        <v>14420</v>
      </c>
      <c r="P5202" s="4">
        <v>463420</v>
      </c>
      <c r="Q5202" s="4">
        <v>31030</v>
      </c>
      <c r="R5202" s="1" t="s">
        <v>554</v>
      </c>
      <c r="S5202" s="1" t="s">
        <v>50</v>
      </c>
      <c r="T5202" s="4">
        <f>Sales_Datas[[#This Row],[after_discount]]-(Sales_Datas[[#This Row],[qty_ordered]]*Sales_Datas[[#This Row],[cogs]])</f>
        <v>432390</v>
      </c>
      <c r="U5202" s="3">
        <f>IFERROR(Sales_Datas[[#This Row],[Gross_Profit]]/Sales_Datas[[#This Row],[after_discount]],0)</f>
        <v>0.9330413016270338</v>
      </c>
      <c r="V5202" s="1" t="str">
        <f>IF(Sales_Datas[[#This Row],[base_price]] &lt;= 632200, "Low", (IF(Sales_Datas[[#This Row],[base_price]] &gt;= 10092000, "High", "Medium")))</f>
        <v>Low</v>
      </c>
    </row>
    <row r="5203" spans="1:22" x14ac:dyDescent="0.25">
      <c r="A5203" s="1" t="s">
        <v>14421</v>
      </c>
      <c r="B5203" s="1" t="s">
        <v>14422</v>
      </c>
      <c r="C5203" s="2">
        <v>44614</v>
      </c>
      <c r="D5203" s="1" t="s">
        <v>14423</v>
      </c>
      <c r="E5203" s="4">
        <v>46342</v>
      </c>
      <c r="F5203">
        <v>1</v>
      </c>
      <c r="G5203" s="4">
        <v>463420</v>
      </c>
      <c r="H5203" s="4">
        <v>0</v>
      </c>
      <c r="I5203" s="4">
        <v>463420</v>
      </c>
      <c r="J5203">
        <v>1</v>
      </c>
      <c r="K5203">
        <v>1</v>
      </c>
      <c r="L5203">
        <v>0</v>
      </c>
      <c r="M5203">
        <v>1</v>
      </c>
      <c r="N5203" s="2">
        <v>44501</v>
      </c>
      <c r="O5203" s="1" t="s">
        <v>14424</v>
      </c>
      <c r="P5203" s="4">
        <v>463420</v>
      </c>
      <c r="Q5203" s="4">
        <v>40310</v>
      </c>
      <c r="R5203" s="1" t="s">
        <v>554</v>
      </c>
      <c r="S5203" s="1" t="s">
        <v>50</v>
      </c>
      <c r="T5203" s="4">
        <f>Sales_Datas[[#This Row],[after_discount]]-(Sales_Datas[[#This Row],[qty_ordered]]*Sales_Datas[[#This Row],[cogs]])</f>
        <v>423110</v>
      </c>
      <c r="U5203" s="3">
        <f>IFERROR(Sales_Datas[[#This Row],[Gross_Profit]]/Sales_Datas[[#This Row],[after_discount]],0)</f>
        <v>0.91301627033792243</v>
      </c>
      <c r="V5203" s="1" t="str">
        <f>IF(Sales_Datas[[#This Row],[base_price]] &lt;= 632200, "Low", (IF(Sales_Datas[[#This Row],[base_price]] &gt;= 10092000, "High", "Medium")))</f>
        <v>Low</v>
      </c>
    </row>
    <row r="5204" spans="1:22" x14ac:dyDescent="0.25">
      <c r="A5204" s="1" t="s">
        <v>14425</v>
      </c>
      <c r="B5204" s="1" t="s">
        <v>14426</v>
      </c>
      <c r="C5204" s="2">
        <v>44435</v>
      </c>
      <c r="D5204" s="1" t="s">
        <v>7393</v>
      </c>
      <c r="E5204" s="4">
        <v>46342</v>
      </c>
      <c r="F5204">
        <v>1</v>
      </c>
      <c r="G5204" s="4">
        <v>463420</v>
      </c>
      <c r="H5204" s="4">
        <v>0</v>
      </c>
      <c r="I5204" s="4">
        <v>463420</v>
      </c>
      <c r="J5204">
        <v>1</v>
      </c>
      <c r="K5204">
        <v>1</v>
      </c>
      <c r="L5204">
        <v>1</v>
      </c>
      <c r="M5204">
        <v>1</v>
      </c>
      <c r="N5204" s="2">
        <v>44435</v>
      </c>
      <c r="O5204" s="1" t="s">
        <v>7394</v>
      </c>
      <c r="P5204" s="4">
        <v>202420</v>
      </c>
      <c r="Q5204" s="4">
        <v>15370</v>
      </c>
      <c r="R5204" s="1" t="s">
        <v>23</v>
      </c>
      <c r="S5204" s="1" t="s">
        <v>50</v>
      </c>
      <c r="T5204" s="4">
        <f>Sales_Datas[[#This Row],[after_discount]]-(Sales_Datas[[#This Row],[qty_ordered]]*Sales_Datas[[#This Row],[cogs]])</f>
        <v>448050</v>
      </c>
      <c r="U5204" s="3">
        <f>IFERROR(Sales_Datas[[#This Row],[Gross_Profit]]/Sales_Datas[[#This Row],[after_discount]],0)</f>
        <v>0.96683354192740922</v>
      </c>
      <c r="V5204" s="1" t="str">
        <f>IF(Sales_Datas[[#This Row],[base_price]] &lt;= 632200, "Low", (IF(Sales_Datas[[#This Row],[base_price]] &gt;= 10092000, "High", "Medium")))</f>
        <v>Low</v>
      </c>
    </row>
    <row r="5205" spans="1:22" x14ac:dyDescent="0.25">
      <c r="A5205" s="1" t="s">
        <v>14427</v>
      </c>
      <c r="B5205" s="1" t="s">
        <v>14428</v>
      </c>
      <c r="C5205" s="2">
        <v>44770</v>
      </c>
      <c r="D5205" s="1" t="s">
        <v>14429</v>
      </c>
      <c r="E5205" s="4">
        <v>46342</v>
      </c>
      <c r="F5205">
        <v>1</v>
      </c>
      <c r="G5205" s="4">
        <v>463420</v>
      </c>
      <c r="H5205" s="4">
        <v>0</v>
      </c>
      <c r="I5205" s="4">
        <v>463420</v>
      </c>
      <c r="J5205">
        <v>1</v>
      </c>
      <c r="K5205">
        <v>0</v>
      </c>
      <c r="L5205">
        <v>0</v>
      </c>
      <c r="M5205">
        <v>7</v>
      </c>
      <c r="N5205" s="2">
        <v>44745</v>
      </c>
      <c r="O5205" s="1" t="s">
        <v>14430</v>
      </c>
      <c r="P5205" s="4">
        <v>400200</v>
      </c>
      <c r="Q5205" s="4">
        <v>24360</v>
      </c>
      <c r="R5205" s="1" t="s">
        <v>23</v>
      </c>
      <c r="S5205" s="1" t="s">
        <v>66</v>
      </c>
      <c r="T5205" s="4">
        <f>Sales_Datas[[#This Row],[after_discount]]-(Sales_Datas[[#This Row],[qty_ordered]]*Sales_Datas[[#This Row],[cogs]])</f>
        <v>439060</v>
      </c>
      <c r="U5205" s="3">
        <f>IFERROR(Sales_Datas[[#This Row],[Gross_Profit]]/Sales_Datas[[#This Row],[after_discount]],0)</f>
        <v>0.94743429286608261</v>
      </c>
      <c r="V5205" s="1" t="str">
        <f>IF(Sales_Datas[[#This Row],[base_price]] &lt;= 632200, "Low", (IF(Sales_Datas[[#This Row],[base_price]] &gt;= 10092000, "High", "Medium")))</f>
        <v>Low</v>
      </c>
    </row>
    <row r="5206" spans="1:22" x14ac:dyDescent="0.25">
      <c r="A5206" s="1" t="s">
        <v>14431</v>
      </c>
      <c r="B5206" s="1" t="s">
        <v>14432</v>
      </c>
      <c r="C5206" s="2">
        <v>44416</v>
      </c>
      <c r="D5206" s="1" t="s">
        <v>14433</v>
      </c>
      <c r="E5206" s="4">
        <v>46342</v>
      </c>
      <c r="F5206">
        <v>1</v>
      </c>
      <c r="G5206" s="4">
        <v>463420</v>
      </c>
      <c r="H5206" s="4">
        <v>0</v>
      </c>
      <c r="I5206" s="4">
        <v>463420</v>
      </c>
      <c r="J5206">
        <v>1</v>
      </c>
      <c r="K5206">
        <v>1</v>
      </c>
      <c r="L5206">
        <v>1</v>
      </c>
      <c r="M5206">
        <v>1</v>
      </c>
      <c r="N5206" s="2">
        <v>44431</v>
      </c>
      <c r="O5206" s="1" t="s">
        <v>14434</v>
      </c>
      <c r="P5206" s="4">
        <v>463420</v>
      </c>
      <c r="Q5206" s="4">
        <v>37062</v>
      </c>
      <c r="R5206" s="1" t="s">
        <v>383</v>
      </c>
      <c r="S5206" s="1" t="s">
        <v>50</v>
      </c>
      <c r="T5206" s="4">
        <f>Sales_Datas[[#This Row],[after_discount]]-(Sales_Datas[[#This Row],[qty_ordered]]*Sales_Datas[[#This Row],[cogs]])</f>
        <v>426358</v>
      </c>
      <c r="U5206" s="3">
        <f>IFERROR(Sales_Datas[[#This Row],[Gross_Profit]]/Sales_Datas[[#This Row],[after_discount]],0)</f>
        <v>0.92002503128911139</v>
      </c>
      <c r="V5206" s="1" t="str">
        <f>IF(Sales_Datas[[#This Row],[base_price]] &lt;= 632200, "Low", (IF(Sales_Datas[[#This Row],[base_price]] &gt;= 10092000, "High", "Medium")))</f>
        <v>Low</v>
      </c>
    </row>
    <row r="5207" spans="1:22" x14ac:dyDescent="0.25">
      <c r="A5207" s="1" t="s">
        <v>14435</v>
      </c>
      <c r="B5207" s="1" t="s">
        <v>14436</v>
      </c>
      <c r="C5207" s="2">
        <v>44482</v>
      </c>
      <c r="D5207" s="1" t="s">
        <v>14437</v>
      </c>
      <c r="E5207" s="4">
        <v>46342</v>
      </c>
      <c r="F5207">
        <v>1</v>
      </c>
      <c r="G5207" s="4">
        <v>463420</v>
      </c>
      <c r="H5207" s="4">
        <v>0</v>
      </c>
      <c r="I5207" s="4">
        <v>463420</v>
      </c>
      <c r="J5207">
        <v>1</v>
      </c>
      <c r="K5207">
        <v>1</v>
      </c>
      <c r="L5207">
        <v>1</v>
      </c>
      <c r="M5207">
        <v>1</v>
      </c>
      <c r="N5207" s="2">
        <v>44474</v>
      </c>
      <c r="O5207" s="1" t="s">
        <v>14438</v>
      </c>
      <c r="P5207" s="4">
        <v>463420</v>
      </c>
      <c r="Q5207" s="4">
        <v>39382</v>
      </c>
      <c r="R5207" s="1" t="s">
        <v>383</v>
      </c>
      <c r="S5207" s="1" t="s">
        <v>50</v>
      </c>
      <c r="T5207" s="4">
        <f>Sales_Datas[[#This Row],[after_discount]]-(Sales_Datas[[#This Row],[qty_ordered]]*Sales_Datas[[#This Row],[cogs]])</f>
        <v>424038</v>
      </c>
      <c r="U5207" s="3">
        <f>IFERROR(Sales_Datas[[#This Row],[Gross_Profit]]/Sales_Datas[[#This Row],[after_discount]],0)</f>
        <v>0.91501877346683358</v>
      </c>
      <c r="V5207" s="1" t="str">
        <f>IF(Sales_Datas[[#This Row],[base_price]] &lt;= 632200, "Low", (IF(Sales_Datas[[#This Row],[base_price]] &gt;= 10092000, "High", "Medium")))</f>
        <v>Low</v>
      </c>
    </row>
    <row r="5208" spans="1:22" x14ac:dyDescent="0.25">
      <c r="A5208" s="1" t="s">
        <v>14439</v>
      </c>
      <c r="B5208" s="1" t="s">
        <v>10574</v>
      </c>
      <c r="C5208" s="2">
        <v>44706</v>
      </c>
      <c r="D5208" s="1" t="s">
        <v>14440</v>
      </c>
      <c r="E5208" s="4">
        <v>46342</v>
      </c>
      <c r="F5208">
        <v>1</v>
      </c>
      <c r="G5208" s="4">
        <v>463420</v>
      </c>
      <c r="H5208" s="4">
        <v>0</v>
      </c>
      <c r="I5208" s="4">
        <v>463420</v>
      </c>
      <c r="J5208">
        <v>1</v>
      </c>
      <c r="K5208">
        <v>1</v>
      </c>
      <c r="L5208">
        <v>0</v>
      </c>
      <c r="M5208">
        <v>1</v>
      </c>
      <c r="N5208" s="2">
        <v>44466</v>
      </c>
      <c r="O5208" s="1" t="s">
        <v>14441</v>
      </c>
      <c r="P5208" s="4">
        <v>463420</v>
      </c>
      <c r="Q5208" s="4">
        <v>32422</v>
      </c>
      <c r="R5208" s="1" t="s">
        <v>383</v>
      </c>
      <c r="S5208" s="1" t="s">
        <v>50</v>
      </c>
      <c r="T5208" s="4">
        <f>Sales_Datas[[#This Row],[after_discount]]-(Sales_Datas[[#This Row],[qty_ordered]]*Sales_Datas[[#This Row],[cogs]])</f>
        <v>430998</v>
      </c>
      <c r="U5208" s="3">
        <f>IFERROR(Sales_Datas[[#This Row],[Gross_Profit]]/Sales_Datas[[#This Row],[after_discount]],0)</f>
        <v>0.93003754693366714</v>
      </c>
      <c r="V5208" s="1" t="str">
        <f>IF(Sales_Datas[[#This Row],[base_price]] &lt;= 632200, "Low", (IF(Sales_Datas[[#This Row],[base_price]] &gt;= 10092000, "High", "Medium")))</f>
        <v>Low</v>
      </c>
    </row>
    <row r="5209" spans="1:22" x14ac:dyDescent="0.25">
      <c r="A5209" s="1" t="s">
        <v>14442</v>
      </c>
      <c r="B5209" s="1" t="s">
        <v>14443</v>
      </c>
      <c r="C5209" s="2">
        <v>44781</v>
      </c>
      <c r="D5209" s="1" t="s">
        <v>14444</v>
      </c>
      <c r="E5209" s="4">
        <v>46342</v>
      </c>
      <c r="F5209">
        <v>1</v>
      </c>
      <c r="G5209" s="4">
        <v>463420</v>
      </c>
      <c r="H5209" s="4">
        <v>0</v>
      </c>
      <c r="I5209" s="4">
        <v>463420</v>
      </c>
      <c r="J5209">
        <v>1</v>
      </c>
      <c r="K5209">
        <v>1</v>
      </c>
      <c r="L5209">
        <v>0</v>
      </c>
      <c r="M5209">
        <v>1</v>
      </c>
      <c r="N5209" s="2">
        <v>44794</v>
      </c>
      <c r="O5209" s="1" t="s">
        <v>14445</v>
      </c>
      <c r="P5209" s="4">
        <v>463420</v>
      </c>
      <c r="Q5209" s="4">
        <v>40774</v>
      </c>
      <c r="R5209" s="1" t="s">
        <v>383</v>
      </c>
      <c r="S5209" s="1" t="s">
        <v>50</v>
      </c>
      <c r="T5209" s="4">
        <f>Sales_Datas[[#This Row],[after_discount]]-(Sales_Datas[[#This Row],[qty_ordered]]*Sales_Datas[[#This Row],[cogs]])</f>
        <v>422646</v>
      </c>
      <c r="U5209" s="3">
        <f>IFERROR(Sales_Datas[[#This Row],[Gross_Profit]]/Sales_Datas[[#This Row],[after_discount]],0)</f>
        <v>0.9120150187734668</v>
      </c>
      <c r="V5209" s="1" t="str">
        <f>IF(Sales_Datas[[#This Row],[base_price]] &lt;= 632200, "Low", (IF(Sales_Datas[[#This Row],[base_price]] &gt;= 10092000, "High", "Medium")))</f>
        <v>Low</v>
      </c>
    </row>
    <row r="5210" spans="1:22" x14ac:dyDescent="0.25">
      <c r="A5210" s="1" t="s">
        <v>14446</v>
      </c>
      <c r="B5210" s="1" t="s">
        <v>14447</v>
      </c>
      <c r="C5210" s="2">
        <v>44384</v>
      </c>
      <c r="D5210" s="1" t="s">
        <v>14448</v>
      </c>
      <c r="E5210" s="4">
        <v>46342</v>
      </c>
      <c r="F5210">
        <v>1</v>
      </c>
      <c r="G5210" s="4">
        <v>463420</v>
      </c>
      <c r="H5210" s="4">
        <v>0</v>
      </c>
      <c r="I5210" s="4">
        <v>463420</v>
      </c>
      <c r="J5210">
        <v>1</v>
      </c>
      <c r="K5210">
        <v>1</v>
      </c>
      <c r="L5210">
        <v>1</v>
      </c>
      <c r="M5210">
        <v>1</v>
      </c>
      <c r="N5210" s="2">
        <v>44384</v>
      </c>
      <c r="O5210" s="1" t="s">
        <v>14449</v>
      </c>
      <c r="P5210" s="4">
        <v>463420</v>
      </c>
      <c r="Q5210" s="4">
        <v>41702</v>
      </c>
      <c r="R5210" s="1" t="s">
        <v>123</v>
      </c>
      <c r="S5210" s="1" t="s">
        <v>50</v>
      </c>
      <c r="T5210" s="4">
        <f>Sales_Datas[[#This Row],[after_discount]]-(Sales_Datas[[#This Row],[qty_ordered]]*Sales_Datas[[#This Row],[cogs]])</f>
        <v>421718</v>
      </c>
      <c r="U5210" s="3">
        <f>IFERROR(Sales_Datas[[#This Row],[Gross_Profit]]/Sales_Datas[[#This Row],[after_discount]],0)</f>
        <v>0.91001251564455565</v>
      </c>
      <c r="V5210" s="1" t="str">
        <f>IF(Sales_Datas[[#This Row],[base_price]] &lt;= 632200, "Low", (IF(Sales_Datas[[#This Row],[base_price]] &gt;= 10092000, "High", "Medium")))</f>
        <v>Low</v>
      </c>
    </row>
    <row r="5211" spans="1:22" x14ac:dyDescent="0.25">
      <c r="A5211" s="1" t="s">
        <v>14450</v>
      </c>
      <c r="B5211" s="1" t="s">
        <v>894</v>
      </c>
      <c r="C5211" s="2">
        <v>44636</v>
      </c>
      <c r="D5211" s="1" t="s">
        <v>14451</v>
      </c>
      <c r="E5211" s="4">
        <v>23142</v>
      </c>
      <c r="F5211">
        <v>2</v>
      </c>
      <c r="G5211" s="4">
        <v>462840</v>
      </c>
      <c r="H5211" s="4">
        <v>0</v>
      </c>
      <c r="I5211" s="4">
        <v>462840</v>
      </c>
      <c r="J5211">
        <v>1</v>
      </c>
      <c r="K5211">
        <v>1</v>
      </c>
      <c r="L5211">
        <v>1</v>
      </c>
      <c r="M5211">
        <v>1</v>
      </c>
      <c r="N5211" s="2">
        <v>44464</v>
      </c>
      <c r="O5211" s="1" t="s">
        <v>14452</v>
      </c>
      <c r="P5211" s="4">
        <v>231420</v>
      </c>
      <c r="Q5211" s="4">
        <v>14094</v>
      </c>
      <c r="R5211" s="1" t="s">
        <v>383</v>
      </c>
      <c r="S5211" s="1" t="s">
        <v>50</v>
      </c>
      <c r="T5211" s="4">
        <f>Sales_Datas[[#This Row],[after_discount]]-(Sales_Datas[[#This Row],[qty_ordered]]*Sales_Datas[[#This Row],[cogs]])</f>
        <v>434652</v>
      </c>
      <c r="U5211" s="3">
        <f>IFERROR(Sales_Datas[[#This Row],[Gross_Profit]]/Sales_Datas[[#This Row],[after_discount]],0)</f>
        <v>0.93909774436090221</v>
      </c>
      <c r="V5211" s="1" t="str">
        <f>IF(Sales_Datas[[#This Row],[base_price]] &lt;= 632200, "Low", (IF(Sales_Datas[[#This Row],[base_price]] &gt;= 10092000, "High", "Medium")))</f>
        <v>Low</v>
      </c>
    </row>
    <row r="5212" spans="1:22" x14ac:dyDescent="0.25">
      <c r="A5212" s="1" t="s">
        <v>14453</v>
      </c>
      <c r="B5212" s="1" t="s">
        <v>14454</v>
      </c>
      <c r="C5212" s="2">
        <v>44671</v>
      </c>
      <c r="D5212" s="1" t="s">
        <v>14455</v>
      </c>
      <c r="E5212" s="4">
        <v>46284</v>
      </c>
      <c r="F5212">
        <v>1</v>
      </c>
      <c r="G5212" s="4">
        <v>462840</v>
      </c>
      <c r="H5212" s="4">
        <v>0</v>
      </c>
      <c r="I5212" s="4">
        <v>462840</v>
      </c>
      <c r="J5212">
        <v>1</v>
      </c>
      <c r="K5212">
        <v>1</v>
      </c>
      <c r="L5212">
        <v>1</v>
      </c>
      <c r="M5212">
        <v>1</v>
      </c>
      <c r="N5212" s="2">
        <v>44526</v>
      </c>
      <c r="O5212" s="1" t="s">
        <v>14456</v>
      </c>
      <c r="P5212" s="4">
        <v>462840</v>
      </c>
      <c r="Q5212" s="4">
        <v>41644</v>
      </c>
      <c r="R5212" s="1" t="s">
        <v>383</v>
      </c>
      <c r="S5212" s="1" t="s">
        <v>50</v>
      </c>
      <c r="T5212" s="4">
        <f>Sales_Datas[[#This Row],[after_discount]]-(Sales_Datas[[#This Row],[qty_ordered]]*Sales_Datas[[#This Row],[cogs]])</f>
        <v>421196</v>
      </c>
      <c r="U5212" s="3">
        <f>IFERROR(Sales_Datas[[#This Row],[Gross_Profit]]/Sales_Datas[[#This Row],[after_discount]],0)</f>
        <v>0.91002506265664163</v>
      </c>
      <c r="V5212" s="1" t="str">
        <f>IF(Sales_Datas[[#This Row],[base_price]] &lt;= 632200, "Low", (IF(Sales_Datas[[#This Row],[base_price]] &gt;= 10092000, "High", "Medium")))</f>
        <v>Low</v>
      </c>
    </row>
    <row r="5213" spans="1:22" x14ac:dyDescent="0.25">
      <c r="A5213" s="1" t="s">
        <v>14457</v>
      </c>
      <c r="B5213" s="1" t="s">
        <v>14458</v>
      </c>
      <c r="C5213" s="2">
        <v>44235</v>
      </c>
      <c r="D5213" s="1" t="s">
        <v>14459</v>
      </c>
      <c r="E5213" s="4">
        <v>46110</v>
      </c>
      <c r="F5213">
        <v>1</v>
      </c>
      <c r="G5213" s="4">
        <v>461100</v>
      </c>
      <c r="H5213" s="4">
        <v>0</v>
      </c>
      <c r="I5213" s="4">
        <v>461100</v>
      </c>
      <c r="J5213">
        <v>1</v>
      </c>
      <c r="K5213">
        <v>1</v>
      </c>
      <c r="L5213">
        <v>1</v>
      </c>
      <c r="M5213">
        <v>1</v>
      </c>
      <c r="N5213" s="2">
        <v>44429</v>
      </c>
      <c r="O5213" s="1" t="s">
        <v>14460</v>
      </c>
      <c r="P5213" s="4">
        <v>461100</v>
      </c>
      <c r="Q5213" s="4">
        <v>39614</v>
      </c>
      <c r="R5213" s="1" t="s">
        <v>475</v>
      </c>
      <c r="S5213" s="1" t="s">
        <v>50</v>
      </c>
      <c r="T5213" s="4">
        <f>Sales_Datas[[#This Row],[after_discount]]-(Sales_Datas[[#This Row],[qty_ordered]]*Sales_Datas[[#This Row],[cogs]])</f>
        <v>421486</v>
      </c>
      <c r="U5213" s="3">
        <f>IFERROR(Sales_Datas[[#This Row],[Gross_Profit]]/Sales_Datas[[#This Row],[after_discount]],0)</f>
        <v>0.91408805031446538</v>
      </c>
      <c r="V5213" s="1" t="str">
        <f>IF(Sales_Datas[[#This Row],[base_price]] &lt;= 632200, "Low", (IF(Sales_Datas[[#This Row],[base_price]] &gt;= 10092000, "High", "Medium")))</f>
        <v>Low</v>
      </c>
    </row>
    <row r="5214" spans="1:22" x14ac:dyDescent="0.25">
      <c r="A5214" s="1" t="s">
        <v>14461</v>
      </c>
      <c r="B5214" s="1" t="s">
        <v>14462</v>
      </c>
      <c r="C5214" s="2">
        <v>44395</v>
      </c>
      <c r="D5214" s="1" t="s">
        <v>14463</v>
      </c>
      <c r="E5214" s="4">
        <v>46110</v>
      </c>
      <c r="F5214">
        <v>1</v>
      </c>
      <c r="G5214" s="4">
        <v>461100</v>
      </c>
      <c r="H5214" s="4">
        <v>0</v>
      </c>
      <c r="I5214" s="4">
        <v>461100</v>
      </c>
      <c r="J5214">
        <v>1</v>
      </c>
      <c r="K5214">
        <v>0</v>
      </c>
      <c r="L5214">
        <v>0</v>
      </c>
      <c r="M5214">
        <v>1</v>
      </c>
      <c r="N5214" s="2">
        <v>44399</v>
      </c>
      <c r="O5214" s="1" t="s">
        <v>14464</v>
      </c>
      <c r="P5214" s="4">
        <v>461100</v>
      </c>
      <c r="Q5214" s="4">
        <v>33176</v>
      </c>
      <c r="R5214" s="1" t="s">
        <v>475</v>
      </c>
      <c r="S5214" s="1" t="s">
        <v>50</v>
      </c>
      <c r="T5214" s="4">
        <f>Sales_Datas[[#This Row],[after_discount]]-(Sales_Datas[[#This Row],[qty_ordered]]*Sales_Datas[[#This Row],[cogs]])</f>
        <v>427924</v>
      </c>
      <c r="U5214" s="3">
        <f>IFERROR(Sales_Datas[[#This Row],[Gross_Profit]]/Sales_Datas[[#This Row],[after_discount]],0)</f>
        <v>0.92805031446540875</v>
      </c>
      <c r="V5214" s="1" t="str">
        <f>IF(Sales_Datas[[#This Row],[base_price]] &lt;= 632200, "Low", (IF(Sales_Datas[[#This Row],[base_price]] &gt;= 10092000, "High", "Medium")))</f>
        <v>Low</v>
      </c>
    </row>
    <row r="5215" spans="1:22" x14ac:dyDescent="0.25">
      <c r="A5215" s="1" t="s">
        <v>14465</v>
      </c>
      <c r="B5215" s="1" t="s">
        <v>13280</v>
      </c>
      <c r="C5215" s="2">
        <v>44407</v>
      </c>
      <c r="D5215" s="1" t="s">
        <v>14466</v>
      </c>
      <c r="E5215" s="4">
        <v>46110</v>
      </c>
      <c r="F5215">
        <v>1</v>
      </c>
      <c r="G5215" s="4">
        <v>461100</v>
      </c>
      <c r="H5215" s="4">
        <v>0</v>
      </c>
      <c r="I5215" s="4">
        <v>461100</v>
      </c>
      <c r="J5215">
        <v>1</v>
      </c>
      <c r="K5215">
        <v>1</v>
      </c>
      <c r="L5215">
        <v>1</v>
      </c>
      <c r="M5215">
        <v>1</v>
      </c>
      <c r="N5215" s="2">
        <v>44390</v>
      </c>
      <c r="O5215" s="1" t="s">
        <v>14467</v>
      </c>
      <c r="P5215" s="4">
        <v>461100</v>
      </c>
      <c r="Q5215" s="4">
        <v>37758</v>
      </c>
      <c r="R5215" s="1" t="s">
        <v>475</v>
      </c>
      <c r="S5215" s="1" t="s">
        <v>50</v>
      </c>
      <c r="T5215" s="4">
        <f>Sales_Datas[[#This Row],[after_discount]]-(Sales_Datas[[#This Row],[qty_ordered]]*Sales_Datas[[#This Row],[cogs]])</f>
        <v>423342</v>
      </c>
      <c r="U5215" s="3">
        <f>IFERROR(Sales_Datas[[#This Row],[Gross_Profit]]/Sales_Datas[[#This Row],[after_discount]],0)</f>
        <v>0.91811320754716985</v>
      </c>
      <c r="V5215" s="1" t="str">
        <f>IF(Sales_Datas[[#This Row],[base_price]] &lt;= 632200, "Low", (IF(Sales_Datas[[#This Row],[base_price]] &gt;= 10092000, "High", "Medium")))</f>
        <v>Low</v>
      </c>
    </row>
    <row r="5216" spans="1:22" x14ac:dyDescent="0.25">
      <c r="A5216" s="1" t="s">
        <v>14468</v>
      </c>
      <c r="B5216" s="1" t="s">
        <v>14469</v>
      </c>
      <c r="C5216" s="2">
        <v>44451</v>
      </c>
      <c r="D5216" s="1" t="s">
        <v>14470</v>
      </c>
      <c r="E5216" s="4">
        <v>46110</v>
      </c>
      <c r="F5216">
        <v>1</v>
      </c>
      <c r="G5216" s="4">
        <v>461100</v>
      </c>
      <c r="H5216" s="4">
        <v>0</v>
      </c>
      <c r="I5216" s="4">
        <v>461100</v>
      </c>
      <c r="J5216">
        <v>1</v>
      </c>
      <c r="K5216">
        <v>1</v>
      </c>
      <c r="L5216">
        <v>1</v>
      </c>
      <c r="M5216">
        <v>1</v>
      </c>
      <c r="N5216" s="2">
        <v>44541</v>
      </c>
      <c r="O5216" s="1" t="s">
        <v>14471</v>
      </c>
      <c r="P5216" s="4">
        <v>461100</v>
      </c>
      <c r="Q5216" s="4">
        <v>39150</v>
      </c>
      <c r="R5216" s="1" t="s">
        <v>475</v>
      </c>
      <c r="S5216" s="1" t="s">
        <v>50</v>
      </c>
      <c r="T5216" s="4">
        <f>Sales_Datas[[#This Row],[after_discount]]-(Sales_Datas[[#This Row],[qty_ordered]]*Sales_Datas[[#This Row],[cogs]])</f>
        <v>421950</v>
      </c>
      <c r="U5216" s="3">
        <f>IFERROR(Sales_Datas[[#This Row],[Gross_Profit]]/Sales_Datas[[#This Row],[after_discount]],0)</f>
        <v>0.91509433962264153</v>
      </c>
      <c r="V5216" s="1" t="str">
        <f>IF(Sales_Datas[[#This Row],[base_price]] &lt;= 632200, "Low", (IF(Sales_Datas[[#This Row],[base_price]] &gt;= 10092000, "High", "Medium")))</f>
        <v>Low</v>
      </c>
    </row>
    <row r="5217" spans="1:22" x14ac:dyDescent="0.25">
      <c r="A5217" s="1" t="s">
        <v>14472</v>
      </c>
      <c r="B5217" s="1" t="s">
        <v>14473</v>
      </c>
      <c r="C5217" s="2">
        <v>44486</v>
      </c>
      <c r="D5217" s="1" t="s">
        <v>14466</v>
      </c>
      <c r="E5217" s="4">
        <v>46110</v>
      </c>
      <c r="F5217">
        <v>1</v>
      </c>
      <c r="G5217" s="4">
        <v>461100</v>
      </c>
      <c r="H5217" s="4">
        <v>0</v>
      </c>
      <c r="I5217" s="4">
        <v>461100</v>
      </c>
      <c r="J5217">
        <v>1</v>
      </c>
      <c r="K5217">
        <v>0</v>
      </c>
      <c r="L5217">
        <v>0</v>
      </c>
      <c r="M5217">
        <v>4</v>
      </c>
      <c r="N5217" s="2">
        <v>44478</v>
      </c>
      <c r="O5217" s="1" t="s">
        <v>14467</v>
      </c>
      <c r="P5217" s="4">
        <v>461100</v>
      </c>
      <c r="Q5217" s="4">
        <v>37758</v>
      </c>
      <c r="R5217" s="1" t="s">
        <v>475</v>
      </c>
      <c r="S5217" s="1" t="s">
        <v>34</v>
      </c>
      <c r="T5217" s="4">
        <f>Sales_Datas[[#This Row],[after_discount]]-(Sales_Datas[[#This Row],[qty_ordered]]*Sales_Datas[[#This Row],[cogs]])</f>
        <v>423342</v>
      </c>
      <c r="U5217" s="3">
        <f>IFERROR(Sales_Datas[[#This Row],[Gross_Profit]]/Sales_Datas[[#This Row],[after_discount]],0)</f>
        <v>0.91811320754716985</v>
      </c>
      <c r="V5217" s="1" t="str">
        <f>IF(Sales_Datas[[#This Row],[base_price]] &lt;= 632200, "Low", (IF(Sales_Datas[[#This Row],[base_price]] &gt;= 10092000, "High", "Medium")))</f>
        <v>Low</v>
      </c>
    </row>
    <row r="5218" spans="1:22" x14ac:dyDescent="0.25">
      <c r="A5218" s="1" t="s">
        <v>14474</v>
      </c>
      <c r="B5218" s="1" t="s">
        <v>4354</v>
      </c>
      <c r="C5218" s="2">
        <v>44560</v>
      </c>
      <c r="D5218" s="1" t="s">
        <v>14475</v>
      </c>
      <c r="E5218" s="4">
        <v>46110</v>
      </c>
      <c r="F5218">
        <v>1</v>
      </c>
      <c r="G5218" s="4">
        <v>461100</v>
      </c>
      <c r="H5218" s="4">
        <v>0</v>
      </c>
      <c r="I5218" s="4">
        <v>461100</v>
      </c>
      <c r="J5218">
        <v>1</v>
      </c>
      <c r="K5218">
        <v>1</v>
      </c>
      <c r="L5218">
        <v>1</v>
      </c>
      <c r="M5218">
        <v>1</v>
      </c>
      <c r="N5218" s="2">
        <v>44389</v>
      </c>
      <c r="O5218" s="1" t="s">
        <v>14476</v>
      </c>
      <c r="P5218" s="4">
        <v>461100</v>
      </c>
      <c r="Q5218" s="4">
        <v>35960</v>
      </c>
      <c r="R5218" s="1" t="s">
        <v>475</v>
      </c>
      <c r="S5218" s="1" t="s">
        <v>50</v>
      </c>
      <c r="T5218" s="4">
        <f>Sales_Datas[[#This Row],[after_discount]]-(Sales_Datas[[#This Row],[qty_ordered]]*Sales_Datas[[#This Row],[cogs]])</f>
        <v>425140</v>
      </c>
      <c r="U5218" s="3">
        <f>IFERROR(Sales_Datas[[#This Row],[Gross_Profit]]/Sales_Datas[[#This Row],[after_discount]],0)</f>
        <v>0.92201257861635222</v>
      </c>
      <c r="V5218" s="1" t="str">
        <f>IF(Sales_Datas[[#This Row],[base_price]] &lt;= 632200, "Low", (IF(Sales_Datas[[#This Row],[base_price]] &gt;= 10092000, "High", "Medium")))</f>
        <v>Low</v>
      </c>
    </row>
    <row r="5219" spans="1:22" x14ac:dyDescent="0.25">
      <c r="A5219" s="1" t="s">
        <v>14477</v>
      </c>
      <c r="B5219" s="1" t="s">
        <v>14478</v>
      </c>
      <c r="C5219" s="2">
        <v>44574</v>
      </c>
      <c r="D5219" s="1" t="s">
        <v>14479</v>
      </c>
      <c r="E5219" s="4">
        <v>46110</v>
      </c>
      <c r="F5219">
        <v>1</v>
      </c>
      <c r="G5219" s="4">
        <v>461100</v>
      </c>
      <c r="H5219" s="4">
        <v>0</v>
      </c>
      <c r="I5219" s="4">
        <v>461100</v>
      </c>
      <c r="J5219">
        <v>1</v>
      </c>
      <c r="K5219">
        <v>1</v>
      </c>
      <c r="L5219">
        <v>1</v>
      </c>
      <c r="M5219">
        <v>1</v>
      </c>
      <c r="N5219" s="2">
        <v>44571</v>
      </c>
      <c r="O5219" s="1" t="s">
        <v>14480</v>
      </c>
      <c r="P5219" s="4">
        <v>461100</v>
      </c>
      <c r="Q5219" s="4">
        <v>28072</v>
      </c>
      <c r="R5219" s="1" t="s">
        <v>475</v>
      </c>
      <c r="S5219" s="1" t="s">
        <v>50</v>
      </c>
      <c r="T5219" s="4">
        <f>Sales_Datas[[#This Row],[after_discount]]-(Sales_Datas[[#This Row],[qty_ordered]]*Sales_Datas[[#This Row],[cogs]])</f>
        <v>433028</v>
      </c>
      <c r="U5219" s="3">
        <f>IFERROR(Sales_Datas[[#This Row],[Gross_Profit]]/Sales_Datas[[#This Row],[after_discount]],0)</f>
        <v>0.9391194968553459</v>
      </c>
      <c r="V5219" s="1" t="str">
        <f>IF(Sales_Datas[[#This Row],[base_price]] &lt;= 632200, "Low", (IF(Sales_Datas[[#This Row],[base_price]] &gt;= 10092000, "High", "Medium")))</f>
        <v>Low</v>
      </c>
    </row>
    <row r="5220" spans="1:22" x14ac:dyDescent="0.25">
      <c r="A5220" s="1" t="s">
        <v>14481</v>
      </c>
      <c r="B5220" s="1" t="s">
        <v>14482</v>
      </c>
      <c r="C5220" s="2">
        <v>44591</v>
      </c>
      <c r="D5220" s="1" t="s">
        <v>14483</v>
      </c>
      <c r="E5220" s="4">
        <v>46110</v>
      </c>
      <c r="F5220">
        <v>1</v>
      </c>
      <c r="G5220" s="4">
        <v>461100</v>
      </c>
      <c r="H5220" s="4">
        <v>0</v>
      </c>
      <c r="I5220" s="4">
        <v>461100</v>
      </c>
      <c r="J5220">
        <v>1</v>
      </c>
      <c r="K5220">
        <v>1</v>
      </c>
      <c r="L5220">
        <v>0</v>
      </c>
      <c r="M5220">
        <v>1</v>
      </c>
      <c r="N5220" s="2">
        <v>44483</v>
      </c>
      <c r="O5220" s="1" t="s">
        <v>14484</v>
      </c>
      <c r="P5220" s="4">
        <v>461100</v>
      </c>
      <c r="Q5220" s="4">
        <v>31784</v>
      </c>
      <c r="R5220" s="1" t="s">
        <v>475</v>
      </c>
      <c r="S5220" s="1" t="s">
        <v>50</v>
      </c>
      <c r="T5220" s="4">
        <f>Sales_Datas[[#This Row],[after_discount]]-(Sales_Datas[[#This Row],[qty_ordered]]*Sales_Datas[[#This Row],[cogs]])</f>
        <v>429316</v>
      </c>
      <c r="U5220" s="3">
        <f>IFERROR(Sales_Datas[[#This Row],[Gross_Profit]]/Sales_Datas[[#This Row],[after_discount]],0)</f>
        <v>0.93106918238993708</v>
      </c>
      <c r="V5220" s="1" t="str">
        <f>IF(Sales_Datas[[#This Row],[base_price]] &lt;= 632200, "Low", (IF(Sales_Datas[[#This Row],[base_price]] &gt;= 10092000, "High", "Medium")))</f>
        <v>Low</v>
      </c>
    </row>
    <row r="5221" spans="1:22" x14ac:dyDescent="0.25">
      <c r="A5221" s="1" t="s">
        <v>14485</v>
      </c>
      <c r="B5221" s="1" t="s">
        <v>14486</v>
      </c>
      <c r="C5221" s="2">
        <v>44608</v>
      </c>
      <c r="D5221" s="1" t="s">
        <v>14487</v>
      </c>
      <c r="E5221" s="4">
        <v>46110</v>
      </c>
      <c r="F5221">
        <v>1</v>
      </c>
      <c r="G5221" s="4">
        <v>461100</v>
      </c>
      <c r="H5221" s="4">
        <v>0</v>
      </c>
      <c r="I5221" s="4">
        <v>461100</v>
      </c>
      <c r="J5221">
        <v>1</v>
      </c>
      <c r="K5221">
        <v>1</v>
      </c>
      <c r="L5221">
        <v>1</v>
      </c>
      <c r="M5221">
        <v>1</v>
      </c>
      <c r="N5221" s="2">
        <v>44620</v>
      </c>
      <c r="O5221" s="1" t="s">
        <v>14488</v>
      </c>
      <c r="P5221" s="4">
        <v>461100</v>
      </c>
      <c r="Q5221" s="4">
        <v>35032</v>
      </c>
      <c r="R5221" s="1" t="s">
        <v>475</v>
      </c>
      <c r="S5221" s="1" t="s">
        <v>50</v>
      </c>
      <c r="T5221" s="4">
        <f>Sales_Datas[[#This Row],[after_discount]]-(Sales_Datas[[#This Row],[qty_ordered]]*Sales_Datas[[#This Row],[cogs]])</f>
        <v>426068</v>
      </c>
      <c r="U5221" s="3">
        <f>IFERROR(Sales_Datas[[#This Row],[Gross_Profit]]/Sales_Datas[[#This Row],[after_discount]],0)</f>
        <v>0.9240251572327044</v>
      </c>
      <c r="V5221" s="1" t="str">
        <f>IF(Sales_Datas[[#This Row],[base_price]] &lt;= 632200, "Low", (IF(Sales_Datas[[#This Row],[base_price]] &gt;= 10092000, "High", "Medium")))</f>
        <v>Low</v>
      </c>
    </row>
    <row r="5222" spans="1:22" x14ac:dyDescent="0.25">
      <c r="A5222" s="1" t="s">
        <v>14489</v>
      </c>
      <c r="B5222" s="1" t="s">
        <v>14490</v>
      </c>
      <c r="C5222" s="2">
        <v>44618</v>
      </c>
      <c r="D5222" s="1" t="s">
        <v>14491</v>
      </c>
      <c r="E5222" s="4">
        <v>46110</v>
      </c>
      <c r="F5222">
        <v>1</v>
      </c>
      <c r="G5222" s="4">
        <v>461100</v>
      </c>
      <c r="H5222" s="4">
        <v>0</v>
      </c>
      <c r="I5222" s="4">
        <v>461100</v>
      </c>
      <c r="J5222">
        <v>1</v>
      </c>
      <c r="K5222">
        <v>1</v>
      </c>
      <c r="L5222">
        <v>1</v>
      </c>
      <c r="M5222">
        <v>1</v>
      </c>
      <c r="N5222" s="2">
        <v>44617</v>
      </c>
      <c r="O5222" s="1" t="s">
        <v>14492</v>
      </c>
      <c r="P5222" s="4">
        <v>461100</v>
      </c>
      <c r="Q5222" s="4">
        <v>32712</v>
      </c>
      <c r="R5222" s="1" t="s">
        <v>475</v>
      </c>
      <c r="S5222" s="1" t="s">
        <v>50</v>
      </c>
      <c r="T5222" s="4">
        <f>Sales_Datas[[#This Row],[after_discount]]-(Sales_Datas[[#This Row],[qty_ordered]]*Sales_Datas[[#This Row],[cogs]])</f>
        <v>428388</v>
      </c>
      <c r="U5222" s="3">
        <f>IFERROR(Sales_Datas[[#This Row],[Gross_Profit]]/Sales_Datas[[#This Row],[after_discount]],0)</f>
        <v>0.9290566037735849</v>
      </c>
      <c r="V5222" s="1" t="str">
        <f>IF(Sales_Datas[[#This Row],[base_price]] &lt;= 632200, "Low", (IF(Sales_Datas[[#This Row],[base_price]] &gt;= 10092000, "High", "Medium")))</f>
        <v>Low</v>
      </c>
    </row>
    <row r="5223" spans="1:22" x14ac:dyDescent="0.25">
      <c r="A5223" s="1" t="s">
        <v>14493</v>
      </c>
      <c r="B5223" s="1" t="s">
        <v>14494</v>
      </c>
      <c r="C5223" s="2">
        <v>44867</v>
      </c>
      <c r="D5223" s="1" t="s">
        <v>14495</v>
      </c>
      <c r="E5223" s="4">
        <v>46110</v>
      </c>
      <c r="F5223">
        <v>1</v>
      </c>
      <c r="G5223" s="4">
        <v>461100</v>
      </c>
      <c r="H5223" s="4">
        <v>0</v>
      </c>
      <c r="I5223" s="4">
        <v>461100</v>
      </c>
      <c r="J5223">
        <v>1</v>
      </c>
      <c r="K5223">
        <v>1</v>
      </c>
      <c r="L5223">
        <v>0</v>
      </c>
      <c r="M5223">
        <v>1</v>
      </c>
      <c r="N5223" s="2">
        <v>44615</v>
      </c>
      <c r="O5223" s="1" t="s">
        <v>14496</v>
      </c>
      <c r="P5223" s="4">
        <v>461100</v>
      </c>
      <c r="Q5223" s="4">
        <v>31784</v>
      </c>
      <c r="R5223" s="1" t="s">
        <v>475</v>
      </c>
      <c r="S5223" s="1" t="s">
        <v>50</v>
      </c>
      <c r="T5223" s="4">
        <f>Sales_Datas[[#This Row],[after_discount]]-(Sales_Datas[[#This Row],[qty_ordered]]*Sales_Datas[[#This Row],[cogs]])</f>
        <v>429316</v>
      </c>
      <c r="U5223" s="3">
        <f>IFERROR(Sales_Datas[[#This Row],[Gross_Profit]]/Sales_Datas[[#This Row],[after_discount]],0)</f>
        <v>0.93106918238993708</v>
      </c>
      <c r="V5223" s="1" t="str">
        <f>IF(Sales_Datas[[#This Row],[base_price]] &lt;= 632200, "Low", (IF(Sales_Datas[[#This Row],[base_price]] &gt;= 10092000, "High", "Medium")))</f>
        <v>Low</v>
      </c>
    </row>
    <row r="5224" spans="1:22" x14ac:dyDescent="0.25">
      <c r="A5224" s="1" t="s">
        <v>14497</v>
      </c>
      <c r="B5224" s="1" t="s">
        <v>3237</v>
      </c>
      <c r="C5224" s="2">
        <v>44499</v>
      </c>
      <c r="D5224" s="1" t="s">
        <v>14498</v>
      </c>
      <c r="E5224" s="4">
        <v>46110</v>
      </c>
      <c r="F5224">
        <v>1</v>
      </c>
      <c r="G5224" s="4">
        <v>461100</v>
      </c>
      <c r="H5224" s="4">
        <v>0</v>
      </c>
      <c r="I5224" s="4">
        <v>461100</v>
      </c>
      <c r="J5224">
        <v>1</v>
      </c>
      <c r="K5224">
        <v>1</v>
      </c>
      <c r="L5224">
        <v>0</v>
      </c>
      <c r="M5224">
        <v>1</v>
      </c>
      <c r="N5224" s="2">
        <v>44400</v>
      </c>
      <c r="O5224" s="1" t="s">
        <v>14499</v>
      </c>
      <c r="P5224" s="4">
        <v>461100</v>
      </c>
      <c r="Q5224" s="4">
        <v>34568</v>
      </c>
      <c r="R5224" s="1" t="s">
        <v>554</v>
      </c>
      <c r="S5224" s="1" t="s">
        <v>50</v>
      </c>
      <c r="T5224" s="4">
        <f>Sales_Datas[[#This Row],[after_discount]]-(Sales_Datas[[#This Row],[qty_ordered]]*Sales_Datas[[#This Row],[cogs]])</f>
        <v>426532</v>
      </c>
      <c r="U5224" s="3">
        <f>IFERROR(Sales_Datas[[#This Row],[Gross_Profit]]/Sales_Datas[[#This Row],[after_discount]],0)</f>
        <v>0.92503144654088054</v>
      </c>
      <c r="V5224" s="1" t="str">
        <f>IF(Sales_Datas[[#This Row],[base_price]] &lt;= 632200, "Low", (IF(Sales_Datas[[#This Row],[base_price]] &gt;= 10092000, "High", "Medium")))</f>
        <v>Low</v>
      </c>
    </row>
    <row r="5225" spans="1:22" x14ac:dyDescent="0.25">
      <c r="A5225" s="1" t="s">
        <v>14500</v>
      </c>
      <c r="B5225" s="1" t="s">
        <v>14501</v>
      </c>
      <c r="C5225" s="2">
        <v>44510</v>
      </c>
      <c r="D5225" s="1" t="s">
        <v>14502</v>
      </c>
      <c r="E5225" s="4">
        <v>46110</v>
      </c>
      <c r="F5225">
        <v>1</v>
      </c>
      <c r="G5225" s="4">
        <v>461100</v>
      </c>
      <c r="H5225" s="4">
        <v>0</v>
      </c>
      <c r="I5225" s="4">
        <v>461100</v>
      </c>
      <c r="J5225">
        <v>1</v>
      </c>
      <c r="K5225">
        <v>1</v>
      </c>
      <c r="L5225">
        <v>0</v>
      </c>
      <c r="M5225">
        <v>14</v>
      </c>
      <c r="N5225" s="2">
        <v>44472</v>
      </c>
      <c r="O5225" s="1" t="s">
        <v>14503</v>
      </c>
      <c r="P5225" s="4">
        <v>461100</v>
      </c>
      <c r="Q5225" s="4">
        <v>35496</v>
      </c>
      <c r="R5225" s="1" t="s">
        <v>554</v>
      </c>
      <c r="S5225" s="1" t="s">
        <v>11223</v>
      </c>
      <c r="T5225" s="4">
        <f>Sales_Datas[[#This Row],[after_discount]]-(Sales_Datas[[#This Row],[qty_ordered]]*Sales_Datas[[#This Row],[cogs]])</f>
        <v>425604</v>
      </c>
      <c r="U5225" s="3">
        <f>IFERROR(Sales_Datas[[#This Row],[Gross_Profit]]/Sales_Datas[[#This Row],[after_discount]],0)</f>
        <v>0.92301886792452825</v>
      </c>
      <c r="V5225" s="1" t="str">
        <f>IF(Sales_Datas[[#This Row],[base_price]] &lt;= 632200, "Low", (IF(Sales_Datas[[#This Row],[base_price]] &gt;= 10092000, "High", "Medium")))</f>
        <v>Low</v>
      </c>
    </row>
    <row r="5226" spans="1:22" x14ac:dyDescent="0.25">
      <c r="A5226" s="1" t="s">
        <v>14504</v>
      </c>
      <c r="B5226" s="1" t="s">
        <v>14505</v>
      </c>
      <c r="C5226" s="2">
        <v>44651</v>
      </c>
      <c r="D5226" s="1" t="s">
        <v>14506</v>
      </c>
      <c r="E5226" s="4">
        <v>46110</v>
      </c>
      <c r="F5226">
        <v>1</v>
      </c>
      <c r="G5226" s="4">
        <v>461100</v>
      </c>
      <c r="H5226" s="4">
        <v>0</v>
      </c>
      <c r="I5226" s="4">
        <v>461100</v>
      </c>
      <c r="J5226">
        <v>1</v>
      </c>
      <c r="K5226">
        <v>1</v>
      </c>
      <c r="L5226">
        <v>1</v>
      </c>
      <c r="M5226">
        <v>1</v>
      </c>
      <c r="N5226" s="2">
        <v>44640</v>
      </c>
      <c r="O5226" s="1" t="s">
        <v>14507</v>
      </c>
      <c r="P5226" s="4">
        <v>461100</v>
      </c>
      <c r="Q5226" s="4">
        <v>40078</v>
      </c>
      <c r="R5226" s="1" t="s">
        <v>383</v>
      </c>
      <c r="S5226" s="1" t="s">
        <v>50</v>
      </c>
      <c r="T5226" s="4">
        <f>Sales_Datas[[#This Row],[after_discount]]-(Sales_Datas[[#This Row],[qty_ordered]]*Sales_Datas[[#This Row],[cogs]])</f>
        <v>421022</v>
      </c>
      <c r="U5226" s="3">
        <f>IFERROR(Sales_Datas[[#This Row],[Gross_Profit]]/Sales_Datas[[#This Row],[after_discount]],0)</f>
        <v>0.91308176100628935</v>
      </c>
      <c r="V5226" s="1" t="str">
        <f>IF(Sales_Datas[[#This Row],[base_price]] &lt;= 632200, "Low", (IF(Sales_Datas[[#This Row],[base_price]] &gt;= 10092000, "High", "Medium")))</f>
        <v>Low</v>
      </c>
    </row>
    <row r="5227" spans="1:22" x14ac:dyDescent="0.25">
      <c r="A5227" s="1" t="s">
        <v>14508</v>
      </c>
      <c r="B5227" s="1" t="s">
        <v>14509</v>
      </c>
      <c r="C5227" s="2">
        <v>44415</v>
      </c>
      <c r="D5227" s="1" t="s">
        <v>14510</v>
      </c>
      <c r="E5227" s="4">
        <v>45936</v>
      </c>
      <c r="F5227">
        <v>1</v>
      </c>
      <c r="G5227" s="4">
        <v>459360</v>
      </c>
      <c r="H5227" s="4">
        <v>0</v>
      </c>
      <c r="I5227" s="4">
        <v>459360</v>
      </c>
      <c r="J5227">
        <v>1</v>
      </c>
      <c r="K5227">
        <v>0</v>
      </c>
      <c r="L5227">
        <v>0</v>
      </c>
      <c r="M5227">
        <v>8</v>
      </c>
      <c r="N5227" s="2">
        <v>44400</v>
      </c>
      <c r="O5227" s="1" t="s">
        <v>14511</v>
      </c>
      <c r="P5227" s="4">
        <v>459360</v>
      </c>
      <c r="Q5227" s="4">
        <v>36250</v>
      </c>
      <c r="R5227" s="1" t="s">
        <v>23</v>
      </c>
      <c r="S5227" s="1" t="s">
        <v>1115</v>
      </c>
      <c r="T5227" s="4">
        <f>Sales_Datas[[#This Row],[after_discount]]-(Sales_Datas[[#This Row],[qty_ordered]]*Sales_Datas[[#This Row],[cogs]])</f>
        <v>423110</v>
      </c>
      <c r="U5227" s="3">
        <f>IFERROR(Sales_Datas[[#This Row],[Gross_Profit]]/Sales_Datas[[#This Row],[after_discount]],0)</f>
        <v>0.92108585858585856</v>
      </c>
      <c r="V5227" s="1" t="str">
        <f>IF(Sales_Datas[[#This Row],[base_price]] &lt;= 632200, "Low", (IF(Sales_Datas[[#This Row],[base_price]] &gt;= 10092000, "High", "Medium")))</f>
        <v>Low</v>
      </c>
    </row>
    <row r="5228" spans="1:22" x14ac:dyDescent="0.25">
      <c r="A5228" s="1" t="s">
        <v>14514</v>
      </c>
      <c r="B5228" s="1" t="s">
        <v>14515</v>
      </c>
      <c r="C5228" s="2">
        <v>44390</v>
      </c>
      <c r="D5228" s="1" t="s">
        <v>14512</v>
      </c>
      <c r="E5228" s="4">
        <v>45820</v>
      </c>
      <c r="F5228">
        <v>1</v>
      </c>
      <c r="G5228" s="4">
        <v>458200</v>
      </c>
      <c r="H5228" s="4">
        <v>0</v>
      </c>
      <c r="I5228" s="4">
        <v>458200</v>
      </c>
      <c r="J5228">
        <v>1</v>
      </c>
      <c r="K5228">
        <v>1</v>
      </c>
      <c r="L5228">
        <v>1</v>
      </c>
      <c r="M5228">
        <v>1</v>
      </c>
      <c r="N5228" s="2">
        <v>44400</v>
      </c>
      <c r="O5228" s="1" t="s">
        <v>14513</v>
      </c>
      <c r="P5228" s="4">
        <v>458200</v>
      </c>
      <c r="Q5228" s="4">
        <v>32074</v>
      </c>
      <c r="R5228" s="1" t="s">
        <v>29</v>
      </c>
      <c r="S5228" s="1" t="s">
        <v>50</v>
      </c>
      <c r="T5228" s="4">
        <f>Sales_Datas[[#This Row],[after_discount]]-(Sales_Datas[[#This Row],[qty_ordered]]*Sales_Datas[[#This Row],[cogs]])</f>
        <v>426126</v>
      </c>
      <c r="U5228" s="3">
        <f>IFERROR(Sales_Datas[[#This Row],[Gross_Profit]]/Sales_Datas[[#This Row],[after_discount]],0)</f>
        <v>0.93</v>
      </c>
      <c r="V5228" s="1" t="str">
        <f>IF(Sales_Datas[[#This Row],[base_price]] &lt;= 632200, "Low", (IF(Sales_Datas[[#This Row],[base_price]] &gt;= 10092000, "High", "Medium")))</f>
        <v>Low</v>
      </c>
    </row>
    <row r="5229" spans="1:22" x14ac:dyDescent="0.25">
      <c r="A5229" s="1" t="s">
        <v>14516</v>
      </c>
      <c r="B5229" s="1" t="s">
        <v>14517</v>
      </c>
      <c r="C5229" s="2">
        <v>44746</v>
      </c>
      <c r="D5229" s="1" t="s">
        <v>14518</v>
      </c>
      <c r="E5229" s="4">
        <v>22910</v>
      </c>
      <c r="F5229">
        <v>2</v>
      </c>
      <c r="G5229" s="4">
        <v>458200</v>
      </c>
      <c r="H5229" s="4">
        <v>0</v>
      </c>
      <c r="I5229" s="4">
        <v>458200</v>
      </c>
      <c r="J5229">
        <v>1</v>
      </c>
      <c r="K5229">
        <v>1</v>
      </c>
      <c r="L5229">
        <v>1</v>
      </c>
      <c r="M5229">
        <v>1</v>
      </c>
      <c r="N5229" s="2">
        <v>44660</v>
      </c>
      <c r="O5229" s="1" t="s">
        <v>14519</v>
      </c>
      <c r="P5229" s="4">
        <v>229100</v>
      </c>
      <c r="Q5229" s="4">
        <v>17168</v>
      </c>
      <c r="R5229" s="1" t="s">
        <v>383</v>
      </c>
      <c r="S5229" s="1" t="s">
        <v>50</v>
      </c>
      <c r="T5229" s="4">
        <f>Sales_Datas[[#This Row],[after_discount]]-(Sales_Datas[[#This Row],[qty_ordered]]*Sales_Datas[[#This Row],[cogs]])</f>
        <v>423864</v>
      </c>
      <c r="U5229" s="3">
        <f>IFERROR(Sales_Datas[[#This Row],[Gross_Profit]]/Sales_Datas[[#This Row],[after_discount]],0)</f>
        <v>0.92506329113924046</v>
      </c>
      <c r="V5229" s="1" t="str">
        <f>IF(Sales_Datas[[#This Row],[base_price]] &lt;= 632200, "Low", (IF(Sales_Datas[[#This Row],[base_price]] &gt;= 10092000, "High", "Medium")))</f>
        <v>Low</v>
      </c>
    </row>
    <row r="5230" spans="1:22" x14ac:dyDescent="0.25">
      <c r="A5230" s="1" t="s">
        <v>14520</v>
      </c>
      <c r="B5230" s="1" t="s">
        <v>14521</v>
      </c>
      <c r="C5230" s="2">
        <v>44453</v>
      </c>
      <c r="D5230" s="1" t="s">
        <v>14522</v>
      </c>
      <c r="E5230" s="4">
        <v>45240</v>
      </c>
      <c r="F5230">
        <v>1</v>
      </c>
      <c r="G5230" s="4">
        <v>452400</v>
      </c>
      <c r="H5230" s="4">
        <v>0</v>
      </c>
      <c r="I5230" s="4">
        <v>452400</v>
      </c>
      <c r="J5230">
        <v>1</v>
      </c>
      <c r="K5230">
        <v>0</v>
      </c>
      <c r="L5230">
        <v>0</v>
      </c>
      <c r="M5230">
        <v>1</v>
      </c>
      <c r="N5230" s="2">
        <v>44445</v>
      </c>
      <c r="O5230" s="1" t="s">
        <v>14523</v>
      </c>
      <c r="P5230" s="4">
        <v>452400</v>
      </c>
      <c r="Q5230" s="4">
        <v>39324</v>
      </c>
      <c r="R5230" s="1" t="s">
        <v>191</v>
      </c>
      <c r="S5230" s="1" t="s">
        <v>50</v>
      </c>
      <c r="T5230" s="4">
        <f>Sales_Datas[[#This Row],[after_discount]]-(Sales_Datas[[#This Row],[qty_ordered]]*Sales_Datas[[#This Row],[cogs]])</f>
        <v>413076</v>
      </c>
      <c r="U5230" s="3">
        <f>IFERROR(Sales_Datas[[#This Row],[Gross_Profit]]/Sales_Datas[[#This Row],[after_discount]],0)</f>
        <v>0.91307692307692312</v>
      </c>
      <c r="V5230" s="1" t="str">
        <f>IF(Sales_Datas[[#This Row],[base_price]] &lt;= 632200, "Low", (IF(Sales_Datas[[#This Row],[base_price]] &gt;= 10092000, "High", "Medium")))</f>
        <v>Low</v>
      </c>
    </row>
    <row r="5231" spans="1:22" x14ac:dyDescent="0.25">
      <c r="A5231" s="1" t="s">
        <v>14524</v>
      </c>
      <c r="B5231" s="1" t="s">
        <v>14525</v>
      </c>
      <c r="C5231" s="2">
        <v>44439</v>
      </c>
      <c r="D5231" s="1" t="s">
        <v>14526</v>
      </c>
      <c r="E5231" s="4">
        <v>45240</v>
      </c>
      <c r="F5231">
        <v>1</v>
      </c>
      <c r="G5231" s="4">
        <v>452400</v>
      </c>
      <c r="H5231" s="4">
        <v>0</v>
      </c>
      <c r="I5231" s="4">
        <v>452400</v>
      </c>
      <c r="J5231">
        <v>1</v>
      </c>
      <c r="K5231">
        <v>1</v>
      </c>
      <c r="L5231">
        <v>1</v>
      </c>
      <c r="M5231">
        <v>1</v>
      </c>
      <c r="N5231" s="2">
        <v>44413</v>
      </c>
      <c r="O5231" s="1" t="s">
        <v>14527</v>
      </c>
      <c r="P5231" s="4">
        <v>452400</v>
      </c>
      <c r="Q5231" s="4">
        <v>34800</v>
      </c>
      <c r="R5231" s="1" t="s">
        <v>554</v>
      </c>
      <c r="S5231" s="1" t="s">
        <v>50</v>
      </c>
      <c r="T5231" s="4">
        <f>Sales_Datas[[#This Row],[after_discount]]-(Sales_Datas[[#This Row],[qty_ordered]]*Sales_Datas[[#This Row],[cogs]])</f>
        <v>417600</v>
      </c>
      <c r="U5231" s="3">
        <f>IFERROR(Sales_Datas[[#This Row],[Gross_Profit]]/Sales_Datas[[#This Row],[after_discount]],0)</f>
        <v>0.92307692307692313</v>
      </c>
      <c r="V5231" s="1" t="str">
        <f>IF(Sales_Datas[[#This Row],[base_price]] &lt;= 632200, "Low", (IF(Sales_Datas[[#This Row],[base_price]] &gt;= 10092000, "High", "Medium")))</f>
        <v>Low</v>
      </c>
    </row>
    <row r="5232" spans="1:22" x14ac:dyDescent="0.25">
      <c r="A5232" s="1" t="s">
        <v>14528</v>
      </c>
      <c r="B5232" s="1" t="s">
        <v>14529</v>
      </c>
      <c r="C5232" s="2">
        <v>44714</v>
      </c>
      <c r="D5232" s="1" t="s">
        <v>14530</v>
      </c>
      <c r="E5232" s="4">
        <v>45240</v>
      </c>
      <c r="F5232">
        <v>1</v>
      </c>
      <c r="G5232" s="4">
        <v>452400</v>
      </c>
      <c r="H5232" s="4">
        <v>0</v>
      </c>
      <c r="I5232" s="4">
        <v>452400</v>
      </c>
      <c r="J5232">
        <v>1</v>
      </c>
      <c r="K5232">
        <v>0</v>
      </c>
      <c r="L5232">
        <v>0</v>
      </c>
      <c r="M5232">
        <v>4</v>
      </c>
      <c r="N5232" s="2">
        <v>44600</v>
      </c>
      <c r="O5232" s="1" t="s">
        <v>14531</v>
      </c>
      <c r="P5232" s="4">
        <v>452400</v>
      </c>
      <c r="Q5232" s="4">
        <v>31204</v>
      </c>
      <c r="R5232" s="1" t="s">
        <v>554</v>
      </c>
      <c r="S5232" s="1" t="s">
        <v>34</v>
      </c>
      <c r="T5232" s="4">
        <f>Sales_Datas[[#This Row],[after_discount]]-(Sales_Datas[[#This Row],[qty_ordered]]*Sales_Datas[[#This Row],[cogs]])</f>
        <v>421196</v>
      </c>
      <c r="U5232" s="3">
        <f>IFERROR(Sales_Datas[[#This Row],[Gross_Profit]]/Sales_Datas[[#This Row],[after_discount]],0)</f>
        <v>0.931025641025641</v>
      </c>
      <c r="V5232" s="1" t="str">
        <f>IF(Sales_Datas[[#This Row],[base_price]] &lt;= 632200, "Low", (IF(Sales_Datas[[#This Row],[base_price]] &gt;= 10092000, "High", "Medium")))</f>
        <v>Low</v>
      </c>
    </row>
    <row r="5233" spans="1:22" x14ac:dyDescent="0.25">
      <c r="A5233" s="1" t="s">
        <v>14532</v>
      </c>
      <c r="B5233" s="1" t="s">
        <v>14533</v>
      </c>
      <c r="C5233" s="2">
        <v>44897</v>
      </c>
      <c r="D5233" s="1" t="s">
        <v>8562</v>
      </c>
      <c r="E5233" s="4">
        <v>22620</v>
      </c>
      <c r="F5233">
        <v>2</v>
      </c>
      <c r="G5233" s="4">
        <v>452400</v>
      </c>
      <c r="H5233" s="4">
        <v>0</v>
      </c>
      <c r="I5233" s="4">
        <v>452400</v>
      </c>
      <c r="J5233">
        <v>1</v>
      </c>
      <c r="K5233">
        <v>1</v>
      </c>
      <c r="L5233">
        <v>0</v>
      </c>
      <c r="M5233">
        <v>1</v>
      </c>
      <c r="N5233" s="2">
        <v>44594</v>
      </c>
      <c r="O5233" s="1" t="s">
        <v>8563</v>
      </c>
      <c r="P5233" s="4">
        <v>284200</v>
      </c>
      <c r="Q5233" s="4">
        <v>19604</v>
      </c>
      <c r="R5233" s="1" t="s">
        <v>554</v>
      </c>
      <c r="S5233" s="1" t="s">
        <v>50</v>
      </c>
      <c r="T5233" s="4">
        <f>Sales_Datas[[#This Row],[after_discount]]-(Sales_Datas[[#This Row],[qty_ordered]]*Sales_Datas[[#This Row],[cogs]])</f>
        <v>413192</v>
      </c>
      <c r="U5233" s="3">
        <f>IFERROR(Sales_Datas[[#This Row],[Gross_Profit]]/Sales_Datas[[#This Row],[after_discount]],0)</f>
        <v>0.91333333333333333</v>
      </c>
      <c r="V5233" s="1" t="str">
        <f>IF(Sales_Datas[[#This Row],[base_price]] &lt;= 632200, "Low", (IF(Sales_Datas[[#This Row],[base_price]] &gt;= 10092000, "High", "Medium")))</f>
        <v>Low</v>
      </c>
    </row>
    <row r="5234" spans="1:22" x14ac:dyDescent="0.25">
      <c r="A5234" s="1" t="s">
        <v>14534</v>
      </c>
      <c r="B5234" s="1" t="s">
        <v>13217</v>
      </c>
      <c r="C5234" s="2">
        <v>44359</v>
      </c>
      <c r="D5234" s="1" t="s">
        <v>14535</v>
      </c>
      <c r="E5234" s="4">
        <v>45240</v>
      </c>
      <c r="F5234">
        <v>1</v>
      </c>
      <c r="G5234" s="4">
        <v>452400</v>
      </c>
      <c r="H5234" s="4">
        <v>0</v>
      </c>
      <c r="I5234" s="4">
        <v>452400</v>
      </c>
      <c r="J5234">
        <v>1</v>
      </c>
      <c r="K5234">
        <v>1</v>
      </c>
      <c r="L5234">
        <v>1</v>
      </c>
      <c r="M5234">
        <v>1</v>
      </c>
      <c r="N5234" s="2">
        <v>44540</v>
      </c>
      <c r="O5234" s="1" t="s">
        <v>14536</v>
      </c>
      <c r="P5234" s="4">
        <v>452400</v>
      </c>
      <c r="Q5234" s="4">
        <v>37526</v>
      </c>
      <c r="R5234" s="1" t="s">
        <v>383</v>
      </c>
      <c r="S5234" s="1" t="s">
        <v>50</v>
      </c>
      <c r="T5234" s="4">
        <f>Sales_Datas[[#This Row],[after_discount]]-(Sales_Datas[[#This Row],[qty_ordered]]*Sales_Datas[[#This Row],[cogs]])</f>
        <v>414874</v>
      </c>
      <c r="U5234" s="3">
        <f>IFERROR(Sales_Datas[[#This Row],[Gross_Profit]]/Sales_Datas[[#This Row],[after_discount]],0)</f>
        <v>0.91705128205128206</v>
      </c>
      <c r="V5234" s="1" t="str">
        <f>IF(Sales_Datas[[#This Row],[base_price]] &lt;= 632200, "Low", (IF(Sales_Datas[[#This Row],[base_price]] &gt;= 10092000, "High", "Medium")))</f>
        <v>Low</v>
      </c>
    </row>
    <row r="5235" spans="1:22" x14ac:dyDescent="0.25">
      <c r="A5235" s="1" t="s">
        <v>14537</v>
      </c>
      <c r="B5235" s="1" t="s">
        <v>14538</v>
      </c>
      <c r="C5235" s="2">
        <v>44438</v>
      </c>
      <c r="D5235" s="1" t="s">
        <v>14539</v>
      </c>
      <c r="E5235" s="4">
        <v>45240</v>
      </c>
      <c r="F5235">
        <v>1</v>
      </c>
      <c r="G5235" s="4">
        <v>452400</v>
      </c>
      <c r="H5235" s="4">
        <v>0</v>
      </c>
      <c r="I5235" s="4">
        <v>452400</v>
      </c>
      <c r="J5235">
        <v>1</v>
      </c>
      <c r="K5235">
        <v>1</v>
      </c>
      <c r="L5235">
        <v>1</v>
      </c>
      <c r="M5235">
        <v>1</v>
      </c>
      <c r="N5235" s="2">
        <v>44429</v>
      </c>
      <c r="O5235" s="1" t="s">
        <v>14540</v>
      </c>
      <c r="P5235" s="4">
        <v>452400</v>
      </c>
      <c r="Q5235" s="4">
        <v>36192</v>
      </c>
      <c r="R5235" s="1" t="s">
        <v>383</v>
      </c>
      <c r="S5235" s="1" t="s">
        <v>50</v>
      </c>
      <c r="T5235" s="4">
        <f>Sales_Datas[[#This Row],[after_discount]]-(Sales_Datas[[#This Row],[qty_ordered]]*Sales_Datas[[#This Row],[cogs]])</f>
        <v>416208</v>
      </c>
      <c r="U5235" s="3">
        <f>IFERROR(Sales_Datas[[#This Row],[Gross_Profit]]/Sales_Datas[[#This Row],[after_discount]],0)</f>
        <v>0.92</v>
      </c>
      <c r="V5235" s="1" t="str">
        <f>IF(Sales_Datas[[#This Row],[base_price]] &lt;= 632200, "Low", (IF(Sales_Datas[[#This Row],[base_price]] &gt;= 10092000, "High", "Medium")))</f>
        <v>Low</v>
      </c>
    </row>
    <row r="5236" spans="1:22" x14ac:dyDescent="0.25">
      <c r="A5236" s="1" t="s">
        <v>14541</v>
      </c>
      <c r="B5236" s="1" t="s">
        <v>11822</v>
      </c>
      <c r="C5236" s="2">
        <v>44428</v>
      </c>
      <c r="D5236" s="1" t="s">
        <v>14542</v>
      </c>
      <c r="E5236" s="4">
        <v>22620</v>
      </c>
      <c r="F5236">
        <v>2</v>
      </c>
      <c r="G5236" s="4">
        <v>452400</v>
      </c>
      <c r="H5236" s="4">
        <v>0</v>
      </c>
      <c r="I5236" s="4">
        <v>452400</v>
      </c>
      <c r="J5236">
        <v>1</v>
      </c>
      <c r="K5236">
        <v>0</v>
      </c>
      <c r="L5236">
        <v>0</v>
      </c>
      <c r="M5236">
        <v>9</v>
      </c>
      <c r="N5236" s="2">
        <v>44386</v>
      </c>
      <c r="O5236" s="1" t="s">
        <v>14543</v>
      </c>
      <c r="P5236" s="4">
        <v>226200</v>
      </c>
      <c r="Q5236" s="4">
        <v>19894</v>
      </c>
      <c r="R5236" s="1" t="s">
        <v>344</v>
      </c>
      <c r="S5236" s="1" t="s">
        <v>1120</v>
      </c>
      <c r="T5236" s="4">
        <f>Sales_Datas[[#This Row],[after_discount]]-(Sales_Datas[[#This Row],[qty_ordered]]*Sales_Datas[[#This Row],[cogs]])</f>
        <v>412612</v>
      </c>
      <c r="U5236" s="3">
        <f>IFERROR(Sales_Datas[[#This Row],[Gross_Profit]]/Sales_Datas[[#This Row],[after_discount]],0)</f>
        <v>0.91205128205128205</v>
      </c>
      <c r="V5236" s="1" t="str">
        <f>IF(Sales_Datas[[#This Row],[base_price]] &lt;= 632200, "Low", (IF(Sales_Datas[[#This Row],[base_price]] &gt;= 10092000, "High", "Medium")))</f>
        <v>Low</v>
      </c>
    </row>
    <row r="5237" spans="1:22" x14ac:dyDescent="0.25">
      <c r="A5237" s="1" t="s">
        <v>14544</v>
      </c>
      <c r="B5237" s="1" t="s">
        <v>11822</v>
      </c>
      <c r="C5237" s="2">
        <v>44430</v>
      </c>
      <c r="D5237" s="1" t="s">
        <v>14542</v>
      </c>
      <c r="E5237" s="4">
        <v>22620</v>
      </c>
      <c r="F5237">
        <v>2</v>
      </c>
      <c r="G5237" s="4">
        <v>452400</v>
      </c>
      <c r="H5237" s="4">
        <v>0</v>
      </c>
      <c r="I5237" s="4">
        <v>452400</v>
      </c>
      <c r="J5237">
        <v>1</v>
      </c>
      <c r="K5237">
        <v>1</v>
      </c>
      <c r="L5237">
        <v>1</v>
      </c>
      <c r="M5237">
        <v>1</v>
      </c>
      <c r="N5237" s="2">
        <v>44386</v>
      </c>
      <c r="O5237" s="1" t="s">
        <v>14543</v>
      </c>
      <c r="P5237" s="4">
        <v>226200</v>
      </c>
      <c r="Q5237" s="4">
        <v>19894</v>
      </c>
      <c r="R5237" s="1" t="s">
        <v>344</v>
      </c>
      <c r="S5237" s="1" t="s">
        <v>50</v>
      </c>
      <c r="T5237" s="4">
        <f>Sales_Datas[[#This Row],[after_discount]]-(Sales_Datas[[#This Row],[qty_ordered]]*Sales_Datas[[#This Row],[cogs]])</f>
        <v>412612</v>
      </c>
      <c r="U5237" s="3">
        <f>IFERROR(Sales_Datas[[#This Row],[Gross_Profit]]/Sales_Datas[[#This Row],[after_discount]],0)</f>
        <v>0.91205128205128205</v>
      </c>
      <c r="V5237" s="1" t="str">
        <f>IF(Sales_Datas[[#This Row],[base_price]] &lt;= 632200, "Low", (IF(Sales_Datas[[#This Row],[base_price]] &gt;= 10092000, "High", "Medium")))</f>
        <v>Low</v>
      </c>
    </row>
    <row r="5238" spans="1:22" x14ac:dyDescent="0.25">
      <c r="A5238" s="1" t="s">
        <v>14545</v>
      </c>
      <c r="B5238" s="1" t="s">
        <v>14546</v>
      </c>
      <c r="C5238" s="2">
        <v>44771</v>
      </c>
      <c r="D5238" s="1" t="s">
        <v>14547</v>
      </c>
      <c r="E5238" s="4">
        <v>45066</v>
      </c>
      <c r="F5238">
        <v>1</v>
      </c>
      <c r="G5238" s="4">
        <v>450660</v>
      </c>
      <c r="H5238" s="4">
        <v>0</v>
      </c>
      <c r="I5238" s="4">
        <v>450660</v>
      </c>
      <c r="J5238">
        <v>1</v>
      </c>
      <c r="K5238">
        <v>1</v>
      </c>
      <c r="L5238">
        <v>0</v>
      </c>
      <c r="M5238">
        <v>1</v>
      </c>
      <c r="N5238" s="2">
        <v>44511</v>
      </c>
      <c r="O5238" s="1" t="s">
        <v>14548</v>
      </c>
      <c r="P5238" s="4">
        <v>774300</v>
      </c>
      <c r="Q5238" s="4">
        <v>48778</v>
      </c>
      <c r="R5238" s="1" t="s">
        <v>23</v>
      </c>
      <c r="S5238" s="1" t="s">
        <v>50</v>
      </c>
      <c r="T5238" s="4">
        <f>Sales_Datas[[#This Row],[after_discount]]-(Sales_Datas[[#This Row],[qty_ordered]]*Sales_Datas[[#This Row],[cogs]])</f>
        <v>401882</v>
      </c>
      <c r="U5238" s="3">
        <f>IFERROR(Sales_Datas[[#This Row],[Gross_Profit]]/Sales_Datas[[#This Row],[after_discount]],0)</f>
        <v>0.89176319176319174</v>
      </c>
      <c r="V5238" s="1" t="str">
        <f>IF(Sales_Datas[[#This Row],[base_price]] &lt;= 632200, "Low", (IF(Sales_Datas[[#This Row],[base_price]] &gt;= 10092000, "High", "Medium")))</f>
        <v>Medium</v>
      </c>
    </row>
    <row r="5239" spans="1:22" x14ac:dyDescent="0.25">
      <c r="A5239" s="1" t="s">
        <v>14549</v>
      </c>
      <c r="B5239" s="1" t="s">
        <v>14550</v>
      </c>
      <c r="C5239" s="2">
        <v>44481</v>
      </c>
      <c r="D5239" s="1" t="s">
        <v>686</v>
      </c>
      <c r="E5239" s="4">
        <v>22504</v>
      </c>
      <c r="F5239">
        <v>2</v>
      </c>
      <c r="G5239" s="4">
        <v>450080</v>
      </c>
      <c r="H5239" s="4">
        <v>0</v>
      </c>
      <c r="I5239" s="4">
        <v>450080</v>
      </c>
      <c r="J5239">
        <v>1</v>
      </c>
      <c r="K5239">
        <v>1</v>
      </c>
      <c r="L5239">
        <v>1</v>
      </c>
      <c r="M5239">
        <v>1</v>
      </c>
      <c r="N5239" s="2">
        <v>44507</v>
      </c>
      <c r="O5239" s="1" t="s">
        <v>687</v>
      </c>
      <c r="P5239" s="4">
        <v>266800</v>
      </c>
      <c r="Q5239" s="4">
        <v>18908</v>
      </c>
      <c r="R5239" s="1" t="s">
        <v>344</v>
      </c>
      <c r="S5239" s="1" t="s">
        <v>50</v>
      </c>
      <c r="T5239" s="4">
        <f>Sales_Datas[[#This Row],[after_discount]]-(Sales_Datas[[#This Row],[qty_ordered]]*Sales_Datas[[#This Row],[cogs]])</f>
        <v>412264</v>
      </c>
      <c r="U5239" s="3">
        <f>IFERROR(Sales_Datas[[#This Row],[Gross_Profit]]/Sales_Datas[[#This Row],[after_discount]],0)</f>
        <v>0.91597938144329893</v>
      </c>
      <c r="V5239" s="1" t="str">
        <f>IF(Sales_Datas[[#This Row],[base_price]] &lt;= 632200, "Low", (IF(Sales_Datas[[#This Row],[base_price]] &gt;= 10092000, "High", "Medium")))</f>
        <v>Low</v>
      </c>
    </row>
    <row r="5240" spans="1:22" x14ac:dyDescent="0.25">
      <c r="A5240" s="1" t="s">
        <v>14551</v>
      </c>
      <c r="B5240" s="1" t="s">
        <v>14552</v>
      </c>
      <c r="C5240" s="2">
        <v>44542</v>
      </c>
      <c r="D5240" s="1" t="s">
        <v>686</v>
      </c>
      <c r="E5240" s="4">
        <v>22504</v>
      </c>
      <c r="F5240">
        <v>2</v>
      </c>
      <c r="G5240" s="4">
        <v>450080</v>
      </c>
      <c r="H5240" s="4">
        <v>0</v>
      </c>
      <c r="I5240" s="4">
        <v>450080</v>
      </c>
      <c r="J5240">
        <v>1</v>
      </c>
      <c r="K5240">
        <v>1</v>
      </c>
      <c r="L5240">
        <v>1</v>
      </c>
      <c r="M5240">
        <v>2</v>
      </c>
      <c r="N5240" s="2">
        <v>44527</v>
      </c>
      <c r="O5240" s="1" t="s">
        <v>687</v>
      </c>
      <c r="P5240" s="4">
        <v>266800</v>
      </c>
      <c r="Q5240" s="4">
        <v>18908</v>
      </c>
      <c r="R5240" s="1" t="s">
        <v>344</v>
      </c>
      <c r="S5240" s="1" t="s">
        <v>76</v>
      </c>
      <c r="T5240" s="4">
        <f>Sales_Datas[[#This Row],[after_discount]]-(Sales_Datas[[#This Row],[qty_ordered]]*Sales_Datas[[#This Row],[cogs]])</f>
        <v>412264</v>
      </c>
      <c r="U5240" s="3">
        <f>IFERROR(Sales_Datas[[#This Row],[Gross_Profit]]/Sales_Datas[[#This Row],[after_discount]],0)</f>
        <v>0.91597938144329893</v>
      </c>
      <c r="V5240" s="1" t="str">
        <f>IF(Sales_Datas[[#This Row],[base_price]] &lt;= 632200, "Low", (IF(Sales_Datas[[#This Row],[base_price]] &gt;= 10092000, "High", "Medium")))</f>
        <v>Low</v>
      </c>
    </row>
    <row r="5241" spans="1:22" x14ac:dyDescent="0.25">
      <c r="A5241" s="1" t="s">
        <v>14553</v>
      </c>
      <c r="B5241" s="1" t="s">
        <v>14554</v>
      </c>
      <c r="C5241" s="2">
        <v>44354</v>
      </c>
      <c r="D5241" s="1" t="s">
        <v>14555</v>
      </c>
      <c r="E5241" s="4">
        <v>44950</v>
      </c>
      <c r="F5241">
        <v>1</v>
      </c>
      <c r="G5241" s="4">
        <v>449500</v>
      </c>
      <c r="H5241" s="4">
        <v>0</v>
      </c>
      <c r="I5241" s="4">
        <v>449500</v>
      </c>
      <c r="J5241">
        <v>1</v>
      </c>
      <c r="K5241">
        <v>1</v>
      </c>
      <c r="L5241">
        <v>1</v>
      </c>
      <c r="M5241">
        <v>1</v>
      </c>
      <c r="N5241" s="2">
        <v>44383</v>
      </c>
      <c r="O5241" s="1" t="s">
        <v>14556</v>
      </c>
      <c r="P5241" s="4">
        <v>449500</v>
      </c>
      <c r="Q5241" s="4">
        <v>36366</v>
      </c>
      <c r="R5241" s="1" t="s">
        <v>55</v>
      </c>
      <c r="S5241" s="1" t="s">
        <v>50</v>
      </c>
      <c r="T5241" s="4">
        <f>Sales_Datas[[#This Row],[after_discount]]-(Sales_Datas[[#This Row],[qty_ordered]]*Sales_Datas[[#This Row],[cogs]])</f>
        <v>413134</v>
      </c>
      <c r="U5241" s="3">
        <f>IFERROR(Sales_Datas[[#This Row],[Gross_Profit]]/Sales_Datas[[#This Row],[after_discount]],0)</f>
        <v>0.9190967741935484</v>
      </c>
      <c r="V5241" s="1" t="str">
        <f>IF(Sales_Datas[[#This Row],[base_price]] &lt;= 632200, "Low", (IF(Sales_Datas[[#This Row],[base_price]] &gt;= 10092000, "High", "Medium")))</f>
        <v>Low</v>
      </c>
    </row>
    <row r="5242" spans="1:22" x14ac:dyDescent="0.25">
      <c r="A5242" s="1" t="s">
        <v>14557</v>
      </c>
      <c r="B5242" s="1" t="s">
        <v>14558</v>
      </c>
      <c r="C5242" s="2">
        <v>44680</v>
      </c>
      <c r="D5242" s="1" t="s">
        <v>14559</v>
      </c>
      <c r="E5242" s="4">
        <v>44950</v>
      </c>
      <c r="F5242">
        <v>1</v>
      </c>
      <c r="G5242" s="4">
        <v>449500</v>
      </c>
      <c r="H5242" s="4">
        <v>0</v>
      </c>
      <c r="I5242" s="4">
        <v>449500</v>
      </c>
      <c r="J5242">
        <v>1</v>
      </c>
      <c r="K5242">
        <v>1</v>
      </c>
      <c r="L5242">
        <v>0</v>
      </c>
      <c r="M5242">
        <v>4</v>
      </c>
      <c r="N5242" s="2">
        <v>44676</v>
      </c>
      <c r="O5242" s="1" t="s">
        <v>14560</v>
      </c>
      <c r="P5242" s="4">
        <v>449500</v>
      </c>
      <c r="Q5242" s="4">
        <v>30972</v>
      </c>
      <c r="R5242" s="1" t="s">
        <v>89</v>
      </c>
      <c r="S5242" s="1" t="s">
        <v>34</v>
      </c>
      <c r="T5242" s="4">
        <f>Sales_Datas[[#This Row],[after_discount]]-(Sales_Datas[[#This Row],[qty_ordered]]*Sales_Datas[[#This Row],[cogs]])</f>
        <v>418528</v>
      </c>
      <c r="U5242" s="3">
        <f>IFERROR(Sales_Datas[[#This Row],[Gross_Profit]]/Sales_Datas[[#This Row],[after_discount]],0)</f>
        <v>0.93109677419354842</v>
      </c>
      <c r="V5242" s="1" t="str">
        <f>IF(Sales_Datas[[#This Row],[base_price]] &lt;= 632200, "Low", (IF(Sales_Datas[[#This Row],[base_price]] &gt;= 10092000, "High", "Medium")))</f>
        <v>Low</v>
      </c>
    </row>
    <row r="5243" spans="1:22" x14ac:dyDescent="0.25">
      <c r="A5243" s="1" t="s">
        <v>14561</v>
      </c>
      <c r="B5243" s="1" t="s">
        <v>14562</v>
      </c>
      <c r="C5243" s="2">
        <v>44745</v>
      </c>
      <c r="D5243" s="1" t="s">
        <v>14563</v>
      </c>
      <c r="E5243" s="4">
        <v>44950</v>
      </c>
      <c r="F5243">
        <v>1</v>
      </c>
      <c r="G5243" s="4">
        <v>449500</v>
      </c>
      <c r="H5243" s="4">
        <v>0</v>
      </c>
      <c r="I5243" s="4">
        <v>449500</v>
      </c>
      <c r="J5243">
        <v>1</v>
      </c>
      <c r="K5243">
        <v>1</v>
      </c>
      <c r="L5243">
        <v>1</v>
      </c>
      <c r="M5243">
        <v>1</v>
      </c>
      <c r="N5243" s="2">
        <v>44390</v>
      </c>
      <c r="O5243" s="1" t="s">
        <v>14564</v>
      </c>
      <c r="P5243" s="4">
        <v>449500</v>
      </c>
      <c r="Q5243" s="4">
        <v>31900</v>
      </c>
      <c r="R5243" s="1" t="s">
        <v>23</v>
      </c>
      <c r="S5243" s="1" t="s">
        <v>50</v>
      </c>
      <c r="T5243" s="4">
        <f>Sales_Datas[[#This Row],[after_discount]]-(Sales_Datas[[#This Row],[qty_ordered]]*Sales_Datas[[#This Row],[cogs]])</f>
        <v>417600</v>
      </c>
      <c r="U5243" s="3">
        <f>IFERROR(Sales_Datas[[#This Row],[Gross_Profit]]/Sales_Datas[[#This Row],[after_discount]],0)</f>
        <v>0.92903225806451617</v>
      </c>
      <c r="V5243" s="1" t="str">
        <f>IF(Sales_Datas[[#This Row],[base_price]] &lt;= 632200, "Low", (IF(Sales_Datas[[#This Row],[base_price]] &gt;= 10092000, "High", "Medium")))</f>
        <v>Low</v>
      </c>
    </row>
    <row r="5244" spans="1:22" x14ac:dyDescent="0.25">
      <c r="A5244" s="1" t="s">
        <v>14565</v>
      </c>
      <c r="B5244" s="1" t="s">
        <v>14566</v>
      </c>
      <c r="C5244" s="2">
        <v>44649</v>
      </c>
      <c r="D5244" s="1" t="s">
        <v>14567</v>
      </c>
      <c r="E5244" s="4">
        <v>44660</v>
      </c>
      <c r="F5244">
        <v>1</v>
      </c>
      <c r="G5244" s="4">
        <v>446600</v>
      </c>
      <c r="H5244" s="4">
        <v>0</v>
      </c>
      <c r="I5244" s="4">
        <v>446600</v>
      </c>
      <c r="J5244">
        <v>1</v>
      </c>
      <c r="K5244">
        <v>1</v>
      </c>
      <c r="L5244">
        <v>1</v>
      </c>
      <c r="M5244">
        <v>1</v>
      </c>
      <c r="N5244" s="2">
        <v>44633</v>
      </c>
      <c r="O5244" s="1" t="s">
        <v>14568</v>
      </c>
      <c r="P5244" s="4">
        <v>446600</v>
      </c>
      <c r="Q5244" s="4">
        <v>33466</v>
      </c>
      <c r="R5244" s="1" t="s">
        <v>383</v>
      </c>
      <c r="S5244" s="1" t="s">
        <v>50</v>
      </c>
      <c r="T5244" s="4">
        <f>Sales_Datas[[#This Row],[after_discount]]-(Sales_Datas[[#This Row],[qty_ordered]]*Sales_Datas[[#This Row],[cogs]])</f>
        <v>413134</v>
      </c>
      <c r="U5244" s="3">
        <f>IFERROR(Sales_Datas[[#This Row],[Gross_Profit]]/Sales_Datas[[#This Row],[after_discount]],0)</f>
        <v>0.92506493506493503</v>
      </c>
      <c r="V5244" s="1" t="str">
        <f>IF(Sales_Datas[[#This Row],[base_price]] &lt;= 632200, "Low", (IF(Sales_Datas[[#This Row],[base_price]] &gt;= 10092000, "High", "Medium")))</f>
        <v>Low</v>
      </c>
    </row>
    <row r="5245" spans="1:22" x14ac:dyDescent="0.25">
      <c r="A5245" s="1" t="s">
        <v>14569</v>
      </c>
      <c r="B5245" s="1" t="s">
        <v>14570</v>
      </c>
      <c r="C5245" s="2">
        <v>44689</v>
      </c>
      <c r="D5245" s="1" t="s">
        <v>14571</v>
      </c>
      <c r="E5245" s="4">
        <v>14848</v>
      </c>
      <c r="F5245">
        <v>3</v>
      </c>
      <c r="G5245" s="4">
        <v>445440</v>
      </c>
      <c r="H5245" s="4">
        <v>0</v>
      </c>
      <c r="I5245" s="4">
        <v>445440</v>
      </c>
      <c r="J5245">
        <v>1</v>
      </c>
      <c r="K5245">
        <v>1</v>
      </c>
      <c r="L5245">
        <v>1</v>
      </c>
      <c r="M5245">
        <v>1</v>
      </c>
      <c r="N5245" s="2">
        <v>44523</v>
      </c>
      <c r="O5245" s="1" t="s">
        <v>14572</v>
      </c>
      <c r="P5245" s="4">
        <v>148480</v>
      </c>
      <c r="Q5245" s="4">
        <v>11426</v>
      </c>
      <c r="R5245" s="1" t="s">
        <v>344</v>
      </c>
      <c r="S5245" s="1" t="s">
        <v>50</v>
      </c>
      <c r="T5245" s="4">
        <f>Sales_Datas[[#This Row],[after_discount]]-(Sales_Datas[[#This Row],[qty_ordered]]*Sales_Datas[[#This Row],[cogs]])</f>
        <v>411162</v>
      </c>
      <c r="U5245" s="3">
        <f>IFERROR(Sales_Datas[[#This Row],[Gross_Profit]]/Sales_Datas[[#This Row],[after_discount]],0)</f>
        <v>0.92304687500000004</v>
      </c>
      <c r="V5245" s="1" t="str">
        <f>IF(Sales_Datas[[#This Row],[base_price]] &lt;= 632200, "Low", (IF(Sales_Datas[[#This Row],[base_price]] &gt;= 10092000, "High", "Medium")))</f>
        <v>Low</v>
      </c>
    </row>
    <row r="5246" spans="1:22" x14ac:dyDescent="0.25">
      <c r="A5246" s="1" t="s">
        <v>14573</v>
      </c>
      <c r="B5246" s="1" t="s">
        <v>14574</v>
      </c>
      <c r="C5246" s="2">
        <v>44415</v>
      </c>
      <c r="D5246" s="1" t="s">
        <v>14575</v>
      </c>
      <c r="E5246" s="4">
        <v>44080</v>
      </c>
      <c r="F5246">
        <v>1</v>
      </c>
      <c r="G5246" s="4">
        <v>440800</v>
      </c>
      <c r="H5246" s="4">
        <v>0</v>
      </c>
      <c r="I5246" s="4">
        <v>440800</v>
      </c>
      <c r="J5246">
        <v>1</v>
      </c>
      <c r="K5246">
        <v>1</v>
      </c>
      <c r="L5246">
        <v>1</v>
      </c>
      <c r="M5246">
        <v>1</v>
      </c>
      <c r="N5246" s="2">
        <v>44384</v>
      </c>
      <c r="O5246" s="1" t="s">
        <v>14576</v>
      </c>
      <c r="P5246" s="4">
        <v>440800</v>
      </c>
      <c r="Q5246" s="4">
        <v>37468</v>
      </c>
      <c r="R5246" s="1" t="s">
        <v>191</v>
      </c>
      <c r="S5246" s="1" t="s">
        <v>50</v>
      </c>
      <c r="T5246" s="4">
        <f>Sales_Datas[[#This Row],[after_discount]]-(Sales_Datas[[#This Row],[qty_ordered]]*Sales_Datas[[#This Row],[cogs]])</f>
        <v>403332</v>
      </c>
      <c r="U5246" s="3">
        <f>IFERROR(Sales_Datas[[#This Row],[Gross_Profit]]/Sales_Datas[[#This Row],[after_discount]],0)</f>
        <v>0.91500000000000004</v>
      </c>
      <c r="V5246" s="1" t="str">
        <f>IF(Sales_Datas[[#This Row],[base_price]] &lt;= 632200, "Low", (IF(Sales_Datas[[#This Row],[base_price]] &gt;= 10092000, "High", "Medium")))</f>
        <v>Low</v>
      </c>
    </row>
    <row r="5247" spans="1:22" x14ac:dyDescent="0.25">
      <c r="A5247" s="1" t="s">
        <v>14577</v>
      </c>
      <c r="B5247" s="1" t="s">
        <v>14578</v>
      </c>
      <c r="C5247" s="2">
        <v>44324</v>
      </c>
      <c r="D5247" s="1" t="s">
        <v>14579</v>
      </c>
      <c r="E5247" s="4">
        <v>11020</v>
      </c>
      <c r="F5247">
        <v>4</v>
      </c>
      <c r="G5247" s="4">
        <v>440800</v>
      </c>
      <c r="H5247" s="4">
        <v>0</v>
      </c>
      <c r="I5247" s="4">
        <v>440800</v>
      </c>
      <c r="J5247">
        <v>1</v>
      </c>
      <c r="K5247">
        <v>1</v>
      </c>
      <c r="L5247">
        <v>1</v>
      </c>
      <c r="M5247">
        <v>1</v>
      </c>
      <c r="N5247" s="2">
        <v>44436</v>
      </c>
      <c r="O5247" s="1" t="s">
        <v>14580</v>
      </c>
      <c r="P5247" s="4">
        <v>110200</v>
      </c>
      <c r="Q5247" s="4">
        <v>7772</v>
      </c>
      <c r="R5247" s="1" t="s">
        <v>344</v>
      </c>
      <c r="S5247" s="1" t="s">
        <v>50</v>
      </c>
      <c r="T5247" s="4">
        <f>Sales_Datas[[#This Row],[after_discount]]-(Sales_Datas[[#This Row],[qty_ordered]]*Sales_Datas[[#This Row],[cogs]])</f>
        <v>409712</v>
      </c>
      <c r="U5247" s="3">
        <f>IFERROR(Sales_Datas[[#This Row],[Gross_Profit]]/Sales_Datas[[#This Row],[after_discount]],0)</f>
        <v>0.92947368421052634</v>
      </c>
      <c r="V5247" s="1" t="str">
        <f>IF(Sales_Datas[[#This Row],[base_price]] &lt;= 632200, "Low", (IF(Sales_Datas[[#This Row],[base_price]] &gt;= 10092000, "High", "Medium")))</f>
        <v>Low</v>
      </c>
    </row>
    <row r="5248" spans="1:22" x14ac:dyDescent="0.25">
      <c r="A5248" s="1" t="s">
        <v>14581</v>
      </c>
      <c r="B5248" s="1" t="s">
        <v>14582</v>
      </c>
      <c r="C5248" s="2">
        <v>44398</v>
      </c>
      <c r="D5248" s="1" t="s">
        <v>14583</v>
      </c>
      <c r="E5248" s="4">
        <v>44080</v>
      </c>
      <c r="F5248">
        <v>1</v>
      </c>
      <c r="G5248" s="4">
        <v>440800</v>
      </c>
      <c r="H5248" s="4">
        <v>0</v>
      </c>
      <c r="I5248" s="4">
        <v>440800</v>
      </c>
      <c r="J5248">
        <v>1</v>
      </c>
      <c r="K5248">
        <v>1</v>
      </c>
      <c r="L5248">
        <v>1</v>
      </c>
      <c r="M5248">
        <v>1</v>
      </c>
      <c r="N5248" s="2">
        <v>44402</v>
      </c>
      <c r="O5248" s="1" t="s">
        <v>14584</v>
      </c>
      <c r="P5248" s="4">
        <v>440800</v>
      </c>
      <c r="Q5248" s="4">
        <v>26448</v>
      </c>
      <c r="R5248" s="1" t="s">
        <v>344</v>
      </c>
      <c r="S5248" s="1" t="s">
        <v>50</v>
      </c>
      <c r="T5248" s="4">
        <f>Sales_Datas[[#This Row],[after_discount]]-(Sales_Datas[[#This Row],[qty_ordered]]*Sales_Datas[[#This Row],[cogs]])</f>
        <v>414352</v>
      </c>
      <c r="U5248" s="3">
        <f>IFERROR(Sales_Datas[[#This Row],[Gross_Profit]]/Sales_Datas[[#This Row],[after_discount]],0)</f>
        <v>0.94</v>
      </c>
      <c r="V5248" s="1" t="str">
        <f>IF(Sales_Datas[[#This Row],[base_price]] &lt;= 632200, "Low", (IF(Sales_Datas[[#This Row],[base_price]] &gt;= 10092000, "High", "Medium")))</f>
        <v>Low</v>
      </c>
    </row>
    <row r="5249" spans="1:22" x14ac:dyDescent="0.25">
      <c r="A5249" s="1" t="s">
        <v>14585</v>
      </c>
      <c r="B5249" s="1" t="s">
        <v>14586</v>
      </c>
      <c r="C5249" s="2">
        <v>44488</v>
      </c>
      <c r="D5249" s="1" t="s">
        <v>14587</v>
      </c>
      <c r="E5249" s="4">
        <v>22040</v>
      </c>
      <c r="F5249">
        <v>2</v>
      </c>
      <c r="G5249" s="4">
        <v>440800</v>
      </c>
      <c r="H5249" s="4">
        <v>0</v>
      </c>
      <c r="I5249" s="4">
        <v>440800</v>
      </c>
      <c r="J5249">
        <v>1</v>
      </c>
      <c r="K5249">
        <v>1</v>
      </c>
      <c r="L5249">
        <v>1</v>
      </c>
      <c r="M5249">
        <v>1</v>
      </c>
      <c r="N5249" s="2">
        <v>44425</v>
      </c>
      <c r="O5249" s="1" t="s">
        <v>14588</v>
      </c>
      <c r="P5249" s="4">
        <v>284200</v>
      </c>
      <c r="Q5249" s="4">
        <v>21286</v>
      </c>
      <c r="R5249" s="1" t="s">
        <v>344</v>
      </c>
      <c r="S5249" s="1" t="s">
        <v>50</v>
      </c>
      <c r="T5249" s="4">
        <f>Sales_Datas[[#This Row],[after_discount]]-(Sales_Datas[[#This Row],[qty_ordered]]*Sales_Datas[[#This Row],[cogs]])</f>
        <v>398228</v>
      </c>
      <c r="U5249" s="3">
        <f>IFERROR(Sales_Datas[[#This Row],[Gross_Profit]]/Sales_Datas[[#This Row],[after_discount]],0)</f>
        <v>0.9034210526315789</v>
      </c>
      <c r="V5249" s="1" t="str">
        <f>IF(Sales_Datas[[#This Row],[base_price]] &lt;= 632200, "Low", (IF(Sales_Datas[[#This Row],[base_price]] &gt;= 10092000, "High", "Medium")))</f>
        <v>Low</v>
      </c>
    </row>
    <row r="5250" spans="1:22" x14ac:dyDescent="0.25">
      <c r="A5250" s="1" t="s">
        <v>14589</v>
      </c>
      <c r="B5250" s="1" t="s">
        <v>14590</v>
      </c>
      <c r="C5250" s="2">
        <v>44598</v>
      </c>
      <c r="D5250" s="1" t="s">
        <v>14591</v>
      </c>
      <c r="E5250" s="4">
        <v>43790</v>
      </c>
      <c r="F5250">
        <v>1</v>
      </c>
      <c r="G5250" s="4">
        <v>437900</v>
      </c>
      <c r="H5250" s="4">
        <v>0</v>
      </c>
      <c r="I5250" s="4">
        <v>437900</v>
      </c>
      <c r="J5250">
        <v>1</v>
      </c>
      <c r="K5250">
        <v>1</v>
      </c>
      <c r="L5250">
        <v>0</v>
      </c>
      <c r="M5250">
        <v>1</v>
      </c>
      <c r="N5250" s="2">
        <v>44720</v>
      </c>
      <c r="O5250" s="1" t="s">
        <v>14592</v>
      </c>
      <c r="P5250" s="4">
        <v>258100</v>
      </c>
      <c r="Q5250" s="4">
        <v>16240</v>
      </c>
      <c r="R5250" s="1" t="s">
        <v>554</v>
      </c>
      <c r="S5250" s="1" t="s">
        <v>50</v>
      </c>
      <c r="T5250" s="4">
        <f>Sales_Datas[[#This Row],[after_discount]]-(Sales_Datas[[#This Row],[qty_ordered]]*Sales_Datas[[#This Row],[cogs]])</f>
        <v>421660</v>
      </c>
      <c r="U5250" s="3">
        <f>IFERROR(Sales_Datas[[#This Row],[Gross_Profit]]/Sales_Datas[[#This Row],[after_discount]],0)</f>
        <v>0.96291390728476822</v>
      </c>
      <c r="V5250" s="1" t="str">
        <f>IF(Sales_Datas[[#This Row],[base_price]] &lt;= 632200, "Low", (IF(Sales_Datas[[#This Row],[base_price]] &gt;= 10092000, "High", "Medium")))</f>
        <v>Low</v>
      </c>
    </row>
    <row r="5251" spans="1:22" x14ac:dyDescent="0.25">
      <c r="A5251" s="1" t="s">
        <v>14593</v>
      </c>
      <c r="B5251" s="1" t="s">
        <v>14001</v>
      </c>
      <c r="C5251" s="2">
        <v>44545</v>
      </c>
      <c r="D5251" s="1" t="s">
        <v>11834</v>
      </c>
      <c r="E5251" s="4">
        <v>43790</v>
      </c>
      <c r="F5251">
        <v>1</v>
      </c>
      <c r="G5251" s="4">
        <v>437900</v>
      </c>
      <c r="H5251" s="4">
        <v>0</v>
      </c>
      <c r="I5251" s="4">
        <v>437900</v>
      </c>
      <c r="J5251">
        <v>1</v>
      </c>
      <c r="K5251">
        <v>1</v>
      </c>
      <c r="L5251">
        <v>1</v>
      </c>
      <c r="M5251">
        <v>1</v>
      </c>
      <c r="N5251" s="2">
        <v>44555</v>
      </c>
      <c r="O5251" s="1" t="s">
        <v>11835</v>
      </c>
      <c r="P5251" s="4">
        <v>437900</v>
      </c>
      <c r="Q5251" s="4">
        <v>28014</v>
      </c>
      <c r="R5251" s="1" t="s">
        <v>23</v>
      </c>
      <c r="S5251" s="1" t="s">
        <v>50</v>
      </c>
      <c r="T5251" s="4">
        <f>Sales_Datas[[#This Row],[after_discount]]-(Sales_Datas[[#This Row],[qty_ordered]]*Sales_Datas[[#This Row],[cogs]])</f>
        <v>409886</v>
      </c>
      <c r="U5251" s="3">
        <f>IFERROR(Sales_Datas[[#This Row],[Gross_Profit]]/Sales_Datas[[#This Row],[after_discount]],0)</f>
        <v>0.93602649006622518</v>
      </c>
      <c r="V5251" s="1" t="str">
        <f>IF(Sales_Datas[[#This Row],[base_price]] &lt;= 632200, "Low", (IF(Sales_Datas[[#This Row],[base_price]] &gt;= 10092000, "High", "Medium")))</f>
        <v>Low</v>
      </c>
    </row>
    <row r="5252" spans="1:22" x14ac:dyDescent="0.25">
      <c r="A5252" s="1" t="s">
        <v>14594</v>
      </c>
      <c r="B5252" s="1" t="s">
        <v>14595</v>
      </c>
      <c r="C5252" s="2">
        <v>44485</v>
      </c>
      <c r="D5252" s="1" t="s">
        <v>12259</v>
      </c>
      <c r="E5252" s="4">
        <v>43500</v>
      </c>
      <c r="F5252">
        <v>1</v>
      </c>
      <c r="G5252" s="4">
        <v>435000</v>
      </c>
      <c r="H5252" s="4">
        <v>0</v>
      </c>
      <c r="I5252" s="4">
        <v>435000</v>
      </c>
      <c r="J5252">
        <v>1</v>
      </c>
      <c r="K5252">
        <v>1</v>
      </c>
      <c r="L5252">
        <v>0</v>
      </c>
      <c r="M5252">
        <v>1</v>
      </c>
      <c r="N5252" s="2">
        <v>44461</v>
      </c>
      <c r="O5252" s="1" t="s">
        <v>12260</v>
      </c>
      <c r="P5252" s="4">
        <v>435000</v>
      </c>
      <c r="Q5252" s="4">
        <v>37410</v>
      </c>
      <c r="R5252" s="1" t="s">
        <v>191</v>
      </c>
      <c r="S5252" s="1" t="s">
        <v>50</v>
      </c>
      <c r="T5252" s="4">
        <f>Sales_Datas[[#This Row],[after_discount]]-(Sales_Datas[[#This Row],[qty_ordered]]*Sales_Datas[[#This Row],[cogs]])</f>
        <v>397590</v>
      </c>
      <c r="U5252" s="3">
        <f>IFERROR(Sales_Datas[[#This Row],[Gross_Profit]]/Sales_Datas[[#This Row],[after_discount]],0)</f>
        <v>0.91400000000000003</v>
      </c>
      <c r="V5252" s="1" t="str">
        <f>IF(Sales_Datas[[#This Row],[base_price]] &lt;= 632200, "Low", (IF(Sales_Datas[[#This Row],[base_price]] &gt;= 10092000, "High", "Medium")))</f>
        <v>Low</v>
      </c>
    </row>
    <row r="5253" spans="1:22" x14ac:dyDescent="0.25">
      <c r="A5253" s="1" t="s">
        <v>14596</v>
      </c>
      <c r="B5253" s="1" t="s">
        <v>14597</v>
      </c>
      <c r="C5253" s="2">
        <v>44206</v>
      </c>
      <c r="D5253" s="1" t="s">
        <v>14598</v>
      </c>
      <c r="E5253" s="4">
        <v>43500</v>
      </c>
      <c r="F5253">
        <v>1</v>
      </c>
      <c r="G5253" s="4">
        <v>435000</v>
      </c>
      <c r="H5253" s="4">
        <v>0</v>
      </c>
      <c r="I5253" s="4">
        <v>435000</v>
      </c>
      <c r="J5253">
        <v>1</v>
      </c>
      <c r="K5253">
        <v>1</v>
      </c>
      <c r="L5253">
        <v>1</v>
      </c>
      <c r="M5253">
        <v>1</v>
      </c>
      <c r="N5253" s="2">
        <v>44483</v>
      </c>
      <c r="O5253" s="1" t="s">
        <v>14599</v>
      </c>
      <c r="P5253" s="4">
        <v>435000</v>
      </c>
      <c r="Q5253" s="4">
        <v>29986</v>
      </c>
      <c r="R5253" s="1" t="s">
        <v>475</v>
      </c>
      <c r="S5253" s="1" t="s">
        <v>50</v>
      </c>
      <c r="T5253" s="4">
        <f>Sales_Datas[[#This Row],[after_discount]]-(Sales_Datas[[#This Row],[qty_ordered]]*Sales_Datas[[#This Row],[cogs]])</f>
        <v>405014</v>
      </c>
      <c r="U5253" s="3">
        <f>IFERROR(Sales_Datas[[#This Row],[Gross_Profit]]/Sales_Datas[[#This Row],[after_discount]],0)</f>
        <v>0.93106666666666671</v>
      </c>
      <c r="V5253" s="1" t="str">
        <f>IF(Sales_Datas[[#This Row],[base_price]] &lt;= 632200, "Low", (IF(Sales_Datas[[#This Row],[base_price]] &gt;= 10092000, "High", "Medium")))</f>
        <v>Low</v>
      </c>
    </row>
    <row r="5254" spans="1:22" x14ac:dyDescent="0.25">
      <c r="A5254" s="1" t="s">
        <v>14600</v>
      </c>
      <c r="B5254" s="1" t="s">
        <v>14601</v>
      </c>
      <c r="C5254" s="2">
        <v>44559</v>
      </c>
      <c r="D5254" s="1" t="s">
        <v>14602</v>
      </c>
      <c r="E5254" s="4">
        <v>43500</v>
      </c>
      <c r="F5254">
        <v>1</v>
      </c>
      <c r="G5254" s="4">
        <v>435000</v>
      </c>
      <c r="H5254" s="4">
        <v>0</v>
      </c>
      <c r="I5254" s="4">
        <v>435000</v>
      </c>
      <c r="J5254">
        <v>1</v>
      </c>
      <c r="K5254">
        <v>1</v>
      </c>
      <c r="L5254">
        <v>0</v>
      </c>
      <c r="M5254">
        <v>1</v>
      </c>
      <c r="N5254" s="2">
        <v>44474</v>
      </c>
      <c r="O5254" s="1" t="s">
        <v>14603</v>
      </c>
      <c r="P5254" s="4">
        <v>435000</v>
      </c>
      <c r="Q5254" s="4">
        <v>30450</v>
      </c>
      <c r="R5254" s="1" t="s">
        <v>475</v>
      </c>
      <c r="S5254" s="1" t="s">
        <v>50</v>
      </c>
      <c r="T5254" s="4">
        <f>Sales_Datas[[#This Row],[after_discount]]-(Sales_Datas[[#This Row],[qty_ordered]]*Sales_Datas[[#This Row],[cogs]])</f>
        <v>404550</v>
      </c>
      <c r="U5254" s="3">
        <f>IFERROR(Sales_Datas[[#This Row],[Gross_Profit]]/Sales_Datas[[#This Row],[after_discount]],0)</f>
        <v>0.93</v>
      </c>
      <c r="V5254" s="1" t="str">
        <f>IF(Sales_Datas[[#This Row],[base_price]] &lt;= 632200, "Low", (IF(Sales_Datas[[#This Row],[base_price]] &gt;= 10092000, "High", "Medium")))</f>
        <v>Low</v>
      </c>
    </row>
    <row r="5255" spans="1:22" x14ac:dyDescent="0.25">
      <c r="A5255" s="1" t="s">
        <v>14604</v>
      </c>
      <c r="B5255" s="1" t="s">
        <v>14605</v>
      </c>
      <c r="C5255" s="2">
        <v>44705</v>
      </c>
      <c r="D5255" s="1" t="s">
        <v>14606</v>
      </c>
      <c r="E5255" s="4">
        <v>43500</v>
      </c>
      <c r="F5255">
        <v>1</v>
      </c>
      <c r="G5255" s="4">
        <v>435000</v>
      </c>
      <c r="H5255" s="4">
        <v>0</v>
      </c>
      <c r="I5255" s="4">
        <v>435000</v>
      </c>
      <c r="J5255">
        <v>1</v>
      </c>
      <c r="K5255">
        <v>1</v>
      </c>
      <c r="L5255">
        <v>0</v>
      </c>
      <c r="M5255">
        <v>1</v>
      </c>
      <c r="N5255" s="2">
        <v>44706</v>
      </c>
      <c r="O5255" s="1" t="s">
        <v>14607</v>
      </c>
      <c r="P5255" s="4">
        <v>435000</v>
      </c>
      <c r="Q5255" s="4">
        <v>35206</v>
      </c>
      <c r="R5255" s="1" t="s">
        <v>475</v>
      </c>
      <c r="S5255" s="1" t="s">
        <v>50</v>
      </c>
      <c r="T5255" s="4">
        <f>Sales_Datas[[#This Row],[after_discount]]-(Sales_Datas[[#This Row],[qty_ordered]]*Sales_Datas[[#This Row],[cogs]])</f>
        <v>399794</v>
      </c>
      <c r="U5255" s="3">
        <f>IFERROR(Sales_Datas[[#This Row],[Gross_Profit]]/Sales_Datas[[#This Row],[after_discount]],0)</f>
        <v>0.9190666666666667</v>
      </c>
      <c r="V5255" s="1" t="str">
        <f>IF(Sales_Datas[[#This Row],[base_price]] &lt;= 632200, "Low", (IF(Sales_Datas[[#This Row],[base_price]] &gt;= 10092000, "High", "Medium")))</f>
        <v>Low</v>
      </c>
    </row>
    <row r="5256" spans="1:22" x14ac:dyDescent="0.25">
      <c r="A5256" s="1" t="s">
        <v>14608</v>
      </c>
      <c r="B5256" s="1" t="s">
        <v>14609</v>
      </c>
      <c r="C5256" s="2">
        <v>44758</v>
      </c>
      <c r="D5256" s="1" t="s">
        <v>14602</v>
      </c>
      <c r="E5256" s="4">
        <v>43500</v>
      </c>
      <c r="F5256">
        <v>1</v>
      </c>
      <c r="G5256" s="4">
        <v>435000</v>
      </c>
      <c r="H5256" s="4">
        <v>0</v>
      </c>
      <c r="I5256" s="4">
        <v>435000</v>
      </c>
      <c r="J5256">
        <v>1</v>
      </c>
      <c r="K5256">
        <v>1</v>
      </c>
      <c r="L5256">
        <v>0</v>
      </c>
      <c r="M5256">
        <v>1</v>
      </c>
      <c r="N5256" s="2">
        <v>44745</v>
      </c>
      <c r="O5256" s="1" t="s">
        <v>14603</v>
      </c>
      <c r="P5256" s="4">
        <v>435000</v>
      </c>
      <c r="Q5256" s="4">
        <v>30450</v>
      </c>
      <c r="R5256" s="1" t="s">
        <v>475</v>
      </c>
      <c r="S5256" s="1" t="s">
        <v>50</v>
      </c>
      <c r="T5256" s="4">
        <f>Sales_Datas[[#This Row],[after_discount]]-(Sales_Datas[[#This Row],[qty_ordered]]*Sales_Datas[[#This Row],[cogs]])</f>
        <v>404550</v>
      </c>
      <c r="U5256" s="3">
        <f>IFERROR(Sales_Datas[[#This Row],[Gross_Profit]]/Sales_Datas[[#This Row],[after_discount]],0)</f>
        <v>0.93</v>
      </c>
      <c r="V5256" s="1" t="str">
        <f>IF(Sales_Datas[[#This Row],[base_price]] &lt;= 632200, "Low", (IF(Sales_Datas[[#This Row],[base_price]] &gt;= 10092000, "High", "Medium")))</f>
        <v>Low</v>
      </c>
    </row>
    <row r="5257" spans="1:22" x14ac:dyDescent="0.25">
      <c r="A5257" s="1" t="s">
        <v>14610</v>
      </c>
      <c r="B5257" s="1" t="s">
        <v>14611</v>
      </c>
      <c r="C5257" s="2">
        <v>44550</v>
      </c>
      <c r="D5257" s="1" t="s">
        <v>14612</v>
      </c>
      <c r="E5257" s="4">
        <v>21750</v>
      </c>
      <c r="F5257">
        <v>2</v>
      </c>
      <c r="G5257" s="4">
        <v>435000</v>
      </c>
      <c r="H5257" s="4">
        <v>0</v>
      </c>
      <c r="I5257" s="4">
        <v>435000</v>
      </c>
      <c r="J5257">
        <v>1</v>
      </c>
      <c r="K5257">
        <v>1</v>
      </c>
      <c r="L5257">
        <v>1</v>
      </c>
      <c r="M5257">
        <v>1</v>
      </c>
      <c r="N5257" s="2">
        <v>44546</v>
      </c>
      <c r="O5257" s="1" t="s">
        <v>14613</v>
      </c>
      <c r="P5257" s="4">
        <v>217500</v>
      </c>
      <c r="Q5257" s="4">
        <v>17574</v>
      </c>
      <c r="R5257" s="1" t="s">
        <v>554</v>
      </c>
      <c r="S5257" s="1" t="s">
        <v>50</v>
      </c>
      <c r="T5257" s="4">
        <f>Sales_Datas[[#This Row],[after_discount]]-(Sales_Datas[[#This Row],[qty_ordered]]*Sales_Datas[[#This Row],[cogs]])</f>
        <v>399852</v>
      </c>
      <c r="U5257" s="3">
        <f>IFERROR(Sales_Datas[[#This Row],[Gross_Profit]]/Sales_Datas[[#This Row],[after_discount]],0)</f>
        <v>0.91920000000000002</v>
      </c>
      <c r="V5257" s="1" t="str">
        <f>IF(Sales_Datas[[#This Row],[base_price]] &lt;= 632200, "Low", (IF(Sales_Datas[[#This Row],[base_price]] &gt;= 10092000, "High", "Medium")))</f>
        <v>Low</v>
      </c>
    </row>
    <row r="5258" spans="1:22" x14ac:dyDescent="0.25">
      <c r="A5258" s="1" t="s">
        <v>14614</v>
      </c>
      <c r="B5258" s="1" t="s">
        <v>14615</v>
      </c>
      <c r="C5258" s="2">
        <v>44605</v>
      </c>
      <c r="D5258" s="1" t="s">
        <v>14616</v>
      </c>
      <c r="E5258" s="4">
        <v>43500</v>
      </c>
      <c r="F5258">
        <v>1</v>
      </c>
      <c r="G5258" s="4">
        <v>435000</v>
      </c>
      <c r="H5258" s="4">
        <v>0</v>
      </c>
      <c r="I5258" s="4">
        <v>435000</v>
      </c>
      <c r="J5258">
        <v>1</v>
      </c>
      <c r="K5258">
        <v>1</v>
      </c>
      <c r="L5258">
        <v>1</v>
      </c>
      <c r="M5258">
        <v>1</v>
      </c>
      <c r="N5258" s="2">
        <v>44444</v>
      </c>
      <c r="O5258" s="1" t="s">
        <v>14617</v>
      </c>
      <c r="P5258" s="4">
        <v>435000</v>
      </c>
      <c r="Q5258" s="4">
        <v>28710</v>
      </c>
      <c r="R5258" s="1" t="s">
        <v>554</v>
      </c>
      <c r="S5258" s="1" t="s">
        <v>50</v>
      </c>
      <c r="T5258" s="4">
        <f>Sales_Datas[[#This Row],[after_discount]]-(Sales_Datas[[#This Row],[qty_ordered]]*Sales_Datas[[#This Row],[cogs]])</f>
        <v>406290</v>
      </c>
      <c r="U5258" s="3">
        <f>IFERROR(Sales_Datas[[#This Row],[Gross_Profit]]/Sales_Datas[[#This Row],[after_discount]],0)</f>
        <v>0.93400000000000005</v>
      </c>
      <c r="V5258" s="1" t="str">
        <f>IF(Sales_Datas[[#This Row],[base_price]] &lt;= 632200, "Low", (IF(Sales_Datas[[#This Row],[base_price]] &gt;= 10092000, "High", "Medium")))</f>
        <v>Low</v>
      </c>
    </row>
    <row r="5259" spans="1:22" x14ac:dyDescent="0.25">
      <c r="A5259" s="1" t="s">
        <v>14618</v>
      </c>
      <c r="B5259" s="1" t="s">
        <v>14619</v>
      </c>
      <c r="C5259" s="2">
        <v>44616</v>
      </c>
      <c r="D5259" s="1" t="s">
        <v>14620</v>
      </c>
      <c r="E5259" s="4">
        <v>43500</v>
      </c>
      <c r="F5259">
        <v>1</v>
      </c>
      <c r="G5259" s="4">
        <v>435000</v>
      </c>
      <c r="H5259" s="4">
        <v>0</v>
      </c>
      <c r="I5259" s="4">
        <v>435000</v>
      </c>
      <c r="J5259">
        <v>1</v>
      </c>
      <c r="K5259">
        <v>0</v>
      </c>
      <c r="L5259">
        <v>0</v>
      </c>
      <c r="M5259">
        <v>4</v>
      </c>
      <c r="N5259" s="2">
        <v>44610</v>
      </c>
      <c r="O5259" s="1" t="s">
        <v>14621</v>
      </c>
      <c r="P5259" s="4">
        <v>435000</v>
      </c>
      <c r="Q5259" s="4">
        <v>31726</v>
      </c>
      <c r="R5259" s="1" t="s">
        <v>554</v>
      </c>
      <c r="S5259" s="1" t="s">
        <v>34</v>
      </c>
      <c r="T5259" s="4">
        <f>Sales_Datas[[#This Row],[after_discount]]-(Sales_Datas[[#This Row],[qty_ordered]]*Sales_Datas[[#This Row],[cogs]])</f>
        <v>403274</v>
      </c>
      <c r="U5259" s="3">
        <f>IFERROR(Sales_Datas[[#This Row],[Gross_Profit]]/Sales_Datas[[#This Row],[after_discount]],0)</f>
        <v>0.92706666666666671</v>
      </c>
      <c r="V5259" s="1" t="str">
        <f>IF(Sales_Datas[[#This Row],[base_price]] &lt;= 632200, "Low", (IF(Sales_Datas[[#This Row],[base_price]] &gt;= 10092000, "High", "Medium")))</f>
        <v>Low</v>
      </c>
    </row>
    <row r="5260" spans="1:22" x14ac:dyDescent="0.25">
      <c r="A5260" s="1" t="s">
        <v>14622</v>
      </c>
      <c r="B5260" s="1" t="s">
        <v>14623</v>
      </c>
      <c r="C5260" s="2">
        <v>44658</v>
      </c>
      <c r="D5260" s="1" t="s">
        <v>723</v>
      </c>
      <c r="E5260" s="4">
        <v>43500</v>
      </c>
      <c r="F5260">
        <v>1</v>
      </c>
      <c r="G5260" s="4">
        <v>435000</v>
      </c>
      <c r="H5260" s="4">
        <v>0</v>
      </c>
      <c r="I5260" s="4">
        <v>435000</v>
      </c>
      <c r="J5260">
        <v>1</v>
      </c>
      <c r="K5260">
        <v>1</v>
      </c>
      <c r="L5260">
        <v>0</v>
      </c>
      <c r="M5260">
        <v>1</v>
      </c>
      <c r="N5260" s="2">
        <v>44477</v>
      </c>
      <c r="O5260" s="1" t="s">
        <v>724</v>
      </c>
      <c r="P5260" s="4">
        <v>1159420</v>
      </c>
      <c r="Q5260" s="4">
        <v>74182</v>
      </c>
      <c r="R5260" s="1" t="s">
        <v>23</v>
      </c>
      <c r="S5260" s="1" t="s">
        <v>50</v>
      </c>
      <c r="T5260" s="4">
        <f>Sales_Datas[[#This Row],[after_discount]]-(Sales_Datas[[#This Row],[qty_ordered]]*Sales_Datas[[#This Row],[cogs]])</f>
        <v>360818</v>
      </c>
      <c r="U5260" s="3">
        <f>IFERROR(Sales_Datas[[#This Row],[Gross_Profit]]/Sales_Datas[[#This Row],[after_discount]],0)</f>
        <v>0.82946666666666669</v>
      </c>
      <c r="V5260" s="1" t="str">
        <f>IF(Sales_Datas[[#This Row],[base_price]] &lt;= 632200, "Low", (IF(Sales_Datas[[#This Row],[base_price]] &gt;= 10092000, "High", "Medium")))</f>
        <v>Medium</v>
      </c>
    </row>
    <row r="5261" spans="1:22" x14ac:dyDescent="0.25">
      <c r="A5261" s="1" t="s">
        <v>14624</v>
      </c>
      <c r="B5261" s="1" t="s">
        <v>14625</v>
      </c>
      <c r="C5261" s="2">
        <v>44709</v>
      </c>
      <c r="D5261" s="1" t="s">
        <v>723</v>
      </c>
      <c r="E5261" s="4">
        <v>43500</v>
      </c>
      <c r="F5261">
        <v>1</v>
      </c>
      <c r="G5261" s="4">
        <v>435000</v>
      </c>
      <c r="H5261" s="4">
        <v>0</v>
      </c>
      <c r="I5261" s="4">
        <v>435000</v>
      </c>
      <c r="J5261">
        <v>1</v>
      </c>
      <c r="K5261">
        <v>1</v>
      </c>
      <c r="L5261">
        <v>0</v>
      </c>
      <c r="M5261">
        <v>1</v>
      </c>
      <c r="N5261" s="2">
        <v>44510</v>
      </c>
      <c r="O5261" s="1" t="s">
        <v>724</v>
      </c>
      <c r="P5261" s="4">
        <v>1159420</v>
      </c>
      <c r="Q5261" s="4">
        <v>74182</v>
      </c>
      <c r="R5261" s="1" t="s">
        <v>23</v>
      </c>
      <c r="S5261" s="1" t="s">
        <v>50</v>
      </c>
      <c r="T5261" s="4">
        <f>Sales_Datas[[#This Row],[after_discount]]-(Sales_Datas[[#This Row],[qty_ordered]]*Sales_Datas[[#This Row],[cogs]])</f>
        <v>360818</v>
      </c>
      <c r="U5261" s="3">
        <f>IFERROR(Sales_Datas[[#This Row],[Gross_Profit]]/Sales_Datas[[#This Row],[after_discount]],0)</f>
        <v>0.82946666666666669</v>
      </c>
      <c r="V5261" s="1" t="str">
        <f>IF(Sales_Datas[[#This Row],[base_price]] &lt;= 632200, "Low", (IF(Sales_Datas[[#This Row],[base_price]] &gt;= 10092000, "High", "Medium")))</f>
        <v>Medium</v>
      </c>
    </row>
    <row r="5262" spans="1:22" x14ac:dyDescent="0.25">
      <c r="A5262" s="1" t="s">
        <v>14626</v>
      </c>
      <c r="B5262" s="1" t="s">
        <v>14627</v>
      </c>
      <c r="C5262" s="2">
        <v>44712</v>
      </c>
      <c r="D5262" s="1" t="s">
        <v>723</v>
      </c>
      <c r="E5262" s="4">
        <v>43500</v>
      </c>
      <c r="F5262">
        <v>1</v>
      </c>
      <c r="G5262" s="4">
        <v>435000</v>
      </c>
      <c r="H5262" s="4">
        <v>0</v>
      </c>
      <c r="I5262" s="4">
        <v>435000</v>
      </c>
      <c r="J5262">
        <v>1</v>
      </c>
      <c r="K5262">
        <v>1</v>
      </c>
      <c r="L5262">
        <v>1</v>
      </c>
      <c r="M5262">
        <v>1</v>
      </c>
      <c r="N5262" s="2">
        <v>44702</v>
      </c>
      <c r="O5262" s="1" t="s">
        <v>724</v>
      </c>
      <c r="P5262" s="4">
        <v>1159420</v>
      </c>
      <c r="Q5262" s="4">
        <v>74182</v>
      </c>
      <c r="R5262" s="1" t="s">
        <v>23</v>
      </c>
      <c r="S5262" s="1" t="s">
        <v>50</v>
      </c>
      <c r="T5262" s="4">
        <f>Sales_Datas[[#This Row],[after_discount]]-(Sales_Datas[[#This Row],[qty_ordered]]*Sales_Datas[[#This Row],[cogs]])</f>
        <v>360818</v>
      </c>
      <c r="U5262" s="3">
        <f>IFERROR(Sales_Datas[[#This Row],[Gross_Profit]]/Sales_Datas[[#This Row],[after_discount]],0)</f>
        <v>0.82946666666666669</v>
      </c>
      <c r="V5262" s="1" t="str">
        <f>IF(Sales_Datas[[#This Row],[base_price]] &lt;= 632200, "Low", (IF(Sales_Datas[[#This Row],[base_price]] &gt;= 10092000, "High", "Medium")))</f>
        <v>Medium</v>
      </c>
    </row>
    <row r="5263" spans="1:22" x14ac:dyDescent="0.25">
      <c r="A5263" s="1" t="s">
        <v>14628</v>
      </c>
      <c r="B5263" s="1" t="s">
        <v>14629</v>
      </c>
      <c r="C5263" s="2">
        <v>44871</v>
      </c>
      <c r="D5263" s="1" t="s">
        <v>723</v>
      </c>
      <c r="E5263" s="4">
        <v>43500</v>
      </c>
      <c r="F5263">
        <v>1</v>
      </c>
      <c r="G5263" s="4">
        <v>435000</v>
      </c>
      <c r="H5263" s="4">
        <v>0</v>
      </c>
      <c r="I5263" s="4">
        <v>435000</v>
      </c>
      <c r="J5263">
        <v>1</v>
      </c>
      <c r="K5263">
        <v>1</v>
      </c>
      <c r="L5263">
        <v>0</v>
      </c>
      <c r="M5263">
        <v>4</v>
      </c>
      <c r="N5263" s="2">
        <v>44447</v>
      </c>
      <c r="O5263" s="1" t="s">
        <v>724</v>
      </c>
      <c r="P5263" s="4">
        <v>1159420</v>
      </c>
      <c r="Q5263" s="4">
        <v>74182</v>
      </c>
      <c r="R5263" s="1" t="s">
        <v>23</v>
      </c>
      <c r="S5263" s="1" t="s">
        <v>34</v>
      </c>
      <c r="T5263" s="4">
        <f>Sales_Datas[[#This Row],[after_discount]]-(Sales_Datas[[#This Row],[qty_ordered]]*Sales_Datas[[#This Row],[cogs]])</f>
        <v>360818</v>
      </c>
      <c r="U5263" s="3">
        <f>IFERROR(Sales_Datas[[#This Row],[Gross_Profit]]/Sales_Datas[[#This Row],[after_discount]],0)</f>
        <v>0.82946666666666669</v>
      </c>
      <c r="V5263" s="1" t="str">
        <f>IF(Sales_Datas[[#This Row],[base_price]] &lt;= 632200, "Low", (IF(Sales_Datas[[#This Row],[base_price]] &gt;= 10092000, "High", "Medium")))</f>
        <v>Medium</v>
      </c>
    </row>
    <row r="5264" spans="1:22" x14ac:dyDescent="0.25">
      <c r="A5264" s="1" t="s">
        <v>14630</v>
      </c>
      <c r="B5264" s="1" t="s">
        <v>14631</v>
      </c>
      <c r="C5264" s="2">
        <v>44388</v>
      </c>
      <c r="D5264" s="1" t="s">
        <v>14632</v>
      </c>
      <c r="E5264" s="4">
        <v>21750</v>
      </c>
      <c r="F5264">
        <v>2</v>
      </c>
      <c r="G5264" s="4">
        <v>435000</v>
      </c>
      <c r="H5264" s="4">
        <v>0</v>
      </c>
      <c r="I5264" s="4">
        <v>435000</v>
      </c>
      <c r="J5264">
        <v>1</v>
      </c>
      <c r="K5264">
        <v>1</v>
      </c>
      <c r="L5264">
        <v>0</v>
      </c>
      <c r="M5264">
        <v>1</v>
      </c>
      <c r="N5264" s="2">
        <v>44510</v>
      </c>
      <c r="O5264" s="1" t="s">
        <v>14633</v>
      </c>
      <c r="P5264" s="4">
        <v>217500</v>
      </c>
      <c r="Q5264" s="4">
        <v>18676</v>
      </c>
      <c r="R5264" s="1" t="s">
        <v>383</v>
      </c>
      <c r="S5264" s="1" t="s">
        <v>50</v>
      </c>
      <c r="T5264" s="4">
        <f>Sales_Datas[[#This Row],[after_discount]]-(Sales_Datas[[#This Row],[qty_ordered]]*Sales_Datas[[#This Row],[cogs]])</f>
        <v>397648</v>
      </c>
      <c r="U5264" s="3">
        <f>IFERROR(Sales_Datas[[#This Row],[Gross_Profit]]/Sales_Datas[[#This Row],[after_discount]],0)</f>
        <v>0.91413333333333335</v>
      </c>
      <c r="V5264" s="1" t="str">
        <f>IF(Sales_Datas[[#This Row],[base_price]] &lt;= 632200, "Low", (IF(Sales_Datas[[#This Row],[base_price]] &gt;= 10092000, "High", "Medium")))</f>
        <v>Low</v>
      </c>
    </row>
    <row r="5265" spans="1:22" x14ac:dyDescent="0.25">
      <c r="A5265" s="1" t="s">
        <v>14634</v>
      </c>
      <c r="B5265" s="1" t="s">
        <v>13086</v>
      </c>
      <c r="C5265" s="2">
        <v>44423</v>
      </c>
      <c r="D5265" s="1" t="s">
        <v>14635</v>
      </c>
      <c r="E5265" s="4">
        <v>43500</v>
      </c>
      <c r="F5265">
        <v>1</v>
      </c>
      <c r="G5265" s="4">
        <v>435000</v>
      </c>
      <c r="H5265" s="4">
        <v>0</v>
      </c>
      <c r="I5265" s="4">
        <v>435000</v>
      </c>
      <c r="J5265">
        <v>1</v>
      </c>
      <c r="K5265">
        <v>1</v>
      </c>
      <c r="L5265">
        <v>1</v>
      </c>
      <c r="M5265">
        <v>1</v>
      </c>
      <c r="N5265" s="2">
        <v>44388</v>
      </c>
      <c r="O5265" s="1" t="s">
        <v>14636</v>
      </c>
      <c r="P5265" s="4">
        <v>435000</v>
      </c>
      <c r="Q5265" s="4">
        <v>33060</v>
      </c>
      <c r="R5265" s="1" t="s">
        <v>383</v>
      </c>
      <c r="S5265" s="1" t="s">
        <v>50</v>
      </c>
      <c r="T5265" s="4">
        <f>Sales_Datas[[#This Row],[after_discount]]-(Sales_Datas[[#This Row],[qty_ordered]]*Sales_Datas[[#This Row],[cogs]])</f>
        <v>401940</v>
      </c>
      <c r="U5265" s="3">
        <f>IFERROR(Sales_Datas[[#This Row],[Gross_Profit]]/Sales_Datas[[#This Row],[after_discount]],0)</f>
        <v>0.92400000000000004</v>
      </c>
      <c r="V5265" s="1" t="str">
        <f>IF(Sales_Datas[[#This Row],[base_price]] &lt;= 632200, "Low", (IF(Sales_Datas[[#This Row],[base_price]] &gt;= 10092000, "High", "Medium")))</f>
        <v>Low</v>
      </c>
    </row>
    <row r="5266" spans="1:22" x14ac:dyDescent="0.25">
      <c r="A5266" s="1" t="s">
        <v>14637</v>
      </c>
      <c r="B5266" s="1" t="s">
        <v>14638</v>
      </c>
      <c r="C5266" s="2">
        <v>44435</v>
      </c>
      <c r="D5266" s="1" t="s">
        <v>14639</v>
      </c>
      <c r="E5266" s="4">
        <v>43500</v>
      </c>
      <c r="F5266">
        <v>1</v>
      </c>
      <c r="G5266" s="4">
        <v>435000</v>
      </c>
      <c r="H5266" s="4">
        <v>0</v>
      </c>
      <c r="I5266" s="4">
        <v>435000</v>
      </c>
      <c r="J5266">
        <v>1</v>
      </c>
      <c r="K5266">
        <v>1</v>
      </c>
      <c r="L5266">
        <v>1</v>
      </c>
      <c r="M5266">
        <v>1</v>
      </c>
      <c r="N5266" s="2">
        <v>44433</v>
      </c>
      <c r="O5266" s="1" t="s">
        <v>14640</v>
      </c>
      <c r="P5266" s="4">
        <v>435000</v>
      </c>
      <c r="Q5266" s="4">
        <v>29580</v>
      </c>
      <c r="R5266" s="1" t="s">
        <v>383</v>
      </c>
      <c r="S5266" s="1" t="s">
        <v>50</v>
      </c>
      <c r="T5266" s="4">
        <f>Sales_Datas[[#This Row],[after_discount]]-(Sales_Datas[[#This Row],[qty_ordered]]*Sales_Datas[[#This Row],[cogs]])</f>
        <v>405420</v>
      </c>
      <c r="U5266" s="3">
        <f>IFERROR(Sales_Datas[[#This Row],[Gross_Profit]]/Sales_Datas[[#This Row],[after_discount]],0)</f>
        <v>0.93200000000000005</v>
      </c>
      <c r="V5266" s="1" t="str">
        <f>IF(Sales_Datas[[#This Row],[base_price]] &lt;= 632200, "Low", (IF(Sales_Datas[[#This Row],[base_price]] &gt;= 10092000, "High", "Medium")))</f>
        <v>Low</v>
      </c>
    </row>
    <row r="5267" spans="1:22" x14ac:dyDescent="0.25">
      <c r="A5267" s="1" t="s">
        <v>14641</v>
      </c>
      <c r="B5267" s="1" t="s">
        <v>13086</v>
      </c>
      <c r="C5267" s="2">
        <v>44447</v>
      </c>
      <c r="D5267" s="1" t="s">
        <v>14635</v>
      </c>
      <c r="E5267" s="4">
        <v>43500</v>
      </c>
      <c r="F5267">
        <v>1</v>
      </c>
      <c r="G5267" s="4">
        <v>435000</v>
      </c>
      <c r="H5267" s="4">
        <v>0</v>
      </c>
      <c r="I5267" s="4">
        <v>435000</v>
      </c>
      <c r="J5267">
        <v>1</v>
      </c>
      <c r="K5267">
        <v>1</v>
      </c>
      <c r="L5267">
        <v>1</v>
      </c>
      <c r="M5267">
        <v>1</v>
      </c>
      <c r="N5267" s="2">
        <v>44388</v>
      </c>
      <c r="O5267" s="1" t="s">
        <v>14636</v>
      </c>
      <c r="P5267" s="4">
        <v>435000</v>
      </c>
      <c r="Q5267" s="4">
        <v>33060</v>
      </c>
      <c r="R5267" s="1" t="s">
        <v>383</v>
      </c>
      <c r="S5267" s="1" t="s">
        <v>50</v>
      </c>
      <c r="T5267" s="4">
        <f>Sales_Datas[[#This Row],[after_discount]]-(Sales_Datas[[#This Row],[qty_ordered]]*Sales_Datas[[#This Row],[cogs]])</f>
        <v>401940</v>
      </c>
      <c r="U5267" s="3">
        <f>IFERROR(Sales_Datas[[#This Row],[Gross_Profit]]/Sales_Datas[[#This Row],[after_discount]],0)</f>
        <v>0.92400000000000004</v>
      </c>
      <c r="V5267" s="1" t="str">
        <f>IF(Sales_Datas[[#This Row],[base_price]] &lt;= 632200, "Low", (IF(Sales_Datas[[#This Row],[base_price]] &gt;= 10092000, "High", "Medium")))</f>
        <v>Low</v>
      </c>
    </row>
    <row r="5268" spans="1:22" x14ac:dyDescent="0.25">
      <c r="A5268" s="1" t="s">
        <v>14642</v>
      </c>
      <c r="B5268" s="1" t="s">
        <v>14643</v>
      </c>
      <c r="C5268" s="2">
        <v>44569</v>
      </c>
      <c r="D5268" s="1" t="s">
        <v>12364</v>
      </c>
      <c r="E5268" s="4">
        <v>43500</v>
      </c>
      <c r="F5268">
        <v>1</v>
      </c>
      <c r="G5268" s="4">
        <v>435000</v>
      </c>
      <c r="H5268" s="4">
        <v>0</v>
      </c>
      <c r="I5268" s="4">
        <v>435000</v>
      </c>
      <c r="J5268">
        <v>1</v>
      </c>
      <c r="K5268">
        <v>1</v>
      </c>
      <c r="L5268">
        <v>1</v>
      </c>
      <c r="M5268">
        <v>1</v>
      </c>
      <c r="N5268" s="2">
        <v>44801</v>
      </c>
      <c r="O5268" s="1" t="s">
        <v>12365</v>
      </c>
      <c r="P5268" s="4">
        <v>435000</v>
      </c>
      <c r="Q5268" s="4">
        <v>28246</v>
      </c>
      <c r="R5268" s="1" t="s">
        <v>383</v>
      </c>
      <c r="S5268" s="1" t="s">
        <v>50</v>
      </c>
      <c r="T5268" s="4">
        <f>Sales_Datas[[#This Row],[after_discount]]-(Sales_Datas[[#This Row],[qty_ordered]]*Sales_Datas[[#This Row],[cogs]])</f>
        <v>406754</v>
      </c>
      <c r="U5268" s="3">
        <f>IFERROR(Sales_Datas[[#This Row],[Gross_Profit]]/Sales_Datas[[#This Row],[after_discount]],0)</f>
        <v>0.93506666666666671</v>
      </c>
      <c r="V5268" s="1" t="str">
        <f>IF(Sales_Datas[[#This Row],[base_price]] &lt;= 632200, "Low", (IF(Sales_Datas[[#This Row],[base_price]] &gt;= 10092000, "High", "Medium")))</f>
        <v>Low</v>
      </c>
    </row>
    <row r="5269" spans="1:22" x14ac:dyDescent="0.25">
      <c r="A5269" s="1" t="s">
        <v>14644</v>
      </c>
      <c r="B5269" s="1" t="s">
        <v>14645</v>
      </c>
      <c r="C5269" s="2">
        <v>44709</v>
      </c>
      <c r="D5269" s="1" t="s">
        <v>14646</v>
      </c>
      <c r="E5269" s="4">
        <v>21750</v>
      </c>
      <c r="F5269">
        <v>2</v>
      </c>
      <c r="G5269" s="4">
        <v>435000</v>
      </c>
      <c r="H5269" s="4">
        <v>0</v>
      </c>
      <c r="I5269" s="4">
        <v>435000</v>
      </c>
      <c r="J5269">
        <v>1</v>
      </c>
      <c r="K5269">
        <v>1</v>
      </c>
      <c r="L5269">
        <v>1</v>
      </c>
      <c r="M5269">
        <v>1</v>
      </c>
      <c r="N5269" s="2">
        <v>44692</v>
      </c>
      <c r="O5269" s="1" t="s">
        <v>14647</v>
      </c>
      <c r="P5269" s="4">
        <v>217500</v>
      </c>
      <c r="Q5269" s="4">
        <v>13050</v>
      </c>
      <c r="R5269" s="1" t="s">
        <v>383</v>
      </c>
      <c r="S5269" s="1" t="s">
        <v>50</v>
      </c>
      <c r="T5269" s="4">
        <f>Sales_Datas[[#This Row],[after_discount]]-(Sales_Datas[[#This Row],[qty_ordered]]*Sales_Datas[[#This Row],[cogs]])</f>
        <v>408900</v>
      </c>
      <c r="U5269" s="3">
        <f>IFERROR(Sales_Datas[[#This Row],[Gross_Profit]]/Sales_Datas[[#This Row],[after_discount]],0)</f>
        <v>0.94</v>
      </c>
      <c r="V5269" s="1" t="str">
        <f>IF(Sales_Datas[[#This Row],[base_price]] &lt;= 632200, "Low", (IF(Sales_Datas[[#This Row],[base_price]] &gt;= 10092000, "High", "Medium")))</f>
        <v>Low</v>
      </c>
    </row>
    <row r="5270" spans="1:22" x14ac:dyDescent="0.25">
      <c r="A5270" s="1" t="s">
        <v>14648</v>
      </c>
      <c r="B5270" s="1" t="s">
        <v>14649</v>
      </c>
      <c r="C5270" s="2">
        <v>44768</v>
      </c>
      <c r="D5270" s="1" t="s">
        <v>14650</v>
      </c>
      <c r="E5270" s="4">
        <v>14500</v>
      </c>
      <c r="F5270">
        <v>3</v>
      </c>
      <c r="G5270" s="4">
        <v>435000</v>
      </c>
      <c r="H5270" s="4">
        <v>0</v>
      </c>
      <c r="I5270" s="4">
        <v>435000</v>
      </c>
      <c r="J5270">
        <v>1</v>
      </c>
      <c r="K5270">
        <v>1</v>
      </c>
      <c r="L5270">
        <v>0</v>
      </c>
      <c r="M5270">
        <v>1</v>
      </c>
      <c r="N5270" s="2">
        <v>44426</v>
      </c>
      <c r="O5270" s="1" t="s">
        <v>14651</v>
      </c>
      <c r="P5270" s="4">
        <v>145000</v>
      </c>
      <c r="Q5270" s="4">
        <v>11136</v>
      </c>
      <c r="R5270" s="1" t="s">
        <v>383</v>
      </c>
      <c r="S5270" s="1" t="s">
        <v>50</v>
      </c>
      <c r="T5270" s="4">
        <f>Sales_Datas[[#This Row],[after_discount]]-(Sales_Datas[[#This Row],[qty_ordered]]*Sales_Datas[[#This Row],[cogs]])</f>
        <v>401592</v>
      </c>
      <c r="U5270" s="3">
        <f>IFERROR(Sales_Datas[[#This Row],[Gross_Profit]]/Sales_Datas[[#This Row],[after_discount]],0)</f>
        <v>0.92320000000000002</v>
      </c>
      <c r="V5270" s="1" t="str">
        <f>IF(Sales_Datas[[#This Row],[base_price]] &lt;= 632200, "Low", (IF(Sales_Datas[[#This Row],[base_price]] &gt;= 10092000, "High", "Medium")))</f>
        <v>Low</v>
      </c>
    </row>
    <row r="5271" spans="1:22" x14ac:dyDescent="0.25">
      <c r="A5271" s="1" t="s">
        <v>14652</v>
      </c>
      <c r="B5271" s="1" t="s">
        <v>14653</v>
      </c>
      <c r="C5271" s="2">
        <v>44205</v>
      </c>
      <c r="D5271" s="1" t="s">
        <v>14654</v>
      </c>
      <c r="E5271" s="4">
        <v>43500</v>
      </c>
      <c r="F5271">
        <v>1</v>
      </c>
      <c r="G5271" s="4">
        <v>435000</v>
      </c>
      <c r="H5271" s="4">
        <v>0</v>
      </c>
      <c r="I5271" s="4">
        <v>435000</v>
      </c>
      <c r="J5271">
        <v>1</v>
      </c>
      <c r="K5271">
        <v>1</v>
      </c>
      <c r="L5271">
        <v>1</v>
      </c>
      <c r="M5271">
        <v>1</v>
      </c>
      <c r="N5271" s="2">
        <v>44467</v>
      </c>
      <c r="O5271" s="1" t="s">
        <v>14655</v>
      </c>
      <c r="P5271" s="4">
        <v>435000</v>
      </c>
      <c r="Q5271" s="4">
        <v>27840</v>
      </c>
      <c r="R5271" s="1" t="s">
        <v>344</v>
      </c>
      <c r="S5271" s="1" t="s">
        <v>50</v>
      </c>
      <c r="T5271" s="4">
        <f>Sales_Datas[[#This Row],[after_discount]]-(Sales_Datas[[#This Row],[qty_ordered]]*Sales_Datas[[#This Row],[cogs]])</f>
        <v>407160</v>
      </c>
      <c r="U5271" s="3">
        <f>IFERROR(Sales_Datas[[#This Row],[Gross_Profit]]/Sales_Datas[[#This Row],[after_discount]],0)</f>
        <v>0.93600000000000005</v>
      </c>
      <c r="V5271" s="1" t="str">
        <f>IF(Sales_Datas[[#This Row],[base_price]] &lt;= 632200, "Low", (IF(Sales_Datas[[#This Row],[base_price]] &gt;= 10092000, "High", "Medium")))</f>
        <v>Low</v>
      </c>
    </row>
    <row r="5272" spans="1:22" x14ac:dyDescent="0.25">
      <c r="A5272" s="1" t="s">
        <v>14656</v>
      </c>
      <c r="B5272" s="1" t="s">
        <v>13015</v>
      </c>
      <c r="C5272" s="2">
        <v>44438</v>
      </c>
      <c r="D5272" s="1" t="s">
        <v>14654</v>
      </c>
      <c r="E5272" s="4">
        <v>43500</v>
      </c>
      <c r="F5272">
        <v>1</v>
      </c>
      <c r="G5272" s="4">
        <v>435000</v>
      </c>
      <c r="H5272" s="4">
        <v>0</v>
      </c>
      <c r="I5272" s="4">
        <v>435000</v>
      </c>
      <c r="J5272">
        <v>1</v>
      </c>
      <c r="K5272">
        <v>1</v>
      </c>
      <c r="L5272">
        <v>1</v>
      </c>
      <c r="M5272">
        <v>1</v>
      </c>
      <c r="N5272" s="2">
        <v>44391</v>
      </c>
      <c r="O5272" s="1" t="s">
        <v>14655</v>
      </c>
      <c r="P5272" s="4">
        <v>435000</v>
      </c>
      <c r="Q5272" s="4">
        <v>27840</v>
      </c>
      <c r="R5272" s="1" t="s">
        <v>344</v>
      </c>
      <c r="S5272" s="1" t="s">
        <v>50</v>
      </c>
      <c r="T5272" s="4">
        <f>Sales_Datas[[#This Row],[after_discount]]-(Sales_Datas[[#This Row],[qty_ordered]]*Sales_Datas[[#This Row],[cogs]])</f>
        <v>407160</v>
      </c>
      <c r="U5272" s="3">
        <f>IFERROR(Sales_Datas[[#This Row],[Gross_Profit]]/Sales_Datas[[#This Row],[after_discount]],0)</f>
        <v>0.93600000000000005</v>
      </c>
      <c r="V5272" s="1" t="str">
        <f>IF(Sales_Datas[[#This Row],[base_price]] &lt;= 632200, "Low", (IF(Sales_Datas[[#This Row],[base_price]] &gt;= 10092000, "High", "Medium")))</f>
        <v>Low</v>
      </c>
    </row>
    <row r="5273" spans="1:22" x14ac:dyDescent="0.25">
      <c r="A5273" s="1" t="s">
        <v>14657</v>
      </c>
      <c r="B5273" s="1" t="s">
        <v>647</v>
      </c>
      <c r="C5273" s="2">
        <v>44459</v>
      </c>
      <c r="D5273" s="1" t="s">
        <v>14654</v>
      </c>
      <c r="E5273" s="4">
        <v>43500</v>
      </c>
      <c r="F5273">
        <v>1</v>
      </c>
      <c r="G5273" s="4">
        <v>435000</v>
      </c>
      <c r="H5273" s="4">
        <v>0</v>
      </c>
      <c r="I5273" s="4">
        <v>435000</v>
      </c>
      <c r="J5273">
        <v>1</v>
      </c>
      <c r="K5273">
        <v>1</v>
      </c>
      <c r="L5273">
        <v>0</v>
      </c>
      <c r="M5273">
        <v>1</v>
      </c>
      <c r="N5273" s="2">
        <v>44405</v>
      </c>
      <c r="O5273" s="1" t="s">
        <v>14655</v>
      </c>
      <c r="P5273" s="4">
        <v>435000</v>
      </c>
      <c r="Q5273" s="4">
        <v>27840</v>
      </c>
      <c r="R5273" s="1" t="s">
        <v>344</v>
      </c>
      <c r="S5273" s="1" t="s">
        <v>50</v>
      </c>
      <c r="T5273" s="4">
        <f>Sales_Datas[[#This Row],[after_discount]]-(Sales_Datas[[#This Row],[qty_ordered]]*Sales_Datas[[#This Row],[cogs]])</f>
        <v>407160</v>
      </c>
      <c r="U5273" s="3">
        <f>IFERROR(Sales_Datas[[#This Row],[Gross_Profit]]/Sales_Datas[[#This Row],[after_discount]],0)</f>
        <v>0.93600000000000005</v>
      </c>
      <c r="V5273" s="1" t="str">
        <f>IF(Sales_Datas[[#This Row],[base_price]] &lt;= 632200, "Low", (IF(Sales_Datas[[#This Row],[base_price]] &gt;= 10092000, "High", "Medium")))</f>
        <v>Low</v>
      </c>
    </row>
    <row r="5274" spans="1:22" x14ac:dyDescent="0.25">
      <c r="A5274" s="1" t="s">
        <v>14658</v>
      </c>
      <c r="B5274" s="1" t="s">
        <v>513</v>
      </c>
      <c r="C5274" s="2">
        <v>44697</v>
      </c>
      <c r="D5274" s="1" t="s">
        <v>6208</v>
      </c>
      <c r="E5274" s="4">
        <v>43500</v>
      </c>
      <c r="F5274">
        <v>1</v>
      </c>
      <c r="G5274" s="4">
        <v>435000</v>
      </c>
      <c r="H5274" s="4">
        <v>0</v>
      </c>
      <c r="I5274" s="4">
        <v>435000</v>
      </c>
      <c r="J5274">
        <v>1</v>
      </c>
      <c r="K5274">
        <v>1</v>
      </c>
      <c r="L5274">
        <v>0</v>
      </c>
      <c r="M5274">
        <v>4</v>
      </c>
      <c r="N5274" s="2">
        <v>44386</v>
      </c>
      <c r="O5274" s="1" t="s">
        <v>6209</v>
      </c>
      <c r="P5274" s="4">
        <v>319000</v>
      </c>
      <c r="Q5274" s="4">
        <v>28072</v>
      </c>
      <c r="R5274" s="1" t="s">
        <v>344</v>
      </c>
      <c r="S5274" s="1" t="s">
        <v>34</v>
      </c>
      <c r="T5274" s="4">
        <f>Sales_Datas[[#This Row],[after_discount]]-(Sales_Datas[[#This Row],[qty_ordered]]*Sales_Datas[[#This Row],[cogs]])</f>
        <v>406928</v>
      </c>
      <c r="U5274" s="3">
        <f>IFERROR(Sales_Datas[[#This Row],[Gross_Profit]]/Sales_Datas[[#This Row],[after_discount]],0)</f>
        <v>0.93546666666666667</v>
      </c>
      <c r="V5274" s="1" t="str">
        <f>IF(Sales_Datas[[#This Row],[base_price]] &lt;= 632200, "Low", (IF(Sales_Datas[[#This Row],[base_price]] &gt;= 10092000, "High", "Medium")))</f>
        <v>Low</v>
      </c>
    </row>
    <row r="5275" spans="1:22" x14ac:dyDescent="0.25">
      <c r="A5275" s="1" t="s">
        <v>14659</v>
      </c>
      <c r="B5275" s="1" t="s">
        <v>14660</v>
      </c>
      <c r="C5275" s="2">
        <v>44761</v>
      </c>
      <c r="D5275" s="1" t="s">
        <v>686</v>
      </c>
      <c r="E5275" s="4">
        <v>21750</v>
      </c>
      <c r="F5275">
        <v>2</v>
      </c>
      <c r="G5275" s="4">
        <v>435000</v>
      </c>
      <c r="H5275" s="4">
        <v>0</v>
      </c>
      <c r="I5275" s="4">
        <v>435000</v>
      </c>
      <c r="J5275">
        <v>1</v>
      </c>
      <c r="K5275">
        <v>1</v>
      </c>
      <c r="L5275">
        <v>1</v>
      </c>
      <c r="M5275">
        <v>1</v>
      </c>
      <c r="N5275" s="2">
        <v>44497</v>
      </c>
      <c r="O5275" s="1" t="s">
        <v>687</v>
      </c>
      <c r="P5275" s="4">
        <v>266800</v>
      </c>
      <c r="Q5275" s="4">
        <v>18908</v>
      </c>
      <c r="R5275" s="1" t="s">
        <v>344</v>
      </c>
      <c r="S5275" s="1" t="s">
        <v>50</v>
      </c>
      <c r="T5275" s="4">
        <f>Sales_Datas[[#This Row],[after_discount]]-(Sales_Datas[[#This Row],[qty_ordered]]*Sales_Datas[[#This Row],[cogs]])</f>
        <v>397184</v>
      </c>
      <c r="U5275" s="3">
        <f>IFERROR(Sales_Datas[[#This Row],[Gross_Profit]]/Sales_Datas[[#This Row],[after_discount]],0)</f>
        <v>0.91306666666666669</v>
      </c>
      <c r="V5275" s="1" t="str">
        <f>IF(Sales_Datas[[#This Row],[base_price]] &lt;= 632200, "Low", (IF(Sales_Datas[[#This Row],[base_price]] &gt;= 10092000, "High", "Medium")))</f>
        <v>Low</v>
      </c>
    </row>
    <row r="5276" spans="1:22" x14ac:dyDescent="0.25">
      <c r="A5276" s="1" t="s">
        <v>14661</v>
      </c>
      <c r="B5276" s="1" t="s">
        <v>14662</v>
      </c>
      <c r="C5276" s="2">
        <v>44545</v>
      </c>
      <c r="D5276" s="1" t="s">
        <v>5172</v>
      </c>
      <c r="E5276" s="4">
        <v>43500</v>
      </c>
      <c r="F5276">
        <v>1</v>
      </c>
      <c r="G5276" s="4">
        <v>435000</v>
      </c>
      <c r="H5276" s="4">
        <v>0</v>
      </c>
      <c r="I5276" s="4">
        <v>435000</v>
      </c>
      <c r="J5276">
        <v>1</v>
      </c>
      <c r="K5276">
        <v>1</v>
      </c>
      <c r="L5276">
        <v>1</v>
      </c>
      <c r="M5276">
        <v>1</v>
      </c>
      <c r="N5276" s="2">
        <v>44549</v>
      </c>
      <c r="O5276" s="1" t="s">
        <v>5173</v>
      </c>
      <c r="P5276" s="4">
        <v>435000</v>
      </c>
      <c r="Q5276" s="4">
        <v>29986</v>
      </c>
      <c r="R5276" s="1" t="s">
        <v>75</v>
      </c>
      <c r="S5276" s="1" t="s">
        <v>50</v>
      </c>
      <c r="T5276" s="4">
        <f>Sales_Datas[[#This Row],[after_discount]]-(Sales_Datas[[#This Row],[qty_ordered]]*Sales_Datas[[#This Row],[cogs]])</f>
        <v>405014</v>
      </c>
      <c r="U5276" s="3">
        <f>IFERROR(Sales_Datas[[#This Row],[Gross_Profit]]/Sales_Datas[[#This Row],[after_discount]],0)</f>
        <v>0.93106666666666671</v>
      </c>
      <c r="V5276" s="1" t="str">
        <f>IF(Sales_Datas[[#This Row],[base_price]] &lt;= 632200, "Low", (IF(Sales_Datas[[#This Row],[base_price]] &gt;= 10092000, "High", "Medium")))</f>
        <v>Low</v>
      </c>
    </row>
    <row r="5277" spans="1:22" x14ac:dyDescent="0.25">
      <c r="A5277" s="1" t="s">
        <v>14663</v>
      </c>
      <c r="B5277" s="1" t="s">
        <v>9368</v>
      </c>
      <c r="C5277" s="2">
        <v>44555</v>
      </c>
      <c r="D5277" s="1" t="s">
        <v>14664</v>
      </c>
      <c r="E5277" s="4">
        <v>43442</v>
      </c>
      <c r="F5277">
        <v>1</v>
      </c>
      <c r="G5277" s="4">
        <v>434420</v>
      </c>
      <c r="H5277" s="4">
        <v>0</v>
      </c>
      <c r="I5277" s="4">
        <v>434420</v>
      </c>
      <c r="J5277">
        <v>1</v>
      </c>
      <c r="K5277">
        <v>1</v>
      </c>
      <c r="L5277">
        <v>1</v>
      </c>
      <c r="M5277">
        <v>1</v>
      </c>
      <c r="N5277" s="2">
        <v>44503</v>
      </c>
      <c r="O5277" s="1" t="s">
        <v>14665</v>
      </c>
      <c r="P5277" s="4">
        <v>434420</v>
      </c>
      <c r="Q5277" s="4">
        <v>28652</v>
      </c>
      <c r="R5277" s="1" t="s">
        <v>191</v>
      </c>
      <c r="S5277" s="1" t="s">
        <v>50</v>
      </c>
      <c r="T5277" s="4">
        <f>Sales_Datas[[#This Row],[after_discount]]-(Sales_Datas[[#This Row],[qty_ordered]]*Sales_Datas[[#This Row],[cogs]])</f>
        <v>405768</v>
      </c>
      <c r="U5277" s="3">
        <f>IFERROR(Sales_Datas[[#This Row],[Gross_Profit]]/Sales_Datas[[#This Row],[after_discount]],0)</f>
        <v>0.93404539385847796</v>
      </c>
      <c r="V5277" s="1" t="str">
        <f>IF(Sales_Datas[[#This Row],[base_price]] &lt;= 632200, "Low", (IF(Sales_Datas[[#This Row],[base_price]] &gt;= 10092000, "High", "Medium")))</f>
        <v>Low</v>
      </c>
    </row>
    <row r="5278" spans="1:22" x14ac:dyDescent="0.25">
      <c r="A5278" s="1" t="s">
        <v>14666</v>
      </c>
      <c r="B5278" s="1" t="s">
        <v>647</v>
      </c>
      <c r="C5278" s="2">
        <v>44402</v>
      </c>
      <c r="D5278" s="1" t="s">
        <v>14667</v>
      </c>
      <c r="E5278" s="4">
        <v>43442</v>
      </c>
      <c r="F5278">
        <v>1</v>
      </c>
      <c r="G5278" s="4">
        <v>434420</v>
      </c>
      <c r="H5278" s="4">
        <v>0</v>
      </c>
      <c r="I5278" s="4">
        <v>434420</v>
      </c>
      <c r="J5278">
        <v>1</v>
      </c>
      <c r="K5278">
        <v>1</v>
      </c>
      <c r="L5278">
        <v>1</v>
      </c>
      <c r="M5278">
        <v>11</v>
      </c>
      <c r="N5278" s="2">
        <v>44405</v>
      </c>
      <c r="O5278" s="1" t="s">
        <v>14668</v>
      </c>
      <c r="P5278" s="4">
        <v>434420</v>
      </c>
      <c r="Q5278" s="4">
        <v>38628</v>
      </c>
      <c r="R5278" s="1" t="s">
        <v>383</v>
      </c>
      <c r="S5278" s="1" t="s">
        <v>1125</v>
      </c>
      <c r="T5278" s="4">
        <f>Sales_Datas[[#This Row],[after_discount]]-(Sales_Datas[[#This Row],[qty_ordered]]*Sales_Datas[[#This Row],[cogs]])</f>
        <v>395792</v>
      </c>
      <c r="U5278" s="3">
        <f>IFERROR(Sales_Datas[[#This Row],[Gross_Profit]]/Sales_Datas[[#This Row],[after_discount]],0)</f>
        <v>0.91108144192256346</v>
      </c>
      <c r="V5278" s="1" t="str">
        <f>IF(Sales_Datas[[#This Row],[base_price]] &lt;= 632200, "Low", (IF(Sales_Datas[[#This Row],[base_price]] &gt;= 10092000, "High", "Medium")))</f>
        <v>Low</v>
      </c>
    </row>
    <row r="5279" spans="1:22" x14ac:dyDescent="0.25">
      <c r="A5279" s="1" t="s">
        <v>14669</v>
      </c>
      <c r="B5279" s="1" t="s">
        <v>14670</v>
      </c>
      <c r="C5279" s="2">
        <v>44730</v>
      </c>
      <c r="D5279" s="1" t="s">
        <v>14671</v>
      </c>
      <c r="E5279" s="4">
        <v>43210</v>
      </c>
      <c r="F5279">
        <v>1</v>
      </c>
      <c r="G5279" s="4">
        <v>432100</v>
      </c>
      <c r="H5279" s="4">
        <v>0</v>
      </c>
      <c r="I5279" s="4">
        <v>432100</v>
      </c>
      <c r="J5279">
        <v>1</v>
      </c>
      <c r="K5279">
        <v>1</v>
      </c>
      <c r="L5279">
        <v>1</v>
      </c>
      <c r="M5279">
        <v>1</v>
      </c>
      <c r="N5279" s="2">
        <v>44723</v>
      </c>
      <c r="O5279" s="1" t="s">
        <v>14672</v>
      </c>
      <c r="P5279" s="4">
        <v>432100</v>
      </c>
      <c r="Q5279" s="4">
        <v>33234</v>
      </c>
      <c r="R5279" s="1" t="s">
        <v>475</v>
      </c>
      <c r="S5279" s="1" t="s">
        <v>50</v>
      </c>
      <c r="T5279" s="4">
        <f>Sales_Datas[[#This Row],[after_discount]]-(Sales_Datas[[#This Row],[qty_ordered]]*Sales_Datas[[#This Row],[cogs]])</f>
        <v>398866</v>
      </c>
      <c r="U5279" s="3">
        <f>IFERROR(Sales_Datas[[#This Row],[Gross_Profit]]/Sales_Datas[[#This Row],[after_discount]],0)</f>
        <v>0.92308724832214761</v>
      </c>
      <c r="V5279" s="1" t="str">
        <f>IF(Sales_Datas[[#This Row],[base_price]] &lt;= 632200, "Low", (IF(Sales_Datas[[#This Row],[base_price]] &gt;= 10092000, "High", "Medium")))</f>
        <v>Low</v>
      </c>
    </row>
    <row r="5280" spans="1:22" x14ac:dyDescent="0.25">
      <c r="A5280" s="1" t="s">
        <v>14673</v>
      </c>
      <c r="B5280" s="1" t="s">
        <v>14674</v>
      </c>
      <c r="C5280" s="2">
        <v>44587</v>
      </c>
      <c r="D5280" s="1" t="s">
        <v>14081</v>
      </c>
      <c r="E5280" s="4">
        <v>10730</v>
      </c>
      <c r="F5280">
        <v>4</v>
      </c>
      <c r="G5280" s="4">
        <v>429200</v>
      </c>
      <c r="H5280" s="4">
        <v>0</v>
      </c>
      <c r="I5280" s="4">
        <v>429200</v>
      </c>
      <c r="J5280">
        <v>1</v>
      </c>
      <c r="K5280">
        <v>0</v>
      </c>
      <c r="L5280">
        <v>0</v>
      </c>
      <c r="M5280">
        <v>4</v>
      </c>
      <c r="N5280" s="2">
        <v>44588</v>
      </c>
      <c r="O5280" s="1" t="s">
        <v>14082</v>
      </c>
      <c r="P5280" s="4">
        <v>107300</v>
      </c>
      <c r="Q5280" s="4">
        <v>9396</v>
      </c>
      <c r="R5280" s="1" t="s">
        <v>344</v>
      </c>
      <c r="S5280" s="1" t="s">
        <v>34</v>
      </c>
      <c r="T5280" s="4">
        <f>Sales_Datas[[#This Row],[after_discount]]-(Sales_Datas[[#This Row],[qty_ordered]]*Sales_Datas[[#This Row],[cogs]])</f>
        <v>391616</v>
      </c>
      <c r="U5280" s="3">
        <f>IFERROR(Sales_Datas[[#This Row],[Gross_Profit]]/Sales_Datas[[#This Row],[after_discount]],0)</f>
        <v>0.91243243243243244</v>
      </c>
      <c r="V5280" s="1" t="str">
        <f>IF(Sales_Datas[[#This Row],[base_price]] &lt;= 632200, "Low", (IF(Sales_Datas[[#This Row],[base_price]] &gt;= 10092000, "High", "Medium")))</f>
        <v>Low</v>
      </c>
    </row>
    <row r="5281" spans="1:22" x14ac:dyDescent="0.25">
      <c r="A5281" s="1" t="s">
        <v>14675</v>
      </c>
      <c r="B5281" s="1" t="s">
        <v>14676</v>
      </c>
      <c r="C5281" s="2">
        <v>44424</v>
      </c>
      <c r="D5281" s="1" t="s">
        <v>14677</v>
      </c>
      <c r="E5281" s="4">
        <v>42630</v>
      </c>
      <c r="F5281">
        <v>1</v>
      </c>
      <c r="G5281" s="4">
        <v>426300</v>
      </c>
      <c r="H5281" s="4">
        <v>0</v>
      </c>
      <c r="I5281" s="4">
        <v>426300</v>
      </c>
      <c r="J5281">
        <v>1</v>
      </c>
      <c r="K5281">
        <v>1</v>
      </c>
      <c r="L5281">
        <v>0</v>
      </c>
      <c r="M5281">
        <v>1</v>
      </c>
      <c r="N5281" s="2">
        <v>44397</v>
      </c>
      <c r="O5281" s="1" t="s">
        <v>14678</v>
      </c>
      <c r="P5281" s="4">
        <v>426300</v>
      </c>
      <c r="Q5281" s="4">
        <v>30682</v>
      </c>
      <c r="R5281" s="1" t="s">
        <v>128</v>
      </c>
      <c r="S5281" s="1" t="s">
        <v>50</v>
      </c>
      <c r="T5281" s="4">
        <f>Sales_Datas[[#This Row],[after_discount]]-(Sales_Datas[[#This Row],[qty_ordered]]*Sales_Datas[[#This Row],[cogs]])</f>
        <v>395618</v>
      </c>
      <c r="U5281" s="3">
        <f>IFERROR(Sales_Datas[[#This Row],[Gross_Profit]]/Sales_Datas[[#This Row],[after_discount]],0)</f>
        <v>0.92802721088435369</v>
      </c>
      <c r="V5281" s="1" t="str">
        <f>IF(Sales_Datas[[#This Row],[base_price]] &lt;= 632200, "Low", (IF(Sales_Datas[[#This Row],[base_price]] &gt;= 10092000, "High", "Medium")))</f>
        <v>Low</v>
      </c>
    </row>
    <row r="5282" spans="1:22" x14ac:dyDescent="0.25">
      <c r="A5282" s="1" t="s">
        <v>14679</v>
      </c>
      <c r="B5282" s="1" t="s">
        <v>14680</v>
      </c>
      <c r="C5282" s="2">
        <v>44530</v>
      </c>
      <c r="D5282" s="1" t="s">
        <v>14681</v>
      </c>
      <c r="E5282" s="4">
        <v>42340</v>
      </c>
      <c r="F5282">
        <v>1</v>
      </c>
      <c r="G5282" s="4">
        <v>423400</v>
      </c>
      <c r="H5282" s="4">
        <v>0</v>
      </c>
      <c r="I5282" s="4">
        <v>423400</v>
      </c>
      <c r="J5282">
        <v>1</v>
      </c>
      <c r="K5282">
        <v>1</v>
      </c>
      <c r="L5282">
        <v>1</v>
      </c>
      <c r="M5282">
        <v>1</v>
      </c>
      <c r="N5282" s="2">
        <v>44515</v>
      </c>
      <c r="O5282" s="1" t="s">
        <v>14682</v>
      </c>
      <c r="P5282" s="4">
        <v>423400</v>
      </c>
      <c r="Q5282" s="4">
        <v>25404</v>
      </c>
      <c r="R5282" s="1" t="s">
        <v>383</v>
      </c>
      <c r="S5282" s="1" t="s">
        <v>50</v>
      </c>
      <c r="T5282" s="4">
        <f>Sales_Datas[[#This Row],[after_discount]]-(Sales_Datas[[#This Row],[qty_ordered]]*Sales_Datas[[#This Row],[cogs]])</f>
        <v>397996</v>
      </c>
      <c r="U5282" s="3">
        <f>IFERROR(Sales_Datas[[#This Row],[Gross_Profit]]/Sales_Datas[[#This Row],[after_discount]],0)</f>
        <v>0.94</v>
      </c>
      <c r="V5282" s="1" t="str">
        <f>IF(Sales_Datas[[#This Row],[base_price]] &lt;= 632200, "Low", (IF(Sales_Datas[[#This Row],[base_price]] &gt;= 10092000, "High", "Medium")))</f>
        <v>Low</v>
      </c>
    </row>
    <row r="5283" spans="1:22" x14ac:dyDescent="0.25">
      <c r="A5283" s="1" t="s">
        <v>14683</v>
      </c>
      <c r="B5283" s="1" t="s">
        <v>14684</v>
      </c>
      <c r="C5283" s="2">
        <v>44674</v>
      </c>
      <c r="D5283" s="1" t="s">
        <v>14685</v>
      </c>
      <c r="E5283" s="4">
        <v>42340</v>
      </c>
      <c r="F5283">
        <v>1</v>
      </c>
      <c r="G5283" s="4">
        <v>423400</v>
      </c>
      <c r="H5283" s="4">
        <v>0</v>
      </c>
      <c r="I5283" s="4">
        <v>423400</v>
      </c>
      <c r="J5283">
        <v>1</v>
      </c>
      <c r="K5283">
        <v>1</v>
      </c>
      <c r="L5283">
        <v>0</v>
      </c>
      <c r="M5283">
        <v>1</v>
      </c>
      <c r="N5283" s="2">
        <v>44671</v>
      </c>
      <c r="O5283" s="1" t="s">
        <v>14686</v>
      </c>
      <c r="P5283" s="4">
        <v>423400</v>
      </c>
      <c r="Q5283" s="4">
        <v>30044</v>
      </c>
      <c r="R5283" s="1" t="s">
        <v>75</v>
      </c>
      <c r="S5283" s="1" t="s">
        <v>50</v>
      </c>
      <c r="T5283" s="4">
        <f>Sales_Datas[[#This Row],[after_discount]]-(Sales_Datas[[#This Row],[qty_ordered]]*Sales_Datas[[#This Row],[cogs]])</f>
        <v>393356</v>
      </c>
      <c r="U5283" s="3">
        <f>IFERROR(Sales_Datas[[#This Row],[Gross_Profit]]/Sales_Datas[[#This Row],[after_discount]],0)</f>
        <v>0.92904109589041095</v>
      </c>
      <c r="V5283" s="1" t="str">
        <f>IF(Sales_Datas[[#This Row],[base_price]] &lt;= 632200, "Low", (IF(Sales_Datas[[#This Row],[base_price]] &gt;= 10092000, "High", "Medium")))</f>
        <v>Low</v>
      </c>
    </row>
    <row r="5284" spans="1:22" x14ac:dyDescent="0.25">
      <c r="A5284" s="1" t="s">
        <v>14687</v>
      </c>
      <c r="B5284" s="1" t="s">
        <v>14688</v>
      </c>
      <c r="C5284" s="2">
        <v>44697</v>
      </c>
      <c r="D5284" s="1" t="s">
        <v>14689</v>
      </c>
      <c r="E5284" s="4">
        <v>42282</v>
      </c>
      <c r="F5284">
        <v>1</v>
      </c>
      <c r="G5284" s="4">
        <v>422820</v>
      </c>
      <c r="H5284" s="4">
        <v>0</v>
      </c>
      <c r="I5284" s="4">
        <v>422820</v>
      </c>
      <c r="J5284">
        <v>1</v>
      </c>
      <c r="K5284">
        <v>0</v>
      </c>
      <c r="L5284">
        <v>0</v>
      </c>
      <c r="M5284">
        <v>7</v>
      </c>
      <c r="N5284" s="2">
        <v>44688</v>
      </c>
      <c r="O5284" s="1" t="s">
        <v>14690</v>
      </c>
      <c r="P5284" s="4">
        <v>411800</v>
      </c>
      <c r="Q5284" s="4">
        <v>30856</v>
      </c>
      <c r="R5284" s="1" t="s">
        <v>75</v>
      </c>
      <c r="S5284" s="1" t="s">
        <v>66</v>
      </c>
      <c r="T5284" s="4">
        <f>Sales_Datas[[#This Row],[after_discount]]-(Sales_Datas[[#This Row],[qty_ordered]]*Sales_Datas[[#This Row],[cogs]])</f>
        <v>391964</v>
      </c>
      <c r="U5284" s="3">
        <f>IFERROR(Sales_Datas[[#This Row],[Gross_Profit]]/Sales_Datas[[#This Row],[after_discount]],0)</f>
        <v>0.92702331961591222</v>
      </c>
      <c r="V5284" s="1" t="str">
        <f>IF(Sales_Datas[[#This Row],[base_price]] &lt;= 632200, "Low", (IF(Sales_Datas[[#This Row],[base_price]] &gt;= 10092000, "High", "Medium")))</f>
        <v>Low</v>
      </c>
    </row>
    <row r="5285" spans="1:22" x14ac:dyDescent="0.25">
      <c r="A5285" s="1" t="s">
        <v>14691</v>
      </c>
      <c r="B5285" s="1" t="s">
        <v>14692</v>
      </c>
      <c r="C5285" s="2">
        <v>44744</v>
      </c>
      <c r="D5285" s="1" t="s">
        <v>14693</v>
      </c>
      <c r="E5285" s="4">
        <v>42050</v>
      </c>
      <c r="F5285">
        <v>1</v>
      </c>
      <c r="G5285" s="4">
        <v>420500</v>
      </c>
      <c r="H5285" s="4">
        <v>0</v>
      </c>
      <c r="I5285" s="4">
        <v>420500</v>
      </c>
      <c r="J5285">
        <v>1</v>
      </c>
      <c r="K5285">
        <v>1</v>
      </c>
      <c r="L5285">
        <v>1</v>
      </c>
      <c r="M5285">
        <v>1</v>
      </c>
      <c r="N5285" s="2">
        <v>44445</v>
      </c>
      <c r="O5285" s="1" t="s">
        <v>14694</v>
      </c>
      <c r="P5285" s="4">
        <v>420500</v>
      </c>
      <c r="Q5285" s="4">
        <v>34858</v>
      </c>
      <c r="R5285" s="1" t="s">
        <v>383</v>
      </c>
      <c r="S5285" s="1" t="s">
        <v>50</v>
      </c>
      <c r="T5285" s="4">
        <f>Sales_Datas[[#This Row],[after_discount]]-(Sales_Datas[[#This Row],[qty_ordered]]*Sales_Datas[[#This Row],[cogs]])</f>
        <v>385642</v>
      </c>
      <c r="U5285" s="3">
        <f>IFERROR(Sales_Datas[[#This Row],[Gross_Profit]]/Sales_Datas[[#This Row],[after_discount]],0)</f>
        <v>0.9171034482758621</v>
      </c>
      <c r="V5285" s="1" t="str">
        <f>IF(Sales_Datas[[#This Row],[base_price]] &lt;= 632200, "Low", (IF(Sales_Datas[[#This Row],[base_price]] &gt;= 10092000, "High", "Medium")))</f>
        <v>Low</v>
      </c>
    </row>
    <row r="5286" spans="1:22" x14ac:dyDescent="0.25">
      <c r="A5286" s="1" t="s">
        <v>14695</v>
      </c>
      <c r="B5286" s="1" t="s">
        <v>14696</v>
      </c>
      <c r="C5286" s="2">
        <v>44530</v>
      </c>
      <c r="D5286" s="1" t="s">
        <v>6208</v>
      </c>
      <c r="E5286" s="4">
        <v>41876</v>
      </c>
      <c r="F5286">
        <v>1</v>
      </c>
      <c r="G5286" s="4">
        <v>418760</v>
      </c>
      <c r="H5286" s="4">
        <v>0</v>
      </c>
      <c r="I5286" s="4">
        <v>418760</v>
      </c>
      <c r="J5286">
        <v>1</v>
      </c>
      <c r="K5286">
        <v>1</v>
      </c>
      <c r="L5286">
        <v>1</v>
      </c>
      <c r="M5286">
        <v>5</v>
      </c>
      <c r="N5286" s="2">
        <v>44506</v>
      </c>
      <c r="O5286" s="1" t="s">
        <v>6209</v>
      </c>
      <c r="P5286" s="4">
        <v>319000</v>
      </c>
      <c r="Q5286" s="4">
        <v>28072</v>
      </c>
      <c r="R5286" s="1" t="s">
        <v>344</v>
      </c>
      <c r="S5286" s="1" t="s">
        <v>24</v>
      </c>
      <c r="T5286" s="4">
        <f>Sales_Datas[[#This Row],[after_discount]]-(Sales_Datas[[#This Row],[qty_ordered]]*Sales_Datas[[#This Row],[cogs]])</f>
        <v>390688</v>
      </c>
      <c r="U5286" s="3">
        <f>IFERROR(Sales_Datas[[#This Row],[Gross_Profit]]/Sales_Datas[[#This Row],[after_discount]],0)</f>
        <v>0.93296398891966759</v>
      </c>
      <c r="V5286" s="1" t="str">
        <f>IF(Sales_Datas[[#This Row],[base_price]] &lt;= 632200, "Low", (IF(Sales_Datas[[#This Row],[base_price]] &gt;= 10092000, "High", "Medium")))</f>
        <v>Low</v>
      </c>
    </row>
    <row r="5287" spans="1:22" x14ac:dyDescent="0.25">
      <c r="A5287" s="1" t="s">
        <v>14697</v>
      </c>
      <c r="B5287" s="1" t="s">
        <v>1742</v>
      </c>
      <c r="C5287" s="2">
        <v>44477</v>
      </c>
      <c r="D5287" s="1" t="s">
        <v>10848</v>
      </c>
      <c r="E5287" s="4">
        <v>41760</v>
      </c>
      <c r="F5287">
        <v>1</v>
      </c>
      <c r="G5287" s="4">
        <v>417600</v>
      </c>
      <c r="H5287" s="4">
        <v>0</v>
      </c>
      <c r="I5287" s="4">
        <v>417600</v>
      </c>
      <c r="J5287">
        <v>1</v>
      </c>
      <c r="K5287">
        <v>1</v>
      </c>
      <c r="L5287">
        <v>0</v>
      </c>
      <c r="M5287">
        <v>1</v>
      </c>
      <c r="N5287" s="2">
        <v>44389</v>
      </c>
      <c r="O5287" s="1" t="s">
        <v>10849</v>
      </c>
      <c r="P5287" s="4">
        <v>417600</v>
      </c>
      <c r="Q5287" s="4">
        <v>29232</v>
      </c>
      <c r="R5287" s="1" t="s">
        <v>554</v>
      </c>
      <c r="S5287" s="1" t="s">
        <v>50</v>
      </c>
      <c r="T5287" s="4">
        <f>Sales_Datas[[#This Row],[after_discount]]-(Sales_Datas[[#This Row],[qty_ordered]]*Sales_Datas[[#This Row],[cogs]])</f>
        <v>388368</v>
      </c>
      <c r="U5287" s="3">
        <f>IFERROR(Sales_Datas[[#This Row],[Gross_Profit]]/Sales_Datas[[#This Row],[after_discount]],0)</f>
        <v>0.93</v>
      </c>
      <c r="V5287" s="1" t="str">
        <f>IF(Sales_Datas[[#This Row],[base_price]] &lt;= 632200, "Low", (IF(Sales_Datas[[#This Row],[base_price]] &gt;= 10092000, "High", "Medium")))</f>
        <v>Low</v>
      </c>
    </row>
    <row r="5288" spans="1:22" x14ac:dyDescent="0.25">
      <c r="A5288" s="1" t="s">
        <v>14698</v>
      </c>
      <c r="B5288" s="1" t="s">
        <v>10763</v>
      </c>
      <c r="C5288" s="2">
        <v>44578</v>
      </c>
      <c r="D5288" s="1" t="s">
        <v>14699</v>
      </c>
      <c r="E5288" s="4">
        <v>41760</v>
      </c>
      <c r="F5288">
        <v>1</v>
      </c>
      <c r="G5288" s="4">
        <v>417600</v>
      </c>
      <c r="H5288" s="4">
        <v>0</v>
      </c>
      <c r="I5288" s="4">
        <v>417600</v>
      </c>
      <c r="J5288">
        <v>1</v>
      </c>
      <c r="K5288">
        <v>1</v>
      </c>
      <c r="L5288">
        <v>1</v>
      </c>
      <c r="M5288">
        <v>3</v>
      </c>
      <c r="N5288" s="2">
        <v>44449</v>
      </c>
      <c r="O5288" s="1" t="s">
        <v>14700</v>
      </c>
      <c r="P5288" s="4">
        <v>417600</v>
      </c>
      <c r="Q5288" s="4">
        <v>28768</v>
      </c>
      <c r="R5288" s="1" t="s">
        <v>554</v>
      </c>
      <c r="S5288" s="1" t="s">
        <v>56</v>
      </c>
      <c r="T5288" s="4">
        <f>Sales_Datas[[#This Row],[after_discount]]-(Sales_Datas[[#This Row],[qty_ordered]]*Sales_Datas[[#This Row],[cogs]])</f>
        <v>388832</v>
      </c>
      <c r="U5288" s="3">
        <f>IFERROR(Sales_Datas[[#This Row],[Gross_Profit]]/Sales_Datas[[#This Row],[after_discount]],0)</f>
        <v>0.93111111111111111</v>
      </c>
      <c r="V5288" s="1" t="str">
        <f>IF(Sales_Datas[[#This Row],[base_price]] &lt;= 632200, "Low", (IF(Sales_Datas[[#This Row],[base_price]] &gt;= 10092000, "High", "Medium")))</f>
        <v>Low</v>
      </c>
    </row>
    <row r="5289" spans="1:22" x14ac:dyDescent="0.25">
      <c r="A5289" s="1" t="s">
        <v>14701</v>
      </c>
      <c r="B5289" s="1" t="s">
        <v>14702</v>
      </c>
      <c r="C5289" s="2">
        <v>44464</v>
      </c>
      <c r="D5289" s="1" t="s">
        <v>14703</v>
      </c>
      <c r="E5289" s="4">
        <v>41760</v>
      </c>
      <c r="F5289">
        <v>1</v>
      </c>
      <c r="G5289" s="4">
        <v>417600</v>
      </c>
      <c r="H5289" s="4">
        <v>0</v>
      </c>
      <c r="I5289" s="4">
        <v>417600</v>
      </c>
      <c r="J5289">
        <v>1</v>
      </c>
      <c r="K5289">
        <v>1</v>
      </c>
      <c r="L5289">
        <v>1</v>
      </c>
      <c r="M5289">
        <v>1</v>
      </c>
      <c r="N5289" s="2">
        <v>44451</v>
      </c>
      <c r="O5289" s="1" t="s">
        <v>14704</v>
      </c>
      <c r="P5289" s="4">
        <v>417600</v>
      </c>
      <c r="Q5289" s="4">
        <v>37120</v>
      </c>
      <c r="R5289" s="1" t="s">
        <v>383</v>
      </c>
      <c r="S5289" s="1" t="s">
        <v>50</v>
      </c>
      <c r="T5289" s="4">
        <f>Sales_Datas[[#This Row],[after_discount]]-(Sales_Datas[[#This Row],[qty_ordered]]*Sales_Datas[[#This Row],[cogs]])</f>
        <v>380480</v>
      </c>
      <c r="U5289" s="3">
        <f>IFERROR(Sales_Datas[[#This Row],[Gross_Profit]]/Sales_Datas[[#This Row],[after_discount]],0)</f>
        <v>0.91111111111111109</v>
      </c>
      <c r="V5289" s="1" t="str">
        <f>IF(Sales_Datas[[#This Row],[base_price]] &lt;= 632200, "Low", (IF(Sales_Datas[[#This Row],[base_price]] &gt;= 10092000, "High", "Medium")))</f>
        <v>Low</v>
      </c>
    </row>
    <row r="5290" spans="1:22" x14ac:dyDescent="0.25">
      <c r="A5290" s="1" t="s">
        <v>14705</v>
      </c>
      <c r="B5290" s="1" t="s">
        <v>12354</v>
      </c>
      <c r="C5290" s="2">
        <v>44902</v>
      </c>
      <c r="D5290" s="1" t="s">
        <v>14706</v>
      </c>
      <c r="E5290" s="4">
        <v>41760</v>
      </c>
      <c r="F5290">
        <v>1</v>
      </c>
      <c r="G5290" s="4">
        <v>417600</v>
      </c>
      <c r="H5290" s="4">
        <v>0</v>
      </c>
      <c r="I5290" s="4">
        <v>417600</v>
      </c>
      <c r="J5290">
        <v>1</v>
      </c>
      <c r="K5290">
        <v>1</v>
      </c>
      <c r="L5290">
        <v>1</v>
      </c>
      <c r="M5290">
        <v>1</v>
      </c>
      <c r="N5290" s="2">
        <v>44520</v>
      </c>
      <c r="O5290" s="1" t="s">
        <v>14707</v>
      </c>
      <c r="P5290" s="4">
        <v>417600</v>
      </c>
      <c r="Q5290" s="4">
        <v>34220</v>
      </c>
      <c r="R5290" s="1" t="s">
        <v>383</v>
      </c>
      <c r="S5290" s="1" t="s">
        <v>50</v>
      </c>
      <c r="T5290" s="4">
        <f>Sales_Datas[[#This Row],[after_discount]]-(Sales_Datas[[#This Row],[qty_ordered]]*Sales_Datas[[#This Row],[cogs]])</f>
        <v>383380</v>
      </c>
      <c r="U5290" s="3">
        <f>IFERROR(Sales_Datas[[#This Row],[Gross_Profit]]/Sales_Datas[[#This Row],[after_discount]],0)</f>
        <v>0.91805555555555551</v>
      </c>
      <c r="V5290" s="1" t="str">
        <f>IF(Sales_Datas[[#This Row],[base_price]] &lt;= 632200, "Low", (IF(Sales_Datas[[#This Row],[base_price]] &gt;= 10092000, "High", "Medium")))</f>
        <v>Low</v>
      </c>
    </row>
    <row r="5291" spans="1:22" x14ac:dyDescent="0.25">
      <c r="A5291" s="1" t="s">
        <v>14708</v>
      </c>
      <c r="B5291" s="1" t="s">
        <v>6829</v>
      </c>
      <c r="C5291" s="2">
        <v>44646</v>
      </c>
      <c r="D5291" s="1" t="s">
        <v>14709</v>
      </c>
      <c r="E5291" s="4">
        <v>41470</v>
      </c>
      <c r="F5291">
        <v>1</v>
      </c>
      <c r="G5291" s="4">
        <v>414700</v>
      </c>
      <c r="H5291" s="4">
        <v>0</v>
      </c>
      <c r="I5291" s="4">
        <v>414700</v>
      </c>
      <c r="J5291">
        <v>1</v>
      </c>
      <c r="K5291">
        <v>1</v>
      </c>
      <c r="L5291">
        <v>1</v>
      </c>
      <c r="M5291">
        <v>1</v>
      </c>
      <c r="N5291" s="2">
        <v>44453</v>
      </c>
      <c r="O5291" s="1" t="s">
        <v>14710</v>
      </c>
      <c r="P5291" s="4">
        <v>414700</v>
      </c>
      <c r="Q5291" s="4">
        <v>33988</v>
      </c>
      <c r="R5291" s="1" t="s">
        <v>554</v>
      </c>
      <c r="S5291" s="1" t="s">
        <v>50</v>
      </c>
      <c r="T5291" s="4">
        <f>Sales_Datas[[#This Row],[after_discount]]-(Sales_Datas[[#This Row],[qty_ordered]]*Sales_Datas[[#This Row],[cogs]])</f>
        <v>380712</v>
      </c>
      <c r="U5291" s="3">
        <f>IFERROR(Sales_Datas[[#This Row],[Gross_Profit]]/Sales_Datas[[#This Row],[after_discount]],0)</f>
        <v>0.91804195804195809</v>
      </c>
      <c r="V5291" s="1" t="str">
        <f>IF(Sales_Datas[[#This Row],[base_price]] &lt;= 632200, "Low", (IF(Sales_Datas[[#This Row],[base_price]] &gt;= 10092000, "High", "Medium")))</f>
        <v>Low</v>
      </c>
    </row>
    <row r="5292" spans="1:22" x14ac:dyDescent="0.25">
      <c r="A5292" s="1" t="s">
        <v>14711</v>
      </c>
      <c r="B5292" s="1" t="s">
        <v>14712</v>
      </c>
      <c r="C5292" s="2">
        <v>44842</v>
      </c>
      <c r="D5292" s="1" t="s">
        <v>14713</v>
      </c>
      <c r="E5292" s="4">
        <v>41470</v>
      </c>
      <c r="F5292">
        <v>1</v>
      </c>
      <c r="G5292" s="4">
        <v>414700</v>
      </c>
      <c r="H5292" s="4">
        <v>0</v>
      </c>
      <c r="I5292" s="4">
        <v>414700</v>
      </c>
      <c r="J5292">
        <v>1</v>
      </c>
      <c r="K5292">
        <v>1</v>
      </c>
      <c r="L5292">
        <v>1</v>
      </c>
      <c r="M5292">
        <v>3</v>
      </c>
      <c r="N5292" s="2">
        <v>44679</v>
      </c>
      <c r="O5292" s="1" t="s">
        <v>14714</v>
      </c>
      <c r="P5292" s="4">
        <v>414700</v>
      </c>
      <c r="Q5292" s="4">
        <v>34800</v>
      </c>
      <c r="R5292" s="1" t="s">
        <v>554</v>
      </c>
      <c r="S5292" s="1" t="s">
        <v>56</v>
      </c>
      <c r="T5292" s="4">
        <f>Sales_Datas[[#This Row],[after_discount]]-(Sales_Datas[[#This Row],[qty_ordered]]*Sales_Datas[[#This Row],[cogs]])</f>
        <v>379900</v>
      </c>
      <c r="U5292" s="3">
        <f>IFERROR(Sales_Datas[[#This Row],[Gross_Profit]]/Sales_Datas[[#This Row],[after_discount]],0)</f>
        <v>0.91608391608391604</v>
      </c>
      <c r="V5292" s="1" t="str">
        <f>IF(Sales_Datas[[#This Row],[base_price]] &lt;= 632200, "Low", (IF(Sales_Datas[[#This Row],[base_price]] &gt;= 10092000, "High", "Medium")))</f>
        <v>Low</v>
      </c>
    </row>
    <row r="5293" spans="1:22" x14ac:dyDescent="0.25">
      <c r="A5293" s="1" t="s">
        <v>14715</v>
      </c>
      <c r="B5293" s="1" t="s">
        <v>14716</v>
      </c>
      <c r="C5293" s="2">
        <v>44758</v>
      </c>
      <c r="D5293" s="1" t="s">
        <v>14717</v>
      </c>
      <c r="E5293" s="4">
        <v>41470</v>
      </c>
      <c r="F5293">
        <v>1</v>
      </c>
      <c r="G5293" s="4">
        <v>414700</v>
      </c>
      <c r="H5293" s="4">
        <v>0</v>
      </c>
      <c r="I5293" s="4">
        <v>414700</v>
      </c>
      <c r="J5293">
        <v>1</v>
      </c>
      <c r="K5293">
        <v>1</v>
      </c>
      <c r="L5293">
        <v>1</v>
      </c>
      <c r="M5293">
        <v>1</v>
      </c>
      <c r="N5293" s="2">
        <v>44763</v>
      </c>
      <c r="O5293" s="1" t="s">
        <v>14718</v>
      </c>
      <c r="P5293" s="4">
        <v>396720</v>
      </c>
      <c r="Q5293" s="4">
        <v>27318</v>
      </c>
      <c r="R5293" s="1" t="s">
        <v>23</v>
      </c>
      <c r="S5293" s="1" t="s">
        <v>50</v>
      </c>
      <c r="T5293" s="4">
        <f>Sales_Datas[[#This Row],[after_discount]]-(Sales_Datas[[#This Row],[qty_ordered]]*Sales_Datas[[#This Row],[cogs]])</f>
        <v>387382</v>
      </c>
      <c r="U5293" s="3">
        <f>IFERROR(Sales_Datas[[#This Row],[Gross_Profit]]/Sales_Datas[[#This Row],[after_discount]],0)</f>
        <v>0.93412587412587411</v>
      </c>
      <c r="V5293" s="1" t="str">
        <f>IF(Sales_Datas[[#This Row],[base_price]] &lt;= 632200, "Low", (IF(Sales_Datas[[#This Row],[base_price]] &gt;= 10092000, "High", "Medium")))</f>
        <v>Low</v>
      </c>
    </row>
    <row r="5294" spans="1:22" x14ac:dyDescent="0.25">
      <c r="A5294" s="1" t="s">
        <v>14719</v>
      </c>
      <c r="B5294" s="1" t="s">
        <v>14720</v>
      </c>
      <c r="C5294" s="2">
        <v>44780</v>
      </c>
      <c r="D5294" s="1" t="s">
        <v>14721</v>
      </c>
      <c r="E5294" s="4">
        <v>41470</v>
      </c>
      <c r="F5294">
        <v>1</v>
      </c>
      <c r="G5294" s="4">
        <v>414700</v>
      </c>
      <c r="H5294" s="4">
        <v>0</v>
      </c>
      <c r="I5294" s="4">
        <v>414700</v>
      </c>
      <c r="J5294">
        <v>1</v>
      </c>
      <c r="K5294">
        <v>1</v>
      </c>
      <c r="L5294">
        <v>0</v>
      </c>
      <c r="M5294">
        <v>1</v>
      </c>
      <c r="N5294" s="2">
        <v>44427</v>
      </c>
      <c r="O5294" s="1" t="s">
        <v>14722</v>
      </c>
      <c r="P5294" s="4">
        <v>414700</v>
      </c>
      <c r="Q5294" s="4">
        <v>33582</v>
      </c>
      <c r="R5294" s="1" t="s">
        <v>23</v>
      </c>
      <c r="S5294" s="1" t="s">
        <v>50</v>
      </c>
      <c r="T5294" s="4">
        <f>Sales_Datas[[#This Row],[after_discount]]-(Sales_Datas[[#This Row],[qty_ordered]]*Sales_Datas[[#This Row],[cogs]])</f>
        <v>381118</v>
      </c>
      <c r="U5294" s="3">
        <f>IFERROR(Sales_Datas[[#This Row],[Gross_Profit]]/Sales_Datas[[#This Row],[after_discount]],0)</f>
        <v>0.91902097902097901</v>
      </c>
      <c r="V5294" s="1" t="str">
        <f>IF(Sales_Datas[[#This Row],[base_price]] &lt;= 632200, "Low", (IF(Sales_Datas[[#This Row],[base_price]] &gt;= 10092000, "High", "Medium")))</f>
        <v>Low</v>
      </c>
    </row>
    <row r="5295" spans="1:22" x14ac:dyDescent="0.25">
      <c r="A5295" s="1" t="s">
        <v>14723</v>
      </c>
      <c r="B5295" s="1" t="s">
        <v>3008</v>
      </c>
      <c r="C5295" s="2">
        <v>44297</v>
      </c>
      <c r="D5295" s="1" t="s">
        <v>9827</v>
      </c>
      <c r="E5295" s="4">
        <v>40600</v>
      </c>
      <c r="F5295">
        <v>1</v>
      </c>
      <c r="G5295" s="4">
        <v>406000</v>
      </c>
      <c r="H5295" s="4">
        <v>0</v>
      </c>
      <c r="I5295" s="4">
        <v>406000</v>
      </c>
      <c r="J5295">
        <v>1</v>
      </c>
      <c r="K5295">
        <v>1</v>
      </c>
      <c r="L5295">
        <v>1</v>
      </c>
      <c r="M5295">
        <v>1</v>
      </c>
      <c r="N5295" s="2">
        <v>44382</v>
      </c>
      <c r="O5295" s="1" t="s">
        <v>9828</v>
      </c>
      <c r="P5295" s="4">
        <v>406000</v>
      </c>
      <c r="Q5295" s="4">
        <v>36134</v>
      </c>
      <c r="R5295" s="1" t="s">
        <v>55</v>
      </c>
      <c r="S5295" s="1" t="s">
        <v>50</v>
      </c>
      <c r="T5295" s="4">
        <f>Sales_Datas[[#This Row],[after_discount]]-(Sales_Datas[[#This Row],[qty_ordered]]*Sales_Datas[[#This Row],[cogs]])</f>
        <v>369866</v>
      </c>
      <c r="U5295" s="3">
        <f>IFERROR(Sales_Datas[[#This Row],[Gross_Profit]]/Sales_Datas[[#This Row],[after_discount]],0)</f>
        <v>0.91100000000000003</v>
      </c>
      <c r="V5295" s="1" t="str">
        <f>IF(Sales_Datas[[#This Row],[base_price]] &lt;= 632200, "Low", (IF(Sales_Datas[[#This Row],[base_price]] &gt;= 10092000, "High", "Medium")))</f>
        <v>Low</v>
      </c>
    </row>
    <row r="5296" spans="1:22" x14ac:dyDescent="0.25">
      <c r="A5296" s="1" t="s">
        <v>14724</v>
      </c>
      <c r="B5296" s="1" t="s">
        <v>14725</v>
      </c>
      <c r="C5296" s="2">
        <v>44435</v>
      </c>
      <c r="D5296" s="1" t="s">
        <v>9827</v>
      </c>
      <c r="E5296" s="4">
        <v>40600</v>
      </c>
      <c r="F5296">
        <v>1</v>
      </c>
      <c r="G5296" s="4">
        <v>406000</v>
      </c>
      <c r="H5296" s="4">
        <v>0</v>
      </c>
      <c r="I5296" s="4">
        <v>406000</v>
      </c>
      <c r="J5296">
        <v>1</v>
      </c>
      <c r="K5296">
        <v>1</v>
      </c>
      <c r="L5296">
        <v>1</v>
      </c>
      <c r="M5296">
        <v>1</v>
      </c>
      <c r="N5296" s="2">
        <v>44416</v>
      </c>
      <c r="O5296" s="1" t="s">
        <v>9828</v>
      </c>
      <c r="P5296" s="4">
        <v>406000</v>
      </c>
      <c r="Q5296" s="4">
        <v>36134</v>
      </c>
      <c r="R5296" s="1" t="s">
        <v>55</v>
      </c>
      <c r="S5296" s="1" t="s">
        <v>50</v>
      </c>
      <c r="T5296" s="4">
        <f>Sales_Datas[[#This Row],[after_discount]]-(Sales_Datas[[#This Row],[qty_ordered]]*Sales_Datas[[#This Row],[cogs]])</f>
        <v>369866</v>
      </c>
      <c r="U5296" s="3">
        <f>IFERROR(Sales_Datas[[#This Row],[Gross_Profit]]/Sales_Datas[[#This Row],[after_discount]],0)</f>
        <v>0.91100000000000003</v>
      </c>
      <c r="V5296" s="1" t="str">
        <f>IF(Sales_Datas[[#This Row],[base_price]] &lt;= 632200, "Low", (IF(Sales_Datas[[#This Row],[base_price]] &gt;= 10092000, "High", "Medium")))</f>
        <v>Low</v>
      </c>
    </row>
    <row r="5297" spans="1:22" x14ac:dyDescent="0.25">
      <c r="A5297" s="1" t="s">
        <v>14726</v>
      </c>
      <c r="B5297" s="1" t="s">
        <v>12636</v>
      </c>
      <c r="C5297" s="2">
        <v>44672</v>
      </c>
      <c r="D5297" s="1" t="s">
        <v>12637</v>
      </c>
      <c r="E5297" s="4">
        <v>40600</v>
      </c>
      <c r="F5297">
        <v>1</v>
      </c>
      <c r="G5297" s="4">
        <v>406000</v>
      </c>
      <c r="H5297" s="4">
        <v>0</v>
      </c>
      <c r="I5297" s="4">
        <v>406000</v>
      </c>
      <c r="J5297">
        <v>1</v>
      </c>
      <c r="K5297">
        <v>1</v>
      </c>
      <c r="L5297">
        <v>1</v>
      </c>
      <c r="M5297">
        <v>1</v>
      </c>
      <c r="N5297" s="2">
        <v>44504</v>
      </c>
      <c r="O5297" s="1" t="s">
        <v>12638</v>
      </c>
      <c r="P5297" s="4">
        <v>406000</v>
      </c>
      <c r="Q5297" s="4">
        <v>30450</v>
      </c>
      <c r="R5297" s="1" t="s">
        <v>23</v>
      </c>
      <c r="S5297" s="1" t="s">
        <v>50</v>
      </c>
      <c r="T5297" s="4">
        <f>Sales_Datas[[#This Row],[after_discount]]-(Sales_Datas[[#This Row],[qty_ordered]]*Sales_Datas[[#This Row],[cogs]])</f>
        <v>375550</v>
      </c>
      <c r="U5297" s="3">
        <f>IFERROR(Sales_Datas[[#This Row],[Gross_Profit]]/Sales_Datas[[#This Row],[after_discount]],0)</f>
        <v>0.92500000000000004</v>
      </c>
      <c r="V5297" s="1" t="str">
        <f>IF(Sales_Datas[[#This Row],[base_price]] &lt;= 632200, "Low", (IF(Sales_Datas[[#This Row],[base_price]] &gt;= 10092000, "High", "Medium")))</f>
        <v>Low</v>
      </c>
    </row>
    <row r="5298" spans="1:22" x14ac:dyDescent="0.25">
      <c r="A5298" s="1" t="s">
        <v>14727</v>
      </c>
      <c r="B5298" s="1" t="s">
        <v>7156</v>
      </c>
      <c r="C5298" s="2">
        <v>44324</v>
      </c>
      <c r="D5298" s="1" t="s">
        <v>14728</v>
      </c>
      <c r="E5298" s="4">
        <v>40600</v>
      </c>
      <c r="F5298">
        <v>1</v>
      </c>
      <c r="G5298" s="4">
        <v>406000</v>
      </c>
      <c r="H5298" s="4">
        <v>0</v>
      </c>
      <c r="I5298" s="4">
        <v>406000</v>
      </c>
      <c r="J5298">
        <v>1</v>
      </c>
      <c r="K5298">
        <v>1</v>
      </c>
      <c r="L5298">
        <v>1</v>
      </c>
      <c r="M5298">
        <v>1</v>
      </c>
      <c r="N5298" s="2">
        <v>44386</v>
      </c>
      <c r="O5298" s="1" t="s">
        <v>14729</v>
      </c>
      <c r="P5298" s="4">
        <v>406000</v>
      </c>
      <c r="Q5298" s="4">
        <v>32480</v>
      </c>
      <c r="R5298" s="1" t="s">
        <v>383</v>
      </c>
      <c r="S5298" s="1" t="s">
        <v>50</v>
      </c>
      <c r="T5298" s="4">
        <f>Sales_Datas[[#This Row],[after_discount]]-(Sales_Datas[[#This Row],[qty_ordered]]*Sales_Datas[[#This Row],[cogs]])</f>
        <v>373520</v>
      </c>
      <c r="U5298" s="3">
        <f>IFERROR(Sales_Datas[[#This Row],[Gross_Profit]]/Sales_Datas[[#This Row],[after_discount]],0)</f>
        <v>0.92</v>
      </c>
      <c r="V5298" s="1" t="str">
        <f>IF(Sales_Datas[[#This Row],[base_price]] &lt;= 632200, "Low", (IF(Sales_Datas[[#This Row],[base_price]] &gt;= 10092000, "High", "Medium")))</f>
        <v>Low</v>
      </c>
    </row>
    <row r="5299" spans="1:22" x14ac:dyDescent="0.25">
      <c r="A5299" s="1" t="s">
        <v>14730</v>
      </c>
      <c r="B5299" s="1" t="s">
        <v>14731</v>
      </c>
      <c r="C5299" s="2">
        <v>44326</v>
      </c>
      <c r="D5299" s="1" t="s">
        <v>12641</v>
      </c>
      <c r="E5299" s="4">
        <v>40600</v>
      </c>
      <c r="F5299">
        <v>1</v>
      </c>
      <c r="G5299" s="4">
        <v>406000</v>
      </c>
      <c r="H5299" s="4">
        <v>0</v>
      </c>
      <c r="I5299" s="4">
        <v>406000</v>
      </c>
      <c r="J5299">
        <v>1</v>
      </c>
      <c r="K5299">
        <v>0</v>
      </c>
      <c r="L5299">
        <v>0</v>
      </c>
      <c r="M5299">
        <v>4</v>
      </c>
      <c r="N5299" s="2">
        <v>44494</v>
      </c>
      <c r="O5299" s="1" t="s">
        <v>12642</v>
      </c>
      <c r="P5299" s="4">
        <v>406000</v>
      </c>
      <c r="Q5299" s="4">
        <v>35322</v>
      </c>
      <c r="R5299" s="1" t="s">
        <v>383</v>
      </c>
      <c r="S5299" s="1" t="s">
        <v>34</v>
      </c>
      <c r="T5299" s="4">
        <f>Sales_Datas[[#This Row],[after_discount]]-(Sales_Datas[[#This Row],[qty_ordered]]*Sales_Datas[[#This Row],[cogs]])</f>
        <v>370678</v>
      </c>
      <c r="U5299" s="3">
        <f>IFERROR(Sales_Datas[[#This Row],[Gross_Profit]]/Sales_Datas[[#This Row],[after_discount]],0)</f>
        <v>0.91300000000000003</v>
      </c>
      <c r="V5299" s="1" t="str">
        <f>IF(Sales_Datas[[#This Row],[base_price]] &lt;= 632200, "Low", (IF(Sales_Datas[[#This Row],[base_price]] &gt;= 10092000, "High", "Medium")))</f>
        <v>Low</v>
      </c>
    </row>
    <row r="5300" spans="1:22" x14ac:dyDescent="0.25">
      <c r="A5300" s="1" t="s">
        <v>14732</v>
      </c>
      <c r="B5300" s="1" t="s">
        <v>3974</v>
      </c>
      <c r="C5300" s="2">
        <v>44385</v>
      </c>
      <c r="D5300" s="1" t="s">
        <v>14728</v>
      </c>
      <c r="E5300" s="4">
        <v>40600</v>
      </c>
      <c r="F5300">
        <v>1</v>
      </c>
      <c r="G5300" s="4">
        <v>406000</v>
      </c>
      <c r="H5300" s="4">
        <v>0</v>
      </c>
      <c r="I5300" s="4">
        <v>406000</v>
      </c>
      <c r="J5300">
        <v>1</v>
      </c>
      <c r="K5300">
        <v>1</v>
      </c>
      <c r="L5300">
        <v>0</v>
      </c>
      <c r="M5300">
        <v>1</v>
      </c>
      <c r="N5300" s="2">
        <v>44414</v>
      </c>
      <c r="O5300" s="1" t="s">
        <v>14729</v>
      </c>
      <c r="P5300" s="4">
        <v>406000</v>
      </c>
      <c r="Q5300" s="4">
        <v>32480</v>
      </c>
      <c r="R5300" s="1" t="s">
        <v>383</v>
      </c>
      <c r="S5300" s="1" t="s">
        <v>50</v>
      </c>
      <c r="T5300" s="4">
        <f>Sales_Datas[[#This Row],[after_discount]]-(Sales_Datas[[#This Row],[qty_ordered]]*Sales_Datas[[#This Row],[cogs]])</f>
        <v>373520</v>
      </c>
      <c r="U5300" s="3">
        <f>IFERROR(Sales_Datas[[#This Row],[Gross_Profit]]/Sales_Datas[[#This Row],[after_discount]],0)</f>
        <v>0.92</v>
      </c>
      <c r="V5300" s="1" t="str">
        <f>IF(Sales_Datas[[#This Row],[base_price]] &lt;= 632200, "Low", (IF(Sales_Datas[[#This Row],[base_price]] &gt;= 10092000, "High", "Medium")))</f>
        <v>Low</v>
      </c>
    </row>
    <row r="5301" spans="1:22" x14ac:dyDescent="0.25">
      <c r="A5301" s="1" t="s">
        <v>14733</v>
      </c>
      <c r="B5301" s="1" t="s">
        <v>14731</v>
      </c>
      <c r="C5301" s="2">
        <v>44387</v>
      </c>
      <c r="D5301" s="1" t="s">
        <v>12641</v>
      </c>
      <c r="E5301" s="4">
        <v>40600</v>
      </c>
      <c r="F5301">
        <v>1</v>
      </c>
      <c r="G5301" s="4">
        <v>406000</v>
      </c>
      <c r="H5301" s="4">
        <v>0</v>
      </c>
      <c r="I5301" s="4">
        <v>406000</v>
      </c>
      <c r="J5301">
        <v>1</v>
      </c>
      <c r="K5301">
        <v>1</v>
      </c>
      <c r="L5301">
        <v>1</v>
      </c>
      <c r="M5301">
        <v>1</v>
      </c>
      <c r="N5301" s="2">
        <v>44494</v>
      </c>
      <c r="O5301" s="1" t="s">
        <v>12642</v>
      </c>
      <c r="P5301" s="4">
        <v>406000</v>
      </c>
      <c r="Q5301" s="4">
        <v>35322</v>
      </c>
      <c r="R5301" s="1" t="s">
        <v>383</v>
      </c>
      <c r="S5301" s="1" t="s">
        <v>50</v>
      </c>
      <c r="T5301" s="4">
        <f>Sales_Datas[[#This Row],[after_discount]]-(Sales_Datas[[#This Row],[qty_ordered]]*Sales_Datas[[#This Row],[cogs]])</f>
        <v>370678</v>
      </c>
      <c r="U5301" s="3">
        <f>IFERROR(Sales_Datas[[#This Row],[Gross_Profit]]/Sales_Datas[[#This Row],[after_discount]],0)</f>
        <v>0.91300000000000003</v>
      </c>
      <c r="V5301" s="1" t="str">
        <f>IF(Sales_Datas[[#This Row],[base_price]] &lt;= 632200, "Low", (IF(Sales_Datas[[#This Row],[base_price]] &gt;= 10092000, "High", "Medium")))</f>
        <v>Low</v>
      </c>
    </row>
    <row r="5302" spans="1:22" x14ac:dyDescent="0.25">
      <c r="A5302" s="1" t="s">
        <v>14734</v>
      </c>
      <c r="B5302" s="1" t="s">
        <v>14735</v>
      </c>
      <c r="C5302" s="2">
        <v>44421</v>
      </c>
      <c r="D5302" s="1" t="s">
        <v>12641</v>
      </c>
      <c r="E5302" s="4">
        <v>40600</v>
      </c>
      <c r="F5302">
        <v>1</v>
      </c>
      <c r="G5302" s="4">
        <v>406000</v>
      </c>
      <c r="H5302" s="4">
        <v>0</v>
      </c>
      <c r="I5302" s="4">
        <v>406000</v>
      </c>
      <c r="J5302">
        <v>1</v>
      </c>
      <c r="K5302">
        <v>1</v>
      </c>
      <c r="L5302">
        <v>1</v>
      </c>
      <c r="M5302">
        <v>1</v>
      </c>
      <c r="N5302" s="2">
        <v>44409</v>
      </c>
      <c r="O5302" s="1" t="s">
        <v>12642</v>
      </c>
      <c r="P5302" s="4">
        <v>406000</v>
      </c>
      <c r="Q5302" s="4">
        <v>35322</v>
      </c>
      <c r="R5302" s="1" t="s">
        <v>383</v>
      </c>
      <c r="S5302" s="1" t="s">
        <v>50</v>
      </c>
      <c r="T5302" s="4">
        <f>Sales_Datas[[#This Row],[after_discount]]-(Sales_Datas[[#This Row],[qty_ordered]]*Sales_Datas[[#This Row],[cogs]])</f>
        <v>370678</v>
      </c>
      <c r="U5302" s="3">
        <f>IFERROR(Sales_Datas[[#This Row],[Gross_Profit]]/Sales_Datas[[#This Row],[after_discount]],0)</f>
        <v>0.91300000000000003</v>
      </c>
      <c r="V5302" s="1" t="str">
        <f>IF(Sales_Datas[[#This Row],[base_price]] &lt;= 632200, "Low", (IF(Sales_Datas[[#This Row],[base_price]] &gt;= 10092000, "High", "Medium")))</f>
        <v>Low</v>
      </c>
    </row>
    <row r="5303" spans="1:22" x14ac:dyDescent="0.25">
      <c r="A5303" s="1" t="s">
        <v>14736</v>
      </c>
      <c r="B5303" s="1" t="s">
        <v>14737</v>
      </c>
      <c r="C5303" s="2">
        <v>44456</v>
      </c>
      <c r="D5303" s="1" t="s">
        <v>14738</v>
      </c>
      <c r="E5303" s="4">
        <v>40600</v>
      </c>
      <c r="F5303">
        <v>1</v>
      </c>
      <c r="G5303" s="4">
        <v>406000</v>
      </c>
      <c r="H5303" s="4">
        <v>0</v>
      </c>
      <c r="I5303" s="4">
        <v>406000</v>
      </c>
      <c r="J5303">
        <v>1</v>
      </c>
      <c r="K5303">
        <v>1</v>
      </c>
      <c r="L5303">
        <v>1</v>
      </c>
      <c r="M5303">
        <v>1</v>
      </c>
      <c r="N5303" s="2">
        <v>44450</v>
      </c>
      <c r="O5303" s="1" t="s">
        <v>14739</v>
      </c>
      <c r="P5303" s="4">
        <v>406000</v>
      </c>
      <c r="Q5303" s="4">
        <v>34510</v>
      </c>
      <c r="R5303" s="1" t="s">
        <v>383</v>
      </c>
      <c r="S5303" s="1" t="s">
        <v>50</v>
      </c>
      <c r="T5303" s="4">
        <f>Sales_Datas[[#This Row],[after_discount]]-(Sales_Datas[[#This Row],[qty_ordered]]*Sales_Datas[[#This Row],[cogs]])</f>
        <v>371490</v>
      </c>
      <c r="U5303" s="3">
        <f>IFERROR(Sales_Datas[[#This Row],[Gross_Profit]]/Sales_Datas[[#This Row],[after_discount]],0)</f>
        <v>0.91500000000000004</v>
      </c>
      <c r="V5303" s="1" t="str">
        <f>IF(Sales_Datas[[#This Row],[base_price]] &lt;= 632200, "Low", (IF(Sales_Datas[[#This Row],[base_price]] &gt;= 10092000, "High", "Medium")))</f>
        <v>Low</v>
      </c>
    </row>
    <row r="5304" spans="1:22" x14ac:dyDescent="0.25">
      <c r="A5304" s="1" t="s">
        <v>14740</v>
      </c>
      <c r="B5304" s="1" t="s">
        <v>14741</v>
      </c>
      <c r="C5304" s="2">
        <v>44507</v>
      </c>
      <c r="D5304" s="1" t="s">
        <v>12641</v>
      </c>
      <c r="E5304" s="4">
        <v>40600</v>
      </c>
      <c r="F5304">
        <v>1</v>
      </c>
      <c r="G5304" s="4">
        <v>406000</v>
      </c>
      <c r="H5304" s="4">
        <v>0</v>
      </c>
      <c r="I5304" s="4">
        <v>406000</v>
      </c>
      <c r="J5304">
        <v>1</v>
      </c>
      <c r="K5304">
        <v>1</v>
      </c>
      <c r="L5304">
        <v>1</v>
      </c>
      <c r="M5304">
        <v>1</v>
      </c>
      <c r="N5304" s="2">
        <v>44378</v>
      </c>
      <c r="O5304" s="1" t="s">
        <v>12642</v>
      </c>
      <c r="P5304" s="4">
        <v>406000</v>
      </c>
      <c r="Q5304" s="4">
        <v>35322</v>
      </c>
      <c r="R5304" s="1" t="s">
        <v>383</v>
      </c>
      <c r="S5304" s="1" t="s">
        <v>50</v>
      </c>
      <c r="T5304" s="4">
        <f>Sales_Datas[[#This Row],[after_discount]]-(Sales_Datas[[#This Row],[qty_ordered]]*Sales_Datas[[#This Row],[cogs]])</f>
        <v>370678</v>
      </c>
      <c r="U5304" s="3">
        <f>IFERROR(Sales_Datas[[#This Row],[Gross_Profit]]/Sales_Datas[[#This Row],[after_discount]],0)</f>
        <v>0.91300000000000003</v>
      </c>
      <c r="V5304" s="1" t="str">
        <f>IF(Sales_Datas[[#This Row],[base_price]] &lt;= 632200, "Low", (IF(Sales_Datas[[#This Row],[base_price]] &gt;= 10092000, "High", "Medium")))</f>
        <v>Low</v>
      </c>
    </row>
    <row r="5305" spans="1:22" x14ac:dyDescent="0.25">
      <c r="A5305" s="1" t="s">
        <v>14742</v>
      </c>
      <c r="B5305" s="1" t="s">
        <v>14743</v>
      </c>
      <c r="C5305" s="2">
        <v>44518</v>
      </c>
      <c r="D5305" s="1" t="s">
        <v>12641</v>
      </c>
      <c r="E5305" s="4">
        <v>40600</v>
      </c>
      <c r="F5305">
        <v>1</v>
      </c>
      <c r="G5305" s="4">
        <v>406000</v>
      </c>
      <c r="H5305" s="4">
        <v>0</v>
      </c>
      <c r="I5305" s="4">
        <v>406000</v>
      </c>
      <c r="J5305">
        <v>1</v>
      </c>
      <c r="K5305">
        <v>1</v>
      </c>
      <c r="L5305">
        <v>0</v>
      </c>
      <c r="M5305">
        <v>1</v>
      </c>
      <c r="N5305" s="2">
        <v>44525</v>
      </c>
      <c r="O5305" s="1" t="s">
        <v>12642</v>
      </c>
      <c r="P5305" s="4">
        <v>406000</v>
      </c>
      <c r="Q5305" s="4">
        <v>35322</v>
      </c>
      <c r="R5305" s="1" t="s">
        <v>383</v>
      </c>
      <c r="S5305" s="1" t="s">
        <v>50</v>
      </c>
      <c r="T5305" s="4">
        <f>Sales_Datas[[#This Row],[after_discount]]-(Sales_Datas[[#This Row],[qty_ordered]]*Sales_Datas[[#This Row],[cogs]])</f>
        <v>370678</v>
      </c>
      <c r="U5305" s="3">
        <f>IFERROR(Sales_Datas[[#This Row],[Gross_Profit]]/Sales_Datas[[#This Row],[after_discount]],0)</f>
        <v>0.91300000000000003</v>
      </c>
      <c r="V5305" s="1" t="str">
        <f>IF(Sales_Datas[[#This Row],[base_price]] &lt;= 632200, "Low", (IF(Sales_Datas[[#This Row],[base_price]] &gt;= 10092000, "High", "Medium")))</f>
        <v>Low</v>
      </c>
    </row>
    <row r="5306" spans="1:22" x14ac:dyDescent="0.25">
      <c r="A5306" s="1" t="s">
        <v>14744</v>
      </c>
      <c r="B5306" s="1" t="s">
        <v>14745</v>
      </c>
      <c r="C5306" s="2">
        <v>44622</v>
      </c>
      <c r="D5306" s="1" t="s">
        <v>14746</v>
      </c>
      <c r="E5306" s="4">
        <v>40600</v>
      </c>
      <c r="F5306">
        <v>1</v>
      </c>
      <c r="G5306" s="4">
        <v>406000</v>
      </c>
      <c r="H5306" s="4">
        <v>0</v>
      </c>
      <c r="I5306" s="4">
        <v>406000</v>
      </c>
      <c r="J5306">
        <v>1</v>
      </c>
      <c r="K5306">
        <v>1</v>
      </c>
      <c r="L5306">
        <v>0</v>
      </c>
      <c r="M5306">
        <v>1</v>
      </c>
      <c r="N5306" s="2">
        <v>44503</v>
      </c>
      <c r="O5306" s="1" t="s">
        <v>14747</v>
      </c>
      <c r="P5306" s="4">
        <v>406000</v>
      </c>
      <c r="Q5306" s="4">
        <v>28014</v>
      </c>
      <c r="R5306" s="1" t="s">
        <v>383</v>
      </c>
      <c r="S5306" s="1" t="s">
        <v>50</v>
      </c>
      <c r="T5306" s="4">
        <f>Sales_Datas[[#This Row],[after_discount]]-(Sales_Datas[[#This Row],[qty_ordered]]*Sales_Datas[[#This Row],[cogs]])</f>
        <v>377986</v>
      </c>
      <c r="U5306" s="3">
        <f>IFERROR(Sales_Datas[[#This Row],[Gross_Profit]]/Sales_Datas[[#This Row],[after_discount]],0)</f>
        <v>0.93100000000000005</v>
      </c>
      <c r="V5306" s="1" t="str">
        <f>IF(Sales_Datas[[#This Row],[base_price]] &lt;= 632200, "Low", (IF(Sales_Datas[[#This Row],[base_price]] &gt;= 10092000, "High", "Medium")))</f>
        <v>Low</v>
      </c>
    </row>
    <row r="5307" spans="1:22" x14ac:dyDescent="0.25">
      <c r="A5307" s="1" t="s">
        <v>14748</v>
      </c>
      <c r="B5307" s="1" t="s">
        <v>14749</v>
      </c>
      <c r="C5307" s="2">
        <v>44633</v>
      </c>
      <c r="D5307" s="1" t="s">
        <v>12641</v>
      </c>
      <c r="E5307" s="4">
        <v>40600</v>
      </c>
      <c r="F5307">
        <v>1</v>
      </c>
      <c r="G5307" s="4">
        <v>406000</v>
      </c>
      <c r="H5307" s="4">
        <v>0</v>
      </c>
      <c r="I5307" s="4">
        <v>406000</v>
      </c>
      <c r="J5307">
        <v>1</v>
      </c>
      <c r="K5307">
        <v>1</v>
      </c>
      <c r="L5307">
        <v>1</v>
      </c>
      <c r="M5307">
        <v>1</v>
      </c>
      <c r="N5307" s="2">
        <v>44642</v>
      </c>
      <c r="O5307" s="1" t="s">
        <v>12642</v>
      </c>
      <c r="P5307" s="4">
        <v>406000</v>
      </c>
      <c r="Q5307" s="4">
        <v>35322</v>
      </c>
      <c r="R5307" s="1" t="s">
        <v>383</v>
      </c>
      <c r="S5307" s="1" t="s">
        <v>50</v>
      </c>
      <c r="T5307" s="4">
        <f>Sales_Datas[[#This Row],[after_discount]]-(Sales_Datas[[#This Row],[qty_ordered]]*Sales_Datas[[#This Row],[cogs]])</f>
        <v>370678</v>
      </c>
      <c r="U5307" s="3">
        <f>IFERROR(Sales_Datas[[#This Row],[Gross_Profit]]/Sales_Datas[[#This Row],[after_discount]],0)</f>
        <v>0.91300000000000003</v>
      </c>
      <c r="V5307" s="1" t="str">
        <f>IF(Sales_Datas[[#This Row],[base_price]] &lt;= 632200, "Low", (IF(Sales_Datas[[#This Row],[base_price]] &gt;= 10092000, "High", "Medium")))</f>
        <v>Low</v>
      </c>
    </row>
    <row r="5308" spans="1:22" x14ac:dyDescent="0.25">
      <c r="A5308" s="1" t="s">
        <v>14750</v>
      </c>
      <c r="B5308" s="1" t="s">
        <v>14751</v>
      </c>
      <c r="C5308" s="2">
        <v>44685</v>
      </c>
      <c r="D5308" s="1" t="s">
        <v>12641</v>
      </c>
      <c r="E5308" s="4">
        <v>40600</v>
      </c>
      <c r="F5308">
        <v>1</v>
      </c>
      <c r="G5308" s="4">
        <v>406000</v>
      </c>
      <c r="H5308" s="4">
        <v>0</v>
      </c>
      <c r="I5308" s="4">
        <v>406000</v>
      </c>
      <c r="J5308">
        <v>1</v>
      </c>
      <c r="K5308">
        <v>1</v>
      </c>
      <c r="L5308">
        <v>1</v>
      </c>
      <c r="M5308">
        <v>1</v>
      </c>
      <c r="N5308" s="2">
        <v>44667</v>
      </c>
      <c r="O5308" s="1" t="s">
        <v>12642</v>
      </c>
      <c r="P5308" s="4">
        <v>406000</v>
      </c>
      <c r="Q5308" s="4">
        <v>35322</v>
      </c>
      <c r="R5308" s="1" t="s">
        <v>383</v>
      </c>
      <c r="S5308" s="1" t="s">
        <v>50</v>
      </c>
      <c r="T5308" s="4">
        <f>Sales_Datas[[#This Row],[after_discount]]-(Sales_Datas[[#This Row],[qty_ordered]]*Sales_Datas[[#This Row],[cogs]])</f>
        <v>370678</v>
      </c>
      <c r="U5308" s="3">
        <f>IFERROR(Sales_Datas[[#This Row],[Gross_Profit]]/Sales_Datas[[#This Row],[after_discount]],0)</f>
        <v>0.91300000000000003</v>
      </c>
      <c r="V5308" s="1" t="str">
        <f>IF(Sales_Datas[[#This Row],[base_price]] &lt;= 632200, "Low", (IF(Sales_Datas[[#This Row],[base_price]] &gt;= 10092000, "High", "Medium")))</f>
        <v>Low</v>
      </c>
    </row>
    <row r="5309" spans="1:22" x14ac:dyDescent="0.25">
      <c r="A5309" s="1" t="s">
        <v>14752</v>
      </c>
      <c r="B5309" s="1" t="s">
        <v>11927</v>
      </c>
      <c r="C5309" s="2">
        <v>44587</v>
      </c>
      <c r="D5309" s="1" t="s">
        <v>10969</v>
      </c>
      <c r="E5309" s="4">
        <v>40542</v>
      </c>
      <c r="F5309">
        <v>1</v>
      </c>
      <c r="G5309" s="4">
        <v>405420</v>
      </c>
      <c r="H5309" s="4">
        <v>0</v>
      </c>
      <c r="I5309" s="4">
        <v>405420</v>
      </c>
      <c r="J5309">
        <v>1</v>
      </c>
      <c r="K5309">
        <v>1</v>
      </c>
      <c r="L5309">
        <v>0</v>
      </c>
      <c r="M5309">
        <v>3</v>
      </c>
      <c r="N5309" s="2">
        <v>44539</v>
      </c>
      <c r="O5309" s="1" t="s">
        <v>10970</v>
      </c>
      <c r="P5309" s="4">
        <v>405420</v>
      </c>
      <c r="Q5309" s="4">
        <v>35670</v>
      </c>
      <c r="R5309" s="1" t="s">
        <v>554</v>
      </c>
      <c r="S5309" s="1" t="s">
        <v>56</v>
      </c>
      <c r="T5309" s="4">
        <f>Sales_Datas[[#This Row],[after_discount]]-(Sales_Datas[[#This Row],[qty_ordered]]*Sales_Datas[[#This Row],[cogs]])</f>
        <v>369750</v>
      </c>
      <c r="U5309" s="3">
        <f>IFERROR(Sales_Datas[[#This Row],[Gross_Profit]]/Sales_Datas[[#This Row],[after_discount]],0)</f>
        <v>0.91201716738197425</v>
      </c>
      <c r="V5309" s="1" t="str">
        <f>IF(Sales_Datas[[#This Row],[base_price]] &lt;= 632200, "Low", (IF(Sales_Datas[[#This Row],[base_price]] &gt;= 10092000, "High", "Medium")))</f>
        <v>Low</v>
      </c>
    </row>
    <row r="5310" spans="1:22" x14ac:dyDescent="0.25">
      <c r="A5310" s="1" t="s">
        <v>14753</v>
      </c>
      <c r="B5310" s="1" t="s">
        <v>14754</v>
      </c>
      <c r="C5310" s="2">
        <v>44619</v>
      </c>
      <c r="D5310" s="1" t="s">
        <v>14755</v>
      </c>
      <c r="E5310" s="4">
        <v>40542</v>
      </c>
      <c r="F5310">
        <v>1</v>
      </c>
      <c r="G5310" s="4">
        <v>405420</v>
      </c>
      <c r="H5310" s="4">
        <v>0</v>
      </c>
      <c r="I5310" s="4">
        <v>405420</v>
      </c>
      <c r="J5310">
        <v>1</v>
      </c>
      <c r="K5310">
        <v>1</v>
      </c>
      <c r="L5310">
        <v>0</v>
      </c>
      <c r="M5310">
        <v>1</v>
      </c>
      <c r="N5310" s="2">
        <v>44612</v>
      </c>
      <c r="O5310" s="1" t="s">
        <v>14756</v>
      </c>
      <c r="P5310" s="4">
        <v>405420</v>
      </c>
      <c r="Q5310" s="4">
        <v>29580</v>
      </c>
      <c r="R5310" s="1" t="s">
        <v>554</v>
      </c>
      <c r="S5310" s="1" t="s">
        <v>50</v>
      </c>
      <c r="T5310" s="4">
        <f>Sales_Datas[[#This Row],[after_discount]]-(Sales_Datas[[#This Row],[qty_ordered]]*Sales_Datas[[#This Row],[cogs]])</f>
        <v>375840</v>
      </c>
      <c r="U5310" s="3">
        <f>IFERROR(Sales_Datas[[#This Row],[Gross_Profit]]/Sales_Datas[[#This Row],[after_discount]],0)</f>
        <v>0.92703862660944203</v>
      </c>
      <c r="V5310" s="1" t="str">
        <f>IF(Sales_Datas[[#This Row],[base_price]] &lt;= 632200, "Low", (IF(Sales_Datas[[#This Row],[base_price]] &gt;= 10092000, "High", "Medium")))</f>
        <v>Low</v>
      </c>
    </row>
    <row r="5311" spans="1:22" x14ac:dyDescent="0.25">
      <c r="A5311" s="1" t="s">
        <v>14757</v>
      </c>
      <c r="B5311" s="1" t="s">
        <v>11942</v>
      </c>
      <c r="C5311" s="2">
        <v>44204</v>
      </c>
      <c r="D5311" s="1" t="s">
        <v>14758</v>
      </c>
      <c r="E5311" s="4">
        <v>40310</v>
      </c>
      <c r="F5311">
        <v>1</v>
      </c>
      <c r="G5311" s="4">
        <v>403100</v>
      </c>
      <c r="H5311" s="4">
        <v>0</v>
      </c>
      <c r="I5311" s="4">
        <v>403100</v>
      </c>
      <c r="J5311">
        <v>1</v>
      </c>
      <c r="K5311">
        <v>1</v>
      </c>
      <c r="L5311">
        <v>0</v>
      </c>
      <c r="M5311">
        <v>1</v>
      </c>
      <c r="N5311" s="2">
        <v>44397</v>
      </c>
      <c r="O5311" s="1" t="s">
        <v>14759</v>
      </c>
      <c r="P5311" s="4">
        <v>403100</v>
      </c>
      <c r="Q5311" s="4">
        <v>33408</v>
      </c>
      <c r="R5311" s="1" t="s">
        <v>475</v>
      </c>
      <c r="S5311" s="1" t="s">
        <v>50</v>
      </c>
      <c r="T5311" s="4">
        <f>Sales_Datas[[#This Row],[after_discount]]-(Sales_Datas[[#This Row],[qty_ordered]]*Sales_Datas[[#This Row],[cogs]])</f>
        <v>369692</v>
      </c>
      <c r="U5311" s="3">
        <f>IFERROR(Sales_Datas[[#This Row],[Gross_Profit]]/Sales_Datas[[#This Row],[after_discount]],0)</f>
        <v>0.91712230215827339</v>
      </c>
      <c r="V5311" s="1" t="str">
        <f>IF(Sales_Datas[[#This Row],[base_price]] &lt;= 632200, "Low", (IF(Sales_Datas[[#This Row],[base_price]] &gt;= 10092000, "High", "Medium")))</f>
        <v>Low</v>
      </c>
    </row>
    <row r="5312" spans="1:22" x14ac:dyDescent="0.25">
      <c r="A5312" s="1" t="s">
        <v>14760</v>
      </c>
      <c r="B5312" s="1" t="s">
        <v>14761</v>
      </c>
      <c r="C5312" s="2">
        <v>44436</v>
      </c>
      <c r="D5312" s="1" t="s">
        <v>14762</v>
      </c>
      <c r="E5312" s="4">
        <v>40310</v>
      </c>
      <c r="F5312">
        <v>1</v>
      </c>
      <c r="G5312" s="4">
        <v>403100</v>
      </c>
      <c r="H5312" s="4">
        <v>0</v>
      </c>
      <c r="I5312" s="4">
        <v>403100</v>
      </c>
      <c r="J5312">
        <v>1</v>
      </c>
      <c r="K5312">
        <v>1</v>
      </c>
      <c r="L5312">
        <v>1</v>
      </c>
      <c r="M5312">
        <v>1</v>
      </c>
      <c r="N5312" s="2">
        <v>44421</v>
      </c>
      <c r="O5312" s="1" t="s">
        <v>14763</v>
      </c>
      <c r="P5312" s="4">
        <v>403100</v>
      </c>
      <c r="Q5312" s="4">
        <v>35438</v>
      </c>
      <c r="R5312" s="1" t="s">
        <v>475</v>
      </c>
      <c r="S5312" s="1" t="s">
        <v>50</v>
      </c>
      <c r="T5312" s="4">
        <f>Sales_Datas[[#This Row],[after_discount]]-(Sales_Datas[[#This Row],[qty_ordered]]*Sales_Datas[[#This Row],[cogs]])</f>
        <v>367662</v>
      </c>
      <c r="U5312" s="3">
        <f>IFERROR(Sales_Datas[[#This Row],[Gross_Profit]]/Sales_Datas[[#This Row],[after_discount]],0)</f>
        <v>0.91208633093525182</v>
      </c>
      <c r="V5312" s="1" t="str">
        <f>IF(Sales_Datas[[#This Row],[base_price]] &lt;= 632200, "Low", (IF(Sales_Datas[[#This Row],[base_price]] &gt;= 10092000, "High", "Medium")))</f>
        <v>Low</v>
      </c>
    </row>
    <row r="5313" spans="1:22" x14ac:dyDescent="0.25">
      <c r="A5313" s="1" t="s">
        <v>14764</v>
      </c>
      <c r="B5313" s="1" t="s">
        <v>14765</v>
      </c>
      <c r="C5313" s="2">
        <v>44489</v>
      </c>
      <c r="D5313" s="1" t="s">
        <v>14766</v>
      </c>
      <c r="E5313" s="4">
        <v>40310</v>
      </c>
      <c r="F5313">
        <v>1</v>
      </c>
      <c r="G5313" s="4">
        <v>403100</v>
      </c>
      <c r="H5313" s="4">
        <v>0</v>
      </c>
      <c r="I5313" s="4">
        <v>403100</v>
      </c>
      <c r="J5313">
        <v>1</v>
      </c>
      <c r="K5313">
        <v>1</v>
      </c>
      <c r="L5313">
        <v>1</v>
      </c>
      <c r="M5313">
        <v>1</v>
      </c>
      <c r="N5313" s="2">
        <v>44393</v>
      </c>
      <c r="O5313" s="1" t="s">
        <v>14767</v>
      </c>
      <c r="P5313" s="4">
        <v>403100</v>
      </c>
      <c r="Q5313" s="4">
        <v>26564</v>
      </c>
      <c r="R5313" s="1" t="s">
        <v>475</v>
      </c>
      <c r="S5313" s="1" t="s">
        <v>50</v>
      </c>
      <c r="T5313" s="4">
        <f>Sales_Datas[[#This Row],[after_discount]]-(Sales_Datas[[#This Row],[qty_ordered]]*Sales_Datas[[#This Row],[cogs]])</f>
        <v>376536</v>
      </c>
      <c r="U5313" s="3">
        <f>IFERROR(Sales_Datas[[#This Row],[Gross_Profit]]/Sales_Datas[[#This Row],[after_discount]],0)</f>
        <v>0.93410071942446038</v>
      </c>
      <c r="V5313" s="1" t="str">
        <f>IF(Sales_Datas[[#This Row],[base_price]] &lt;= 632200, "Low", (IF(Sales_Datas[[#This Row],[base_price]] &gt;= 10092000, "High", "Medium")))</f>
        <v>Low</v>
      </c>
    </row>
    <row r="5314" spans="1:22" x14ac:dyDescent="0.25">
      <c r="A5314" s="1" t="s">
        <v>14768</v>
      </c>
      <c r="B5314" s="1" t="s">
        <v>14769</v>
      </c>
      <c r="C5314" s="2">
        <v>44544</v>
      </c>
      <c r="D5314" s="1" t="s">
        <v>14770</v>
      </c>
      <c r="E5314" s="4">
        <v>40310</v>
      </c>
      <c r="F5314">
        <v>1</v>
      </c>
      <c r="G5314" s="4">
        <v>403100</v>
      </c>
      <c r="H5314" s="4">
        <v>0</v>
      </c>
      <c r="I5314" s="4">
        <v>403100</v>
      </c>
      <c r="J5314">
        <v>1</v>
      </c>
      <c r="K5314">
        <v>1</v>
      </c>
      <c r="L5314">
        <v>0</v>
      </c>
      <c r="M5314">
        <v>1</v>
      </c>
      <c r="N5314" s="2">
        <v>44557</v>
      </c>
      <c r="O5314" s="1" t="s">
        <v>14771</v>
      </c>
      <c r="P5314" s="4">
        <v>403100</v>
      </c>
      <c r="Q5314" s="4">
        <v>24534</v>
      </c>
      <c r="R5314" s="1" t="s">
        <v>475</v>
      </c>
      <c r="S5314" s="1" t="s">
        <v>50</v>
      </c>
      <c r="T5314" s="4">
        <f>Sales_Datas[[#This Row],[after_discount]]-(Sales_Datas[[#This Row],[qty_ordered]]*Sales_Datas[[#This Row],[cogs]])</f>
        <v>378566</v>
      </c>
      <c r="U5314" s="3">
        <f>IFERROR(Sales_Datas[[#This Row],[Gross_Profit]]/Sales_Datas[[#This Row],[after_discount]],0)</f>
        <v>0.93913669064748206</v>
      </c>
      <c r="V5314" s="1" t="str">
        <f>IF(Sales_Datas[[#This Row],[base_price]] &lt;= 632200, "Low", (IF(Sales_Datas[[#This Row],[base_price]] &gt;= 10092000, "High", "Medium")))</f>
        <v>Low</v>
      </c>
    </row>
    <row r="5315" spans="1:22" x14ac:dyDescent="0.25">
      <c r="A5315" s="1" t="s">
        <v>14772</v>
      </c>
      <c r="B5315" s="1" t="s">
        <v>14773</v>
      </c>
      <c r="C5315" s="2">
        <v>44550</v>
      </c>
      <c r="D5315" s="1" t="s">
        <v>14774</v>
      </c>
      <c r="E5315" s="4">
        <v>40310</v>
      </c>
      <c r="F5315">
        <v>1</v>
      </c>
      <c r="G5315" s="4">
        <v>403100</v>
      </c>
      <c r="H5315" s="4">
        <v>0</v>
      </c>
      <c r="I5315" s="4">
        <v>403100</v>
      </c>
      <c r="J5315">
        <v>1</v>
      </c>
      <c r="K5315">
        <v>1</v>
      </c>
      <c r="L5315">
        <v>0</v>
      </c>
      <c r="M5315">
        <v>1</v>
      </c>
      <c r="N5315" s="2">
        <v>44553</v>
      </c>
      <c r="O5315" s="1" t="s">
        <v>14775</v>
      </c>
      <c r="P5315" s="4">
        <v>403100</v>
      </c>
      <c r="Q5315" s="4">
        <v>33814</v>
      </c>
      <c r="R5315" s="1" t="s">
        <v>475</v>
      </c>
      <c r="S5315" s="1" t="s">
        <v>50</v>
      </c>
      <c r="T5315" s="4">
        <f>Sales_Datas[[#This Row],[after_discount]]-(Sales_Datas[[#This Row],[qty_ordered]]*Sales_Datas[[#This Row],[cogs]])</f>
        <v>369286</v>
      </c>
      <c r="U5315" s="3">
        <f>IFERROR(Sales_Datas[[#This Row],[Gross_Profit]]/Sales_Datas[[#This Row],[after_discount]],0)</f>
        <v>0.91611510791366901</v>
      </c>
      <c r="V5315" s="1" t="str">
        <f>IF(Sales_Datas[[#This Row],[base_price]] &lt;= 632200, "Low", (IF(Sales_Datas[[#This Row],[base_price]] &gt;= 10092000, "High", "Medium")))</f>
        <v>Low</v>
      </c>
    </row>
    <row r="5316" spans="1:22" x14ac:dyDescent="0.25">
      <c r="A5316" s="1" t="s">
        <v>14776</v>
      </c>
      <c r="B5316" s="1" t="s">
        <v>14777</v>
      </c>
      <c r="C5316" s="2">
        <v>44575</v>
      </c>
      <c r="D5316" s="1" t="s">
        <v>14774</v>
      </c>
      <c r="E5316" s="4">
        <v>40310</v>
      </c>
      <c r="F5316">
        <v>1</v>
      </c>
      <c r="G5316" s="4">
        <v>403100</v>
      </c>
      <c r="H5316" s="4">
        <v>0</v>
      </c>
      <c r="I5316" s="4">
        <v>403100</v>
      </c>
      <c r="J5316">
        <v>1</v>
      </c>
      <c r="K5316">
        <v>1</v>
      </c>
      <c r="L5316">
        <v>1</v>
      </c>
      <c r="M5316">
        <v>1</v>
      </c>
      <c r="N5316" s="2">
        <v>44565</v>
      </c>
      <c r="O5316" s="1" t="s">
        <v>14775</v>
      </c>
      <c r="P5316" s="4">
        <v>403100</v>
      </c>
      <c r="Q5316" s="4">
        <v>33814</v>
      </c>
      <c r="R5316" s="1" t="s">
        <v>475</v>
      </c>
      <c r="S5316" s="1" t="s">
        <v>50</v>
      </c>
      <c r="T5316" s="4">
        <f>Sales_Datas[[#This Row],[after_discount]]-(Sales_Datas[[#This Row],[qty_ordered]]*Sales_Datas[[#This Row],[cogs]])</f>
        <v>369286</v>
      </c>
      <c r="U5316" s="3">
        <f>IFERROR(Sales_Datas[[#This Row],[Gross_Profit]]/Sales_Datas[[#This Row],[after_discount]],0)</f>
        <v>0.91611510791366901</v>
      </c>
      <c r="V5316" s="1" t="str">
        <f>IF(Sales_Datas[[#This Row],[base_price]] &lt;= 632200, "Low", (IF(Sales_Datas[[#This Row],[base_price]] &gt;= 10092000, "High", "Medium")))</f>
        <v>Low</v>
      </c>
    </row>
    <row r="5317" spans="1:22" x14ac:dyDescent="0.25">
      <c r="A5317" s="1" t="s">
        <v>14778</v>
      </c>
      <c r="B5317" s="1" t="s">
        <v>14779</v>
      </c>
      <c r="C5317" s="2">
        <v>44586</v>
      </c>
      <c r="D5317" s="1" t="s">
        <v>14780</v>
      </c>
      <c r="E5317" s="4">
        <v>40310</v>
      </c>
      <c r="F5317">
        <v>1</v>
      </c>
      <c r="G5317" s="4">
        <v>403100</v>
      </c>
      <c r="H5317" s="4">
        <v>0</v>
      </c>
      <c r="I5317" s="4">
        <v>403100</v>
      </c>
      <c r="J5317">
        <v>1</v>
      </c>
      <c r="K5317">
        <v>1</v>
      </c>
      <c r="L5317">
        <v>1</v>
      </c>
      <c r="M5317">
        <v>1</v>
      </c>
      <c r="N5317" s="2">
        <v>44583</v>
      </c>
      <c r="O5317" s="1" t="s">
        <v>14781</v>
      </c>
      <c r="P5317" s="4">
        <v>403100</v>
      </c>
      <c r="Q5317" s="4">
        <v>32596</v>
      </c>
      <c r="R5317" s="1" t="s">
        <v>475</v>
      </c>
      <c r="S5317" s="1" t="s">
        <v>50</v>
      </c>
      <c r="T5317" s="4">
        <f>Sales_Datas[[#This Row],[after_discount]]-(Sales_Datas[[#This Row],[qty_ordered]]*Sales_Datas[[#This Row],[cogs]])</f>
        <v>370504</v>
      </c>
      <c r="U5317" s="3">
        <f>IFERROR(Sales_Datas[[#This Row],[Gross_Profit]]/Sales_Datas[[#This Row],[after_discount]],0)</f>
        <v>0.91913669064748205</v>
      </c>
      <c r="V5317" s="1" t="str">
        <f>IF(Sales_Datas[[#This Row],[base_price]] &lt;= 632200, "Low", (IF(Sales_Datas[[#This Row],[base_price]] &gt;= 10092000, "High", "Medium")))</f>
        <v>Low</v>
      </c>
    </row>
    <row r="5318" spans="1:22" x14ac:dyDescent="0.25">
      <c r="A5318" s="1" t="s">
        <v>14782</v>
      </c>
      <c r="B5318" s="1" t="s">
        <v>14783</v>
      </c>
      <c r="C5318" s="2">
        <v>44676</v>
      </c>
      <c r="D5318" s="1" t="s">
        <v>14780</v>
      </c>
      <c r="E5318" s="4">
        <v>40310</v>
      </c>
      <c r="F5318">
        <v>1</v>
      </c>
      <c r="G5318" s="4">
        <v>403100</v>
      </c>
      <c r="H5318" s="4">
        <v>0</v>
      </c>
      <c r="I5318" s="4">
        <v>403100</v>
      </c>
      <c r="J5318">
        <v>1</v>
      </c>
      <c r="K5318">
        <v>1</v>
      </c>
      <c r="L5318">
        <v>1</v>
      </c>
      <c r="M5318">
        <v>1</v>
      </c>
      <c r="N5318" s="2">
        <v>44670</v>
      </c>
      <c r="O5318" s="1" t="s">
        <v>14781</v>
      </c>
      <c r="P5318" s="4">
        <v>403100</v>
      </c>
      <c r="Q5318" s="4">
        <v>32596</v>
      </c>
      <c r="R5318" s="1" t="s">
        <v>475</v>
      </c>
      <c r="S5318" s="1" t="s">
        <v>50</v>
      </c>
      <c r="T5318" s="4">
        <f>Sales_Datas[[#This Row],[after_discount]]-(Sales_Datas[[#This Row],[qty_ordered]]*Sales_Datas[[#This Row],[cogs]])</f>
        <v>370504</v>
      </c>
      <c r="U5318" s="3">
        <f>IFERROR(Sales_Datas[[#This Row],[Gross_Profit]]/Sales_Datas[[#This Row],[after_discount]],0)</f>
        <v>0.91913669064748205</v>
      </c>
      <c r="V5318" s="1" t="str">
        <f>IF(Sales_Datas[[#This Row],[base_price]] &lt;= 632200, "Low", (IF(Sales_Datas[[#This Row],[base_price]] &gt;= 10092000, "High", "Medium")))</f>
        <v>Low</v>
      </c>
    </row>
    <row r="5319" spans="1:22" x14ac:dyDescent="0.25">
      <c r="A5319" s="1" t="s">
        <v>14784</v>
      </c>
      <c r="B5319" s="1" t="s">
        <v>11942</v>
      </c>
      <c r="C5319" s="2">
        <v>44687</v>
      </c>
      <c r="D5319" s="1" t="s">
        <v>14780</v>
      </c>
      <c r="E5319" s="4">
        <v>40310</v>
      </c>
      <c r="F5319">
        <v>1</v>
      </c>
      <c r="G5319" s="4">
        <v>403100</v>
      </c>
      <c r="H5319" s="4">
        <v>0</v>
      </c>
      <c r="I5319" s="4">
        <v>403100</v>
      </c>
      <c r="J5319">
        <v>1</v>
      </c>
      <c r="K5319">
        <v>1</v>
      </c>
      <c r="L5319">
        <v>0</v>
      </c>
      <c r="M5319">
        <v>1</v>
      </c>
      <c r="N5319" s="2">
        <v>44397</v>
      </c>
      <c r="O5319" s="1" t="s">
        <v>14781</v>
      </c>
      <c r="P5319" s="4">
        <v>403100</v>
      </c>
      <c r="Q5319" s="4">
        <v>32596</v>
      </c>
      <c r="R5319" s="1" t="s">
        <v>475</v>
      </c>
      <c r="S5319" s="1" t="s">
        <v>50</v>
      </c>
      <c r="T5319" s="4">
        <f>Sales_Datas[[#This Row],[after_discount]]-(Sales_Datas[[#This Row],[qty_ordered]]*Sales_Datas[[#This Row],[cogs]])</f>
        <v>370504</v>
      </c>
      <c r="U5319" s="3">
        <f>IFERROR(Sales_Datas[[#This Row],[Gross_Profit]]/Sales_Datas[[#This Row],[after_discount]],0)</f>
        <v>0.91913669064748205</v>
      </c>
      <c r="V5319" s="1" t="str">
        <f>IF(Sales_Datas[[#This Row],[base_price]] &lt;= 632200, "Low", (IF(Sales_Datas[[#This Row],[base_price]] &gt;= 10092000, "High", "Medium")))</f>
        <v>Low</v>
      </c>
    </row>
    <row r="5320" spans="1:22" x14ac:dyDescent="0.25">
      <c r="A5320" s="1" t="s">
        <v>14785</v>
      </c>
      <c r="B5320" s="1" t="s">
        <v>9614</v>
      </c>
      <c r="C5320" s="2">
        <v>44708</v>
      </c>
      <c r="D5320" s="1" t="s">
        <v>14786</v>
      </c>
      <c r="E5320" s="4">
        <v>40310</v>
      </c>
      <c r="F5320">
        <v>1</v>
      </c>
      <c r="G5320" s="4">
        <v>403100</v>
      </c>
      <c r="H5320" s="4">
        <v>0</v>
      </c>
      <c r="I5320" s="4">
        <v>403100</v>
      </c>
      <c r="J5320">
        <v>1</v>
      </c>
      <c r="K5320">
        <v>1</v>
      </c>
      <c r="L5320">
        <v>0</v>
      </c>
      <c r="M5320">
        <v>1</v>
      </c>
      <c r="N5320" s="2">
        <v>44699</v>
      </c>
      <c r="O5320" s="1" t="s">
        <v>14787</v>
      </c>
      <c r="P5320" s="4">
        <v>403100</v>
      </c>
      <c r="Q5320" s="4">
        <v>25752</v>
      </c>
      <c r="R5320" s="1" t="s">
        <v>475</v>
      </c>
      <c r="S5320" s="1" t="s">
        <v>50</v>
      </c>
      <c r="T5320" s="4">
        <f>Sales_Datas[[#This Row],[after_discount]]-(Sales_Datas[[#This Row],[qty_ordered]]*Sales_Datas[[#This Row],[cogs]])</f>
        <v>377348</v>
      </c>
      <c r="U5320" s="3">
        <f>IFERROR(Sales_Datas[[#This Row],[Gross_Profit]]/Sales_Datas[[#This Row],[after_discount]],0)</f>
        <v>0.93611510791366903</v>
      </c>
      <c r="V5320" s="1" t="str">
        <f>IF(Sales_Datas[[#This Row],[base_price]] &lt;= 632200, "Low", (IF(Sales_Datas[[#This Row],[base_price]] &gt;= 10092000, "High", "Medium")))</f>
        <v>Low</v>
      </c>
    </row>
    <row r="5321" spans="1:22" x14ac:dyDescent="0.25">
      <c r="A5321" s="1" t="s">
        <v>14788</v>
      </c>
      <c r="B5321" s="1" t="s">
        <v>14789</v>
      </c>
      <c r="C5321" s="2">
        <v>44719</v>
      </c>
      <c r="D5321" s="1" t="s">
        <v>14790</v>
      </c>
      <c r="E5321" s="4">
        <v>40310</v>
      </c>
      <c r="F5321">
        <v>1</v>
      </c>
      <c r="G5321" s="4">
        <v>403100</v>
      </c>
      <c r="H5321" s="4">
        <v>0</v>
      </c>
      <c r="I5321" s="4">
        <v>403100</v>
      </c>
      <c r="J5321">
        <v>1</v>
      </c>
      <c r="K5321">
        <v>1</v>
      </c>
      <c r="L5321">
        <v>1</v>
      </c>
      <c r="M5321">
        <v>1</v>
      </c>
      <c r="N5321" s="2">
        <v>44687</v>
      </c>
      <c r="O5321" s="1" t="s">
        <v>14791</v>
      </c>
      <c r="P5321" s="4">
        <v>403100</v>
      </c>
      <c r="Q5321" s="4">
        <v>24940</v>
      </c>
      <c r="R5321" s="1" t="s">
        <v>475</v>
      </c>
      <c r="S5321" s="1" t="s">
        <v>50</v>
      </c>
      <c r="T5321" s="4">
        <f>Sales_Datas[[#This Row],[after_discount]]-(Sales_Datas[[#This Row],[qty_ordered]]*Sales_Datas[[#This Row],[cogs]])</f>
        <v>378160</v>
      </c>
      <c r="U5321" s="3">
        <f>IFERROR(Sales_Datas[[#This Row],[Gross_Profit]]/Sales_Datas[[#This Row],[after_discount]],0)</f>
        <v>0.93812949640287768</v>
      </c>
      <c r="V5321" s="1" t="str">
        <f>IF(Sales_Datas[[#This Row],[base_price]] &lt;= 632200, "Low", (IF(Sales_Datas[[#This Row],[base_price]] &gt;= 10092000, "High", "Medium")))</f>
        <v>Low</v>
      </c>
    </row>
    <row r="5322" spans="1:22" x14ac:dyDescent="0.25">
      <c r="A5322" s="1" t="s">
        <v>14792</v>
      </c>
      <c r="B5322" s="1" t="s">
        <v>14793</v>
      </c>
      <c r="C5322" s="2">
        <v>44805</v>
      </c>
      <c r="D5322" s="1" t="s">
        <v>14794</v>
      </c>
      <c r="E5322" s="4">
        <v>40310</v>
      </c>
      <c r="F5322">
        <v>1</v>
      </c>
      <c r="G5322" s="4">
        <v>403100</v>
      </c>
      <c r="H5322" s="4">
        <v>0</v>
      </c>
      <c r="I5322" s="4">
        <v>403100</v>
      </c>
      <c r="J5322">
        <v>1</v>
      </c>
      <c r="K5322">
        <v>1</v>
      </c>
      <c r="L5322">
        <v>0</v>
      </c>
      <c r="M5322">
        <v>1</v>
      </c>
      <c r="N5322" s="2">
        <v>44589</v>
      </c>
      <c r="O5322" s="1" t="s">
        <v>14795</v>
      </c>
      <c r="P5322" s="4">
        <v>403100</v>
      </c>
      <c r="Q5322" s="4">
        <v>29406</v>
      </c>
      <c r="R5322" s="1" t="s">
        <v>475</v>
      </c>
      <c r="S5322" s="1" t="s">
        <v>50</v>
      </c>
      <c r="T5322" s="4">
        <f>Sales_Datas[[#This Row],[after_discount]]-(Sales_Datas[[#This Row],[qty_ordered]]*Sales_Datas[[#This Row],[cogs]])</f>
        <v>373694</v>
      </c>
      <c r="U5322" s="3">
        <f>IFERROR(Sales_Datas[[#This Row],[Gross_Profit]]/Sales_Datas[[#This Row],[after_discount]],0)</f>
        <v>0.92705035971223027</v>
      </c>
      <c r="V5322" s="1" t="str">
        <f>IF(Sales_Datas[[#This Row],[base_price]] &lt;= 632200, "Low", (IF(Sales_Datas[[#This Row],[base_price]] &gt;= 10092000, "High", "Medium")))</f>
        <v>Low</v>
      </c>
    </row>
    <row r="5323" spans="1:22" x14ac:dyDescent="0.25">
      <c r="A5323" s="1" t="s">
        <v>14796</v>
      </c>
      <c r="B5323" s="1" t="s">
        <v>14797</v>
      </c>
      <c r="C5323" s="2">
        <v>44695</v>
      </c>
      <c r="D5323" s="1" t="s">
        <v>14798</v>
      </c>
      <c r="E5323" s="4">
        <v>40310</v>
      </c>
      <c r="F5323">
        <v>1</v>
      </c>
      <c r="G5323" s="4">
        <v>403100</v>
      </c>
      <c r="H5323" s="4">
        <v>0</v>
      </c>
      <c r="I5323" s="4">
        <v>403100</v>
      </c>
      <c r="J5323">
        <v>1</v>
      </c>
      <c r="K5323">
        <v>1</v>
      </c>
      <c r="L5323">
        <v>0</v>
      </c>
      <c r="M5323">
        <v>1</v>
      </c>
      <c r="N5323" s="2">
        <v>44494</v>
      </c>
      <c r="O5323" s="1" t="s">
        <v>14799</v>
      </c>
      <c r="P5323" s="4">
        <v>403100</v>
      </c>
      <c r="Q5323" s="4">
        <v>32596</v>
      </c>
      <c r="R5323" s="1" t="s">
        <v>554</v>
      </c>
      <c r="S5323" s="1" t="s">
        <v>50</v>
      </c>
      <c r="T5323" s="4">
        <f>Sales_Datas[[#This Row],[after_discount]]-(Sales_Datas[[#This Row],[qty_ordered]]*Sales_Datas[[#This Row],[cogs]])</f>
        <v>370504</v>
      </c>
      <c r="U5323" s="3">
        <f>IFERROR(Sales_Datas[[#This Row],[Gross_Profit]]/Sales_Datas[[#This Row],[after_discount]],0)</f>
        <v>0.91913669064748205</v>
      </c>
      <c r="V5323" s="1" t="str">
        <f>IF(Sales_Datas[[#This Row],[base_price]] &lt;= 632200, "Low", (IF(Sales_Datas[[#This Row],[base_price]] &gt;= 10092000, "High", "Medium")))</f>
        <v>Low</v>
      </c>
    </row>
    <row r="5324" spans="1:22" x14ac:dyDescent="0.25">
      <c r="A5324" s="1" t="s">
        <v>14800</v>
      </c>
      <c r="B5324" s="1" t="s">
        <v>14801</v>
      </c>
      <c r="C5324" s="2">
        <v>44591</v>
      </c>
      <c r="D5324" s="1" t="s">
        <v>14802</v>
      </c>
      <c r="E5324" s="4">
        <v>40310</v>
      </c>
      <c r="F5324">
        <v>1</v>
      </c>
      <c r="G5324" s="4">
        <v>403100</v>
      </c>
      <c r="H5324" s="4">
        <v>0</v>
      </c>
      <c r="I5324" s="4">
        <v>403100</v>
      </c>
      <c r="J5324">
        <v>1</v>
      </c>
      <c r="K5324">
        <v>1</v>
      </c>
      <c r="L5324">
        <v>1</v>
      </c>
      <c r="M5324">
        <v>1</v>
      </c>
      <c r="N5324" s="2">
        <v>44578</v>
      </c>
      <c r="O5324" s="1" t="s">
        <v>14803</v>
      </c>
      <c r="P5324" s="4">
        <v>403100</v>
      </c>
      <c r="Q5324" s="4">
        <v>27376</v>
      </c>
      <c r="R5324" s="1" t="s">
        <v>383</v>
      </c>
      <c r="S5324" s="1" t="s">
        <v>50</v>
      </c>
      <c r="T5324" s="4">
        <f>Sales_Datas[[#This Row],[after_discount]]-(Sales_Datas[[#This Row],[qty_ordered]]*Sales_Datas[[#This Row],[cogs]])</f>
        <v>375724</v>
      </c>
      <c r="U5324" s="3">
        <f>IFERROR(Sales_Datas[[#This Row],[Gross_Profit]]/Sales_Datas[[#This Row],[after_discount]],0)</f>
        <v>0.93208633093525184</v>
      </c>
      <c r="V5324" s="1" t="str">
        <f>IF(Sales_Datas[[#This Row],[base_price]] &lt;= 632200, "Low", (IF(Sales_Datas[[#This Row],[base_price]] &gt;= 10092000, "High", "Medium")))</f>
        <v>Low</v>
      </c>
    </row>
    <row r="5325" spans="1:22" x14ac:dyDescent="0.25">
      <c r="A5325" s="1" t="s">
        <v>14804</v>
      </c>
      <c r="B5325" s="1" t="s">
        <v>14805</v>
      </c>
      <c r="C5325" s="2">
        <v>44460</v>
      </c>
      <c r="D5325" s="1" t="s">
        <v>14806</v>
      </c>
      <c r="E5325" s="4">
        <v>40020</v>
      </c>
      <c r="F5325">
        <v>1</v>
      </c>
      <c r="G5325" s="4">
        <v>400200</v>
      </c>
      <c r="H5325" s="4">
        <v>0</v>
      </c>
      <c r="I5325" s="4">
        <v>400200</v>
      </c>
      <c r="J5325">
        <v>1</v>
      </c>
      <c r="K5325">
        <v>1</v>
      </c>
      <c r="L5325">
        <v>1</v>
      </c>
      <c r="M5325">
        <v>1</v>
      </c>
      <c r="N5325" s="2">
        <v>44427</v>
      </c>
      <c r="O5325" s="1" t="s">
        <v>14807</v>
      </c>
      <c r="P5325" s="4">
        <v>400200</v>
      </c>
      <c r="Q5325" s="4">
        <v>24766</v>
      </c>
      <c r="R5325" s="1" t="s">
        <v>89</v>
      </c>
      <c r="S5325" s="1" t="s">
        <v>50</v>
      </c>
      <c r="T5325" s="4">
        <f>Sales_Datas[[#This Row],[after_discount]]-(Sales_Datas[[#This Row],[qty_ordered]]*Sales_Datas[[#This Row],[cogs]])</f>
        <v>375434</v>
      </c>
      <c r="U5325" s="3">
        <f>IFERROR(Sales_Datas[[#This Row],[Gross_Profit]]/Sales_Datas[[#This Row],[after_discount]],0)</f>
        <v>0.93811594202898552</v>
      </c>
      <c r="V5325" s="1" t="str">
        <f>IF(Sales_Datas[[#This Row],[base_price]] &lt;= 632200, "Low", (IF(Sales_Datas[[#This Row],[base_price]] &gt;= 10092000, "High", "Medium")))</f>
        <v>Low</v>
      </c>
    </row>
    <row r="5326" spans="1:22" x14ac:dyDescent="0.25">
      <c r="A5326" s="1" t="s">
        <v>14808</v>
      </c>
      <c r="B5326" s="1" t="s">
        <v>14809</v>
      </c>
      <c r="C5326" s="2">
        <v>44559</v>
      </c>
      <c r="D5326" s="1" t="s">
        <v>14810</v>
      </c>
      <c r="E5326" s="4">
        <v>40020</v>
      </c>
      <c r="F5326">
        <v>1</v>
      </c>
      <c r="G5326" s="4">
        <v>400200</v>
      </c>
      <c r="H5326" s="4">
        <v>0</v>
      </c>
      <c r="I5326" s="4">
        <v>400200</v>
      </c>
      <c r="J5326">
        <v>1</v>
      </c>
      <c r="K5326">
        <v>1</v>
      </c>
      <c r="L5326">
        <v>0</v>
      </c>
      <c r="M5326">
        <v>1</v>
      </c>
      <c r="N5326" s="2">
        <v>44472</v>
      </c>
      <c r="O5326" s="1" t="s">
        <v>14811</v>
      </c>
      <c r="P5326" s="4">
        <v>400200</v>
      </c>
      <c r="Q5326" s="4">
        <v>25578</v>
      </c>
      <c r="R5326" s="1" t="s">
        <v>23</v>
      </c>
      <c r="S5326" s="1" t="s">
        <v>50</v>
      </c>
      <c r="T5326" s="4">
        <f>Sales_Datas[[#This Row],[after_discount]]-(Sales_Datas[[#This Row],[qty_ordered]]*Sales_Datas[[#This Row],[cogs]])</f>
        <v>374622</v>
      </c>
      <c r="U5326" s="3">
        <f>IFERROR(Sales_Datas[[#This Row],[Gross_Profit]]/Sales_Datas[[#This Row],[after_discount]],0)</f>
        <v>0.93608695652173912</v>
      </c>
      <c r="V5326" s="1" t="str">
        <f>IF(Sales_Datas[[#This Row],[base_price]] &lt;= 632200, "Low", (IF(Sales_Datas[[#This Row],[base_price]] &gt;= 10092000, "High", "Medium")))</f>
        <v>Low</v>
      </c>
    </row>
    <row r="5327" spans="1:22" x14ac:dyDescent="0.25">
      <c r="A5327" s="1" t="s">
        <v>14812</v>
      </c>
      <c r="B5327" s="1" t="s">
        <v>14813</v>
      </c>
      <c r="C5327" s="2">
        <v>44717</v>
      </c>
      <c r="D5327" s="1" t="s">
        <v>14814</v>
      </c>
      <c r="E5327" s="4">
        <v>40020</v>
      </c>
      <c r="F5327">
        <v>1</v>
      </c>
      <c r="G5327" s="4">
        <v>400200</v>
      </c>
      <c r="H5327" s="4">
        <v>0</v>
      </c>
      <c r="I5327" s="4">
        <v>400200</v>
      </c>
      <c r="J5327">
        <v>1</v>
      </c>
      <c r="K5327">
        <v>1</v>
      </c>
      <c r="L5327">
        <v>1</v>
      </c>
      <c r="M5327">
        <v>1</v>
      </c>
      <c r="N5327" s="2">
        <v>44451</v>
      </c>
      <c r="O5327" s="1" t="s">
        <v>14815</v>
      </c>
      <c r="P5327" s="4">
        <v>400200</v>
      </c>
      <c r="Q5327" s="4">
        <v>28014</v>
      </c>
      <c r="R5327" s="1" t="s">
        <v>383</v>
      </c>
      <c r="S5327" s="1" t="s">
        <v>50</v>
      </c>
      <c r="T5327" s="4">
        <f>Sales_Datas[[#This Row],[after_discount]]-(Sales_Datas[[#This Row],[qty_ordered]]*Sales_Datas[[#This Row],[cogs]])</f>
        <v>372186</v>
      </c>
      <c r="U5327" s="3">
        <f>IFERROR(Sales_Datas[[#This Row],[Gross_Profit]]/Sales_Datas[[#This Row],[after_discount]],0)</f>
        <v>0.93</v>
      </c>
      <c r="V5327" s="1" t="str">
        <f>IF(Sales_Datas[[#This Row],[base_price]] &lt;= 632200, "Low", (IF(Sales_Datas[[#This Row],[base_price]] &gt;= 10092000, "High", "Medium")))</f>
        <v>Low</v>
      </c>
    </row>
    <row r="5328" spans="1:22" x14ac:dyDescent="0.25">
      <c r="A5328" s="1" t="s">
        <v>14816</v>
      </c>
      <c r="B5328" s="1" t="s">
        <v>11950</v>
      </c>
      <c r="C5328" s="2">
        <v>44488</v>
      </c>
      <c r="D5328" s="1" t="s">
        <v>14817</v>
      </c>
      <c r="E5328" s="4">
        <v>40020</v>
      </c>
      <c r="F5328">
        <v>1</v>
      </c>
      <c r="G5328" s="4">
        <v>400200</v>
      </c>
      <c r="H5328" s="4">
        <v>0</v>
      </c>
      <c r="I5328" s="4">
        <v>400200</v>
      </c>
      <c r="J5328">
        <v>1</v>
      </c>
      <c r="K5328">
        <v>1</v>
      </c>
      <c r="L5328">
        <v>1</v>
      </c>
      <c r="M5328">
        <v>10</v>
      </c>
      <c r="N5328" s="2">
        <v>44385</v>
      </c>
      <c r="O5328" s="1" t="s">
        <v>14818</v>
      </c>
      <c r="P5328" s="4">
        <v>400200</v>
      </c>
      <c r="Q5328" s="4">
        <v>32364</v>
      </c>
      <c r="R5328" s="1" t="s">
        <v>75</v>
      </c>
      <c r="S5328" s="1" t="s">
        <v>1130</v>
      </c>
      <c r="T5328" s="4">
        <f>Sales_Datas[[#This Row],[after_discount]]-(Sales_Datas[[#This Row],[qty_ordered]]*Sales_Datas[[#This Row],[cogs]])</f>
        <v>367836</v>
      </c>
      <c r="U5328" s="3">
        <f>IFERROR(Sales_Datas[[#This Row],[Gross_Profit]]/Sales_Datas[[#This Row],[after_discount]],0)</f>
        <v>0.9191304347826087</v>
      </c>
      <c r="V5328" s="1" t="str">
        <f>IF(Sales_Datas[[#This Row],[base_price]] &lt;= 632200, "Low", (IF(Sales_Datas[[#This Row],[base_price]] &gt;= 10092000, "High", "Medium")))</f>
        <v>Low</v>
      </c>
    </row>
    <row r="5329" spans="1:22" x14ac:dyDescent="0.25">
      <c r="A5329" s="1" t="s">
        <v>14819</v>
      </c>
      <c r="B5329" s="1" t="s">
        <v>14820</v>
      </c>
      <c r="C5329" s="2">
        <v>44513</v>
      </c>
      <c r="D5329" s="1" t="s">
        <v>14817</v>
      </c>
      <c r="E5329" s="4">
        <v>40020</v>
      </c>
      <c r="F5329">
        <v>1</v>
      </c>
      <c r="G5329" s="4">
        <v>400200</v>
      </c>
      <c r="H5329" s="4">
        <v>0</v>
      </c>
      <c r="I5329" s="4">
        <v>400200</v>
      </c>
      <c r="J5329">
        <v>1</v>
      </c>
      <c r="K5329">
        <v>1</v>
      </c>
      <c r="L5329">
        <v>1</v>
      </c>
      <c r="M5329">
        <v>1</v>
      </c>
      <c r="N5329" s="2">
        <v>44525</v>
      </c>
      <c r="O5329" s="1" t="s">
        <v>14818</v>
      </c>
      <c r="P5329" s="4">
        <v>400200</v>
      </c>
      <c r="Q5329" s="4">
        <v>32364</v>
      </c>
      <c r="R5329" s="1" t="s">
        <v>75</v>
      </c>
      <c r="S5329" s="1" t="s">
        <v>50</v>
      </c>
      <c r="T5329" s="4">
        <f>Sales_Datas[[#This Row],[after_discount]]-(Sales_Datas[[#This Row],[qty_ordered]]*Sales_Datas[[#This Row],[cogs]])</f>
        <v>367836</v>
      </c>
      <c r="U5329" s="3">
        <f>IFERROR(Sales_Datas[[#This Row],[Gross_Profit]]/Sales_Datas[[#This Row],[after_discount]],0)</f>
        <v>0.9191304347826087</v>
      </c>
      <c r="V5329" s="1" t="str">
        <f>IF(Sales_Datas[[#This Row],[base_price]] &lt;= 632200, "Low", (IF(Sales_Datas[[#This Row],[base_price]] &gt;= 10092000, "High", "Medium")))</f>
        <v>Low</v>
      </c>
    </row>
    <row r="5330" spans="1:22" x14ac:dyDescent="0.25">
      <c r="A5330" s="1" t="s">
        <v>14821</v>
      </c>
      <c r="B5330" s="1" t="s">
        <v>14822</v>
      </c>
      <c r="C5330" s="2">
        <v>44900</v>
      </c>
      <c r="D5330" s="1" t="s">
        <v>11379</v>
      </c>
      <c r="E5330" s="4">
        <v>39904</v>
      </c>
      <c r="F5330">
        <v>1</v>
      </c>
      <c r="G5330" s="4">
        <v>399040</v>
      </c>
      <c r="H5330" s="4">
        <v>0</v>
      </c>
      <c r="I5330" s="4">
        <v>399040</v>
      </c>
      <c r="J5330">
        <v>1</v>
      </c>
      <c r="K5330">
        <v>1</v>
      </c>
      <c r="L5330">
        <v>1</v>
      </c>
      <c r="M5330">
        <v>1</v>
      </c>
      <c r="N5330" s="2">
        <v>44490</v>
      </c>
      <c r="O5330" s="1" t="s">
        <v>11380</v>
      </c>
      <c r="P5330" s="4">
        <v>376420</v>
      </c>
      <c r="Q5330" s="4">
        <v>32712</v>
      </c>
      <c r="R5330" s="1" t="s">
        <v>23</v>
      </c>
      <c r="S5330" s="1" t="s">
        <v>50</v>
      </c>
      <c r="T5330" s="4">
        <f>Sales_Datas[[#This Row],[after_discount]]-(Sales_Datas[[#This Row],[qty_ordered]]*Sales_Datas[[#This Row],[cogs]])</f>
        <v>366328</v>
      </c>
      <c r="U5330" s="3">
        <f>IFERROR(Sales_Datas[[#This Row],[Gross_Profit]]/Sales_Datas[[#This Row],[after_discount]],0)</f>
        <v>0.9180232558139535</v>
      </c>
      <c r="V5330" s="1" t="str">
        <f>IF(Sales_Datas[[#This Row],[base_price]] &lt;= 632200, "Low", (IF(Sales_Datas[[#This Row],[base_price]] &gt;= 10092000, "High", "Medium")))</f>
        <v>Low</v>
      </c>
    </row>
    <row r="5331" spans="1:22" x14ac:dyDescent="0.25">
      <c r="A5331" s="1" t="s">
        <v>14823</v>
      </c>
      <c r="B5331" s="1" t="s">
        <v>14824</v>
      </c>
      <c r="C5331" s="2">
        <v>44720</v>
      </c>
      <c r="D5331" s="1" t="s">
        <v>10954</v>
      </c>
      <c r="E5331" s="4">
        <v>39904</v>
      </c>
      <c r="F5331">
        <v>1</v>
      </c>
      <c r="G5331" s="4">
        <v>399040</v>
      </c>
      <c r="H5331" s="4">
        <v>0</v>
      </c>
      <c r="I5331" s="4">
        <v>399040</v>
      </c>
      <c r="J5331">
        <v>1</v>
      </c>
      <c r="K5331">
        <v>1</v>
      </c>
      <c r="L5331">
        <v>0</v>
      </c>
      <c r="M5331">
        <v>1</v>
      </c>
      <c r="N5331" s="2">
        <v>44410</v>
      </c>
      <c r="O5331" s="1" t="s">
        <v>10955</v>
      </c>
      <c r="P5331" s="4">
        <v>406000</v>
      </c>
      <c r="Q5331" s="4">
        <v>29232</v>
      </c>
      <c r="R5331" s="1" t="s">
        <v>344</v>
      </c>
      <c r="S5331" s="1" t="s">
        <v>50</v>
      </c>
      <c r="T5331" s="4">
        <f>Sales_Datas[[#This Row],[after_discount]]-(Sales_Datas[[#This Row],[qty_ordered]]*Sales_Datas[[#This Row],[cogs]])</f>
        <v>369808</v>
      </c>
      <c r="U5331" s="3">
        <f>IFERROR(Sales_Datas[[#This Row],[Gross_Profit]]/Sales_Datas[[#This Row],[after_discount]],0)</f>
        <v>0.92674418604651165</v>
      </c>
      <c r="V5331" s="1" t="str">
        <f>IF(Sales_Datas[[#This Row],[base_price]] &lt;= 632200, "Low", (IF(Sales_Datas[[#This Row],[base_price]] &gt;= 10092000, "High", "Medium")))</f>
        <v>Low</v>
      </c>
    </row>
    <row r="5332" spans="1:22" x14ac:dyDescent="0.25">
      <c r="A5332" s="1" t="s">
        <v>14825</v>
      </c>
      <c r="B5332" s="1" t="s">
        <v>4793</v>
      </c>
      <c r="C5332" s="2">
        <v>44765</v>
      </c>
      <c r="D5332" s="1" t="s">
        <v>10954</v>
      </c>
      <c r="E5332" s="4">
        <v>39904</v>
      </c>
      <c r="F5332">
        <v>1</v>
      </c>
      <c r="G5332" s="4">
        <v>399040</v>
      </c>
      <c r="H5332" s="4">
        <v>0</v>
      </c>
      <c r="I5332" s="4">
        <v>399040</v>
      </c>
      <c r="J5332">
        <v>1</v>
      </c>
      <c r="K5332">
        <v>1</v>
      </c>
      <c r="L5332">
        <v>1</v>
      </c>
      <c r="M5332">
        <v>1</v>
      </c>
      <c r="N5332" s="2">
        <v>44415</v>
      </c>
      <c r="O5332" s="1" t="s">
        <v>10955</v>
      </c>
      <c r="P5332" s="4">
        <v>406000</v>
      </c>
      <c r="Q5332" s="4">
        <v>29232</v>
      </c>
      <c r="R5332" s="1" t="s">
        <v>344</v>
      </c>
      <c r="S5332" s="1" t="s">
        <v>50</v>
      </c>
      <c r="T5332" s="4">
        <f>Sales_Datas[[#This Row],[after_discount]]-(Sales_Datas[[#This Row],[qty_ordered]]*Sales_Datas[[#This Row],[cogs]])</f>
        <v>369808</v>
      </c>
      <c r="U5332" s="3">
        <f>IFERROR(Sales_Datas[[#This Row],[Gross_Profit]]/Sales_Datas[[#This Row],[after_discount]],0)</f>
        <v>0.92674418604651165</v>
      </c>
      <c r="V5332" s="1" t="str">
        <f>IF(Sales_Datas[[#This Row],[base_price]] &lt;= 632200, "Low", (IF(Sales_Datas[[#This Row],[base_price]] &gt;= 10092000, "High", "Medium")))</f>
        <v>Low</v>
      </c>
    </row>
    <row r="5333" spans="1:22" x14ac:dyDescent="0.25">
      <c r="A5333" s="1" t="s">
        <v>14826</v>
      </c>
      <c r="B5333" s="1" t="s">
        <v>14827</v>
      </c>
      <c r="C5333" s="2">
        <v>44768</v>
      </c>
      <c r="D5333" s="1" t="s">
        <v>10954</v>
      </c>
      <c r="E5333" s="4">
        <v>39904</v>
      </c>
      <c r="F5333">
        <v>1</v>
      </c>
      <c r="G5333" s="4">
        <v>399040</v>
      </c>
      <c r="H5333" s="4">
        <v>0</v>
      </c>
      <c r="I5333" s="4">
        <v>399040</v>
      </c>
      <c r="J5333">
        <v>1</v>
      </c>
      <c r="K5333">
        <v>0</v>
      </c>
      <c r="L5333">
        <v>0</v>
      </c>
      <c r="M5333">
        <v>7</v>
      </c>
      <c r="N5333" s="2">
        <v>44764</v>
      </c>
      <c r="O5333" s="1" t="s">
        <v>10955</v>
      </c>
      <c r="P5333" s="4">
        <v>406000</v>
      </c>
      <c r="Q5333" s="4">
        <v>29232</v>
      </c>
      <c r="R5333" s="1" t="s">
        <v>344</v>
      </c>
      <c r="S5333" s="1" t="s">
        <v>66</v>
      </c>
      <c r="T5333" s="4">
        <f>Sales_Datas[[#This Row],[after_discount]]-(Sales_Datas[[#This Row],[qty_ordered]]*Sales_Datas[[#This Row],[cogs]])</f>
        <v>369808</v>
      </c>
      <c r="U5333" s="3">
        <f>IFERROR(Sales_Datas[[#This Row],[Gross_Profit]]/Sales_Datas[[#This Row],[after_discount]],0)</f>
        <v>0.92674418604651165</v>
      </c>
      <c r="V5333" s="1" t="str">
        <f>IF(Sales_Datas[[#This Row],[base_price]] &lt;= 632200, "Low", (IF(Sales_Datas[[#This Row],[base_price]] &gt;= 10092000, "High", "Medium")))</f>
        <v>Low</v>
      </c>
    </row>
    <row r="5334" spans="1:22" x14ac:dyDescent="0.25">
      <c r="A5334" s="1" t="s">
        <v>14828</v>
      </c>
      <c r="B5334" s="1" t="s">
        <v>14829</v>
      </c>
      <c r="C5334" s="2">
        <v>44716</v>
      </c>
      <c r="D5334" s="1" t="s">
        <v>14830</v>
      </c>
      <c r="E5334" s="4">
        <v>39730</v>
      </c>
      <c r="F5334">
        <v>1</v>
      </c>
      <c r="G5334" s="4">
        <v>397300</v>
      </c>
      <c r="H5334" s="4">
        <v>0</v>
      </c>
      <c r="I5334" s="4">
        <v>397300</v>
      </c>
      <c r="J5334">
        <v>1</v>
      </c>
      <c r="K5334">
        <v>0</v>
      </c>
      <c r="L5334">
        <v>0</v>
      </c>
      <c r="M5334">
        <v>7</v>
      </c>
      <c r="N5334" s="2">
        <v>44616</v>
      </c>
      <c r="O5334" s="1" t="s">
        <v>14831</v>
      </c>
      <c r="P5334" s="4">
        <v>397300</v>
      </c>
      <c r="Q5334" s="4">
        <v>24592</v>
      </c>
      <c r="R5334" s="1" t="s">
        <v>55</v>
      </c>
      <c r="S5334" s="1" t="s">
        <v>66</v>
      </c>
      <c r="T5334" s="4">
        <f>Sales_Datas[[#This Row],[after_discount]]-(Sales_Datas[[#This Row],[qty_ordered]]*Sales_Datas[[#This Row],[cogs]])</f>
        <v>372708</v>
      </c>
      <c r="U5334" s="3">
        <f>IFERROR(Sales_Datas[[#This Row],[Gross_Profit]]/Sales_Datas[[#This Row],[after_discount]],0)</f>
        <v>0.93810218978102189</v>
      </c>
      <c r="V5334" s="1" t="str">
        <f>IF(Sales_Datas[[#This Row],[base_price]] &lt;= 632200, "Low", (IF(Sales_Datas[[#This Row],[base_price]] &gt;= 10092000, "High", "Medium")))</f>
        <v>Low</v>
      </c>
    </row>
    <row r="5335" spans="1:22" x14ac:dyDescent="0.25">
      <c r="A5335" s="1" t="s">
        <v>14832</v>
      </c>
      <c r="B5335" s="1" t="s">
        <v>10375</v>
      </c>
      <c r="C5335" s="2">
        <v>44765</v>
      </c>
      <c r="D5335" s="1" t="s">
        <v>14833</v>
      </c>
      <c r="E5335" s="4">
        <v>39440</v>
      </c>
      <c r="F5335">
        <v>1</v>
      </c>
      <c r="G5335" s="4">
        <v>394400</v>
      </c>
      <c r="H5335" s="4">
        <v>0</v>
      </c>
      <c r="I5335" s="4">
        <v>394400</v>
      </c>
      <c r="J5335">
        <v>1</v>
      </c>
      <c r="K5335">
        <v>1</v>
      </c>
      <c r="L5335">
        <v>1</v>
      </c>
      <c r="M5335">
        <v>1</v>
      </c>
      <c r="N5335" s="2">
        <v>44400</v>
      </c>
      <c r="O5335" s="1" t="s">
        <v>14834</v>
      </c>
      <c r="P5335" s="4">
        <v>394400</v>
      </c>
      <c r="Q5335" s="4">
        <v>23664</v>
      </c>
      <c r="R5335" s="1" t="s">
        <v>383</v>
      </c>
      <c r="S5335" s="1" t="s">
        <v>50</v>
      </c>
      <c r="T5335" s="4">
        <f>Sales_Datas[[#This Row],[after_discount]]-(Sales_Datas[[#This Row],[qty_ordered]]*Sales_Datas[[#This Row],[cogs]])</f>
        <v>370736</v>
      </c>
      <c r="U5335" s="3">
        <f>IFERROR(Sales_Datas[[#This Row],[Gross_Profit]]/Sales_Datas[[#This Row],[after_discount]],0)</f>
        <v>0.94</v>
      </c>
      <c r="V5335" s="1" t="str">
        <f>IF(Sales_Datas[[#This Row],[base_price]] &lt;= 632200, "Low", (IF(Sales_Datas[[#This Row],[base_price]] &gt;= 10092000, "High", "Medium")))</f>
        <v>Low</v>
      </c>
    </row>
    <row r="5336" spans="1:22" x14ac:dyDescent="0.25">
      <c r="A5336" s="1" t="s">
        <v>14835</v>
      </c>
      <c r="B5336" s="1" t="s">
        <v>14836</v>
      </c>
      <c r="C5336" s="2">
        <v>44551</v>
      </c>
      <c r="D5336" s="1" t="s">
        <v>5172</v>
      </c>
      <c r="E5336" s="4">
        <v>39440</v>
      </c>
      <c r="F5336">
        <v>1</v>
      </c>
      <c r="G5336" s="4">
        <v>394400</v>
      </c>
      <c r="H5336" s="4">
        <v>0</v>
      </c>
      <c r="I5336" s="4">
        <v>394400</v>
      </c>
      <c r="J5336">
        <v>1</v>
      </c>
      <c r="K5336">
        <v>1</v>
      </c>
      <c r="L5336">
        <v>1</v>
      </c>
      <c r="M5336">
        <v>1</v>
      </c>
      <c r="N5336" s="2">
        <v>44479</v>
      </c>
      <c r="O5336" s="1" t="s">
        <v>5173</v>
      </c>
      <c r="P5336" s="4">
        <v>435000</v>
      </c>
      <c r="Q5336" s="4">
        <v>29986</v>
      </c>
      <c r="R5336" s="1" t="s">
        <v>75</v>
      </c>
      <c r="S5336" s="1" t="s">
        <v>50</v>
      </c>
      <c r="T5336" s="4">
        <f>Sales_Datas[[#This Row],[after_discount]]-(Sales_Datas[[#This Row],[qty_ordered]]*Sales_Datas[[#This Row],[cogs]])</f>
        <v>364414</v>
      </c>
      <c r="U5336" s="3">
        <f>IFERROR(Sales_Datas[[#This Row],[Gross_Profit]]/Sales_Datas[[#This Row],[after_discount]],0)</f>
        <v>0.9239705882352941</v>
      </c>
      <c r="V5336" s="1" t="str">
        <f>IF(Sales_Datas[[#This Row],[base_price]] &lt;= 632200, "Low", (IF(Sales_Datas[[#This Row],[base_price]] &gt;= 10092000, "High", "Medium")))</f>
        <v>Low</v>
      </c>
    </row>
    <row r="5337" spans="1:22" x14ac:dyDescent="0.25">
      <c r="A5337" s="1" t="s">
        <v>14837</v>
      </c>
      <c r="B5337" s="1" t="s">
        <v>14838</v>
      </c>
      <c r="C5337" s="2">
        <v>44562</v>
      </c>
      <c r="D5337" s="1" t="s">
        <v>5172</v>
      </c>
      <c r="E5337" s="4">
        <v>39440</v>
      </c>
      <c r="F5337">
        <v>1</v>
      </c>
      <c r="G5337" s="4">
        <v>394400</v>
      </c>
      <c r="H5337" s="4">
        <v>0</v>
      </c>
      <c r="I5337" s="4">
        <v>394400</v>
      </c>
      <c r="J5337">
        <v>1</v>
      </c>
      <c r="K5337">
        <v>1</v>
      </c>
      <c r="L5337">
        <v>1</v>
      </c>
      <c r="M5337">
        <v>1</v>
      </c>
      <c r="N5337" s="2">
        <v>44411</v>
      </c>
      <c r="O5337" s="1" t="s">
        <v>5173</v>
      </c>
      <c r="P5337" s="4">
        <v>435000</v>
      </c>
      <c r="Q5337" s="4">
        <v>29986</v>
      </c>
      <c r="R5337" s="1" t="s">
        <v>75</v>
      </c>
      <c r="S5337" s="1" t="s">
        <v>50</v>
      </c>
      <c r="T5337" s="4">
        <f>Sales_Datas[[#This Row],[after_discount]]-(Sales_Datas[[#This Row],[qty_ordered]]*Sales_Datas[[#This Row],[cogs]])</f>
        <v>364414</v>
      </c>
      <c r="U5337" s="3">
        <f>IFERROR(Sales_Datas[[#This Row],[Gross_Profit]]/Sales_Datas[[#This Row],[after_discount]],0)</f>
        <v>0.9239705882352941</v>
      </c>
      <c r="V5337" s="1" t="str">
        <f>IF(Sales_Datas[[#This Row],[base_price]] &lt;= 632200, "Low", (IF(Sales_Datas[[#This Row],[base_price]] &gt;= 10092000, "High", "Medium")))</f>
        <v>Low</v>
      </c>
    </row>
    <row r="5338" spans="1:22" x14ac:dyDescent="0.25">
      <c r="A5338" s="1" t="s">
        <v>14839</v>
      </c>
      <c r="B5338" s="1" t="s">
        <v>14840</v>
      </c>
      <c r="C5338" s="2">
        <v>44542</v>
      </c>
      <c r="D5338" s="1" t="s">
        <v>14841</v>
      </c>
      <c r="E5338" s="4">
        <v>39150</v>
      </c>
      <c r="F5338">
        <v>1</v>
      </c>
      <c r="G5338" s="4">
        <v>391500</v>
      </c>
      <c r="H5338" s="4">
        <v>0</v>
      </c>
      <c r="I5338" s="4">
        <v>391500</v>
      </c>
      <c r="J5338">
        <v>1</v>
      </c>
      <c r="K5338">
        <v>1</v>
      </c>
      <c r="L5338">
        <v>0</v>
      </c>
      <c r="M5338">
        <v>1</v>
      </c>
      <c r="N5338" s="2">
        <v>44510</v>
      </c>
      <c r="O5338" s="1" t="s">
        <v>14842</v>
      </c>
      <c r="P5338" s="4">
        <v>379900</v>
      </c>
      <c r="Q5338" s="4">
        <v>29986</v>
      </c>
      <c r="R5338" s="1" t="s">
        <v>55</v>
      </c>
      <c r="S5338" s="1" t="s">
        <v>50</v>
      </c>
      <c r="T5338" s="4">
        <f>Sales_Datas[[#This Row],[after_discount]]-(Sales_Datas[[#This Row],[qty_ordered]]*Sales_Datas[[#This Row],[cogs]])</f>
        <v>361514</v>
      </c>
      <c r="U5338" s="3">
        <f>IFERROR(Sales_Datas[[#This Row],[Gross_Profit]]/Sales_Datas[[#This Row],[after_discount]],0)</f>
        <v>0.92340740740740745</v>
      </c>
      <c r="V5338" s="1" t="str">
        <f>IF(Sales_Datas[[#This Row],[base_price]] &lt;= 632200, "Low", (IF(Sales_Datas[[#This Row],[base_price]] &gt;= 10092000, "High", "Medium")))</f>
        <v>Low</v>
      </c>
    </row>
    <row r="5339" spans="1:22" x14ac:dyDescent="0.25">
      <c r="A5339" s="1" t="s">
        <v>14843</v>
      </c>
      <c r="B5339" s="1" t="s">
        <v>14844</v>
      </c>
      <c r="C5339" s="2">
        <v>44558</v>
      </c>
      <c r="D5339" s="1" t="s">
        <v>14845</v>
      </c>
      <c r="E5339" s="4">
        <v>39150</v>
      </c>
      <c r="F5339">
        <v>1</v>
      </c>
      <c r="G5339" s="4">
        <v>391500</v>
      </c>
      <c r="H5339" s="4">
        <v>0</v>
      </c>
      <c r="I5339" s="4">
        <v>391500</v>
      </c>
      <c r="J5339">
        <v>1</v>
      </c>
      <c r="K5339">
        <v>0</v>
      </c>
      <c r="L5339">
        <v>0</v>
      </c>
      <c r="M5339">
        <v>4</v>
      </c>
      <c r="N5339" s="2">
        <v>44513</v>
      </c>
      <c r="O5339" s="1" t="s">
        <v>14846</v>
      </c>
      <c r="P5339" s="4">
        <v>347420</v>
      </c>
      <c r="Q5339" s="4">
        <v>28130</v>
      </c>
      <c r="R5339" s="1" t="s">
        <v>554</v>
      </c>
      <c r="S5339" s="1" t="s">
        <v>34</v>
      </c>
      <c r="T5339" s="4">
        <f>Sales_Datas[[#This Row],[after_discount]]-(Sales_Datas[[#This Row],[qty_ordered]]*Sales_Datas[[#This Row],[cogs]])</f>
        <v>363370</v>
      </c>
      <c r="U5339" s="3">
        <f>IFERROR(Sales_Datas[[#This Row],[Gross_Profit]]/Sales_Datas[[#This Row],[after_discount]],0)</f>
        <v>0.92814814814814817</v>
      </c>
      <c r="V5339" s="1" t="str">
        <f>IF(Sales_Datas[[#This Row],[base_price]] &lt;= 632200, "Low", (IF(Sales_Datas[[#This Row],[base_price]] &gt;= 10092000, "High", "Medium")))</f>
        <v>Low</v>
      </c>
    </row>
    <row r="5340" spans="1:22" x14ac:dyDescent="0.25">
      <c r="A5340" s="1" t="s">
        <v>14847</v>
      </c>
      <c r="B5340" s="1" t="s">
        <v>14848</v>
      </c>
      <c r="C5340" s="2">
        <v>44295</v>
      </c>
      <c r="D5340" s="1" t="s">
        <v>14849</v>
      </c>
      <c r="E5340" s="4">
        <v>39150</v>
      </c>
      <c r="F5340">
        <v>1</v>
      </c>
      <c r="G5340" s="4">
        <v>391500</v>
      </c>
      <c r="H5340" s="4">
        <v>0</v>
      </c>
      <c r="I5340" s="4">
        <v>391500</v>
      </c>
      <c r="J5340">
        <v>1</v>
      </c>
      <c r="K5340">
        <v>1</v>
      </c>
      <c r="L5340">
        <v>1</v>
      </c>
      <c r="M5340">
        <v>1</v>
      </c>
      <c r="N5340" s="2">
        <v>44450</v>
      </c>
      <c r="O5340" s="1" t="s">
        <v>14850</v>
      </c>
      <c r="P5340" s="4">
        <v>391500</v>
      </c>
      <c r="Q5340" s="4">
        <v>26216</v>
      </c>
      <c r="R5340" s="1" t="s">
        <v>23</v>
      </c>
      <c r="S5340" s="1" t="s">
        <v>50</v>
      </c>
      <c r="T5340" s="4">
        <f>Sales_Datas[[#This Row],[after_discount]]-(Sales_Datas[[#This Row],[qty_ordered]]*Sales_Datas[[#This Row],[cogs]])</f>
        <v>365284</v>
      </c>
      <c r="U5340" s="3">
        <f>IFERROR(Sales_Datas[[#This Row],[Gross_Profit]]/Sales_Datas[[#This Row],[after_discount]],0)</f>
        <v>0.933037037037037</v>
      </c>
      <c r="V5340" s="1" t="str">
        <f>IF(Sales_Datas[[#This Row],[base_price]] &lt;= 632200, "Low", (IF(Sales_Datas[[#This Row],[base_price]] &gt;= 10092000, "High", "Medium")))</f>
        <v>Low</v>
      </c>
    </row>
    <row r="5341" spans="1:22" x14ac:dyDescent="0.25">
      <c r="A5341" s="1" t="s">
        <v>14851</v>
      </c>
      <c r="B5341" s="1" t="s">
        <v>14852</v>
      </c>
      <c r="C5341" s="2">
        <v>44811</v>
      </c>
      <c r="D5341" s="1" t="s">
        <v>12825</v>
      </c>
      <c r="E5341" s="4">
        <v>38918</v>
      </c>
      <c r="F5341">
        <v>1</v>
      </c>
      <c r="G5341" s="4">
        <v>389180</v>
      </c>
      <c r="H5341" s="4">
        <v>0</v>
      </c>
      <c r="I5341" s="4">
        <v>389180</v>
      </c>
      <c r="J5341">
        <v>1</v>
      </c>
      <c r="K5341">
        <v>1</v>
      </c>
      <c r="L5341">
        <v>0</v>
      </c>
      <c r="M5341">
        <v>1</v>
      </c>
      <c r="N5341" s="2">
        <v>44525</v>
      </c>
      <c r="O5341" s="1" t="s">
        <v>12826</v>
      </c>
      <c r="P5341" s="4">
        <v>389180</v>
      </c>
      <c r="Q5341" s="4">
        <v>25288</v>
      </c>
      <c r="R5341" s="1" t="s">
        <v>344</v>
      </c>
      <c r="S5341" s="1" t="s">
        <v>50</v>
      </c>
      <c r="T5341" s="4">
        <f>Sales_Datas[[#This Row],[after_discount]]-(Sales_Datas[[#This Row],[qty_ordered]]*Sales_Datas[[#This Row],[cogs]])</f>
        <v>363892</v>
      </c>
      <c r="U5341" s="3">
        <f>IFERROR(Sales_Datas[[#This Row],[Gross_Profit]]/Sales_Datas[[#This Row],[after_discount]],0)</f>
        <v>0.9350223546944858</v>
      </c>
      <c r="V5341" s="1" t="str">
        <f>IF(Sales_Datas[[#This Row],[base_price]] &lt;= 632200, "Low", (IF(Sales_Datas[[#This Row],[base_price]] &gt;= 10092000, "High", "Medium")))</f>
        <v>Low</v>
      </c>
    </row>
    <row r="5342" spans="1:22" x14ac:dyDescent="0.25">
      <c r="A5342" s="1" t="s">
        <v>14853</v>
      </c>
      <c r="B5342" s="1" t="s">
        <v>14854</v>
      </c>
      <c r="C5342" s="2">
        <v>44682</v>
      </c>
      <c r="D5342" s="1" t="s">
        <v>14855</v>
      </c>
      <c r="E5342" s="4">
        <v>38860</v>
      </c>
      <c r="F5342">
        <v>1</v>
      </c>
      <c r="G5342" s="4">
        <v>388600</v>
      </c>
      <c r="H5342" s="4">
        <v>0</v>
      </c>
      <c r="I5342" s="4">
        <v>388600</v>
      </c>
      <c r="J5342">
        <v>1</v>
      </c>
      <c r="K5342">
        <v>1</v>
      </c>
      <c r="L5342">
        <v>1</v>
      </c>
      <c r="M5342">
        <v>1</v>
      </c>
      <c r="N5342" s="2">
        <v>44517</v>
      </c>
      <c r="O5342" s="1" t="s">
        <v>14856</v>
      </c>
      <c r="P5342" s="4">
        <v>388600</v>
      </c>
      <c r="Q5342" s="4">
        <v>32596</v>
      </c>
      <c r="R5342" s="1" t="s">
        <v>383</v>
      </c>
      <c r="S5342" s="1" t="s">
        <v>50</v>
      </c>
      <c r="T5342" s="4">
        <f>Sales_Datas[[#This Row],[after_discount]]-(Sales_Datas[[#This Row],[qty_ordered]]*Sales_Datas[[#This Row],[cogs]])</f>
        <v>356004</v>
      </c>
      <c r="U5342" s="3">
        <f>IFERROR(Sales_Datas[[#This Row],[Gross_Profit]]/Sales_Datas[[#This Row],[after_discount]],0)</f>
        <v>0.91611940298507466</v>
      </c>
      <c r="V5342" s="1" t="str">
        <f>IF(Sales_Datas[[#This Row],[base_price]] &lt;= 632200, "Low", (IF(Sales_Datas[[#This Row],[base_price]] &gt;= 10092000, "High", "Medium")))</f>
        <v>Low</v>
      </c>
    </row>
    <row r="5343" spans="1:22" x14ac:dyDescent="0.25">
      <c r="A5343" s="1" t="s">
        <v>14857</v>
      </c>
      <c r="B5343" s="1" t="s">
        <v>14858</v>
      </c>
      <c r="C5343" s="2">
        <v>44446</v>
      </c>
      <c r="D5343" s="1" t="s">
        <v>14859</v>
      </c>
      <c r="E5343" s="4">
        <v>38860</v>
      </c>
      <c r="F5343">
        <v>1</v>
      </c>
      <c r="G5343" s="4">
        <v>388600</v>
      </c>
      <c r="H5343" s="4">
        <v>0</v>
      </c>
      <c r="I5343" s="4">
        <v>388600</v>
      </c>
      <c r="J5343">
        <v>1</v>
      </c>
      <c r="K5343">
        <v>1</v>
      </c>
      <c r="L5343">
        <v>1</v>
      </c>
      <c r="M5343">
        <v>1</v>
      </c>
      <c r="N5343" s="2">
        <v>44380</v>
      </c>
      <c r="O5343" s="1" t="s">
        <v>14860</v>
      </c>
      <c r="P5343" s="4">
        <v>388600</v>
      </c>
      <c r="Q5343" s="4">
        <v>31436</v>
      </c>
      <c r="R5343" s="1" t="s">
        <v>75</v>
      </c>
      <c r="S5343" s="1" t="s">
        <v>50</v>
      </c>
      <c r="T5343" s="4">
        <f>Sales_Datas[[#This Row],[after_discount]]-(Sales_Datas[[#This Row],[qty_ordered]]*Sales_Datas[[#This Row],[cogs]])</f>
        <v>357164</v>
      </c>
      <c r="U5343" s="3">
        <f>IFERROR(Sales_Datas[[#This Row],[Gross_Profit]]/Sales_Datas[[#This Row],[after_discount]],0)</f>
        <v>0.91910447761194025</v>
      </c>
      <c r="V5343" s="1" t="str">
        <f>IF(Sales_Datas[[#This Row],[base_price]] &lt;= 632200, "Low", (IF(Sales_Datas[[#This Row],[base_price]] &gt;= 10092000, "High", "Medium")))</f>
        <v>Low</v>
      </c>
    </row>
    <row r="5344" spans="1:22" x14ac:dyDescent="0.25">
      <c r="A5344" s="1" t="s">
        <v>14861</v>
      </c>
      <c r="B5344" s="1" t="s">
        <v>14862</v>
      </c>
      <c r="C5344" s="2">
        <v>44726</v>
      </c>
      <c r="D5344" s="1" t="s">
        <v>12843</v>
      </c>
      <c r="E5344" s="4">
        <v>38860</v>
      </c>
      <c r="F5344">
        <v>1</v>
      </c>
      <c r="G5344" s="4">
        <v>388600</v>
      </c>
      <c r="H5344" s="4">
        <v>0</v>
      </c>
      <c r="I5344" s="4">
        <v>388600</v>
      </c>
      <c r="J5344">
        <v>1</v>
      </c>
      <c r="K5344">
        <v>1</v>
      </c>
      <c r="L5344">
        <v>1</v>
      </c>
      <c r="M5344">
        <v>1</v>
      </c>
      <c r="N5344" s="2">
        <v>44463</v>
      </c>
      <c r="O5344" s="1" t="s">
        <v>12844</v>
      </c>
      <c r="P5344" s="4">
        <v>388600</v>
      </c>
      <c r="Q5344" s="4">
        <v>27550</v>
      </c>
      <c r="R5344" s="1" t="s">
        <v>75</v>
      </c>
      <c r="S5344" s="1" t="s">
        <v>50</v>
      </c>
      <c r="T5344" s="4">
        <f>Sales_Datas[[#This Row],[after_discount]]-(Sales_Datas[[#This Row],[qty_ordered]]*Sales_Datas[[#This Row],[cogs]])</f>
        <v>361050</v>
      </c>
      <c r="U5344" s="3">
        <f>IFERROR(Sales_Datas[[#This Row],[Gross_Profit]]/Sales_Datas[[#This Row],[after_discount]],0)</f>
        <v>0.92910447761194026</v>
      </c>
      <c r="V5344" s="1" t="str">
        <f>IF(Sales_Datas[[#This Row],[base_price]] &lt;= 632200, "Low", (IF(Sales_Datas[[#This Row],[base_price]] &gt;= 10092000, "High", "Medium")))</f>
        <v>Low</v>
      </c>
    </row>
    <row r="5345" spans="1:22" x14ac:dyDescent="0.25">
      <c r="A5345" s="1" t="s">
        <v>14863</v>
      </c>
      <c r="B5345" s="1" t="s">
        <v>9915</v>
      </c>
      <c r="C5345" s="2">
        <v>44841</v>
      </c>
      <c r="D5345" s="1" t="s">
        <v>14864</v>
      </c>
      <c r="E5345" s="4">
        <v>38512</v>
      </c>
      <c r="F5345">
        <v>1</v>
      </c>
      <c r="G5345" s="4">
        <v>385120</v>
      </c>
      <c r="H5345" s="4">
        <v>0</v>
      </c>
      <c r="I5345" s="4">
        <v>385120</v>
      </c>
      <c r="J5345">
        <v>1</v>
      </c>
      <c r="K5345">
        <v>1</v>
      </c>
      <c r="L5345">
        <v>0</v>
      </c>
      <c r="M5345">
        <v>1</v>
      </c>
      <c r="N5345" s="2">
        <v>44467</v>
      </c>
      <c r="O5345" s="1" t="s">
        <v>14865</v>
      </c>
      <c r="P5345" s="4">
        <v>385120</v>
      </c>
      <c r="Q5345" s="4">
        <v>29232</v>
      </c>
      <c r="R5345" s="1" t="s">
        <v>554</v>
      </c>
      <c r="S5345" s="1" t="s">
        <v>50</v>
      </c>
      <c r="T5345" s="4">
        <f>Sales_Datas[[#This Row],[after_discount]]-(Sales_Datas[[#This Row],[qty_ordered]]*Sales_Datas[[#This Row],[cogs]])</f>
        <v>355888</v>
      </c>
      <c r="U5345" s="3">
        <f>IFERROR(Sales_Datas[[#This Row],[Gross_Profit]]/Sales_Datas[[#This Row],[after_discount]],0)</f>
        <v>0.92409638554216866</v>
      </c>
      <c r="V5345" s="1" t="str">
        <f>IF(Sales_Datas[[#This Row],[base_price]] &lt;= 632200, "Low", (IF(Sales_Datas[[#This Row],[base_price]] &gt;= 10092000, "High", "Medium")))</f>
        <v>Low</v>
      </c>
    </row>
    <row r="5346" spans="1:22" x14ac:dyDescent="0.25">
      <c r="A5346" s="1" t="s">
        <v>14866</v>
      </c>
      <c r="B5346" s="1" t="s">
        <v>14867</v>
      </c>
      <c r="C5346" s="2">
        <v>44404</v>
      </c>
      <c r="D5346" s="1" t="s">
        <v>14868</v>
      </c>
      <c r="E5346" s="4">
        <v>38280</v>
      </c>
      <c r="F5346">
        <v>1</v>
      </c>
      <c r="G5346" s="4">
        <v>382800</v>
      </c>
      <c r="H5346" s="4">
        <v>0</v>
      </c>
      <c r="I5346" s="4">
        <v>382800</v>
      </c>
      <c r="J5346">
        <v>1</v>
      </c>
      <c r="K5346">
        <v>1</v>
      </c>
      <c r="L5346">
        <v>0</v>
      </c>
      <c r="M5346">
        <v>1</v>
      </c>
      <c r="N5346" s="2">
        <v>44378</v>
      </c>
      <c r="O5346" s="1" t="s">
        <v>14869</v>
      </c>
      <c r="P5346" s="4">
        <v>382800</v>
      </c>
      <c r="Q5346" s="4">
        <v>33640</v>
      </c>
      <c r="R5346" s="1" t="s">
        <v>383</v>
      </c>
      <c r="S5346" s="1" t="s">
        <v>50</v>
      </c>
      <c r="T5346" s="4">
        <f>Sales_Datas[[#This Row],[after_discount]]-(Sales_Datas[[#This Row],[qty_ordered]]*Sales_Datas[[#This Row],[cogs]])</f>
        <v>349160</v>
      </c>
      <c r="U5346" s="3">
        <f>IFERROR(Sales_Datas[[#This Row],[Gross_Profit]]/Sales_Datas[[#This Row],[after_discount]],0)</f>
        <v>0.91212121212121211</v>
      </c>
      <c r="V5346" s="1" t="str">
        <f>IF(Sales_Datas[[#This Row],[base_price]] &lt;= 632200, "Low", (IF(Sales_Datas[[#This Row],[base_price]] &gt;= 10092000, "High", "Medium")))</f>
        <v>Low</v>
      </c>
    </row>
    <row r="5347" spans="1:22" x14ac:dyDescent="0.25">
      <c r="A5347" s="1" t="s">
        <v>14870</v>
      </c>
      <c r="B5347" s="1" t="s">
        <v>14867</v>
      </c>
      <c r="C5347" s="2">
        <v>44555</v>
      </c>
      <c r="D5347" s="1" t="s">
        <v>14868</v>
      </c>
      <c r="E5347" s="4">
        <v>38280</v>
      </c>
      <c r="F5347">
        <v>1</v>
      </c>
      <c r="G5347" s="4">
        <v>382800</v>
      </c>
      <c r="H5347" s="4">
        <v>0</v>
      </c>
      <c r="I5347" s="4">
        <v>382800</v>
      </c>
      <c r="J5347">
        <v>1</v>
      </c>
      <c r="K5347">
        <v>1</v>
      </c>
      <c r="L5347">
        <v>1</v>
      </c>
      <c r="M5347">
        <v>3</v>
      </c>
      <c r="N5347" s="2">
        <v>44378</v>
      </c>
      <c r="O5347" s="1" t="s">
        <v>14869</v>
      </c>
      <c r="P5347" s="4">
        <v>382800</v>
      </c>
      <c r="Q5347" s="4">
        <v>33640</v>
      </c>
      <c r="R5347" s="1" t="s">
        <v>383</v>
      </c>
      <c r="S5347" s="1" t="s">
        <v>56</v>
      </c>
      <c r="T5347" s="4">
        <f>Sales_Datas[[#This Row],[after_discount]]-(Sales_Datas[[#This Row],[qty_ordered]]*Sales_Datas[[#This Row],[cogs]])</f>
        <v>349160</v>
      </c>
      <c r="U5347" s="3">
        <f>IFERROR(Sales_Datas[[#This Row],[Gross_Profit]]/Sales_Datas[[#This Row],[after_discount]],0)</f>
        <v>0.91212121212121211</v>
      </c>
      <c r="V5347" s="1" t="str">
        <f>IF(Sales_Datas[[#This Row],[base_price]] &lt;= 632200, "Low", (IF(Sales_Datas[[#This Row],[base_price]] &gt;= 10092000, "High", "Medium")))</f>
        <v>Low</v>
      </c>
    </row>
    <row r="5348" spans="1:22" x14ac:dyDescent="0.25">
      <c r="A5348" s="1" t="s">
        <v>14871</v>
      </c>
      <c r="B5348" s="1" t="s">
        <v>14872</v>
      </c>
      <c r="C5348" s="2">
        <v>44634</v>
      </c>
      <c r="D5348" s="1" t="s">
        <v>14873</v>
      </c>
      <c r="E5348" s="4">
        <v>38280</v>
      </c>
      <c r="F5348">
        <v>1</v>
      </c>
      <c r="G5348" s="4">
        <v>382800</v>
      </c>
      <c r="H5348" s="4">
        <v>0</v>
      </c>
      <c r="I5348" s="4">
        <v>382800</v>
      </c>
      <c r="J5348">
        <v>1</v>
      </c>
      <c r="K5348">
        <v>1</v>
      </c>
      <c r="L5348">
        <v>0</v>
      </c>
      <c r="M5348">
        <v>1</v>
      </c>
      <c r="N5348" s="2">
        <v>44462</v>
      </c>
      <c r="O5348" s="1" t="s">
        <v>14874</v>
      </c>
      <c r="P5348" s="4">
        <v>382800</v>
      </c>
      <c r="Q5348" s="4">
        <v>25636</v>
      </c>
      <c r="R5348" s="1" t="s">
        <v>383</v>
      </c>
      <c r="S5348" s="1" t="s">
        <v>50</v>
      </c>
      <c r="T5348" s="4">
        <f>Sales_Datas[[#This Row],[after_discount]]-(Sales_Datas[[#This Row],[qty_ordered]]*Sales_Datas[[#This Row],[cogs]])</f>
        <v>357164</v>
      </c>
      <c r="U5348" s="3">
        <f>IFERROR(Sales_Datas[[#This Row],[Gross_Profit]]/Sales_Datas[[#This Row],[after_discount]],0)</f>
        <v>0.93303030303030299</v>
      </c>
      <c r="V5348" s="1" t="str">
        <f>IF(Sales_Datas[[#This Row],[base_price]] &lt;= 632200, "Low", (IF(Sales_Datas[[#This Row],[base_price]] &gt;= 10092000, "High", "Medium")))</f>
        <v>Low</v>
      </c>
    </row>
    <row r="5349" spans="1:22" x14ac:dyDescent="0.25">
      <c r="A5349" s="1" t="s">
        <v>14875</v>
      </c>
      <c r="B5349" s="1" t="s">
        <v>14876</v>
      </c>
      <c r="C5349" s="2">
        <v>44764</v>
      </c>
      <c r="D5349" s="1" t="s">
        <v>14877</v>
      </c>
      <c r="E5349" s="4">
        <v>38280</v>
      </c>
      <c r="F5349">
        <v>1</v>
      </c>
      <c r="G5349" s="4">
        <v>382800</v>
      </c>
      <c r="H5349" s="4">
        <v>0</v>
      </c>
      <c r="I5349" s="4">
        <v>382800</v>
      </c>
      <c r="J5349">
        <v>1</v>
      </c>
      <c r="K5349">
        <v>1</v>
      </c>
      <c r="L5349">
        <v>0</v>
      </c>
      <c r="M5349">
        <v>1</v>
      </c>
      <c r="N5349" s="2">
        <v>44587</v>
      </c>
      <c r="O5349" s="1" t="s">
        <v>14878</v>
      </c>
      <c r="P5349" s="4">
        <v>382800</v>
      </c>
      <c r="Q5349" s="4">
        <v>24070</v>
      </c>
      <c r="R5349" s="1" t="s">
        <v>383</v>
      </c>
      <c r="S5349" s="1" t="s">
        <v>50</v>
      </c>
      <c r="T5349" s="4">
        <f>Sales_Datas[[#This Row],[after_discount]]-(Sales_Datas[[#This Row],[qty_ordered]]*Sales_Datas[[#This Row],[cogs]])</f>
        <v>358730</v>
      </c>
      <c r="U5349" s="3">
        <f>IFERROR(Sales_Datas[[#This Row],[Gross_Profit]]/Sales_Datas[[#This Row],[after_discount]],0)</f>
        <v>0.93712121212121213</v>
      </c>
      <c r="V5349" s="1" t="str">
        <f>IF(Sales_Datas[[#This Row],[base_price]] &lt;= 632200, "Low", (IF(Sales_Datas[[#This Row],[base_price]] &gt;= 10092000, "High", "Medium")))</f>
        <v>Low</v>
      </c>
    </row>
    <row r="5350" spans="1:22" x14ac:dyDescent="0.25">
      <c r="A5350" s="1" t="s">
        <v>14879</v>
      </c>
      <c r="B5350" s="1" t="s">
        <v>14876</v>
      </c>
      <c r="C5350" s="2">
        <v>44808</v>
      </c>
      <c r="D5350" s="1" t="s">
        <v>14880</v>
      </c>
      <c r="E5350" s="4">
        <v>38280</v>
      </c>
      <c r="F5350">
        <v>1</v>
      </c>
      <c r="G5350" s="4">
        <v>382800</v>
      </c>
      <c r="H5350" s="4">
        <v>0</v>
      </c>
      <c r="I5350" s="4">
        <v>382800</v>
      </c>
      <c r="J5350">
        <v>1</v>
      </c>
      <c r="K5350">
        <v>1</v>
      </c>
      <c r="L5350">
        <v>0</v>
      </c>
      <c r="M5350">
        <v>1</v>
      </c>
      <c r="N5350" s="2">
        <v>44587</v>
      </c>
      <c r="O5350" s="1" t="s">
        <v>14881</v>
      </c>
      <c r="P5350" s="4">
        <v>382800</v>
      </c>
      <c r="Q5350" s="4">
        <v>31378</v>
      </c>
      <c r="R5350" s="1" t="s">
        <v>383</v>
      </c>
      <c r="S5350" s="1" t="s">
        <v>50</v>
      </c>
      <c r="T5350" s="4">
        <f>Sales_Datas[[#This Row],[after_discount]]-(Sales_Datas[[#This Row],[qty_ordered]]*Sales_Datas[[#This Row],[cogs]])</f>
        <v>351422</v>
      </c>
      <c r="U5350" s="3">
        <f>IFERROR(Sales_Datas[[#This Row],[Gross_Profit]]/Sales_Datas[[#This Row],[after_discount]],0)</f>
        <v>0.91803030303030309</v>
      </c>
      <c r="V5350" s="1" t="str">
        <f>IF(Sales_Datas[[#This Row],[base_price]] &lt;= 632200, "Low", (IF(Sales_Datas[[#This Row],[base_price]] &gt;= 10092000, "High", "Medium")))</f>
        <v>Low</v>
      </c>
    </row>
    <row r="5351" spans="1:22" x14ac:dyDescent="0.25">
      <c r="A5351" s="1" t="s">
        <v>14882</v>
      </c>
      <c r="B5351" s="1" t="s">
        <v>14876</v>
      </c>
      <c r="C5351" s="2">
        <v>44836</v>
      </c>
      <c r="D5351" s="1" t="s">
        <v>14880</v>
      </c>
      <c r="E5351" s="4">
        <v>38280</v>
      </c>
      <c r="F5351">
        <v>1</v>
      </c>
      <c r="G5351" s="4">
        <v>382800</v>
      </c>
      <c r="H5351" s="4">
        <v>0</v>
      </c>
      <c r="I5351" s="4">
        <v>382800</v>
      </c>
      <c r="J5351">
        <v>1</v>
      </c>
      <c r="K5351">
        <v>1</v>
      </c>
      <c r="L5351">
        <v>0</v>
      </c>
      <c r="M5351">
        <v>1</v>
      </c>
      <c r="N5351" s="2">
        <v>44587</v>
      </c>
      <c r="O5351" s="1" t="s">
        <v>14881</v>
      </c>
      <c r="P5351" s="4">
        <v>382800</v>
      </c>
      <c r="Q5351" s="4">
        <v>31378</v>
      </c>
      <c r="R5351" s="1" t="s">
        <v>383</v>
      </c>
      <c r="S5351" s="1" t="s">
        <v>50</v>
      </c>
      <c r="T5351" s="4">
        <f>Sales_Datas[[#This Row],[after_discount]]-(Sales_Datas[[#This Row],[qty_ordered]]*Sales_Datas[[#This Row],[cogs]])</f>
        <v>351422</v>
      </c>
      <c r="U5351" s="3">
        <f>IFERROR(Sales_Datas[[#This Row],[Gross_Profit]]/Sales_Datas[[#This Row],[after_discount]],0)</f>
        <v>0.91803030303030309</v>
      </c>
      <c r="V5351" s="1" t="str">
        <f>IF(Sales_Datas[[#This Row],[base_price]] &lt;= 632200, "Low", (IF(Sales_Datas[[#This Row],[base_price]] &gt;= 10092000, "High", "Medium")))</f>
        <v>Low</v>
      </c>
    </row>
    <row r="5352" spans="1:22" x14ac:dyDescent="0.25">
      <c r="A5352" s="1" t="s">
        <v>14883</v>
      </c>
      <c r="B5352" s="1" t="s">
        <v>14884</v>
      </c>
      <c r="C5352" s="2">
        <v>44385</v>
      </c>
      <c r="D5352" s="1" t="s">
        <v>6212</v>
      </c>
      <c r="E5352" s="4">
        <v>37990</v>
      </c>
      <c r="F5352">
        <v>1</v>
      </c>
      <c r="G5352" s="4">
        <v>379900</v>
      </c>
      <c r="H5352" s="4">
        <v>0</v>
      </c>
      <c r="I5352" s="4">
        <v>379900</v>
      </c>
      <c r="J5352">
        <v>1</v>
      </c>
      <c r="K5352">
        <v>1</v>
      </c>
      <c r="L5352">
        <v>1</v>
      </c>
      <c r="M5352">
        <v>1</v>
      </c>
      <c r="N5352" s="2">
        <v>44435</v>
      </c>
      <c r="O5352" s="1" t="s">
        <v>6213</v>
      </c>
      <c r="P5352" s="4">
        <v>379900</v>
      </c>
      <c r="Q5352" s="4">
        <v>30392</v>
      </c>
      <c r="R5352" s="1" t="s">
        <v>344</v>
      </c>
      <c r="S5352" s="1" t="s">
        <v>50</v>
      </c>
      <c r="T5352" s="4">
        <f>Sales_Datas[[#This Row],[after_discount]]-(Sales_Datas[[#This Row],[qty_ordered]]*Sales_Datas[[#This Row],[cogs]])</f>
        <v>349508</v>
      </c>
      <c r="U5352" s="3">
        <f>IFERROR(Sales_Datas[[#This Row],[Gross_Profit]]/Sales_Datas[[#This Row],[after_discount]],0)</f>
        <v>0.92</v>
      </c>
      <c r="V5352" s="1" t="str">
        <f>IF(Sales_Datas[[#This Row],[base_price]] &lt;= 632200, "Low", (IF(Sales_Datas[[#This Row],[base_price]] &gt;= 10092000, "High", "Medium")))</f>
        <v>Low</v>
      </c>
    </row>
    <row r="5353" spans="1:22" x14ac:dyDescent="0.25">
      <c r="A5353" s="1" t="s">
        <v>14885</v>
      </c>
      <c r="B5353" s="1" t="s">
        <v>14886</v>
      </c>
      <c r="C5353" s="2">
        <v>44480</v>
      </c>
      <c r="D5353" s="1" t="s">
        <v>14887</v>
      </c>
      <c r="E5353" s="4">
        <v>18850</v>
      </c>
      <c r="F5353">
        <v>2</v>
      </c>
      <c r="G5353" s="4">
        <v>377000</v>
      </c>
      <c r="H5353" s="4">
        <v>0</v>
      </c>
      <c r="I5353" s="4">
        <v>377000</v>
      </c>
      <c r="J5353">
        <v>1</v>
      </c>
      <c r="K5353">
        <v>0</v>
      </c>
      <c r="L5353">
        <v>0</v>
      </c>
      <c r="M5353">
        <v>1</v>
      </c>
      <c r="N5353" s="2">
        <v>44517</v>
      </c>
      <c r="O5353" s="1" t="s">
        <v>14888</v>
      </c>
      <c r="P5353" s="4">
        <v>188500</v>
      </c>
      <c r="Q5353" s="4">
        <v>15080</v>
      </c>
      <c r="R5353" s="1" t="s">
        <v>475</v>
      </c>
      <c r="S5353" s="1" t="s">
        <v>50</v>
      </c>
      <c r="T5353" s="4">
        <f>Sales_Datas[[#This Row],[after_discount]]-(Sales_Datas[[#This Row],[qty_ordered]]*Sales_Datas[[#This Row],[cogs]])</f>
        <v>346840</v>
      </c>
      <c r="U5353" s="3">
        <f>IFERROR(Sales_Datas[[#This Row],[Gross_Profit]]/Sales_Datas[[#This Row],[after_discount]],0)</f>
        <v>0.92</v>
      </c>
      <c r="V5353" s="1" t="str">
        <f>IF(Sales_Datas[[#This Row],[base_price]] &lt;= 632200, "Low", (IF(Sales_Datas[[#This Row],[base_price]] &gt;= 10092000, "High", "Medium")))</f>
        <v>Low</v>
      </c>
    </row>
    <row r="5354" spans="1:22" x14ac:dyDescent="0.25">
      <c r="A5354" s="1" t="s">
        <v>14889</v>
      </c>
      <c r="B5354" s="1" t="s">
        <v>14890</v>
      </c>
      <c r="C5354" s="2">
        <v>44736</v>
      </c>
      <c r="D5354" s="1" t="s">
        <v>8269</v>
      </c>
      <c r="E5354" s="4">
        <v>37700</v>
      </c>
      <c r="F5354">
        <v>1</v>
      </c>
      <c r="G5354" s="4">
        <v>377000</v>
      </c>
      <c r="H5354" s="4">
        <v>0</v>
      </c>
      <c r="I5354" s="4">
        <v>377000</v>
      </c>
      <c r="J5354">
        <v>1</v>
      </c>
      <c r="K5354">
        <v>1</v>
      </c>
      <c r="L5354">
        <v>0</v>
      </c>
      <c r="M5354">
        <v>1</v>
      </c>
      <c r="N5354" s="2">
        <v>44721</v>
      </c>
      <c r="O5354" s="1" t="s">
        <v>8270</v>
      </c>
      <c r="P5354" s="4">
        <v>405420</v>
      </c>
      <c r="Q5354" s="4">
        <v>24708</v>
      </c>
      <c r="R5354" s="1" t="s">
        <v>128</v>
      </c>
      <c r="S5354" s="1" t="s">
        <v>50</v>
      </c>
      <c r="T5354" s="4">
        <f>Sales_Datas[[#This Row],[after_discount]]-(Sales_Datas[[#This Row],[qty_ordered]]*Sales_Datas[[#This Row],[cogs]])</f>
        <v>352292</v>
      </c>
      <c r="U5354" s="3">
        <f>IFERROR(Sales_Datas[[#This Row],[Gross_Profit]]/Sales_Datas[[#This Row],[after_discount]],0)</f>
        <v>0.93446153846153845</v>
      </c>
      <c r="V5354" s="1" t="str">
        <f>IF(Sales_Datas[[#This Row],[base_price]] &lt;= 632200, "Low", (IF(Sales_Datas[[#This Row],[base_price]] &gt;= 10092000, "High", "Medium")))</f>
        <v>Low</v>
      </c>
    </row>
    <row r="5355" spans="1:22" x14ac:dyDescent="0.25">
      <c r="A5355" s="1" t="s">
        <v>14891</v>
      </c>
      <c r="B5355" s="1" t="s">
        <v>14892</v>
      </c>
      <c r="C5355" s="2">
        <v>44542</v>
      </c>
      <c r="D5355" s="1" t="s">
        <v>14893</v>
      </c>
      <c r="E5355" s="4">
        <v>37700</v>
      </c>
      <c r="F5355">
        <v>1</v>
      </c>
      <c r="G5355" s="4">
        <v>377000</v>
      </c>
      <c r="H5355" s="4">
        <v>0</v>
      </c>
      <c r="I5355" s="4">
        <v>377000</v>
      </c>
      <c r="J5355">
        <v>1</v>
      </c>
      <c r="K5355">
        <v>1</v>
      </c>
      <c r="L5355">
        <v>0</v>
      </c>
      <c r="M5355">
        <v>1</v>
      </c>
      <c r="N5355" s="2">
        <v>44552</v>
      </c>
      <c r="O5355" s="1" t="s">
        <v>14894</v>
      </c>
      <c r="P5355" s="4">
        <v>377000</v>
      </c>
      <c r="Q5355" s="4">
        <v>30914</v>
      </c>
      <c r="R5355" s="1" t="s">
        <v>554</v>
      </c>
      <c r="S5355" s="1" t="s">
        <v>50</v>
      </c>
      <c r="T5355" s="4">
        <f>Sales_Datas[[#This Row],[after_discount]]-(Sales_Datas[[#This Row],[qty_ordered]]*Sales_Datas[[#This Row],[cogs]])</f>
        <v>346086</v>
      </c>
      <c r="U5355" s="3">
        <f>IFERROR(Sales_Datas[[#This Row],[Gross_Profit]]/Sales_Datas[[#This Row],[after_discount]],0)</f>
        <v>0.91800000000000004</v>
      </c>
      <c r="V5355" s="1" t="str">
        <f>IF(Sales_Datas[[#This Row],[base_price]] &lt;= 632200, "Low", (IF(Sales_Datas[[#This Row],[base_price]] &gt;= 10092000, "High", "Medium")))</f>
        <v>Low</v>
      </c>
    </row>
    <row r="5356" spans="1:22" x14ac:dyDescent="0.25">
      <c r="A5356" s="1" t="s">
        <v>14895</v>
      </c>
      <c r="B5356" s="1" t="s">
        <v>1971</v>
      </c>
      <c r="C5356" s="2">
        <v>44396</v>
      </c>
      <c r="D5356" s="1" t="s">
        <v>14896</v>
      </c>
      <c r="E5356" s="4">
        <v>37700</v>
      </c>
      <c r="F5356">
        <v>1</v>
      </c>
      <c r="G5356" s="4">
        <v>377000</v>
      </c>
      <c r="H5356" s="4">
        <v>0</v>
      </c>
      <c r="I5356" s="4">
        <v>377000</v>
      </c>
      <c r="J5356">
        <v>1</v>
      </c>
      <c r="K5356">
        <v>1</v>
      </c>
      <c r="L5356">
        <v>0</v>
      </c>
      <c r="M5356">
        <v>1</v>
      </c>
      <c r="N5356" s="2">
        <v>44386</v>
      </c>
      <c r="O5356" s="1" t="s">
        <v>14897</v>
      </c>
      <c r="P5356" s="4">
        <v>377000</v>
      </c>
      <c r="Q5356" s="4">
        <v>26390</v>
      </c>
      <c r="R5356" s="1" t="s">
        <v>23</v>
      </c>
      <c r="S5356" s="1" t="s">
        <v>50</v>
      </c>
      <c r="T5356" s="4">
        <f>Sales_Datas[[#This Row],[after_discount]]-(Sales_Datas[[#This Row],[qty_ordered]]*Sales_Datas[[#This Row],[cogs]])</f>
        <v>350610</v>
      </c>
      <c r="U5356" s="3">
        <f>IFERROR(Sales_Datas[[#This Row],[Gross_Profit]]/Sales_Datas[[#This Row],[after_discount]],0)</f>
        <v>0.93</v>
      </c>
      <c r="V5356" s="1" t="str">
        <f>IF(Sales_Datas[[#This Row],[base_price]] &lt;= 632200, "Low", (IF(Sales_Datas[[#This Row],[base_price]] &gt;= 10092000, "High", "Medium")))</f>
        <v>Low</v>
      </c>
    </row>
    <row r="5357" spans="1:22" x14ac:dyDescent="0.25">
      <c r="A5357" s="1" t="s">
        <v>14898</v>
      </c>
      <c r="B5357" s="1" t="s">
        <v>1971</v>
      </c>
      <c r="C5357" s="2">
        <v>44400</v>
      </c>
      <c r="D5357" s="1" t="s">
        <v>14899</v>
      </c>
      <c r="E5357" s="4">
        <v>37700</v>
      </c>
      <c r="F5357">
        <v>1</v>
      </c>
      <c r="G5357" s="4">
        <v>377000</v>
      </c>
      <c r="H5357" s="4">
        <v>0</v>
      </c>
      <c r="I5357" s="4">
        <v>377000</v>
      </c>
      <c r="J5357">
        <v>1</v>
      </c>
      <c r="K5357">
        <v>1</v>
      </c>
      <c r="L5357">
        <v>0</v>
      </c>
      <c r="M5357">
        <v>1</v>
      </c>
      <c r="N5357" s="2">
        <v>44386</v>
      </c>
      <c r="O5357" s="1" t="s">
        <v>14900</v>
      </c>
      <c r="P5357" s="4">
        <v>377000</v>
      </c>
      <c r="Q5357" s="4">
        <v>25984</v>
      </c>
      <c r="R5357" s="1" t="s">
        <v>23</v>
      </c>
      <c r="S5357" s="1" t="s">
        <v>50</v>
      </c>
      <c r="T5357" s="4">
        <f>Sales_Datas[[#This Row],[after_discount]]-(Sales_Datas[[#This Row],[qty_ordered]]*Sales_Datas[[#This Row],[cogs]])</f>
        <v>351016</v>
      </c>
      <c r="U5357" s="3">
        <f>IFERROR(Sales_Datas[[#This Row],[Gross_Profit]]/Sales_Datas[[#This Row],[after_discount]],0)</f>
        <v>0.93107692307692302</v>
      </c>
      <c r="V5357" s="1" t="str">
        <f>IF(Sales_Datas[[#This Row],[base_price]] &lt;= 632200, "Low", (IF(Sales_Datas[[#This Row],[base_price]] &gt;= 10092000, "High", "Medium")))</f>
        <v>Low</v>
      </c>
    </row>
    <row r="5358" spans="1:22" x14ac:dyDescent="0.25">
      <c r="A5358" s="1" t="s">
        <v>14901</v>
      </c>
      <c r="B5358" s="1" t="s">
        <v>14867</v>
      </c>
      <c r="C5358" s="2">
        <v>44527</v>
      </c>
      <c r="D5358" s="1" t="s">
        <v>14902</v>
      </c>
      <c r="E5358" s="4">
        <v>37700</v>
      </c>
      <c r="F5358">
        <v>1</v>
      </c>
      <c r="G5358" s="4">
        <v>377000</v>
      </c>
      <c r="H5358" s="4">
        <v>0</v>
      </c>
      <c r="I5358" s="4">
        <v>377000</v>
      </c>
      <c r="J5358">
        <v>1</v>
      </c>
      <c r="K5358">
        <v>0</v>
      </c>
      <c r="L5358">
        <v>0</v>
      </c>
      <c r="M5358">
        <v>4</v>
      </c>
      <c r="N5358" s="2">
        <v>44378</v>
      </c>
      <c r="O5358" s="1" t="s">
        <v>14903</v>
      </c>
      <c r="P5358" s="4">
        <v>377000</v>
      </c>
      <c r="Q5358" s="4">
        <v>25636</v>
      </c>
      <c r="R5358" s="1" t="s">
        <v>383</v>
      </c>
      <c r="S5358" s="1" t="s">
        <v>34</v>
      </c>
      <c r="T5358" s="4">
        <f>Sales_Datas[[#This Row],[after_discount]]-(Sales_Datas[[#This Row],[qty_ordered]]*Sales_Datas[[#This Row],[cogs]])</f>
        <v>351364</v>
      </c>
      <c r="U5358" s="3">
        <f>IFERROR(Sales_Datas[[#This Row],[Gross_Profit]]/Sales_Datas[[#This Row],[after_discount]],0)</f>
        <v>0.93200000000000005</v>
      </c>
      <c r="V5358" s="1" t="str">
        <f>IF(Sales_Datas[[#This Row],[base_price]] &lt;= 632200, "Low", (IF(Sales_Datas[[#This Row],[base_price]] &gt;= 10092000, "High", "Medium")))</f>
        <v>Low</v>
      </c>
    </row>
    <row r="5359" spans="1:22" x14ac:dyDescent="0.25">
      <c r="A5359" s="1" t="s">
        <v>14904</v>
      </c>
      <c r="B5359" s="1" t="s">
        <v>13999</v>
      </c>
      <c r="C5359" s="2">
        <v>44460</v>
      </c>
      <c r="D5359" s="1" t="s">
        <v>4658</v>
      </c>
      <c r="E5359" s="4">
        <v>18850</v>
      </c>
      <c r="F5359">
        <v>2</v>
      </c>
      <c r="G5359" s="4">
        <v>377000</v>
      </c>
      <c r="H5359" s="4">
        <v>0</v>
      </c>
      <c r="I5359" s="4">
        <v>377000</v>
      </c>
      <c r="J5359">
        <v>1</v>
      </c>
      <c r="K5359">
        <v>1</v>
      </c>
      <c r="L5359">
        <v>1</v>
      </c>
      <c r="M5359">
        <v>1</v>
      </c>
      <c r="N5359" s="2">
        <v>44446</v>
      </c>
      <c r="O5359" s="1" t="s">
        <v>4659</v>
      </c>
      <c r="P5359" s="4">
        <v>188500</v>
      </c>
      <c r="Q5359" s="4">
        <v>12818</v>
      </c>
      <c r="R5359" s="1" t="s">
        <v>344</v>
      </c>
      <c r="S5359" s="1" t="s">
        <v>50</v>
      </c>
      <c r="T5359" s="4">
        <f>Sales_Datas[[#This Row],[after_discount]]-(Sales_Datas[[#This Row],[qty_ordered]]*Sales_Datas[[#This Row],[cogs]])</f>
        <v>351364</v>
      </c>
      <c r="U5359" s="3">
        <f>IFERROR(Sales_Datas[[#This Row],[Gross_Profit]]/Sales_Datas[[#This Row],[after_discount]],0)</f>
        <v>0.93200000000000005</v>
      </c>
      <c r="V5359" s="1" t="str">
        <f>IF(Sales_Datas[[#This Row],[base_price]] &lt;= 632200, "Low", (IF(Sales_Datas[[#This Row],[base_price]] &gt;= 10092000, "High", "Medium")))</f>
        <v>Low</v>
      </c>
    </row>
    <row r="5360" spans="1:22" x14ac:dyDescent="0.25">
      <c r="A5360" s="1" t="s">
        <v>14905</v>
      </c>
      <c r="B5360" s="1" t="s">
        <v>14906</v>
      </c>
      <c r="C5360" s="2">
        <v>44515</v>
      </c>
      <c r="D5360" s="1" t="s">
        <v>14907</v>
      </c>
      <c r="E5360" s="4">
        <v>37410</v>
      </c>
      <c r="F5360">
        <v>1</v>
      </c>
      <c r="G5360" s="4">
        <v>374100</v>
      </c>
      <c r="H5360" s="4">
        <v>0</v>
      </c>
      <c r="I5360" s="4">
        <v>374100</v>
      </c>
      <c r="J5360">
        <v>1</v>
      </c>
      <c r="K5360">
        <v>1</v>
      </c>
      <c r="L5360">
        <v>1</v>
      </c>
      <c r="M5360">
        <v>1</v>
      </c>
      <c r="N5360" s="2">
        <v>44523</v>
      </c>
      <c r="O5360" s="1" t="s">
        <v>14908</v>
      </c>
      <c r="P5360" s="4">
        <v>374100</v>
      </c>
      <c r="Q5360" s="4">
        <v>22794</v>
      </c>
      <c r="R5360" s="1" t="s">
        <v>475</v>
      </c>
      <c r="S5360" s="1" t="s">
        <v>50</v>
      </c>
      <c r="T5360" s="4">
        <f>Sales_Datas[[#This Row],[after_discount]]-(Sales_Datas[[#This Row],[qty_ordered]]*Sales_Datas[[#This Row],[cogs]])</f>
        <v>351306</v>
      </c>
      <c r="U5360" s="3">
        <f>IFERROR(Sales_Datas[[#This Row],[Gross_Profit]]/Sales_Datas[[#This Row],[after_discount]],0)</f>
        <v>0.93906976744186044</v>
      </c>
      <c r="V5360" s="1" t="str">
        <f>IF(Sales_Datas[[#This Row],[base_price]] &lt;= 632200, "Low", (IF(Sales_Datas[[#This Row],[base_price]] &gt;= 10092000, "High", "Medium")))</f>
        <v>Low</v>
      </c>
    </row>
    <row r="5361" spans="1:22" x14ac:dyDescent="0.25">
      <c r="A5361" s="1" t="s">
        <v>14909</v>
      </c>
      <c r="B5361" s="1" t="s">
        <v>7506</v>
      </c>
      <c r="C5361" s="2">
        <v>44619</v>
      </c>
      <c r="D5361" s="1" t="s">
        <v>14910</v>
      </c>
      <c r="E5361" s="4">
        <v>37410</v>
      </c>
      <c r="F5361">
        <v>1</v>
      </c>
      <c r="G5361" s="4">
        <v>374100</v>
      </c>
      <c r="H5361" s="4">
        <v>0</v>
      </c>
      <c r="I5361" s="4">
        <v>374100</v>
      </c>
      <c r="J5361">
        <v>1</v>
      </c>
      <c r="K5361">
        <v>0</v>
      </c>
      <c r="L5361">
        <v>0</v>
      </c>
      <c r="M5361">
        <v>4</v>
      </c>
      <c r="N5361" s="2">
        <v>44467</v>
      </c>
      <c r="O5361" s="1" t="s">
        <v>14911</v>
      </c>
      <c r="P5361" s="4">
        <v>374100</v>
      </c>
      <c r="Q5361" s="4">
        <v>26912</v>
      </c>
      <c r="R5361" s="1" t="s">
        <v>475</v>
      </c>
      <c r="S5361" s="1" t="s">
        <v>34</v>
      </c>
      <c r="T5361" s="4">
        <f>Sales_Datas[[#This Row],[after_discount]]-(Sales_Datas[[#This Row],[qty_ordered]]*Sales_Datas[[#This Row],[cogs]])</f>
        <v>347188</v>
      </c>
      <c r="U5361" s="3">
        <f>IFERROR(Sales_Datas[[#This Row],[Gross_Profit]]/Sales_Datas[[#This Row],[after_discount]],0)</f>
        <v>0.92806201550387601</v>
      </c>
      <c r="V5361" s="1" t="str">
        <f>IF(Sales_Datas[[#This Row],[base_price]] &lt;= 632200, "Low", (IF(Sales_Datas[[#This Row],[base_price]] &gt;= 10092000, "High", "Medium")))</f>
        <v>Low</v>
      </c>
    </row>
    <row r="5362" spans="1:22" x14ac:dyDescent="0.25">
      <c r="A5362" s="1" t="s">
        <v>14912</v>
      </c>
      <c r="B5362" s="1" t="s">
        <v>14913</v>
      </c>
      <c r="C5362" s="2">
        <v>44710</v>
      </c>
      <c r="D5362" s="1" t="s">
        <v>14914</v>
      </c>
      <c r="E5362" s="4">
        <v>37410</v>
      </c>
      <c r="F5362">
        <v>1</v>
      </c>
      <c r="G5362" s="4">
        <v>374100</v>
      </c>
      <c r="H5362" s="4">
        <v>0</v>
      </c>
      <c r="I5362" s="4">
        <v>374100</v>
      </c>
      <c r="J5362">
        <v>1</v>
      </c>
      <c r="K5362">
        <v>1</v>
      </c>
      <c r="L5362">
        <v>0</v>
      </c>
      <c r="M5362">
        <v>1</v>
      </c>
      <c r="N5362" s="2">
        <v>44685</v>
      </c>
      <c r="O5362" s="1" t="s">
        <v>14915</v>
      </c>
      <c r="P5362" s="4">
        <v>374100</v>
      </c>
      <c r="Q5362" s="4">
        <v>31030</v>
      </c>
      <c r="R5362" s="1" t="s">
        <v>475</v>
      </c>
      <c r="S5362" s="1" t="s">
        <v>50</v>
      </c>
      <c r="T5362" s="4">
        <f>Sales_Datas[[#This Row],[after_discount]]-(Sales_Datas[[#This Row],[qty_ordered]]*Sales_Datas[[#This Row],[cogs]])</f>
        <v>343070</v>
      </c>
      <c r="U5362" s="3">
        <f>IFERROR(Sales_Datas[[#This Row],[Gross_Profit]]/Sales_Datas[[#This Row],[after_discount]],0)</f>
        <v>0.91705426356589148</v>
      </c>
      <c r="V5362" s="1" t="str">
        <f>IF(Sales_Datas[[#This Row],[base_price]] &lt;= 632200, "Low", (IF(Sales_Datas[[#This Row],[base_price]] &gt;= 10092000, "High", "Medium")))</f>
        <v>Low</v>
      </c>
    </row>
    <row r="5363" spans="1:22" x14ac:dyDescent="0.25">
      <c r="A5363" s="1" t="s">
        <v>14916</v>
      </c>
      <c r="B5363" s="1" t="s">
        <v>14917</v>
      </c>
      <c r="C5363" s="2">
        <v>44808</v>
      </c>
      <c r="D5363" s="1" t="s">
        <v>14918</v>
      </c>
      <c r="E5363" s="4">
        <v>37352</v>
      </c>
      <c r="F5363">
        <v>1</v>
      </c>
      <c r="G5363" s="4">
        <v>373520</v>
      </c>
      <c r="H5363" s="4">
        <v>0</v>
      </c>
      <c r="I5363" s="4">
        <v>373520</v>
      </c>
      <c r="J5363">
        <v>1</v>
      </c>
      <c r="K5363">
        <v>1</v>
      </c>
      <c r="L5363">
        <v>1</v>
      </c>
      <c r="M5363">
        <v>1</v>
      </c>
      <c r="N5363" s="2">
        <v>44520</v>
      </c>
      <c r="O5363" s="1" t="s">
        <v>14919</v>
      </c>
      <c r="P5363" s="4">
        <v>373520</v>
      </c>
      <c r="Q5363" s="4">
        <v>26100</v>
      </c>
      <c r="R5363" s="1" t="s">
        <v>554</v>
      </c>
      <c r="S5363" s="1" t="s">
        <v>50</v>
      </c>
      <c r="T5363" s="4">
        <f>Sales_Datas[[#This Row],[after_discount]]-(Sales_Datas[[#This Row],[qty_ordered]]*Sales_Datas[[#This Row],[cogs]])</f>
        <v>347420</v>
      </c>
      <c r="U5363" s="3">
        <f>IFERROR(Sales_Datas[[#This Row],[Gross_Profit]]/Sales_Datas[[#This Row],[after_discount]],0)</f>
        <v>0.93012422360248448</v>
      </c>
      <c r="V5363" s="1" t="str">
        <f>IF(Sales_Datas[[#This Row],[base_price]] &lt;= 632200, "Low", (IF(Sales_Datas[[#This Row],[base_price]] &gt;= 10092000, "High", "Medium")))</f>
        <v>Low</v>
      </c>
    </row>
    <row r="5364" spans="1:22" x14ac:dyDescent="0.25">
      <c r="A5364" s="1" t="s">
        <v>14920</v>
      </c>
      <c r="B5364" s="1" t="s">
        <v>14921</v>
      </c>
      <c r="C5364" s="2">
        <v>44739</v>
      </c>
      <c r="D5364" s="1" t="s">
        <v>14922</v>
      </c>
      <c r="E5364" s="4">
        <v>37120</v>
      </c>
      <c r="F5364">
        <v>1</v>
      </c>
      <c r="G5364" s="4">
        <v>371200</v>
      </c>
      <c r="H5364" s="4">
        <v>0</v>
      </c>
      <c r="I5364" s="4">
        <v>371200</v>
      </c>
      <c r="J5364">
        <v>1</v>
      </c>
      <c r="K5364">
        <v>1</v>
      </c>
      <c r="L5364">
        <v>0</v>
      </c>
      <c r="M5364">
        <v>5</v>
      </c>
      <c r="N5364" s="2">
        <v>44724</v>
      </c>
      <c r="O5364" s="1" t="s">
        <v>14923</v>
      </c>
      <c r="P5364" s="4">
        <v>371200</v>
      </c>
      <c r="Q5364" s="4">
        <v>24824</v>
      </c>
      <c r="R5364" s="1" t="s">
        <v>554</v>
      </c>
      <c r="S5364" s="1" t="s">
        <v>24</v>
      </c>
      <c r="T5364" s="4">
        <f>Sales_Datas[[#This Row],[after_discount]]-(Sales_Datas[[#This Row],[qty_ordered]]*Sales_Datas[[#This Row],[cogs]])</f>
        <v>346376</v>
      </c>
      <c r="U5364" s="3">
        <f>IFERROR(Sales_Datas[[#This Row],[Gross_Profit]]/Sales_Datas[[#This Row],[after_discount]],0)</f>
        <v>0.93312499999999998</v>
      </c>
      <c r="V5364" s="1" t="str">
        <f>IF(Sales_Datas[[#This Row],[base_price]] &lt;= 632200, "Low", (IF(Sales_Datas[[#This Row],[base_price]] &gt;= 10092000, "High", "Medium")))</f>
        <v>Low</v>
      </c>
    </row>
    <row r="5365" spans="1:22" x14ac:dyDescent="0.25">
      <c r="A5365" s="1" t="s">
        <v>14924</v>
      </c>
      <c r="B5365" s="1" t="s">
        <v>14925</v>
      </c>
      <c r="C5365" s="2">
        <v>44873</v>
      </c>
      <c r="D5365" s="1" t="s">
        <v>14926</v>
      </c>
      <c r="E5365" s="4">
        <v>37120</v>
      </c>
      <c r="F5365">
        <v>1</v>
      </c>
      <c r="G5365" s="4">
        <v>371200</v>
      </c>
      <c r="H5365" s="4">
        <v>0</v>
      </c>
      <c r="I5365" s="4">
        <v>371200</v>
      </c>
      <c r="J5365">
        <v>1</v>
      </c>
      <c r="K5365">
        <v>1</v>
      </c>
      <c r="L5365">
        <v>1</v>
      </c>
      <c r="M5365">
        <v>1</v>
      </c>
      <c r="N5365" s="2">
        <v>44753</v>
      </c>
      <c r="O5365" s="1" t="s">
        <v>14927</v>
      </c>
      <c r="P5365" s="4">
        <v>371200</v>
      </c>
      <c r="Q5365" s="4">
        <v>22620</v>
      </c>
      <c r="R5365" s="1" t="s">
        <v>554</v>
      </c>
      <c r="S5365" s="1" t="s">
        <v>50</v>
      </c>
      <c r="T5365" s="4">
        <f>Sales_Datas[[#This Row],[after_discount]]-(Sales_Datas[[#This Row],[qty_ordered]]*Sales_Datas[[#This Row],[cogs]])</f>
        <v>348580</v>
      </c>
      <c r="U5365" s="3">
        <f>IFERROR(Sales_Datas[[#This Row],[Gross_Profit]]/Sales_Datas[[#This Row],[after_discount]],0)</f>
        <v>0.93906250000000002</v>
      </c>
      <c r="V5365" s="1" t="str">
        <f>IF(Sales_Datas[[#This Row],[base_price]] &lt;= 632200, "Low", (IF(Sales_Datas[[#This Row],[base_price]] &gt;= 10092000, "High", "Medium")))</f>
        <v>Low</v>
      </c>
    </row>
    <row r="5366" spans="1:22" x14ac:dyDescent="0.25">
      <c r="A5366" s="1" t="s">
        <v>14928</v>
      </c>
      <c r="B5366" s="1" t="s">
        <v>3718</v>
      </c>
      <c r="C5366" s="2">
        <v>44204</v>
      </c>
      <c r="D5366" s="1" t="s">
        <v>12989</v>
      </c>
      <c r="E5366" s="4">
        <v>37120</v>
      </c>
      <c r="F5366">
        <v>1</v>
      </c>
      <c r="G5366" s="4">
        <v>371200</v>
      </c>
      <c r="H5366" s="4">
        <v>0</v>
      </c>
      <c r="I5366" s="4">
        <v>371200</v>
      </c>
      <c r="J5366">
        <v>1</v>
      </c>
      <c r="K5366">
        <v>1</v>
      </c>
      <c r="L5366">
        <v>1</v>
      </c>
      <c r="M5366">
        <v>1</v>
      </c>
      <c r="N5366" s="2">
        <v>44394</v>
      </c>
      <c r="O5366" s="1" t="s">
        <v>12990</v>
      </c>
      <c r="P5366" s="4">
        <v>348000</v>
      </c>
      <c r="Q5366" s="4">
        <v>26796</v>
      </c>
      <c r="R5366" s="1" t="s">
        <v>344</v>
      </c>
      <c r="S5366" s="1" t="s">
        <v>50</v>
      </c>
      <c r="T5366" s="4">
        <f>Sales_Datas[[#This Row],[after_discount]]-(Sales_Datas[[#This Row],[qty_ordered]]*Sales_Datas[[#This Row],[cogs]])</f>
        <v>344404</v>
      </c>
      <c r="U5366" s="3">
        <f>IFERROR(Sales_Datas[[#This Row],[Gross_Profit]]/Sales_Datas[[#This Row],[after_discount]],0)</f>
        <v>0.92781250000000004</v>
      </c>
      <c r="V5366" s="1" t="str">
        <f>IF(Sales_Datas[[#This Row],[base_price]] &lt;= 632200, "Low", (IF(Sales_Datas[[#This Row],[base_price]] &gt;= 10092000, "High", "Medium")))</f>
        <v>Low</v>
      </c>
    </row>
    <row r="5367" spans="1:22" x14ac:dyDescent="0.25">
      <c r="A5367" s="1" t="s">
        <v>14929</v>
      </c>
      <c r="B5367" s="1" t="s">
        <v>14930</v>
      </c>
      <c r="C5367" s="2">
        <v>44477</v>
      </c>
      <c r="D5367" s="1" t="s">
        <v>12989</v>
      </c>
      <c r="E5367" s="4">
        <v>37120</v>
      </c>
      <c r="F5367">
        <v>1</v>
      </c>
      <c r="G5367" s="4">
        <v>371200</v>
      </c>
      <c r="H5367" s="4">
        <v>0</v>
      </c>
      <c r="I5367" s="4">
        <v>371200</v>
      </c>
      <c r="J5367">
        <v>1</v>
      </c>
      <c r="K5367">
        <v>1</v>
      </c>
      <c r="L5367">
        <v>1</v>
      </c>
      <c r="M5367">
        <v>1</v>
      </c>
      <c r="N5367" s="2">
        <v>44400</v>
      </c>
      <c r="O5367" s="1" t="s">
        <v>12990</v>
      </c>
      <c r="P5367" s="4">
        <v>348000</v>
      </c>
      <c r="Q5367" s="4">
        <v>26796</v>
      </c>
      <c r="R5367" s="1" t="s">
        <v>344</v>
      </c>
      <c r="S5367" s="1" t="s">
        <v>50</v>
      </c>
      <c r="T5367" s="4">
        <f>Sales_Datas[[#This Row],[after_discount]]-(Sales_Datas[[#This Row],[qty_ordered]]*Sales_Datas[[#This Row],[cogs]])</f>
        <v>344404</v>
      </c>
      <c r="U5367" s="3">
        <f>IFERROR(Sales_Datas[[#This Row],[Gross_Profit]]/Sales_Datas[[#This Row],[after_discount]],0)</f>
        <v>0.92781250000000004</v>
      </c>
      <c r="V5367" s="1" t="str">
        <f>IF(Sales_Datas[[#This Row],[base_price]] &lt;= 632200, "Low", (IF(Sales_Datas[[#This Row],[base_price]] &gt;= 10092000, "High", "Medium")))</f>
        <v>Low</v>
      </c>
    </row>
    <row r="5368" spans="1:22" x14ac:dyDescent="0.25">
      <c r="A5368" s="1" t="s">
        <v>14931</v>
      </c>
      <c r="B5368" s="1" t="s">
        <v>14932</v>
      </c>
      <c r="C5368" s="2">
        <v>44619</v>
      </c>
      <c r="D5368" s="1" t="s">
        <v>9296</v>
      </c>
      <c r="E5368" s="4">
        <v>18560</v>
      </c>
      <c r="F5368">
        <v>2</v>
      </c>
      <c r="G5368" s="4">
        <v>371200</v>
      </c>
      <c r="H5368" s="4">
        <v>0</v>
      </c>
      <c r="I5368" s="4">
        <v>371200</v>
      </c>
      <c r="J5368">
        <v>1</v>
      </c>
      <c r="K5368">
        <v>0</v>
      </c>
      <c r="L5368">
        <v>0</v>
      </c>
      <c r="M5368">
        <v>4</v>
      </c>
      <c r="N5368" s="2">
        <v>44598</v>
      </c>
      <c r="O5368" s="1" t="s">
        <v>9297</v>
      </c>
      <c r="P5368" s="4">
        <v>174000</v>
      </c>
      <c r="Q5368" s="4">
        <v>15660</v>
      </c>
      <c r="R5368" s="1" t="s">
        <v>344</v>
      </c>
      <c r="S5368" s="1" t="s">
        <v>34</v>
      </c>
      <c r="T5368" s="4">
        <f>Sales_Datas[[#This Row],[after_discount]]-(Sales_Datas[[#This Row],[qty_ordered]]*Sales_Datas[[#This Row],[cogs]])</f>
        <v>339880</v>
      </c>
      <c r="U5368" s="3">
        <f>IFERROR(Sales_Datas[[#This Row],[Gross_Profit]]/Sales_Datas[[#This Row],[after_discount]],0)</f>
        <v>0.91562500000000002</v>
      </c>
      <c r="V5368" s="1" t="str">
        <f>IF(Sales_Datas[[#This Row],[base_price]] &lt;= 632200, "Low", (IF(Sales_Datas[[#This Row],[base_price]] &gt;= 10092000, "High", "Medium")))</f>
        <v>Low</v>
      </c>
    </row>
    <row r="5369" spans="1:22" x14ac:dyDescent="0.25">
      <c r="A5369" s="1" t="s">
        <v>14933</v>
      </c>
      <c r="B5369" s="1" t="s">
        <v>14934</v>
      </c>
      <c r="C5369" s="2">
        <v>44552</v>
      </c>
      <c r="D5369" s="1" t="s">
        <v>14935</v>
      </c>
      <c r="E5369" s="4">
        <v>36482</v>
      </c>
      <c r="F5369">
        <v>1</v>
      </c>
      <c r="G5369" s="4">
        <v>364820</v>
      </c>
      <c r="H5369" s="4">
        <v>0</v>
      </c>
      <c r="I5369" s="4">
        <v>364820</v>
      </c>
      <c r="J5369">
        <v>1</v>
      </c>
      <c r="K5369">
        <v>1</v>
      </c>
      <c r="L5369">
        <v>0</v>
      </c>
      <c r="M5369">
        <v>1</v>
      </c>
      <c r="N5369" s="2">
        <v>44533</v>
      </c>
      <c r="O5369" s="1" t="s">
        <v>14936</v>
      </c>
      <c r="P5369" s="4">
        <v>364820</v>
      </c>
      <c r="Q5369" s="4">
        <v>30972</v>
      </c>
      <c r="R5369" s="1" t="s">
        <v>89</v>
      </c>
      <c r="S5369" s="1" t="s">
        <v>50</v>
      </c>
      <c r="T5369" s="4">
        <f>Sales_Datas[[#This Row],[after_discount]]-(Sales_Datas[[#This Row],[qty_ordered]]*Sales_Datas[[#This Row],[cogs]])</f>
        <v>333848</v>
      </c>
      <c r="U5369" s="3">
        <f>IFERROR(Sales_Datas[[#This Row],[Gross_Profit]]/Sales_Datas[[#This Row],[after_discount]],0)</f>
        <v>0.9151033386327504</v>
      </c>
      <c r="V5369" s="1" t="str">
        <f>IF(Sales_Datas[[#This Row],[base_price]] &lt;= 632200, "Low", (IF(Sales_Datas[[#This Row],[base_price]] &gt;= 10092000, "High", "Medium")))</f>
        <v>Low</v>
      </c>
    </row>
    <row r="5370" spans="1:22" x14ac:dyDescent="0.25">
      <c r="A5370" s="1" t="s">
        <v>14937</v>
      </c>
      <c r="B5370" s="1" t="s">
        <v>14938</v>
      </c>
      <c r="C5370" s="2">
        <v>44686</v>
      </c>
      <c r="D5370" s="1" t="s">
        <v>14939</v>
      </c>
      <c r="E5370" s="4">
        <v>36250</v>
      </c>
      <c r="F5370">
        <v>1</v>
      </c>
      <c r="G5370" s="4">
        <v>362500</v>
      </c>
      <c r="H5370" s="4">
        <v>0</v>
      </c>
      <c r="I5370" s="4">
        <v>362500</v>
      </c>
      <c r="J5370">
        <v>1</v>
      </c>
      <c r="K5370">
        <v>1</v>
      </c>
      <c r="L5370">
        <v>1</v>
      </c>
      <c r="M5370">
        <v>1</v>
      </c>
      <c r="N5370" s="2">
        <v>44676</v>
      </c>
      <c r="O5370" s="1" t="s">
        <v>14940</v>
      </c>
      <c r="P5370" s="4">
        <v>362500</v>
      </c>
      <c r="Q5370" s="4">
        <v>26100</v>
      </c>
      <c r="R5370" s="1" t="s">
        <v>554</v>
      </c>
      <c r="S5370" s="1" t="s">
        <v>50</v>
      </c>
      <c r="T5370" s="4">
        <f>Sales_Datas[[#This Row],[after_discount]]-(Sales_Datas[[#This Row],[qty_ordered]]*Sales_Datas[[#This Row],[cogs]])</f>
        <v>336400</v>
      </c>
      <c r="U5370" s="3">
        <f>IFERROR(Sales_Datas[[#This Row],[Gross_Profit]]/Sales_Datas[[#This Row],[after_discount]],0)</f>
        <v>0.92800000000000005</v>
      </c>
      <c r="V5370" s="1" t="str">
        <f>IF(Sales_Datas[[#This Row],[base_price]] &lt;= 632200, "Low", (IF(Sales_Datas[[#This Row],[base_price]] &gt;= 10092000, "High", "Medium")))</f>
        <v>Low</v>
      </c>
    </row>
    <row r="5371" spans="1:22" x14ac:dyDescent="0.25">
      <c r="A5371" s="1" t="s">
        <v>14941</v>
      </c>
      <c r="B5371" s="1" t="s">
        <v>14942</v>
      </c>
      <c r="C5371" s="2">
        <v>44637</v>
      </c>
      <c r="D5371" s="1" t="s">
        <v>14943</v>
      </c>
      <c r="E5371" s="4">
        <v>36250</v>
      </c>
      <c r="F5371">
        <v>1</v>
      </c>
      <c r="G5371" s="4">
        <v>362500</v>
      </c>
      <c r="H5371" s="4">
        <v>0</v>
      </c>
      <c r="I5371" s="4">
        <v>362500</v>
      </c>
      <c r="J5371">
        <v>1</v>
      </c>
      <c r="K5371">
        <v>0</v>
      </c>
      <c r="L5371">
        <v>0</v>
      </c>
      <c r="M5371">
        <v>5</v>
      </c>
      <c r="N5371" s="2">
        <v>44642</v>
      </c>
      <c r="O5371" s="1" t="s">
        <v>14944</v>
      </c>
      <c r="P5371" s="4">
        <v>362500</v>
      </c>
      <c r="Q5371" s="4">
        <v>25694</v>
      </c>
      <c r="R5371" s="1" t="s">
        <v>383</v>
      </c>
      <c r="S5371" s="1" t="s">
        <v>24</v>
      </c>
      <c r="T5371" s="4">
        <f>Sales_Datas[[#This Row],[after_discount]]-(Sales_Datas[[#This Row],[qty_ordered]]*Sales_Datas[[#This Row],[cogs]])</f>
        <v>336806</v>
      </c>
      <c r="U5371" s="3">
        <f>IFERROR(Sales_Datas[[#This Row],[Gross_Profit]]/Sales_Datas[[#This Row],[after_discount]],0)</f>
        <v>0.92911999999999995</v>
      </c>
      <c r="V5371" s="1" t="str">
        <f>IF(Sales_Datas[[#This Row],[base_price]] &lt;= 632200, "Low", (IF(Sales_Datas[[#This Row],[base_price]] &gt;= 10092000, "High", "Medium")))</f>
        <v>Low</v>
      </c>
    </row>
    <row r="5372" spans="1:22" x14ac:dyDescent="0.25">
      <c r="A5372" s="1" t="s">
        <v>14945</v>
      </c>
      <c r="B5372" s="1" t="s">
        <v>14946</v>
      </c>
      <c r="C5372" s="2">
        <v>44237</v>
      </c>
      <c r="D5372" s="1" t="s">
        <v>14947</v>
      </c>
      <c r="E5372" s="4">
        <v>35960</v>
      </c>
      <c r="F5372">
        <v>1</v>
      </c>
      <c r="G5372" s="4">
        <v>359600</v>
      </c>
      <c r="H5372" s="4">
        <v>0</v>
      </c>
      <c r="I5372" s="4">
        <v>359600</v>
      </c>
      <c r="J5372">
        <v>1</v>
      </c>
      <c r="K5372">
        <v>1</v>
      </c>
      <c r="L5372">
        <v>1</v>
      </c>
      <c r="M5372">
        <v>1</v>
      </c>
      <c r="N5372" s="2">
        <v>44458</v>
      </c>
      <c r="O5372" s="1" t="s">
        <v>14948</v>
      </c>
      <c r="P5372" s="4">
        <v>359600</v>
      </c>
      <c r="Q5372" s="4">
        <v>25520</v>
      </c>
      <c r="R5372" s="1" t="s">
        <v>383</v>
      </c>
      <c r="S5372" s="1" t="s">
        <v>50</v>
      </c>
      <c r="T5372" s="4">
        <f>Sales_Datas[[#This Row],[after_discount]]-(Sales_Datas[[#This Row],[qty_ordered]]*Sales_Datas[[#This Row],[cogs]])</f>
        <v>334080</v>
      </c>
      <c r="U5372" s="3">
        <f>IFERROR(Sales_Datas[[#This Row],[Gross_Profit]]/Sales_Datas[[#This Row],[after_discount]],0)</f>
        <v>0.92903225806451617</v>
      </c>
      <c r="V5372" s="1" t="str">
        <f>IF(Sales_Datas[[#This Row],[base_price]] &lt;= 632200, "Low", (IF(Sales_Datas[[#This Row],[base_price]] &gt;= 10092000, "High", "Medium")))</f>
        <v>Low</v>
      </c>
    </row>
    <row r="5373" spans="1:22" x14ac:dyDescent="0.25">
      <c r="A5373" s="1" t="s">
        <v>14949</v>
      </c>
      <c r="B5373" s="1" t="s">
        <v>14876</v>
      </c>
      <c r="C5373" s="2">
        <v>44574</v>
      </c>
      <c r="D5373" s="1" t="s">
        <v>14950</v>
      </c>
      <c r="E5373" s="4">
        <v>35380</v>
      </c>
      <c r="F5373">
        <v>1</v>
      </c>
      <c r="G5373" s="4">
        <v>353800</v>
      </c>
      <c r="H5373" s="4">
        <v>0</v>
      </c>
      <c r="I5373" s="4">
        <v>353800</v>
      </c>
      <c r="J5373">
        <v>1</v>
      </c>
      <c r="K5373">
        <v>1</v>
      </c>
      <c r="L5373">
        <v>1</v>
      </c>
      <c r="M5373">
        <v>1</v>
      </c>
      <c r="N5373" s="2">
        <v>44587</v>
      </c>
      <c r="O5373" s="1" t="s">
        <v>14951</v>
      </c>
      <c r="P5373" s="4">
        <v>353800</v>
      </c>
      <c r="Q5373" s="4">
        <v>23664</v>
      </c>
      <c r="R5373" s="1" t="s">
        <v>383</v>
      </c>
      <c r="S5373" s="1" t="s">
        <v>50</v>
      </c>
      <c r="T5373" s="4">
        <f>Sales_Datas[[#This Row],[after_discount]]-(Sales_Datas[[#This Row],[qty_ordered]]*Sales_Datas[[#This Row],[cogs]])</f>
        <v>330136</v>
      </c>
      <c r="U5373" s="3">
        <f>IFERROR(Sales_Datas[[#This Row],[Gross_Profit]]/Sales_Datas[[#This Row],[after_discount]],0)</f>
        <v>0.93311475409836064</v>
      </c>
      <c r="V5373" s="1" t="str">
        <f>IF(Sales_Datas[[#This Row],[base_price]] &lt;= 632200, "Low", (IF(Sales_Datas[[#This Row],[base_price]] &gt;= 10092000, "High", "Medium")))</f>
        <v>Low</v>
      </c>
    </row>
    <row r="5374" spans="1:22" x14ac:dyDescent="0.25">
      <c r="A5374" s="1" t="s">
        <v>14952</v>
      </c>
      <c r="B5374" s="1" t="s">
        <v>14953</v>
      </c>
      <c r="C5374" s="2">
        <v>44497</v>
      </c>
      <c r="D5374" s="1" t="s">
        <v>4714</v>
      </c>
      <c r="E5374" s="4">
        <v>35380</v>
      </c>
      <c r="F5374">
        <v>1</v>
      </c>
      <c r="G5374" s="4">
        <v>353800</v>
      </c>
      <c r="H5374" s="4">
        <v>0</v>
      </c>
      <c r="I5374" s="4">
        <v>353800</v>
      </c>
      <c r="J5374">
        <v>1</v>
      </c>
      <c r="K5374">
        <v>1</v>
      </c>
      <c r="L5374">
        <v>1</v>
      </c>
      <c r="M5374">
        <v>1</v>
      </c>
      <c r="N5374" s="2">
        <v>44492</v>
      </c>
      <c r="O5374" s="1" t="s">
        <v>4715</v>
      </c>
      <c r="P5374" s="4">
        <v>353800</v>
      </c>
      <c r="Q5374" s="4">
        <v>25462</v>
      </c>
      <c r="R5374" s="1" t="s">
        <v>75</v>
      </c>
      <c r="S5374" s="1" t="s">
        <v>50</v>
      </c>
      <c r="T5374" s="4">
        <f>Sales_Datas[[#This Row],[after_discount]]-(Sales_Datas[[#This Row],[qty_ordered]]*Sales_Datas[[#This Row],[cogs]])</f>
        <v>328338</v>
      </c>
      <c r="U5374" s="3">
        <f>IFERROR(Sales_Datas[[#This Row],[Gross_Profit]]/Sales_Datas[[#This Row],[after_discount]],0)</f>
        <v>0.92803278688524593</v>
      </c>
      <c r="V5374" s="1" t="str">
        <f>IF(Sales_Datas[[#This Row],[base_price]] &lt;= 632200, "Low", (IF(Sales_Datas[[#This Row],[base_price]] &gt;= 10092000, "High", "Medium")))</f>
        <v>Low</v>
      </c>
    </row>
    <row r="5375" spans="1:22" x14ac:dyDescent="0.25">
      <c r="A5375" s="1" t="s">
        <v>14954</v>
      </c>
      <c r="B5375" s="1" t="s">
        <v>14955</v>
      </c>
      <c r="C5375" s="2">
        <v>44510</v>
      </c>
      <c r="D5375" s="1" t="s">
        <v>7029</v>
      </c>
      <c r="E5375" s="4">
        <v>17400</v>
      </c>
      <c r="F5375">
        <v>2</v>
      </c>
      <c r="G5375" s="4">
        <v>348000</v>
      </c>
      <c r="H5375" s="4">
        <v>0</v>
      </c>
      <c r="I5375" s="4">
        <v>348000</v>
      </c>
      <c r="J5375">
        <v>1</v>
      </c>
      <c r="K5375">
        <v>1</v>
      </c>
      <c r="L5375">
        <v>1</v>
      </c>
      <c r="M5375">
        <v>4</v>
      </c>
      <c r="N5375" s="2">
        <v>44484</v>
      </c>
      <c r="O5375" s="1" t="s">
        <v>7030</v>
      </c>
      <c r="P5375" s="4">
        <v>174000</v>
      </c>
      <c r="Q5375" s="4">
        <v>13398</v>
      </c>
      <c r="R5375" s="1" t="s">
        <v>475</v>
      </c>
      <c r="S5375" s="1" t="s">
        <v>34</v>
      </c>
      <c r="T5375" s="4">
        <f>Sales_Datas[[#This Row],[after_discount]]-(Sales_Datas[[#This Row],[qty_ordered]]*Sales_Datas[[#This Row],[cogs]])</f>
        <v>321204</v>
      </c>
      <c r="U5375" s="3">
        <f>IFERROR(Sales_Datas[[#This Row],[Gross_Profit]]/Sales_Datas[[#This Row],[after_discount]],0)</f>
        <v>0.92300000000000004</v>
      </c>
      <c r="V5375" s="1" t="str">
        <f>IF(Sales_Datas[[#This Row],[base_price]] &lt;= 632200, "Low", (IF(Sales_Datas[[#This Row],[base_price]] &gt;= 10092000, "High", "Medium")))</f>
        <v>Low</v>
      </c>
    </row>
    <row r="5376" spans="1:22" x14ac:dyDescent="0.25">
      <c r="A5376" s="1" t="s">
        <v>14956</v>
      </c>
      <c r="B5376" s="1" t="s">
        <v>14957</v>
      </c>
      <c r="C5376" s="2">
        <v>44740</v>
      </c>
      <c r="D5376" s="1" t="s">
        <v>14958</v>
      </c>
      <c r="E5376" s="4">
        <v>34800</v>
      </c>
      <c r="F5376">
        <v>1</v>
      </c>
      <c r="G5376" s="4">
        <v>348000</v>
      </c>
      <c r="H5376" s="4">
        <v>0</v>
      </c>
      <c r="I5376" s="4">
        <v>348000</v>
      </c>
      <c r="J5376">
        <v>1</v>
      </c>
      <c r="K5376">
        <v>1</v>
      </c>
      <c r="L5376">
        <v>0</v>
      </c>
      <c r="M5376">
        <v>1</v>
      </c>
      <c r="N5376" s="2">
        <v>44574</v>
      </c>
      <c r="O5376" s="1" t="s">
        <v>14959</v>
      </c>
      <c r="P5376" s="4">
        <v>348000</v>
      </c>
      <c r="Q5376" s="4">
        <v>26100</v>
      </c>
      <c r="R5376" s="1" t="s">
        <v>475</v>
      </c>
      <c r="S5376" s="1" t="s">
        <v>50</v>
      </c>
      <c r="T5376" s="4">
        <f>Sales_Datas[[#This Row],[after_discount]]-(Sales_Datas[[#This Row],[qty_ordered]]*Sales_Datas[[#This Row],[cogs]])</f>
        <v>321900</v>
      </c>
      <c r="U5376" s="3">
        <f>IFERROR(Sales_Datas[[#This Row],[Gross_Profit]]/Sales_Datas[[#This Row],[after_discount]],0)</f>
        <v>0.92500000000000004</v>
      </c>
      <c r="V5376" s="1" t="str">
        <f>IF(Sales_Datas[[#This Row],[base_price]] &lt;= 632200, "Low", (IF(Sales_Datas[[#This Row],[base_price]] &gt;= 10092000, "High", "Medium")))</f>
        <v>Low</v>
      </c>
    </row>
    <row r="5377" spans="1:22" x14ac:dyDescent="0.25">
      <c r="A5377" s="1" t="s">
        <v>14960</v>
      </c>
      <c r="B5377" s="1" t="s">
        <v>14961</v>
      </c>
      <c r="C5377" s="2">
        <v>44768</v>
      </c>
      <c r="D5377" s="1" t="s">
        <v>14962</v>
      </c>
      <c r="E5377" s="4">
        <v>34800</v>
      </c>
      <c r="F5377">
        <v>1</v>
      </c>
      <c r="G5377" s="4">
        <v>348000</v>
      </c>
      <c r="H5377" s="4">
        <v>0</v>
      </c>
      <c r="I5377" s="4">
        <v>348000</v>
      </c>
      <c r="J5377">
        <v>1</v>
      </c>
      <c r="K5377">
        <v>0</v>
      </c>
      <c r="L5377">
        <v>0</v>
      </c>
      <c r="M5377">
        <v>1</v>
      </c>
      <c r="N5377" s="2">
        <v>44701</v>
      </c>
      <c r="O5377" s="1" t="s">
        <v>14963</v>
      </c>
      <c r="P5377" s="4">
        <v>348000</v>
      </c>
      <c r="Q5377" s="4">
        <v>22272</v>
      </c>
      <c r="R5377" s="1" t="s">
        <v>475</v>
      </c>
      <c r="S5377" s="1" t="s">
        <v>50</v>
      </c>
      <c r="T5377" s="4">
        <f>Sales_Datas[[#This Row],[after_discount]]-(Sales_Datas[[#This Row],[qty_ordered]]*Sales_Datas[[#This Row],[cogs]])</f>
        <v>325728</v>
      </c>
      <c r="U5377" s="3">
        <f>IFERROR(Sales_Datas[[#This Row],[Gross_Profit]]/Sales_Datas[[#This Row],[after_discount]],0)</f>
        <v>0.93600000000000005</v>
      </c>
      <c r="V5377" s="1" t="str">
        <f>IF(Sales_Datas[[#This Row],[base_price]] &lt;= 632200, "Low", (IF(Sales_Datas[[#This Row],[base_price]] &gt;= 10092000, "High", "Medium")))</f>
        <v>Low</v>
      </c>
    </row>
    <row r="5378" spans="1:22" x14ac:dyDescent="0.25">
      <c r="A5378" s="1" t="s">
        <v>14964</v>
      </c>
      <c r="B5378" s="1" t="s">
        <v>14965</v>
      </c>
      <c r="C5378" s="2">
        <v>44509</v>
      </c>
      <c r="D5378" s="1" t="s">
        <v>14966</v>
      </c>
      <c r="E5378" s="4">
        <v>34800</v>
      </c>
      <c r="F5378">
        <v>1</v>
      </c>
      <c r="G5378" s="4">
        <v>348000</v>
      </c>
      <c r="H5378" s="4">
        <v>0</v>
      </c>
      <c r="I5378" s="4">
        <v>348000</v>
      </c>
      <c r="J5378">
        <v>1</v>
      </c>
      <c r="K5378">
        <v>1</v>
      </c>
      <c r="L5378">
        <v>1</v>
      </c>
      <c r="M5378">
        <v>3</v>
      </c>
      <c r="N5378" s="2">
        <v>44419</v>
      </c>
      <c r="O5378" s="1" t="s">
        <v>14967</v>
      </c>
      <c r="P5378" s="4">
        <v>348000</v>
      </c>
      <c r="Q5378" s="4">
        <v>24012</v>
      </c>
      <c r="R5378" s="1" t="s">
        <v>23</v>
      </c>
      <c r="S5378" s="1" t="s">
        <v>56</v>
      </c>
      <c r="T5378" s="4">
        <f>Sales_Datas[[#This Row],[after_discount]]-(Sales_Datas[[#This Row],[qty_ordered]]*Sales_Datas[[#This Row],[cogs]])</f>
        <v>323988</v>
      </c>
      <c r="U5378" s="3">
        <f>IFERROR(Sales_Datas[[#This Row],[Gross_Profit]]/Sales_Datas[[#This Row],[after_discount]],0)</f>
        <v>0.93100000000000005</v>
      </c>
      <c r="V5378" s="1" t="str">
        <f>IF(Sales_Datas[[#This Row],[base_price]] &lt;= 632200, "Low", (IF(Sales_Datas[[#This Row],[base_price]] &gt;= 10092000, "High", "Medium")))</f>
        <v>Low</v>
      </c>
    </row>
    <row r="5379" spans="1:22" x14ac:dyDescent="0.25">
      <c r="A5379" s="1" t="s">
        <v>14968</v>
      </c>
      <c r="B5379" s="1" t="s">
        <v>14969</v>
      </c>
      <c r="C5379" s="2">
        <v>44206</v>
      </c>
      <c r="D5379" s="1" t="s">
        <v>14970</v>
      </c>
      <c r="E5379" s="4">
        <v>17400</v>
      </c>
      <c r="F5379">
        <v>2</v>
      </c>
      <c r="G5379" s="4">
        <v>348000</v>
      </c>
      <c r="H5379" s="4">
        <v>0</v>
      </c>
      <c r="I5379" s="4">
        <v>348000</v>
      </c>
      <c r="J5379">
        <v>1</v>
      </c>
      <c r="K5379">
        <v>1</v>
      </c>
      <c r="L5379">
        <v>1</v>
      </c>
      <c r="M5379">
        <v>1</v>
      </c>
      <c r="N5379" s="2">
        <v>44449</v>
      </c>
      <c r="O5379" s="1" t="s">
        <v>14971</v>
      </c>
      <c r="P5379" s="4">
        <v>174000</v>
      </c>
      <c r="Q5379" s="4">
        <v>11832</v>
      </c>
      <c r="R5379" s="1" t="s">
        <v>383</v>
      </c>
      <c r="S5379" s="1" t="s">
        <v>50</v>
      </c>
      <c r="T5379" s="4">
        <f>Sales_Datas[[#This Row],[after_discount]]-(Sales_Datas[[#This Row],[qty_ordered]]*Sales_Datas[[#This Row],[cogs]])</f>
        <v>324336</v>
      </c>
      <c r="U5379" s="3">
        <f>IFERROR(Sales_Datas[[#This Row],[Gross_Profit]]/Sales_Datas[[#This Row],[after_discount]],0)</f>
        <v>0.93200000000000005</v>
      </c>
      <c r="V5379" s="1" t="str">
        <f>IF(Sales_Datas[[#This Row],[base_price]] &lt;= 632200, "Low", (IF(Sales_Datas[[#This Row],[base_price]] &gt;= 10092000, "High", "Medium")))</f>
        <v>Low</v>
      </c>
    </row>
    <row r="5380" spans="1:22" x14ac:dyDescent="0.25">
      <c r="A5380" s="1" t="s">
        <v>14972</v>
      </c>
      <c r="B5380" s="1" t="s">
        <v>14973</v>
      </c>
      <c r="C5380" s="2">
        <v>44547</v>
      </c>
      <c r="D5380" s="1" t="s">
        <v>14974</v>
      </c>
      <c r="E5380" s="4">
        <v>17400</v>
      </c>
      <c r="F5380">
        <v>2</v>
      </c>
      <c r="G5380" s="4">
        <v>348000</v>
      </c>
      <c r="H5380" s="4">
        <v>0</v>
      </c>
      <c r="I5380" s="4">
        <v>348000</v>
      </c>
      <c r="J5380">
        <v>1</v>
      </c>
      <c r="K5380">
        <v>1</v>
      </c>
      <c r="L5380">
        <v>1</v>
      </c>
      <c r="M5380">
        <v>1</v>
      </c>
      <c r="N5380" s="2">
        <v>44540</v>
      </c>
      <c r="O5380" s="1" t="s">
        <v>14975</v>
      </c>
      <c r="P5380" s="4">
        <v>174000</v>
      </c>
      <c r="Q5380" s="4">
        <v>15138</v>
      </c>
      <c r="R5380" s="1" t="s">
        <v>383</v>
      </c>
      <c r="S5380" s="1" t="s">
        <v>50</v>
      </c>
      <c r="T5380" s="4">
        <f>Sales_Datas[[#This Row],[after_discount]]-(Sales_Datas[[#This Row],[qty_ordered]]*Sales_Datas[[#This Row],[cogs]])</f>
        <v>317724</v>
      </c>
      <c r="U5380" s="3">
        <f>IFERROR(Sales_Datas[[#This Row],[Gross_Profit]]/Sales_Datas[[#This Row],[after_discount]],0)</f>
        <v>0.91300000000000003</v>
      </c>
      <c r="V5380" s="1" t="str">
        <f>IF(Sales_Datas[[#This Row],[base_price]] &lt;= 632200, "Low", (IF(Sales_Datas[[#This Row],[base_price]] &gt;= 10092000, "High", "Medium")))</f>
        <v>Low</v>
      </c>
    </row>
    <row r="5381" spans="1:22" x14ac:dyDescent="0.25">
      <c r="A5381" s="1" t="s">
        <v>14976</v>
      </c>
      <c r="B5381" s="1" t="s">
        <v>14977</v>
      </c>
      <c r="C5381" s="2">
        <v>44208</v>
      </c>
      <c r="D5381" s="1" t="s">
        <v>11346</v>
      </c>
      <c r="E5381" s="4">
        <v>34800</v>
      </c>
      <c r="F5381">
        <v>1</v>
      </c>
      <c r="G5381" s="4">
        <v>348000</v>
      </c>
      <c r="H5381" s="4">
        <v>0</v>
      </c>
      <c r="I5381" s="4">
        <v>348000</v>
      </c>
      <c r="J5381">
        <v>1</v>
      </c>
      <c r="K5381">
        <v>1</v>
      </c>
      <c r="L5381">
        <v>1</v>
      </c>
      <c r="M5381">
        <v>1</v>
      </c>
      <c r="N5381" s="2">
        <v>44553</v>
      </c>
      <c r="O5381" s="1" t="s">
        <v>11347</v>
      </c>
      <c r="P5381" s="4">
        <v>382800</v>
      </c>
      <c r="Q5381" s="4">
        <v>29812</v>
      </c>
      <c r="R5381" s="1" t="s">
        <v>344</v>
      </c>
      <c r="S5381" s="1" t="s">
        <v>50</v>
      </c>
      <c r="T5381" s="4">
        <f>Sales_Datas[[#This Row],[after_discount]]-(Sales_Datas[[#This Row],[qty_ordered]]*Sales_Datas[[#This Row],[cogs]])</f>
        <v>318188</v>
      </c>
      <c r="U5381" s="3">
        <f>IFERROR(Sales_Datas[[#This Row],[Gross_Profit]]/Sales_Datas[[#This Row],[after_discount]],0)</f>
        <v>0.91433333333333333</v>
      </c>
      <c r="V5381" s="1" t="str">
        <f>IF(Sales_Datas[[#This Row],[base_price]] &lt;= 632200, "Low", (IF(Sales_Datas[[#This Row],[base_price]] &gt;= 10092000, "High", "Medium")))</f>
        <v>Low</v>
      </c>
    </row>
    <row r="5382" spans="1:22" x14ac:dyDescent="0.25">
      <c r="A5382" s="1" t="s">
        <v>14978</v>
      </c>
      <c r="B5382" s="1" t="s">
        <v>14979</v>
      </c>
      <c r="C5382" s="2">
        <v>44384</v>
      </c>
      <c r="D5382" s="1" t="s">
        <v>12989</v>
      </c>
      <c r="E5382" s="4">
        <v>34800</v>
      </c>
      <c r="F5382">
        <v>1</v>
      </c>
      <c r="G5382" s="4">
        <v>348000</v>
      </c>
      <c r="H5382" s="4">
        <v>0</v>
      </c>
      <c r="I5382" s="4">
        <v>348000</v>
      </c>
      <c r="J5382">
        <v>1</v>
      </c>
      <c r="K5382">
        <v>1</v>
      </c>
      <c r="L5382">
        <v>0</v>
      </c>
      <c r="M5382">
        <v>1</v>
      </c>
      <c r="N5382" s="2">
        <v>44390</v>
      </c>
      <c r="O5382" s="1" t="s">
        <v>12990</v>
      </c>
      <c r="P5382" s="4">
        <v>348000</v>
      </c>
      <c r="Q5382" s="4">
        <v>26796</v>
      </c>
      <c r="R5382" s="1" t="s">
        <v>344</v>
      </c>
      <c r="S5382" s="1" t="s">
        <v>50</v>
      </c>
      <c r="T5382" s="4">
        <f>Sales_Datas[[#This Row],[after_discount]]-(Sales_Datas[[#This Row],[qty_ordered]]*Sales_Datas[[#This Row],[cogs]])</f>
        <v>321204</v>
      </c>
      <c r="U5382" s="3">
        <f>IFERROR(Sales_Datas[[#This Row],[Gross_Profit]]/Sales_Datas[[#This Row],[after_discount]],0)</f>
        <v>0.92300000000000004</v>
      </c>
      <c r="V5382" s="1" t="str">
        <f>IF(Sales_Datas[[#This Row],[base_price]] &lt;= 632200, "Low", (IF(Sales_Datas[[#This Row],[base_price]] &gt;= 10092000, "High", "Medium")))</f>
        <v>Low</v>
      </c>
    </row>
    <row r="5383" spans="1:22" x14ac:dyDescent="0.25">
      <c r="A5383" s="1" t="s">
        <v>14980</v>
      </c>
      <c r="B5383" s="1" t="s">
        <v>14981</v>
      </c>
      <c r="C5383" s="2">
        <v>44394</v>
      </c>
      <c r="D5383" s="1" t="s">
        <v>9548</v>
      </c>
      <c r="E5383" s="4">
        <v>17400</v>
      </c>
      <c r="F5383">
        <v>2</v>
      </c>
      <c r="G5383" s="4">
        <v>348000</v>
      </c>
      <c r="H5383" s="4">
        <v>0</v>
      </c>
      <c r="I5383" s="4">
        <v>348000</v>
      </c>
      <c r="J5383">
        <v>1</v>
      </c>
      <c r="K5383">
        <v>1</v>
      </c>
      <c r="L5383">
        <v>1</v>
      </c>
      <c r="M5383">
        <v>1</v>
      </c>
      <c r="N5383" s="2">
        <v>44394</v>
      </c>
      <c r="O5383" s="1" t="s">
        <v>9549</v>
      </c>
      <c r="P5383" s="4">
        <v>174000</v>
      </c>
      <c r="Q5383" s="4">
        <v>14790</v>
      </c>
      <c r="R5383" s="1" t="s">
        <v>344</v>
      </c>
      <c r="S5383" s="1" t="s">
        <v>50</v>
      </c>
      <c r="T5383" s="4">
        <f>Sales_Datas[[#This Row],[after_discount]]-(Sales_Datas[[#This Row],[qty_ordered]]*Sales_Datas[[#This Row],[cogs]])</f>
        <v>318420</v>
      </c>
      <c r="U5383" s="3">
        <f>IFERROR(Sales_Datas[[#This Row],[Gross_Profit]]/Sales_Datas[[#This Row],[after_discount]],0)</f>
        <v>0.91500000000000004</v>
      </c>
      <c r="V5383" s="1" t="str">
        <f>IF(Sales_Datas[[#This Row],[base_price]] &lt;= 632200, "Low", (IF(Sales_Datas[[#This Row],[base_price]] &gt;= 10092000, "High", "Medium")))</f>
        <v>Low</v>
      </c>
    </row>
    <row r="5384" spans="1:22" x14ac:dyDescent="0.25">
      <c r="A5384" s="1" t="s">
        <v>14982</v>
      </c>
      <c r="B5384" s="1" t="s">
        <v>647</v>
      </c>
      <c r="C5384" s="2">
        <v>44493</v>
      </c>
      <c r="D5384" s="1" t="s">
        <v>11346</v>
      </c>
      <c r="E5384" s="4">
        <v>34800</v>
      </c>
      <c r="F5384">
        <v>1</v>
      </c>
      <c r="G5384" s="4">
        <v>348000</v>
      </c>
      <c r="H5384" s="4">
        <v>0</v>
      </c>
      <c r="I5384" s="4">
        <v>348000</v>
      </c>
      <c r="J5384">
        <v>1</v>
      </c>
      <c r="K5384">
        <v>0</v>
      </c>
      <c r="L5384">
        <v>0</v>
      </c>
      <c r="M5384">
        <v>10</v>
      </c>
      <c r="N5384" s="2">
        <v>44405</v>
      </c>
      <c r="O5384" s="1" t="s">
        <v>11347</v>
      </c>
      <c r="P5384" s="4">
        <v>382800</v>
      </c>
      <c r="Q5384" s="4">
        <v>29812</v>
      </c>
      <c r="R5384" s="1" t="s">
        <v>344</v>
      </c>
      <c r="S5384" s="1" t="s">
        <v>1130</v>
      </c>
      <c r="T5384" s="4">
        <f>Sales_Datas[[#This Row],[after_discount]]-(Sales_Datas[[#This Row],[qty_ordered]]*Sales_Datas[[#This Row],[cogs]])</f>
        <v>318188</v>
      </c>
      <c r="U5384" s="3">
        <f>IFERROR(Sales_Datas[[#This Row],[Gross_Profit]]/Sales_Datas[[#This Row],[after_discount]],0)</f>
        <v>0.91433333333333333</v>
      </c>
      <c r="V5384" s="1" t="str">
        <f>IF(Sales_Datas[[#This Row],[base_price]] &lt;= 632200, "Low", (IF(Sales_Datas[[#This Row],[base_price]] &gt;= 10092000, "High", "Medium")))</f>
        <v>Low</v>
      </c>
    </row>
    <row r="5385" spans="1:22" x14ac:dyDescent="0.25">
      <c r="A5385" s="1" t="s">
        <v>14983</v>
      </c>
      <c r="B5385" s="1" t="s">
        <v>14984</v>
      </c>
      <c r="C5385" s="2">
        <v>44658</v>
      </c>
      <c r="D5385" s="1" t="s">
        <v>14985</v>
      </c>
      <c r="E5385" s="4">
        <v>11600</v>
      </c>
      <c r="F5385">
        <v>3</v>
      </c>
      <c r="G5385" s="4">
        <v>348000</v>
      </c>
      <c r="H5385" s="4">
        <v>0</v>
      </c>
      <c r="I5385" s="4">
        <v>348000</v>
      </c>
      <c r="J5385">
        <v>1</v>
      </c>
      <c r="K5385">
        <v>1</v>
      </c>
      <c r="L5385">
        <v>1</v>
      </c>
      <c r="M5385">
        <v>1</v>
      </c>
      <c r="N5385" s="2">
        <v>44739</v>
      </c>
      <c r="O5385" s="1" t="s">
        <v>14986</v>
      </c>
      <c r="P5385" s="4">
        <v>116000</v>
      </c>
      <c r="Q5385" s="4">
        <v>6960</v>
      </c>
      <c r="R5385" s="1" t="s">
        <v>344</v>
      </c>
      <c r="S5385" s="1" t="s">
        <v>50</v>
      </c>
      <c r="T5385" s="4">
        <f>Sales_Datas[[#This Row],[after_discount]]-(Sales_Datas[[#This Row],[qty_ordered]]*Sales_Datas[[#This Row],[cogs]])</f>
        <v>327120</v>
      </c>
      <c r="U5385" s="3">
        <f>IFERROR(Sales_Datas[[#This Row],[Gross_Profit]]/Sales_Datas[[#This Row],[after_discount]],0)</f>
        <v>0.94</v>
      </c>
      <c r="V5385" s="1" t="str">
        <f>IF(Sales_Datas[[#This Row],[base_price]] &lt;= 632200, "Low", (IF(Sales_Datas[[#This Row],[base_price]] &gt;= 10092000, "High", "Medium")))</f>
        <v>Low</v>
      </c>
    </row>
    <row r="5386" spans="1:22" x14ac:dyDescent="0.25">
      <c r="A5386" s="1" t="s">
        <v>14987</v>
      </c>
      <c r="B5386" s="1" t="s">
        <v>14988</v>
      </c>
      <c r="C5386" s="2">
        <v>44499</v>
      </c>
      <c r="D5386" s="1" t="s">
        <v>14989</v>
      </c>
      <c r="E5386" s="4">
        <v>34742</v>
      </c>
      <c r="F5386">
        <v>1</v>
      </c>
      <c r="G5386" s="4">
        <v>347420</v>
      </c>
      <c r="H5386" s="4">
        <v>0</v>
      </c>
      <c r="I5386" s="4">
        <v>347420</v>
      </c>
      <c r="J5386">
        <v>1</v>
      </c>
      <c r="K5386">
        <v>1</v>
      </c>
      <c r="L5386">
        <v>0</v>
      </c>
      <c r="M5386">
        <v>1</v>
      </c>
      <c r="N5386" s="2">
        <v>44470</v>
      </c>
      <c r="O5386" s="1" t="s">
        <v>14990</v>
      </c>
      <c r="P5386" s="4">
        <v>347420</v>
      </c>
      <c r="Q5386" s="4">
        <v>28130</v>
      </c>
      <c r="R5386" s="1" t="s">
        <v>383</v>
      </c>
      <c r="S5386" s="1" t="s">
        <v>50</v>
      </c>
      <c r="T5386" s="4">
        <f>Sales_Datas[[#This Row],[after_discount]]-(Sales_Datas[[#This Row],[qty_ordered]]*Sales_Datas[[#This Row],[cogs]])</f>
        <v>319290</v>
      </c>
      <c r="U5386" s="3">
        <f>IFERROR(Sales_Datas[[#This Row],[Gross_Profit]]/Sales_Datas[[#This Row],[after_discount]],0)</f>
        <v>0.91903171953255425</v>
      </c>
      <c r="V5386" s="1" t="str">
        <f>IF(Sales_Datas[[#This Row],[base_price]] &lt;= 632200, "Low", (IF(Sales_Datas[[#This Row],[base_price]] &gt;= 10092000, "High", "Medium")))</f>
        <v>Low</v>
      </c>
    </row>
    <row r="5387" spans="1:22" x14ac:dyDescent="0.25">
      <c r="A5387" s="1" t="s">
        <v>14991</v>
      </c>
      <c r="B5387" s="1" t="s">
        <v>14992</v>
      </c>
      <c r="C5387" s="2">
        <v>44612</v>
      </c>
      <c r="D5387" s="1" t="s">
        <v>14993</v>
      </c>
      <c r="E5387" s="4">
        <v>34742</v>
      </c>
      <c r="F5387">
        <v>1</v>
      </c>
      <c r="G5387" s="4">
        <v>347420</v>
      </c>
      <c r="H5387" s="4">
        <v>0</v>
      </c>
      <c r="I5387" s="4">
        <v>347420</v>
      </c>
      <c r="J5387">
        <v>1</v>
      </c>
      <c r="K5387">
        <v>1</v>
      </c>
      <c r="L5387">
        <v>1</v>
      </c>
      <c r="M5387">
        <v>1</v>
      </c>
      <c r="N5387" s="2">
        <v>44601</v>
      </c>
      <c r="O5387" s="1" t="s">
        <v>14994</v>
      </c>
      <c r="P5387" s="4">
        <v>347420</v>
      </c>
      <c r="Q5387" s="4">
        <v>27782</v>
      </c>
      <c r="R5387" s="1" t="s">
        <v>383</v>
      </c>
      <c r="S5387" s="1" t="s">
        <v>50</v>
      </c>
      <c r="T5387" s="4">
        <f>Sales_Datas[[#This Row],[after_discount]]-(Sales_Datas[[#This Row],[qty_ordered]]*Sales_Datas[[#This Row],[cogs]])</f>
        <v>319638</v>
      </c>
      <c r="U5387" s="3">
        <f>IFERROR(Sales_Datas[[#This Row],[Gross_Profit]]/Sales_Datas[[#This Row],[after_discount]],0)</f>
        <v>0.92003338898163611</v>
      </c>
      <c r="V5387" s="1" t="str">
        <f>IF(Sales_Datas[[#This Row],[base_price]] &lt;= 632200, "Low", (IF(Sales_Datas[[#This Row],[base_price]] &gt;= 10092000, "High", "Medium")))</f>
        <v>Low</v>
      </c>
    </row>
    <row r="5388" spans="1:22" x14ac:dyDescent="0.25">
      <c r="A5388" s="1" t="s">
        <v>14995</v>
      </c>
      <c r="B5388" s="1" t="s">
        <v>13839</v>
      </c>
      <c r="C5388" s="2">
        <v>44406</v>
      </c>
      <c r="D5388" s="1" t="s">
        <v>14996</v>
      </c>
      <c r="E5388" s="4">
        <v>34510</v>
      </c>
      <c r="F5388">
        <v>1</v>
      </c>
      <c r="G5388" s="4">
        <v>345100</v>
      </c>
      <c r="H5388" s="4">
        <v>0</v>
      </c>
      <c r="I5388" s="4">
        <v>345100</v>
      </c>
      <c r="J5388">
        <v>1</v>
      </c>
      <c r="K5388">
        <v>1</v>
      </c>
      <c r="L5388">
        <v>1</v>
      </c>
      <c r="M5388">
        <v>1</v>
      </c>
      <c r="N5388" s="2">
        <v>44397</v>
      </c>
      <c r="O5388" s="1" t="s">
        <v>14997</v>
      </c>
      <c r="P5388" s="4">
        <v>345100</v>
      </c>
      <c r="Q5388" s="4">
        <v>24128</v>
      </c>
      <c r="R5388" s="1" t="s">
        <v>475</v>
      </c>
      <c r="S5388" s="1" t="s">
        <v>50</v>
      </c>
      <c r="T5388" s="4">
        <f>Sales_Datas[[#This Row],[after_discount]]-(Sales_Datas[[#This Row],[qty_ordered]]*Sales_Datas[[#This Row],[cogs]])</f>
        <v>320972</v>
      </c>
      <c r="U5388" s="3">
        <f>IFERROR(Sales_Datas[[#This Row],[Gross_Profit]]/Sales_Datas[[#This Row],[after_discount]],0)</f>
        <v>0.93008403361344538</v>
      </c>
      <c r="V5388" s="1" t="str">
        <f>IF(Sales_Datas[[#This Row],[base_price]] &lt;= 632200, "Low", (IF(Sales_Datas[[#This Row],[base_price]] &gt;= 10092000, "High", "Medium")))</f>
        <v>Low</v>
      </c>
    </row>
    <row r="5389" spans="1:22" x14ac:dyDescent="0.25">
      <c r="A5389" s="1" t="s">
        <v>14998</v>
      </c>
      <c r="B5389" s="1" t="s">
        <v>14140</v>
      </c>
      <c r="C5389" s="2">
        <v>44457</v>
      </c>
      <c r="D5389" s="1" t="s">
        <v>14999</v>
      </c>
      <c r="E5389" s="4">
        <v>34510</v>
      </c>
      <c r="F5389">
        <v>1</v>
      </c>
      <c r="G5389" s="4">
        <v>345100</v>
      </c>
      <c r="H5389" s="4">
        <v>0</v>
      </c>
      <c r="I5389" s="4">
        <v>345100</v>
      </c>
      <c r="J5389">
        <v>1</v>
      </c>
      <c r="K5389">
        <v>1</v>
      </c>
      <c r="L5389">
        <v>1</v>
      </c>
      <c r="M5389">
        <v>1</v>
      </c>
      <c r="N5389" s="2">
        <v>44379</v>
      </c>
      <c r="O5389" s="1" t="s">
        <v>15000</v>
      </c>
      <c r="P5389" s="4">
        <v>345100</v>
      </c>
      <c r="Q5389" s="4">
        <v>29290</v>
      </c>
      <c r="R5389" s="1" t="s">
        <v>475</v>
      </c>
      <c r="S5389" s="1" t="s">
        <v>50</v>
      </c>
      <c r="T5389" s="4">
        <f>Sales_Datas[[#This Row],[after_discount]]-(Sales_Datas[[#This Row],[qty_ordered]]*Sales_Datas[[#This Row],[cogs]])</f>
        <v>315810</v>
      </c>
      <c r="U5389" s="3">
        <f>IFERROR(Sales_Datas[[#This Row],[Gross_Profit]]/Sales_Datas[[#This Row],[after_discount]],0)</f>
        <v>0.91512605042016804</v>
      </c>
      <c r="V5389" s="1" t="str">
        <f>IF(Sales_Datas[[#This Row],[base_price]] &lt;= 632200, "Low", (IF(Sales_Datas[[#This Row],[base_price]] &gt;= 10092000, "High", "Medium")))</f>
        <v>Low</v>
      </c>
    </row>
    <row r="5390" spans="1:22" x14ac:dyDescent="0.25">
      <c r="A5390" s="1" t="s">
        <v>15001</v>
      </c>
      <c r="B5390" s="1" t="s">
        <v>15002</v>
      </c>
      <c r="C5390" s="2">
        <v>44517</v>
      </c>
      <c r="D5390" s="1" t="s">
        <v>15003</v>
      </c>
      <c r="E5390" s="4">
        <v>34510</v>
      </c>
      <c r="F5390">
        <v>1</v>
      </c>
      <c r="G5390" s="4">
        <v>345100</v>
      </c>
      <c r="H5390" s="4">
        <v>0</v>
      </c>
      <c r="I5390" s="4">
        <v>345100</v>
      </c>
      <c r="J5390">
        <v>1</v>
      </c>
      <c r="K5390">
        <v>1</v>
      </c>
      <c r="L5390">
        <v>0</v>
      </c>
      <c r="M5390">
        <v>1</v>
      </c>
      <c r="N5390" s="2">
        <v>44455</v>
      </c>
      <c r="O5390" s="1" t="s">
        <v>15004</v>
      </c>
      <c r="P5390" s="4">
        <v>345100</v>
      </c>
      <c r="Q5390" s="4">
        <v>20996</v>
      </c>
      <c r="R5390" s="1" t="s">
        <v>475</v>
      </c>
      <c r="S5390" s="1" t="s">
        <v>50</v>
      </c>
      <c r="T5390" s="4">
        <f>Sales_Datas[[#This Row],[after_discount]]-(Sales_Datas[[#This Row],[qty_ordered]]*Sales_Datas[[#This Row],[cogs]])</f>
        <v>324104</v>
      </c>
      <c r="U5390" s="3">
        <f>IFERROR(Sales_Datas[[#This Row],[Gross_Profit]]/Sales_Datas[[#This Row],[after_discount]],0)</f>
        <v>0.93915966386554617</v>
      </c>
      <c r="V5390" s="1" t="str">
        <f>IF(Sales_Datas[[#This Row],[base_price]] &lt;= 632200, "Low", (IF(Sales_Datas[[#This Row],[base_price]] &gt;= 10092000, "High", "Medium")))</f>
        <v>Low</v>
      </c>
    </row>
    <row r="5391" spans="1:22" x14ac:dyDescent="0.25">
      <c r="A5391" s="1" t="s">
        <v>15005</v>
      </c>
      <c r="B5391" s="1" t="s">
        <v>15002</v>
      </c>
      <c r="C5391" s="2">
        <v>44521</v>
      </c>
      <c r="D5391" s="1" t="s">
        <v>15003</v>
      </c>
      <c r="E5391" s="4">
        <v>34510</v>
      </c>
      <c r="F5391">
        <v>1</v>
      </c>
      <c r="G5391" s="4">
        <v>345100</v>
      </c>
      <c r="H5391" s="4">
        <v>0</v>
      </c>
      <c r="I5391" s="4">
        <v>345100</v>
      </c>
      <c r="J5391">
        <v>1</v>
      </c>
      <c r="K5391">
        <v>1</v>
      </c>
      <c r="L5391">
        <v>0</v>
      </c>
      <c r="M5391">
        <v>1</v>
      </c>
      <c r="N5391" s="2">
        <v>44455</v>
      </c>
      <c r="O5391" s="1" t="s">
        <v>15004</v>
      </c>
      <c r="P5391" s="4">
        <v>345100</v>
      </c>
      <c r="Q5391" s="4">
        <v>20996</v>
      </c>
      <c r="R5391" s="1" t="s">
        <v>475</v>
      </c>
      <c r="S5391" s="1" t="s">
        <v>50</v>
      </c>
      <c r="T5391" s="4">
        <f>Sales_Datas[[#This Row],[after_discount]]-(Sales_Datas[[#This Row],[qty_ordered]]*Sales_Datas[[#This Row],[cogs]])</f>
        <v>324104</v>
      </c>
      <c r="U5391" s="3">
        <f>IFERROR(Sales_Datas[[#This Row],[Gross_Profit]]/Sales_Datas[[#This Row],[after_discount]],0)</f>
        <v>0.93915966386554617</v>
      </c>
      <c r="V5391" s="1" t="str">
        <f>IF(Sales_Datas[[#This Row],[base_price]] &lt;= 632200, "Low", (IF(Sales_Datas[[#This Row],[base_price]] &gt;= 10092000, "High", "Medium")))</f>
        <v>Low</v>
      </c>
    </row>
    <row r="5392" spans="1:22" x14ac:dyDescent="0.25">
      <c r="A5392" s="1" t="s">
        <v>15006</v>
      </c>
      <c r="B5392" s="1" t="s">
        <v>15007</v>
      </c>
      <c r="C5392" s="2">
        <v>44537</v>
      </c>
      <c r="D5392" s="1" t="s">
        <v>15008</v>
      </c>
      <c r="E5392" s="4">
        <v>34510</v>
      </c>
      <c r="F5392">
        <v>1</v>
      </c>
      <c r="G5392" s="4">
        <v>345100</v>
      </c>
      <c r="H5392" s="4">
        <v>0</v>
      </c>
      <c r="I5392" s="4">
        <v>345100</v>
      </c>
      <c r="J5392">
        <v>1</v>
      </c>
      <c r="K5392">
        <v>0</v>
      </c>
      <c r="L5392">
        <v>0</v>
      </c>
      <c r="M5392">
        <v>1</v>
      </c>
      <c r="N5392" s="2">
        <v>44400</v>
      </c>
      <c r="O5392" s="1" t="s">
        <v>15009</v>
      </c>
      <c r="P5392" s="4">
        <v>345100</v>
      </c>
      <c r="Q5392" s="4">
        <v>24128</v>
      </c>
      <c r="R5392" s="1" t="s">
        <v>475</v>
      </c>
      <c r="S5392" s="1" t="s">
        <v>50</v>
      </c>
      <c r="T5392" s="4">
        <f>Sales_Datas[[#This Row],[after_discount]]-(Sales_Datas[[#This Row],[qty_ordered]]*Sales_Datas[[#This Row],[cogs]])</f>
        <v>320972</v>
      </c>
      <c r="U5392" s="3">
        <f>IFERROR(Sales_Datas[[#This Row],[Gross_Profit]]/Sales_Datas[[#This Row],[after_discount]],0)</f>
        <v>0.93008403361344538</v>
      </c>
      <c r="V5392" s="1" t="str">
        <f>IF(Sales_Datas[[#This Row],[base_price]] &lt;= 632200, "Low", (IF(Sales_Datas[[#This Row],[base_price]] &gt;= 10092000, "High", "Medium")))</f>
        <v>Low</v>
      </c>
    </row>
    <row r="5393" spans="1:22" x14ac:dyDescent="0.25">
      <c r="A5393" s="1" t="s">
        <v>15010</v>
      </c>
      <c r="B5393" s="1" t="s">
        <v>15011</v>
      </c>
      <c r="C5393" s="2">
        <v>44642</v>
      </c>
      <c r="D5393" s="1" t="s">
        <v>15012</v>
      </c>
      <c r="E5393" s="4">
        <v>34510</v>
      </c>
      <c r="F5393">
        <v>1</v>
      </c>
      <c r="G5393" s="4">
        <v>345100</v>
      </c>
      <c r="H5393" s="4">
        <v>0</v>
      </c>
      <c r="I5393" s="4">
        <v>345100</v>
      </c>
      <c r="J5393">
        <v>1</v>
      </c>
      <c r="K5393">
        <v>1</v>
      </c>
      <c r="L5393">
        <v>1</v>
      </c>
      <c r="M5393">
        <v>1</v>
      </c>
      <c r="N5393" s="2">
        <v>44624</v>
      </c>
      <c r="O5393" s="1" t="s">
        <v>15013</v>
      </c>
      <c r="P5393" s="4">
        <v>345100</v>
      </c>
      <c r="Q5393" s="4">
        <v>25520</v>
      </c>
      <c r="R5393" s="1" t="s">
        <v>475</v>
      </c>
      <c r="S5393" s="1" t="s">
        <v>50</v>
      </c>
      <c r="T5393" s="4">
        <f>Sales_Datas[[#This Row],[after_discount]]-(Sales_Datas[[#This Row],[qty_ordered]]*Sales_Datas[[#This Row],[cogs]])</f>
        <v>319580</v>
      </c>
      <c r="U5393" s="3">
        <f>IFERROR(Sales_Datas[[#This Row],[Gross_Profit]]/Sales_Datas[[#This Row],[after_discount]],0)</f>
        <v>0.92605042016806727</v>
      </c>
      <c r="V5393" s="1" t="str">
        <f>IF(Sales_Datas[[#This Row],[base_price]] &lt;= 632200, "Low", (IF(Sales_Datas[[#This Row],[base_price]] &gt;= 10092000, "High", "Medium")))</f>
        <v>Low</v>
      </c>
    </row>
    <row r="5394" spans="1:22" x14ac:dyDescent="0.25">
      <c r="A5394" s="1" t="s">
        <v>15014</v>
      </c>
      <c r="B5394" s="1" t="s">
        <v>15015</v>
      </c>
      <c r="C5394" s="2">
        <v>44644</v>
      </c>
      <c r="D5394" s="1" t="s">
        <v>15016</v>
      </c>
      <c r="E5394" s="4">
        <v>34510</v>
      </c>
      <c r="F5394">
        <v>1</v>
      </c>
      <c r="G5394" s="4">
        <v>345100</v>
      </c>
      <c r="H5394" s="4">
        <v>0</v>
      </c>
      <c r="I5394" s="4">
        <v>345100</v>
      </c>
      <c r="J5394">
        <v>1</v>
      </c>
      <c r="K5394">
        <v>1</v>
      </c>
      <c r="L5394">
        <v>1</v>
      </c>
      <c r="M5394">
        <v>1</v>
      </c>
      <c r="N5394" s="2">
        <v>44460</v>
      </c>
      <c r="O5394" s="1" t="s">
        <v>15017</v>
      </c>
      <c r="P5394" s="4">
        <v>345100</v>
      </c>
      <c r="Q5394" s="4">
        <v>24476</v>
      </c>
      <c r="R5394" s="1" t="s">
        <v>475</v>
      </c>
      <c r="S5394" s="1" t="s">
        <v>50</v>
      </c>
      <c r="T5394" s="4">
        <f>Sales_Datas[[#This Row],[after_discount]]-(Sales_Datas[[#This Row],[qty_ordered]]*Sales_Datas[[#This Row],[cogs]])</f>
        <v>320624</v>
      </c>
      <c r="U5394" s="3">
        <f>IFERROR(Sales_Datas[[#This Row],[Gross_Profit]]/Sales_Datas[[#This Row],[after_discount]],0)</f>
        <v>0.92907563025210083</v>
      </c>
      <c r="V5394" s="1" t="str">
        <f>IF(Sales_Datas[[#This Row],[base_price]] &lt;= 632200, "Low", (IF(Sales_Datas[[#This Row],[base_price]] &gt;= 10092000, "High", "Medium")))</f>
        <v>Low</v>
      </c>
    </row>
    <row r="5395" spans="1:22" x14ac:dyDescent="0.25">
      <c r="A5395" s="1" t="s">
        <v>15018</v>
      </c>
      <c r="B5395" s="1" t="s">
        <v>15019</v>
      </c>
      <c r="C5395" s="2">
        <v>44649</v>
      </c>
      <c r="D5395" s="1" t="s">
        <v>15020</v>
      </c>
      <c r="E5395" s="4">
        <v>34510</v>
      </c>
      <c r="F5395">
        <v>1</v>
      </c>
      <c r="G5395" s="4">
        <v>345100</v>
      </c>
      <c r="H5395" s="4">
        <v>0</v>
      </c>
      <c r="I5395" s="4">
        <v>345100</v>
      </c>
      <c r="J5395">
        <v>1</v>
      </c>
      <c r="K5395">
        <v>1</v>
      </c>
      <c r="L5395">
        <v>1</v>
      </c>
      <c r="M5395">
        <v>1</v>
      </c>
      <c r="N5395" s="2">
        <v>44465</v>
      </c>
      <c r="O5395" s="1" t="s">
        <v>15021</v>
      </c>
      <c r="P5395" s="4">
        <v>345100</v>
      </c>
      <c r="Q5395" s="4">
        <v>23084</v>
      </c>
      <c r="R5395" s="1" t="s">
        <v>475</v>
      </c>
      <c r="S5395" s="1" t="s">
        <v>50</v>
      </c>
      <c r="T5395" s="4">
        <f>Sales_Datas[[#This Row],[after_discount]]-(Sales_Datas[[#This Row],[qty_ordered]]*Sales_Datas[[#This Row],[cogs]])</f>
        <v>322016</v>
      </c>
      <c r="U5395" s="3">
        <f>IFERROR(Sales_Datas[[#This Row],[Gross_Profit]]/Sales_Datas[[#This Row],[after_discount]],0)</f>
        <v>0.93310924369747894</v>
      </c>
      <c r="V5395" s="1" t="str">
        <f>IF(Sales_Datas[[#This Row],[base_price]] &lt;= 632200, "Low", (IF(Sales_Datas[[#This Row],[base_price]] &gt;= 10092000, "High", "Medium")))</f>
        <v>Low</v>
      </c>
    </row>
    <row r="5396" spans="1:22" x14ac:dyDescent="0.25">
      <c r="A5396" s="1" t="s">
        <v>15022</v>
      </c>
      <c r="B5396" s="1" t="s">
        <v>13284</v>
      </c>
      <c r="C5396" s="2">
        <v>44653</v>
      </c>
      <c r="D5396" s="1" t="s">
        <v>13285</v>
      </c>
      <c r="E5396" s="4">
        <v>34510</v>
      </c>
      <c r="F5396">
        <v>1</v>
      </c>
      <c r="G5396" s="4">
        <v>345100</v>
      </c>
      <c r="H5396" s="4">
        <v>0</v>
      </c>
      <c r="I5396" s="4">
        <v>345100</v>
      </c>
      <c r="J5396">
        <v>1</v>
      </c>
      <c r="K5396">
        <v>1</v>
      </c>
      <c r="L5396">
        <v>1</v>
      </c>
      <c r="M5396">
        <v>1</v>
      </c>
      <c r="N5396" s="2">
        <v>44598</v>
      </c>
      <c r="O5396" s="1" t="s">
        <v>13286</v>
      </c>
      <c r="P5396" s="4">
        <v>345100</v>
      </c>
      <c r="Q5396" s="4">
        <v>24476</v>
      </c>
      <c r="R5396" s="1" t="s">
        <v>475</v>
      </c>
      <c r="S5396" s="1" t="s">
        <v>50</v>
      </c>
      <c r="T5396" s="4">
        <f>Sales_Datas[[#This Row],[after_discount]]-(Sales_Datas[[#This Row],[qty_ordered]]*Sales_Datas[[#This Row],[cogs]])</f>
        <v>320624</v>
      </c>
      <c r="U5396" s="3">
        <f>IFERROR(Sales_Datas[[#This Row],[Gross_Profit]]/Sales_Datas[[#This Row],[after_discount]],0)</f>
        <v>0.92907563025210083</v>
      </c>
      <c r="V5396" s="1" t="str">
        <f>IF(Sales_Datas[[#This Row],[base_price]] &lt;= 632200, "Low", (IF(Sales_Datas[[#This Row],[base_price]] &gt;= 10092000, "High", "Medium")))</f>
        <v>Low</v>
      </c>
    </row>
    <row r="5397" spans="1:22" x14ac:dyDescent="0.25">
      <c r="A5397" s="1" t="s">
        <v>15023</v>
      </c>
      <c r="B5397" s="1" t="s">
        <v>6338</v>
      </c>
      <c r="C5397" s="2">
        <v>44657</v>
      </c>
      <c r="D5397" s="1" t="s">
        <v>15024</v>
      </c>
      <c r="E5397" s="4">
        <v>34510</v>
      </c>
      <c r="F5397">
        <v>1</v>
      </c>
      <c r="G5397" s="4">
        <v>345100</v>
      </c>
      <c r="H5397" s="4">
        <v>0</v>
      </c>
      <c r="I5397" s="4">
        <v>345100</v>
      </c>
      <c r="J5397">
        <v>1</v>
      </c>
      <c r="K5397">
        <v>1</v>
      </c>
      <c r="L5397">
        <v>1</v>
      </c>
      <c r="M5397">
        <v>1</v>
      </c>
      <c r="N5397" s="2">
        <v>44697</v>
      </c>
      <c r="O5397" s="1" t="s">
        <v>15025</v>
      </c>
      <c r="P5397" s="4">
        <v>345100</v>
      </c>
      <c r="Q5397" s="4">
        <v>31030</v>
      </c>
      <c r="R5397" s="1" t="s">
        <v>475</v>
      </c>
      <c r="S5397" s="1" t="s">
        <v>50</v>
      </c>
      <c r="T5397" s="4">
        <f>Sales_Datas[[#This Row],[after_discount]]-(Sales_Datas[[#This Row],[qty_ordered]]*Sales_Datas[[#This Row],[cogs]])</f>
        <v>314070</v>
      </c>
      <c r="U5397" s="3">
        <f>IFERROR(Sales_Datas[[#This Row],[Gross_Profit]]/Sales_Datas[[#This Row],[after_discount]],0)</f>
        <v>0.91008403361344536</v>
      </c>
      <c r="V5397" s="1" t="str">
        <f>IF(Sales_Datas[[#This Row],[base_price]] &lt;= 632200, "Low", (IF(Sales_Datas[[#This Row],[base_price]] &gt;= 10092000, "High", "Medium")))</f>
        <v>Low</v>
      </c>
    </row>
    <row r="5398" spans="1:22" x14ac:dyDescent="0.25">
      <c r="A5398" s="1" t="s">
        <v>15026</v>
      </c>
      <c r="B5398" s="1" t="s">
        <v>15027</v>
      </c>
      <c r="C5398" s="2">
        <v>44699</v>
      </c>
      <c r="D5398" s="1" t="s">
        <v>15024</v>
      </c>
      <c r="E5398" s="4">
        <v>34510</v>
      </c>
      <c r="F5398">
        <v>1</v>
      </c>
      <c r="G5398" s="4">
        <v>345100</v>
      </c>
      <c r="H5398" s="4">
        <v>0</v>
      </c>
      <c r="I5398" s="4">
        <v>345100</v>
      </c>
      <c r="J5398">
        <v>1</v>
      </c>
      <c r="K5398">
        <v>1</v>
      </c>
      <c r="L5398">
        <v>1</v>
      </c>
      <c r="M5398">
        <v>6</v>
      </c>
      <c r="N5398" s="2">
        <v>44691</v>
      </c>
      <c r="O5398" s="1" t="s">
        <v>15025</v>
      </c>
      <c r="P5398" s="4">
        <v>345100</v>
      </c>
      <c r="Q5398" s="4">
        <v>31030</v>
      </c>
      <c r="R5398" s="1" t="s">
        <v>475</v>
      </c>
      <c r="S5398" s="1" t="s">
        <v>112</v>
      </c>
      <c r="T5398" s="4">
        <f>Sales_Datas[[#This Row],[after_discount]]-(Sales_Datas[[#This Row],[qty_ordered]]*Sales_Datas[[#This Row],[cogs]])</f>
        <v>314070</v>
      </c>
      <c r="U5398" s="3">
        <f>IFERROR(Sales_Datas[[#This Row],[Gross_Profit]]/Sales_Datas[[#This Row],[after_discount]],0)</f>
        <v>0.91008403361344536</v>
      </c>
      <c r="V5398" s="1" t="str">
        <f>IF(Sales_Datas[[#This Row],[base_price]] &lt;= 632200, "Low", (IF(Sales_Datas[[#This Row],[base_price]] &gt;= 10092000, "High", "Medium")))</f>
        <v>Low</v>
      </c>
    </row>
    <row r="5399" spans="1:22" x14ac:dyDescent="0.25">
      <c r="A5399" s="1" t="s">
        <v>15028</v>
      </c>
      <c r="B5399" s="1" t="s">
        <v>10205</v>
      </c>
      <c r="C5399" s="2">
        <v>44763</v>
      </c>
      <c r="D5399" s="1" t="s">
        <v>15029</v>
      </c>
      <c r="E5399" s="4">
        <v>34510</v>
      </c>
      <c r="F5399">
        <v>1</v>
      </c>
      <c r="G5399" s="4">
        <v>345100</v>
      </c>
      <c r="H5399" s="4">
        <v>0</v>
      </c>
      <c r="I5399" s="4">
        <v>345100</v>
      </c>
      <c r="J5399">
        <v>1</v>
      </c>
      <c r="K5399">
        <v>1</v>
      </c>
      <c r="L5399">
        <v>0</v>
      </c>
      <c r="M5399">
        <v>1</v>
      </c>
      <c r="N5399" s="2">
        <v>44401</v>
      </c>
      <c r="O5399" s="1" t="s">
        <v>15030</v>
      </c>
      <c r="P5399" s="4">
        <v>345100</v>
      </c>
      <c r="Q5399" s="4">
        <v>24476</v>
      </c>
      <c r="R5399" s="1" t="s">
        <v>475</v>
      </c>
      <c r="S5399" s="1" t="s">
        <v>50</v>
      </c>
      <c r="T5399" s="4">
        <f>Sales_Datas[[#This Row],[after_discount]]-(Sales_Datas[[#This Row],[qty_ordered]]*Sales_Datas[[#This Row],[cogs]])</f>
        <v>320624</v>
      </c>
      <c r="U5399" s="3">
        <f>IFERROR(Sales_Datas[[#This Row],[Gross_Profit]]/Sales_Datas[[#This Row],[after_discount]],0)</f>
        <v>0.92907563025210083</v>
      </c>
      <c r="V5399" s="1" t="str">
        <f>IF(Sales_Datas[[#This Row],[base_price]] &lt;= 632200, "Low", (IF(Sales_Datas[[#This Row],[base_price]] &gt;= 10092000, "High", "Medium")))</f>
        <v>Low</v>
      </c>
    </row>
    <row r="5400" spans="1:22" x14ac:dyDescent="0.25">
      <c r="A5400" s="1" t="s">
        <v>15031</v>
      </c>
      <c r="B5400" s="1" t="s">
        <v>15032</v>
      </c>
      <c r="C5400" s="2">
        <v>44465</v>
      </c>
      <c r="D5400" s="1" t="s">
        <v>993</v>
      </c>
      <c r="E5400" s="4">
        <v>34510</v>
      </c>
      <c r="F5400">
        <v>1</v>
      </c>
      <c r="G5400" s="4">
        <v>345100</v>
      </c>
      <c r="H5400" s="4">
        <v>0</v>
      </c>
      <c r="I5400" s="4">
        <v>345100</v>
      </c>
      <c r="J5400">
        <v>1</v>
      </c>
      <c r="K5400">
        <v>0</v>
      </c>
      <c r="L5400">
        <v>0</v>
      </c>
      <c r="M5400">
        <v>1</v>
      </c>
      <c r="N5400" s="2">
        <v>44422</v>
      </c>
      <c r="O5400" s="1" t="s">
        <v>994</v>
      </c>
      <c r="P5400" s="4">
        <v>345100</v>
      </c>
      <c r="Q5400" s="4">
        <v>28594</v>
      </c>
      <c r="R5400" s="1" t="s">
        <v>383</v>
      </c>
      <c r="S5400" s="1" t="s">
        <v>50</v>
      </c>
      <c r="T5400" s="4">
        <f>Sales_Datas[[#This Row],[after_discount]]-(Sales_Datas[[#This Row],[qty_ordered]]*Sales_Datas[[#This Row],[cogs]])</f>
        <v>316506</v>
      </c>
      <c r="U5400" s="3">
        <f>IFERROR(Sales_Datas[[#This Row],[Gross_Profit]]/Sales_Datas[[#This Row],[after_discount]],0)</f>
        <v>0.91714285714285715</v>
      </c>
      <c r="V5400" s="1" t="str">
        <f>IF(Sales_Datas[[#This Row],[base_price]] &lt;= 632200, "Low", (IF(Sales_Datas[[#This Row],[base_price]] &gt;= 10092000, "High", "Medium")))</f>
        <v>Low</v>
      </c>
    </row>
    <row r="5401" spans="1:22" x14ac:dyDescent="0.25">
      <c r="A5401" s="1" t="s">
        <v>15033</v>
      </c>
      <c r="B5401" s="1" t="s">
        <v>3588</v>
      </c>
      <c r="C5401" s="2">
        <v>44484</v>
      </c>
      <c r="D5401" s="1" t="s">
        <v>993</v>
      </c>
      <c r="E5401" s="4">
        <v>34510</v>
      </c>
      <c r="F5401">
        <v>1</v>
      </c>
      <c r="G5401" s="4">
        <v>345100</v>
      </c>
      <c r="H5401" s="4">
        <v>0</v>
      </c>
      <c r="I5401" s="4">
        <v>345100</v>
      </c>
      <c r="J5401">
        <v>1</v>
      </c>
      <c r="K5401">
        <v>1</v>
      </c>
      <c r="L5401">
        <v>1</v>
      </c>
      <c r="M5401">
        <v>1</v>
      </c>
      <c r="N5401" s="2">
        <v>44403</v>
      </c>
      <c r="O5401" s="1" t="s">
        <v>994</v>
      </c>
      <c r="P5401" s="4">
        <v>345100</v>
      </c>
      <c r="Q5401" s="4">
        <v>28594</v>
      </c>
      <c r="R5401" s="1" t="s">
        <v>383</v>
      </c>
      <c r="S5401" s="1" t="s">
        <v>50</v>
      </c>
      <c r="T5401" s="4">
        <f>Sales_Datas[[#This Row],[after_discount]]-(Sales_Datas[[#This Row],[qty_ordered]]*Sales_Datas[[#This Row],[cogs]])</f>
        <v>316506</v>
      </c>
      <c r="U5401" s="3">
        <f>IFERROR(Sales_Datas[[#This Row],[Gross_Profit]]/Sales_Datas[[#This Row],[after_discount]],0)</f>
        <v>0.91714285714285715</v>
      </c>
      <c r="V5401" s="1" t="str">
        <f>IF(Sales_Datas[[#This Row],[base_price]] &lt;= 632200, "Low", (IF(Sales_Datas[[#This Row],[base_price]] &gt;= 10092000, "High", "Medium")))</f>
        <v>Low</v>
      </c>
    </row>
    <row r="5402" spans="1:22" x14ac:dyDescent="0.25">
      <c r="A5402" s="1" t="s">
        <v>15034</v>
      </c>
      <c r="B5402" s="1" t="s">
        <v>2253</v>
      </c>
      <c r="C5402" s="2">
        <v>44485</v>
      </c>
      <c r="D5402" s="1" t="s">
        <v>15035</v>
      </c>
      <c r="E5402" s="4">
        <v>34510</v>
      </c>
      <c r="F5402">
        <v>1</v>
      </c>
      <c r="G5402" s="4">
        <v>345100</v>
      </c>
      <c r="H5402" s="4">
        <v>0</v>
      </c>
      <c r="I5402" s="4">
        <v>345100</v>
      </c>
      <c r="J5402">
        <v>1</v>
      </c>
      <c r="K5402">
        <v>0</v>
      </c>
      <c r="L5402">
        <v>0</v>
      </c>
      <c r="M5402">
        <v>12</v>
      </c>
      <c r="N5402" s="2">
        <v>44385</v>
      </c>
      <c r="O5402" s="1" t="s">
        <v>15036</v>
      </c>
      <c r="P5402" s="4">
        <v>345100</v>
      </c>
      <c r="Q5402" s="4">
        <v>26564</v>
      </c>
      <c r="R5402" s="1" t="s">
        <v>383</v>
      </c>
      <c r="S5402" s="1" t="s">
        <v>1137</v>
      </c>
      <c r="T5402" s="4">
        <f>Sales_Datas[[#This Row],[after_discount]]-(Sales_Datas[[#This Row],[qty_ordered]]*Sales_Datas[[#This Row],[cogs]])</f>
        <v>318536</v>
      </c>
      <c r="U5402" s="3">
        <f>IFERROR(Sales_Datas[[#This Row],[Gross_Profit]]/Sales_Datas[[#This Row],[after_discount]],0)</f>
        <v>0.9230252100840336</v>
      </c>
      <c r="V5402" s="1" t="str">
        <f>IF(Sales_Datas[[#This Row],[base_price]] &lt;= 632200, "Low", (IF(Sales_Datas[[#This Row],[base_price]] &gt;= 10092000, "High", "Medium")))</f>
        <v>Low</v>
      </c>
    </row>
    <row r="5403" spans="1:22" x14ac:dyDescent="0.25">
      <c r="A5403" s="1" t="s">
        <v>15037</v>
      </c>
      <c r="B5403" s="1" t="s">
        <v>15038</v>
      </c>
      <c r="C5403" s="2">
        <v>44598</v>
      </c>
      <c r="D5403" s="1" t="s">
        <v>15039</v>
      </c>
      <c r="E5403" s="4">
        <v>34510</v>
      </c>
      <c r="F5403">
        <v>1</v>
      </c>
      <c r="G5403" s="4">
        <v>345100</v>
      </c>
      <c r="H5403" s="4">
        <v>0</v>
      </c>
      <c r="I5403" s="4">
        <v>345100</v>
      </c>
      <c r="J5403">
        <v>1</v>
      </c>
      <c r="K5403">
        <v>1</v>
      </c>
      <c r="L5403">
        <v>0</v>
      </c>
      <c r="M5403">
        <v>1</v>
      </c>
      <c r="N5403" s="2">
        <v>44716</v>
      </c>
      <c r="O5403" s="1" t="s">
        <v>15040</v>
      </c>
      <c r="P5403" s="4">
        <v>287100</v>
      </c>
      <c r="Q5403" s="4">
        <v>24940</v>
      </c>
      <c r="R5403" s="1" t="s">
        <v>383</v>
      </c>
      <c r="S5403" s="1" t="s">
        <v>50</v>
      </c>
      <c r="T5403" s="4">
        <f>Sales_Datas[[#This Row],[after_discount]]-(Sales_Datas[[#This Row],[qty_ordered]]*Sales_Datas[[#This Row],[cogs]])</f>
        <v>320160</v>
      </c>
      <c r="U5403" s="3">
        <f>IFERROR(Sales_Datas[[#This Row],[Gross_Profit]]/Sales_Datas[[#This Row],[after_discount]],0)</f>
        <v>0.92773109243697482</v>
      </c>
      <c r="V5403" s="1" t="str">
        <f>IF(Sales_Datas[[#This Row],[base_price]] &lt;= 632200, "Low", (IF(Sales_Datas[[#This Row],[base_price]] &gt;= 10092000, "High", "Medium")))</f>
        <v>Low</v>
      </c>
    </row>
    <row r="5404" spans="1:22" x14ac:dyDescent="0.25">
      <c r="A5404" s="1" t="s">
        <v>15041</v>
      </c>
      <c r="B5404" s="1" t="s">
        <v>15042</v>
      </c>
      <c r="C5404" s="2">
        <v>44624</v>
      </c>
      <c r="D5404" s="1" t="s">
        <v>15043</v>
      </c>
      <c r="E5404" s="4">
        <v>34510</v>
      </c>
      <c r="F5404">
        <v>1</v>
      </c>
      <c r="G5404" s="4">
        <v>345100</v>
      </c>
      <c r="H5404" s="4">
        <v>0</v>
      </c>
      <c r="I5404" s="4">
        <v>345100</v>
      </c>
      <c r="J5404">
        <v>1</v>
      </c>
      <c r="K5404">
        <v>1</v>
      </c>
      <c r="L5404">
        <v>1</v>
      </c>
      <c r="M5404">
        <v>1</v>
      </c>
      <c r="N5404" s="2">
        <v>44678</v>
      </c>
      <c r="O5404" s="1" t="s">
        <v>15044</v>
      </c>
      <c r="P5404" s="4">
        <v>345100</v>
      </c>
      <c r="Q5404" s="4">
        <v>29290</v>
      </c>
      <c r="R5404" s="1" t="s">
        <v>383</v>
      </c>
      <c r="S5404" s="1" t="s">
        <v>50</v>
      </c>
      <c r="T5404" s="4">
        <f>Sales_Datas[[#This Row],[after_discount]]-(Sales_Datas[[#This Row],[qty_ordered]]*Sales_Datas[[#This Row],[cogs]])</f>
        <v>315810</v>
      </c>
      <c r="U5404" s="3">
        <f>IFERROR(Sales_Datas[[#This Row],[Gross_Profit]]/Sales_Datas[[#This Row],[after_discount]],0)</f>
        <v>0.91512605042016804</v>
      </c>
      <c r="V5404" s="1" t="str">
        <f>IF(Sales_Datas[[#This Row],[base_price]] &lt;= 632200, "Low", (IF(Sales_Datas[[#This Row],[base_price]] &gt;= 10092000, "High", "Medium")))</f>
        <v>Low</v>
      </c>
    </row>
    <row r="5405" spans="1:22" x14ac:dyDescent="0.25">
      <c r="A5405" s="1" t="s">
        <v>15045</v>
      </c>
      <c r="B5405" s="1" t="s">
        <v>15046</v>
      </c>
      <c r="C5405" s="2">
        <v>44749</v>
      </c>
      <c r="D5405" s="1" t="s">
        <v>15039</v>
      </c>
      <c r="E5405" s="4">
        <v>34510</v>
      </c>
      <c r="F5405">
        <v>1</v>
      </c>
      <c r="G5405" s="4">
        <v>345100</v>
      </c>
      <c r="H5405" s="4">
        <v>0</v>
      </c>
      <c r="I5405" s="4">
        <v>345100</v>
      </c>
      <c r="J5405">
        <v>1</v>
      </c>
      <c r="K5405">
        <v>1</v>
      </c>
      <c r="L5405">
        <v>1</v>
      </c>
      <c r="M5405">
        <v>1</v>
      </c>
      <c r="N5405" s="2">
        <v>44755</v>
      </c>
      <c r="O5405" s="1" t="s">
        <v>15040</v>
      </c>
      <c r="P5405" s="4">
        <v>287100</v>
      </c>
      <c r="Q5405" s="4">
        <v>24940</v>
      </c>
      <c r="R5405" s="1" t="s">
        <v>383</v>
      </c>
      <c r="S5405" s="1" t="s">
        <v>50</v>
      </c>
      <c r="T5405" s="4">
        <f>Sales_Datas[[#This Row],[after_discount]]-(Sales_Datas[[#This Row],[qty_ordered]]*Sales_Datas[[#This Row],[cogs]])</f>
        <v>320160</v>
      </c>
      <c r="U5405" s="3">
        <f>IFERROR(Sales_Datas[[#This Row],[Gross_Profit]]/Sales_Datas[[#This Row],[after_discount]],0)</f>
        <v>0.92773109243697482</v>
      </c>
      <c r="V5405" s="1" t="str">
        <f>IF(Sales_Datas[[#This Row],[base_price]] &lt;= 632200, "Low", (IF(Sales_Datas[[#This Row],[base_price]] &gt;= 10092000, "High", "Medium")))</f>
        <v>Low</v>
      </c>
    </row>
    <row r="5406" spans="1:22" x14ac:dyDescent="0.25">
      <c r="A5406" s="1" t="s">
        <v>15047</v>
      </c>
      <c r="B5406" s="1" t="s">
        <v>15048</v>
      </c>
      <c r="C5406" s="2">
        <v>44638</v>
      </c>
      <c r="D5406" s="1" t="s">
        <v>8132</v>
      </c>
      <c r="E5406" s="4">
        <v>34220</v>
      </c>
      <c r="F5406">
        <v>1</v>
      </c>
      <c r="G5406" s="4">
        <v>342200</v>
      </c>
      <c r="H5406" s="4">
        <v>0</v>
      </c>
      <c r="I5406" s="4">
        <v>342200</v>
      </c>
      <c r="J5406">
        <v>1</v>
      </c>
      <c r="K5406">
        <v>1</v>
      </c>
      <c r="L5406">
        <v>0</v>
      </c>
      <c r="M5406">
        <v>1</v>
      </c>
      <c r="N5406" s="2">
        <v>44479</v>
      </c>
      <c r="O5406" s="1" t="s">
        <v>8133</v>
      </c>
      <c r="P5406" s="4">
        <v>342200</v>
      </c>
      <c r="Q5406" s="4">
        <v>27666</v>
      </c>
      <c r="R5406" s="1" t="s">
        <v>23</v>
      </c>
      <c r="S5406" s="1" t="s">
        <v>50</v>
      </c>
      <c r="T5406" s="4">
        <f>Sales_Datas[[#This Row],[after_discount]]-(Sales_Datas[[#This Row],[qty_ordered]]*Sales_Datas[[#This Row],[cogs]])</f>
        <v>314534</v>
      </c>
      <c r="U5406" s="3">
        <f>IFERROR(Sales_Datas[[#This Row],[Gross_Profit]]/Sales_Datas[[#This Row],[after_discount]],0)</f>
        <v>0.91915254237288135</v>
      </c>
      <c r="V5406" s="1" t="str">
        <f>IF(Sales_Datas[[#This Row],[base_price]] &lt;= 632200, "Low", (IF(Sales_Datas[[#This Row],[base_price]] &gt;= 10092000, "High", "Medium")))</f>
        <v>Low</v>
      </c>
    </row>
    <row r="5407" spans="1:22" x14ac:dyDescent="0.25">
      <c r="A5407" s="1" t="s">
        <v>15049</v>
      </c>
      <c r="B5407" s="1" t="s">
        <v>15050</v>
      </c>
      <c r="C5407" s="2">
        <v>44698</v>
      </c>
      <c r="D5407" s="1" t="s">
        <v>8132</v>
      </c>
      <c r="E5407" s="4">
        <v>34220</v>
      </c>
      <c r="F5407">
        <v>1</v>
      </c>
      <c r="G5407" s="4">
        <v>342200</v>
      </c>
      <c r="H5407" s="4">
        <v>0</v>
      </c>
      <c r="I5407" s="4">
        <v>342200</v>
      </c>
      <c r="J5407">
        <v>1</v>
      </c>
      <c r="K5407">
        <v>1</v>
      </c>
      <c r="L5407">
        <v>1</v>
      </c>
      <c r="M5407">
        <v>1</v>
      </c>
      <c r="N5407" s="2">
        <v>44698</v>
      </c>
      <c r="O5407" s="1" t="s">
        <v>8133</v>
      </c>
      <c r="P5407" s="4">
        <v>342200</v>
      </c>
      <c r="Q5407" s="4">
        <v>27666</v>
      </c>
      <c r="R5407" s="1" t="s">
        <v>23</v>
      </c>
      <c r="S5407" s="1" t="s">
        <v>50</v>
      </c>
      <c r="T5407" s="4">
        <f>Sales_Datas[[#This Row],[after_discount]]-(Sales_Datas[[#This Row],[qty_ordered]]*Sales_Datas[[#This Row],[cogs]])</f>
        <v>314534</v>
      </c>
      <c r="U5407" s="3">
        <f>IFERROR(Sales_Datas[[#This Row],[Gross_Profit]]/Sales_Datas[[#This Row],[after_discount]],0)</f>
        <v>0.91915254237288135</v>
      </c>
      <c r="V5407" s="1" t="str">
        <f>IF(Sales_Datas[[#This Row],[base_price]] &lt;= 632200, "Low", (IF(Sales_Datas[[#This Row],[base_price]] &gt;= 10092000, "High", "Medium")))</f>
        <v>Low</v>
      </c>
    </row>
    <row r="5408" spans="1:22" x14ac:dyDescent="0.25">
      <c r="A5408" s="1" t="s">
        <v>15051</v>
      </c>
      <c r="B5408" s="1" t="s">
        <v>15052</v>
      </c>
      <c r="C5408" s="2">
        <v>44456</v>
      </c>
      <c r="D5408" s="1" t="s">
        <v>12555</v>
      </c>
      <c r="E5408" s="4">
        <v>16820</v>
      </c>
      <c r="F5408">
        <v>2</v>
      </c>
      <c r="G5408" s="4">
        <v>336400</v>
      </c>
      <c r="H5408" s="4">
        <v>0</v>
      </c>
      <c r="I5408" s="4">
        <v>336400</v>
      </c>
      <c r="J5408">
        <v>1</v>
      </c>
      <c r="K5408">
        <v>1</v>
      </c>
      <c r="L5408">
        <v>0</v>
      </c>
      <c r="M5408">
        <v>1</v>
      </c>
      <c r="N5408" s="2">
        <v>44404</v>
      </c>
      <c r="O5408" s="1" t="s">
        <v>12556</v>
      </c>
      <c r="P5408" s="4">
        <v>168200</v>
      </c>
      <c r="Q5408" s="4">
        <v>12934</v>
      </c>
      <c r="R5408" s="1" t="s">
        <v>554</v>
      </c>
      <c r="S5408" s="1" t="s">
        <v>50</v>
      </c>
      <c r="T5408" s="4">
        <f>Sales_Datas[[#This Row],[after_discount]]-(Sales_Datas[[#This Row],[qty_ordered]]*Sales_Datas[[#This Row],[cogs]])</f>
        <v>310532</v>
      </c>
      <c r="U5408" s="3">
        <f>IFERROR(Sales_Datas[[#This Row],[Gross_Profit]]/Sales_Datas[[#This Row],[after_discount]],0)</f>
        <v>0.9231034482758621</v>
      </c>
      <c r="V5408" s="1" t="str">
        <f>IF(Sales_Datas[[#This Row],[base_price]] &lt;= 632200, "Low", (IF(Sales_Datas[[#This Row],[base_price]] &gt;= 10092000, "High", "Medium")))</f>
        <v>Low</v>
      </c>
    </row>
    <row r="5409" spans="1:22" x14ac:dyDescent="0.25">
      <c r="A5409" s="1" t="s">
        <v>15053</v>
      </c>
      <c r="B5409" s="1" t="s">
        <v>3151</v>
      </c>
      <c r="C5409" s="2">
        <v>44547</v>
      </c>
      <c r="D5409" s="1" t="s">
        <v>12555</v>
      </c>
      <c r="E5409" s="4">
        <v>16820</v>
      </c>
      <c r="F5409">
        <v>2</v>
      </c>
      <c r="G5409" s="4">
        <v>336400</v>
      </c>
      <c r="H5409" s="4">
        <v>0</v>
      </c>
      <c r="I5409" s="4">
        <v>336400</v>
      </c>
      <c r="J5409">
        <v>1</v>
      </c>
      <c r="K5409">
        <v>1</v>
      </c>
      <c r="L5409">
        <v>1</v>
      </c>
      <c r="M5409">
        <v>1</v>
      </c>
      <c r="N5409" s="2">
        <v>44387</v>
      </c>
      <c r="O5409" s="1" t="s">
        <v>12556</v>
      </c>
      <c r="P5409" s="4">
        <v>168200</v>
      </c>
      <c r="Q5409" s="4">
        <v>12934</v>
      </c>
      <c r="R5409" s="1" t="s">
        <v>554</v>
      </c>
      <c r="S5409" s="1" t="s">
        <v>50</v>
      </c>
      <c r="T5409" s="4">
        <f>Sales_Datas[[#This Row],[after_discount]]-(Sales_Datas[[#This Row],[qty_ordered]]*Sales_Datas[[#This Row],[cogs]])</f>
        <v>310532</v>
      </c>
      <c r="U5409" s="3">
        <f>IFERROR(Sales_Datas[[#This Row],[Gross_Profit]]/Sales_Datas[[#This Row],[after_discount]],0)</f>
        <v>0.9231034482758621</v>
      </c>
      <c r="V5409" s="1" t="str">
        <f>IF(Sales_Datas[[#This Row],[base_price]] &lt;= 632200, "Low", (IF(Sales_Datas[[#This Row],[base_price]] &gt;= 10092000, "High", "Medium")))</f>
        <v>Low</v>
      </c>
    </row>
    <row r="5410" spans="1:22" x14ac:dyDescent="0.25">
      <c r="A5410" s="1" t="s">
        <v>15054</v>
      </c>
      <c r="B5410" s="1" t="s">
        <v>15055</v>
      </c>
      <c r="C5410" s="2">
        <v>44774</v>
      </c>
      <c r="D5410" s="1" t="s">
        <v>12555</v>
      </c>
      <c r="E5410" s="4">
        <v>16820</v>
      </c>
      <c r="F5410">
        <v>2</v>
      </c>
      <c r="G5410" s="4">
        <v>336400</v>
      </c>
      <c r="H5410" s="4">
        <v>0</v>
      </c>
      <c r="I5410" s="4">
        <v>336400</v>
      </c>
      <c r="J5410">
        <v>1</v>
      </c>
      <c r="K5410">
        <v>1</v>
      </c>
      <c r="L5410">
        <v>1</v>
      </c>
      <c r="M5410">
        <v>1</v>
      </c>
      <c r="N5410" s="2">
        <v>44507</v>
      </c>
      <c r="O5410" s="1" t="s">
        <v>12556</v>
      </c>
      <c r="P5410" s="4">
        <v>168200</v>
      </c>
      <c r="Q5410" s="4">
        <v>12934</v>
      </c>
      <c r="R5410" s="1" t="s">
        <v>554</v>
      </c>
      <c r="S5410" s="1" t="s">
        <v>50</v>
      </c>
      <c r="T5410" s="4">
        <f>Sales_Datas[[#This Row],[after_discount]]-(Sales_Datas[[#This Row],[qty_ordered]]*Sales_Datas[[#This Row],[cogs]])</f>
        <v>310532</v>
      </c>
      <c r="U5410" s="3">
        <f>IFERROR(Sales_Datas[[#This Row],[Gross_Profit]]/Sales_Datas[[#This Row],[after_discount]],0)</f>
        <v>0.9231034482758621</v>
      </c>
      <c r="V5410" s="1" t="str">
        <f>IF(Sales_Datas[[#This Row],[base_price]] &lt;= 632200, "Low", (IF(Sales_Datas[[#This Row],[base_price]] &gt;= 10092000, "High", "Medium")))</f>
        <v>Low</v>
      </c>
    </row>
    <row r="5411" spans="1:22" x14ac:dyDescent="0.25">
      <c r="A5411" s="1" t="s">
        <v>15056</v>
      </c>
      <c r="B5411" s="1" t="s">
        <v>15057</v>
      </c>
      <c r="C5411" s="2">
        <v>44427</v>
      </c>
      <c r="D5411" s="1" t="s">
        <v>9746</v>
      </c>
      <c r="E5411" s="4">
        <v>16820</v>
      </c>
      <c r="F5411">
        <v>2</v>
      </c>
      <c r="G5411" s="4">
        <v>336400</v>
      </c>
      <c r="H5411" s="4">
        <v>0</v>
      </c>
      <c r="I5411" s="4">
        <v>336400</v>
      </c>
      <c r="J5411">
        <v>1</v>
      </c>
      <c r="K5411">
        <v>1</v>
      </c>
      <c r="L5411">
        <v>1</v>
      </c>
      <c r="M5411">
        <v>1</v>
      </c>
      <c r="N5411" s="2">
        <v>44424</v>
      </c>
      <c r="O5411" s="1" t="s">
        <v>9747</v>
      </c>
      <c r="P5411" s="4">
        <v>156600</v>
      </c>
      <c r="Q5411" s="4">
        <v>12992</v>
      </c>
      <c r="R5411" s="1" t="s">
        <v>344</v>
      </c>
      <c r="S5411" s="1" t="s">
        <v>50</v>
      </c>
      <c r="T5411" s="4">
        <f>Sales_Datas[[#This Row],[after_discount]]-(Sales_Datas[[#This Row],[qty_ordered]]*Sales_Datas[[#This Row],[cogs]])</f>
        <v>310416</v>
      </c>
      <c r="U5411" s="3">
        <f>IFERROR(Sales_Datas[[#This Row],[Gross_Profit]]/Sales_Datas[[#This Row],[after_discount]],0)</f>
        <v>0.9227586206896552</v>
      </c>
      <c r="V5411" s="1" t="str">
        <f>IF(Sales_Datas[[#This Row],[base_price]] &lt;= 632200, "Low", (IF(Sales_Datas[[#This Row],[base_price]] &gt;= 10092000, "High", "Medium")))</f>
        <v>Low</v>
      </c>
    </row>
    <row r="5412" spans="1:22" x14ac:dyDescent="0.25">
      <c r="A5412" s="1" t="s">
        <v>15058</v>
      </c>
      <c r="B5412" s="1" t="s">
        <v>15059</v>
      </c>
      <c r="C5412" s="2">
        <v>44439</v>
      </c>
      <c r="D5412" s="1" t="s">
        <v>9746</v>
      </c>
      <c r="E5412" s="4">
        <v>16820</v>
      </c>
      <c r="F5412">
        <v>2</v>
      </c>
      <c r="G5412" s="4">
        <v>336400</v>
      </c>
      <c r="H5412" s="4">
        <v>0</v>
      </c>
      <c r="I5412" s="4">
        <v>336400</v>
      </c>
      <c r="J5412">
        <v>1</v>
      </c>
      <c r="K5412">
        <v>1</v>
      </c>
      <c r="L5412">
        <v>1</v>
      </c>
      <c r="M5412">
        <v>1</v>
      </c>
      <c r="N5412" s="2">
        <v>44384</v>
      </c>
      <c r="O5412" s="1" t="s">
        <v>9747</v>
      </c>
      <c r="P5412" s="4">
        <v>156600</v>
      </c>
      <c r="Q5412" s="4">
        <v>12992</v>
      </c>
      <c r="R5412" s="1" t="s">
        <v>344</v>
      </c>
      <c r="S5412" s="1" t="s">
        <v>50</v>
      </c>
      <c r="T5412" s="4">
        <f>Sales_Datas[[#This Row],[after_discount]]-(Sales_Datas[[#This Row],[qty_ordered]]*Sales_Datas[[#This Row],[cogs]])</f>
        <v>310416</v>
      </c>
      <c r="U5412" s="3">
        <f>IFERROR(Sales_Datas[[#This Row],[Gross_Profit]]/Sales_Datas[[#This Row],[after_discount]],0)</f>
        <v>0.9227586206896552</v>
      </c>
      <c r="V5412" s="1" t="str">
        <f>IF(Sales_Datas[[#This Row],[base_price]] &lt;= 632200, "Low", (IF(Sales_Datas[[#This Row],[base_price]] &gt;= 10092000, "High", "Medium")))</f>
        <v>Low</v>
      </c>
    </row>
    <row r="5413" spans="1:22" x14ac:dyDescent="0.25">
      <c r="A5413" s="1" t="s">
        <v>15060</v>
      </c>
      <c r="B5413" s="1" t="s">
        <v>15061</v>
      </c>
      <c r="C5413" s="2">
        <v>44297</v>
      </c>
      <c r="D5413" s="1" t="s">
        <v>10623</v>
      </c>
      <c r="E5413" s="4">
        <v>33466</v>
      </c>
      <c r="F5413">
        <v>1</v>
      </c>
      <c r="G5413" s="4">
        <v>334660</v>
      </c>
      <c r="H5413" s="4">
        <v>0</v>
      </c>
      <c r="I5413" s="4">
        <v>334660</v>
      </c>
      <c r="J5413">
        <v>1</v>
      </c>
      <c r="K5413">
        <v>1</v>
      </c>
      <c r="L5413">
        <v>1</v>
      </c>
      <c r="M5413">
        <v>1</v>
      </c>
      <c r="N5413" s="2">
        <v>44521</v>
      </c>
      <c r="O5413" s="1" t="s">
        <v>10624</v>
      </c>
      <c r="P5413" s="4">
        <v>326540</v>
      </c>
      <c r="Q5413" s="4">
        <v>28362</v>
      </c>
      <c r="R5413" s="1" t="s">
        <v>344</v>
      </c>
      <c r="S5413" s="1" t="s">
        <v>50</v>
      </c>
      <c r="T5413" s="4">
        <f>Sales_Datas[[#This Row],[after_discount]]-(Sales_Datas[[#This Row],[qty_ordered]]*Sales_Datas[[#This Row],[cogs]])</f>
        <v>306298</v>
      </c>
      <c r="U5413" s="3">
        <f>IFERROR(Sales_Datas[[#This Row],[Gross_Profit]]/Sales_Datas[[#This Row],[after_discount]],0)</f>
        <v>0.91525129982668973</v>
      </c>
      <c r="V5413" s="1" t="str">
        <f>IF(Sales_Datas[[#This Row],[base_price]] &lt;= 632200, "Low", (IF(Sales_Datas[[#This Row],[base_price]] &gt;= 10092000, "High", "Medium")))</f>
        <v>Low</v>
      </c>
    </row>
    <row r="5414" spans="1:22" x14ac:dyDescent="0.25">
      <c r="A5414" s="1" t="s">
        <v>15062</v>
      </c>
      <c r="B5414" s="1" t="s">
        <v>15063</v>
      </c>
      <c r="C5414" s="2">
        <v>44267</v>
      </c>
      <c r="D5414" s="1" t="s">
        <v>15064</v>
      </c>
      <c r="E5414" s="4">
        <v>33350</v>
      </c>
      <c r="F5414">
        <v>1</v>
      </c>
      <c r="G5414" s="4">
        <v>333500</v>
      </c>
      <c r="H5414" s="4">
        <v>0</v>
      </c>
      <c r="I5414" s="4">
        <v>333500</v>
      </c>
      <c r="J5414">
        <v>1</v>
      </c>
      <c r="K5414">
        <v>1</v>
      </c>
      <c r="L5414">
        <v>0</v>
      </c>
      <c r="M5414">
        <v>1</v>
      </c>
      <c r="N5414" s="2">
        <v>44386</v>
      </c>
      <c r="O5414" s="1" t="s">
        <v>15065</v>
      </c>
      <c r="P5414" s="4">
        <v>333500</v>
      </c>
      <c r="Q5414" s="4">
        <v>25636</v>
      </c>
      <c r="R5414" s="1" t="s">
        <v>475</v>
      </c>
      <c r="S5414" s="1" t="s">
        <v>50</v>
      </c>
      <c r="T5414" s="4">
        <f>Sales_Datas[[#This Row],[after_discount]]-(Sales_Datas[[#This Row],[qty_ordered]]*Sales_Datas[[#This Row],[cogs]])</f>
        <v>307864</v>
      </c>
      <c r="U5414" s="3">
        <f>IFERROR(Sales_Datas[[#This Row],[Gross_Profit]]/Sales_Datas[[#This Row],[after_discount]],0)</f>
        <v>0.9231304347826087</v>
      </c>
      <c r="V5414" s="1" t="str">
        <f>IF(Sales_Datas[[#This Row],[base_price]] &lt;= 632200, "Low", (IF(Sales_Datas[[#This Row],[base_price]] &gt;= 10092000, "High", "Medium")))</f>
        <v>Low</v>
      </c>
    </row>
    <row r="5415" spans="1:22" x14ac:dyDescent="0.25">
      <c r="A5415" s="1" t="s">
        <v>15066</v>
      </c>
      <c r="B5415" s="1" t="s">
        <v>15067</v>
      </c>
      <c r="C5415" s="2">
        <v>44236</v>
      </c>
      <c r="D5415" s="1" t="s">
        <v>15068</v>
      </c>
      <c r="E5415" s="4">
        <v>33350</v>
      </c>
      <c r="F5415">
        <v>1</v>
      </c>
      <c r="G5415" s="4">
        <v>333500</v>
      </c>
      <c r="H5415" s="4">
        <v>0</v>
      </c>
      <c r="I5415" s="4">
        <v>333500</v>
      </c>
      <c r="J5415">
        <v>1</v>
      </c>
      <c r="K5415">
        <v>1</v>
      </c>
      <c r="L5415">
        <v>1</v>
      </c>
      <c r="M5415">
        <v>1</v>
      </c>
      <c r="N5415" s="2">
        <v>44460</v>
      </c>
      <c r="O5415" s="1" t="s">
        <v>15069</v>
      </c>
      <c r="P5415" s="4">
        <v>333500</v>
      </c>
      <c r="Q5415" s="4">
        <v>28304</v>
      </c>
      <c r="R5415" s="1" t="s">
        <v>383</v>
      </c>
      <c r="S5415" s="1" t="s">
        <v>50</v>
      </c>
      <c r="T5415" s="4">
        <f>Sales_Datas[[#This Row],[after_discount]]-(Sales_Datas[[#This Row],[qty_ordered]]*Sales_Datas[[#This Row],[cogs]])</f>
        <v>305196</v>
      </c>
      <c r="U5415" s="3">
        <f>IFERROR(Sales_Datas[[#This Row],[Gross_Profit]]/Sales_Datas[[#This Row],[after_discount]],0)</f>
        <v>0.91513043478260869</v>
      </c>
      <c r="V5415" s="1" t="str">
        <f>IF(Sales_Datas[[#This Row],[base_price]] &lt;= 632200, "Low", (IF(Sales_Datas[[#This Row],[base_price]] &gt;= 10092000, "High", "Medium")))</f>
        <v>Low</v>
      </c>
    </row>
    <row r="5416" spans="1:22" x14ac:dyDescent="0.25">
      <c r="A5416" s="1" t="s">
        <v>15070</v>
      </c>
      <c r="B5416" s="1" t="s">
        <v>15071</v>
      </c>
      <c r="C5416" s="2">
        <v>44689</v>
      </c>
      <c r="D5416" s="1" t="s">
        <v>15072</v>
      </c>
      <c r="E5416" s="4">
        <v>33350</v>
      </c>
      <c r="F5416">
        <v>1</v>
      </c>
      <c r="G5416" s="4">
        <v>333500</v>
      </c>
      <c r="H5416" s="4">
        <v>0</v>
      </c>
      <c r="I5416" s="4">
        <v>333500</v>
      </c>
      <c r="J5416">
        <v>1</v>
      </c>
      <c r="K5416">
        <v>1</v>
      </c>
      <c r="L5416">
        <v>0</v>
      </c>
      <c r="M5416">
        <v>1</v>
      </c>
      <c r="N5416" s="2">
        <v>44775</v>
      </c>
      <c r="O5416" s="1" t="s">
        <v>15073</v>
      </c>
      <c r="P5416" s="4">
        <v>333500</v>
      </c>
      <c r="Q5416" s="4">
        <v>22678</v>
      </c>
      <c r="R5416" s="1" t="s">
        <v>383</v>
      </c>
      <c r="S5416" s="1" t="s">
        <v>50</v>
      </c>
      <c r="T5416" s="4">
        <f>Sales_Datas[[#This Row],[after_discount]]-(Sales_Datas[[#This Row],[qty_ordered]]*Sales_Datas[[#This Row],[cogs]])</f>
        <v>310822</v>
      </c>
      <c r="U5416" s="3">
        <f>IFERROR(Sales_Datas[[#This Row],[Gross_Profit]]/Sales_Datas[[#This Row],[after_discount]],0)</f>
        <v>0.93200000000000005</v>
      </c>
      <c r="V5416" s="1" t="str">
        <f>IF(Sales_Datas[[#This Row],[base_price]] &lt;= 632200, "Low", (IF(Sales_Datas[[#This Row],[base_price]] &gt;= 10092000, "High", "Medium")))</f>
        <v>Low</v>
      </c>
    </row>
    <row r="5417" spans="1:22" x14ac:dyDescent="0.25">
      <c r="A5417" s="1" t="s">
        <v>15074</v>
      </c>
      <c r="B5417" s="1" t="s">
        <v>9688</v>
      </c>
      <c r="C5417" s="2">
        <v>44740</v>
      </c>
      <c r="D5417" s="1" t="s">
        <v>15075</v>
      </c>
      <c r="E5417" s="4">
        <v>33350</v>
      </c>
      <c r="F5417">
        <v>1</v>
      </c>
      <c r="G5417" s="4">
        <v>333500</v>
      </c>
      <c r="H5417" s="4">
        <v>0</v>
      </c>
      <c r="I5417" s="4">
        <v>333500</v>
      </c>
      <c r="J5417">
        <v>1</v>
      </c>
      <c r="K5417">
        <v>1</v>
      </c>
      <c r="L5417">
        <v>1</v>
      </c>
      <c r="M5417">
        <v>1</v>
      </c>
      <c r="N5417" s="2">
        <v>44463</v>
      </c>
      <c r="O5417" s="1" t="s">
        <v>15076</v>
      </c>
      <c r="P5417" s="4">
        <v>333500</v>
      </c>
      <c r="Q5417" s="4">
        <v>25636</v>
      </c>
      <c r="R5417" s="1" t="s">
        <v>344</v>
      </c>
      <c r="S5417" s="1" t="s">
        <v>50</v>
      </c>
      <c r="T5417" s="4">
        <f>Sales_Datas[[#This Row],[after_discount]]-(Sales_Datas[[#This Row],[qty_ordered]]*Sales_Datas[[#This Row],[cogs]])</f>
        <v>307864</v>
      </c>
      <c r="U5417" s="3">
        <f>IFERROR(Sales_Datas[[#This Row],[Gross_Profit]]/Sales_Datas[[#This Row],[after_discount]],0)</f>
        <v>0.9231304347826087</v>
      </c>
      <c r="V5417" s="1" t="str">
        <f>IF(Sales_Datas[[#This Row],[base_price]] &lt;= 632200, "Low", (IF(Sales_Datas[[#This Row],[base_price]] &gt;= 10092000, "High", "Medium")))</f>
        <v>Low</v>
      </c>
    </row>
    <row r="5418" spans="1:22" x14ac:dyDescent="0.25">
      <c r="A5418" s="1" t="s">
        <v>15077</v>
      </c>
      <c r="B5418" s="1" t="s">
        <v>10716</v>
      </c>
      <c r="C5418" s="2">
        <v>44517</v>
      </c>
      <c r="D5418" s="1" t="s">
        <v>15078</v>
      </c>
      <c r="E5418" s="4">
        <v>16530</v>
      </c>
      <c r="F5418">
        <v>2</v>
      </c>
      <c r="G5418" s="4">
        <v>330600</v>
      </c>
      <c r="H5418" s="4">
        <v>0</v>
      </c>
      <c r="I5418" s="4">
        <v>330600</v>
      </c>
      <c r="J5418">
        <v>1</v>
      </c>
      <c r="K5418">
        <v>1</v>
      </c>
      <c r="L5418">
        <v>0</v>
      </c>
      <c r="M5418">
        <v>1</v>
      </c>
      <c r="N5418" s="2">
        <v>44384</v>
      </c>
      <c r="O5418" s="1" t="s">
        <v>15079</v>
      </c>
      <c r="P5418" s="4">
        <v>165300</v>
      </c>
      <c r="Q5418" s="4">
        <v>11716</v>
      </c>
      <c r="R5418" s="1" t="s">
        <v>128</v>
      </c>
      <c r="S5418" s="1" t="s">
        <v>50</v>
      </c>
      <c r="T5418" s="4">
        <f>Sales_Datas[[#This Row],[after_discount]]-(Sales_Datas[[#This Row],[qty_ordered]]*Sales_Datas[[#This Row],[cogs]])</f>
        <v>307168</v>
      </c>
      <c r="U5418" s="3">
        <f>IFERROR(Sales_Datas[[#This Row],[Gross_Profit]]/Sales_Datas[[#This Row],[after_discount]],0)</f>
        <v>0.92912280701754391</v>
      </c>
      <c r="V5418" s="1" t="str">
        <f>IF(Sales_Datas[[#This Row],[base_price]] &lt;= 632200, "Low", (IF(Sales_Datas[[#This Row],[base_price]] &gt;= 10092000, "High", "Medium")))</f>
        <v>Low</v>
      </c>
    </row>
    <row r="5419" spans="1:22" x14ac:dyDescent="0.25">
      <c r="A5419" s="1" t="s">
        <v>15080</v>
      </c>
      <c r="B5419" s="1" t="s">
        <v>15081</v>
      </c>
      <c r="C5419" s="2">
        <v>44605</v>
      </c>
      <c r="D5419" s="1" t="s">
        <v>15082</v>
      </c>
      <c r="E5419" s="4">
        <v>33060</v>
      </c>
      <c r="F5419">
        <v>1</v>
      </c>
      <c r="G5419" s="4">
        <v>330600</v>
      </c>
      <c r="H5419" s="4">
        <v>0</v>
      </c>
      <c r="I5419" s="4">
        <v>330600</v>
      </c>
      <c r="J5419">
        <v>1</v>
      </c>
      <c r="K5419">
        <v>1</v>
      </c>
      <c r="L5419">
        <v>1</v>
      </c>
      <c r="M5419">
        <v>1</v>
      </c>
      <c r="N5419" s="2">
        <v>44607</v>
      </c>
      <c r="O5419" s="1" t="s">
        <v>15083</v>
      </c>
      <c r="P5419" s="4">
        <v>330600</v>
      </c>
      <c r="Q5419" s="4">
        <v>22794</v>
      </c>
      <c r="R5419" s="1" t="s">
        <v>383</v>
      </c>
      <c r="S5419" s="1" t="s">
        <v>50</v>
      </c>
      <c r="T5419" s="4">
        <f>Sales_Datas[[#This Row],[after_discount]]-(Sales_Datas[[#This Row],[qty_ordered]]*Sales_Datas[[#This Row],[cogs]])</f>
        <v>307806</v>
      </c>
      <c r="U5419" s="3">
        <f>IFERROR(Sales_Datas[[#This Row],[Gross_Profit]]/Sales_Datas[[#This Row],[after_discount]],0)</f>
        <v>0.93105263157894735</v>
      </c>
      <c r="V5419" s="1" t="str">
        <f>IF(Sales_Datas[[#This Row],[base_price]] &lt;= 632200, "Low", (IF(Sales_Datas[[#This Row],[base_price]] &gt;= 10092000, "High", "Medium")))</f>
        <v>Low</v>
      </c>
    </row>
    <row r="5420" spans="1:22" x14ac:dyDescent="0.25">
      <c r="A5420" s="1" t="s">
        <v>15084</v>
      </c>
      <c r="B5420" s="1" t="s">
        <v>15085</v>
      </c>
      <c r="C5420" s="2">
        <v>44618</v>
      </c>
      <c r="D5420" s="1" t="s">
        <v>15082</v>
      </c>
      <c r="E5420" s="4">
        <v>33060</v>
      </c>
      <c r="F5420">
        <v>1</v>
      </c>
      <c r="G5420" s="4">
        <v>330600</v>
      </c>
      <c r="H5420" s="4">
        <v>0</v>
      </c>
      <c r="I5420" s="4">
        <v>330600</v>
      </c>
      <c r="J5420">
        <v>1</v>
      </c>
      <c r="K5420">
        <v>1</v>
      </c>
      <c r="L5420">
        <v>0</v>
      </c>
      <c r="M5420">
        <v>1</v>
      </c>
      <c r="N5420" s="2">
        <v>44597</v>
      </c>
      <c r="O5420" s="1" t="s">
        <v>15083</v>
      </c>
      <c r="P5420" s="4">
        <v>330600</v>
      </c>
      <c r="Q5420" s="4">
        <v>22794</v>
      </c>
      <c r="R5420" s="1" t="s">
        <v>383</v>
      </c>
      <c r="S5420" s="1" t="s">
        <v>50</v>
      </c>
      <c r="T5420" s="4">
        <f>Sales_Datas[[#This Row],[after_discount]]-(Sales_Datas[[#This Row],[qty_ordered]]*Sales_Datas[[#This Row],[cogs]])</f>
        <v>307806</v>
      </c>
      <c r="U5420" s="3">
        <f>IFERROR(Sales_Datas[[#This Row],[Gross_Profit]]/Sales_Datas[[#This Row],[after_discount]],0)</f>
        <v>0.93105263157894735</v>
      </c>
      <c r="V5420" s="1" t="str">
        <f>IF(Sales_Datas[[#This Row],[base_price]] &lt;= 632200, "Low", (IF(Sales_Datas[[#This Row],[base_price]] &gt;= 10092000, "High", "Medium")))</f>
        <v>Low</v>
      </c>
    </row>
    <row r="5421" spans="1:22" x14ac:dyDescent="0.25">
      <c r="A5421" s="1" t="s">
        <v>15086</v>
      </c>
      <c r="B5421" s="1" t="s">
        <v>15087</v>
      </c>
      <c r="C5421" s="2">
        <v>44355</v>
      </c>
      <c r="D5421" s="1" t="s">
        <v>9802</v>
      </c>
      <c r="E5421" s="4">
        <v>33060</v>
      </c>
      <c r="F5421">
        <v>1</v>
      </c>
      <c r="G5421" s="4">
        <v>330600</v>
      </c>
      <c r="H5421" s="4">
        <v>0</v>
      </c>
      <c r="I5421" s="4">
        <v>330600</v>
      </c>
      <c r="J5421">
        <v>1</v>
      </c>
      <c r="K5421">
        <v>1</v>
      </c>
      <c r="L5421">
        <v>1</v>
      </c>
      <c r="M5421">
        <v>1</v>
      </c>
      <c r="N5421" s="2">
        <v>44410</v>
      </c>
      <c r="O5421" s="1" t="s">
        <v>9803</v>
      </c>
      <c r="P5421" s="4">
        <v>330600</v>
      </c>
      <c r="Q5421" s="4">
        <v>20126</v>
      </c>
      <c r="R5421" s="1" t="s">
        <v>344</v>
      </c>
      <c r="S5421" s="1" t="s">
        <v>50</v>
      </c>
      <c r="T5421" s="4">
        <f>Sales_Datas[[#This Row],[after_discount]]-(Sales_Datas[[#This Row],[qty_ordered]]*Sales_Datas[[#This Row],[cogs]])</f>
        <v>310474</v>
      </c>
      <c r="U5421" s="3">
        <f>IFERROR(Sales_Datas[[#This Row],[Gross_Profit]]/Sales_Datas[[#This Row],[after_discount]],0)</f>
        <v>0.93912280701754391</v>
      </c>
      <c r="V5421" s="1" t="str">
        <f>IF(Sales_Datas[[#This Row],[base_price]] &lt;= 632200, "Low", (IF(Sales_Datas[[#This Row],[base_price]] &gt;= 10092000, "High", "Medium")))</f>
        <v>Low</v>
      </c>
    </row>
    <row r="5422" spans="1:22" x14ac:dyDescent="0.25">
      <c r="A5422" s="1" t="s">
        <v>15088</v>
      </c>
      <c r="B5422" s="1" t="s">
        <v>647</v>
      </c>
      <c r="C5422" s="2">
        <v>44402</v>
      </c>
      <c r="D5422" s="1" t="s">
        <v>9802</v>
      </c>
      <c r="E5422" s="4">
        <v>33060</v>
      </c>
      <c r="F5422">
        <v>1</v>
      </c>
      <c r="G5422" s="4">
        <v>330600</v>
      </c>
      <c r="H5422" s="4">
        <v>0</v>
      </c>
      <c r="I5422" s="4">
        <v>330600</v>
      </c>
      <c r="J5422">
        <v>1</v>
      </c>
      <c r="K5422">
        <v>1</v>
      </c>
      <c r="L5422">
        <v>1</v>
      </c>
      <c r="M5422">
        <v>1</v>
      </c>
      <c r="N5422" s="2">
        <v>44405</v>
      </c>
      <c r="O5422" s="1" t="s">
        <v>9803</v>
      </c>
      <c r="P5422" s="4">
        <v>330600</v>
      </c>
      <c r="Q5422" s="4">
        <v>20126</v>
      </c>
      <c r="R5422" s="1" t="s">
        <v>344</v>
      </c>
      <c r="S5422" s="1" t="s">
        <v>50</v>
      </c>
      <c r="T5422" s="4">
        <f>Sales_Datas[[#This Row],[after_discount]]-(Sales_Datas[[#This Row],[qty_ordered]]*Sales_Datas[[#This Row],[cogs]])</f>
        <v>310474</v>
      </c>
      <c r="U5422" s="3">
        <f>IFERROR(Sales_Datas[[#This Row],[Gross_Profit]]/Sales_Datas[[#This Row],[after_discount]],0)</f>
        <v>0.93912280701754391</v>
      </c>
      <c r="V5422" s="1" t="str">
        <f>IF(Sales_Datas[[#This Row],[base_price]] &lt;= 632200, "Low", (IF(Sales_Datas[[#This Row],[base_price]] &gt;= 10092000, "High", "Medium")))</f>
        <v>Low</v>
      </c>
    </row>
    <row r="5423" spans="1:22" x14ac:dyDescent="0.25">
      <c r="A5423" s="1" t="s">
        <v>15089</v>
      </c>
      <c r="B5423" s="1" t="s">
        <v>2950</v>
      </c>
      <c r="C5423" s="2">
        <v>44403</v>
      </c>
      <c r="D5423" s="1" t="s">
        <v>9802</v>
      </c>
      <c r="E5423" s="4">
        <v>33060</v>
      </c>
      <c r="F5423">
        <v>1</v>
      </c>
      <c r="G5423" s="4">
        <v>330600</v>
      </c>
      <c r="H5423" s="4">
        <v>0</v>
      </c>
      <c r="I5423" s="4">
        <v>330600</v>
      </c>
      <c r="J5423">
        <v>1</v>
      </c>
      <c r="K5423">
        <v>1</v>
      </c>
      <c r="L5423">
        <v>1</v>
      </c>
      <c r="M5423">
        <v>11</v>
      </c>
      <c r="N5423" s="2">
        <v>44390</v>
      </c>
      <c r="O5423" s="1" t="s">
        <v>9803</v>
      </c>
      <c r="P5423" s="4">
        <v>330600</v>
      </c>
      <c r="Q5423" s="4">
        <v>20126</v>
      </c>
      <c r="R5423" s="1" t="s">
        <v>344</v>
      </c>
      <c r="S5423" s="1" t="s">
        <v>1125</v>
      </c>
      <c r="T5423" s="4">
        <f>Sales_Datas[[#This Row],[after_discount]]-(Sales_Datas[[#This Row],[qty_ordered]]*Sales_Datas[[#This Row],[cogs]])</f>
        <v>310474</v>
      </c>
      <c r="U5423" s="3">
        <f>IFERROR(Sales_Datas[[#This Row],[Gross_Profit]]/Sales_Datas[[#This Row],[after_discount]],0)</f>
        <v>0.93912280701754391</v>
      </c>
      <c r="V5423" s="1" t="str">
        <f>IF(Sales_Datas[[#This Row],[base_price]] &lt;= 632200, "Low", (IF(Sales_Datas[[#This Row],[base_price]] &gt;= 10092000, "High", "Medium")))</f>
        <v>Low</v>
      </c>
    </row>
    <row r="5424" spans="1:22" x14ac:dyDescent="0.25">
      <c r="A5424" s="1" t="s">
        <v>15090</v>
      </c>
      <c r="B5424" s="1" t="s">
        <v>1573</v>
      </c>
      <c r="C5424" s="2">
        <v>44407</v>
      </c>
      <c r="D5424" s="1" t="s">
        <v>9802</v>
      </c>
      <c r="E5424" s="4">
        <v>33060</v>
      </c>
      <c r="F5424">
        <v>1</v>
      </c>
      <c r="G5424" s="4">
        <v>330600</v>
      </c>
      <c r="H5424" s="4">
        <v>0</v>
      </c>
      <c r="I5424" s="4">
        <v>330600</v>
      </c>
      <c r="J5424">
        <v>1</v>
      </c>
      <c r="K5424">
        <v>1</v>
      </c>
      <c r="L5424">
        <v>1</v>
      </c>
      <c r="M5424">
        <v>1</v>
      </c>
      <c r="N5424" s="2">
        <v>44400</v>
      </c>
      <c r="O5424" s="1" t="s">
        <v>9803</v>
      </c>
      <c r="P5424" s="4">
        <v>330600</v>
      </c>
      <c r="Q5424" s="4">
        <v>20126</v>
      </c>
      <c r="R5424" s="1" t="s">
        <v>344</v>
      </c>
      <c r="S5424" s="1" t="s">
        <v>50</v>
      </c>
      <c r="T5424" s="4">
        <f>Sales_Datas[[#This Row],[after_discount]]-(Sales_Datas[[#This Row],[qty_ordered]]*Sales_Datas[[#This Row],[cogs]])</f>
        <v>310474</v>
      </c>
      <c r="U5424" s="3">
        <f>IFERROR(Sales_Datas[[#This Row],[Gross_Profit]]/Sales_Datas[[#This Row],[after_discount]],0)</f>
        <v>0.93912280701754391</v>
      </c>
      <c r="V5424" s="1" t="str">
        <f>IF(Sales_Datas[[#This Row],[base_price]] &lt;= 632200, "Low", (IF(Sales_Datas[[#This Row],[base_price]] &gt;= 10092000, "High", "Medium")))</f>
        <v>Low</v>
      </c>
    </row>
    <row r="5425" spans="1:22" x14ac:dyDescent="0.25">
      <c r="A5425" s="1" t="s">
        <v>15091</v>
      </c>
      <c r="B5425" s="1" t="s">
        <v>12183</v>
      </c>
      <c r="C5425" s="2">
        <v>44476</v>
      </c>
      <c r="D5425" s="1" t="s">
        <v>9799</v>
      </c>
      <c r="E5425" s="4">
        <v>16530</v>
      </c>
      <c r="F5425">
        <v>2</v>
      </c>
      <c r="G5425" s="4">
        <v>330600</v>
      </c>
      <c r="H5425" s="4">
        <v>0</v>
      </c>
      <c r="I5425" s="4">
        <v>330600</v>
      </c>
      <c r="J5425">
        <v>1</v>
      </c>
      <c r="K5425">
        <v>1</v>
      </c>
      <c r="L5425">
        <v>1</v>
      </c>
      <c r="M5425">
        <v>12</v>
      </c>
      <c r="N5425" s="2">
        <v>44393</v>
      </c>
      <c r="O5425" s="1" t="s">
        <v>9800</v>
      </c>
      <c r="P5425" s="4">
        <v>165300</v>
      </c>
      <c r="Q5425" s="4">
        <v>14848</v>
      </c>
      <c r="R5425" s="1" t="s">
        <v>344</v>
      </c>
      <c r="S5425" s="1" t="s">
        <v>1137</v>
      </c>
      <c r="T5425" s="4">
        <f>Sales_Datas[[#This Row],[after_discount]]-(Sales_Datas[[#This Row],[qty_ordered]]*Sales_Datas[[#This Row],[cogs]])</f>
        <v>300904</v>
      </c>
      <c r="U5425" s="3">
        <f>IFERROR(Sales_Datas[[#This Row],[Gross_Profit]]/Sales_Datas[[#This Row],[after_discount]],0)</f>
        <v>0.91017543859649119</v>
      </c>
      <c r="V5425" s="1" t="str">
        <f>IF(Sales_Datas[[#This Row],[base_price]] &lt;= 632200, "Low", (IF(Sales_Datas[[#This Row],[base_price]] &gt;= 10092000, "High", "Medium")))</f>
        <v>Low</v>
      </c>
    </row>
    <row r="5426" spans="1:22" x14ac:dyDescent="0.25">
      <c r="A5426" s="1" t="s">
        <v>15092</v>
      </c>
      <c r="B5426" s="1" t="s">
        <v>15093</v>
      </c>
      <c r="C5426" s="2">
        <v>44508</v>
      </c>
      <c r="D5426" s="1" t="s">
        <v>9802</v>
      </c>
      <c r="E5426" s="4">
        <v>33060</v>
      </c>
      <c r="F5426">
        <v>1</v>
      </c>
      <c r="G5426" s="4">
        <v>330600</v>
      </c>
      <c r="H5426" s="4">
        <v>0</v>
      </c>
      <c r="I5426" s="4">
        <v>330600</v>
      </c>
      <c r="J5426">
        <v>1</v>
      </c>
      <c r="K5426">
        <v>1</v>
      </c>
      <c r="L5426">
        <v>1</v>
      </c>
      <c r="M5426">
        <v>1</v>
      </c>
      <c r="N5426" s="2">
        <v>44383</v>
      </c>
      <c r="O5426" s="1" t="s">
        <v>9803</v>
      </c>
      <c r="P5426" s="4">
        <v>330600</v>
      </c>
      <c r="Q5426" s="4">
        <v>20126</v>
      </c>
      <c r="R5426" s="1" t="s">
        <v>344</v>
      </c>
      <c r="S5426" s="1" t="s">
        <v>50</v>
      </c>
      <c r="T5426" s="4">
        <f>Sales_Datas[[#This Row],[after_discount]]-(Sales_Datas[[#This Row],[qty_ordered]]*Sales_Datas[[#This Row],[cogs]])</f>
        <v>310474</v>
      </c>
      <c r="U5426" s="3">
        <f>IFERROR(Sales_Datas[[#This Row],[Gross_Profit]]/Sales_Datas[[#This Row],[after_discount]],0)</f>
        <v>0.93912280701754391</v>
      </c>
      <c r="V5426" s="1" t="str">
        <f>IF(Sales_Datas[[#This Row],[base_price]] &lt;= 632200, "Low", (IF(Sales_Datas[[#This Row],[base_price]] &gt;= 10092000, "High", "Medium")))</f>
        <v>Low</v>
      </c>
    </row>
    <row r="5427" spans="1:22" x14ac:dyDescent="0.25">
      <c r="A5427" s="1" t="s">
        <v>15094</v>
      </c>
      <c r="B5427" s="1" t="s">
        <v>15095</v>
      </c>
      <c r="C5427" s="2">
        <v>44774</v>
      </c>
      <c r="D5427" s="1" t="s">
        <v>15096</v>
      </c>
      <c r="E5427" s="4">
        <v>32712</v>
      </c>
      <c r="F5427">
        <v>1</v>
      </c>
      <c r="G5427" s="4">
        <v>327120</v>
      </c>
      <c r="H5427" s="4">
        <v>0</v>
      </c>
      <c r="I5427" s="4">
        <v>327120</v>
      </c>
      <c r="J5427">
        <v>1</v>
      </c>
      <c r="K5427">
        <v>1</v>
      </c>
      <c r="L5427">
        <v>1</v>
      </c>
      <c r="M5427">
        <v>1</v>
      </c>
      <c r="N5427" s="2">
        <v>44503</v>
      </c>
      <c r="O5427" s="1" t="s">
        <v>15097</v>
      </c>
      <c r="P5427" s="4">
        <v>327120</v>
      </c>
      <c r="Q5427" s="4">
        <v>19952</v>
      </c>
      <c r="R5427" s="1" t="s">
        <v>383</v>
      </c>
      <c r="S5427" s="1" t="s">
        <v>50</v>
      </c>
      <c r="T5427" s="4">
        <f>Sales_Datas[[#This Row],[after_discount]]-(Sales_Datas[[#This Row],[qty_ordered]]*Sales_Datas[[#This Row],[cogs]])</f>
        <v>307168</v>
      </c>
      <c r="U5427" s="3">
        <f>IFERROR(Sales_Datas[[#This Row],[Gross_Profit]]/Sales_Datas[[#This Row],[after_discount]],0)</f>
        <v>0.93900709219858158</v>
      </c>
      <c r="V5427" s="1" t="str">
        <f>IF(Sales_Datas[[#This Row],[base_price]] &lt;= 632200, "Low", (IF(Sales_Datas[[#This Row],[base_price]] &gt;= 10092000, "High", "Medium")))</f>
        <v>Low</v>
      </c>
    </row>
    <row r="5428" spans="1:22" x14ac:dyDescent="0.25">
      <c r="A5428" s="1" t="s">
        <v>15098</v>
      </c>
      <c r="B5428" s="1" t="s">
        <v>10448</v>
      </c>
      <c r="C5428" s="2">
        <v>44490</v>
      </c>
      <c r="D5428" s="1" t="s">
        <v>15099</v>
      </c>
      <c r="E5428" s="4">
        <v>32480</v>
      </c>
      <c r="F5428">
        <v>1</v>
      </c>
      <c r="G5428" s="4">
        <v>324800</v>
      </c>
      <c r="H5428" s="4">
        <v>0</v>
      </c>
      <c r="I5428" s="4">
        <v>324800</v>
      </c>
      <c r="J5428">
        <v>1</v>
      </c>
      <c r="K5428">
        <v>1</v>
      </c>
      <c r="L5428">
        <v>0</v>
      </c>
      <c r="M5428">
        <v>1</v>
      </c>
      <c r="N5428" s="2">
        <v>44400</v>
      </c>
      <c r="O5428" s="1" t="s">
        <v>15100</v>
      </c>
      <c r="P5428" s="4">
        <v>324800</v>
      </c>
      <c r="Q5428" s="4">
        <v>28884</v>
      </c>
      <c r="R5428" s="1" t="s">
        <v>554</v>
      </c>
      <c r="S5428" s="1" t="s">
        <v>50</v>
      </c>
      <c r="T5428" s="4">
        <f>Sales_Datas[[#This Row],[after_discount]]-(Sales_Datas[[#This Row],[qty_ordered]]*Sales_Datas[[#This Row],[cogs]])</f>
        <v>295916</v>
      </c>
      <c r="U5428" s="3">
        <f>IFERROR(Sales_Datas[[#This Row],[Gross_Profit]]/Sales_Datas[[#This Row],[after_discount]],0)</f>
        <v>0.91107142857142853</v>
      </c>
      <c r="V5428" s="1" t="str">
        <f>IF(Sales_Datas[[#This Row],[base_price]] &lt;= 632200, "Low", (IF(Sales_Datas[[#This Row],[base_price]] &gt;= 10092000, "High", "Medium")))</f>
        <v>Low</v>
      </c>
    </row>
    <row r="5429" spans="1:22" x14ac:dyDescent="0.25">
      <c r="A5429" s="1" t="s">
        <v>15101</v>
      </c>
      <c r="B5429" s="1" t="s">
        <v>10843</v>
      </c>
      <c r="C5429" s="2">
        <v>44810</v>
      </c>
      <c r="D5429" s="1" t="s">
        <v>15102</v>
      </c>
      <c r="E5429" s="4">
        <v>16240</v>
      </c>
      <c r="F5429">
        <v>2</v>
      </c>
      <c r="G5429" s="4">
        <v>324800</v>
      </c>
      <c r="H5429" s="4">
        <v>0</v>
      </c>
      <c r="I5429" s="4">
        <v>324800</v>
      </c>
      <c r="J5429">
        <v>1</v>
      </c>
      <c r="K5429">
        <v>1</v>
      </c>
      <c r="L5429">
        <v>0</v>
      </c>
      <c r="M5429">
        <v>1</v>
      </c>
      <c r="N5429" s="2">
        <v>44605</v>
      </c>
      <c r="O5429" s="1" t="s">
        <v>15103</v>
      </c>
      <c r="P5429" s="4">
        <v>162400</v>
      </c>
      <c r="Q5429" s="4">
        <v>12296</v>
      </c>
      <c r="R5429" s="1" t="s">
        <v>554</v>
      </c>
      <c r="S5429" s="1" t="s">
        <v>50</v>
      </c>
      <c r="T5429" s="4">
        <f>Sales_Datas[[#This Row],[after_discount]]-(Sales_Datas[[#This Row],[qty_ordered]]*Sales_Datas[[#This Row],[cogs]])</f>
        <v>300208</v>
      </c>
      <c r="U5429" s="3">
        <f>IFERROR(Sales_Datas[[#This Row],[Gross_Profit]]/Sales_Datas[[#This Row],[after_discount]],0)</f>
        <v>0.92428571428571427</v>
      </c>
      <c r="V5429" s="1" t="str">
        <f>IF(Sales_Datas[[#This Row],[base_price]] &lt;= 632200, "Low", (IF(Sales_Datas[[#This Row],[base_price]] &gt;= 10092000, "High", "Medium")))</f>
        <v>Low</v>
      </c>
    </row>
    <row r="5430" spans="1:22" x14ac:dyDescent="0.25">
      <c r="A5430" s="1" t="s">
        <v>15104</v>
      </c>
      <c r="B5430" s="1" t="s">
        <v>4806</v>
      </c>
      <c r="C5430" s="2">
        <v>44835</v>
      </c>
      <c r="D5430" s="1" t="s">
        <v>15105</v>
      </c>
      <c r="E5430" s="4">
        <v>32480</v>
      </c>
      <c r="F5430">
        <v>1</v>
      </c>
      <c r="G5430" s="4">
        <v>324800</v>
      </c>
      <c r="H5430" s="4">
        <v>0</v>
      </c>
      <c r="I5430" s="4">
        <v>324800</v>
      </c>
      <c r="J5430">
        <v>1</v>
      </c>
      <c r="K5430">
        <v>0</v>
      </c>
      <c r="L5430">
        <v>0</v>
      </c>
      <c r="M5430">
        <v>4</v>
      </c>
      <c r="N5430" s="2">
        <v>44553</v>
      </c>
      <c r="O5430" s="1" t="s">
        <v>15106</v>
      </c>
      <c r="P5430" s="4">
        <v>324800</v>
      </c>
      <c r="Q5430" s="4">
        <v>28536</v>
      </c>
      <c r="R5430" s="1" t="s">
        <v>554</v>
      </c>
      <c r="S5430" s="1" t="s">
        <v>34</v>
      </c>
      <c r="T5430" s="4">
        <f>Sales_Datas[[#This Row],[after_discount]]-(Sales_Datas[[#This Row],[qty_ordered]]*Sales_Datas[[#This Row],[cogs]])</f>
        <v>296264</v>
      </c>
      <c r="U5430" s="3">
        <f>IFERROR(Sales_Datas[[#This Row],[Gross_Profit]]/Sales_Datas[[#This Row],[after_discount]],0)</f>
        <v>0.91214285714285714</v>
      </c>
      <c r="V5430" s="1" t="str">
        <f>IF(Sales_Datas[[#This Row],[base_price]] &lt;= 632200, "Low", (IF(Sales_Datas[[#This Row],[base_price]] &gt;= 10092000, "High", "Medium")))</f>
        <v>Low</v>
      </c>
    </row>
    <row r="5431" spans="1:22" x14ac:dyDescent="0.25">
      <c r="A5431" s="1" t="s">
        <v>15107</v>
      </c>
      <c r="B5431" s="1" t="s">
        <v>15108</v>
      </c>
      <c r="C5431" s="2">
        <v>44576</v>
      </c>
      <c r="D5431" s="1" t="s">
        <v>15109</v>
      </c>
      <c r="E5431" s="4">
        <v>32480</v>
      </c>
      <c r="F5431">
        <v>1</v>
      </c>
      <c r="G5431" s="4">
        <v>324800</v>
      </c>
      <c r="H5431" s="4">
        <v>0</v>
      </c>
      <c r="I5431" s="4">
        <v>324800</v>
      </c>
      <c r="J5431">
        <v>1</v>
      </c>
      <c r="K5431">
        <v>1</v>
      </c>
      <c r="L5431">
        <v>0</v>
      </c>
      <c r="M5431">
        <v>1</v>
      </c>
      <c r="N5431" s="2">
        <v>44572</v>
      </c>
      <c r="O5431" s="1" t="s">
        <v>15110</v>
      </c>
      <c r="P5431" s="4">
        <v>324800</v>
      </c>
      <c r="Q5431" s="4">
        <v>23026</v>
      </c>
      <c r="R5431" s="1" t="s">
        <v>23</v>
      </c>
      <c r="S5431" s="1" t="s">
        <v>50</v>
      </c>
      <c r="T5431" s="4">
        <f>Sales_Datas[[#This Row],[after_discount]]-(Sales_Datas[[#This Row],[qty_ordered]]*Sales_Datas[[#This Row],[cogs]])</f>
        <v>301774</v>
      </c>
      <c r="U5431" s="3">
        <f>IFERROR(Sales_Datas[[#This Row],[Gross_Profit]]/Sales_Datas[[#This Row],[after_discount]],0)</f>
        <v>0.92910714285714291</v>
      </c>
      <c r="V5431" s="1" t="str">
        <f>IF(Sales_Datas[[#This Row],[base_price]] &lt;= 632200, "Low", (IF(Sales_Datas[[#This Row],[base_price]] &gt;= 10092000, "High", "Medium")))</f>
        <v>Low</v>
      </c>
    </row>
    <row r="5432" spans="1:22" x14ac:dyDescent="0.25">
      <c r="A5432" s="1" t="s">
        <v>15111</v>
      </c>
      <c r="B5432" s="1" t="s">
        <v>15112</v>
      </c>
      <c r="C5432" s="2">
        <v>44432</v>
      </c>
      <c r="D5432" s="1" t="s">
        <v>15113</v>
      </c>
      <c r="E5432" s="4">
        <v>16182</v>
      </c>
      <c r="F5432">
        <v>2</v>
      </c>
      <c r="G5432" s="4">
        <v>323640</v>
      </c>
      <c r="H5432" s="4">
        <v>0</v>
      </c>
      <c r="I5432" s="4">
        <v>323640</v>
      </c>
      <c r="J5432">
        <v>1</v>
      </c>
      <c r="K5432">
        <v>1</v>
      </c>
      <c r="L5432">
        <v>1</v>
      </c>
      <c r="M5432">
        <v>1</v>
      </c>
      <c r="N5432" s="2">
        <v>44430</v>
      </c>
      <c r="O5432" s="1" t="s">
        <v>15114</v>
      </c>
      <c r="P5432" s="4">
        <v>161820</v>
      </c>
      <c r="Q5432" s="4">
        <v>9686</v>
      </c>
      <c r="R5432" s="1" t="s">
        <v>75</v>
      </c>
      <c r="S5432" s="1" t="s">
        <v>50</v>
      </c>
      <c r="T5432" s="4">
        <f>Sales_Datas[[#This Row],[after_discount]]-(Sales_Datas[[#This Row],[qty_ordered]]*Sales_Datas[[#This Row],[cogs]])</f>
        <v>304268</v>
      </c>
      <c r="U5432" s="3">
        <f>IFERROR(Sales_Datas[[#This Row],[Gross_Profit]]/Sales_Datas[[#This Row],[after_discount]],0)</f>
        <v>0.94014336917562724</v>
      </c>
      <c r="V5432" s="1" t="str">
        <f>IF(Sales_Datas[[#This Row],[base_price]] &lt;= 632200, "Low", (IF(Sales_Datas[[#This Row],[base_price]] &gt;= 10092000, "High", "Medium")))</f>
        <v>Low</v>
      </c>
    </row>
    <row r="5433" spans="1:22" x14ac:dyDescent="0.25">
      <c r="A5433" s="1" t="s">
        <v>15115</v>
      </c>
      <c r="B5433" s="1" t="s">
        <v>15116</v>
      </c>
      <c r="C5433" s="2">
        <v>44354</v>
      </c>
      <c r="D5433" s="1" t="s">
        <v>15117</v>
      </c>
      <c r="E5433" s="4">
        <v>32016</v>
      </c>
      <c r="F5433">
        <v>1</v>
      </c>
      <c r="G5433" s="4">
        <v>320160</v>
      </c>
      <c r="H5433" s="4">
        <v>0</v>
      </c>
      <c r="I5433" s="4">
        <v>320160</v>
      </c>
      <c r="J5433">
        <v>1</v>
      </c>
      <c r="K5433">
        <v>1</v>
      </c>
      <c r="L5433">
        <v>1</v>
      </c>
      <c r="M5433">
        <v>1</v>
      </c>
      <c r="N5433" s="2">
        <v>44399</v>
      </c>
      <c r="O5433" s="1" t="s">
        <v>15118</v>
      </c>
      <c r="P5433" s="4">
        <v>320160</v>
      </c>
      <c r="Q5433" s="4">
        <v>23026</v>
      </c>
      <c r="R5433" s="1" t="s">
        <v>191</v>
      </c>
      <c r="S5433" s="1" t="s">
        <v>50</v>
      </c>
      <c r="T5433" s="4">
        <f>Sales_Datas[[#This Row],[after_discount]]-(Sales_Datas[[#This Row],[qty_ordered]]*Sales_Datas[[#This Row],[cogs]])</f>
        <v>297134</v>
      </c>
      <c r="U5433" s="3">
        <f>IFERROR(Sales_Datas[[#This Row],[Gross_Profit]]/Sales_Datas[[#This Row],[after_discount]],0)</f>
        <v>0.92807971014492752</v>
      </c>
      <c r="V5433" s="1" t="str">
        <f>IF(Sales_Datas[[#This Row],[base_price]] &lt;= 632200, "Low", (IF(Sales_Datas[[#This Row],[base_price]] &gt;= 10092000, "High", "Medium")))</f>
        <v>Low</v>
      </c>
    </row>
    <row r="5434" spans="1:22" x14ac:dyDescent="0.25">
      <c r="A5434" s="1" t="s">
        <v>15119</v>
      </c>
      <c r="B5434" s="1" t="s">
        <v>15120</v>
      </c>
      <c r="C5434" s="2">
        <v>44437</v>
      </c>
      <c r="D5434" s="1" t="s">
        <v>15121</v>
      </c>
      <c r="E5434" s="4">
        <v>31900</v>
      </c>
      <c r="F5434">
        <v>1</v>
      </c>
      <c r="G5434" s="4">
        <v>319000</v>
      </c>
      <c r="H5434" s="4">
        <v>0</v>
      </c>
      <c r="I5434" s="4">
        <v>319000</v>
      </c>
      <c r="J5434">
        <v>1</v>
      </c>
      <c r="K5434">
        <v>1</v>
      </c>
      <c r="L5434">
        <v>1</v>
      </c>
      <c r="M5434">
        <v>1</v>
      </c>
      <c r="N5434" s="2">
        <v>44411</v>
      </c>
      <c r="O5434" s="1" t="s">
        <v>15122</v>
      </c>
      <c r="P5434" s="4">
        <v>319000</v>
      </c>
      <c r="Q5434" s="4">
        <v>21982</v>
      </c>
      <c r="R5434" s="1" t="s">
        <v>475</v>
      </c>
      <c r="S5434" s="1" t="s">
        <v>50</v>
      </c>
      <c r="T5434" s="4">
        <f>Sales_Datas[[#This Row],[after_discount]]-(Sales_Datas[[#This Row],[qty_ordered]]*Sales_Datas[[#This Row],[cogs]])</f>
        <v>297018</v>
      </c>
      <c r="U5434" s="3">
        <f>IFERROR(Sales_Datas[[#This Row],[Gross_Profit]]/Sales_Datas[[#This Row],[after_discount]],0)</f>
        <v>0.93109090909090908</v>
      </c>
      <c r="V5434" s="1" t="str">
        <f>IF(Sales_Datas[[#This Row],[base_price]] &lt;= 632200, "Low", (IF(Sales_Datas[[#This Row],[base_price]] &gt;= 10092000, "High", "Medium")))</f>
        <v>Low</v>
      </c>
    </row>
    <row r="5435" spans="1:22" x14ac:dyDescent="0.25">
      <c r="A5435" s="1" t="s">
        <v>15123</v>
      </c>
      <c r="B5435" s="1" t="s">
        <v>15124</v>
      </c>
      <c r="C5435" s="2">
        <v>44659</v>
      </c>
      <c r="D5435" s="1" t="s">
        <v>15125</v>
      </c>
      <c r="E5435" s="4">
        <v>31900</v>
      </c>
      <c r="F5435">
        <v>1</v>
      </c>
      <c r="G5435" s="4">
        <v>319000</v>
      </c>
      <c r="H5435" s="4">
        <v>0</v>
      </c>
      <c r="I5435" s="4">
        <v>319000</v>
      </c>
      <c r="J5435">
        <v>1</v>
      </c>
      <c r="K5435">
        <v>0</v>
      </c>
      <c r="L5435">
        <v>0</v>
      </c>
      <c r="M5435">
        <v>4</v>
      </c>
      <c r="N5435" s="2">
        <v>44796</v>
      </c>
      <c r="O5435" s="1" t="s">
        <v>15126</v>
      </c>
      <c r="P5435" s="4">
        <v>319000</v>
      </c>
      <c r="Q5435" s="4">
        <v>24244</v>
      </c>
      <c r="R5435" s="1" t="s">
        <v>475</v>
      </c>
      <c r="S5435" s="1" t="s">
        <v>34</v>
      </c>
      <c r="T5435" s="4">
        <f>Sales_Datas[[#This Row],[after_discount]]-(Sales_Datas[[#This Row],[qty_ordered]]*Sales_Datas[[#This Row],[cogs]])</f>
        <v>294756</v>
      </c>
      <c r="U5435" s="3">
        <f>IFERROR(Sales_Datas[[#This Row],[Gross_Profit]]/Sales_Datas[[#This Row],[after_discount]],0)</f>
        <v>0.92400000000000004</v>
      </c>
      <c r="V5435" s="1" t="str">
        <f>IF(Sales_Datas[[#This Row],[base_price]] &lt;= 632200, "Low", (IF(Sales_Datas[[#This Row],[base_price]] &gt;= 10092000, "High", "Medium")))</f>
        <v>Low</v>
      </c>
    </row>
    <row r="5436" spans="1:22" x14ac:dyDescent="0.25">
      <c r="A5436" s="1" t="s">
        <v>15127</v>
      </c>
      <c r="B5436" s="1" t="s">
        <v>15128</v>
      </c>
      <c r="C5436" s="2">
        <v>44838</v>
      </c>
      <c r="D5436" s="1" t="s">
        <v>15129</v>
      </c>
      <c r="E5436" s="4">
        <v>31900</v>
      </c>
      <c r="F5436">
        <v>1</v>
      </c>
      <c r="G5436" s="4">
        <v>319000</v>
      </c>
      <c r="H5436" s="4">
        <v>0</v>
      </c>
      <c r="I5436" s="4">
        <v>319000</v>
      </c>
      <c r="J5436">
        <v>1</v>
      </c>
      <c r="K5436">
        <v>0</v>
      </c>
      <c r="L5436">
        <v>0</v>
      </c>
      <c r="M5436">
        <v>1</v>
      </c>
      <c r="N5436" s="2">
        <v>44666</v>
      </c>
      <c r="O5436" s="1" t="s">
        <v>15130</v>
      </c>
      <c r="P5436" s="4">
        <v>319000</v>
      </c>
      <c r="Q5436" s="4">
        <v>24882</v>
      </c>
      <c r="R5436" s="1" t="s">
        <v>475</v>
      </c>
      <c r="S5436" s="1" t="s">
        <v>50</v>
      </c>
      <c r="T5436" s="4">
        <f>Sales_Datas[[#This Row],[after_discount]]-(Sales_Datas[[#This Row],[qty_ordered]]*Sales_Datas[[#This Row],[cogs]])</f>
        <v>294118</v>
      </c>
      <c r="U5436" s="3">
        <f>IFERROR(Sales_Datas[[#This Row],[Gross_Profit]]/Sales_Datas[[#This Row],[after_discount]],0)</f>
        <v>0.92200000000000004</v>
      </c>
      <c r="V5436" s="1" t="str">
        <f>IF(Sales_Datas[[#This Row],[base_price]] &lt;= 632200, "Low", (IF(Sales_Datas[[#This Row],[base_price]] &gt;= 10092000, "High", "Medium")))</f>
        <v>Low</v>
      </c>
    </row>
    <row r="5437" spans="1:22" x14ac:dyDescent="0.25">
      <c r="A5437" s="1" t="s">
        <v>15131</v>
      </c>
      <c r="B5437" s="1" t="s">
        <v>15128</v>
      </c>
      <c r="C5437" s="2">
        <v>44869</v>
      </c>
      <c r="D5437" s="1" t="s">
        <v>15129</v>
      </c>
      <c r="E5437" s="4">
        <v>31900</v>
      </c>
      <c r="F5437">
        <v>1</v>
      </c>
      <c r="G5437" s="4">
        <v>319000</v>
      </c>
      <c r="H5437" s="4">
        <v>0</v>
      </c>
      <c r="I5437" s="4">
        <v>319000</v>
      </c>
      <c r="J5437">
        <v>1</v>
      </c>
      <c r="K5437">
        <v>1</v>
      </c>
      <c r="L5437">
        <v>1</v>
      </c>
      <c r="M5437">
        <v>1</v>
      </c>
      <c r="N5437" s="2">
        <v>44666</v>
      </c>
      <c r="O5437" s="1" t="s">
        <v>15130</v>
      </c>
      <c r="P5437" s="4">
        <v>319000</v>
      </c>
      <c r="Q5437" s="4">
        <v>24882</v>
      </c>
      <c r="R5437" s="1" t="s">
        <v>475</v>
      </c>
      <c r="S5437" s="1" t="s">
        <v>50</v>
      </c>
      <c r="T5437" s="4">
        <f>Sales_Datas[[#This Row],[after_discount]]-(Sales_Datas[[#This Row],[qty_ordered]]*Sales_Datas[[#This Row],[cogs]])</f>
        <v>294118</v>
      </c>
      <c r="U5437" s="3">
        <f>IFERROR(Sales_Datas[[#This Row],[Gross_Profit]]/Sales_Datas[[#This Row],[after_discount]],0)</f>
        <v>0.92200000000000004</v>
      </c>
      <c r="V5437" s="1" t="str">
        <f>IF(Sales_Datas[[#This Row],[base_price]] &lt;= 632200, "Low", (IF(Sales_Datas[[#This Row],[base_price]] &gt;= 10092000, "High", "Medium")))</f>
        <v>Low</v>
      </c>
    </row>
    <row r="5438" spans="1:22" x14ac:dyDescent="0.25">
      <c r="A5438" s="1" t="s">
        <v>15132</v>
      </c>
      <c r="B5438" s="1" t="s">
        <v>15133</v>
      </c>
      <c r="C5438" s="2">
        <v>44488</v>
      </c>
      <c r="D5438" s="1" t="s">
        <v>15134</v>
      </c>
      <c r="E5438" s="4">
        <v>31900</v>
      </c>
      <c r="F5438">
        <v>1</v>
      </c>
      <c r="G5438" s="4">
        <v>319000</v>
      </c>
      <c r="H5438" s="4">
        <v>0</v>
      </c>
      <c r="I5438" s="4">
        <v>319000</v>
      </c>
      <c r="J5438">
        <v>1</v>
      </c>
      <c r="K5438">
        <v>1</v>
      </c>
      <c r="L5438">
        <v>1</v>
      </c>
      <c r="M5438">
        <v>1</v>
      </c>
      <c r="N5438" s="2">
        <v>44489</v>
      </c>
      <c r="O5438" s="1" t="s">
        <v>15135</v>
      </c>
      <c r="P5438" s="4">
        <v>319000</v>
      </c>
      <c r="Q5438" s="4">
        <v>23896</v>
      </c>
      <c r="R5438" s="1" t="s">
        <v>383</v>
      </c>
      <c r="S5438" s="1" t="s">
        <v>50</v>
      </c>
      <c r="T5438" s="4">
        <f>Sales_Datas[[#This Row],[after_discount]]-(Sales_Datas[[#This Row],[qty_ordered]]*Sales_Datas[[#This Row],[cogs]])</f>
        <v>295104</v>
      </c>
      <c r="U5438" s="3">
        <f>IFERROR(Sales_Datas[[#This Row],[Gross_Profit]]/Sales_Datas[[#This Row],[after_discount]],0)</f>
        <v>0.92509090909090907</v>
      </c>
      <c r="V5438" s="1" t="str">
        <f>IF(Sales_Datas[[#This Row],[base_price]] &lt;= 632200, "Low", (IF(Sales_Datas[[#This Row],[base_price]] &gt;= 10092000, "High", "Medium")))</f>
        <v>Low</v>
      </c>
    </row>
    <row r="5439" spans="1:22" x14ac:dyDescent="0.25">
      <c r="A5439" s="1" t="s">
        <v>15136</v>
      </c>
      <c r="B5439" s="1" t="s">
        <v>15137</v>
      </c>
      <c r="C5439" s="2">
        <v>44582</v>
      </c>
      <c r="D5439" s="1" t="s">
        <v>15138</v>
      </c>
      <c r="E5439" s="4">
        <v>31900</v>
      </c>
      <c r="F5439">
        <v>1</v>
      </c>
      <c r="G5439" s="4">
        <v>319000</v>
      </c>
      <c r="H5439" s="4">
        <v>0</v>
      </c>
      <c r="I5439" s="4">
        <v>319000</v>
      </c>
      <c r="J5439">
        <v>1</v>
      </c>
      <c r="K5439">
        <v>1</v>
      </c>
      <c r="L5439">
        <v>1</v>
      </c>
      <c r="M5439">
        <v>1</v>
      </c>
      <c r="N5439" s="2">
        <v>44568</v>
      </c>
      <c r="O5439" s="1" t="s">
        <v>15139</v>
      </c>
      <c r="P5439" s="4">
        <v>319000</v>
      </c>
      <c r="Q5439" s="4">
        <v>26796</v>
      </c>
      <c r="R5439" s="1" t="s">
        <v>383</v>
      </c>
      <c r="S5439" s="1" t="s">
        <v>50</v>
      </c>
      <c r="T5439" s="4">
        <f>Sales_Datas[[#This Row],[after_discount]]-(Sales_Datas[[#This Row],[qty_ordered]]*Sales_Datas[[#This Row],[cogs]])</f>
        <v>292204</v>
      </c>
      <c r="U5439" s="3">
        <f>IFERROR(Sales_Datas[[#This Row],[Gross_Profit]]/Sales_Datas[[#This Row],[after_discount]],0)</f>
        <v>0.91600000000000004</v>
      </c>
      <c r="V5439" s="1" t="str">
        <f>IF(Sales_Datas[[#This Row],[base_price]] &lt;= 632200, "Low", (IF(Sales_Datas[[#This Row],[base_price]] &gt;= 10092000, "High", "Medium")))</f>
        <v>Low</v>
      </c>
    </row>
    <row r="5440" spans="1:22" x14ac:dyDescent="0.25">
      <c r="A5440" s="1" t="s">
        <v>15140</v>
      </c>
      <c r="B5440" s="1" t="s">
        <v>15141</v>
      </c>
      <c r="C5440" s="2">
        <v>44623</v>
      </c>
      <c r="D5440" s="1" t="s">
        <v>15134</v>
      </c>
      <c r="E5440" s="4">
        <v>31900</v>
      </c>
      <c r="F5440">
        <v>1</v>
      </c>
      <c r="G5440" s="4">
        <v>319000</v>
      </c>
      <c r="H5440" s="4">
        <v>0</v>
      </c>
      <c r="I5440" s="4">
        <v>319000</v>
      </c>
      <c r="J5440">
        <v>1</v>
      </c>
      <c r="K5440">
        <v>1</v>
      </c>
      <c r="L5440">
        <v>1</v>
      </c>
      <c r="M5440">
        <v>1</v>
      </c>
      <c r="N5440" s="2">
        <v>44640</v>
      </c>
      <c r="O5440" s="1" t="s">
        <v>15135</v>
      </c>
      <c r="P5440" s="4">
        <v>319000</v>
      </c>
      <c r="Q5440" s="4">
        <v>23896</v>
      </c>
      <c r="R5440" s="1" t="s">
        <v>383</v>
      </c>
      <c r="S5440" s="1" t="s">
        <v>50</v>
      </c>
      <c r="T5440" s="4">
        <f>Sales_Datas[[#This Row],[after_discount]]-(Sales_Datas[[#This Row],[qty_ordered]]*Sales_Datas[[#This Row],[cogs]])</f>
        <v>295104</v>
      </c>
      <c r="U5440" s="3">
        <f>IFERROR(Sales_Datas[[#This Row],[Gross_Profit]]/Sales_Datas[[#This Row],[after_discount]],0)</f>
        <v>0.92509090909090907</v>
      </c>
      <c r="V5440" s="1" t="str">
        <f>IF(Sales_Datas[[#This Row],[base_price]] &lt;= 632200, "Low", (IF(Sales_Datas[[#This Row],[base_price]] &gt;= 10092000, "High", "Medium")))</f>
        <v>Low</v>
      </c>
    </row>
    <row r="5441" spans="1:22" x14ac:dyDescent="0.25">
      <c r="A5441" s="1" t="s">
        <v>15142</v>
      </c>
      <c r="B5441" s="1" t="s">
        <v>15143</v>
      </c>
      <c r="C5441" s="2">
        <v>44650</v>
      </c>
      <c r="D5441" s="1" t="s">
        <v>15138</v>
      </c>
      <c r="E5441" s="4">
        <v>31900</v>
      </c>
      <c r="F5441">
        <v>1</v>
      </c>
      <c r="G5441" s="4">
        <v>319000</v>
      </c>
      <c r="H5441" s="4">
        <v>0</v>
      </c>
      <c r="I5441" s="4">
        <v>319000</v>
      </c>
      <c r="J5441">
        <v>1</v>
      </c>
      <c r="K5441">
        <v>1</v>
      </c>
      <c r="L5441">
        <v>1</v>
      </c>
      <c r="M5441">
        <v>1</v>
      </c>
      <c r="N5441" s="2">
        <v>44626</v>
      </c>
      <c r="O5441" s="1" t="s">
        <v>15139</v>
      </c>
      <c r="P5441" s="4">
        <v>319000</v>
      </c>
      <c r="Q5441" s="4">
        <v>26796</v>
      </c>
      <c r="R5441" s="1" t="s">
        <v>383</v>
      </c>
      <c r="S5441" s="1" t="s">
        <v>50</v>
      </c>
      <c r="T5441" s="4">
        <f>Sales_Datas[[#This Row],[after_discount]]-(Sales_Datas[[#This Row],[qty_ordered]]*Sales_Datas[[#This Row],[cogs]])</f>
        <v>292204</v>
      </c>
      <c r="U5441" s="3">
        <f>IFERROR(Sales_Datas[[#This Row],[Gross_Profit]]/Sales_Datas[[#This Row],[after_discount]],0)</f>
        <v>0.91600000000000004</v>
      </c>
      <c r="V5441" s="1" t="str">
        <f>IF(Sales_Datas[[#This Row],[base_price]] &lt;= 632200, "Low", (IF(Sales_Datas[[#This Row],[base_price]] &gt;= 10092000, "High", "Medium")))</f>
        <v>Low</v>
      </c>
    </row>
    <row r="5442" spans="1:22" x14ac:dyDescent="0.25">
      <c r="A5442" s="1" t="s">
        <v>15144</v>
      </c>
      <c r="B5442" s="1" t="s">
        <v>15145</v>
      </c>
      <c r="C5442" s="2">
        <v>44841</v>
      </c>
      <c r="D5442" s="1" t="s">
        <v>15146</v>
      </c>
      <c r="E5442" s="4">
        <v>31900</v>
      </c>
      <c r="F5442">
        <v>1</v>
      </c>
      <c r="G5442" s="4">
        <v>319000</v>
      </c>
      <c r="H5442" s="4">
        <v>0</v>
      </c>
      <c r="I5442" s="4">
        <v>319000</v>
      </c>
      <c r="J5442">
        <v>1</v>
      </c>
      <c r="K5442">
        <v>1</v>
      </c>
      <c r="L5442">
        <v>0</v>
      </c>
      <c r="M5442">
        <v>1</v>
      </c>
      <c r="N5442" s="2">
        <v>44762</v>
      </c>
      <c r="O5442" s="1" t="s">
        <v>15147</v>
      </c>
      <c r="P5442" s="4">
        <v>319000</v>
      </c>
      <c r="Q5442" s="4">
        <v>28362</v>
      </c>
      <c r="R5442" s="1" t="s">
        <v>383</v>
      </c>
      <c r="S5442" s="1" t="s">
        <v>50</v>
      </c>
      <c r="T5442" s="4">
        <f>Sales_Datas[[#This Row],[after_discount]]-(Sales_Datas[[#This Row],[qty_ordered]]*Sales_Datas[[#This Row],[cogs]])</f>
        <v>290638</v>
      </c>
      <c r="U5442" s="3">
        <f>IFERROR(Sales_Datas[[#This Row],[Gross_Profit]]/Sales_Datas[[#This Row],[after_discount]],0)</f>
        <v>0.91109090909090906</v>
      </c>
      <c r="V5442" s="1" t="str">
        <f>IF(Sales_Datas[[#This Row],[base_price]] &lt;= 632200, "Low", (IF(Sales_Datas[[#This Row],[base_price]] &gt;= 10092000, "High", "Medium")))</f>
        <v>Low</v>
      </c>
    </row>
    <row r="5443" spans="1:22" x14ac:dyDescent="0.25">
      <c r="A5443" s="1" t="s">
        <v>15148</v>
      </c>
      <c r="B5443" s="1" t="s">
        <v>15149</v>
      </c>
      <c r="C5443" s="2">
        <v>44896</v>
      </c>
      <c r="D5443" s="1" t="s">
        <v>15146</v>
      </c>
      <c r="E5443" s="4">
        <v>31900</v>
      </c>
      <c r="F5443">
        <v>1</v>
      </c>
      <c r="G5443" s="4">
        <v>319000</v>
      </c>
      <c r="H5443" s="4">
        <v>0</v>
      </c>
      <c r="I5443" s="4">
        <v>319000</v>
      </c>
      <c r="J5443">
        <v>1</v>
      </c>
      <c r="K5443">
        <v>1</v>
      </c>
      <c r="L5443">
        <v>1</v>
      </c>
      <c r="M5443">
        <v>1</v>
      </c>
      <c r="N5443" s="2">
        <v>44573</v>
      </c>
      <c r="O5443" s="1" t="s">
        <v>15147</v>
      </c>
      <c r="P5443" s="4">
        <v>319000</v>
      </c>
      <c r="Q5443" s="4">
        <v>28362</v>
      </c>
      <c r="R5443" s="1" t="s">
        <v>383</v>
      </c>
      <c r="S5443" s="1" t="s">
        <v>50</v>
      </c>
      <c r="T5443" s="4">
        <f>Sales_Datas[[#This Row],[after_discount]]-(Sales_Datas[[#This Row],[qty_ordered]]*Sales_Datas[[#This Row],[cogs]])</f>
        <v>290638</v>
      </c>
      <c r="U5443" s="3">
        <f>IFERROR(Sales_Datas[[#This Row],[Gross_Profit]]/Sales_Datas[[#This Row],[after_discount]],0)</f>
        <v>0.91109090909090906</v>
      </c>
      <c r="V5443" s="1" t="str">
        <f>IF(Sales_Datas[[#This Row],[base_price]] &lt;= 632200, "Low", (IF(Sales_Datas[[#This Row],[base_price]] &gt;= 10092000, "High", "Medium")))</f>
        <v>Low</v>
      </c>
    </row>
    <row r="5444" spans="1:22" x14ac:dyDescent="0.25">
      <c r="A5444" s="1" t="s">
        <v>15150</v>
      </c>
      <c r="B5444" s="1" t="s">
        <v>15151</v>
      </c>
      <c r="C5444" s="2">
        <v>44898</v>
      </c>
      <c r="D5444" s="1" t="s">
        <v>15138</v>
      </c>
      <c r="E5444" s="4">
        <v>31900</v>
      </c>
      <c r="F5444">
        <v>1</v>
      </c>
      <c r="G5444" s="4">
        <v>319000</v>
      </c>
      <c r="H5444" s="4">
        <v>0</v>
      </c>
      <c r="I5444" s="4">
        <v>319000</v>
      </c>
      <c r="J5444">
        <v>1</v>
      </c>
      <c r="K5444">
        <v>1</v>
      </c>
      <c r="L5444">
        <v>1</v>
      </c>
      <c r="M5444">
        <v>1</v>
      </c>
      <c r="N5444" s="2">
        <v>44643</v>
      </c>
      <c r="O5444" s="1" t="s">
        <v>15139</v>
      </c>
      <c r="P5444" s="4">
        <v>319000</v>
      </c>
      <c r="Q5444" s="4">
        <v>26796</v>
      </c>
      <c r="R5444" s="1" t="s">
        <v>383</v>
      </c>
      <c r="S5444" s="1" t="s">
        <v>50</v>
      </c>
      <c r="T5444" s="4">
        <f>Sales_Datas[[#This Row],[after_discount]]-(Sales_Datas[[#This Row],[qty_ordered]]*Sales_Datas[[#This Row],[cogs]])</f>
        <v>292204</v>
      </c>
      <c r="U5444" s="3">
        <f>IFERROR(Sales_Datas[[#This Row],[Gross_Profit]]/Sales_Datas[[#This Row],[after_discount]],0)</f>
        <v>0.91600000000000004</v>
      </c>
      <c r="V5444" s="1" t="str">
        <f>IF(Sales_Datas[[#This Row],[base_price]] &lt;= 632200, "Low", (IF(Sales_Datas[[#This Row],[base_price]] &gt;= 10092000, "High", "Medium")))</f>
        <v>Low</v>
      </c>
    </row>
    <row r="5445" spans="1:22" x14ac:dyDescent="0.25">
      <c r="A5445" s="1" t="s">
        <v>15152</v>
      </c>
      <c r="B5445" s="1" t="s">
        <v>15153</v>
      </c>
      <c r="C5445" s="2">
        <v>44207</v>
      </c>
      <c r="D5445" s="1" t="s">
        <v>7333</v>
      </c>
      <c r="E5445" s="4">
        <v>31900</v>
      </c>
      <c r="F5445">
        <v>1</v>
      </c>
      <c r="G5445" s="4">
        <v>319000</v>
      </c>
      <c r="H5445" s="4">
        <v>0</v>
      </c>
      <c r="I5445" s="4">
        <v>319000</v>
      </c>
      <c r="J5445">
        <v>1</v>
      </c>
      <c r="K5445">
        <v>1</v>
      </c>
      <c r="L5445">
        <v>1</v>
      </c>
      <c r="M5445">
        <v>1</v>
      </c>
      <c r="N5445" s="2">
        <v>44475</v>
      </c>
      <c r="O5445" s="1" t="s">
        <v>7334</v>
      </c>
      <c r="P5445" s="4">
        <v>319000</v>
      </c>
      <c r="Q5445" s="4">
        <v>23896</v>
      </c>
      <c r="R5445" s="1" t="s">
        <v>75</v>
      </c>
      <c r="S5445" s="1" t="s">
        <v>50</v>
      </c>
      <c r="T5445" s="4">
        <f>Sales_Datas[[#This Row],[after_discount]]-(Sales_Datas[[#This Row],[qty_ordered]]*Sales_Datas[[#This Row],[cogs]])</f>
        <v>295104</v>
      </c>
      <c r="U5445" s="3">
        <f>IFERROR(Sales_Datas[[#This Row],[Gross_Profit]]/Sales_Datas[[#This Row],[after_discount]],0)</f>
        <v>0.92509090909090907</v>
      </c>
      <c r="V5445" s="1" t="str">
        <f>IF(Sales_Datas[[#This Row],[base_price]] &lt;= 632200, "Low", (IF(Sales_Datas[[#This Row],[base_price]] &gt;= 10092000, "High", "Medium")))</f>
        <v>Low</v>
      </c>
    </row>
    <row r="5446" spans="1:22" x14ac:dyDescent="0.25">
      <c r="A5446" s="1" t="s">
        <v>15154</v>
      </c>
      <c r="B5446" s="1" t="s">
        <v>15155</v>
      </c>
      <c r="C5446" s="2">
        <v>44296</v>
      </c>
      <c r="D5446" s="1" t="s">
        <v>7333</v>
      </c>
      <c r="E5446" s="4">
        <v>31900</v>
      </c>
      <c r="F5446">
        <v>1</v>
      </c>
      <c r="G5446" s="4">
        <v>319000</v>
      </c>
      <c r="H5446" s="4">
        <v>0</v>
      </c>
      <c r="I5446" s="4">
        <v>319000</v>
      </c>
      <c r="J5446">
        <v>1</v>
      </c>
      <c r="K5446">
        <v>1</v>
      </c>
      <c r="L5446">
        <v>1</v>
      </c>
      <c r="M5446">
        <v>1</v>
      </c>
      <c r="N5446" s="2">
        <v>44449</v>
      </c>
      <c r="O5446" s="1" t="s">
        <v>7334</v>
      </c>
      <c r="P5446" s="4">
        <v>319000</v>
      </c>
      <c r="Q5446" s="4">
        <v>23896</v>
      </c>
      <c r="R5446" s="1" t="s">
        <v>75</v>
      </c>
      <c r="S5446" s="1" t="s">
        <v>50</v>
      </c>
      <c r="T5446" s="4">
        <f>Sales_Datas[[#This Row],[after_discount]]-(Sales_Datas[[#This Row],[qty_ordered]]*Sales_Datas[[#This Row],[cogs]])</f>
        <v>295104</v>
      </c>
      <c r="U5446" s="3">
        <f>IFERROR(Sales_Datas[[#This Row],[Gross_Profit]]/Sales_Datas[[#This Row],[after_discount]],0)</f>
        <v>0.92509090909090907</v>
      </c>
      <c r="V5446" s="1" t="str">
        <f>IF(Sales_Datas[[#This Row],[base_price]] &lt;= 632200, "Low", (IF(Sales_Datas[[#This Row],[base_price]] &gt;= 10092000, "High", "Medium")))</f>
        <v>Low</v>
      </c>
    </row>
    <row r="5447" spans="1:22" x14ac:dyDescent="0.25">
      <c r="A5447" s="1" t="s">
        <v>15156</v>
      </c>
      <c r="B5447" s="1" t="s">
        <v>916</v>
      </c>
      <c r="C5447" s="2">
        <v>44356</v>
      </c>
      <c r="D5447" s="1" t="s">
        <v>7333</v>
      </c>
      <c r="E5447" s="4">
        <v>31900</v>
      </c>
      <c r="F5447">
        <v>1</v>
      </c>
      <c r="G5447" s="4">
        <v>319000</v>
      </c>
      <c r="H5447" s="4">
        <v>0</v>
      </c>
      <c r="I5447" s="4">
        <v>319000</v>
      </c>
      <c r="J5447">
        <v>1</v>
      </c>
      <c r="K5447">
        <v>1</v>
      </c>
      <c r="L5447">
        <v>1</v>
      </c>
      <c r="M5447">
        <v>1</v>
      </c>
      <c r="N5447" s="2">
        <v>44381</v>
      </c>
      <c r="O5447" s="1" t="s">
        <v>7334</v>
      </c>
      <c r="P5447" s="4">
        <v>319000</v>
      </c>
      <c r="Q5447" s="4">
        <v>23896</v>
      </c>
      <c r="R5447" s="1" t="s">
        <v>75</v>
      </c>
      <c r="S5447" s="1" t="s">
        <v>50</v>
      </c>
      <c r="T5447" s="4">
        <f>Sales_Datas[[#This Row],[after_discount]]-(Sales_Datas[[#This Row],[qty_ordered]]*Sales_Datas[[#This Row],[cogs]])</f>
        <v>295104</v>
      </c>
      <c r="U5447" s="3">
        <f>IFERROR(Sales_Datas[[#This Row],[Gross_Profit]]/Sales_Datas[[#This Row],[after_discount]],0)</f>
        <v>0.92509090909090907</v>
      </c>
      <c r="V5447" s="1" t="str">
        <f>IF(Sales_Datas[[#This Row],[base_price]] &lt;= 632200, "Low", (IF(Sales_Datas[[#This Row],[base_price]] &gt;= 10092000, "High", "Medium")))</f>
        <v>Low</v>
      </c>
    </row>
    <row r="5448" spans="1:22" x14ac:dyDescent="0.25">
      <c r="A5448" s="1" t="s">
        <v>15157</v>
      </c>
      <c r="B5448" s="1" t="s">
        <v>15158</v>
      </c>
      <c r="C5448" s="2">
        <v>44388</v>
      </c>
      <c r="D5448" s="1" t="s">
        <v>7333</v>
      </c>
      <c r="E5448" s="4">
        <v>31900</v>
      </c>
      <c r="F5448">
        <v>1</v>
      </c>
      <c r="G5448" s="4">
        <v>319000</v>
      </c>
      <c r="H5448" s="4">
        <v>0</v>
      </c>
      <c r="I5448" s="4">
        <v>319000</v>
      </c>
      <c r="J5448">
        <v>1</v>
      </c>
      <c r="K5448">
        <v>1</v>
      </c>
      <c r="L5448">
        <v>1</v>
      </c>
      <c r="M5448">
        <v>1</v>
      </c>
      <c r="N5448" s="2">
        <v>44517</v>
      </c>
      <c r="O5448" s="1" t="s">
        <v>7334</v>
      </c>
      <c r="P5448" s="4">
        <v>319000</v>
      </c>
      <c r="Q5448" s="4">
        <v>23896</v>
      </c>
      <c r="R5448" s="1" t="s">
        <v>75</v>
      </c>
      <c r="S5448" s="1" t="s">
        <v>50</v>
      </c>
      <c r="T5448" s="4">
        <f>Sales_Datas[[#This Row],[after_discount]]-(Sales_Datas[[#This Row],[qty_ordered]]*Sales_Datas[[#This Row],[cogs]])</f>
        <v>295104</v>
      </c>
      <c r="U5448" s="3">
        <f>IFERROR(Sales_Datas[[#This Row],[Gross_Profit]]/Sales_Datas[[#This Row],[after_discount]],0)</f>
        <v>0.92509090909090907</v>
      </c>
      <c r="V5448" s="1" t="str">
        <f>IF(Sales_Datas[[#This Row],[base_price]] &lt;= 632200, "Low", (IF(Sales_Datas[[#This Row],[base_price]] &gt;= 10092000, "High", "Medium")))</f>
        <v>Low</v>
      </c>
    </row>
    <row r="5449" spans="1:22" x14ac:dyDescent="0.25">
      <c r="A5449" s="1" t="s">
        <v>15159</v>
      </c>
      <c r="B5449" s="1" t="s">
        <v>15160</v>
      </c>
      <c r="C5449" s="2">
        <v>44454</v>
      </c>
      <c r="D5449" s="1" t="s">
        <v>7333</v>
      </c>
      <c r="E5449" s="4">
        <v>31900</v>
      </c>
      <c r="F5449">
        <v>1</v>
      </c>
      <c r="G5449" s="4">
        <v>319000</v>
      </c>
      <c r="H5449" s="4">
        <v>0</v>
      </c>
      <c r="I5449" s="4">
        <v>319000</v>
      </c>
      <c r="J5449">
        <v>1</v>
      </c>
      <c r="K5449">
        <v>1</v>
      </c>
      <c r="L5449">
        <v>1</v>
      </c>
      <c r="M5449">
        <v>1</v>
      </c>
      <c r="N5449" s="2">
        <v>44461</v>
      </c>
      <c r="O5449" s="1" t="s">
        <v>7334</v>
      </c>
      <c r="P5449" s="4">
        <v>319000</v>
      </c>
      <c r="Q5449" s="4">
        <v>23896</v>
      </c>
      <c r="R5449" s="1" t="s">
        <v>75</v>
      </c>
      <c r="S5449" s="1" t="s">
        <v>50</v>
      </c>
      <c r="T5449" s="4">
        <f>Sales_Datas[[#This Row],[after_discount]]-(Sales_Datas[[#This Row],[qty_ordered]]*Sales_Datas[[#This Row],[cogs]])</f>
        <v>295104</v>
      </c>
      <c r="U5449" s="3">
        <f>IFERROR(Sales_Datas[[#This Row],[Gross_Profit]]/Sales_Datas[[#This Row],[after_discount]],0)</f>
        <v>0.92509090909090907</v>
      </c>
      <c r="V5449" s="1" t="str">
        <f>IF(Sales_Datas[[#This Row],[base_price]] &lt;= 632200, "Low", (IF(Sales_Datas[[#This Row],[base_price]] &gt;= 10092000, "High", "Medium")))</f>
        <v>Low</v>
      </c>
    </row>
    <row r="5450" spans="1:22" x14ac:dyDescent="0.25">
      <c r="A5450" s="1" t="s">
        <v>15161</v>
      </c>
      <c r="B5450" s="1" t="s">
        <v>15162</v>
      </c>
      <c r="C5450" s="2">
        <v>44457</v>
      </c>
      <c r="D5450" s="1" t="s">
        <v>7333</v>
      </c>
      <c r="E5450" s="4">
        <v>31900</v>
      </c>
      <c r="F5450">
        <v>1</v>
      </c>
      <c r="G5450" s="4">
        <v>319000</v>
      </c>
      <c r="H5450" s="4">
        <v>0</v>
      </c>
      <c r="I5450" s="4">
        <v>319000</v>
      </c>
      <c r="J5450">
        <v>1</v>
      </c>
      <c r="K5450">
        <v>1</v>
      </c>
      <c r="L5450">
        <v>1</v>
      </c>
      <c r="M5450">
        <v>1</v>
      </c>
      <c r="N5450" s="2">
        <v>44404</v>
      </c>
      <c r="O5450" s="1" t="s">
        <v>7334</v>
      </c>
      <c r="P5450" s="4">
        <v>319000</v>
      </c>
      <c r="Q5450" s="4">
        <v>23896</v>
      </c>
      <c r="R5450" s="1" t="s">
        <v>75</v>
      </c>
      <c r="S5450" s="1" t="s">
        <v>50</v>
      </c>
      <c r="T5450" s="4">
        <f>Sales_Datas[[#This Row],[after_discount]]-(Sales_Datas[[#This Row],[qty_ordered]]*Sales_Datas[[#This Row],[cogs]])</f>
        <v>295104</v>
      </c>
      <c r="U5450" s="3">
        <f>IFERROR(Sales_Datas[[#This Row],[Gross_Profit]]/Sales_Datas[[#This Row],[after_discount]],0)</f>
        <v>0.92509090909090907</v>
      </c>
      <c r="V5450" s="1" t="str">
        <f>IF(Sales_Datas[[#This Row],[base_price]] &lt;= 632200, "Low", (IF(Sales_Datas[[#This Row],[base_price]] &gt;= 10092000, "High", "Medium")))</f>
        <v>Low</v>
      </c>
    </row>
    <row r="5451" spans="1:22" x14ac:dyDescent="0.25">
      <c r="A5451" s="1" t="s">
        <v>15163</v>
      </c>
      <c r="B5451" s="1" t="s">
        <v>15164</v>
      </c>
      <c r="C5451" s="2">
        <v>44461</v>
      </c>
      <c r="D5451" s="1" t="s">
        <v>7333</v>
      </c>
      <c r="E5451" s="4">
        <v>31900</v>
      </c>
      <c r="F5451">
        <v>1</v>
      </c>
      <c r="G5451" s="4">
        <v>319000</v>
      </c>
      <c r="H5451" s="4">
        <v>0</v>
      </c>
      <c r="I5451" s="4">
        <v>319000</v>
      </c>
      <c r="J5451">
        <v>1</v>
      </c>
      <c r="K5451">
        <v>1</v>
      </c>
      <c r="L5451">
        <v>1</v>
      </c>
      <c r="M5451">
        <v>1</v>
      </c>
      <c r="N5451" s="2">
        <v>44465</v>
      </c>
      <c r="O5451" s="1" t="s">
        <v>7334</v>
      </c>
      <c r="P5451" s="4">
        <v>319000</v>
      </c>
      <c r="Q5451" s="4">
        <v>23896</v>
      </c>
      <c r="R5451" s="1" t="s">
        <v>75</v>
      </c>
      <c r="S5451" s="1" t="s">
        <v>50</v>
      </c>
      <c r="T5451" s="4">
        <f>Sales_Datas[[#This Row],[after_discount]]-(Sales_Datas[[#This Row],[qty_ordered]]*Sales_Datas[[#This Row],[cogs]])</f>
        <v>295104</v>
      </c>
      <c r="U5451" s="3">
        <f>IFERROR(Sales_Datas[[#This Row],[Gross_Profit]]/Sales_Datas[[#This Row],[after_discount]],0)</f>
        <v>0.92509090909090907</v>
      </c>
      <c r="V5451" s="1" t="str">
        <f>IF(Sales_Datas[[#This Row],[base_price]] &lt;= 632200, "Low", (IF(Sales_Datas[[#This Row],[base_price]] &gt;= 10092000, "High", "Medium")))</f>
        <v>Low</v>
      </c>
    </row>
    <row r="5452" spans="1:22" x14ac:dyDescent="0.25">
      <c r="A5452" s="1" t="s">
        <v>15165</v>
      </c>
      <c r="B5452" s="1" t="s">
        <v>15166</v>
      </c>
      <c r="C5452" s="2">
        <v>44462</v>
      </c>
      <c r="D5452" s="1" t="s">
        <v>7333</v>
      </c>
      <c r="E5452" s="4">
        <v>31900</v>
      </c>
      <c r="F5452">
        <v>1</v>
      </c>
      <c r="G5452" s="4">
        <v>319000</v>
      </c>
      <c r="H5452" s="4">
        <v>0</v>
      </c>
      <c r="I5452" s="4">
        <v>319000</v>
      </c>
      <c r="J5452">
        <v>1</v>
      </c>
      <c r="K5452">
        <v>1</v>
      </c>
      <c r="L5452">
        <v>1</v>
      </c>
      <c r="M5452">
        <v>1</v>
      </c>
      <c r="N5452" s="2">
        <v>44455</v>
      </c>
      <c r="O5452" s="1" t="s">
        <v>7334</v>
      </c>
      <c r="P5452" s="4">
        <v>319000</v>
      </c>
      <c r="Q5452" s="4">
        <v>23896</v>
      </c>
      <c r="R5452" s="1" t="s">
        <v>75</v>
      </c>
      <c r="S5452" s="1" t="s">
        <v>50</v>
      </c>
      <c r="T5452" s="4">
        <f>Sales_Datas[[#This Row],[after_discount]]-(Sales_Datas[[#This Row],[qty_ordered]]*Sales_Datas[[#This Row],[cogs]])</f>
        <v>295104</v>
      </c>
      <c r="U5452" s="3">
        <f>IFERROR(Sales_Datas[[#This Row],[Gross_Profit]]/Sales_Datas[[#This Row],[after_discount]],0)</f>
        <v>0.92509090909090907</v>
      </c>
      <c r="V5452" s="1" t="str">
        <f>IF(Sales_Datas[[#This Row],[base_price]] &lt;= 632200, "Low", (IF(Sales_Datas[[#This Row],[base_price]] &gt;= 10092000, "High", "Medium")))</f>
        <v>Low</v>
      </c>
    </row>
    <row r="5453" spans="1:22" x14ac:dyDescent="0.25">
      <c r="A5453" s="1" t="s">
        <v>15167</v>
      </c>
      <c r="B5453" s="1" t="s">
        <v>15168</v>
      </c>
      <c r="C5453" s="2">
        <v>44463</v>
      </c>
      <c r="D5453" s="1" t="s">
        <v>7333</v>
      </c>
      <c r="E5453" s="4">
        <v>31900</v>
      </c>
      <c r="F5453">
        <v>1</v>
      </c>
      <c r="G5453" s="4">
        <v>319000</v>
      </c>
      <c r="H5453" s="4">
        <v>0</v>
      </c>
      <c r="I5453" s="4">
        <v>319000</v>
      </c>
      <c r="J5453">
        <v>1</v>
      </c>
      <c r="K5453">
        <v>1</v>
      </c>
      <c r="L5453">
        <v>1</v>
      </c>
      <c r="M5453">
        <v>1</v>
      </c>
      <c r="N5453" s="2">
        <v>44444</v>
      </c>
      <c r="O5453" s="1" t="s">
        <v>7334</v>
      </c>
      <c r="P5453" s="4">
        <v>319000</v>
      </c>
      <c r="Q5453" s="4">
        <v>23896</v>
      </c>
      <c r="R5453" s="1" t="s">
        <v>75</v>
      </c>
      <c r="S5453" s="1" t="s">
        <v>50</v>
      </c>
      <c r="T5453" s="4">
        <f>Sales_Datas[[#This Row],[after_discount]]-(Sales_Datas[[#This Row],[qty_ordered]]*Sales_Datas[[#This Row],[cogs]])</f>
        <v>295104</v>
      </c>
      <c r="U5453" s="3">
        <f>IFERROR(Sales_Datas[[#This Row],[Gross_Profit]]/Sales_Datas[[#This Row],[after_discount]],0)</f>
        <v>0.92509090909090907</v>
      </c>
      <c r="V5453" s="1" t="str">
        <f>IF(Sales_Datas[[#This Row],[base_price]] &lt;= 632200, "Low", (IF(Sales_Datas[[#This Row],[base_price]] &gt;= 10092000, "High", "Medium")))</f>
        <v>Low</v>
      </c>
    </row>
    <row r="5454" spans="1:22" x14ac:dyDescent="0.25">
      <c r="A5454" s="1" t="s">
        <v>15169</v>
      </c>
      <c r="B5454" s="1" t="s">
        <v>15170</v>
      </c>
      <c r="C5454" s="2">
        <v>44478</v>
      </c>
      <c r="D5454" s="1" t="s">
        <v>7333</v>
      </c>
      <c r="E5454" s="4">
        <v>31900</v>
      </c>
      <c r="F5454">
        <v>1</v>
      </c>
      <c r="G5454" s="4">
        <v>319000</v>
      </c>
      <c r="H5454" s="4">
        <v>0</v>
      </c>
      <c r="I5454" s="4">
        <v>319000</v>
      </c>
      <c r="J5454">
        <v>1</v>
      </c>
      <c r="K5454">
        <v>1</v>
      </c>
      <c r="L5454">
        <v>1</v>
      </c>
      <c r="M5454">
        <v>1</v>
      </c>
      <c r="N5454" s="2">
        <v>44430</v>
      </c>
      <c r="O5454" s="1" t="s">
        <v>7334</v>
      </c>
      <c r="P5454" s="4">
        <v>319000</v>
      </c>
      <c r="Q5454" s="4">
        <v>23896</v>
      </c>
      <c r="R5454" s="1" t="s">
        <v>75</v>
      </c>
      <c r="S5454" s="1" t="s">
        <v>50</v>
      </c>
      <c r="T5454" s="4">
        <f>Sales_Datas[[#This Row],[after_discount]]-(Sales_Datas[[#This Row],[qty_ordered]]*Sales_Datas[[#This Row],[cogs]])</f>
        <v>295104</v>
      </c>
      <c r="U5454" s="3">
        <f>IFERROR(Sales_Datas[[#This Row],[Gross_Profit]]/Sales_Datas[[#This Row],[after_discount]],0)</f>
        <v>0.92509090909090907</v>
      </c>
      <c r="V5454" s="1" t="str">
        <f>IF(Sales_Datas[[#This Row],[base_price]] &lt;= 632200, "Low", (IF(Sales_Datas[[#This Row],[base_price]] &gt;= 10092000, "High", "Medium")))</f>
        <v>Low</v>
      </c>
    </row>
    <row r="5455" spans="1:22" x14ac:dyDescent="0.25">
      <c r="A5455" s="1" t="s">
        <v>15171</v>
      </c>
      <c r="B5455" s="1" t="s">
        <v>661</v>
      </c>
      <c r="C5455" s="2">
        <v>44479</v>
      </c>
      <c r="D5455" s="1" t="s">
        <v>7333</v>
      </c>
      <c r="E5455" s="4">
        <v>31900</v>
      </c>
      <c r="F5455">
        <v>1</v>
      </c>
      <c r="G5455" s="4">
        <v>319000</v>
      </c>
      <c r="H5455" s="4">
        <v>0</v>
      </c>
      <c r="I5455" s="4">
        <v>319000</v>
      </c>
      <c r="J5455">
        <v>1</v>
      </c>
      <c r="K5455">
        <v>1</v>
      </c>
      <c r="L5455">
        <v>1</v>
      </c>
      <c r="M5455">
        <v>1</v>
      </c>
      <c r="N5455" s="2">
        <v>44421</v>
      </c>
      <c r="O5455" s="1" t="s">
        <v>7334</v>
      </c>
      <c r="P5455" s="4">
        <v>319000</v>
      </c>
      <c r="Q5455" s="4">
        <v>23896</v>
      </c>
      <c r="R5455" s="1" t="s">
        <v>75</v>
      </c>
      <c r="S5455" s="1" t="s">
        <v>50</v>
      </c>
      <c r="T5455" s="4">
        <f>Sales_Datas[[#This Row],[after_discount]]-(Sales_Datas[[#This Row],[qty_ordered]]*Sales_Datas[[#This Row],[cogs]])</f>
        <v>295104</v>
      </c>
      <c r="U5455" s="3">
        <f>IFERROR(Sales_Datas[[#This Row],[Gross_Profit]]/Sales_Datas[[#This Row],[after_discount]],0)</f>
        <v>0.92509090909090907</v>
      </c>
      <c r="V5455" s="1" t="str">
        <f>IF(Sales_Datas[[#This Row],[base_price]] &lt;= 632200, "Low", (IF(Sales_Datas[[#This Row],[base_price]] &gt;= 10092000, "High", "Medium")))</f>
        <v>Low</v>
      </c>
    </row>
    <row r="5456" spans="1:22" x14ac:dyDescent="0.25">
      <c r="A5456" s="1" t="s">
        <v>15172</v>
      </c>
      <c r="B5456" s="1" t="s">
        <v>15173</v>
      </c>
      <c r="C5456" s="2">
        <v>44483</v>
      </c>
      <c r="D5456" s="1" t="s">
        <v>7333</v>
      </c>
      <c r="E5456" s="4">
        <v>31900</v>
      </c>
      <c r="F5456">
        <v>1</v>
      </c>
      <c r="G5456" s="4">
        <v>319000</v>
      </c>
      <c r="H5456" s="4">
        <v>0</v>
      </c>
      <c r="I5456" s="4">
        <v>319000</v>
      </c>
      <c r="J5456">
        <v>1</v>
      </c>
      <c r="K5456">
        <v>1</v>
      </c>
      <c r="L5456">
        <v>1</v>
      </c>
      <c r="M5456">
        <v>1</v>
      </c>
      <c r="N5456" s="2">
        <v>44486</v>
      </c>
      <c r="O5456" s="1" t="s">
        <v>7334</v>
      </c>
      <c r="P5456" s="4">
        <v>319000</v>
      </c>
      <c r="Q5456" s="4">
        <v>23896</v>
      </c>
      <c r="R5456" s="1" t="s">
        <v>75</v>
      </c>
      <c r="S5456" s="1" t="s">
        <v>50</v>
      </c>
      <c r="T5456" s="4">
        <f>Sales_Datas[[#This Row],[after_discount]]-(Sales_Datas[[#This Row],[qty_ordered]]*Sales_Datas[[#This Row],[cogs]])</f>
        <v>295104</v>
      </c>
      <c r="U5456" s="3">
        <f>IFERROR(Sales_Datas[[#This Row],[Gross_Profit]]/Sales_Datas[[#This Row],[after_discount]],0)</f>
        <v>0.92509090909090907</v>
      </c>
      <c r="V5456" s="1" t="str">
        <f>IF(Sales_Datas[[#This Row],[base_price]] &lt;= 632200, "Low", (IF(Sales_Datas[[#This Row],[base_price]] &gt;= 10092000, "High", "Medium")))</f>
        <v>Low</v>
      </c>
    </row>
    <row r="5457" spans="1:22" x14ac:dyDescent="0.25">
      <c r="A5457" s="1" t="s">
        <v>15174</v>
      </c>
      <c r="B5457" s="1" t="s">
        <v>14562</v>
      </c>
      <c r="C5457" s="2">
        <v>44812</v>
      </c>
      <c r="D5457" s="1" t="s">
        <v>15175</v>
      </c>
      <c r="E5457" s="4">
        <v>31842</v>
      </c>
      <c r="F5457">
        <v>1</v>
      </c>
      <c r="G5457" s="4">
        <v>318420</v>
      </c>
      <c r="H5457" s="4">
        <v>0</v>
      </c>
      <c r="I5457" s="4">
        <v>318420</v>
      </c>
      <c r="J5457">
        <v>1</v>
      </c>
      <c r="K5457">
        <v>1</v>
      </c>
      <c r="L5457">
        <v>1</v>
      </c>
      <c r="M5457">
        <v>4</v>
      </c>
      <c r="N5457" s="2">
        <v>44390</v>
      </c>
      <c r="O5457" s="1" t="s">
        <v>15176</v>
      </c>
      <c r="P5457" s="4">
        <v>318420</v>
      </c>
      <c r="Q5457" s="4">
        <v>23838</v>
      </c>
      <c r="R5457" s="1" t="s">
        <v>383</v>
      </c>
      <c r="S5457" s="1" t="s">
        <v>34</v>
      </c>
      <c r="T5457" s="4">
        <f>Sales_Datas[[#This Row],[after_discount]]-(Sales_Datas[[#This Row],[qty_ordered]]*Sales_Datas[[#This Row],[cogs]])</f>
        <v>294582</v>
      </c>
      <c r="U5457" s="3">
        <f>IFERROR(Sales_Datas[[#This Row],[Gross_Profit]]/Sales_Datas[[#This Row],[after_discount]],0)</f>
        <v>0.92513661202185793</v>
      </c>
      <c r="V5457" s="1" t="str">
        <f>IF(Sales_Datas[[#This Row],[base_price]] &lt;= 632200, "Low", (IF(Sales_Datas[[#This Row],[base_price]] &gt;= 10092000, "High", "Medium")))</f>
        <v>Low</v>
      </c>
    </row>
    <row r="5458" spans="1:22" x14ac:dyDescent="0.25">
      <c r="A5458" s="1" t="s">
        <v>15177</v>
      </c>
      <c r="B5458" s="1" t="s">
        <v>15178</v>
      </c>
      <c r="C5458" s="2">
        <v>44499</v>
      </c>
      <c r="D5458" s="1" t="s">
        <v>15179</v>
      </c>
      <c r="E5458" s="4">
        <v>15660</v>
      </c>
      <c r="F5458">
        <v>2</v>
      </c>
      <c r="G5458" s="4">
        <v>313200</v>
      </c>
      <c r="H5458" s="4">
        <v>0</v>
      </c>
      <c r="I5458" s="4">
        <v>313200</v>
      </c>
      <c r="J5458">
        <v>1</v>
      </c>
      <c r="K5458">
        <v>0</v>
      </c>
      <c r="L5458">
        <v>0</v>
      </c>
      <c r="M5458">
        <v>1</v>
      </c>
      <c r="N5458" s="2">
        <v>44479</v>
      </c>
      <c r="O5458" s="1" t="s">
        <v>15180</v>
      </c>
      <c r="P5458" s="4">
        <v>156600</v>
      </c>
      <c r="Q5458" s="4">
        <v>9512</v>
      </c>
      <c r="R5458" s="1" t="s">
        <v>475</v>
      </c>
      <c r="S5458" s="1" t="s">
        <v>50</v>
      </c>
      <c r="T5458" s="4">
        <f>Sales_Datas[[#This Row],[after_discount]]-(Sales_Datas[[#This Row],[qty_ordered]]*Sales_Datas[[#This Row],[cogs]])</f>
        <v>294176</v>
      </c>
      <c r="U5458" s="3">
        <f>IFERROR(Sales_Datas[[#This Row],[Gross_Profit]]/Sales_Datas[[#This Row],[after_discount]],0)</f>
        <v>0.93925925925925924</v>
      </c>
      <c r="V5458" s="1" t="str">
        <f>IF(Sales_Datas[[#This Row],[base_price]] &lt;= 632200, "Low", (IF(Sales_Datas[[#This Row],[base_price]] &gt;= 10092000, "High", "Medium")))</f>
        <v>Low</v>
      </c>
    </row>
    <row r="5459" spans="1:22" x14ac:dyDescent="0.25">
      <c r="A5459" s="1" t="s">
        <v>15181</v>
      </c>
      <c r="B5459" s="1" t="s">
        <v>15182</v>
      </c>
      <c r="C5459" s="2">
        <v>44460</v>
      </c>
      <c r="D5459" s="1" t="s">
        <v>15183</v>
      </c>
      <c r="E5459" s="4">
        <v>31262</v>
      </c>
      <c r="F5459">
        <v>1</v>
      </c>
      <c r="G5459" s="4">
        <v>312620</v>
      </c>
      <c r="H5459" s="4">
        <v>0</v>
      </c>
      <c r="I5459" s="4">
        <v>312620</v>
      </c>
      <c r="J5459">
        <v>1</v>
      </c>
      <c r="K5459">
        <v>1</v>
      </c>
      <c r="L5459">
        <v>1</v>
      </c>
      <c r="M5459">
        <v>1</v>
      </c>
      <c r="N5459" s="2">
        <v>44465</v>
      </c>
      <c r="O5459" s="1" t="s">
        <v>15184</v>
      </c>
      <c r="P5459" s="4">
        <v>312620</v>
      </c>
      <c r="Q5459" s="4">
        <v>27492</v>
      </c>
      <c r="R5459" s="1" t="s">
        <v>554</v>
      </c>
      <c r="S5459" s="1" t="s">
        <v>50</v>
      </c>
      <c r="T5459" s="4">
        <f>Sales_Datas[[#This Row],[after_discount]]-(Sales_Datas[[#This Row],[qty_ordered]]*Sales_Datas[[#This Row],[cogs]])</f>
        <v>285128</v>
      </c>
      <c r="U5459" s="3">
        <f>IFERROR(Sales_Datas[[#This Row],[Gross_Profit]]/Sales_Datas[[#This Row],[after_discount]],0)</f>
        <v>0.9120593692022263</v>
      </c>
      <c r="V5459" s="1" t="str">
        <f>IF(Sales_Datas[[#This Row],[base_price]] &lt;= 632200, "Low", (IF(Sales_Datas[[#This Row],[base_price]] &gt;= 10092000, "High", "Medium")))</f>
        <v>Low</v>
      </c>
    </row>
    <row r="5460" spans="1:22" x14ac:dyDescent="0.25">
      <c r="A5460" s="1" t="s">
        <v>15185</v>
      </c>
      <c r="B5460" s="1" t="s">
        <v>14876</v>
      </c>
      <c r="C5460" s="2">
        <v>44867</v>
      </c>
      <c r="D5460" s="1" t="s">
        <v>15186</v>
      </c>
      <c r="E5460" s="4">
        <v>30450</v>
      </c>
      <c r="F5460">
        <v>1</v>
      </c>
      <c r="G5460" s="4">
        <v>304500</v>
      </c>
      <c r="H5460" s="4">
        <v>0</v>
      </c>
      <c r="I5460" s="4">
        <v>304500</v>
      </c>
      <c r="J5460">
        <v>1</v>
      </c>
      <c r="K5460">
        <v>0</v>
      </c>
      <c r="L5460">
        <v>0</v>
      </c>
      <c r="M5460">
        <v>1</v>
      </c>
      <c r="N5460" s="2">
        <v>44587</v>
      </c>
      <c r="O5460" s="1" t="s">
        <v>15187</v>
      </c>
      <c r="P5460" s="4">
        <v>304500</v>
      </c>
      <c r="Q5460" s="4">
        <v>26796</v>
      </c>
      <c r="R5460" s="1" t="s">
        <v>383</v>
      </c>
      <c r="S5460" s="1" t="s">
        <v>50</v>
      </c>
      <c r="T5460" s="4">
        <f>Sales_Datas[[#This Row],[after_discount]]-(Sales_Datas[[#This Row],[qty_ordered]]*Sales_Datas[[#This Row],[cogs]])</f>
        <v>277704</v>
      </c>
      <c r="U5460" s="3">
        <f>IFERROR(Sales_Datas[[#This Row],[Gross_Profit]]/Sales_Datas[[#This Row],[after_discount]],0)</f>
        <v>0.91200000000000003</v>
      </c>
      <c r="V5460" s="1" t="str">
        <f>IF(Sales_Datas[[#This Row],[base_price]] &lt;= 632200, "Low", (IF(Sales_Datas[[#This Row],[base_price]] &gt;= 10092000, "High", "Medium")))</f>
        <v>Low</v>
      </c>
    </row>
    <row r="5461" spans="1:22" x14ac:dyDescent="0.25">
      <c r="A5461" s="1" t="s">
        <v>15188</v>
      </c>
      <c r="B5461" s="1" t="s">
        <v>15189</v>
      </c>
      <c r="C5461" s="2">
        <v>44418</v>
      </c>
      <c r="D5461" s="1" t="s">
        <v>15190</v>
      </c>
      <c r="E5461" s="4">
        <v>30160</v>
      </c>
      <c r="F5461">
        <v>1</v>
      </c>
      <c r="G5461" s="4">
        <v>301600</v>
      </c>
      <c r="H5461" s="4">
        <v>0</v>
      </c>
      <c r="I5461" s="4">
        <v>301600</v>
      </c>
      <c r="J5461">
        <v>1</v>
      </c>
      <c r="K5461">
        <v>0</v>
      </c>
      <c r="L5461">
        <v>0</v>
      </c>
      <c r="M5461">
        <v>4</v>
      </c>
      <c r="N5461" s="2">
        <v>44463</v>
      </c>
      <c r="O5461" s="1" t="s">
        <v>15191</v>
      </c>
      <c r="P5461" s="4">
        <v>301600</v>
      </c>
      <c r="Q5461" s="4">
        <v>21112</v>
      </c>
      <c r="R5461" s="1" t="s">
        <v>383</v>
      </c>
      <c r="S5461" s="1" t="s">
        <v>34</v>
      </c>
      <c r="T5461" s="4">
        <f>Sales_Datas[[#This Row],[after_discount]]-(Sales_Datas[[#This Row],[qty_ordered]]*Sales_Datas[[#This Row],[cogs]])</f>
        <v>280488</v>
      </c>
      <c r="U5461" s="3">
        <f>IFERROR(Sales_Datas[[#This Row],[Gross_Profit]]/Sales_Datas[[#This Row],[after_discount]],0)</f>
        <v>0.93</v>
      </c>
      <c r="V5461" s="1" t="str">
        <f>IF(Sales_Datas[[#This Row],[base_price]] &lt;= 632200, "Low", (IF(Sales_Datas[[#This Row],[base_price]] &gt;= 10092000, "High", "Medium")))</f>
        <v>Low</v>
      </c>
    </row>
    <row r="5462" spans="1:22" x14ac:dyDescent="0.25">
      <c r="A5462" s="1" t="s">
        <v>15192</v>
      </c>
      <c r="B5462" s="1" t="s">
        <v>15189</v>
      </c>
      <c r="C5462" s="2">
        <v>44449</v>
      </c>
      <c r="D5462" s="1" t="s">
        <v>15193</v>
      </c>
      <c r="E5462" s="4">
        <v>30160</v>
      </c>
      <c r="F5462">
        <v>1</v>
      </c>
      <c r="G5462" s="4">
        <v>301600</v>
      </c>
      <c r="H5462" s="4">
        <v>0</v>
      </c>
      <c r="I5462" s="4">
        <v>301600</v>
      </c>
      <c r="J5462">
        <v>1</v>
      </c>
      <c r="K5462">
        <v>1</v>
      </c>
      <c r="L5462">
        <v>1</v>
      </c>
      <c r="M5462">
        <v>1</v>
      </c>
      <c r="N5462" s="2">
        <v>44463</v>
      </c>
      <c r="O5462" s="1" t="s">
        <v>15194</v>
      </c>
      <c r="P5462" s="4">
        <v>301600</v>
      </c>
      <c r="Q5462" s="4">
        <v>20474</v>
      </c>
      <c r="R5462" s="1" t="s">
        <v>383</v>
      </c>
      <c r="S5462" s="1" t="s">
        <v>50</v>
      </c>
      <c r="T5462" s="4">
        <f>Sales_Datas[[#This Row],[after_discount]]-(Sales_Datas[[#This Row],[qty_ordered]]*Sales_Datas[[#This Row],[cogs]])</f>
        <v>281126</v>
      </c>
      <c r="U5462" s="3">
        <f>IFERROR(Sales_Datas[[#This Row],[Gross_Profit]]/Sales_Datas[[#This Row],[after_discount]],0)</f>
        <v>0.93211538461538457</v>
      </c>
      <c r="V5462" s="1" t="str">
        <f>IF(Sales_Datas[[#This Row],[base_price]] &lt;= 632200, "Low", (IF(Sales_Datas[[#This Row],[base_price]] &gt;= 10092000, "High", "Medium")))</f>
        <v>Low</v>
      </c>
    </row>
    <row r="5463" spans="1:22" x14ac:dyDescent="0.25">
      <c r="A5463" s="1" t="s">
        <v>15195</v>
      </c>
      <c r="B5463" s="1" t="s">
        <v>15196</v>
      </c>
      <c r="C5463" s="2">
        <v>44842</v>
      </c>
      <c r="D5463" s="1" t="s">
        <v>15197</v>
      </c>
      <c r="E5463" s="4">
        <v>30160</v>
      </c>
      <c r="F5463">
        <v>1</v>
      </c>
      <c r="G5463" s="4">
        <v>301600</v>
      </c>
      <c r="H5463" s="4">
        <v>0</v>
      </c>
      <c r="I5463" s="4">
        <v>301600</v>
      </c>
      <c r="J5463">
        <v>1</v>
      </c>
      <c r="K5463">
        <v>0</v>
      </c>
      <c r="L5463">
        <v>0</v>
      </c>
      <c r="M5463">
        <v>4</v>
      </c>
      <c r="N5463" s="2">
        <v>44659</v>
      </c>
      <c r="O5463" s="1" t="s">
        <v>15198</v>
      </c>
      <c r="P5463" s="4">
        <v>301600</v>
      </c>
      <c r="Q5463" s="4">
        <v>27144</v>
      </c>
      <c r="R5463" s="1" t="s">
        <v>383</v>
      </c>
      <c r="S5463" s="1" t="s">
        <v>34</v>
      </c>
      <c r="T5463" s="4">
        <f>Sales_Datas[[#This Row],[after_discount]]-(Sales_Datas[[#This Row],[qty_ordered]]*Sales_Datas[[#This Row],[cogs]])</f>
        <v>274456</v>
      </c>
      <c r="U5463" s="3">
        <f>IFERROR(Sales_Datas[[#This Row],[Gross_Profit]]/Sales_Datas[[#This Row],[after_discount]],0)</f>
        <v>0.91</v>
      </c>
      <c r="V5463" s="1" t="str">
        <f>IF(Sales_Datas[[#This Row],[base_price]] &lt;= 632200, "Low", (IF(Sales_Datas[[#This Row],[base_price]] &gt;= 10092000, "High", "Medium")))</f>
        <v>Low</v>
      </c>
    </row>
    <row r="5464" spans="1:22" x14ac:dyDescent="0.25">
      <c r="A5464" s="1" t="s">
        <v>15199</v>
      </c>
      <c r="B5464" s="1" t="s">
        <v>15200</v>
      </c>
      <c r="C5464" s="2">
        <v>44611</v>
      </c>
      <c r="D5464" s="1" t="s">
        <v>15201</v>
      </c>
      <c r="E5464" s="4">
        <v>30044</v>
      </c>
      <c r="F5464">
        <v>1</v>
      </c>
      <c r="G5464" s="4">
        <v>300440</v>
      </c>
      <c r="H5464" s="4">
        <v>0</v>
      </c>
      <c r="I5464" s="4">
        <v>300440</v>
      </c>
      <c r="J5464">
        <v>1</v>
      </c>
      <c r="K5464">
        <v>1</v>
      </c>
      <c r="L5464">
        <v>1</v>
      </c>
      <c r="M5464">
        <v>1</v>
      </c>
      <c r="N5464" s="2">
        <v>44555</v>
      </c>
      <c r="O5464" s="1" t="s">
        <v>15202</v>
      </c>
      <c r="P5464" s="4">
        <v>300440</v>
      </c>
      <c r="Q5464" s="4">
        <v>18270</v>
      </c>
      <c r="R5464" s="1" t="s">
        <v>383</v>
      </c>
      <c r="S5464" s="1" t="s">
        <v>50</v>
      </c>
      <c r="T5464" s="4">
        <f>Sales_Datas[[#This Row],[after_discount]]-(Sales_Datas[[#This Row],[qty_ordered]]*Sales_Datas[[#This Row],[cogs]])</f>
        <v>282170</v>
      </c>
      <c r="U5464" s="3">
        <f>IFERROR(Sales_Datas[[#This Row],[Gross_Profit]]/Sales_Datas[[#This Row],[after_discount]],0)</f>
        <v>0.93918918918918914</v>
      </c>
      <c r="V5464" s="1" t="str">
        <f>IF(Sales_Datas[[#This Row],[base_price]] &lt;= 632200, "Low", (IF(Sales_Datas[[#This Row],[base_price]] &gt;= 10092000, "High", "Medium")))</f>
        <v>Low</v>
      </c>
    </row>
    <row r="5465" spans="1:22" x14ac:dyDescent="0.25">
      <c r="A5465" s="1" t="s">
        <v>15203</v>
      </c>
      <c r="B5465" s="1" t="s">
        <v>15204</v>
      </c>
      <c r="C5465" s="2">
        <v>44618</v>
      </c>
      <c r="D5465" s="1" t="s">
        <v>15205</v>
      </c>
      <c r="E5465" s="4">
        <v>9860</v>
      </c>
      <c r="F5465">
        <v>3</v>
      </c>
      <c r="G5465" s="4">
        <v>295800</v>
      </c>
      <c r="H5465" s="4">
        <v>0</v>
      </c>
      <c r="I5465" s="4">
        <v>295800</v>
      </c>
      <c r="J5465">
        <v>1</v>
      </c>
      <c r="K5465">
        <v>1</v>
      </c>
      <c r="L5465">
        <v>1</v>
      </c>
      <c r="M5465">
        <v>5</v>
      </c>
      <c r="N5465" s="2">
        <v>44597</v>
      </c>
      <c r="O5465" s="1" t="s">
        <v>15206</v>
      </c>
      <c r="P5465" s="4">
        <v>98600</v>
      </c>
      <c r="Q5465" s="4">
        <v>6380</v>
      </c>
      <c r="R5465" s="1" t="s">
        <v>55</v>
      </c>
      <c r="S5465" s="1" t="s">
        <v>24</v>
      </c>
      <c r="T5465" s="4">
        <f>Sales_Datas[[#This Row],[after_discount]]-(Sales_Datas[[#This Row],[qty_ordered]]*Sales_Datas[[#This Row],[cogs]])</f>
        <v>276660</v>
      </c>
      <c r="U5465" s="3">
        <f>IFERROR(Sales_Datas[[#This Row],[Gross_Profit]]/Sales_Datas[[#This Row],[after_discount]],0)</f>
        <v>0.93529411764705883</v>
      </c>
      <c r="V5465" s="1" t="str">
        <f>IF(Sales_Datas[[#This Row],[base_price]] &lt;= 632200, "Low", (IF(Sales_Datas[[#This Row],[base_price]] &gt;= 10092000, "High", "Medium")))</f>
        <v>Low</v>
      </c>
    </row>
    <row r="5466" spans="1:22" x14ac:dyDescent="0.25">
      <c r="A5466" s="1" t="s">
        <v>15207</v>
      </c>
      <c r="B5466" s="1" t="s">
        <v>15208</v>
      </c>
      <c r="C5466" s="2">
        <v>44808</v>
      </c>
      <c r="D5466" s="1" t="s">
        <v>10224</v>
      </c>
      <c r="E5466" s="4">
        <v>29580</v>
      </c>
      <c r="F5466">
        <v>1</v>
      </c>
      <c r="G5466" s="4">
        <v>295800</v>
      </c>
      <c r="H5466" s="4">
        <v>0</v>
      </c>
      <c r="I5466" s="4">
        <v>295800</v>
      </c>
      <c r="J5466">
        <v>1</v>
      </c>
      <c r="K5466">
        <v>1</v>
      </c>
      <c r="L5466">
        <v>1</v>
      </c>
      <c r="M5466">
        <v>1</v>
      </c>
      <c r="N5466" s="2">
        <v>44488</v>
      </c>
      <c r="O5466" s="1" t="s">
        <v>10225</v>
      </c>
      <c r="P5466" s="4">
        <v>295800</v>
      </c>
      <c r="Q5466" s="4">
        <v>20996</v>
      </c>
      <c r="R5466" s="1" t="s">
        <v>344</v>
      </c>
      <c r="S5466" s="1" t="s">
        <v>50</v>
      </c>
      <c r="T5466" s="4">
        <f>Sales_Datas[[#This Row],[after_discount]]-(Sales_Datas[[#This Row],[qty_ordered]]*Sales_Datas[[#This Row],[cogs]])</f>
        <v>274804</v>
      </c>
      <c r="U5466" s="3">
        <f>IFERROR(Sales_Datas[[#This Row],[Gross_Profit]]/Sales_Datas[[#This Row],[after_discount]],0)</f>
        <v>0.92901960784313731</v>
      </c>
      <c r="V5466" s="1" t="str">
        <f>IF(Sales_Datas[[#This Row],[base_price]] &lt;= 632200, "Low", (IF(Sales_Datas[[#This Row],[base_price]] &gt;= 10092000, "High", "Medium")))</f>
        <v>Low</v>
      </c>
    </row>
    <row r="5467" spans="1:22" x14ac:dyDescent="0.25">
      <c r="A5467" s="1" t="s">
        <v>15209</v>
      </c>
      <c r="B5467" s="1" t="s">
        <v>4448</v>
      </c>
      <c r="C5467" s="2">
        <v>44325</v>
      </c>
      <c r="D5467" s="1" t="s">
        <v>15210</v>
      </c>
      <c r="E5467" s="4">
        <v>29580</v>
      </c>
      <c r="F5467">
        <v>1</v>
      </c>
      <c r="G5467" s="4">
        <v>295800</v>
      </c>
      <c r="H5467" s="4">
        <v>0</v>
      </c>
      <c r="I5467" s="4">
        <v>295800</v>
      </c>
      <c r="J5467">
        <v>1</v>
      </c>
      <c r="K5467">
        <v>1</v>
      </c>
      <c r="L5467">
        <v>1</v>
      </c>
      <c r="M5467">
        <v>1</v>
      </c>
      <c r="N5467" s="2">
        <v>44453</v>
      </c>
      <c r="O5467" s="1" t="s">
        <v>15211</v>
      </c>
      <c r="P5467" s="4">
        <v>580</v>
      </c>
      <c r="Q5467" s="4">
        <v>0</v>
      </c>
      <c r="R5467" s="1" t="s">
        <v>75</v>
      </c>
      <c r="S5467" s="1" t="s">
        <v>50</v>
      </c>
      <c r="T5467" s="4">
        <f>Sales_Datas[[#This Row],[after_discount]]-(Sales_Datas[[#This Row],[qty_ordered]]*Sales_Datas[[#This Row],[cogs]])</f>
        <v>295800</v>
      </c>
      <c r="U5467" s="3">
        <f>IFERROR(Sales_Datas[[#This Row],[Gross_Profit]]/Sales_Datas[[#This Row],[after_discount]],0)</f>
        <v>1</v>
      </c>
      <c r="V5467" s="1" t="str">
        <f>IF(Sales_Datas[[#This Row],[base_price]] &lt;= 632200, "Low", (IF(Sales_Datas[[#This Row],[base_price]] &gt;= 10092000, "High", "Medium")))</f>
        <v>Low</v>
      </c>
    </row>
    <row r="5468" spans="1:22" x14ac:dyDescent="0.25">
      <c r="A5468" s="1" t="s">
        <v>15212</v>
      </c>
      <c r="B5468" s="1" t="s">
        <v>15213</v>
      </c>
      <c r="C5468" s="2">
        <v>44455</v>
      </c>
      <c r="D5468" s="1" t="s">
        <v>15214</v>
      </c>
      <c r="E5468" s="4">
        <v>29580</v>
      </c>
      <c r="F5468">
        <v>1</v>
      </c>
      <c r="G5468" s="4">
        <v>295800</v>
      </c>
      <c r="H5468" s="4">
        <v>0</v>
      </c>
      <c r="I5468" s="4">
        <v>295800</v>
      </c>
      <c r="J5468">
        <v>1</v>
      </c>
      <c r="K5468">
        <v>1</v>
      </c>
      <c r="L5468">
        <v>1</v>
      </c>
      <c r="M5468">
        <v>1</v>
      </c>
      <c r="N5468" s="2">
        <v>44416</v>
      </c>
      <c r="O5468" s="1" t="s">
        <v>15215</v>
      </c>
      <c r="P5468" s="4">
        <v>580</v>
      </c>
      <c r="Q5468" s="4">
        <v>0</v>
      </c>
      <c r="R5468" s="1" t="s">
        <v>75</v>
      </c>
      <c r="S5468" s="1" t="s">
        <v>50</v>
      </c>
      <c r="T5468" s="4">
        <f>Sales_Datas[[#This Row],[after_discount]]-(Sales_Datas[[#This Row],[qty_ordered]]*Sales_Datas[[#This Row],[cogs]])</f>
        <v>295800</v>
      </c>
      <c r="U5468" s="3">
        <f>IFERROR(Sales_Datas[[#This Row],[Gross_Profit]]/Sales_Datas[[#This Row],[after_discount]],0)</f>
        <v>1</v>
      </c>
      <c r="V5468" s="1" t="str">
        <f>IF(Sales_Datas[[#This Row],[base_price]] &lt;= 632200, "Low", (IF(Sales_Datas[[#This Row],[base_price]] &gt;= 10092000, "High", "Medium")))</f>
        <v>Low</v>
      </c>
    </row>
    <row r="5469" spans="1:22" x14ac:dyDescent="0.25">
      <c r="A5469" s="1" t="s">
        <v>15216</v>
      </c>
      <c r="B5469" s="1" t="s">
        <v>15217</v>
      </c>
      <c r="C5469" s="2">
        <v>44402</v>
      </c>
      <c r="D5469" s="1" t="s">
        <v>13140</v>
      </c>
      <c r="E5469" s="4">
        <v>29000</v>
      </c>
      <c r="F5469">
        <v>1</v>
      </c>
      <c r="G5469" s="4">
        <v>290000</v>
      </c>
      <c r="H5469" s="4">
        <v>0</v>
      </c>
      <c r="I5469" s="4">
        <v>290000</v>
      </c>
      <c r="J5469">
        <v>1</v>
      </c>
      <c r="K5469">
        <v>1</v>
      </c>
      <c r="L5469">
        <v>1</v>
      </c>
      <c r="M5469">
        <v>1</v>
      </c>
      <c r="N5469" s="2">
        <v>44390</v>
      </c>
      <c r="O5469" s="1" t="s">
        <v>13141</v>
      </c>
      <c r="P5469" s="4">
        <v>217500</v>
      </c>
      <c r="Q5469" s="4">
        <v>17168</v>
      </c>
      <c r="R5469" s="1" t="s">
        <v>89</v>
      </c>
      <c r="S5469" s="1" t="s">
        <v>50</v>
      </c>
      <c r="T5469" s="4">
        <f>Sales_Datas[[#This Row],[after_discount]]-(Sales_Datas[[#This Row],[qty_ordered]]*Sales_Datas[[#This Row],[cogs]])</f>
        <v>272832</v>
      </c>
      <c r="U5469" s="3">
        <f>IFERROR(Sales_Datas[[#This Row],[Gross_Profit]]/Sales_Datas[[#This Row],[after_discount]],0)</f>
        <v>0.94079999999999997</v>
      </c>
      <c r="V5469" s="1" t="str">
        <f>IF(Sales_Datas[[#This Row],[base_price]] &lt;= 632200, "Low", (IF(Sales_Datas[[#This Row],[base_price]] &gt;= 10092000, "High", "Medium")))</f>
        <v>Low</v>
      </c>
    </row>
    <row r="5470" spans="1:22" x14ac:dyDescent="0.25">
      <c r="A5470" s="1" t="s">
        <v>15218</v>
      </c>
      <c r="B5470" s="1" t="s">
        <v>15219</v>
      </c>
      <c r="C5470" s="2">
        <v>44385</v>
      </c>
      <c r="D5470" s="1" t="s">
        <v>15220</v>
      </c>
      <c r="E5470" s="4">
        <v>29000</v>
      </c>
      <c r="F5470">
        <v>1</v>
      </c>
      <c r="G5470" s="4">
        <v>290000</v>
      </c>
      <c r="H5470" s="4">
        <v>0</v>
      </c>
      <c r="I5470" s="4">
        <v>290000</v>
      </c>
      <c r="J5470">
        <v>1</v>
      </c>
      <c r="K5470">
        <v>0</v>
      </c>
      <c r="L5470">
        <v>0</v>
      </c>
      <c r="M5470">
        <v>1</v>
      </c>
      <c r="N5470" s="2">
        <v>44422</v>
      </c>
      <c r="O5470" s="1" t="s">
        <v>15221</v>
      </c>
      <c r="P5470" s="4">
        <v>290000</v>
      </c>
      <c r="Q5470" s="4">
        <v>25520</v>
      </c>
      <c r="R5470" s="1" t="s">
        <v>554</v>
      </c>
      <c r="S5470" s="1" t="s">
        <v>50</v>
      </c>
      <c r="T5470" s="4">
        <f>Sales_Datas[[#This Row],[after_discount]]-(Sales_Datas[[#This Row],[qty_ordered]]*Sales_Datas[[#This Row],[cogs]])</f>
        <v>264480</v>
      </c>
      <c r="U5470" s="3">
        <f>IFERROR(Sales_Datas[[#This Row],[Gross_Profit]]/Sales_Datas[[#This Row],[after_discount]],0)</f>
        <v>0.91200000000000003</v>
      </c>
      <c r="V5470" s="1" t="str">
        <f>IF(Sales_Datas[[#This Row],[base_price]] &lt;= 632200, "Low", (IF(Sales_Datas[[#This Row],[base_price]] &gt;= 10092000, "High", "Medium")))</f>
        <v>Low</v>
      </c>
    </row>
    <row r="5471" spans="1:22" x14ac:dyDescent="0.25">
      <c r="A5471" s="1" t="s">
        <v>15222</v>
      </c>
      <c r="B5471" s="1" t="s">
        <v>15223</v>
      </c>
      <c r="C5471" s="2">
        <v>44408</v>
      </c>
      <c r="D5471" s="1" t="s">
        <v>13657</v>
      </c>
      <c r="E5471" s="4">
        <v>29000</v>
      </c>
      <c r="F5471">
        <v>1</v>
      </c>
      <c r="G5471" s="4">
        <v>290000</v>
      </c>
      <c r="H5471" s="4">
        <v>0</v>
      </c>
      <c r="I5471" s="4">
        <v>290000</v>
      </c>
      <c r="J5471">
        <v>1</v>
      </c>
      <c r="K5471">
        <v>1</v>
      </c>
      <c r="L5471">
        <v>1</v>
      </c>
      <c r="M5471">
        <v>1</v>
      </c>
      <c r="N5471" s="2">
        <v>44385</v>
      </c>
      <c r="O5471" s="1" t="s">
        <v>13658</v>
      </c>
      <c r="P5471" s="4">
        <v>290000</v>
      </c>
      <c r="Q5471" s="4">
        <v>20590</v>
      </c>
      <c r="R5471" s="1" t="s">
        <v>23</v>
      </c>
      <c r="S5471" s="1" t="s">
        <v>50</v>
      </c>
      <c r="T5471" s="4">
        <f>Sales_Datas[[#This Row],[after_discount]]-(Sales_Datas[[#This Row],[qty_ordered]]*Sales_Datas[[#This Row],[cogs]])</f>
        <v>269410</v>
      </c>
      <c r="U5471" s="3">
        <f>IFERROR(Sales_Datas[[#This Row],[Gross_Profit]]/Sales_Datas[[#This Row],[after_discount]],0)</f>
        <v>0.92900000000000005</v>
      </c>
      <c r="V5471" s="1" t="str">
        <f>IF(Sales_Datas[[#This Row],[base_price]] &lt;= 632200, "Low", (IF(Sales_Datas[[#This Row],[base_price]] &gt;= 10092000, "High", "Medium")))</f>
        <v>Low</v>
      </c>
    </row>
    <row r="5472" spans="1:22" x14ac:dyDescent="0.25">
      <c r="A5472" s="1" t="s">
        <v>15224</v>
      </c>
      <c r="B5472" s="1" t="s">
        <v>15225</v>
      </c>
      <c r="C5472" s="2">
        <v>44451</v>
      </c>
      <c r="D5472" s="1" t="s">
        <v>13657</v>
      </c>
      <c r="E5472" s="4">
        <v>29000</v>
      </c>
      <c r="F5472">
        <v>1</v>
      </c>
      <c r="G5472" s="4">
        <v>290000</v>
      </c>
      <c r="H5472" s="4">
        <v>0</v>
      </c>
      <c r="I5472" s="4">
        <v>290000</v>
      </c>
      <c r="J5472">
        <v>1</v>
      </c>
      <c r="K5472">
        <v>1</v>
      </c>
      <c r="L5472">
        <v>1</v>
      </c>
      <c r="M5472">
        <v>1</v>
      </c>
      <c r="N5472" s="2">
        <v>44532</v>
      </c>
      <c r="O5472" s="1" t="s">
        <v>13658</v>
      </c>
      <c r="P5472" s="4">
        <v>290000</v>
      </c>
      <c r="Q5472" s="4">
        <v>20590</v>
      </c>
      <c r="R5472" s="1" t="s">
        <v>23</v>
      </c>
      <c r="S5472" s="1" t="s">
        <v>50</v>
      </c>
      <c r="T5472" s="4">
        <f>Sales_Datas[[#This Row],[after_discount]]-(Sales_Datas[[#This Row],[qty_ordered]]*Sales_Datas[[#This Row],[cogs]])</f>
        <v>269410</v>
      </c>
      <c r="U5472" s="3">
        <f>IFERROR(Sales_Datas[[#This Row],[Gross_Profit]]/Sales_Datas[[#This Row],[after_discount]],0)</f>
        <v>0.92900000000000005</v>
      </c>
      <c r="V5472" s="1" t="str">
        <f>IF(Sales_Datas[[#This Row],[base_price]] &lt;= 632200, "Low", (IF(Sales_Datas[[#This Row],[base_price]] &gt;= 10092000, "High", "Medium")))</f>
        <v>Low</v>
      </c>
    </row>
    <row r="5473" spans="1:22" x14ac:dyDescent="0.25">
      <c r="A5473" s="1" t="s">
        <v>15226</v>
      </c>
      <c r="B5473" s="1" t="s">
        <v>15227</v>
      </c>
      <c r="C5473" s="2">
        <v>44565</v>
      </c>
      <c r="D5473" s="1" t="s">
        <v>21</v>
      </c>
      <c r="E5473" s="4">
        <v>29000</v>
      </c>
      <c r="F5473">
        <v>1</v>
      </c>
      <c r="G5473" s="4">
        <v>290000</v>
      </c>
      <c r="H5473" s="4">
        <v>0</v>
      </c>
      <c r="I5473" s="4">
        <v>290000</v>
      </c>
      <c r="J5473">
        <v>1</v>
      </c>
      <c r="K5473">
        <v>1</v>
      </c>
      <c r="L5473">
        <v>0</v>
      </c>
      <c r="M5473">
        <v>1</v>
      </c>
      <c r="N5473" s="2">
        <v>44479</v>
      </c>
      <c r="O5473" s="1" t="s">
        <v>22</v>
      </c>
      <c r="P5473" s="4">
        <v>261000</v>
      </c>
      <c r="Q5473" s="4">
        <v>18270</v>
      </c>
      <c r="R5473" s="1" t="s">
        <v>23</v>
      </c>
      <c r="S5473" s="1" t="s">
        <v>50</v>
      </c>
      <c r="T5473" s="4">
        <f>Sales_Datas[[#This Row],[after_discount]]-(Sales_Datas[[#This Row],[qty_ordered]]*Sales_Datas[[#This Row],[cogs]])</f>
        <v>271730</v>
      </c>
      <c r="U5473" s="3">
        <f>IFERROR(Sales_Datas[[#This Row],[Gross_Profit]]/Sales_Datas[[#This Row],[after_discount]],0)</f>
        <v>0.93700000000000006</v>
      </c>
      <c r="V5473" s="1" t="str">
        <f>IF(Sales_Datas[[#This Row],[base_price]] &lt;= 632200, "Low", (IF(Sales_Datas[[#This Row],[base_price]] &gt;= 10092000, "High", "Medium")))</f>
        <v>Low</v>
      </c>
    </row>
    <row r="5474" spans="1:22" x14ac:dyDescent="0.25">
      <c r="A5474" s="1" t="s">
        <v>15228</v>
      </c>
      <c r="B5474" s="1" t="s">
        <v>15229</v>
      </c>
      <c r="C5474" s="2">
        <v>44567</v>
      </c>
      <c r="D5474" s="1" t="s">
        <v>21</v>
      </c>
      <c r="E5474" s="4">
        <v>29000</v>
      </c>
      <c r="F5474">
        <v>1</v>
      </c>
      <c r="G5474" s="4">
        <v>290000</v>
      </c>
      <c r="H5474" s="4">
        <v>0</v>
      </c>
      <c r="I5474" s="4">
        <v>290000</v>
      </c>
      <c r="J5474">
        <v>1</v>
      </c>
      <c r="K5474">
        <v>1</v>
      </c>
      <c r="L5474">
        <v>0</v>
      </c>
      <c r="M5474">
        <v>1</v>
      </c>
      <c r="N5474" s="2">
        <v>44516</v>
      </c>
      <c r="O5474" s="1" t="s">
        <v>22</v>
      </c>
      <c r="P5474" s="4">
        <v>261000</v>
      </c>
      <c r="Q5474" s="4">
        <v>18270</v>
      </c>
      <c r="R5474" s="1" t="s">
        <v>23</v>
      </c>
      <c r="S5474" s="1" t="s">
        <v>50</v>
      </c>
      <c r="T5474" s="4">
        <f>Sales_Datas[[#This Row],[after_discount]]-(Sales_Datas[[#This Row],[qty_ordered]]*Sales_Datas[[#This Row],[cogs]])</f>
        <v>271730</v>
      </c>
      <c r="U5474" s="3">
        <f>IFERROR(Sales_Datas[[#This Row],[Gross_Profit]]/Sales_Datas[[#This Row],[after_discount]],0)</f>
        <v>0.93700000000000006</v>
      </c>
      <c r="V5474" s="1" t="str">
        <f>IF(Sales_Datas[[#This Row],[base_price]] &lt;= 632200, "Low", (IF(Sales_Datas[[#This Row],[base_price]] &gt;= 10092000, "High", "Medium")))</f>
        <v>Low</v>
      </c>
    </row>
    <row r="5475" spans="1:22" x14ac:dyDescent="0.25">
      <c r="A5475" s="1" t="s">
        <v>15230</v>
      </c>
      <c r="B5475" s="1" t="s">
        <v>15231</v>
      </c>
      <c r="C5475" s="2">
        <v>44584</v>
      </c>
      <c r="D5475" s="1" t="s">
        <v>21</v>
      </c>
      <c r="E5475" s="4">
        <v>29000</v>
      </c>
      <c r="F5475">
        <v>1</v>
      </c>
      <c r="G5475" s="4">
        <v>290000</v>
      </c>
      <c r="H5475" s="4">
        <v>0</v>
      </c>
      <c r="I5475" s="4">
        <v>290000</v>
      </c>
      <c r="J5475">
        <v>1</v>
      </c>
      <c r="K5475">
        <v>1</v>
      </c>
      <c r="L5475">
        <v>1</v>
      </c>
      <c r="M5475">
        <v>1</v>
      </c>
      <c r="N5475" s="2">
        <v>44583</v>
      </c>
      <c r="O5475" s="1" t="s">
        <v>22</v>
      </c>
      <c r="P5475" s="4">
        <v>261000</v>
      </c>
      <c r="Q5475" s="4">
        <v>18270</v>
      </c>
      <c r="R5475" s="1" t="s">
        <v>23</v>
      </c>
      <c r="S5475" s="1" t="s">
        <v>50</v>
      </c>
      <c r="T5475" s="4">
        <f>Sales_Datas[[#This Row],[after_discount]]-(Sales_Datas[[#This Row],[qty_ordered]]*Sales_Datas[[#This Row],[cogs]])</f>
        <v>271730</v>
      </c>
      <c r="U5475" s="3">
        <f>IFERROR(Sales_Datas[[#This Row],[Gross_Profit]]/Sales_Datas[[#This Row],[after_discount]],0)</f>
        <v>0.93700000000000006</v>
      </c>
      <c r="V5475" s="1" t="str">
        <f>IF(Sales_Datas[[#This Row],[base_price]] &lt;= 632200, "Low", (IF(Sales_Datas[[#This Row],[base_price]] &gt;= 10092000, "High", "Medium")))</f>
        <v>Low</v>
      </c>
    </row>
    <row r="5476" spans="1:22" x14ac:dyDescent="0.25">
      <c r="A5476" s="1" t="s">
        <v>15232</v>
      </c>
      <c r="B5476" s="1" t="s">
        <v>15233</v>
      </c>
      <c r="C5476" s="2">
        <v>44591</v>
      </c>
      <c r="D5476" s="1" t="s">
        <v>21</v>
      </c>
      <c r="E5476" s="4">
        <v>29000</v>
      </c>
      <c r="F5476">
        <v>1</v>
      </c>
      <c r="G5476" s="4">
        <v>290000</v>
      </c>
      <c r="H5476" s="4">
        <v>0</v>
      </c>
      <c r="I5476" s="4">
        <v>290000</v>
      </c>
      <c r="J5476">
        <v>1</v>
      </c>
      <c r="K5476">
        <v>1</v>
      </c>
      <c r="L5476">
        <v>1</v>
      </c>
      <c r="M5476">
        <v>1</v>
      </c>
      <c r="N5476" s="2">
        <v>44458</v>
      </c>
      <c r="O5476" s="1" t="s">
        <v>22</v>
      </c>
      <c r="P5476" s="4">
        <v>261000</v>
      </c>
      <c r="Q5476" s="4">
        <v>18270</v>
      </c>
      <c r="R5476" s="1" t="s">
        <v>23</v>
      </c>
      <c r="S5476" s="1" t="s">
        <v>50</v>
      </c>
      <c r="T5476" s="4">
        <f>Sales_Datas[[#This Row],[after_discount]]-(Sales_Datas[[#This Row],[qty_ordered]]*Sales_Datas[[#This Row],[cogs]])</f>
        <v>271730</v>
      </c>
      <c r="U5476" s="3">
        <f>IFERROR(Sales_Datas[[#This Row],[Gross_Profit]]/Sales_Datas[[#This Row],[after_discount]],0)</f>
        <v>0.93700000000000006</v>
      </c>
      <c r="V5476" s="1" t="str">
        <f>IF(Sales_Datas[[#This Row],[base_price]] &lt;= 632200, "Low", (IF(Sales_Datas[[#This Row],[base_price]] &gt;= 10092000, "High", "Medium")))</f>
        <v>Low</v>
      </c>
    </row>
    <row r="5477" spans="1:22" x14ac:dyDescent="0.25">
      <c r="A5477" s="1" t="s">
        <v>15234</v>
      </c>
      <c r="B5477" s="1" t="s">
        <v>15235</v>
      </c>
      <c r="C5477" s="2">
        <v>44594</v>
      </c>
      <c r="D5477" s="1" t="s">
        <v>15236</v>
      </c>
      <c r="E5477" s="4">
        <v>29000</v>
      </c>
      <c r="F5477">
        <v>1</v>
      </c>
      <c r="G5477" s="4">
        <v>290000</v>
      </c>
      <c r="H5477" s="4">
        <v>0</v>
      </c>
      <c r="I5477" s="4">
        <v>290000</v>
      </c>
      <c r="J5477">
        <v>1</v>
      </c>
      <c r="K5477">
        <v>1</v>
      </c>
      <c r="L5477">
        <v>0</v>
      </c>
      <c r="M5477">
        <v>1</v>
      </c>
      <c r="N5477" s="2">
        <v>44604</v>
      </c>
      <c r="O5477" s="1" t="s">
        <v>15237</v>
      </c>
      <c r="P5477" s="4">
        <v>290000</v>
      </c>
      <c r="Q5477" s="4">
        <v>25230</v>
      </c>
      <c r="R5477" s="1" t="s">
        <v>23</v>
      </c>
      <c r="S5477" s="1" t="s">
        <v>50</v>
      </c>
      <c r="T5477" s="4">
        <f>Sales_Datas[[#This Row],[after_discount]]-(Sales_Datas[[#This Row],[qty_ordered]]*Sales_Datas[[#This Row],[cogs]])</f>
        <v>264770</v>
      </c>
      <c r="U5477" s="3">
        <f>IFERROR(Sales_Datas[[#This Row],[Gross_Profit]]/Sales_Datas[[#This Row],[after_discount]],0)</f>
        <v>0.91300000000000003</v>
      </c>
      <c r="V5477" s="1" t="str">
        <f>IF(Sales_Datas[[#This Row],[base_price]] &lt;= 632200, "Low", (IF(Sales_Datas[[#This Row],[base_price]] &gt;= 10092000, "High", "Medium")))</f>
        <v>Low</v>
      </c>
    </row>
    <row r="5478" spans="1:22" x14ac:dyDescent="0.25">
      <c r="A5478" s="1" t="s">
        <v>15238</v>
      </c>
      <c r="B5478" s="1" t="s">
        <v>15239</v>
      </c>
      <c r="C5478" s="2">
        <v>44809</v>
      </c>
      <c r="D5478" s="1" t="s">
        <v>21</v>
      </c>
      <c r="E5478" s="4">
        <v>29000</v>
      </c>
      <c r="F5478">
        <v>1</v>
      </c>
      <c r="G5478" s="4">
        <v>290000</v>
      </c>
      <c r="H5478" s="4">
        <v>0</v>
      </c>
      <c r="I5478" s="4">
        <v>290000</v>
      </c>
      <c r="J5478">
        <v>1</v>
      </c>
      <c r="K5478">
        <v>1</v>
      </c>
      <c r="L5478">
        <v>1</v>
      </c>
      <c r="M5478">
        <v>1</v>
      </c>
      <c r="N5478" s="2">
        <v>44537</v>
      </c>
      <c r="O5478" s="1" t="s">
        <v>22</v>
      </c>
      <c r="P5478" s="4">
        <v>261000</v>
      </c>
      <c r="Q5478" s="4">
        <v>18270</v>
      </c>
      <c r="R5478" s="1" t="s">
        <v>23</v>
      </c>
      <c r="S5478" s="1" t="s">
        <v>50</v>
      </c>
      <c r="T5478" s="4">
        <f>Sales_Datas[[#This Row],[after_discount]]-(Sales_Datas[[#This Row],[qty_ordered]]*Sales_Datas[[#This Row],[cogs]])</f>
        <v>271730</v>
      </c>
      <c r="U5478" s="3">
        <f>IFERROR(Sales_Datas[[#This Row],[Gross_Profit]]/Sales_Datas[[#This Row],[after_discount]],0)</f>
        <v>0.93700000000000006</v>
      </c>
      <c r="V5478" s="1" t="str">
        <f>IF(Sales_Datas[[#This Row],[base_price]] &lt;= 632200, "Low", (IF(Sales_Datas[[#This Row],[base_price]] &gt;= 10092000, "High", "Medium")))</f>
        <v>Low</v>
      </c>
    </row>
    <row r="5479" spans="1:22" x14ac:dyDescent="0.25">
      <c r="A5479" s="1" t="s">
        <v>15240</v>
      </c>
      <c r="B5479" s="1" t="s">
        <v>15241</v>
      </c>
      <c r="C5479" s="2">
        <v>44811</v>
      </c>
      <c r="D5479" s="1" t="s">
        <v>15242</v>
      </c>
      <c r="E5479" s="4">
        <v>29000</v>
      </c>
      <c r="F5479">
        <v>1</v>
      </c>
      <c r="G5479" s="4">
        <v>290000</v>
      </c>
      <c r="H5479" s="4">
        <v>0</v>
      </c>
      <c r="I5479" s="4">
        <v>290000</v>
      </c>
      <c r="J5479">
        <v>1</v>
      </c>
      <c r="K5479">
        <v>1</v>
      </c>
      <c r="L5479">
        <v>1</v>
      </c>
      <c r="M5479">
        <v>1</v>
      </c>
      <c r="N5479" s="2">
        <v>44763</v>
      </c>
      <c r="O5479" s="1" t="s">
        <v>15243</v>
      </c>
      <c r="P5479" s="4">
        <v>197200</v>
      </c>
      <c r="Q5479" s="4">
        <v>16356</v>
      </c>
      <c r="R5479" s="1" t="s">
        <v>23</v>
      </c>
      <c r="S5479" s="1" t="s">
        <v>50</v>
      </c>
      <c r="T5479" s="4">
        <f>Sales_Datas[[#This Row],[after_discount]]-(Sales_Datas[[#This Row],[qty_ordered]]*Sales_Datas[[#This Row],[cogs]])</f>
        <v>273644</v>
      </c>
      <c r="U5479" s="3">
        <f>IFERROR(Sales_Datas[[#This Row],[Gross_Profit]]/Sales_Datas[[#This Row],[after_discount]],0)</f>
        <v>0.94359999999999999</v>
      </c>
      <c r="V5479" s="1" t="str">
        <f>IF(Sales_Datas[[#This Row],[base_price]] &lt;= 632200, "Low", (IF(Sales_Datas[[#This Row],[base_price]] &gt;= 10092000, "High", "Medium")))</f>
        <v>Low</v>
      </c>
    </row>
    <row r="5480" spans="1:22" x14ac:dyDescent="0.25">
      <c r="A5480" s="1" t="s">
        <v>15244</v>
      </c>
      <c r="B5480" s="1" t="s">
        <v>4385</v>
      </c>
      <c r="C5480" s="2">
        <v>44841</v>
      </c>
      <c r="D5480" s="1" t="s">
        <v>4386</v>
      </c>
      <c r="E5480" s="4">
        <v>29000</v>
      </c>
      <c r="F5480">
        <v>1</v>
      </c>
      <c r="G5480" s="4">
        <v>290000</v>
      </c>
      <c r="H5480" s="4">
        <v>0</v>
      </c>
      <c r="I5480" s="4">
        <v>290000</v>
      </c>
      <c r="J5480">
        <v>1</v>
      </c>
      <c r="K5480">
        <v>0</v>
      </c>
      <c r="L5480">
        <v>0</v>
      </c>
      <c r="M5480">
        <v>1</v>
      </c>
      <c r="N5480" s="2">
        <v>44390</v>
      </c>
      <c r="O5480" s="1" t="s">
        <v>4387</v>
      </c>
      <c r="P5480" s="4">
        <v>2900</v>
      </c>
      <c r="Q5480" s="4">
        <v>174</v>
      </c>
      <c r="R5480" s="1" t="s">
        <v>23</v>
      </c>
      <c r="S5480" s="1" t="s">
        <v>50</v>
      </c>
      <c r="T5480" s="4">
        <f>Sales_Datas[[#This Row],[after_discount]]-(Sales_Datas[[#This Row],[qty_ordered]]*Sales_Datas[[#This Row],[cogs]])</f>
        <v>289826</v>
      </c>
      <c r="U5480" s="3">
        <f>IFERROR(Sales_Datas[[#This Row],[Gross_Profit]]/Sales_Datas[[#This Row],[after_discount]],0)</f>
        <v>0.99939999999999996</v>
      </c>
      <c r="V5480" s="1" t="str">
        <f>IF(Sales_Datas[[#This Row],[base_price]] &lt;= 632200, "Low", (IF(Sales_Datas[[#This Row],[base_price]] &gt;= 10092000, "High", "Medium")))</f>
        <v>Low</v>
      </c>
    </row>
    <row r="5481" spans="1:22" x14ac:dyDescent="0.25">
      <c r="A5481" s="1" t="s">
        <v>15245</v>
      </c>
      <c r="B5481" s="1" t="s">
        <v>15246</v>
      </c>
      <c r="C5481" s="2">
        <v>44762</v>
      </c>
      <c r="D5481" s="1" t="s">
        <v>15247</v>
      </c>
      <c r="E5481" s="4">
        <v>29000</v>
      </c>
      <c r="F5481">
        <v>1</v>
      </c>
      <c r="G5481" s="4">
        <v>290000</v>
      </c>
      <c r="H5481" s="4">
        <v>0</v>
      </c>
      <c r="I5481" s="4">
        <v>290000</v>
      </c>
      <c r="J5481">
        <v>1</v>
      </c>
      <c r="K5481">
        <v>1</v>
      </c>
      <c r="L5481">
        <v>1</v>
      </c>
      <c r="M5481">
        <v>1</v>
      </c>
      <c r="N5481" s="2">
        <v>44627</v>
      </c>
      <c r="O5481" s="1" t="s">
        <v>15248</v>
      </c>
      <c r="P5481" s="4">
        <v>290000</v>
      </c>
      <c r="Q5481" s="4">
        <v>24360</v>
      </c>
      <c r="R5481" s="1" t="s">
        <v>383</v>
      </c>
      <c r="S5481" s="1" t="s">
        <v>50</v>
      </c>
      <c r="T5481" s="4">
        <f>Sales_Datas[[#This Row],[after_discount]]-(Sales_Datas[[#This Row],[qty_ordered]]*Sales_Datas[[#This Row],[cogs]])</f>
        <v>265640</v>
      </c>
      <c r="U5481" s="3">
        <f>IFERROR(Sales_Datas[[#This Row],[Gross_Profit]]/Sales_Datas[[#This Row],[after_discount]],0)</f>
        <v>0.91600000000000004</v>
      </c>
      <c r="V5481" s="1" t="str">
        <f>IF(Sales_Datas[[#This Row],[base_price]] &lt;= 632200, "Low", (IF(Sales_Datas[[#This Row],[base_price]] &gt;= 10092000, "High", "Medium")))</f>
        <v>Low</v>
      </c>
    </row>
    <row r="5482" spans="1:22" x14ac:dyDescent="0.25">
      <c r="A5482" s="1" t="s">
        <v>15249</v>
      </c>
      <c r="B5482" s="1" t="s">
        <v>900</v>
      </c>
      <c r="C5482" s="2">
        <v>44805</v>
      </c>
      <c r="D5482" s="1" t="s">
        <v>15250</v>
      </c>
      <c r="E5482" s="4">
        <v>29000</v>
      </c>
      <c r="F5482">
        <v>1</v>
      </c>
      <c r="G5482" s="4">
        <v>290000</v>
      </c>
      <c r="H5482" s="4">
        <v>0</v>
      </c>
      <c r="I5482" s="4">
        <v>290000</v>
      </c>
      <c r="J5482">
        <v>1</v>
      </c>
      <c r="K5482">
        <v>1</v>
      </c>
      <c r="L5482">
        <v>0</v>
      </c>
      <c r="M5482">
        <v>1</v>
      </c>
      <c r="N5482" s="2">
        <v>44397</v>
      </c>
      <c r="O5482" s="1" t="s">
        <v>15251</v>
      </c>
      <c r="P5482" s="4">
        <v>290000</v>
      </c>
      <c r="Q5482" s="4">
        <v>22040</v>
      </c>
      <c r="R5482" s="1" t="s">
        <v>383</v>
      </c>
      <c r="S5482" s="1" t="s">
        <v>50</v>
      </c>
      <c r="T5482" s="4">
        <f>Sales_Datas[[#This Row],[after_discount]]-(Sales_Datas[[#This Row],[qty_ordered]]*Sales_Datas[[#This Row],[cogs]])</f>
        <v>267960</v>
      </c>
      <c r="U5482" s="3">
        <f>IFERROR(Sales_Datas[[#This Row],[Gross_Profit]]/Sales_Datas[[#This Row],[after_discount]],0)</f>
        <v>0.92400000000000004</v>
      </c>
      <c r="V5482" s="1" t="str">
        <f>IF(Sales_Datas[[#This Row],[base_price]] &lt;= 632200, "Low", (IF(Sales_Datas[[#This Row],[base_price]] &gt;= 10092000, "High", "Medium")))</f>
        <v>Low</v>
      </c>
    </row>
    <row r="5483" spans="1:22" x14ac:dyDescent="0.25">
      <c r="A5483" s="1" t="s">
        <v>15252</v>
      </c>
      <c r="B5483" s="1" t="s">
        <v>15253</v>
      </c>
      <c r="C5483" s="2">
        <v>44659</v>
      </c>
      <c r="D5483" s="1" t="s">
        <v>15254</v>
      </c>
      <c r="E5483" s="4">
        <v>29000</v>
      </c>
      <c r="F5483">
        <v>1</v>
      </c>
      <c r="G5483" s="4">
        <v>290000</v>
      </c>
      <c r="H5483" s="4">
        <v>0</v>
      </c>
      <c r="I5483" s="4">
        <v>290000</v>
      </c>
      <c r="J5483">
        <v>1</v>
      </c>
      <c r="K5483">
        <v>1</v>
      </c>
      <c r="L5483">
        <v>1</v>
      </c>
      <c r="M5483">
        <v>1</v>
      </c>
      <c r="N5483" s="2">
        <v>44795</v>
      </c>
      <c r="O5483" s="1" t="s">
        <v>15255</v>
      </c>
      <c r="P5483" s="4">
        <v>290000</v>
      </c>
      <c r="Q5483" s="4">
        <v>23490</v>
      </c>
      <c r="R5483" s="1" t="s">
        <v>344</v>
      </c>
      <c r="S5483" s="1" t="s">
        <v>50</v>
      </c>
      <c r="T5483" s="4">
        <f>Sales_Datas[[#This Row],[after_discount]]-(Sales_Datas[[#This Row],[qty_ordered]]*Sales_Datas[[#This Row],[cogs]])</f>
        <v>266510</v>
      </c>
      <c r="U5483" s="3">
        <f>IFERROR(Sales_Datas[[#This Row],[Gross_Profit]]/Sales_Datas[[#This Row],[after_discount]],0)</f>
        <v>0.91900000000000004</v>
      </c>
      <c r="V5483" s="1" t="str">
        <f>IF(Sales_Datas[[#This Row],[base_price]] &lt;= 632200, "Low", (IF(Sales_Datas[[#This Row],[base_price]] &gt;= 10092000, "High", "Medium")))</f>
        <v>Low</v>
      </c>
    </row>
    <row r="5484" spans="1:22" x14ac:dyDescent="0.25">
      <c r="A5484" s="1" t="s">
        <v>15256</v>
      </c>
      <c r="B5484" s="1" t="s">
        <v>15257</v>
      </c>
      <c r="C5484" s="2">
        <v>44203</v>
      </c>
      <c r="D5484" s="1" t="s">
        <v>15258</v>
      </c>
      <c r="E5484" s="4">
        <v>29000</v>
      </c>
      <c r="F5484">
        <v>1</v>
      </c>
      <c r="G5484" s="4">
        <v>290000</v>
      </c>
      <c r="H5484" s="4">
        <v>0</v>
      </c>
      <c r="I5484" s="4">
        <v>290000</v>
      </c>
      <c r="J5484">
        <v>1</v>
      </c>
      <c r="K5484">
        <v>1</v>
      </c>
      <c r="L5484">
        <v>1</v>
      </c>
      <c r="M5484">
        <v>1</v>
      </c>
      <c r="N5484" s="2">
        <v>44391</v>
      </c>
      <c r="O5484" s="1" t="s">
        <v>15259</v>
      </c>
      <c r="P5484" s="4">
        <v>290000</v>
      </c>
      <c r="Q5484" s="4">
        <v>22620</v>
      </c>
      <c r="R5484" s="1" t="s">
        <v>75</v>
      </c>
      <c r="S5484" s="1" t="s">
        <v>50</v>
      </c>
      <c r="T5484" s="4">
        <f>Sales_Datas[[#This Row],[after_discount]]-(Sales_Datas[[#This Row],[qty_ordered]]*Sales_Datas[[#This Row],[cogs]])</f>
        <v>267380</v>
      </c>
      <c r="U5484" s="3">
        <f>IFERROR(Sales_Datas[[#This Row],[Gross_Profit]]/Sales_Datas[[#This Row],[after_discount]],0)</f>
        <v>0.92200000000000004</v>
      </c>
      <c r="V5484" s="1" t="str">
        <f>IF(Sales_Datas[[#This Row],[base_price]] &lt;= 632200, "Low", (IF(Sales_Datas[[#This Row],[base_price]] &gt;= 10092000, "High", "Medium")))</f>
        <v>Low</v>
      </c>
    </row>
    <row r="5485" spans="1:22" x14ac:dyDescent="0.25">
      <c r="A5485" s="1" t="s">
        <v>15260</v>
      </c>
      <c r="B5485" s="1" t="s">
        <v>7405</v>
      </c>
      <c r="C5485" s="2">
        <v>44543</v>
      </c>
      <c r="D5485" s="1" t="s">
        <v>15261</v>
      </c>
      <c r="E5485" s="4">
        <v>14500</v>
      </c>
      <c r="F5485">
        <v>2</v>
      </c>
      <c r="G5485" s="4">
        <v>290000</v>
      </c>
      <c r="H5485" s="4">
        <v>0</v>
      </c>
      <c r="I5485" s="4">
        <v>290000</v>
      </c>
      <c r="J5485">
        <v>1</v>
      </c>
      <c r="K5485">
        <v>1</v>
      </c>
      <c r="L5485">
        <v>0</v>
      </c>
      <c r="M5485">
        <v>1</v>
      </c>
      <c r="N5485" s="2">
        <v>44403</v>
      </c>
      <c r="O5485" s="1" t="s">
        <v>15262</v>
      </c>
      <c r="P5485" s="4">
        <v>145000</v>
      </c>
      <c r="Q5485" s="4">
        <v>11600</v>
      </c>
      <c r="R5485" s="1" t="s">
        <v>75</v>
      </c>
      <c r="S5485" s="1" t="s">
        <v>50</v>
      </c>
      <c r="T5485" s="4">
        <f>Sales_Datas[[#This Row],[after_discount]]-(Sales_Datas[[#This Row],[qty_ordered]]*Sales_Datas[[#This Row],[cogs]])</f>
        <v>266800</v>
      </c>
      <c r="U5485" s="3">
        <f>IFERROR(Sales_Datas[[#This Row],[Gross_Profit]]/Sales_Datas[[#This Row],[after_discount]],0)</f>
        <v>0.92</v>
      </c>
      <c r="V5485" s="1" t="str">
        <f>IF(Sales_Datas[[#This Row],[base_price]] &lt;= 632200, "Low", (IF(Sales_Datas[[#This Row],[base_price]] &gt;= 10092000, "High", "Medium")))</f>
        <v>Low</v>
      </c>
    </row>
    <row r="5486" spans="1:22" x14ac:dyDescent="0.25">
      <c r="A5486" s="1" t="s">
        <v>15263</v>
      </c>
      <c r="B5486" s="1" t="s">
        <v>15264</v>
      </c>
      <c r="C5486" s="2">
        <v>44755</v>
      </c>
      <c r="D5486" s="1" t="s">
        <v>15265</v>
      </c>
      <c r="E5486" s="4">
        <v>28942</v>
      </c>
      <c r="F5486">
        <v>1</v>
      </c>
      <c r="G5486" s="4">
        <v>289420</v>
      </c>
      <c r="H5486" s="4">
        <v>0</v>
      </c>
      <c r="I5486" s="4">
        <v>289420</v>
      </c>
      <c r="J5486">
        <v>1</v>
      </c>
      <c r="K5486">
        <v>1</v>
      </c>
      <c r="L5486">
        <v>0</v>
      </c>
      <c r="M5486">
        <v>1</v>
      </c>
      <c r="N5486" s="2">
        <v>44647</v>
      </c>
      <c r="O5486" s="1" t="s">
        <v>15266</v>
      </c>
      <c r="P5486" s="4">
        <v>202420</v>
      </c>
      <c r="Q5486" s="4">
        <v>15370</v>
      </c>
      <c r="R5486" s="1" t="s">
        <v>383</v>
      </c>
      <c r="S5486" s="1" t="s">
        <v>50</v>
      </c>
      <c r="T5486" s="4">
        <f>Sales_Datas[[#This Row],[after_discount]]-(Sales_Datas[[#This Row],[qty_ordered]]*Sales_Datas[[#This Row],[cogs]])</f>
        <v>274050</v>
      </c>
      <c r="U5486" s="3">
        <f>IFERROR(Sales_Datas[[#This Row],[Gross_Profit]]/Sales_Datas[[#This Row],[after_discount]],0)</f>
        <v>0.9468937875751503</v>
      </c>
      <c r="V5486" s="1" t="str">
        <f>IF(Sales_Datas[[#This Row],[base_price]] &lt;= 632200, "Low", (IF(Sales_Datas[[#This Row],[base_price]] &gt;= 10092000, "High", "Medium")))</f>
        <v>Low</v>
      </c>
    </row>
    <row r="5487" spans="1:22" x14ac:dyDescent="0.25">
      <c r="A5487" s="1" t="s">
        <v>15267</v>
      </c>
      <c r="B5487" s="1" t="s">
        <v>3588</v>
      </c>
      <c r="C5487" s="2">
        <v>44447</v>
      </c>
      <c r="D5487" s="1" t="s">
        <v>15268</v>
      </c>
      <c r="E5487" s="4">
        <v>14442</v>
      </c>
      <c r="F5487">
        <v>2</v>
      </c>
      <c r="G5487" s="4">
        <v>288840</v>
      </c>
      <c r="H5487" s="4">
        <v>0</v>
      </c>
      <c r="I5487" s="4">
        <v>288840</v>
      </c>
      <c r="J5487">
        <v>1</v>
      </c>
      <c r="K5487">
        <v>1</v>
      </c>
      <c r="L5487">
        <v>1</v>
      </c>
      <c r="M5487">
        <v>1</v>
      </c>
      <c r="N5487" s="2">
        <v>44403</v>
      </c>
      <c r="O5487" s="1" t="s">
        <v>15269</v>
      </c>
      <c r="P5487" s="4">
        <v>144420</v>
      </c>
      <c r="Q5487" s="4">
        <v>10962</v>
      </c>
      <c r="R5487" s="1" t="s">
        <v>75</v>
      </c>
      <c r="S5487" s="1" t="s">
        <v>50</v>
      </c>
      <c r="T5487" s="4">
        <f>Sales_Datas[[#This Row],[after_discount]]-(Sales_Datas[[#This Row],[qty_ordered]]*Sales_Datas[[#This Row],[cogs]])</f>
        <v>266916</v>
      </c>
      <c r="U5487" s="3">
        <f>IFERROR(Sales_Datas[[#This Row],[Gross_Profit]]/Sales_Datas[[#This Row],[after_discount]],0)</f>
        <v>0.92409638554216866</v>
      </c>
      <c r="V5487" s="1" t="str">
        <f>IF(Sales_Datas[[#This Row],[base_price]] &lt;= 632200, "Low", (IF(Sales_Datas[[#This Row],[base_price]] &gt;= 10092000, "High", "Medium")))</f>
        <v>Low</v>
      </c>
    </row>
    <row r="5488" spans="1:22" x14ac:dyDescent="0.25">
      <c r="A5488" s="1" t="s">
        <v>15270</v>
      </c>
      <c r="B5488" s="1" t="s">
        <v>15271</v>
      </c>
      <c r="C5488" s="2">
        <v>44456</v>
      </c>
      <c r="D5488" s="1" t="s">
        <v>15272</v>
      </c>
      <c r="E5488" s="4">
        <v>14442</v>
      </c>
      <c r="F5488">
        <v>2</v>
      </c>
      <c r="G5488" s="4">
        <v>288840</v>
      </c>
      <c r="H5488" s="4">
        <v>0</v>
      </c>
      <c r="I5488" s="4">
        <v>288840</v>
      </c>
      <c r="J5488">
        <v>1</v>
      </c>
      <c r="K5488">
        <v>1</v>
      </c>
      <c r="L5488">
        <v>1</v>
      </c>
      <c r="M5488">
        <v>1</v>
      </c>
      <c r="N5488" s="2">
        <v>44459</v>
      </c>
      <c r="O5488" s="1" t="s">
        <v>15273</v>
      </c>
      <c r="P5488" s="4">
        <v>144420</v>
      </c>
      <c r="Q5488" s="4">
        <v>9628</v>
      </c>
      <c r="R5488" s="1" t="s">
        <v>75</v>
      </c>
      <c r="S5488" s="1" t="s">
        <v>50</v>
      </c>
      <c r="T5488" s="4">
        <f>Sales_Datas[[#This Row],[after_discount]]-(Sales_Datas[[#This Row],[qty_ordered]]*Sales_Datas[[#This Row],[cogs]])</f>
        <v>269584</v>
      </c>
      <c r="U5488" s="3">
        <f>IFERROR(Sales_Datas[[#This Row],[Gross_Profit]]/Sales_Datas[[#This Row],[after_discount]],0)</f>
        <v>0.93333333333333335</v>
      </c>
      <c r="V5488" s="1" t="str">
        <f>IF(Sales_Datas[[#This Row],[base_price]] &lt;= 632200, "Low", (IF(Sales_Datas[[#This Row],[base_price]] &gt;= 10092000, "High", "Medium")))</f>
        <v>Low</v>
      </c>
    </row>
    <row r="5489" spans="1:22" x14ac:dyDescent="0.25">
      <c r="A5489" s="1" t="s">
        <v>15274</v>
      </c>
      <c r="B5489" s="1" t="s">
        <v>15120</v>
      </c>
      <c r="C5489" s="2">
        <v>44438</v>
      </c>
      <c r="D5489" s="1" t="s">
        <v>15275</v>
      </c>
      <c r="E5489" s="4">
        <v>28710</v>
      </c>
      <c r="F5489">
        <v>1</v>
      </c>
      <c r="G5489" s="4">
        <v>287100</v>
      </c>
      <c r="H5489" s="4">
        <v>0</v>
      </c>
      <c r="I5489" s="4">
        <v>287100</v>
      </c>
      <c r="J5489">
        <v>1</v>
      </c>
      <c r="K5489">
        <v>1</v>
      </c>
      <c r="L5489">
        <v>1</v>
      </c>
      <c r="M5489">
        <v>1</v>
      </c>
      <c r="N5489" s="2">
        <v>44411</v>
      </c>
      <c r="O5489" s="1" t="s">
        <v>15276</v>
      </c>
      <c r="P5489" s="4">
        <v>287100</v>
      </c>
      <c r="Q5489" s="4">
        <v>24360</v>
      </c>
      <c r="R5489" s="1" t="s">
        <v>475</v>
      </c>
      <c r="S5489" s="1" t="s">
        <v>50</v>
      </c>
      <c r="T5489" s="4">
        <f>Sales_Datas[[#This Row],[after_discount]]-(Sales_Datas[[#This Row],[qty_ordered]]*Sales_Datas[[#This Row],[cogs]])</f>
        <v>262740</v>
      </c>
      <c r="U5489" s="3">
        <f>IFERROR(Sales_Datas[[#This Row],[Gross_Profit]]/Sales_Datas[[#This Row],[after_discount]],0)</f>
        <v>0.91515151515151516</v>
      </c>
      <c r="V5489" s="1" t="str">
        <f>IF(Sales_Datas[[#This Row],[base_price]] &lt;= 632200, "Low", (IF(Sales_Datas[[#This Row],[base_price]] &gt;= 10092000, "High", "Medium")))</f>
        <v>Low</v>
      </c>
    </row>
    <row r="5490" spans="1:22" x14ac:dyDescent="0.25">
      <c r="A5490" s="1" t="s">
        <v>15277</v>
      </c>
      <c r="B5490" s="1" t="s">
        <v>15278</v>
      </c>
      <c r="C5490" s="2">
        <v>44478</v>
      </c>
      <c r="D5490" s="1" t="s">
        <v>15279</v>
      </c>
      <c r="E5490" s="4">
        <v>28710</v>
      </c>
      <c r="F5490">
        <v>1</v>
      </c>
      <c r="G5490" s="4">
        <v>287100</v>
      </c>
      <c r="H5490" s="4">
        <v>0</v>
      </c>
      <c r="I5490" s="4">
        <v>287100</v>
      </c>
      <c r="J5490">
        <v>1</v>
      </c>
      <c r="K5490">
        <v>1</v>
      </c>
      <c r="L5490">
        <v>1</v>
      </c>
      <c r="M5490">
        <v>1</v>
      </c>
      <c r="N5490" s="2">
        <v>44463</v>
      </c>
      <c r="O5490" s="1" t="s">
        <v>15280</v>
      </c>
      <c r="P5490" s="4">
        <v>287100</v>
      </c>
      <c r="Q5490" s="4">
        <v>21228</v>
      </c>
      <c r="R5490" s="1" t="s">
        <v>475</v>
      </c>
      <c r="S5490" s="1" t="s">
        <v>50</v>
      </c>
      <c r="T5490" s="4">
        <f>Sales_Datas[[#This Row],[after_discount]]-(Sales_Datas[[#This Row],[qty_ordered]]*Sales_Datas[[#This Row],[cogs]])</f>
        <v>265872</v>
      </c>
      <c r="U5490" s="3">
        <f>IFERROR(Sales_Datas[[#This Row],[Gross_Profit]]/Sales_Datas[[#This Row],[after_discount]],0)</f>
        <v>0.92606060606060603</v>
      </c>
      <c r="V5490" s="1" t="str">
        <f>IF(Sales_Datas[[#This Row],[base_price]] &lt;= 632200, "Low", (IF(Sales_Datas[[#This Row],[base_price]] &gt;= 10092000, "High", "Medium")))</f>
        <v>Low</v>
      </c>
    </row>
    <row r="5491" spans="1:22" x14ac:dyDescent="0.25">
      <c r="A5491" s="1" t="s">
        <v>15281</v>
      </c>
      <c r="B5491" s="1" t="s">
        <v>15282</v>
      </c>
      <c r="C5491" s="2">
        <v>44484</v>
      </c>
      <c r="D5491" s="1" t="s">
        <v>15279</v>
      </c>
      <c r="E5491" s="4">
        <v>28710</v>
      </c>
      <c r="F5491">
        <v>1</v>
      </c>
      <c r="G5491" s="4">
        <v>287100</v>
      </c>
      <c r="H5491" s="4">
        <v>0</v>
      </c>
      <c r="I5491" s="4">
        <v>287100</v>
      </c>
      <c r="J5491">
        <v>1</v>
      </c>
      <c r="K5491">
        <v>1</v>
      </c>
      <c r="L5491">
        <v>1</v>
      </c>
      <c r="M5491">
        <v>1</v>
      </c>
      <c r="N5491" s="2">
        <v>44483</v>
      </c>
      <c r="O5491" s="1" t="s">
        <v>15280</v>
      </c>
      <c r="P5491" s="4">
        <v>287100</v>
      </c>
      <c r="Q5491" s="4">
        <v>21228</v>
      </c>
      <c r="R5491" s="1" t="s">
        <v>475</v>
      </c>
      <c r="S5491" s="1" t="s">
        <v>50</v>
      </c>
      <c r="T5491" s="4">
        <f>Sales_Datas[[#This Row],[after_discount]]-(Sales_Datas[[#This Row],[qty_ordered]]*Sales_Datas[[#This Row],[cogs]])</f>
        <v>265872</v>
      </c>
      <c r="U5491" s="3">
        <f>IFERROR(Sales_Datas[[#This Row],[Gross_Profit]]/Sales_Datas[[#This Row],[after_discount]],0)</f>
        <v>0.92606060606060603</v>
      </c>
      <c r="V5491" s="1" t="str">
        <f>IF(Sales_Datas[[#This Row],[base_price]] &lt;= 632200, "Low", (IF(Sales_Datas[[#This Row],[base_price]] &gt;= 10092000, "High", "Medium")))</f>
        <v>Low</v>
      </c>
    </row>
    <row r="5492" spans="1:22" x14ac:dyDescent="0.25">
      <c r="A5492" s="1" t="s">
        <v>15283</v>
      </c>
      <c r="B5492" s="1" t="s">
        <v>15284</v>
      </c>
      <c r="C5492" s="2">
        <v>44578</v>
      </c>
      <c r="D5492" s="1" t="s">
        <v>15285</v>
      </c>
      <c r="E5492" s="4">
        <v>28710</v>
      </c>
      <c r="F5492">
        <v>1</v>
      </c>
      <c r="G5492" s="4">
        <v>287100</v>
      </c>
      <c r="H5492" s="4">
        <v>0</v>
      </c>
      <c r="I5492" s="4">
        <v>287100</v>
      </c>
      <c r="J5492">
        <v>1</v>
      </c>
      <c r="K5492">
        <v>1</v>
      </c>
      <c r="L5492">
        <v>1</v>
      </c>
      <c r="M5492">
        <v>1</v>
      </c>
      <c r="N5492" s="2">
        <v>44582</v>
      </c>
      <c r="O5492" s="1" t="s">
        <v>15286</v>
      </c>
      <c r="P5492" s="4">
        <v>287100</v>
      </c>
      <c r="Q5492" s="4">
        <v>18908</v>
      </c>
      <c r="R5492" s="1" t="s">
        <v>475</v>
      </c>
      <c r="S5492" s="1" t="s">
        <v>50</v>
      </c>
      <c r="T5492" s="4">
        <f>Sales_Datas[[#This Row],[after_discount]]-(Sales_Datas[[#This Row],[qty_ordered]]*Sales_Datas[[#This Row],[cogs]])</f>
        <v>268192</v>
      </c>
      <c r="U5492" s="3">
        <f>IFERROR(Sales_Datas[[#This Row],[Gross_Profit]]/Sales_Datas[[#This Row],[after_discount]],0)</f>
        <v>0.93414141414141416</v>
      </c>
      <c r="V5492" s="1" t="str">
        <f>IF(Sales_Datas[[#This Row],[base_price]] &lt;= 632200, "Low", (IF(Sales_Datas[[#This Row],[base_price]] &gt;= 10092000, "High", "Medium")))</f>
        <v>Low</v>
      </c>
    </row>
    <row r="5493" spans="1:22" x14ac:dyDescent="0.25">
      <c r="A5493" s="1" t="s">
        <v>15287</v>
      </c>
      <c r="B5493" s="1" t="s">
        <v>15288</v>
      </c>
      <c r="C5493" s="2">
        <v>44609</v>
      </c>
      <c r="D5493" s="1" t="s">
        <v>15289</v>
      </c>
      <c r="E5493" s="4">
        <v>28710</v>
      </c>
      <c r="F5493">
        <v>1</v>
      </c>
      <c r="G5493" s="4">
        <v>287100</v>
      </c>
      <c r="H5493" s="4">
        <v>0</v>
      </c>
      <c r="I5493" s="4">
        <v>287100</v>
      </c>
      <c r="J5493">
        <v>1</v>
      </c>
      <c r="K5493">
        <v>1</v>
      </c>
      <c r="L5493">
        <v>1</v>
      </c>
      <c r="M5493">
        <v>1</v>
      </c>
      <c r="N5493" s="2">
        <v>44386</v>
      </c>
      <c r="O5493" s="1" t="s">
        <v>15290</v>
      </c>
      <c r="P5493" s="4">
        <v>287100</v>
      </c>
      <c r="Q5493" s="4">
        <v>25520</v>
      </c>
      <c r="R5493" s="1" t="s">
        <v>475</v>
      </c>
      <c r="S5493" s="1" t="s">
        <v>50</v>
      </c>
      <c r="T5493" s="4">
        <f>Sales_Datas[[#This Row],[after_discount]]-(Sales_Datas[[#This Row],[qty_ordered]]*Sales_Datas[[#This Row],[cogs]])</f>
        <v>261580</v>
      </c>
      <c r="U5493" s="3">
        <f>IFERROR(Sales_Datas[[#This Row],[Gross_Profit]]/Sales_Datas[[#This Row],[after_discount]],0)</f>
        <v>0.91111111111111109</v>
      </c>
      <c r="V5493" s="1" t="str">
        <f>IF(Sales_Datas[[#This Row],[base_price]] &lt;= 632200, "Low", (IF(Sales_Datas[[#This Row],[base_price]] &gt;= 10092000, "High", "Medium")))</f>
        <v>Low</v>
      </c>
    </row>
    <row r="5494" spans="1:22" x14ac:dyDescent="0.25">
      <c r="A5494" s="1" t="s">
        <v>15291</v>
      </c>
      <c r="B5494" s="1" t="s">
        <v>15292</v>
      </c>
      <c r="C5494" s="2">
        <v>44611</v>
      </c>
      <c r="D5494" s="1" t="s">
        <v>15293</v>
      </c>
      <c r="E5494" s="4">
        <v>28710</v>
      </c>
      <c r="F5494">
        <v>1</v>
      </c>
      <c r="G5494" s="4">
        <v>287100</v>
      </c>
      <c r="H5494" s="4">
        <v>0</v>
      </c>
      <c r="I5494" s="4">
        <v>287100</v>
      </c>
      <c r="J5494">
        <v>1</v>
      </c>
      <c r="K5494">
        <v>0</v>
      </c>
      <c r="L5494">
        <v>0</v>
      </c>
      <c r="M5494">
        <v>1</v>
      </c>
      <c r="N5494" s="2">
        <v>44448</v>
      </c>
      <c r="O5494" s="1" t="s">
        <v>15294</v>
      </c>
      <c r="P5494" s="4">
        <v>287100</v>
      </c>
      <c r="Q5494" s="4">
        <v>24360</v>
      </c>
      <c r="R5494" s="1" t="s">
        <v>475</v>
      </c>
      <c r="S5494" s="1" t="s">
        <v>50</v>
      </c>
      <c r="T5494" s="4">
        <f>Sales_Datas[[#This Row],[after_discount]]-(Sales_Datas[[#This Row],[qty_ordered]]*Sales_Datas[[#This Row],[cogs]])</f>
        <v>262740</v>
      </c>
      <c r="U5494" s="3">
        <f>IFERROR(Sales_Datas[[#This Row],[Gross_Profit]]/Sales_Datas[[#This Row],[after_discount]],0)</f>
        <v>0.91515151515151516</v>
      </c>
      <c r="V5494" s="1" t="str">
        <f>IF(Sales_Datas[[#This Row],[base_price]] &lt;= 632200, "Low", (IF(Sales_Datas[[#This Row],[base_price]] &gt;= 10092000, "High", "Medium")))</f>
        <v>Low</v>
      </c>
    </row>
    <row r="5495" spans="1:22" x14ac:dyDescent="0.25">
      <c r="A5495" s="1" t="s">
        <v>15295</v>
      </c>
      <c r="B5495" s="1" t="s">
        <v>15296</v>
      </c>
      <c r="C5495" s="2">
        <v>44744</v>
      </c>
      <c r="D5495" s="1" t="s">
        <v>15289</v>
      </c>
      <c r="E5495" s="4">
        <v>28710</v>
      </c>
      <c r="F5495">
        <v>1</v>
      </c>
      <c r="G5495" s="4">
        <v>287100</v>
      </c>
      <c r="H5495" s="4">
        <v>0</v>
      </c>
      <c r="I5495" s="4">
        <v>287100</v>
      </c>
      <c r="J5495">
        <v>1</v>
      </c>
      <c r="K5495">
        <v>1</v>
      </c>
      <c r="L5495">
        <v>1</v>
      </c>
      <c r="M5495">
        <v>1</v>
      </c>
      <c r="N5495" s="2">
        <v>44617</v>
      </c>
      <c r="O5495" s="1" t="s">
        <v>15290</v>
      </c>
      <c r="P5495" s="4">
        <v>287100</v>
      </c>
      <c r="Q5495" s="4">
        <v>25520</v>
      </c>
      <c r="R5495" s="1" t="s">
        <v>475</v>
      </c>
      <c r="S5495" s="1" t="s">
        <v>50</v>
      </c>
      <c r="T5495" s="4">
        <f>Sales_Datas[[#This Row],[after_discount]]-(Sales_Datas[[#This Row],[qty_ordered]]*Sales_Datas[[#This Row],[cogs]])</f>
        <v>261580</v>
      </c>
      <c r="U5495" s="3">
        <f>IFERROR(Sales_Datas[[#This Row],[Gross_Profit]]/Sales_Datas[[#This Row],[after_discount]],0)</f>
        <v>0.91111111111111109</v>
      </c>
      <c r="V5495" s="1" t="str">
        <f>IF(Sales_Datas[[#This Row],[base_price]] &lt;= 632200, "Low", (IF(Sales_Datas[[#This Row],[base_price]] &gt;= 10092000, "High", "Medium")))</f>
        <v>Low</v>
      </c>
    </row>
    <row r="5496" spans="1:22" x14ac:dyDescent="0.25">
      <c r="A5496" s="1" t="s">
        <v>15297</v>
      </c>
      <c r="B5496" s="1" t="s">
        <v>15298</v>
      </c>
      <c r="C5496" s="2">
        <v>44840</v>
      </c>
      <c r="D5496" s="1" t="s">
        <v>15299</v>
      </c>
      <c r="E5496" s="4">
        <v>28710</v>
      </c>
      <c r="F5496">
        <v>1</v>
      </c>
      <c r="G5496" s="4">
        <v>287100</v>
      </c>
      <c r="H5496" s="4">
        <v>0</v>
      </c>
      <c r="I5496" s="4">
        <v>287100</v>
      </c>
      <c r="J5496">
        <v>1</v>
      </c>
      <c r="K5496">
        <v>1</v>
      </c>
      <c r="L5496">
        <v>1</v>
      </c>
      <c r="M5496">
        <v>1</v>
      </c>
      <c r="N5496" s="2">
        <v>44717</v>
      </c>
      <c r="O5496" s="1" t="s">
        <v>15300</v>
      </c>
      <c r="P5496" s="4">
        <v>287100</v>
      </c>
      <c r="Q5496" s="4">
        <v>22388</v>
      </c>
      <c r="R5496" s="1" t="s">
        <v>475</v>
      </c>
      <c r="S5496" s="1" t="s">
        <v>50</v>
      </c>
      <c r="T5496" s="4">
        <f>Sales_Datas[[#This Row],[after_discount]]-(Sales_Datas[[#This Row],[qty_ordered]]*Sales_Datas[[#This Row],[cogs]])</f>
        <v>264712</v>
      </c>
      <c r="U5496" s="3">
        <f>IFERROR(Sales_Datas[[#This Row],[Gross_Profit]]/Sales_Datas[[#This Row],[after_discount]],0)</f>
        <v>0.92202020202020207</v>
      </c>
      <c r="V5496" s="1" t="str">
        <f>IF(Sales_Datas[[#This Row],[base_price]] &lt;= 632200, "Low", (IF(Sales_Datas[[#This Row],[base_price]] &gt;= 10092000, "High", "Medium")))</f>
        <v>Low</v>
      </c>
    </row>
    <row r="5497" spans="1:22" x14ac:dyDescent="0.25">
      <c r="A5497" s="1" t="s">
        <v>15301</v>
      </c>
      <c r="B5497" s="1" t="s">
        <v>15302</v>
      </c>
      <c r="C5497" s="2">
        <v>44262</v>
      </c>
      <c r="D5497" s="1" t="s">
        <v>15303</v>
      </c>
      <c r="E5497" s="4">
        <v>28710</v>
      </c>
      <c r="F5497">
        <v>1</v>
      </c>
      <c r="G5497" s="4">
        <v>287100</v>
      </c>
      <c r="H5497" s="4">
        <v>0</v>
      </c>
      <c r="I5497" s="4">
        <v>287100</v>
      </c>
      <c r="J5497">
        <v>1</v>
      </c>
      <c r="K5497">
        <v>1</v>
      </c>
      <c r="L5497">
        <v>1</v>
      </c>
      <c r="M5497">
        <v>1</v>
      </c>
      <c r="N5497" s="2">
        <v>44393</v>
      </c>
      <c r="O5497" s="1" t="s">
        <v>15304</v>
      </c>
      <c r="P5497" s="4">
        <v>287100</v>
      </c>
      <c r="Q5497" s="4">
        <v>22388</v>
      </c>
      <c r="R5497" s="1" t="s">
        <v>554</v>
      </c>
      <c r="S5497" s="1" t="s">
        <v>50</v>
      </c>
      <c r="T5497" s="4">
        <f>Sales_Datas[[#This Row],[after_discount]]-(Sales_Datas[[#This Row],[qty_ordered]]*Sales_Datas[[#This Row],[cogs]])</f>
        <v>264712</v>
      </c>
      <c r="U5497" s="3">
        <f>IFERROR(Sales_Datas[[#This Row],[Gross_Profit]]/Sales_Datas[[#This Row],[after_discount]],0)</f>
        <v>0.92202020202020207</v>
      </c>
      <c r="V5497" s="1" t="str">
        <f>IF(Sales_Datas[[#This Row],[base_price]] &lt;= 632200, "Low", (IF(Sales_Datas[[#This Row],[base_price]] &gt;= 10092000, "High", "Medium")))</f>
        <v>Low</v>
      </c>
    </row>
    <row r="5498" spans="1:22" x14ac:dyDescent="0.25">
      <c r="A5498" s="1" t="s">
        <v>15305</v>
      </c>
      <c r="B5498" s="1" t="s">
        <v>15306</v>
      </c>
      <c r="C5498" s="2">
        <v>44428</v>
      </c>
      <c r="D5498" s="1" t="s">
        <v>15307</v>
      </c>
      <c r="E5498" s="4">
        <v>28710</v>
      </c>
      <c r="F5498">
        <v>1</v>
      </c>
      <c r="G5498" s="4">
        <v>287100</v>
      </c>
      <c r="H5498" s="4">
        <v>0</v>
      </c>
      <c r="I5498" s="4">
        <v>287100</v>
      </c>
      <c r="J5498">
        <v>1</v>
      </c>
      <c r="K5498">
        <v>1</v>
      </c>
      <c r="L5498">
        <v>1</v>
      </c>
      <c r="M5498">
        <v>1</v>
      </c>
      <c r="N5498" s="2">
        <v>44433</v>
      </c>
      <c r="O5498" s="1" t="s">
        <v>15308</v>
      </c>
      <c r="P5498" s="4">
        <v>287100</v>
      </c>
      <c r="Q5498" s="4">
        <v>18618</v>
      </c>
      <c r="R5498" s="1" t="s">
        <v>383</v>
      </c>
      <c r="S5498" s="1" t="s">
        <v>50</v>
      </c>
      <c r="T5498" s="4">
        <f>Sales_Datas[[#This Row],[after_discount]]-(Sales_Datas[[#This Row],[qty_ordered]]*Sales_Datas[[#This Row],[cogs]])</f>
        <v>268482</v>
      </c>
      <c r="U5498" s="3">
        <f>IFERROR(Sales_Datas[[#This Row],[Gross_Profit]]/Sales_Datas[[#This Row],[after_discount]],0)</f>
        <v>0.93515151515151518</v>
      </c>
      <c r="V5498" s="1" t="str">
        <f>IF(Sales_Datas[[#This Row],[base_price]] &lt;= 632200, "Low", (IF(Sales_Datas[[#This Row],[base_price]] &gt;= 10092000, "High", "Medium")))</f>
        <v>Low</v>
      </c>
    </row>
    <row r="5499" spans="1:22" x14ac:dyDescent="0.25">
      <c r="A5499" s="1" t="s">
        <v>15309</v>
      </c>
      <c r="B5499" s="1" t="s">
        <v>4244</v>
      </c>
      <c r="C5499" s="2">
        <v>44495</v>
      </c>
      <c r="D5499" s="1" t="s">
        <v>11386</v>
      </c>
      <c r="E5499" s="4">
        <v>28710</v>
      </c>
      <c r="F5499">
        <v>1</v>
      </c>
      <c r="G5499" s="4">
        <v>287100</v>
      </c>
      <c r="H5499" s="4">
        <v>0</v>
      </c>
      <c r="I5499" s="4">
        <v>287100</v>
      </c>
      <c r="J5499">
        <v>1</v>
      </c>
      <c r="K5499">
        <v>1</v>
      </c>
      <c r="L5499">
        <v>0</v>
      </c>
      <c r="M5499">
        <v>1</v>
      </c>
      <c r="N5499" s="2">
        <v>44394</v>
      </c>
      <c r="O5499" s="1" t="s">
        <v>11387</v>
      </c>
      <c r="P5499" s="4">
        <v>287100</v>
      </c>
      <c r="Q5499" s="4">
        <v>24360</v>
      </c>
      <c r="R5499" s="1" t="s">
        <v>383</v>
      </c>
      <c r="S5499" s="1" t="s">
        <v>50</v>
      </c>
      <c r="T5499" s="4">
        <f>Sales_Datas[[#This Row],[after_discount]]-(Sales_Datas[[#This Row],[qty_ordered]]*Sales_Datas[[#This Row],[cogs]])</f>
        <v>262740</v>
      </c>
      <c r="U5499" s="3">
        <f>IFERROR(Sales_Datas[[#This Row],[Gross_Profit]]/Sales_Datas[[#This Row],[after_discount]],0)</f>
        <v>0.91515151515151516</v>
      </c>
      <c r="V5499" s="1" t="str">
        <f>IF(Sales_Datas[[#This Row],[base_price]] &lt;= 632200, "Low", (IF(Sales_Datas[[#This Row],[base_price]] &gt;= 10092000, "High", "Medium")))</f>
        <v>Low</v>
      </c>
    </row>
    <row r="5500" spans="1:22" x14ac:dyDescent="0.25">
      <c r="A5500" s="1" t="s">
        <v>15310</v>
      </c>
      <c r="B5500" s="1" t="s">
        <v>15311</v>
      </c>
      <c r="C5500" s="2">
        <v>44541</v>
      </c>
      <c r="D5500" s="1" t="s">
        <v>15039</v>
      </c>
      <c r="E5500" s="4">
        <v>28710</v>
      </c>
      <c r="F5500">
        <v>1</v>
      </c>
      <c r="G5500" s="4">
        <v>287100</v>
      </c>
      <c r="H5500" s="4">
        <v>0</v>
      </c>
      <c r="I5500" s="4">
        <v>287100</v>
      </c>
      <c r="J5500">
        <v>1</v>
      </c>
      <c r="K5500">
        <v>1</v>
      </c>
      <c r="L5500">
        <v>1</v>
      </c>
      <c r="M5500">
        <v>1</v>
      </c>
      <c r="N5500" s="2">
        <v>44510</v>
      </c>
      <c r="O5500" s="1" t="s">
        <v>15040</v>
      </c>
      <c r="P5500" s="4">
        <v>287100</v>
      </c>
      <c r="Q5500" s="4">
        <v>24940</v>
      </c>
      <c r="R5500" s="1" t="s">
        <v>383</v>
      </c>
      <c r="S5500" s="1" t="s">
        <v>50</v>
      </c>
      <c r="T5500" s="4">
        <f>Sales_Datas[[#This Row],[after_discount]]-(Sales_Datas[[#This Row],[qty_ordered]]*Sales_Datas[[#This Row],[cogs]])</f>
        <v>262160</v>
      </c>
      <c r="U5500" s="3">
        <f>IFERROR(Sales_Datas[[#This Row],[Gross_Profit]]/Sales_Datas[[#This Row],[after_discount]],0)</f>
        <v>0.91313131313131313</v>
      </c>
      <c r="V5500" s="1" t="str">
        <f>IF(Sales_Datas[[#This Row],[base_price]] &lt;= 632200, "Low", (IF(Sales_Datas[[#This Row],[base_price]] &gt;= 10092000, "High", "Medium")))</f>
        <v>Low</v>
      </c>
    </row>
    <row r="5501" spans="1:22" x14ac:dyDescent="0.25">
      <c r="A5501" s="1" t="s">
        <v>15312</v>
      </c>
      <c r="B5501" s="1" t="s">
        <v>15313</v>
      </c>
      <c r="C5501" s="2">
        <v>44551</v>
      </c>
      <c r="D5501" s="1" t="s">
        <v>15039</v>
      </c>
      <c r="E5501" s="4">
        <v>28710</v>
      </c>
      <c r="F5501">
        <v>1</v>
      </c>
      <c r="G5501" s="4">
        <v>287100</v>
      </c>
      <c r="H5501" s="4">
        <v>0</v>
      </c>
      <c r="I5501" s="4">
        <v>287100</v>
      </c>
      <c r="J5501">
        <v>1</v>
      </c>
      <c r="K5501">
        <v>1</v>
      </c>
      <c r="L5501">
        <v>1</v>
      </c>
      <c r="M5501">
        <v>1</v>
      </c>
      <c r="N5501" s="2">
        <v>44415</v>
      </c>
      <c r="O5501" s="1" t="s">
        <v>15040</v>
      </c>
      <c r="P5501" s="4">
        <v>287100</v>
      </c>
      <c r="Q5501" s="4">
        <v>24940</v>
      </c>
      <c r="R5501" s="1" t="s">
        <v>383</v>
      </c>
      <c r="S5501" s="1" t="s">
        <v>50</v>
      </c>
      <c r="T5501" s="4">
        <f>Sales_Datas[[#This Row],[after_discount]]-(Sales_Datas[[#This Row],[qty_ordered]]*Sales_Datas[[#This Row],[cogs]])</f>
        <v>262160</v>
      </c>
      <c r="U5501" s="3">
        <f>IFERROR(Sales_Datas[[#This Row],[Gross_Profit]]/Sales_Datas[[#This Row],[after_discount]],0)</f>
        <v>0.91313131313131313</v>
      </c>
      <c r="V5501" s="1" t="str">
        <f>IF(Sales_Datas[[#This Row],[base_price]] &lt;= 632200, "Low", (IF(Sales_Datas[[#This Row],[base_price]] &gt;= 10092000, "High", "Medium")))</f>
        <v>Low</v>
      </c>
    </row>
    <row r="5502" spans="1:22" x14ac:dyDescent="0.25">
      <c r="A5502" s="1" t="s">
        <v>15314</v>
      </c>
      <c r="B5502" s="1" t="s">
        <v>15315</v>
      </c>
      <c r="C5502" s="2">
        <v>44679</v>
      </c>
      <c r="D5502" s="1" t="s">
        <v>15316</v>
      </c>
      <c r="E5502" s="4">
        <v>28710</v>
      </c>
      <c r="F5502">
        <v>1</v>
      </c>
      <c r="G5502" s="4">
        <v>287100</v>
      </c>
      <c r="H5502" s="4">
        <v>0</v>
      </c>
      <c r="I5502" s="4">
        <v>287100</v>
      </c>
      <c r="J5502">
        <v>1</v>
      </c>
      <c r="K5502">
        <v>1</v>
      </c>
      <c r="L5502">
        <v>0</v>
      </c>
      <c r="M5502">
        <v>1</v>
      </c>
      <c r="N5502" s="2">
        <v>44666</v>
      </c>
      <c r="O5502" s="1" t="s">
        <v>15317</v>
      </c>
      <c r="P5502" s="4">
        <v>287100</v>
      </c>
      <c r="Q5502" s="4">
        <v>18328</v>
      </c>
      <c r="R5502" s="1" t="s">
        <v>383</v>
      </c>
      <c r="S5502" s="1" t="s">
        <v>50</v>
      </c>
      <c r="T5502" s="4">
        <f>Sales_Datas[[#This Row],[after_discount]]-(Sales_Datas[[#This Row],[qty_ordered]]*Sales_Datas[[#This Row],[cogs]])</f>
        <v>268772</v>
      </c>
      <c r="U5502" s="3">
        <f>IFERROR(Sales_Datas[[#This Row],[Gross_Profit]]/Sales_Datas[[#This Row],[after_discount]],0)</f>
        <v>0.93616161616161619</v>
      </c>
      <c r="V5502" s="1" t="str">
        <f>IF(Sales_Datas[[#This Row],[base_price]] &lt;= 632200, "Low", (IF(Sales_Datas[[#This Row],[base_price]] &gt;= 10092000, "High", "Medium")))</f>
        <v>Low</v>
      </c>
    </row>
    <row r="5503" spans="1:22" x14ac:dyDescent="0.25">
      <c r="A5503" s="1" t="s">
        <v>15318</v>
      </c>
      <c r="B5503" s="1" t="s">
        <v>15319</v>
      </c>
      <c r="C5503" s="2">
        <v>44704</v>
      </c>
      <c r="D5503" s="1" t="s">
        <v>15320</v>
      </c>
      <c r="E5503" s="4">
        <v>28710</v>
      </c>
      <c r="F5503">
        <v>1</v>
      </c>
      <c r="G5503" s="4">
        <v>287100</v>
      </c>
      <c r="H5503" s="4">
        <v>0</v>
      </c>
      <c r="I5503" s="4">
        <v>287100</v>
      </c>
      <c r="J5503">
        <v>1</v>
      </c>
      <c r="K5503">
        <v>1</v>
      </c>
      <c r="L5503">
        <v>1</v>
      </c>
      <c r="M5503">
        <v>1</v>
      </c>
      <c r="N5503" s="2">
        <v>44684</v>
      </c>
      <c r="O5503" s="1" t="s">
        <v>15321</v>
      </c>
      <c r="P5503" s="4">
        <v>287100</v>
      </c>
      <c r="Q5503" s="4">
        <v>18038</v>
      </c>
      <c r="R5503" s="1" t="s">
        <v>383</v>
      </c>
      <c r="S5503" s="1" t="s">
        <v>50</v>
      </c>
      <c r="T5503" s="4">
        <f>Sales_Datas[[#This Row],[after_discount]]-(Sales_Datas[[#This Row],[qty_ordered]]*Sales_Datas[[#This Row],[cogs]])</f>
        <v>269062</v>
      </c>
      <c r="U5503" s="3">
        <f>IFERROR(Sales_Datas[[#This Row],[Gross_Profit]]/Sales_Datas[[#This Row],[after_discount]],0)</f>
        <v>0.93717171717171721</v>
      </c>
      <c r="V5503" s="1" t="str">
        <f>IF(Sales_Datas[[#This Row],[base_price]] &lt;= 632200, "Low", (IF(Sales_Datas[[#This Row],[base_price]] &gt;= 10092000, "High", "Medium")))</f>
        <v>Low</v>
      </c>
    </row>
    <row r="5504" spans="1:22" x14ac:dyDescent="0.25">
      <c r="A5504" s="1" t="s">
        <v>15322</v>
      </c>
      <c r="B5504" s="1" t="s">
        <v>15323</v>
      </c>
      <c r="C5504" s="2">
        <v>44707</v>
      </c>
      <c r="D5504" s="1" t="s">
        <v>15324</v>
      </c>
      <c r="E5504" s="4">
        <v>28710</v>
      </c>
      <c r="F5504">
        <v>1</v>
      </c>
      <c r="G5504" s="4">
        <v>287100</v>
      </c>
      <c r="H5504" s="4">
        <v>0</v>
      </c>
      <c r="I5504" s="4">
        <v>287100</v>
      </c>
      <c r="J5504">
        <v>1</v>
      </c>
      <c r="K5504">
        <v>1</v>
      </c>
      <c r="L5504">
        <v>0</v>
      </c>
      <c r="M5504">
        <v>1</v>
      </c>
      <c r="N5504" s="2">
        <v>44688</v>
      </c>
      <c r="O5504" s="1" t="s">
        <v>15325</v>
      </c>
      <c r="P5504" s="4">
        <v>287100</v>
      </c>
      <c r="Q5504" s="4">
        <v>24940</v>
      </c>
      <c r="R5504" s="1" t="s">
        <v>383</v>
      </c>
      <c r="S5504" s="1" t="s">
        <v>50</v>
      </c>
      <c r="T5504" s="4">
        <f>Sales_Datas[[#This Row],[after_discount]]-(Sales_Datas[[#This Row],[qty_ordered]]*Sales_Datas[[#This Row],[cogs]])</f>
        <v>262160</v>
      </c>
      <c r="U5504" s="3">
        <f>IFERROR(Sales_Datas[[#This Row],[Gross_Profit]]/Sales_Datas[[#This Row],[after_discount]],0)</f>
        <v>0.91313131313131313</v>
      </c>
      <c r="V5504" s="1" t="str">
        <f>IF(Sales_Datas[[#This Row],[base_price]] &lt;= 632200, "Low", (IF(Sales_Datas[[#This Row],[base_price]] &gt;= 10092000, "High", "Medium")))</f>
        <v>Low</v>
      </c>
    </row>
    <row r="5505" spans="1:22" x14ac:dyDescent="0.25">
      <c r="A5505" s="1" t="s">
        <v>15326</v>
      </c>
      <c r="B5505" s="1" t="s">
        <v>15327</v>
      </c>
      <c r="C5505" s="2">
        <v>44741</v>
      </c>
      <c r="D5505" s="1" t="s">
        <v>15316</v>
      </c>
      <c r="E5505" s="4">
        <v>28710</v>
      </c>
      <c r="F5505">
        <v>1</v>
      </c>
      <c r="G5505" s="4">
        <v>287100</v>
      </c>
      <c r="H5505" s="4">
        <v>0</v>
      </c>
      <c r="I5505" s="4">
        <v>287100</v>
      </c>
      <c r="J5505">
        <v>1</v>
      </c>
      <c r="K5505">
        <v>1</v>
      </c>
      <c r="L5505">
        <v>0</v>
      </c>
      <c r="M5505">
        <v>1</v>
      </c>
      <c r="N5505" s="2">
        <v>44732</v>
      </c>
      <c r="O5505" s="1" t="s">
        <v>15317</v>
      </c>
      <c r="P5505" s="4">
        <v>287100</v>
      </c>
      <c r="Q5505" s="4">
        <v>18328</v>
      </c>
      <c r="R5505" s="1" t="s">
        <v>383</v>
      </c>
      <c r="S5505" s="1" t="s">
        <v>50</v>
      </c>
      <c r="T5505" s="4">
        <f>Sales_Datas[[#This Row],[after_discount]]-(Sales_Datas[[#This Row],[qty_ordered]]*Sales_Datas[[#This Row],[cogs]])</f>
        <v>268772</v>
      </c>
      <c r="U5505" s="3">
        <f>IFERROR(Sales_Datas[[#This Row],[Gross_Profit]]/Sales_Datas[[#This Row],[after_discount]],0)</f>
        <v>0.93616161616161619</v>
      </c>
      <c r="V5505" s="1" t="str">
        <f>IF(Sales_Datas[[#This Row],[base_price]] &lt;= 632200, "Low", (IF(Sales_Datas[[#This Row],[base_price]] &gt;= 10092000, "High", "Medium")))</f>
        <v>Low</v>
      </c>
    </row>
    <row r="5506" spans="1:22" x14ac:dyDescent="0.25">
      <c r="A5506" s="1" t="s">
        <v>15328</v>
      </c>
      <c r="B5506" s="1" t="s">
        <v>15329</v>
      </c>
      <c r="C5506" s="2">
        <v>44615</v>
      </c>
      <c r="D5506" s="1" t="s">
        <v>15330</v>
      </c>
      <c r="E5506" s="4">
        <v>28420</v>
      </c>
      <c r="F5506">
        <v>1</v>
      </c>
      <c r="G5506" s="4">
        <v>284200</v>
      </c>
      <c r="H5506" s="4">
        <v>0</v>
      </c>
      <c r="I5506" s="4">
        <v>284200</v>
      </c>
      <c r="J5506">
        <v>1</v>
      </c>
      <c r="K5506">
        <v>0</v>
      </c>
      <c r="L5506">
        <v>0</v>
      </c>
      <c r="M5506">
        <v>1</v>
      </c>
      <c r="N5506" s="2">
        <v>44518</v>
      </c>
      <c r="O5506" s="1" t="s">
        <v>15331</v>
      </c>
      <c r="P5506" s="4">
        <v>284200</v>
      </c>
      <c r="Q5506" s="4">
        <v>24998</v>
      </c>
      <c r="R5506" s="1" t="s">
        <v>55</v>
      </c>
      <c r="S5506" s="1" t="s">
        <v>50</v>
      </c>
      <c r="T5506" s="4">
        <f>Sales_Datas[[#This Row],[after_discount]]-(Sales_Datas[[#This Row],[qty_ordered]]*Sales_Datas[[#This Row],[cogs]])</f>
        <v>259202</v>
      </c>
      <c r="U5506" s="3">
        <f>IFERROR(Sales_Datas[[#This Row],[Gross_Profit]]/Sales_Datas[[#This Row],[after_discount]],0)</f>
        <v>0.91204081632653056</v>
      </c>
      <c r="V5506" s="1" t="str">
        <f>IF(Sales_Datas[[#This Row],[base_price]] &lt;= 632200, "Low", (IF(Sales_Datas[[#This Row],[base_price]] &gt;= 10092000, "High", "Medium")))</f>
        <v>Low</v>
      </c>
    </row>
    <row r="5507" spans="1:22" x14ac:dyDescent="0.25">
      <c r="A5507" s="1" t="s">
        <v>15332</v>
      </c>
      <c r="B5507" s="1" t="s">
        <v>15333</v>
      </c>
      <c r="C5507" s="2">
        <v>44391</v>
      </c>
      <c r="D5507" s="1" t="s">
        <v>12555</v>
      </c>
      <c r="E5507" s="4">
        <v>28420</v>
      </c>
      <c r="F5507">
        <v>1</v>
      </c>
      <c r="G5507" s="4">
        <v>284200</v>
      </c>
      <c r="H5507" s="4">
        <v>0</v>
      </c>
      <c r="I5507" s="4">
        <v>284200</v>
      </c>
      <c r="J5507">
        <v>1</v>
      </c>
      <c r="K5507">
        <v>1</v>
      </c>
      <c r="L5507">
        <v>1</v>
      </c>
      <c r="M5507">
        <v>1</v>
      </c>
      <c r="N5507" s="2">
        <v>44379</v>
      </c>
      <c r="O5507" s="1" t="s">
        <v>12556</v>
      </c>
      <c r="P5507" s="4">
        <v>168200</v>
      </c>
      <c r="Q5507" s="4">
        <v>12934</v>
      </c>
      <c r="R5507" s="1" t="s">
        <v>554</v>
      </c>
      <c r="S5507" s="1" t="s">
        <v>50</v>
      </c>
      <c r="T5507" s="4">
        <f>Sales_Datas[[#This Row],[after_discount]]-(Sales_Datas[[#This Row],[qty_ordered]]*Sales_Datas[[#This Row],[cogs]])</f>
        <v>271266</v>
      </c>
      <c r="U5507" s="3">
        <f>IFERROR(Sales_Datas[[#This Row],[Gross_Profit]]/Sales_Datas[[#This Row],[after_discount]],0)</f>
        <v>0.95448979591836736</v>
      </c>
      <c r="V5507" s="1" t="str">
        <f>IF(Sales_Datas[[#This Row],[base_price]] &lt;= 632200, "Low", (IF(Sales_Datas[[#This Row],[base_price]] &gt;= 10092000, "High", "Medium")))</f>
        <v>Low</v>
      </c>
    </row>
    <row r="5508" spans="1:22" x14ac:dyDescent="0.25">
      <c r="A5508" s="1" t="s">
        <v>15334</v>
      </c>
      <c r="B5508" s="1" t="s">
        <v>15335</v>
      </c>
      <c r="C5508" s="2">
        <v>44430</v>
      </c>
      <c r="D5508" s="1" t="s">
        <v>12555</v>
      </c>
      <c r="E5508" s="4">
        <v>28420</v>
      </c>
      <c r="F5508">
        <v>1</v>
      </c>
      <c r="G5508" s="4">
        <v>284200</v>
      </c>
      <c r="H5508" s="4">
        <v>0</v>
      </c>
      <c r="I5508" s="4">
        <v>284200</v>
      </c>
      <c r="J5508">
        <v>1</v>
      </c>
      <c r="K5508">
        <v>1</v>
      </c>
      <c r="L5508">
        <v>1</v>
      </c>
      <c r="M5508">
        <v>1</v>
      </c>
      <c r="N5508" s="2">
        <v>44432</v>
      </c>
      <c r="O5508" s="1" t="s">
        <v>12556</v>
      </c>
      <c r="P5508" s="4">
        <v>168200</v>
      </c>
      <c r="Q5508" s="4">
        <v>12934</v>
      </c>
      <c r="R5508" s="1" t="s">
        <v>554</v>
      </c>
      <c r="S5508" s="1" t="s">
        <v>50</v>
      </c>
      <c r="T5508" s="4">
        <f>Sales_Datas[[#This Row],[after_discount]]-(Sales_Datas[[#This Row],[qty_ordered]]*Sales_Datas[[#This Row],[cogs]])</f>
        <v>271266</v>
      </c>
      <c r="U5508" s="3">
        <f>IFERROR(Sales_Datas[[#This Row],[Gross_Profit]]/Sales_Datas[[#This Row],[after_discount]],0)</f>
        <v>0.95448979591836736</v>
      </c>
      <c r="V5508" s="1" t="str">
        <f>IF(Sales_Datas[[#This Row],[base_price]] &lt;= 632200, "Low", (IF(Sales_Datas[[#This Row],[base_price]] &gt;= 10092000, "High", "Medium")))</f>
        <v>Low</v>
      </c>
    </row>
    <row r="5509" spans="1:22" x14ac:dyDescent="0.25">
      <c r="A5509" s="1" t="s">
        <v>15336</v>
      </c>
      <c r="B5509" s="1" t="s">
        <v>15337</v>
      </c>
      <c r="C5509" s="2">
        <v>44436</v>
      </c>
      <c r="D5509" s="1" t="s">
        <v>12555</v>
      </c>
      <c r="E5509" s="4">
        <v>28420</v>
      </c>
      <c r="F5509">
        <v>1</v>
      </c>
      <c r="G5509" s="4">
        <v>284200</v>
      </c>
      <c r="H5509" s="4">
        <v>0</v>
      </c>
      <c r="I5509" s="4">
        <v>284200</v>
      </c>
      <c r="J5509">
        <v>1</v>
      </c>
      <c r="K5509">
        <v>1</v>
      </c>
      <c r="L5509">
        <v>1</v>
      </c>
      <c r="M5509">
        <v>1</v>
      </c>
      <c r="N5509" s="2">
        <v>44423</v>
      </c>
      <c r="O5509" s="1" t="s">
        <v>12556</v>
      </c>
      <c r="P5509" s="4">
        <v>168200</v>
      </c>
      <c r="Q5509" s="4">
        <v>12934</v>
      </c>
      <c r="R5509" s="1" t="s">
        <v>554</v>
      </c>
      <c r="S5509" s="1" t="s">
        <v>50</v>
      </c>
      <c r="T5509" s="4">
        <f>Sales_Datas[[#This Row],[after_discount]]-(Sales_Datas[[#This Row],[qty_ordered]]*Sales_Datas[[#This Row],[cogs]])</f>
        <v>271266</v>
      </c>
      <c r="U5509" s="3">
        <f>IFERROR(Sales_Datas[[#This Row],[Gross_Profit]]/Sales_Datas[[#This Row],[after_discount]],0)</f>
        <v>0.95448979591836736</v>
      </c>
      <c r="V5509" s="1" t="str">
        <f>IF(Sales_Datas[[#This Row],[base_price]] &lt;= 632200, "Low", (IF(Sales_Datas[[#This Row],[base_price]] &gt;= 10092000, "High", "Medium")))</f>
        <v>Low</v>
      </c>
    </row>
    <row r="5510" spans="1:22" x14ac:dyDescent="0.25">
      <c r="A5510" s="1" t="s">
        <v>15338</v>
      </c>
      <c r="B5510" s="1" t="s">
        <v>15339</v>
      </c>
      <c r="C5510" s="2">
        <v>44747</v>
      </c>
      <c r="D5510" s="1" t="s">
        <v>15340</v>
      </c>
      <c r="E5510" s="4">
        <v>28420</v>
      </c>
      <c r="F5510">
        <v>1</v>
      </c>
      <c r="G5510" s="4">
        <v>284200</v>
      </c>
      <c r="H5510" s="4">
        <v>0</v>
      </c>
      <c r="I5510" s="4">
        <v>284200</v>
      </c>
      <c r="J5510">
        <v>1</v>
      </c>
      <c r="K5510">
        <v>1</v>
      </c>
      <c r="L5510">
        <v>1</v>
      </c>
      <c r="M5510">
        <v>1</v>
      </c>
      <c r="N5510" s="2">
        <v>44701</v>
      </c>
      <c r="O5510" s="1" t="s">
        <v>15341</v>
      </c>
      <c r="P5510" s="4">
        <v>284200</v>
      </c>
      <c r="Q5510" s="4">
        <v>24418</v>
      </c>
      <c r="R5510" s="1" t="s">
        <v>554</v>
      </c>
      <c r="S5510" s="1" t="s">
        <v>50</v>
      </c>
      <c r="T5510" s="4">
        <f>Sales_Datas[[#This Row],[after_discount]]-(Sales_Datas[[#This Row],[qty_ordered]]*Sales_Datas[[#This Row],[cogs]])</f>
        <v>259782</v>
      </c>
      <c r="U5510" s="3">
        <f>IFERROR(Sales_Datas[[#This Row],[Gross_Profit]]/Sales_Datas[[#This Row],[after_discount]],0)</f>
        <v>0.91408163265306119</v>
      </c>
      <c r="V5510" s="1" t="str">
        <f>IF(Sales_Datas[[#This Row],[base_price]] &lt;= 632200, "Low", (IF(Sales_Datas[[#This Row],[base_price]] &gt;= 10092000, "High", "Medium")))</f>
        <v>Low</v>
      </c>
    </row>
    <row r="5511" spans="1:22" x14ac:dyDescent="0.25">
      <c r="A5511" s="1" t="s">
        <v>15342</v>
      </c>
      <c r="B5511" s="1" t="s">
        <v>15343</v>
      </c>
      <c r="C5511" s="2">
        <v>44657</v>
      </c>
      <c r="D5511" s="1" t="s">
        <v>15344</v>
      </c>
      <c r="E5511" s="4">
        <v>28130</v>
      </c>
      <c r="F5511">
        <v>1</v>
      </c>
      <c r="G5511" s="4">
        <v>281300</v>
      </c>
      <c r="H5511" s="4">
        <v>0</v>
      </c>
      <c r="I5511" s="4">
        <v>281300</v>
      </c>
      <c r="J5511">
        <v>1</v>
      </c>
      <c r="K5511">
        <v>1</v>
      </c>
      <c r="L5511">
        <v>0</v>
      </c>
      <c r="M5511">
        <v>1</v>
      </c>
      <c r="N5511" s="2">
        <v>44699</v>
      </c>
      <c r="O5511" s="1" t="s">
        <v>15345</v>
      </c>
      <c r="P5511" s="4">
        <v>249400</v>
      </c>
      <c r="Q5511" s="4">
        <v>18444</v>
      </c>
      <c r="R5511" s="1" t="s">
        <v>23</v>
      </c>
      <c r="S5511" s="1" t="s">
        <v>50</v>
      </c>
      <c r="T5511" s="4">
        <f>Sales_Datas[[#This Row],[after_discount]]-(Sales_Datas[[#This Row],[qty_ordered]]*Sales_Datas[[#This Row],[cogs]])</f>
        <v>262856</v>
      </c>
      <c r="U5511" s="3">
        <f>IFERROR(Sales_Datas[[#This Row],[Gross_Profit]]/Sales_Datas[[#This Row],[after_discount]],0)</f>
        <v>0.93443298969072164</v>
      </c>
      <c r="V5511" s="1" t="str">
        <f>IF(Sales_Datas[[#This Row],[base_price]] &lt;= 632200, "Low", (IF(Sales_Datas[[#This Row],[base_price]] &gt;= 10092000, "High", "Medium")))</f>
        <v>Low</v>
      </c>
    </row>
    <row r="5512" spans="1:22" x14ac:dyDescent="0.25">
      <c r="A5512" s="1" t="s">
        <v>15346</v>
      </c>
      <c r="B5512" s="1" t="s">
        <v>15347</v>
      </c>
      <c r="C5512" s="2">
        <v>44408</v>
      </c>
      <c r="D5512" s="1" t="s">
        <v>15348</v>
      </c>
      <c r="E5512" s="4">
        <v>27840</v>
      </c>
      <c r="F5512">
        <v>1</v>
      </c>
      <c r="G5512" s="4">
        <v>278400</v>
      </c>
      <c r="H5512" s="4">
        <v>0</v>
      </c>
      <c r="I5512" s="4">
        <v>278400</v>
      </c>
      <c r="J5512">
        <v>1</v>
      </c>
      <c r="K5512">
        <v>1</v>
      </c>
      <c r="L5512">
        <v>1</v>
      </c>
      <c r="M5512">
        <v>1</v>
      </c>
      <c r="N5512" s="2">
        <v>44394</v>
      </c>
      <c r="O5512" s="1" t="s">
        <v>15349</v>
      </c>
      <c r="P5512" s="4">
        <v>278400</v>
      </c>
      <c r="Q5512" s="4">
        <v>17226</v>
      </c>
      <c r="R5512" s="1" t="s">
        <v>55</v>
      </c>
      <c r="S5512" s="1" t="s">
        <v>50</v>
      </c>
      <c r="T5512" s="4">
        <f>Sales_Datas[[#This Row],[after_discount]]-(Sales_Datas[[#This Row],[qty_ordered]]*Sales_Datas[[#This Row],[cogs]])</f>
        <v>261174</v>
      </c>
      <c r="U5512" s="3">
        <f>IFERROR(Sales_Datas[[#This Row],[Gross_Profit]]/Sales_Datas[[#This Row],[after_discount]],0)</f>
        <v>0.93812499999999999</v>
      </c>
      <c r="V5512" s="1" t="str">
        <f>IF(Sales_Datas[[#This Row],[base_price]] &lt;= 632200, "Low", (IF(Sales_Datas[[#This Row],[base_price]] &gt;= 10092000, "High", "Medium")))</f>
        <v>Low</v>
      </c>
    </row>
    <row r="5513" spans="1:22" x14ac:dyDescent="0.25">
      <c r="A5513" s="1" t="s">
        <v>15350</v>
      </c>
      <c r="B5513" s="1" t="s">
        <v>5969</v>
      </c>
      <c r="C5513" s="2">
        <v>44497</v>
      </c>
      <c r="D5513" s="1" t="s">
        <v>15351</v>
      </c>
      <c r="E5513" s="4">
        <v>27608</v>
      </c>
      <c r="F5513">
        <v>1</v>
      </c>
      <c r="G5513" s="4">
        <v>276080</v>
      </c>
      <c r="H5513" s="4">
        <v>0</v>
      </c>
      <c r="I5513" s="4">
        <v>276080</v>
      </c>
      <c r="J5513">
        <v>1</v>
      </c>
      <c r="K5513">
        <v>1</v>
      </c>
      <c r="L5513">
        <v>0</v>
      </c>
      <c r="M5513">
        <v>1</v>
      </c>
      <c r="N5513" s="2">
        <v>44395</v>
      </c>
      <c r="O5513" s="1" t="s">
        <v>15352</v>
      </c>
      <c r="P5513" s="4">
        <v>276080</v>
      </c>
      <c r="Q5513" s="4">
        <v>22040</v>
      </c>
      <c r="R5513" s="1" t="s">
        <v>475</v>
      </c>
      <c r="S5513" s="1" t="s">
        <v>50</v>
      </c>
      <c r="T5513" s="4">
        <f>Sales_Datas[[#This Row],[after_discount]]-(Sales_Datas[[#This Row],[qty_ordered]]*Sales_Datas[[#This Row],[cogs]])</f>
        <v>254040</v>
      </c>
      <c r="U5513" s="3">
        <f>IFERROR(Sales_Datas[[#This Row],[Gross_Profit]]/Sales_Datas[[#This Row],[after_discount]],0)</f>
        <v>0.92016806722689071</v>
      </c>
      <c r="V5513" s="1" t="str">
        <f>IF(Sales_Datas[[#This Row],[base_price]] &lt;= 632200, "Low", (IF(Sales_Datas[[#This Row],[base_price]] &gt;= 10092000, "High", "Medium")))</f>
        <v>Low</v>
      </c>
    </row>
    <row r="5514" spans="1:22" x14ac:dyDescent="0.25">
      <c r="A5514" s="1" t="s">
        <v>15353</v>
      </c>
      <c r="B5514" s="1" t="s">
        <v>15354</v>
      </c>
      <c r="C5514" s="2">
        <v>44739</v>
      </c>
      <c r="D5514" s="1" t="s">
        <v>15355</v>
      </c>
      <c r="E5514" s="4">
        <v>27550</v>
      </c>
      <c r="F5514">
        <v>1</v>
      </c>
      <c r="G5514" s="4">
        <v>275500</v>
      </c>
      <c r="H5514" s="4">
        <v>0</v>
      </c>
      <c r="I5514" s="4">
        <v>275500</v>
      </c>
      <c r="J5514">
        <v>1</v>
      </c>
      <c r="K5514">
        <v>1</v>
      </c>
      <c r="L5514">
        <v>1</v>
      </c>
      <c r="M5514">
        <v>1</v>
      </c>
      <c r="N5514" s="2">
        <v>44492</v>
      </c>
      <c r="O5514" s="1" t="s">
        <v>15356</v>
      </c>
      <c r="P5514" s="4">
        <v>275500</v>
      </c>
      <c r="Q5514" s="4">
        <v>20358</v>
      </c>
      <c r="R5514" s="1" t="s">
        <v>128</v>
      </c>
      <c r="S5514" s="1" t="s">
        <v>50</v>
      </c>
      <c r="T5514" s="4">
        <f>Sales_Datas[[#This Row],[after_discount]]-(Sales_Datas[[#This Row],[qty_ordered]]*Sales_Datas[[#This Row],[cogs]])</f>
        <v>255142</v>
      </c>
      <c r="U5514" s="3">
        <f>IFERROR(Sales_Datas[[#This Row],[Gross_Profit]]/Sales_Datas[[#This Row],[after_discount]],0)</f>
        <v>0.92610526315789476</v>
      </c>
      <c r="V5514" s="1" t="str">
        <f>IF(Sales_Datas[[#This Row],[base_price]] &lt;= 632200, "Low", (IF(Sales_Datas[[#This Row],[base_price]] &gt;= 10092000, "High", "Medium")))</f>
        <v>Low</v>
      </c>
    </row>
    <row r="5515" spans="1:22" x14ac:dyDescent="0.25">
      <c r="A5515" s="1" t="s">
        <v>15357</v>
      </c>
      <c r="B5515" s="1" t="s">
        <v>15358</v>
      </c>
      <c r="C5515" s="2">
        <v>44358</v>
      </c>
      <c r="D5515" s="1" t="s">
        <v>15359</v>
      </c>
      <c r="E5515" s="4">
        <v>27260</v>
      </c>
      <c r="F5515">
        <v>1</v>
      </c>
      <c r="G5515" s="4">
        <v>272600</v>
      </c>
      <c r="H5515" s="4">
        <v>0</v>
      </c>
      <c r="I5515" s="4">
        <v>272600</v>
      </c>
      <c r="J5515">
        <v>1</v>
      </c>
      <c r="K5515">
        <v>1</v>
      </c>
      <c r="L5515">
        <v>1</v>
      </c>
      <c r="M5515">
        <v>1</v>
      </c>
      <c r="N5515" s="2">
        <v>44520</v>
      </c>
      <c r="O5515" s="1" t="s">
        <v>15360</v>
      </c>
      <c r="P5515" s="4">
        <v>272600</v>
      </c>
      <c r="Q5515" s="4">
        <v>18212</v>
      </c>
      <c r="R5515" s="1" t="s">
        <v>383</v>
      </c>
      <c r="S5515" s="1" t="s">
        <v>50</v>
      </c>
      <c r="T5515" s="4">
        <f>Sales_Datas[[#This Row],[after_discount]]-(Sales_Datas[[#This Row],[qty_ordered]]*Sales_Datas[[#This Row],[cogs]])</f>
        <v>254388</v>
      </c>
      <c r="U5515" s="3">
        <f>IFERROR(Sales_Datas[[#This Row],[Gross_Profit]]/Sales_Datas[[#This Row],[after_discount]],0)</f>
        <v>0.93319148936170215</v>
      </c>
      <c r="V5515" s="1" t="str">
        <f>IF(Sales_Datas[[#This Row],[base_price]] &lt;= 632200, "Low", (IF(Sales_Datas[[#This Row],[base_price]] &gt;= 10092000, "High", "Medium")))</f>
        <v>Low</v>
      </c>
    </row>
    <row r="5516" spans="1:22" x14ac:dyDescent="0.25">
      <c r="A5516" s="1" t="s">
        <v>15361</v>
      </c>
      <c r="B5516" s="1" t="s">
        <v>15362</v>
      </c>
      <c r="C5516" s="2">
        <v>44420</v>
      </c>
      <c r="D5516" s="1" t="s">
        <v>15363</v>
      </c>
      <c r="E5516" s="4">
        <v>27260</v>
      </c>
      <c r="F5516">
        <v>1</v>
      </c>
      <c r="G5516" s="4">
        <v>272600</v>
      </c>
      <c r="H5516" s="4">
        <v>0</v>
      </c>
      <c r="I5516" s="4">
        <v>272600</v>
      </c>
      <c r="J5516">
        <v>1</v>
      </c>
      <c r="K5516">
        <v>1</v>
      </c>
      <c r="L5516">
        <v>1</v>
      </c>
      <c r="M5516">
        <v>1</v>
      </c>
      <c r="N5516" s="2">
        <v>44504</v>
      </c>
      <c r="O5516" s="1" t="s">
        <v>15364</v>
      </c>
      <c r="P5516" s="4">
        <v>272600</v>
      </c>
      <c r="Q5516" s="4">
        <v>23954</v>
      </c>
      <c r="R5516" s="1" t="s">
        <v>383</v>
      </c>
      <c r="S5516" s="1" t="s">
        <v>50</v>
      </c>
      <c r="T5516" s="4">
        <f>Sales_Datas[[#This Row],[after_discount]]-(Sales_Datas[[#This Row],[qty_ordered]]*Sales_Datas[[#This Row],[cogs]])</f>
        <v>248646</v>
      </c>
      <c r="U5516" s="3">
        <f>IFERROR(Sales_Datas[[#This Row],[Gross_Profit]]/Sales_Datas[[#This Row],[after_discount]],0)</f>
        <v>0.91212765957446806</v>
      </c>
      <c r="V5516" s="1" t="str">
        <f>IF(Sales_Datas[[#This Row],[base_price]] &lt;= 632200, "Low", (IF(Sales_Datas[[#This Row],[base_price]] &gt;= 10092000, "High", "Medium")))</f>
        <v>Low</v>
      </c>
    </row>
    <row r="5517" spans="1:22" x14ac:dyDescent="0.25">
      <c r="A5517" s="1" t="s">
        <v>15365</v>
      </c>
      <c r="B5517" s="1" t="s">
        <v>15366</v>
      </c>
      <c r="C5517" s="2">
        <v>44487</v>
      </c>
      <c r="D5517" s="1" t="s">
        <v>15367</v>
      </c>
      <c r="E5517" s="4">
        <v>27260</v>
      </c>
      <c r="F5517">
        <v>1</v>
      </c>
      <c r="G5517" s="4">
        <v>272600</v>
      </c>
      <c r="H5517" s="4">
        <v>0</v>
      </c>
      <c r="I5517" s="4">
        <v>272600</v>
      </c>
      <c r="J5517">
        <v>1</v>
      </c>
      <c r="K5517">
        <v>1</v>
      </c>
      <c r="L5517">
        <v>1</v>
      </c>
      <c r="M5517">
        <v>1</v>
      </c>
      <c r="N5517" s="2">
        <v>44480</v>
      </c>
      <c r="O5517" s="1" t="s">
        <v>15368</v>
      </c>
      <c r="P5517" s="4">
        <v>272600</v>
      </c>
      <c r="Q5517" s="4">
        <v>16356</v>
      </c>
      <c r="R5517" s="1" t="s">
        <v>383</v>
      </c>
      <c r="S5517" s="1" t="s">
        <v>50</v>
      </c>
      <c r="T5517" s="4">
        <f>Sales_Datas[[#This Row],[after_discount]]-(Sales_Datas[[#This Row],[qty_ordered]]*Sales_Datas[[#This Row],[cogs]])</f>
        <v>256244</v>
      </c>
      <c r="U5517" s="3">
        <f>IFERROR(Sales_Datas[[#This Row],[Gross_Profit]]/Sales_Datas[[#This Row],[after_discount]],0)</f>
        <v>0.94</v>
      </c>
      <c r="V5517" s="1" t="str">
        <f>IF(Sales_Datas[[#This Row],[base_price]] &lt;= 632200, "Low", (IF(Sales_Datas[[#This Row],[base_price]] &gt;= 10092000, "High", "Medium")))</f>
        <v>Low</v>
      </c>
    </row>
    <row r="5518" spans="1:22" x14ac:dyDescent="0.25">
      <c r="A5518" s="1" t="s">
        <v>15369</v>
      </c>
      <c r="B5518" s="1" t="s">
        <v>15370</v>
      </c>
      <c r="C5518" s="2">
        <v>44519</v>
      </c>
      <c r="D5518" s="1" t="s">
        <v>15359</v>
      </c>
      <c r="E5518" s="4">
        <v>27260</v>
      </c>
      <c r="F5518">
        <v>1</v>
      </c>
      <c r="G5518" s="4">
        <v>272600</v>
      </c>
      <c r="H5518" s="4">
        <v>0</v>
      </c>
      <c r="I5518" s="4">
        <v>272600</v>
      </c>
      <c r="J5518">
        <v>1</v>
      </c>
      <c r="K5518">
        <v>1</v>
      </c>
      <c r="L5518">
        <v>1</v>
      </c>
      <c r="M5518">
        <v>1</v>
      </c>
      <c r="N5518" s="2">
        <v>44506</v>
      </c>
      <c r="O5518" s="1" t="s">
        <v>15360</v>
      </c>
      <c r="P5518" s="4">
        <v>272600</v>
      </c>
      <c r="Q5518" s="4">
        <v>18212</v>
      </c>
      <c r="R5518" s="1" t="s">
        <v>383</v>
      </c>
      <c r="S5518" s="1" t="s">
        <v>50</v>
      </c>
      <c r="T5518" s="4">
        <f>Sales_Datas[[#This Row],[after_discount]]-(Sales_Datas[[#This Row],[qty_ordered]]*Sales_Datas[[#This Row],[cogs]])</f>
        <v>254388</v>
      </c>
      <c r="U5518" s="3">
        <f>IFERROR(Sales_Datas[[#This Row],[Gross_Profit]]/Sales_Datas[[#This Row],[after_discount]],0)</f>
        <v>0.93319148936170215</v>
      </c>
      <c r="V5518" s="1" t="str">
        <f>IF(Sales_Datas[[#This Row],[base_price]] &lt;= 632200, "Low", (IF(Sales_Datas[[#This Row],[base_price]] &gt;= 10092000, "High", "Medium")))</f>
        <v>Low</v>
      </c>
    </row>
    <row r="5519" spans="1:22" x14ac:dyDescent="0.25">
      <c r="A5519" s="1" t="s">
        <v>15371</v>
      </c>
      <c r="B5519" s="1" t="s">
        <v>15372</v>
      </c>
      <c r="C5519" s="2">
        <v>44522</v>
      </c>
      <c r="D5519" s="1" t="s">
        <v>15373</v>
      </c>
      <c r="E5519" s="4">
        <v>27260</v>
      </c>
      <c r="F5519">
        <v>1</v>
      </c>
      <c r="G5519" s="4">
        <v>272600</v>
      </c>
      <c r="H5519" s="4">
        <v>0</v>
      </c>
      <c r="I5519" s="4">
        <v>272600</v>
      </c>
      <c r="J5519">
        <v>1</v>
      </c>
      <c r="K5519">
        <v>1</v>
      </c>
      <c r="L5519">
        <v>1</v>
      </c>
      <c r="M5519">
        <v>1</v>
      </c>
      <c r="N5519" s="2">
        <v>44514</v>
      </c>
      <c r="O5519" s="1" t="s">
        <v>15374</v>
      </c>
      <c r="P5519" s="4">
        <v>272600</v>
      </c>
      <c r="Q5519" s="4">
        <v>19894</v>
      </c>
      <c r="R5519" s="1" t="s">
        <v>383</v>
      </c>
      <c r="S5519" s="1" t="s">
        <v>50</v>
      </c>
      <c r="T5519" s="4">
        <f>Sales_Datas[[#This Row],[after_discount]]-(Sales_Datas[[#This Row],[qty_ordered]]*Sales_Datas[[#This Row],[cogs]])</f>
        <v>252706</v>
      </c>
      <c r="U5519" s="3">
        <f>IFERROR(Sales_Datas[[#This Row],[Gross_Profit]]/Sales_Datas[[#This Row],[after_discount]],0)</f>
        <v>0.92702127659574463</v>
      </c>
      <c r="V5519" s="1" t="str">
        <f>IF(Sales_Datas[[#This Row],[base_price]] &lt;= 632200, "Low", (IF(Sales_Datas[[#This Row],[base_price]] &gt;= 10092000, "High", "Medium")))</f>
        <v>Low</v>
      </c>
    </row>
    <row r="5520" spans="1:22" x14ac:dyDescent="0.25">
      <c r="A5520" s="1" t="s">
        <v>15375</v>
      </c>
      <c r="B5520" s="1" t="s">
        <v>7705</v>
      </c>
      <c r="C5520" s="2">
        <v>44452</v>
      </c>
      <c r="D5520" s="1" t="s">
        <v>5126</v>
      </c>
      <c r="E5520" s="4">
        <v>26390</v>
      </c>
      <c r="F5520">
        <v>1</v>
      </c>
      <c r="G5520" s="4">
        <v>263900</v>
      </c>
      <c r="H5520" s="4">
        <v>0</v>
      </c>
      <c r="I5520" s="4">
        <v>263900</v>
      </c>
      <c r="J5520">
        <v>1</v>
      </c>
      <c r="K5520">
        <v>0</v>
      </c>
      <c r="L5520">
        <v>0</v>
      </c>
      <c r="M5520">
        <v>12</v>
      </c>
      <c r="N5520" s="2">
        <v>44460</v>
      </c>
      <c r="O5520" s="1" t="s">
        <v>5127</v>
      </c>
      <c r="P5520" s="4">
        <v>252300</v>
      </c>
      <c r="Q5520" s="4">
        <v>22678</v>
      </c>
      <c r="R5520" s="1" t="s">
        <v>344</v>
      </c>
      <c r="S5520" s="1" t="s">
        <v>1137</v>
      </c>
      <c r="T5520" s="4">
        <f>Sales_Datas[[#This Row],[after_discount]]-(Sales_Datas[[#This Row],[qty_ordered]]*Sales_Datas[[#This Row],[cogs]])</f>
        <v>241222</v>
      </c>
      <c r="U5520" s="3">
        <f>IFERROR(Sales_Datas[[#This Row],[Gross_Profit]]/Sales_Datas[[#This Row],[after_discount]],0)</f>
        <v>0.91406593406593406</v>
      </c>
      <c r="V5520" s="1" t="str">
        <f>IF(Sales_Datas[[#This Row],[base_price]] &lt;= 632200, "Low", (IF(Sales_Datas[[#This Row],[base_price]] &gt;= 10092000, "High", "Medium")))</f>
        <v>Low</v>
      </c>
    </row>
    <row r="5521" spans="1:22" x14ac:dyDescent="0.25">
      <c r="A5521" s="1" t="s">
        <v>15376</v>
      </c>
      <c r="B5521" s="1" t="s">
        <v>2170</v>
      </c>
      <c r="C5521" s="2">
        <v>44543</v>
      </c>
      <c r="D5521" s="1" t="s">
        <v>15377</v>
      </c>
      <c r="E5521" s="4">
        <v>26100</v>
      </c>
      <c r="F5521">
        <v>1</v>
      </c>
      <c r="G5521" s="4">
        <v>261000</v>
      </c>
      <c r="H5521" s="4">
        <v>0</v>
      </c>
      <c r="I5521" s="4">
        <v>261000</v>
      </c>
      <c r="J5521">
        <v>1</v>
      </c>
      <c r="K5521">
        <v>1</v>
      </c>
      <c r="L5521">
        <v>0</v>
      </c>
      <c r="M5521">
        <v>1</v>
      </c>
      <c r="N5521" s="2">
        <v>44401</v>
      </c>
      <c r="O5521" s="1" t="s">
        <v>15378</v>
      </c>
      <c r="P5521" s="4">
        <v>261000</v>
      </c>
      <c r="Q5521" s="4">
        <v>22156</v>
      </c>
      <c r="R5521" s="1" t="s">
        <v>383</v>
      </c>
      <c r="S5521" s="1" t="s">
        <v>50</v>
      </c>
      <c r="T5521" s="4">
        <f>Sales_Datas[[#This Row],[after_discount]]-(Sales_Datas[[#This Row],[qty_ordered]]*Sales_Datas[[#This Row],[cogs]])</f>
        <v>238844</v>
      </c>
      <c r="U5521" s="3">
        <f>IFERROR(Sales_Datas[[#This Row],[Gross_Profit]]/Sales_Datas[[#This Row],[after_discount]],0)</f>
        <v>0.9151111111111111</v>
      </c>
      <c r="V5521" s="1" t="str">
        <f>IF(Sales_Datas[[#This Row],[base_price]] &lt;= 632200, "Low", (IF(Sales_Datas[[#This Row],[base_price]] &gt;= 10092000, "High", "Medium")))</f>
        <v>Low</v>
      </c>
    </row>
    <row r="5522" spans="1:22" x14ac:dyDescent="0.25">
      <c r="A5522" s="1" t="s">
        <v>15379</v>
      </c>
      <c r="B5522" s="1" t="s">
        <v>15380</v>
      </c>
      <c r="C5522" s="2">
        <v>44620</v>
      </c>
      <c r="D5522" s="1" t="s">
        <v>15381</v>
      </c>
      <c r="E5522" s="4">
        <v>13050</v>
      </c>
      <c r="F5522">
        <v>2</v>
      </c>
      <c r="G5522" s="4">
        <v>261000</v>
      </c>
      <c r="H5522" s="4">
        <v>0</v>
      </c>
      <c r="I5522" s="4">
        <v>261000</v>
      </c>
      <c r="J5522">
        <v>1</v>
      </c>
      <c r="K5522">
        <v>1</v>
      </c>
      <c r="L5522">
        <v>1</v>
      </c>
      <c r="M5522">
        <v>1</v>
      </c>
      <c r="N5522" s="2">
        <v>44587</v>
      </c>
      <c r="O5522" s="1" t="s">
        <v>15382</v>
      </c>
      <c r="P5522" s="4">
        <v>130500</v>
      </c>
      <c r="Q5522" s="4">
        <v>8584</v>
      </c>
      <c r="R5522" s="1" t="s">
        <v>383</v>
      </c>
      <c r="S5522" s="1" t="s">
        <v>50</v>
      </c>
      <c r="T5522" s="4">
        <f>Sales_Datas[[#This Row],[after_discount]]-(Sales_Datas[[#This Row],[qty_ordered]]*Sales_Datas[[#This Row],[cogs]])</f>
        <v>243832</v>
      </c>
      <c r="U5522" s="3">
        <f>IFERROR(Sales_Datas[[#This Row],[Gross_Profit]]/Sales_Datas[[#This Row],[after_discount]],0)</f>
        <v>0.93422222222222218</v>
      </c>
      <c r="V5522" s="1" t="str">
        <f>IF(Sales_Datas[[#This Row],[base_price]] &lt;= 632200, "Low", (IF(Sales_Datas[[#This Row],[base_price]] &gt;= 10092000, "High", "Medium")))</f>
        <v>Low</v>
      </c>
    </row>
    <row r="5523" spans="1:22" x14ac:dyDescent="0.25">
      <c r="A5523" s="1" t="s">
        <v>15383</v>
      </c>
      <c r="B5523" s="1" t="s">
        <v>15384</v>
      </c>
      <c r="C5523" s="2">
        <v>44672</v>
      </c>
      <c r="D5523" s="1" t="s">
        <v>15385</v>
      </c>
      <c r="E5523" s="4">
        <v>26100</v>
      </c>
      <c r="F5523">
        <v>1</v>
      </c>
      <c r="G5523" s="4">
        <v>261000</v>
      </c>
      <c r="H5523" s="4">
        <v>0</v>
      </c>
      <c r="I5523" s="4">
        <v>261000</v>
      </c>
      <c r="J5523">
        <v>1</v>
      </c>
      <c r="K5523">
        <v>1</v>
      </c>
      <c r="L5523">
        <v>0</v>
      </c>
      <c r="M5523">
        <v>1</v>
      </c>
      <c r="N5523" s="2">
        <v>44668</v>
      </c>
      <c r="O5523" s="1" t="s">
        <v>15386</v>
      </c>
      <c r="P5523" s="4">
        <v>261000</v>
      </c>
      <c r="Q5523" s="4">
        <v>23490</v>
      </c>
      <c r="R5523" s="1" t="s">
        <v>383</v>
      </c>
      <c r="S5523" s="1" t="s">
        <v>50</v>
      </c>
      <c r="T5523" s="4">
        <f>Sales_Datas[[#This Row],[after_discount]]-(Sales_Datas[[#This Row],[qty_ordered]]*Sales_Datas[[#This Row],[cogs]])</f>
        <v>237510</v>
      </c>
      <c r="U5523" s="3">
        <f>IFERROR(Sales_Datas[[#This Row],[Gross_Profit]]/Sales_Datas[[#This Row],[after_discount]],0)</f>
        <v>0.91</v>
      </c>
      <c r="V5523" s="1" t="str">
        <f>IF(Sales_Datas[[#This Row],[base_price]] &lt;= 632200, "Low", (IF(Sales_Datas[[#This Row],[base_price]] &gt;= 10092000, "High", "Medium")))</f>
        <v>Low</v>
      </c>
    </row>
    <row r="5524" spans="1:22" x14ac:dyDescent="0.25">
      <c r="A5524" s="1" t="s">
        <v>15387</v>
      </c>
      <c r="B5524" s="1" t="s">
        <v>15388</v>
      </c>
      <c r="C5524" s="2">
        <v>44810</v>
      </c>
      <c r="D5524" s="1" t="s">
        <v>15389</v>
      </c>
      <c r="E5524" s="4">
        <v>26100</v>
      </c>
      <c r="F5524">
        <v>1</v>
      </c>
      <c r="G5524" s="4">
        <v>261000</v>
      </c>
      <c r="H5524" s="4">
        <v>0</v>
      </c>
      <c r="I5524" s="4">
        <v>261000</v>
      </c>
      <c r="J5524">
        <v>1</v>
      </c>
      <c r="K5524">
        <v>1</v>
      </c>
      <c r="L5524">
        <v>0</v>
      </c>
      <c r="M5524">
        <v>1</v>
      </c>
      <c r="N5524" s="2">
        <v>44714</v>
      </c>
      <c r="O5524" s="1" t="s">
        <v>15390</v>
      </c>
      <c r="P5524" s="4">
        <v>261000</v>
      </c>
      <c r="Q5524" s="4">
        <v>23490</v>
      </c>
      <c r="R5524" s="1" t="s">
        <v>383</v>
      </c>
      <c r="S5524" s="1" t="s">
        <v>50</v>
      </c>
      <c r="T5524" s="4">
        <f>Sales_Datas[[#This Row],[after_discount]]-(Sales_Datas[[#This Row],[qty_ordered]]*Sales_Datas[[#This Row],[cogs]])</f>
        <v>237510</v>
      </c>
      <c r="U5524" s="3">
        <f>IFERROR(Sales_Datas[[#This Row],[Gross_Profit]]/Sales_Datas[[#This Row],[after_discount]],0)</f>
        <v>0.91</v>
      </c>
      <c r="V5524" s="1" t="str">
        <f>IF(Sales_Datas[[#This Row],[base_price]] &lt;= 632200, "Low", (IF(Sales_Datas[[#This Row],[base_price]] &gt;= 10092000, "High", "Medium")))</f>
        <v>Low</v>
      </c>
    </row>
    <row r="5525" spans="1:22" x14ac:dyDescent="0.25">
      <c r="A5525" s="1" t="s">
        <v>15391</v>
      </c>
      <c r="B5525" s="1" t="s">
        <v>15392</v>
      </c>
      <c r="C5525" s="2">
        <v>44208</v>
      </c>
      <c r="D5525" s="1" t="s">
        <v>14147</v>
      </c>
      <c r="E5525" s="4">
        <v>26100</v>
      </c>
      <c r="F5525">
        <v>1</v>
      </c>
      <c r="G5525" s="4">
        <v>261000</v>
      </c>
      <c r="H5525" s="4">
        <v>0</v>
      </c>
      <c r="I5525" s="4">
        <v>261000</v>
      </c>
      <c r="J5525">
        <v>1</v>
      </c>
      <c r="K5525">
        <v>1</v>
      </c>
      <c r="L5525">
        <v>1</v>
      </c>
      <c r="M5525">
        <v>1</v>
      </c>
      <c r="N5525" s="2">
        <v>44459</v>
      </c>
      <c r="O5525" s="1" t="s">
        <v>14148</v>
      </c>
      <c r="P5525" s="4">
        <v>261000</v>
      </c>
      <c r="Q5525" s="4">
        <v>20068</v>
      </c>
      <c r="R5525" s="1" t="s">
        <v>75</v>
      </c>
      <c r="S5525" s="1" t="s">
        <v>50</v>
      </c>
      <c r="T5525" s="4">
        <f>Sales_Datas[[#This Row],[after_discount]]-(Sales_Datas[[#This Row],[qty_ordered]]*Sales_Datas[[#This Row],[cogs]])</f>
        <v>240932</v>
      </c>
      <c r="U5525" s="3">
        <f>IFERROR(Sales_Datas[[#This Row],[Gross_Profit]]/Sales_Datas[[#This Row],[after_discount]],0)</f>
        <v>0.9231111111111111</v>
      </c>
      <c r="V5525" s="1" t="str">
        <f>IF(Sales_Datas[[#This Row],[base_price]] &lt;= 632200, "Low", (IF(Sales_Datas[[#This Row],[base_price]] &gt;= 10092000, "High", "Medium")))</f>
        <v>Low</v>
      </c>
    </row>
    <row r="5526" spans="1:22" x14ac:dyDescent="0.25">
      <c r="A5526" s="1" t="s">
        <v>15393</v>
      </c>
      <c r="B5526" s="1" t="s">
        <v>15394</v>
      </c>
      <c r="C5526" s="2">
        <v>44239</v>
      </c>
      <c r="D5526" s="1" t="s">
        <v>14147</v>
      </c>
      <c r="E5526" s="4">
        <v>26100</v>
      </c>
      <c r="F5526">
        <v>1</v>
      </c>
      <c r="G5526" s="4">
        <v>261000</v>
      </c>
      <c r="H5526" s="4">
        <v>0</v>
      </c>
      <c r="I5526" s="4">
        <v>261000</v>
      </c>
      <c r="J5526">
        <v>1</v>
      </c>
      <c r="K5526">
        <v>1</v>
      </c>
      <c r="L5526">
        <v>1</v>
      </c>
      <c r="M5526">
        <v>1</v>
      </c>
      <c r="N5526" s="2">
        <v>44518</v>
      </c>
      <c r="O5526" s="1" t="s">
        <v>14148</v>
      </c>
      <c r="P5526" s="4">
        <v>261000</v>
      </c>
      <c r="Q5526" s="4">
        <v>20068</v>
      </c>
      <c r="R5526" s="1" t="s">
        <v>75</v>
      </c>
      <c r="S5526" s="1" t="s">
        <v>50</v>
      </c>
      <c r="T5526" s="4">
        <f>Sales_Datas[[#This Row],[after_discount]]-(Sales_Datas[[#This Row],[qty_ordered]]*Sales_Datas[[#This Row],[cogs]])</f>
        <v>240932</v>
      </c>
      <c r="U5526" s="3">
        <f>IFERROR(Sales_Datas[[#This Row],[Gross_Profit]]/Sales_Datas[[#This Row],[after_discount]],0)</f>
        <v>0.9231111111111111</v>
      </c>
      <c r="V5526" s="1" t="str">
        <f>IF(Sales_Datas[[#This Row],[base_price]] &lt;= 632200, "Low", (IF(Sales_Datas[[#This Row],[base_price]] &gt;= 10092000, "High", "Medium")))</f>
        <v>Low</v>
      </c>
    </row>
    <row r="5527" spans="1:22" x14ac:dyDescent="0.25">
      <c r="A5527" s="1" t="s">
        <v>15395</v>
      </c>
      <c r="B5527" s="1" t="s">
        <v>15396</v>
      </c>
      <c r="C5527" s="2">
        <v>44481</v>
      </c>
      <c r="D5527" s="1" t="s">
        <v>14147</v>
      </c>
      <c r="E5527" s="4">
        <v>26100</v>
      </c>
      <c r="F5527">
        <v>1</v>
      </c>
      <c r="G5527" s="4">
        <v>261000</v>
      </c>
      <c r="H5527" s="4">
        <v>0</v>
      </c>
      <c r="I5527" s="4">
        <v>261000</v>
      </c>
      <c r="J5527">
        <v>1</v>
      </c>
      <c r="K5527">
        <v>1</v>
      </c>
      <c r="L5527">
        <v>1</v>
      </c>
      <c r="M5527">
        <v>1</v>
      </c>
      <c r="N5527" s="2">
        <v>44383</v>
      </c>
      <c r="O5527" s="1" t="s">
        <v>14148</v>
      </c>
      <c r="P5527" s="4">
        <v>261000</v>
      </c>
      <c r="Q5527" s="4">
        <v>20068</v>
      </c>
      <c r="R5527" s="1" t="s">
        <v>75</v>
      </c>
      <c r="S5527" s="1" t="s">
        <v>50</v>
      </c>
      <c r="T5527" s="4">
        <f>Sales_Datas[[#This Row],[after_discount]]-(Sales_Datas[[#This Row],[qty_ordered]]*Sales_Datas[[#This Row],[cogs]])</f>
        <v>240932</v>
      </c>
      <c r="U5527" s="3">
        <f>IFERROR(Sales_Datas[[#This Row],[Gross_Profit]]/Sales_Datas[[#This Row],[after_discount]],0)</f>
        <v>0.9231111111111111</v>
      </c>
      <c r="V5527" s="1" t="str">
        <f>IF(Sales_Datas[[#This Row],[base_price]] &lt;= 632200, "Low", (IF(Sales_Datas[[#This Row],[base_price]] &gt;= 10092000, "High", "Medium")))</f>
        <v>Low</v>
      </c>
    </row>
    <row r="5528" spans="1:22" x14ac:dyDescent="0.25">
      <c r="A5528" s="1" t="s">
        <v>15397</v>
      </c>
      <c r="B5528" s="1" t="s">
        <v>15398</v>
      </c>
      <c r="C5528" s="2">
        <v>44529</v>
      </c>
      <c r="D5528" s="1" t="s">
        <v>14147</v>
      </c>
      <c r="E5528" s="4">
        <v>26100</v>
      </c>
      <c r="F5528">
        <v>1</v>
      </c>
      <c r="G5528" s="4">
        <v>261000</v>
      </c>
      <c r="H5528" s="4">
        <v>0</v>
      </c>
      <c r="I5528" s="4">
        <v>261000</v>
      </c>
      <c r="J5528">
        <v>1</v>
      </c>
      <c r="K5528">
        <v>1</v>
      </c>
      <c r="L5528">
        <v>1</v>
      </c>
      <c r="M5528">
        <v>5</v>
      </c>
      <c r="N5528" s="2">
        <v>44515</v>
      </c>
      <c r="O5528" s="1" t="s">
        <v>14148</v>
      </c>
      <c r="P5528" s="4">
        <v>261000</v>
      </c>
      <c r="Q5528" s="4">
        <v>20068</v>
      </c>
      <c r="R5528" s="1" t="s">
        <v>75</v>
      </c>
      <c r="S5528" s="1" t="s">
        <v>24</v>
      </c>
      <c r="T5528" s="4">
        <f>Sales_Datas[[#This Row],[after_discount]]-(Sales_Datas[[#This Row],[qty_ordered]]*Sales_Datas[[#This Row],[cogs]])</f>
        <v>240932</v>
      </c>
      <c r="U5528" s="3">
        <f>IFERROR(Sales_Datas[[#This Row],[Gross_Profit]]/Sales_Datas[[#This Row],[after_discount]],0)</f>
        <v>0.9231111111111111</v>
      </c>
      <c r="V5528" s="1" t="str">
        <f>IF(Sales_Datas[[#This Row],[base_price]] &lt;= 632200, "Low", (IF(Sales_Datas[[#This Row],[base_price]] &gt;= 10092000, "High", "Medium")))</f>
        <v>Low</v>
      </c>
    </row>
    <row r="5529" spans="1:22" x14ac:dyDescent="0.25">
      <c r="A5529" s="1" t="s">
        <v>15399</v>
      </c>
      <c r="B5529" s="1" t="s">
        <v>15400</v>
      </c>
      <c r="C5529" s="2">
        <v>44552</v>
      </c>
      <c r="D5529" s="1" t="s">
        <v>7393</v>
      </c>
      <c r="E5529" s="4">
        <v>26042</v>
      </c>
      <c r="F5529">
        <v>1</v>
      </c>
      <c r="G5529" s="4">
        <v>260420</v>
      </c>
      <c r="H5529" s="4">
        <v>0</v>
      </c>
      <c r="I5529" s="4">
        <v>260420</v>
      </c>
      <c r="J5529">
        <v>1</v>
      </c>
      <c r="K5529">
        <v>1</v>
      </c>
      <c r="L5529">
        <v>1</v>
      </c>
      <c r="M5529">
        <v>1</v>
      </c>
      <c r="N5529" s="2">
        <v>44512</v>
      </c>
      <c r="O5529" s="1" t="s">
        <v>7394</v>
      </c>
      <c r="P5529" s="4">
        <v>202420</v>
      </c>
      <c r="Q5529" s="4">
        <v>15370</v>
      </c>
      <c r="R5529" s="1" t="s">
        <v>23</v>
      </c>
      <c r="S5529" s="1" t="s">
        <v>50</v>
      </c>
      <c r="T5529" s="4">
        <f>Sales_Datas[[#This Row],[after_discount]]-(Sales_Datas[[#This Row],[qty_ordered]]*Sales_Datas[[#This Row],[cogs]])</f>
        <v>245050</v>
      </c>
      <c r="U5529" s="3">
        <f>IFERROR(Sales_Datas[[#This Row],[Gross_Profit]]/Sales_Datas[[#This Row],[after_discount]],0)</f>
        <v>0.94097995545657021</v>
      </c>
      <c r="V5529" s="1" t="str">
        <f>IF(Sales_Datas[[#This Row],[base_price]] &lt;= 632200, "Low", (IF(Sales_Datas[[#This Row],[base_price]] &gt;= 10092000, "High", "Medium")))</f>
        <v>Low</v>
      </c>
    </row>
    <row r="5530" spans="1:22" x14ac:dyDescent="0.25">
      <c r="A5530" s="1" t="s">
        <v>15401</v>
      </c>
      <c r="B5530" s="1" t="s">
        <v>456</v>
      </c>
      <c r="C5530" s="2">
        <v>44550</v>
      </c>
      <c r="D5530" s="1" t="s">
        <v>15402</v>
      </c>
      <c r="E5530" s="4">
        <v>26042</v>
      </c>
      <c r="F5530">
        <v>1</v>
      </c>
      <c r="G5530" s="4">
        <v>260420</v>
      </c>
      <c r="H5530" s="4">
        <v>0</v>
      </c>
      <c r="I5530" s="4">
        <v>260420</v>
      </c>
      <c r="J5530">
        <v>1</v>
      </c>
      <c r="K5530">
        <v>1</v>
      </c>
      <c r="L5530">
        <v>1</v>
      </c>
      <c r="M5530">
        <v>3</v>
      </c>
      <c r="N5530" s="2">
        <v>44515</v>
      </c>
      <c r="O5530" s="1" t="s">
        <v>15403</v>
      </c>
      <c r="P5530" s="4">
        <v>260420</v>
      </c>
      <c r="Q5530" s="4">
        <v>18734</v>
      </c>
      <c r="R5530" s="1" t="s">
        <v>75</v>
      </c>
      <c r="S5530" s="1" t="s">
        <v>56</v>
      </c>
      <c r="T5530" s="4">
        <f>Sales_Datas[[#This Row],[after_discount]]-(Sales_Datas[[#This Row],[qty_ordered]]*Sales_Datas[[#This Row],[cogs]])</f>
        <v>241686</v>
      </c>
      <c r="U5530" s="3">
        <f>IFERROR(Sales_Datas[[#This Row],[Gross_Profit]]/Sales_Datas[[#This Row],[after_discount]],0)</f>
        <v>0.92806236080178173</v>
      </c>
      <c r="V5530" s="1" t="str">
        <f>IF(Sales_Datas[[#This Row],[base_price]] &lt;= 632200, "Low", (IF(Sales_Datas[[#This Row],[base_price]] &gt;= 10092000, "High", "Medium")))</f>
        <v>Low</v>
      </c>
    </row>
    <row r="5531" spans="1:22" x14ac:dyDescent="0.25">
      <c r="A5531" s="1" t="s">
        <v>15404</v>
      </c>
      <c r="B5531" s="1" t="s">
        <v>15405</v>
      </c>
      <c r="C5531" s="2">
        <v>44546</v>
      </c>
      <c r="D5531" s="1" t="s">
        <v>15406</v>
      </c>
      <c r="E5531" s="4">
        <v>25868</v>
      </c>
      <c r="F5531">
        <v>1</v>
      </c>
      <c r="G5531" s="4">
        <v>258680</v>
      </c>
      <c r="H5531" s="4">
        <v>0</v>
      </c>
      <c r="I5531" s="4">
        <v>258680</v>
      </c>
      <c r="J5531">
        <v>1</v>
      </c>
      <c r="K5531">
        <v>1</v>
      </c>
      <c r="L5531">
        <v>0</v>
      </c>
      <c r="M5531">
        <v>1</v>
      </c>
      <c r="N5531" s="2">
        <v>44553</v>
      </c>
      <c r="O5531" s="1" t="s">
        <v>15407</v>
      </c>
      <c r="P5531" s="4">
        <v>287100</v>
      </c>
      <c r="Q5531" s="4">
        <v>24070</v>
      </c>
      <c r="R5531" s="1" t="s">
        <v>475</v>
      </c>
      <c r="S5531" s="1" t="s">
        <v>50</v>
      </c>
      <c r="T5531" s="4">
        <f>Sales_Datas[[#This Row],[after_discount]]-(Sales_Datas[[#This Row],[qty_ordered]]*Sales_Datas[[#This Row],[cogs]])</f>
        <v>234610</v>
      </c>
      <c r="U5531" s="3">
        <f>IFERROR(Sales_Datas[[#This Row],[Gross_Profit]]/Sales_Datas[[#This Row],[after_discount]],0)</f>
        <v>0.90695067264573992</v>
      </c>
      <c r="V5531" s="1" t="str">
        <f>IF(Sales_Datas[[#This Row],[base_price]] &lt;= 632200, "Low", (IF(Sales_Datas[[#This Row],[base_price]] &gt;= 10092000, "High", "Medium")))</f>
        <v>Low</v>
      </c>
    </row>
    <row r="5532" spans="1:22" x14ac:dyDescent="0.25">
      <c r="A5532" s="1" t="s">
        <v>15408</v>
      </c>
      <c r="B5532" s="1" t="s">
        <v>15409</v>
      </c>
      <c r="C5532" s="2">
        <v>44548</v>
      </c>
      <c r="D5532" s="1" t="s">
        <v>15410</v>
      </c>
      <c r="E5532" s="4">
        <v>25868</v>
      </c>
      <c r="F5532">
        <v>1</v>
      </c>
      <c r="G5532" s="4">
        <v>258680</v>
      </c>
      <c r="H5532" s="4">
        <v>0</v>
      </c>
      <c r="I5532" s="4">
        <v>258680</v>
      </c>
      <c r="J5532">
        <v>1</v>
      </c>
      <c r="K5532">
        <v>1</v>
      </c>
      <c r="L5532">
        <v>1</v>
      </c>
      <c r="M5532">
        <v>1</v>
      </c>
      <c r="N5532" s="2">
        <v>44552</v>
      </c>
      <c r="O5532" s="1" t="s">
        <v>15411</v>
      </c>
      <c r="P5532" s="4">
        <v>258680</v>
      </c>
      <c r="Q5532" s="4">
        <v>15486</v>
      </c>
      <c r="R5532" s="1" t="s">
        <v>475</v>
      </c>
      <c r="S5532" s="1" t="s">
        <v>50</v>
      </c>
      <c r="T5532" s="4">
        <f>Sales_Datas[[#This Row],[after_discount]]-(Sales_Datas[[#This Row],[qty_ordered]]*Sales_Datas[[#This Row],[cogs]])</f>
        <v>243194</v>
      </c>
      <c r="U5532" s="3">
        <f>IFERROR(Sales_Datas[[#This Row],[Gross_Profit]]/Sales_Datas[[#This Row],[after_discount]],0)</f>
        <v>0.94013452914798201</v>
      </c>
      <c r="V5532" s="1" t="str">
        <f>IF(Sales_Datas[[#This Row],[base_price]] &lt;= 632200, "Low", (IF(Sales_Datas[[#This Row],[base_price]] &gt;= 10092000, "High", "Medium")))</f>
        <v>Low</v>
      </c>
    </row>
    <row r="5533" spans="1:22" x14ac:dyDescent="0.25">
      <c r="A5533" s="1" t="s">
        <v>15412</v>
      </c>
      <c r="B5533" s="1" t="s">
        <v>14801</v>
      </c>
      <c r="C5533" s="2">
        <v>44806</v>
      </c>
      <c r="D5533" s="1" t="s">
        <v>15413</v>
      </c>
      <c r="E5533" s="4">
        <v>25868</v>
      </c>
      <c r="F5533">
        <v>1</v>
      </c>
      <c r="G5533" s="4">
        <v>258680</v>
      </c>
      <c r="H5533" s="4">
        <v>0</v>
      </c>
      <c r="I5533" s="4">
        <v>258680</v>
      </c>
      <c r="J5533">
        <v>1</v>
      </c>
      <c r="K5533">
        <v>1</v>
      </c>
      <c r="L5533">
        <v>0</v>
      </c>
      <c r="M5533">
        <v>1</v>
      </c>
      <c r="N5533" s="2">
        <v>44578</v>
      </c>
      <c r="O5533" s="1" t="s">
        <v>15414</v>
      </c>
      <c r="P5533" s="4">
        <v>287100</v>
      </c>
      <c r="Q5533" s="4">
        <v>22098</v>
      </c>
      <c r="R5533" s="1" t="s">
        <v>383</v>
      </c>
      <c r="S5533" s="1" t="s">
        <v>50</v>
      </c>
      <c r="T5533" s="4">
        <f>Sales_Datas[[#This Row],[after_discount]]-(Sales_Datas[[#This Row],[qty_ordered]]*Sales_Datas[[#This Row],[cogs]])</f>
        <v>236582</v>
      </c>
      <c r="U5533" s="3">
        <f>IFERROR(Sales_Datas[[#This Row],[Gross_Profit]]/Sales_Datas[[#This Row],[after_discount]],0)</f>
        <v>0.91457399103139014</v>
      </c>
      <c r="V5533" s="1" t="str">
        <f>IF(Sales_Datas[[#This Row],[base_price]] &lt;= 632200, "Low", (IF(Sales_Datas[[#This Row],[base_price]] &gt;= 10092000, "High", "Medium")))</f>
        <v>Low</v>
      </c>
    </row>
    <row r="5534" spans="1:22" x14ac:dyDescent="0.25">
      <c r="A5534" s="1" t="s">
        <v>15415</v>
      </c>
      <c r="B5534" s="1" t="s">
        <v>15416</v>
      </c>
      <c r="C5534" s="2">
        <v>44537</v>
      </c>
      <c r="D5534" s="1" t="s">
        <v>15417</v>
      </c>
      <c r="E5534" s="4">
        <v>25810</v>
      </c>
      <c r="F5534">
        <v>1</v>
      </c>
      <c r="G5534" s="4">
        <v>258100</v>
      </c>
      <c r="H5534" s="4">
        <v>0</v>
      </c>
      <c r="I5534" s="4">
        <v>258100</v>
      </c>
      <c r="J5534">
        <v>1</v>
      </c>
      <c r="K5534">
        <v>0</v>
      </c>
      <c r="L5534">
        <v>0</v>
      </c>
      <c r="M5534">
        <v>1</v>
      </c>
      <c r="N5534" s="2">
        <v>44382</v>
      </c>
      <c r="O5534" s="1" t="s">
        <v>15418</v>
      </c>
      <c r="P5534" s="4">
        <v>258100</v>
      </c>
      <c r="Q5534" s="4">
        <v>19604</v>
      </c>
      <c r="R5534" s="1" t="s">
        <v>383</v>
      </c>
      <c r="S5534" s="1" t="s">
        <v>50</v>
      </c>
      <c r="T5534" s="4">
        <f>Sales_Datas[[#This Row],[after_discount]]-(Sales_Datas[[#This Row],[qty_ordered]]*Sales_Datas[[#This Row],[cogs]])</f>
        <v>238496</v>
      </c>
      <c r="U5534" s="3">
        <f>IFERROR(Sales_Datas[[#This Row],[Gross_Profit]]/Sales_Datas[[#This Row],[after_discount]],0)</f>
        <v>0.92404494382022473</v>
      </c>
      <c r="V5534" s="1" t="str">
        <f>IF(Sales_Datas[[#This Row],[base_price]] &lt;= 632200, "Low", (IF(Sales_Datas[[#This Row],[base_price]] &gt;= 10092000, "High", "Medium")))</f>
        <v>Low</v>
      </c>
    </row>
    <row r="5535" spans="1:22" x14ac:dyDescent="0.25">
      <c r="A5535" s="1" t="s">
        <v>15419</v>
      </c>
      <c r="B5535" s="1" t="s">
        <v>15420</v>
      </c>
      <c r="C5535" s="2">
        <v>44545</v>
      </c>
      <c r="D5535" s="1" t="s">
        <v>15421</v>
      </c>
      <c r="E5535" s="4">
        <v>12180</v>
      </c>
      <c r="F5535">
        <v>2</v>
      </c>
      <c r="G5535" s="4">
        <v>243600</v>
      </c>
      <c r="H5535" s="4">
        <v>0</v>
      </c>
      <c r="I5535" s="4">
        <v>243600</v>
      </c>
      <c r="J5535">
        <v>1</v>
      </c>
      <c r="K5535">
        <v>1</v>
      </c>
      <c r="L5535">
        <v>1</v>
      </c>
      <c r="M5535">
        <v>1</v>
      </c>
      <c r="N5535" s="2">
        <v>44555</v>
      </c>
      <c r="O5535" s="1" t="s">
        <v>15422</v>
      </c>
      <c r="P5535" s="4">
        <v>121800</v>
      </c>
      <c r="Q5535" s="4">
        <v>7424</v>
      </c>
      <c r="R5535" s="1" t="s">
        <v>383</v>
      </c>
      <c r="S5535" s="1" t="s">
        <v>50</v>
      </c>
      <c r="T5535" s="4">
        <f>Sales_Datas[[#This Row],[after_discount]]-(Sales_Datas[[#This Row],[qty_ordered]]*Sales_Datas[[#This Row],[cogs]])</f>
        <v>228752</v>
      </c>
      <c r="U5535" s="3">
        <f>IFERROR(Sales_Datas[[#This Row],[Gross_Profit]]/Sales_Datas[[#This Row],[after_discount]],0)</f>
        <v>0.93904761904761902</v>
      </c>
      <c r="V5535" s="1" t="str">
        <f>IF(Sales_Datas[[#This Row],[base_price]] &lt;= 632200, "Low", (IF(Sales_Datas[[#This Row],[base_price]] &gt;= 10092000, "High", "Medium")))</f>
        <v>Low</v>
      </c>
    </row>
    <row r="5536" spans="1:22" x14ac:dyDescent="0.25">
      <c r="A5536" s="1" t="s">
        <v>15423</v>
      </c>
      <c r="B5536" s="1" t="s">
        <v>15424</v>
      </c>
      <c r="C5536" s="2">
        <v>44577</v>
      </c>
      <c r="D5536" s="1" t="s">
        <v>15425</v>
      </c>
      <c r="E5536" s="4">
        <v>24360</v>
      </c>
      <c r="F5536">
        <v>1</v>
      </c>
      <c r="G5536" s="4">
        <v>243600</v>
      </c>
      <c r="H5536" s="4">
        <v>0</v>
      </c>
      <c r="I5536" s="4">
        <v>243600</v>
      </c>
      <c r="J5536">
        <v>1</v>
      </c>
      <c r="K5536">
        <v>1</v>
      </c>
      <c r="L5536">
        <v>0</v>
      </c>
      <c r="M5536">
        <v>1</v>
      </c>
      <c r="N5536" s="2">
        <v>44581</v>
      </c>
      <c r="O5536" s="1" t="s">
        <v>15426</v>
      </c>
      <c r="P5536" s="4">
        <v>243600</v>
      </c>
      <c r="Q5536" s="4">
        <v>16298</v>
      </c>
      <c r="R5536" s="1" t="s">
        <v>383</v>
      </c>
      <c r="S5536" s="1" t="s">
        <v>50</v>
      </c>
      <c r="T5536" s="4">
        <f>Sales_Datas[[#This Row],[after_discount]]-(Sales_Datas[[#This Row],[qty_ordered]]*Sales_Datas[[#This Row],[cogs]])</f>
        <v>227302</v>
      </c>
      <c r="U5536" s="3">
        <f>IFERROR(Sales_Datas[[#This Row],[Gross_Profit]]/Sales_Datas[[#This Row],[after_discount]],0)</f>
        <v>0.93309523809523809</v>
      </c>
      <c r="V5536" s="1" t="str">
        <f>IF(Sales_Datas[[#This Row],[base_price]] &lt;= 632200, "Low", (IF(Sales_Datas[[#This Row],[base_price]] &gt;= 10092000, "High", "Medium")))</f>
        <v>Low</v>
      </c>
    </row>
    <row r="5537" spans="1:22" x14ac:dyDescent="0.25">
      <c r="A5537" s="1" t="s">
        <v>15427</v>
      </c>
      <c r="B5537" s="1" t="s">
        <v>3260</v>
      </c>
      <c r="C5537" s="2">
        <v>44560</v>
      </c>
      <c r="D5537" s="1" t="s">
        <v>15428</v>
      </c>
      <c r="E5537" s="4">
        <v>12122</v>
      </c>
      <c r="F5537">
        <v>2</v>
      </c>
      <c r="G5537" s="4">
        <v>242440</v>
      </c>
      <c r="H5537" s="4">
        <v>0</v>
      </c>
      <c r="I5537" s="4">
        <v>242440</v>
      </c>
      <c r="J5537">
        <v>1</v>
      </c>
      <c r="K5537">
        <v>1</v>
      </c>
      <c r="L5537">
        <v>1</v>
      </c>
      <c r="M5537">
        <v>1</v>
      </c>
      <c r="N5537" s="2">
        <v>44379</v>
      </c>
      <c r="O5537" s="1" t="s">
        <v>15429</v>
      </c>
      <c r="P5537" s="4">
        <v>121220</v>
      </c>
      <c r="Q5537" s="4">
        <v>7366</v>
      </c>
      <c r="R5537" s="1" t="s">
        <v>383</v>
      </c>
      <c r="S5537" s="1" t="s">
        <v>50</v>
      </c>
      <c r="T5537" s="4">
        <f>Sales_Datas[[#This Row],[after_discount]]-(Sales_Datas[[#This Row],[qty_ordered]]*Sales_Datas[[#This Row],[cogs]])</f>
        <v>227708</v>
      </c>
      <c r="U5537" s="3">
        <f>IFERROR(Sales_Datas[[#This Row],[Gross_Profit]]/Sales_Datas[[#This Row],[after_discount]],0)</f>
        <v>0.93923444976076553</v>
      </c>
      <c r="V5537" s="1" t="str">
        <f>IF(Sales_Datas[[#This Row],[base_price]] &lt;= 632200, "Low", (IF(Sales_Datas[[#This Row],[base_price]] &gt;= 10092000, "High", "Medium")))</f>
        <v>Low</v>
      </c>
    </row>
    <row r="5538" spans="1:22" x14ac:dyDescent="0.25">
      <c r="A5538" s="1" t="s">
        <v>15430</v>
      </c>
      <c r="B5538" s="1" t="s">
        <v>15264</v>
      </c>
      <c r="C5538" s="2">
        <v>44635</v>
      </c>
      <c r="D5538" s="1" t="s">
        <v>15431</v>
      </c>
      <c r="E5538" s="4">
        <v>24070</v>
      </c>
      <c r="F5538">
        <v>1</v>
      </c>
      <c r="G5538" s="4">
        <v>240700</v>
      </c>
      <c r="H5538" s="4">
        <v>0</v>
      </c>
      <c r="I5538" s="4">
        <v>240700</v>
      </c>
      <c r="J5538">
        <v>1</v>
      </c>
      <c r="K5538">
        <v>1</v>
      </c>
      <c r="L5538">
        <v>1</v>
      </c>
      <c r="M5538">
        <v>1</v>
      </c>
      <c r="N5538" s="2">
        <v>44647</v>
      </c>
      <c r="O5538" s="1" t="s">
        <v>15432</v>
      </c>
      <c r="P5538" s="4">
        <v>240700</v>
      </c>
      <c r="Q5538" s="4">
        <v>21170</v>
      </c>
      <c r="R5538" s="1" t="s">
        <v>383</v>
      </c>
      <c r="S5538" s="1" t="s">
        <v>50</v>
      </c>
      <c r="T5538" s="4">
        <f>Sales_Datas[[#This Row],[after_discount]]-(Sales_Datas[[#This Row],[qty_ordered]]*Sales_Datas[[#This Row],[cogs]])</f>
        <v>219530</v>
      </c>
      <c r="U5538" s="3">
        <f>IFERROR(Sales_Datas[[#This Row],[Gross_Profit]]/Sales_Datas[[#This Row],[after_discount]],0)</f>
        <v>0.91204819277108429</v>
      </c>
      <c r="V5538" s="1" t="str">
        <f>IF(Sales_Datas[[#This Row],[base_price]] &lt;= 632200, "Low", (IF(Sales_Datas[[#This Row],[base_price]] &gt;= 10092000, "High", "Medium")))</f>
        <v>Low</v>
      </c>
    </row>
    <row r="5539" spans="1:22" x14ac:dyDescent="0.25">
      <c r="A5539" s="1" t="s">
        <v>15433</v>
      </c>
      <c r="B5539" s="1" t="s">
        <v>15434</v>
      </c>
      <c r="C5539" s="2">
        <v>44239</v>
      </c>
      <c r="D5539" s="1" t="s">
        <v>15435</v>
      </c>
      <c r="E5539" s="4">
        <v>23780</v>
      </c>
      <c r="F5539">
        <v>1</v>
      </c>
      <c r="G5539" s="4">
        <v>237800</v>
      </c>
      <c r="H5539" s="4">
        <v>0</v>
      </c>
      <c r="I5539" s="4">
        <v>237800</v>
      </c>
      <c r="J5539">
        <v>1</v>
      </c>
      <c r="K5539">
        <v>1</v>
      </c>
      <c r="L5539">
        <v>0</v>
      </c>
      <c r="M5539">
        <v>1</v>
      </c>
      <c r="N5539" s="2">
        <v>44541</v>
      </c>
      <c r="O5539" s="1" t="s">
        <v>15436</v>
      </c>
      <c r="P5539" s="4">
        <v>237800</v>
      </c>
      <c r="Q5539" s="4">
        <v>20184</v>
      </c>
      <c r="R5539" s="1" t="s">
        <v>383</v>
      </c>
      <c r="S5539" s="1" t="s">
        <v>50</v>
      </c>
      <c r="T5539" s="4">
        <f>Sales_Datas[[#This Row],[after_discount]]-(Sales_Datas[[#This Row],[qty_ordered]]*Sales_Datas[[#This Row],[cogs]])</f>
        <v>217616</v>
      </c>
      <c r="U5539" s="3">
        <f>IFERROR(Sales_Datas[[#This Row],[Gross_Profit]]/Sales_Datas[[#This Row],[after_discount]],0)</f>
        <v>0.91512195121951223</v>
      </c>
      <c r="V5539" s="1" t="str">
        <f>IF(Sales_Datas[[#This Row],[base_price]] &lt;= 632200, "Low", (IF(Sales_Datas[[#This Row],[base_price]] &gt;= 10092000, "High", "Medium")))</f>
        <v>Low</v>
      </c>
    </row>
    <row r="5540" spans="1:22" x14ac:dyDescent="0.25">
      <c r="A5540" s="1" t="s">
        <v>15437</v>
      </c>
      <c r="B5540" s="1" t="s">
        <v>15434</v>
      </c>
      <c r="C5540" s="2">
        <v>44544</v>
      </c>
      <c r="D5540" s="1" t="s">
        <v>15435</v>
      </c>
      <c r="E5540" s="4">
        <v>23780</v>
      </c>
      <c r="F5540">
        <v>1</v>
      </c>
      <c r="G5540" s="4">
        <v>237800</v>
      </c>
      <c r="H5540" s="4">
        <v>0</v>
      </c>
      <c r="I5540" s="4">
        <v>237800</v>
      </c>
      <c r="J5540">
        <v>1</v>
      </c>
      <c r="K5540">
        <v>1</v>
      </c>
      <c r="L5540">
        <v>0</v>
      </c>
      <c r="M5540">
        <v>1</v>
      </c>
      <c r="N5540" s="2">
        <v>44541</v>
      </c>
      <c r="O5540" s="1" t="s">
        <v>15436</v>
      </c>
      <c r="P5540" s="4">
        <v>237800</v>
      </c>
      <c r="Q5540" s="4">
        <v>20184</v>
      </c>
      <c r="R5540" s="1" t="s">
        <v>383</v>
      </c>
      <c r="S5540" s="1" t="s">
        <v>50</v>
      </c>
      <c r="T5540" s="4">
        <f>Sales_Datas[[#This Row],[after_discount]]-(Sales_Datas[[#This Row],[qty_ordered]]*Sales_Datas[[#This Row],[cogs]])</f>
        <v>217616</v>
      </c>
      <c r="U5540" s="3">
        <f>IFERROR(Sales_Datas[[#This Row],[Gross_Profit]]/Sales_Datas[[#This Row],[after_discount]],0)</f>
        <v>0.91512195121951223</v>
      </c>
      <c r="V5540" s="1" t="str">
        <f>IF(Sales_Datas[[#This Row],[base_price]] &lt;= 632200, "Low", (IF(Sales_Datas[[#This Row],[base_price]] &gt;= 10092000, "High", "Medium")))</f>
        <v>Low</v>
      </c>
    </row>
    <row r="5541" spans="1:22" x14ac:dyDescent="0.25">
      <c r="A5541" s="1" t="s">
        <v>15438</v>
      </c>
      <c r="B5541" s="1" t="s">
        <v>3730</v>
      </c>
      <c r="C5541" s="2">
        <v>44517</v>
      </c>
      <c r="D5541" s="1" t="s">
        <v>13116</v>
      </c>
      <c r="E5541" s="4">
        <v>23374</v>
      </c>
      <c r="F5541">
        <v>1</v>
      </c>
      <c r="G5541" s="4">
        <v>233740</v>
      </c>
      <c r="H5541" s="4">
        <v>0</v>
      </c>
      <c r="I5541" s="4">
        <v>233740</v>
      </c>
      <c r="J5541">
        <v>1</v>
      </c>
      <c r="K5541">
        <v>1</v>
      </c>
      <c r="L5541">
        <v>1</v>
      </c>
      <c r="M5541">
        <v>1</v>
      </c>
      <c r="N5541" s="2">
        <v>44386</v>
      </c>
      <c r="O5541" s="1" t="s">
        <v>13117</v>
      </c>
      <c r="P5541" s="4">
        <v>233740</v>
      </c>
      <c r="Q5541" s="4">
        <v>19836</v>
      </c>
      <c r="R5541" s="1" t="s">
        <v>75</v>
      </c>
      <c r="S5541" s="1" t="s">
        <v>50</v>
      </c>
      <c r="T5541" s="4">
        <f>Sales_Datas[[#This Row],[after_discount]]-(Sales_Datas[[#This Row],[qty_ordered]]*Sales_Datas[[#This Row],[cogs]])</f>
        <v>213904</v>
      </c>
      <c r="U5541" s="3">
        <f>IFERROR(Sales_Datas[[#This Row],[Gross_Profit]]/Sales_Datas[[#This Row],[after_discount]],0)</f>
        <v>0.91513647642679896</v>
      </c>
      <c r="V5541" s="1" t="str">
        <f>IF(Sales_Datas[[#This Row],[base_price]] &lt;= 632200, "Low", (IF(Sales_Datas[[#This Row],[base_price]] &gt;= 10092000, "High", "Medium")))</f>
        <v>Low</v>
      </c>
    </row>
    <row r="5542" spans="1:22" x14ac:dyDescent="0.25">
      <c r="A5542" s="1" t="s">
        <v>15439</v>
      </c>
      <c r="B5542" s="1" t="s">
        <v>15440</v>
      </c>
      <c r="C5542" s="2">
        <v>44487</v>
      </c>
      <c r="D5542" s="1" t="s">
        <v>15441</v>
      </c>
      <c r="E5542" s="4">
        <v>23200</v>
      </c>
      <c r="F5542">
        <v>1</v>
      </c>
      <c r="G5542" s="4">
        <v>232000</v>
      </c>
      <c r="H5542" s="4">
        <v>0</v>
      </c>
      <c r="I5542" s="4">
        <v>232000</v>
      </c>
      <c r="J5542">
        <v>1</v>
      </c>
      <c r="K5542">
        <v>1</v>
      </c>
      <c r="L5542">
        <v>1</v>
      </c>
      <c r="M5542">
        <v>1</v>
      </c>
      <c r="N5542" s="2">
        <v>44490</v>
      </c>
      <c r="O5542" s="1" t="s">
        <v>15442</v>
      </c>
      <c r="P5542" s="4">
        <v>232000</v>
      </c>
      <c r="Q5542" s="4">
        <v>15776</v>
      </c>
      <c r="R5542" s="1" t="s">
        <v>475</v>
      </c>
      <c r="S5542" s="1" t="s">
        <v>50</v>
      </c>
      <c r="T5542" s="4">
        <f>Sales_Datas[[#This Row],[after_discount]]-(Sales_Datas[[#This Row],[qty_ordered]]*Sales_Datas[[#This Row],[cogs]])</f>
        <v>216224</v>
      </c>
      <c r="U5542" s="3">
        <f>IFERROR(Sales_Datas[[#This Row],[Gross_Profit]]/Sales_Datas[[#This Row],[after_discount]],0)</f>
        <v>0.93200000000000005</v>
      </c>
      <c r="V5542" s="1" t="str">
        <f>IF(Sales_Datas[[#This Row],[base_price]] &lt;= 632200, "Low", (IF(Sales_Datas[[#This Row],[base_price]] &gt;= 10092000, "High", "Medium")))</f>
        <v>Low</v>
      </c>
    </row>
    <row r="5543" spans="1:22" x14ac:dyDescent="0.25">
      <c r="A5543" s="1" t="s">
        <v>15443</v>
      </c>
      <c r="B5543" s="1" t="s">
        <v>15444</v>
      </c>
      <c r="C5543" s="2">
        <v>44530</v>
      </c>
      <c r="D5543" s="1" t="s">
        <v>15441</v>
      </c>
      <c r="E5543" s="4">
        <v>23200</v>
      </c>
      <c r="F5543">
        <v>1</v>
      </c>
      <c r="G5543" s="4">
        <v>232000</v>
      </c>
      <c r="H5543" s="4">
        <v>0</v>
      </c>
      <c r="I5543" s="4">
        <v>232000</v>
      </c>
      <c r="J5543">
        <v>1</v>
      </c>
      <c r="K5543">
        <v>1</v>
      </c>
      <c r="L5543">
        <v>1</v>
      </c>
      <c r="M5543">
        <v>1</v>
      </c>
      <c r="N5543" s="2">
        <v>44506</v>
      </c>
      <c r="O5543" s="1" t="s">
        <v>15442</v>
      </c>
      <c r="P5543" s="4">
        <v>232000</v>
      </c>
      <c r="Q5543" s="4">
        <v>15776</v>
      </c>
      <c r="R5543" s="1" t="s">
        <v>475</v>
      </c>
      <c r="S5543" s="1" t="s">
        <v>50</v>
      </c>
      <c r="T5543" s="4">
        <f>Sales_Datas[[#This Row],[after_discount]]-(Sales_Datas[[#This Row],[qty_ordered]]*Sales_Datas[[#This Row],[cogs]])</f>
        <v>216224</v>
      </c>
      <c r="U5543" s="3">
        <f>IFERROR(Sales_Datas[[#This Row],[Gross_Profit]]/Sales_Datas[[#This Row],[after_discount]],0)</f>
        <v>0.93200000000000005</v>
      </c>
      <c r="V5543" s="1" t="str">
        <f>IF(Sales_Datas[[#This Row],[base_price]] &lt;= 632200, "Low", (IF(Sales_Datas[[#This Row],[base_price]] &gt;= 10092000, "High", "Medium")))</f>
        <v>Low</v>
      </c>
    </row>
    <row r="5544" spans="1:22" x14ac:dyDescent="0.25">
      <c r="A5544" s="1" t="s">
        <v>15445</v>
      </c>
      <c r="B5544" s="1" t="s">
        <v>15446</v>
      </c>
      <c r="C5544" s="2">
        <v>44545</v>
      </c>
      <c r="D5544" s="1" t="s">
        <v>15441</v>
      </c>
      <c r="E5544" s="4">
        <v>23200</v>
      </c>
      <c r="F5544">
        <v>1</v>
      </c>
      <c r="G5544" s="4">
        <v>232000</v>
      </c>
      <c r="H5544" s="4">
        <v>0</v>
      </c>
      <c r="I5544" s="4">
        <v>232000</v>
      </c>
      <c r="J5544">
        <v>1</v>
      </c>
      <c r="K5544">
        <v>1</v>
      </c>
      <c r="L5544">
        <v>1</v>
      </c>
      <c r="M5544">
        <v>1</v>
      </c>
      <c r="N5544" s="2">
        <v>44548</v>
      </c>
      <c r="O5544" s="1" t="s">
        <v>15442</v>
      </c>
      <c r="P5544" s="4">
        <v>232000</v>
      </c>
      <c r="Q5544" s="4">
        <v>15776</v>
      </c>
      <c r="R5544" s="1" t="s">
        <v>475</v>
      </c>
      <c r="S5544" s="1" t="s">
        <v>50</v>
      </c>
      <c r="T5544" s="4">
        <f>Sales_Datas[[#This Row],[after_discount]]-(Sales_Datas[[#This Row],[qty_ordered]]*Sales_Datas[[#This Row],[cogs]])</f>
        <v>216224</v>
      </c>
      <c r="U5544" s="3">
        <f>IFERROR(Sales_Datas[[#This Row],[Gross_Profit]]/Sales_Datas[[#This Row],[after_discount]],0)</f>
        <v>0.93200000000000005</v>
      </c>
      <c r="V5544" s="1" t="str">
        <f>IF(Sales_Datas[[#This Row],[base_price]] &lt;= 632200, "Low", (IF(Sales_Datas[[#This Row],[base_price]] &gt;= 10092000, "High", "Medium")))</f>
        <v>Low</v>
      </c>
    </row>
    <row r="5545" spans="1:22" x14ac:dyDescent="0.25">
      <c r="A5545" s="1" t="s">
        <v>15447</v>
      </c>
      <c r="B5545" s="1" t="s">
        <v>15448</v>
      </c>
      <c r="C5545" s="2">
        <v>44556</v>
      </c>
      <c r="D5545" s="1" t="s">
        <v>15449</v>
      </c>
      <c r="E5545" s="4">
        <v>23200</v>
      </c>
      <c r="F5545">
        <v>1</v>
      </c>
      <c r="G5545" s="4">
        <v>232000</v>
      </c>
      <c r="H5545" s="4">
        <v>0</v>
      </c>
      <c r="I5545" s="4">
        <v>232000</v>
      </c>
      <c r="J5545">
        <v>1</v>
      </c>
      <c r="K5545">
        <v>1</v>
      </c>
      <c r="L5545">
        <v>1</v>
      </c>
      <c r="M5545">
        <v>1</v>
      </c>
      <c r="N5545" s="2">
        <v>44537</v>
      </c>
      <c r="O5545" s="1" t="s">
        <v>15450</v>
      </c>
      <c r="P5545" s="4">
        <v>232000</v>
      </c>
      <c r="Q5545" s="4">
        <v>13920</v>
      </c>
      <c r="R5545" s="1" t="s">
        <v>475</v>
      </c>
      <c r="S5545" s="1" t="s">
        <v>50</v>
      </c>
      <c r="T5545" s="4">
        <f>Sales_Datas[[#This Row],[after_discount]]-(Sales_Datas[[#This Row],[qty_ordered]]*Sales_Datas[[#This Row],[cogs]])</f>
        <v>218080</v>
      </c>
      <c r="U5545" s="3">
        <f>IFERROR(Sales_Datas[[#This Row],[Gross_Profit]]/Sales_Datas[[#This Row],[after_discount]],0)</f>
        <v>0.94</v>
      </c>
      <c r="V5545" s="1" t="str">
        <f>IF(Sales_Datas[[#This Row],[base_price]] &lt;= 632200, "Low", (IF(Sales_Datas[[#This Row],[base_price]] &gt;= 10092000, "High", "Medium")))</f>
        <v>Low</v>
      </c>
    </row>
    <row r="5546" spans="1:22" x14ac:dyDescent="0.25">
      <c r="A5546" s="1" t="s">
        <v>15451</v>
      </c>
      <c r="B5546" s="1" t="s">
        <v>15452</v>
      </c>
      <c r="C5546" s="2">
        <v>44746</v>
      </c>
      <c r="D5546" s="1" t="s">
        <v>15441</v>
      </c>
      <c r="E5546" s="4">
        <v>23200</v>
      </c>
      <c r="F5546">
        <v>1</v>
      </c>
      <c r="G5546" s="4">
        <v>232000</v>
      </c>
      <c r="H5546" s="4">
        <v>0</v>
      </c>
      <c r="I5546" s="4">
        <v>232000</v>
      </c>
      <c r="J5546">
        <v>1</v>
      </c>
      <c r="K5546">
        <v>1</v>
      </c>
      <c r="L5546">
        <v>1</v>
      </c>
      <c r="M5546">
        <v>1</v>
      </c>
      <c r="N5546" s="2">
        <v>44670</v>
      </c>
      <c r="O5546" s="1" t="s">
        <v>15442</v>
      </c>
      <c r="P5546" s="4">
        <v>232000</v>
      </c>
      <c r="Q5546" s="4">
        <v>15776</v>
      </c>
      <c r="R5546" s="1" t="s">
        <v>475</v>
      </c>
      <c r="S5546" s="1" t="s">
        <v>50</v>
      </c>
      <c r="T5546" s="4">
        <f>Sales_Datas[[#This Row],[after_discount]]-(Sales_Datas[[#This Row],[qty_ordered]]*Sales_Datas[[#This Row],[cogs]])</f>
        <v>216224</v>
      </c>
      <c r="U5546" s="3">
        <f>IFERROR(Sales_Datas[[#This Row],[Gross_Profit]]/Sales_Datas[[#This Row],[after_discount]],0)</f>
        <v>0.93200000000000005</v>
      </c>
      <c r="V5546" s="1" t="str">
        <f>IF(Sales_Datas[[#This Row],[base_price]] &lt;= 632200, "Low", (IF(Sales_Datas[[#This Row],[base_price]] &gt;= 10092000, "High", "Medium")))</f>
        <v>Low</v>
      </c>
    </row>
    <row r="5547" spans="1:22" x14ac:dyDescent="0.25">
      <c r="A5547" s="1" t="s">
        <v>15453</v>
      </c>
      <c r="B5547" s="1" t="s">
        <v>15454</v>
      </c>
      <c r="C5547" s="2">
        <v>44775</v>
      </c>
      <c r="D5547" s="1" t="s">
        <v>15455</v>
      </c>
      <c r="E5547" s="4">
        <v>23200</v>
      </c>
      <c r="F5547">
        <v>1</v>
      </c>
      <c r="G5547" s="4">
        <v>232000</v>
      </c>
      <c r="H5547" s="4">
        <v>0</v>
      </c>
      <c r="I5547" s="4">
        <v>232000</v>
      </c>
      <c r="J5547">
        <v>1</v>
      </c>
      <c r="K5547">
        <v>1</v>
      </c>
      <c r="L5547">
        <v>1</v>
      </c>
      <c r="M5547">
        <v>1</v>
      </c>
      <c r="N5547" s="2">
        <v>44612</v>
      </c>
      <c r="O5547" s="1" t="s">
        <v>15456</v>
      </c>
      <c r="P5547" s="4">
        <v>232000</v>
      </c>
      <c r="Q5547" s="4">
        <v>18560</v>
      </c>
      <c r="R5547" s="1" t="s">
        <v>475</v>
      </c>
      <c r="S5547" s="1" t="s">
        <v>50</v>
      </c>
      <c r="T5547" s="4">
        <f>Sales_Datas[[#This Row],[after_discount]]-(Sales_Datas[[#This Row],[qty_ordered]]*Sales_Datas[[#This Row],[cogs]])</f>
        <v>213440</v>
      </c>
      <c r="U5547" s="3">
        <f>IFERROR(Sales_Datas[[#This Row],[Gross_Profit]]/Sales_Datas[[#This Row],[after_discount]],0)</f>
        <v>0.92</v>
      </c>
      <c r="V5547" s="1" t="str">
        <f>IF(Sales_Datas[[#This Row],[base_price]] &lt;= 632200, "Low", (IF(Sales_Datas[[#This Row],[base_price]] &gt;= 10092000, "High", "Medium")))</f>
        <v>Low</v>
      </c>
    </row>
    <row r="5548" spans="1:22" x14ac:dyDescent="0.25">
      <c r="A5548" s="1" t="s">
        <v>15457</v>
      </c>
      <c r="B5548" s="1" t="s">
        <v>15458</v>
      </c>
      <c r="C5548" s="2">
        <v>44389</v>
      </c>
      <c r="D5548" s="1" t="s">
        <v>15459</v>
      </c>
      <c r="E5548" s="4">
        <v>23200</v>
      </c>
      <c r="F5548">
        <v>1</v>
      </c>
      <c r="G5548" s="4">
        <v>232000</v>
      </c>
      <c r="H5548" s="4">
        <v>0</v>
      </c>
      <c r="I5548" s="4">
        <v>232000</v>
      </c>
      <c r="J5548">
        <v>1</v>
      </c>
      <c r="K5548">
        <v>1</v>
      </c>
      <c r="L5548">
        <v>1</v>
      </c>
      <c r="M5548">
        <v>1</v>
      </c>
      <c r="N5548" s="2">
        <v>44492</v>
      </c>
      <c r="O5548" s="1" t="s">
        <v>15460</v>
      </c>
      <c r="P5548" s="4">
        <v>232000</v>
      </c>
      <c r="Q5548" s="4">
        <v>18792</v>
      </c>
      <c r="R5548" s="1" t="s">
        <v>383</v>
      </c>
      <c r="S5548" s="1" t="s">
        <v>50</v>
      </c>
      <c r="T5548" s="4">
        <f>Sales_Datas[[#This Row],[after_discount]]-(Sales_Datas[[#This Row],[qty_ordered]]*Sales_Datas[[#This Row],[cogs]])</f>
        <v>213208</v>
      </c>
      <c r="U5548" s="3">
        <f>IFERROR(Sales_Datas[[#This Row],[Gross_Profit]]/Sales_Datas[[#This Row],[after_discount]],0)</f>
        <v>0.91900000000000004</v>
      </c>
      <c r="V5548" s="1" t="str">
        <f>IF(Sales_Datas[[#This Row],[base_price]] &lt;= 632200, "Low", (IF(Sales_Datas[[#This Row],[base_price]] &gt;= 10092000, "High", "Medium")))</f>
        <v>Low</v>
      </c>
    </row>
    <row r="5549" spans="1:22" x14ac:dyDescent="0.25">
      <c r="A5549" s="1" t="s">
        <v>15461</v>
      </c>
      <c r="B5549" s="1" t="s">
        <v>14538</v>
      </c>
      <c r="C5549" s="2">
        <v>44459</v>
      </c>
      <c r="D5549" s="1" t="s">
        <v>13157</v>
      </c>
      <c r="E5549" s="4">
        <v>23200</v>
      </c>
      <c r="F5549">
        <v>1</v>
      </c>
      <c r="G5549" s="4">
        <v>232000</v>
      </c>
      <c r="H5549" s="4">
        <v>0</v>
      </c>
      <c r="I5549" s="4">
        <v>232000</v>
      </c>
      <c r="J5549">
        <v>1</v>
      </c>
      <c r="K5549">
        <v>1</v>
      </c>
      <c r="L5549">
        <v>1</v>
      </c>
      <c r="M5549">
        <v>1</v>
      </c>
      <c r="N5549" s="2">
        <v>44429</v>
      </c>
      <c r="O5549" s="1" t="s">
        <v>13158</v>
      </c>
      <c r="P5549" s="4">
        <v>232000</v>
      </c>
      <c r="Q5549" s="4">
        <v>13920</v>
      </c>
      <c r="R5549" s="1" t="s">
        <v>383</v>
      </c>
      <c r="S5549" s="1" t="s">
        <v>50</v>
      </c>
      <c r="T5549" s="4">
        <f>Sales_Datas[[#This Row],[after_discount]]-(Sales_Datas[[#This Row],[qty_ordered]]*Sales_Datas[[#This Row],[cogs]])</f>
        <v>218080</v>
      </c>
      <c r="U5549" s="3">
        <f>IFERROR(Sales_Datas[[#This Row],[Gross_Profit]]/Sales_Datas[[#This Row],[after_discount]],0)</f>
        <v>0.94</v>
      </c>
      <c r="V5549" s="1" t="str">
        <f>IF(Sales_Datas[[#This Row],[base_price]] &lt;= 632200, "Low", (IF(Sales_Datas[[#This Row],[base_price]] &gt;= 10092000, "High", "Medium")))</f>
        <v>Low</v>
      </c>
    </row>
    <row r="5550" spans="1:22" x14ac:dyDescent="0.25">
      <c r="A5550" s="1" t="s">
        <v>15462</v>
      </c>
      <c r="B5550" s="1" t="s">
        <v>15463</v>
      </c>
      <c r="C5550" s="2">
        <v>44497</v>
      </c>
      <c r="D5550" s="1" t="s">
        <v>15464</v>
      </c>
      <c r="E5550" s="4">
        <v>23200</v>
      </c>
      <c r="F5550">
        <v>1</v>
      </c>
      <c r="G5550" s="4">
        <v>232000</v>
      </c>
      <c r="H5550" s="4">
        <v>0</v>
      </c>
      <c r="I5550" s="4">
        <v>232000</v>
      </c>
      <c r="J5550">
        <v>1</v>
      </c>
      <c r="K5550">
        <v>1</v>
      </c>
      <c r="L5550">
        <v>1</v>
      </c>
      <c r="M5550">
        <v>1</v>
      </c>
      <c r="N5550" s="2">
        <v>44486</v>
      </c>
      <c r="O5550" s="1" t="s">
        <v>15465</v>
      </c>
      <c r="P5550" s="4">
        <v>232000</v>
      </c>
      <c r="Q5550" s="4">
        <v>19952</v>
      </c>
      <c r="R5550" s="1" t="s">
        <v>383</v>
      </c>
      <c r="S5550" s="1" t="s">
        <v>50</v>
      </c>
      <c r="T5550" s="4">
        <f>Sales_Datas[[#This Row],[after_discount]]-(Sales_Datas[[#This Row],[qty_ordered]]*Sales_Datas[[#This Row],[cogs]])</f>
        <v>212048</v>
      </c>
      <c r="U5550" s="3">
        <f>IFERROR(Sales_Datas[[#This Row],[Gross_Profit]]/Sales_Datas[[#This Row],[after_discount]],0)</f>
        <v>0.91400000000000003</v>
      </c>
      <c r="V5550" s="1" t="str">
        <f>IF(Sales_Datas[[#This Row],[base_price]] &lt;= 632200, "Low", (IF(Sales_Datas[[#This Row],[base_price]] &gt;= 10092000, "High", "Medium")))</f>
        <v>Low</v>
      </c>
    </row>
    <row r="5551" spans="1:22" x14ac:dyDescent="0.25">
      <c r="A5551" s="1" t="s">
        <v>15466</v>
      </c>
      <c r="B5551" s="1" t="s">
        <v>15467</v>
      </c>
      <c r="C5551" s="2">
        <v>44485</v>
      </c>
      <c r="D5551" s="1" t="s">
        <v>15468</v>
      </c>
      <c r="E5551" s="4">
        <v>23142</v>
      </c>
      <c r="F5551">
        <v>1</v>
      </c>
      <c r="G5551" s="4">
        <v>231420</v>
      </c>
      <c r="H5551" s="4">
        <v>0</v>
      </c>
      <c r="I5551" s="4">
        <v>231420</v>
      </c>
      <c r="J5551">
        <v>1</v>
      </c>
      <c r="K5551">
        <v>1</v>
      </c>
      <c r="L5551">
        <v>1</v>
      </c>
      <c r="M5551">
        <v>3</v>
      </c>
      <c r="N5551" s="2">
        <v>44404</v>
      </c>
      <c r="O5551" s="1" t="s">
        <v>15469</v>
      </c>
      <c r="P5551" s="4">
        <v>231420</v>
      </c>
      <c r="Q5551" s="4">
        <v>19894</v>
      </c>
      <c r="R5551" s="1" t="s">
        <v>475</v>
      </c>
      <c r="S5551" s="1" t="s">
        <v>56</v>
      </c>
      <c r="T5551" s="4">
        <f>Sales_Datas[[#This Row],[after_discount]]-(Sales_Datas[[#This Row],[qty_ordered]]*Sales_Datas[[#This Row],[cogs]])</f>
        <v>211526</v>
      </c>
      <c r="U5551" s="3">
        <f>IFERROR(Sales_Datas[[#This Row],[Gross_Profit]]/Sales_Datas[[#This Row],[after_discount]],0)</f>
        <v>0.9140350877192982</v>
      </c>
      <c r="V5551" s="1" t="str">
        <f>IF(Sales_Datas[[#This Row],[base_price]] &lt;= 632200, "Low", (IF(Sales_Datas[[#This Row],[base_price]] &gt;= 10092000, "High", "Medium")))</f>
        <v>Low</v>
      </c>
    </row>
    <row r="5552" spans="1:22" x14ac:dyDescent="0.25">
      <c r="A5552" s="1" t="s">
        <v>15470</v>
      </c>
      <c r="B5552" s="1" t="s">
        <v>15471</v>
      </c>
      <c r="C5552" s="2">
        <v>44562</v>
      </c>
      <c r="D5552" s="1" t="s">
        <v>15472</v>
      </c>
      <c r="E5552" s="4">
        <v>23142</v>
      </c>
      <c r="F5552">
        <v>1</v>
      </c>
      <c r="G5552" s="4">
        <v>231420</v>
      </c>
      <c r="H5552" s="4">
        <v>0</v>
      </c>
      <c r="I5552" s="4">
        <v>231420</v>
      </c>
      <c r="J5552">
        <v>1</v>
      </c>
      <c r="K5552">
        <v>1</v>
      </c>
      <c r="L5552">
        <v>1</v>
      </c>
      <c r="M5552">
        <v>1</v>
      </c>
      <c r="N5552" s="2">
        <v>44587</v>
      </c>
      <c r="O5552" s="1" t="s">
        <v>15473</v>
      </c>
      <c r="P5552" s="4">
        <v>231420</v>
      </c>
      <c r="Q5552" s="4">
        <v>14094</v>
      </c>
      <c r="R5552" s="1" t="s">
        <v>475</v>
      </c>
      <c r="S5552" s="1" t="s">
        <v>50</v>
      </c>
      <c r="T5552" s="4">
        <f>Sales_Datas[[#This Row],[after_discount]]-(Sales_Datas[[#This Row],[qty_ordered]]*Sales_Datas[[#This Row],[cogs]])</f>
        <v>217326</v>
      </c>
      <c r="U5552" s="3">
        <f>IFERROR(Sales_Datas[[#This Row],[Gross_Profit]]/Sales_Datas[[#This Row],[after_discount]],0)</f>
        <v>0.93909774436090221</v>
      </c>
      <c r="V5552" s="1" t="str">
        <f>IF(Sales_Datas[[#This Row],[base_price]] &lt;= 632200, "Low", (IF(Sales_Datas[[#This Row],[base_price]] &gt;= 10092000, "High", "Medium")))</f>
        <v>Low</v>
      </c>
    </row>
    <row r="5553" spans="1:22" x14ac:dyDescent="0.25">
      <c r="A5553" s="1" t="s">
        <v>15474</v>
      </c>
      <c r="B5553" s="1" t="s">
        <v>452</v>
      </c>
      <c r="C5553" s="2">
        <v>44384</v>
      </c>
      <c r="D5553" s="1" t="s">
        <v>15475</v>
      </c>
      <c r="E5553" s="4">
        <v>23142</v>
      </c>
      <c r="F5553">
        <v>1</v>
      </c>
      <c r="G5553" s="4">
        <v>231420</v>
      </c>
      <c r="H5553" s="4">
        <v>0</v>
      </c>
      <c r="I5553" s="4">
        <v>231420</v>
      </c>
      <c r="J5553">
        <v>1</v>
      </c>
      <c r="K5553">
        <v>0</v>
      </c>
      <c r="L5553">
        <v>0</v>
      </c>
      <c r="M5553">
        <v>1</v>
      </c>
      <c r="N5553" s="2">
        <v>44389</v>
      </c>
      <c r="O5553" s="1" t="s">
        <v>15476</v>
      </c>
      <c r="P5553" s="4">
        <v>231420</v>
      </c>
      <c r="Q5553" s="4">
        <v>18966</v>
      </c>
      <c r="R5553" s="1" t="s">
        <v>554</v>
      </c>
      <c r="S5553" s="1" t="s">
        <v>50</v>
      </c>
      <c r="T5553" s="4">
        <f>Sales_Datas[[#This Row],[after_discount]]-(Sales_Datas[[#This Row],[qty_ordered]]*Sales_Datas[[#This Row],[cogs]])</f>
        <v>212454</v>
      </c>
      <c r="U5553" s="3">
        <f>IFERROR(Sales_Datas[[#This Row],[Gross_Profit]]/Sales_Datas[[#This Row],[after_discount]],0)</f>
        <v>0.91804511278195489</v>
      </c>
      <c r="V5553" s="1" t="str">
        <f>IF(Sales_Datas[[#This Row],[base_price]] &lt;= 632200, "Low", (IF(Sales_Datas[[#This Row],[base_price]] &gt;= 10092000, "High", "Medium")))</f>
        <v>Low</v>
      </c>
    </row>
    <row r="5554" spans="1:22" x14ac:dyDescent="0.25">
      <c r="A5554" s="1" t="s">
        <v>15477</v>
      </c>
      <c r="B5554" s="1" t="s">
        <v>3890</v>
      </c>
      <c r="C5554" s="2">
        <v>44395</v>
      </c>
      <c r="D5554" s="1" t="s">
        <v>15478</v>
      </c>
      <c r="E5554" s="4">
        <v>23142</v>
      </c>
      <c r="F5554">
        <v>1</v>
      </c>
      <c r="G5554" s="4">
        <v>231420</v>
      </c>
      <c r="H5554" s="4">
        <v>0</v>
      </c>
      <c r="I5554" s="4">
        <v>231420</v>
      </c>
      <c r="J5554">
        <v>1</v>
      </c>
      <c r="K5554">
        <v>1</v>
      </c>
      <c r="L5554">
        <v>1</v>
      </c>
      <c r="M5554">
        <v>11</v>
      </c>
      <c r="N5554" s="2">
        <v>44393</v>
      </c>
      <c r="O5554" s="1" t="s">
        <v>15479</v>
      </c>
      <c r="P5554" s="4">
        <v>231420</v>
      </c>
      <c r="Q5554" s="4">
        <v>17110</v>
      </c>
      <c r="R5554" s="1" t="s">
        <v>554</v>
      </c>
      <c r="S5554" s="1" t="s">
        <v>1125</v>
      </c>
      <c r="T5554" s="4">
        <f>Sales_Datas[[#This Row],[after_discount]]-(Sales_Datas[[#This Row],[qty_ordered]]*Sales_Datas[[#This Row],[cogs]])</f>
        <v>214310</v>
      </c>
      <c r="U5554" s="3">
        <f>IFERROR(Sales_Datas[[#This Row],[Gross_Profit]]/Sales_Datas[[#This Row],[after_discount]],0)</f>
        <v>0.92606516290726815</v>
      </c>
      <c r="V5554" s="1" t="str">
        <f>IF(Sales_Datas[[#This Row],[base_price]] &lt;= 632200, "Low", (IF(Sales_Datas[[#This Row],[base_price]] &gt;= 10092000, "High", "Medium")))</f>
        <v>Low</v>
      </c>
    </row>
    <row r="5555" spans="1:22" x14ac:dyDescent="0.25">
      <c r="A5555" s="1" t="s">
        <v>15480</v>
      </c>
      <c r="B5555" s="1" t="s">
        <v>10180</v>
      </c>
      <c r="C5555" s="2">
        <v>44433</v>
      </c>
      <c r="D5555" s="1" t="s">
        <v>15481</v>
      </c>
      <c r="E5555" s="4">
        <v>11542</v>
      </c>
      <c r="F5555">
        <v>2</v>
      </c>
      <c r="G5555" s="4">
        <v>230840</v>
      </c>
      <c r="H5555" s="4">
        <v>0</v>
      </c>
      <c r="I5555" s="4">
        <v>230840</v>
      </c>
      <c r="J5555">
        <v>1</v>
      </c>
      <c r="K5555">
        <v>1</v>
      </c>
      <c r="L5555">
        <v>1</v>
      </c>
      <c r="M5555">
        <v>1</v>
      </c>
      <c r="N5555" s="2">
        <v>44434</v>
      </c>
      <c r="O5555" s="1" t="s">
        <v>15482</v>
      </c>
      <c r="P5555" s="4">
        <v>115420</v>
      </c>
      <c r="Q5555" s="4">
        <v>7018</v>
      </c>
      <c r="R5555" s="1" t="s">
        <v>75</v>
      </c>
      <c r="S5555" s="1" t="s">
        <v>50</v>
      </c>
      <c r="T5555" s="4">
        <f>Sales_Datas[[#This Row],[after_discount]]-(Sales_Datas[[#This Row],[qty_ordered]]*Sales_Datas[[#This Row],[cogs]])</f>
        <v>216804</v>
      </c>
      <c r="U5555" s="3">
        <f>IFERROR(Sales_Datas[[#This Row],[Gross_Profit]]/Sales_Datas[[#This Row],[after_discount]],0)</f>
        <v>0.93919597989949744</v>
      </c>
      <c r="V5555" s="1" t="str">
        <f>IF(Sales_Datas[[#This Row],[base_price]] &lt;= 632200, "Low", (IF(Sales_Datas[[#This Row],[base_price]] &gt;= 10092000, "High", "Medium")))</f>
        <v>Low</v>
      </c>
    </row>
    <row r="5556" spans="1:22" x14ac:dyDescent="0.25">
      <c r="A5556" s="1" t="s">
        <v>15483</v>
      </c>
      <c r="B5556" s="1" t="s">
        <v>15484</v>
      </c>
      <c r="C5556" s="2">
        <v>44405</v>
      </c>
      <c r="D5556" s="1" t="s">
        <v>15485</v>
      </c>
      <c r="E5556" s="4">
        <v>22910</v>
      </c>
      <c r="F5556">
        <v>1</v>
      </c>
      <c r="G5556" s="4">
        <v>229100</v>
      </c>
      <c r="H5556" s="4">
        <v>0</v>
      </c>
      <c r="I5556" s="4">
        <v>229100</v>
      </c>
      <c r="J5556">
        <v>1</v>
      </c>
      <c r="K5556">
        <v>1</v>
      </c>
      <c r="L5556">
        <v>1</v>
      </c>
      <c r="M5556">
        <v>1</v>
      </c>
      <c r="N5556" s="2">
        <v>44379</v>
      </c>
      <c r="O5556" s="1" t="s">
        <v>15486</v>
      </c>
      <c r="P5556" s="4">
        <v>229100</v>
      </c>
      <c r="Q5556" s="4">
        <v>17864</v>
      </c>
      <c r="R5556" s="1" t="s">
        <v>475</v>
      </c>
      <c r="S5556" s="1" t="s">
        <v>50</v>
      </c>
      <c r="T5556" s="4">
        <f>Sales_Datas[[#This Row],[after_discount]]-(Sales_Datas[[#This Row],[qty_ordered]]*Sales_Datas[[#This Row],[cogs]])</f>
        <v>211236</v>
      </c>
      <c r="U5556" s="3">
        <f>IFERROR(Sales_Datas[[#This Row],[Gross_Profit]]/Sales_Datas[[#This Row],[after_discount]],0)</f>
        <v>0.92202531645569619</v>
      </c>
      <c r="V5556" s="1" t="str">
        <f>IF(Sales_Datas[[#This Row],[base_price]] &lt;= 632200, "Low", (IF(Sales_Datas[[#This Row],[base_price]] &gt;= 10092000, "High", "Medium")))</f>
        <v>Low</v>
      </c>
    </row>
    <row r="5557" spans="1:22" x14ac:dyDescent="0.25">
      <c r="A5557" s="1" t="s">
        <v>15487</v>
      </c>
      <c r="B5557" s="1" t="s">
        <v>15488</v>
      </c>
      <c r="C5557" s="2">
        <v>44513</v>
      </c>
      <c r="D5557" s="1" t="s">
        <v>15489</v>
      </c>
      <c r="E5557" s="4">
        <v>22910</v>
      </c>
      <c r="F5557">
        <v>1</v>
      </c>
      <c r="G5557" s="4">
        <v>229100</v>
      </c>
      <c r="H5557" s="4">
        <v>0</v>
      </c>
      <c r="I5557" s="4">
        <v>229100</v>
      </c>
      <c r="J5557">
        <v>1</v>
      </c>
      <c r="K5557">
        <v>1</v>
      </c>
      <c r="L5557">
        <v>1</v>
      </c>
      <c r="M5557">
        <v>1</v>
      </c>
      <c r="N5557" s="2">
        <v>44509</v>
      </c>
      <c r="O5557" s="1" t="s">
        <v>15490</v>
      </c>
      <c r="P5557" s="4">
        <v>229100</v>
      </c>
      <c r="Q5557" s="4">
        <v>19430</v>
      </c>
      <c r="R5557" s="1" t="s">
        <v>475</v>
      </c>
      <c r="S5557" s="1" t="s">
        <v>50</v>
      </c>
      <c r="T5557" s="4">
        <f>Sales_Datas[[#This Row],[after_discount]]-(Sales_Datas[[#This Row],[qty_ordered]]*Sales_Datas[[#This Row],[cogs]])</f>
        <v>209670</v>
      </c>
      <c r="U5557" s="3">
        <f>IFERROR(Sales_Datas[[#This Row],[Gross_Profit]]/Sales_Datas[[#This Row],[after_discount]],0)</f>
        <v>0.91518987341772151</v>
      </c>
      <c r="V5557" s="1" t="str">
        <f>IF(Sales_Datas[[#This Row],[base_price]] &lt;= 632200, "Low", (IF(Sales_Datas[[#This Row],[base_price]] &gt;= 10092000, "High", "Medium")))</f>
        <v>Low</v>
      </c>
    </row>
    <row r="5558" spans="1:22" x14ac:dyDescent="0.25">
      <c r="A5558" s="1" t="s">
        <v>15491</v>
      </c>
      <c r="B5558" s="1" t="s">
        <v>13438</v>
      </c>
      <c r="C5558" s="2">
        <v>44639</v>
      </c>
      <c r="D5558" s="1" t="s">
        <v>15492</v>
      </c>
      <c r="E5558" s="4">
        <v>22910</v>
      </c>
      <c r="F5558">
        <v>1</v>
      </c>
      <c r="G5558" s="4">
        <v>229100</v>
      </c>
      <c r="H5558" s="4">
        <v>0</v>
      </c>
      <c r="I5558" s="4">
        <v>229100</v>
      </c>
      <c r="J5558">
        <v>1</v>
      </c>
      <c r="K5558">
        <v>1</v>
      </c>
      <c r="L5558">
        <v>0</v>
      </c>
      <c r="M5558">
        <v>1</v>
      </c>
      <c r="N5558" s="2">
        <v>44624</v>
      </c>
      <c r="O5558" s="1" t="s">
        <v>15493</v>
      </c>
      <c r="P5558" s="4">
        <v>229100</v>
      </c>
      <c r="Q5558" s="4">
        <v>16472</v>
      </c>
      <c r="R5558" s="1" t="s">
        <v>475</v>
      </c>
      <c r="S5558" s="1" t="s">
        <v>50</v>
      </c>
      <c r="T5558" s="4">
        <f>Sales_Datas[[#This Row],[after_discount]]-(Sales_Datas[[#This Row],[qty_ordered]]*Sales_Datas[[#This Row],[cogs]])</f>
        <v>212628</v>
      </c>
      <c r="U5558" s="3">
        <f>IFERROR(Sales_Datas[[#This Row],[Gross_Profit]]/Sales_Datas[[#This Row],[after_discount]],0)</f>
        <v>0.92810126582278485</v>
      </c>
      <c r="V5558" s="1" t="str">
        <f>IF(Sales_Datas[[#This Row],[base_price]] &lt;= 632200, "Low", (IF(Sales_Datas[[#This Row],[base_price]] &gt;= 10092000, "High", "Medium")))</f>
        <v>Low</v>
      </c>
    </row>
    <row r="5559" spans="1:22" x14ac:dyDescent="0.25">
      <c r="A5559" s="1" t="s">
        <v>15494</v>
      </c>
      <c r="B5559" s="1" t="s">
        <v>15495</v>
      </c>
      <c r="C5559" s="2">
        <v>44655</v>
      </c>
      <c r="D5559" s="1" t="s">
        <v>15496</v>
      </c>
      <c r="E5559" s="4">
        <v>22910</v>
      </c>
      <c r="F5559">
        <v>1</v>
      </c>
      <c r="G5559" s="4">
        <v>229100</v>
      </c>
      <c r="H5559" s="4">
        <v>0</v>
      </c>
      <c r="I5559" s="4">
        <v>229100</v>
      </c>
      <c r="J5559">
        <v>1</v>
      </c>
      <c r="K5559">
        <v>1</v>
      </c>
      <c r="L5559">
        <v>0</v>
      </c>
      <c r="M5559">
        <v>1</v>
      </c>
      <c r="N5559" s="2">
        <v>44673</v>
      </c>
      <c r="O5559" s="1" t="s">
        <v>15497</v>
      </c>
      <c r="P5559" s="4">
        <v>229100</v>
      </c>
      <c r="Q5559" s="4">
        <v>19198</v>
      </c>
      <c r="R5559" s="1" t="s">
        <v>475</v>
      </c>
      <c r="S5559" s="1" t="s">
        <v>50</v>
      </c>
      <c r="T5559" s="4">
        <f>Sales_Datas[[#This Row],[after_discount]]-(Sales_Datas[[#This Row],[qty_ordered]]*Sales_Datas[[#This Row],[cogs]])</f>
        <v>209902</v>
      </c>
      <c r="U5559" s="3">
        <f>IFERROR(Sales_Datas[[#This Row],[Gross_Profit]]/Sales_Datas[[#This Row],[after_discount]],0)</f>
        <v>0.91620253164556964</v>
      </c>
      <c r="V5559" s="1" t="str">
        <f>IF(Sales_Datas[[#This Row],[base_price]] &lt;= 632200, "Low", (IF(Sales_Datas[[#This Row],[base_price]] &gt;= 10092000, "High", "Medium")))</f>
        <v>Low</v>
      </c>
    </row>
    <row r="5560" spans="1:22" x14ac:dyDescent="0.25">
      <c r="A5560" s="1" t="s">
        <v>15498</v>
      </c>
      <c r="B5560" s="1" t="s">
        <v>15499</v>
      </c>
      <c r="C5560" s="2">
        <v>44729</v>
      </c>
      <c r="D5560" s="1" t="s">
        <v>15500</v>
      </c>
      <c r="E5560" s="4">
        <v>22910</v>
      </c>
      <c r="F5560">
        <v>1</v>
      </c>
      <c r="G5560" s="4">
        <v>229100</v>
      </c>
      <c r="H5560" s="4">
        <v>0</v>
      </c>
      <c r="I5560" s="4">
        <v>229100</v>
      </c>
      <c r="J5560">
        <v>1</v>
      </c>
      <c r="K5560">
        <v>1</v>
      </c>
      <c r="L5560">
        <v>0</v>
      </c>
      <c r="M5560">
        <v>1</v>
      </c>
      <c r="N5560" s="2">
        <v>44724</v>
      </c>
      <c r="O5560" s="1" t="s">
        <v>15501</v>
      </c>
      <c r="P5560" s="4">
        <v>229100</v>
      </c>
      <c r="Q5560" s="4">
        <v>18966</v>
      </c>
      <c r="R5560" s="1" t="s">
        <v>475</v>
      </c>
      <c r="S5560" s="1" t="s">
        <v>50</v>
      </c>
      <c r="T5560" s="4">
        <f>Sales_Datas[[#This Row],[after_discount]]-(Sales_Datas[[#This Row],[qty_ordered]]*Sales_Datas[[#This Row],[cogs]])</f>
        <v>210134</v>
      </c>
      <c r="U5560" s="3">
        <f>IFERROR(Sales_Datas[[#This Row],[Gross_Profit]]/Sales_Datas[[#This Row],[after_discount]],0)</f>
        <v>0.91721518987341777</v>
      </c>
      <c r="V5560" s="1" t="str">
        <f>IF(Sales_Datas[[#This Row],[base_price]] &lt;= 632200, "Low", (IF(Sales_Datas[[#This Row],[base_price]] &gt;= 10092000, "High", "Medium")))</f>
        <v>Low</v>
      </c>
    </row>
    <row r="5561" spans="1:22" x14ac:dyDescent="0.25">
      <c r="A5561" s="1" t="s">
        <v>15502</v>
      </c>
      <c r="B5561" s="1" t="s">
        <v>2950</v>
      </c>
      <c r="C5561" s="2">
        <v>44779</v>
      </c>
      <c r="D5561" s="1" t="s">
        <v>15503</v>
      </c>
      <c r="E5561" s="4">
        <v>22910</v>
      </c>
      <c r="F5561">
        <v>1</v>
      </c>
      <c r="G5561" s="4">
        <v>229100</v>
      </c>
      <c r="H5561" s="4">
        <v>0</v>
      </c>
      <c r="I5561" s="4">
        <v>229100</v>
      </c>
      <c r="J5561">
        <v>1</v>
      </c>
      <c r="K5561">
        <v>1</v>
      </c>
      <c r="L5561">
        <v>0</v>
      </c>
      <c r="M5561">
        <v>1</v>
      </c>
      <c r="N5561" s="2">
        <v>44390</v>
      </c>
      <c r="O5561" s="1" t="s">
        <v>15504</v>
      </c>
      <c r="P5561" s="4">
        <v>229100</v>
      </c>
      <c r="Q5561" s="4">
        <v>17400</v>
      </c>
      <c r="R5561" s="1" t="s">
        <v>475</v>
      </c>
      <c r="S5561" s="1" t="s">
        <v>50</v>
      </c>
      <c r="T5561" s="4">
        <f>Sales_Datas[[#This Row],[after_discount]]-(Sales_Datas[[#This Row],[qty_ordered]]*Sales_Datas[[#This Row],[cogs]])</f>
        <v>211700</v>
      </c>
      <c r="U5561" s="3">
        <f>IFERROR(Sales_Datas[[#This Row],[Gross_Profit]]/Sales_Datas[[#This Row],[after_discount]],0)</f>
        <v>0.92405063291139244</v>
      </c>
      <c r="V5561" s="1" t="str">
        <f>IF(Sales_Datas[[#This Row],[base_price]] &lt;= 632200, "Low", (IF(Sales_Datas[[#This Row],[base_price]] &gt;= 10092000, "High", "Medium")))</f>
        <v>Low</v>
      </c>
    </row>
    <row r="5562" spans="1:22" x14ac:dyDescent="0.25">
      <c r="A5562" s="1" t="s">
        <v>15505</v>
      </c>
      <c r="B5562" s="1" t="s">
        <v>15506</v>
      </c>
      <c r="C5562" s="2">
        <v>44295</v>
      </c>
      <c r="D5562" s="1" t="s">
        <v>15507</v>
      </c>
      <c r="E5562" s="4">
        <v>22910</v>
      </c>
      <c r="F5562">
        <v>1</v>
      </c>
      <c r="G5562" s="4">
        <v>229100</v>
      </c>
      <c r="H5562" s="4">
        <v>0</v>
      </c>
      <c r="I5562" s="4">
        <v>229100</v>
      </c>
      <c r="J5562">
        <v>1</v>
      </c>
      <c r="K5562">
        <v>1</v>
      </c>
      <c r="L5562">
        <v>0</v>
      </c>
      <c r="M5562">
        <v>1</v>
      </c>
      <c r="N5562" s="2">
        <v>44446</v>
      </c>
      <c r="O5562" s="1" t="s">
        <v>15508</v>
      </c>
      <c r="P5562" s="4">
        <v>229100</v>
      </c>
      <c r="Q5562" s="4">
        <v>17400</v>
      </c>
      <c r="R5562" s="1" t="s">
        <v>383</v>
      </c>
      <c r="S5562" s="1" t="s">
        <v>50</v>
      </c>
      <c r="T5562" s="4">
        <f>Sales_Datas[[#This Row],[after_discount]]-(Sales_Datas[[#This Row],[qty_ordered]]*Sales_Datas[[#This Row],[cogs]])</f>
        <v>211700</v>
      </c>
      <c r="U5562" s="3">
        <f>IFERROR(Sales_Datas[[#This Row],[Gross_Profit]]/Sales_Datas[[#This Row],[after_discount]],0)</f>
        <v>0.92405063291139244</v>
      </c>
      <c r="V5562" s="1" t="str">
        <f>IF(Sales_Datas[[#This Row],[base_price]] &lt;= 632200, "Low", (IF(Sales_Datas[[#This Row],[base_price]] &gt;= 10092000, "High", "Medium")))</f>
        <v>Low</v>
      </c>
    </row>
    <row r="5563" spans="1:22" x14ac:dyDescent="0.25">
      <c r="A5563" s="1" t="s">
        <v>15509</v>
      </c>
      <c r="B5563" s="1" t="s">
        <v>6322</v>
      </c>
      <c r="C5563" s="2">
        <v>44390</v>
      </c>
      <c r="D5563" s="1" t="s">
        <v>15510</v>
      </c>
      <c r="E5563" s="4">
        <v>22910</v>
      </c>
      <c r="F5563">
        <v>1</v>
      </c>
      <c r="G5563" s="4">
        <v>229100</v>
      </c>
      <c r="H5563" s="4">
        <v>0</v>
      </c>
      <c r="I5563" s="4">
        <v>229100</v>
      </c>
      <c r="J5563">
        <v>1</v>
      </c>
      <c r="K5563">
        <v>1</v>
      </c>
      <c r="L5563">
        <v>1</v>
      </c>
      <c r="M5563">
        <v>1</v>
      </c>
      <c r="N5563" s="2">
        <v>44399</v>
      </c>
      <c r="O5563" s="1" t="s">
        <v>15511</v>
      </c>
      <c r="P5563" s="4">
        <v>229100</v>
      </c>
      <c r="Q5563" s="4">
        <v>19894</v>
      </c>
      <c r="R5563" s="1" t="s">
        <v>383</v>
      </c>
      <c r="S5563" s="1" t="s">
        <v>50</v>
      </c>
      <c r="T5563" s="4">
        <f>Sales_Datas[[#This Row],[after_discount]]-(Sales_Datas[[#This Row],[qty_ordered]]*Sales_Datas[[#This Row],[cogs]])</f>
        <v>209206</v>
      </c>
      <c r="U5563" s="3">
        <f>IFERROR(Sales_Datas[[#This Row],[Gross_Profit]]/Sales_Datas[[#This Row],[after_discount]],0)</f>
        <v>0.91316455696202536</v>
      </c>
      <c r="V5563" s="1" t="str">
        <f>IF(Sales_Datas[[#This Row],[base_price]] &lt;= 632200, "Low", (IF(Sales_Datas[[#This Row],[base_price]] &gt;= 10092000, "High", "Medium")))</f>
        <v>Low</v>
      </c>
    </row>
    <row r="5564" spans="1:22" x14ac:dyDescent="0.25">
      <c r="A5564" s="1" t="s">
        <v>15512</v>
      </c>
      <c r="B5564" s="1" t="s">
        <v>15513</v>
      </c>
      <c r="C5564" s="2">
        <v>44529</v>
      </c>
      <c r="D5564" s="1" t="s">
        <v>14518</v>
      </c>
      <c r="E5564" s="4">
        <v>22910</v>
      </c>
      <c r="F5564">
        <v>1</v>
      </c>
      <c r="G5564" s="4">
        <v>229100</v>
      </c>
      <c r="H5564" s="4">
        <v>0</v>
      </c>
      <c r="I5564" s="4">
        <v>229100</v>
      </c>
      <c r="J5564">
        <v>1</v>
      </c>
      <c r="K5564">
        <v>1</v>
      </c>
      <c r="L5564">
        <v>1</v>
      </c>
      <c r="M5564">
        <v>1</v>
      </c>
      <c r="N5564" s="2">
        <v>44524</v>
      </c>
      <c r="O5564" s="1" t="s">
        <v>14519</v>
      </c>
      <c r="P5564" s="4">
        <v>229100</v>
      </c>
      <c r="Q5564" s="4">
        <v>17168</v>
      </c>
      <c r="R5564" s="1" t="s">
        <v>383</v>
      </c>
      <c r="S5564" s="1" t="s">
        <v>50</v>
      </c>
      <c r="T5564" s="4">
        <f>Sales_Datas[[#This Row],[after_discount]]-(Sales_Datas[[#This Row],[qty_ordered]]*Sales_Datas[[#This Row],[cogs]])</f>
        <v>211932</v>
      </c>
      <c r="U5564" s="3">
        <f>IFERROR(Sales_Datas[[#This Row],[Gross_Profit]]/Sales_Datas[[#This Row],[after_discount]],0)</f>
        <v>0.92506329113924046</v>
      </c>
      <c r="V5564" s="1" t="str">
        <f>IF(Sales_Datas[[#This Row],[base_price]] &lt;= 632200, "Low", (IF(Sales_Datas[[#This Row],[base_price]] &gt;= 10092000, "High", "Medium")))</f>
        <v>Low</v>
      </c>
    </row>
    <row r="5565" spans="1:22" x14ac:dyDescent="0.25">
      <c r="A5565" s="1" t="s">
        <v>15514</v>
      </c>
      <c r="B5565" s="1" t="s">
        <v>15515</v>
      </c>
      <c r="C5565" s="2">
        <v>44562</v>
      </c>
      <c r="D5565" s="1" t="s">
        <v>15516</v>
      </c>
      <c r="E5565" s="4">
        <v>22910</v>
      </c>
      <c r="F5565">
        <v>1</v>
      </c>
      <c r="G5565" s="4">
        <v>229100</v>
      </c>
      <c r="H5565" s="4">
        <v>0</v>
      </c>
      <c r="I5565" s="4">
        <v>229100</v>
      </c>
      <c r="J5565">
        <v>1</v>
      </c>
      <c r="K5565">
        <v>1</v>
      </c>
      <c r="L5565">
        <v>1</v>
      </c>
      <c r="M5565">
        <v>1</v>
      </c>
      <c r="N5565" s="2">
        <v>44580</v>
      </c>
      <c r="O5565" s="1" t="s">
        <v>15517</v>
      </c>
      <c r="P5565" s="4">
        <v>229100</v>
      </c>
      <c r="Q5565" s="4">
        <v>17400</v>
      </c>
      <c r="R5565" s="1" t="s">
        <v>383</v>
      </c>
      <c r="S5565" s="1" t="s">
        <v>50</v>
      </c>
      <c r="T5565" s="4">
        <f>Sales_Datas[[#This Row],[after_discount]]-(Sales_Datas[[#This Row],[qty_ordered]]*Sales_Datas[[#This Row],[cogs]])</f>
        <v>211700</v>
      </c>
      <c r="U5565" s="3">
        <f>IFERROR(Sales_Datas[[#This Row],[Gross_Profit]]/Sales_Datas[[#This Row],[after_discount]],0)</f>
        <v>0.92405063291139244</v>
      </c>
      <c r="V5565" s="1" t="str">
        <f>IF(Sales_Datas[[#This Row],[base_price]] &lt;= 632200, "Low", (IF(Sales_Datas[[#This Row],[base_price]] &gt;= 10092000, "High", "Medium")))</f>
        <v>Low</v>
      </c>
    </row>
    <row r="5566" spans="1:22" x14ac:dyDescent="0.25">
      <c r="A5566" s="1" t="s">
        <v>15518</v>
      </c>
      <c r="B5566" s="1" t="s">
        <v>13264</v>
      </c>
      <c r="C5566" s="2">
        <v>44688</v>
      </c>
      <c r="D5566" s="1" t="s">
        <v>15519</v>
      </c>
      <c r="E5566" s="4">
        <v>22910</v>
      </c>
      <c r="F5566">
        <v>1</v>
      </c>
      <c r="G5566" s="4">
        <v>229100</v>
      </c>
      <c r="H5566" s="4">
        <v>0</v>
      </c>
      <c r="I5566" s="4">
        <v>229100</v>
      </c>
      <c r="J5566">
        <v>1</v>
      </c>
      <c r="K5566">
        <v>1</v>
      </c>
      <c r="L5566">
        <v>0</v>
      </c>
      <c r="M5566">
        <v>1</v>
      </c>
      <c r="N5566" s="2">
        <v>44397</v>
      </c>
      <c r="O5566" s="1" t="s">
        <v>15520</v>
      </c>
      <c r="P5566" s="4">
        <v>229100</v>
      </c>
      <c r="Q5566" s="4">
        <v>19894</v>
      </c>
      <c r="R5566" s="1" t="s">
        <v>383</v>
      </c>
      <c r="S5566" s="1" t="s">
        <v>50</v>
      </c>
      <c r="T5566" s="4">
        <f>Sales_Datas[[#This Row],[after_discount]]-(Sales_Datas[[#This Row],[qty_ordered]]*Sales_Datas[[#This Row],[cogs]])</f>
        <v>209206</v>
      </c>
      <c r="U5566" s="3">
        <f>IFERROR(Sales_Datas[[#This Row],[Gross_Profit]]/Sales_Datas[[#This Row],[after_discount]],0)</f>
        <v>0.91316455696202536</v>
      </c>
      <c r="V5566" s="1" t="str">
        <f>IF(Sales_Datas[[#This Row],[base_price]] &lt;= 632200, "Low", (IF(Sales_Datas[[#This Row],[base_price]] &gt;= 10092000, "High", "Medium")))</f>
        <v>Low</v>
      </c>
    </row>
    <row r="5567" spans="1:22" x14ac:dyDescent="0.25">
      <c r="A5567" s="1" t="s">
        <v>15521</v>
      </c>
      <c r="B5567" s="1" t="s">
        <v>15522</v>
      </c>
      <c r="C5567" s="2">
        <v>44637</v>
      </c>
      <c r="D5567" s="1" t="s">
        <v>15523</v>
      </c>
      <c r="E5567" s="4">
        <v>7540</v>
      </c>
      <c r="F5567">
        <v>3</v>
      </c>
      <c r="G5567" s="4">
        <v>226200</v>
      </c>
      <c r="H5567" s="4">
        <v>0</v>
      </c>
      <c r="I5567" s="4">
        <v>226200</v>
      </c>
      <c r="J5567">
        <v>1</v>
      </c>
      <c r="K5567">
        <v>1</v>
      </c>
      <c r="L5567">
        <v>1</v>
      </c>
      <c r="M5567">
        <v>1</v>
      </c>
      <c r="N5567" s="2">
        <v>44448</v>
      </c>
      <c r="O5567" s="1" t="s">
        <v>15524</v>
      </c>
      <c r="P5567" s="4">
        <v>75400</v>
      </c>
      <c r="Q5567" s="4">
        <v>4640</v>
      </c>
      <c r="R5567" s="1" t="s">
        <v>475</v>
      </c>
      <c r="S5567" s="1" t="s">
        <v>50</v>
      </c>
      <c r="T5567" s="4">
        <f>Sales_Datas[[#This Row],[after_discount]]-(Sales_Datas[[#This Row],[qty_ordered]]*Sales_Datas[[#This Row],[cogs]])</f>
        <v>212280</v>
      </c>
      <c r="U5567" s="3">
        <f>IFERROR(Sales_Datas[[#This Row],[Gross_Profit]]/Sales_Datas[[#This Row],[after_discount]],0)</f>
        <v>0.93846153846153846</v>
      </c>
      <c r="V5567" s="1" t="str">
        <f>IF(Sales_Datas[[#This Row],[base_price]] &lt;= 632200, "Low", (IF(Sales_Datas[[#This Row],[base_price]] &gt;= 10092000, "High", "Medium")))</f>
        <v>Low</v>
      </c>
    </row>
    <row r="5568" spans="1:22" x14ac:dyDescent="0.25">
      <c r="A5568" s="1" t="s">
        <v>15525</v>
      </c>
      <c r="B5568" s="1" t="s">
        <v>15526</v>
      </c>
      <c r="C5568" s="2">
        <v>44400</v>
      </c>
      <c r="D5568" s="1" t="s">
        <v>15527</v>
      </c>
      <c r="E5568" s="4">
        <v>22620</v>
      </c>
      <c r="F5568">
        <v>1</v>
      </c>
      <c r="G5568" s="4">
        <v>226200</v>
      </c>
      <c r="H5568" s="4">
        <v>0</v>
      </c>
      <c r="I5568" s="4">
        <v>226200</v>
      </c>
      <c r="J5568">
        <v>1</v>
      </c>
      <c r="K5568">
        <v>0</v>
      </c>
      <c r="L5568">
        <v>0</v>
      </c>
      <c r="M5568">
        <v>1</v>
      </c>
      <c r="N5568" s="2">
        <v>44388</v>
      </c>
      <c r="O5568" s="1" t="s">
        <v>15528</v>
      </c>
      <c r="P5568" s="4">
        <v>226200</v>
      </c>
      <c r="Q5568" s="4">
        <v>15138</v>
      </c>
      <c r="R5568" s="1" t="s">
        <v>55</v>
      </c>
      <c r="S5568" s="1" t="s">
        <v>50</v>
      </c>
      <c r="T5568" s="4">
        <f>Sales_Datas[[#This Row],[after_discount]]-(Sales_Datas[[#This Row],[qty_ordered]]*Sales_Datas[[#This Row],[cogs]])</f>
        <v>211062</v>
      </c>
      <c r="U5568" s="3">
        <f>IFERROR(Sales_Datas[[#This Row],[Gross_Profit]]/Sales_Datas[[#This Row],[after_discount]],0)</f>
        <v>0.93307692307692303</v>
      </c>
      <c r="V5568" s="1" t="str">
        <f>IF(Sales_Datas[[#This Row],[base_price]] &lt;= 632200, "Low", (IF(Sales_Datas[[#This Row],[base_price]] &gt;= 10092000, "High", "Medium")))</f>
        <v>Low</v>
      </c>
    </row>
    <row r="5569" spans="1:22" x14ac:dyDescent="0.25">
      <c r="A5569" s="1" t="s">
        <v>15529</v>
      </c>
      <c r="B5569" s="1" t="s">
        <v>15530</v>
      </c>
      <c r="C5569" s="2">
        <v>44508</v>
      </c>
      <c r="D5569" s="1" t="s">
        <v>15531</v>
      </c>
      <c r="E5569" s="4">
        <v>22620</v>
      </c>
      <c r="F5569">
        <v>1</v>
      </c>
      <c r="G5569" s="4">
        <v>226200</v>
      </c>
      <c r="H5569" s="4">
        <v>0</v>
      </c>
      <c r="I5569" s="4">
        <v>226200</v>
      </c>
      <c r="J5569">
        <v>1</v>
      </c>
      <c r="K5569">
        <v>0</v>
      </c>
      <c r="L5569">
        <v>0</v>
      </c>
      <c r="M5569">
        <v>1</v>
      </c>
      <c r="N5569" s="2">
        <v>44413</v>
      </c>
      <c r="O5569" s="1" t="s">
        <v>15532</v>
      </c>
      <c r="P5569" s="4">
        <v>226200</v>
      </c>
      <c r="Q5569" s="4">
        <v>19662</v>
      </c>
      <c r="R5569" s="1" t="s">
        <v>55</v>
      </c>
      <c r="S5569" s="1" t="s">
        <v>50</v>
      </c>
      <c r="T5569" s="4">
        <f>Sales_Datas[[#This Row],[after_discount]]-(Sales_Datas[[#This Row],[qty_ordered]]*Sales_Datas[[#This Row],[cogs]])</f>
        <v>206538</v>
      </c>
      <c r="U5569" s="3">
        <f>IFERROR(Sales_Datas[[#This Row],[Gross_Profit]]/Sales_Datas[[#This Row],[after_discount]],0)</f>
        <v>0.91307692307692312</v>
      </c>
      <c r="V5569" s="1" t="str">
        <f>IF(Sales_Datas[[#This Row],[base_price]] &lt;= 632200, "Low", (IF(Sales_Datas[[#This Row],[base_price]] &gt;= 10092000, "High", "Medium")))</f>
        <v>Low</v>
      </c>
    </row>
    <row r="5570" spans="1:22" x14ac:dyDescent="0.25">
      <c r="A5570" s="1" t="s">
        <v>15533</v>
      </c>
      <c r="B5570" s="1" t="s">
        <v>15534</v>
      </c>
      <c r="C5570" s="2">
        <v>44681</v>
      </c>
      <c r="D5570" s="1" t="s">
        <v>15535</v>
      </c>
      <c r="E5570" s="4">
        <v>21750</v>
      </c>
      <c r="F5570">
        <v>1</v>
      </c>
      <c r="G5570" s="4">
        <v>217500</v>
      </c>
      <c r="H5570" s="4">
        <v>0</v>
      </c>
      <c r="I5570" s="4">
        <v>217500</v>
      </c>
      <c r="J5570">
        <v>1</v>
      </c>
      <c r="K5570">
        <v>1</v>
      </c>
      <c r="L5570">
        <v>0</v>
      </c>
      <c r="M5570">
        <v>1</v>
      </c>
      <c r="N5570" s="2">
        <v>44641</v>
      </c>
      <c r="O5570" s="1" t="s">
        <v>15536</v>
      </c>
      <c r="P5570" s="4">
        <v>217500</v>
      </c>
      <c r="Q5570" s="4">
        <v>16066</v>
      </c>
      <c r="R5570" s="1" t="s">
        <v>475</v>
      </c>
      <c r="S5570" s="1" t="s">
        <v>50</v>
      </c>
      <c r="T5570" s="4">
        <f>Sales_Datas[[#This Row],[after_discount]]-(Sales_Datas[[#This Row],[qty_ordered]]*Sales_Datas[[#This Row],[cogs]])</f>
        <v>201434</v>
      </c>
      <c r="U5570" s="3">
        <f>IFERROR(Sales_Datas[[#This Row],[Gross_Profit]]/Sales_Datas[[#This Row],[after_discount]],0)</f>
        <v>0.92613333333333336</v>
      </c>
      <c r="V5570" s="1" t="str">
        <f>IF(Sales_Datas[[#This Row],[base_price]] &lt;= 632200, "Low", (IF(Sales_Datas[[#This Row],[base_price]] &gt;= 10092000, "High", "Medium")))</f>
        <v>Low</v>
      </c>
    </row>
    <row r="5571" spans="1:22" x14ac:dyDescent="0.25">
      <c r="A5571" s="1" t="s">
        <v>15537</v>
      </c>
      <c r="B5571" s="1" t="s">
        <v>543</v>
      </c>
      <c r="C5571" s="2">
        <v>44671</v>
      </c>
      <c r="D5571" s="1" t="s">
        <v>15538</v>
      </c>
      <c r="E5571" s="4">
        <v>21170</v>
      </c>
      <c r="F5571">
        <v>1</v>
      </c>
      <c r="G5571" s="4">
        <v>211700</v>
      </c>
      <c r="H5571" s="4">
        <v>0</v>
      </c>
      <c r="I5571" s="4">
        <v>211700</v>
      </c>
      <c r="J5571">
        <v>1</v>
      </c>
      <c r="K5571">
        <v>0</v>
      </c>
      <c r="L5571">
        <v>0</v>
      </c>
      <c r="M5571">
        <v>7</v>
      </c>
      <c r="N5571" s="2">
        <v>44436</v>
      </c>
      <c r="O5571" s="1" t="s">
        <v>15539</v>
      </c>
      <c r="P5571" s="4">
        <v>211700</v>
      </c>
      <c r="Q5571" s="4">
        <v>14790</v>
      </c>
      <c r="R5571" s="1" t="s">
        <v>75</v>
      </c>
      <c r="S5571" s="1" t="s">
        <v>66</v>
      </c>
      <c r="T5571" s="4">
        <f>Sales_Datas[[#This Row],[after_discount]]-(Sales_Datas[[#This Row],[qty_ordered]]*Sales_Datas[[#This Row],[cogs]])</f>
        <v>196910</v>
      </c>
      <c r="U5571" s="3">
        <f>IFERROR(Sales_Datas[[#This Row],[Gross_Profit]]/Sales_Datas[[#This Row],[after_discount]],0)</f>
        <v>0.93013698630136987</v>
      </c>
      <c r="V5571" s="1" t="str">
        <f>IF(Sales_Datas[[#This Row],[base_price]] &lt;= 632200, "Low", (IF(Sales_Datas[[#This Row],[base_price]] &gt;= 10092000, "High", "Medium")))</f>
        <v>Low</v>
      </c>
    </row>
    <row r="5572" spans="1:22" x14ac:dyDescent="0.25">
      <c r="A5572" s="1" t="s">
        <v>15540</v>
      </c>
      <c r="B5572" s="1" t="s">
        <v>15541</v>
      </c>
      <c r="C5572" s="2">
        <v>44547</v>
      </c>
      <c r="D5572" s="1" t="s">
        <v>15542</v>
      </c>
      <c r="E5572" s="4">
        <v>20880</v>
      </c>
      <c r="F5572">
        <v>1</v>
      </c>
      <c r="G5572" s="4">
        <v>208800</v>
      </c>
      <c r="H5572" s="4">
        <v>0</v>
      </c>
      <c r="I5572" s="4">
        <v>208800</v>
      </c>
      <c r="J5572">
        <v>1</v>
      </c>
      <c r="K5572">
        <v>1</v>
      </c>
      <c r="L5572">
        <v>1</v>
      </c>
      <c r="M5572">
        <v>1</v>
      </c>
      <c r="N5572" s="2">
        <v>44463</v>
      </c>
      <c r="O5572" s="1" t="s">
        <v>15543</v>
      </c>
      <c r="P5572" s="4">
        <v>232000</v>
      </c>
      <c r="Q5572" s="4">
        <v>14848</v>
      </c>
      <c r="R5572" s="1" t="s">
        <v>475</v>
      </c>
      <c r="S5572" s="1" t="s">
        <v>50</v>
      </c>
      <c r="T5572" s="4">
        <f>Sales_Datas[[#This Row],[after_discount]]-(Sales_Datas[[#This Row],[qty_ordered]]*Sales_Datas[[#This Row],[cogs]])</f>
        <v>193952</v>
      </c>
      <c r="U5572" s="3">
        <f>IFERROR(Sales_Datas[[#This Row],[Gross_Profit]]/Sales_Datas[[#This Row],[after_discount]],0)</f>
        <v>0.92888888888888888</v>
      </c>
      <c r="V5572" s="1" t="str">
        <f>IF(Sales_Datas[[#This Row],[base_price]] &lt;= 632200, "Low", (IF(Sales_Datas[[#This Row],[base_price]] &gt;= 10092000, "High", "Medium")))</f>
        <v>Low</v>
      </c>
    </row>
    <row r="5573" spans="1:22" x14ac:dyDescent="0.25">
      <c r="A5573" s="1" t="s">
        <v>15544</v>
      </c>
      <c r="B5573" s="1" t="s">
        <v>15545</v>
      </c>
      <c r="C5573" s="2">
        <v>44453</v>
      </c>
      <c r="D5573" s="1" t="s">
        <v>15546</v>
      </c>
      <c r="E5573" s="4">
        <v>20880</v>
      </c>
      <c r="F5573">
        <v>1</v>
      </c>
      <c r="G5573" s="4">
        <v>208800</v>
      </c>
      <c r="H5573" s="4">
        <v>0</v>
      </c>
      <c r="I5573" s="4">
        <v>208800</v>
      </c>
      <c r="J5573">
        <v>1</v>
      </c>
      <c r="K5573">
        <v>1</v>
      </c>
      <c r="L5573">
        <v>0</v>
      </c>
      <c r="M5573">
        <v>1</v>
      </c>
      <c r="N5573" s="2">
        <v>44464</v>
      </c>
      <c r="O5573" s="1" t="s">
        <v>15547</v>
      </c>
      <c r="P5573" s="4">
        <v>208800</v>
      </c>
      <c r="Q5573" s="4">
        <v>18792</v>
      </c>
      <c r="R5573" s="1" t="s">
        <v>55</v>
      </c>
      <c r="S5573" s="1" t="s">
        <v>50</v>
      </c>
      <c r="T5573" s="4">
        <f>Sales_Datas[[#This Row],[after_discount]]-(Sales_Datas[[#This Row],[qty_ordered]]*Sales_Datas[[#This Row],[cogs]])</f>
        <v>190008</v>
      </c>
      <c r="U5573" s="3">
        <f>IFERROR(Sales_Datas[[#This Row],[Gross_Profit]]/Sales_Datas[[#This Row],[after_discount]],0)</f>
        <v>0.91</v>
      </c>
      <c r="V5573" s="1" t="str">
        <f>IF(Sales_Datas[[#This Row],[base_price]] &lt;= 632200, "Low", (IF(Sales_Datas[[#This Row],[base_price]] &gt;= 10092000, "High", "Medium")))</f>
        <v>Low</v>
      </c>
    </row>
    <row r="5574" spans="1:22" x14ac:dyDescent="0.25">
      <c r="A5574" s="1" t="s">
        <v>15548</v>
      </c>
      <c r="B5574" s="1" t="s">
        <v>15549</v>
      </c>
      <c r="C5574" s="2">
        <v>44747</v>
      </c>
      <c r="D5574" s="1" t="s">
        <v>15550</v>
      </c>
      <c r="E5574" s="4">
        <v>10440</v>
      </c>
      <c r="F5574">
        <v>2</v>
      </c>
      <c r="G5574" s="4">
        <v>208800</v>
      </c>
      <c r="H5574" s="4">
        <v>0</v>
      </c>
      <c r="I5574" s="4">
        <v>208800</v>
      </c>
      <c r="J5574">
        <v>1</v>
      </c>
      <c r="K5574">
        <v>1</v>
      </c>
      <c r="L5574">
        <v>0</v>
      </c>
      <c r="M5574">
        <v>1</v>
      </c>
      <c r="N5574" s="2">
        <v>44484</v>
      </c>
      <c r="O5574" s="1" t="s">
        <v>15551</v>
      </c>
      <c r="P5574" s="4">
        <v>104400</v>
      </c>
      <c r="Q5574" s="4">
        <v>8236</v>
      </c>
      <c r="R5574" s="1" t="s">
        <v>383</v>
      </c>
      <c r="S5574" s="1" t="s">
        <v>50</v>
      </c>
      <c r="T5574" s="4">
        <f>Sales_Datas[[#This Row],[after_discount]]-(Sales_Datas[[#This Row],[qty_ordered]]*Sales_Datas[[#This Row],[cogs]])</f>
        <v>192328</v>
      </c>
      <c r="U5574" s="3">
        <f>IFERROR(Sales_Datas[[#This Row],[Gross_Profit]]/Sales_Datas[[#This Row],[after_discount]],0)</f>
        <v>0.9211111111111111</v>
      </c>
      <c r="V5574" s="1" t="str">
        <f>IF(Sales_Datas[[#This Row],[base_price]] &lt;= 632200, "Low", (IF(Sales_Datas[[#This Row],[base_price]] &gt;= 10092000, "High", "Medium")))</f>
        <v>Low</v>
      </c>
    </row>
    <row r="5575" spans="1:22" x14ac:dyDescent="0.25">
      <c r="A5575" s="1" t="s">
        <v>15552</v>
      </c>
      <c r="B5575" s="1" t="s">
        <v>10885</v>
      </c>
      <c r="C5575" s="2">
        <v>44542</v>
      </c>
      <c r="D5575" s="1" t="s">
        <v>15553</v>
      </c>
      <c r="E5575" s="4">
        <v>20590</v>
      </c>
      <c r="F5575">
        <v>1</v>
      </c>
      <c r="G5575" s="4">
        <v>205900</v>
      </c>
      <c r="H5575" s="4">
        <v>0</v>
      </c>
      <c r="I5575" s="4">
        <v>205900</v>
      </c>
      <c r="J5575">
        <v>1</v>
      </c>
      <c r="K5575">
        <v>1</v>
      </c>
      <c r="L5575">
        <v>0</v>
      </c>
      <c r="M5575">
        <v>1</v>
      </c>
      <c r="N5575" s="2">
        <v>44471</v>
      </c>
      <c r="O5575" s="1" t="s">
        <v>15554</v>
      </c>
      <c r="P5575" s="4">
        <v>205900</v>
      </c>
      <c r="Q5575" s="4">
        <v>12354</v>
      </c>
      <c r="R5575" s="1" t="s">
        <v>23</v>
      </c>
      <c r="S5575" s="1" t="s">
        <v>50</v>
      </c>
      <c r="T5575" s="4">
        <f>Sales_Datas[[#This Row],[after_discount]]-(Sales_Datas[[#This Row],[qty_ordered]]*Sales_Datas[[#This Row],[cogs]])</f>
        <v>193546</v>
      </c>
      <c r="U5575" s="3">
        <f>IFERROR(Sales_Datas[[#This Row],[Gross_Profit]]/Sales_Datas[[#This Row],[after_discount]],0)</f>
        <v>0.94</v>
      </c>
      <c r="V5575" s="1" t="str">
        <f>IF(Sales_Datas[[#This Row],[base_price]] &lt;= 632200, "Low", (IF(Sales_Datas[[#This Row],[base_price]] &gt;= 10092000, "High", "Medium")))</f>
        <v>Low</v>
      </c>
    </row>
    <row r="5576" spans="1:22" x14ac:dyDescent="0.25">
      <c r="A5576" s="1" t="s">
        <v>15555</v>
      </c>
      <c r="B5576" s="1" t="s">
        <v>15556</v>
      </c>
      <c r="C5576" s="2">
        <v>44760</v>
      </c>
      <c r="D5576" s="1" t="s">
        <v>15557</v>
      </c>
      <c r="E5576" s="4">
        <v>20590</v>
      </c>
      <c r="F5576">
        <v>1</v>
      </c>
      <c r="G5576" s="4">
        <v>205900</v>
      </c>
      <c r="H5576" s="4">
        <v>0</v>
      </c>
      <c r="I5576" s="4">
        <v>205900</v>
      </c>
      <c r="J5576">
        <v>1</v>
      </c>
      <c r="K5576">
        <v>1</v>
      </c>
      <c r="L5576">
        <v>1</v>
      </c>
      <c r="M5576">
        <v>1</v>
      </c>
      <c r="N5576" s="2">
        <v>44505</v>
      </c>
      <c r="O5576" s="1" t="s">
        <v>15558</v>
      </c>
      <c r="P5576" s="4">
        <v>191400</v>
      </c>
      <c r="Q5576" s="4">
        <v>14326</v>
      </c>
      <c r="R5576" s="1" t="s">
        <v>23</v>
      </c>
      <c r="S5576" s="1" t="s">
        <v>50</v>
      </c>
      <c r="T5576" s="4">
        <f>Sales_Datas[[#This Row],[after_discount]]-(Sales_Datas[[#This Row],[qty_ordered]]*Sales_Datas[[#This Row],[cogs]])</f>
        <v>191574</v>
      </c>
      <c r="U5576" s="3">
        <f>IFERROR(Sales_Datas[[#This Row],[Gross_Profit]]/Sales_Datas[[#This Row],[after_discount]],0)</f>
        <v>0.93042253521126761</v>
      </c>
      <c r="V5576" s="1" t="str">
        <f>IF(Sales_Datas[[#This Row],[base_price]] &lt;= 632200, "Low", (IF(Sales_Datas[[#This Row],[base_price]] &gt;= 10092000, "High", "Medium")))</f>
        <v>Low</v>
      </c>
    </row>
    <row r="5577" spans="1:22" x14ac:dyDescent="0.25">
      <c r="A5577" s="1" t="s">
        <v>15559</v>
      </c>
      <c r="B5577" s="1" t="s">
        <v>15560</v>
      </c>
      <c r="C5577" s="2">
        <v>44578</v>
      </c>
      <c r="D5577" s="1" t="s">
        <v>15561</v>
      </c>
      <c r="E5577" s="4">
        <v>20416</v>
      </c>
      <c r="F5577">
        <v>1</v>
      </c>
      <c r="G5577" s="4">
        <v>204160</v>
      </c>
      <c r="H5577" s="4">
        <v>0</v>
      </c>
      <c r="I5577" s="4">
        <v>204160</v>
      </c>
      <c r="J5577">
        <v>1</v>
      </c>
      <c r="K5577">
        <v>1</v>
      </c>
      <c r="L5577">
        <v>1</v>
      </c>
      <c r="M5577">
        <v>1</v>
      </c>
      <c r="N5577" s="2">
        <v>44413</v>
      </c>
      <c r="O5577" s="1" t="s">
        <v>15562</v>
      </c>
      <c r="P5577" s="4">
        <v>204160</v>
      </c>
      <c r="Q5577" s="4">
        <v>17922</v>
      </c>
      <c r="R5577" s="1" t="s">
        <v>383</v>
      </c>
      <c r="S5577" s="1" t="s">
        <v>50</v>
      </c>
      <c r="T5577" s="4">
        <f>Sales_Datas[[#This Row],[after_discount]]-(Sales_Datas[[#This Row],[qty_ordered]]*Sales_Datas[[#This Row],[cogs]])</f>
        <v>186238</v>
      </c>
      <c r="U5577" s="3">
        <f>IFERROR(Sales_Datas[[#This Row],[Gross_Profit]]/Sales_Datas[[#This Row],[after_discount]],0)</f>
        <v>0.91221590909090911</v>
      </c>
      <c r="V5577" s="1" t="str">
        <f>IF(Sales_Datas[[#This Row],[base_price]] &lt;= 632200, "Low", (IF(Sales_Datas[[#This Row],[base_price]] &gt;= 10092000, "High", "Medium")))</f>
        <v>Low</v>
      </c>
    </row>
    <row r="5578" spans="1:22" x14ac:dyDescent="0.25">
      <c r="A5578" s="1" t="s">
        <v>15563</v>
      </c>
      <c r="B5578" s="1" t="s">
        <v>15564</v>
      </c>
      <c r="C5578" s="2">
        <v>44267</v>
      </c>
      <c r="D5578" s="1" t="s">
        <v>10469</v>
      </c>
      <c r="E5578" s="4">
        <v>20300</v>
      </c>
      <c r="F5578">
        <v>1</v>
      </c>
      <c r="G5578" s="4">
        <v>203000</v>
      </c>
      <c r="H5578" s="4">
        <v>0</v>
      </c>
      <c r="I5578" s="4">
        <v>203000</v>
      </c>
      <c r="J5578">
        <v>1</v>
      </c>
      <c r="K5578">
        <v>1</v>
      </c>
      <c r="L5578">
        <v>0</v>
      </c>
      <c r="M5578">
        <v>1</v>
      </c>
      <c r="N5578" s="2">
        <v>44523</v>
      </c>
      <c r="O5578" s="1" t="s">
        <v>10470</v>
      </c>
      <c r="P5578" s="4">
        <v>203000</v>
      </c>
      <c r="Q5578" s="4">
        <v>12586</v>
      </c>
      <c r="R5578" s="1" t="s">
        <v>383</v>
      </c>
      <c r="S5578" s="1" t="s">
        <v>50</v>
      </c>
      <c r="T5578" s="4">
        <f>Sales_Datas[[#This Row],[after_discount]]-(Sales_Datas[[#This Row],[qty_ordered]]*Sales_Datas[[#This Row],[cogs]])</f>
        <v>190414</v>
      </c>
      <c r="U5578" s="3">
        <f>IFERROR(Sales_Datas[[#This Row],[Gross_Profit]]/Sales_Datas[[#This Row],[after_discount]],0)</f>
        <v>0.93799999999999994</v>
      </c>
      <c r="V5578" s="1" t="str">
        <f>IF(Sales_Datas[[#This Row],[base_price]] &lt;= 632200, "Low", (IF(Sales_Datas[[#This Row],[base_price]] &gt;= 10092000, "High", "Medium")))</f>
        <v>Low</v>
      </c>
    </row>
    <row r="5579" spans="1:22" x14ac:dyDescent="0.25">
      <c r="A5579" s="1" t="s">
        <v>15565</v>
      </c>
      <c r="B5579" s="1" t="s">
        <v>15566</v>
      </c>
      <c r="C5579" s="2">
        <v>44543</v>
      </c>
      <c r="D5579" s="1" t="s">
        <v>7393</v>
      </c>
      <c r="E5579" s="4">
        <v>20242</v>
      </c>
      <c r="F5579">
        <v>1</v>
      </c>
      <c r="G5579" s="4">
        <v>202420</v>
      </c>
      <c r="H5579" s="4">
        <v>0</v>
      </c>
      <c r="I5579" s="4">
        <v>202420</v>
      </c>
      <c r="J5579">
        <v>1</v>
      </c>
      <c r="K5579">
        <v>1</v>
      </c>
      <c r="L5579">
        <v>1</v>
      </c>
      <c r="M5579">
        <v>1</v>
      </c>
      <c r="N5579" s="2">
        <v>44545</v>
      </c>
      <c r="O5579" s="1" t="s">
        <v>7394</v>
      </c>
      <c r="P5579" s="4">
        <v>202420</v>
      </c>
      <c r="Q5579" s="4">
        <v>15370</v>
      </c>
      <c r="R5579" s="1" t="s">
        <v>23</v>
      </c>
      <c r="S5579" s="1" t="s">
        <v>50</v>
      </c>
      <c r="T5579" s="4">
        <f>Sales_Datas[[#This Row],[after_discount]]-(Sales_Datas[[#This Row],[qty_ordered]]*Sales_Datas[[#This Row],[cogs]])</f>
        <v>187050</v>
      </c>
      <c r="U5579" s="3">
        <f>IFERROR(Sales_Datas[[#This Row],[Gross_Profit]]/Sales_Datas[[#This Row],[after_discount]],0)</f>
        <v>0.9240687679083095</v>
      </c>
      <c r="V5579" s="1" t="str">
        <f>IF(Sales_Datas[[#This Row],[base_price]] &lt;= 632200, "Low", (IF(Sales_Datas[[#This Row],[base_price]] &gt;= 10092000, "High", "Medium")))</f>
        <v>Low</v>
      </c>
    </row>
    <row r="5580" spans="1:22" x14ac:dyDescent="0.25">
      <c r="A5580" s="1" t="s">
        <v>15567</v>
      </c>
      <c r="B5580" s="1" t="s">
        <v>15568</v>
      </c>
      <c r="C5580" s="2">
        <v>44550</v>
      </c>
      <c r="D5580" s="1" t="s">
        <v>7393</v>
      </c>
      <c r="E5580" s="4">
        <v>20242</v>
      </c>
      <c r="F5580">
        <v>1</v>
      </c>
      <c r="G5580" s="4">
        <v>202420</v>
      </c>
      <c r="H5580" s="4">
        <v>0</v>
      </c>
      <c r="I5580" s="4">
        <v>202420</v>
      </c>
      <c r="J5580">
        <v>1</v>
      </c>
      <c r="K5580">
        <v>1</v>
      </c>
      <c r="L5580">
        <v>1</v>
      </c>
      <c r="M5580">
        <v>1</v>
      </c>
      <c r="N5580" s="2">
        <v>44506</v>
      </c>
      <c r="O5580" s="1" t="s">
        <v>7394</v>
      </c>
      <c r="P5580" s="4">
        <v>202420</v>
      </c>
      <c r="Q5580" s="4">
        <v>15370</v>
      </c>
      <c r="R5580" s="1" t="s">
        <v>23</v>
      </c>
      <c r="S5580" s="1" t="s">
        <v>50</v>
      </c>
      <c r="T5580" s="4">
        <f>Sales_Datas[[#This Row],[after_discount]]-(Sales_Datas[[#This Row],[qty_ordered]]*Sales_Datas[[#This Row],[cogs]])</f>
        <v>187050</v>
      </c>
      <c r="U5580" s="3">
        <f>IFERROR(Sales_Datas[[#This Row],[Gross_Profit]]/Sales_Datas[[#This Row],[after_discount]],0)</f>
        <v>0.9240687679083095</v>
      </c>
      <c r="V5580" s="1" t="str">
        <f>IF(Sales_Datas[[#This Row],[base_price]] &lt;= 632200, "Low", (IF(Sales_Datas[[#This Row],[base_price]] &gt;= 10092000, "High", "Medium")))</f>
        <v>Low</v>
      </c>
    </row>
    <row r="5581" spans="1:22" x14ac:dyDescent="0.25">
      <c r="A5581" s="1" t="s">
        <v>15569</v>
      </c>
      <c r="B5581" s="1" t="s">
        <v>15570</v>
      </c>
      <c r="C5581" s="2">
        <v>44552</v>
      </c>
      <c r="D5581" s="1" t="s">
        <v>15571</v>
      </c>
      <c r="E5581" s="4">
        <v>20242</v>
      </c>
      <c r="F5581">
        <v>1</v>
      </c>
      <c r="G5581" s="4">
        <v>202420</v>
      </c>
      <c r="H5581" s="4">
        <v>0</v>
      </c>
      <c r="I5581" s="4">
        <v>202420</v>
      </c>
      <c r="J5581">
        <v>1</v>
      </c>
      <c r="K5581">
        <v>1</v>
      </c>
      <c r="L5581">
        <v>1</v>
      </c>
      <c r="M5581">
        <v>1</v>
      </c>
      <c r="N5581" s="2">
        <v>44481</v>
      </c>
      <c r="O5581" s="1" t="s">
        <v>15572</v>
      </c>
      <c r="P5581" s="4">
        <v>202420</v>
      </c>
      <c r="Q5581" s="4">
        <v>14558</v>
      </c>
      <c r="R5581" s="1" t="s">
        <v>383</v>
      </c>
      <c r="S5581" s="1" t="s">
        <v>50</v>
      </c>
      <c r="T5581" s="4">
        <f>Sales_Datas[[#This Row],[after_discount]]-(Sales_Datas[[#This Row],[qty_ordered]]*Sales_Datas[[#This Row],[cogs]])</f>
        <v>187862</v>
      </c>
      <c r="U5581" s="3">
        <f>IFERROR(Sales_Datas[[#This Row],[Gross_Profit]]/Sales_Datas[[#This Row],[after_discount]],0)</f>
        <v>0.92808022922636102</v>
      </c>
      <c r="V5581" s="1" t="str">
        <f>IF(Sales_Datas[[#This Row],[base_price]] &lt;= 632200, "Low", (IF(Sales_Datas[[#This Row],[base_price]] &gt;= 10092000, "High", "Medium")))</f>
        <v>Low</v>
      </c>
    </row>
    <row r="5582" spans="1:22" x14ac:dyDescent="0.25">
      <c r="A5582" s="1" t="s">
        <v>15573</v>
      </c>
      <c r="B5582" s="1" t="s">
        <v>15574</v>
      </c>
      <c r="C5582" s="2">
        <v>44557</v>
      </c>
      <c r="D5582" s="1" t="s">
        <v>15571</v>
      </c>
      <c r="E5582" s="4">
        <v>20242</v>
      </c>
      <c r="F5582">
        <v>1</v>
      </c>
      <c r="G5582" s="4">
        <v>202420</v>
      </c>
      <c r="H5582" s="4">
        <v>0</v>
      </c>
      <c r="I5582" s="4">
        <v>202420</v>
      </c>
      <c r="J5582">
        <v>1</v>
      </c>
      <c r="K5582">
        <v>1</v>
      </c>
      <c r="L5582">
        <v>1</v>
      </c>
      <c r="M5582">
        <v>1</v>
      </c>
      <c r="N5582" s="2">
        <v>44512</v>
      </c>
      <c r="O5582" s="1" t="s">
        <v>15572</v>
      </c>
      <c r="P5582" s="4">
        <v>202420</v>
      </c>
      <c r="Q5582" s="4">
        <v>14558</v>
      </c>
      <c r="R5582" s="1" t="s">
        <v>383</v>
      </c>
      <c r="S5582" s="1" t="s">
        <v>50</v>
      </c>
      <c r="T5582" s="4">
        <f>Sales_Datas[[#This Row],[after_discount]]-(Sales_Datas[[#This Row],[qty_ordered]]*Sales_Datas[[#This Row],[cogs]])</f>
        <v>187862</v>
      </c>
      <c r="U5582" s="3">
        <f>IFERROR(Sales_Datas[[#This Row],[Gross_Profit]]/Sales_Datas[[#This Row],[after_discount]],0)</f>
        <v>0.92808022922636102</v>
      </c>
      <c r="V5582" s="1" t="str">
        <f>IF(Sales_Datas[[#This Row],[base_price]] &lt;= 632200, "Low", (IF(Sales_Datas[[#This Row],[base_price]] &gt;= 10092000, "High", "Medium")))</f>
        <v>Low</v>
      </c>
    </row>
    <row r="5583" spans="1:22" x14ac:dyDescent="0.25">
      <c r="A5583" s="1" t="s">
        <v>15575</v>
      </c>
      <c r="B5583" s="1" t="s">
        <v>12228</v>
      </c>
      <c r="C5583" s="2">
        <v>44544</v>
      </c>
      <c r="D5583" s="1" t="s">
        <v>15576</v>
      </c>
      <c r="E5583" s="4">
        <v>20242</v>
      </c>
      <c r="F5583">
        <v>1</v>
      </c>
      <c r="G5583" s="4">
        <v>202420</v>
      </c>
      <c r="H5583" s="4">
        <v>0</v>
      </c>
      <c r="I5583" s="4">
        <v>202420</v>
      </c>
      <c r="J5583">
        <v>1</v>
      </c>
      <c r="K5583">
        <v>1</v>
      </c>
      <c r="L5583">
        <v>1</v>
      </c>
      <c r="M5583">
        <v>1</v>
      </c>
      <c r="N5583" s="2">
        <v>44526</v>
      </c>
      <c r="O5583" s="1" t="s">
        <v>15577</v>
      </c>
      <c r="P5583" s="4">
        <v>432100</v>
      </c>
      <c r="Q5583" s="4">
        <v>37120</v>
      </c>
      <c r="R5583" s="1" t="s">
        <v>75</v>
      </c>
      <c r="S5583" s="1" t="s">
        <v>50</v>
      </c>
      <c r="T5583" s="4">
        <f>Sales_Datas[[#This Row],[after_discount]]-(Sales_Datas[[#This Row],[qty_ordered]]*Sales_Datas[[#This Row],[cogs]])</f>
        <v>165300</v>
      </c>
      <c r="U5583" s="3">
        <f>IFERROR(Sales_Datas[[#This Row],[Gross_Profit]]/Sales_Datas[[#This Row],[after_discount]],0)</f>
        <v>0.81661891117478513</v>
      </c>
      <c r="V5583" s="1" t="str">
        <f>IF(Sales_Datas[[#This Row],[base_price]] &lt;= 632200, "Low", (IF(Sales_Datas[[#This Row],[base_price]] &gt;= 10092000, "High", "Medium")))</f>
        <v>Low</v>
      </c>
    </row>
    <row r="5584" spans="1:22" x14ac:dyDescent="0.25">
      <c r="A5584" s="1" t="s">
        <v>15578</v>
      </c>
      <c r="B5584" s="1" t="s">
        <v>15579</v>
      </c>
      <c r="C5584" s="2">
        <v>44733</v>
      </c>
      <c r="D5584" s="1" t="s">
        <v>15580</v>
      </c>
      <c r="E5584" s="4">
        <v>20010</v>
      </c>
      <c r="F5584">
        <v>1</v>
      </c>
      <c r="G5584" s="4">
        <v>200100</v>
      </c>
      <c r="H5584" s="4">
        <v>0</v>
      </c>
      <c r="I5584" s="4">
        <v>200100</v>
      </c>
      <c r="J5584">
        <v>1</v>
      </c>
      <c r="K5584">
        <v>1</v>
      </c>
      <c r="L5584">
        <v>1</v>
      </c>
      <c r="M5584">
        <v>1</v>
      </c>
      <c r="N5584" s="2">
        <v>44726</v>
      </c>
      <c r="O5584" s="1" t="s">
        <v>15581</v>
      </c>
      <c r="P5584" s="4">
        <v>200100</v>
      </c>
      <c r="Q5584" s="4">
        <v>12992</v>
      </c>
      <c r="R5584" s="1" t="s">
        <v>475</v>
      </c>
      <c r="S5584" s="1" t="s">
        <v>50</v>
      </c>
      <c r="T5584" s="4">
        <f>Sales_Datas[[#This Row],[after_discount]]-(Sales_Datas[[#This Row],[qty_ordered]]*Sales_Datas[[#This Row],[cogs]])</f>
        <v>187108</v>
      </c>
      <c r="U5584" s="3">
        <f>IFERROR(Sales_Datas[[#This Row],[Gross_Profit]]/Sales_Datas[[#This Row],[after_discount]],0)</f>
        <v>0.93507246376811592</v>
      </c>
      <c r="V5584" s="1" t="str">
        <f>IF(Sales_Datas[[#This Row],[base_price]] &lt;= 632200, "Low", (IF(Sales_Datas[[#This Row],[base_price]] &gt;= 10092000, "High", "Medium")))</f>
        <v>Low</v>
      </c>
    </row>
    <row r="5585" spans="1:22" x14ac:dyDescent="0.25">
      <c r="A5585" s="1" t="s">
        <v>15582</v>
      </c>
      <c r="B5585" s="1" t="s">
        <v>15583</v>
      </c>
      <c r="C5585" s="2">
        <v>44619</v>
      </c>
      <c r="D5585" s="1" t="s">
        <v>15584</v>
      </c>
      <c r="E5585" s="4">
        <v>19778</v>
      </c>
      <c r="F5585">
        <v>1</v>
      </c>
      <c r="G5585" s="4">
        <v>197780</v>
      </c>
      <c r="H5585" s="4">
        <v>0</v>
      </c>
      <c r="I5585" s="4">
        <v>197780</v>
      </c>
      <c r="J5585">
        <v>1</v>
      </c>
      <c r="K5585">
        <v>1</v>
      </c>
      <c r="L5585">
        <v>1</v>
      </c>
      <c r="M5585">
        <v>1</v>
      </c>
      <c r="N5585" s="2">
        <v>44619</v>
      </c>
      <c r="O5585" s="1" t="s">
        <v>15585</v>
      </c>
      <c r="P5585" s="4">
        <v>197780</v>
      </c>
      <c r="Q5585" s="4">
        <v>15776</v>
      </c>
      <c r="R5585" s="1" t="s">
        <v>383</v>
      </c>
      <c r="S5585" s="1" t="s">
        <v>50</v>
      </c>
      <c r="T5585" s="4">
        <f>Sales_Datas[[#This Row],[after_discount]]-(Sales_Datas[[#This Row],[qty_ordered]]*Sales_Datas[[#This Row],[cogs]])</f>
        <v>182004</v>
      </c>
      <c r="U5585" s="3">
        <f>IFERROR(Sales_Datas[[#This Row],[Gross_Profit]]/Sales_Datas[[#This Row],[after_discount]],0)</f>
        <v>0.9202346041055719</v>
      </c>
      <c r="V5585" s="1" t="str">
        <f>IF(Sales_Datas[[#This Row],[base_price]] &lt;= 632200, "Low", (IF(Sales_Datas[[#This Row],[base_price]] &gt;= 10092000, "High", "Medium")))</f>
        <v>Low</v>
      </c>
    </row>
    <row r="5586" spans="1:22" x14ac:dyDescent="0.25">
      <c r="A5586" s="1" t="s">
        <v>15586</v>
      </c>
      <c r="B5586" s="1" t="s">
        <v>15587</v>
      </c>
      <c r="C5586" s="2">
        <v>44439</v>
      </c>
      <c r="D5586" s="1" t="s">
        <v>15588</v>
      </c>
      <c r="E5586" s="4">
        <v>19662</v>
      </c>
      <c r="F5586">
        <v>1</v>
      </c>
      <c r="G5586" s="4">
        <v>196620</v>
      </c>
      <c r="H5586" s="4">
        <v>0</v>
      </c>
      <c r="I5586" s="4">
        <v>196620</v>
      </c>
      <c r="J5586">
        <v>1</v>
      </c>
      <c r="K5586">
        <v>1</v>
      </c>
      <c r="L5586">
        <v>1</v>
      </c>
      <c r="M5586">
        <v>1</v>
      </c>
      <c r="N5586" s="2">
        <v>44431</v>
      </c>
      <c r="O5586" s="1" t="s">
        <v>15589</v>
      </c>
      <c r="P5586" s="4">
        <v>196620</v>
      </c>
      <c r="Q5586" s="4">
        <v>12934</v>
      </c>
      <c r="R5586" s="1" t="s">
        <v>75</v>
      </c>
      <c r="S5586" s="1" t="s">
        <v>50</v>
      </c>
      <c r="T5586" s="4">
        <f>Sales_Datas[[#This Row],[after_discount]]-(Sales_Datas[[#This Row],[qty_ordered]]*Sales_Datas[[#This Row],[cogs]])</f>
        <v>183686</v>
      </c>
      <c r="U5586" s="3">
        <f>IFERROR(Sales_Datas[[#This Row],[Gross_Profit]]/Sales_Datas[[#This Row],[after_discount]],0)</f>
        <v>0.93421828908554572</v>
      </c>
      <c r="V5586" s="1" t="str">
        <f>IF(Sales_Datas[[#This Row],[base_price]] &lt;= 632200, "Low", (IF(Sales_Datas[[#This Row],[base_price]] &gt;= 10092000, "High", "Medium")))</f>
        <v>Low</v>
      </c>
    </row>
    <row r="5587" spans="1:22" x14ac:dyDescent="0.25">
      <c r="A5587" s="1" t="s">
        <v>15590</v>
      </c>
      <c r="B5587" s="1" t="s">
        <v>15591</v>
      </c>
      <c r="C5587" s="2">
        <v>44636</v>
      </c>
      <c r="D5587" s="1" t="s">
        <v>15592</v>
      </c>
      <c r="E5587" s="4">
        <v>19140</v>
      </c>
      <c r="F5587">
        <v>1</v>
      </c>
      <c r="G5587" s="4">
        <v>191400</v>
      </c>
      <c r="H5587" s="4">
        <v>0</v>
      </c>
      <c r="I5587" s="4">
        <v>191400</v>
      </c>
      <c r="J5587">
        <v>1</v>
      </c>
      <c r="K5587">
        <v>1</v>
      </c>
      <c r="L5587">
        <v>1</v>
      </c>
      <c r="M5587">
        <v>1</v>
      </c>
      <c r="N5587" s="2">
        <v>44647</v>
      </c>
      <c r="O5587" s="1" t="s">
        <v>15593</v>
      </c>
      <c r="P5587" s="4">
        <v>191400</v>
      </c>
      <c r="Q5587" s="4">
        <v>16066</v>
      </c>
      <c r="R5587" s="1" t="s">
        <v>475</v>
      </c>
      <c r="S5587" s="1" t="s">
        <v>50</v>
      </c>
      <c r="T5587" s="4">
        <f>Sales_Datas[[#This Row],[after_discount]]-(Sales_Datas[[#This Row],[qty_ordered]]*Sales_Datas[[#This Row],[cogs]])</f>
        <v>175334</v>
      </c>
      <c r="U5587" s="3">
        <f>IFERROR(Sales_Datas[[#This Row],[Gross_Profit]]/Sales_Datas[[#This Row],[after_discount]],0)</f>
        <v>0.91606060606060602</v>
      </c>
      <c r="V5587" s="1" t="str">
        <f>IF(Sales_Datas[[#This Row],[base_price]] &lt;= 632200, "Low", (IF(Sales_Datas[[#This Row],[base_price]] &gt;= 10092000, "High", "Medium")))</f>
        <v>Low</v>
      </c>
    </row>
    <row r="5588" spans="1:22" x14ac:dyDescent="0.25">
      <c r="A5588" s="1" t="s">
        <v>15594</v>
      </c>
      <c r="B5588" s="1" t="s">
        <v>15595</v>
      </c>
      <c r="C5588" s="2">
        <v>44712</v>
      </c>
      <c r="D5588" s="1" t="s">
        <v>15596</v>
      </c>
      <c r="E5588" s="4">
        <v>19140</v>
      </c>
      <c r="F5588">
        <v>1</v>
      </c>
      <c r="G5588" s="4">
        <v>191400</v>
      </c>
      <c r="H5588" s="4">
        <v>0</v>
      </c>
      <c r="I5588" s="4">
        <v>191400</v>
      </c>
      <c r="J5588">
        <v>1</v>
      </c>
      <c r="K5588">
        <v>1</v>
      </c>
      <c r="L5588">
        <v>0</v>
      </c>
      <c r="M5588">
        <v>1</v>
      </c>
      <c r="N5588" s="2">
        <v>44687</v>
      </c>
      <c r="O5588" s="1" t="s">
        <v>15597</v>
      </c>
      <c r="P5588" s="4">
        <v>191400</v>
      </c>
      <c r="Q5588" s="4">
        <v>13746</v>
      </c>
      <c r="R5588" s="1" t="s">
        <v>475</v>
      </c>
      <c r="S5588" s="1" t="s">
        <v>50</v>
      </c>
      <c r="T5588" s="4">
        <f>Sales_Datas[[#This Row],[after_discount]]-(Sales_Datas[[#This Row],[qty_ordered]]*Sales_Datas[[#This Row],[cogs]])</f>
        <v>177654</v>
      </c>
      <c r="U5588" s="3">
        <f>IFERROR(Sales_Datas[[#This Row],[Gross_Profit]]/Sales_Datas[[#This Row],[after_discount]],0)</f>
        <v>0.92818181818181822</v>
      </c>
      <c r="V5588" s="1" t="str">
        <f>IF(Sales_Datas[[#This Row],[base_price]] &lt;= 632200, "Low", (IF(Sales_Datas[[#This Row],[base_price]] &gt;= 10092000, "High", "Medium")))</f>
        <v>Low</v>
      </c>
    </row>
    <row r="5589" spans="1:22" x14ac:dyDescent="0.25">
      <c r="A5589" s="1" t="s">
        <v>15598</v>
      </c>
      <c r="B5589" s="1" t="s">
        <v>15599</v>
      </c>
      <c r="C5589" s="2">
        <v>44757</v>
      </c>
      <c r="D5589" s="1" t="s">
        <v>15600</v>
      </c>
      <c r="E5589" s="4">
        <v>6380</v>
      </c>
      <c r="F5589">
        <v>3</v>
      </c>
      <c r="G5589" s="4">
        <v>191400</v>
      </c>
      <c r="H5589" s="4">
        <v>0</v>
      </c>
      <c r="I5589" s="4">
        <v>191400</v>
      </c>
      <c r="J5589">
        <v>1</v>
      </c>
      <c r="K5589">
        <v>0</v>
      </c>
      <c r="L5589">
        <v>0</v>
      </c>
      <c r="M5589">
        <v>5</v>
      </c>
      <c r="N5589" s="2">
        <v>44664</v>
      </c>
      <c r="O5589" s="1" t="s">
        <v>15601</v>
      </c>
      <c r="P5589" s="4">
        <v>63800</v>
      </c>
      <c r="Q5589" s="4">
        <v>4582</v>
      </c>
      <c r="R5589" s="1" t="s">
        <v>383</v>
      </c>
      <c r="S5589" s="1" t="s">
        <v>24</v>
      </c>
      <c r="T5589" s="4">
        <f>Sales_Datas[[#This Row],[after_discount]]-(Sales_Datas[[#This Row],[qty_ordered]]*Sales_Datas[[#This Row],[cogs]])</f>
        <v>177654</v>
      </c>
      <c r="U5589" s="3">
        <f>IFERROR(Sales_Datas[[#This Row],[Gross_Profit]]/Sales_Datas[[#This Row],[after_discount]],0)</f>
        <v>0.92818181818181822</v>
      </c>
      <c r="V5589" s="1" t="str">
        <f>IF(Sales_Datas[[#This Row],[base_price]] &lt;= 632200, "Low", (IF(Sales_Datas[[#This Row],[base_price]] &gt;= 10092000, "High", "Medium")))</f>
        <v>Low</v>
      </c>
    </row>
    <row r="5590" spans="1:22" x14ac:dyDescent="0.25">
      <c r="A5590" s="1" t="s">
        <v>15602</v>
      </c>
      <c r="B5590" s="1" t="s">
        <v>15549</v>
      </c>
      <c r="C5590" s="2">
        <v>44585</v>
      </c>
      <c r="D5590" s="1" t="s">
        <v>15603</v>
      </c>
      <c r="E5590" s="4">
        <v>9454</v>
      </c>
      <c r="F5590">
        <v>2</v>
      </c>
      <c r="G5590" s="4">
        <v>189080</v>
      </c>
      <c r="H5590" s="4">
        <v>0</v>
      </c>
      <c r="I5590" s="4">
        <v>189080</v>
      </c>
      <c r="J5590">
        <v>1</v>
      </c>
      <c r="K5590">
        <v>1</v>
      </c>
      <c r="L5590">
        <v>0</v>
      </c>
      <c r="M5590">
        <v>1</v>
      </c>
      <c r="N5590" s="2">
        <v>44484</v>
      </c>
      <c r="O5590" s="1" t="s">
        <v>15604</v>
      </c>
      <c r="P5590" s="4">
        <v>88160</v>
      </c>
      <c r="Q5590" s="4">
        <v>6206</v>
      </c>
      <c r="R5590" s="1" t="s">
        <v>383</v>
      </c>
      <c r="S5590" s="1" t="s">
        <v>50</v>
      </c>
      <c r="T5590" s="4">
        <f>Sales_Datas[[#This Row],[after_discount]]-(Sales_Datas[[#This Row],[qty_ordered]]*Sales_Datas[[#This Row],[cogs]])</f>
        <v>176668</v>
      </c>
      <c r="U5590" s="3">
        <f>IFERROR(Sales_Datas[[#This Row],[Gross_Profit]]/Sales_Datas[[#This Row],[after_discount]],0)</f>
        <v>0.93435582822085894</v>
      </c>
      <c r="V5590" s="1" t="str">
        <f>IF(Sales_Datas[[#This Row],[base_price]] &lt;= 632200, "Low", (IF(Sales_Datas[[#This Row],[base_price]] &gt;= 10092000, "High", "Medium")))</f>
        <v>Low</v>
      </c>
    </row>
    <row r="5591" spans="1:22" x14ac:dyDescent="0.25">
      <c r="A5591" s="1" t="s">
        <v>15605</v>
      </c>
      <c r="B5591" s="1" t="s">
        <v>341</v>
      </c>
      <c r="C5591" s="2">
        <v>44422</v>
      </c>
      <c r="D5591" s="1" t="s">
        <v>15606</v>
      </c>
      <c r="E5591" s="4">
        <v>18502</v>
      </c>
      <c r="F5591">
        <v>1</v>
      </c>
      <c r="G5591" s="4">
        <v>185020</v>
      </c>
      <c r="H5591" s="4">
        <v>0</v>
      </c>
      <c r="I5591" s="4">
        <v>185020</v>
      </c>
      <c r="J5591">
        <v>1</v>
      </c>
      <c r="K5591">
        <v>1</v>
      </c>
      <c r="L5591">
        <v>1</v>
      </c>
      <c r="M5591">
        <v>1</v>
      </c>
      <c r="N5591" s="2">
        <v>44381</v>
      </c>
      <c r="O5591" s="1" t="s">
        <v>15607</v>
      </c>
      <c r="P5591" s="4">
        <v>185020</v>
      </c>
      <c r="Q5591" s="4">
        <v>11252</v>
      </c>
      <c r="R5591" s="1" t="s">
        <v>75</v>
      </c>
      <c r="S5591" s="1" t="s">
        <v>50</v>
      </c>
      <c r="T5591" s="4">
        <f>Sales_Datas[[#This Row],[after_discount]]-(Sales_Datas[[#This Row],[qty_ordered]]*Sales_Datas[[#This Row],[cogs]])</f>
        <v>173768</v>
      </c>
      <c r="U5591" s="3">
        <f>IFERROR(Sales_Datas[[#This Row],[Gross_Profit]]/Sales_Datas[[#This Row],[after_discount]],0)</f>
        <v>0.93918495297805638</v>
      </c>
      <c r="V5591" s="1" t="str">
        <f>IF(Sales_Datas[[#This Row],[base_price]] &lt;= 632200, "Low", (IF(Sales_Datas[[#This Row],[base_price]] &gt;= 10092000, "High", "Medium")))</f>
        <v>Low</v>
      </c>
    </row>
    <row r="5592" spans="1:22" x14ac:dyDescent="0.25">
      <c r="A5592" s="1" t="s">
        <v>15608</v>
      </c>
      <c r="B5592" s="1" t="s">
        <v>15609</v>
      </c>
      <c r="C5592" s="2">
        <v>44644</v>
      </c>
      <c r="D5592" s="1" t="s">
        <v>15610</v>
      </c>
      <c r="E5592" s="4">
        <v>17980</v>
      </c>
      <c r="F5592">
        <v>1</v>
      </c>
      <c r="G5592" s="4">
        <v>179800</v>
      </c>
      <c r="H5592" s="4">
        <v>0</v>
      </c>
      <c r="I5592" s="4">
        <v>179800</v>
      </c>
      <c r="J5592">
        <v>1</v>
      </c>
      <c r="K5592">
        <v>1</v>
      </c>
      <c r="L5592">
        <v>1</v>
      </c>
      <c r="M5592">
        <v>1</v>
      </c>
      <c r="N5592" s="2">
        <v>44637</v>
      </c>
      <c r="O5592" s="1" t="s">
        <v>15611</v>
      </c>
      <c r="P5592" s="4">
        <v>179800</v>
      </c>
      <c r="Q5592" s="4">
        <v>11658</v>
      </c>
      <c r="R5592" s="1" t="s">
        <v>383</v>
      </c>
      <c r="S5592" s="1" t="s">
        <v>50</v>
      </c>
      <c r="T5592" s="4">
        <f>Sales_Datas[[#This Row],[after_discount]]-(Sales_Datas[[#This Row],[qty_ordered]]*Sales_Datas[[#This Row],[cogs]])</f>
        <v>168142</v>
      </c>
      <c r="U5592" s="3">
        <f>IFERROR(Sales_Datas[[#This Row],[Gross_Profit]]/Sales_Datas[[#This Row],[after_discount]],0)</f>
        <v>0.93516129032258066</v>
      </c>
      <c r="V5592" s="1" t="str">
        <f>IF(Sales_Datas[[#This Row],[base_price]] &lt;= 632200, "Low", (IF(Sales_Datas[[#This Row],[base_price]] &gt;= 10092000, "High", "Medium")))</f>
        <v>Low</v>
      </c>
    </row>
    <row r="5593" spans="1:22" x14ac:dyDescent="0.25">
      <c r="A5593" s="1" t="s">
        <v>15612</v>
      </c>
      <c r="B5593" s="1" t="s">
        <v>15613</v>
      </c>
      <c r="C5593" s="2">
        <v>44327</v>
      </c>
      <c r="D5593" s="1" t="s">
        <v>15614</v>
      </c>
      <c r="E5593" s="4">
        <v>17922</v>
      </c>
      <c r="F5593">
        <v>1</v>
      </c>
      <c r="G5593" s="4">
        <v>179220</v>
      </c>
      <c r="H5593" s="4">
        <v>0</v>
      </c>
      <c r="I5593" s="4">
        <v>179220</v>
      </c>
      <c r="J5593">
        <v>1</v>
      </c>
      <c r="K5593">
        <v>1</v>
      </c>
      <c r="L5593">
        <v>1</v>
      </c>
      <c r="M5593">
        <v>1</v>
      </c>
      <c r="N5593" s="2">
        <v>44405</v>
      </c>
      <c r="O5593" s="1" t="s">
        <v>15615</v>
      </c>
      <c r="P5593" s="4">
        <v>179220</v>
      </c>
      <c r="Q5593" s="4">
        <v>14152</v>
      </c>
      <c r="R5593" s="1" t="s">
        <v>75</v>
      </c>
      <c r="S5593" s="1" t="s">
        <v>50</v>
      </c>
      <c r="T5593" s="4">
        <f>Sales_Datas[[#This Row],[after_discount]]-(Sales_Datas[[#This Row],[qty_ordered]]*Sales_Datas[[#This Row],[cogs]])</f>
        <v>165068</v>
      </c>
      <c r="U5593" s="3">
        <f>IFERROR(Sales_Datas[[#This Row],[Gross_Profit]]/Sales_Datas[[#This Row],[after_discount]],0)</f>
        <v>0.92103559870550167</v>
      </c>
      <c r="V5593" s="1" t="str">
        <f>IF(Sales_Datas[[#This Row],[base_price]] &lt;= 632200, "Low", (IF(Sales_Datas[[#This Row],[base_price]] &gt;= 10092000, "High", "Medium")))</f>
        <v>Low</v>
      </c>
    </row>
    <row r="5594" spans="1:22" x14ac:dyDescent="0.25">
      <c r="A5594" s="1" t="s">
        <v>15616</v>
      </c>
      <c r="B5594" s="1" t="s">
        <v>13001</v>
      </c>
      <c r="C5594" s="2">
        <v>44548</v>
      </c>
      <c r="D5594" s="1" t="s">
        <v>15617</v>
      </c>
      <c r="E5594" s="4">
        <v>17864</v>
      </c>
      <c r="F5594">
        <v>1</v>
      </c>
      <c r="G5594" s="4">
        <v>178640</v>
      </c>
      <c r="H5594" s="4">
        <v>0</v>
      </c>
      <c r="I5594" s="4">
        <v>178640</v>
      </c>
      <c r="J5594">
        <v>1</v>
      </c>
      <c r="K5594">
        <v>1</v>
      </c>
      <c r="L5594">
        <v>1</v>
      </c>
      <c r="M5594">
        <v>1</v>
      </c>
      <c r="N5594" s="2">
        <v>44470</v>
      </c>
      <c r="O5594" s="1" t="s">
        <v>15618</v>
      </c>
      <c r="P5594" s="4">
        <v>178640</v>
      </c>
      <c r="Q5594" s="4">
        <v>12644</v>
      </c>
      <c r="R5594" s="1" t="s">
        <v>383</v>
      </c>
      <c r="S5594" s="1" t="s">
        <v>50</v>
      </c>
      <c r="T5594" s="4">
        <f>Sales_Datas[[#This Row],[after_discount]]-(Sales_Datas[[#This Row],[qty_ordered]]*Sales_Datas[[#This Row],[cogs]])</f>
        <v>165996</v>
      </c>
      <c r="U5594" s="3">
        <f>IFERROR(Sales_Datas[[#This Row],[Gross_Profit]]/Sales_Datas[[#This Row],[after_discount]],0)</f>
        <v>0.92922077922077917</v>
      </c>
      <c r="V5594" s="1" t="str">
        <f>IF(Sales_Datas[[#This Row],[base_price]] &lt;= 632200, "Low", (IF(Sales_Datas[[#This Row],[base_price]] &gt;= 10092000, "High", "Medium")))</f>
        <v>Low</v>
      </c>
    </row>
    <row r="5595" spans="1:22" x14ac:dyDescent="0.25">
      <c r="A5595" s="1" t="s">
        <v>15619</v>
      </c>
      <c r="B5595" s="1" t="s">
        <v>7028</v>
      </c>
      <c r="C5595" s="2">
        <v>44205</v>
      </c>
      <c r="D5595" s="1" t="s">
        <v>7029</v>
      </c>
      <c r="E5595" s="4">
        <v>17400</v>
      </c>
      <c r="F5595">
        <v>1</v>
      </c>
      <c r="G5595" s="4">
        <v>174000</v>
      </c>
      <c r="H5595" s="4">
        <v>0</v>
      </c>
      <c r="I5595" s="4">
        <v>174000</v>
      </c>
      <c r="J5595">
        <v>1</v>
      </c>
      <c r="K5595">
        <v>1</v>
      </c>
      <c r="L5595">
        <v>1</v>
      </c>
      <c r="M5595">
        <v>1</v>
      </c>
      <c r="N5595" s="2">
        <v>44467</v>
      </c>
      <c r="O5595" s="1" t="s">
        <v>7030</v>
      </c>
      <c r="P5595" s="4">
        <v>174000</v>
      </c>
      <c r="Q5595" s="4">
        <v>13398</v>
      </c>
      <c r="R5595" s="1" t="s">
        <v>475</v>
      </c>
      <c r="S5595" s="1" t="s">
        <v>50</v>
      </c>
      <c r="T5595" s="4">
        <f>Sales_Datas[[#This Row],[after_discount]]-(Sales_Datas[[#This Row],[qty_ordered]]*Sales_Datas[[#This Row],[cogs]])</f>
        <v>160602</v>
      </c>
      <c r="U5595" s="3">
        <f>IFERROR(Sales_Datas[[#This Row],[Gross_Profit]]/Sales_Datas[[#This Row],[after_discount]],0)</f>
        <v>0.92300000000000004</v>
      </c>
      <c r="V5595" s="1" t="str">
        <f>IF(Sales_Datas[[#This Row],[base_price]] &lt;= 632200, "Low", (IF(Sales_Datas[[#This Row],[base_price]] &gt;= 10092000, "High", "Medium")))</f>
        <v>Low</v>
      </c>
    </row>
    <row r="5596" spans="1:22" x14ac:dyDescent="0.25">
      <c r="A5596" s="1" t="s">
        <v>15620</v>
      </c>
      <c r="B5596" s="1" t="s">
        <v>2170</v>
      </c>
      <c r="C5596" s="2">
        <v>44265</v>
      </c>
      <c r="D5596" s="1" t="s">
        <v>7029</v>
      </c>
      <c r="E5596" s="4">
        <v>17400</v>
      </c>
      <c r="F5596">
        <v>1</v>
      </c>
      <c r="G5596" s="4">
        <v>174000</v>
      </c>
      <c r="H5596" s="4">
        <v>0</v>
      </c>
      <c r="I5596" s="4">
        <v>174000</v>
      </c>
      <c r="J5596">
        <v>1</v>
      </c>
      <c r="K5596">
        <v>1</v>
      </c>
      <c r="L5596">
        <v>1</v>
      </c>
      <c r="M5596">
        <v>1</v>
      </c>
      <c r="N5596" s="2">
        <v>44401</v>
      </c>
      <c r="O5596" s="1" t="s">
        <v>7030</v>
      </c>
      <c r="P5596" s="4">
        <v>174000</v>
      </c>
      <c r="Q5596" s="4">
        <v>13398</v>
      </c>
      <c r="R5596" s="1" t="s">
        <v>475</v>
      </c>
      <c r="S5596" s="1" t="s">
        <v>50</v>
      </c>
      <c r="T5596" s="4">
        <f>Sales_Datas[[#This Row],[after_discount]]-(Sales_Datas[[#This Row],[qty_ordered]]*Sales_Datas[[#This Row],[cogs]])</f>
        <v>160602</v>
      </c>
      <c r="U5596" s="3">
        <f>IFERROR(Sales_Datas[[#This Row],[Gross_Profit]]/Sales_Datas[[#This Row],[after_discount]],0)</f>
        <v>0.92300000000000004</v>
      </c>
      <c r="V5596" s="1" t="str">
        <f>IF(Sales_Datas[[#This Row],[base_price]] &lt;= 632200, "Low", (IF(Sales_Datas[[#This Row],[base_price]] &gt;= 10092000, "High", "Medium")))</f>
        <v>Low</v>
      </c>
    </row>
    <row r="5597" spans="1:22" x14ac:dyDescent="0.25">
      <c r="A5597" s="1" t="s">
        <v>15621</v>
      </c>
      <c r="B5597" s="1" t="s">
        <v>15002</v>
      </c>
      <c r="C5597" s="2">
        <v>44295</v>
      </c>
      <c r="D5597" s="1" t="s">
        <v>7029</v>
      </c>
      <c r="E5597" s="4">
        <v>17400</v>
      </c>
      <c r="F5597">
        <v>1</v>
      </c>
      <c r="G5597" s="4">
        <v>174000</v>
      </c>
      <c r="H5597" s="4">
        <v>0</v>
      </c>
      <c r="I5597" s="4">
        <v>174000</v>
      </c>
      <c r="J5597">
        <v>1</v>
      </c>
      <c r="K5597">
        <v>1</v>
      </c>
      <c r="L5597">
        <v>1</v>
      </c>
      <c r="M5597">
        <v>1</v>
      </c>
      <c r="N5597" s="2">
        <v>44455</v>
      </c>
      <c r="O5597" s="1" t="s">
        <v>7030</v>
      </c>
      <c r="P5597" s="4">
        <v>174000</v>
      </c>
      <c r="Q5597" s="4">
        <v>13398</v>
      </c>
      <c r="R5597" s="1" t="s">
        <v>475</v>
      </c>
      <c r="S5597" s="1" t="s">
        <v>50</v>
      </c>
      <c r="T5597" s="4">
        <f>Sales_Datas[[#This Row],[after_discount]]-(Sales_Datas[[#This Row],[qty_ordered]]*Sales_Datas[[#This Row],[cogs]])</f>
        <v>160602</v>
      </c>
      <c r="U5597" s="3">
        <f>IFERROR(Sales_Datas[[#This Row],[Gross_Profit]]/Sales_Datas[[#This Row],[after_discount]],0)</f>
        <v>0.92300000000000004</v>
      </c>
      <c r="V5597" s="1" t="str">
        <f>IF(Sales_Datas[[#This Row],[base_price]] &lt;= 632200, "Low", (IF(Sales_Datas[[#This Row],[base_price]] &gt;= 10092000, "High", "Medium")))</f>
        <v>Low</v>
      </c>
    </row>
    <row r="5598" spans="1:22" x14ac:dyDescent="0.25">
      <c r="A5598" s="1" t="s">
        <v>15622</v>
      </c>
      <c r="B5598" s="1" t="s">
        <v>15623</v>
      </c>
      <c r="C5598" s="2">
        <v>44327</v>
      </c>
      <c r="D5598" s="1" t="s">
        <v>7029</v>
      </c>
      <c r="E5598" s="4">
        <v>17400</v>
      </c>
      <c r="F5598">
        <v>1</v>
      </c>
      <c r="G5598" s="4">
        <v>174000</v>
      </c>
      <c r="H5598" s="4">
        <v>0</v>
      </c>
      <c r="I5598" s="4">
        <v>174000</v>
      </c>
      <c r="J5598">
        <v>1</v>
      </c>
      <c r="K5598">
        <v>1</v>
      </c>
      <c r="L5598">
        <v>1</v>
      </c>
      <c r="M5598">
        <v>1</v>
      </c>
      <c r="N5598" s="2">
        <v>44517</v>
      </c>
      <c r="O5598" s="1" t="s">
        <v>7030</v>
      </c>
      <c r="P5598" s="4">
        <v>174000</v>
      </c>
      <c r="Q5598" s="4">
        <v>13398</v>
      </c>
      <c r="R5598" s="1" t="s">
        <v>475</v>
      </c>
      <c r="S5598" s="1" t="s">
        <v>50</v>
      </c>
      <c r="T5598" s="4">
        <f>Sales_Datas[[#This Row],[after_discount]]-(Sales_Datas[[#This Row],[qty_ordered]]*Sales_Datas[[#This Row],[cogs]])</f>
        <v>160602</v>
      </c>
      <c r="U5598" s="3">
        <f>IFERROR(Sales_Datas[[#This Row],[Gross_Profit]]/Sales_Datas[[#This Row],[after_discount]],0)</f>
        <v>0.92300000000000004</v>
      </c>
      <c r="V5598" s="1" t="str">
        <f>IF(Sales_Datas[[#This Row],[base_price]] &lt;= 632200, "Low", (IF(Sales_Datas[[#This Row],[base_price]] &gt;= 10092000, "High", "Medium")))</f>
        <v>Low</v>
      </c>
    </row>
    <row r="5599" spans="1:22" x14ac:dyDescent="0.25">
      <c r="A5599" s="1" t="s">
        <v>15624</v>
      </c>
      <c r="B5599" s="1" t="s">
        <v>3018</v>
      </c>
      <c r="C5599" s="2">
        <v>44464</v>
      </c>
      <c r="D5599" s="1" t="s">
        <v>7029</v>
      </c>
      <c r="E5599" s="4">
        <v>17400</v>
      </c>
      <c r="F5599">
        <v>1</v>
      </c>
      <c r="G5599" s="4">
        <v>174000</v>
      </c>
      <c r="H5599" s="4">
        <v>0</v>
      </c>
      <c r="I5599" s="4">
        <v>174000</v>
      </c>
      <c r="J5599">
        <v>1</v>
      </c>
      <c r="K5599">
        <v>1</v>
      </c>
      <c r="L5599">
        <v>1</v>
      </c>
      <c r="M5599">
        <v>1</v>
      </c>
      <c r="N5599" s="2">
        <v>44465</v>
      </c>
      <c r="O5599" s="1" t="s">
        <v>7030</v>
      </c>
      <c r="P5599" s="4">
        <v>174000</v>
      </c>
      <c r="Q5599" s="4">
        <v>13398</v>
      </c>
      <c r="R5599" s="1" t="s">
        <v>475</v>
      </c>
      <c r="S5599" s="1" t="s">
        <v>50</v>
      </c>
      <c r="T5599" s="4">
        <f>Sales_Datas[[#This Row],[after_discount]]-(Sales_Datas[[#This Row],[qty_ordered]]*Sales_Datas[[#This Row],[cogs]])</f>
        <v>160602</v>
      </c>
      <c r="U5599" s="3">
        <f>IFERROR(Sales_Datas[[#This Row],[Gross_Profit]]/Sales_Datas[[#This Row],[after_discount]],0)</f>
        <v>0.92300000000000004</v>
      </c>
      <c r="V5599" s="1" t="str">
        <f>IF(Sales_Datas[[#This Row],[base_price]] &lt;= 632200, "Low", (IF(Sales_Datas[[#This Row],[base_price]] &gt;= 10092000, "High", "Medium")))</f>
        <v>Low</v>
      </c>
    </row>
    <row r="5600" spans="1:22" x14ac:dyDescent="0.25">
      <c r="A5600" s="1" t="s">
        <v>15625</v>
      </c>
      <c r="B5600" s="1" t="s">
        <v>15626</v>
      </c>
      <c r="C5600" s="2">
        <v>44466</v>
      </c>
      <c r="D5600" s="1" t="s">
        <v>7029</v>
      </c>
      <c r="E5600" s="4">
        <v>17400</v>
      </c>
      <c r="F5600">
        <v>1</v>
      </c>
      <c r="G5600" s="4">
        <v>174000</v>
      </c>
      <c r="H5600" s="4">
        <v>0</v>
      </c>
      <c r="I5600" s="4">
        <v>174000</v>
      </c>
      <c r="J5600">
        <v>1</v>
      </c>
      <c r="K5600">
        <v>1</v>
      </c>
      <c r="L5600">
        <v>1</v>
      </c>
      <c r="M5600">
        <v>1</v>
      </c>
      <c r="N5600" s="2">
        <v>44464</v>
      </c>
      <c r="O5600" s="1" t="s">
        <v>7030</v>
      </c>
      <c r="P5600" s="4">
        <v>174000</v>
      </c>
      <c r="Q5600" s="4">
        <v>13398</v>
      </c>
      <c r="R5600" s="1" t="s">
        <v>475</v>
      </c>
      <c r="S5600" s="1" t="s">
        <v>50</v>
      </c>
      <c r="T5600" s="4">
        <f>Sales_Datas[[#This Row],[after_discount]]-(Sales_Datas[[#This Row],[qty_ordered]]*Sales_Datas[[#This Row],[cogs]])</f>
        <v>160602</v>
      </c>
      <c r="U5600" s="3">
        <f>IFERROR(Sales_Datas[[#This Row],[Gross_Profit]]/Sales_Datas[[#This Row],[after_discount]],0)</f>
        <v>0.92300000000000004</v>
      </c>
      <c r="V5600" s="1" t="str">
        <f>IF(Sales_Datas[[#This Row],[base_price]] &lt;= 632200, "Low", (IF(Sales_Datas[[#This Row],[base_price]] &gt;= 10092000, "High", "Medium")))</f>
        <v>Low</v>
      </c>
    </row>
    <row r="5601" spans="1:22" x14ac:dyDescent="0.25">
      <c r="A5601" s="1" t="s">
        <v>15627</v>
      </c>
      <c r="B5601" s="1" t="s">
        <v>15628</v>
      </c>
      <c r="C5601" s="2">
        <v>44488</v>
      </c>
      <c r="D5601" s="1" t="s">
        <v>7029</v>
      </c>
      <c r="E5601" s="4">
        <v>17400</v>
      </c>
      <c r="F5601">
        <v>1</v>
      </c>
      <c r="G5601" s="4">
        <v>174000</v>
      </c>
      <c r="H5601" s="4">
        <v>0</v>
      </c>
      <c r="I5601" s="4">
        <v>174000</v>
      </c>
      <c r="J5601">
        <v>1</v>
      </c>
      <c r="K5601">
        <v>1</v>
      </c>
      <c r="L5601">
        <v>1</v>
      </c>
      <c r="M5601">
        <v>1</v>
      </c>
      <c r="N5601" s="2">
        <v>44475</v>
      </c>
      <c r="O5601" s="1" t="s">
        <v>7030</v>
      </c>
      <c r="P5601" s="4">
        <v>174000</v>
      </c>
      <c r="Q5601" s="4">
        <v>13398</v>
      </c>
      <c r="R5601" s="1" t="s">
        <v>475</v>
      </c>
      <c r="S5601" s="1" t="s">
        <v>50</v>
      </c>
      <c r="T5601" s="4">
        <f>Sales_Datas[[#This Row],[after_discount]]-(Sales_Datas[[#This Row],[qty_ordered]]*Sales_Datas[[#This Row],[cogs]])</f>
        <v>160602</v>
      </c>
      <c r="U5601" s="3">
        <f>IFERROR(Sales_Datas[[#This Row],[Gross_Profit]]/Sales_Datas[[#This Row],[after_discount]],0)</f>
        <v>0.92300000000000004</v>
      </c>
      <c r="V5601" s="1" t="str">
        <f>IF(Sales_Datas[[#This Row],[base_price]] &lt;= 632200, "Low", (IF(Sales_Datas[[#This Row],[base_price]] &gt;= 10092000, "High", "Medium")))</f>
        <v>Low</v>
      </c>
    </row>
    <row r="5602" spans="1:22" x14ac:dyDescent="0.25">
      <c r="A5602" s="1" t="s">
        <v>15629</v>
      </c>
      <c r="B5602" s="1" t="s">
        <v>15630</v>
      </c>
      <c r="C5602" s="2">
        <v>44524</v>
      </c>
      <c r="D5602" s="1" t="s">
        <v>15631</v>
      </c>
      <c r="E5602" s="4">
        <v>17400</v>
      </c>
      <c r="F5602">
        <v>1</v>
      </c>
      <c r="G5602" s="4">
        <v>174000</v>
      </c>
      <c r="H5602" s="4">
        <v>0</v>
      </c>
      <c r="I5602" s="4">
        <v>174000</v>
      </c>
      <c r="J5602">
        <v>1</v>
      </c>
      <c r="K5602">
        <v>1</v>
      </c>
      <c r="L5602">
        <v>1</v>
      </c>
      <c r="M5602">
        <v>1</v>
      </c>
      <c r="N5602" s="2">
        <v>44503</v>
      </c>
      <c r="O5602" s="1" t="s">
        <v>15632</v>
      </c>
      <c r="P5602" s="4">
        <v>174000</v>
      </c>
      <c r="Q5602" s="4">
        <v>14442</v>
      </c>
      <c r="R5602" s="1" t="s">
        <v>475</v>
      </c>
      <c r="S5602" s="1" t="s">
        <v>50</v>
      </c>
      <c r="T5602" s="4">
        <f>Sales_Datas[[#This Row],[after_discount]]-(Sales_Datas[[#This Row],[qty_ordered]]*Sales_Datas[[#This Row],[cogs]])</f>
        <v>159558</v>
      </c>
      <c r="U5602" s="3">
        <f>IFERROR(Sales_Datas[[#This Row],[Gross_Profit]]/Sales_Datas[[#This Row],[after_discount]],0)</f>
        <v>0.91700000000000004</v>
      </c>
      <c r="V5602" s="1" t="str">
        <f>IF(Sales_Datas[[#This Row],[base_price]] &lt;= 632200, "Low", (IF(Sales_Datas[[#This Row],[base_price]] &gt;= 10092000, "High", "Medium")))</f>
        <v>Low</v>
      </c>
    </row>
    <row r="5603" spans="1:22" x14ac:dyDescent="0.25">
      <c r="A5603" s="1" t="s">
        <v>15633</v>
      </c>
      <c r="B5603" s="1" t="s">
        <v>15634</v>
      </c>
      <c r="C5603" s="2">
        <v>44772</v>
      </c>
      <c r="D5603" s="1" t="s">
        <v>15631</v>
      </c>
      <c r="E5603" s="4">
        <v>17400</v>
      </c>
      <c r="F5603">
        <v>1</v>
      </c>
      <c r="G5603" s="4">
        <v>174000</v>
      </c>
      <c r="H5603" s="4">
        <v>0</v>
      </c>
      <c r="I5603" s="4">
        <v>174000</v>
      </c>
      <c r="J5603">
        <v>1</v>
      </c>
      <c r="K5603">
        <v>1</v>
      </c>
      <c r="L5603">
        <v>1</v>
      </c>
      <c r="M5603">
        <v>1</v>
      </c>
      <c r="N5603" s="2">
        <v>44392</v>
      </c>
      <c r="O5603" s="1" t="s">
        <v>15632</v>
      </c>
      <c r="P5603" s="4">
        <v>174000</v>
      </c>
      <c r="Q5603" s="4">
        <v>14442</v>
      </c>
      <c r="R5603" s="1" t="s">
        <v>475</v>
      </c>
      <c r="S5603" s="1" t="s">
        <v>50</v>
      </c>
      <c r="T5603" s="4">
        <f>Sales_Datas[[#This Row],[after_discount]]-(Sales_Datas[[#This Row],[qty_ordered]]*Sales_Datas[[#This Row],[cogs]])</f>
        <v>159558</v>
      </c>
      <c r="U5603" s="3">
        <f>IFERROR(Sales_Datas[[#This Row],[Gross_Profit]]/Sales_Datas[[#This Row],[after_discount]],0)</f>
        <v>0.91700000000000004</v>
      </c>
      <c r="V5603" s="1" t="str">
        <f>IF(Sales_Datas[[#This Row],[base_price]] &lt;= 632200, "Low", (IF(Sales_Datas[[#This Row],[base_price]] &gt;= 10092000, "High", "Medium")))</f>
        <v>Low</v>
      </c>
    </row>
    <row r="5604" spans="1:22" x14ac:dyDescent="0.25">
      <c r="A5604" s="1" t="s">
        <v>15635</v>
      </c>
      <c r="B5604" s="1" t="s">
        <v>15636</v>
      </c>
      <c r="C5604" s="2">
        <v>44461</v>
      </c>
      <c r="D5604" s="1" t="s">
        <v>15637</v>
      </c>
      <c r="E5604" s="4">
        <v>17400</v>
      </c>
      <c r="F5604">
        <v>1</v>
      </c>
      <c r="G5604" s="4">
        <v>174000</v>
      </c>
      <c r="H5604" s="4">
        <v>0</v>
      </c>
      <c r="I5604" s="4">
        <v>174000</v>
      </c>
      <c r="J5604">
        <v>1</v>
      </c>
      <c r="K5604">
        <v>1</v>
      </c>
      <c r="L5604">
        <v>1</v>
      </c>
      <c r="M5604">
        <v>1</v>
      </c>
      <c r="N5604" s="2">
        <v>44430</v>
      </c>
      <c r="O5604" s="1" t="s">
        <v>15638</v>
      </c>
      <c r="P5604" s="4">
        <v>174000</v>
      </c>
      <c r="Q5604" s="4">
        <v>12876</v>
      </c>
      <c r="R5604" s="1" t="s">
        <v>383</v>
      </c>
      <c r="S5604" s="1" t="s">
        <v>50</v>
      </c>
      <c r="T5604" s="4">
        <f>Sales_Datas[[#This Row],[after_discount]]-(Sales_Datas[[#This Row],[qty_ordered]]*Sales_Datas[[#This Row],[cogs]])</f>
        <v>161124</v>
      </c>
      <c r="U5604" s="3">
        <f>IFERROR(Sales_Datas[[#This Row],[Gross_Profit]]/Sales_Datas[[#This Row],[after_discount]],0)</f>
        <v>0.92600000000000005</v>
      </c>
      <c r="V5604" s="1" t="str">
        <f>IF(Sales_Datas[[#This Row],[base_price]] &lt;= 632200, "Low", (IF(Sales_Datas[[#This Row],[base_price]] &gt;= 10092000, "High", "Medium")))</f>
        <v>Low</v>
      </c>
    </row>
    <row r="5605" spans="1:22" x14ac:dyDescent="0.25">
      <c r="A5605" s="1" t="s">
        <v>15639</v>
      </c>
      <c r="B5605" s="1" t="s">
        <v>14969</v>
      </c>
      <c r="C5605" s="2">
        <v>44467</v>
      </c>
      <c r="D5605" s="1" t="s">
        <v>15640</v>
      </c>
      <c r="E5605" s="4">
        <v>17400</v>
      </c>
      <c r="F5605">
        <v>1</v>
      </c>
      <c r="G5605" s="4">
        <v>174000</v>
      </c>
      <c r="H5605" s="4">
        <v>0</v>
      </c>
      <c r="I5605" s="4">
        <v>174000</v>
      </c>
      <c r="J5605">
        <v>1</v>
      </c>
      <c r="K5605">
        <v>0</v>
      </c>
      <c r="L5605">
        <v>0</v>
      </c>
      <c r="M5605">
        <v>4</v>
      </c>
      <c r="N5605" s="2">
        <v>44449</v>
      </c>
      <c r="O5605" s="1" t="s">
        <v>15641</v>
      </c>
      <c r="P5605" s="4">
        <v>162980</v>
      </c>
      <c r="Q5605" s="4">
        <v>13166</v>
      </c>
      <c r="R5605" s="1" t="s">
        <v>383</v>
      </c>
      <c r="S5605" s="1" t="s">
        <v>34</v>
      </c>
      <c r="T5605" s="4">
        <f>Sales_Datas[[#This Row],[after_discount]]-(Sales_Datas[[#This Row],[qty_ordered]]*Sales_Datas[[#This Row],[cogs]])</f>
        <v>160834</v>
      </c>
      <c r="U5605" s="3">
        <f>IFERROR(Sales_Datas[[#This Row],[Gross_Profit]]/Sales_Datas[[#This Row],[after_discount]],0)</f>
        <v>0.92433333333333334</v>
      </c>
      <c r="V5605" s="1" t="str">
        <f>IF(Sales_Datas[[#This Row],[base_price]] &lt;= 632200, "Low", (IF(Sales_Datas[[#This Row],[base_price]] &gt;= 10092000, "High", "Medium")))</f>
        <v>Low</v>
      </c>
    </row>
    <row r="5606" spans="1:22" x14ac:dyDescent="0.25">
      <c r="A5606" s="1" t="s">
        <v>15642</v>
      </c>
      <c r="B5606" s="1" t="s">
        <v>15643</v>
      </c>
      <c r="C5606" s="2">
        <v>44469</v>
      </c>
      <c r="D5606" s="1" t="s">
        <v>15644</v>
      </c>
      <c r="E5606" s="4">
        <v>17400</v>
      </c>
      <c r="F5606">
        <v>1</v>
      </c>
      <c r="G5606" s="4">
        <v>174000</v>
      </c>
      <c r="H5606" s="4">
        <v>0</v>
      </c>
      <c r="I5606" s="4">
        <v>174000</v>
      </c>
      <c r="J5606">
        <v>1</v>
      </c>
      <c r="K5606">
        <v>1</v>
      </c>
      <c r="L5606">
        <v>1</v>
      </c>
      <c r="M5606">
        <v>1</v>
      </c>
      <c r="N5606" s="2">
        <v>44457</v>
      </c>
      <c r="O5606" s="1" t="s">
        <v>15645</v>
      </c>
      <c r="P5606" s="4">
        <v>174000</v>
      </c>
      <c r="Q5606" s="4">
        <v>14964</v>
      </c>
      <c r="R5606" s="1" t="s">
        <v>383</v>
      </c>
      <c r="S5606" s="1" t="s">
        <v>50</v>
      </c>
      <c r="T5606" s="4">
        <f>Sales_Datas[[#This Row],[after_discount]]-(Sales_Datas[[#This Row],[qty_ordered]]*Sales_Datas[[#This Row],[cogs]])</f>
        <v>159036</v>
      </c>
      <c r="U5606" s="3">
        <f>IFERROR(Sales_Datas[[#This Row],[Gross_Profit]]/Sales_Datas[[#This Row],[after_discount]],0)</f>
        <v>0.91400000000000003</v>
      </c>
      <c r="V5606" s="1" t="str">
        <f>IF(Sales_Datas[[#This Row],[base_price]] &lt;= 632200, "Low", (IF(Sales_Datas[[#This Row],[base_price]] &gt;= 10092000, "High", "Medium")))</f>
        <v>Low</v>
      </c>
    </row>
    <row r="5607" spans="1:22" x14ac:dyDescent="0.25">
      <c r="A5607" s="1" t="s">
        <v>15646</v>
      </c>
      <c r="B5607" s="1" t="s">
        <v>15647</v>
      </c>
      <c r="C5607" s="2">
        <v>44510</v>
      </c>
      <c r="D5607" s="1" t="s">
        <v>15648</v>
      </c>
      <c r="E5607" s="4">
        <v>17400</v>
      </c>
      <c r="F5607">
        <v>1</v>
      </c>
      <c r="G5607" s="4">
        <v>174000</v>
      </c>
      <c r="H5607" s="4">
        <v>0</v>
      </c>
      <c r="I5607" s="4">
        <v>174000</v>
      </c>
      <c r="J5607">
        <v>1</v>
      </c>
      <c r="K5607">
        <v>1</v>
      </c>
      <c r="L5607">
        <v>1</v>
      </c>
      <c r="M5607">
        <v>4</v>
      </c>
      <c r="N5607" s="2">
        <v>44424</v>
      </c>
      <c r="O5607" s="1" t="s">
        <v>15649</v>
      </c>
      <c r="P5607" s="4">
        <v>174000</v>
      </c>
      <c r="Q5607" s="4">
        <v>14094</v>
      </c>
      <c r="R5607" s="1" t="s">
        <v>383</v>
      </c>
      <c r="S5607" s="1" t="s">
        <v>34</v>
      </c>
      <c r="T5607" s="4">
        <f>Sales_Datas[[#This Row],[after_discount]]-(Sales_Datas[[#This Row],[qty_ordered]]*Sales_Datas[[#This Row],[cogs]])</f>
        <v>159906</v>
      </c>
      <c r="U5607" s="3">
        <f>IFERROR(Sales_Datas[[#This Row],[Gross_Profit]]/Sales_Datas[[#This Row],[after_discount]],0)</f>
        <v>0.91900000000000004</v>
      </c>
      <c r="V5607" s="1" t="str">
        <f>IF(Sales_Datas[[#This Row],[base_price]] &lt;= 632200, "Low", (IF(Sales_Datas[[#This Row],[base_price]] &gt;= 10092000, "High", "Medium")))</f>
        <v>Low</v>
      </c>
    </row>
    <row r="5608" spans="1:22" x14ac:dyDescent="0.25">
      <c r="A5608" s="1" t="s">
        <v>15650</v>
      </c>
      <c r="B5608" s="1" t="s">
        <v>15651</v>
      </c>
      <c r="C5608" s="2">
        <v>44513</v>
      </c>
      <c r="D5608" s="1" t="s">
        <v>15652</v>
      </c>
      <c r="E5608" s="4">
        <v>17400</v>
      </c>
      <c r="F5608">
        <v>1</v>
      </c>
      <c r="G5608" s="4">
        <v>174000</v>
      </c>
      <c r="H5608" s="4">
        <v>0</v>
      </c>
      <c r="I5608" s="4">
        <v>174000</v>
      </c>
      <c r="J5608">
        <v>1</v>
      </c>
      <c r="K5608">
        <v>1</v>
      </c>
      <c r="L5608">
        <v>1</v>
      </c>
      <c r="M5608">
        <v>1</v>
      </c>
      <c r="N5608" s="2">
        <v>44378</v>
      </c>
      <c r="O5608" s="1" t="s">
        <v>15653</v>
      </c>
      <c r="P5608" s="4">
        <v>174000</v>
      </c>
      <c r="Q5608" s="4">
        <v>13746</v>
      </c>
      <c r="R5608" s="1" t="s">
        <v>383</v>
      </c>
      <c r="S5608" s="1" t="s">
        <v>50</v>
      </c>
      <c r="T5608" s="4">
        <f>Sales_Datas[[#This Row],[after_discount]]-(Sales_Datas[[#This Row],[qty_ordered]]*Sales_Datas[[#This Row],[cogs]])</f>
        <v>160254</v>
      </c>
      <c r="U5608" s="3">
        <f>IFERROR(Sales_Datas[[#This Row],[Gross_Profit]]/Sales_Datas[[#This Row],[after_discount]],0)</f>
        <v>0.92100000000000004</v>
      </c>
      <c r="V5608" s="1" t="str">
        <f>IF(Sales_Datas[[#This Row],[base_price]] &lt;= 632200, "Low", (IF(Sales_Datas[[#This Row],[base_price]] &gt;= 10092000, "High", "Medium")))</f>
        <v>Low</v>
      </c>
    </row>
    <row r="5609" spans="1:22" x14ac:dyDescent="0.25">
      <c r="A5609" s="1" t="s">
        <v>15654</v>
      </c>
      <c r="B5609" s="1" t="s">
        <v>15655</v>
      </c>
      <c r="C5609" s="2">
        <v>44564</v>
      </c>
      <c r="D5609" s="1" t="s">
        <v>15656</v>
      </c>
      <c r="E5609" s="4">
        <v>17400</v>
      </c>
      <c r="F5609">
        <v>1</v>
      </c>
      <c r="G5609" s="4">
        <v>174000</v>
      </c>
      <c r="H5609" s="4">
        <v>0</v>
      </c>
      <c r="I5609" s="4">
        <v>174000</v>
      </c>
      <c r="J5609">
        <v>1</v>
      </c>
      <c r="K5609">
        <v>1</v>
      </c>
      <c r="L5609">
        <v>1</v>
      </c>
      <c r="M5609">
        <v>1</v>
      </c>
      <c r="N5609" s="2">
        <v>44634</v>
      </c>
      <c r="O5609" s="1" t="s">
        <v>15657</v>
      </c>
      <c r="P5609" s="4">
        <v>174000</v>
      </c>
      <c r="Q5609" s="4">
        <v>14616</v>
      </c>
      <c r="R5609" s="1" t="s">
        <v>383</v>
      </c>
      <c r="S5609" s="1" t="s">
        <v>50</v>
      </c>
      <c r="T5609" s="4">
        <f>Sales_Datas[[#This Row],[after_discount]]-(Sales_Datas[[#This Row],[qty_ordered]]*Sales_Datas[[#This Row],[cogs]])</f>
        <v>159384</v>
      </c>
      <c r="U5609" s="3">
        <f>IFERROR(Sales_Datas[[#This Row],[Gross_Profit]]/Sales_Datas[[#This Row],[after_discount]],0)</f>
        <v>0.91600000000000004</v>
      </c>
      <c r="V5609" s="1" t="str">
        <f>IF(Sales_Datas[[#This Row],[base_price]] &lt;= 632200, "Low", (IF(Sales_Datas[[#This Row],[base_price]] &gt;= 10092000, "High", "Medium")))</f>
        <v>Low</v>
      </c>
    </row>
    <row r="5610" spans="1:22" x14ac:dyDescent="0.25">
      <c r="A5610" s="1" t="s">
        <v>15658</v>
      </c>
      <c r="B5610" s="1" t="s">
        <v>15659</v>
      </c>
      <c r="C5610" s="2">
        <v>44599</v>
      </c>
      <c r="D5610" s="1" t="s">
        <v>15660</v>
      </c>
      <c r="E5610" s="4">
        <v>17400</v>
      </c>
      <c r="F5610">
        <v>1</v>
      </c>
      <c r="G5610" s="4">
        <v>174000</v>
      </c>
      <c r="H5610" s="4">
        <v>0</v>
      </c>
      <c r="I5610" s="4">
        <v>174000</v>
      </c>
      <c r="J5610">
        <v>1</v>
      </c>
      <c r="K5610">
        <v>1</v>
      </c>
      <c r="L5610">
        <v>0</v>
      </c>
      <c r="M5610">
        <v>1</v>
      </c>
      <c r="N5610" s="2">
        <v>44622</v>
      </c>
      <c r="O5610" s="1" t="s">
        <v>15661</v>
      </c>
      <c r="P5610" s="4">
        <v>174000</v>
      </c>
      <c r="Q5610" s="4">
        <v>12006</v>
      </c>
      <c r="R5610" s="1" t="s">
        <v>383</v>
      </c>
      <c r="S5610" s="1" t="s">
        <v>50</v>
      </c>
      <c r="T5610" s="4">
        <f>Sales_Datas[[#This Row],[after_discount]]-(Sales_Datas[[#This Row],[qty_ordered]]*Sales_Datas[[#This Row],[cogs]])</f>
        <v>161994</v>
      </c>
      <c r="U5610" s="3">
        <f>IFERROR(Sales_Datas[[#This Row],[Gross_Profit]]/Sales_Datas[[#This Row],[after_discount]],0)</f>
        <v>0.93100000000000005</v>
      </c>
      <c r="V5610" s="1" t="str">
        <f>IF(Sales_Datas[[#This Row],[base_price]] &lt;= 632200, "Low", (IF(Sales_Datas[[#This Row],[base_price]] &gt;= 10092000, "High", "Medium")))</f>
        <v>Low</v>
      </c>
    </row>
    <row r="5611" spans="1:22" x14ac:dyDescent="0.25">
      <c r="A5611" s="1" t="s">
        <v>15662</v>
      </c>
      <c r="B5611" s="1" t="s">
        <v>15647</v>
      </c>
      <c r="C5611" s="2">
        <v>44653</v>
      </c>
      <c r="D5611" s="1" t="s">
        <v>15663</v>
      </c>
      <c r="E5611" s="4">
        <v>17400</v>
      </c>
      <c r="F5611">
        <v>1</v>
      </c>
      <c r="G5611" s="4">
        <v>174000</v>
      </c>
      <c r="H5611" s="4">
        <v>0</v>
      </c>
      <c r="I5611" s="4">
        <v>174000</v>
      </c>
      <c r="J5611">
        <v>1</v>
      </c>
      <c r="K5611">
        <v>1</v>
      </c>
      <c r="L5611">
        <v>1</v>
      </c>
      <c r="M5611">
        <v>4</v>
      </c>
      <c r="N5611" s="2">
        <v>44424</v>
      </c>
      <c r="O5611" s="1" t="s">
        <v>15664</v>
      </c>
      <c r="P5611" s="4">
        <v>174000</v>
      </c>
      <c r="Q5611" s="4">
        <v>12006</v>
      </c>
      <c r="R5611" s="1" t="s">
        <v>383</v>
      </c>
      <c r="S5611" s="1" t="s">
        <v>34</v>
      </c>
      <c r="T5611" s="4">
        <f>Sales_Datas[[#This Row],[after_discount]]-(Sales_Datas[[#This Row],[qty_ordered]]*Sales_Datas[[#This Row],[cogs]])</f>
        <v>161994</v>
      </c>
      <c r="U5611" s="3">
        <f>IFERROR(Sales_Datas[[#This Row],[Gross_Profit]]/Sales_Datas[[#This Row],[after_discount]],0)</f>
        <v>0.93100000000000005</v>
      </c>
      <c r="V5611" s="1" t="str">
        <f>IF(Sales_Datas[[#This Row],[base_price]] &lt;= 632200, "Low", (IF(Sales_Datas[[#This Row],[base_price]] &gt;= 10092000, "High", "Medium")))</f>
        <v>Low</v>
      </c>
    </row>
    <row r="5612" spans="1:22" x14ac:dyDescent="0.25">
      <c r="A5612" s="1" t="s">
        <v>15665</v>
      </c>
      <c r="B5612" s="1" t="s">
        <v>15666</v>
      </c>
      <c r="C5612" s="2">
        <v>44696</v>
      </c>
      <c r="D5612" s="1" t="s">
        <v>15667</v>
      </c>
      <c r="E5612" s="4">
        <v>17400</v>
      </c>
      <c r="F5612">
        <v>1</v>
      </c>
      <c r="G5612" s="4">
        <v>174000</v>
      </c>
      <c r="H5612" s="4">
        <v>0</v>
      </c>
      <c r="I5612" s="4">
        <v>174000</v>
      </c>
      <c r="J5612">
        <v>1</v>
      </c>
      <c r="K5612">
        <v>1</v>
      </c>
      <c r="L5612">
        <v>1</v>
      </c>
      <c r="M5612">
        <v>1</v>
      </c>
      <c r="N5612" s="2">
        <v>44682</v>
      </c>
      <c r="O5612" s="1" t="s">
        <v>15668</v>
      </c>
      <c r="P5612" s="4">
        <v>165300</v>
      </c>
      <c r="Q5612" s="4">
        <v>12702</v>
      </c>
      <c r="R5612" s="1" t="s">
        <v>383</v>
      </c>
      <c r="S5612" s="1" t="s">
        <v>50</v>
      </c>
      <c r="T5612" s="4">
        <f>Sales_Datas[[#This Row],[after_discount]]-(Sales_Datas[[#This Row],[qty_ordered]]*Sales_Datas[[#This Row],[cogs]])</f>
        <v>161298</v>
      </c>
      <c r="U5612" s="3">
        <f>IFERROR(Sales_Datas[[#This Row],[Gross_Profit]]/Sales_Datas[[#This Row],[after_discount]],0)</f>
        <v>0.92700000000000005</v>
      </c>
      <c r="V5612" s="1" t="str">
        <f>IF(Sales_Datas[[#This Row],[base_price]] &lt;= 632200, "Low", (IF(Sales_Datas[[#This Row],[base_price]] &gt;= 10092000, "High", "Medium")))</f>
        <v>Low</v>
      </c>
    </row>
    <row r="5613" spans="1:22" x14ac:dyDescent="0.25">
      <c r="A5613" s="1" t="s">
        <v>15669</v>
      </c>
      <c r="B5613" s="1" t="s">
        <v>15670</v>
      </c>
      <c r="C5613" s="2">
        <v>44703</v>
      </c>
      <c r="D5613" s="1" t="s">
        <v>15671</v>
      </c>
      <c r="E5613" s="4">
        <v>17400</v>
      </c>
      <c r="F5613">
        <v>1</v>
      </c>
      <c r="G5613" s="4">
        <v>174000</v>
      </c>
      <c r="H5613" s="4">
        <v>0</v>
      </c>
      <c r="I5613" s="4">
        <v>174000</v>
      </c>
      <c r="J5613">
        <v>1</v>
      </c>
      <c r="K5613">
        <v>1</v>
      </c>
      <c r="L5613">
        <v>1</v>
      </c>
      <c r="M5613">
        <v>1</v>
      </c>
      <c r="N5613" s="2">
        <v>44689</v>
      </c>
      <c r="O5613" s="1" t="s">
        <v>15672</v>
      </c>
      <c r="P5613" s="4">
        <v>162980</v>
      </c>
      <c r="Q5613" s="4">
        <v>14152</v>
      </c>
      <c r="R5613" s="1" t="s">
        <v>383</v>
      </c>
      <c r="S5613" s="1" t="s">
        <v>50</v>
      </c>
      <c r="T5613" s="4">
        <f>Sales_Datas[[#This Row],[after_discount]]-(Sales_Datas[[#This Row],[qty_ordered]]*Sales_Datas[[#This Row],[cogs]])</f>
        <v>159848</v>
      </c>
      <c r="U5613" s="3">
        <f>IFERROR(Sales_Datas[[#This Row],[Gross_Profit]]/Sales_Datas[[#This Row],[after_discount]],0)</f>
        <v>0.91866666666666663</v>
      </c>
      <c r="V5613" s="1" t="str">
        <f>IF(Sales_Datas[[#This Row],[base_price]] &lt;= 632200, "Low", (IF(Sales_Datas[[#This Row],[base_price]] &gt;= 10092000, "High", "Medium")))</f>
        <v>Low</v>
      </c>
    </row>
    <row r="5614" spans="1:22" x14ac:dyDescent="0.25">
      <c r="A5614" s="1" t="s">
        <v>15673</v>
      </c>
      <c r="B5614" s="1" t="s">
        <v>15674</v>
      </c>
      <c r="C5614" s="2">
        <v>44770</v>
      </c>
      <c r="D5614" s="1" t="s">
        <v>15675</v>
      </c>
      <c r="E5614" s="4">
        <v>17400</v>
      </c>
      <c r="F5614">
        <v>1</v>
      </c>
      <c r="G5614" s="4">
        <v>174000</v>
      </c>
      <c r="H5614" s="4">
        <v>0</v>
      </c>
      <c r="I5614" s="4">
        <v>174000</v>
      </c>
      <c r="J5614">
        <v>1</v>
      </c>
      <c r="K5614">
        <v>1</v>
      </c>
      <c r="L5614">
        <v>1</v>
      </c>
      <c r="M5614">
        <v>1</v>
      </c>
      <c r="N5614" s="2">
        <v>44762</v>
      </c>
      <c r="O5614" s="1" t="s">
        <v>15676</v>
      </c>
      <c r="P5614" s="4">
        <v>165300</v>
      </c>
      <c r="Q5614" s="4">
        <v>13514</v>
      </c>
      <c r="R5614" s="1" t="s">
        <v>383</v>
      </c>
      <c r="S5614" s="1" t="s">
        <v>50</v>
      </c>
      <c r="T5614" s="4">
        <f>Sales_Datas[[#This Row],[after_discount]]-(Sales_Datas[[#This Row],[qty_ordered]]*Sales_Datas[[#This Row],[cogs]])</f>
        <v>160486</v>
      </c>
      <c r="U5614" s="3">
        <f>IFERROR(Sales_Datas[[#This Row],[Gross_Profit]]/Sales_Datas[[#This Row],[after_discount]],0)</f>
        <v>0.92233333333333334</v>
      </c>
      <c r="V5614" s="1" t="str">
        <f>IF(Sales_Datas[[#This Row],[base_price]] &lt;= 632200, "Low", (IF(Sales_Datas[[#This Row],[base_price]] &gt;= 10092000, "High", "Medium")))</f>
        <v>Low</v>
      </c>
    </row>
    <row r="5615" spans="1:22" x14ac:dyDescent="0.25">
      <c r="A5615" s="1" t="s">
        <v>15677</v>
      </c>
      <c r="B5615" s="1" t="s">
        <v>15678</v>
      </c>
      <c r="C5615" s="2">
        <v>44811</v>
      </c>
      <c r="D5615" s="1" t="s">
        <v>15679</v>
      </c>
      <c r="E5615" s="4">
        <v>17400</v>
      </c>
      <c r="F5615">
        <v>1</v>
      </c>
      <c r="G5615" s="4">
        <v>174000</v>
      </c>
      <c r="H5615" s="4">
        <v>0</v>
      </c>
      <c r="I5615" s="4">
        <v>174000</v>
      </c>
      <c r="J5615">
        <v>1</v>
      </c>
      <c r="K5615">
        <v>1</v>
      </c>
      <c r="L5615">
        <v>1</v>
      </c>
      <c r="M5615">
        <v>1</v>
      </c>
      <c r="N5615" s="2">
        <v>44708</v>
      </c>
      <c r="O5615" s="1" t="s">
        <v>15680</v>
      </c>
      <c r="P5615" s="4">
        <v>174000</v>
      </c>
      <c r="Q5615" s="4">
        <v>12180</v>
      </c>
      <c r="R5615" s="1" t="s">
        <v>383</v>
      </c>
      <c r="S5615" s="1" t="s">
        <v>50</v>
      </c>
      <c r="T5615" s="4">
        <f>Sales_Datas[[#This Row],[after_discount]]-(Sales_Datas[[#This Row],[qty_ordered]]*Sales_Datas[[#This Row],[cogs]])</f>
        <v>161820</v>
      </c>
      <c r="U5615" s="3">
        <f>IFERROR(Sales_Datas[[#This Row],[Gross_Profit]]/Sales_Datas[[#This Row],[after_discount]],0)</f>
        <v>0.93</v>
      </c>
      <c r="V5615" s="1" t="str">
        <f>IF(Sales_Datas[[#This Row],[base_price]] &lt;= 632200, "Low", (IF(Sales_Datas[[#This Row],[base_price]] &gt;= 10092000, "High", "Medium")))</f>
        <v>Low</v>
      </c>
    </row>
    <row r="5616" spans="1:22" x14ac:dyDescent="0.25">
      <c r="A5616" s="1" t="s">
        <v>15681</v>
      </c>
      <c r="B5616" s="1" t="s">
        <v>15682</v>
      </c>
      <c r="C5616" s="2">
        <v>44600</v>
      </c>
      <c r="D5616" s="1" t="s">
        <v>15683</v>
      </c>
      <c r="E5616" s="4">
        <v>17342</v>
      </c>
      <c r="F5616">
        <v>1</v>
      </c>
      <c r="G5616" s="4">
        <v>173420</v>
      </c>
      <c r="H5616" s="4">
        <v>0</v>
      </c>
      <c r="I5616" s="4">
        <v>173420</v>
      </c>
      <c r="J5616">
        <v>1</v>
      </c>
      <c r="K5616">
        <v>1</v>
      </c>
      <c r="L5616">
        <v>0</v>
      </c>
      <c r="M5616">
        <v>1</v>
      </c>
      <c r="N5616" s="2">
        <v>44390</v>
      </c>
      <c r="O5616" s="1" t="s">
        <v>15684</v>
      </c>
      <c r="P5616" s="4">
        <v>173420</v>
      </c>
      <c r="Q5616" s="4">
        <v>11078</v>
      </c>
      <c r="R5616" s="1" t="s">
        <v>383</v>
      </c>
      <c r="S5616" s="1" t="s">
        <v>50</v>
      </c>
      <c r="T5616" s="4">
        <f>Sales_Datas[[#This Row],[after_discount]]-(Sales_Datas[[#This Row],[qty_ordered]]*Sales_Datas[[#This Row],[cogs]])</f>
        <v>162342</v>
      </c>
      <c r="U5616" s="3">
        <f>IFERROR(Sales_Datas[[#This Row],[Gross_Profit]]/Sales_Datas[[#This Row],[after_discount]],0)</f>
        <v>0.93612040133779262</v>
      </c>
      <c r="V5616" s="1" t="str">
        <f>IF(Sales_Datas[[#This Row],[base_price]] &lt;= 632200, "Low", (IF(Sales_Datas[[#This Row],[base_price]] &gt;= 10092000, "High", "Medium")))</f>
        <v>Low</v>
      </c>
    </row>
    <row r="5617" spans="1:22" x14ac:dyDescent="0.25">
      <c r="A5617" s="1" t="s">
        <v>15685</v>
      </c>
      <c r="B5617" s="1" t="s">
        <v>10545</v>
      </c>
      <c r="C5617" s="2">
        <v>44294</v>
      </c>
      <c r="D5617" s="1" t="s">
        <v>15686</v>
      </c>
      <c r="E5617" s="4">
        <v>17342</v>
      </c>
      <c r="F5617">
        <v>1</v>
      </c>
      <c r="G5617" s="4">
        <v>173420</v>
      </c>
      <c r="H5617" s="4">
        <v>0</v>
      </c>
      <c r="I5617" s="4">
        <v>173420</v>
      </c>
      <c r="J5617">
        <v>1</v>
      </c>
      <c r="K5617">
        <v>1</v>
      </c>
      <c r="L5617">
        <v>1</v>
      </c>
      <c r="M5617">
        <v>1</v>
      </c>
      <c r="N5617" s="2">
        <v>44379</v>
      </c>
      <c r="O5617" s="1" t="s">
        <v>15687</v>
      </c>
      <c r="P5617" s="4">
        <v>173420</v>
      </c>
      <c r="Q5617" s="4">
        <v>12122</v>
      </c>
      <c r="R5617" s="1" t="s">
        <v>75</v>
      </c>
      <c r="S5617" s="1" t="s">
        <v>50</v>
      </c>
      <c r="T5617" s="4">
        <f>Sales_Datas[[#This Row],[after_discount]]-(Sales_Datas[[#This Row],[qty_ordered]]*Sales_Datas[[#This Row],[cogs]])</f>
        <v>161298</v>
      </c>
      <c r="U5617" s="3">
        <f>IFERROR(Sales_Datas[[#This Row],[Gross_Profit]]/Sales_Datas[[#This Row],[after_discount]],0)</f>
        <v>0.93010033444816054</v>
      </c>
      <c r="V5617" s="1" t="str">
        <f>IF(Sales_Datas[[#This Row],[base_price]] &lt;= 632200, "Low", (IF(Sales_Datas[[#This Row],[base_price]] &gt;= 10092000, "High", "Medium")))</f>
        <v>Low</v>
      </c>
    </row>
    <row r="5618" spans="1:22" x14ac:dyDescent="0.25">
      <c r="A5618" s="1" t="s">
        <v>15688</v>
      </c>
      <c r="B5618" s="1" t="s">
        <v>15689</v>
      </c>
      <c r="C5618" s="2">
        <v>44386</v>
      </c>
      <c r="D5618" s="1" t="s">
        <v>15686</v>
      </c>
      <c r="E5618" s="4">
        <v>17342</v>
      </c>
      <c r="F5618">
        <v>1</v>
      </c>
      <c r="G5618" s="4">
        <v>173420</v>
      </c>
      <c r="H5618" s="4">
        <v>0</v>
      </c>
      <c r="I5618" s="4">
        <v>173420</v>
      </c>
      <c r="J5618">
        <v>1</v>
      </c>
      <c r="K5618">
        <v>1</v>
      </c>
      <c r="L5618">
        <v>1</v>
      </c>
      <c r="M5618">
        <v>1</v>
      </c>
      <c r="N5618" s="2">
        <v>44449</v>
      </c>
      <c r="O5618" s="1" t="s">
        <v>15687</v>
      </c>
      <c r="P5618" s="4">
        <v>173420</v>
      </c>
      <c r="Q5618" s="4">
        <v>12122</v>
      </c>
      <c r="R5618" s="1" t="s">
        <v>75</v>
      </c>
      <c r="S5618" s="1" t="s">
        <v>50</v>
      </c>
      <c r="T5618" s="4">
        <f>Sales_Datas[[#This Row],[after_discount]]-(Sales_Datas[[#This Row],[qty_ordered]]*Sales_Datas[[#This Row],[cogs]])</f>
        <v>161298</v>
      </c>
      <c r="U5618" s="3">
        <f>IFERROR(Sales_Datas[[#This Row],[Gross_Profit]]/Sales_Datas[[#This Row],[after_discount]],0)</f>
        <v>0.93010033444816054</v>
      </c>
      <c r="V5618" s="1" t="str">
        <f>IF(Sales_Datas[[#This Row],[base_price]] &lt;= 632200, "Low", (IF(Sales_Datas[[#This Row],[base_price]] &gt;= 10092000, "High", "Medium")))</f>
        <v>Low</v>
      </c>
    </row>
    <row r="5619" spans="1:22" x14ac:dyDescent="0.25">
      <c r="A5619" s="1" t="s">
        <v>15690</v>
      </c>
      <c r="B5619" s="1" t="s">
        <v>13689</v>
      </c>
      <c r="C5619" s="2">
        <v>44416</v>
      </c>
      <c r="D5619" s="1" t="s">
        <v>15686</v>
      </c>
      <c r="E5619" s="4">
        <v>17342</v>
      </c>
      <c r="F5619">
        <v>1</v>
      </c>
      <c r="G5619" s="4">
        <v>173420</v>
      </c>
      <c r="H5619" s="4">
        <v>0</v>
      </c>
      <c r="I5619" s="4">
        <v>173420</v>
      </c>
      <c r="J5619">
        <v>1</v>
      </c>
      <c r="K5619">
        <v>0</v>
      </c>
      <c r="L5619">
        <v>0</v>
      </c>
      <c r="M5619">
        <v>8</v>
      </c>
      <c r="N5619" s="2">
        <v>44409</v>
      </c>
      <c r="O5619" s="1" t="s">
        <v>15687</v>
      </c>
      <c r="P5619" s="4">
        <v>173420</v>
      </c>
      <c r="Q5619" s="4">
        <v>12122</v>
      </c>
      <c r="R5619" s="1" t="s">
        <v>75</v>
      </c>
      <c r="S5619" s="1" t="s">
        <v>1115</v>
      </c>
      <c r="T5619" s="4">
        <f>Sales_Datas[[#This Row],[after_discount]]-(Sales_Datas[[#This Row],[qty_ordered]]*Sales_Datas[[#This Row],[cogs]])</f>
        <v>161298</v>
      </c>
      <c r="U5619" s="3">
        <f>IFERROR(Sales_Datas[[#This Row],[Gross_Profit]]/Sales_Datas[[#This Row],[after_discount]],0)</f>
        <v>0.93010033444816054</v>
      </c>
      <c r="V5619" s="1" t="str">
        <f>IF(Sales_Datas[[#This Row],[base_price]] &lt;= 632200, "Low", (IF(Sales_Datas[[#This Row],[base_price]] &gt;= 10092000, "High", "Medium")))</f>
        <v>Low</v>
      </c>
    </row>
    <row r="5620" spans="1:22" x14ac:dyDescent="0.25">
      <c r="A5620" s="1" t="s">
        <v>15691</v>
      </c>
      <c r="B5620" s="1" t="s">
        <v>14237</v>
      </c>
      <c r="C5620" s="2">
        <v>44424</v>
      </c>
      <c r="D5620" s="1" t="s">
        <v>15692</v>
      </c>
      <c r="E5620" s="4">
        <v>17342</v>
      </c>
      <c r="F5620">
        <v>1</v>
      </c>
      <c r="G5620" s="4">
        <v>173420</v>
      </c>
      <c r="H5620" s="4">
        <v>0</v>
      </c>
      <c r="I5620" s="4">
        <v>173420</v>
      </c>
      <c r="J5620">
        <v>1</v>
      </c>
      <c r="K5620">
        <v>1</v>
      </c>
      <c r="L5620">
        <v>0</v>
      </c>
      <c r="M5620">
        <v>1</v>
      </c>
      <c r="N5620" s="2">
        <v>44401</v>
      </c>
      <c r="O5620" s="1" t="s">
        <v>15693</v>
      </c>
      <c r="P5620" s="4">
        <v>173420</v>
      </c>
      <c r="Q5620" s="4">
        <v>10904</v>
      </c>
      <c r="R5620" s="1" t="s">
        <v>75</v>
      </c>
      <c r="S5620" s="1" t="s">
        <v>50</v>
      </c>
      <c r="T5620" s="4">
        <f>Sales_Datas[[#This Row],[after_discount]]-(Sales_Datas[[#This Row],[qty_ordered]]*Sales_Datas[[#This Row],[cogs]])</f>
        <v>162516</v>
      </c>
      <c r="U5620" s="3">
        <f>IFERROR(Sales_Datas[[#This Row],[Gross_Profit]]/Sales_Datas[[#This Row],[after_discount]],0)</f>
        <v>0.93712374581939795</v>
      </c>
      <c r="V5620" s="1" t="str">
        <f>IF(Sales_Datas[[#This Row],[base_price]] &lt;= 632200, "Low", (IF(Sales_Datas[[#This Row],[base_price]] &gt;= 10092000, "High", "Medium")))</f>
        <v>Low</v>
      </c>
    </row>
    <row r="5621" spans="1:22" x14ac:dyDescent="0.25">
      <c r="A5621" s="1" t="s">
        <v>15694</v>
      </c>
      <c r="B5621" s="1" t="s">
        <v>15695</v>
      </c>
      <c r="C5621" s="2">
        <v>44509</v>
      </c>
      <c r="D5621" s="1" t="s">
        <v>15696</v>
      </c>
      <c r="E5621" s="4">
        <v>17110</v>
      </c>
      <c r="F5621">
        <v>1</v>
      </c>
      <c r="G5621" s="4">
        <v>171100</v>
      </c>
      <c r="H5621" s="4">
        <v>0</v>
      </c>
      <c r="I5621" s="4">
        <v>171100</v>
      </c>
      <c r="J5621">
        <v>1</v>
      </c>
      <c r="K5621">
        <v>1</v>
      </c>
      <c r="L5621">
        <v>1</v>
      </c>
      <c r="M5621">
        <v>1</v>
      </c>
      <c r="N5621" s="2">
        <v>44448</v>
      </c>
      <c r="O5621" s="1" t="s">
        <v>15697</v>
      </c>
      <c r="P5621" s="4">
        <v>171100</v>
      </c>
      <c r="Q5621" s="4">
        <v>12818</v>
      </c>
      <c r="R5621" s="1" t="s">
        <v>475</v>
      </c>
      <c r="S5621" s="1" t="s">
        <v>50</v>
      </c>
      <c r="T5621" s="4">
        <f>Sales_Datas[[#This Row],[after_discount]]-(Sales_Datas[[#This Row],[qty_ordered]]*Sales_Datas[[#This Row],[cogs]])</f>
        <v>158282</v>
      </c>
      <c r="U5621" s="3">
        <f>IFERROR(Sales_Datas[[#This Row],[Gross_Profit]]/Sales_Datas[[#This Row],[after_discount]],0)</f>
        <v>0.92508474576271182</v>
      </c>
      <c r="V5621" s="1" t="str">
        <f>IF(Sales_Datas[[#This Row],[base_price]] &lt;= 632200, "Low", (IF(Sales_Datas[[#This Row],[base_price]] &gt;= 10092000, "High", "Medium")))</f>
        <v>Low</v>
      </c>
    </row>
    <row r="5622" spans="1:22" x14ac:dyDescent="0.25">
      <c r="A5622" s="1" t="s">
        <v>15698</v>
      </c>
      <c r="B5622" s="1" t="s">
        <v>15699</v>
      </c>
      <c r="C5622" s="2">
        <v>44776</v>
      </c>
      <c r="D5622" s="1" t="s">
        <v>15700</v>
      </c>
      <c r="E5622" s="4">
        <v>17110</v>
      </c>
      <c r="F5622">
        <v>1</v>
      </c>
      <c r="G5622" s="4">
        <v>171100</v>
      </c>
      <c r="H5622" s="4">
        <v>0</v>
      </c>
      <c r="I5622" s="4">
        <v>171100</v>
      </c>
      <c r="J5622">
        <v>1</v>
      </c>
      <c r="K5622">
        <v>1</v>
      </c>
      <c r="L5622">
        <v>1</v>
      </c>
      <c r="M5622">
        <v>1</v>
      </c>
      <c r="N5622" s="2">
        <v>44467</v>
      </c>
      <c r="O5622" s="1" t="s">
        <v>15701</v>
      </c>
      <c r="P5622" s="4">
        <v>171100</v>
      </c>
      <c r="Q5622" s="4">
        <v>11078</v>
      </c>
      <c r="R5622" s="1" t="s">
        <v>475</v>
      </c>
      <c r="S5622" s="1" t="s">
        <v>50</v>
      </c>
      <c r="T5622" s="4">
        <f>Sales_Datas[[#This Row],[after_discount]]-(Sales_Datas[[#This Row],[qty_ordered]]*Sales_Datas[[#This Row],[cogs]])</f>
        <v>160022</v>
      </c>
      <c r="U5622" s="3">
        <f>IFERROR(Sales_Datas[[#This Row],[Gross_Profit]]/Sales_Datas[[#This Row],[after_discount]],0)</f>
        <v>0.93525423728813561</v>
      </c>
      <c r="V5622" s="1" t="str">
        <f>IF(Sales_Datas[[#This Row],[base_price]] &lt;= 632200, "Low", (IF(Sales_Datas[[#This Row],[base_price]] &gt;= 10092000, "High", "Medium")))</f>
        <v>Low</v>
      </c>
    </row>
    <row r="5623" spans="1:22" x14ac:dyDescent="0.25">
      <c r="A5623" s="1" t="s">
        <v>15704</v>
      </c>
      <c r="B5623" s="1" t="s">
        <v>15705</v>
      </c>
      <c r="C5623" s="2">
        <v>44763</v>
      </c>
      <c r="D5623" s="1" t="s">
        <v>15702</v>
      </c>
      <c r="E5623" s="4">
        <v>17110</v>
      </c>
      <c r="F5623">
        <v>1</v>
      </c>
      <c r="G5623" s="4">
        <v>171100</v>
      </c>
      <c r="H5623" s="4">
        <v>0</v>
      </c>
      <c r="I5623" s="4">
        <v>171100</v>
      </c>
      <c r="J5623">
        <v>1</v>
      </c>
      <c r="K5623">
        <v>1</v>
      </c>
      <c r="L5623">
        <v>1</v>
      </c>
      <c r="M5623">
        <v>1</v>
      </c>
      <c r="N5623" s="2">
        <v>44762</v>
      </c>
      <c r="O5623" s="1" t="s">
        <v>15703</v>
      </c>
      <c r="P5623" s="4">
        <v>171100</v>
      </c>
      <c r="Q5623" s="4">
        <v>11774</v>
      </c>
      <c r="R5623" s="1" t="s">
        <v>23</v>
      </c>
      <c r="S5623" s="1" t="s">
        <v>50</v>
      </c>
      <c r="T5623" s="4">
        <f>Sales_Datas[[#This Row],[after_discount]]-(Sales_Datas[[#This Row],[qty_ordered]]*Sales_Datas[[#This Row],[cogs]])</f>
        <v>159326</v>
      </c>
      <c r="U5623" s="3">
        <f>IFERROR(Sales_Datas[[#This Row],[Gross_Profit]]/Sales_Datas[[#This Row],[after_discount]],0)</f>
        <v>0.93118644067796608</v>
      </c>
      <c r="V5623" s="1" t="str">
        <f>IF(Sales_Datas[[#This Row],[base_price]] &lt;= 632200, "Low", (IF(Sales_Datas[[#This Row],[base_price]] &gt;= 10092000, "High", "Medium")))</f>
        <v>Low</v>
      </c>
    </row>
    <row r="5624" spans="1:22" x14ac:dyDescent="0.25">
      <c r="A5624" s="1" t="s">
        <v>15706</v>
      </c>
      <c r="B5624" s="1" t="s">
        <v>15707</v>
      </c>
      <c r="C5624" s="2">
        <v>44655</v>
      </c>
      <c r="D5624" s="1" t="s">
        <v>15708</v>
      </c>
      <c r="E5624" s="4">
        <v>17110</v>
      </c>
      <c r="F5624">
        <v>1</v>
      </c>
      <c r="G5624" s="4">
        <v>171100</v>
      </c>
      <c r="H5624" s="4">
        <v>0</v>
      </c>
      <c r="I5624" s="4">
        <v>171100</v>
      </c>
      <c r="J5624">
        <v>1</v>
      </c>
      <c r="K5624">
        <v>1</v>
      </c>
      <c r="L5624">
        <v>1</v>
      </c>
      <c r="M5624">
        <v>1</v>
      </c>
      <c r="N5624" s="2">
        <v>44656</v>
      </c>
      <c r="O5624" s="1" t="s">
        <v>15709</v>
      </c>
      <c r="P5624" s="4">
        <v>171100</v>
      </c>
      <c r="Q5624" s="4">
        <v>10556</v>
      </c>
      <c r="R5624" s="1" t="s">
        <v>383</v>
      </c>
      <c r="S5624" s="1" t="s">
        <v>50</v>
      </c>
      <c r="T5624" s="4">
        <f>Sales_Datas[[#This Row],[after_discount]]-(Sales_Datas[[#This Row],[qty_ordered]]*Sales_Datas[[#This Row],[cogs]])</f>
        <v>160544</v>
      </c>
      <c r="U5624" s="3">
        <f>IFERROR(Sales_Datas[[#This Row],[Gross_Profit]]/Sales_Datas[[#This Row],[after_discount]],0)</f>
        <v>0.93830508474576269</v>
      </c>
      <c r="V5624" s="1" t="str">
        <f>IF(Sales_Datas[[#This Row],[base_price]] &lt;= 632200, "Low", (IF(Sales_Datas[[#This Row],[base_price]] &gt;= 10092000, "High", "Medium")))</f>
        <v>Low</v>
      </c>
    </row>
    <row r="5625" spans="1:22" x14ac:dyDescent="0.25">
      <c r="A5625" s="1" t="s">
        <v>15710</v>
      </c>
      <c r="B5625" s="1" t="s">
        <v>15711</v>
      </c>
      <c r="C5625" s="2">
        <v>44665</v>
      </c>
      <c r="D5625" s="1" t="s">
        <v>15712</v>
      </c>
      <c r="E5625" s="4">
        <v>17052</v>
      </c>
      <c r="F5625">
        <v>1</v>
      </c>
      <c r="G5625" s="4">
        <v>170520</v>
      </c>
      <c r="H5625" s="4">
        <v>0</v>
      </c>
      <c r="I5625" s="4">
        <v>170520</v>
      </c>
      <c r="J5625">
        <v>1</v>
      </c>
      <c r="K5625">
        <v>0</v>
      </c>
      <c r="L5625">
        <v>0</v>
      </c>
      <c r="M5625">
        <v>7</v>
      </c>
      <c r="N5625" s="2">
        <v>44666</v>
      </c>
      <c r="O5625" s="1" t="s">
        <v>15713</v>
      </c>
      <c r="P5625" s="4">
        <v>170520</v>
      </c>
      <c r="Q5625" s="4">
        <v>11716</v>
      </c>
      <c r="R5625" s="1" t="s">
        <v>383</v>
      </c>
      <c r="S5625" s="1" t="s">
        <v>66</v>
      </c>
      <c r="T5625" s="4">
        <f>Sales_Datas[[#This Row],[after_discount]]-(Sales_Datas[[#This Row],[qty_ordered]]*Sales_Datas[[#This Row],[cogs]])</f>
        <v>158804</v>
      </c>
      <c r="U5625" s="3">
        <f>IFERROR(Sales_Datas[[#This Row],[Gross_Profit]]/Sales_Datas[[#This Row],[after_discount]],0)</f>
        <v>0.93129251700680271</v>
      </c>
      <c r="V5625" s="1" t="str">
        <f>IF(Sales_Datas[[#This Row],[base_price]] &lt;= 632200, "Low", (IF(Sales_Datas[[#This Row],[base_price]] &gt;= 10092000, "High", "Medium")))</f>
        <v>Low</v>
      </c>
    </row>
    <row r="5626" spans="1:22" x14ac:dyDescent="0.25">
      <c r="A5626" s="1" t="s">
        <v>15714</v>
      </c>
      <c r="B5626" s="1" t="s">
        <v>15715</v>
      </c>
      <c r="C5626" s="2">
        <v>44207</v>
      </c>
      <c r="D5626" s="1" t="s">
        <v>12555</v>
      </c>
      <c r="E5626" s="4">
        <v>16820</v>
      </c>
      <c r="F5626">
        <v>1</v>
      </c>
      <c r="G5626" s="4">
        <v>168200</v>
      </c>
      <c r="H5626" s="4">
        <v>0</v>
      </c>
      <c r="I5626" s="4">
        <v>168200</v>
      </c>
      <c r="J5626">
        <v>1</v>
      </c>
      <c r="K5626">
        <v>1</v>
      </c>
      <c r="L5626">
        <v>1</v>
      </c>
      <c r="M5626">
        <v>1</v>
      </c>
      <c r="N5626" s="2">
        <v>44491</v>
      </c>
      <c r="O5626" s="1" t="s">
        <v>12556</v>
      </c>
      <c r="P5626" s="4">
        <v>168200</v>
      </c>
      <c r="Q5626" s="4">
        <v>12934</v>
      </c>
      <c r="R5626" s="1" t="s">
        <v>554</v>
      </c>
      <c r="S5626" s="1" t="s">
        <v>50</v>
      </c>
      <c r="T5626" s="4">
        <f>Sales_Datas[[#This Row],[after_discount]]-(Sales_Datas[[#This Row],[qty_ordered]]*Sales_Datas[[#This Row],[cogs]])</f>
        <v>155266</v>
      </c>
      <c r="U5626" s="3">
        <f>IFERROR(Sales_Datas[[#This Row],[Gross_Profit]]/Sales_Datas[[#This Row],[after_discount]],0)</f>
        <v>0.9231034482758621</v>
      </c>
      <c r="V5626" s="1" t="str">
        <f>IF(Sales_Datas[[#This Row],[base_price]] &lt;= 632200, "Low", (IF(Sales_Datas[[#This Row],[base_price]] &gt;= 10092000, "High", "Medium")))</f>
        <v>Low</v>
      </c>
    </row>
    <row r="5627" spans="1:22" x14ac:dyDescent="0.25">
      <c r="A5627" s="1" t="s">
        <v>15716</v>
      </c>
      <c r="B5627" s="1" t="s">
        <v>15717</v>
      </c>
      <c r="C5627" s="2">
        <v>44508</v>
      </c>
      <c r="D5627" s="1" t="s">
        <v>15718</v>
      </c>
      <c r="E5627" s="4">
        <v>16298</v>
      </c>
      <c r="F5627">
        <v>1</v>
      </c>
      <c r="G5627" s="4">
        <v>162980</v>
      </c>
      <c r="H5627" s="4">
        <v>0</v>
      </c>
      <c r="I5627" s="4">
        <v>162980</v>
      </c>
      <c r="J5627">
        <v>1</v>
      </c>
      <c r="K5627">
        <v>1</v>
      </c>
      <c r="L5627">
        <v>1</v>
      </c>
      <c r="M5627">
        <v>1</v>
      </c>
      <c r="N5627" s="2">
        <v>44428</v>
      </c>
      <c r="O5627" s="1" t="s">
        <v>15719</v>
      </c>
      <c r="P5627" s="4">
        <v>162980</v>
      </c>
      <c r="Q5627" s="4">
        <v>13688</v>
      </c>
      <c r="R5627" s="1" t="s">
        <v>383</v>
      </c>
      <c r="S5627" s="1" t="s">
        <v>50</v>
      </c>
      <c r="T5627" s="4">
        <f>Sales_Datas[[#This Row],[after_discount]]-(Sales_Datas[[#This Row],[qty_ordered]]*Sales_Datas[[#This Row],[cogs]])</f>
        <v>149292</v>
      </c>
      <c r="U5627" s="3">
        <f>IFERROR(Sales_Datas[[#This Row],[Gross_Profit]]/Sales_Datas[[#This Row],[after_discount]],0)</f>
        <v>0.91601423487544487</v>
      </c>
      <c r="V5627" s="1" t="str">
        <f>IF(Sales_Datas[[#This Row],[base_price]] &lt;= 632200, "Low", (IF(Sales_Datas[[#This Row],[base_price]] &gt;= 10092000, "High", "Medium")))</f>
        <v>Low</v>
      </c>
    </row>
    <row r="5628" spans="1:22" x14ac:dyDescent="0.25">
      <c r="A5628" s="1" t="s">
        <v>15720</v>
      </c>
      <c r="B5628" s="1" t="s">
        <v>15721</v>
      </c>
      <c r="C5628" s="2">
        <v>44582</v>
      </c>
      <c r="D5628" s="1" t="s">
        <v>15722</v>
      </c>
      <c r="E5628" s="4">
        <v>16240</v>
      </c>
      <c r="F5628">
        <v>1</v>
      </c>
      <c r="G5628" s="4">
        <v>162400</v>
      </c>
      <c r="H5628" s="4">
        <v>0</v>
      </c>
      <c r="I5628" s="4">
        <v>162400</v>
      </c>
      <c r="J5628">
        <v>1</v>
      </c>
      <c r="K5628">
        <v>1</v>
      </c>
      <c r="L5628">
        <v>1</v>
      </c>
      <c r="M5628">
        <v>1</v>
      </c>
      <c r="N5628" s="2">
        <v>44565</v>
      </c>
      <c r="O5628" s="1" t="s">
        <v>15723</v>
      </c>
      <c r="P5628" s="4">
        <v>162400</v>
      </c>
      <c r="Q5628" s="4">
        <v>12644</v>
      </c>
      <c r="R5628" s="1" t="s">
        <v>475</v>
      </c>
      <c r="S5628" s="1" t="s">
        <v>50</v>
      </c>
      <c r="T5628" s="4">
        <f>Sales_Datas[[#This Row],[after_discount]]-(Sales_Datas[[#This Row],[qty_ordered]]*Sales_Datas[[#This Row],[cogs]])</f>
        <v>149756</v>
      </c>
      <c r="U5628" s="3">
        <f>IFERROR(Sales_Datas[[#This Row],[Gross_Profit]]/Sales_Datas[[#This Row],[after_discount]],0)</f>
        <v>0.92214285714285715</v>
      </c>
      <c r="V5628" s="1" t="str">
        <f>IF(Sales_Datas[[#This Row],[base_price]] &lt;= 632200, "Low", (IF(Sales_Datas[[#This Row],[base_price]] &gt;= 10092000, "High", "Medium")))</f>
        <v>Low</v>
      </c>
    </row>
    <row r="5629" spans="1:22" x14ac:dyDescent="0.25">
      <c r="A5629" s="1" t="s">
        <v>15724</v>
      </c>
      <c r="B5629" s="1" t="s">
        <v>5358</v>
      </c>
      <c r="C5629" s="2">
        <v>44417</v>
      </c>
      <c r="D5629" s="1" t="s">
        <v>15725</v>
      </c>
      <c r="E5629" s="4">
        <v>16182</v>
      </c>
      <c r="F5629">
        <v>1</v>
      </c>
      <c r="G5629" s="4">
        <v>161820</v>
      </c>
      <c r="H5629" s="4">
        <v>0</v>
      </c>
      <c r="I5629" s="4">
        <v>161820</v>
      </c>
      <c r="J5629">
        <v>1</v>
      </c>
      <c r="K5629">
        <v>1</v>
      </c>
      <c r="L5629">
        <v>1</v>
      </c>
      <c r="M5629">
        <v>1</v>
      </c>
      <c r="N5629" s="2">
        <v>44414</v>
      </c>
      <c r="O5629" s="1" t="s">
        <v>15726</v>
      </c>
      <c r="P5629" s="4">
        <v>161820</v>
      </c>
      <c r="Q5629" s="4">
        <v>12412</v>
      </c>
      <c r="R5629" s="1" t="s">
        <v>75</v>
      </c>
      <c r="S5629" s="1" t="s">
        <v>50</v>
      </c>
      <c r="T5629" s="4">
        <f>Sales_Datas[[#This Row],[after_discount]]-(Sales_Datas[[#This Row],[qty_ordered]]*Sales_Datas[[#This Row],[cogs]])</f>
        <v>149408</v>
      </c>
      <c r="U5629" s="3">
        <f>IFERROR(Sales_Datas[[#This Row],[Gross_Profit]]/Sales_Datas[[#This Row],[after_discount]],0)</f>
        <v>0.92329749103942649</v>
      </c>
      <c r="V5629" s="1" t="str">
        <f>IF(Sales_Datas[[#This Row],[base_price]] &lt;= 632200, "Low", (IF(Sales_Datas[[#This Row],[base_price]] &gt;= 10092000, "High", "Medium")))</f>
        <v>Low</v>
      </c>
    </row>
    <row r="5630" spans="1:22" x14ac:dyDescent="0.25">
      <c r="A5630" s="1" t="s">
        <v>15727</v>
      </c>
      <c r="B5630" s="1" t="s">
        <v>15728</v>
      </c>
      <c r="C5630" s="2">
        <v>44437</v>
      </c>
      <c r="D5630" s="1" t="s">
        <v>15113</v>
      </c>
      <c r="E5630" s="4">
        <v>16182</v>
      </c>
      <c r="F5630">
        <v>1</v>
      </c>
      <c r="G5630" s="4">
        <v>161820</v>
      </c>
      <c r="H5630" s="4">
        <v>0</v>
      </c>
      <c r="I5630" s="4">
        <v>161820</v>
      </c>
      <c r="J5630">
        <v>1</v>
      </c>
      <c r="K5630">
        <v>1</v>
      </c>
      <c r="L5630">
        <v>1</v>
      </c>
      <c r="M5630">
        <v>1</v>
      </c>
      <c r="N5630" s="2">
        <v>44436</v>
      </c>
      <c r="O5630" s="1" t="s">
        <v>15114</v>
      </c>
      <c r="P5630" s="4">
        <v>161820</v>
      </c>
      <c r="Q5630" s="4">
        <v>9686</v>
      </c>
      <c r="R5630" s="1" t="s">
        <v>75</v>
      </c>
      <c r="S5630" s="1" t="s">
        <v>50</v>
      </c>
      <c r="T5630" s="4">
        <f>Sales_Datas[[#This Row],[after_discount]]-(Sales_Datas[[#This Row],[qty_ordered]]*Sales_Datas[[#This Row],[cogs]])</f>
        <v>152134</v>
      </c>
      <c r="U5630" s="3">
        <f>IFERROR(Sales_Datas[[#This Row],[Gross_Profit]]/Sales_Datas[[#This Row],[after_discount]],0)</f>
        <v>0.94014336917562724</v>
      </c>
      <c r="V5630" s="1" t="str">
        <f>IF(Sales_Datas[[#This Row],[base_price]] &lt;= 632200, "Low", (IF(Sales_Datas[[#This Row],[base_price]] &gt;= 10092000, "High", "Medium")))</f>
        <v>Low</v>
      </c>
    </row>
    <row r="5631" spans="1:22" x14ac:dyDescent="0.25">
      <c r="A5631" s="1" t="s">
        <v>15729</v>
      </c>
      <c r="B5631" s="1" t="s">
        <v>8941</v>
      </c>
      <c r="C5631" s="2">
        <v>44438</v>
      </c>
      <c r="D5631" s="1" t="s">
        <v>15113</v>
      </c>
      <c r="E5631" s="4">
        <v>16182</v>
      </c>
      <c r="F5631">
        <v>1</v>
      </c>
      <c r="G5631" s="4">
        <v>161820</v>
      </c>
      <c r="H5631" s="4">
        <v>0</v>
      </c>
      <c r="I5631" s="4">
        <v>161820</v>
      </c>
      <c r="J5631">
        <v>1</v>
      </c>
      <c r="K5631">
        <v>1</v>
      </c>
      <c r="L5631">
        <v>1</v>
      </c>
      <c r="M5631">
        <v>1</v>
      </c>
      <c r="N5631" s="2">
        <v>44402</v>
      </c>
      <c r="O5631" s="1" t="s">
        <v>15114</v>
      </c>
      <c r="P5631" s="4">
        <v>161820</v>
      </c>
      <c r="Q5631" s="4">
        <v>9686</v>
      </c>
      <c r="R5631" s="1" t="s">
        <v>75</v>
      </c>
      <c r="S5631" s="1" t="s">
        <v>50</v>
      </c>
      <c r="T5631" s="4">
        <f>Sales_Datas[[#This Row],[after_discount]]-(Sales_Datas[[#This Row],[qty_ordered]]*Sales_Datas[[#This Row],[cogs]])</f>
        <v>152134</v>
      </c>
      <c r="U5631" s="3">
        <f>IFERROR(Sales_Datas[[#This Row],[Gross_Profit]]/Sales_Datas[[#This Row],[after_discount]],0)</f>
        <v>0.94014336917562724</v>
      </c>
      <c r="V5631" s="1" t="str">
        <f>IF(Sales_Datas[[#This Row],[base_price]] &lt;= 632200, "Low", (IF(Sales_Datas[[#This Row],[base_price]] &gt;= 10092000, "High", "Medium")))</f>
        <v>Low</v>
      </c>
    </row>
    <row r="5632" spans="1:22" x14ac:dyDescent="0.25">
      <c r="A5632" s="1" t="s">
        <v>15730</v>
      </c>
      <c r="B5632" s="1" t="s">
        <v>4007</v>
      </c>
      <c r="C5632" s="2">
        <v>44458</v>
      </c>
      <c r="D5632" s="1" t="s">
        <v>15113</v>
      </c>
      <c r="E5632" s="4">
        <v>16182</v>
      </c>
      <c r="F5632">
        <v>1</v>
      </c>
      <c r="G5632" s="4">
        <v>161820</v>
      </c>
      <c r="H5632" s="4">
        <v>0</v>
      </c>
      <c r="I5632" s="4">
        <v>161820</v>
      </c>
      <c r="J5632">
        <v>1</v>
      </c>
      <c r="K5632">
        <v>1</v>
      </c>
      <c r="L5632">
        <v>1</v>
      </c>
      <c r="M5632">
        <v>1</v>
      </c>
      <c r="N5632" s="2">
        <v>44461</v>
      </c>
      <c r="O5632" s="1" t="s">
        <v>15114</v>
      </c>
      <c r="P5632" s="4">
        <v>161820</v>
      </c>
      <c r="Q5632" s="4">
        <v>9686</v>
      </c>
      <c r="R5632" s="1" t="s">
        <v>75</v>
      </c>
      <c r="S5632" s="1" t="s">
        <v>50</v>
      </c>
      <c r="T5632" s="4">
        <f>Sales_Datas[[#This Row],[after_discount]]-(Sales_Datas[[#This Row],[qty_ordered]]*Sales_Datas[[#This Row],[cogs]])</f>
        <v>152134</v>
      </c>
      <c r="U5632" s="3">
        <f>IFERROR(Sales_Datas[[#This Row],[Gross_Profit]]/Sales_Datas[[#This Row],[after_discount]],0)</f>
        <v>0.94014336917562724</v>
      </c>
      <c r="V5632" s="1" t="str">
        <f>IF(Sales_Datas[[#This Row],[base_price]] &lt;= 632200, "Low", (IF(Sales_Datas[[#This Row],[base_price]] &gt;= 10092000, "High", "Medium")))</f>
        <v>Low</v>
      </c>
    </row>
    <row r="5633" spans="1:22" x14ac:dyDescent="0.25">
      <c r="A5633" s="1" t="s">
        <v>15731</v>
      </c>
      <c r="B5633" s="1" t="s">
        <v>10732</v>
      </c>
      <c r="C5633" s="2">
        <v>44563</v>
      </c>
      <c r="D5633" s="1" t="s">
        <v>15732</v>
      </c>
      <c r="E5633" s="4">
        <v>15950</v>
      </c>
      <c r="F5633">
        <v>1</v>
      </c>
      <c r="G5633" s="4">
        <v>159500</v>
      </c>
      <c r="H5633" s="4">
        <v>0</v>
      </c>
      <c r="I5633" s="4">
        <v>159500</v>
      </c>
      <c r="J5633">
        <v>1</v>
      </c>
      <c r="K5633">
        <v>1</v>
      </c>
      <c r="L5633">
        <v>1</v>
      </c>
      <c r="M5633">
        <v>1</v>
      </c>
      <c r="N5633" s="2">
        <v>44615</v>
      </c>
      <c r="O5633" s="1" t="s">
        <v>15733</v>
      </c>
      <c r="P5633" s="4">
        <v>111940</v>
      </c>
      <c r="Q5633" s="4">
        <v>6902</v>
      </c>
      <c r="R5633" s="1" t="s">
        <v>383</v>
      </c>
      <c r="S5633" s="1" t="s">
        <v>50</v>
      </c>
      <c r="T5633" s="4">
        <f>Sales_Datas[[#This Row],[after_discount]]-(Sales_Datas[[#This Row],[qty_ordered]]*Sales_Datas[[#This Row],[cogs]])</f>
        <v>152598</v>
      </c>
      <c r="U5633" s="3">
        <f>IFERROR(Sales_Datas[[#This Row],[Gross_Profit]]/Sales_Datas[[#This Row],[after_discount]],0)</f>
        <v>0.95672727272727276</v>
      </c>
      <c r="V5633" s="1" t="str">
        <f>IF(Sales_Datas[[#This Row],[base_price]] &lt;= 632200, "Low", (IF(Sales_Datas[[#This Row],[base_price]] &gt;= 10092000, "High", "Medium")))</f>
        <v>Low</v>
      </c>
    </row>
    <row r="5634" spans="1:22" x14ac:dyDescent="0.25">
      <c r="A5634" s="1" t="s">
        <v>15734</v>
      </c>
      <c r="B5634" s="1" t="s">
        <v>15735</v>
      </c>
      <c r="C5634" s="2">
        <v>44455</v>
      </c>
      <c r="D5634" s="1" t="s">
        <v>15736</v>
      </c>
      <c r="E5634" s="4">
        <v>15660</v>
      </c>
      <c r="F5634">
        <v>1</v>
      </c>
      <c r="G5634" s="4">
        <v>156600</v>
      </c>
      <c r="H5634" s="4">
        <v>0</v>
      </c>
      <c r="I5634" s="4">
        <v>156600</v>
      </c>
      <c r="J5634">
        <v>1</v>
      </c>
      <c r="K5634">
        <v>1</v>
      </c>
      <c r="L5634">
        <v>0</v>
      </c>
      <c r="M5634">
        <v>1</v>
      </c>
      <c r="N5634" s="2">
        <v>44448</v>
      </c>
      <c r="O5634" s="1" t="s">
        <v>15737</v>
      </c>
      <c r="P5634" s="4">
        <v>156600</v>
      </c>
      <c r="Q5634" s="4">
        <v>12354</v>
      </c>
      <c r="R5634" s="1" t="s">
        <v>383</v>
      </c>
      <c r="S5634" s="1" t="s">
        <v>50</v>
      </c>
      <c r="T5634" s="4">
        <f>Sales_Datas[[#This Row],[after_discount]]-(Sales_Datas[[#This Row],[qty_ordered]]*Sales_Datas[[#This Row],[cogs]])</f>
        <v>144246</v>
      </c>
      <c r="U5634" s="3">
        <f>IFERROR(Sales_Datas[[#This Row],[Gross_Profit]]/Sales_Datas[[#This Row],[after_discount]],0)</f>
        <v>0.9211111111111111</v>
      </c>
      <c r="V5634" s="1" t="str">
        <f>IF(Sales_Datas[[#This Row],[base_price]] &lt;= 632200, "Low", (IF(Sales_Datas[[#This Row],[base_price]] &gt;= 10092000, "High", "Medium")))</f>
        <v>Low</v>
      </c>
    </row>
    <row r="5635" spans="1:22" x14ac:dyDescent="0.25">
      <c r="A5635" s="1" t="s">
        <v>15738</v>
      </c>
      <c r="B5635" s="1" t="s">
        <v>12986</v>
      </c>
      <c r="C5635" s="2">
        <v>44614</v>
      </c>
      <c r="D5635" s="1" t="s">
        <v>15739</v>
      </c>
      <c r="E5635" s="4">
        <v>15370</v>
      </c>
      <c r="F5635">
        <v>1</v>
      </c>
      <c r="G5635" s="4">
        <v>153700</v>
      </c>
      <c r="H5635" s="4">
        <v>0</v>
      </c>
      <c r="I5635" s="4">
        <v>153700</v>
      </c>
      <c r="J5635">
        <v>1</v>
      </c>
      <c r="K5635">
        <v>1</v>
      </c>
      <c r="L5635">
        <v>1</v>
      </c>
      <c r="M5635">
        <v>1</v>
      </c>
      <c r="N5635" s="2">
        <v>44502</v>
      </c>
      <c r="O5635" s="1" t="s">
        <v>15740</v>
      </c>
      <c r="P5635" s="4">
        <v>153700</v>
      </c>
      <c r="Q5635" s="4">
        <v>11832</v>
      </c>
      <c r="R5635" s="1" t="s">
        <v>475</v>
      </c>
      <c r="S5635" s="1" t="s">
        <v>50</v>
      </c>
      <c r="T5635" s="4">
        <f>Sales_Datas[[#This Row],[after_discount]]-(Sales_Datas[[#This Row],[qty_ordered]]*Sales_Datas[[#This Row],[cogs]])</f>
        <v>141868</v>
      </c>
      <c r="U5635" s="3">
        <f>IFERROR(Sales_Datas[[#This Row],[Gross_Profit]]/Sales_Datas[[#This Row],[after_discount]],0)</f>
        <v>0.92301886792452825</v>
      </c>
      <c r="V5635" s="1" t="str">
        <f>IF(Sales_Datas[[#This Row],[base_price]] &lt;= 632200, "Low", (IF(Sales_Datas[[#This Row],[base_price]] &gt;= 10092000, "High", "Medium")))</f>
        <v>Low</v>
      </c>
    </row>
    <row r="5636" spans="1:22" x14ac:dyDescent="0.25">
      <c r="A5636" s="1" t="s">
        <v>15741</v>
      </c>
      <c r="B5636" s="1" t="s">
        <v>15742</v>
      </c>
      <c r="C5636" s="2">
        <v>44635</v>
      </c>
      <c r="D5636" s="1" t="s">
        <v>15739</v>
      </c>
      <c r="E5636" s="4">
        <v>15370</v>
      </c>
      <c r="F5636">
        <v>1</v>
      </c>
      <c r="G5636" s="4">
        <v>153700</v>
      </c>
      <c r="H5636" s="4">
        <v>0</v>
      </c>
      <c r="I5636" s="4">
        <v>153700</v>
      </c>
      <c r="J5636">
        <v>1</v>
      </c>
      <c r="K5636">
        <v>1</v>
      </c>
      <c r="L5636">
        <v>1</v>
      </c>
      <c r="M5636">
        <v>1</v>
      </c>
      <c r="N5636" s="2">
        <v>44635</v>
      </c>
      <c r="O5636" s="1" t="s">
        <v>15740</v>
      </c>
      <c r="P5636" s="4">
        <v>153700</v>
      </c>
      <c r="Q5636" s="4">
        <v>11832</v>
      </c>
      <c r="R5636" s="1" t="s">
        <v>475</v>
      </c>
      <c r="S5636" s="1" t="s">
        <v>50</v>
      </c>
      <c r="T5636" s="4">
        <f>Sales_Datas[[#This Row],[after_discount]]-(Sales_Datas[[#This Row],[qty_ordered]]*Sales_Datas[[#This Row],[cogs]])</f>
        <v>141868</v>
      </c>
      <c r="U5636" s="3">
        <f>IFERROR(Sales_Datas[[#This Row],[Gross_Profit]]/Sales_Datas[[#This Row],[after_discount]],0)</f>
        <v>0.92301886792452825</v>
      </c>
      <c r="V5636" s="1" t="str">
        <f>IF(Sales_Datas[[#This Row],[base_price]] &lt;= 632200, "Low", (IF(Sales_Datas[[#This Row],[base_price]] &gt;= 10092000, "High", "Medium")))</f>
        <v>Low</v>
      </c>
    </row>
    <row r="5637" spans="1:22" x14ac:dyDescent="0.25">
      <c r="A5637" s="1" t="s">
        <v>15743</v>
      </c>
      <c r="B5637" s="1" t="s">
        <v>15744</v>
      </c>
      <c r="C5637" s="2">
        <v>44596</v>
      </c>
      <c r="D5637" s="1" t="s">
        <v>15745</v>
      </c>
      <c r="E5637" s="4">
        <v>15080</v>
      </c>
      <c r="F5637">
        <v>1</v>
      </c>
      <c r="G5637" s="4">
        <v>150800</v>
      </c>
      <c r="H5637" s="4">
        <v>0</v>
      </c>
      <c r="I5637" s="4">
        <v>150800</v>
      </c>
      <c r="J5637">
        <v>1</v>
      </c>
      <c r="K5637">
        <v>1</v>
      </c>
      <c r="L5637">
        <v>1</v>
      </c>
      <c r="M5637">
        <v>1</v>
      </c>
      <c r="N5637" s="2">
        <v>44659</v>
      </c>
      <c r="O5637" s="1" t="s">
        <v>15746</v>
      </c>
      <c r="P5637" s="4">
        <v>105560</v>
      </c>
      <c r="Q5637" s="4">
        <v>8932</v>
      </c>
      <c r="R5637" s="1" t="s">
        <v>383</v>
      </c>
      <c r="S5637" s="1" t="s">
        <v>50</v>
      </c>
      <c r="T5637" s="4">
        <f>Sales_Datas[[#This Row],[after_discount]]-(Sales_Datas[[#This Row],[qty_ordered]]*Sales_Datas[[#This Row],[cogs]])</f>
        <v>141868</v>
      </c>
      <c r="U5637" s="3">
        <f>IFERROR(Sales_Datas[[#This Row],[Gross_Profit]]/Sales_Datas[[#This Row],[after_discount]],0)</f>
        <v>0.9407692307692308</v>
      </c>
      <c r="V5637" s="1" t="str">
        <f>IF(Sales_Datas[[#This Row],[base_price]] &lt;= 632200, "Low", (IF(Sales_Datas[[#This Row],[base_price]] &gt;= 10092000, "High", "Medium")))</f>
        <v>Low</v>
      </c>
    </row>
    <row r="5638" spans="1:22" x14ac:dyDescent="0.25">
      <c r="A5638" s="1" t="s">
        <v>15747</v>
      </c>
      <c r="B5638" s="1" t="s">
        <v>15636</v>
      </c>
      <c r="C5638" s="2">
        <v>44294</v>
      </c>
      <c r="D5638" s="1" t="s">
        <v>15748</v>
      </c>
      <c r="E5638" s="4">
        <v>14674</v>
      </c>
      <c r="F5638">
        <v>1</v>
      </c>
      <c r="G5638" s="4">
        <v>146740</v>
      </c>
      <c r="H5638" s="4">
        <v>0</v>
      </c>
      <c r="I5638" s="4">
        <v>146740</v>
      </c>
      <c r="J5638">
        <v>1</v>
      </c>
      <c r="K5638">
        <v>1</v>
      </c>
      <c r="L5638">
        <v>1</v>
      </c>
      <c r="M5638">
        <v>1</v>
      </c>
      <c r="N5638" s="2">
        <v>44430</v>
      </c>
      <c r="O5638" s="1" t="s">
        <v>15749</v>
      </c>
      <c r="P5638" s="4">
        <v>146740</v>
      </c>
      <c r="Q5638" s="4">
        <v>9976</v>
      </c>
      <c r="R5638" s="1" t="s">
        <v>383</v>
      </c>
      <c r="S5638" s="1" t="s">
        <v>50</v>
      </c>
      <c r="T5638" s="4">
        <f>Sales_Datas[[#This Row],[after_discount]]-(Sales_Datas[[#This Row],[qty_ordered]]*Sales_Datas[[#This Row],[cogs]])</f>
        <v>136764</v>
      </c>
      <c r="U5638" s="3">
        <f>IFERROR(Sales_Datas[[#This Row],[Gross_Profit]]/Sales_Datas[[#This Row],[after_discount]],0)</f>
        <v>0.93201581027667979</v>
      </c>
      <c r="V5638" s="1" t="str">
        <f>IF(Sales_Datas[[#This Row],[base_price]] &lt;= 632200, "Low", (IF(Sales_Datas[[#This Row],[base_price]] &gt;= 10092000, "High", "Medium")))</f>
        <v>Low</v>
      </c>
    </row>
    <row r="5639" spans="1:22" x14ac:dyDescent="0.25">
      <c r="A5639" s="1" t="s">
        <v>15750</v>
      </c>
      <c r="B5639" s="1" t="s">
        <v>14281</v>
      </c>
      <c r="C5639" s="2">
        <v>44207</v>
      </c>
      <c r="D5639" s="1" t="s">
        <v>15751</v>
      </c>
      <c r="E5639" s="4">
        <v>14500</v>
      </c>
      <c r="F5639">
        <v>1</v>
      </c>
      <c r="G5639" s="4">
        <v>145000</v>
      </c>
      <c r="H5639" s="4">
        <v>0</v>
      </c>
      <c r="I5639" s="4">
        <v>145000</v>
      </c>
      <c r="J5639">
        <v>1</v>
      </c>
      <c r="K5639">
        <v>1</v>
      </c>
      <c r="L5639">
        <v>0</v>
      </c>
      <c r="M5639">
        <v>1</v>
      </c>
      <c r="N5639" s="2">
        <v>44404</v>
      </c>
      <c r="O5639" s="1" t="s">
        <v>15752</v>
      </c>
      <c r="P5639" s="4">
        <v>145000</v>
      </c>
      <c r="Q5639" s="4">
        <v>9396</v>
      </c>
      <c r="R5639" s="1" t="s">
        <v>475</v>
      </c>
      <c r="S5639" s="1" t="s">
        <v>50</v>
      </c>
      <c r="T5639" s="4">
        <f>Sales_Datas[[#This Row],[after_discount]]-(Sales_Datas[[#This Row],[qty_ordered]]*Sales_Datas[[#This Row],[cogs]])</f>
        <v>135604</v>
      </c>
      <c r="U5639" s="3">
        <f>IFERROR(Sales_Datas[[#This Row],[Gross_Profit]]/Sales_Datas[[#This Row],[after_discount]],0)</f>
        <v>0.93520000000000003</v>
      </c>
      <c r="V5639" s="1" t="str">
        <f>IF(Sales_Datas[[#This Row],[base_price]] &lt;= 632200, "Low", (IF(Sales_Datas[[#This Row],[base_price]] &gt;= 10092000, "High", "Medium")))</f>
        <v>Low</v>
      </c>
    </row>
    <row r="5640" spans="1:22" x14ac:dyDescent="0.25">
      <c r="A5640" s="1" t="s">
        <v>15753</v>
      </c>
      <c r="B5640" s="1" t="s">
        <v>15534</v>
      </c>
      <c r="C5640" s="2">
        <v>44673</v>
      </c>
      <c r="D5640" s="1" t="s">
        <v>15754</v>
      </c>
      <c r="E5640" s="4">
        <v>14500</v>
      </c>
      <c r="F5640">
        <v>1</v>
      </c>
      <c r="G5640" s="4">
        <v>145000</v>
      </c>
      <c r="H5640" s="4">
        <v>0</v>
      </c>
      <c r="I5640" s="4">
        <v>145000</v>
      </c>
      <c r="J5640">
        <v>1</v>
      </c>
      <c r="K5640">
        <v>1</v>
      </c>
      <c r="L5640">
        <v>1</v>
      </c>
      <c r="M5640">
        <v>1</v>
      </c>
      <c r="N5640" s="2">
        <v>44641</v>
      </c>
      <c r="O5640" s="1" t="s">
        <v>15755</v>
      </c>
      <c r="P5640" s="4">
        <v>145000</v>
      </c>
      <c r="Q5640" s="4">
        <v>10556</v>
      </c>
      <c r="R5640" s="1" t="s">
        <v>475</v>
      </c>
      <c r="S5640" s="1" t="s">
        <v>50</v>
      </c>
      <c r="T5640" s="4">
        <f>Sales_Datas[[#This Row],[after_discount]]-(Sales_Datas[[#This Row],[qty_ordered]]*Sales_Datas[[#This Row],[cogs]])</f>
        <v>134444</v>
      </c>
      <c r="U5640" s="3">
        <f>IFERROR(Sales_Datas[[#This Row],[Gross_Profit]]/Sales_Datas[[#This Row],[after_discount]],0)</f>
        <v>0.92720000000000002</v>
      </c>
      <c r="V5640" s="1" t="str">
        <f>IF(Sales_Datas[[#This Row],[base_price]] &lt;= 632200, "Low", (IF(Sales_Datas[[#This Row],[base_price]] &gt;= 10092000, "High", "Medium")))</f>
        <v>Low</v>
      </c>
    </row>
    <row r="5641" spans="1:22" x14ac:dyDescent="0.25">
      <c r="A5641" s="1" t="s">
        <v>15756</v>
      </c>
      <c r="B5641" s="1" t="s">
        <v>15757</v>
      </c>
      <c r="C5641" s="2">
        <v>44773</v>
      </c>
      <c r="D5641" s="1" t="s">
        <v>15754</v>
      </c>
      <c r="E5641" s="4">
        <v>14500</v>
      </c>
      <c r="F5641">
        <v>1</v>
      </c>
      <c r="G5641" s="4">
        <v>145000</v>
      </c>
      <c r="H5641" s="4">
        <v>0</v>
      </c>
      <c r="I5641" s="4">
        <v>145000</v>
      </c>
      <c r="J5641">
        <v>1</v>
      </c>
      <c r="K5641">
        <v>1</v>
      </c>
      <c r="L5641">
        <v>0</v>
      </c>
      <c r="M5641">
        <v>1</v>
      </c>
      <c r="N5641" s="2">
        <v>44761</v>
      </c>
      <c r="O5641" s="1" t="s">
        <v>15755</v>
      </c>
      <c r="P5641" s="4">
        <v>145000</v>
      </c>
      <c r="Q5641" s="4">
        <v>10556</v>
      </c>
      <c r="R5641" s="1" t="s">
        <v>475</v>
      </c>
      <c r="S5641" s="1" t="s">
        <v>50</v>
      </c>
      <c r="T5641" s="4">
        <f>Sales_Datas[[#This Row],[after_discount]]-(Sales_Datas[[#This Row],[qty_ordered]]*Sales_Datas[[#This Row],[cogs]])</f>
        <v>134444</v>
      </c>
      <c r="U5641" s="3">
        <f>IFERROR(Sales_Datas[[#This Row],[Gross_Profit]]/Sales_Datas[[#This Row],[after_discount]],0)</f>
        <v>0.92720000000000002</v>
      </c>
      <c r="V5641" s="1" t="str">
        <f>IF(Sales_Datas[[#This Row],[base_price]] &lt;= 632200, "Low", (IF(Sales_Datas[[#This Row],[base_price]] &gt;= 10092000, "High", "Medium")))</f>
        <v>Low</v>
      </c>
    </row>
    <row r="5642" spans="1:22" x14ac:dyDescent="0.25">
      <c r="A5642" s="1" t="s">
        <v>15758</v>
      </c>
      <c r="B5642" s="1" t="s">
        <v>3588</v>
      </c>
      <c r="C5642" s="2">
        <v>44238</v>
      </c>
      <c r="D5642" s="1" t="s">
        <v>15759</v>
      </c>
      <c r="E5642" s="4">
        <v>14500</v>
      </c>
      <c r="F5642">
        <v>1</v>
      </c>
      <c r="G5642" s="4">
        <v>145000</v>
      </c>
      <c r="H5642" s="4">
        <v>0</v>
      </c>
      <c r="I5642" s="4">
        <v>145000</v>
      </c>
      <c r="J5642">
        <v>1</v>
      </c>
      <c r="K5642">
        <v>1</v>
      </c>
      <c r="L5642">
        <v>1</v>
      </c>
      <c r="M5642">
        <v>1</v>
      </c>
      <c r="N5642" s="2">
        <v>44403</v>
      </c>
      <c r="O5642" s="1" t="s">
        <v>15760</v>
      </c>
      <c r="P5642" s="4">
        <v>145000</v>
      </c>
      <c r="Q5642" s="4">
        <v>11600</v>
      </c>
      <c r="R5642" s="1" t="s">
        <v>383</v>
      </c>
      <c r="S5642" s="1" t="s">
        <v>50</v>
      </c>
      <c r="T5642" s="4">
        <f>Sales_Datas[[#This Row],[after_discount]]-(Sales_Datas[[#This Row],[qty_ordered]]*Sales_Datas[[#This Row],[cogs]])</f>
        <v>133400</v>
      </c>
      <c r="U5642" s="3">
        <f>IFERROR(Sales_Datas[[#This Row],[Gross_Profit]]/Sales_Datas[[#This Row],[after_discount]],0)</f>
        <v>0.92</v>
      </c>
      <c r="V5642" s="1" t="str">
        <f>IF(Sales_Datas[[#This Row],[base_price]] &lt;= 632200, "Low", (IF(Sales_Datas[[#This Row],[base_price]] &gt;= 10092000, "High", "Medium")))</f>
        <v>Low</v>
      </c>
    </row>
    <row r="5643" spans="1:22" x14ac:dyDescent="0.25">
      <c r="A5643" s="1" t="s">
        <v>15761</v>
      </c>
      <c r="B5643" s="1" t="s">
        <v>15762</v>
      </c>
      <c r="C5643" s="2">
        <v>44567</v>
      </c>
      <c r="D5643" s="1" t="s">
        <v>15763</v>
      </c>
      <c r="E5643" s="4">
        <v>14500</v>
      </c>
      <c r="F5643">
        <v>1</v>
      </c>
      <c r="G5643" s="4">
        <v>145000</v>
      </c>
      <c r="H5643" s="4">
        <v>0</v>
      </c>
      <c r="I5643" s="4">
        <v>145000</v>
      </c>
      <c r="J5643">
        <v>1</v>
      </c>
      <c r="K5643">
        <v>0</v>
      </c>
      <c r="L5643">
        <v>0</v>
      </c>
      <c r="M5643">
        <v>1</v>
      </c>
      <c r="N5643" s="2">
        <v>44736</v>
      </c>
      <c r="O5643" s="1" t="s">
        <v>15764</v>
      </c>
      <c r="P5643" s="4">
        <v>145000</v>
      </c>
      <c r="Q5643" s="4">
        <v>12586</v>
      </c>
      <c r="R5643" s="1" t="s">
        <v>383</v>
      </c>
      <c r="S5643" s="1" t="s">
        <v>50</v>
      </c>
      <c r="T5643" s="4">
        <f>Sales_Datas[[#This Row],[after_discount]]-(Sales_Datas[[#This Row],[qty_ordered]]*Sales_Datas[[#This Row],[cogs]])</f>
        <v>132414</v>
      </c>
      <c r="U5643" s="3">
        <f>IFERROR(Sales_Datas[[#This Row],[Gross_Profit]]/Sales_Datas[[#This Row],[after_discount]],0)</f>
        <v>0.91320000000000001</v>
      </c>
      <c r="V5643" s="1" t="str">
        <f>IF(Sales_Datas[[#This Row],[base_price]] &lt;= 632200, "Low", (IF(Sales_Datas[[#This Row],[base_price]] &gt;= 10092000, "High", "Medium")))</f>
        <v>Low</v>
      </c>
    </row>
    <row r="5644" spans="1:22" x14ac:dyDescent="0.25">
      <c r="A5644" s="1" t="s">
        <v>15765</v>
      </c>
      <c r="B5644" s="1" t="s">
        <v>15766</v>
      </c>
      <c r="C5644" s="2">
        <v>44298</v>
      </c>
      <c r="D5644" s="1" t="s">
        <v>15261</v>
      </c>
      <c r="E5644" s="4">
        <v>14500</v>
      </c>
      <c r="F5644">
        <v>1</v>
      </c>
      <c r="G5644" s="4">
        <v>145000</v>
      </c>
      <c r="H5644" s="4">
        <v>0</v>
      </c>
      <c r="I5644" s="4">
        <v>145000</v>
      </c>
      <c r="J5644">
        <v>1</v>
      </c>
      <c r="K5644">
        <v>1</v>
      </c>
      <c r="L5644">
        <v>1</v>
      </c>
      <c r="M5644">
        <v>1</v>
      </c>
      <c r="N5644" s="2">
        <v>44459</v>
      </c>
      <c r="O5644" s="1" t="s">
        <v>15262</v>
      </c>
      <c r="P5644" s="4">
        <v>145000</v>
      </c>
      <c r="Q5644" s="4">
        <v>11600</v>
      </c>
      <c r="R5644" s="1" t="s">
        <v>75</v>
      </c>
      <c r="S5644" s="1" t="s">
        <v>50</v>
      </c>
      <c r="T5644" s="4">
        <f>Sales_Datas[[#This Row],[after_discount]]-(Sales_Datas[[#This Row],[qty_ordered]]*Sales_Datas[[#This Row],[cogs]])</f>
        <v>133400</v>
      </c>
      <c r="U5644" s="3">
        <f>IFERROR(Sales_Datas[[#This Row],[Gross_Profit]]/Sales_Datas[[#This Row],[after_discount]],0)</f>
        <v>0.92</v>
      </c>
      <c r="V5644" s="1" t="str">
        <f>IF(Sales_Datas[[#This Row],[base_price]] &lt;= 632200, "Low", (IF(Sales_Datas[[#This Row],[base_price]] &gt;= 10092000, "High", "Medium")))</f>
        <v>Low</v>
      </c>
    </row>
    <row r="5645" spans="1:22" x14ac:dyDescent="0.25">
      <c r="A5645" s="1" t="s">
        <v>15767</v>
      </c>
      <c r="B5645" s="1" t="s">
        <v>15768</v>
      </c>
      <c r="C5645" s="2">
        <v>44236</v>
      </c>
      <c r="D5645" s="1" t="s">
        <v>15268</v>
      </c>
      <c r="E5645" s="4">
        <v>14442</v>
      </c>
      <c r="F5645">
        <v>1</v>
      </c>
      <c r="G5645" s="4">
        <v>144420</v>
      </c>
      <c r="H5645" s="4">
        <v>0</v>
      </c>
      <c r="I5645" s="4">
        <v>144420</v>
      </c>
      <c r="J5645">
        <v>1</v>
      </c>
      <c r="K5645">
        <v>1</v>
      </c>
      <c r="L5645">
        <v>1</v>
      </c>
      <c r="M5645">
        <v>1</v>
      </c>
      <c r="N5645" s="2">
        <v>44453</v>
      </c>
      <c r="O5645" s="1" t="s">
        <v>15269</v>
      </c>
      <c r="P5645" s="4">
        <v>144420</v>
      </c>
      <c r="Q5645" s="4">
        <v>10962</v>
      </c>
      <c r="R5645" s="1" t="s">
        <v>75</v>
      </c>
      <c r="S5645" s="1" t="s">
        <v>50</v>
      </c>
      <c r="T5645" s="4">
        <f>Sales_Datas[[#This Row],[after_discount]]-(Sales_Datas[[#This Row],[qty_ordered]]*Sales_Datas[[#This Row],[cogs]])</f>
        <v>133458</v>
      </c>
      <c r="U5645" s="3">
        <f>IFERROR(Sales_Datas[[#This Row],[Gross_Profit]]/Sales_Datas[[#This Row],[after_discount]],0)</f>
        <v>0.92409638554216866</v>
      </c>
      <c r="V5645" s="1" t="str">
        <f>IF(Sales_Datas[[#This Row],[base_price]] &lt;= 632200, "Low", (IF(Sales_Datas[[#This Row],[base_price]] &gt;= 10092000, "High", "Medium")))</f>
        <v>Low</v>
      </c>
    </row>
    <row r="5646" spans="1:22" x14ac:dyDescent="0.25">
      <c r="A5646" s="1" t="s">
        <v>15769</v>
      </c>
      <c r="B5646" s="1" t="s">
        <v>15770</v>
      </c>
      <c r="C5646" s="2">
        <v>44425</v>
      </c>
      <c r="D5646" s="1" t="s">
        <v>15771</v>
      </c>
      <c r="E5646" s="4">
        <v>14442</v>
      </c>
      <c r="F5646">
        <v>1</v>
      </c>
      <c r="G5646" s="4">
        <v>144420</v>
      </c>
      <c r="H5646" s="4">
        <v>0</v>
      </c>
      <c r="I5646" s="4">
        <v>144420</v>
      </c>
      <c r="J5646">
        <v>1</v>
      </c>
      <c r="K5646">
        <v>1</v>
      </c>
      <c r="L5646">
        <v>1</v>
      </c>
      <c r="M5646">
        <v>1</v>
      </c>
      <c r="N5646" s="2">
        <v>44433</v>
      </c>
      <c r="O5646" s="1" t="s">
        <v>15772</v>
      </c>
      <c r="P5646" s="4">
        <v>144420</v>
      </c>
      <c r="Q5646" s="4">
        <v>8932</v>
      </c>
      <c r="R5646" s="1" t="s">
        <v>75</v>
      </c>
      <c r="S5646" s="1" t="s">
        <v>50</v>
      </c>
      <c r="T5646" s="4">
        <f>Sales_Datas[[#This Row],[after_discount]]-(Sales_Datas[[#This Row],[qty_ordered]]*Sales_Datas[[#This Row],[cogs]])</f>
        <v>135488</v>
      </c>
      <c r="U5646" s="3">
        <f>IFERROR(Sales_Datas[[#This Row],[Gross_Profit]]/Sales_Datas[[#This Row],[after_discount]],0)</f>
        <v>0.93815261044176712</v>
      </c>
      <c r="V5646" s="1" t="str">
        <f>IF(Sales_Datas[[#This Row],[base_price]] &lt;= 632200, "Low", (IF(Sales_Datas[[#This Row],[base_price]] &gt;= 10092000, "High", "Medium")))</f>
        <v>Low</v>
      </c>
    </row>
    <row r="5647" spans="1:22" x14ac:dyDescent="0.25">
      <c r="A5647" s="1" t="s">
        <v>15773</v>
      </c>
      <c r="B5647" s="1" t="s">
        <v>15774</v>
      </c>
      <c r="C5647" s="2">
        <v>44434</v>
      </c>
      <c r="D5647" s="1" t="s">
        <v>15268</v>
      </c>
      <c r="E5647" s="4">
        <v>14442</v>
      </c>
      <c r="F5647">
        <v>1</v>
      </c>
      <c r="G5647" s="4">
        <v>144420</v>
      </c>
      <c r="H5647" s="4">
        <v>0</v>
      </c>
      <c r="I5647" s="4">
        <v>144420</v>
      </c>
      <c r="J5647">
        <v>1</v>
      </c>
      <c r="K5647">
        <v>1</v>
      </c>
      <c r="L5647">
        <v>1</v>
      </c>
      <c r="M5647">
        <v>1</v>
      </c>
      <c r="N5647" s="2">
        <v>44429</v>
      </c>
      <c r="O5647" s="1" t="s">
        <v>15269</v>
      </c>
      <c r="P5647" s="4">
        <v>144420</v>
      </c>
      <c r="Q5647" s="4">
        <v>10962</v>
      </c>
      <c r="R5647" s="1" t="s">
        <v>75</v>
      </c>
      <c r="S5647" s="1" t="s">
        <v>50</v>
      </c>
      <c r="T5647" s="4">
        <f>Sales_Datas[[#This Row],[after_discount]]-(Sales_Datas[[#This Row],[qty_ordered]]*Sales_Datas[[#This Row],[cogs]])</f>
        <v>133458</v>
      </c>
      <c r="U5647" s="3">
        <f>IFERROR(Sales_Datas[[#This Row],[Gross_Profit]]/Sales_Datas[[#This Row],[after_discount]],0)</f>
        <v>0.92409638554216866</v>
      </c>
      <c r="V5647" s="1" t="str">
        <f>IF(Sales_Datas[[#This Row],[base_price]] &lt;= 632200, "Low", (IF(Sales_Datas[[#This Row],[base_price]] &gt;= 10092000, "High", "Medium")))</f>
        <v>Low</v>
      </c>
    </row>
    <row r="5648" spans="1:22" x14ac:dyDescent="0.25">
      <c r="A5648" s="1" t="s">
        <v>15775</v>
      </c>
      <c r="B5648" s="1" t="s">
        <v>10162</v>
      </c>
      <c r="C5648" s="2">
        <v>44453</v>
      </c>
      <c r="D5648" s="1" t="s">
        <v>15776</v>
      </c>
      <c r="E5648" s="4">
        <v>14442</v>
      </c>
      <c r="F5648">
        <v>1</v>
      </c>
      <c r="G5648" s="4">
        <v>144420</v>
      </c>
      <c r="H5648" s="4">
        <v>0</v>
      </c>
      <c r="I5648" s="4">
        <v>144420</v>
      </c>
      <c r="J5648">
        <v>1</v>
      </c>
      <c r="K5648">
        <v>1</v>
      </c>
      <c r="L5648">
        <v>1</v>
      </c>
      <c r="M5648">
        <v>1</v>
      </c>
      <c r="N5648" s="2">
        <v>44465</v>
      </c>
      <c r="O5648" s="1" t="s">
        <v>15777</v>
      </c>
      <c r="P5648" s="4">
        <v>144420</v>
      </c>
      <c r="Q5648" s="4">
        <v>8758</v>
      </c>
      <c r="R5648" s="1" t="s">
        <v>75</v>
      </c>
      <c r="S5648" s="1" t="s">
        <v>50</v>
      </c>
      <c r="T5648" s="4">
        <f>Sales_Datas[[#This Row],[after_discount]]-(Sales_Datas[[#This Row],[qty_ordered]]*Sales_Datas[[#This Row],[cogs]])</f>
        <v>135662</v>
      </c>
      <c r="U5648" s="3">
        <f>IFERROR(Sales_Datas[[#This Row],[Gross_Profit]]/Sales_Datas[[#This Row],[after_discount]],0)</f>
        <v>0.93935742971887548</v>
      </c>
      <c r="V5648" s="1" t="str">
        <f>IF(Sales_Datas[[#This Row],[base_price]] &lt;= 632200, "Low", (IF(Sales_Datas[[#This Row],[base_price]] &gt;= 10092000, "High", "Medium")))</f>
        <v>Low</v>
      </c>
    </row>
    <row r="5649" spans="1:22" x14ac:dyDescent="0.25">
      <c r="A5649" s="1" t="s">
        <v>15778</v>
      </c>
      <c r="B5649" s="1" t="s">
        <v>8228</v>
      </c>
      <c r="C5649" s="2">
        <v>44459</v>
      </c>
      <c r="D5649" s="1" t="s">
        <v>15776</v>
      </c>
      <c r="E5649" s="4">
        <v>14442</v>
      </c>
      <c r="F5649">
        <v>1</v>
      </c>
      <c r="G5649" s="4">
        <v>144420</v>
      </c>
      <c r="H5649" s="4">
        <v>0</v>
      </c>
      <c r="I5649" s="4">
        <v>144420</v>
      </c>
      <c r="J5649">
        <v>1</v>
      </c>
      <c r="K5649">
        <v>1</v>
      </c>
      <c r="L5649">
        <v>1</v>
      </c>
      <c r="M5649">
        <v>1</v>
      </c>
      <c r="N5649" s="2">
        <v>44462</v>
      </c>
      <c r="O5649" s="1" t="s">
        <v>15777</v>
      </c>
      <c r="P5649" s="4">
        <v>144420</v>
      </c>
      <c r="Q5649" s="4">
        <v>8758</v>
      </c>
      <c r="R5649" s="1" t="s">
        <v>75</v>
      </c>
      <c r="S5649" s="1" t="s">
        <v>50</v>
      </c>
      <c r="T5649" s="4">
        <f>Sales_Datas[[#This Row],[after_discount]]-(Sales_Datas[[#This Row],[qty_ordered]]*Sales_Datas[[#This Row],[cogs]])</f>
        <v>135662</v>
      </c>
      <c r="U5649" s="3">
        <f>IFERROR(Sales_Datas[[#This Row],[Gross_Profit]]/Sales_Datas[[#This Row],[after_discount]],0)</f>
        <v>0.93935742971887548</v>
      </c>
      <c r="V5649" s="1" t="str">
        <f>IF(Sales_Datas[[#This Row],[base_price]] &lt;= 632200, "Low", (IF(Sales_Datas[[#This Row],[base_price]] &gt;= 10092000, "High", "Medium")))</f>
        <v>Low</v>
      </c>
    </row>
    <row r="5650" spans="1:22" x14ac:dyDescent="0.25">
      <c r="A5650" s="1" t="s">
        <v>15779</v>
      </c>
      <c r="B5650" s="1" t="s">
        <v>15780</v>
      </c>
      <c r="C5650" s="2">
        <v>44508</v>
      </c>
      <c r="D5650" s="1" t="s">
        <v>15272</v>
      </c>
      <c r="E5650" s="4">
        <v>14442</v>
      </c>
      <c r="F5650">
        <v>1</v>
      </c>
      <c r="G5650" s="4">
        <v>144420</v>
      </c>
      <c r="H5650" s="4">
        <v>0</v>
      </c>
      <c r="I5650" s="4">
        <v>144420</v>
      </c>
      <c r="J5650">
        <v>1</v>
      </c>
      <c r="K5650">
        <v>1</v>
      </c>
      <c r="L5650">
        <v>1</v>
      </c>
      <c r="M5650">
        <v>1</v>
      </c>
      <c r="N5650" s="2">
        <v>44419</v>
      </c>
      <c r="O5650" s="1" t="s">
        <v>15273</v>
      </c>
      <c r="P5650" s="4">
        <v>144420</v>
      </c>
      <c r="Q5650" s="4">
        <v>9628</v>
      </c>
      <c r="R5650" s="1" t="s">
        <v>75</v>
      </c>
      <c r="S5650" s="1" t="s">
        <v>50</v>
      </c>
      <c r="T5650" s="4">
        <f>Sales_Datas[[#This Row],[after_discount]]-(Sales_Datas[[#This Row],[qty_ordered]]*Sales_Datas[[#This Row],[cogs]])</f>
        <v>134792</v>
      </c>
      <c r="U5650" s="3">
        <f>IFERROR(Sales_Datas[[#This Row],[Gross_Profit]]/Sales_Datas[[#This Row],[after_discount]],0)</f>
        <v>0.93333333333333335</v>
      </c>
      <c r="V5650" s="1" t="str">
        <f>IF(Sales_Datas[[#This Row],[base_price]] &lt;= 632200, "Low", (IF(Sales_Datas[[#This Row],[base_price]] &gt;= 10092000, "High", "Medium")))</f>
        <v>Low</v>
      </c>
    </row>
    <row r="5651" spans="1:22" x14ac:dyDescent="0.25">
      <c r="A5651" s="1" t="s">
        <v>15781</v>
      </c>
      <c r="B5651" s="1" t="s">
        <v>15782</v>
      </c>
      <c r="C5651" s="2">
        <v>44509</v>
      </c>
      <c r="D5651" s="1" t="s">
        <v>15776</v>
      </c>
      <c r="E5651" s="4">
        <v>14442</v>
      </c>
      <c r="F5651">
        <v>1</v>
      </c>
      <c r="G5651" s="4">
        <v>144420</v>
      </c>
      <c r="H5651" s="4">
        <v>0</v>
      </c>
      <c r="I5651" s="4">
        <v>144420</v>
      </c>
      <c r="J5651">
        <v>1</v>
      </c>
      <c r="K5651">
        <v>1</v>
      </c>
      <c r="L5651">
        <v>1</v>
      </c>
      <c r="M5651">
        <v>1</v>
      </c>
      <c r="N5651" s="2">
        <v>44423</v>
      </c>
      <c r="O5651" s="1" t="s">
        <v>15777</v>
      </c>
      <c r="P5651" s="4">
        <v>144420</v>
      </c>
      <c r="Q5651" s="4">
        <v>8758</v>
      </c>
      <c r="R5651" s="1" t="s">
        <v>75</v>
      </c>
      <c r="S5651" s="1" t="s">
        <v>50</v>
      </c>
      <c r="T5651" s="4">
        <f>Sales_Datas[[#This Row],[after_discount]]-(Sales_Datas[[#This Row],[qty_ordered]]*Sales_Datas[[#This Row],[cogs]])</f>
        <v>135662</v>
      </c>
      <c r="U5651" s="3">
        <f>IFERROR(Sales_Datas[[#This Row],[Gross_Profit]]/Sales_Datas[[#This Row],[after_discount]],0)</f>
        <v>0.93935742971887548</v>
      </c>
      <c r="V5651" s="1" t="str">
        <f>IF(Sales_Datas[[#This Row],[base_price]] &lt;= 632200, "Low", (IF(Sales_Datas[[#This Row],[base_price]] &gt;= 10092000, "High", "Medium")))</f>
        <v>Low</v>
      </c>
    </row>
    <row r="5652" spans="1:22" x14ac:dyDescent="0.25">
      <c r="A5652" s="1" t="s">
        <v>15783</v>
      </c>
      <c r="B5652" s="1" t="s">
        <v>341</v>
      </c>
      <c r="C5652" s="2">
        <v>44538</v>
      </c>
      <c r="D5652" s="1" t="s">
        <v>15771</v>
      </c>
      <c r="E5652" s="4">
        <v>14442</v>
      </c>
      <c r="F5652">
        <v>1</v>
      </c>
      <c r="G5652" s="4">
        <v>144420</v>
      </c>
      <c r="H5652" s="4">
        <v>0</v>
      </c>
      <c r="I5652" s="4">
        <v>144420</v>
      </c>
      <c r="J5652">
        <v>1</v>
      </c>
      <c r="K5652">
        <v>1</v>
      </c>
      <c r="L5652">
        <v>1</v>
      </c>
      <c r="M5652">
        <v>1</v>
      </c>
      <c r="N5652" s="2">
        <v>44381</v>
      </c>
      <c r="O5652" s="1" t="s">
        <v>15772</v>
      </c>
      <c r="P5652" s="4">
        <v>144420</v>
      </c>
      <c r="Q5652" s="4">
        <v>8932</v>
      </c>
      <c r="R5652" s="1" t="s">
        <v>75</v>
      </c>
      <c r="S5652" s="1" t="s">
        <v>50</v>
      </c>
      <c r="T5652" s="4">
        <f>Sales_Datas[[#This Row],[after_discount]]-(Sales_Datas[[#This Row],[qty_ordered]]*Sales_Datas[[#This Row],[cogs]])</f>
        <v>135488</v>
      </c>
      <c r="U5652" s="3">
        <f>IFERROR(Sales_Datas[[#This Row],[Gross_Profit]]/Sales_Datas[[#This Row],[after_discount]],0)</f>
        <v>0.93815261044176712</v>
      </c>
      <c r="V5652" s="1" t="str">
        <f>IF(Sales_Datas[[#This Row],[base_price]] &lt;= 632200, "Low", (IF(Sales_Datas[[#This Row],[base_price]] &gt;= 10092000, "High", "Medium")))</f>
        <v>Low</v>
      </c>
    </row>
    <row r="5653" spans="1:22" x14ac:dyDescent="0.25">
      <c r="A5653" s="1" t="s">
        <v>15784</v>
      </c>
      <c r="B5653" s="1" t="s">
        <v>15785</v>
      </c>
      <c r="C5653" s="2">
        <v>44705</v>
      </c>
      <c r="D5653" s="1" t="s">
        <v>15786</v>
      </c>
      <c r="E5653" s="4">
        <v>13630</v>
      </c>
      <c r="F5653">
        <v>1</v>
      </c>
      <c r="G5653" s="4">
        <v>136300</v>
      </c>
      <c r="H5653" s="4">
        <v>0</v>
      </c>
      <c r="I5653" s="4">
        <v>136300</v>
      </c>
      <c r="J5653">
        <v>1</v>
      </c>
      <c r="K5653">
        <v>0</v>
      </c>
      <c r="L5653">
        <v>0</v>
      </c>
      <c r="M5653">
        <v>1</v>
      </c>
      <c r="N5653" s="2">
        <v>44685</v>
      </c>
      <c r="O5653" s="1" t="s">
        <v>15787</v>
      </c>
      <c r="P5653" s="4">
        <v>136300</v>
      </c>
      <c r="Q5653" s="4">
        <v>9628</v>
      </c>
      <c r="R5653" s="1" t="s">
        <v>383</v>
      </c>
      <c r="S5653" s="1" t="s">
        <v>50</v>
      </c>
      <c r="T5653" s="4">
        <f>Sales_Datas[[#This Row],[after_discount]]-(Sales_Datas[[#This Row],[qty_ordered]]*Sales_Datas[[#This Row],[cogs]])</f>
        <v>126672</v>
      </c>
      <c r="U5653" s="3">
        <f>IFERROR(Sales_Datas[[#This Row],[Gross_Profit]]/Sales_Datas[[#This Row],[after_discount]],0)</f>
        <v>0.92936170212765956</v>
      </c>
      <c r="V5653" s="1" t="str">
        <f>IF(Sales_Datas[[#This Row],[base_price]] &lt;= 632200, "Low", (IF(Sales_Datas[[#This Row],[base_price]] &gt;= 10092000, "High", "Medium")))</f>
        <v>Low</v>
      </c>
    </row>
    <row r="5654" spans="1:22" x14ac:dyDescent="0.25">
      <c r="A5654" s="1" t="s">
        <v>15788</v>
      </c>
      <c r="B5654" s="1" t="s">
        <v>15789</v>
      </c>
      <c r="C5654" s="2">
        <v>44448</v>
      </c>
      <c r="D5654" s="1" t="s">
        <v>15790</v>
      </c>
      <c r="E5654" s="4">
        <v>13282</v>
      </c>
      <c r="F5654">
        <v>1</v>
      </c>
      <c r="G5654" s="4">
        <v>132820</v>
      </c>
      <c r="H5654" s="4">
        <v>0</v>
      </c>
      <c r="I5654" s="4">
        <v>132820</v>
      </c>
      <c r="J5654">
        <v>1</v>
      </c>
      <c r="K5654">
        <v>1</v>
      </c>
      <c r="L5654">
        <v>1</v>
      </c>
      <c r="M5654">
        <v>1</v>
      </c>
      <c r="N5654" s="2">
        <v>44450</v>
      </c>
      <c r="O5654" s="1" t="s">
        <v>15791</v>
      </c>
      <c r="P5654" s="4">
        <v>132820</v>
      </c>
      <c r="Q5654" s="4">
        <v>9918</v>
      </c>
      <c r="R5654" s="1" t="s">
        <v>75</v>
      </c>
      <c r="S5654" s="1" t="s">
        <v>50</v>
      </c>
      <c r="T5654" s="4">
        <f>Sales_Datas[[#This Row],[after_discount]]-(Sales_Datas[[#This Row],[qty_ordered]]*Sales_Datas[[#This Row],[cogs]])</f>
        <v>122902</v>
      </c>
      <c r="U5654" s="3">
        <f>IFERROR(Sales_Datas[[#This Row],[Gross_Profit]]/Sales_Datas[[#This Row],[after_discount]],0)</f>
        <v>0.92532751091703058</v>
      </c>
      <c r="V5654" s="1" t="str">
        <f>IF(Sales_Datas[[#This Row],[base_price]] &lt;= 632200, "Low", (IF(Sales_Datas[[#This Row],[base_price]] &gt;= 10092000, "High", "Medium")))</f>
        <v>Low</v>
      </c>
    </row>
    <row r="5655" spans="1:22" x14ac:dyDescent="0.25">
      <c r="A5655" s="1" t="s">
        <v>15792</v>
      </c>
      <c r="B5655" s="1" t="s">
        <v>15793</v>
      </c>
      <c r="C5655" s="2">
        <v>44901</v>
      </c>
      <c r="D5655" s="1" t="s">
        <v>15794</v>
      </c>
      <c r="E5655" s="4">
        <v>12818</v>
      </c>
      <c r="F5655">
        <v>1</v>
      </c>
      <c r="G5655" s="4">
        <v>128180</v>
      </c>
      <c r="H5655" s="4">
        <v>0</v>
      </c>
      <c r="I5655" s="4">
        <v>128180</v>
      </c>
      <c r="J5655">
        <v>1</v>
      </c>
      <c r="K5655">
        <v>1</v>
      </c>
      <c r="L5655">
        <v>1</v>
      </c>
      <c r="M5655">
        <v>1</v>
      </c>
      <c r="N5655" s="2">
        <v>44737</v>
      </c>
      <c r="O5655" s="1" t="s">
        <v>15795</v>
      </c>
      <c r="P5655" s="4">
        <v>0</v>
      </c>
      <c r="Q5655" s="4">
        <v>0</v>
      </c>
      <c r="R5655" s="1" t="s">
        <v>475</v>
      </c>
      <c r="S5655" s="1" t="s">
        <v>50</v>
      </c>
      <c r="T5655" s="4">
        <f>Sales_Datas[[#This Row],[after_discount]]-(Sales_Datas[[#This Row],[qty_ordered]]*Sales_Datas[[#This Row],[cogs]])</f>
        <v>128180</v>
      </c>
      <c r="U5655" s="3">
        <f>IFERROR(Sales_Datas[[#This Row],[Gross_Profit]]/Sales_Datas[[#This Row],[after_discount]],0)</f>
        <v>1</v>
      </c>
      <c r="V5655" s="1" t="str">
        <f>IF(Sales_Datas[[#This Row],[base_price]] &lt;= 632200, "Low", (IF(Sales_Datas[[#This Row],[base_price]] &gt;= 10092000, "High", "Medium")))</f>
        <v>Low</v>
      </c>
    </row>
    <row r="5656" spans="1:22" x14ac:dyDescent="0.25">
      <c r="A5656" s="1" t="s">
        <v>15796</v>
      </c>
      <c r="B5656" s="1" t="s">
        <v>15797</v>
      </c>
      <c r="C5656" s="2">
        <v>44719</v>
      </c>
      <c r="D5656" s="1" t="s">
        <v>15600</v>
      </c>
      <c r="E5656" s="4">
        <v>6380</v>
      </c>
      <c r="F5656">
        <v>2</v>
      </c>
      <c r="G5656" s="4">
        <v>127600</v>
      </c>
      <c r="H5656" s="4">
        <v>0</v>
      </c>
      <c r="I5656" s="4">
        <v>127600</v>
      </c>
      <c r="J5656">
        <v>1</v>
      </c>
      <c r="K5656">
        <v>1</v>
      </c>
      <c r="L5656">
        <v>0</v>
      </c>
      <c r="M5656">
        <v>1</v>
      </c>
      <c r="N5656" s="2">
        <v>44759</v>
      </c>
      <c r="O5656" s="1" t="s">
        <v>15601</v>
      </c>
      <c r="P5656" s="4">
        <v>63800</v>
      </c>
      <c r="Q5656" s="4">
        <v>4582</v>
      </c>
      <c r="R5656" s="1" t="s">
        <v>383</v>
      </c>
      <c r="S5656" s="1" t="s">
        <v>50</v>
      </c>
      <c r="T5656" s="4">
        <f>Sales_Datas[[#This Row],[after_discount]]-(Sales_Datas[[#This Row],[qty_ordered]]*Sales_Datas[[#This Row],[cogs]])</f>
        <v>118436</v>
      </c>
      <c r="U5656" s="3">
        <f>IFERROR(Sales_Datas[[#This Row],[Gross_Profit]]/Sales_Datas[[#This Row],[after_discount]],0)</f>
        <v>0.92818181818181822</v>
      </c>
      <c r="V5656" s="1" t="str">
        <f>IF(Sales_Datas[[#This Row],[base_price]] &lt;= 632200, "Low", (IF(Sales_Datas[[#This Row],[base_price]] &gt;= 10092000, "High", "Medium")))</f>
        <v>Low</v>
      </c>
    </row>
    <row r="5657" spans="1:22" x14ac:dyDescent="0.25">
      <c r="A5657" s="1" t="s">
        <v>15798</v>
      </c>
      <c r="B5657" s="1" t="s">
        <v>9662</v>
      </c>
      <c r="C5657" s="2">
        <v>44539</v>
      </c>
      <c r="D5657" s="1" t="s">
        <v>15799</v>
      </c>
      <c r="E5657" s="4">
        <v>12702</v>
      </c>
      <c r="F5657">
        <v>1</v>
      </c>
      <c r="G5657" s="4">
        <v>127020</v>
      </c>
      <c r="H5657" s="4">
        <v>0</v>
      </c>
      <c r="I5657" s="4">
        <v>127020</v>
      </c>
      <c r="J5657">
        <v>1</v>
      </c>
      <c r="K5657">
        <v>1</v>
      </c>
      <c r="L5657">
        <v>0</v>
      </c>
      <c r="M5657">
        <v>1</v>
      </c>
      <c r="N5657" s="2">
        <v>44420</v>
      </c>
      <c r="O5657" s="1" t="s">
        <v>15800</v>
      </c>
      <c r="P5657" s="4">
        <v>127020</v>
      </c>
      <c r="Q5657" s="4">
        <v>9222</v>
      </c>
      <c r="R5657" s="1" t="s">
        <v>75</v>
      </c>
      <c r="S5657" s="1" t="s">
        <v>50</v>
      </c>
      <c r="T5657" s="4">
        <f>Sales_Datas[[#This Row],[after_discount]]-(Sales_Datas[[#This Row],[qty_ordered]]*Sales_Datas[[#This Row],[cogs]])</f>
        <v>117798</v>
      </c>
      <c r="U5657" s="3">
        <f>IFERROR(Sales_Datas[[#This Row],[Gross_Profit]]/Sales_Datas[[#This Row],[after_discount]],0)</f>
        <v>0.92739726027397262</v>
      </c>
      <c r="V5657" s="1" t="str">
        <f>IF(Sales_Datas[[#This Row],[base_price]] &lt;= 632200, "Low", (IF(Sales_Datas[[#This Row],[base_price]] &gt;= 10092000, "High", "Medium")))</f>
        <v>Low</v>
      </c>
    </row>
    <row r="5658" spans="1:22" x14ac:dyDescent="0.25">
      <c r="A5658" s="1" t="s">
        <v>15801</v>
      </c>
      <c r="B5658" s="1" t="s">
        <v>15802</v>
      </c>
      <c r="C5658" s="2">
        <v>44408</v>
      </c>
      <c r="D5658" s="1" t="s">
        <v>15803</v>
      </c>
      <c r="E5658" s="4">
        <v>12470</v>
      </c>
      <c r="F5658">
        <v>1</v>
      </c>
      <c r="G5658" s="4">
        <v>124700</v>
      </c>
      <c r="H5658" s="4">
        <v>0</v>
      </c>
      <c r="I5658" s="4">
        <v>124700</v>
      </c>
      <c r="J5658">
        <v>1</v>
      </c>
      <c r="K5658">
        <v>1</v>
      </c>
      <c r="L5658">
        <v>1</v>
      </c>
      <c r="M5658">
        <v>1</v>
      </c>
      <c r="N5658" s="2">
        <v>44396</v>
      </c>
      <c r="O5658" s="1" t="s">
        <v>15804</v>
      </c>
      <c r="P5658" s="4">
        <v>124700</v>
      </c>
      <c r="Q5658" s="4">
        <v>10324</v>
      </c>
      <c r="R5658" s="1" t="s">
        <v>383</v>
      </c>
      <c r="S5658" s="1" t="s">
        <v>50</v>
      </c>
      <c r="T5658" s="4">
        <f>Sales_Datas[[#This Row],[after_discount]]-(Sales_Datas[[#This Row],[qty_ordered]]*Sales_Datas[[#This Row],[cogs]])</f>
        <v>114376</v>
      </c>
      <c r="U5658" s="3">
        <f>IFERROR(Sales_Datas[[#This Row],[Gross_Profit]]/Sales_Datas[[#This Row],[after_discount]],0)</f>
        <v>0.9172093023255814</v>
      </c>
      <c r="V5658" s="1" t="str">
        <f>IF(Sales_Datas[[#This Row],[base_price]] &lt;= 632200, "Low", (IF(Sales_Datas[[#This Row],[base_price]] &gt;= 10092000, "High", "Medium")))</f>
        <v>Low</v>
      </c>
    </row>
    <row r="5659" spans="1:22" x14ac:dyDescent="0.25">
      <c r="A5659" s="1" t="s">
        <v>15805</v>
      </c>
      <c r="B5659" s="1" t="s">
        <v>7279</v>
      </c>
      <c r="C5659" s="2">
        <v>44436</v>
      </c>
      <c r="D5659" s="1" t="s">
        <v>15806</v>
      </c>
      <c r="E5659" s="4">
        <v>12470</v>
      </c>
      <c r="F5659">
        <v>1</v>
      </c>
      <c r="G5659" s="4">
        <v>124700</v>
      </c>
      <c r="H5659" s="4">
        <v>0</v>
      </c>
      <c r="I5659" s="4">
        <v>124700</v>
      </c>
      <c r="J5659">
        <v>1</v>
      </c>
      <c r="K5659">
        <v>0</v>
      </c>
      <c r="L5659">
        <v>0</v>
      </c>
      <c r="M5659">
        <v>1</v>
      </c>
      <c r="N5659" s="2">
        <v>44410</v>
      </c>
      <c r="O5659" s="1" t="s">
        <v>15807</v>
      </c>
      <c r="P5659" s="4">
        <v>124700</v>
      </c>
      <c r="Q5659" s="4">
        <v>10846</v>
      </c>
      <c r="R5659" s="1" t="s">
        <v>383</v>
      </c>
      <c r="S5659" s="1" t="s">
        <v>50</v>
      </c>
      <c r="T5659" s="4">
        <f>Sales_Datas[[#This Row],[after_discount]]-(Sales_Datas[[#This Row],[qty_ordered]]*Sales_Datas[[#This Row],[cogs]])</f>
        <v>113854</v>
      </c>
      <c r="U5659" s="3">
        <f>IFERROR(Sales_Datas[[#This Row],[Gross_Profit]]/Sales_Datas[[#This Row],[after_discount]],0)</f>
        <v>0.91302325581395349</v>
      </c>
      <c r="V5659" s="1" t="str">
        <f>IF(Sales_Datas[[#This Row],[base_price]] &lt;= 632200, "Low", (IF(Sales_Datas[[#This Row],[base_price]] &gt;= 10092000, "High", "Medium")))</f>
        <v>Low</v>
      </c>
    </row>
    <row r="5660" spans="1:22" x14ac:dyDescent="0.25">
      <c r="A5660" s="1" t="s">
        <v>15808</v>
      </c>
      <c r="B5660" s="1" t="s">
        <v>2170</v>
      </c>
      <c r="C5660" s="2">
        <v>44556</v>
      </c>
      <c r="D5660" s="1" t="s">
        <v>15809</v>
      </c>
      <c r="E5660" s="4">
        <v>12122</v>
      </c>
      <c r="F5660">
        <v>1</v>
      </c>
      <c r="G5660" s="4">
        <v>121220</v>
      </c>
      <c r="H5660" s="4">
        <v>0</v>
      </c>
      <c r="I5660" s="4">
        <v>121220</v>
      </c>
      <c r="J5660">
        <v>1</v>
      </c>
      <c r="K5660">
        <v>1</v>
      </c>
      <c r="L5660">
        <v>1</v>
      </c>
      <c r="M5660">
        <v>1</v>
      </c>
      <c r="N5660" s="2">
        <v>44401</v>
      </c>
      <c r="O5660" s="1" t="s">
        <v>15810</v>
      </c>
      <c r="P5660" s="4">
        <v>121220</v>
      </c>
      <c r="Q5660" s="4">
        <v>9918</v>
      </c>
      <c r="R5660" s="1" t="s">
        <v>383</v>
      </c>
      <c r="S5660" s="1" t="s">
        <v>50</v>
      </c>
      <c r="T5660" s="4">
        <f>Sales_Datas[[#This Row],[after_discount]]-(Sales_Datas[[#This Row],[qty_ordered]]*Sales_Datas[[#This Row],[cogs]])</f>
        <v>111302</v>
      </c>
      <c r="U5660" s="3">
        <f>IFERROR(Sales_Datas[[#This Row],[Gross_Profit]]/Sales_Datas[[#This Row],[after_discount]],0)</f>
        <v>0.91818181818181821</v>
      </c>
      <c r="V5660" s="1" t="str">
        <f>IF(Sales_Datas[[#This Row],[base_price]] &lt;= 632200, "Low", (IF(Sales_Datas[[#This Row],[base_price]] &gt;= 10092000, "High", "Medium")))</f>
        <v>Low</v>
      </c>
    </row>
    <row r="5661" spans="1:22" x14ac:dyDescent="0.25">
      <c r="A5661" s="1" t="s">
        <v>15811</v>
      </c>
      <c r="B5661" s="1" t="s">
        <v>15812</v>
      </c>
      <c r="C5661" s="2">
        <v>44234</v>
      </c>
      <c r="D5661" s="1" t="s">
        <v>15813</v>
      </c>
      <c r="E5661" s="4">
        <v>11600</v>
      </c>
      <c r="F5661">
        <v>1</v>
      </c>
      <c r="G5661" s="4">
        <v>116000</v>
      </c>
      <c r="H5661" s="4">
        <v>0</v>
      </c>
      <c r="I5661" s="4">
        <v>116000</v>
      </c>
      <c r="J5661">
        <v>1</v>
      </c>
      <c r="K5661">
        <v>1</v>
      </c>
      <c r="L5661">
        <v>1</v>
      </c>
      <c r="M5661">
        <v>1</v>
      </c>
      <c r="N5661" s="2">
        <v>44382</v>
      </c>
      <c r="O5661" s="1" t="s">
        <v>15814</v>
      </c>
      <c r="P5661" s="4">
        <v>116000</v>
      </c>
      <c r="Q5661" s="4">
        <v>8468</v>
      </c>
      <c r="R5661" s="1" t="s">
        <v>475</v>
      </c>
      <c r="S5661" s="1" t="s">
        <v>50</v>
      </c>
      <c r="T5661" s="4">
        <f>Sales_Datas[[#This Row],[after_discount]]-(Sales_Datas[[#This Row],[qty_ordered]]*Sales_Datas[[#This Row],[cogs]])</f>
        <v>107532</v>
      </c>
      <c r="U5661" s="3">
        <f>IFERROR(Sales_Datas[[#This Row],[Gross_Profit]]/Sales_Datas[[#This Row],[after_discount]],0)</f>
        <v>0.92700000000000005</v>
      </c>
      <c r="V5661" s="1" t="str">
        <f>IF(Sales_Datas[[#This Row],[base_price]] &lt;= 632200, "Low", (IF(Sales_Datas[[#This Row],[base_price]] &gt;= 10092000, "High", "Medium")))</f>
        <v>Low</v>
      </c>
    </row>
    <row r="5662" spans="1:22" x14ac:dyDescent="0.25">
      <c r="A5662" s="1" t="s">
        <v>15815</v>
      </c>
      <c r="B5662" s="1" t="s">
        <v>15816</v>
      </c>
      <c r="C5662" s="2">
        <v>44701</v>
      </c>
      <c r="D5662" s="1" t="s">
        <v>15817</v>
      </c>
      <c r="E5662" s="4">
        <v>11600</v>
      </c>
      <c r="F5662">
        <v>1</v>
      </c>
      <c r="G5662" s="4">
        <v>116000</v>
      </c>
      <c r="H5662" s="4">
        <v>0</v>
      </c>
      <c r="I5662" s="4">
        <v>116000</v>
      </c>
      <c r="J5662">
        <v>1</v>
      </c>
      <c r="K5662">
        <v>1</v>
      </c>
      <c r="L5662">
        <v>1</v>
      </c>
      <c r="M5662">
        <v>1</v>
      </c>
      <c r="N5662" s="2">
        <v>44684</v>
      </c>
      <c r="O5662" s="1" t="s">
        <v>15818</v>
      </c>
      <c r="P5662" s="4">
        <v>116000</v>
      </c>
      <c r="Q5662" s="4">
        <v>8700</v>
      </c>
      <c r="R5662" s="1" t="s">
        <v>475</v>
      </c>
      <c r="S5662" s="1" t="s">
        <v>50</v>
      </c>
      <c r="T5662" s="4">
        <f>Sales_Datas[[#This Row],[after_discount]]-(Sales_Datas[[#This Row],[qty_ordered]]*Sales_Datas[[#This Row],[cogs]])</f>
        <v>107300</v>
      </c>
      <c r="U5662" s="3">
        <f>IFERROR(Sales_Datas[[#This Row],[Gross_Profit]]/Sales_Datas[[#This Row],[after_discount]],0)</f>
        <v>0.92500000000000004</v>
      </c>
      <c r="V5662" s="1" t="str">
        <f>IF(Sales_Datas[[#This Row],[base_price]] &lt;= 632200, "Low", (IF(Sales_Datas[[#This Row],[base_price]] &gt;= 10092000, "High", "Medium")))</f>
        <v>Low</v>
      </c>
    </row>
    <row r="5663" spans="1:22" x14ac:dyDescent="0.25">
      <c r="A5663" s="1" t="s">
        <v>15819</v>
      </c>
      <c r="B5663" s="1" t="s">
        <v>15820</v>
      </c>
      <c r="C5663" s="2">
        <v>44769</v>
      </c>
      <c r="D5663" s="1" t="s">
        <v>15821</v>
      </c>
      <c r="E5663" s="4">
        <v>5800</v>
      </c>
      <c r="F5663">
        <v>2</v>
      </c>
      <c r="G5663" s="4">
        <v>116000</v>
      </c>
      <c r="H5663" s="4">
        <v>0</v>
      </c>
      <c r="I5663" s="4">
        <v>116000</v>
      </c>
      <c r="J5663">
        <v>1</v>
      </c>
      <c r="K5663">
        <v>1</v>
      </c>
      <c r="L5663">
        <v>1</v>
      </c>
      <c r="M5663">
        <v>1</v>
      </c>
      <c r="N5663" s="2">
        <v>44763</v>
      </c>
      <c r="O5663" s="1" t="s">
        <v>15822</v>
      </c>
      <c r="P5663" s="4">
        <v>58000</v>
      </c>
      <c r="Q5663" s="4">
        <v>4988</v>
      </c>
      <c r="R5663" s="1" t="s">
        <v>475</v>
      </c>
      <c r="S5663" s="1" t="s">
        <v>50</v>
      </c>
      <c r="T5663" s="4">
        <f>Sales_Datas[[#This Row],[after_discount]]-(Sales_Datas[[#This Row],[qty_ordered]]*Sales_Datas[[#This Row],[cogs]])</f>
        <v>106024</v>
      </c>
      <c r="U5663" s="3">
        <f>IFERROR(Sales_Datas[[#This Row],[Gross_Profit]]/Sales_Datas[[#This Row],[after_discount]],0)</f>
        <v>0.91400000000000003</v>
      </c>
      <c r="V5663" s="1" t="str">
        <f>IF(Sales_Datas[[#This Row],[base_price]] &lt;= 632200, "Low", (IF(Sales_Datas[[#This Row],[base_price]] &gt;= 10092000, "High", "Medium")))</f>
        <v>Low</v>
      </c>
    </row>
    <row r="5664" spans="1:22" x14ac:dyDescent="0.25">
      <c r="A5664" s="1" t="s">
        <v>15823</v>
      </c>
      <c r="B5664" s="1" t="s">
        <v>15824</v>
      </c>
      <c r="C5664" s="2">
        <v>44327</v>
      </c>
      <c r="D5664" s="1" t="s">
        <v>15825</v>
      </c>
      <c r="E5664" s="4">
        <v>11600</v>
      </c>
      <c r="F5664">
        <v>1</v>
      </c>
      <c r="G5664" s="4">
        <v>116000</v>
      </c>
      <c r="H5664" s="4">
        <v>0</v>
      </c>
      <c r="I5664" s="4">
        <v>116000</v>
      </c>
      <c r="J5664">
        <v>1</v>
      </c>
      <c r="K5664">
        <v>1</v>
      </c>
      <c r="L5664">
        <v>1</v>
      </c>
      <c r="M5664">
        <v>1</v>
      </c>
      <c r="N5664" s="2">
        <v>44508</v>
      </c>
      <c r="O5664" s="1" t="s">
        <v>15826</v>
      </c>
      <c r="P5664" s="4">
        <v>116000</v>
      </c>
      <c r="Q5664" s="4">
        <v>8584</v>
      </c>
      <c r="R5664" s="1" t="s">
        <v>383</v>
      </c>
      <c r="S5664" s="1" t="s">
        <v>50</v>
      </c>
      <c r="T5664" s="4">
        <f>Sales_Datas[[#This Row],[after_discount]]-(Sales_Datas[[#This Row],[qty_ordered]]*Sales_Datas[[#This Row],[cogs]])</f>
        <v>107416</v>
      </c>
      <c r="U5664" s="3">
        <f>IFERROR(Sales_Datas[[#This Row],[Gross_Profit]]/Sales_Datas[[#This Row],[after_discount]],0)</f>
        <v>0.92600000000000005</v>
      </c>
      <c r="V5664" s="1" t="str">
        <f>IF(Sales_Datas[[#This Row],[base_price]] &lt;= 632200, "Low", (IF(Sales_Datas[[#This Row],[base_price]] &gt;= 10092000, "High", "Medium")))</f>
        <v>Low</v>
      </c>
    </row>
    <row r="5665" spans="1:22" x14ac:dyDescent="0.25">
      <c r="A5665" s="1" t="s">
        <v>15827</v>
      </c>
      <c r="B5665" s="1" t="s">
        <v>15828</v>
      </c>
      <c r="C5665" s="2">
        <v>44729</v>
      </c>
      <c r="D5665" s="1" t="s">
        <v>15829</v>
      </c>
      <c r="E5665" s="4">
        <v>11600</v>
      </c>
      <c r="F5665">
        <v>1</v>
      </c>
      <c r="G5665" s="4">
        <v>116000</v>
      </c>
      <c r="H5665" s="4">
        <v>0</v>
      </c>
      <c r="I5665" s="4">
        <v>116000</v>
      </c>
      <c r="J5665">
        <v>1</v>
      </c>
      <c r="K5665">
        <v>1</v>
      </c>
      <c r="L5665">
        <v>0</v>
      </c>
      <c r="M5665">
        <v>1</v>
      </c>
      <c r="N5665" s="2">
        <v>44716</v>
      </c>
      <c r="O5665" s="1" t="s">
        <v>15830</v>
      </c>
      <c r="P5665" s="4">
        <v>116000</v>
      </c>
      <c r="Q5665" s="4">
        <v>8932</v>
      </c>
      <c r="R5665" s="1" t="s">
        <v>383</v>
      </c>
      <c r="S5665" s="1" t="s">
        <v>50</v>
      </c>
      <c r="T5665" s="4">
        <f>Sales_Datas[[#This Row],[after_discount]]-(Sales_Datas[[#This Row],[qty_ordered]]*Sales_Datas[[#This Row],[cogs]])</f>
        <v>107068</v>
      </c>
      <c r="U5665" s="3">
        <f>IFERROR(Sales_Datas[[#This Row],[Gross_Profit]]/Sales_Datas[[#This Row],[after_discount]],0)</f>
        <v>0.92300000000000004</v>
      </c>
      <c r="V5665" s="1" t="str">
        <f>IF(Sales_Datas[[#This Row],[base_price]] &lt;= 632200, "Low", (IF(Sales_Datas[[#This Row],[base_price]] &gt;= 10092000, "High", "Medium")))</f>
        <v>Low</v>
      </c>
    </row>
    <row r="5666" spans="1:22" x14ac:dyDescent="0.25">
      <c r="A5666" s="1" t="s">
        <v>15831</v>
      </c>
      <c r="B5666" s="1" t="s">
        <v>14538</v>
      </c>
      <c r="C5666" s="2">
        <v>44742</v>
      </c>
      <c r="D5666" s="1" t="s">
        <v>15832</v>
      </c>
      <c r="E5666" s="4">
        <v>5800</v>
      </c>
      <c r="F5666">
        <v>2</v>
      </c>
      <c r="G5666" s="4">
        <v>116000</v>
      </c>
      <c r="H5666" s="4">
        <v>0</v>
      </c>
      <c r="I5666" s="4">
        <v>116000</v>
      </c>
      <c r="J5666">
        <v>1</v>
      </c>
      <c r="K5666">
        <v>1</v>
      </c>
      <c r="L5666">
        <v>1</v>
      </c>
      <c r="M5666">
        <v>1</v>
      </c>
      <c r="N5666" s="2">
        <v>44429</v>
      </c>
      <c r="O5666" s="1" t="s">
        <v>15833</v>
      </c>
      <c r="P5666" s="4">
        <v>58000</v>
      </c>
      <c r="Q5666" s="4">
        <v>4930</v>
      </c>
      <c r="R5666" s="1" t="s">
        <v>383</v>
      </c>
      <c r="S5666" s="1" t="s">
        <v>50</v>
      </c>
      <c r="T5666" s="4">
        <f>Sales_Datas[[#This Row],[after_discount]]-(Sales_Datas[[#This Row],[qty_ordered]]*Sales_Datas[[#This Row],[cogs]])</f>
        <v>106140</v>
      </c>
      <c r="U5666" s="3">
        <f>IFERROR(Sales_Datas[[#This Row],[Gross_Profit]]/Sales_Datas[[#This Row],[after_discount]],0)</f>
        <v>0.91500000000000004</v>
      </c>
      <c r="V5666" s="1" t="str">
        <f>IF(Sales_Datas[[#This Row],[base_price]] &lt;= 632200, "Low", (IF(Sales_Datas[[#This Row],[base_price]] &gt;= 10092000, "High", "Medium")))</f>
        <v>Low</v>
      </c>
    </row>
    <row r="5667" spans="1:22" x14ac:dyDescent="0.25">
      <c r="A5667" s="1" t="s">
        <v>15834</v>
      </c>
      <c r="B5667" s="1" t="s">
        <v>15835</v>
      </c>
      <c r="C5667" s="2">
        <v>44745</v>
      </c>
      <c r="D5667" s="1" t="s">
        <v>15829</v>
      </c>
      <c r="E5667" s="4">
        <v>11600</v>
      </c>
      <c r="F5667">
        <v>1</v>
      </c>
      <c r="G5667" s="4">
        <v>116000</v>
      </c>
      <c r="H5667" s="4">
        <v>0</v>
      </c>
      <c r="I5667" s="4">
        <v>116000</v>
      </c>
      <c r="J5667">
        <v>1</v>
      </c>
      <c r="K5667">
        <v>1</v>
      </c>
      <c r="L5667">
        <v>1</v>
      </c>
      <c r="M5667">
        <v>4</v>
      </c>
      <c r="N5667" s="2">
        <v>44648</v>
      </c>
      <c r="O5667" s="1" t="s">
        <v>15830</v>
      </c>
      <c r="P5667" s="4">
        <v>116000</v>
      </c>
      <c r="Q5667" s="4">
        <v>8932</v>
      </c>
      <c r="R5667" s="1" t="s">
        <v>383</v>
      </c>
      <c r="S5667" s="1" t="s">
        <v>34</v>
      </c>
      <c r="T5667" s="4">
        <f>Sales_Datas[[#This Row],[after_discount]]-(Sales_Datas[[#This Row],[qty_ordered]]*Sales_Datas[[#This Row],[cogs]])</f>
        <v>107068</v>
      </c>
      <c r="U5667" s="3">
        <f>IFERROR(Sales_Datas[[#This Row],[Gross_Profit]]/Sales_Datas[[#This Row],[after_discount]],0)</f>
        <v>0.92300000000000004</v>
      </c>
      <c r="V5667" s="1" t="str">
        <f>IF(Sales_Datas[[#This Row],[base_price]] &lt;= 632200, "Low", (IF(Sales_Datas[[#This Row],[base_price]] &gt;= 10092000, "High", "Medium")))</f>
        <v>Low</v>
      </c>
    </row>
    <row r="5668" spans="1:22" x14ac:dyDescent="0.25">
      <c r="A5668" s="1" t="s">
        <v>15836</v>
      </c>
      <c r="B5668" s="1" t="s">
        <v>15396</v>
      </c>
      <c r="C5668" s="2">
        <v>44515</v>
      </c>
      <c r="D5668" s="1" t="s">
        <v>15837</v>
      </c>
      <c r="E5668" s="4">
        <v>11600</v>
      </c>
      <c r="F5668">
        <v>1</v>
      </c>
      <c r="G5668" s="4">
        <v>116000</v>
      </c>
      <c r="H5668" s="4">
        <v>0</v>
      </c>
      <c r="I5668" s="4">
        <v>116000</v>
      </c>
      <c r="J5668">
        <v>1</v>
      </c>
      <c r="K5668">
        <v>1</v>
      </c>
      <c r="L5668">
        <v>0</v>
      </c>
      <c r="M5668">
        <v>1</v>
      </c>
      <c r="N5668" s="2">
        <v>44383</v>
      </c>
      <c r="O5668" s="1" t="s">
        <v>15838</v>
      </c>
      <c r="P5668" s="4">
        <v>116000</v>
      </c>
      <c r="Q5668" s="4">
        <v>7540</v>
      </c>
      <c r="R5668" s="1" t="s">
        <v>75</v>
      </c>
      <c r="S5668" s="1" t="s">
        <v>50</v>
      </c>
      <c r="T5668" s="4">
        <f>Sales_Datas[[#This Row],[after_discount]]-(Sales_Datas[[#This Row],[qty_ordered]]*Sales_Datas[[#This Row],[cogs]])</f>
        <v>108460</v>
      </c>
      <c r="U5668" s="3">
        <f>IFERROR(Sales_Datas[[#This Row],[Gross_Profit]]/Sales_Datas[[#This Row],[after_discount]],0)</f>
        <v>0.93500000000000005</v>
      </c>
      <c r="V5668" s="1" t="str">
        <f>IF(Sales_Datas[[#This Row],[base_price]] &lt;= 632200, "Low", (IF(Sales_Datas[[#This Row],[base_price]] &gt;= 10092000, "High", "Medium")))</f>
        <v>Low</v>
      </c>
    </row>
    <row r="5669" spans="1:22" x14ac:dyDescent="0.25">
      <c r="A5669" s="1" t="s">
        <v>15839</v>
      </c>
      <c r="B5669" s="1" t="s">
        <v>15840</v>
      </c>
      <c r="C5669" s="2">
        <v>44651</v>
      </c>
      <c r="D5669" s="1" t="s">
        <v>15841</v>
      </c>
      <c r="E5669" s="4">
        <v>11542</v>
      </c>
      <c r="F5669">
        <v>1</v>
      </c>
      <c r="G5669" s="4">
        <v>115420</v>
      </c>
      <c r="H5669" s="4">
        <v>0</v>
      </c>
      <c r="I5669" s="4">
        <v>115420</v>
      </c>
      <c r="J5669">
        <v>1</v>
      </c>
      <c r="K5669">
        <v>1</v>
      </c>
      <c r="L5669">
        <v>1</v>
      </c>
      <c r="M5669">
        <v>1</v>
      </c>
      <c r="N5669" s="2">
        <v>44633</v>
      </c>
      <c r="O5669" s="1" t="s">
        <v>15842</v>
      </c>
      <c r="P5669" s="4">
        <v>115420</v>
      </c>
      <c r="Q5669" s="4">
        <v>8758</v>
      </c>
      <c r="R5669" s="1" t="s">
        <v>475</v>
      </c>
      <c r="S5669" s="1" t="s">
        <v>50</v>
      </c>
      <c r="T5669" s="4">
        <f>Sales_Datas[[#This Row],[after_discount]]-(Sales_Datas[[#This Row],[qty_ordered]]*Sales_Datas[[#This Row],[cogs]])</f>
        <v>106662</v>
      </c>
      <c r="U5669" s="3">
        <f>IFERROR(Sales_Datas[[#This Row],[Gross_Profit]]/Sales_Datas[[#This Row],[after_discount]],0)</f>
        <v>0.92412060301507537</v>
      </c>
      <c r="V5669" s="1" t="str">
        <f>IF(Sales_Datas[[#This Row],[base_price]] &lt;= 632200, "Low", (IF(Sales_Datas[[#This Row],[base_price]] &gt;= 10092000, "High", "Medium")))</f>
        <v>Low</v>
      </c>
    </row>
    <row r="5670" spans="1:22" x14ac:dyDescent="0.25">
      <c r="A5670" s="1" t="s">
        <v>15843</v>
      </c>
      <c r="B5670" s="1" t="s">
        <v>15844</v>
      </c>
      <c r="C5670" s="2">
        <v>44324</v>
      </c>
      <c r="D5670" s="1" t="s">
        <v>15845</v>
      </c>
      <c r="E5670" s="4">
        <v>11542</v>
      </c>
      <c r="F5670">
        <v>1</v>
      </c>
      <c r="G5670" s="4">
        <v>115420</v>
      </c>
      <c r="H5670" s="4">
        <v>0</v>
      </c>
      <c r="I5670" s="4">
        <v>115420</v>
      </c>
      <c r="J5670">
        <v>1</v>
      </c>
      <c r="K5670">
        <v>0</v>
      </c>
      <c r="L5670">
        <v>0</v>
      </c>
      <c r="M5670">
        <v>1</v>
      </c>
      <c r="N5670" s="2">
        <v>44389</v>
      </c>
      <c r="O5670" s="1" t="s">
        <v>15846</v>
      </c>
      <c r="P5670" s="4">
        <v>115420</v>
      </c>
      <c r="Q5670" s="4">
        <v>8062</v>
      </c>
      <c r="R5670" s="1" t="s">
        <v>75</v>
      </c>
      <c r="S5670" s="1" t="s">
        <v>50</v>
      </c>
      <c r="T5670" s="4">
        <f>Sales_Datas[[#This Row],[after_discount]]-(Sales_Datas[[#This Row],[qty_ordered]]*Sales_Datas[[#This Row],[cogs]])</f>
        <v>107358</v>
      </c>
      <c r="U5670" s="3">
        <f>IFERROR(Sales_Datas[[#This Row],[Gross_Profit]]/Sales_Datas[[#This Row],[after_discount]],0)</f>
        <v>0.93015075376884426</v>
      </c>
      <c r="V5670" s="1" t="str">
        <f>IF(Sales_Datas[[#This Row],[base_price]] &lt;= 632200, "Low", (IF(Sales_Datas[[#This Row],[base_price]] &gt;= 10092000, "High", "Medium")))</f>
        <v>Low</v>
      </c>
    </row>
    <row r="5671" spans="1:22" x14ac:dyDescent="0.25">
      <c r="A5671" s="1" t="s">
        <v>15847</v>
      </c>
      <c r="B5671" s="1" t="s">
        <v>13785</v>
      </c>
      <c r="C5671" s="2">
        <v>44421</v>
      </c>
      <c r="D5671" s="1" t="s">
        <v>15481</v>
      </c>
      <c r="E5671" s="4">
        <v>11542</v>
      </c>
      <c r="F5671">
        <v>1</v>
      </c>
      <c r="G5671" s="4">
        <v>115420</v>
      </c>
      <c r="H5671" s="4">
        <v>0</v>
      </c>
      <c r="I5671" s="4">
        <v>115420</v>
      </c>
      <c r="J5671">
        <v>1</v>
      </c>
      <c r="K5671">
        <v>1</v>
      </c>
      <c r="L5671">
        <v>1</v>
      </c>
      <c r="M5671">
        <v>1</v>
      </c>
      <c r="N5671" s="2">
        <v>44387</v>
      </c>
      <c r="O5671" s="1" t="s">
        <v>15482</v>
      </c>
      <c r="P5671" s="4">
        <v>115420</v>
      </c>
      <c r="Q5671" s="4">
        <v>7018</v>
      </c>
      <c r="R5671" s="1" t="s">
        <v>75</v>
      </c>
      <c r="S5671" s="1" t="s">
        <v>50</v>
      </c>
      <c r="T5671" s="4">
        <f>Sales_Datas[[#This Row],[after_discount]]-(Sales_Datas[[#This Row],[qty_ordered]]*Sales_Datas[[#This Row],[cogs]])</f>
        <v>108402</v>
      </c>
      <c r="U5671" s="3">
        <f>IFERROR(Sales_Datas[[#This Row],[Gross_Profit]]/Sales_Datas[[#This Row],[after_discount]],0)</f>
        <v>0.93919597989949744</v>
      </c>
      <c r="V5671" s="1" t="str">
        <f>IF(Sales_Datas[[#This Row],[base_price]] &lt;= 632200, "Low", (IF(Sales_Datas[[#This Row],[base_price]] &gt;= 10092000, "High", "Medium")))</f>
        <v>Low</v>
      </c>
    </row>
    <row r="5672" spans="1:22" x14ac:dyDescent="0.25">
      <c r="A5672" s="1" t="s">
        <v>15848</v>
      </c>
      <c r="B5672" s="1" t="s">
        <v>15849</v>
      </c>
      <c r="C5672" s="2">
        <v>44540</v>
      </c>
      <c r="D5672" s="1" t="s">
        <v>15850</v>
      </c>
      <c r="E5672" s="4">
        <v>11542</v>
      </c>
      <c r="F5672">
        <v>1</v>
      </c>
      <c r="G5672" s="4">
        <v>115420</v>
      </c>
      <c r="H5672" s="4">
        <v>0</v>
      </c>
      <c r="I5672" s="4">
        <v>115420</v>
      </c>
      <c r="J5672">
        <v>1</v>
      </c>
      <c r="K5672">
        <v>1</v>
      </c>
      <c r="L5672">
        <v>1</v>
      </c>
      <c r="M5672">
        <v>1</v>
      </c>
      <c r="N5672" s="2">
        <v>44481</v>
      </c>
      <c r="O5672" s="1" t="s">
        <v>15851</v>
      </c>
      <c r="P5672" s="4">
        <v>115420</v>
      </c>
      <c r="Q5672" s="4">
        <v>9918</v>
      </c>
      <c r="R5672" s="1" t="s">
        <v>75</v>
      </c>
      <c r="S5672" s="1" t="s">
        <v>50</v>
      </c>
      <c r="T5672" s="4">
        <f>Sales_Datas[[#This Row],[after_discount]]-(Sales_Datas[[#This Row],[qty_ordered]]*Sales_Datas[[#This Row],[cogs]])</f>
        <v>105502</v>
      </c>
      <c r="U5672" s="3">
        <f>IFERROR(Sales_Datas[[#This Row],[Gross_Profit]]/Sales_Datas[[#This Row],[after_discount]],0)</f>
        <v>0.91407035175879392</v>
      </c>
      <c r="V5672" s="1" t="str">
        <f>IF(Sales_Datas[[#This Row],[base_price]] &lt;= 632200, "Low", (IF(Sales_Datas[[#This Row],[base_price]] &gt;= 10092000, "High", "Medium")))</f>
        <v>Low</v>
      </c>
    </row>
    <row r="5673" spans="1:22" x14ac:dyDescent="0.25">
      <c r="A5673" s="1" t="s">
        <v>15852</v>
      </c>
      <c r="B5673" s="1" t="s">
        <v>2253</v>
      </c>
      <c r="C5673" s="2">
        <v>44450</v>
      </c>
      <c r="D5673" s="1" t="s">
        <v>15853</v>
      </c>
      <c r="E5673" s="4">
        <v>11310</v>
      </c>
      <c r="F5673">
        <v>1</v>
      </c>
      <c r="G5673" s="4">
        <v>113100</v>
      </c>
      <c r="H5673" s="4">
        <v>0</v>
      </c>
      <c r="I5673" s="4">
        <v>113100</v>
      </c>
      <c r="J5673">
        <v>1</v>
      </c>
      <c r="K5673">
        <v>1</v>
      </c>
      <c r="L5673">
        <v>0</v>
      </c>
      <c r="M5673">
        <v>1</v>
      </c>
      <c r="N5673" s="2">
        <v>44385</v>
      </c>
      <c r="O5673" s="1" t="s">
        <v>15854</v>
      </c>
      <c r="P5673" s="4">
        <v>113100</v>
      </c>
      <c r="Q5673" s="4">
        <v>10150</v>
      </c>
      <c r="R5673" s="1" t="s">
        <v>475</v>
      </c>
      <c r="S5673" s="1" t="s">
        <v>50</v>
      </c>
      <c r="T5673" s="4">
        <f>Sales_Datas[[#This Row],[after_discount]]-(Sales_Datas[[#This Row],[qty_ordered]]*Sales_Datas[[#This Row],[cogs]])</f>
        <v>102950</v>
      </c>
      <c r="U5673" s="3">
        <f>IFERROR(Sales_Datas[[#This Row],[Gross_Profit]]/Sales_Datas[[#This Row],[after_discount]],0)</f>
        <v>0.91025641025641024</v>
      </c>
      <c r="V5673" s="1" t="str">
        <f>IF(Sales_Datas[[#This Row],[base_price]] &lt;= 632200, "Low", (IF(Sales_Datas[[#This Row],[base_price]] &gt;= 10092000, "High", "Medium")))</f>
        <v>Low</v>
      </c>
    </row>
    <row r="5674" spans="1:22" x14ac:dyDescent="0.25">
      <c r="A5674" s="1" t="s">
        <v>15855</v>
      </c>
      <c r="B5674" s="1" t="s">
        <v>10681</v>
      </c>
      <c r="C5674" s="2">
        <v>44781</v>
      </c>
      <c r="D5674" s="1" t="s">
        <v>15856</v>
      </c>
      <c r="E5674" s="4">
        <v>11310</v>
      </c>
      <c r="F5674">
        <v>1</v>
      </c>
      <c r="G5674" s="4">
        <v>113100</v>
      </c>
      <c r="H5674" s="4">
        <v>0</v>
      </c>
      <c r="I5674" s="4">
        <v>113100</v>
      </c>
      <c r="J5674">
        <v>1</v>
      </c>
      <c r="K5674">
        <v>1</v>
      </c>
      <c r="L5674">
        <v>0</v>
      </c>
      <c r="M5674">
        <v>1</v>
      </c>
      <c r="N5674" s="2">
        <v>44428</v>
      </c>
      <c r="O5674" s="1" t="s">
        <v>15857</v>
      </c>
      <c r="P5674" s="4">
        <v>113100</v>
      </c>
      <c r="Q5674" s="4">
        <v>8120</v>
      </c>
      <c r="R5674" s="1" t="s">
        <v>475</v>
      </c>
      <c r="S5674" s="1" t="s">
        <v>50</v>
      </c>
      <c r="T5674" s="4">
        <f>Sales_Datas[[#This Row],[after_discount]]-(Sales_Datas[[#This Row],[qty_ordered]]*Sales_Datas[[#This Row],[cogs]])</f>
        <v>104980</v>
      </c>
      <c r="U5674" s="3">
        <f>IFERROR(Sales_Datas[[#This Row],[Gross_Profit]]/Sales_Datas[[#This Row],[after_discount]],0)</f>
        <v>0.92820512820512824</v>
      </c>
      <c r="V5674" s="1" t="str">
        <f>IF(Sales_Datas[[#This Row],[base_price]] &lt;= 632200, "Low", (IF(Sales_Datas[[#This Row],[base_price]] &gt;= 10092000, "High", "Medium")))</f>
        <v>Low</v>
      </c>
    </row>
    <row r="5675" spans="1:22" x14ac:dyDescent="0.25">
      <c r="A5675" s="1" t="s">
        <v>15858</v>
      </c>
      <c r="B5675" s="1" t="s">
        <v>15859</v>
      </c>
      <c r="C5675" s="2">
        <v>44391</v>
      </c>
      <c r="D5675" s="1" t="s">
        <v>15860</v>
      </c>
      <c r="E5675" s="4">
        <v>11310</v>
      </c>
      <c r="F5675">
        <v>1</v>
      </c>
      <c r="G5675" s="4">
        <v>113100</v>
      </c>
      <c r="H5675" s="4">
        <v>0</v>
      </c>
      <c r="I5675" s="4">
        <v>113100</v>
      </c>
      <c r="J5675">
        <v>1</v>
      </c>
      <c r="K5675">
        <v>1</v>
      </c>
      <c r="L5675">
        <v>0</v>
      </c>
      <c r="M5675">
        <v>1</v>
      </c>
      <c r="N5675" s="2">
        <v>44396</v>
      </c>
      <c r="O5675" s="1" t="s">
        <v>15861</v>
      </c>
      <c r="P5675" s="4">
        <v>113100</v>
      </c>
      <c r="Q5675" s="4">
        <v>8468</v>
      </c>
      <c r="R5675" s="1" t="s">
        <v>383</v>
      </c>
      <c r="S5675" s="1" t="s">
        <v>50</v>
      </c>
      <c r="T5675" s="4">
        <f>Sales_Datas[[#This Row],[after_discount]]-(Sales_Datas[[#This Row],[qty_ordered]]*Sales_Datas[[#This Row],[cogs]])</f>
        <v>104632</v>
      </c>
      <c r="U5675" s="3">
        <f>IFERROR(Sales_Datas[[#This Row],[Gross_Profit]]/Sales_Datas[[#This Row],[after_discount]],0)</f>
        <v>0.92512820512820515</v>
      </c>
      <c r="V5675" s="1" t="str">
        <f>IF(Sales_Datas[[#This Row],[base_price]] &lt;= 632200, "Low", (IF(Sales_Datas[[#This Row],[base_price]] &gt;= 10092000, "High", "Medium")))</f>
        <v>Low</v>
      </c>
    </row>
    <row r="5676" spans="1:22" x14ac:dyDescent="0.25">
      <c r="A5676" s="1" t="s">
        <v>15862</v>
      </c>
      <c r="B5676" s="1" t="s">
        <v>15863</v>
      </c>
      <c r="C5676" s="2">
        <v>44559</v>
      </c>
      <c r="D5676" s="1" t="s">
        <v>15864</v>
      </c>
      <c r="E5676" s="4">
        <v>11194</v>
      </c>
      <c r="F5676">
        <v>1</v>
      </c>
      <c r="G5676" s="4">
        <v>111940</v>
      </c>
      <c r="H5676" s="4">
        <v>0</v>
      </c>
      <c r="I5676" s="4">
        <v>111940</v>
      </c>
      <c r="J5676">
        <v>1</v>
      </c>
      <c r="K5676">
        <v>1</v>
      </c>
      <c r="L5676">
        <v>1</v>
      </c>
      <c r="M5676">
        <v>1</v>
      </c>
      <c r="N5676" s="2">
        <v>44386</v>
      </c>
      <c r="O5676" s="1" t="s">
        <v>15865</v>
      </c>
      <c r="P5676" s="4">
        <v>111940</v>
      </c>
      <c r="Q5676" s="4">
        <v>8352</v>
      </c>
      <c r="R5676" s="1" t="s">
        <v>383</v>
      </c>
      <c r="S5676" s="1" t="s">
        <v>50</v>
      </c>
      <c r="T5676" s="4">
        <f>Sales_Datas[[#This Row],[after_discount]]-(Sales_Datas[[#This Row],[qty_ordered]]*Sales_Datas[[#This Row],[cogs]])</f>
        <v>103588</v>
      </c>
      <c r="U5676" s="3">
        <f>IFERROR(Sales_Datas[[#This Row],[Gross_Profit]]/Sales_Datas[[#This Row],[after_discount]],0)</f>
        <v>0.92538860103626941</v>
      </c>
      <c r="V5676" s="1" t="str">
        <f>IF(Sales_Datas[[#This Row],[base_price]] &lt;= 632200, "Low", (IF(Sales_Datas[[#This Row],[base_price]] &gt;= 10092000, "High", "Medium")))</f>
        <v>Low</v>
      </c>
    </row>
    <row r="5677" spans="1:22" x14ac:dyDescent="0.25">
      <c r="A5677" s="1" t="s">
        <v>15866</v>
      </c>
      <c r="B5677" s="1" t="s">
        <v>15867</v>
      </c>
      <c r="C5677" s="2">
        <v>44577</v>
      </c>
      <c r="D5677" s="1" t="s">
        <v>15868</v>
      </c>
      <c r="E5677" s="4">
        <v>11020</v>
      </c>
      <c r="F5677">
        <v>1</v>
      </c>
      <c r="G5677" s="4">
        <v>110200</v>
      </c>
      <c r="H5677" s="4">
        <v>0</v>
      </c>
      <c r="I5677" s="4">
        <v>110200</v>
      </c>
      <c r="J5677">
        <v>1</v>
      </c>
      <c r="K5677">
        <v>1</v>
      </c>
      <c r="L5677">
        <v>1</v>
      </c>
      <c r="M5677">
        <v>1</v>
      </c>
      <c r="N5677" s="2">
        <v>44442</v>
      </c>
      <c r="O5677" s="1" t="s">
        <v>15869</v>
      </c>
      <c r="P5677" s="4">
        <v>110200</v>
      </c>
      <c r="Q5677" s="4">
        <v>7366</v>
      </c>
      <c r="R5677" s="1" t="s">
        <v>475</v>
      </c>
      <c r="S5677" s="1" t="s">
        <v>50</v>
      </c>
      <c r="T5677" s="4">
        <f>Sales_Datas[[#This Row],[after_discount]]-(Sales_Datas[[#This Row],[qty_ordered]]*Sales_Datas[[#This Row],[cogs]])</f>
        <v>102834</v>
      </c>
      <c r="U5677" s="3">
        <f>IFERROR(Sales_Datas[[#This Row],[Gross_Profit]]/Sales_Datas[[#This Row],[after_discount]],0)</f>
        <v>0.93315789473684208</v>
      </c>
      <c r="V5677" s="1" t="str">
        <f>IF(Sales_Datas[[#This Row],[base_price]] &lt;= 632200, "Low", (IF(Sales_Datas[[#This Row],[base_price]] &gt;= 10092000, "High", "Medium")))</f>
        <v>Low</v>
      </c>
    </row>
    <row r="5678" spans="1:22" x14ac:dyDescent="0.25">
      <c r="A5678" s="1" t="s">
        <v>15870</v>
      </c>
      <c r="B5678" s="1" t="s">
        <v>15871</v>
      </c>
      <c r="C5678" s="2">
        <v>44436</v>
      </c>
      <c r="D5678" s="1" t="s">
        <v>15872</v>
      </c>
      <c r="E5678" s="4">
        <v>11020</v>
      </c>
      <c r="F5678">
        <v>1</v>
      </c>
      <c r="G5678" s="4">
        <v>110200</v>
      </c>
      <c r="H5678" s="4">
        <v>0</v>
      </c>
      <c r="I5678" s="4">
        <v>110200</v>
      </c>
      <c r="J5678">
        <v>1</v>
      </c>
      <c r="K5678">
        <v>0</v>
      </c>
      <c r="L5678">
        <v>0</v>
      </c>
      <c r="M5678">
        <v>8</v>
      </c>
      <c r="N5678" s="2">
        <v>44430</v>
      </c>
      <c r="O5678" s="1" t="s">
        <v>15873</v>
      </c>
      <c r="P5678" s="4">
        <v>110200</v>
      </c>
      <c r="Q5678" s="4">
        <v>7772</v>
      </c>
      <c r="R5678" s="1" t="s">
        <v>75</v>
      </c>
      <c r="S5678" s="1" t="s">
        <v>1115</v>
      </c>
      <c r="T5678" s="4">
        <f>Sales_Datas[[#This Row],[after_discount]]-(Sales_Datas[[#This Row],[qty_ordered]]*Sales_Datas[[#This Row],[cogs]])</f>
        <v>102428</v>
      </c>
      <c r="U5678" s="3">
        <f>IFERROR(Sales_Datas[[#This Row],[Gross_Profit]]/Sales_Datas[[#This Row],[after_discount]],0)</f>
        <v>0.92947368421052634</v>
      </c>
      <c r="V5678" s="1" t="str">
        <f>IF(Sales_Datas[[#This Row],[base_price]] &lt;= 632200, "Low", (IF(Sales_Datas[[#This Row],[base_price]] &gt;= 10092000, "High", "Medium")))</f>
        <v>Low</v>
      </c>
    </row>
    <row r="5679" spans="1:22" x14ac:dyDescent="0.25">
      <c r="A5679" s="1" t="s">
        <v>15874</v>
      </c>
      <c r="B5679" s="1" t="s">
        <v>15875</v>
      </c>
      <c r="C5679" s="2">
        <v>44489</v>
      </c>
      <c r="D5679" s="1" t="s">
        <v>15876</v>
      </c>
      <c r="E5679" s="4">
        <v>11020</v>
      </c>
      <c r="F5679">
        <v>1</v>
      </c>
      <c r="G5679" s="4">
        <v>110200</v>
      </c>
      <c r="H5679" s="4">
        <v>0</v>
      </c>
      <c r="I5679" s="4">
        <v>110200</v>
      </c>
      <c r="J5679">
        <v>1</v>
      </c>
      <c r="K5679">
        <v>1</v>
      </c>
      <c r="L5679">
        <v>1</v>
      </c>
      <c r="M5679">
        <v>1</v>
      </c>
      <c r="N5679" s="2">
        <v>44482</v>
      </c>
      <c r="O5679" s="1" t="s">
        <v>15877</v>
      </c>
      <c r="P5679" s="4">
        <v>110200</v>
      </c>
      <c r="Q5679" s="4">
        <v>6786</v>
      </c>
      <c r="R5679" s="1" t="s">
        <v>75</v>
      </c>
      <c r="S5679" s="1" t="s">
        <v>50</v>
      </c>
      <c r="T5679" s="4">
        <f>Sales_Datas[[#This Row],[after_discount]]-(Sales_Datas[[#This Row],[qty_ordered]]*Sales_Datas[[#This Row],[cogs]])</f>
        <v>103414</v>
      </c>
      <c r="U5679" s="3">
        <f>IFERROR(Sales_Datas[[#This Row],[Gross_Profit]]/Sales_Datas[[#This Row],[after_discount]],0)</f>
        <v>0.93842105263157893</v>
      </c>
      <c r="V5679" s="1" t="str">
        <f>IF(Sales_Datas[[#This Row],[base_price]] &lt;= 632200, "Low", (IF(Sales_Datas[[#This Row],[base_price]] &gt;= 10092000, "High", "Medium")))</f>
        <v>Low</v>
      </c>
    </row>
    <row r="5680" spans="1:22" x14ac:dyDescent="0.25">
      <c r="A5680" s="1" t="s">
        <v>15878</v>
      </c>
      <c r="B5680" s="1" t="s">
        <v>15728</v>
      </c>
      <c r="C5680" s="2">
        <v>44205</v>
      </c>
      <c r="D5680" s="1" t="s">
        <v>15879</v>
      </c>
      <c r="E5680" s="4">
        <v>10962</v>
      </c>
      <c r="F5680">
        <v>1</v>
      </c>
      <c r="G5680" s="4">
        <v>109620</v>
      </c>
      <c r="H5680" s="4">
        <v>0</v>
      </c>
      <c r="I5680" s="4">
        <v>109620</v>
      </c>
      <c r="J5680">
        <v>1</v>
      </c>
      <c r="K5680">
        <v>1</v>
      </c>
      <c r="L5680">
        <v>1</v>
      </c>
      <c r="M5680">
        <v>1</v>
      </c>
      <c r="N5680" s="2">
        <v>44436</v>
      </c>
      <c r="O5680" s="1" t="s">
        <v>15880</v>
      </c>
      <c r="P5680" s="4">
        <v>109620</v>
      </c>
      <c r="Q5680" s="4">
        <v>7540</v>
      </c>
      <c r="R5680" s="1" t="s">
        <v>75</v>
      </c>
      <c r="S5680" s="1" t="s">
        <v>50</v>
      </c>
      <c r="T5680" s="4">
        <f>Sales_Datas[[#This Row],[after_discount]]-(Sales_Datas[[#This Row],[qty_ordered]]*Sales_Datas[[#This Row],[cogs]])</f>
        <v>102080</v>
      </c>
      <c r="U5680" s="3">
        <f>IFERROR(Sales_Datas[[#This Row],[Gross_Profit]]/Sales_Datas[[#This Row],[after_discount]],0)</f>
        <v>0.93121693121693117</v>
      </c>
      <c r="V5680" s="1" t="str">
        <f>IF(Sales_Datas[[#This Row],[base_price]] &lt;= 632200, "Low", (IF(Sales_Datas[[#This Row],[base_price]] &gt;= 10092000, "High", "Medium")))</f>
        <v>Low</v>
      </c>
    </row>
    <row r="5681" spans="1:22" x14ac:dyDescent="0.25">
      <c r="A5681" s="1" t="s">
        <v>15881</v>
      </c>
      <c r="B5681" s="1" t="s">
        <v>15882</v>
      </c>
      <c r="C5681" s="2">
        <v>44435</v>
      </c>
      <c r="D5681" s="1" t="s">
        <v>15879</v>
      </c>
      <c r="E5681" s="4">
        <v>10962</v>
      </c>
      <c r="F5681">
        <v>1</v>
      </c>
      <c r="G5681" s="4">
        <v>109620</v>
      </c>
      <c r="H5681" s="4">
        <v>0</v>
      </c>
      <c r="I5681" s="4">
        <v>109620</v>
      </c>
      <c r="J5681">
        <v>1</v>
      </c>
      <c r="K5681">
        <v>1</v>
      </c>
      <c r="L5681">
        <v>1</v>
      </c>
      <c r="M5681">
        <v>1</v>
      </c>
      <c r="N5681" s="2">
        <v>44397</v>
      </c>
      <c r="O5681" s="1" t="s">
        <v>15880</v>
      </c>
      <c r="P5681" s="4">
        <v>109620</v>
      </c>
      <c r="Q5681" s="4">
        <v>7540</v>
      </c>
      <c r="R5681" s="1" t="s">
        <v>75</v>
      </c>
      <c r="S5681" s="1" t="s">
        <v>50</v>
      </c>
      <c r="T5681" s="4">
        <f>Sales_Datas[[#This Row],[after_discount]]-(Sales_Datas[[#This Row],[qty_ordered]]*Sales_Datas[[#This Row],[cogs]])</f>
        <v>102080</v>
      </c>
      <c r="U5681" s="3">
        <f>IFERROR(Sales_Datas[[#This Row],[Gross_Profit]]/Sales_Datas[[#This Row],[after_discount]],0)</f>
        <v>0.93121693121693117</v>
      </c>
      <c r="V5681" s="1" t="str">
        <f>IF(Sales_Datas[[#This Row],[base_price]] &lt;= 632200, "Low", (IF(Sales_Datas[[#This Row],[base_price]] &gt;= 10092000, "High", "Medium")))</f>
        <v>Low</v>
      </c>
    </row>
    <row r="5682" spans="1:22" x14ac:dyDescent="0.25">
      <c r="A5682" s="1" t="s">
        <v>15883</v>
      </c>
      <c r="B5682" s="1" t="s">
        <v>15884</v>
      </c>
      <c r="C5682" s="2">
        <v>44430</v>
      </c>
      <c r="D5682" s="1" t="s">
        <v>15885</v>
      </c>
      <c r="E5682" s="4">
        <v>10382</v>
      </c>
      <c r="F5682">
        <v>1</v>
      </c>
      <c r="G5682" s="4">
        <v>103820</v>
      </c>
      <c r="H5682" s="4">
        <v>0</v>
      </c>
      <c r="I5682" s="4">
        <v>103820</v>
      </c>
      <c r="J5682">
        <v>1</v>
      </c>
      <c r="K5682">
        <v>1</v>
      </c>
      <c r="L5682">
        <v>0</v>
      </c>
      <c r="M5682">
        <v>1</v>
      </c>
      <c r="N5682" s="2">
        <v>44434</v>
      </c>
      <c r="O5682" s="1" t="s">
        <v>15886</v>
      </c>
      <c r="P5682" s="4">
        <v>103820</v>
      </c>
      <c r="Q5682" s="4">
        <v>8990</v>
      </c>
      <c r="R5682" s="1" t="s">
        <v>75</v>
      </c>
      <c r="S5682" s="1" t="s">
        <v>50</v>
      </c>
      <c r="T5682" s="4">
        <f>Sales_Datas[[#This Row],[after_discount]]-(Sales_Datas[[#This Row],[qty_ordered]]*Sales_Datas[[#This Row],[cogs]])</f>
        <v>94830</v>
      </c>
      <c r="U5682" s="3">
        <f>IFERROR(Sales_Datas[[#This Row],[Gross_Profit]]/Sales_Datas[[#This Row],[after_discount]],0)</f>
        <v>0.91340782122905029</v>
      </c>
      <c r="V5682" s="1" t="str">
        <f>IF(Sales_Datas[[#This Row],[base_price]] &lt;= 632200, "Low", (IF(Sales_Datas[[#This Row],[base_price]] &gt;= 10092000, "High", "Medium")))</f>
        <v>Low</v>
      </c>
    </row>
    <row r="5683" spans="1:22" x14ac:dyDescent="0.25">
      <c r="A5683" s="1" t="s">
        <v>15887</v>
      </c>
      <c r="B5683" s="1" t="s">
        <v>15888</v>
      </c>
      <c r="C5683" s="2">
        <v>44681</v>
      </c>
      <c r="D5683" s="1" t="s">
        <v>15889</v>
      </c>
      <c r="E5683" s="4">
        <v>9860</v>
      </c>
      <c r="F5683">
        <v>1</v>
      </c>
      <c r="G5683" s="4">
        <v>98600</v>
      </c>
      <c r="H5683" s="4">
        <v>0</v>
      </c>
      <c r="I5683" s="4">
        <v>98600</v>
      </c>
      <c r="J5683">
        <v>1</v>
      </c>
      <c r="K5683">
        <v>1</v>
      </c>
      <c r="L5683">
        <v>1</v>
      </c>
      <c r="M5683">
        <v>1</v>
      </c>
      <c r="N5683" s="2">
        <v>44451</v>
      </c>
      <c r="O5683" s="1" t="s">
        <v>15890</v>
      </c>
      <c r="P5683" s="4">
        <v>98600</v>
      </c>
      <c r="Q5683" s="4">
        <v>8236</v>
      </c>
      <c r="R5683" s="1" t="s">
        <v>383</v>
      </c>
      <c r="S5683" s="1" t="s">
        <v>50</v>
      </c>
      <c r="T5683" s="4">
        <f>Sales_Datas[[#This Row],[after_discount]]-(Sales_Datas[[#This Row],[qty_ordered]]*Sales_Datas[[#This Row],[cogs]])</f>
        <v>90364</v>
      </c>
      <c r="U5683" s="3">
        <f>IFERROR(Sales_Datas[[#This Row],[Gross_Profit]]/Sales_Datas[[#This Row],[after_discount]],0)</f>
        <v>0.91647058823529415</v>
      </c>
      <c r="V5683" s="1" t="str">
        <f>IF(Sales_Datas[[#This Row],[base_price]] &lt;= 632200, "Low", (IF(Sales_Datas[[#This Row],[base_price]] &gt;= 10092000, "High", "Medium")))</f>
        <v>Low</v>
      </c>
    </row>
    <row r="5684" spans="1:22" x14ac:dyDescent="0.25">
      <c r="A5684" s="1" t="s">
        <v>15891</v>
      </c>
      <c r="B5684" s="1" t="s">
        <v>15892</v>
      </c>
      <c r="C5684" s="2">
        <v>44594</v>
      </c>
      <c r="D5684" s="1" t="s">
        <v>15893</v>
      </c>
      <c r="E5684" s="4">
        <v>9744</v>
      </c>
      <c r="F5684">
        <v>1</v>
      </c>
      <c r="G5684" s="4">
        <v>97440</v>
      </c>
      <c r="H5684" s="4">
        <v>0</v>
      </c>
      <c r="I5684" s="4">
        <v>97440</v>
      </c>
      <c r="J5684">
        <v>1</v>
      </c>
      <c r="K5684">
        <v>1</v>
      </c>
      <c r="L5684">
        <v>1</v>
      </c>
      <c r="M5684">
        <v>1</v>
      </c>
      <c r="N5684" s="2">
        <v>44610</v>
      </c>
      <c r="O5684" s="1" t="s">
        <v>15894</v>
      </c>
      <c r="P5684" s="4">
        <v>97440</v>
      </c>
      <c r="Q5684" s="4">
        <v>8352</v>
      </c>
      <c r="R5684" s="1" t="s">
        <v>383</v>
      </c>
      <c r="S5684" s="1" t="s">
        <v>50</v>
      </c>
      <c r="T5684" s="4">
        <f>Sales_Datas[[#This Row],[after_discount]]-(Sales_Datas[[#This Row],[qty_ordered]]*Sales_Datas[[#This Row],[cogs]])</f>
        <v>89088</v>
      </c>
      <c r="U5684" s="3">
        <f>IFERROR(Sales_Datas[[#This Row],[Gross_Profit]]/Sales_Datas[[#This Row],[after_discount]],0)</f>
        <v>0.91428571428571426</v>
      </c>
      <c r="V5684" s="1" t="str">
        <f>IF(Sales_Datas[[#This Row],[base_price]] &lt;= 632200, "Low", (IF(Sales_Datas[[#This Row],[base_price]] &gt;= 10092000, "High", "Medium")))</f>
        <v>Low</v>
      </c>
    </row>
    <row r="5685" spans="1:22" x14ac:dyDescent="0.25">
      <c r="A5685" s="1" t="s">
        <v>15895</v>
      </c>
      <c r="B5685" s="1" t="s">
        <v>15896</v>
      </c>
      <c r="C5685" s="2">
        <v>44812</v>
      </c>
      <c r="D5685" s="1" t="s">
        <v>15897</v>
      </c>
      <c r="E5685" s="4">
        <v>9570</v>
      </c>
      <c r="F5685">
        <v>1</v>
      </c>
      <c r="G5685" s="4">
        <v>95700</v>
      </c>
      <c r="H5685" s="4">
        <v>0</v>
      </c>
      <c r="I5685" s="4">
        <v>95700</v>
      </c>
      <c r="J5685">
        <v>1</v>
      </c>
      <c r="K5685">
        <v>1</v>
      </c>
      <c r="L5685">
        <v>0</v>
      </c>
      <c r="M5685">
        <v>1</v>
      </c>
      <c r="N5685" s="2">
        <v>44647</v>
      </c>
      <c r="O5685" s="1" t="s">
        <v>15898</v>
      </c>
      <c r="P5685" s="4">
        <v>95700</v>
      </c>
      <c r="Q5685" s="4">
        <v>8004</v>
      </c>
      <c r="R5685" s="1" t="s">
        <v>23</v>
      </c>
      <c r="S5685" s="1" t="s">
        <v>50</v>
      </c>
      <c r="T5685" s="4">
        <f>Sales_Datas[[#This Row],[after_discount]]-(Sales_Datas[[#This Row],[qty_ordered]]*Sales_Datas[[#This Row],[cogs]])</f>
        <v>87696</v>
      </c>
      <c r="U5685" s="3">
        <f>IFERROR(Sales_Datas[[#This Row],[Gross_Profit]]/Sales_Datas[[#This Row],[after_discount]],0)</f>
        <v>0.91636363636363638</v>
      </c>
      <c r="V5685" s="1" t="str">
        <f>IF(Sales_Datas[[#This Row],[base_price]] &lt;= 632200, "Low", (IF(Sales_Datas[[#This Row],[base_price]] &gt;= 10092000, "High", "Medium")))</f>
        <v>Low</v>
      </c>
    </row>
    <row r="5686" spans="1:22" x14ac:dyDescent="0.25">
      <c r="A5686" s="1" t="s">
        <v>15899</v>
      </c>
      <c r="B5686" s="1" t="s">
        <v>15900</v>
      </c>
      <c r="C5686" s="2">
        <v>44713</v>
      </c>
      <c r="D5686" s="1" t="s">
        <v>15901</v>
      </c>
      <c r="E5686" s="4">
        <v>9454</v>
      </c>
      <c r="F5686">
        <v>1</v>
      </c>
      <c r="G5686" s="4">
        <v>94540</v>
      </c>
      <c r="H5686" s="4">
        <v>0</v>
      </c>
      <c r="I5686" s="4">
        <v>94540</v>
      </c>
      <c r="J5686">
        <v>1</v>
      </c>
      <c r="K5686">
        <v>1</v>
      </c>
      <c r="L5686">
        <v>1</v>
      </c>
      <c r="M5686">
        <v>1</v>
      </c>
      <c r="N5686" s="2">
        <v>44541</v>
      </c>
      <c r="O5686" s="1" t="s">
        <v>15902</v>
      </c>
      <c r="P5686" s="4">
        <v>94540</v>
      </c>
      <c r="Q5686" s="4">
        <v>8120</v>
      </c>
      <c r="R5686" s="1" t="s">
        <v>383</v>
      </c>
      <c r="S5686" s="1" t="s">
        <v>50</v>
      </c>
      <c r="T5686" s="4">
        <f>Sales_Datas[[#This Row],[after_discount]]-(Sales_Datas[[#This Row],[qty_ordered]]*Sales_Datas[[#This Row],[cogs]])</f>
        <v>86420</v>
      </c>
      <c r="U5686" s="3">
        <f>IFERROR(Sales_Datas[[#This Row],[Gross_Profit]]/Sales_Datas[[#This Row],[after_discount]],0)</f>
        <v>0.91411042944785281</v>
      </c>
      <c r="V5686" s="1" t="str">
        <f>IF(Sales_Datas[[#This Row],[base_price]] &lt;= 632200, "Low", (IF(Sales_Datas[[#This Row],[base_price]] &gt;= 10092000, "High", "Medium")))</f>
        <v>Low</v>
      </c>
    </row>
    <row r="5687" spans="1:22" x14ac:dyDescent="0.25">
      <c r="A5687" s="1" t="s">
        <v>15903</v>
      </c>
      <c r="B5687" s="1" t="s">
        <v>15888</v>
      </c>
      <c r="C5687" s="2">
        <v>44453</v>
      </c>
      <c r="D5687" s="1" t="s">
        <v>15904</v>
      </c>
      <c r="E5687" s="4">
        <v>9280</v>
      </c>
      <c r="F5687">
        <v>1</v>
      </c>
      <c r="G5687" s="4">
        <v>92800</v>
      </c>
      <c r="H5687" s="4">
        <v>0</v>
      </c>
      <c r="I5687" s="4">
        <v>92800</v>
      </c>
      <c r="J5687">
        <v>1</v>
      </c>
      <c r="K5687">
        <v>1</v>
      </c>
      <c r="L5687">
        <v>1</v>
      </c>
      <c r="M5687">
        <v>1</v>
      </c>
      <c r="N5687" s="2">
        <v>44451</v>
      </c>
      <c r="O5687" s="1" t="s">
        <v>15905</v>
      </c>
      <c r="P5687" s="4">
        <v>92800</v>
      </c>
      <c r="Q5687" s="4">
        <v>5626</v>
      </c>
      <c r="R5687" s="1" t="s">
        <v>383</v>
      </c>
      <c r="S5687" s="1" t="s">
        <v>50</v>
      </c>
      <c r="T5687" s="4">
        <f>Sales_Datas[[#This Row],[after_discount]]-(Sales_Datas[[#This Row],[qty_ordered]]*Sales_Datas[[#This Row],[cogs]])</f>
        <v>87174</v>
      </c>
      <c r="U5687" s="3">
        <f>IFERROR(Sales_Datas[[#This Row],[Gross_Profit]]/Sales_Datas[[#This Row],[after_discount]],0)</f>
        <v>0.93937499999999996</v>
      </c>
      <c r="V5687" s="1" t="str">
        <f>IF(Sales_Datas[[#This Row],[base_price]] &lt;= 632200, "Low", (IF(Sales_Datas[[#This Row],[base_price]] &gt;= 10092000, "High", "Medium")))</f>
        <v>Low</v>
      </c>
    </row>
    <row r="5688" spans="1:22" x14ac:dyDescent="0.25">
      <c r="A5688" s="1" t="s">
        <v>15906</v>
      </c>
      <c r="B5688" s="1" t="s">
        <v>15907</v>
      </c>
      <c r="C5688" s="2">
        <v>44554</v>
      </c>
      <c r="D5688" s="1" t="s">
        <v>15908</v>
      </c>
      <c r="E5688" s="4">
        <v>9280</v>
      </c>
      <c r="F5688">
        <v>1</v>
      </c>
      <c r="G5688" s="4">
        <v>92800</v>
      </c>
      <c r="H5688" s="4">
        <v>0</v>
      </c>
      <c r="I5688" s="4">
        <v>92800</v>
      </c>
      <c r="J5688">
        <v>1</v>
      </c>
      <c r="K5688">
        <v>1</v>
      </c>
      <c r="L5688">
        <v>1</v>
      </c>
      <c r="M5688">
        <v>1</v>
      </c>
      <c r="N5688" s="2">
        <v>44524</v>
      </c>
      <c r="O5688" s="1" t="s">
        <v>15909</v>
      </c>
      <c r="P5688" s="4">
        <v>92800</v>
      </c>
      <c r="Q5688" s="4">
        <v>5568</v>
      </c>
      <c r="R5688" s="1" t="s">
        <v>383</v>
      </c>
      <c r="S5688" s="1" t="s">
        <v>50</v>
      </c>
      <c r="T5688" s="4">
        <f>Sales_Datas[[#This Row],[after_discount]]-(Sales_Datas[[#This Row],[qty_ordered]]*Sales_Datas[[#This Row],[cogs]])</f>
        <v>87232</v>
      </c>
      <c r="U5688" s="3">
        <f>IFERROR(Sales_Datas[[#This Row],[Gross_Profit]]/Sales_Datas[[#This Row],[after_discount]],0)</f>
        <v>0.94</v>
      </c>
      <c r="V5688" s="1" t="str">
        <f>IF(Sales_Datas[[#This Row],[base_price]] &lt;= 632200, "Low", (IF(Sales_Datas[[#This Row],[base_price]] &gt;= 10092000, "High", "Medium")))</f>
        <v>Low</v>
      </c>
    </row>
    <row r="5689" spans="1:22" x14ac:dyDescent="0.25">
      <c r="A5689" s="1" t="s">
        <v>15910</v>
      </c>
      <c r="B5689" s="1" t="s">
        <v>15911</v>
      </c>
      <c r="C5689" s="2">
        <v>44678</v>
      </c>
      <c r="D5689" s="1" t="s">
        <v>15912</v>
      </c>
      <c r="E5689" s="4">
        <v>9280</v>
      </c>
      <c r="F5689">
        <v>1</v>
      </c>
      <c r="G5689" s="4">
        <v>92800</v>
      </c>
      <c r="H5689" s="4">
        <v>0</v>
      </c>
      <c r="I5689" s="4">
        <v>92800</v>
      </c>
      <c r="J5689">
        <v>1</v>
      </c>
      <c r="K5689">
        <v>1</v>
      </c>
      <c r="L5689">
        <v>1</v>
      </c>
      <c r="M5689">
        <v>1</v>
      </c>
      <c r="N5689" s="2">
        <v>44655</v>
      </c>
      <c r="O5689" s="1" t="s">
        <v>15913</v>
      </c>
      <c r="P5689" s="4">
        <v>92800</v>
      </c>
      <c r="Q5689" s="4">
        <v>7424</v>
      </c>
      <c r="R5689" s="1" t="s">
        <v>383</v>
      </c>
      <c r="S5689" s="1" t="s">
        <v>50</v>
      </c>
      <c r="T5689" s="4">
        <f>Sales_Datas[[#This Row],[after_discount]]-(Sales_Datas[[#This Row],[qty_ordered]]*Sales_Datas[[#This Row],[cogs]])</f>
        <v>85376</v>
      </c>
      <c r="U5689" s="3">
        <f>IFERROR(Sales_Datas[[#This Row],[Gross_Profit]]/Sales_Datas[[#This Row],[after_discount]],0)</f>
        <v>0.92</v>
      </c>
      <c r="V5689" s="1" t="str">
        <f>IF(Sales_Datas[[#This Row],[base_price]] &lt;= 632200, "Low", (IF(Sales_Datas[[#This Row],[base_price]] &gt;= 10092000, "High", "Medium")))</f>
        <v>Low</v>
      </c>
    </row>
    <row r="5690" spans="1:22" x14ac:dyDescent="0.25">
      <c r="A5690" s="1" t="s">
        <v>15914</v>
      </c>
      <c r="B5690" s="1" t="s">
        <v>15915</v>
      </c>
      <c r="C5690" s="2">
        <v>44676</v>
      </c>
      <c r="D5690" s="1" t="s">
        <v>15916</v>
      </c>
      <c r="E5690" s="4">
        <v>8816</v>
      </c>
      <c r="F5690">
        <v>1</v>
      </c>
      <c r="G5690" s="4">
        <v>88160</v>
      </c>
      <c r="H5690" s="4">
        <v>0</v>
      </c>
      <c r="I5690" s="4">
        <v>88160</v>
      </c>
      <c r="J5690">
        <v>1</v>
      </c>
      <c r="K5690">
        <v>1</v>
      </c>
      <c r="L5690">
        <v>1</v>
      </c>
      <c r="M5690">
        <v>1</v>
      </c>
      <c r="N5690" s="2">
        <v>44654</v>
      </c>
      <c r="O5690" s="1" t="s">
        <v>15917</v>
      </c>
      <c r="P5690" s="4">
        <v>87</v>
      </c>
      <c r="Q5690" s="4">
        <v>0</v>
      </c>
      <c r="R5690" s="1" t="s">
        <v>383</v>
      </c>
      <c r="S5690" s="1" t="s">
        <v>50</v>
      </c>
      <c r="T5690" s="4">
        <f>Sales_Datas[[#This Row],[after_discount]]-(Sales_Datas[[#This Row],[qty_ordered]]*Sales_Datas[[#This Row],[cogs]])</f>
        <v>88160</v>
      </c>
      <c r="U5690" s="3">
        <f>IFERROR(Sales_Datas[[#This Row],[Gross_Profit]]/Sales_Datas[[#This Row],[after_discount]],0)</f>
        <v>1</v>
      </c>
      <c r="V5690" s="1" t="str">
        <f>IF(Sales_Datas[[#This Row],[base_price]] &lt;= 632200, "Low", (IF(Sales_Datas[[#This Row],[base_price]] &gt;= 10092000, "High", "Medium")))</f>
        <v>Low</v>
      </c>
    </row>
    <row r="5691" spans="1:22" x14ac:dyDescent="0.25">
      <c r="A5691" s="1" t="s">
        <v>15918</v>
      </c>
      <c r="B5691" s="1" t="s">
        <v>14281</v>
      </c>
      <c r="C5691" s="2">
        <v>44239</v>
      </c>
      <c r="D5691" s="1" t="s">
        <v>15919</v>
      </c>
      <c r="E5691" s="4">
        <v>8700</v>
      </c>
      <c r="F5691">
        <v>1</v>
      </c>
      <c r="G5691" s="4">
        <v>87000</v>
      </c>
      <c r="H5691" s="4">
        <v>0</v>
      </c>
      <c r="I5691" s="4">
        <v>87000</v>
      </c>
      <c r="J5691">
        <v>1</v>
      </c>
      <c r="K5691">
        <v>1</v>
      </c>
      <c r="L5691">
        <v>0</v>
      </c>
      <c r="M5691">
        <v>1</v>
      </c>
      <c r="N5691" s="2">
        <v>44404</v>
      </c>
      <c r="O5691" s="1" t="s">
        <v>15920</v>
      </c>
      <c r="P5691" s="4">
        <v>87000</v>
      </c>
      <c r="Q5691" s="4">
        <v>7308</v>
      </c>
      <c r="R5691" s="1" t="s">
        <v>475</v>
      </c>
      <c r="S5691" s="1" t="s">
        <v>50</v>
      </c>
      <c r="T5691" s="4">
        <f>Sales_Datas[[#This Row],[after_discount]]-(Sales_Datas[[#This Row],[qty_ordered]]*Sales_Datas[[#This Row],[cogs]])</f>
        <v>79692</v>
      </c>
      <c r="U5691" s="3">
        <f>IFERROR(Sales_Datas[[#This Row],[Gross_Profit]]/Sales_Datas[[#This Row],[after_discount]],0)</f>
        <v>0.91600000000000004</v>
      </c>
      <c r="V5691" s="1" t="str">
        <f>IF(Sales_Datas[[#This Row],[base_price]] &lt;= 632200, "Low", (IF(Sales_Datas[[#This Row],[base_price]] &gt;= 10092000, "High", "Medium")))</f>
        <v>Low</v>
      </c>
    </row>
    <row r="5692" spans="1:22" x14ac:dyDescent="0.25">
      <c r="A5692" s="1" t="s">
        <v>15921</v>
      </c>
      <c r="B5692" s="1" t="s">
        <v>15922</v>
      </c>
      <c r="C5692" s="2">
        <v>44359</v>
      </c>
      <c r="D5692" s="1" t="s">
        <v>15919</v>
      </c>
      <c r="E5692" s="4">
        <v>8700</v>
      </c>
      <c r="F5692">
        <v>1</v>
      </c>
      <c r="G5692" s="4">
        <v>87000</v>
      </c>
      <c r="H5692" s="4">
        <v>0</v>
      </c>
      <c r="I5692" s="4">
        <v>87000</v>
      </c>
      <c r="J5692">
        <v>1</v>
      </c>
      <c r="K5692">
        <v>1</v>
      </c>
      <c r="L5692">
        <v>1</v>
      </c>
      <c r="M5692">
        <v>3</v>
      </c>
      <c r="N5692" s="2">
        <v>44415</v>
      </c>
      <c r="O5692" s="1" t="s">
        <v>15920</v>
      </c>
      <c r="P5692" s="4">
        <v>87000</v>
      </c>
      <c r="Q5692" s="4">
        <v>7308</v>
      </c>
      <c r="R5692" s="1" t="s">
        <v>475</v>
      </c>
      <c r="S5692" s="1" t="s">
        <v>56</v>
      </c>
      <c r="T5692" s="4">
        <f>Sales_Datas[[#This Row],[after_discount]]-(Sales_Datas[[#This Row],[qty_ordered]]*Sales_Datas[[#This Row],[cogs]])</f>
        <v>79692</v>
      </c>
      <c r="U5692" s="3">
        <f>IFERROR(Sales_Datas[[#This Row],[Gross_Profit]]/Sales_Datas[[#This Row],[after_discount]],0)</f>
        <v>0.91600000000000004</v>
      </c>
      <c r="V5692" s="1" t="str">
        <f>IF(Sales_Datas[[#This Row],[base_price]] &lt;= 632200, "Low", (IF(Sales_Datas[[#This Row],[base_price]] &gt;= 10092000, "High", "Medium")))</f>
        <v>Low</v>
      </c>
    </row>
    <row r="5693" spans="1:22" x14ac:dyDescent="0.25">
      <c r="A5693" s="1" t="s">
        <v>15923</v>
      </c>
      <c r="B5693" s="1" t="s">
        <v>15924</v>
      </c>
      <c r="C5693" s="2">
        <v>44453</v>
      </c>
      <c r="D5693" s="1" t="s">
        <v>15925</v>
      </c>
      <c r="E5693" s="4">
        <v>8700</v>
      </c>
      <c r="F5693">
        <v>1</v>
      </c>
      <c r="G5693" s="4">
        <v>87000</v>
      </c>
      <c r="H5693" s="4">
        <v>0</v>
      </c>
      <c r="I5693" s="4">
        <v>87000</v>
      </c>
      <c r="J5693">
        <v>1</v>
      </c>
      <c r="K5693">
        <v>1</v>
      </c>
      <c r="L5693">
        <v>1</v>
      </c>
      <c r="M5693">
        <v>1</v>
      </c>
      <c r="N5693" s="2">
        <v>44460</v>
      </c>
      <c r="O5693" s="1" t="s">
        <v>15926</v>
      </c>
      <c r="P5693" s="4">
        <v>87000</v>
      </c>
      <c r="Q5693" s="4">
        <v>7482</v>
      </c>
      <c r="R5693" s="1" t="s">
        <v>475</v>
      </c>
      <c r="S5693" s="1" t="s">
        <v>50</v>
      </c>
      <c r="T5693" s="4">
        <f>Sales_Datas[[#This Row],[after_discount]]-(Sales_Datas[[#This Row],[qty_ordered]]*Sales_Datas[[#This Row],[cogs]])</f>
        <v>79518</v>
      </c>
      <c r="U5693" s="3">
        <f>IFERROR(Sales_Datas[[#This Row],[Gross_Profit]]/Sales_Datas[[#This Row],[after_discount]],0)</f>
        <v>0.91400000000000003</v>
      </c>
      <c r="V5693" s="1" t="str">
        <f>IF(Sales_Datas[[#This Row],[base_price]] &lt;= 632200, "Low", (IF(Sales_Datas[[#This Row],[base_price]] &gt;= 10092000, "High", "Medium")))</f>
        <v>Low</v>
      </c>
    </row>
    <row r="5694" spans="1:22" x14ac:dyDescent="0.25">
      <c r="A5694" s="1" t="s">
        <v>15927</v>
      </c>
      <c r="B5694" s="1" t="s">
        <v>15928</v>
      </c>
      <c r="C5694" s="2">
        <v>44511</v>
      </c>
      <c r="D5694" s="1" t="s">
        <v>15925</v>
      </c>
      <c r="E5694" s="4">
        <v>8700</v>
      </c>
      <c r="F5694">
        <v>1</v>
      </c>
      <c r="G5694" s="4">
        <v>87000</v>
      </c>
      <c r="H5694" s="4">
        <v>0</v>
      </c>
      <c r="I5694" s="4">
        <v>87000</v>
      </c>
      <c r="J5694">
        <v>1</v>
      </c>
      <c r="K5694">
        <v>1</v>
      </c>
      <c r="L5694">
        <v>1</v>
      </c>
      <c r="M5694">
        <v>1</v>
      </c>
      <c r="N5694" s="2">
        <v>44504</v>
      </c>
      <c r="O5694" s="1" t="s">
        <v>15926</v>
      </c>
      <c r="P5694" s="4">
        <v>87000</v>
      </c>
      <c r="Q5694" s="4">
        <v>7482</v>
      </c>
      <c r="R5694" s="1" t="s">
        <v>475</v>
      </c>
      <c r="S5694" s="1" t="s">
        <v>50</v>
      </c>
      <c r="T5694" s="4">
        <f>Sales_Datas[[#This Row],[after_discount]]-(Sales_Datas[[#This Row],[qty_ordered]]*Sales_Datas[[#This Row],[cogs]])</f>
        <v>79518</v>
      </c>
      <c r="U5694" s="3">
        <f>IFERROR(Sales_Datas[[#This Row],[Gross_Profit]]/Sales_Datas[[#This Row],[after_discount]],0)</f>
        <v>0.91400000000000003</v>
      </c>
      <c r="V5694" s="1" t="str">
        <f>IF(Sales_Datas[[#This Row],[base_price]] &lt;= 632200, "Low", (IF(Sales_Datas[[#This Row],[base_price]] &gt;= 10092000, "High", "Medium")))</f>
        <v>Low</v>
      </c>
    </row>
    <row r="5695" spans="1:22" x14ac:dyDescent="0.25">
      <c r="A5695" s="1" t="s">
        <v>15929</v>
      </c>
      <c r="B5695" s="1" t="s">
        <v>15930</v>
      </c>
      <c r="C5695" s="2">
        <v>44520</v>
      </c>
      <c r="D5695" s="1" t="s">
        <v>15919</v>
      </c>
      <c r="E5695" s="4">
        <v>8700</v>
      </c>
      <c r="F5695">
        <v>1</v>
      </c>
      <c r="G5695" s="4">
        <v>87000</v>
      </c>
      <c r="H5695" s="4">
        <v>0</v>
      </c>
      <c r="I5695" s="4">
        <v>87000</v>
      </c>
      <c r="J5695">
        <v>1</v>
      </c>
      <c r="K5695">
        <v>1</v>
      </c>
      <c r="L5695">
        <v>1</v>
      </c>
      <c r="M5695">
        <v>5</v>
      </c>
      <c r="N5695" s="2">
        <v>44442</v>
      </c>
      <c r="O5695" s="1" t="s">
        <v>15920</v>
      </c>
      <c r="P5695" s="4">
        <v>87000</v>
      </c>
      <c r="Q5695" s="4">
        <v>7308</v>
      </c>
      <c r="R5695" s="1" t="s">
        <v>475</v>
      </c>
      <c r="S5695" s="1" t="s">
        <v>24</v>
      </c>
      <c r="T5695" s="4">
        <f>Sales_Datas[[#This Row],[after_discount]]-(Sales_Datas[[#This Row],[qty_ordered]]*Sales_Datas[[#This Row],[cogs]])</f>
        <v>79692</v>
      </c>
      <c r="U5695" s="3">
        <f>IFERROR(Sales_Datas[[#This Row],[Gross_Profit]]/Sales_Datas[[#This Row],[after_discount]],0)</f>
        <v>0.91600000000000004</v>
      </c>
      <c r="V5695" s="1" t="str">
        <f>IF(Sales_Datas[[#This Row],[base_price]] &lt;= 632200, "Low", (IF(Sales_Datas[[#This Row],[base_price]] &gt;= 10092000, "High", "Medium")))</f>
        <v>Low</v>
      </c>
    </row>
    <row r="5696" spans="1:22" x14ac:dyDescent="0.25">
      <c r="A5696" s="1" t="s">
        <v>15931</v>
      </c>
      <c r="B5696" s="1" t="s">
        <v>15932</v>
      </c>
      <c r="C5696" s="2">
        <v>44628</v>
      </c>
      <c r="D5696" s="1" t="s">
        <v>1051</v>
      </c>
      <c r="E5696" s="4">
        <v>8700</v>
      </c>
      <c r="F5696">
        <v>1</v>
      </c>
      <c r="G5696" s="4">
        <v>87000</v>
      </c>
      <c r="H5696" s="4">
        <v>0</v>
      </c>
      <c r="I5696" s="4">
        <v>87000</v>
      </c>
      <c r="J5696">
        <v>1</v>
      </c>
      <c r="K5696">
        <v>0</v>
      </c>
      <c r="L5696">
        <v>0</v>
      </c>
      <c r="M5696">
        <v>1</v>
      </c>
      <c r="N5696" s="2">
        <v>44774</v>
      </c>
      <c r="O5696" s="1" t="s">
        <v>1052</v>
      </c>
      <c r="P5696" s="4">
        <v>87000</v>
      </c>
      <c r="Q5696" s="4">
        <v>5626</v>
      </c>
      <c r="R5696" s="1" t="s">
        <v>475</v>
      </c>
      <c r="S5696" s="1" t="s">
        <v>50</v>
      </c>
      <c r="T5696" s="4">
        <f>Sales_Datas[[#This Row],[after_discount]]-(Sales_Datas[[#This Row],[qty_ordered]]*Sales_Datas[[#This Row],[cogs]])</f>
        <v>81374</v>
      </c>
      <c r="U5696" s="3">
        <f>IFERROR(Sales_Datas[[#This Row],[Gross_Profit]]/Sales_Datas[[#This Row],[after_discount]],0)</f>
        <v>0.93533333333333335</v>
      </c>
      <c r="V5696" s="1" t="str">
        <f>IF(Sales_Datas[[#This Row],[base_price]] &lt;= 632200, "Low", (IF(Sales_Datas[[#This Row],[base_price]] &gt;= 10092000, "High", "Medium")))</f>
        <v>Low</v>
      </c>
    </row>
    <row r="5697" spans="1:22" x14ac:dyDescent="0.25">
      <c r="A5697" s="1" t="s">
        <v>15933</v>
      </c>
      <c r="B5697" s="1" t="s">
        <v>15934</v>
      </c>
      <c r="C5697" s="2">
        <v>44688</v>
      </c>
      <c r="D5697" s="1" t="s">
        <v>15919</v>
      </c>
      <c r="E5697" s="4">
        <v>8700</v>
      </c>
      <c r="F5697">
        <v>1</v>
      </c>
      <c r="G5697" s="4">
        <v>87000</v>
      </c>
      <c r="H5697" s="4">
        <v>0</v>
      </c>
      <c r="I5697" s="4">
        <v>87000</v>
      </c>
      <c r="J5697">
        <v>1</v>
      </c>
      <c r="K5697">
        <v>1</v>
      </c>
      <c r="L5697">
        <v>0</v>
      </c>
      <c r="M5697">
        <v>1</v>
      </c>
      <c r="N5697" s="2">
        <v>44724</v>
      </c>
      <c r="O5697" s="1" t="s">
        <v>15920</v>
      </c>
      <c r="P5697" s="4">
        <v>87000</v>
      </c>
      <c r="Q5697" s="4">
        <v>7308</v>
      </c>
      <c r="R5697" s="1" t="s">
        <v>475</v>
      </c>
      <c r="S5697" s="1" t="s">
        <v>50</v>
      </c>
      <c r="T5697" s="4">
        <f>Sales_Datas[[#This Row],[after_discount]]-(Sales_Datas[[#This Row],[qty_ordered]]*Sales_Datas[[#This Row],[cogs]])</f>
        <v>79692</v>
      </c>
      <c r="U5697" s="3">
        <f>IFERROR(Sales_Datas[[#This Row],[Gross_Profit]]/Sales_Datas[[#This Row],[after_discount]],0)</f>
        <v>0.91600000000000004</v>
      </c>
      <c r="V5697" s="1" t="str">
        <f>IF(Sales_Datas[[#This Row],[base_price]] &lt;= 632200, "Low", (IF(Sales_Datas[[#This Row],[base_price]] &gt;= 10092000, "High", "Medium")))</f>
        <v>Low</v>
      </c>
    </row>
    <row r="5698" spans="1:22" x14ac:dyDescent="0.25">
      <c r="A5698" s="1" t="s">
        <v>15935</v>
      </c>
      <c r="B5698" s="1" t="s">
        <v>15936</v>
      </c>
      <c r="C5698" s="2">
        <v>44759</v>
      </c>
      <c r="D5698" s="1" t="s">
        <v>15919</v>
      </c>
      <c r="E5698" s="4">
        <v>8700</v>
      </c>
      <c r="F5698">
        <v>1</v>
      </c>
      <c r="G5698" s="4">
        <v>87000</v>
      </c>
      <c r="H5698" s="4">
        <v>0</v>
      </c>
      <c r="I5698" s="4">
        <v>87000</v>
      </c>
      <c r="J5698">
        <v>1</v>
      </c>
      <c r="K5698">
        <v>1</v>
      </c>
      <c r="L5698">
        <v>0</v>
      </c>
      <c r="M5698">
        <v>1</v>
      </c>
      <c r="N5698" s="2">
        <v>44757</v>
      </c>
      <c r="O5698" s="1" t="s">
        <v>15920</v>
      </c>
      <c r="P5698" s="4">
        <v>87000</v>
      </c>
      <c r="Q5698" s="4">
        <v>7308</v>
      </c>
      <c r="R5698" s="1" t="s">
        <v>475</v>
      </c>
      <c r="S5698" s="1" t="s">
        <v>50</v>
      </c>
      <c r="T5698" s="4">
        <f>Sales_Datas[[#This Row],[after_discount]]-(Sales_Datas[[#This Row],[qty_ordered]]*Sales_Datas[[#This Row],[cogs]])</f>
        <v>79692</v>
      </c>
      <c r="U5698" s="3">
        <f>IFERROR(Sales_Datas[[#This Row],[Gross_Profit]]/Sales_Datas[[#This Row],[after_discount]],0)</f>
        <v>0.91600000000000004</v>
      </c>
      <c r="V5698" s="1" t="str">
        <f>IF(Sales_Datas[[#This Row],[base_price]] &lt;= 632200, "Low", (IF(Sales_Datas[[#This Row],[base_price]] &gt;= 10092000, "High", "Medium")))</f>
        <v>Low</v>
      </c>
    </row>
    <row r="5699" spans="1:22" x14ac:dyDescent="0.25">
      <c r="A5699" s="1" t="s">
        <v>15937</v>
      </c>
      <c r="B5699" s="1" t="s">
        <v>15938</v>
      </c>
      <c r="C5699" s="2">
        <v>44836</v>
      </c>
      <c r="D5699" s="1" t="s">
        <v>15939</v>
      </c>
      <c r="E5699" s="4">
        <v>8700</v>
      </c>
      <c r="F5699">
        <v>1</v>
      </c>
      <c r="G5699" s="4">
        <v>87000</v>
      </c>
      <c r="H5699" s="4">
        <v>0</v>
      </c>
      <c r="I5699" s="4">
        <v>87000</v>
      </c>
      <c r="J5699">
        <v>1</v>
      </c>
      <c r="K5699">
        <v>1</v>
      </c>
      <c r="L5699">
        <v>1</v>
      </c>
      <c r="M5699">
        <v>1</v>
      </c>
      <c r="N5699" s="2">
        <v>44611</v>
      </c>
      <c r="O5699" s="1" t="s">
        <v>15940</v>
      </c>
      <c r="P5699" s="4">
        <v>87000</v>
      </c>
      <c r="Q5699" s="4">
        <v>5742</v>
      </c>
      <c r="R5699" s="1" t="s">
        <v>475</v>
      </c>
      <c r="S5699" s="1" t="s">
        <v>50</v>
      </c>
      <c r="T5699" s="4">
        <f>Sales_Datas[[#This Row],[after_discount]]-(Sales_Datas[[#This Row],[qty_ordered]]*Sales_Datas[[#This Row],[cogs]])</f>
        <v>81258</v>
      </c>
      <c r="U5699" s="3">
        <f>IFERROR(Sales_Datas[[#This Row],[Gross_Profit]]/Sales_Datas[[#This Row],[after_discount]],0)</f>
        <v>0.93400000000000005</v>
      </c>
      <c r="V5699" s="1" t="str">
        <f>IF(Sales_Datas[[#This Row],[base_price]] &lt;= 632200, "Low", (IF(Sales_Datas[[#This Row],[base_price]] &gt;= 10092000, "High", "Medium")))</f>
        <v>Low</v>
      </c>
    </row>
    <row r="5700" spans="1:22" x14ac:dyDescent="0.25">
      <c r="A5700" s="1" t="s">
        <v>15941</v>
      </c>
      <c r="B5700" s="1" t="s">
        <v>15942</v>
      </c>
      <c r="C5700" s="2">
        <v>44811</v>
      </c>
      <c r="D5700" s="1" t="s">
        <v>15943</v>
      </c>
      <c r="E5700" s="4">
        <v>8410</v>
      </c>
      <c r="F5700">
        <v>1</v>
      </c>
      <c r="G5700" s="4">
        <v>84100</v>
      </c>
      <c r="H5700" s="4">
        <v>0</v>
      </c>
      <c r="I5700" s="4">
        <v>84100</v>
      </c>
      <c r="J5700">
        <v>1</v>
      </c>
      <c r="K5700">
        <v>0</v>
      </c>
      <c r="L5700">
        <v>0</v>
      </c>
      <c r="M5700">
        <v>1</v>
      </c>
      <c r="N5700" s="2">
        <v>44517</v>
      </c>
      <c r="O5700" s="1" t="s">
        <v>15944</v>
      </c>
      <c r="P5700" s="4">
        <v>84100</v>
      </c>
      <c r="Q5700" s="4">
        <v>7192</v>
      </c>
      <c r="R5700" s="1" t="s">
        <v>475</v>
      </c>
      <c r="S5700" s="1" t="s">
        <v>50</v>
      </c>
      <c r="T5700" s="4">
        <f>Sales_Datas[[#This Row],[after_discount]]-(Sales_Datas[[#This Row],[qty_ordered]]*Sales_Datas[[#This Row],[cogs]])</f>
        <v>76908</v>
      </c>
      <c r="U5700" s="3">
        <f>IFERROR(Sales_Datas[[#This Row],[Gross_Profit]]/Sales_Datas[[#This Row],[after_discount]],0)</f>
        <v>0.91448275862068962</v>
      </c>
      <c r="V5700" s="1" t="str">
        <f>IF(Sales_Datas[[#This Row],[base_price]] &lt;= 632200, "Low", (IF(Sales_Datas[[#This Row],[base_price]] &gt;= 10092000, "High", "Medium")))</f>
        <v>Low</v>
      </c>
    </row>
    <row r="5701" spans="1:22" x14ac:dyDescent="0.25">
      <c r="A5701" s="1" t="s">
        <v>15945</v>
      </c>
      <c r="B5701" s="1" t="s">
        <v>9473</v>
      </c>
      <c r="C5701" s="2">
        <v>44625</v>
      </c>
      <c r="D5701" s="1" t="s">
        <v>15946</v>
      </c>
      <c r="E5701" s="4">
        <v>8410</v>
      </c>
      <c r="F5701">
        <v>1</v>
      </c>
      <c r="G5701" s="4">
        <v>84100</v>
      </c>
      <c r="H5701" s="4">
        <v>0</v>
      </c>
      <c r="I5701" s="4">
        <v>84100</v>
      </c>
      <c r="J5701">
        <v>1</v>
      </c>
      <c r="K5701">
        <v>1</v>
      </c>
      <c r="L5701">
        <v>0</v>
      </c>
      <c r="M5701">
        <v>1</v>
      </c>
      <c r="N5701" s="2">
        <v>44393</v>
      </c>
      <c r="O5701" s="1" t="s">
        <v>15947</v>
      </c>
      <c r="P5701" s="4">
        <v>84100</v>
      </c>
      <c r="Q5701" s="4">
        <v>6728</v>
      </c>
      <c r="R5701" s="1" t="s">
        <v>383</v>
      </c>
      <c r="S5701" s="1" t="s">
        <v>50</v>
      </c>
      <c r="T5701" s="4">
        <f>Sales_Datas[[#This Row],[after_discount]]-(Sales_Datas[[#This Row],[qty_ordered]]*Sales_Datas[[#This Row],[cogs]])</f>
        <v>77372</v>
      </c>
      <c r="U5701" s="3">
        <f>IFERROR(Sales_Datas[[#This Row],[Gross_Profit]]/Sales_Datas[[#This Row],[after_discount]],0)</f>
        <v>0.92</v>
      </c>
      <c r="V5701" s="1" t="str">
        <f>IF(Sales_Datas[[#This Row],[base_price]] &lt;= 632200, "Low", (IF(Sales_Datas[[#This Row],[base_price]] &gt;= 10092000, "High", "Medium")))</f>
        <v>Low</v>
      </c>
    </row>
    <row r="5702" spans="1:22" x14ac:dyDescent="0.25">
      <c r="A5702" s="1" t="s">
        <v>15948</v>
      </c>
      <c r="B5702" s="1" t="s">
        <v>15949</v>
      </c>
      <c r="C5702" s="2">
        <v>44750</v>
      </c>
      <c r="D5702" s="1" t="s">
        <v>15950</v>
      </c>
      <c r="E5702" s="4">
        <v>8120</v>
      </c>
      <c r="F5702">
        <v>1</v>
      </c>
      <c r="G5702" s="4">
        <v>81200</v>
      </c>
      <c r="H5702" s="4">
        <v>0</v>
      </c>
      <c r="I5702" s="4">
        <v>81200</v>
      </c>
      <c r="J5702">
        <v>1</v>
      </c>
      <c r="K5702">
        <v>1</v>
      </c>
      <c r="L5702">
        <v>0</v>
      </c>
      <c r="M5702">
        <v>1</v>
      </c>
      <c r="N5702" s="2">
        <v>44795</v>
      </c>
      <c r="O5702" s="1" t="s">
        <v>15951</v>
      </c>
      <c r="P5702" s="4">
        <v>81200</v>
      </c>
      <c r="Q5702" s="4">
        <v>6786</v>
      </c>
      <c r="R5702" s="1" t="s">
        <v>383</v>
      </c>
      <c r="S5702" s="1" t="s">
        <v>50</v>
      </c>
      <c r="T5702" s="4">
        <f>Sales_Datas[[#This Row],[after_discount]]-(Sales_Datas[[#This Row],[qty_ordered]]*Sales_Datas[[#This Row],[cogs]])</f>
        <v>74414</v>
      </c>
      <c r="U5702" s="3">
        <f>IFERROR(Sales_Datas[[#This Row],[Gross_Profit]]/Sales_Datas[[#This Row],[after_discount]],0)</f>
        <v>0.91642857142857148</v>
      </c>
      <c r="V5702" s="1" t="str">
        <f>IF(Sales_Datas[[#This Row],[base_price]] &lt;= 632200, "Low", (IF(Sales_Datas[[#This Row],[base_price]] &gt;= 10092000, "High", "Medium")))</f>
        <v>Low</v>
      </c>
    </row>
    <row r="5703" spans="1:22" x14ac:dyDescent="0.25">
      <c r="A5703" s="1" t="s">
        <v>15952</v>
      </c>
      <c r="B5703" s="1" t="s">
        <v>15953</v>
      </c>
      <c r="C5703" s="2">
        <v>44539</v>
      </c>
      <c r="D5703" s="1" t="s">
        <v>15954</v>
      </c>
      <c r="E5703" s="4">
        <v>7830</v>
      </c>
      <c r="F5703">
        <v>1</v>
      </c>
      <c r="G5703" s="4">
        <v>78300</v>
      </c>
      <c r="H5703" s="4">
        <v>0</v>
      </c>
      <c r="I5703" s="4">
        <v>78300</v>
      </c>
      <c r="J5703">
        <v>1</v>
      </c>
      <c r="K5703">
        <v>1</v>
      </c>
      <c r="L5703">
        <v>1</v>
      </c>
      <c r="M5703">
        <v>1</v>
      </c>
      <c r="N5703" s="2">
        <v>44456</v>
      </c>
      <c r="O5703" s="1" t="s">
        <v>15955</v>
      </c>
      <c r="P5703" s="4">
        <v>78300</v>
      </c>
      <c r="Q5703" s="4">
        <v>5046</v>
      </c>
      <c r="R5703" s="1" t="s">
        <v>23</v>
      </c>
      <c r="S5703" s="1" t="s">
        <v>50</v>
      </c>
      <c r="T5703" s="4">
        <f>Sales_Datas[[#This Row],[after_discount]]-(Sales_Datas[[#This Row],[qty_ordered]]*Sales_Datas[[#This Row],[cogs]])</f>
        <v>73254</v>
      </c>
      <c r="U5703" s="3">
        <f>IFERROR(Sales_Datas[[#This Row],[Gross_Profit]]/Sales_Datas[[#This Row],[after_discount]],0)</f>
        <v>0.93555555555555558</v>
      </c>
      <c r="V5703" s="1" t="str">
        <f>IF(Sales_Datas[[#This Row],[base_price]] &lt;= 632200, "Low", (IF(Sales_Datas[[#This Row],[base_price]] &gt;= 10092000, "High", "Medium")))</f>
        <v>Low</v>
      </c>
    </row>
    <row r="5704" spans="1:22" x14ac:dyDescent="0.25">
      <c r="A5704" s="1" t="s">
        <v>15956</v>
      </c>
      <c r="B5704" s="1" t="s">
        <v>15957</v>
      </c>
      <c r="C5704" s="2">
        <v>44390</v>
      </c>
      <c r="D5704" s="1" t="s">
        <v>15958</v>
      </c>
      <c r="E5704" s="4">
        <v>7540</v>
      </c>
      <c r="F5704">
        <v>1</v>
      </c>
      <c r="G5704" s="4">
        <v>75400</v>
      </c>
      <c r="H5704" s="4">
        <v>0</v>
      </c>
      <c r="I5704" s="4">
        <v>75400</v>
      </c>
      <c r="J5704">
        <v>1</v>
      </c>
      <c r="K5704">
        <v>1</v>
      </c>
      <c r="L5704">
        <v>1</v>
      </c>
      <c r="M5704">
        <v>14</v>
      </c>
      <c r="N5704" s="2">
        <v>44388</v>
      </c>
      <c r="O5704" s="1" t="s">
        <v>15959</v>
      </c>
      <c r="P5704" s="4">
        <v>75400</v>
      </c>
      <c r="Q5704" s="4">
        <v>4814</v>
      </c>
      <c r="R5704" s="1" t="s">
        <v>475</v>
      </c>
      <c r="S5704" s="1" t="s">
        <v>11223</v>
      </c>
      <c r="T5704" s="4">
        <f>Sales_Datas[[#This Row],[after_discount]]-(Sales_Datas[[#This Row],[qty_ordered]]*Sales_Datas[[#This Row],[cogs]])</f>
        <v>70586</v>
      </c>
      <c r="U5704" s="3">
        <f>IFERROR(Sales_Datas[[#This Row],[Gross_Profit]]/Sales_Datas[[#This Row],[after_discount]],0)</f>
        <v>0.93615384615384611</v>
      </c>
      <c r="V5704" s="1" t="str">
        <f>IF(Sales_Datas[[#This Row],[base_price]] &lt;= 632200, "Low", (IF(Sales_Datas[[#This Row],[base_price]] &gt;= 10092000, "High", "Medium")))</f>
        <v>Low</v>
      </c>
    </row>
    <row r="5705" spans="1:22" x14ac:dyDescent="0.25">
      <c r="A5705" s="1" t="s">
        <v>15960</v>
      </c>
      <c r="B5705" s="1" t="s">
        <v>14281</v>
      </c>
      <c r="C5705" s="2">
        <v>44835</v>
      </c>
      <c r="D5705" s="1" t="s">
        <v>15523</v>
      </c>
      <c r="E5705" s="4">
        <v>7540</v>
      </c>
      <c r="F5705">
        <v>1</v>
      </c>
      <c r="G5705" s="4">
        <v>75400</v>
      </c>
      <c r="H5705" s="4">
        <v>0</v>
      </c>
      <c r="I5705" s="4">
        <v>75400</v>
      </c>
      <c r="J5705">
        <v>1</v>
      </c>
      <c r="K5705">
        <v>1</v>
      </c>
      <c r="L5705">
        <v>1</v>
      </c>
      <c r="M5705">
        <v>1</v>
      </c>
      <c r="N5705" s="2">
        <v>44404</v>
      </c>
      <c r="O5705" s="1" t="s">
        <v>15524</v>
      </c>
      <c r="P5705" s="4">
        <v>75400</v>
      </c>
      <c r="Q5705" s="4">
        <v>4640</v>
      </c>
      <c r="R5705" s="1" t="s">
        <v>475</v>
      </c>
      <c r="S5705" s="1" t="s">
        <v>50</v>
      </c>
      <c r="T5705" s="4">
        <f>Sales_Datas[[#This Row],[after_discount]]-(Sales_Datas[[#This Row],[qty_ordered]]*Sales_Datas[[#This Row],[cogs]])</f>
        <v>70760</v>
      </c>
      <c r="U5705" s="3">
        <f>IFERROR(Sales_Datas[[#This Row],[Gross_Profit]]/Sales_Datas[[#This Row],[after_discount]],0)</f>
        <v>0.93846153846153846</v>
      </c>
      <c r="V5705" s="1" t="str">
        <f>IF(Sales_Datas[[#This Row],[base_price]] &lt;= 632200, "Low", (IF(Sales_Datas[[#This Row],[base_price]] &gt;= 10092000, "High", "Medium")))</f>
        <v>Low</v>
      </c>
    </row>
    <row r="5706" spans="1:22" x14ac:dyDescent="0.25">
      <c r="A5706" s="1" t="s">
        <v>15961</v>
      </c>
      <c r="B5706" s="1" t="s">
        <v>15962</v>
      </c>
      <c r="C5706" s="2">
        <v>44396</v>
      </c>
      <c r="D5706" s="1" t="s">
        <v>15963</v>
      </c>
      <c r="E5706" s="4">
        <v>3770</v>
      </c>
      <c r="F5706">
        <v>2</v>
      </c>
      <c r="G5706" s="4">
        <v>75400</v>
      </c>
      <c r="H5706" s="4">
        <v>0</v>
      </c>
      <c r="I5706" s="4">
        <v>75400</v>
      </c>
      <c r="J5706">
        <v>1</v>
      </c>
      <c r="K5706">
        <v>1</v>
      </c>
      <c r="L5706">
        <v>1</v>
      </c>
      <c r="M5706">
        <v>14</v>
      </c>
      <c r="N5706" s="2">
        <v>44387</v>
      </c>
      <c r="O5706" s="1" t="s">
        <v>15964</v>
      </c>
      <c r="P5706" s="4">
        <v>37700</v>
      </c>
      <c r="Q5706" s="4">
        <v>2958</v>
      </c>
      <c r="R5706" s="1" t="s">
        <v>383</v>
      </c>
      <c r="S5706" s="1" t="s">
        <v>11223</v>
      </c>
      <c r="T5706" s="4">
        <f>Sales_Datas[[#This Row],[after_discount]]-(Sales_Datas[[#This Row],[qty_ordered]]*Sales_Datas[[#This Row],[cogs]])</f>
        <v>69484</v>
      </c>
      <c r="U5706" s="3">
        <f>IFERROR(Sales_Datas[[#This Row],[Gross_Profit]]/Sales_Datas[[#This Row],[after_discount]],0)</f>
        <v>0.92153846153846153</v>
      </c>
      <c r="V5706" s="1" t="str">
        <f>IF(Sales_Datas[[#This Row],[base_price]] &lt;= 632200, "Low", (IF(Sales_Datas[[#This Row],[base_price]] &gt;= 10092000, "High", "Medium")))</f>
        <v>Low</v>
      </c>
    </row>
    <row r="5707" spans="1:22" x14ac:dyDescent="0.25">
      <c r="A5707" s="1" t="s">
        <v>15965</v>
      </c>
      <c r="B5707" s="1" t="s">
        <v>15966</v>
      </c>
      <c r="C5707" s="2">
        <v>44480</v>
      </c>
      <c r="D5707" s="1" t="s">
        <v>15967</v>
      </c>
      <c r="E5707" s="4">
        <v>7366</v>
      </c>
      <c r="F5707">
        <v>1</v>
      </c>
      <c r="G5707" s="4">
        <v>73660</v>
      </c>
      <c r="H5707" s="4">
        <v>0</v>
      </c>
      <c r="I5707" s="4">
        <v>73660</v>
      </c>
      <c r="J5707">
        <v>1</v>
      </c>
      <c r="K5707">
        <v>1</v>
      </c>
      <c r="L5707">
        <v>1</v>
      </c>
      <c r="M5707">
        <v>1</v>
      </c>
      <c r="N5707" s="2">
        <v>44528</v>
      </c>
      <c r="O5707" s="1" t="s">
        <v>15968</v>
      </c>
      <c r="P5707" s="4">
        <v>73660</v>
      </c>
      <c r="Q5707" s="4">
        <v>5336</v>
      </c>
      <c r="R5707" s="1" t="s">
        <v>383</v>
      </c>
      <c r="S5707" s="1" t="s">
        <v>50</v>
      </c>
      <c r="T5707" s="4">
        <f>Sales_Datas[[#This Row],[after_discount]]-(Sales_Datas[[#This Row],[qty_ordered]]*Sales_Datas[[#This Row],[cogs]])</f>
        <v>68324</v>
      </c>
      <c r="U5707" s="3">
        <f>IFERROR(Sales_Datas[[#This Row],[Gross_Profit]]/Sales_Datas[[#This Row],[after_discount]],0)</f>
        <v>0.92755905511811021</v>
      </c>
      <c r="V5707" s="1" t="str">
        <f>IF(Sales_Datas[[#This Row],[base_price]] &lt;= 632200, "Low", (IF(Sales_Datas[[#This Row],[base_price]] &gt;= 10092000, "High", "Medium")))</f>
        <v>Low</v>
      </c>
    </row>
    <row r="5708" spans="1:22" x14ac:dyDescent="0.25">
      <c r="A5708" s="1" t="s">
        <v>15969</v>
      </c>
      <c r="B5708" s="1" t="s">
        <v>15970</v>
      </c>
      <c r="C5708" s="2">
        <v>44715</v>
      </c>
      <c r="D5708" s="1" t="s">
        <v>15971</v>
      </c>
      <c r="E5708" s="4">
        <v>7250</v>
      </c>
      <c r="F5708">
        <v>1</v>
      </c>
      <c r="G5708" s="4">
        <v>72500</v>
      </c>
      <c r="H5708" s="4">
        <v>0</v>
      </c>
      <c r="I5708" s="4">
        <v>72500</v>
      </c>
      <c r="J5708">
        <v>1</v>
      </c>
      <c r="K5708">
        <v>1</v>
      </c>
      <c r="L5708">
        <v>1</v>
      </c>
      <c r="M5708">
        <v>5</v>
      </c>
      <c r="N5708" s="2">
        <v>44445</v>
      </c>
      <c r="O5708" s="1" t="s">
        <v>15972</v>
      </c>
      <c r="P5708" s="4">
        <v>72500</v>
      </c>
      <c r="Q5708" s="4">
        <v>6206</v>
      </c>
      <c r="R5708" s="1" t="s">
        <v>475</v>
      </c>
      <c r="S5708" s="1" t="s">
        <v>24</v>
      </c>
      <c r="T5708" s="4">
        <f>Sales_Datas[[#This Row],[after_discount]]-(Sales_Datas[[#This Row],[qty_ordered]]*Sales_Datas[[#This Row],[cogs]])</f>
        <v>66294</v>
      </c>
      <c r="U5708" s="3">
        <f>IFERROR(Sales_Datas[[#This Row],[Gross_Profit]]/Sales_Datas[[#This Row],[after_discount]],0)</f>
        <v>0.91439999999999999</v>
      </c>
      <c r="V5708" s="1" t="str">
        <f>IF(Sales_Datas[[#This Row],[base_price]] &lt;= 632200, "Low", (IF(Sales_Datas[[#This Row],[base_price]] &gt;= 10092000, "High", "Medium")))</f>
        <v>Low</v>
      </c>
    </row>
    <row r="5709" spans="1:22" x14ac:dyDescent="0.25">
      <c r="A5709" s="1" t="s">
        <v>15973</v>
      </c>
      <c r="B5709" s="1" t="s">
        <v>15974</v>
      </c>
      <c r="C5709" s="2">
        <v>44760</v>
      </c>
      <c r="D5709" s="1" t="s">
        <v>15975</v>
      </c>
      <c r="E5709" s="4">
        <v>7250</v>
      </c>
      <c r="F5709">
        <v>1</v>
      </c>
      <c r="G5709" s="4">
        <v>72500</v>
      </c>
      <c r="H5709" s="4">
        <v>0</v>
      </c>
      <c r="I5709" s="4">
        <v>72500</v>
      </c>
      <c r="J5709">
        <v>1</v>
      </c>
      <c r="K5709">
        <v>1</v>
      </c>
      <c r="L5709">
        <v>0</v>
      </c>
      <c r="M5709">
        <v>1</v>
      </c>
      <c r="N5709" s="2">
        <v>44760</v>
      </c>
      <c r="O5709" s="1" t="s">
        <v>15976</v>
      </c>
      <c r="P5709" s="4">
        <v>72500</v>
      </c>
      <c r="Q5709" s="4">
        <v>4524</v>
      </c>
      <c r="R5709" s="1" t="s">
        <v>475</v>
      </c>
      <c r="S5709" s="1" t="s">
        <v>50</v>
      </c>
      <c r="T5709" s="4">
        <f>Sales_Datas[[#This Row],[after_discount]]-(Sales_Datas[[#This Row],[qty_ordered]]*Sales_Datas[[#This Row],[cogs]])</f>
        <v>67976</v>
      </c>
      <c r="U5709" s="3">
        <f>IFERROR(Sales_Datas[[#This Row],[Gross_Profit]]/Sales_Datas[[#This Row],[after_discount]],0)</f>
        <v>0.93759999999999999</v>
      </c>
      <c r="V5709" s="1" t="str">
        <f>IF(Sales_Datas[[#This Row],[base_price]] &lt;= 632200, "Low", (IF(Sales_Datas[[#This Row],[base_price]] &gt;= 10092000, "High", "Medium")))</f>
        <v>Low</v>
      </c>
    </row>
    <row r="5710" spans="1:22" x14ac:dyDescent="0.25">
      <c r="A5710" s="1" t="s">
        <v>15977</v>
      </c>
      <c r="B5710" s="1" t="s">
        <v>15978</v>
      </c>
      <c r="C5710" s="2">
        <v>44561</v>
      </c>
      <c r="D5710" s="1" t="s">
        <v>15979</v>
      </c>
      <c r="E5710" s="4">
        <v>6960</v>
      </c>
      <c r="F5710">
        <v>1</v>
      </c>
      <c r="G5710" s="4">
        <v>69600</v>
      </c>
      <c r="H5710" s="4">
        <v>0</v>
      </c>
      <c r="I5710" s="4">
        <v>69600</v>
      </c>
      <c r="J5710">
        <v>1</v>
      </c>
      <c r="K5710">
        <v>1</v>
      </c>
      <c r="L5710">
        <v>1</v>
      </c>
      <c r="M5710">
        <v>1</v>
      </c>
      <c r="N5710" s="2">
        <v>44423</v>
      </c>
      <c r="O5710" s="1" t="s">
        <v>15980</v>
      </c>
      <c r="P5710" s="4">
        <v>69600</v>
      </c>
      <c r="Q5710" s="4">
        <v>6090</v>
      </c>
      <c r="R5710" s="1" t="s">
        <v>475</v>
      </c>
      <c r="S5710" s="1" t="s">
        <v>50</v>
      </c>
      <c r="T5710" s="4">
        <f>Sales_Datas[[#This Row],[after_discount]]-(Sales_Datas[[#This Row],[qty_ordered]]*Sales_Datas[[#This Row],[cogs]])</f>
        <v>63510</v>
      </c>
      <c r="U5710" s="3">
        <f>IFERROR(Sales_Datas[[#This Row],[Gross_Profit]]/Sales_Datas[[#This Row],[after_discount]],0)</f>
        <v>0.91249999999999998</v>
      </c>
      <c r="V5710" s="1" t="str">
        <f>IF(Sales_Datas[[#This Row],[base_price]] &lt;= 632200, "Low", (IF(Sales_Datas[[#This Row],[base_price]] &gt;= 10092000, "High", "Medium")))</f>
        <v>Low</v>
      </c>
    </row>
    <row r="5711" spans="1:22" x14ac:dyDescent="0.25">
      <c r="A5711" s="1" t="s">
        <v>15981</v>
      </c>
      <c r="B5711" s="1" t="s">
        <v>15982</v>
      </c>
      <c r="C5711" s="2">
        <v>44446</v>
      </c>
      <c r="D5711" s="1" t="s">
        <v>15983</v>
      </c>
      <c r="E5711" s="4">
        <v>6960</v>
      </c>
      <c r="F5711">
        <v>1</v>
      </c>
      <c r="G5711" s="4">
        <v>69600</v>
      </c>
      <c r="H5711" s="4">
        <v>0</v>
      </c>
      <c r="I5711" s="4">
        <v>69600</v>
      </c>
      <c r="J5711">
        <v>1</v>
      </c>
      <c r="K5711">
        <v>1</v>
      </c>
      <c r="L5711">
        <v>1</v>
      </c>
      <c r="M5711">
        <v>1</v>
      </c>
      <c r="N5711" s="2">
        <v>44405</v>
      </c>
      <c r="O5711" s="1" t="s">
        <v>15984</v>
      </c>
      <c r="P5711" s="4">
        <v>69600</v>
      </c>
      <c r="Q5711" s="4">
        <v>4988</v>
      </c>
      <c r="R5711" s="1" t="s">
        <v>23</v>
      </c>
      <c r="S5711" s="1" t="s">
        <v>50</v>
      </c>
      <c r="T5711" s="4">
        <f>Sales_Datas[[#This Row],[after_discount]]-(Sales_Datas[[#This Row],[qty_ordered]]*Sales_Datas[[#This Row],[cogs]])</f>
        <v>64612</v>
      </c>
      <c r="U5711" s="3">
        <f>IFERROR(Sales_Datas[[#This Row],[Gross_Profit]]/Sales_Datas[[#This Row],[after_discount]],0)</f>
        <v>0.92833333333333334</v>
      </c>
      <c r="V5711" s="1" t="str">
        <f>IF(Sales_Datas[[#This Row],[base_price]] &lt;= 632200, "Low", (IF(Sales_Datas[[#This Row],[base_price]] &gt;= 10092000, "High", "Medium")))</f>
        <v>Low</v>
      </c>
    </row>
    <row r="5712" spans="1:22" x14ac:dyDescent="0.25">
      <c r="A5712" s="1" t="s">
        <v>15985</v>
      </c>
      <c r="B5712" s="1" t="s">
        <v>15986</v>
      </c>
      <c r="C5712" s="2">
        <v>44590</v>
      </c>
      <c r="D5712" s="1" t="s">
        <v>15987</v>
      </c>
      <c r="E5712" s="4">
        <v>6380</v>
      </c>
      <c r="F5712">
        <v>1</v>
      </c>
      <c r="G5712" s="4">
        <v>63800</v>
      </c>
      <c r="H5712" s="4">
        <v>0</v>
      </c>
      <c r="I5712" s="4">
        <v>63800</v>
      </c>
      <c r="J5712">
        <v>1</v>
      </c>
      <c r="K5712">
        <v>1</v>
      </c>
      <c r="L5712">
        <v>1</v>
      </c>
      <c r="M5712">
        <v>1</v>
      </c>
      <c r="N5712" s="2">
        <v>44584</v>
      </c>
      <c r="O5712" s="1" t="s">
        <v>15988</v>
      </c>
      <c r="P5712" s="4">
        <v>63800</v>
      </c>
      <c r="Q5712" s="4">
        <v>5336</v>
      </c>
      <c r="R5712" s="1" t="s">
        <v>475</v>
      </c>
      <c r="S5712" s="1" t="s">
        <v>50</v>
      </c>
      <c r="T5712" s="4">
        <f>Sales_Datas[[#This Row],[after_discount]]-(Sales_Datas[[#This Row],[qty_ordered]]*Sales_Datas[[#This Row],[cogs]])</f>
        <v>58464</v>
      </c>
      <c r="U5712" s="3">
        <f>IFERROR(Sales_Datas[[#This Row],[Gross_Profit]]/Sales_Datas[[#This Row],[after_discount]],0)</f>
        <v>0.91636363636363638</v>
      </c>
      <c r="V5712" s="1" t="str">
        <f>IF(Sales_Datas[[#This Row],[base_price]] &lt;= 632200, "Low", (IF(Sales_Datas[[#This Row],[base_price]] &gt;= 10092000, "High", "Medium")))</f>
        <v>Low</v>
      </c>
    </row>
    <row r="5713" spans="1:22" x14ac:dyDescent="0.25">
      <c r="A5713" s="1" t="s">
        <v>15989</v>
      </c>
      <c r="B5713" s="1" t="s">
        <v>651</v>
      </c>
      <c r="C5713" s="2">
        <v>44540</v>
      </c>
      <c r="D5713" s="1" t="s">
        <v>15990</v>
      </c>
      <c r="E5713" s="4">
        <v>6380</v>
      </c>
      <c r="F5713">
        <v>1</v>
      </c>
      <c r="G5713" s="4">
        <v>63800</v>
      </c>
      <c r="H5713" s="4">
        <v>0</v>
      </c>
      <c r="I5713" s="4">
        <v>63800</v>
      </c>
      <c r="J5713">
        <v>1</v>
      </c>
      <c r="K5713">
        <v>1</v>
      </c>
      <c r="L5713">
        <v>1</v>
      </c>
      <c r="M5713">
        <v>1</v>
      </c>
      <c r="N5713" s="2">
        <v>44393</v>
      </c>
      <c r="O5713" s="1" t="s">
        <v>15991</v>
      </c>
      <c r="P5713" s="4">
        <v>63800</v>
      </c>
      <c r="Q5713" s="4">
        <v>5336</v>
      </c>
      <c r="R5713" s="1" t="s">
        <v>383</v>
      </c>
      <c r="S5713" s="1" t="s">
        <v>50</v>
      </c>
      <c r="T5713" s="4">
        <f>Sales_Datas[[#This Row],[after_discount]]-(Sales_Datas[[#This Row],[qty_ordered]]*Sales_Datas[[#This Row],[cogs]])</f>
        <v>58464</v>
      </c>
      <c r="U5713" s="3">
        <f>IFERROR(Sales_Datas[[#This Row],[Gross_Profit]]/Sales_Datas[[#This Row],[after_discount]],0)</f>
        <v>0.91636363636363638</v>
      </c>
      <c r="V5713" s="1" t="str">
        <f>IF(Sales_Datas[[#This Row],[base_price]] &lt;= 632200, "Low", (IF(Sales_Datas[[#This Row],[base_price]] &gt;= 10092000, "High", "Medium")))</f>
        <v>Low</v>
      </c>
    </row>
    <row r="5714" spans="1:22" x14ac:dyDescent="0.25">
      <c r="A5714" s="1" t="s">
        <v>15992</v>
      </c>
      <c r="B5714" s="1" t="s">
        <v>2170</v>
      </c>
      <c r="C5714" s="2">
        <v>44357</v>
      </c>
      <c r="D5714" s="1" t="s">
        <v>15821</v>
      </c>
      <c r="E5714" s="4">
        <v>5800</v>
      </c>
      <c r="F5714">
        <v>1</v>
      </c>
      <c r="G5714" s="4">
        <v>58000</v>
      </c>
      <c r="H5714" s="4">
        <v>0</v>
      </c>
      <c r="I5714" s="4">
        <v>58000</v>
      </c>
      <c r="J5714">
        <v>1</v>
      </c>
      <c r="K5714">
        <v>1</v>
      </c>
      <c r="L5714">
        <v>1</v>
      </c>
      <c r="M5714">
        <v>1</v>
      </c>
      <c r="N5714" s="2">
        <v>44401</v>
      </c>
      <c r="O5714" s="1" t="s">
        <v>15822</v>
      </c>
      <c r="P5714" s="4">
        <v>58000</v>
      </c>
      <c r="Q5714" s="4">
        <v>4988</v>
      </c>
      <c r="R5714" s="1" t="s">
        <v>475</v>
      </c>
      <c r="S5714" s="1" t="s">
        <v>50</v>
      </c>
      <c r="T5714" s="4">
        <f>Sales_Datas[[#This Row],[after_discount]]-(Sales_Datas[[#This Row],[qty_ordered]]*Sales_Datas[[#This Row],[cogs]])</f>
        <v>53012</v>
      </c>
      <c r="U5714" s="3">
        <f>IFERROR(Sales_Datas[[#This Row],[Gross_Profit]]/Sales_Datas[[#This Row],[after_discount]],0)</f>
        <v>0.91400000000000003</v>
      </c>
      <c r="V5714" s="1" t="str">
        <f>IF(Sales_Datas[[#This Row],[base_price]] &lt;= 632200, "Low", (IF(Sales_Datas[[#This Row],[base_price]] &gt;= 10092000, "High", "Medium")))</f>
        <v>Low</v>
      </c>
    </row>
    <row r="5715" spans="1:22" x14ac:dyDescent="0.25">
      <c r="A5715" s="1" t="s">
        <v>15993</v>
      </c>
      <c r="B5715" s="1" t="s">
        <v>15994</v>
      </c>
      <c r="C5715" s="2">
        <v>44479</v>
      </c>
      <c r="D5715" s="1" t="s">
        <v>15995</v>
      </c>
      <c r="E5715" s="4">
        <v>5800</v>
      </c>
      <c r="F5715">
        <v>1</v>
      </c>
      <c r="G5715" s="4">
        <v>58000</v>
      </c>
      <c r="H5715" s="4">
        <v>0</v>
      </c>
      <c r="I5715" s="4">
        <v>58000</v>
      </c>
      <c r="J5715">
        <v>1</v>
      </c>
      <c r="K5715">
        <v>1</v>
      </c>
      <c r="L5715">
        <v>1</v>
      </c>
      <c r="M5715">
        <v>1</v>
      </c>
      <c r="N5715" s="2">
        <v>44490</v>
      </c>
      <c r="O5715" s="1" t="s">
        <v>15996</v>
      </c>
      <c r="P5715" s="4">
        <v>58000</v>
      </c>
      <c r="Q5715" s="4">
        <v>4582</v>
      </c>
      <c r="R5715" s="1" t="s">
        <v>475</v>
      </c>
      <c r="S5715" s="1" t="s">
        <v>50</v>
      </c>
      <c r="T5715" s="4">
        <f>Sales_Datas[[#This Row],[after_discount]]-(Sales_Datas[[#This Row],[qty_ordered]]*Sales_Datas[[#This Row],[cogs]])</f>
        <v>53418</v>
      </c>
      <c r="U5715" s="3">
        <f>IFERROR(Sales_Datas[[#This Row],[Gross_Profit]]/Sales_Datas[[#This Row],[after_discount]],0)</f>
        <v>0.92100000000000004</v>
      </c>
      <c r="V5715" s="1" t="str">
        <f>IF(Sales_Datas[[#This Row],[base_price]] &lt;= 632200, "Low", (IF(Sales_Datas[[#This Row],[base_price]] &gt;= 10092000, "High", "Medium")))</f>
        <v>Low</v>
      </c>
    </row>
    <row r="5716" spans="1:22" x14ac:dyDescent="0.25">
      <c r="A5716" s="1" t="s">
        <v>15997</v>
      </c>
      <c r="B5716" s="1" t="s">
        <v>15998</v>
      </c>
      <c r="C5716" s="2">
        <v>44528</v>
      </c>
      <c r="D5716" s="1" t="s">
        <v>15999</v>
      </c>
      <c r="E5716" s="4">
        <v>5800</v>
      </c>
      <c r="F5716">
        <v>1</v>
      </c>
      <c r="G5716" s="4">
        <v>58000</v>
      </c>
      <c r="H5716" s="4">
        <v>0</v>
      </c>
      <c r="I5716" s="4">
        <v>58000</v>
      </c>
      <c r="J5716">
        <v>1</v>
      </c>
      <c r="K5716">
        <v>1</v>
      </c>
      <c r="L5716">
        <v>1</v>
      </c>
      <c r="M5716">
        <v>1</v>
      </c>
      <c r="N5716" s="2">
        <v>44512</v>
      </c>
      <c r="O5716" s="1" t="s">
        <v>16000</v>
      </c>
      <c r="P5716" s="4">
        <v>58000</v>
      </c>
      <c r="Q5716" s="4">
        <v>4350</v>
      </c>
      <c r="R5716" s="1" t="s">
        <v>475</v>
      </c>
      <c r="S5716" s="1" t="s">
        <v>50</v>
      </c>
      <c r="T5716" s="4">
        <f>Sales_Datas[[#This Row],[after_discount]]-(Sales_Datas[[#This Row],[qty_ordered]]*Sales_Datas[[#This Row],[cogs]])</f>
        <v>53650</v>
      </c>
      <c r="U5716" s="3">
        <f>IFERROR(Sales_Datas[[#This Row],[Gross_Profit]]/Sales_Datas[[#This Row],[after_discount]],0)</f>
        <v>0.92500000000000004</v>
      </c>
      <c r="V5716" s="1" t="str">
        <f>IF(Sales_Datas[[#This Row],[base_price]] &lt;= 632200, "Low", (IF(Sales_Datas[[#This Row],[base_price]] &gt;= 10092000, "High", "Medium")))</f>
        <v>Low</v>
      </c>
    </row>
    <row r="5717" spans="1:22" x14ac:dyDescent="0.25">
      <c r="A5717" s="1" t="s">
        <v>16001</v>
      </c>
      <c r="B5717" s="1" t="s">
        <v>16002</v>
      </c>
      <c r="C5717" s="2">
        <v>44298</v>
      </c>
      <c r="D5717" s="1" t="s">
        <v>16003</v>
      </c>
      <c r="E5717" s="4">
        <v>5800</v>
      </c>
      <c r="F5717">
        <v>1</v>
      </c>
      <c r="G5717" s="4">
        <v>58000</v>
      </c>
      <c r="H5717" s="4">
        <v>0</v>
      </c>
      <c r="I5717" s="4">
        <v>58000</v>
      </c>
      <c r="J5717">
        <v>1</v>
      </c>
      <c r="K5717">
        <v>1</v>
      </c>
      <c r="L5717">
        <v>1</v>
      </c>
      <c r="M5717">
        <v>1</v>
      </c>
      <c r="N5717" s="2">
        <v>44555</v>
      </c>
      <c r="O5717" s="1" t="s">
        <v>16004</v>
      </c>
      <c r="P5717" s="4">
        <v>58000</v>
      </c>
      <c r="Q5717" s="4">
        <v>4292</v>
      </c>
      <c r="R5717" s="1" t="s">
        <v>383</v>
      </c>
      <c r="S5717" s="1" t="s">
        <v>50</v>
      </c>
      <c r="T5717" s="4">
        <f>Sales_Datas[[#This Row],[after_discount]]-(Sales_Datas[[#This Row],[qty_ordered]]*Sales_Datas[[#This Row],[cogs]])</f>
        <v>53708</v>
      </c>
      <c r="U5717" s="3">
        <f>IFERROR(Sales_Datas[[#This Row],[Gross_Profit]]/Sales_Datas[[#This Row],[after_discount]],0)</f>
        <v>0.92600000000000005</v>
      </c>
      <c r="V5717" s="1" t="str">
        <f>IF(Sales_Datas[[#This Row],[base_price]] &lt;= 632200, "Low", (IF(Sales_Datas[[#This Row],[base_price]] &gt;= 10092000, "High", "Medium")))</f>
        <v>Low</v>
      </c>
    </row>
    <row r="5718" spans="1:22" x14ac:dyDescent="0.25">
      <c r="A5718" s="1" t="s">
        <v>16005</v>
      </c>
      <c r="B5718" s="1" t="s">
        <v>16006</v>
      </c>
      <c r="C5718" s="2">
        <v>44622</v>
      </c>
      <c r="D5718" s="1" t="s">
        <v>16007</v>
      </c>
      <c r="E5718" s="4">
        <v>5742</v>
      </c>
      <c r="F5718">
        <v>1</v>
      </c>
      <c r="G5718" s="4">
        <v>57420</v>
      </c>
      <c r="H5718" s="4">
        <v>0</v>
      </c>
      <c r="I5718" s="4">
        <v>57420</v>
      </c>
      <c r="J5718">
        <v>1</v>
      </c>
      <c r="K5718">
        <v>1</v>
      </c>
      <c r="L5718">
        <v>0</v>
      </c>
      <c r="M5718">
        <v>1</v>
      </c>
      <c r="N5718" s="2">
        <v>44600</v>
      </c>
      <c r="O5718" s="1" t="s">
        <v>16008</v>
      </c>
      <c r="P5718" s="4">
        <v>57420</v>
      </c>
      <c r="Q5718" s="4">
        <v>4814</v>
      </c>
      <c r="R5718" s="1" t="s">
        <v>475</v>
      </c>
      <c r="S5718" s="1" t="s">
        <v>50</v>
      </c>
      <c r="T5718" s="4">
        <f>Sales_Datas[[#This Row],[after_discount]]-(Sales_Datas[[#This Row],[qty_ordered]]*Sales_Datas[[#This Row],[cogs]])</f>
        <v>52606</v>
      </c>
      <c r="U5718" s="3">
        <f>IFERROR(Sales_Datas[[#This Row],[Gross_Profit]]/Sales_Datas[[#This Row],[after_discount]],0)</f>
        <v>0.91616161616161618</v>
      </c>
      <c r="V5718" s="1" t="str">
        <f>IF(Sales_Datas[[#This Row],[base_price]] &lt;= 632200, "Low", (IF(Sales_Datas[[#This Row],[base_price]] &gt;= 10092000, "High", "Medium")))</f>
        <v>Low</v>
      </c>
    </row>
    <row r="5719" spans="1:22" x14ac:dyDescent="0.25">
      <c r="A5719" s="1" t="s">
        <v>16009</v>
      </c>
      <c r="B5719" s="1" t="s">
        <v>16010</v>
      </c>
      <c r="C5719" s="2">
        <v>44622</v>
      </c>
      <c r="D5719" s="1" t="s">
        <v>16011</v>
      </c>
      <c r="E5719" s="4">
        <v>4640</v>
      </c>
      <c r="F5719">
        <v>1</v>
      </c>
      <c r="G5719" s="4">
        <v>46400</v>
      </c>
      <c r="H5719" s="4">
        <v>0</v>
      </c>
      <c r="I5719" s="4">
        <v>46400</v>
      </c>
      <c r="J5719">
        <v>1</v>
      </c>
      <c r="K5719">
        <v>1</v>
      </c>
      <c r="L5719">
        <v>1</v>
      </c>
      <c r="M5719">
        <v>1</v>
      </c>
      <c r="N5719" s="2">
        <v>44610</v>
      </c>
      <c r="O5719" s="1" t="s">
        <v>16012</v>
      </c>
      <c r="P5719" s="4">
        <v>46400</v>
      </c>
      <c r="Q5719" s="4">
        <v>2958</v>
      </c>
      <c r="R5719" s="1" t="s">
        <v>55</v>
      </c>
      <c r="S5719" s="1" t="s">
        <v>50</v>
      </c>
      <c r="T5719" s="4">
        <f>Sales_Datas[[#This Row],[after_discount]]-(Sales_Datas[[#This Row],[qty_ordered]]*Sales_Datas[[#This Row],[cogs]])</f>
        <v>43442</v>
      </c>
      <c r="U5719" s="3">
        <f>IFERROR(Sales_Datas[[#This Row],[Gross_Profit]]/Sales_Datas[[#This Row],[after_discount]],0)</f>
        <v>0.93625000000000003</v>
      </c>
      <c r="V5719" s="1" t="str">
        <f>IF(Sales_Datas[[#This Row],[base_price]] &lt;= 632200, "Low", (IF(Sales_Datas[[#This Row],[base_price]] &gt;= 10092000, "High", "Medium")))</f>
        <v>Low</v>
      </c>
    </row>
    <row r="5720" spans="1:22" x14ac:dyDescent="0.25">
      <c r="A5720" s="1" t="s">
        <v>16013</v>
      </c>
      <c r="B5720" s="1" t="s">
        <v>16014</v>
      </c>
      <c r="C5720" s="2">
        <v>44606</v>
      </c>
      <c r="D5720" s="1" t="s">
        <v>16015</v>
      </c>
      <c r="E5720" s="4">
        <v>4640</v>
      </c>
      <c r="F5720">
        <v>1</v>
      </c>
      <c r="G5720" s="4">
        <v>46400</v>
      </c>
      <c r="H5720" s="4">
        <v>0</v>
      </c>
      <c r="I5720" s="4">
        <v>46400</v>
      </c>
      <c r="J5720">
        <v>1</v>
      </c>
      <c r="K5720">
        <v>1</v>
      </c>
      <c r="L5720">
        <v>1</v>
      </c>
      <c r="M5720">
        <v>1</v>
      </c>
      <c r="N5720" s="2">
        <v>44456</v>
      </c>
      <c r="O5720" s="1" t="s">
        <v>16016</v>
      </c>
      <c r="P5720" s="4">
        <v>46400</v>
      </c>
      <c r="Q5720" s="4">
        <v>3248</v>
      </c>
      <c r="R5720" s="1" t="s">
        <v>383</v>
      </c>
      <c r="S5720" s="1" t="s">
        <v>50</v>
      </c>
      <c r="T5720" s="4">
        <f>Sales_Datas[[#This Row],[after_discount]]-(Sales_Datas[[#This Row],[qty_ordered]]*Sales_Datas[[#This Row],[cogs]])</f>
        <v>43152</v>
      </c>
      <c r="U5720" s="3">
        <f>IFERROR(Sales_Datas[[#This Row],[Gross_Profit]]/Sales_Datas[[#This Row],[after_discount]],0)</f>
        <v>0.93</v>
      </c>
      <c r="V5720" s="1" t="str">
        <f>IF(Sales_Datas[[#This Row],[base_price]] &lt;= 632200, "Low", (IF(Sales_Datas[[#This Row],[base_price]] &gt;= 10092000, "High", "Medium")))</f>
        <v>Low</v>
      </c>
    </row>
    <row r="5721" spans="1:22" x14ac:dyDescent="0.25">
      <c r="A5721" s="1" t="s">
        <v>16017</v>
      </c>
      <c r="B5721" s="1" t="s">
        <v>5614</v>
      </c>
      <c r="C5721" s="2">
        <v>44627</v>
      </c>
      <c r="D5721" s="1" t="s">
        <v>279</v>
      </c>
      <c r="E5721" s="4">
        <v>4350</v>
      </c>
      <c r="F5721">
        <v>1</v>
      </c>
      <c r="G5721" s="4">
        <v>43500</v>
      </c>
      <c r="H5721" s="4">
        <v>0</v>
      </c>
      <c r="I5721" s="4">
        <v>43500</v>
      </c>
      <c r="J5721">
        <v>1</v>
      </c>
      <c r="K5721">
        <v>0</v>
      </c>
      <c r="L5721">
        <v>0</v>
      </c>
      <c r="M5721">
        <v>1</v>
      </c>
      <c r="N5721" s="2">
        <v>44641</v>
      </c>
      <c r="O5721" s="1" t="s">
        <v>280</v>
      </c>
      <c r="P5721" s="4">
        <v>1160</v>
      </c>
      <c r="Q5721" s="4">
        <v>58</v>
      </c>
      <c r="R5721" s="1" t="s">
        <v>23</v>
      </c>
      <c r="S5721" s="1" t="s">
        <v>50</v>
      </c>
      <c r="T5721" s="4">
        <f>Sales_Datas[[#This Row],[after_discount]]-(Sales_Datas[[#This Row],[qty_ordered]]*Sales_Datas[[#This Row],[cogs]])</f>
        <v>43442</v>
      </c>
      <c r="U5721" s="3">
        <f>IFERROR(Sales_Datas[[#This Row],[Gross_Profit]]/Sales_Datas[[#This Row],[after_discount]],0)</f>
        <v>0.9986666666666667</v>
      </c>
      <c r="V5721" s="1" t="str">
        <f>IF(Sales_Datas[[#This Row],[base_price]] &lt;= 632200, "Low", (IF(Sales_Datas[[#This Row],[base_price]] &gt;= 10092000, "High", "Medium")))</f>
        <v>Low</v>
      </c>
    </row>
    <row r="5722" spans="1:22" x14ac:dyDescent="0.25">
      <c r="A5722" s="1" t="s">
        <v>16018</v>
      </c>
      <c r="B5722" s="1" t="s">
        <v>120</v>
      </c>
      <c r="C5722" s="2">
        <v>44609</v>
      </c>
      <c r="D5722" s="1" t="s">
        <v>16019</v>
      </c>
      <c r="E5722" s="4">
        <v>3480</v>
      </c>
      <c r="F5722">
        <v>1</v>
      </c>
      <c r="G5722" s="4">
        <v>34800</v>
      </c>
      <c r="H5722" s="4">
        <v>0</v>
      </c>
      <c r="I5722" s="4">
        <v>34800</v>
      </c>
      <c r="J5722">
        <v>1</v>
      </c>
      <c r="K5722">
        <v>1</v>
      </c>
      <c r="L5722">
        <v>0</v>
      </c>
      <c r="M5722">
        <v>1</v>
      </c>
      <c r="N5722" s="2">
        <v>44581</v>
      </c>
      <c r="O5722" s="1" t="s">
        <v>16020</v>
      </c>
      <c r="P5722" s="4">
        <v>34800</v>
      </c>
      <c r="Q5722" s="4">
        <v>2610</v>
      </c>
      <c r="R5722" s="1" t="s">
        <v>383</v>
      </c>
      <c r="S5722" s="1" t="s">
        <v>50</v>
      </c>
      <c r="T5722" s="4">
        <f>Sales_Datas[[#This Row],[after_discount]]-(Sales_Datas[[#This Row],[qty_ordered]]*Sales_Datas[[#This Row],[cogs]])</f>
        <v>32190</v>
      </c>
      <c r="U5722" s="3">
        <f>IFERROR(Sales_Datas[[#This Row],[Gross_Profit]]/Sales_Datas[[#This Row],[after_discount]],0)</f>
        <v>0.92500000000000004</v>
      </c>
      <c r="V5722" s="1" t="str">
        <f>IF(Sales_Datas[[#This Row],[base_price]] &lt;= 632200, "Low", (IF(Sales_Datas[[#This Row],[base_price]] &gt;= 10092000, "High", "Medium")))</f>
        <v>Low</v>
      </c>
    </row>
    <row r="5723" spans="1:22" x14ac:dyDescent="0.25">
      <c r="A5723" s="1" t="s">
        <v>16021</v>
      </c>
      <c r="B5723" s="1" t="s">
        <v>16022</v>
      </c>
      <c r="C5723" s="2">
        <v>44263</v>
      </c>
      <c r="D5723" s="1" t="s">
        <v>16023</v>
      </c>
      <c r="E5723" s="4">
        <v>2900</v>
      </c>
      <c r="F5723">
        <v>1</v>
      </c>
      <c r="G5723" s="4">
        <v>29000</v>
      </c>
      <c r="H5723" s="4">
        <v>0</v>
      </c>
      <c r="I5723" s="4">
        <v>29000</v>
      </c>
      <c r="J5723">
        <v>1</v>
      </c>
      <c r="K5723">
        <v>0</v>
      </c>
      <c r="L5723">
        <v>0</v>
      </c>
      <c r="M5723">
        <v>1</v>
      </c>
      <c r="N5723" s="2">
        <v>44414</v>
      </c>
      <c r="O5723" s="1" t="s">
        <v>16024</v>
      </c>
      <c r="P5723" s="4">
        <v>29000</v>
      </c>
      <c r="Q5723" s="4">
        <v>2088</v>
      </c>
      <c r="R5723" s="1" t="s">
        <v>475</v>
      </c>
      <c r="S5723" s="1" t="s">
        <v>50</v>
      </c>
      <c r="T5723" s="4">
        <f>Sales_Datas[[#This Row],[after_discount]]-(Sales_Datas[[#This Row],[qty_ordered]]*Sales_Datas[[#This Row],[cogs]])</f>
        <v>26912</v>
      </c>
      <c r="U5723" s="3">
        <f>IFERROR(Sales_Datas[[#This Row],[Gross_Profit]]/Sales_Datas[[#This Row],[after_discount]],0)</f>
        <v>0.92800000000000005</v>
      </c>
      <c r="V5723" s="1" t="str">
        <f>IF(Sales_Datas[[#This Row],[base_price]] &lt;= 632200, "Low", (IF(Sales_Datas[[#This Row],[base_price]] &gt;= 10092000, "High", "Medium")))</f>
        <v>Low</v>
      </c>
    </row>
    <row r="5724" spans="1:22" x14ac:dyDescent="0.25">
      <c r="A5724" s="1" t="s">
        <v>16025</v>
      </c>
      <c r="B5724" s="1" t="s">
        <v>16026</v>
      </c>
      <c r="C5724" s="2">
        <v>44553</v>
      </c>
      <c r="D5724" s="1" t="s">
        <v>16027</v>
      </c>
      <c r="E5724" s="4">
        <v>2900</v>
      </c>
      <c r="F5724">
        <v>1</v>
      </c>
      <c r="G5724" s="4">
        <v>29000</v>
      </c>
      <c r="H5724" s="4">
        <v>0</v>
      </c>
      <c r="I5724" s="4">
        <v>29000</v>
      </c>
      <c r="J5724">
        <v>1</v>
      </c>
      <c r="K5724">
        <v>1</v>
      </c>
      <c r="L5724">
        <v>1</v>
      </c>
      <c r="M5724">
        <v>4</v>
      </c>
      <c r="N5724" s="2">
        <v>44534</v>
      </c>
      <c r="O5724" s="1" t="s">
        <v>16028</v>
      </c>
      <c r="P5724" s="4">
        <v>29000</v>
      </c>
      <c r="Q5724" s="4">
        <v>1856</v>
      </c>
      <c r="R5724" s="1" t="s">
        <v>475</v>
      </c>
      <c r="S5724" s="1" t="s">
        <v>34</v>
      </c>
      <c r="T5724" s="4">
        <f>Sales_Datas[[#This Row],[after_discount]]-(Sales_Datas[[#This Row],[qty_ordered]]*Sales_Datas[[#This Row],[cogs]])</f>
        <v>27144</v>
      </c>
      <c r="U5724" s="3">
        <f>IFERROR(Sales_Datas[[#This Row],[Gross_Profit]]/Sales_Datas[[#This Row],[after_discount]],0)</f>
        <v>0.93600000000000005</v>
      </c>
      <c r="V5724" s="1" t="str">
        <f>IF(Sales_Datas[[#This Row],[base_price]] &lt;= 632200, "Low", (IF(Sales_Datas[[#This Row],[base_price]] &gt;= 10092000, "High", "Medium")))</f>
        <v>Low</v>
      </c>
    </row>
    <row r="5725" spans="1:22" x14ac:dyDescent="0.25">
      <c r="A5725" s="1" t="s">
        <v>16029</v>
      </c>
      <c r="B5725" s="1" t="s">
        <v>16030</v>
      </c>
      <c r="C5725" s="2">
        <v>44432</v>
      </c>
      <c r="D5725" s="1" t="s">
        <v>16031</v>
      </c>
      <c r="E5725" s="4">
        <v>2088</v>
      </c>
      <c r="F5725">
        <v>1</v>
      </c>
      <c r="G5725" s="4">
        <v>20880</v>
      </c>
      <c r="H5725" s="4">
        <v>0</v>
      </c>
      <c r="I5725" s="4">
        <v>20880</v>
      </c>
      <c r="J5725">
        <v>1</v>
      </c>
      <c r="K5725">
        <v>1</v>
      </c>
      <c r="L5725">
        <v>1</v>
      </c>
      <c r="M5725">
        <v>1</v>
      </c>
      <c r="N5725" s="2">
        <v>44410</v>
      </c>
      <c r="O5725" s="1" t="s">
        <v>16032</v>
      </c>
      <c r="P5725" s="4">
        <v>20880</v>
      </c>
      <c r="Q5725" s="4">
        <v>1508</v>
      </c>
      <c r="R5725" s="1" t="s">
        <v>383</v>
      </c>
      <c r="S5725" s="1" t="s">
        <v>50</v>
      </c>
      <c r="T5725" s="4">
        <f>Sales_Datas[[#This Row],[after_discount]]-(Sales_Datas[[#This Row],[qty_ordered]]*Sales_Datas[[#This Row],[cogs]])</f>
        <v>19372</v>
      </c>
      <c r="U5725" s="3">
        <f>IFERROR(Sales_Datas[[#This Row],[Gross_Profit]]/Sales_Datas[[#This Row],[after_discount]],0)</f>
        <v>0.92777777777777781</v>
      </c>
      <c r="V5725" s="1" t="str">
        <f>IF(Sales_Datas[[#This Row],[base_price]] &lt;= 632200, "Low", (IF(Sales_Datas[[#This Row],[base_price]] &gt;= 10092000, "High", "Medium")))</f>
        <v>Low</v>
      </c>
    </row>
    <row r="5726" spans="1:22" x14ac:dyDescent="0.25">
      <c r="A5726" s="1" t="s">
        <v>16033</v>
      </c>
      <c r="B5726" s="1" t="s">
        <v>16034</v>
      </c>
      <c r="C5726" s="2">
        <v>44588</v>
      </c>
      <c r="D5726" s="1" t="s">
        <v>1085</v>
      </c>
      <c r="E5726" s="4">
        <v>1392</v>
      </c>
      <c r="F5726">
        <v>1</v>
      </c>
      <c r="G5726" s="4">
        <v>13920</v>
      </c>
      <c r="H5726" s="4">
        <v>0</v>
      </c>
      <c r="I5726" s="4">
        <v>13920</v>
      </c>
      <c r="J5726">
        <v>1</v>
      </c>
      <c r="K5726">
        <v>1</v>
      </c>
      <c r="L5726">
        <v>0</v>
      </c>
      <c r="M5726">
        <v>1</v>
      </c>
      <c r="N5726" s="2">
        <v>44578</v>
      </c>
      <c r="O5726" s="1" t="s">
        <v>1086</v>
      </c>
      <c r="P5726" s="4">
        <v>13920</v>
      </c>
      <c r="Q5726" s="4">
        <v>870</v>
      </c>
      <c r="R5726" s="1" t="s">
        <v>383</v>
      </c>
      <c r="S5726" s="1" t="s">
        <v>50</v>
      </c>
      <c r="T5726" s="4">
        <f>Sales_Datas[[#This Row],[after_discount]]-(Sales_Datas[[#This Row],[qty_ordered]]*Sales_Datas[[#This Row],[cogs]])</f>
        <v>13050</v>
      </c>
      <c r="U5726" s="3">
        <f>IFERROR(Sales_Datas[[#This Row],[Gross_Profit]]/Sales_Datas[[#This Row],[after_discount]],0)</f>
        <v>0.9375</v>
      </c>
      <c r="V5726" s="1" t="str">
        <f>IF(Sales_Datas[[#This Row],[base_price]] &lt;= 632200, "Low", (IF(Sales_Datas[[#This Row],[base_price]] &gt;= 10092000, "High", "Medium")))</f>
        <v>Low</v>
      </c>
    </row>
    <row r="5727" spans="1:22" x14ac:dyDescent="0.25">
      <c r="A5727" s="1" t="s">
        <v>16035</v>
      </c>
      <c r="B5727" s="1" t="s">
        <v>16036</v>
      </c>
      <c r="C5727" s="2">
        <v>44735</v>
      </c>
      <c r="D5727" s="1" t="s">
        <v>4386</v>
      </c>
      <c r="E5727" s="4">
        <v>1276</v>
      </c>
      <c r="F5727">
        <v>1</v>
      </c>
      <c r="G5727" s="4">
        <v>12760</v>
      </c>
      <c r="H5727" s="4">
        <v>0</v>
      </c>
      <c r="I5727" s="4">
        <v>12760</v>
      </c>
      <c r="J5727">
        <v>1</v>
      </c>
      <c r="K5727">
        <v>0</v>
      </c>
      <c r="L5727">
        <v>0</v>
      </c>
      <c r="M5727">
        <v>1</v>
      </c>
      <c r="N5727" s="2">
        <v>44390</v>
      </c>
      <c r="O5727" s="1" t="s">
        <v>4387</v>
      </c>
      <c r="P5727" s="4">
        <v>2900</v>
      </c>
      <c r="Q5727" s="4">
        <v>174</v>
      </c>
      <c r="R5727" s="1" t="s">
        <v>23</v>
      </c>
      <c r="S5727" s="1" t="s">
        <v>50</v>
      </c>
      <c r="T5727" s="4">
        <f>Sales_Datas[[#This Row],[after_discount]]-(Sales_Datas[[#This Row],[qty_ordered]]*Sales_Datas[[#This Row],[cogs]])</f>
        <v>12586</v>
      </c>
      <c r="U5727" s="3">
        <f>IFERROR(Sales_Datas[[#This Row],[Gross_Profit]]/Sales_Datas[[#This Row],[after_discount]],0)</f>
        <v>0.98636363636363633</v>
      </c>
      <c r="V5727" s="1" t="str">
        <f>IF(Sales_Datas[[#This Row],[base_price]] &lt;= 632200, "Low", (IF(Sales_Datas[[#This Row],[base_price]] &gt;= 10092000, "High", "Medium")))</f>
        <v>Low</v>
      </c>
    </row>
    <row r="5728" spans="1:22" x14ac:dyDescent="0.25">
      <c r="A5728" s="1" t="s">
        <v>16037</v>
      </c>
      <c r="B5728" s="1" t="s">
        <v>11127</v>
      </c>
      <c r="C5728" s="2">
        <v>44386</v>
      </c>
      <c r="D5728" s="1" t="s">
        <v>11128</v>
      </c>
      <c r="E5728" s="4">
        <v>290</v>
      </c>
      <c r="F5728">
        <v>4</v>
      </c>
      <c r="G5728" s="4">
        <v>11600</v>
      </c>
      <c r="H5728" s="4">
        <v>0</v>
      </c>
      <c r="I5728" s="4">
        <v>11600</v>
      </c>
      <c r="J5728">
        <v>1</v>
      </c>
      <c r="K5728">
        <v>0</v>
      </c>
      <c r="L5728">
        <v>0</v>
      </c>
      <c r="M5728">
        <v>1</v>
      </c>
      <c r="N5728" s="2">
        <v>44401</v>
      </c>
      <c r="O5728" s="1" t="s">
        <v>11129</v>
      </c>
      <c r="P5728" s="4">
        <v>4640</v>
      </c>
      <c r="Q5728" s="4">
        <v>290</v>
      </c>
      <c r="R5728" s="1" t="s">
        <v>23</v>
      </c>
      <c r="S5728" s="1" t="s">
        <v>50</v>
      </c>
      <c r="T5728" s="4">
        <f>Sales_Datas[[#This Row],[after_discount]]-(Sales_Datas[[#This Row],[qty_ordered]]*Sales_Datas[[#This Row],[cogs]])</f>
        <v>10440</v>
      </c>
      <c r="U5728" s="3">
        <f>IFERROR(Sales_Datas[[#This Row],[Gross_Profit]]/Sales_Datas[[#This Row],[after_discount]],0)</f>
        <v>0.9</v>
      </c>
      <c r="V5728" s="1" t="str">
        <f>IF(Sales_Datas[[#This Row],[base_price]] &lt;= 632200, "Low", (IF(Sales_Datas[[#This Row],[base_price]] &gt;= 10092000, "High", "Medium")))</f>
        <v>Low</v>
      </c>
    </row>
    <row r="5729" spans="1:22" x14ac:dyDescent="0.25">
      <c r="A5729" s="1" t="s">
        <v>16038</v>
      </c>
      <c r="B5729" s="1" t="s">
        <v>16039</v>
      </c>
      <c r="C5729" s="2">
        <v>44694</v>
      </c>
      <c r="D5729" s="1" t="s">
        <v>4386</v>
      </c>
      <c r="E5729" s="4">
        <v>638</v>
      </c>
      <c r="F5729">
        <v>1</v>
      </c>
      <c r="G5729" s="4">
        <v>6380</v>
      </c>
      <c r="H5729" s="4">
        <v>0</v>
      </c>
      <c r="I5729" s="4">
        <v>6380</v>
      </c>
      <c r="J5729">
        <v>1</v>
      </c>
      <c r="K5729">
        <v>1</v>
      </c>
      <c r="L5729">
        <v>0</v>
      </c>
      <c r="M5729">
        <v>1</v>
      </c>
      <c r="N5729" s="2">
        <v>44682</v>
      </c>
      <c r="O5729" s="1" t="s">
        <v>4387</v>
      </c>
      <c r="P5729" s="4">
        <v>2900</v>
      </c>
      <c r="Q5729" s="4">
        <v>174</v>
      </c>
      <c r="R5729" s="1" t="s">
        <v>23</v>
      </c>
      <c r="S5729" s="1" t="s">
        <v>50</v>
      </c>
      <c r="T5729" s="4">
        <f>Sales_Datas[[#This Row],[after_discount]]-(Sales_Datas[[#This Row],[qty_ordered]]*Sales_Datas[[#This Row],[cogs]])</f>
        <v>6206</v>
      </c>
      <c r="U5729" s="3">
        <f>IFERROR(Sales_Datas[[#This Row],[Gross_Profit]]/Sales_Datas[[#This Row],[after_discount]],0)</f>
        <v>0.97272727272727277</v>
      </c>
      <c r="V5729" s="1" t="str">
        <f>IF(Sales_Datas[[#This Row],[base_price]] &lt;= 632200, "Low", (IF(Sales_Datas[[#This Row],[base_price]] &gt;= 10092000, "High", "Medium")))</f>
        <v>Low</v>
      </c>
    </row>
    <row r="5730" spans="1:22" x14ac:dyDescent="0.25">
      <c r="A5730" s="1" t="s">
        <v>16040</v>
      </c>
      <c r="B5730" s="1" t="s">
        <v>16041</v>
      </c>
      <c r="C5730" s="2">
        <v>44464</v>
      </c>
      <c r="D5730" s="1" t="s">
        <v>11128</v>
      </c>
      <c r="E5730" s="4">
        <v>290</v>
      </c>
      <c r="F5730">
        <v>2</v>
      </c>
      <c r="G5730" s="4">
        <v>5800</v>
      </c>
      <c r="H5730" s="4">
        <v>0</v>
      </c>
      <c r="I5730" s="4">
        <v>5800</v>
      </c>
      <c r="J5730">
        <v>1</v>
      </c>
      <c r="K5730">
        <v>1</v>
      </c>
      <c r="L5730">
        <v>0</v>
      </c>
      <c r="M5730">
        <v>4</v>
      </c>
      <c r="N5730" s="2">
        <v>44456</v>
      </c>
      <c r="O5730" s="1" t="s">
        <v>11129</v>
      </c>
      <c r="P5730" s="4">
        <v>4640</v>
      </c>
      <c r="Q5730" s="4">
        <v>290</v>
      </c>
      <c r="R5730" s="1" t="s">
        <v>23</v>
      </c>
      <c r="S5730" s="1" t="s">
        <v>34</v>
      </c>
      <c r="T5730" s="4">
        <f>Sales_Datas[[#This Row],[after_discount]]-(Sales_Datas[[#This Row],[qty_ordered]]*Sales_Datas[[#This Row],[cogs]])</f>
        <v>5220</v>
      </c>
      <c r="U5730" s="3">
        <f>IFERROR(Sales_Datas[[#This Row],[Gross_Profit]]/Sales_Datas[[#This Row],[after_discount]],0)</f>
        <v>0.9</v>
      </c>
      <c r="V5730" s="1" t="str">
        <f>IF(Sales_Datas[[#This Row],[base_price]] &lt;= 632200, "Low", (IF(Sales_Datas[[#This Row],[base_price]] &gt;= 10092000, "High", "Medium")))</f>
        <v>Low</v>
      </c>
    </row>
    <row r="5731" spans="1:22" x14ac:dyDescent="0.25">
      <c r="A5731" s="1" t="s">
        <v>16042</v>
      </c>
      <c r="B5731" s="1" t="s">
        <v>278</v>
      </c>
      <c r="C5731" s="2">
        <v>44634</v>
      </c>
      <c r="D5731" s="1" t="s">
        <v>16043</v>
      </c>
      <c r="E5731" s="4">
        <v>232</v>
      </c>
      <c r="F5731">
        <v>2</v>
      </c>
      <c r="G5731" s="4">
        <v>4640</v>
      </c>
      <c r="H5731" s="4">
        <v>0</v>
      </c>
      <c r="I5731" s="4">
        <v>4640</v>
      </c>
      <c r="J5731">
        <v>1</v>
      </c>
      <c r="K5731">
        <v>0</v>
      </c>
      <c r="L5731">
        <v>0</v>
      </c>
      <c r="M5731">
        <v>1</v>
      </c>
      <c r="N5731" s="2">
        <v>44404</v>
      </c>
      <c r="O5731" s="1" t="s">
        <v>16044</v>
      </c>
      <c r="P5731" s="4">
        <v>2320</v>
      </c>
      <c r="Q5731" s="4">
        <v>116</v>
      </c>
      <c r="R5731" s="1" t="s">
        <v>23</v>
      </c>
      <c r="S5731" s="1" t="s">
        <v>50</v>
      </c>
      <c r="T5731" s="4">
        <f>Sales_Datas[[#This Row],[after_discount]]-(Sales_Datas[[#This Row],[qty_ordered]]*Sales_Datas[[#This Row],[cogs]])</f>
        <v>4408</v>
      </c>
      <c r="U5731" s="3">
        <f>IFERROR(Sales_Datas[[#This Row],[Gross_Profit]]/Sales_Datas[[#This Row],[after_discount]],0)</f>
        <v>0.95</v>
      </c>
      <c r="V5731" s="1" t="str">
        <f>IF(Sales_Datas[[#This Row],[base_price]] &lt;= 632200, "Low", (IF(Sales_Datas[[#This Row],[base_price]] &gt;= 10092000, "High", "Medium")))</f>
        <v>Low</v>
      </c>
    </row>
    <row r="5732" spans="1:22" x14ac:dyDescent="0.25">
      <c r="A5732" s="1" t="s">
        <v>16045</v>
      </c>
      <c r="B5732" s="1" t="s">
        <v>16046</v>
      </c>
      <c r="C5732" s="2">
        <v>44569</v>
      </c>
      <c r="D5732" s="1" t="s">
        <v>16047</v>
      </c>
      <c r="E5732" s="4">
        <v>348</v>
      </c>
      <c r="F5732">
        <v>1</v>
      </c>
      <c r="G5732" s="4">
        <v>3480</v>
      </c>
      <c r="H5732" s="4">
        <v>0</v>
      </c>
      <c r="I5732" s="4">
        <v>3480</v>
      </c>
      <c r="J5732">
        <v>1</v>
      </c>
      <c r="K5732">
        <v>0</v>
      </c>
      <c r="L5732">
        <v>0</v>
      </c>
      <c r="M5732">
        <v>13</v>
      </c>
      <c r="N5732" s="2">
        <v>44654</v>
      </c>
      <c r="O5732" s="1" t="s">
        <v>16048</v>
      </c>
      <c r="P5732" s="4">
        <v>3480</v>
      </c>
      <c r="Q5732" s="4">
        <v>290</v>
      </c>
      <c r="R5732" s="1" t="s">
        <v>23</v>
      </c>
      <c r="S5732" s="1" t="s">
        <v>324</v>
      </c>
      <c r="T5732" s="4">
        <f>Sales_Datas[[#This Row],[after_discount]]-(Sales_Datas[[#This Row],[qty_ordered]]*Sales_Datas[[#This Row],[cogs]])</f>
        <v>3190</v>
      </c>
      <c r="U5732" s="3">
        <f>IFERROR(Sales_Datas[[#This Row],[Gross_Profit]]/Sales_Datas[[#This Row],[after_discount]],0)</f>
        <v>0.91666666666666663</v>
      </c>
      <c r="V5732" s="1" t="str">
        <f>IF(Sales_Datas[[#This Row],[base_price]] &lt;= 632200, "Low", (IF(Sales_Datas[[#This Row],[base_price]] &gt;= 10092000, "High", "Medium")))</f>
        <v>Low</v>
      </c>
    </row>
    <row r="5733" spans="1:22" x14ac:dyDescent="0.25">
      <c r="A5733" s="1" t="s">
        <v>16049</v>
      </c>
      <c r="B5733" s="1" t="s">
        <v>16050</v>
      </c>
      <c r="C5733" s="2">
        <v>44614</v>
      </c>
      <c r="D5733" s="1" t="s">
        <v>4386</v>
      </c>
      <c r="E5733" s="4">
        <v>58</v>
      </c>
      <c r="F5733">
        <v>2</v>
      </c>
      <c r="G5733" s="4">
        <v>1160</v>
      </c>
      <c r="H5733" s="4">
        <v>0</v>
      </c>
      <c r="I5733" s="4">
        <v>1160</v>
      </c>
      <c r="J5733">
        <v>1</v>
      </c>
      <c r="K5733">
        <v>0</v>
      </c>
      <c r="L5733">
        <v>0</v>
      </c>
      <c r="M5733">
        <v>4</v>
      </c>
      <c r="N5733" s="2">
        <v>44481</v>
      </c>
      <c r="O5733" s="1" t="s">
        <v>4387</v>
      </c>
      <c r="P5733" s="4">
        <v>2900</v>
      </c>
      <c r="Q5733" s="4">
        <v>174</v>
      </c>
      <c r="R5733" s="1" t="s">
        <v>23</v>
      </c>
      <c r="S5733" s="1" t="s">
        <v>34</v>
      </c>
      <c r="T5733" s="4">
        <f>Sales_Datas[[#This Row],[after_discount]]-(Sales_Datas[[#This Row],[qty_ordered]]*Sales_Datas[[#This Row],[cogs]])</f>
        <v>812</v>
      </c>
      <c r="U5733" s="3">
        <f>IFERROR(Sales_Datas[[#This Row],[Gross_Profit]]/Sales_Datas[[#This Row],[after_discount]],0)</f>
        <v>0.7</v>
      </c>
      <c r="V5733" s="1" t="str">
        <f>IF(Sales_Datas[[#This Row],[base_price]] &lt;= 632200, "Low", (IF(Sales_Datas[[#This Row],[base_price]] &gt;= 10092000, "High", "Medium")))</f>
        <v>Low</v>
      </c>
    </row>
    <row r="5734" spans="1:22" x14ac:dyDescent="0.25">
      <c r="A5734" s="1" t="s">
        <v>16051</v>
      </c>
      <c r="B5734" s="1" t="s">
        <v>16052</v>
      </c>
      <c r="C5734" s="2">
        <v>44740</v>
      </c>
      <c r="D5734" s="1" t="s">
        <v>16053</v>
      </c>
      <c r="E5734" s="4">
        <v>58</v>
      </c>
      <c r="F5734">
        <v>1</v>
      </c>
      <c r="G5734" s="4">
        <v>580</v>
      </c>
      <c r="H5734" s="4">
        <v>0</v>
      </c>
      <c r="I5734" s="4">
        <v>580</v>
      </c>
      <c r="J5734">
        <v>1</v>
      </c>
      <c r="K5734">
        <v>1</v>
      </c>
      <c r="L5734">
        <v>0</v>
      </c>
      <c r="M5734">
        <v>1</v>
      </c>
      <c r="N5734" s="2">
        <v>44724</v>
      </c>
      <c r="O5734" s="1" t="s">
        <v>16054</v>
      </c>
      <c r="P5734" s="4">
        <v>580</v>
      </c>
      <c r="Q5734" s="4">
        <v>0</v>
      </c>
      <c r="R5734" s="1" t="s">
        <v>23</v>
      </c>
      <c r="S5734" s="1" t="s">
        <v>50</v>
      </c>
      <c r="T5734" s="4">
        <f>Sales_Datas[[#This Row],[after_discount]]-(Sales_Datas[[#This Row],[qty_ordered]]*Sales_Datas[[#This Row],[cogs]])</f>
        <v>580</v>
      </c>
      <c r="U5734" s="3">
        <f>IFERROR(Sales_Datas[[#This Row],[Gross_Profit]]/Sales_Datas[[#This Row],[after_discount]],0)</f>
        <v>1</v>
      </c>
      <c r="V5734" s="1" t="str">
        <f>IF(Sales_Datas[[#This Row],[base_price]] &lt;= 632200, "Low", (IF(Sales_Datas[[#This Row],[base_price]] &gt;= 10092000, "High", "Medium")))</f>
        <v>Low</v>
      </c>
    </row>
    <row r="5735" spans="1:22" x14ac:dyDescent="0.25">
      <c r="A5735" s="1" t="s">
        <v>16055</v>
      </c>
      <c r="B5735" s="1" t="s">
        <v>3260</v>
      </c>
      <c r="C5735" s="2">
        <v>44393</v>
      </c>
      <c r="D5735" s="1" t="s">
        <v>15916</v>
      </c>
      <c r="E5735" s="4">
        <v>9</v>
      </c>
      <c r="F5735">
        <v>2</v>
      </c>
      <c r="G5735" s="4">
        <v>174</v>
      </c>
      <c r="H5735" s="4">
        <v>0</v>
      </c>
      <c r="I5735" s="4">
        <v>174</v>
      </c>
      <c r="J5735">
        <v>1</v>
      </c>
      <c r="K5735">
        <v>1</v>
      </c>
      <c r="L5735">
        <v>1</v>
      </c>
      <c r="M5735">
        <v>1</v>
      </c>
      <c r="N5735" s="2">
        <v>44379</v>
      </c>
      <c r="O5735" s="1" t="s">
        <v>15917</v>
      </c>
      <c r="P5735" s="4">
        <v>87</v>
      </c>
      <c r="Q5735" s="4">
        <v>0</v>
      </c>
      <c r="R5735" s="1" t="s">
        <v>383</v>
      </c>
      <c r="S5735" s="1" t="s">
        <v>50</v>
      </c>
      <c r="T5735" s="4">
        <f>Sales_Datas[[#This Row],[after_discount]]-(Sales_Datas[[#This Row],[qty_ordered]]*Sales_Datas[[#This Row],[cogs]])</f>
        <v>174</v>
      </c>
      <c r="U5735" s="3">
        <f>IFERROR(Sales_Datas[[#This Row],[Gross_Profit]]/Sales_Datas[[#This Row],[after_discount]],0)</f>
        <v>1</v>
      </c>
      <c r="V5735" s="1" t="str">
        <f>IF(Sales_Datas[[#This Row],[base_price]] &lt;= 632200, "Low", (IF(Sales_Datas[[#This Row],[base_price]] &gt;= 10092000, "High", "Medium")))</f>
        <v>Low</v>
      </c>
    </row>
    <row r="5736" spans="1:22" x14ac:dyDescent="0.25">
      <c r="A5736" s="1" t="s">
        <v>16056</v>
      </c>
      <c r="B5736" s="1" t="s">
        <v>16057</v>
      </c>
      <c r="C5736" s="2">
        <v>44569</v>
      </c>
      <c r="D5736" s="1" t="s">
        <v>15794</v>
      </c>
      <c r="E5736" s="4">
        <v>0</v>
      </c>
      <c r="F5736">
        <v>3</v>
      </c>
      <c r="G5736" s="4">
        <v>0</v>
      </c>
      <c r="H5736" s="4">
        <v>0</v>
      </c>
      <c r="I5736" s="4">
        <v>0</v>
      </c>
      <c r="J5736">
        <v>1</v>
      </c>
      <c r="K5736">
        <v>0</v>
      </c>
      <c r="L5736">
        <v>0</v>
      </c>
      <c r="M5736">
        <v>1</v>
      </c>
      <c r="N5736" s="2">
        <v>44752</v>
      </c>
      <c r="O5736" s="1" t="s">
        <v>15795</v>
      </c>
      <c r="P5736" s="4">
        <v>0</v>
      </c>
      <c r="Q5736" s="4">
        <v>0</v>
      </c>
      <c r="R5736" s="1" t="s">
        <v>475</v>
      </c>
      <c r="S5736" s="1" t="s">
        <v>50</v>
      </c>
      <c r="T5736" s="4">
        <f>Sales_Datas[[#This Row],[after_discount]]-(Sales_Datas[[#This Row],[qty_ordered]]*Sales_Datas[[#This Row],[cogs]])</f>
        <v>0</v>
      </c>
      <c r="U5736" s="3">
        <f>IFERROR(Sales_Datas[[#This Row],[Gross_Profit]]/Sales_Datas[[#This Row],[after_discount]],0)</f>
        <v>0</v>
      </c>
      <c r="V5736" s="1" t="str">
        <f>IF(Sales_Datas[[#This Row],[base_price]] &lt;= 632200, "Low", (IF(Sales_Datas[[#This Row],[base_price]] &gt;= 10092000, "High", "Medium")))</f>
        <v>Low</v>
      </c>
    </row>
    <row r="5737" spans="1:22" x14ac:dyDescent="0.25">
      <c r="A5737" s="1" t="s">
        <v>16058</v>
      </c>
      <c r="B5737" s="1" t="s">
        <v>16059</v>
      </c>
      <c r="C5737" s="2">
        <v>44598</v>
      </c>
      <c r="D5737" s="1" t="s">
        <v>15794</v>
      </c>
      <c r="E5737" s="4">
        <v>0</v>
      </c>
      <c r="F5737">
        <v>1</v>
      </c>
      <c r="G5737" s="4">
        <v>0</v>
      </c>
      <c r="H5737" s="4">
        <v>0</v>
      </c>
      <c r="I5737" s="4">
        <v>0</v>
      </c>
      <c r="J5737">
        <v>1</v>
      </c>
      <c r="K5737">
        <v>1</v>
      </c>
      <c r="L5737">
        <v>1</v>
      </c>
      <c r="M5737">
        <v>1</v>
      </c>
      <c r="N5737" s="2">
        <v>44714</v>
      </c>
      <c r="O5737" s="1" t="s">
        <v>15795</v>
      </c>
      <c r="P5737" s="4">
        <v>0</v>
      </c>
      <c r="Q5737" s="4">
        <v>0</v>
      </c>
      <c r="R5737" s="1" t="s">
        <v>475</v>
      </c>
      <c r="S5737" s="1" t="s">
        <v>50</v>
      </c>
      <c r="T5737" s="4">
        <f>Sales_Datas[[#This Row],[after_discount]]-(Sales_Datas[[#This Row],[qty_ordered]]*Sales_Datas[[#This Row],[cogs]])</f>
        <v>0</v>
      </c>
      <c r="U5737" s="3">
        <f>IFERROR(Sales_Datas[[#This Row],[Gross_Profit]]/Sales_Datas[[#This Row],[after_discount]],0)</f>
        <v>0</v>
      </c>
      <c r="V5737" s="1" t="str">
        <f>IF(Sales_Datas[[#This Row],[base_price]] &lt;= 632200, "Low", (IF(Sales_Datas[[#This Row],[base_price]] &gt;= 10092000, "High", "Medium")))</f>
        <v>Low</v>
      </c>
    </row>
    <row r="5738" spans="1:22" x14ac:dyDescent="0.25">
      <c r="A5738" s="1" t="s">
        <v>16060</v>
      </c>
      <c r="B5738" s="1" t="s">
        <v>16061</v>
      </c>
      <c r="C5738" s="2">
        <v>44600</v>
      </c>
      <c r="D5738" s="1" t="s">
        <v>15794</v>
      </c>
      <c r="E5738" s="4">
        <v>0</v>
      </c>
      <c r="F5738">
        <v>3</v>
      </c>
      <c r="G5738" s="4">
        <v>0</v>
      </c>
      <c r="H5738" s="4">
        <v>0</v>
      </c>
      <c r="I5738" s="4">
        <v>0</v>
      </c>
      <c r="J5738">
        <v>1</v>
      </c>
      <c r="K5738">
        <v>1</v>
      </c>
      <c r="L5738">
        <v>1</v>
      </c>
      <c r="M5738">
        <v>1</v>
      </c>
      <c r="N5738" s="2">
        <v>44503</v>
      </c>
      <c r="O5738" s="1" t="s">
        <v>15795</v>
      </c>
      <c r="P5738" s="4">
        <v>0</v>
      </c>
      <c r="Q5738" s="4">
        <v>0</v>
      </c>
      <c r="R5738" s="1" t="s">
        <v>475</v>
      </c>
      <c r="S5738" s="1" t="s">
        <v>50</v>
      </c>
      <c r="T5738" s="4">
        <f>Sales_Datas[[#This Row],[after_discount]]-(Sales_Datas[[#This Row],[qty_ordered]]*Sales_Datas[[#This Row],[cogs]])</f>
        <v>0</v>
      </c>
      <c r="U5738" s="3">
        <f>IFERROR(Sales_Datas[[#This Row],[Gross_Profit]]/Sales_Datas[[#This Row],[after_discount]],0)</f>
        <v>0</v>
      </c>
      <c r="V5738" s="1" t="str">
        <f>IF(Sales_Datas[[#This Row],[base_price]] &lt;= 632200, "Low", (IF(Sales_Datas[[#This Row],[base_price]] &gt;= 10092000, "High", "Medium")))</f>
        <v>Low</v>
      </c>
    </row>
    <row r="5739" spans="1:22" x14ac:dyDescent="0.25">
      <c r="A5739" s="1" t="s">
        <v>16062</v>
      </c>
      <c r="B5739" s="1" t="s">
        <v>16063</v>
      </c>
      <c r="C5739" s="2">
        <v>44626</v>
      </c>
      <c r="D5739" s="1" t="s">
        <v>15794</v>
      </c>
      <c r="E5739" s="4">
        <v>0</v>
      </c>
      <c r="F5739">
        <v>1</v>
      </c>
      <c r="G5739" s="4">
        <v>0</v>
      </c>
      <c r="H5739" s="4">
        <v>0</v>
      </c>
      <c r="I5739" s="4">
        <v>0</v>
      </c>
      <c r="J5739">
        <v>1</v>
      </c>
      <c r="K5739">
        <v>1</v>
      </c>
      <c r="L5739">
        <v>1</v>
      </c>
      <c r="M5739">
        <v>1</v>
      </c>
      <c r="N5739" s="2">
        <v>44721</v>
      </c>
      <c r="O5739" s="1" t="s">
        <v>15795</v>
      </c>
      <c r="P5739" s="4">
        <v>0</v>
      </c>
      <c r="Q5739" s="4">
        <v>0</v>
      </c>
      <c r="R5739" s="1" t="s">
        <v>475</v>
      </c>
      <c r="S5739" s="1" t="s">
        <v>50</v>
      </c>
      <c r="T5739" s="4">
        <f>Sales_Datas[[#This Row],[after_discount]]-(Sales_Datas[[#This Row],[qty_ordered]]*Sales_Datas[[#This Row],[cogs]])</f>
        <v>0</v>
      </c>
      <c r="U5739" s="3">
        <f>IFERROR(Sales_Datas[[#This Row],[Gross_Profit]]/Sales_Datas[[#This Row],[after_discount]],0)</f>
        <v>0</v>
      </c>
      <c r="V5739" s="1" t="str">
        <f>IF(Sales_Datas[[#This Row],[base_price]] &lt;= 632200, "Low", (IF(Sales_Datas[[#This Row],[base_price]] &gt;= 10092000, "High", "Medium")))</f>
        <v>Low</v>
      </c>
    </row>
    <row r="5740" spans="1:22" x14ac:dyDescent="0.25">
      <c r="A5740" s="1" t="s">
        <v>16064</v>
      </c>
      <c r="B5740" s="1" t="s">
        <v>16065</v>
      </c>
      <c r="C5740" s="2">
        <v>44658</v>
      </c>
      <c r="D5740" s="1" t="s">
        <v>15794</v>
      </c>
      <c r="E5740" s="4">
        <v>0</v>
      </c>
      <c r="F5740">
        <v>1</v>
      </c>
      <c r="G5740" s="4">
        <v>0</v>
      </c>
      <c r="H5740" s="4">
        <v>0</v>
      </c>
      <c r="I5740" s="4">
        <v>0</v>
      </c>
      <c r="J5740">
        <v>1</v>
      </c>
      <c r="K5740">
        <v>1</v>
      </c>
      <c r="L5740">
        <v>1</v>
      </c>
      <c r="M5740">
        <v>1</v>
      </c>
      <c r="N5740" s="2">
        <v>44749</v>
      </c>
      <c r="O5740" s="1" t="s">
        <v>15795</v>
      </c>
      <c r="P5740" s="4">
        <v>0</v>
      </c>
      <c r="Q5740" s="4">
        <v>0</v>
      </c>
      <c r="R5740" s="1" t="s">
        <v>475</v>
      </c>
      <c r="S5740" s="1" t="s">
        <v>50</v>
      </c>
      <c r="T5740" s="4">
        <f>Sales_Datas[[#This Row],[after_discount]]-(Sales_Datas[[#This Row],[qty_ordered]]*Sales_Datas[[#This Row],[cogs]])</f>
        <v>0</v>
      </c>
      <c r="U5740" s="3">
        <f>IFERROR(Sales_Datas[[#This Row],[Gross_Profit]]/Sales_Datas[[#This Row],[after_discount]],0)</f>
        <v>0</v>
      </c>
      <c r="V5740" s="1" t="str">
        <f>IF(Sales_Datas[[#This Row],[base_price]] &lt;= 632200, "Low", (IF(Sales_Datas[[#This Row],[base_price]] &gt;= 10092000, "High", "Medium")))</f>
        <v>Low</v>
      </c>
    </row>
    <row r="5741" spans="1:22" x14ac:dyDescent="0.25">
      <c r="A5741" s="1" t="s">
        <v>16066</v>
      </c>
      <c r="B5741" s="1" t="s">
        <v>16067</v>
      </c>
      <c r="C5741" s="2">
        <v>44696</v>
      </c>
      <c r="D5741" s="1" t="s">
        <v>15794</v>
      </c>
      <c r="E5741" s="4">
        <v>0</v>
      </c>
      <c r="F5741">
        <v>1</v>
      </c>
      <c r="G5741" s="4">
        <v>0</v>
      </c>
      <c r="H5741" s="4">
        <v>0</v>
      </c>
      <c r="I5741" s="4">
        <v>0</v>
      </c>
      <c r="J5741">
        <v>1</v>
      </c>
      <c r="K5741">
        <v>1</v>
      </c>
      <c r="L5741">
        <v>1</v>
      </c>
      <c r="M5741">
        <v>1</v>
      </c>
      <c r="N5741" s="2">
        <v>44700</v>
      </c>
      <c r="O5741" s="1" t="s">
        <v>15795</v>
      </c>
      <c r="P5741" s="4">
        <v>0</v>
      </c>
      <c r="Q5741" s="4">
        <v>0</v>
      </c>
      <c r="R5741" s="1" t="s">
        <v>475</v>
      </c>
      <c r="S5741" s="1" t="s">
        <v>50</v>
      </c>
      <c r="T5741" s="4">
        <f>Sales_Datas[[#This Row],[after_discount]]-(Sales_Datas[[#This Row],[qty_ordered]]*Sales_Datas[[#This Row],[cogs]])</f>
        <v>0</v>
      </c>
      <c r="U5741" s="3">
        <f>IFERROR(Sales_Datas[[#This Row],[Gross_Profit]]/Sales_Datas[[#This Row],[after_discount]],0)</f>
        <v>0</v>
      </c>
      <c r="V5741" s="1" t="str">
        <f>IF(Sales_Datas[[#This Row],[base_price]] &lt;= 632200, "Low", (IF(Sales_Datas[[#This Row],[base_price]] &gt;= 10092000, "High", "Medium")))</f>
        <v>Low</v>
      </c>
    </row>
    <row r="5742" spans="1:22" x14ac:dyDescent="0.25">
      <c r="A5742" s="1" t="s">
        <v>16068</v>
      </c>
      <c r="B5742" s="1" t="s">
        <v>16069</v>
      </c>
      <c r="C5742" s="2">
        <v>44697</v>
      </c>
      <c r="D5742" s="1" t="s">
        <v>15794</v>
      </c>
      <c r="E5742" s="4">
        <v>0</v>
      </c>
      <c r="F5742">
        <v>1</v>
      </c>
      <c r="G5742" s="4">
        <v>0</v>
      </c>
      <c r="H5742" s="4">
        <v>0</v>
      </c>
      <c r="I5742" s="4">
        <v>0</v>
      </c>
      <c r="J5742">
        <v>1</v>
      </c>
      <c r="K5742">
        <v>0</v>
      </c>
      <c r="L5742">
        <v>0</v>
      </c>
      <c r="M5742">
        <v>6</v>
      </c>
      <c r="N5742" s="2">
        <v>44694</v>
      </c>
      <c r="O5742" s="1" t="s">
        <v>15795</v>
      </c>
      <c r="P5742" s="4">
        <v>0</v>
      </c>
      <c r="Q5742" s="4">
        <v>0</v>
      </c>
      <c r="R5742" s="1" t="s">
        <v>475</v>
      </c>
      <c r="S5742" s="1" t="s">
        <v>112</v>
      </c>
      <c r="T5742" s="4">
        <f>Sales_Datas[[#This Row],[after_discount]]-(Sales_Datas[[#This Row],[qty_ordered]]*Sales_Datas[[#This Row],[cogs]])</f>
        <v>0</v>
      </c>
      <c r="U5742" s="3">
        <f>IFERROR(Sales_Datas[[#This Row],[Gross_Profit]]/Sales_Datas[[#This Row],[after_discount]],0)</f>
        <v>0</v>
      </c>
      <c r="V5742" s="1" t="str">
        <f>IF(Sales_Datas[[#This Row],[base_price]] &lt;= 632200, "Low", (IF(Sales_Datas[[#This Row],[base_price]] &gt;= 10092000, "High", "Medium")))</f>
        <v>Low</v>
      </c>
    </row>
    <row r="5743" spans="1:22" x14ac:dyDescent="0.25">
      <c r="A5743" s="1" t="s">
        <v>16070</v>
      </c>
      <c r="B5743" s="1" t="s">
        <v>16071</v>
      </c>
      <c r="C5743" s="2">
        <v>44698</v>
      </c>
      <c r="D5743" s="1" t="s">
        <v>15794</v>
      </c>
      <c r="E5743" s="4">
        <v>0</v>
      </c>
      <c r="F5743">
        <v>1</v>
      </c>
      <c r="G5743" s="4">
        <v>0</v>
      </c>
      <c r="H5743" s="4">
        <v>0</v>
      </c>
      <c r="I5743" s="4">
        <v>0</v>
      </c>
      <c r="J5743">
        <v>1</v>
      </c>
      <c r="K5743">
        <v>1</v>
      </c>
      <c r="L5743">
        <v>1</v>
      </c>
      <c r="M5743">
        <v>1</v>
      </c>
      <c r="N5743" s="2">
        <v>44704</v>
      </c>
      <c r="O5743" s="1" t="s">
        <v>15795</v>
      </c>
      <c r="P5743" s="4">
        <v>0</v>
      </c>
      <c r="Q5743" s="4">
        <v>0</v>
      </c>
      <c r="R5743" s="1" t="s">
        <v>475</v>
      </c>
      <c r="S5743" s="1" t="s">
        <v>50</v>
      </c>
      <c r="T5743" s="4">
        <f>Sales_Datas[[#This Row],[after_discount]]-(Sales_Datas[[#This Row],[qty_ordered]]*Sales_Datas[[#This Row],[cogs]])</f>
        <v>0</v>
      </c>
      <c r="U5743" s="3">
        <f>IFERROR(Sales_Datas[[#This Row],[Gross_Profit]]/Sales_Datas[[#This Row],[after_discount]],0)</f>
        <v>0</v>
      </c>
      <c r="V5743" s="1" t="str">
        <f>IF(Sales_Datas[[#This Row],[base_price]] &lt;= 632200, "Low", (IF(Sales_Datas[[#This Row],[base_price]] &gt;= 10092000, "High", "Medium")))</f>
        <v>Low</v>
      </c>
    </row>
    <row r="5744" spans="1:22" x14ac:dyDescent="0.25">
      <c r="A5744" s="1" t="s">
        <v>16072</v>
      </c>
      <c r="B5744" s="1" t="s">
        <v>16073</v>
      </c>
      <c r="C5744" s="2">
        <v>44704</v>
      </c>
      <c r="D5744" s="1" t="s">
        <v>15794</v>
      </c>
      <c r="E5744" s="4">
        <v>0</v>
      </c>
      <c r="F5744">
        <v>1</v>
      </c>
      <c r="G5744" s="4">
        <v>0</v>
      </c>
      <c r="H5744" s="4">
        <v>0</v>
      </c>
      <c r="I5744" s="4">
        <v>0</v>
      </c>
      <c r="J5744">
        <v>1</v>
      </c>
      <c r="K5744">
        <v>1</v>
      </c>
      <c r="L5744">
        <v>1</v>
      </c>
      <c r="M5744">
        <v>1</v>
      </c>
      <c r="N5744" s="2">
        <v>44704</v>
      </c>
      <c r="O5744" s="1" t="s">
        <v>15795</v>
      </c>
      <c r="P5744" s="4">
        <v>0</v>
      </c>
      <c r="Q5744" s="4">
        <v>0</v>
      </c>
      <c r="R5744" s="1" t="s">
        <v>475</v>
      </c>
      <c r="S5744" s="1" t="s">
        <v>50</v>
      </c>
      <c r="T5744" s="4">
        <f>Sales_Datas[[#This Row],[after_discount]]-(Sales_Datas[[#This Row],[qty_ordered]]*Sales_Datas[[#This Row],[cogs]])</f>
        <v>0</v>
      </c>
      <c r="U5744" s="3">
        <f>IFERROR(Sales_Datas[[#This Row],[Gross_Profit]]/Sales_Datas[[#This Row],[after_discount]],0)</f>
        <v>0</v>
      </c>
      <c r="V5744" s="1" t="str">
        <f>IF(Sales_Datas[[#This Row],[base_price]] &lt;= 632200, "Low", (IF(Sales_Datas[[#This Row],[base_price]] &gt;= 10092000, "High", "Medium")))</f>
        <v>Low</v>
      </c>
    </row>
    <row r="5745" spans="1:22" x14ac:dyDescent="0.25">
      <c r="A5745" s="1" t="s">
        <v>16074</v>
      </c>
      <c r="B5745" s="1" t="s">
        <v>16075</v>
      </c>
      <c r="C5745" s="2">
        <v>44707</v>
      </c>
      <c r="D5745" s="1" t="s">
        <v>15794</v>
      </c>
      <c r="E5745" s="4">
        <v>0</v>
      </c>
      <c r="F5745">
        <v>2</v>
      </c>
      <c r="G5745" s="4">
        <v>0</v>
      </c>
      <c r="H5745" s="4">
        <v>0</v>
      </c>
      <c r="I5745" s="4">
        <v>0</v>
      </c>
      <c r="J5745">
        <v>1</v>
      </c>
      <c r="K5745">
        <v>1</v>
      </c>
      <c r="L5745">
        <v>1</v>
      </c>
      <c r="M5745">
        <v>6</v>
      </c>
      <c r="N5745" s="2">
        <v>44686</v>
      </c>
      <c r="O5745" s="1" t="s">
        <v>15795</v>
      </c>
      <c r="P5745" s="4">
        <v>0</v>
      </c>
      <c r="Q5745" s="4">
        <v>0</v>
      </c>
      <c r="R5745" s="1" t="s">
        <v>475</v>
      </c>
      <c r="S5745" s="1" t="s">
        <v>112</v>
      </c>
      <c r="T5745" s="4">
        <f>Sales_Datas[[#This Row],[after_discount]]-(Sales_Datas[[#This Row],[qty_ordered]]*Sales_Datas[[#This Row],[cogs]])</f>
        <v>0</v>
      </c>
      <c r="U5745" s="3">
        <f>IFERROR(Sales_Datas[[#This Row],[Gross_Profit]]/Sales_Datas[[#This Row],[after_discount]],0)</f>
        <v>0</v>
      </c>
      <c r="V5745" s="1" t="str">
        <f>IF(Sales_Datas[[#This Row],[base_price]] &lt;= 632200, "Low", (IF(Sales_Datas[[#This Row],[base_price]] &gt;= 10092000, "High", "Medium")))</f>
        <v>Low</v>
      </c>
    </row>
    <row r="5746" spans="1:22" x14ac:dyDescent="0.25">
      <c r="A5746" s="1" t="s">
        <v>16076</v>
      </c>
      <c r="B5746" s="1" t="s">
        <v>16077</v>
      </c>
      <c r="C5746" s="2">
        <v>44709</v>
      </c>
      <c r="D5746" s="1" t="s">
        <v>15794</v>
      </c>
      <c r="E5746" s="4">
        <v>0</v>
      </c>
      <c r="F5746">
        <v>2</v>
      </c>
      <c r="G5746" s="4">
        <v>0</v>
      </c>
      <c r="H5746" s="4">
        <v>0</v>
      </c>
      <c r="I5746" s="4">
        <v>0</v>
      </c>
      <c r="J5746">
        <v>1</v>
      </c>
      <c r="K5746">
        <v>1</v>
      </c>
      <c r="L5746">
        <v>1</v>
      </c>
      <c r="M5746">
        <v>1</v>
      </c>
      <c r="N5746" s="2">
        <v>44693</v>
      </c>
      <c r="O5746" s="1" t="s">
        <v>15795</v>
      </c>
      <c r="P5746" s="4">
        <v>0</v>
      </c>
      <c r="Q5746" s="4">
        <v>0</v>
      </c>
      <c r="R5746" s="1" t="s">
        <v>475</v>
      </c>
      <c r="S5746" s="1" t="s">
        <v>50</v>
      </c>
      <c r="T5746" s="4">
        <f>Sales_Datas[[#This Row],[after_discount]]-(Sales_Datas[[#This Row],[qty_ordered]]*Sales_Datas[[#This Row],[cogs]])</f>
        <v>0</v>
      </c>
      <c r="U5746" s="3">
        <f>IFERROR(Sales_Datas[[#This Row],[Gross_Profit]]/Sales_Datas[[#This Row],[after_discount]],0)</f>
        <v>0</v>
      </c>
      <c r="V5746" s="1" t="str">
        <f>IF(Sales_Datas[[#This Row],[base_price]] &lt;= 632200, "Low", (IF(Sales_Datas[[#This Row],[base_price]] &gt;= 10092000, "High", "Medium")))</f>
        <v>Low</v>
      </c>
    </row>
    <row r="5747" spans="1:22" x14ac:dyDescent="0.25">
      <c r="A5747" s="1" t="s">
        <v>16078</v>
      </c>
      <c r="B5747" s="1" t="s">
        <v>16079</v>
      </c>
      <c r="C5747" s="2">
        <v>44711</v>
      </c>
      <c r="D5747" s="1" t="s">
        <v>15794</v>
      </c>
      <c r="E5747" s="4">
        <v>0</v>
      </c>
      <c r="F5747">
        <v>1</v>
      </c>
      <c r="G5747" s="4">
        <v>0</v>
      </c>
      <c r="H5747" s="4">
        <v>0</v>
      </c>
      <c r="I5747" s="4">
        <v>0</v>
      </c>
      <c r="J5747">
        <v>1</v>
      </c>
      <c r="K5747">
        <v>1</v>
      </c>
      <c r="L5747">
        <v>1</v>
      </c>
      <c r="M5747">
        <v>1</v>
      </c>
      <c r="N5747" s="2">
        <v>44709</v>
      </c>
      <c r="O5747" s="1" t="s">
        <v>15795</v>
      </c>
      <c r="P5747" s="4">
        <v>0</v>
      </c>
      <c r="Q5747" s="4">
        <v>0</v>
      </c>
      <c r="R5747" s="1" t="s">
        <v>475</v>
      </c>
      <c r="S5747" s="1" t="s">
        <v>50</v>
      </c>
      <c r="T5747" s="4">
        <f>Sales_Datas[[#This Row],[after_discount]]-(Sales_Datas[[#This Row],[qty_ordered]]*Sales_Datas[[#This Row],[cogs]])</f>
        <v>0</v>
      </c>
      <c r="U5747" s="3">
        <f>IFERROR(Sales_Datas[[#This Row],[Gross_Profit]]/Sales_Datas[[#This Row],[after_discount]],0)</f>
        <v>0</v>
      </c>
      <c r="V5747" s="1" t="str">
        <f>IF(Sales_Datas[[#This Row],[base_price]] &lt;= 632200, "Low", (IF(Sales_Datas[[#This Row],[base_price]] &gt;= 10092000, "High", "Medium")))</f>
        <v>Low</v>
      </c>
    </row>
    <row r="5748" spans="1:22" x14ac:dyDescent="0.25">
      <c r="A5748" s="1" t="s">
        <v>16080</v>
      </c>
      <c r="B5748" s="1" t="s">
        <v>16081</v>
      </c>
      <c r="C5748" s="2">
        <v>44728</v>
      </c>
      <c r="D5748" s="1" t="s">
        <v>15794</v>
      </c>
      <c r="E5748" s="4">
        <v>0</v>
      </c>
      <c r="F5748">
        <v>3</v>
      </c>
      <c r="G5748" s="4">
        <v>0</v>
      </c>
      <c r="H5748" s="4">
        <v>0</v>
      </c>
      <c r="I5748" s="4">
        <v>0</v>
      </c>
      <c r="J5748">
        <v>1</v>
      </c>
      <c r="K5748">
        <v>1</v>
      </c>
      <c r="L5748">
        <v>0</v>
      </c>
      <c r="M5748">
        <v>4</v>
      </c>
      <c r="N5748" s="2">
        <v>44679</v>
      </c>
      <c r="O5748" s="1" t="s">
        <v>15795</v>
      </c>
      <c r="P5748" s="4">
        <v>0</v>
      </c>
      <c r="Q5748" s="4">
        <v>0</v>
      </c>
      <c r="R5748" s="1" t="s">
        <v>475</v>
      </c>
      <c r="S5748" s="1" t="s">
        <v>34</v>
      </c>
      <c r="T5748" s="4">
        <f>Sales_Datas[[#This Row],[after_discount]]-(Sales_Datas[[#This Row],[qty_ordered]]*Sales_Datas[[#This Row],[cogs]])</f>
        <v>0</v>
      </c>
      <c r="U5748" s="3">
        <f>IFERROR(Sales_Datas[[#This Row],[Gross_Profit]]/Sales_Datas[[#This Row],[after_discount]],0)</f>
        <v>0</v>
      </c>
      <c r="V5748" s="1" t="str">
        <f>IF(Sales_Datas[[#This Row],[base_price]] &lt;= 632200, "Low", (IF(Sales_Datas[[#This Row],[base_price]] &gt;= 10092000, "High", "Medium")))</f>
        <v>Low</v>
      </c>
    </row>
    <row r="5749" spans="1:22" x14ac:dyDescent="0.25">
      <c r="A5749" s="1" t="s">
        <v>16082</v>
      </c>
      <c r="B5749" s="1" t="s">
        <v>16083</v>
      </c>
      <c r="C5749" s="2">
        <v>44736</v>
      </c>
      <c r="D5749" s="1" t="s">
        <v>15794</v>
      </c>
      <c r="E5749" s="4">
        <v>0</v>
      </c>
      <c r="F5749">
        <v>1</v>
      </c>
      <c r="G5749" s="4">
        <v>0</v>
      </c>
      <c r="H5749" s="4">
        <v>0</v>
      </c>
      <c r="I5749" s="4">
        <v>0</v>
      </c>
      <c r="J5749">
        <v>1</v>
      </c>
      <c r="K5749">
        <v>1</v>
      </c>
      <c r="L5749">
        <v>1</v>
      </c>
      <c r="M5749">
        <v>1</v>
      </c>
      <c r="N5749" s="2">
        <v>44731</v>
      </c>
      <c r="O5749" s="1" t="s">
        <v>15795</v>
      </c>
      <c r="P5749" s="4">
        <v>0</v>
      </c>
      <c r="Q5749" s="4">
        <v>0</v>
      </c>
      <c r="R5749" s="1" t="s">
        <v>475</v>
      </c>
      <c r="S5749" s="1" t="s">
        <v>50</v>
      </c>
      <c r="T5749" s="4">
        <f>Sales_Datas[[#This Row],[after_discount]]-(Sales_Datas[[#This Row],[qty_ordered]]*Sales_Datas[[#This Row],[cogs]])</f>
        <v>0</v>
      </c>
      <c r="U5749" s="3">
        <f>IFERROR(Sales_Datas[[#This Row],[Gross_Profit]]/Sales_Datas[[#This Row],[after_discount]],0)</f>
        <v>0</v>
      </c>
      <c r="V5749" s="1" t="str">
        <f>IF(Sales_Datas[[#This Row],[base_price]] &lt;= 632200, "Low", (IF(Sales_Datas[[#This Row],[base_price]] &gt;= 10092000, "High", "Medium")))</f>
        <v>Low</v>
      </c>
    </row>
    <row r="5750" spans="1:22" x14ac:dyDescent="0.25">
      <c r="A5750" s="1" t="s">
        <v>16084</v>
      </c>
      <c r="B5750" s="1" t="s">
        <v>16085</v>
      </c>
      <c r="C5750" s="2">
        <v>44741</v>
      </c>
      <c r="D5750" s="1" t="s">
        <v>15794</v>
      </c>
      <c r="E5750" s="4">
        <v>0</v>
      </c>
      <c r="F5750">
        <v>3</v>
      </c>
      <c r="G5750" s="4">
        <v>0</v>
      </c>
      <c r="H5750" s="4">
        <v>0</v>
      </c>
      <c r="I5750" s="4">
        <v>0</v>
      </c>
      <c r="J5750">
        <v>1</v>
      </c>
      <c r="K5750">
        <v>1</v>
      </c>
      <c r="L5750">
        <v>0</v>
      </c>
      <c r="M5750">
        <v>1</v>
      </c>
      <c r="N5750" s="2">
        <v>44738</v>
      </c>
      <c r="O5750" s="1" t="s">
        <v>15795</v>
      </c>
      <c r="P5750" s="4">
        <v>0</v>
      </c>
      <c r="Q5750" s="4">
        <v>0</v>
      </c>
      <c r="R5750" s="1" t="s">
        <v>475</v>
      </c>
      <c r="S5750" s="1" t="s">
        <v>50</v>
      </c>
      <c r="T5750" s="4">
        <f>Sales_Datas[[#This Row],[after_discount]]-(Sales_Datas[[#This Row],[qty_ordered]]*Sales_Datas[[#This Row],[cogs]])</f>
        <v>0</v>
      </c>
      <c r="U5750" s="3">
        <f>IFERROR(Sales_Datas[[#This Row],[Gross_Profit]]/Sales_Datas[[#This Row],[after_discount]],0)</f>
        <v>0</v>
      </c>
      <c r="V5750" s="1" t="str">
        <f>IF(Sales_Datas[[#This Row],[base_price]] &lt;= 632200, "Low", (IF(Sales_Datas[[#This Row],[base_price]] &gt;= 10092000, "High", "Medium")))</f>
        <v>Low</v>
      </c>
    </row>
    <row r="5751" spans="1:22" x14ac:dyDescent="0.25">
      <c r="A5751" s="1" t="s">
        <v>16086</v>
      </c>
      <c r="B5751" s="1" t="s">
        <v>16087</v>
      </c>
      <c r="C5751" s="2">
        <v>44756</v>
      </c>
      <c r="D5751" s="1" t="s">
        <v>15794</v>
      </c>
      <c r="E5751" s="4">
        <v>0</v>
      </c>
      <c r="F5751">
        <v>3</v>
      </c>
      <c r="G5751" s="4">
        <v>0</v>
      </c>
      <c r="H5751" s="4">
        <v>0</v>
      </c>
      <c r="I5751" s="4">
        <v>0</v>
      </c>
      <c r="J5751">
        <v>1</v>
      </c>
      <c r="K5751">
        <v>1</v>
      </c>
      <c r="L5751">
        <v>1</v>
      </c>
      <c r="M5751">
        <v>1</v>
      </c>
      <c r="N5751" s="2">
        <v>44756</v>
      </c>
      <c r="O5751" s="1" t="s">
        <v>15795</v>
      </c>
      <c r="P5751" s="4">
        <v>0</v>
      </c>
      <c r="Q5751" s="4">
        <v>0</v>
      </c>
      <c r="R5751" s="1" t="s">
        <v>475</v>
      </c>
      <c r="S5751" s="1" t="s">
        <v>50</v>
      </c>
      <c r="T5751" s="4">
        <f>Sales_Datas[[#This Row],[after_discount]]-(Sales_Datas[[#This Row],[qty_ordered]]*Sales_Datas[[#This Row],[cogs]])</f>
        <v>0</v>
      </c>
      <c r="U5751" s="3">
        <f>IFERROR(Sales_Datas[[#This Row],[Gross_Profit]]/Sales_Datas[[#This Row],[after_discount]],0)</f>
        <v>0</v>
      </c>
      <c r="V5751" s="1" t="str">
        <f>IF(Sales_Datas[[#This Row],[base_price]] &lt;= 632200, "Low", (IF(Sales_Datas[[#This Row],[base_price]] &gt;= 10092000, "High", "Medium")))</f>
        <v>Low</v>
      </c>
    </row>
    <row r="5752" spans="1:22" x14ac:dyDescent="0.25">
      <c r="A5752" s="1" t="s">
        <v>16088</v>
      </c>
      <c r="B5752" s="1" t="s">
        <v>16089</v>
      </c>
      <c r="C5752" s="2">
        <v>44761</v>
      </c>
      <c r="D5752" s="1" t="s">
        <v>15794</v>
      </c>
      <c r="E5752" s="4">
        <v>0</v>
      </c>
      <c r="F5752">
        <v>3</v>
      </c>
      <c r="G5752" s="4">
        <v>0</v>
      </c>
      <c r="H5752" s="4">
        <v>0</v>
      </c>
      <c r="I5752" s="4">
        <v>0</v>
      </c>
      <c r="J5752">
        <v>1</v>
      </c>
      <c r="K5752">
        <v>1</v>
      </c>
      <c r="L5752">
        <v>1</v>
      </c>
      <c r="M5752">
        <v>1</v>
      </c>
      <c r="N5752" s="2">
        <v>44747</v>
      </c>
      <c r="O5752" s="1" t="s">
        <v>15795</v>
      </c>
      <c r="P5752" s="4">
        <v>0</v>
      </c>
      <c r="Q5752" s="4">
        <v>0</v>
      </c>
      <c r="R5752" s="1" t="s">
        <v>475</v>
      </c>
      <c r="S5752" s="1" t="s">
        <v>50</v>
      </c>
      <c r="T5752" s="4">
        <f>Sales_Datas[[#This Row],[after_discount]]-(Sales_Datas[[#This Row],[qty_ordered]]*Sales_Datas[[#This Row],[cogs]])</f>
        <v>0</v>
      </c>
      <c r="U5752" s="3">
        <f>IFERROR(Sales_Datas[[#This Row],[Gross_Profit]]/Sales_Datas[[#This Row],[after_discount]],0)</f>
        <v>0</v>
      </c>
      <c r="V5752" s="1" t="str">
        <f>IF(Sales_Datas[[#This Row],[base_price]] &lt;= 632200, "Low", (IF(Sales_Datas[[#This Row],[base_price]] &gt;= 10092000, "High", "Medium")))</f>
        <v>Low</v>
      </c>
    </row>
    <row r="5753" spans="1:22" x14ac:dyDescent="0.25">
      <c r="A5753" s="1" t="s">
        <v>16090</v>
      </c>
      <c r="B5753" s="1" t="s">
        <v>16091</v>
      </c>
      <c r="C5753" s="2">
        <v>44766</v>
      </c>
      <c r="D5753" s="1" t="s">
        <v>15794</v>
      </c>
      <c r="E5753" s="4">
        <v>0</v>
      </c>
      <c r="F5753">
        <v>2</v>
      </c>
      <c r="G5753" s="4">
        <v>0</v>
      </c>
      <c r="H5753" s="4">
        <v>0</v>
      </c>
      <c r="I5753" s="4">
        <v>0</v>
      </c>
      <c r="J5753">
        <v>1</v>
      </c>
      <c r="K5753">
        <v>1</v>
      </c>
      <c r="L5753">
        <v>1</v>
      </c>
      <c r="M5753">
        <v>1</v>
      </c>
      <c r="N5753" s="2">
        <v>44760</v>
      </c>
      <c r="O5753" s="1" t="s">
        <v>15795</v>
      </c>
      <c r="P5753" s="4">
        <v>0</v>
      </c>
      <c r="Q5753" s="4">
        <v>0</v>
      </c>
      <c r="R5753" s="1" t="s">
        <v>475</v>
      </c>
      <c r="S5753" s="1" t="s">
        <v>50</v>
      </c>
      <c r="T5753" s="4">
        <f>Sales_Datas[[#This Row],[after_discount]]-(Sales_Datas[[#This Row],[qty_ordered]]*Sales_Datas[[#This Row],[cogs]])</f>
        <v>0</v>
      </c>
      <c r="U5753" s="3">
        <f>IFERROR(Sales_Datas[[#This Row],[Gross_Profit]]/Sales_Datas[[#This Row],[after_discount]],0)</f>
        <v>0</v>
      </c>
      <c r="V5753" s="1" t="str">
        <f>IF(Sales_Datas[[#This Row],[base_price]] &lt;= 632200, "Low", (IF(Sales_Datas[[#This Row],[base_price]] &gt;= 10092000, "High", "Medium")))</f>
        <v>Low</v>
      </c>
    </row>
    <row r="5754" spans="1:22" x14ac:dyDescent="0.25">
      <c r="A5754" s="1" t="s">
        <v>16092</v>
      </c>
      <c r="B5754" s="1" t="s">
        <v>16093</v>
      </c>
      <c r="C5754" s="2">
        <v>44767</v>
      </c>
      <c r="D5754" s="1" t="s">
        <v>15794</v>
      </c>
      <c r="E5754" s="4">
        <v>0</v>
      </c>
      <c r="F5754">
        <v>3</v>
      </c>
      <c r="G5754" s="4">
        <v>0</v>
      </c>
      <c r="H5754" s="4">
        <v>0</v>
      </c>
      <c r="I5754" s="4">
        <v>0</v>
      </c>
      <c r="J5754">
        <v>1</v>
      </c>
      <c r="K5754">
        <v>1</v>
      </c>
      <c r="L5754">
        <v>0</v>
      </c>
      <c r="M5754">
        <v>1</v>
      </c>
      <c r="N5754" s="2">
        <v>44736</v>
      </c>
      <c r="O5754" s="1" t="s">
        <v>15795</v>
      </c>
      <c r="P5754" s="4">
        <v>0</v>
      </c>
      <c r="Q5754" s="4">
        <v>0</v>
      </c>
      <c r="R5754" s="1" t="s">
        <v>475</v>
      </c>
      <c r="S5754" s="1" t="s">
        <v>50</v>
      </c>
      <c r="T5754" s="4">
        <f>Sales_Datas[[#This Row],[after_discount]]-(Sales_Datas[[#This Row],[qty_ordered]]*Sales_Datas[[#This Row],[cogs]])</f>
        <v>0</v>
      </c>
      <c r="U5754" s="3">
        <f>IFERROR(Sales_Datas[[#This Row],[Gross_Profit]]/Sales_Datas[[#This Row],[after_discount]],0)</f>
        <v>0</v>
      </c>
      <c r="V5754" s="1" t="str">
        <f>IF(Sales_Datas[[#This Row],[base_price]] &lt;= 632200, "Low", (IF(Sales_Datas[[#This Row],[base_price]] &gt;= 10092000, "High", "Medium")))</f>
        <v>Low</v>
      </c>
    </row>
    <row r="5755" spans="1:22" x14ac:dyDescent="0.25">
      <c r="A5755" s="1" t="s">
        <v>16094</v>
      </c>
      <c r="B5755" s="1" t="s">
        <v>16095</v>
      </c>
      <c r="C5755" s="2">
        <v>44770</v>
      </c>
      <c r="D5755" s="1" t="s">
        <v>15794</v>
      </c>
      <c r="E5755" s="4">
        <v>0</v>
      </c>
      <c r="F5755">
        <v>1</v>
      </c>
      <c r="G5755" s="4">
        <v>0</v>
      </c>
      <c r="H5755" s="4">
        <v>0</v>
      </c>
      <c r="I5755" s="4">
        <v>0</v>
      </c>
      <c r="J5755">
        <v>1</v>
      </c>
      <c r="K5755">
        <v>1</v>
      </c>
      <c r="L5755">
        <v>0</v>
      </c>
      <c r="M5755">
        <v>1</v>
      </c>
      <c r="N5755" s="2">
        <v>44444</v>
      </c>
      <c r="O5755" s="1" t="s">
        <v>15795</v>
      </c>
      <c r="P5755" s="4">
        <v>0</v>
      </c>
      <c r="Q5755" s="4">
        <v>0</v>
      </c>
      <c r="R5755" s="1" t="s">
        <v>475</v>
      </c>
      <c r="S5755" s="1" t="s">
        <v>50</v>
      </c>
      <c r="T5755" s="4">
        <f>Sales_Datas[[#This Row],[after_discount]]-(Sales_Datas[[#This Row],[qty_ordered]]*Sales_Datas[[#This Row],[cogs]])</f>
        <v>0</v>
      </c>
      <c r="U5755" s="3">
        <f>IFERROR(Sales_Datas[[#This Row],[Gross_Profit]]/Sales_Datas[[#This Row],[after_discount]],0)</f>
        <v>0</v>
      </c>
      <c r="V5755" s="1" t="str">
        <f>IF(Sales_Datas[[#This Row],[base_price]] &lt;= 632200, "Low", (IF(Sales_Datas[[#This Row],[base_price]] &gt;= 10092000, "High", "Medium")))</f>
        <v>Low</v>
      </c>
    </row>
    <row r="5756" spans="1:22" x14ac:dyDescent="0.25">
      <c r="A5756" s="1" t="s">
        <v>16096</v>
      </c>
      <c r="B5756" s="1" t="s">
        <v>16097</v>
      </c>
      <c r="C5756" s="2">
        <v>44771</v>
      </c>
      <c r="D5756" s="1" t="s">
        <v>15794</v>
      </c>
      <c r="E5756" s="4">
        <v>0</v>
      </c>
      <c r="F5756">
        <v>2</v>
      </c>
      <c r="G5756" s="4">
        <v>0</v>
      </c>
      <c r="H5756" s="4">
        <v>0</v>
      </c>
      <c r="I5756" s="4">
        <v>0</v>
      </c>
      <c r="J5756">
        <v>1</v>
      </c>
      <c r="K5756">
        <v>1</v>
      </c>
      <c r="L5756">
        <v>0</v>
      </c>
      <c r="M5756">
        <v>1</v>
      </c>
      <c r="N5756" s="2">
        <v>44765</v>
      </c>
      <c r="O5756" s="1" t="s">
        <v>15795</v>
      </c>
      <c r="P5756" s="4">
        <v>0</v>
      </c>
      <c r="Q5756" s="4">
        <v>0</v>
      </c>
      <c r="R5756" s="1" t="s">
        <v>475</v>
      </c>
      <c r="S5756" s="1" t="s">
        <v>50</v>
      </c>
      <c r="T5756" s="4">
        <f>Sales_Datas[[#This Row],[after_discount]]-(Sales_Datas[[#This Row],[qty_ordered]]*Sales_Datas[[#This Row],[cogs]])</f>
        <v>0</v>
      </c>
      <c r="U5756" s="3">
        <f>IFERROR(Sales_Datas[[#This Row],[Gross_Profit]]/Sales_Datas[[#This Row],[after_discount]],0)</f>
        <v>0</v>
      </c>
      <c r="V5756" s="1" t="str">
        <f>IF(Sales_Datas[[#This Row],[base_price]] &lt;= 632200, "Low", (IF(Sales_Datas[[#This Row],[base_price]] &gt;= 10092000, "High", "Medium")))</f>
        <v>Low</v>
      </c>
    </row>
    <row r="5757" spans="1:22" x14ac:dyDescent="0.25">
      <c r="A5757" s="1" t="s">
        <v>16098</v>
      </c>
      <c r="B5757" s="1" t="s">
        <v>16099</v>
      </c>
      <c r="C5757" s="2">
        <v>44810</v>
      </c>
      <c r="D5757" s="1" t="s">
        <v>15794</v>
      </c>
      <c r="E5757" s="4">
        <v>0</v>
      </c>
      <c r="F5757">
        <v>1</v>
      </c>
      <c r="G5757" s="4">
        <v>0</v>
      </c>
      <c r="H5757" s="4">
        <v>0</v>
      </c>
      <c r="I5757" s="4">
        <v>0</v>
      </c>
      <c r="J5757">
        <v>1</v>
      </c>
      <c r="K5757">
        <v>1</v>
      </c>
      <c r="L5757">
        <v>1</v>
      </c>
      <c r="M5757">
        <v>1</v>
      </c>
      <c r="N5757" s="2">
        <v>44700</v>
      </c>
      <c r="O5757" s="1" t="s">
        <v>15795</v>
      </c>
      <c r="P5757" s="4">
        <v>0</v>
      </c>
      <c r="Q5757" s="4">
        <v>0</v>
      </c>
      <c r="R5757" s="1" t="s">
        <v>475</v>
      </c>
      <c r="S5757" s="1" t="s">
        <v>50</v>
      </c>
      <c r="T5757" s="4">
        <f>Sales_Datas[[#This Row],[after_discount]]-(Sales_Datas[[#This Row],[qty_ordered]]*Sales_Datas[[#This Row],[cogs]])</f>
        <v>0</v>
      </c>
      <c r="U5757" s="3">
        <f>IFERROR(Sales_Datas[[#This Row],[Gross_Profit]]/Sales_Datas[[#This Row],[after_discount]],0)</f>
        <v>0</v>
      </c>
      <c r="V5757" s="1" t="str">
        <f>IF(Sales_Datas[[#This Row],[base_price]] &lt;= 632200, "Low", (IF(Sales_Datas[[#This Row],[base_price]] &gt;= 10092000, "High", "Medium")))</f>
        <v>Low</v>
      </c>
    </row>
    <row r="5758" spans="1:22" x14ac:dyDescent="0.25">
      <c r="A5758" s="1" t="s">
        <v>16100</v>
      </c>
      <c r="B5758" s="1" t="s">
        <v>16101</v>
      </c>
      <c r="C5758" s="2">
        <v>44841</v>
      </c>
      <c r="D5758" s="1" t="s">
        <v>15794</v>
      </c>
      <c r="E5758" s="4">
        <v>0</v>
      </c>
      <c r="F5758">
        <v>3</v>
      </c>
      <c r="G5758" s="4">
        <v>0</v>
      </c>
      <c r="H5758" s="4">
        <v>0</v>
      </c>
      <c r="I5758" s="4">
        <v>0</v>
      </c>
      <c r="J5758">
        <v>1</v>
      </c>
      <c r="K5758">
        <v>0</v>
      </c>
      <c r="L5758">
        <v>0</v>
      </c>
      <c r="M5758">
        <v>1</v>
      </c>
      <c r="N5758" s="2">
        <v>44609</v>
      </c>
      <c r="O5758" s="1" t="s">
        <v>15795</v>
      </c>
      <c r="P5758" s="4">
        <v>0</v>
      </c>
      <c r="Q5758" s="4">
        <v>0</v>
      </c>
      <c r="R5758" s="1" t="s">
        <v>475</v>
      </c>
      <c r="S5758" s="1" t="s">
        <v>50</v>
      </c>
      <c r="T5758" s="4">
        <f>Sales_Datas[[#This Row],[after_discount]]-(Sales_Datas[[#This Row],[qty_ordered]]*Sales_Datas[[#This Row],[cogs]])</f>
        <v>0</v>
      </c>
      <c r="U5758" s="3">
        <f>IFERROR(Sales_Datas[[#This Row],[Gross_Profit]]/Sales_Datas[[#This Row],[after_discount]],0)</f>
        <v>0</v>
      </c>
      <c r="V5758" s="1" t="str">
        <f>IF(Sales_Datas[[#This Row],[base_price]] &lt;= 632200, "Low", (IF(Sales_Datas[[#This Row],[base_price]] &gt;= 10092000, "High", "Medium")))</f>
        <v>Low</v>
      </c>
    </row>
    <row r="5759" spans="1:22" x14ac:dyDescent="0.25">
      <c r="A5759" s="1" t="s">
        <v>16102</v>
      </c>
      <c r="B5759" s="1" t="s">
        <v>655</v>
      </c>
      <c r="C5759" s="2">
        <v>44872</v>
      </c>
      <c r="D5759" s="1" t="s">
        <v>15794</v>
      </c>
      <c r="E5759" s="4">
        <v>0</v>
      </c>
      <c r="F5759">
        <v>2</v>
      </c>
      <c r="G5759" s="4">
        <v>0</v>
      </c>
      <c r="H5759" s="4">
        <v>0</v>
      </c>
      <c r="I5759" s="4">
        <v>0</v>
      </c>
      <c r="J5759">
        <v>1</v>
      </c>
      <c r="K5759">
        <v>1</v>
      </c>
      <c r="L5759">
        <v>1</v>
      </c>
      <c r="M5759">
        <v>1</v>
      </c>
      <c r="N5759" s="2">
        <v>44519</v>
      </c>
      <c r="O5759" s="1" t="s">
        <v>15795</v>
      </c>
      <c r="P5759" s="4">
        <v>0</v>
      </c>
      <c r="Q5759" s="4">
        <v>0</v>
      </c>
      <c r="R5759" s="1" t="s">
        <v>475</v>
      </c>
      <c r="S5759" s="1" t="s">
        <v>50</v>
      </c>
      <c r="T5759" s="4">
        <f>Sales_Datas[[#This Row],[after_discount]]-(Sales_Datas[[#This Row],[qty_ordered]]*Sales_Datas[[#This Row],[cogs]])</f>
        <v>0</v>
      </c>
      <c r="U5759" s="3">
        <f>IFERROR(Sales_Datas[[#This Row],[Gross_Profit]]/Sales_Datas[[#This Row],[after_discount]],0)</f>
        <v>0</v>
      </c>
      <c r="V5759" s="1" t="str">
        <f>IF(Sales_Datas[[#This Row],[base_price]] &lt;= 632200, "Low", (IF(Sales_Datas[[#This Row],[base_price]] &gt;= 10092000, "High", "Medium")))</f>
        <v>Low</v>
      </c>
    </row>
    <row r="5760" spans="1:22" x14ac:dyDescent="0.25">
      <c r="A5760" s="1" t="s">
        <v>16103</v>
      </c>
      <c r="B5760" s="1" t="s">
        <v>278</v>
      </c>
      <c r="C5760" s="2">
        <v>44605</v>
      </c>
      <c r="D5760" s="1" t="s">
        <v>4213</v>
      </c>
      <c r="E5760" s="4">
        <v>347710</v>
      </c>
      <c r="F5760">
        <v>1</v>
      </c>
      <c r="G5760" s="4">
        <v>3477100</v>
      </c>
      <c r="H5760" s="4">
        <v>-347710</v>
      </c>
      <c r="I5760" s="4">
        <v>3824810</v>
      </c>
      <c r="J5760">
        <v>1</v>
      </c>
      <c r="K5760">
        <v>0</v>
      </c>
      <c r="L5760">
        <v>0</v>
      </c>
      <c r="M5760">
        <v>4</v>
      </c>
      <c r="N5760" s="2">
        <v>44404</v>
      </c>
      <c r="O5760" s="1" t="s">
        <v>4214</v>
      </c>
      <c r="P5760" s="4">
        <v>3477100</v>
      </c>
      <c r="Q5760" s="4">
        <v>302470</v>
      </c>
      <c r="R5760" s="1" t="s">
        <v>123</v>
      </c>
      <c r="S5760" s="1" t="s">
        <v>34</v>
      </c>
      <c r="T5760" s="4">
        <f>Sales_Datas[[#This Row],[after_discount]]-(Sales_Datas[[#This Row],[qty_ordered]]*Sales_Datas[[#This Row],[cogs]])</f>
        <v>3522340</v>
      </c>
      <c r="U5760" s="3">
        <f>IFERROR(Sales_Datas[[#This Row],[Gross_Profit]]/Sales_Datas[[#This Row],[after_discount]],0)</f>
        <v>0.92091894760785498</v>
      </c>
      <c r="V5760" s="1" t="str">
        <f>IF(Sales_Datas[[#This Row],[base_price]] &lt;= 632200, "Low", (IF(Sales_Datas[[#This Row],[base_price]] &gt;= 10092000, "High", "Medium")))</f>
        <v>Medium</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6246C-E92F-4EF6-9898-CA515AEDC038}">
  <dimension ref="A2:R66"/>
  <sheetViews>
    <sheetView topLeftCell="A62" workbookViewId="0">
      <selection activeCell="C73" sqref="C73"/>
    </sheetView>
  </sheetViews>
  <sheetFormatPr defaultRowHeight="15" x14ac:dyDescent="0.25"/>
  <cols>
    <col min="1" max="1" width="22" bestFit="1" customWidth="1"/>
    <col min="2" max="2" width="18.5703125" bestFit="1" customWidth="1"/>
    <col min="3" max="3" width="11.5703125" bestFit="1" customWidth="1"/>
    <col min="4" max="4" width="16.5703125" bestFit="1" customWidth="1"/>
    <col min="5" max="5" width="18.28515625" bestFit="1" customWidth="1"/>
    <col min="6" max="6" width="12.7109375" bestFit="1" customWidth="1"/>
    <col min="7" max="7" width="15" bestFit="1" customWidth="1"/>
    <col min="8" max="8" width="18.28515625" bestFit="1" customWidth="1"/>
    <col min="9" max="9" width="12.7109375" bestFit="1" customWidth="1"/>
    <col min="10" max="10" width="11" bestFit="1" customWidth="1"/>
    <col min="11" max="11" width="18" bestFit="1" customWidth="1"/>
    <col min="12" max="12" width="7.85546875" bestFit="1" customWidth="1"/>
    <col min="13" max="13" width="13.140625" bestFit="1" customWidth="1"/>
    <col min="14" max="14" width="13.42578125" bestFit="1" customWidth="1"/>
    <col min="15" max="15" width="18" bestFit="1" customWidth="1"/>
    <col min="16" max="16" width="15.140625" bestFit="1" customWidth="1"/>
    <col min="17" max="17" width="15.42578125" bestFit="1" customWidth="1"/>
    <col min="18" max="18" width="11.28515625" bestFit="1" customWidth="1"/>
  </cols>
  <sheetData>
    <row r="2" spans="1:9" x14ac:dyDescent="0.25">
      <c r="A2" t="s">
        <v>16175</v>
      </c>
      <c r="E2" t="s">
        <v>16177</v>
      </c>
      <c r="H2" t="s">
        <v>16178</v>
      </c>
    </row>
    <row r="3" spans="1:9" x14ac:dyDescent="0.25">
      <c r="A3" s="5" t="s">
        <v>16170</v>
      </c>
      <c r="B3" t="s">
        <v>16172</v>
      </c>
      <c r="E3" s="5" t="s">
        <v>16171</v>
      </c>
      <c r="F3" t="s">
        <v>16174</v>
      </c>
      <c r="H3" s="5" t="s">
        <v>16171</v>
      </c>
      <c r="I3" t="s">
        <v>16174</v>
      </c>
    </row>
    <row r="4" spans="1:9" x14ac:dyDescent="0.25">
      <c r="A4" s="6" t="s">
        <v>1104</v>
      </c>
      <c r="B4" s="4">
        <v>9405396000</v>
      </c>
      <c r="E4" s="6" t="s">
        <v>128</v>
      </c>
      <c r="F4" s="3">
        <v>0.92744544566014753</v>
      </c>
      <c r="H4" s="6" t="s">
        <v>128</v>
      </c>
      <c r="I4" s="3">
        <v>0.92744544566014753</v>
      </c>
    </row>
    <row r="5" spans="1:9" x14ac:dyDescent="0.25">
      <c r="A5" s="6" t="s">
        <v>84</v>
      </c>
      <c r="B5" s="4">
        <v>1717614360</v>
      </c>
      <c r="E5" s="6" t="s">
        <v>191</v>
      </c>
      <c r="F5" s="3">
        <v>0.92650496563097517</v>
      </c>
      <c r="H5" s="6" t="s">
        <v>191</v>
      </c>
      <c r="I5" s="3">
        <v>0.92650496563097517</v>
      </c>
    </row>
    <row r="6" spans="1:9" x14ac:dyDescent="0.25">
      <c r="A6" s="6" t="s">
        <v>1153</v>
      </c>
      <c r="B6" s="4">
        <v>1658498400</v>
      </c>
      <c r="E6" s="6" t="s">
        <v>55</v>
      </c>
      <c r="F6" s="3">
        <v>0.92561461391968991</v>
      </c>
      <c r="H6" s="6" t="s">
        <v>55</v>
      </c>
      <c r="I6" s="3">
        <v>0.92561461391968991</v>
      </c>
    </row>
    <row r="7" spans="1:9" x14ac:dyDescent="0.25">
      <c r="A7" s="6" t="s">
        <v>1301</v>
      </c>
      <c r="B7" s="4">
        <v>1201498820</v>
      </c>
      <c r="E7" s="6" t="s">
        <v>75</v>
      </c>
      <c r="F7" s="3">
        <v>0.92519950110790872</v>
      </c>
      <c r="H7" s="6" t="s">
        <v>75</v>
      </c>
      <c r="I7" s="3">
        <v>0.92519950110790872</v>
      </c>
    </row>
    <row r="8" spans="1:9" x14ac:dyDescent="0.25">
      <c r="A8" s="6" t="s">
        <v>403</v>
      </c>
      <c r="B8" s="4">
        <v>1192096370</v>
      </c>
      <c r="E8" s="6" t="s">
        <v>133</v>
      </c>
      <c r="F8" s="3">
        <v>0.92517615846606693</v>
      </c>
      <c r="H8" s="6" t="s">
        <v>133</v>
      </c>
      <c r="I8" s="3">
        <v>0.92517615846606693</v>
      </c>
    </row>
    <row r="9" spans="1:9" x14ac:dyDescent="0.25">
      <c r="A9" s="6" t="s">
        <v>1626</v>
      </c>
      <c r="B9" s="4">
        <v>1089795280</v>
      </c>
      <c r="E9" s="6" t="s">
        <v>89</v>
      </c>
      <c r="F9" s="3">
        <v>0.92506056060724884</v>
      </c>
      <c r="H9" s="6" t="s">
        <v>16108</v>
      </c>
      <c r="I9" s="3">
        <v>0.92600427239555905</v>
      </c>
    </row>
    <row r="10" spans="1:9" x14ac:dyDescent="0.25">
      <c r="A10" s="6" t="s">
        <v>1801</v>
      </c>
      <c r="B10" s="4">
        <v>915920540</v>
      </c>
      <c r="E10" s="6" t="s">
        <v>554</v>
      </c>
      <c r="F10" s="3">
        <v>0.92494103725141896</v>
      </c>
    </row>
    <row r="11" spans="1:9" x14ac:dyDescent="0.25">
      <c r="A11" s="6" t="s">
        <v>1110</v>
      </c>
      <c r="B11" s="4">
        <v>839007100</v>
      </c>
      <c r="E11" s="6" t="s">
        <v>123</v>
      </c>
      <c r="F11" s="3">
        <v>0.92493113771582025</v>
      </c>
    </row>
    <row r="12" spans="1:9" x14ac:dyDescent="0.25">
      <c r="A12" s="6" t="s">
        <v>1149</v>
      </c>
      <c r="B12" s="4">
        <v>819609600</v>
      </c>
      <c r="E12" s="6" t="s">
        <v>344</v>
      </c>
      <c r="F12" s="3">
        <v>0.9248971204824934</v>
      </c>
      <c r="H12" s="6" t="s">
        <v>16179</v>
      </c>
    </row>
    <row r="13" spans="1:9" x14ac:dyDescent="0.25">
      <c r="A13" s="6" t="s">
        <v>1275</v>
      </c>
      <c r="B13" s="4">
        <v>815986060</v>
      </c>
      <c r="E13" s="6" t="s">
        <v>39</v>
      </c>
      <c r="F13" s="3">
        <v>0.9245915099127181</v>
      </c>
      <c r="H13" s="5" t="s">
        <v>16171</v>
      </c>
      <c r="I13" t="s">
        <v>16174</v>
      </c>
    </row>
    <row r="14" spans="1:9" x14ac:dyDescent="0.25">
      <c r="A14" s="6" t="s">
        <v>16108</v>
      </c>
      <c r="B14" s="4">
        <v>19655422530</v>
      </c>
      <c r="E14" s="6" t="s">
        <v>65</v>
      </c>
      <c r="F14" s="3">
        <v>0.92437771529031887</v>
      </c>
      <c r="H14" s="6" t="s">
        <v>475</v>
      </c>
      <c r="I14" s="3">
        <v>0.84720169237562237</v>
      </c>
    </row>
    <row r="15" spans="1:9" x14ac:dyDescent="0.25">
      <c r="E15" s="6" t="s">
        <v>29</v>
      </c>
      <c r="F15" s="3">
        <v>0.92350965317335787</v>
      </c>
      <c r="H15" s="6" t="s">
        <v>23</v>
      </c>
      <c r="I15" s="3">
        <v>0.91845625139726406</v>
      </c>
    </row>
    <row r="16" spans="1:9" x14ac:dyDescent="0.25">
      <c r="E16" s="6" t="s">
        <v>383</v>
      </c>
      <c r="F16" s="3">
        <v>0.92299262261771498</v>
      </c>
      <c r="H16" s="6" t="s">
        <v>383</v>
      </c>
      <c r="I16" s="3">
        <v>0.92299262261771498</v>
      </c>
    </row>
    <row r="17" spans="1:9" x14ac:dyDescent="0.25">
      <c r="A17" s="6" t="s">
        <v>16176</v>
      </c>
      <c r="E17" s="6" t="s">
        <v>23</v>
      </c>
      <c r="F17" s="3">
        <v>0.91845625139726406</v>
      </c>
      <c r="H17" s="6" t="s">
        <v>29</v>
      </c>
      <c r="I17" s="3">
        <v>0.92350965317335787</v>
      </c>
    </row>
    <row r="18" spans="1:9" x14ac:dyDescent="0.25">
      <c r="A18" s="5" t="s">
        <v>16170</v>
      </c>
      <c r="B18" t="s">
        <v>16172</v>
      </c>
      <c r="E18" s="6" t="s">
        <v>475</v>
      </c>
      <c r="F18" s="3">
        <v>0.84720169237562237</v>
      </c>
      <c r="H18" s="6" t="s">
        <v>65</v>
      </c>
      <c r="I18" s="3">
        <v>0.92437771529031887</v>
      </c>
    </row>
    <row r="19" spans="1:9" x14ac:dyDescent="0.25">
      <c r="A19" s="6" t="s">
        <v>711</v>
      </c>
      <c r="B19" s="4">
        <v>-23664</v>
      </c>
      <c r="E19" s="6" t="s">
        <v>16108</v>
      </c>
      <c r="F19" s="3">
        <v>0.9207264087341297</v>
      </c>
      <c r="H19" s="6" t="s">
        <v>16108</v>
      </c>
      <c r="I19" s="3">
        <v>0.91040169867865972</v>
      </c>
    </row>
    <row r="20" spans="1:9" x14ac:dyDescent="0.25">
      <c r="A20" s="6" t="s">
        <v>1100</v>
      </c>
      <c r="B20" s="4">
        <v>0</v>
      </c>
    </row>
    <row r="21" spans="1:9" x14ac:dyDescent="0.25">
      <c r="A21" s="6" t="s">
        <v>16054</v>
      </c>
      <c r="B21" s="4">
        <v>580</v>
      </c>
      <c r="E21" s="6" t="s">
        <v>16173</v>
      </c>
    </row>
    <row r="22" spans="1:9" x14ac:dyDescent="0.25">
      <c r="A22" s="6" t="s">
        <v>16048</v>
      </c>
      <c r="B22" s="4">
        <v>3190</v>
      </c>
      <c r="E22" s="6" t="s">
        <v>16180</v>
      </c>
    </row>
    <row r="23" spans="1:9" x14ac:dyDescent="0.25">
      <c r="A23" s="6" t="s">
        <v>16044</v>
      </c>
      <c r="B23" s="4">
        <v>4408</v>
      </c>
      <c r="D23">
        <v>1</v>
      </c>
      <c r="E23" s="6" t="s">
        <v>16193</v>
      </c>
    </row>
    <row r="24" spans="1:9" x14ac:dyDescent="0.25">
      <c r="A24" s="6" t="s">
        <v>16032</v>
      </c>
      <c r="B24" s="4">
        <v>19372</v>
      </c>
      <c r="D24">
        <v>2</v>
      </c>
      <c r="E24" s="6" t="s">
        <v>16195</v>
      </c>
    </row>
    <row r="25" spans="1:9" x14ac:dyDescent="0.25">
      <c r="A25" s="6" t="s">
        <v>16024</v>
      </c>
      <c r="B25" s="4">
        <v>26912</v>
      </c>
      <c r="D25">
        <v>3</v>
      </c>
      <c r="E25" t="s">
        <v>16194</v>
      </c>
    </row>
    <row r="26" spans="1:9" x14ac:dyDescent="0.25">
      <c r="A26" s="6" t="s">
        <v>16028</v>
      </c>
      <c r="B26" s="4">
        <v>27144</v>
      </c>
      <c r="E26" s="6" t="s">
        <v>16196</v>
      </c>
    </row>
    <row r="27" spans="1:9" x14ac:dyDescent="0.25">
      <c r="A27" s="6" t="s">
        <v>16020</v>
      </c>
      <c r="B27" s="4">
        <v>32190</v>
      </c>
      <c r="D27">
        <v>4</v>
      </c>
      <c r="E27" s="6" t="s">
        <v>16197</v>
      </c>
    </row>
    <row r="28" spans="1:9" x14ac:dyDescent="0.25">
      <c r="A28" s="6" t="s">
        <v>1090</v>
      </c>
      <c r="B28" s="4">
        <v>34336</v>
      </c>
      <c r="D28">
        <v>5</v>
      </c>
      <c r="E28" t="s">
        <v>16198</v>
      </c>
    </row>
    <row r="29" spans="1:9" x14ac:dyDescent="0.25">
      <c r="A29" s="6" t="s">
        <v>16108</v>
      </c>
      <c r="B29" s="4">
        <v>124468</v>
      </c>
      <c r="D29">
        <v>6</v>
      </c>
      <c r="E29" s="6" t="s">
        <v>16199</v>
      </c>
    </row>
    <row r="33" spans="1:18" x14ac:dyDescent="0.25">
      <c r="A33" s="5" t="s">
        <v>16181</v>
      </c>
      <c r="B33" s="5" t="s">
        <v>16182</v>
      </c>
    </row>
    <row r="34" spans="1:18" x14ac:dyDescent="0.25">
      <c r="A34" s="5" t="s">
        <v>16171</v>
      </c>
      <c r="B34" t="s">
        <v>24</v>
      </c>
      <c r="C34" t="s">
        <v>76</v>
      </c>
      <c r="D34" t="s">
        <v>112</v>
      </c>
      <c r="E34" t="s">
        <v>66</v>
      </c>
      <c r="F34" t="s">
        <v>34</v>
      </c>
      <c r="G34" t="s">
        <v>56</v>
      </c>
      <c r="H34" t="s">
        <v>324</v>
      </c>
      <c r="I34" t="s">
        <v>50</v>
      </c>
      <c r="J34" t="s">
        <v>1120</v>
      </c>
      <c r="K34" t="s">
        <v>5371</v>
      </c>
      <c r="L34" t="s">
        <v>1130</v>
      </c>
      <c r="M34" t="s">
        <v>1115</v>
      </c>
      <c r="N34" t="s">
        <v>11223</v>
      </c>
      <c r="O34" t="s">
        <v>1220</v>
      </c>
      <c r="P34" t="s">
        <v>1125</v>
      </c>
      <c r="Q34" t="s">
        <v>1137</v>
      </c>
      <c r="R34" t="s">
        <v>16108</v>
      </c>
    </row>
    <row r="35" spans="1:18" x14ac:dyDescent="0.25">
      <c r="A35" s="6" t="s">
        <v>29</v>
      </c>
      <c r="B35" s="4">
        <v>8627252.5</v>
      </c>
      <c r="C35" s="4">
        <v>420492.5</v>
      </c>
      <c r="D35" s="4"/>
      <c r="E35" s="4">
        <v>96666.666666666672</v>
      </c>
      <c r="F35" s="4">
        <v>375545.20833333331</v>
      </c>
      <c r="G35" s="4">
        <v>0</v>
      </c>
      <c r="H35" s="4">
        <v>0</v>
      </c>
      <c r="I35" s="4">
        <v>58538.82547169811</v>
      </c>
      <c r="J35" s="4">
        <v>0</v>
      </c>
      <c r="K35" s="4"/>
      <c r="L35" s="4">
        <v>0</v>
      </c>
      <c r="M35" s="4">
        <v>0</v>
      </c>
      <c r="N35" s="4"/>
      <c r="O35" s="4"/>
      <c r="P35" s="4">
        <v>0</v>
      </c>
      <c r="Q35" s="4">
        <v>0</v>
      </c>
      <c r="R35" s="4">
        <v>238321.29301075268</v>
      </c>
    </row>
    <row r="36" spans="1:18" x14ac:dyDescent="0.25">
      <c r="A36" s="6" t="s">
        <v>39</v>
      </c>
      <c r="B36" s="4">
        <v>3638600</v>
      </c>
      <c r="C36" s="4">
        <v>121778.25</v>
      </c>
      <c r="D36" s="4">
        <v>0</v>
      </c>
      <c r="E36" s="4">
        <v>74358.974358974359</v>
      </c>
      <c r="F36" s="4">
        <v>175301.56435643564</v>
      </c>
      <c r="G36" s="4">
        <v>0</v>
      </c>
      <c r="H36" s="4"/>
      <c r="I36" s="4">
        <v>50538.834951456309</v>
      </c>
      <c r="J36" s="4">
        <v>0</v>
      </c>
      <c r="K36" s="4"/>
      <c r="L36" s="4">
        <v>0</v>
      </c>
      <c r="M36" s="4">
        <v>0</v>
      </c>
      <c r="N36" s="4"/>
      <c r="O36" s="4"/>
      <c r="P36" s="4">
        <v>0</v>
      </c>
      <c r="Q36" s="4">
        <v>0</v>
      </c>
      <c r="R36" s="4">
        <v>116947.4472361809</v>
      </c>
    </row>
    <row r="37" spans="1:18" x14ac:dyDescent="0.25">
      <c r="A37" s="6" t="s">
        <v>65</v>
      </c>
      <c r="B37" s="4"/>
      <c r="C37" s="4">
        <v>608020</v>
      </c>
      <c r="D37" s="4">
        <v>870000</v>
      </c>
      <c r="E37" s="4">
        <v>432156.86274509801</v>
      </c>
      <c r="F37" s="4">
        <v>73690.927152317876</v>
      </c>
      <c r="G37" s="4">
        <v>0</v>
      </c>
      <c r="H37" s="4"/>
      <c r="I37" s="4">
        <v>0</v>
      </c>
      <c r="J37" s="4">
        <v>0</v>
      </c>
      <c r="K37" s="4"/>
      <c r="L37" s="4">
        <v>0</v>
      </c>
      <c r="M37" s="4">
        <v>0</v>
      </c>
      <c r="N37" s="4"/>
      <c r="O37" s="4">
        <v>0</v>
      </c>
      <c r="P37" s="4"/>
      <c r="Q37" s="4">
        <v>0</v>
      </c>
      <c r="R37" s="4">
        <v>99988.709677419349</v>
      </c>
    </row>
    <row r="38" spans="1:18" x14ac:dyDescent="0.25">
      <c r="A38" s="6" t="s">
        <v>23</v>
      </c>
      <c r="B38" s="4">
        <v>2713298</v>
      </c>
      <c r="C38" s="4">
        <v>71419.75</v>
      </c>
      <c r="D38" s="4">
        <v>87000</v>
      </c>
      <c r="E38" s="4">
        <v>100804</v>
      </c>
      <c r="F38" s="4">
        <v>79447.916666666672</v>
      </c>
      <c r="G38" s="4">
        <v>47542.6</v>
      </c>
      <c r="H38" s="4">
        <v>0</v>
      </c>
      <c r="I38" s="4">
        <v>5704.3924914675772</v>
      </c>
      <c r="J38" s="4">
        <v>0</v>
      </c>
      <c r="K38" s="4"/>
      <c r="L38" s="4">
        <v>0</v>
      </c>
      <c r="M38" s="4">
        <v>0</v>
      </c>
      <c r="N38" s="4"/>
      <c r="O38" s="4"/>
      <c r="P38" s="4">
        <v>0</v>
      </c>
      <c r="Q38" s="4">
        <v>0</v>
      </c>
      <c r="R38" s="4">
        <v>88571.554156171289</v>
      </c>
    </row>
    <row r="39" spans="1:18" x14ac:dyDescent="0.25">
      <c r="A39" s="6" t="s">
        <v>75</v>
      </c>
      <c r="B39" s="4">
        <v>76063.318181818177</v>
      </c>
      <c r="C39" s="4">
        <v>3314700</v>
      </c>
      <c r="D39" s="4"/>
      <c r="E39" s="4">
        <v>233452.63636363635</v>
      </c>
      <c r="F39" s="4">
        <v>183396</v>
      </c>
      <c r="G39" s="4">
        <v>29000</v>
      </c>
      <c r="H39" s="4"/>
      <c r="I39" s="4">
        <v>5652.583333333333</v>
      </c>
      <c r="J39" s="4"/>
      <c r="K39" s="4"/>
      <c r="L39" s="4">
        <v>0</v>
      </c>
      <c r="M39" s="4">
        <v>0</v>
      </c>
      <c r="N39" s="4"/>
      <c r="O39" s="4"/>
      <c r="P39" s="4"/>
      <c r="Q39" s="4">
        <v>0</v>
      </c>
      <c r="R39" s="4">
        <v>80184.221917808216</v>
      </c>
    </row>
    <row r="40" spans="1:18" x14ac:dyDescent="0.25">
      <c r="A40" s="6" t="s">
        <v>55</v>
      </c>
      <c r="B40" s="4">
        <v>1487874</v>
      </c>
      <c r="C40" s="4"/>
      <c r="D40" s="4">
        <v>0</v>
      </c>
      <c r="E40" s="4">
        <v>118900</v>
      </c>
      <c r="F40" s="4">
        <v>73642.772277227719</v>
      </c>
      <c r="G40" s="4">
        <v>1900255</v>
      </c>
      <c r="H40" s="4">
        <v>0</v>
      </c>
      <c r="I40" s="4">
        <v>9889.4009216589857</v>
      </c>
      <c r="J40" s="4">
        <v>0</v>
      </c>
      <c r="K40" s="4"/>
      <c r="L40" s="4"/>
      <c r="M40" s="4">
        <v>0</v>
      </c>
      <c r="N40" s="4"/>
      <c r="O40" s="4"/>
      <c r="P40" s="4">
        <v>0</v>
      </c>
      <c r="Q40" s="4">
        <v>0</v>
      </c>
      <c r="R40" s="4">
        <v>72391.186868686869</v>
      </c>
    </row>
    <row r="41" spans="1:18" x14ac:dyDescent="0.25">
      <c r="A41" s="6" t="s">
        <v>133</v>
      </c>
      <c r="B41" s="4">
        <v>125376.66666666667</v>
      </c>
      <c r="C41" s="4">
        <v>391500</v>
      </c>
      <c r="D41" s="4"/>
      <c r="E41" s="4">
        <v>311686.95652173914</v>
      </c>
      <c r="F41" s="4">
        <v>57286.892857142855</v>
      </c>
      <c r="G41" s="4">
        <v>0</v>
      </c>
      <c r="H41" s="4">
        <v>398932.5</v>
      </c>
      <c r="I41" s="4">
        <v>3521.4285714285716</v>
      </c>
      <c r="J41" s="4">
        <v>0</v>
      </c>
      <c r="K41" s="4"/>
      <c r="L41" s="4">
        <v>0</v>
      </c>
      <c r="M41" s="4">
        <v>0</v>
      </c>
      <c r="N41" s="4"/>
      <c r="O41" s="4"/>
      <c r="P41" s="4"/>
      <c r="Q41" s="4">
        <v>0</v>
      </c>
      <c r="R41" s="4">
        <v>33551.287153652396</v>
      </c>
    </row>
    <row r="42" spans="1:18" x14ac:dyDescent="0.25">
      <c r="A42" s="6" t="s">
        <v>128</v>
      </c>
      <c r="B42" s="4">
        <v>455300</v>
      </c>
      <c r="C42" s="4">
        <v>804750</v>
      </c>
      <c r="D42" s="4">
        <v>0</v>
      </c>
      <c r="E42" s="4">
        <v>131686.36363636365</v>
      </c>
      <c r="F42" s="4">
        <v>147534.87804878049</v>
      </c>
      <c r="G42" s="4">
        <v>0</v>
      </c>
      <c r="H42" s="4">
        <v>0</v>
      </c>
      <c r="I42" s="4">
        <v>4630.3016393442622</v>
      </c>
      <c r="J42" s="4">
        <v>0</v>
      </c>
      <c r="K42" s="4">
        <v>0</v>
      </c>
      <c r="L42" s="4">
        <v>0</v>
      </c>
      <c r="M42" s="4">
        <v>0</v>
      </c>
      <c r="N42" s="4">
        <v>0</v>
      </c>
      <c r="O42" s="4"/>
      <c r="P42" s="4">
        <v>0</v>
      </c>
      <c r="Q42" s="4">
        <v>0</v>
      </c>
      <c r="R42" s="4">
        <v>33210.581453634084</v>
      </c>
    </row>
    <row r="43" spans="1:18" x14ac:dyDescent="0.25">
      <c r="A43" s="6" t="s">
        <v>89</v>
      </c>
      <c r="B43" s="4">
        <v>0</v>
      </c>
      <c r="C43" s="4">
        <v>0</v>
      </c>
      <c r="D43" s="4">
        <v>0</v>
      </c>
      <c r="E43" s="4">
        <v>21153.428571428572</v>
      </c>
      <c r="F43" s="4">
        <v>157345.88</v>
      </c>
      <c r="G43" s="4">
        <v>0</v>
      </c>
      <c r="H43" s="4">
        <v>0</v>
      </c>
      <c r="I43" s="4">
        <v>13676.511111111111</v>
      </c>
      <c r="J43" s="4"/>
      <c r="K43" s="4"/>
      <c r="L43" s="4">
        <v>0</v>
      </c>
      <c r="M43" s="4"/>
      <c r="N43" s="4"/>
      <c r="O43" s="4"/>
      <c r="P43" s="4"/>
      <c r="Q43" s="4">
        <v>0</v>
      </c>
      <c r="R43" s="4">
        <v>31314.186104218363</v>
      </c>
    </row>
    <row r="44" spans="1:18" x14ac:dyDescent="0.25">
      <c r="A44" s="6" t="s">
        <v>123</v>
      </c>
      <c r="B44" s="4">
        <v>504600</v>
      </c>
      <c r="C44" s="4">
        <v>0</v>
      </c>
      <c r="D44" s="4"/>
      <c r="E44" s="4">
        <v>24650</v>
      </c>
      <c r="F44" s="4">
        <v>66683.938461538462</v>
      </c>
      <c r="G44" s="4">
        <v>0</v>
      </c>
      <c r="H44" s="4"/>
      <c r="I44" s="4">
        <v>12995.845588235294</v>
      </c>
      <c r="J44" s="4">
        <v>0</v>
      </c>
      <c r="K44" s="4"/>
      <c r="L44" s="4">
        <v>0</v>
      </c>
      <c r="M44" s="4">
        <v>0</v>
      </c>
      <c r="N44" s="4"/>
      <c r="O44" s="4">
        <v>0</v>
      </c>
      <c r="P44" s="4">
        <v>0</v>
      </c>
      <c r="Q44" s="4">
        <v>0</v>
      </c>
      <c r="R44" s="4">
        <v>27760.164588528678</v>
      </c>
    </row>
    <row r="45" spans="1:18" x14ac:dyDescent="0.25">
      <c r="A45" s="6" t="s">
        <v>191</v>
      </c>
      <c r="B45" s="4">
        <v>415666.66666666669</v>
      </c>
      <c r="C45" s="4">
        <v>0</v>
      </c>
      <c r="D45" s="4">
        <v>0</v>
      </c>
      <c r="E45" s="4">
        <v>0</v>
      </c>
      <c r="F45" s="4">
        <v>59204.644736842107</v>
      </c>
      <c r="G45" s="4">
        <v>0</v>
      </c>
      <c r="H45" s="4">
        <v>0</v>
      </c>
      <c r="I45" s="4">
        <v>2938.1459854014597</v>
      </c>
      <c r="J45" s="4">
        <v>0</v>
      </c>
      <c r="K45" s="4"/>
      <c r="L45" s="4">
        <v>0</v>
      </c>
      <c r="M45" s="4">
        <v>0</v>
      </c>
      <c r="N45" s="4"/>
      <c r="O45" s="4"/>
      <c r="P45" s="4">
        <v>0</v>
      </c>
      <c r="Q45" s="4">
        <v>0</v>
      </c>
      <c r="R45" s="4">
        <v>16257.084367245658</v>
      </c>
    </row>
    <row r="46" spans="1:18" x14ac:dyDescent="0.25">
      <c r="A46" s="6" t="s">
        <v>383</v>
      </c>
      <c r="B46" s="4">
        <v>7938.75</v>
      </c>
      <c r="C46" s="4">
        <v>0</v>
      </c>
      <c r="D46" s="4">
        <v>0</v>
      </c>
      <c r="E46" s="4">
        <v>48731.6</v>
      </c>
      <c r="F46" s="4">
        <v>61721.666666666664</v>
      </c>
      <c r="G46" s="4">
        <v>0</v>
      </c>
      <c r="H46" s="4">
        <v>0</v>
      </c>
      <c r="I46" s="4">
        <v>7334.2101694915254</v>
      </c>
      <c r="J46" s="4">
        <v>0</v>
      </c>
      <c r="K46" s="4"/>
      <c r="L46" s="4"/>
      <c r="M46" s="4">
        <v>0</v>
      </c>
      <c r="N46" s="4">
        <v>0</v>
      </c>
      <c r="O46" s="4"/>
      <c r="P46" s="4">
        <v>0</v>
      </c>
      <c r="Q46" s="4">
        <v>0</v>
      </c>
      <c r="R46" s="4">
        <v>11297.766570605187</v>
      </c>
    </row>
    <row r="47" spans="1:18" x14ac:dyDescent="0.25">
      <c r="A47" s="6" t="s">
        <v>344</v>
      </c>
      <c r="B47" s="4">
        <v>181498.57142857142</v>
      </c>
      <c r="C47" s="4">
        <v>0</v>
      </c>
      <c r="D47" s="4">
        <v>0</v>
      </c>
      <c r="E47" s="4">
        <v>10113.75</v>
      </c>
      <c r="F47" s="4">
        <v>18646.567164179105</v>
      </c>
      <c r="G47" s="4">
        <v>0</v>
      </c>
      <c r="H47" s="4">
        <v>0</v>
      </c>
      <c r="I47" s="4">
        <v>2362.6343283582091</v>
      </c>
      <c r="J47" s="4">
        <v>0</v>
      </c>
      <c r="K47" s="4"/>
      <c r="L47" s="4">
        <v>0</v>
      </c>
      <c r="M47" s="4">
        <v>0</v>
      </c>
      <c r="N47" s="4"/>
      <c r="O47" s="4"/>
      <c r="P47" s="4">
        <v>0</v>
      </c>
      <c r="Q47" s="4">
        <v>0</v>
      </c>
      <c r="R47" s="4">
        <v>8489.3150000000005</v>
      </c>
    </row>
    <row r="48" spans="1:18" x14ac:dyDescent="0.25">
      <c r="A48" s="6" t="s">
        <v>554</v>
      </c>
      <c r="B48" s="4">
        <v>66395.5</v>
      </c>
      <c r="C48" s="4">
        <v>0</v>
      </c>
      <c r="D48" s="4"/>
      <c r="E48" s="4">
        <v>0</v>
      </c>
      <c r="F48" s="4">
        <v>20959.266666666666</v>
      </c>
      <c r="G48" s="4">
        <v>0</v>
      </c>
      <c r="H48" s="4"/>
      <c r="I48" s="4">
        <v>5205.4913494809689</v>
      </c>
      <c r="J48" s="4">
        <v>0</v>
      </c>
      <c r="K48" s="4"/>
      <c r="L48" s="4"/>
      <c r="M48" s="4">
        <v>0</v>
      </c>
      <c r="N48" s="4">
        <v>0</v>
      </c>
      <c r="O48" s="4"/>
      <c r="P48" s="4">
        <v>0</v>
      </c>
      <c r="Q48" s="4">
        <v>0</v>
      </c>
      <c r="R48" s="4">
        <v>7723.2780612244896</v>
      </c>
    </row>
    <row r="49" spans="1:18" x14ac:dyDescent="0.25">
      <c r="A49" s="6" t="s">
        <v>475</v>
      </c>
      <c r="B49" s="4">
        <v>0</v>
      </c>
      <c r="C49" s="4"/>
      <c r="D49" s="4">
        <v>0</v>
      </c>
      <c r="E49" s="4">
        <v>0</v>
      </c>
      <c r="F49" s="4">
        <v>66558.625</v>
      </c>
      <c r="G49" s="4">
        <v>14500</v>
      </c>
      <c r="H49" s="4"/>
      <c r="I49" s="4">
        <v>3407.3858267716537</v>
      </c>
      <c r="J49" s="4"/>
      <c r="K49" s="4"/>
      <c r="L49" s="4"/>
      <c r="M49" s="4">
        <v>0</v>
      </c>
      <c r="N49" s="4">
        <v>0</v>
      </c>
      <c r="O49" s="4"/>
      <c r="P49" s="4"/>
      <c r="Q49" s="4">
        <v>0</v>
      </c>
      <c r="R49" s="4">
        <v>6952.4965034965035</v>
      </c>
    </row>
    <row r="50" spans="1:18" x14ac:dyDescent="0.25">
      <c r="A50" s="6" t="s">
        <v>16108</v>
      </c>
      <c r="B50" s="4">
        <v>1157468.024691358</v>
      </c>
      <c r="C50" s="4">
        <v>500429.89090909093</v>
      </c>
      <c r="D50" s="4">
        <v>209823.5294117647</v>
      </c>
      <c r="E50" s="4">
        <v>140213.21538461538</v>
      </c>
      <c r="F50" s="4">
        <v>115131.81882591093</v>
      </c>
      <c r="G50" s="4">
        <v>75218.267857142855</v>
      </c>
      <c r="H50" s="4">
        <v>41992.894736842107</v>
      </c>
      <c r="I50" s="4">
        <v>11402.217458279845</v>
      </c>
      <c r="J50" s="4">
        <v>0</v>
      </c>
      <c r="K50" s="4">
        <v>0</v>
      </c>
      <c r="L50" s="4">
        <v>0</v>
      </c>
      <c r="M50" s="4">
        <v>0</v>
      </c>
      <c r="N50" s="4">
        <v>0</v>
      </c>
      <c r="O50" s="4">
        <v>0</v>
      </c>
      <c r="P50" s="4">
        <v>0</v>
      </c>
      <c r="Q50" s="4">
        <v>0</v>
      </c>
      <c r="R50" s="4">
        <v>58655.848932106266</v>
      </c>
    </row>
    <row r="52" spans="1:18" x14ac:dyDescent="0.25">
      <c r="B52" t="s">
        <v>16180</v>
      </c>
    </row>
    <row r="53" spans="1:18" x14ac:dyDescent="0.25">
      <c r="A53">
        <v>1</v>
      </c>
      <c r="B53" t="s">
        <v>16200</v>
      </c>
    </row>
    <row r="54" spans="1:18" x14ac:dyDescent="0.25">
      <c r="A54">
        <v>2</v>
      </c>
      <c r="B54" t="s">
        <v>16201</v>
      </c>
    </row>
    <row r="55" spans="1:18" x14ac:dyDescent="0.25">
      <c r="A55">
        <v>3</v>
      </c>
      <c r="B55" t="s">
        <v>16202</v>
      </c>
    </row>
    <row r="56" spans="1:18" x14ac:dyDescent="0.25">
      <c r="A56">
        <v>4</v>
      </c>
      <c r="B56" t="s">
        <v>16203</v>
      </c>
    </row>
    <row r="57" spans="1:18" x14ac:dyDescent="0.25">
      <c r="B57" t="s">
        <v>16204</v>
      </c>
    </row>
    <row r="58" spans="1:18" x14ac:dyDescent="0.25">
      <c r="A58">
        <v>5</v>
      </c>
      <c r="B58" t="s">
        <v>16205</v>
      </c>
    </row>
    <row r="59" spans="1:18" x14ac:dyDescent="0.25">
      <c r="A59">
        <v>6</v>
      </c>
      <c r="B59" t="s">
        <v>16206</v>
      </c>
    </row>
    <row r="60" spans="1:18" x14ac:dyDescent="0.25">
      <c r="A60">
        <v>7</v>
      </c>
      <c r="B60" t="s">
        <v>16207</v>
      </c>
    </row>
    <row r="62" spans="1:18" x14ac:dyDescent="0.25">
      <c r="B62" t="s">
        <v>16208</v>
      </c>
    </row>
    <row r="63" spans="1:18" x14ac:dyDescent="0.25">
      <c r="A63">
        <v>1</v>
      </c>
      <c r="B63" t="s">
        <v>16209</v>
      </c>
    </row>
    <row r="64" spans="1:18" x14ac:dyDescent="0.25">
      <c r="A64">
        <v>2</v>
      </c>
      <c r="B64" t="s">
        <v>16210</v>
      </c>
    </row>
    <row r="65" spans="1:2" x14ac:dyDescent="0.25">
      <c r="A65">
        <v>3</v>
      </c>
      <c r="B65" t="s">
        <v>16211</v>
      </c>
    </row>
    <row r="66" spans="1:2" x14ac:dyDescent="0.25">
      <c r="A66">
        <v>4</v>
      </c>
      <c r="B66" t="s">
        <v>16212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1ED52-B511-4791-91A2-1EC13197CE23}">
  <dimension ref="A1:K19"/>
  <sheetViews>
    <sheetView topLeftCell="E1" workbookViewId="0">
      <selection activeCell="J19" sqref="J19"/>
    </sheetView>
  </sheetViews>
  <sheetFormatPr defaultRowHeight="15" x14ac:dyDescent="0.25"/>
  <cols>
    <col min="1" max="1" width="13.85546875" bestFit="1" customWidth="1"/>
    <col min="2" max="2" width="14.85546875" bestFit="1" customWidth="1"/>
    <col min="3" max="3" width="13.7109375" bestFit="1" customWidth="1"/>
    <col min="6" max="6" width="32.7109375" bestFit="1" customWidth="1"/>
    <col min="7" max="7" width="13.85546875" bestFit="1" customWidth="1"/>
    <col min="8" max="8" width="13.7109375" bestFit="1" customWidth="1"/>
    <col min="10" max="10" width="12.42578125" bestFit="1" customWidth="1"/>
  </cols>
  <sheetData>
    <row r="1" spans="1:11" x14ac:dyDescent="0.25">
      <c r="F1" s="5" t="s">
        <v>16116</v>
      </c>
      <c r="G1" t="s">
        <v>16115</v>
      </c>
    </row>
    <row r="2" spans="1:11" x14ac:dyDescent="0.25">
      <c r="A2" t="s">
        <v>16110</v>
      </c>
      <c r="F2" s="5" t="s">
        <v>16106</v>
      </c>
      <c r="G2" t="s">
        <v>16113</v>
      </c>
      <c r="K2" t="s">
        <v>16180</v>
      </c>
    </row>
    <row r="3" spans="1:11" x14ac:dyDescent="0.25">
      <c r="A3" t="s">
        <v>16111</v>
      </c>
      <c r="B3" s="4">
        <f>_xlfn.QUARTILE.INC(Sales_Datas[base_price],1)</f>
        <v>632200</v>
      </c>
      <c r="C3" s="4"/>
      <c r="J3">
        <v>1</v>
      </c>
      <c r="K3" t="s">
        <v>16213</v>
      </c>
    </row>
    <row r="4" spans="1:11" x14ac:dyDescent="0.25">
      <c r="A4" t="s">
        <v>16112</v>
      </c>
      <c r="B4" s="4">
        <f>_xlfn.QUARTILE.INC(Sales_Datas[base_price],1)</f>
        <v>632200</v>
      </c>
      <c r="C4" s="4">
        <f>_xlfn.QUARTILE.INC(Sales_Datas[base_price],3)</f>
        <v>10092000</v>
      </c>
      <c r="F4" s="5" t="s">
        <v>16132</v>
      </c>
      <c r="G4" t="s">
        <v>16133</v>
      </c>
      <c r="H4" t="s">
        <v>16184</v>
      </c>
      <c r="J4">
        <v>2</v>
      </c>
      <c r="K4" t="s">
        <v>16214</v>
      </c>
    </row>
    <row r="5" spans="1:11" x14ac:dyDescent="0.25">
      <c r="A5" t="s">
        <v>16113</v>
      </c>
      <c r="B5" s="4">
        <f>_xlfn.QUARTILE.INC(Sales_Datas[base_price],3)</f>
        <v>10092000</v>
      </c>
      <c r="C5" s="4"/>
      <c r="F5" s="6" t="s">
        <v>1275</v>
      </c>
      <c r="G5" s="4">
        <v>893740900</v>
      </c>
      <c r="H5" s="1">
        <v>67</v>
      </c>
      <c r="J5">
        <v>3</v>
      </c>
      <c r="K5" t="s">
        <v>16215</v>
      </c>
    </row>
    <row r="6" spans="1:11" x14ac:dyDescent="0.25">
      <c r="F6" s="6" t="s">
        <v>84</v>
      </c>
      <c r="G6" s="4">
        <v>1876655000</v>
      </c>
      <c r="H6" s="1">
        <v>41</v>
      </c>
      <c r="J6">
        <v>4</v>
      </c>
      <c r="K6" t="s">
        <v>16216</v>
      </c>
    </row>
    <row r="7" spans="1:11" x14ac:dyDescent="0.25">
      <c r="A7" t="s">
        <v>16185</v>
      </c>
      <c r="F7" s="6" t="s">
        <v>1119</v>
      </c>
      <c r="G7" s="4">
        <v>690179400</v>
      </c>
      <c r="H7" s="1">
        <v>35</v>
      </c>
      <c r="J7">
        <v>5</v>
      </c>
      <c r="K7" t="s">
        <v>16217</v>
      </c>
    </row>
    <row r="8" spans="1:11" x14ac:dyDescent="0.25">
      <c r="A8" s="5" t="s">
        <v>16116</v>
      </c>
      <c r="B8" t="s">
        <v>16115</v>
      </c>
      <c r="F8" s="6" t="s">
        <v>1110</v>
      </c>
      <c r="G8" s="4">
        <v>916852900</v>
      </c>
      <c r="H8" s="1">
        <v>30</v>
      </c>
      <c r="J8">
        <v>6</v>
      </c>
      <c r="K8" t="s">
        <v>16218</v>
      </c>
    </row>
    <row r="9" spans="1:11" x14ac:dyDescent="0.25">
      <c r="F9" s="6" t="s">
        <v>1301</v>
      </c>
      <c r="G9" s="4">
        <v>1299977200</v>
      </c>
      <c r="H9" s="1">
        <v>26</v>
      </c>
      <c r="J9">
        <v>7</v>
      </c>
      <c r="K9" t="s">
        <v>16219</v>
      </c>
    </row>
    <row r="10" spans="1:11" x14ac:dyDescent="0.25">
      <c r="A10" s="5" t="s">
        <v>16183</v>
      </c>
      <c r="B10" t="s">
        <v>16133</v>
      </c>
      <c r="C10" t="s">
        <v>16184</v>
      </c>
      <c r="F10" s="6" t="s">
        <v>1124</v>
      </c>
      <c r="G10" s="4">
        <v>715278800</v>
      </c>
      <c r="H10" s="1">
        <v>25</v>
      </c>
      <c r="J10">
        <v>8</v>
      </c>
      <c r="K10" t="s">
        <v>16220</v>
      </c>
    </row>
    <row r="11" spans="1:11" x14ac:dyDescent="0.25">
      <c r="A11" s="6" t="s">
        <v>16113</v>
      </c>
      <c r="B11" s="4">
        <v>63094835150</v>
      </c>
      <c r="C11" s="1">
        <v>1844</v>
      </c>
      <c r="F11" s="6" t="s">
        <v>403</v>
      </c>
      <c r="G11" s="4">
        <v>1303987000</v>
      </c>
      <c r="H11" s="1">
        <v>23</v>
      </c>
    </row>
    <row r="12" spans="1:11" x14ac:dyDescent="0.25">
      <c r="A12" s="6" t="s">
        <v>16112</v>
      </c>
      <c r="B12" s="4">
        <v>20247019743</v>
      </c>
      <c r="C12" s="1">
        <v>5740</v>
      </c>
      <c r="F12" s="6" t="s">
        <v>1114</v>
      </c>
      <c r="G12" s="4">
        <v>816626800</v>
      </c>
      <c r="H12" s="1">
        <v>22</v>
      </c>
      <c r="K12" t="s">
        <v>16222</v>
      </c>
    </row>
    <row r="13" spans="1:11" x14ac:dyDescent="0.25">
      <c r="A13" s="6" t="s">
        <v>16111</v>
      </c>
      <c r="B13" s="4">
        <v>1578841241</v>
      </c>
      <c r="C13" s="1">
        <v>5734</v>
      </c>
      <c r="F13" s="6" t="s">
        <v>1396</v>
      </c>
      <c r="G13" s="4">
        <v>264898100</v>
      </c>
      <c r="H13" s="1">
        <v>21</v>
      </c>
      <c r="J13">
        <v>1</v>
      </c>
      <c r="K13" t="s">
        <v>16221</v>
      </c>
    </row>
    <row r="14" spans="1:11" x14ac:dyDescent="0.25">
      <c r="A14" s="6" t="s">
        <v>16108</v>
      </c>
      <c r="B14" s="4">
        <v>84920696134</v>
      </c>
      <c r="C14" s="1">
        <v>13318</v>
      </c>
      <c r="F14" s="6" t="s">
        <v>1626</v>
      </c>
      <c r="G14" s="4">
        <v>1189270600</v>
      </c>
      <c r="H14" s="1">
        <v>21</v>
      </c>
      <c r="J14">
        <v>2</v>
      </c>
      <c r="K14" t="s">
        <v>16223</v>
      </c>
    </row>
    <row r="15" spans="1:11" x14ac:dyDescent="0.25">
      <c r="F15" s="6" t="s">
        <v>16108</v>
      </c>
      <c r="G15" s="4">
        <v>9967466700</v>
      </c>
      <c r="H15" s="1">
        <v>311</v>
      </c>
      <c r="J15">
        <v>3</v>
      </c>
      <c r="K15" t="s">
        <v>16224</v>
      </c>
    </row>
    <row r="16" spans="1:11" x14ac:dyDescent="0.25">
      <c r="J16">
        <v>4</v>
      </c>
      <c r="K16" t="s">
        <v>16225</v>
      </c>
    </row>
    <row r="17" spans="10:11" x14ac:dyDescent="0.25">
      <c r="J17">
        <v>5</v>
      </c>
      <c r="K17" t="s">
        <v>16226</v>
      </c>
    </row>
    <row r="19" spans="10:11" x14ac:dyDescent="0.25">
      <c r="J19" s="1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CEC8A-F24A-459A-82DE-178AB99A7C4E}">
  <dimension ref="A2:AO65"/>
  <sheetViews>
    <sheetView topLeftCell="AM10" zoomScale="80" zoomScaleNormal="80" workbookViewId="0">
      <selection activeCell="AU9" sqref="AU9"/>
    </sheetView>
  </sheetViews>
  <sheetFormatPr defaultRowHeight="15" x14ac:dyDescent="0.25"/>
  <cols>
    <col min="1" max="1" width="12.42578125" bestFit="1" customWidth="1"/>
    <col min="2" max="2" width="20.5703125" bestFit="1" customWidth="1"/>
    <col min="3" max="3" width="34.28515625" bestFit="1" customWidth="1"/>
    <col min="4" max="4" width="42.140625" bestFit="1" customWidth="1"/>
    <col min="5" max="5" width="30" bestFit="1" customWidth="1"/>
    <col min="6" max="6" width="31" bestFit="1" customWidth="1"/>
    <col min="7" max="7" width="14.85546875" bestFit="1" customWidth="1"/>
    <col min="8" max="8" width="14" bestFit="1" customWidth="1"/>
    <col min="9" max="9" width="12.140625" bestFit="1" customWidth="1"/>
    <col min="10" max="10" width="21" bestFit="1" customWidth="1"/>
    <col min="11" max="11" width="17" bestFit="1" customWidth="1"/>
    <col min="12" max="14" width="14.85546875" bestFit="1" customWidth="1"/>
    <col min="15" max="15" width="13.85546875" bestFit="1" customWidth="1"/>
    <col min="16" max="17" width="14.85546875" bestFit="1" customWidth="1"/>
    <col min="18" max="18" width="19.28515625" bestFit="1" customWidth="1"/>
    <col min="19" max="19" width="13.42578125" bestFit="1" customWidth="1"/>
    <col min="20" max="20" width="20.5703125" bestFit="1" customWidth="1"/>
    <col min="21" max="21" width="18.140625" customWidth="1"/>
    <col min="22" max="22" width="15.140625" bestFit="1" customWidth="1"/>
    <col min="23" max="23" width="20" customWidth="1"/>
    <col min="24" max="24" width="16.7109375" customWidth="1"/>
    <col min="25" max="25" width="15.140625" bestFit="1" customWidth="1"/>
    <col min="26" max="26" width="21.28515625" customWidth="1"/>
    <col min="27" max="27" width="15.7109375" customWidth="1"/>
    <col min="28" max="28" width="15.140625" bestFit="1" customWidth="1"/>
    <col min="29" max="29" width="20.85546875" customWidth="1"/>
    <col min="30" max="30" width="15.85546875" customWidth="1"/>
    <col min="31" max="31" width="15.140625" bestFit="1" customWidth="1"/>
    <col min="32" max="32" width="19.5703125" customWidth="1"/>
    <col min="33" max="33" width="15.28515625" customWidth="1"/>
    <col min="34" max="34" width="15.140625" bestFit="1" customWidth="1"/>
    <col min="35" max="35" width="20.140625" bestFit="1" customWidth="1"/>
    <col min="36" max="36" width="15.5703125" bestFit="1" customWidth="1"/>
    <col min="37" max="37" width="20.140625" bestFit="1" customWidth="1"/>
    <col min="38" max="38" width="11.85546875" bestFit="1" customWidth="1"/>
    <col min="39" max="39" width="21" bestFit="1" customWidth="1"/>
    <col min="40" max="40" width="4.140625" customWidth="1"/>
    <col min="41" max="41" width="21" bestFit="1" customWidth="1"/>
    <col min="42" max="42" width="23.140625" bestFit="1" customWidth="1"/>
    <col min="43" max="43" width="21" bestFit="1" customWidth="1"/>
    <col min="44" max="44" width="22.7109375" bestFit="1" customWidth="1"/>
    <col min="45" max="45" width="21" bestFit="1" customWidth="1"/>
    <col min="46" max="46" width="19.28515625" bestFit="1" customWidth="1"/>
    <col min="47" max="47" width="21" bestFit="1" customWidth="1"/>
    <col min="48" max="48" width="19.28515625" bestFit="1" customWidth="1"/>
    <col min="49" max="49" width="21" bestFit="1" customWidth="1"/>
    <col min="50" max="50" width="19.28515625" bestFit="1" customWidth="1"/>
    <col min="51" max="51" width="21" bestFit="1" customWidth="1"/>
    <col min="52" max="52" width="19.28515625" bestFit="1" customWidth="1"/>
    <col min="53" max="53" width="21" bestFit="1" customWidth="1"/>
    <col min="54" max="54" width="56.85546875" bestFit="1" customWidth="1"/>
    <col min="55" max="55" width="21" bestFit="1" customWidth="1"/>
    <col min="56" max="56" width="18.42578125" bestFit="1" customWidth="1"/>
    <col min="57" max="57" width="21" bestFit="1" customWidth="1"/>
    <col min="58" max="58" width="20.140625" bestFit="1" customWidth="1"/>
    <col min="59" max="59" width="21" bestFit="1" customWidth="1"/>
    <col min="60" max="60" width="14.140625" bestFit="1" customWidth="1"/>
    <col min="61" max="61" width="21" bestFit="1" customWidth="1"/>
    <col min="62" max="62" width="16" bestFit="1" customWidth="1"/>
    <col min="63" max="63" width="21" bestFit="1" customWidth="1"/>
    <col min="64" max="64" width="26.5703125" bestFit="1" customWidth="1"/>
    <col min="65" max="65" width="21" bestFit="1" customWidth="1"/>
    <col min="66" max="66" width="26.7109375" bestFit="1" customWidth="1"/>
    <col min="67" max="67" width="21" bestFit="1" customWidth="1"/>
    <col min="68" max="68" width="46.85546875" bestFit="1" customWidth="1"/>
    <col min="69" max="69" width="21" bestFit="1" customWidth="1"/>
    <col min="70" max="70" width="37.7109375" bestFit="1" customWidth="1"/>
    <col min="71" max="71" width="21" bestFit="1" customWidth="1"/>
    <col min="72" max="72" width="15.28515625" bestFit="1" customWidth="1"/>
    <col min="73" max="73" width="21" bestFit="1" customWidth="1"/>
    <col min="74" max="74" width="20" bestFit="1" customWidth="1"/>
    <col min="75" max="75" width="21" bestFit="1" customWidth="1"/>
    <col min="76" max="76" width="20" bestFit="1" customWidth="1"/>
    <col min="77" max="77" width="21" bestFit="1" customWidth="1"/>
    <col min="78" max="78" width="21.140625" bestFit="1" customWidth="1"/>
    <col min="79" max="79" width="21" bestFit="1" customWidth="1"/>
    <col min="80" max="80" width="33.140625" bestFit="1" customWidth="1"/>
    <col min="81" max="81" width="21" bestFit="1" customWidth="1"/>
    <col min="82" max="82" width="23.28515625" bestFit="1" customWidth="1"/>
    <col min="83" max="83" width="21" bestFit="1" customWidth="1"/>
    <col min="84" max="84" width="23.5703125" bestFit="1" customWidth="1"/>
    <col min="85" max="85" width="21" bestFit="1" customWidth="1"/>
    <col min="86" max="86" width="27" bestFit="1" customWidth="1"/>
    <col min="87" max="87" width="21" bestFit="1" customWidth="1"/>
    <col min="88" max="88" width="28.7109375" bestFit="1" customWidth="1"/>
    <col min="89" max="89" width="21" bestFit="1" customWidth="1"/>
    <col min="90" max="90" width="27" bestFit="1" customWidth="1"/>
    <col min="91" max="91" width="21" bestFit="1" customWidth="1"/>
    <col min="92" max="92" width="27.85546875" bestFit="1" customWidth="1"/>
    <col min="93" max="93" width="21" bestFit="1" customWidth="1"/>
    <col min="94" max="94" width="30.85546875" bestFit="1" customWidth="1"/>
    <col min="95" max="95" width="21" bestFit="1" customWidth="1"/>
    <col min="96" max="96" width="28" bestFit="1" customWidth="1"/>
    <col min="97" max="97" width="21" bestFit="1" customWidth="1"/>
    <col min="98" max="98" width="25.28515625" bestFit="1" customWidth="1"/>
    <col min="99" max="99" width="21" bestFit="1" customWidth="1"/>
    <col min="100" max="100" width="28.5703125" bestFit="1" customWidth="1"/>
    <col min="101" max="101" width="21" bestFit="1" customWidth="1"/>
    <col min="102" max="102" width="29.42578125" bestFit="1" customWidth="1"/>
    <col min="103" max="103" width="21" bestFit="1" customWidth="1"/>
    <col min="104" max="104" width="26.85546875" bestFit="1" customWidth="1"/>
    <col min="105" max="105" width="21" bestFit="1" customWidth="1"/>
    <col min="106" max="106" width="28" bestFit="1" customWidth="1"/>
    <col min="107" max="107" width="21" bestFit="1" customWidth="1"/>
    <col min="108" max="108" width="28.5703125" bestFit="1" customWidth="1"/>
    <col min="109" max="109" width="21" bestFit="1" customWidth="1"/>
    <col min="110" max="110" width="29.140625" bestFit="1" customWidth="1"/>
    <col min="111" max="111" width="21" bestFit="1" customWidth="1"/>
    <col min="112" max="112" width="29.42578125" bestFit="1" customWidth="1"/>
    <col min="113" max="113" width="21" bestFit="1" customWidth="1"/>
    <col min="114" max="114" width="28.28515625" bestFit="1" customWidth="1"/>
    <col min="115" max="115" width="21" bestFit="1" customWidth="1"/>
    <col min="116" max="116" width="32.5703125" bestFit="1" customWidth="1"/>
    <col min="117" max="117" width="21" bestFit="1" customWidth="1"/>
    <col min="118" max="118" width="27.85546875" bestFit="1" customWidth="1"/>
    <col min="119" max="119" width="21" bestFit="1" customWidth="1"/>
    <col min="120" max="120" width="32.28515625" bestFit="1" customWidth="1"/>
    <col min="121" max="121" width="21" bestFit="1" customWidth="1"/>
    <col min="122" max="122" width="28" bestFit="1" customWidth="1"/>
    <col min="123" max="123" width="21" bestFit="1" customWidth="1"/>
    <col min="124" max="124" width="29.42578125" bestFit="1" customWidth="1"/>
    <col min="125" max="125" width="21" bestFit="1" customWidth="1"/>
    <col min="126" max="126" width="27.5703125" bestFit="1" customWidth="1"/>
    <col min="127" max="127" width="21" bestFit="1" customWidth="1"/>
    <col min="128" max="128" width="30.140625" bestFit="1" customWidth="1"/>
    <col min="129" max="129" width="21" bestFit="1" customWidth="1"/>
    <col min="130" max="130" width="27.85546875" bestFit="1" customWidth="1"/>
    <col min="131" max="131" width="21" bestFit="1" customWidth="1"/>
    <col min="132" max="132" width="21.7109375" bestFit="1" customWidth="1"/>
    <col min="133" max="133" width="21" bestFit="1" customWidth="1"/>
    <col min="134" max="134" width="21.7109375" bestFit="1" customWidth="1"/>
    <col min="135" max="135" width="21" bestFit="1" customWidth="1"/>
    <col min="136" max="136" width="21.7109375" bestFit="1" customWidth="1"/>
    <col min="137" max="137" width="21" bestFit="1" customWidth="1"/>
    <col min="138" max="138" width="21.7109375" bestFit="1" customWidth="1"/>
    <col min="139" max="139" width="21" bestFit="1" customWidth="1"/>
    <col min="140" max="140" width="28.85546875" bestFit="1" customWidth="1"/>
    <col min="141" max="141" width="21" bestFit="1" customWidth="1"/>
    <col min="142" max="142" width="27" bestFit="1" customWidth="1"/>
    <col min="143" max="143" width="21" bestFit="1" customWidth="1"/>
    <col min="144" max="144" width="27.28515625" bestFit="1" customWidth="1"/>
    <col min="145" max="145" width="21" bestFit="1" customWidth="1"/>
    <col min="146" max="146" width="27.28515625" bestFit="1" customWidth="1"/>
    <col min="147" max="147" width="21" bestFit="1" customWidth="1"/>
    <col min="148" max="148" width="28.85546875" bestFit="1" customWidth="1"/>
    <col min="149" max="149" width="21" bestFit="1" customWidth="1"/>
    <col min="150" max="150" width="28.42578125" bestFit="1" customWidth="1"/>
    <col min="151" max="151" width="21" bestFit="1" customWidth="1"/>
    <col min="152" max="152" width="24.140625" bestFit="1" customWidth="1"/>
    <col min="153" max="153" width="21" bestFit="1" customWidth="1"/>
    <col min="154" max="154" width="24.140625" bestFit="1" customWidth="1"/>
    <col min="155" max="155" width="21" bestFit="1" customWidth="1"/>
    <col min="156" max="156" width="24.140625" bestFit="1" customWidth="1"/>
    <col min="157" max="157" width="21" bestFit="1" customWidth="1"/>
    <col min="158" max="158" width="25.140625" bestFit="1" customWidth="1"/>
    <col min="159" max="159" width="21" bestFit="1" customWidth="1"/>
    <col min="160" max="160" width="26.7109375" bestFit="1" customWidth="1"/>
    <col min="161" max="161" width="21" bestFit="1" customWidth="1"/>
    <col min="162" max="162" width="26.5703125" bestFit="1" customWidth="1"/>
    <col min="163" max="163" width="21" bestFit="1" customWidth="1"/>
    <col min="164" max="164" width="27.140625" bestFit="1" customWidth="1"/>
    <col min="165" max="165" width="21" bestFit="1" customWidth="1"/>
    <col min="166" max="166" width="26.7109375" bestFit="1" customWidth="1"/>
    <col min="167" max="167" width="21" bestFit="1" customWidth="1"/>
    <col min="168" max="168" width="31.85546875" bestFit="1" customWidth="1"/>
    <col min="169" max="169" width="21" bestFit="1" customWidth="1"/>
    <col min="170" max="170" width="18.85546875" bestFit="1" customWidth="1"/>
    <col min="171" max="171" width="21" bestFit="1" customWidth="1"/>
    <col min="172" max="172" width="15.85546875" bestFit="1" customWidth="1"/>
    <col min="173" max="173" width="21" bestFit="1" customWidth="1"/>
    <col min="174" max="174" width="21.42578125" bestFit="1" customWidth="1"/>
    <col min="175" max="175" width="21" bestFit="1" customWidth="1"/>
    <col min="176" max="176" width="15" bestFit="1" customWidth="1"/>
    <col min="177" max="177" width="21" bestFit="1" customWidth="1"/>
    <col min="178" max="178" width="15.5703125" bestFit="1" customWidth="1"/>
    <col min="179" max="179" width="21" bestFit="1" customWidth="1"/>
    <col min="180" max="180" width="21.42578125" bestFit="1" customWidth="1"/>
    <col min="181" max="181" width="21" bestFit="1" customWidth="1"/>
    <col min="182" max="182" width="39.7109375" bestFit="1" customWidth="1"/>
    <col min="183" max="183" width="21" bestFit="1" customWidth="1"/>
    <col min="184" max="184" width="30" bestFit="1" customWidth="1"/>
    <col min="185" max="185" width="21" bestFit="1" customWidth="1"/>
    <col min="186" max="186" width="30.28515625" bestFit="1" customWidth="1"/>
    <col min="187" max="187" width="21" bestFit="1" customWidth="1"/>
    <col min="188" max="188" width="29.42578125" bestFit="1" customWidth="1"/>
    <col min="189" max="189" width="21" bestFit="1" customWidth="1"/>
    <col min="190" max="190" width="26.5703125" bestFit="1" customWidth="1"/>
    <col min="191" max="191" width="21" bestFit="1" customWidth="1"/>
    <col min="192" max="192" width="27.7109375" bestFit="1" customWidth="1"/>
    <col min="193" max="193" width="21" bestFit="1" customWidth="1"/>
    <col min="194" max="194" width="24.5703125" bestFit="1" customWidth="1"/>
    <col min="195" max="195" width="21" bestFit="1" customWidth="1"/>
    <col min="196" max="196" width="24.5703125" bestFit="1" customWidth="1"/>
    <col min="197" max="197" width="21" bestFit="1" customWidth="1"/>
    <col min="198" max="198" width="24.5703125" bestFit="1" customWidth="1"/>
    <col min="199" max="199" width="21" bestFit="1" customWidth="1"/>
    <col min="200" max="200" width="29.42578125" bestFit="1" customWidth="1"/>
    <col min="201" max="201" width="21" bestFit="1" customWidth="1"/>
    <col min="202" max="202" width="34.42578125" bestFit="1" customWidth="1"/>
    <col min="203" max="203" width="21" bestFit="1" customWidth="1"/>
    <col min="204" max="204" width="18.5703125" bestFit="1" customWidth="1"/>
    <col min="205" max="205" width="21" bestFit="1" customWidth="1"/>
    <col min="206" max="206" width="37.140625" bestFit="1" customWidth="1"/>
    <col min="207" max="207" width="21" bestFit="1" customWidth="1"/>
    <col min="208" max="208" width="37.5703125" bestFit="1" customWidth="1"/>
    <col min="209" max="209" width="21" bestFit="1" customWidth="1"/>
    <col min="210" max="210" width="30.42578125" bestFit="1" customWidth="1"/>
    <col min="211" max="211" width="21" bestFit="1" customWidth="1"/>
    <col min="212" max="212" width="23.5703125" bestFit="1" customWidth="1"/>
    <col min="213" max="213" width="21" bestFit="1" customWidth="1"/>
    <col min="214" max="214" width="31.140625" bestFit="1" customWidth="1"/>
    <col min="215" max="215" width="21" bestFit="1" customWidth="1"/>
    <col min="216" max="216" width="61.140625" bestFit="1" customWidth="1"/>
    <col min="217" max="217" width="21" bestFit="1" customWidth="1"/>
    <col min="218" max="218" width="61.140625" bestFit="1" customWidth="1"/>
    <col min="219" max="219" width="21" bestFit="1" customWidth="1"/>
    <col min="220" max="220" width="21.85546875" bestFit="1" customWidth="1"/>
    <col min="221" max="221" width="21" bestFit="1" customWidth="1"/>
    <col min="222" max="222" width="21.85546875" bestFit="1" customWidth="1"/>
    <col min="223" max="223" width="21" bestFit="1" customWidth="1"/>
    <col min="224" max="224" width="21.85546875" bestFit="1" customWidth="1"/>
    <col min="225" max="225" width="21" bestFit="1" customWidth="1"/>
    <col min="226" max="226" width="21.85546875" bestFit="1" customWidth="1"/>
    <col min="227" max="227" width="21" bestFit="1" customWidth="1"/>
    <col min="228" max="228" width="36.140625" bestFit="1" customWidth="1"/>
    <col min="229" max="229" width="21" bestFit="1" customWidth="1"/>
    <col min="230" max="230" width="24.140625" bestFit="1" customWidth="1"/>
    <col min="231" max="231" width="21" bestFit="1" customWidth="1"/>
    <col min="232" max="232" width="30.5703125" bestFit="1" customWidth="1"/>
    <col min="233" max="233" width="21" bestFit="1" customWidth="1"/>
    <col min="234" max="234" width="14.42578125" bestFit="1" customWidth="1"/>
    <col min="235" max="235" width="21" bestFit="1" customWidth="1"/>
    <col min="236" max="236" width="14.42578125" bestFit="1" customWidth="1"/>
    <col min="237" max="237" width="21" bestFit="1" customWidth="1"/>
    <col min="238" max="238" width="14.42578125" bestFit="1" customWidth="1"/>
    <col min="239" max="239" width="21" bestFit="1" customWidth="1"/>
    <col min="240" max="240" width="20.42578125" bestFit="1" customWidth="1"/>
    <col min="241" max="241" width="21" bestFit="1" customWidth="1"/>
    <col min="242" max="242" width="24.28515625" bestFit="1" customWidth="1"/>
    <col min="243" max="243" width="21" bestFit="1" customWidth="1"/>
    <col min="244" max="244" width="24.28515625" bestFit="1" customWidth="1"/>
    <col min="245" max="245" width="21" bestFit="1" customWidth="1"/>
    <col min="246" max="246" width="24.28515625" bestFit="1" customWidth="1"/>
    <col min="247" max="247" width="21" bestFit="1" customWidth="1"/>
    <col min="248" max="248" width="24.28515625" bestFit="1" customWidth="1"/>
    <col min="249" max="249" width="21" bestFit="1" customWidth="1"/>
    <col min="250" max="250" width="24.28515625" bestFit="1" customWidth="1"/>
    <col min="251" max="251" width="21" bestFit="1" customWidth="1"/>
    <col min="252" max="252" width="24.28515625" bestFit="1" customWidth="1"/>
    <col min="253" max="253" width="21" bestFit="1" customWidth="1"/>
    <col min="254" max="254" width="24.28515625" bestFit="1" customWidth="1"/>
    <col min="255" max="255" width="21" bestFit="1" customWidth="1"/>
    <col min="256" max="256" width="24.28515625" bestFit="1" customWidth="1"/>
    <col min="257" max="257" width="21" bestFit="1" customWidth="1"/>
    <col min="258" max="258" width="23.42578125" bestFit="1" customWidth="1"/>
    <col min="259" max="259" width="21" bestFit="1" customWidth="1"/>
    <col min="260" max="260" width="23.7109375" bestFit="1" customWidth="1"/>
    <col min="261" max="261" width="21" bestFit="1" customWidth="1"/>
    <col min="262" max="262" width="26.140625" bestFit="1" customWidth="1"/>
    <col min="263" max="263" width="21" bestFit="1" customWidth="1"/>
    <col min="264" max="264" width="37.42578125" bestFit="1" customWidth="1"/>
    <col min="265" max="265" width="21" bestFit="1" customWidth="1"/>
    <col min="266" max="266" width="40.5703125" bestFit="1" customWidth="1"/>
    <col min="267" max="267" width="21" bestFit="1" customWidth="1"/>
    <col min="268" max="268" width="22.140625" bestFit="1" customWidth="1"/>
    <col min="269" max="269" width="21" bestFit="1" customWidth="1"/>
    <col min="270" max="270" width="23.85546875" bestFit="1" customWidth="1"/>
    <col min="271" max="271" width="21" bestFit="1" customWidth="1"/>
    <col min="272" max="272" width="22.85546875" bestFit="1" customWidth="1"/>
    <col min="273" max="273" width="21" bestFit="1" customWidth="1"/>
    <col min="274" max="274" width="26.7109375" bestFit="1" customWidth="1"/>
    <col min="275" max="275" width="21" bestFit="1" customWidth="1"/>
    <col min="276" max="276" width="22.140625" bestFit="1" customWidth="1"/>
    <col min="277" max="277" width="21" bestFit="1" customWidth="1"/>
    <col min="278" max="278" width="24" bestFit="1" customWidth="1"/>
    <col min="279" max="279" width="21" bestFit="1" customWidth="1"/>
    <col min="280" max="280" width="15.28515625" bestFit="1" customWidth="1"/>
    <col min="281" max="281" width="21" bestFit="1" customWidth="1"/>
    <col min="282" max="282" width="15.28515625" bestFit="1" customWidth="1"/>
    <col min="283" max="283" width="21" bestFit="1" customWidth="1"/>
    <col min="284" max="284" width="15.28515625" bestFit="1" customWidth="1"/>
    <col min="285" max="285" width="21" bestFit="1" customWidth="1"/>
    <col min="286" max="286" width="15.28515625" bestFit="1" customWidth="1"/>
    <col min="287" max="287" width="21" bestFit="1" customWidth="1"/>
    <col min="288" max="288" width="15.28515625" bestFit="1" customWidth="1"/>
    <col min="289" max="289" width="21" bestFit="1" customWidth="1"/>
    <col min="290" max="290" width="18.28515625" bestFit="1" customWidth="1"/>
    <col min="291" max="291" width="21" bestFit="1" customWidth="1"/>
    <col min="292" max="292" width="37.140625" bestFit="1" customWidth="1"/>
    <col min="293" max="293" width="21" bestFit="1" customWidth="1"/>
    <col min="294" max="294" width="42.7109375" bestFit="1" customWidth="1"/>
    <col min="295" max="295" width="21" bestFit="1" customWidth="1"/>
    <col min="296" max="296" width="42.7109375" bestFit="1" customWidth="1"/>
    <col min="297" max="297" width="21" bestFit="1" customWidth="1"/>
    <col min="298" max="298" width="35.140625" bestFit="1" customWidth="1"/>
    <col min="299" max="299" width="21" bestFit="1" customWidth="1"/>
    <col min="300" max="300" width="18.28515625" bestFit="1" customWidth="1"/>
    <col min="301" max="301" width="21" bestFit="1" customWidth="1"/>
    <col min="302" max="302" width="18.5703125" bestFit="1" customWidth="1"/>
    <col min="303" max="303" width="21" bestFit="1" customWidth="1"/>
    <col min="304" max="304" width="38.5703125" bestFit="1" customWidth="1"/>
    <col min="305" max="305" width="21" bestFit="1" customWidth="1"/>
    <col min="306" max="306" width="14.140625" bestFit="1" customWidth="1"/>
    <col min="307" max="307" width="21" bestFit="1" customWidth="1"/>
    <col min="308" max="308" width="11.85546875" bestFit="1" customWidth="1"/>
    <col min="309" max="309" width="21" bestFit="1" customWidth="1"/>
    <col min="310" max="310" width="22.42578125" bestFit="1" customWidth="1"/>
    <col min="311" max="311" width="21" bestFit="1" customWidth="1"/>
    <col min="312" max="312" width="46.7109375" bestFit="1" customWidth="1"/>
    <col min="313" max="313" width="21" bestFit="1" customWidth="1"/>
    <col min="314" max="314" width="23.42578125" bestFit="1" customWidth="1"/>
    <col min="315" max="315" width="21" bestFit="1" customWidth="1"/>
    <col min="316" max="316" width="38.140625" bestFit="1" customWidth="1"/>
    <col min="317" max="317" width="21" bestFit="1" customWidth="1"/>
    <col min="318" max="318" width="27" bestFit="1" customWidth="1"/>
    <col min="319" max="319" width="21" bestFit="1" customWidth="1"/>
    <col min="320" max="320" width="26" bestFit="1" customWidth="1"/>
    <col min="321" max="321" width="21" bestFit="1" customWidth="1"/>
    <col min="322" max="322" width="26.85546875" bestFit="1" customWidth="1"/>
    <col min="323" max="323" width="21" bestFit="1" customWidth="1"/>
    <col min="324" max="324" width="37.42578125" bestFit="1" customWidth="1"/>
    <col min="325" max="325" width="21" bestFit="1" customWidth="1"/>
    <col min="326" max="326" width="36.42578125" bestFit="1" customWidth="1"/>
    <col min="327" max="327" width="21" bestFit="1" customWidth="1"/>
    <col min="328" max="328" width="30.42578125" bestFit="1" customWidth="1"/>
    <col min="329" max="329" width="21" bestFit="1" customWidth="1"/>
    <col min="330" max="330" width="21.85546875" bestFit="1" customWidth="1"/>
    <col min="331" max="331" width="21" bestFit="1" customWidth="1"/>
    <col min="332" max="332" width="27" bestFit="1" customWidth="1"/>
    <col min="333" max="333" width="21" bestFit="1" customWidth="1"/>
    <col min="334" max="334" width="20.7109375" bestFit="1" customWidth="1"/>
    <col min="335" max="335" width="21" bestFit="1" customWidth="1"/>
    <col min="336" max="336" width="20.7109375" bestFit="1" customWidth="1"/>
    <col min="337" max="337" width="21" bestFit="1" customWidth="1"/>
    <col min="338" max="338" width="26.28515625" bestFit="1" customWidth="1"/>
    <col min="339" max="339" width="21" bestFit="1" customWidth="1"/>
    <col min="340" max="340" width="25.140625" bestFit="1" customWidth="1"/>
    <col min="341" max="341" width="21" bestFit="1" customWidth="1"/>
    <col min="342" max="342" width="31" bestFit="1" customWidth="1"/>
    <col min="343" max="343" width="21" bestFit="1" customWidth="1"/>
    <col min="344" max="344" width="25.140625" bestFit="1" customWidth="1"/>
    <col min="345" max="345" width="21" bestFit="1" customWidth="1"/>
    <col min="346" max="346" width="53" bestFit="1" customWidth="1"/>
    <col min="347" max="347" width="21" bestFit="1" customWidth="1"/>
    <col min="348" max="348" width="36.28515625" bestFit="1" customWidth="1"/>
    <col min="349" max="349" width="21" bestFit="1" customWidth="1"/>
    <col min="350" max="350" width="35.85546875" bestFit="1" customWidth="1"/>
    <col min="351" max="351" width="21" bestFit="1" customWidth="1"/>
    <col min="352" max="352" width="11.85546875" bestFit="1" customWidth="1"/>
    <col min="353" max="353" width="21" bestFit="1" customWidth="1"/>
    <col min="354" max="354" width="23.7109375" bestFit="1" customWidth="1"/>
    <col min="355" max="355" width="21" bestFit="1" customWidth="1"/>
    <col min="356" max="356" width="15.28515625" bestFit="1" customWidth="1"/>
    <col min="357" max="357" width="21" bestFit="1" customWidth="1"/>
    <col min="358" max="358" width="22.28515625" bestFit="1" customWidth="1"/>
    <col min="359" max="359" width="21" bestFit="1" customWidth="1"/>
    <col min="360" max="360" width="21.42578125" bestFit="1" customWidth="1"/>
    <col min="361" max="363" width="21" bestFit="1" customWidth="1"/>
    <col min="364" max="364" width="12.140625" bestFit="1" customWidth="1"/>
    <col min="365" max="365" width="21" bestFit="1" customWidth="1"/>
    <col min="366" max="366" width="45" bestFit="1" customWidth="1"/>
    <col min="367" max="367" width="21" bestFit="1" customWidth="1"/>
    <col min="368" max="368" width="44.5703125" bestFit="1" customWidth="1"/>
    <col min="369" max="369" width="21" bestFit="1" customWidth="1"/>
    <col min="370" max="370" width="20.7109375" bestFit="1" customWidth="1"/>
    <col min="371" max="371" width="21" bestFit="1" customWidth="1"/>
    <col min="372" max="372" width="17.85546875" bestFit="1" customWidth="1"/>
    <col min="373" max="373" width="21" bestFit="1" customWidth="1"/>
    <col min="374" max="374" width="17.85546875" bestFit="1" customWidth="1"/>
    <col min="375" max="375" width="21" bestFit="1" customWidth="1"/>
    <col min="376" max="376" width="17.85546875" bestFit="1" customWidth="1"/>
    <col min="377" max="377" width="21" bestFit="1" customWidth="1"/>
    <col min="378" max="378" width="18.42578125" bestFit="1" customWidth="1"/>
    <col min="379" max="379" width="21" bestFit="1" customWidth="1"/>
    <col min="380" max="380" width="18.42578125" bestFit="1" customWidth="1"/>
    <col min="381" max="381" width="21" bestFit="1" customWidth="1"/>
    <col min="382" max="382" width="23.85546875" bestFit="1" customWidth="1"/>
    <col min="383" max="383" width="21" bestFit="1" customWidth="1"/>
    <col min="384" max="384" width="24" bestFit="1" customWidth="1"/>
    <col min="385" max="385" width="21" bestFit="1" customWidth="1"/>
    <col min="386" max="386" width="20.140625" bestFit="1" customWidth="1"/>
    <col min="387" max="387" width="21" bestFit="1" customWidth="1"/>
    <col min="388" max="388" width="23.42578125" bestFit="1" customWidth="1"/>
    <col min="389" max="389" width="21" bestFit="1" customWidth="1"/>
    <col min="390" max="390" width="23.85546875" bestFit="1" customWidth="1"/>
    <col min="391" max="391" width="21" bestFit="1" customWidth="1"/>
    <col min="392" max="392" width="23.85546875" bestFit="1" customWidth="1"/>
    <col min="393" max="393" width="21" bestFit="1" customWidth="1"/>
    <col min="394" max="394" width="23.7109375" bestFit="1" customWidth="1"/>
    <col min="395" max="395" width="21" bestFit="1" customWidth="1"/>
    <col min="396" max="396" width="24.5703125" bestFit="1" customWidth="1"/>
    <col min="397" max="399" width="21" bestFit="1" customWidth="1"/>
    <col min="400" max="400" width="22" bestFit="1" customWidth="1"/>
    <col min="401" max="401" width="21" bestFit="1" customWidth="1"/>
    <col min="402" max="402" width="22.42578125" bestFit="1" customWidth="1"/>
    <col min="403" max="403" width="21" bestFit="1" customWidth="1"/>
    <col min="404" max="404" width="17.42578125" bestFit="1" customWidth="1"/>
    <col min="405" max="405" width="21" bestFit="1" customWidth="1"/>
    <col min="406" max="406" width="11.85546875" bestFit="1" customWidth="1"/>
    <col min="407" max="407" width="21" bestFit="1" customWidth="1"/>
    <col min="408" max="408" width="31.5703125" bestFit="1" customWidth="1"/>
    <col min="409" max="409" width="21" bestFit="1" customWidth="1"/>
    <col min="410" max="410" width="18.5703125" bestFit="1" customWidth="1"/>
    <col min="411" max="411" width="21" bestFit="1" customWidth="1"/>
    <col min="412" max="412" width="11.85546875" bestFit="1" customWidth="1"/>
    <col min="413" max="413" width="21" bestFit="1" customWidth="1"/>
    <col min="414" max="414" width="23.7109375" bestFit="1" customWidth="1"/>
    <col min="415" max="415" width="21" bestFit="1" customWidth="1"/>
    <col min="416" max="416" width="19" bestFit="1" customWidth="1"/>
    <col min="417" max="417" width="21" bestFit="1" customWidth="1"/>
    <col min="418" max="418" width="16.42578125" bestFit="1" customWidth="1"/>
    <col min="419" max="419" width="21" bestFit="1" customWidth="1"/>
    <col min="420" max="420" width="11.85546875" bestFit="1" customWidth="1"/>
    <col min="421" max="421" width="21" bestFit="1" customWidth="1"/>
    <col min="422" max="422" width="23" bestFit="1" customWidth="1"/>
    <col min="423" max="423" width="21" bestFit="1" customWidth="1"/>
    <col min="424" max="424" width="16.7109375" bestFit="1" customWidth="1"/>
    <col min="425" max="425" width="21" bestFit="1" customWidth="1"/>
    <col min="426" max="426" width="22.85546875" bestFit="1" customWidth="1"/>
    <col min="427" max="427" width="21" bestFit="1" customWidth="1"/>
    <col min="428" max="428" width="21.85546875" bestFit="1" customWidth="1"/>
    <col min="429" max="429" width="21" bestFit="1" customWidth="1"/>
    <col min="430" max="430" width="16.42578125" bestFit="1" customWidth="1"/>
    <col min="431" max="431" width="21" bestFit="1" customWidth="1"/>
    <col min="432" max="432" width="23.7109375" bestFit="1" customWidth="1"/>
    <col min="433" max="433" width="21" bestFit="1" customWidth="1"/>
    <col min="434" max="434" width="24.42578125" bestFit="1" customWidth="1"/>
    <col min="435" max="435" width="21" bestFit="1" customWidth="1"/>
    <col min="436" max="436" width="15.140625" bestFit="1" customWidth="1"/>
    <col min="437" max="437" width="21" bestFit="1" customWidth="1"/>
    <col min="438" max="438" width="15.140625" bestFit="1" customWidth="1"/>
    <col min="439" max="439" width="21" bestFit="1" customWidth="1"/>
    <col min="440" max="440" width="24.5703125" bestFit="1" customWidth="1"/>
    <col min="441" max="441" width="21" bestFit="1" customWidth="1"/>
    <col min="442" max="442" width="23" bestFit="1" customWidth="1"/>
    <col min="443" max="443" width="21" bestFit="1" customWidth="1"/>
    <col min="444" max="444" width="24.5703125" bestFit="1" customWidth="1"/>
    <col min="445" max="445" width="21" bestFit="1" customWidth="1"/>
    <col min="446" max="446" width="23" bestFit="1" customWidth="1"/>
    <col min="447" max="447" width="21" bestFit="1" customWidth="1"/>
    <col min="448" max="448" width="23" bestFit="1" customWidth="1"/>
    <col min="449" max="449" width="21" bestFit="1" customWidth="1"/>
    <col min="450" max="450" width="23" bestFit="1" customWidth="1"/>
    <col min="451" max="451" width="21" bestFit="1" customWidth="1"/>
    <col min="452" max="452" width="23" bestFit="1" customWidth="1"/>
    <col min="453" max="453" width="21" bestFit="1" customWidth="1"/>
    <col min="454" max="454" width="23" bestFit="1" customWidth="1"/>
    <col min="455" max="455" width="21" bestFit="1" customWidth="1"/>
    <col min="456" max="456" width="22.85546875" bestFit="1" customWidth="1"/>
    <col min="457" max="457" width="21" bestFit="1" customWidth="1"/>
    <col min="458" max="458" width="14.7109375" bestFit="1" customWidth="1"/>
    <col min="459" max="459" width="21" bestFit="1" customWidth="1"/>
    <col min="460" max="460" width="14.7109375" bestFit="1" customWidth="1"/>
    <col min="461" max="461" width="21" bestFit="1" customWidth="1"/>
    <col min="462" max="462" width="20.28515625" bestFit="1" customWidth="1"/>
    <col min="463" max="463" width="21" bestFit="1" customWidth="1"/>
    <col min="464" max="464" width="14.7109375" bestFit="1" customWidth="1"/>
    <col min="465" max="465" width="21" bestFit="1" customWidth="1"/>
    <col min="466" max="466" width="15.42578125" bestFit="1" customWidth="1"/>
    <col min="467" max="467" width="21" bestFit="1" customWidth="1"/>
    <col min="468" max="468" width="22.28515625" bestFit="1" customWidth="1"/>
    <col min="469" max="469" width="21" bestFit="1" customWidth="1"/>
    <col min="470" max="470" width="23" bestFit="1" customWidth="1"/>
    <col min="471" max="471" width="21" bestFit="1" customWidth="1"/>
    <col min="472" max="472" width="22" bestFit="1" customWidth="1"/>
    <col min="473" max="473" width="21" bestFit="1" customWidth="1"/>
    <col min="474" max="474" width="15.7109375" bestFit="1" customWidth="1"/>
    <col min="475" max="475" width="21" bestFit="1" customWidth="1"/>
    <col min="476" max="476" width="15.7109375" bestFit="1" customWidth="1"/>
    <col min="477" max="477" width="21" bestFit="1" customWidth="1"/>
    <col min="478" max="478" width="15.7109375" bestFit="1" customWidth="1"/>
    <col min="479" max="479" width="21" bestFit="1" customWidth="1"/>
    <col min="480" max="480" width="15.7109375" bestFit="1" customWidth="1"/>
    <col min="481" max="481" width="21" bestFit="1" customWidth="1"/>
    <col min="482" max="482" width="19.7109375" bestFit="1" customWidth="1"/>
    <col min="483" max="483" width="21" bestFit="1" customWidth="1"/>
    <col min="484" max="484" width="16.85546875" bestFit="1" customWidth="1"/>
    <col min="485" max="485" width="21" bestFit="1" customWidth="1"/>
    <col min="486" max="486" width="17.28515625" bestFit="1" customWidth="1"/>
    <col min="487" max="487" width="21" bestFit="1" customWidth="1"/>
    <col min="488" max="488" width="23.7109375" bestFit="1" customWidth="1"/>
    <col min="489" max="489" width="21" bestFit="1" customWidth="1"/>
    <col min="490" max="490" width="23.5703125" bestFit="1" customWidth="1"/>
    <col min="491" max="491" width="21" bestFit="1" customWidth="1"/>
    <col min="492" max="492" width="23.5703125" bestFit="1" customWidth="1"/>
    <col min="493" max="493" width="21" bestFit="1" customWidth="1"/>
    <col min="494" max="494" width="23.5703125" bestFit="1" customWidth="1"/>
    <col min="495" max="495" width="21" bestFit="1" customWidth="1"/>
    <col min="496" max="496" width="23.5703125" bestFit="1" customWidth="1"/>
    <col min="497" max="497" width="21" bestFit="1" customWidth="1"/>
    <col min="498" max="498" width="13.42578125" bestFit="1" customWidth="1"/>
    <col min="499" max="499" width="21" bestFit="1" customWidth="1"/>
    <col min="500" max="500" width="26.140625" bestFit="1" customWidth="1"/>
    <col min="501" max="501" width="21" bestFit="1" customWidth="1"/>
    <col min="502" max="502" width="49.85546875" bestFit="1" customWidth="1"/>
    <col min="503" max="503" width="21" bestFit="1" customWidth="1"/>
    <col min="504" max="504" width="39.42578125" bestFit="1" customWidth="1"/>
    <col min="505" max="505" width="21" bestFit="1" customWidth="1"/>
    <col min="506" max="506" width="43" bestFit="1" customWidth="1"/>
    <col min="507" max="507" width="21" bestFit="1" customWidth="1"/>
    <col min="508" max="508" width="45.140625" bestFit="1" customWidth="1"/>
    <col min="509" max="509" width="21" bestFit="1" customWidth="1"/>
    <col min="510" max="510" width="37.5703125" bestFit="1" customWidth="1"/>
    <col min="511" max="511" width="21" bestFit="1" customWidth="1"/>
    <col min="512" max="512" width="31.42578125" bestFit="1" customWidth="1"/>
    <col min="513" max="513" width="21" bestFit="1" customWidth="1"/>
    <col min="514" max="514" width="31.42578125" bestFit="1" customWidth="1"/>
    <col min="515" max="515" width="21" bestFit="1" customWidth="1"/>
    <col min="516" max="516" width="26.5703125" bestFit="1" customWidth="1"/>
    <col min="517" max="517" width="21" bestFit="1" customWidth="1"/>
    <col min="518" max="518" width="67.42578125" bestFit="1" customWidth="1"/>
    <col min="519" max="519" width="21" bestFit="1" customWidth="1"/>
    <col min="520" max="520" width="34.28515625" bestFit="1" customWidth="1"/>
    <col min="521" max="521" width="21" bestFit="1" customWidth="1"/>
    <col min="522" max="522" width="39.85546875" bestFit="1" customWidth="1"/>
    <col min="523" max="523" width="21" bestFit="1" customWidth="1"/>
    <col min="524" max="524" width="29.28515625" bestFit="1" customWidth="1"/>
    <col min="525" max="525" width="21" bestFit="1" customWidth="1"/>
    <col min="526" max="526" width="61.28515625" bestFit="1" customWidth="1"/>
    <col min="527" max="527" width="21" bestFit="1" customWidth="1"/>
    <col min="528" max="528" width="30.5703125" bestFit="1" customWidth="1"/>
    <col min="529" max="529" width="21" bestFit="1" customWidth="1"/>
    <col min="530" max="530" width="24" bestFit="1" customWidth="1"/>
    <col min="531" max="531" width="21" bestFit="1" customWidth="1"/>
    <col min="532" max="532" width="25.28515625" bestFit="1" customWidth="1"/>
    <col min="533" max="533" width="21" bestFit="1" customWidth="1"/>
    <col min="534" max="534" width="53.85546875" bestFit="1" customWidth="1"/>
    <col min="535" max="535" width="21" bestFit="1" customWidth="1"/>
    <col min="536" max="536" width="55.5703125" bestFit="1" customWidth="1"/>
    <col min="537" max="537" width="21" bestFit="1" customWidth="1"/>
    <col min="538" max="538" width="39.28515625" bestFit="1" customWidth="1"/>
    <col min="539" max="539" width="21" bestFit="1" customWidth="1"/>
    <col min="540" max="540" width="29.7109375" bestFit="1" customWidth="1"/>
    <col min="541" max="541" width="21" bestFit="1" customWidth="1"/>
    <col min="542" max="542" width="31" bestFit="1" customWidth="1"/>
    <col min="543" max="543" width="21" bestFit="1" customWidth="1"/>
    <col min="544" max="544" width="17" bestFit="1" customWidth="1"/>
    <col min="545" max="545" width="21" bestFit="1" customWidth="1"/>
    <col min="546" max="546" width="17.7109375" bestFit="1" customWidth="1"/>
    <col min="547" max="547" width="21" bestFit="1" customWidth="1"/>
    <col min="548" max="548" width="15" bestFit="1" customWidth="1"/>
    <col min="549" max="549" width="21" bestFit="1" customWidth="1"/>
    <col min="550" max="550" width="15.5703125" bestFit="1" customWidth="1"/>
    <col min="551" max="551" width="21" bestFit="1" customWidth="1"/>
    <col min="552" max="552" width="14.28515625" bestFit="1" customWidth="1"/>
    <col min="553" max="553" width="21" bestFit="1" customWidth="1"/>
    <col min="554" max="554" width="12.42578125" bestFit="1" customWidth="1"/>
    <col min="555" max="555" width="21" bestFit="1" customWidth="1"/>
    <col min="556" max="556" width="22.28515625" bestFit="1" customWidth="1"/>
    <col min="557" max="557" width="21" bestFit="1" customWidth="1"/>
    <col min="558" max="558" width="11.85546875" bestFit="1" customWidth="1"/>
    <col min="559" max="559" width="21" bestFit="1" customWidth="1"/>
    <col min="560" max="560" width="11.85546875" bestFit="1" customWidth="1"/>
    <col min="561" max="561" width="21" bestFit="1" customWidth="1"/>
    <col min="562" max="562" width="16" bestFit="1" customWidth="1"/>
    <col min="563" max="563" width="21" bestFit="1" customWidth="1"/>
    <col min="564" max="564" width="15.140625" bestFit="1" customWidth="1"/>
    <col min="565" max="565" width="21" bestFit="1" customWidth="1"/>
    <col min="566" max="566" width="20.42578125" bestFit="1" customWidth="1"/>
    <col min="567" max="567" width="21" bestFit="1" customWidth="1"/>
    <col min="568" max="568" width="16.42578125" bestFit="1" customWidth="1"/>
    <col min="569" max="569" width="21" bestFit="1" customWidth="1"/>
    <col min="570" max="570" width="17" bestFit="1" customWidth="1"/>
    <col min="571" max="571" width="21" bestFit="1" customWidth="1"/>
    <col min="572" max="572" width="17" bestFit="1" customWidth="1"/>
    <col min="573" max="573" width="21" bestFit="1" customWidth="1"/>
    <col min="574" max="574" width="16.85546875" bestFit="1" customWidth="1"/>
    <col min="575" max="575" width="21" bestFit="1" customWidth="1"/>
    <col min="576" max="576" width="30.42578125" bestFit="1" customWidth="1"/>
    <col min="577" max="577" width="21" bestFit="1" customWidth="1"/>
    <col min="578" max="578" width="34" bestFit="1" customWidth="1"/>
    <col min="579" max="579" width="21" bestFit="1" customWidth="1"/>
    <col min="580" max="580" width="32.7109375" bestFit="1" customWidth="1"/>
    <col min="581" max="581" width="21" bestFit="1" customWidth="1"/>
    <col min="582" max="582" width="33.5703125" bestFit="1" customWidth="1"/>
    <col min="583" max="583" width="21" bestFit="1" customWidth="1"/>
    <col min="584" max="584" width="11.85546875" bestFit="1" customWidth="1"/>
    <col min="585" max="585" width="21" bestFit="1" customWidth="1"/>
    <col min="586" max="586" width="21.7109375" bestFit="1" customWidth="1"/>
    <col min="587" max="587" width="21" bestFit="1" customWidth="1"/>
    <col min="588" max="588" width="21.5703125" bestFit="1" customWidth="1"/>
    <col min="589" max="589" width="21" bestFit="1" customWidth="1"/>
    <col min="590" max="590" width="20.85546875" bestFit="1" customWidth="1"/>
    <col min="591" max="591" width="21" bestFit="1" customWidth="1"/>
    <col min="592" max="592" width="37.140625" bestFit="1" customWidth="1"/>
    <col min="593" max="593" width="21" bestFit="1" customWidth="1"/>
    <col min="594" max="594" width="33.140625" bestFit="1" customWidth="1"/>
    <col min="595" max="595" width="21" bestFit="1" customWidth="1"/>
    <col min="596" max="596" width="27.85546875" bestFit="1" customWidth="1"/>
    <col min="597" max="597" width="21" bestFit="1" customWidth="1"/>
    <col min="598" max="598" width="19.42578125" bestFit="1" customWidth="1"/>
    <col min="599" max="599" width="21" bestFit="1" customWidth="1"/>
    <col min="600" max="600" width="19.42578125" bestFit="1" customWidth="1"/>
    <col min="601" max="601" width="21" bestFit="1" customWidth="1"/>
    <col min="602" max="602" width="17" bestFit="1" customWidth="1"/>
    <col min="603" max="603" width="21" bestFit="1" customWidth="1"/>
    <col min="604" max="604" width="11.85546875" bestFit="1" customWidth="1"/>
    <col min="605" max="605" width="21" bestFit="1" customWidth="1"/>
    <col min="606" max="606" width="11.85546875" bestFit="1" customWidth="1"/>
    <col min="607" max="607" width="21" bestFit="1" customWidth="1"/>
    <col min="608" max="608" width="11.85546875" bestFit="1" customWidth="1"/>
    <col min="609" max="609" width="21" bestFit="1" customWidth="1"/>
    <col min="610" max="610" width="11.85546875" bestFit="1" customWidth="1"/>
    <col min="611" max="611" width="21" bestFit="1" customWidth="1"/>
    <col min="612" max="612" width="11.85546875" bestFit="1" customWidth="1"/>
    <col min="613" max="613" width="21" bestFit="1" customWidth="1"/>
    <col min="614" max="614" width="14.7109375" bestFit="1" customWidth="1"/>
    <col min="615" max="615" width="21" bestFit="1" customWidth="1"/>
    <col min="616" max="616" width="13.28515625" bestFit="1" customWidth="1"/>
    <col min="617" max="617" width="21" bestFit="1" customWidth="1"/>
    <col min="618" max="618" width="18.42578125" bestFit="1" customWidth="1"/>
    <col min="619" max="619" width="21" bestFit="1" customWidth="1"/>
    <col min="620" max="620" width="12.42578125" bestFit="1" customWidth="1"/>
    <col min="621" max="621" width="21" bestFit="1" customWidth="1"/>
    <col min="622" max="622" width="12.42578125" bestFit="1" customWidth="1"/>
    <col min="623" max="623" width="21" bestFit="1" customWidth="1"/>
    <col min="624" max="624" width="12.42578125" bestFit="1" customWidth="1"/>
    <col min="625" max="625" width="21" bestFit="1" customWidth="1"/>
    <col min="626" max="626" width="14.85546875" bestFit="1" customWidth="1"/>
    <col min="627" max="627" width="21" bestFit="1" customWidth="1"/>
    <col min="628" max="628" width="11.85546875" bestFit="1" customWidth="1"/>
    <col min="629" max="629" width="21" bestFit="1" customWidth="1"/>
    <col min="630" max="630" width="11.85546875" bestFit="1" customWidth="1"/>
    <col min="631" max="631" width="21" bestFit="1" customWidth="1"/>
    <col min="632" max="632" width="12.140625" bestFit="1" customWidth="1"/>
    <col min="633" max="633" width="21" bestFit="1" customWidth="1"/>
    <col min="634" max="634" width="53.85546875" bestFit="1" customWidth="1"/>
    <col min="635" max="635" width="21" bestFit="1" customWidth="1"/>
    <col min="636" max="636" width="22.7109375" bestFit="1" customWidth="1"/>
    <col min="637" max="637" width="21" bestFit="1" customWidth="1"/>
    <col min="638" max="638" width="27.42578125" bestFit="1" customWidth="1"/>
    <col min="639" max="639" width="21" bestFit="1" customWidth="1"/>
    <col min="640" max="640" width="27" bestFit="1" customWidth="1"/>
    <col min="641" max="641" width="21" bestFit="1" customWidth="1"/>
    <col min="642" max="642" width="34.85546875" bestFit="1" customWidth="1"/>
    <col min="643" max="643" width="21" bestFit="1" customWidth="1"/>
    <col min="644" max="644" width="25.28515625" bestFit="1" customWidth="1"/>
    <col min="645" max="645" width="21" bestFit="1" customWidth="1"/>
    <col min="646" max="646" width="37.42578125" bestFit="1" customWidth="1"/>
    <col min="647" max="647" width="21" bestFit="1" customWidth="1"/>
    <col min="648" max="648" width="27.7109375" bestFit="1" customWidth="1"/>
    <col min="649" max="649" width="21" bestFit="1" customWidth="1"/>
    <col min="650" max="650" width="40.5703125" bestFit="1" customWidth="1"/>
    <col min="651" max="651" width="21" bestFit="1" customWidth="1"/>
    <col min="652" max="652" width="30.5703125" bestFit="1" customWidth="1"/>
    <col min="653" max="653" width="21" bestFit="1" customWidth="1"/>
    <col min="654" max="654" width="23.5703125" bestFit="1" customWidth="1"/>
    <col min="655" max="655" width="21" bestFit="1" customWidth="1"/>
    <col min="656" max="656" width="28.85546875" bestFit="1" customWidth="1"/>
    <col min="657" max="657" width="21" bestFit="1" customWidth="1"/>
    <col min="658" max="658" width="30.140625" bestFit="1" customWidth="1"/>
    <col min="659" max="659" width="21" bestFit="1" customWidth="1"/>
    <col min="660" max="660" width="32" bestFit="1" customWidth="1"/>
    <col min="661" max="661" width="21" bestFit="1" customWidth="1"/>
    <col min="662" max="662" width="31.5703125" bestFit="1" customWidth="1"/>
    <col min="663" max="663" width="21" bestFit="1" customWidth="1"/>
    <col min="664" max="664" width="19" bestFit="1" customWidth="1"/>
    <col min="665" max="665" width="21" bestFit="1" customWidth="1"/>
    <col min="666" max="666" width="23.7109375" bestFit="1" customWidth="1"/>
    <col min="667" max="667" width="21" bestFit="1" customWidth="1"/>
    <col min="668" max="668" width="39.5703125" bestFit="1" customWidth="1"/>
    <col min="669" max="669" width="21" bestFit="1" customWidth="1"/>
    <col min="670" max="670" width="31.7109375" bestFit="1" customWidth="1"/>
    <col min="671" max="671" width="21" bestFit="1" customWidth="1"/>
    <col min="672" max="672" width="25.7109375" bestFit="1" customWidth="1"/>
    <col min="673" max="673" width="21" bestFit="1" customWidth="1"/>
    <col min="674" max="674" width="18.5703125" bestFit="1" customWidth="1"/>
    <col min="675" max="675" width="21" bestFit="1" customWidth="1"/>
    <col min="676" max="676" width="13.5703125" bestFit="1" customWidth="1"/>
    <col min="677" max="677" width="21" bestFit="1" customWidth="1"/>
    <col min="678" max="678" width="18.5703125" bestFit="1" customWidth="1"/>
    <col min="679" max="679" width="21" bestFit="1" customWidth="1"/>
    <col min="680" max="680" width="18.5703125" bestFit="1" customWidth="1"/>
    <col min="681" max="681" width="21" bestFit="1" customWidth="1"/>
    <col min="682" max="682" width="13.85546875" bestFit="1" customWidth="1"/>
    <col min="683" max="683" width="21" bestFit="1" customWidth="1"/>
    <col min="684" max="684" width="13.85546875" bestFit="1" customWidth="1"/>
    <col min="685" max="685" width="21" bestFit="1" customWidth="1"/>
    <col min="686" max="686" width="13.5703125" bestFit="1" customWidth="1"/>
    <col min="687" max="687" width="21" bestFit="1" customWidth="1"/>
    <col min="688" max="688" width="18.5703125" bestFit="1" customWidth="1"/>
    <col min="689" max="689" width="21" bestFit="1" customWidth="1"/>
    <col min="690" max="690" width="13.5703125" bestFit="1" customWidth="1"/>
    <col min="691" max="691" width="21" bestFit="1" customWidth="1"/>
    <col min="692" max="692" width="13.5703125" bestFit="1" customWidth="1"/>
    <col min="693" max="693" width="21" bestFit="1" customWidth="1"/>
    <col min="694" max="694" width="13.5703125" bestFit="1" customWidth="1"/>
    <col min="695" max="695" width="21" bestFit="1" customWidth="1"/>
    <col min="696" max="696" width="13.5703125" bestFit="1" customWidth="1"/>
    <col min="697" max="697" width="21" bestFit="1" customWidth="1"/>
    <col min="698" max="698" width="13.5703125" bestFit="1" customWidth="1"/>
    <col min="699" max="699" width="21" bestFit="1" customWidth="1"/>
    <col min="700" max="700" width="11.85546875" bestFit="1" customWidth="1"/>
    <col min="701" max="701" width="21" bestFit="1" customWidth="1"/>
    <col min="702" max="702" width="11.85546875" bestFit="1" customWidth="1"/>
    <col min="703" max="703" width="21" bestFit="1" customWidth="1"/>
    <col min="704" max="704" width="11.85546875" bestFit="1" customWidth="1"/>
    <col min="705" max="705" width="21" bestFit="1" customWidth="1"/>
    <col min="706" max="706" width="11.85546875" bestFit="1" customWidth="1"/>
    <col min="707" max="707" width="21" bestFit="1" customWidth="1"/>
    <col min="708" max="708" width="11.85546875" bestFit="1" customWidth="1"/>
    <col min="709" max="709" width="21" bestFit="1" customWidth="1"/>
    <col min="710" max="710" width="25.28515625" bestFit="1" customWidth="1"/>
    <col min="711" max="711" width="21" bestFit="1" customWidth="1"/>
    <col min="712" max="712" width="15.5703125" bestFit="1" customWidth="1"/>
    <col min="713" max="713" width="21" bestFit="1" customWidth="1"/>
    <col min="714" max="714" width="22" bestFit="1" customWidth="1"/>
    <col min="715" max="715" width="21" bestFit="1" customWidth="1"/>
    <col min="716" max="716" width="21.140625" bestFit="1" customWidth="1"/>
    <col min="717" max="717" width="21" bestFit="1" customWidth="1"/>
    <col min="718" max="718" width="23.5703125" bestFit="1" customWidth="1"/>
    <col min="719" max="719" width="21" bestFit="1" customWidth="1"/>
    <col min="720" max="720" width="24.140625" bestFit="1" customWidth="1"/>
    <col min="721" max="721" width="21" bestFit="1" customWidth="1"/>
    <col min="722" max="722" width="23.140625" bestFit="1" customWidth="1"/>
    <col min="723" max="723" width="21" bestFit="1" customWidth="1"/>
    <col min="724" max="724" width="19.28515625" bestFit="1" customWidth="1"/>
    <col min="725" max="725" width="21" bestFit="1" customWidth="1"/>
    <col min="726" max="726" width="24.140625" bestFit="1" customWidth="1"/>
    <col min="727" max="727" width="21" bestFit="1" customWidth="1"/>
    <col min="728" max="728" width="23.140625" bestFit="1" customWidth="1"/>
    <col min="729" max="729" width="21" bestFit="1" customWidth="1"/>
    <col min="730" max="730" width="24.140625" bestFit="1" customWidth="1"/>
    <col min="731" max="731" width="21" bestFit="1" customWidth="1"/>
    <col min="732" max="732" width="23.140625" bestFit="1" customWidth="1"/>
    <col min="733" max="733" width="21" bestFit="1" customWidth="1"/>
    <col min="734" max="734" width="23.140625" bestFit="1" customWidth="1"/>
    <col min="735" max="735" width="21" bestFit="1" customWidth="1"/>
    <col min="736" max="736" width="24.85546875" bestFit="1" customWidth="1"/>
    <col min="737" max="737" width="21" bestFit="1" customWidth="1"/>
    <col min="738" max="738" width="23.85546875" bestFit="1" customWidth="1"/>
    <col min="739" max="739" width="21" bestFit="1" customWidth="1"/>
    <col min="740" max="740" width="23.85546875" bestFit="1" customWidth="1"/>
    <col min="741" max="741" width="21" bestFit="1" customWidth="1"/>
    <col min="742" max="742" width="24.85546875" bestFit="1" customWidth="1"/>
    <col min="743" max="743" width="21" bestFit="1" customWidth="1"/>
    <col min="744" max="744" width="22.5703125" bestFit="1" customWidth="1"/>
    <col min="745" max="745" width="21" bestFit="1" customWidth="1"/>
    <col min="746" max="746" width="11.85546875" bestFit="1" customWidth="1"/>
    <col min="747" max="747" width="21" bestFit="1" customWidth="1"/>
    <col min="748" max="748" width="11.85546875" bestFit="1" customWidth="1"/>
    <col min="749" max="749" width="21" bestFit="1" customWidth="1"/>
    <col min="750" max="750" width="32.5703125" bestFit="1" customWidth="1"/>
    <col min="751" max="751" width="21" bestFit="1" customWidth="1"/>
    <col min="752" max="752" width="13.28515625" bestFit="1" customWidth="1"/>
    <col min="753" max="753" width="21" bestFit="1" customWidth="1"/>
    <col min="754" max="754" width="25.7109375" bestFit="1" customWidth="1"/>
    <col min="755" max="755" width="21" bestFit="1" customWidth="1"/>
    <col min="756" max="756" width="17.7109375" bestFit="1" customWidth="1"/>
    <col min="757" max="757" width="21" bestFit="1" customWidth="1"/>
    <col min="758" max="758" width="15.28515625" bestFit="1" customWidth="1"/>
    <col min="759" max="759" width="21" bestFit="1" customWidth="1"/>
    <col min="760" max="760" width="15.28515625" bestFit="1" customWidth="1"/>
    <col min="761" max="761" width="21" bestFit="1" customWidth="1"/>
    <col min="762" max="762" width="36.42578125" bestFit="1" customWidth="1"/>
    <col min="763" max="763" width="21" bestFit="1" customWidth="1"/>
    <col min="764" max="764" width="38" bestFit="1" customWidth="1"/>
    <col min="765" max="765" width="21" bestFit="1" customWidth="1"/>
    <col min="766" max="766" width="11.85546875" bestFit="1" customWidth="1"/>
    <col min="767" max="767" width="21" bestFit="1" customWidth="1"/>
    <col min="768" max="768" width="11.85546875" bestFit="1" customWidth="1"/>
    <col min="769" max="769" width="21" bestFit="1" customWidth="1"/>
    <col min="770" max="770" width="11.85546875" bestFit="1" customWidth="1"/>
    <col min="771" max="771" width="21" bestFit="1" customWidth="1"/>
    <col min="772" max="772" width="17.7109375" bestFit="1" customWidth="1"/>
    <col min="773" max="773" width="21" bestFit="1" customWidth="1"/>
    <col min="774" max="774" width="11.85546875" bestFit="1" customWidth="1"/>
    <col min="775" max="775" width="21" bestFit="1" customWidth="1"/>
    <col min="776" max="776" width="17" bestFit="1" customWidth="1"/>
    <col min="777" max="777" width="21" bestFit="1" customWidth="1"/>
    <col min="778" max="778" width="11.85546875" bestFit="1" customWidth="1"/>
    <col min="779" max="779" width="21" bestFit="1" customWidth="1"/>
    <col min="780" max="780" width="11.85546875" bestFit="1" customWidth="1"/>
    <col min="781" max="781" width="21" bestFit="1" customWidth="1"/>
    <col min="782" max="782" width="11.85546875" bestFit="1" customWidth="1"/>
    <col min="783" max="783" width="21" bestFit="1" customWidth="1"/>
    <col min="784" max="784" width="11.85546875" bestFit="1" customWidth="1"/>
    <col min="785" max="785" width="21" bestFit="1" customWidth="1"/>
    <col min="786" max="786" width="14.85546875" bestFit="1" customWidth="1"/>
    <col min="787" max="787" width="21" bestFit="1" customWidth="1"/>
    <col min="788" max="788" width="23.85546875" bestFit="1" customWidth="1"/>
    <col min="789" max="789" width="21" bestFit="1" customWidth="1"/>
    <col min="790" max="790" width="36.42578125" bestFit="1" customWidth="1"/>
    <col min="791" max="791" width="21" bestFit="1" customWidth="1"/>
    <col min="792" max="792" width="26.5703125" bestFit="1" customWidth="1"/>
    <col min="793" max="793" width="21" bestFit="1" customWidth="1"/>
    <col min="794" max="794" width="25.28515625" bestFit="1" customWidth="1"/>
    <col min="795" max="795" width="21" bestFit="1" customWidth="1"/>
    <col min="796" max="796" width="31.5703125" bestFit="1" customWidth="1"/>
    <col min="797" max="797" width="21" bestFit="1" customWidth="1"/>
    <col min="798" max="798" width="12.28515625" bestFit="1" customWidth="1"/>
    <col min="799" max="799" width="21" bestFit="1" customWidth="1"/>
    <col min="800" max="800" width="31.7109375" bestFit="1" customWidth="1"/>
    <col min="801" max="801" width="21" bestFit="1" customWidth="1"/>
    <col min="802" max="802" width="31.7109375" bestFit="1" customWidth="1"/>
    <col min="803" max="803" width="21" bestFit="1" customWidth="1"/>
    <col min="804" max="804" width="31.7109375" bestFit="1" customWidth="1"/>
    <col min="805" max="805" width="21" bestFit="1" customWidth="1"/>
    <col min="806" max="806" width="14.28515625" bestFit="1" customWidth="1"/>
    <col min="807" max="807" width="21" bestFit="1" customWidth="1"/>
    <col min="808" max="808" width="14.42578125" bestFit="1" customWidth="1"/>
    <col min="809" max="809" width="21" bestFit="1" customWidth="1"/>
    <col min="810" max="810" width="14.28515625" bestFit="1" customWidth="1"/>
    <col min="811" max="811" width="21" bestFit="1" customWidth="1"/>
    <col min="812" max="812" width="13.28515625" bestFit="1" customWidth="1"/>
    <col min="813" max="813" width="21" bestFit="1" customWidth="1"/>
    <col min="814" max="814" width="16.7109375" bestFit="1" customWidth="1"/>
    <col min="815" max="815" width="21" bestFit="1" customWidth="1"/>
    <col min="816" max="816" width="12.7109375" bestFit="1" customWidth="1"/>
    <col min="817" max="817" width="21" bestFit="1" customWidth="1"/>
    <col min="818" max="818" width="13.140625" bestFit="1" customWidth="1"/>
    <col min="819" max="819" width="21" bestFit="1" customWidth="1"/>
    <col min="820" max="820" width="12.85546875" bestFit="1" customWidth="1"/>
    <col min="821" max="821" width="21" bestFit="1" customWidth="1"/>
    <col min="822" max="822" width="35.5703125" bestFit="1" customWidth="1"/>
    <col min="823" max="823" width="21" bestFit="1" customWidth="1"/>
    <col min="824" max="824" width="37.5703125" bestFit="1" customWidth="1"/>
    <col min="825" max="825" width="21" bestFit="1" customWidth="1"/>
    <col min="826" max="826" width="36.85546875" bestFit="1" customWidth="1"/>
    <col min="827" max="827" width="21" bestFit="1" customWidth="1"/>
    <col min="828" max="828" width="39.140625" bestFit="1" customWidth="1"/>
    <col min="829" max="829" width="21" bestFit="1" customWidth="1"/>
    <col min="830" max="830" width="11.85546875" bestFit="1" customWidth="1"/>
    <col min="831" max="831" width="21" bestFit="1" customWidth="1"/>
    <col min="832" max="832" width="26.28515625" bestFit="1" customWidth="1"/>
    <col min="833" max="833" width="21" bestFit="1" customWidth="1"/>
    <col min="834" max="834" width="19.140625" bestFit="1" customWidth="1"/>
    <col min="835" max="835" width="21" bestFit="1" customWidth="1"/>
    <col min="836" max="836" width="20.5703125" bestFit="1" customWidth="1"/>
    <col min="837" max="837" width="21" bestFit="1" customWidth="1"/>
    <col min="838" max="838" width="24.42578125" bestFit="1" customWidth="1"/>
    <col min="839" max="839" width="21" bestFit="1" customWidth="1"/>
    <col min="840" max="840" width="27" bestFit="1" customWidth="1"/>
    <col min="841" max="841" width="21" bestFit="1" customWidth="1"/>
    <col min="842" max="842" width="35.42578125" bestFit="1" customWidth="1"/>
    <col min="843" max="843" width="21" bestFit="1" customWidth="1"/>
    <col min="844" max="844" width="32.7109375" bestFit="1" customWidth="1"/>
    <col min="845" max="845" width="21" bestFit="1" customWidth="1"/>
    <col min="846" max="846" width="26.28515625" bestFit="1" customWidth="1"/>
    <col min="847" max="847" width="21" bestFit="1" customWidth="1"/>
    <col min="848" max="848" width="45.85546875" bestFit="1" customWidth="1"/>
    <col min="849" max="849" width="21" bestFit="1" customWidth="1"/>
    <col min="850" max="850" width="11.85546875" bestFit="1" customWidth="1"/>
    <col min="851" max="851" width="21" bestFit="1" customWidth="1"/>
    <col min="852" max="852" width="20.42578125" bestFit="1" customWidth="1"/>
    <col min="853" max="853" width="21" bestFit="1" customWidth="1"/>
    <col min="854" max="854" width="13.7109375" bestFit="1" customWidth="1"/>
    <col min="855" max="855" width="21" bestFit="1" customWidth="1"/>
    <col min="856" max="856" width="13.85546875" bestFit="1" customWidth="1"/>
    <col min="857" max="857" width="21" bestFit="1" customWidth="1"/>
    <col min="858" max="858" width="13.85546875" bestFit="1" customWidth="1"/>
    <col min="859" max="859" width="21" bestFit="1" customWidth="1"/>
    <col min="860" max="860" width="23.7109375" bestFit="1" customWidth="1"/>
    <col min="861" max="861" width="21" bestFit="1" customWidth="1"/>
    <col min="862" max="862" width="23" bestFit="1" customWidth="1"/>
    <col min="863" max="863" width="21" bestFit="1" customWidth="1"/>
    <col min="864" max="864" width="51.5703125" bestFit="1" customWidth="1"/>
    <col min="865" max="865" width="21" bestFit="1" customWidth="1"/>
    <col min="866" max="866" width="18.5703125" bestFit="1" customWidth="1"/>
    <col min="867" max="867" width="21" bestFit="1" customWidth="1"/>
    <col min="868" max="868" width="30.140625" bestFit="1" customWidth="1"/>
    <col min="869" max="869" width="21" bestFit="1" customWidth="1"/>
    <col min="870" max="870" width="20" bestFit="1" customWidth="1"/>
    <col min="871" max="871" width="21" bestFit="1" customWidth="1"/>
    <col min="872" max="872" width="21.5703125" bestFit="1" customWidth="1"/>
    <col min="873" max="873" width="21" bestFit="1" customWidth="1"/>
    <col min="874" max="874" width="12.85546875" bestFit="1" customWidth="1"/>
    <col min="875" max="875" width="21" bestFit="1" customWidth="1"/>
    <col min="876" max="876" width="17.5703125" bestFit="1" customWidth="1"/>
    <col min="877" max="877" width="21" bestFit="1" customWidth="1"/>
    <col min="878" max="878" width="11.85546875" bestFit="1" customWidth="1"/>
    <col min="879" max="879" width="21" bestFit="1" customWidth="1"/>
    <col min="880" max="880" width="27.140625" bestFit="1" customWidth="1"/>
    <col min="881" max="881" width="21" bestFit="1" customWidth="1"/>
    <col min="882" max="882" width="12.42578125" bestFit="1" customWidth="1"/>
    <col min="883" max="883" width="21" bestFit="1" customWidth="1"/>
    <col min="884" max="884" width="23.5703125" bestFit="1" customWidth="1"/>
    <col min="885" max="885" width="21" bestFit="1" customWidth="1"/>
    <col min="886" max="886" width="23.7109375" bestFit="1" customWidth="1"/>
    <col min="887" max="887" width="21" bestFit="1" customWidth="1"/>
    <col min="888" max="888" width="17.28515625" bestFit="1" customWidth="1"/>
    <col min="889" max="889" width="21" bestFit="1" customWidth="1"/>
    <col min="890" max="890" width="14.28515625" bestFit="1" customWidth="1"/>
    <col min="891" max="891" width="21" bestFit="1" customWidth="1"/>
    <col min="892" max="892" width="11.85546875" bestFit="1" customWidth="1"/>
    <col min="893" max="893" width="21" bestFit="1" customWidth="1"/>
    <col min="894" max="894" width="11.85546875" bestFit="1" customWidth="1"/>
    <col min="895" max="895" width="21" bestFit="1" customWidth="1"/>
    <col min="896" max="896" width="11.85546875" bestFit="1" customWidth="1"/>
    <col min="897" max="897" width="21" bestFit="1" customWidth="1"/>
    <col min="898" max="898" width="11.85546875" bestFit="1" customWidth="1"/>
    <col min="899" max="899" width="21" bestFit="1" customWidth="1"/>
    <col min="900" max="900" width="11.85546875" bestFit="1" customWidth="1"/>
    <col min="901" max="901" width="21" bestFit="1" customWidth="1"/>
    <col min="902" max="902" width="11.85546875" bestFit="1" customWidth="1"/>
    <col min="903" max="903" width="21" bestFit="1" customWidth="1"/>
    <col min="904" max="904" width="20.85546875" bestFit="1" customWidth="1"/>
    <col min="905" max="905" width="21" bestFit="1" customWidth="1"/>
    <col min="906" max="906" width="22" bestFit="1" customWidth="1"/>
    <col min="907" max="907" width="21" bestFit="1" customWidth="1"/>
    <col min="908" max="908" width="14.5703125" bestFit="1" customWidth="1"/>
    <col min="909" max="909" width="21" bestFit="1" customWidth="1"/>
    <col min="910" max="910" width="11.85546875" bestFit="1" customWidth="1"/>
    <col min="911" max="911" width="21" bestFit="1" customWidth="1"/>
    <col min="912" max="912" width="11.85546875" bestFit="1" customWidth="1"/>
    <col min="913" max="913" width="21" bestFit="1" customWidth="1"/>
    <col min="914" max="914" width="25.85546875" bestFit="1" customWidth="1"/>
    <col min="915" max="915" width="21" bestFit="1" customWidth="1"/>
    <col min="916" max="916" width="18" bestFit="1" customWidth="1"/>
    <col min="917" max="917" width="21" bestFit="1" customWidth="1"/>
    <col min="918" max="918" width="16.140625" bestFit="1" customWidth="1"/>
    <col min="919" max="919" width="21" bestFit="1" customWidth="1"/>
    <col min="920" max="920" width="11.85546875" bestFit="1" customWidth="1"/>
    <col min="921" max="921" width="21" bestFit="1" customWidth="1"/>
    <col min="922" max="922" width="11.85546875" bestFit="1" customWidth="1"/>
    <col min="923" max="923" width="21" bestFit="1" customWidth="1"/>
    <col min="924" max="924" width="11.85546875" bestFit="1" customWidth="1"/>
    <col min="925" max="925" width="21" bestFit="1" customWidth="1"/>
    <col min="926" max="926" width="25.28515625" bestFit="1" customWidth="1"/>
    <col min="927" max="927" width="21" bestFit="1" customWidth="1"/>
    <col min="928" max="928" width="22.7109375" bestFit="1" customWidth="1"/>
    <col min="929" max="929" width="21" bestFit="1" customWidth="1"/>
    <col min="930" max="930" width="11.85546875" bestFit="1" customWidth="1"/>
    <col min="931" max="931" width="21" bestFit="1" customWidth="1"/>
    <col min="932" max="932" width="11.85546875" bestFit="1" customWidth="1"/>
    <col min="933" max="933" width="21" bestFit="1" customWidth="1"/>
    <col min="934" max="934" width="11.85546875" bestFit="1" customWidth="1"/>
    <col min="935" max="935" width="21" bestFit="1" customWidth="1"/>
    <col min="936" max="936" width="11.85546875" bestFit="1" customWidth="1"/>
    <col min="937" max="937" width="21" bestFit="1" customWidth="1"/>
    <col min="938" max="938" width="18" bestFit="1" customWidth="1"/>
    <col min="939" max="939" width="21" bestFit="1" customWidth="1"/>
    <col min="940" max="940" width="11.85546875" bestFit="1" customWidth="1"/>
    <col min="941" max="941" width="21" bestFit="1" customWidth="1"/>
    <col min="942" max="942" width="11.85546875" bestFit="1" customWidth="1"/>
    <col min="943" max="943" width="21" bestFit="1" customWidth="1"/>
    <col min="944" max="944" width="11.85546875" bestFit="1" customWidth="1"/>
    <col min="945" max="945" width="21" bestFit="1" customWidth="1"/>
    <col min="946" max="946" width="11.85546875" bestFit="1" customWidth="1"/>
    <col min="947" max="947" width="21" bestFit="1" customWidth="1"/>
    <col min="948" max="948" width="11.85546875" bestFit="1" customWidth="1"/>
    <col min="949" max="949" width="21" bestFit="1" customWidth="1"/>
    <col min="950" max="950" width="11.85546875" bestFit="1" customWidth="1"/>
    <col min="951" max="951" width="21" bestFit="1" customWidth="1"/>
    <col min="952" max="952" width="11.85546875" bestFit="1" customWidth="1"/>
    <col min="953" max="953" width="21" bestFit="1" customWidth="1"/>
    <col min="954" max="954" width="11.85546875" bestFit="1" customWidth="1"/>
    <col min="955" max="955" width="21" bestFit="1" customWidth="1"/>
    <col min="956" max="956" width="11.85546875" bestFit="1" customWidth="1"/>
    <col min="957" max="957" width="21" bestFit="1" customWidth="1"/>
    <col min="958" max="958" width="18.85546875" bestFit="1" customWidth="1"/>
    <col min="959" max="959" width="21" bestFit="1" customWidth="1"/>
    <col min="960" max="960" width="18.85546875" bestFit="1" customWidth="1"/>
    <col min="961" max="961" width="21" bestFit="1" customWidth="1"/>
    <col min="962" max="962" width="13.85546875" bestFit="1" customWidth="1"/>
    <col min="963" max="963" width="21" bestFit="1" customWidth="1"/>
    <col min="964" max="964" width="18.85546875" bestFit="1" customWidth="1"/>
    <col min="965" max="965" width="21" bestFit="1" customWidth="1"/>
    <col min="966" max="966" width="18.85546875" bestFit="1" customWidth="1"/>
    <col min="967" max="967" width="21" bestFit="1" customWidth="1"/>
    <col min="968" max="968" width="14.140625" bestFit="1" customWidth="1"/>
    <col min="969" max="969" width="21" bestFit="1" customWidth="1"/>
    <col min="970" max="970" width="33.28515625" bestFit="1" customWidth="1"/>
    <col min="971" max="971" width="21" bestFit="1" customWidth="1"/>
    <col min="972" max="972" width="31.28515625" bestFit="1" customWidth="1"/>
    <col min="973" max="973" width="21" bestFit="1" customWidth="1"/>
    <col min="974" max="974" width="15.85546875" bestFit="1" customWidth="1"/>
    <col min="975" max="975" width="21" bestFit="1" customWidth="1"/>
    <col min="976" max="976" width="36.7109375" bestFit="1" customWidth="1"/>
    <col min="977" max="977" width="21" bestFit="1" customWidth="1"/>
    <col min="978" max="978" width="24.28515625" bestFit="1" customWidth="1"/>
    <col min="979" max="979" width="21" bestFit="1" customWidth="1"/>
    <col min="980" max="980" width="14.140625" bestFit="1" customWidth="1"/>
    <col min="981" max="981" width="21" bestFit="1" customWidth="1"/>
    <col min="982" max="982" width="20.5703125" bestFit="1" customWidth="1"/>
    <col min="983" max="983" width="21" bestFit="1" customWidth="1"/>
    <col min="984" max="984" width="24.28515625" bestFit="1" customWidth="1"/>
    <col min="985" max="985" width="21" bestFit="1" customWidth="1"/>
    <col min="986" max="986" width="39.5703125" bestFit="1" customWidth="1"/>
    <col min="987" max="987" width="21" bestFit="1" customWidth="1"/>
    <col min="988" max="988" width="28.5703125" bestFit="1" customWidth="1"/>
    <col min="989" max="989" width="21" bestFit="1" customWidth="1"/>
    <col min="990" max="990" width="27.42578125" bestFit="1" customWidth="1"/>
    <col min="991" max="991" width="21" bestFit="1" customWidth="1"/>
    <col min="992" max="992" width="19.28515625" bestFit="1" customWidth="1"/>
    <col min="993" max="993" width="21" bestFit="1" customWidth="1"/>
    <col min="994" max="994" width="19.28515625" bestFit="1" customWidth="1"/>
    <col min="995" max="995" width="21" bestFit="1" customWidth="1"/>
    <col min="996" max="996" width="31.28515625" bestFit="1" customWidth="1"/>
    <col min="997" max="997" width="21" bestFit="1" customWidth="1"/>
    <col min="998" max="998" width="24.28515625" bestFit="1" customWidth="1"/>
    <col min="999" max="999" width="21" bestFit="1" customWidth="1"/>
    <col min="1000" max="1000" width="27.7109375" bestFit="1" customWidth="1"/>
    <col min="1001" max="1001" width="21" bestFit="1" customWidth="1"/>
    <col min="1002" max="1002" width="32" bestFit="1" customWidth="1"/>
    <col min="1003" max="1003" width="21" bestFit="1" customWidth="1"/>
    <col min="1004" max="1004" width="36.140625" bestFit="1" customWidth="1"/>
    <col min="1005" max="1005" width="21" bestFit="1" customWidth="1"/>
    <col min="1006" max="1006" width="24.140625" bestFit="1" customWidth="1"/>
    <col min="1007" max="1007" width="21" bestFit="1" customWidth="1"/>
    <col min="1008" max="1008" width="24.140625" bestFit="1" customWidth="1"/>
    <col min="1009" max="1009" width="21" bestFit="1" customWidth="1"/>
    <col min="1010" max="1010" width="24" bestFit="1" customWidth="1"/>
    <col min="1011" max="1011" width="21" bestFit="1" customWidth="1"/>
    <col min="1012" max="1012" width="14.42578125" bestFit="1" customWidth="1"/>
    <col min="1013" max="1013" width="21" bestFit="1" customWidth="1"/>
    <col min="1014" max="1014" width="22.140625" bestFit="1" customWidth="1"/>
    <col min="1015" max="1015" width="21" bestFit="1" customWidth="1"/>
    <col min="1016" max="1016" width="22.140625" bestFit="1" customWidth="1"/>
    <col min="1017" max="1017" width="21" bestFit="1" customWidth="1"/>
    <col min="1018" max="1018" width="18" bestFit="1" customWidth="1"/>
    <col min="1019" max="1019" width="21" bestFit="1" customWidth="1"/>
    <col min="1020" max="1020" width="21.5703125" bestFit="1" customWidth="1"/>
    <col min="1021" max="1021" width="21" bestFit="1" customWidth="1"/>
    <col min="1022" max="1022" width="21.5703125" bestFit="1" customWidth="1"/>
    <col min="1023" max="1023" width="21" bestFit="1" customWidth="1"/>
    <col min="1024" max="1024" width="22.140625" bestFit="1" customWidth="1"/>
    <col min="1025" max="1025" width="21" bestFit="1" customWidth="1"/>
    <col min="1026" max="1026" width="22.140625" bestFit="1" customWidth="1"/>
    <col min="1027" max="1027" width="21" bestFit="1" customWidth="1"/>
    <col min="1028" max="1028" width="23.85546875" bestFit="1" customWidth="1"/>
    <col min="1029" max="1029" width="21" bestFit="1" customWidth="1"/>
    <col min="1030" max="1030" width="23.28515625" bestFit="1" customWidth="1"/>
    <col min="1031" max="1031" width="21" bestFit="1" customWidth="1"/>
    <col min="1032" max="1032" width="24.85546875" bestFit="1" customWidth="1"/>
    <col min="1033" max="1033" width="21" bestFit="1" customWidth="1"/>
    <col min="1034" max="1034" width="20.140625" bestFit="1" customWidth="1"/>
    <col min="1035" max="1035" width="21" bestFit="1" customWidth="1"/>
    <col min="1036" max="1036" width="23.28515625" bestFit="1" customWidth="1"/>
    <col min="1037" max="1037" width="21" bestFit="1" customWidth="1"/>
    <col min="1038" max="1038" width="23" bestFit="1" customWidth="1"/>
    <col min="1039" max="1039" width="21" bestFit="1" customWidth="1"/>
    <col min="1040" max="1040" width="23.42578125" bestFit="1" customWidth="1"/>
    <col min="1041" max="1041" width="21" bestFit="1" customWidth="1"/>
    <col min="1042" max="1042" width="23.7109375" bestFit="1" customWidth="1"/>
    <col min="1043" max="1043" width="21" bestFit="1" customWidth="1"/>
    <col min="1044" max="1044" width="22.7109375" bestFit="1" customWidth="1"/>
    <col min="1045" max="1045" width="21" bestFit="1" customWidth="1"/>
    <col min="1046" max="1046" width="23.28515625" bestFit="1" customWidth="1"/>
    <col min="1047" max="1047" width="21" bestFit="1" customWidth="1"/>
    <col min="1048" max="1048" width="25.140625" bestFit="1" customWidth="1"/>
    <col min="1049" max="1049" width="21" bestFit="1" customWidth="1"/>
    <col min="1050" max="1050" width="25" bestFit="1" customWidth="1"/>
    <col min="1051" max="1051" width="21" bestFit="1" customWidth="1"/>
    <col min="1052" max="1052" width="25.28515625" bestFit="1" customWidth="1"/>
    <col min="1053" max="1053" width="21" bestFit="1" customWidth="1"/>
    <col min="1054" max="1054" width="24.5703125" bestFit="1" customWidth="1"/>
    <col min="1055" max="1055" width="21" bestFit="1" customWidth="1"/>
    <col min="1056" max="1056" width="45" bestFit="1" customWidth="1"/>
    <col min="1057" max="1057" width="21" bestFit="1" customWidth="1"/>
    <col min="1058" max="1058" width="23.85546875" bestFit="1" customWidth="1"/>
    <col min="1059" max="1059" width="21" bestFit="1" customWidth="1"/>
    <col min="1060" max="1060" width="36.42578125" bestFit="1" customWidth="1"/>
    <col min="1061" max="1061" width="21" bestFit="1" customWidth="1"/>
    <col min="1062" max="1062" width="17.7109375" bestFit="1" customWidth="1"/>
    <col min="1063" max="1063" width="21" bestFit="1" customWidth="1"/>
    <col min="1064" max="1064" width="18.85546875" bestFit="1" customWidth="1"/>
    <col min="1065" max="1065" width="21" bestFit="1" customWidth="1"/>
    <col min="1066" max="1066" width="24.140625" bestFit="1" customWidth="1"/>
    <col min="1067" max="1067" width="21" bestFit="1" customWidth="1"/>
    <col min="1068" max="1068" width="22.85546875" bestFit="1" customWidth="1"/>
    <col min="1069" max="1069" width="21" bestFit="1" customWidth="1"/>
    <col min="1070" max="1070" width="22.140625" bestFit="1" customWidth="1"/>
    <col min="1071" max="1071" width="21" bestFit="1" customWidth="1"/>
    <col min="1072" max="1072" width="23.85546875" bestFit="1" customWidth="1"/>
    <col min="1073" max="1073" width="21" bestFit="1" customWidth="1"/>
    <col min="1074" max="1074" width="22.28515625" bestFit="1" customWidth="1"/>
    <col min="1075" max="1075" width="21" bestFit="1" customWidth="1"/>
    <col min="1076" max="1076" width="28.5703125" bestFit="1" customWidth="1"/>
    <col min="1077" max="1077" width="21" bestFit="1" customWidth="1"/>
    <col min="1078" max="1078" width="23.28515625" bestFit="1" customWidth="1"/>
    <col min="1079" max="1079" width="21" bestFit="1" customWidth="1"/>
    <col min="1080" max="1080" width="28" bestFit="1" customWidth="1"/>
    <col min="1081" max="1081" width="21" bestFit="1" customWidth="1"/>
    <col min="1082" max="1082" width="27.140625" bestFit="1" customWidth="1"/>
    <col min="1083" max="1083" width="21" bestFit="1" customWidth="1"/>
    <col min="1084" max="1084" width="27.42578125" bestFit="1" customWidth="1"/>
    <col min="1085" max="1085" width="21" bestFit="1" customWidth="1"/>
    <col min="1086" max="1086" width="32.85546875" bestFit="1" customWidth="1"/>
    <col min="1087" max="1087" width="21" bestFit="1" customWidth="1"/>
    <col min="1088" max="1088" width="32.42578125" bestFit="1" customWidth="1"/>
    <col min="1089" max="1089" width="21" bestFit="1" customWidth="1"/>
    <col min="1090" max="1090" width="32.28515625" bestFit="1" customWidth="1"/>
    <col min="1091" max="1091" width="21" bestFit="1" customWidth="1"/>
    <col min="1092" max="1092" width="34.85546875" bestFit="1" customWidth="1"/>
    <col min="1093" max="1093" width="21" bestFit="1" customWidth="1"/>
    <col min="1094" max="1094" width="20.5703125" bestFit="1" customWidth="1"/>
    <col min="1095" max="1095" width="21" bestFit="1" customWidth="1"/>
    <col min="1096" max="1096" width="43.42578125" bestFit="1" customWidth="1"/>
    <col min="1097" max="1097" width="21" bestFit="1" customWidth="1"/>
    <col min="1098" max="1098" width="43.140625" bestFit="1" customWidth="1"/>
    <col min="1099" max="1099" width="21" bestFit="1" customWidth="1"/>
    <col min="1100" max="1100" width="42.28515625" bestFit="1" customWidth="1"/>
    <col min="1101" max="1101" width="21" bestFit="1" customWidth="1"/>
    <col min="1102" max="1102" width="42.28515625" bestFit="1" customWidth="1"/>
    <col min="1103" max="1103" width="21" bestFit="1" customWidth="1"/>
    <col min="1104" max="1104" width="42.28515625" bestFit="1" customWidth="1"/>
    <col min="1105" max="1105" width="21" bestFit="1" customWidth="1"/>
    <col min="1106" max="1106" width="38.42578125" bestFit="1" customWidth="1"/>
    <col min="1107" max="1107" width="21" bestFit="1" customWidth="1"/>
    <col min="1108" max="1108" width="42.28515625" bestFit="1" customWidth="1"/>
    <col min="1109" max="1109" width="21" bestFit="1" customWidth="1"/>
    <col min="1110" max="1110" width="50.42578125" bestFit="1" customWidth="1"/>
    <col min="1111" max="1111" width="21" bestFit="1" customWidth="1"/>
    <col min="1112" max="1112" width="56.85546875" bestFit="1" customWidth="1"/>
    <col min="1113" max="1113" width="21" bestFit="1" customWidth="1"/>
    <col min="1114" max="1114" width="56.7109375" bestFit="1" customWidth="1"/>
    <col min="1115" max="1115" width="21" bestFit="1" customWidth="1"/>
    <col min="1116" max="1116" width="31.5703125" bestFit="1" customWidth="1"/>
    <col min="1117" max="1117" width="21" bestFit="1" customWidth="1"/>
    <col min="1118" max="1118" width="28.28515625" bestFit="1" customWidth="1"/>
    <col min="1119" max="1119" width="21" bestFit="1" customWidth="1"/>
    <col min="1120" max="1120" width="15.7109375" bestFit="1" customWidth="1"/>
    <col min="1121" max="1121" width="21" bestFit="1" customWidth="1"/>
    <col min="1122" max="1122" width="15.7109375" bestFit="1" customWidth="1"/>
    <col min="1123" max="1123" width="21" bestFit="1" customWidth="1"/>
    <col min="1124" max="1124" width="15.85546875" bestFit="1" customWidth="1"/>
    <col min="1125" max="1125" width="21" bestFit="1" customWidth="1"/>
    <col min="1126" max="1126" width="15.28515625" bestFit="1" customWidth="1"/>
    <col min="1127" max="1127" width="21" bestFit="1" customWidth="1"/>
    <col min="1128" max="1128" width="15.28515625" bestFit="1" customWidth="1"/>
    <col min="1129" max="1129" width="21" bestFit="1" customWidth="1"/>
    <col min="1130" max="1130" width="15.28515625" bestFit="1" customWidth="1"/>
    <col min="1131" max="1131" width="21" bestFit="1" customWidth="1"/>
    <col min="1132" max="1132" width="15.28515625" bestFit="1" customWidth="1"/>
    <col min="1133" max="1133" width="21" bestFit="1" customWidth="1"/>
    <col min="1134" max="1134" width="16.85546875" bestFit="1" customWidth="1"/>
    <col min="1135" max="1135" width="21" bestFit="1" customWidth="1"/>
    <col min="1136" max="1136" width="17.5703125" bestFit="1" customWidth="1"/>
    <col min="1137" max="1137" width="21" bestFit="1" customWidth="1"/>
    <col min="1138" max="1138" width="27.5703125" bestFit="1" customWidth="1"/>
    <col min="1139" max="1139" width="21" bestFit="1" customWidth="1"/>
    <col min="1140" max="1140" width="43.42578125" bestFit="1" customWidth="1"/>
    <col min="1141" max="1141" width="21" bestFit="1" customWidth="1"/>
    <col min="1142" max="1142" width="57" bestFit="1" customWidth="1"/>
    <col min="1143" max="1143" width="21" bestFit="1" customWidth="1"/>
    <col min="1144" max="1144" width="11.85546875" bestFit="1" customWidth="1"/>
    <col min="1145" max="1145" width="21" bestFit="1" customWidth="1"/>
    <col min="1146" max="1146" width="38.7109375" bestFit="1" customWidth="1"/>
    <col min="1147" max="1147" width="21" bestFit="1" customWidth="1"/>
    <col min="1148" max="1148" width="38.7109375" bestFit="1" customWidth="1"/>
    <col min="1149" max="1149" width="21" bestFit="1" customWidth="1"/>
    <col min="1150" max="1150" width="53" bestFit="1" customWidth="1"/>
    <col min="1151" max="1151" width="21" bestFit="1" customWidth="1"/>
    <col min="1152" max="1152" width="34.28515625" bestFit="1" customWidth="1"/>
    <col min="1153" max="1153" width="21" bestFit="1" customWidth="1"/>
    <col min="1154" max="1154" width="29.140625" bestFit="1" customWidth="1"/>
    <col min="1155" max="1155" width="21" bestFit="1" customWidth="1"/>
    <col min="1156" max="1156" width="14.140625" bestFit="1" customWidth="1"/>
    <col min="1157" max="1157" width="21" bestFit="1" customWidth="1"/>
    <col min="1158" max="1158" width="46.42578125" bestFit="1" customWidth="1"/>
    <col min="1159" max="1159" width="21" bestFit="1" customWidth="1"/>
    <col min="1160" max="1160" width="46.42578125" bestFit="1" customWidth="1"/>
    <col min="1161" max="1161" width="21" bestFit="1" customWidth="1"/>
    <col min="1162" max="1162" width="36.85546875" bestFit="1" customWidth="1"/>
    <col min="1163" max="1163" width="21" bestFit="1" customWidth="1"/>
    <col min="1164" max="1164" width="54" bestFit="1" customWidth="1"/>
    <col min="1165" max="1165" width="21" bestFit="1" customWidth="1"/>
    <col min="1166" max="1166" width="54" bestFit="1" customWidth="1"/>
    <col min="1167" max="1167" width="21" bestFit="1" customWidth="1"/>
    <col min="1168" max="1168" width="53.42578125" bestFit="1" customWidth="1"/>
    <col min="1169" max="1169" width="21" bestFit="1" customWidth="1"/>
    <col min="1170" max="1170" width="55" bestFit="1" customWidth="1"/>
    <col min="1171" max="1171" width="21" bestFit="1" customWidth="1"/>
    <col min="1172" max="1172" width="54.5703125" bestFit="1" customWidth="1"/>
    <col min="1173" max="1173" width="21" bestFit="1" customWidth="1"/>
    <col min="1174" max="1174" width="60.140625" bestFit="1" customWidth="1"/>
    <col min="1175" max="1175" width="21" bestFit="1" customWidth="1"/>
    <col min="1176" max="1176" width="51.28515625" bestFit="1" customWidth="1"/>
    <col min="1177" max="1177" width="21" bestFit="1" customWidth="1"/>
    <col min="1178" max="1178" width="11.85546875" bestFit="1" customWidth="1"/>
    <col min="1179" max="1179" width="21" bestFit="1" customWidth="1"/>
    <col min="1180" max="1180" width="32.140625" bestFit="1" customWidth="1"/>
    <col min="1181" max="1181" width="21" bestFit="1" customWidth="1"/>
    <col min="1182" max="1182" width="26.140625" bestFit="1" customWidth="1"/>
    <col min="1183" max="1183" width="21" bestFit="1" customWidth="1"/>
    <col min="1184" max="1184" width="26" bestFit="1" customWidth="1"/>
    <col min="1185" max="1185" width="21" bestFit="1" customWidth="1"/>
    <col min="1186" max="1186" width="16.7109375" bestFit="1" customWidth="1"/>
    <col min="1187" max="1187" width="21" bestFit="1" customWidth="1"/>
    <col min="1188" max="1188" width="17.5703125" bestFit="1" customWidth="1"/>
    <col min="1189" max="1189" width="21" bestFit="1" customWidth="1"/>
    <col min="1190" max="1190" width="32.7109375" bestFit="1" customWidth="1"/>
    <col min="1191" max="1191" width="21" bestFit="1" customWidth="1"/>
    <col min="1192" max="1192" width="31.85546875" bestFit="1" customWidth="1"/>
    <col min="1193" max="1193" width="21" bestFit="1" customWidth="1"/>
    <col min="1194" max="1194" width="25" bestFit="1" customWidth="1"/>
    <col min="1195" max="1195" width="21" bestFit="1" customWidth="1"/>
    <col min="1196" max="1196" width="25" bestFit="1" customWidth="1"/>
    <col min="1197" max="1197" width="21" bestFit="1" customWidth="1"/>
    <col min="1198" max="1198" width="25" bestFit="1" customWidth="1"/>
    <col min="1199" max="1199" width="21" bestFit="1" customWidth="1"/>
    <col min="1200" max="1200" width="17.7109375" bestFit="1" customWidth="1"/>
    <col min="1201" max="1201" width="21" bestFit="1" customWidth="1"/>
    <col min="1202" max="1202" width="13.7109375" bestFit="1" customWidth="1"/>
    <col min="1203" max="1203" width="21" bestFit="1" customWidth="1"/>
    <col min="1204" max="1204" width="15" bestFit="1" customWidth="1"/>
    <col min="1205" max="1205" width="21" bestFit="1" customWidth="1"/>
    <col min="1206" max="1206" width="15.28515625" bestFit="1" customWidth="1"/>
    <col min="1207" max="1207" width="21" bestFit="1" customWidth="1"/>
    <col min="1208" max="1208" width="27" bestFit="1" customWidth="1"/>
    <col min="1209" max="1209" width="21" bestFit="1" customWidth="1"/>
    <col min="1210" max="1210" width="17.5703125" bestFit="1" customWidth="1"/>
    <col min="1211" max="1211" width="21" bestFit="1" customWidth="1"/>
    <col min="1212" max="1212" width="15.7109375" bestFit="1" customWidth="1"/>
    <col min="1213" max="1213" width="21" bestFit="1" customWidth="1"/>
    <col min="1214" max="1214" width="23" bestFit="1" customWidth="1"/>
    <col min="1215" max="1215" width="21" bestFit="1" customWidth="1"/>
    <col min="1216" max="1216" width="28.140625" bestFit="1" customWidth="1"/>
    <col min="1217" max="1217" width="21" bestFit="1" customWidth="1"/>
    <col min="1218" max="1218" width="24.42578125" bestFit="1" customWidth="1"/>
    <col min="1219" max="1219" width="21" bestFit="1" customWidth="1"/>
    <col min="1220" max="1220" width="15.7109375" bestFit="1" customWidth="1"/>
    <col min="1221" max="1221" width="21" bestFit="1" customWidth="1"/>
    <col min="1222" max="1222" width="19.85546875" bestFit="1" customWidth="1"/>
    <col min="1223" max="1223" width="21" bestFit="1" customWidth="1"/>
    <col min="1224" max="1224" width="19.85546875" bestFit="1" customWidth="1"/>
    <col min="1225" max="1225" width="21" bestFit="1" customWidth="1"/>
    <col min="1226" max="1226" width="32.7109375" bestFit="1" customWidth="1"/>
    <col min="1227" max="1227" width="21" bestFit="1" customWidth="1"/>
    <col min="1228" max="1228" width="34.85546875" bestFit="1" customWidth="1"/>
    <col min="1229" max="1229" width="21" bestFit="1" customWidth="1"/>
    <col min="1230" max="1230" width="33.85546875" bestFit="1" customWidth="1"/>
    <col min="1231" max="1231" width="21" bestFit="1" customWidth="1"/>
    <col min="1232" max="1232" width="41" bestFit="1" customWidth="1"/>
    <col min="1233" max="1233" width="21" bestFit="1" customWidth="1"/>
    <col min="1234" max="1234" width="35.42578125" bestFit="1" customWidth="1"/>
    <col min="1235" max="1235" width="21" bestFit="1" customWidth="1"/>
    <col min="1236" max="1236" width="18" bestFit="1" customWidth="1"/>
    <col min="1237" max="1237" width="21" bestFit="1" customWidth="1"/>
    <col min="1238" max="1238" width="22.5703125" bestFit="1" customWidth="1"/>
    <col min="1239" max="1239" width="21" bestFit="1" customWidth="1"/>
    <col min="1240" max="1240" width="17.28515625" bestFit="1" customWidth="1"/>
    <col min="1241" max="1241" width="21" bestFit="1" customWidth="1"/>
    <col min="1242" max="1242" width="17.28515625" bestFit="1" customWidth="1"/>
    <col min="1243" max="1243" width="21" bestFit="1" customWidth="1"/>
    <col min="1244" max="1244" width="16.28515625" bestFit="1" customWidth="1"/>
    <col min="1245" max="1245" width="21" bestFit="1" customWidth="1"/>
    <col min="1246" max="1246" width="27" bestFit="1" customWidth="1"/>
    <col min="1247" max="1247" width="21" bestFit="1" customWidth="1"/>
    <col min="1248" max="1248" width="13.85546875" bestFit="1" customWidth="1"/>
    <col min="1249" max="1249" width="21" bestFit="1" customWidth="1"/>
    <col min="1250" max="1250" width="13.85546875" bestFit="1" customWidth="1"/>
    <col min="1251" max="1251" width="21" bestFit="1" customWidth="1"/>
    <col min="1252" max="1252" width="13.85546875" bestFit="1" customWidth="1"/>
    <col min="1253" max="1253" width="21" bestFit="1" customWidth="1"/>
    <col min="1254" max="1254" width="13.5703125" bestFit="1" customWidth="1"/>
    <col min="1255" max="1255" width="21" bestFit="1" customWidth="1"/>
    <col min="1256" max="1256" width="24" bestFit="1" customWidth="1"/>
    <col min="1257" max="1257" width="21" bestFit="1" customWidth="1"/>
    <col min="1258" max="1258" width="21.5703125" bestFit="1" customWidth="1"/>
    <col min="1259" max="1259" width="21" bestFit="1" customWidth="1"/>
    <col min="1260" max="1260" width="23.42578125" bestFit="1" customWidth="1"/>
    <col min="1261" max="1261" width="21" bestFit="1" customWidth="1"/>
    <col min="1262" max="1262" width="24.85546875" bestFit="1" customWidth="1"/>
    <col min="1263" max="1263" width="21" bestFit="1" customWidth="1"/>
    <col min="1264" max="1264" width="24.85546875" bestFit="1" customWidth="1"/>
    <col min="1265" max="1265" width="21" bestFit="1" customWidth="1"/>
    <col min="1266" max="1266" width="29.28515625" bestFit="1" customWidth="1"/>
    <col min="1267" max="1267" width="21" bestFit="1" customWidth="1"/>
    <col min="1268" max="1268" width="32.7109375" bestFit="1" customWidth="1"/>
    <col min="1269" max="1269" width="21" bestFit="1" customWidth="1"/>
    <col min="1270" max="1270" width="32.7109375" bestFit="1" customWidth="1"/>
    <col min="1271" max="1271" width="21" bestFit="1" customWidth="1"/>
    <col min="1272" max="1272" width="28.28515625" bestFit="1" customWidth="1"/>
    <col min="1273" max="1273" width="21" bestFit="1" customWidth="1"/>
    <col min="1274" max="1274" width="24.85546875" bestFit="1" customWidth="1"/>
    <col min="1275" max="1275" width="21" bestFit="1" customWidth="1"/>
    <col min="1276" max="1276" width="31.28515625" bestFit="1" customWidth="1"/>
    <col min="1277" max="1277" width="21" bestFit="1" customWidth="1"/>
    <col min="1278" max="1278" width="21.85546875" bestFit="1" customWidth="1"/>
    <col min="1279" max="1279" width="21" bestFit="1" customWidth="1"/>
    <col min="1280" max="1280" width="23.42578125" bestFit="1" customWidth="1"/>
    <col min="1281" max="1281" width="21" bestFit="1" customWidth="1"/>
    <col min="1282" max="1282" width="23.42578125" bestFit="1" customWidth="1"/>
    <col min="1283" max="1283" width="21" bestFit="1" customWidth="1"/>
    <col min="1284" max="1284" width="25.140625" bestFit="1" customWidth="1"/>
    <col min="1285" max="1285" width="21" bestFit="1" customWidth="1"/>
    <col min="1286" max="1286" width="31.85546875" bestFit="1" customWidth="1"/>
    <col min="1287" max="1287" width="21" bestFit="1" customWidth="1"/>
    <col min="1288" max="1288" width="18.7109375" bestFit="1" customWidth="1"/>
    <col min="1289" max="1289" width="21" bestFit="1" customWidth="1"/>
    <col min="1290" max="1290" width="32.85546875" bestFit="1" customWidth="1"/>
    <col min="1291" max="1291" width="21" bestFit="1" customWidth="1"/>
    <col min="1292" max="1292" width="23.42578125" bestFit="1" customWidth="1"/>
    <col min="1293" max="1293" width="21" bestFit="1" customWidth="1"/>
    <col min="1294" max="1294" width="47.42578125" bestFit="1" customWidth="1"/>
    <col min="1295" max="1295" width="21" bestFit="1" customWidth="1"/>
    <col min="1296" max="1296" width="18.28515625" bestFit="1" customWidth="1"/>
    <col min="1297" max="1297" width="21" bestFit="1" customWidth="1"/>
    <col min="1298" max="1298" width="18.85546875" bestFit="1" customWidth="1"/>
    <col min="1299" max="1299" width="21" bestFit="1" customWidth="1"/>
    <col min="1300" max="1300" width="18.28515625" bestFit="1" customWidth="1"/>
    <col min="1301" max="1301" width="21" bestFit="1" customWidth="1"/>
    <col min="1302" max="1302" width="16.5703125" bestFit="1" customWidth="1"/>
    <col min="1303" max="1303" width="21" bestFit="1" customWidth="1"/>
    <col min="1304" max="1304" width="16.28515625" bestFit="1" customWidth="1"/>
    <col min="1305" max="1305" width="21" bestFit="1" customWidth="1"/>
    <col min="1306" max="1306" width="16" bestFit="1" customWidth="1"/>
    <col min="1307" max="1307" width="21" bestFit="1" customWidth="1"/>
    <col min="1308" max="1308" width="16.5703125" bestFit="1" customWidth="1"/>
    <col min="1309" max="1309" width="21" bestFit="1" customWidth="1"/>
    <col min="1310" max="1310" width="28.42578125" bestFit="1" customWidth="1"/>
    <col min="1311" max="1311" width="21" bestFit="1" customWidth="1"/>
    <col min="1312" max="1312" width="15.5703125" bestFit="1" customWidth="1"/>
    <col min="1313" max="1313" width="21" bestFit="1" customWidth="1"/>
    <col min="1314" max="1314" width="19.85546875" bestFit="1" customWidth="1"/>
    <col min="1315" max="1315" width="21" bestFit="1" customWidth="1"/>
    <col min="1316" max="1316" width="18.140625" bestFit="1" customWidth="1"/>
    <col min="1317" max="1317" width="21" bestFit="1" customWidth="1"/>
    <col min="1318" max="1318" width="12.7109375" bestFit="1" customWidth="1"/>
    <col min="1319" max="1319" width="21" bestFit="1" customWidth="1"/>
    <col min="1320" max="1320" width="12.7109375" bestFit="1" customWidth="1"/>
    <col min="1321" max="1321" width="21" bestFit="1" customWidth="1"/>
    <col min="1322" max="1322" width="12.7109375" bestFit="1" customWidth="1"/>
    <col min="1323" max="1323" width="21" bestFit="1" customWidth="1"/>
    <col min="1324" max="1324" width="12.7109375" bestFit="1" customWidth="1"/>
    <col min="1325" max="1325" width="21" bestFit="1" customWidth="1"/>
    <col min="1326" max="1326" width="45.28515625" bestFit="1" customWidth="1"/>
    <col min="1327" max="1327" width="21" bestFit="1" customWidth="1"/>
    <col min="1328" max="1328" width="23.28515625" bestFit="1" customWidth="1"/>
    <col min="1329" max="1329" width="21" bestFit="1" customWidth="1"/>
    <col min="1330" max="1330" width="19.42578125" bestFit="1" customWidth="1"/>
    <col min="1331" max="1331" width="21" bestFit="1" customWidth="1"/>
    <col min="1332" max="1332" width="12.42578125" bestFit="1" customWidth="1"/>
    <col min="1333" max="1333" width="21" bestFit="1" customWidth="1"/>
    <col min="1334" max="1334" width="14.140625" bestFit="1" customWidth="1"/>
    <col min="1335" max="1335" width="21" bestFit="1" customWidth="1"/>
    <col min="1336" max="1336" width="13.5703125" bestFit="1" customWidth="1"/>
    <col min="1337" max="1337" width="21" bestFit="1" customWidth="1"/>
    <col min="1338" max="1338" width="26.140625" bestFit="1" customWidth="1"/>
    <col min="1339" max="1339" width="21" bestFit="1" customWidth="1"/>
    <col min="1340" max="1340" width="26.140625" bestFit="1" customWidth="1"/>
    <col min="1341" max="1341" width="21" bestFit="1" customWidth="1"/>
    <col min="1342" max="1342" width="20.28515625" bestFit="1" customWidth="1"/>
    <col min="1343" max="1343" width="21" bestFit="1" customWidth="1"/>
    <col min="1344" max="1344" width="26.140625" bestFit="1" customWidth="1"/>
    <col min="1345" max="1345" width="21" bestFit="1" customWidth="1"/>
    <col min="1346" max="1346" width="26.28515625" bestFit="1" customWidth="1"/>
    <col min="1347" max="1347" width="21" bestFit="1" customWidth="1"/>
    <col min="1348" max="1348" width="34" bestFit="1" customWidth="1"/>
    <col min="1349" max="1349" width="21" bestFit="1" customWidth="1"/>
    <col min="1350" max="1350" width="48.7109375" bestFit="1" customWidth="1"/>
    <col min="1351" max="1351" width="21" bestFit="1" customWidth="1"/>
    <col min="1352" max="1352" width="41.28515625" bestFit="1" customWidth="1"/>
    <col min="1353" max="1353" width="21" bestFit="1" customWidth="1"/>
    <col min="1354" max="1354" width="34" bestFit="1" customWidth="1"/>
    <col min="1355" max="1355" width="21" bestFit="1" customWidth="1"/>
    <col min="1356" max="1356" width="19.140625" bestFit="1" customWidth="1"/>
    <col min="1357" max="1357" width="21" bestFit="1" customWidth="1"/>
    <col min="1358" max="1358" width="19.7109375" bestFit="1" customWidth="1"/>
    <col min="1359" max="1359" width="21" bestFit="1" customWidth="1"/>
    <col min="1360" max="1360" width="23.7109375" bestFit="1" customWidth="1"/>
    <col min="1361" max="1361" width="21" bestFit="1" customWidth="1"/>
    <col min="1362" max="1362" width="31" bestFit="1" customWidth="1"/>
    <col min="1363" max="1363" width="21" bestFit="1" customWidth="1"/>
    <col min="1364" max="1364" width="22.28515625" bestFit="1" customWidth="1"/>
    <col min="1365" max="1365" width="21" bestFit="1" customWidth="1"/>
    <col min="1366" max="1366" width="19.42578125" bestFit="1" customWidth="1"/>
    <col min="1367" max="1367" width="21" bestFit="1" customWidth="1"/>
    <col min="1368" max="1368" width="20" bestFit="1" customWidth="1"/>
    <col min="1369" max="1369" width="21" bestFit="1" customWidth="1"/>
    <col min="1370" max="1370" width="64.140625" bestFit="1" customWidth="1"/>
    <col min="1371" max="1371" width="21" bestFit="1" customWidth="1"/>
    <col min="1372" max="1372" width="64.140625" bestFit="1" customWidth="1"/>
    <col min="1373" max="1373" width="21" bestFit="1" customWidth="1"/>
    <col min="1374" max="1374" width="18.7109375" bestFit="1" customWidth="1"/>
    <col min="1375" max="1375" width="21" bestFit="1" customWidth="1"/>
    <col min="1376" max="1376" width="34.140625" bestFit="1" customWidth="1"/>
    <col min="1377" max="1377" width="21" bestFit="1" customWidth="1"/>
    <col min="1378" max="1378" width="20.85546875" bestFit="1" customWidth="1"/>
    <col min="1379" max="1379" width="21" bestFit="1" customWidth="1"/>
    <col min="1380" max="1380" width="19.42578125" bestFit="1" customWidth="1"/>
    <col min="1381" max="1381" width="21" bestFit="1" customWidth="1"/>
    <col min="1382" max="1382" width="17.85546875" bestFit="1" customWidth="1"/>
    <col min="1383" max="1383" width="21" bestFit="1" customWidth="1"/>
    <col min="1384" max="1384" width="20.42578125" bestFit="1" customWidth="1"/>
    <col min="1385" max="1385" width="21" bestFit="1" customWidth="1"/>
    <col min="1386" max="1386" width="23.42578125" bestFit="1" customWidth="1"/>
    <col min="1387" max="1387" width="21" bestFit="1" customWidth="1"/>
    <col min="1388" max="1388" width="18.5703125" bestFit="1" customWidth="1"/>
    <col min="1389" max="1389" width="21" bestFit="1" customWidth="1"/>
    <col min="1390" max="1390" width="20.7109375" bestFit="1" customWidth="1"/>
    <col min="1391" max="1391" width="21" bestFit="1" customWidth="1"/>
    <col min="1392" max="1392" width="26.85546875" bestFit="1" customWidth="1"/>
    <col min="1393" max="1393" width="21" bestFit="1" customWidth="1"/>
    <col min="1394" max="1394" width="20" bestFit="1" customWidth="1"/>
    <col min="1395" max="1395" width="21" bestFit="1" customWidth="1"/>
    <col min="1396" max="1396" width="22.140625" bestFit="1" customWidth="1"/>
    <col min="1397" max="1397" width="21" bestFit="1" customWidth="1"/>
    <col min="1398" max="1398" width="24.7109375" bestFit="1" customWidth="1"/>
    <col min="1399" max="1399" width="21" bestFit="1" customWidth="1"/>
    <col min="1400" max="1400" width="51.28515625" bestFit="1" customWidth="1"/>
    <col min="1401" max="1401" width="21" bestFit="1" customWidth="1"/>
    <col min="1402" max="1402" width="29.85546875" bestFit="1" customWidth="1"/>
    <col min="1403" max="1403" width="21" bestFit="1" customWidth="1"/>
    <col min="1404" max="1404" width="44.5703125" bestFit="1" customWidth="1"/>
    <col min="1405" max="1405" width="21" bestFit="1" customWidth="1"/>
    <col min="1406" max="1406" width="39.28515625" bestFit="1" customWidth="1"/>
    <col min="1407" max="1407" width="21" bestFit="1" customWidth="1"/>
    <col min="1408" max="1408" width="20.140625" bestFit="1" customWidth="1"/>
    <col min="1409" max="1409" width="21" bestFit="1" customWidth="1"/>
    <col min="1410" max="1410" width="27.5703125" bestFit="1" customWidth="1"/>
    <col min="1411" max="1411" width="21" bestFit="1" customWidth="1"/>
    <col min="1412" max="1412" width="27.42578125" bestFit="1" customWidth="1"/>
    <col min="1413" max="1413" width="21" bestFit="1" customWidth="1"/>
    <col min="1414" max="1414" width="25.28515625" bestFit="1" customWidth="1"/>
    <col min="1415" max="1415" width="21" bestFit="1" customWidth="1"/>
    <col min="1416" max="1416" width="26.28515625" bestFit="1" customWidth="1"/>
    <col min="1417" max="1417" width="21" bestFit="1" customWidth="1"/>
    <col min="1418" max="1418" width="16.5703125" bestFit="1" customWidth="1"/>
    <col min="1419" max="1419" width="21" bestFit="1" customWidth="1"/>
    <col min="1420" max="1420" width="19.140625" bestFit="1" customWidth="1"/>
    <col min="1421" max="1421" width="21" bestFit="1" customWidth="1"/>
    <col min="1422" max="1422" width="28.140625" bestFit="1" customWidth="1"/>
    <col min="1423" max="1423" width="21" bestFit="1" customWidth="1"/>
    <col min="1424" max="1424" width="39.85546875" bestFit="1" customWidth="1"/>
    <col min="1425" max="1425" width="21" bestFit="1" customWidth="1"/>
    <col min="1426" max="1426" width="39.7109375" bestFit="1" customWidth="1"/>
    <col min="1427" max="1427" width="21" bestFit="1" customWidth="1"/>
    <col min="1428" max="1428" width="20.42578125" bestFit="1" customWidth="1"/>
    <col min="1429" max="1429" width="21" bestFit="1" customWidth="1"/>
    <col min="1430" max="1430" width="26.28515625" bestFit="1" customWidth="1"/>
    <col min="1431" max="1431" width="21" bestFit="1" customWidth="1"/>
    <col min="1432" max="1432" width="24.7109375" bestFit="1" customWidth="1"/>
    <col min="1433" max="1433" width="21" bestFit="1" customWidth="1"/>
    <col min="1434" max="1434" width="17" bestFit="1" customWidth="1"/>
    <col min="1435" max="1435" width="21" bestFit="1" customWidth="1"/>
    <col min="1436" max="1436" width="24.85546875" bestFit="1" customWidth="1"/>
    <col min="1437" max="1437" width="21" bestFit="1" customWidth="1"/>
    <col min="1438" max="1438" width="24.140625" bestFit="1" customWidth="1"/>
    <col min="1439" max="1439" width="21" bestFit="1" customWidth="1"/>
    <col min="1440" max="1440" width="28.5703125" bestFit="1" customWidth="1"/>
    <col min="1441" max="1441" width="21" bestFit="1" customWidth="1"/>
    <col min="1442" max="1442" width="17.42578125" bestFit="1" customWidth="1"/>
    <col min="1443" max="1443" width="21" bestFit="1" customWidth="1"/>
    <col min="1444" max="1444" width="16.28515625" bestFit="1" customWidth="1"/>
    <col min="1445" max="1445" width="21" bestFit="1" customWidth="1"/>
    <col min="1446" max="1446" width="17.42578125" bestFit="1" customWidth="1"/>
    <col min="1447" max="1447" width="21" bestFit="1" customWidth="1"/>
    <col min="1448" max="1448" width="21.5703125" bestFit="1" customWidth="1"/>
    <col min="1449" max="1449" width="21" bestFit="1" customWidth="1"/>
    <col min="1450" max="1450" width="21.5703125" bestFit="1" customWidth="1"/>
    <col min="1451" max="1451" width="21" bestFit="1" customWidth="1"/>
    <col min="1452" max="1452" width="16.28515625" bestFit="1" customWidth="1"/>
    <col min="1453" max="1453" width="21" bestFit="1" customWidth="1"/>
    <col min="1454" max="1454" width="24.28515625" bestFit="1" customWidth="1"/>
    <col min="1455" max="1455" width="21" bestFit="1" customWidth="1"/>
    <col min="1456" max="1456" width="25.7109375" bestFit="1" customWidth="1"/>
    <col min="1457" max="1457" width="21" bestFit="1" customWidth="1"/>
    <col min="1458" max="1458" width="16.85546875" bestFit="1" customWidth="1"/>
    <col min="1459" max="1459" width="21" bestFit="1" customWidth="1"/>
    <col min="1460" max="1460" width="15.7109375" bestFit="1" customWidth="1"/>
    <col min="1461" max="1461" width="21" bestFit="1" customWidth="1"/>
    <col min="1462" max="1462" width="20.140625" bestFit="1" customWidth="1"/>
    <col min="1463" max="1463" width="21" bestFit="1" customWidth="1"/>
    <col min="1464" max="1464" width="20.140625" bestFit="1" customWidth="1"/>
    <col min="1465" max="1465" width="21" bestFit="1" customWidth="1"/>
    <col min="1466" max="1466" width="52.42578125" bestFit="1" customWidth="1"/>
    <col min="1467" max="1467" width="21" bestFit="1" customWidth="1"/>
    <col min="1468" max="1468" width="26" bestFit="1" customWidth="1"/>
    <col min="1469" max="1469" width="21" bestFit="1" customWidth="1"/>
    <col min="1470" max="1470" width="25.140625" bestFit="1" customWidth="1"/>
    <col min="1471" max="1471" width="21" bestFit="1" customWidth="1"/>
    <col min="1472" max="1472" width="34" bestFit="1" customWidth="1"/>
    <col min="1473" max="1473" width="21" bestFit="1" customWidth="1"/>
    <col min="1474" max="1474" width="28.5703125" bestFit="1" customWidth="1"/>
    <col min="1475" max="1475" width="21" bestFit="1" customWidth="1"/>
    <col min="1476" max="1476" width="27.5703125" bestFit="1" customWidth="1"/>
    <col min="1477" max="1477" width="21" bestFit="1" customWidth="1"/>
    <col min="1478" max="1478" width="31" bestFit="1" customWidth="1"/>
    <col min="1479" max="1479" width="21" bestFit="1" customWidth="1"/>
    <col min="1480" max="1480" width="35.28515625" bestFit="1" customWidth="1"/>
    <col min="1481" max="1481" width="21" bestFit="1" customWidth="1"/>
    <col min="1482" max="1482" width="24.7109375" bestFit="1" customWidth="1"/>
    <col min="1483" max="1483" width="21" bestFit="1" customWidth="1"/>
    <col min="1484" max="1484" width="25.5703125" bestFit="1" customWidth="1"/>
    <col min="1485" max="1485" width="21" bestFit="1" customWidth="1"/>
    <col min="1486" max="1486" width="32.85546875" bestFit="1" customWidth="1"/>
    <col min="1487" max="1487" width="21" bestFit="1" customWidth="1"/>
    <col min="1488" max="1488" width="25.85546875" bestFit="1" customWidth="1"/>
    <col min="1489" max="1489" width="21" bestFit="1" customWidth="1"/>
    <col min="1490" max="1490" width="15.5703125" bestFit="1" customWidth="1"/>
    <col min="1491" max="1491" width="21" bestFit="1" customWidth="1"/>
    <col min="1492" max="1492" width="15.5703125" bestFit="1" customWidth="1"/>
    <col min="1493" max="1493" width="21" bestFit="1" customWidth="1"/>
    <col min="1494" max="1494" width="19.5703125" bestFit="1" customWidth="1"/>
    <col min="1495" max="1495" width="21" bestFit="1" customWidth="1"/>
    <col min="1496" max="1496" width="15.5703125" bestFit="1" customWidth="1"/>
    <col min="1497" max="1497" width="21" bestFit="1" customWidth="1"/>
    <col min="1498" max="1498" width="15.5703125" bestFit="1" customWidth="1"/>
    <col min="1499" max="1499" width="21" bestFit="1" customWidth="1"/>
    <col min="1500" max="1500" width="15.5703125" bestFit="1" customWidth="1"/>
    <col min="1501" max="1501" width="21" bestFit="1" customWidth="1"/>
    <col min="1502" max="1502" width="15.140625" bestFit="1" customWidth="1"/>
    <col min="1503" max="1503" width="21" bestFit="1" customWidth="1"/>
    <col min="1504" max="1504" width="25.7109375" bestFit="1" customWidth="1"/>
    <col min="1505" max="1505" width="21" bestFit="1" customWidth="1"/>
    <col min="1506" max="1506" width="32" bestFit="1" customWidth="1"/>
    <col min="1507" max="1507" width="21" bestFit="1" customWidth="1"/>
    <col min="1508" max="1508" width="33.5703125" bestFit="1" customWidth="1"/>
    <col min="1509" max="1509" width="21" bestFit="1" customWidth="1"/>
    <col min="1510" max="1510" width="23.7109375" bestFit="1" customWidth="1"/>
    <col min="1511" max="1511" width="21" bestFit="1" customWidth="1"/>
    <col min="1512" max="1512" width="20" bestFit="1" customWidth="1"/>
    <col min="1513" max="1513" width="21" bestFit="1" customWidth="1"/>
    <col min="1514" max="1514" width="20" bestFit="1" customWidth="1"/>
    <col min="1515" max="1515" width="21" bestFit="1" customWidth="1"/>
    <col min="1516" max="1516" width="23.7109375" bestFit="1" customWidth="1"/>
    <col min="1517" max="1517" width="21" bestFit="1" customWidth="1"/>
    <col min="1518" max="1518" width="14.5703125" bestFit="1" customWidth="1"/>
    <col min="1519" max="1519" width="21" bestFit="1" customWidth="1"/>
    <col min="1520" max="1520" width="15.5703125" bestFit="1" customWidth="1"/>
    <col min="1521" max="1521" width="21" bestFit="1" customWidth="1"/>
    <col min="1522" max="1522" width="15.5703125" bestFit="1" customWidth="1"/>
    <col min="1523" max="1523" width="21" bestFit="1" customWidth="1"/>
    <col min="1524" max="1524" width="15.5703125" bestFit="1" customWidth="1"/>
    <col min="1525" max="1525" width="21" bestFit="1" customWidth="1"/>
    <col min="1526" max="1526" width="15.5703125" bestFit="1" customWidth="1"/>
    <col min="1527" max="1527" width="21" bestFit="1" customWidth="1"/>
    <col min="1528" max="1528" width="15.5703125" bestFit="1" customWidth="1"/>
    <col min="1529" max="1529" width="21" bestFit="1" customWidth="1"/>
    <col min="1530" max="1530" width="15.5703125" bestFit="1" customWidth="1"/>
    <col min="1531" max="1531" width="21" bestFit="1" customWidth="1"/>
    <col min="1532" max="1532" width="15.5703125" bestFit="1" customWidth="1"/>
    <col min="1533" max="1533" width="21" bestFit="1" customWidth="1"/>
    <col min="1534" max="1534" width="15.5703125" bestFit="1" customWidth="1"/>
    <col min="1535" max="1535" width="21" bestFit="1" customWidth="1"/>
    <col min="1536" max="1536" width="15.5703125" bestFit="1" customWidth="1"/>
    <col min="1537" max="1537" width="21" bestFit="1" customWidth="1"/>
    <col min="1538" max="1538" width="15.5703125" bestFit="1" customWidth="1"/>
    <col min="1539" max="1539" width="21" bestFit="1" customWidth="1"/>
    <col min="1540" max="1540" width="27.140625" bestFit="1" customWidth="1"/>
    <col min="1541" max="1541" width="21" bestFit="1" customWidth="1"/>
    <col min="1542" max="1542" width="27.140625" bestFit="1" customWidth="1"/>
    <col min="1543" max="1543" width="21" bestFit="1" customWidth="1"/>
    <col min="1544" max="1544" width="27.7109375" bestFit="1" customWidth="1"/>
    <col min="1545" max="1545" width="21" bestFit="1" customWidth="1"/>
    <col min="1546" max="1546" width="27.7109375" bestFit="1" customWidth="1"/>
    <col min="1547" max="1547" width="21" bestFit="1" customWidth="1"/>
    <col min="1548" max="1548" width="27.7109375" bestFit="1" customWidth="1"/>
    <col min="1549" max="1549" width="21" bestFit="1" customWidth="1"/>
    <col min="1550" max="1550" width="27.140625" bestFit="1" customWidth="1"/>
    <col min="1551" max="1551" width="21" bestFit="1" customWidth="1"/>
    <col min="1552" max="1552" width="27.140625" bestFit="1" customWidth="1"/>
    <col min="1553" max="1553" width="21" bestFit="1" customWidth="1"/>
    <col min="1554" max="1554" width="27.140625" bestFit="1" customWidth="1"/>
    <col min="1555" max="1555" width="21" bestFit="1" customWidth="1"/>
    <col min="1556" max="1556" width="27.140625" bestFit="1" customWidth="1"/>
    <col min="1557" max="1557" width="21" bestFit="1" customWidth="1"/>
    <col min="1558" max="1558" width="27.140625" bestFit="1" customWidth="1"/>
    <col min="1559" max="1559" width="21" bestFit="1" customWidth="1"/>
    <col min="1560" max="1560" width="26.28515625" bestFit="1" customWidth="1"/>
    <col min="1561" max="1561" width="21" bestFit="1" customWidth="1"/>
    <col min="1562" max="1562" width="27.7109375" bestFit="1" customWidth="1"/>
    <col min="1563" max="1563" width="21" bestFit="1" customWidth="1"/>
    <col min="1564" max="1564" width="27.7109375" bestFit="1" customWidth="1"/>
    <col min="1565" max="1565" width="21" bestFit="1" customWidth="1"/>
    <col min="1566" max="1566" width="27.140625" bestFit="1" customWidth="1"/>
    <col min="1567" max="1567" width="21" bestFit="1" customWidth="1"/>
    <col min="1568" max="1568" width="27.7109375" bestFit="1" customWidth="1"/>
    <col min="1569" max="1569" width="21" bestFit="1" customWidth="1"/>
    <col min="1570" max="1570" width="27.140625" bestFit="1" customWidth="1"/>
    <col min="1571" max="1571" width="21" bestFit="1" customWidth="1"/>
    <col min="1572" max="1572" width="23.5703125" bestFit="1" customWidth="1"/>
    <col min="1573" max="1573" width="21" bestFit="1" customWidth="1"/>
    <col min="1574" max="1574" width="27.140625" bestFit="1" customWidth="1"/>
    <col min="1575" max="1575" width="21" bestFit="1" customWidth="1"/>
    <col min="1576" max="1576" width="27.140625" bestFit="1" customWidth="1"/>
    <col min="1577" max="1577" width="21" bestFit="1" customWidth="1"/>
    <col min="1578" max="1578" width="27.7109375" bestFit="1" customWidth="1"/>
    <col min="1579" max="1579" width="21" bestFit="1" customWidth="1"/>
    <col min="1580" max="1580" width="27.7109375" bestFit="1" customWidth="1"/>
    <col min="1581" max="1581" width="21" bestFit="1" customWidth="1"/>
    <col min="1582" max="1582" width="27.140625" bestFit="1" customWidth="1"/>
    <col min="1583" max="1583" width="21" bestFit="1" customWidth="1"/>
    <col min="1584" max="1584" width="27.140625" bestFit="1" customWidth="1"/>
    <col min="1585" max="1585" width="21" bestFit="1" customWidth="1"/>
    <col min="1586" max="1586" width="21.5703125" bestFit="1" customWidth="1"/>
    <col min="1587" max="1587" width="21" bestFit="1" customWidth="1"/>
    <col min="1588" max="1588" width="11.85546875" bestFit="1" customWidth="1"/>
    <col min="1589" max="1589" width="21" bestFit="1" customWidth="1"/>
    <col min="1590" max="1590" width="11.85546875" bestFit="1" customWidth="1"/>
    <col min="1591" max="1591" width="21" bestFit="1" customWidth="1"/>
    <col min="1592" max="1592" width="11.85546875" bestFit="1" customWidth="1"/>
    <col min="1593" max="1593" width="21" bestFit="1" customWidth="1"/>
    <col min="1594" max="1594" width="26.5703125" bestFit="1" customWidth="1"/>
    <col min="1595" max="1595" width="21" bestFit="1" customWidth="1"/>
    <col min="1596" max="1596" width="25.7109375" bestFit="1" customWidth="1"/>
    <col min="1597" max="1597" width="21" bestFit="1" customWidth="1"/>
    <col min="1598" max="1598" width="12.85546875" bestFit="1" customWidth="1"/>
    <col min="1599" max="1599" width="21" bestFit="1" customWidth="1"/>
    <col min="1600" max="1600" width="18.28515625" bestFit="1" customWidth="1"/>
    <col min="1601" max="1601" width="21" bestFit="1" customWidth="1"/>
    <col min="1602" max="1602" width="18.7109375" bestFit="1" customWidth="1"/>
    <col min="1603" max="1603" width="21" bestFit="1" customWidth="1"/>
    <col min="1604" max="1604" width="11.85546875" bestFit="1" customWidth="1"/>
    <col min="1605" max="1605" width="21" bestFit="1" customWidth="1"/>
    <col min="1606" max="1606" width="34.140625" bestFit="1" customWidth="1"/>
    <col min="1607" max="1607" width="21" bestFit="1" customWidth="1"/>
    <col min="1608" max="1608" width="34.5703125" bestFit="1" customWidth="1"/>
    <col min="1609" max="1609" width="21" bestFit="1" customWidth="1"/>
    <col min="1610" max="1610" width="39.7109375" bestFit="1" customWidth="1"/>
    <col min="1611" max="1611" width="21" bestFit="1" customWidth="1"/>
    <col min="1612" max="1612" width="11.85546875" bestFit="1" customWidth="1"/>
    <col min="1613" max="1613" width="21" bestFit="1" customWidth="1"/>
    <col min="1614" max="1614" width="11.85546875" bestFit="1" customWidth="1"/>
    <col min="1615" max="1615" width="21" bestFit="1" customWidth="1"/>
    <col min="1616" max="1616" width="11.85546875" bestFit="1" customWidth="1"/>
    <col min="1617" max="1617" width="21" bestFit="1" customWidth="1"/>
    <col min="1618" max="1618" width="11.85546875" bestFit="1" customWidth="1"/>
    <col min="1619" max="1619" width="21" bestFit="1" customWidth="1"/>
    <col min="1620" max="1620" width="11.85546875" bestFit="1" customWidth="1"/>
    <col min="1621" max="1621" width="21" bestFit="1" customWidth="1"/>
    <col min="1622" max="1622" width="11.85546875" bestFit="1" customWidth="1"/>
    <col min="1623" max="1623" width="21" bestFit="1" customWidth="1"/>
    <col min="1624" max="1624" width="11.85546875" bestFit="1" customWidth="1"/>
    <col min="1625" max="1625" width="21" bestFit="1" customWidth="1"/>
    <col min="1626" max="1626" width="11.85546875" bestFit="1" customWidth="1"/>
    <col min="1627" max="1627" width="21" bestFit="1" customWidth="1"/>
    <col min="1628" max="1628" width="11.85546875" bestFit="1" customWidth="1"/>
    <col min="1629" max="1629" width="21" bestFit="1" customWidth="1"/>
    <col min="1630" max="1630" width="11.85546875" bestFit="1" customWidth="1"/>
    <col min="1631" max="1631" width="21" bestFit="1" customWidth="1"/>
    <col min="1632" max="1632" width="11.85546875" bestFit="1" customWidth="1"/>
    <col min="1633" max="1633" width="21" bestFit="1" customWidth="1"/>
    <col min="1634" max="1634" width="11.85546875" bestFit="1" customWidth="1"/>
    <col min="1635" max="1635" width="21" bestFit="1" customWidth="1"/>
    <col min="1636" max="1636" width="11.85546875" bestFit="1" customWidth="1"/>
    <col min="1637" max="1637" width="21" bestFit="1" customWidth="1"/>
    <col min="1638" max="1638" width="11.85546875" bestFit="1" customWidth="1"/>
    <col min="1639" max="1639" width="21" bestFit="1" customWidth="1"/>
    <col min="1640" max="1640" width="11.85546875" bestFit="1" customWidth="1"/>
    <col min="1641" max="1641" width="21" bestFit="1" customWidth="1"/>
    <col min="1642" max="1642" width="11.85546875" bestFit="1" customWidth="1"/>
    <col min="1643" max="1643" width="21" bestFit="1" customWidth="1"/>
    <col min="1644" max="1644" width="11.85546875" bestFit="1" customWidth="1"/>
    <col min="1645" max="1645" width="21" bestFit="1" customWidth="1"/>
    <col min="1646" max="1646" width="11.85546875" bestFit="1" customWidth="1"/>
    <col min="1647" max="1647" width="21" bestFit="1" customWidth="1"/>
    <col min="1648" max="1648" width="11.85546875" bestFit="1" customWidth="1"/>
    <col min="1649" max="1649" width="21" bestFit="1" customWidth="1"/>
    <col min="1650" max="1650" width="11.85546875" bestFit="1" customWidth="1"/>
    <col min="1651" max="1651" width="21" bestFit="1" customWidth="1"/>
    <col min="1652" max="1652" width="30.5703125" bestFit="1" customWidth="1"/>
    <col min="1653" max="1653" width="21" bestFit="1" customWidth="1"/>
    <col min="1654" max="1654" width="47.42578125" bestFit="1" customWidth="1"/>
    <col min="1655" max="1655" width="21" bestFit="1" customWidth="1"/>
    <col min="1656" max="1656" width="23" bestFit="1" customWidth="1"/>
    <col min="1657" max="1657" width="21" bestFit="1" customWidth="1"/>
    <col min="1658" max="1658" width="27" bestFit="1" customWidth="1"/>
    <col min="1659" max="1659" width="21" bestFit="1" customWidth="1"/>
    <col min="1660" max="1660" width="31.5703125" bestFit="1" customWidth="1"/>
    <col min="1661" max="1661" width="21" bestFit="1" customWidth="1"/>
    <col min="1662" max="1662" width="32" bestFit="1" customWidth="1"/>
    <col min="1663" max="1663" width="21" bestFit="1" customWidth="1"/>
    <col min="1664" max="1664" width="22.85546875" bestFit="1" customWidth="1"/>
    <col min="1665" max="1665" width="21" bestFit="1" customWidth="1"/>
    <col min="1666" max="1666" width="32.140625" bestFit="1" customWidth="1"/>
    <col min="1667" max="1667" width="21" bestFit="1" customWidth="1"/>
    <col min="1668" max="1668" width="31.7109375" bestFit="1" customWidth="1"/>
    <col min="1669" max="1669" width="21" bestFit="1" customWidth="1"/>
    <col min="1670" max="1670" width="29.28515625" bestFit="1" customWidth="1"/>
    <col min="1671" max="1671" width="21" bestFit="1" customWidth="1"/>
    <col min="1672" max="1672" width="28.85546875" bestFit="1" customWidth="1"/>
    <col min="1673" max="1673" width="21" bestFit="1" customWidth="1"/>
    <col min="1674" max="1674" width="20.85546875" bestFit="1" customWidth="1"/>
    <col min="1675" max="1675" width="21" bestFit="1" customWidth="1"/>
    <col min="1676" max="1676" width="17" bestFit="1" customWidth="1"/>
    <col min="1677" max="1677" width="21" bestFit="1" customWidth="1"/>
    <col min="1678" max="1678" width="31.42578125" bestFit="1" customWidth="1"/>
    <col min="1679" max="1679" width="21" bestFit="1" customWidth="1"/>
    <col min="1680" max="1680" width="16.7109375" bestFit="1" customWidth="1"/>
    <col min="1681" max="1681" width="21" bestFit="1" customWidth="1"/>
    <col min="1682" max="1682" width="23.5703125" bestFit="1" customWidth="1"/>
    <col min="1683" max="1683" width="21" bestFit="1" customWidth="1"/>
    <col min="1684" max="1684" width="23.85546875" bestFit="1" customWidth="1"/>
    <col min="1685" max="1685" width="21" bestFit="1" customWidth="1"/>
    <col min="1686" max="1686" width="43.7109375" bestFit="1" customWidth="1"/>
    <col min="1687" max="1687" width="21" bestFit="1" customWidth="1"/>
    <col min="1688" max="1688" width="41.85546875" bestFit="1" customWidth="1"/>
    <col min="1689" max="1689" width="21" bestFit="1" customWidth="1"/>
    <col min="1690" max="1690" width="48.140625" bestFit="1" customWidth="1"/>
    <col min="1691" max="1691" width="21" bestFit="1" customWidth="1"/>
    <col min="1692" max="1692" width="14.140625" bestFit="1" customWidth="1"/>
    <col min="1693" max="1693" width="21" bestFit="1" customWidth="1"/>
    <col min="1694" max="1694" width="19.42578125" bestFit="1" customWidth="1"/>
    <col min="1695" max="1695" width="21" bestFit="1" customWidth="1"/>
    <col min="1696" max="1696" width="13.5703125" bestFit="1" customWidth="1"/>
    <col min="1697" max="1697" width="21" bestFit="1" customWidth="1"/>
    <col min="1698" max="1698" width="13.5703125" bestFit="1" customWidth="1"/>
    <col min="1699" max="1699" width="21" bestFit="1" customWidth="1"/>
    <col min="1700" max="1700" width="15.140625" bestFit="1" customWidth="1"/>
    <col min="1701" max="1701" width="21" bestFit="1" customWidth="1"/>
    <col min="1702" max="1702" width="12.42578125" bestFit="1" customWidth="1"/>
    <col min="1703" max="1703" width="21" bestFit="1" customWidth="1"/>
    <col min="1704" max="1704" width="12.42578125" bestFit="1" customWidth="1"/>
    <col min="1705" max="1705" width="21" bestFit="1" customWidth="1"/>
    <col min="1706" max="1706" width="19.28515625" bestFit="1" customWidth="1"/>
    <col min="1707" max="1707" width="21" bestFit="1" customWidth="1"/>
    <col min="1708" max="1708" width="15.28515625" bestFit="1" customWidth="1"/>
    <col min="1709" max="1709" width="21" bestFit="1" customWidth="1"/>
    <col min="1710" max="1710" width="11.85546875" bestFit="1" customWidth="1"/>
    <col min="1711" max="1711" width="21" bestFit="1" customWidth="1"/>
    <col min="1712" max="1712" width="15.140625" bestFit="1" customWidth="1"/>
    <col min="1713" max="1713" width="21" bestFit="1" customWidth="1"/>
    <col min="1714" max="1714" width="16.85546875" bestFit="1" customWidth="1"/>
    <col min="1715" max="1715" width="21" bestFit="1" customWidth="1"/>
    <col min="1716" max="1716" width="16.85546875" bestFit="1" customWidth="1"/>
    <col min="1717" max="1717" width="21" bestFit="1" customWidth="1"/>
    <col min="1718" max="1718" width="14.85546875" bestFit="1" customWidth="1"/>
    <col min="1719" max="1719" width="21" bestFit="1" customWidth="1"/>
    <col min="1720" max="1720" width="14.85546875" bestFit="1" customWidth="1"/>
    <col min="1721" max="1721" width="21" bestFit="1" customWidth="1"/>
    <col min="1722" max="1722" width="14.85546875" bestFit="1" customWidth="1"/>
    <col min="1723" max="1723" width="21" bestFit="1" customWidth="1"/>
    <col min="1724" max="1724" width="11.85546875" bestFit="1" customWidth="1"/>
    <col min="1725" max="1725" width="21" bestFit="1" customWidth="1"/>
    <col min="1726" max="1726" width="32" bestFit="1" customWidth="1"/>
    <col min="1727" max="1727" width="21" bestFit="1" customWidth="1"/>
    <col min="1728" max="1728" width="27.85546875" bestFit="1" customWidth="1"/>
    <col min="1729" max="1729" width="21" bestFit="1" customWidth="1"/>
    <col min="1730" max="1730" width="22.5703125" bestFit="1" customWidth="1"/>
    <col min="1731" max="1731" width="21" bestFit="1" customWidth="1"/>
    <col min="1732" max="1732" width="14.140625" bestFit="1" customWidth="1"/>
    <col min="1733" max="1733" width="21" bestFit="1" customWidth="1"/>
    <col min="1734" max="1734" width="16" bestFit="1" customWidth="1"/>
    <col min="1735" max="1735" width="21" bestFit="1" customWidth="1"/>
    <col min="1736" max="1736" width="15" bestFit="1" customWidth="1"/>
    <col min="1737" max="1737" width="21" bestFit="1" customWidth="1"/>
    <col min="1738" max="1738" width="13.5703125" bestFit="1" customWidth="1"/>
    <col min="1739" max="1739" width="21" bestFit="1" customWidth="1"/>
    <col min="1740" max="1740" width="26.85546875" bestFit="1" customWidth="1"/>
    <col min="1741" max="1741" width="21" bestFit="1" customWidth="1"/>
    <col min="1742" max="1742" width="26.85546875" bestFit="1" customWidth="1"/>
    <col min="1743" max="1743" width="21" bestFit="1" customWidth="1"/>
    <col min="1744" max="1744" width="22.5703125" bestFit="1" customWidth="1"/>
    <col min="1745" max="1745" width="21" bestFit="1" customWidth="1"/>
    <col min="1746" max="1746" width="14.140625" bestFit="1" customWidth="1"/>
    <col min="1747" max="1747" width="21" bestFit="1" customWidth="1"/>
    <col min="1748" max="1748" width="12.5703125" bestFit="1" customWidth="1"/>
    <col min="1749" max="1749" width="21" bestFit="1" customWidth="1"/>
    <col min="1750" max="1750" width="31.7109375" bestFit="1" customWidth="1"/>
    <col min="1751" max="1751" width="21" bestFit="1" customWidth="1"/>
    <col min="1752" max="1752" width="31.7109375" bestFit="1" customWidth="1"/>
    <col min="1753" max="1753" width="21" bestFit="1" customWidth="1"/>
    <col min="1754" max="1754" width="31.7109375" bestFit="1" customWidth="1"/>
    <col min="1755" max="1755" width="21" bestFit="1" customWidth="1"/>
    <col min="1756" max="1756" width="31.7109375" bestFit="1" customWidth="1"/>
    <col min="1757" max="1757" width="21" bestFit="1" customWidth="1"/>
    <col min="1758" max="1758" width="19.7109375" bestFit="1" customWidth="1"/>
    <col min="1759" max="1759" width="21" bestFit="1" customWidth="1"/>
    <col min="1760" max="1760" width="19.7109375" bestFit="1" customWidth="1"/>
    <col min="1761" max="1761" width="21" bestFit="1" customWidth="1"/>
    <col min="1762" max="1762" width="26.28515625" bestFit="1" customWidth="1"/>
    <col min="1763" max="1763" width="21" bestFit="1" customWidth="1"/>
    <col min="1764" max="1764" width="19" bestFit="1" customWidth="1"/>
    <col min="1765" max="1765" width="21" bestFit="1" customWidth="1"/>
    <col min="1766" max="1766" width="11.85546875" bestFit="1" customWidth="1"/>
    <col min="1767" max="1767" width="21" bestFit="1" customWidth="1"/>
    <col min="1768" max="1768" width="11.85546875" bestFit="1" customWidth="1"/>
    <col min="1769" max="1769" width="21" bestFit="1" customWidth="1"/>
    <col min="1770" max="1770" width="12" bestFit="1" customWidth="1"/>
    <col min="1771" max="1771" width="21" bestFit="1" customWidth="1"/>
    <col min="1772" max="1772" width="12" bestFit="1" customWidth="1"/>
    <col min="1773" max="1773" width="21" bestFit="1" customWidth="1"/>
    <col min="1774" max="1774" width="17.28515625" bestFit="1" customWidth="1"/>
    <col min="1775" max="1775" width="21" bestFit="1" customWidth="1"/>
    <col min="1776" max="1776" width="17.28515625" bestFit="1" customWidth="1"/>
    <col min="1777" max="1777" width="21" bestFit="1" customWidth="1"/>
    <col min="1778" max="1778" width="17.28515625" bestFit="1" customWidth="1"/>
    <col min="1779" max="1779" width="21" bestFit="1" customWidth="1"/>
    <col min="1780" max="1780" width="17.28515625" bestFit="1" customWidth="1"/>
    <col min="1781" max="1781" width="21" bestFit="1" customWidth="1"/>
    <col min="1782" max="1782" width="17.28515625" bestFit="1" customWidth="1"/>
    <col min="1783" max="1783" width="21" bestFit="1" customWidth="1"/>
    <col min="1784" max="1784" width="17.28515625" bestFit="1" customWidth="1"/>
    <col min="1785" max="1785" width="21" bestFit="1" customWidth="1"/>
    <col min="1786" max="1786" width="17.28515625" bestFit="1" customWidth="1"/>
    <col min="1787" max="1787" width="21" bestFit="1" customWidth="1"/>
    <col min="1788" max="1788" width="17.28515625" bestFit="1" customWidth="1"/>
    <col min="1789" max="1789" width="21" bestFit="1" customWidth="1"/>
    <col min="1790" max="1790" width="17.28515625" bestFit="1" customWidth="1"/>
    <col min="1791" max="1791" width="21" bestFit="1" customWidth="1"/>
    <col min="1792" max="1792" width="17.28515625" bestFit="1" customWidth="1"/>
    <col min="1793" max="1793" width="21" bestFit="1" customWidth="1"/>
    <col min="1794" max="1794" width="11.85546875" bestFit="1" customWidth="1"/>
    <col min="1795" max="1795" width="21" bestFit="1" customWidth="1"/>
    <col min="1796" max="1796" width="17.28515625" bestFit="1" customWidth="1"/>
    <col min="1797" max="1797" width="21" bestFit="1" customWidth="1"/>
    <col min="1798" max="1798" width="17.28515625" bestFit="1" customWidth="1"/>
    <col min="1799" max="1799" width="21" bestFit="1" customWidth="1"/>
    <col min="1800" max="1800" width="17.28515625" bestFit="1" customWidth="1"/>
    <col min="1801" max="1801" width="21" bestFit="1" customWidth="1"/>
    <col min="1802" max="1802" width="17.28515625" bestFit="1" customWidth="1"/>
    <col min="1803" max="1803" width="21" bestFit="1" customWidth="1"/>
    <col min="1804" max="1804" width="17.28515625" bestFit="1" customWidth="1"/>
    <col min="1805" max="1805" width="21" bestFit="1" customWidth="1"/>
    <col min="1806" max="1806" width="17.28515625" bestFit="1" customWidth="1"/>
    <col min="1807" max="1807" width="21" bestFit="1" customWidth="1"/>
    <col min="1808" max="1808" width="17.28515625" bestFit="1" customWidth="1"/>
    <col min="1809" max="1809" width="21" bestFit="1" customWidth="1"/>
    <col min="1810" max="1810" width="12.5703125" bestFit="1" customWidth="1"/>
    <col min="1811" max="1811" width="21" bestFit="1" customWidth="1"/>
    <col min="1812" max="1812" width="12.5703125" bestFit="1" customWidth="1"/>
    <col min="1813" max="1813" width="21" bestFit="1" customWidth="1"/>
    <col min="1814" max="1814" width="12.5703125" bestFit="1" customWidth="1"/>
    <col min="1815" max="1815" width="21" bestFit="1" customWidth="1"/>
    <col min="1816" max="1816" width="11.85546875" bestFit="1" customWidth="1"/>
    <col min="1817" max="1817" width="21" bestFit="1" customWidth="1"/>
    <col min="1818" max="1818" width="27.7109375" bestFit="1" customWidth="1"/>
    <col min="1819" max="1819" width="21" bestFit="1" customWidth="1"/>
    <col min="1820" max="1820" width="31.7109375" bestFit="1" customWidth="1"/>
    <col min="1821" max="1821" width="21" bestFit="1" customWidth="1"/>
    <col min="1822" max="1822" width="32.28515625" bestFit="1" customWidth="1"/>
    <col min="1823" max="1823" width="21" bestFit="1" customWidth="1"/>
    <col min="1824" max="1824" width="22.7109375" bestFit="1" customWidth="1"/>
    <col min="1825" max="1825" width="21" bestFit="1" customWidth="1"/>
    <col min="1826" max="1826" width="24.28515625" bestFit="1" customWidth="1"/>
    <col min="1827" max="1827" width="21" bestFit="1" customWidth="1"/>
    <col min="1828" max="1828" width="27.28515625" bestFit="1" customWidth="1"/>
    <col min="1829" max="1829" width="21" bestFit="1" customWidth="1"/>
    <col min="1830" max="1830" width="27.7109375" bestFit="1" customWidth="1"/>
    <col min="1831" max="1831" width="21" bestFit="1" customWidth="1"/>
    <col min="1832" max="1832" width="21.42578125" bestFit="1" customWidth="1"/>
    <col min="1833" max="1833" width="21" bestFit="1" customWidth="1"/>
    <col min="1834" max="1834" width="17.85546875" bestFit="1" customWidth="1"/>
    <col min="1835" max="1835" width="21" bestFit="1" customWidth="1"/>
    <col min="1836" max="1836" width="35.140625" bestFit="1" customWidth="1"/>
    <col min="1837" max="1837" width="21" bestFit="1" customWidth="1"/>
    <col min="1838" max="1838" width="24.140625" bestFit="1" customWidth="1"/>
    <col min="1839" max="1839" width="21" bestFit="1" customWidth="1"/>
    <col min="1840" max="1840" width="19.5703125" bestFit="1" customWidth="1"/>
    <col min="1841" max="1843" width="21" bestFit="1" customWidth="1"/>
    <col min="1844" max="1844" width="29.7109375" bestFit="1" customWidth="1"/>
    <col min="1845" max="1845" width="21" bestFit="1" customWidth="1"/>
    <col min="1846" max="1846" width="31.140625" bestFit="1" customWidth="1"/>
    <col min="1847" max="1847" width="21" bestFit="1" customWidth="1"/>
    <col min="1848" max="1848" width="18.140625" bestFit="1" customWidth="1"/>
    <col min="1849" max="1849" width="21" bestFit="1" customWidth="1"/>
    <col min="1850" max="1850" width="25.140625" bestFit="1" customWidth="1"/>
    <col min="1851" max="1851" width="21" bestFit="1" customWidth="1"/>
    <col min="1852" max="1852" width="37.5703125" bestFit="1" customWidth="1"/>
    <col min="1853" max="1853" width="21" bestFit="1" customWidth="1"/>
    <col min="1854" max="1854" width="15.7109375" bestFit="1" customWidth="1"/>
    <col min="1855" max="1855" width="21" bestFit="1" customWidth="1"/>
    <col min="1856" max="1856" width="15.7109375" bestFit="1" customWidth="1"/>
    <col min="1857" max="1857" width="21" bestFit="1" customWidth="1"/>
    <col min="1858" max="1858" width="16.42578125" bestFit="1" customWidth="1"/>
    <col min="1859" max="1859" width="21" bestFit="1" customWidth="1"/>
    <col min="1860" max="1860" width="23" bestFit="1" customWidth="1"/>
    <col min="1861" max="1861" width="21" bestFit="1" customWidth="1"/>
    <col min="1862" max="1862" width="16.28515625" bestFit="1" customWidth="1"/>
    <col min="1863" max="1863" width="21" bestFit="1" customWidth="1"/>
    <col min="1864" max="1864" width="25.5703125" bestFit="1" customWidth="1"/>
    <col min="1865" max="1865" width="21" bestFit="1" customWidth="1"/>
    <col min="1866" max="1866" width="16.42578125" bestFit="1" customWidth="1"/>
    <col min="1867" max="1867" width="21" bestFit="1" customWidth="1"/>
    <col min="1868" max="1868" width="16.42578125" bestFit="1" customWidth="1"/>
    <col min="1869" max="1869" width="21" bestFit="1" customWidth="1"/>
    <col min="1870" max="1870" width="25.7109375" bestFit="1" customWidth="1"/>
    <col min="1871" max="1871" width="21" bestFit="1" customWidth="1"/>
    <col min="1872" max="1872" width="19.42578125" bestFit="1" customWidth="1"/>
    <col min="1873" max="1873" width="21" bestFit="1" customWidth="1"/>
    <col min="1874" max="1874" width="19.42578125" bestFit="1" customWidth="1"/>
    <col min="1875" max="1875" width="21" bestFit="1" customWidth="1"/>
    <col min="1876" max="1876" width="19.140625" bestFit="1" customWidth="1"/>
    <col min="1877" max="1877" width="21" bestFit="1" customWidth="1"/>
    <col min="1878" max="1878" width="17.5703125" bestFit="1" customWidth="1"/>
    <col min="1879" max="1879" width="21" bestFit="1" customWidth="1"/>
    <col min="1880" max="1880" width="17.5703125" bestFit="1" customWidth="1"/>
    <col min="1881" max="1881" width="21" bestFit="1" customWidth="1"/>
    <col min="1882" max="1882" width="17.5703125" bestFit="1" customWidth="1"/>
    <col min="1883" max="1883" width="21" bestFit="1" customWidth="1"/>
    <col min="1884" max="1884" width="17.5703125" bestFit="1" customWidth="1"/>
    <col min="1885" max="1885" width="21" bestFit="1" customWidth="1"/>
    <col min="1886" max="1886" width="17.5703125" bestFit="1" customWidth="1"/>
    <col min="1887" max="1887" width="21" bestFit="1" customWidth="1"/>
    <col min="1888" max="1888" width="26.42578125" bestFit="1" customWidth="1"/>
    <col min="1889" max="1889" width="21" bestFit="1" customWidth="1"/>
    <col min="1890" max="1890" width="16.28515625" bestFit="1" customWidth="1"/>
    <col min="1891" max="1891" width="21" bestFit="1" customWidth="1"/>
    <col min="1892" max="1892" width="16.28515625" bestFit="1" customWidth="1"/>
    <col min="1893" max="1893" width="21" bestFit="1" customWidth="1"/>
    <col min="1894" max="1894" width="16.28515625" bestFit="1" customWidth="1"/>
    <col min="1895" max="1895" width="21" bestFit="1" customWidth="1"/>
    <col min="1896" max="1896" width="25.140625" bestFit="1" customWidth="1"/>
    <col min="1897" max="1897" width="21" bestFit="1" customWidth="1"/>
    <col min="1898" max="1898" width="22.28515625" bestFit="1" customWidth="1"/>
    <col min="1899" max="1899" width="21" bestFit="1" customWidth="1"/>
    <col min="1900" max="1900" width="16.140625" bestFit="1" customWidth="1"/>
    <col min="1901" max="1901" width="21" bestFit="1" customWidth="1"/>
    <col min="1902" max="1902" width="16.140625" bestFit="1" customWidth="1"/>
    <col min="1903" max="1903" width="21" bestFit="1" customWidth="1"/>
    <col min="1904" max="1904" width="16.140625" bestFit="1" customWidth="1"/>
    <col min="1905" max="1905" width="21" bestFit="1" customWidth="1"/>
    <col min="1906" max="1906" width="16.140625" bestFit="1" customWidth="1"/>
    <col min="1907" max="1907" width="21" bestFit="1" customWidth="1"/>
    <col min="1908" max="1908" width="16.140625" bestFit="1" customWidth="1"/>
    <col min="1909" max="1909" width="21" bestFit="1" customWidth="1"/>
    <col min="1910" max="1910" width="16.140625" bestFit="1" customWidth="1"/>
    <col min="1911" max="1911" width="21" bestFit="1" customWidth="1"/>
    <col min="1912" max="1912" width="16.42578125" bestFit="1" customWidth="1"/>
    <col min="1913" max="1913" width="21" bestFit="1" customWidth="1"/>
    <col min="1914" max="1914" width="16.42578125" bestFit="1" customWidth="1"/>
    <col min="1915" max="1915" width="21" bestFit="1" customWidth="1"/>
    <col min="1916" max="1916" width="16.42578125" bestFit="1" customWidth="1"/>
    <col min="1917" max="1917" width="21" bestFit="1" customWidth="1"/>
    <col min="1918" max="1918" width="21.7109375" bestFit="1" customWidth="1"/>
    <col min="1919" max="1919" width="21" bestFit="1" customWidth="1"/>
    <col min="1920" max="1920" width="28.42578125" bestFit="1" customWidth="1"/>
    <col min="1921" max="1921" width="21" bestFit="1" customWidth="1"/>
    <col min="1922" max="1922" width="17.85546875" bestFit="1" customWidth="1"/>
    <col min="1923" max="1923" width="21" bestFit="1" customWidth="1"/>
    <col min="1924" max="1924" width="17.85546875" bestFit="1" customWidth="1"/>
    <col min="1925" max="1925" width="21" bestFit="1" customWidth="1"/>
    <col min="1926" max="1926" width="17.85546875" bestFit="1" customWidth="1"/>
    <col min="1927" max="1927" width="21" bestFit="1" customWidth="1"/>
    <col min="1928" max="1928" width="17.85546875" bestFit="1" customWidth="1"/>
    <col min="1929" max="1929" width="21" bestFit="1" customWidth="1"/>
    <col min="1930" max="1930" width="17.85546875" bestFit="1" customWidth="1"/>
    <col min="1931" max="1931" width="21" bestFit="1" customWidth="1"/>
    <col min="1932" max="1932" width="17.85546875" bestFit="1" customWidth="1"/>
    <col min="1933" max="1933" width="21" bestFit="1" customWidth="1"/>
    <col min="1934" max="1934" width="17.85546875" bestFit="1" customWidth="1"/>
    <col min="1935" max="1935" width="21" bestFit="1" customWidth="1"/>
    <col min="1936" max="1936" width="17.85546875" bestFit="1" customWidth="1"/>
    <col min="1937" max="1937" width="21" bestFit="1" customWidth="1"/>
    <col min="1938" max="1938" width="17.85546875" bestFit="1" customWidth="1"/>
    <col min="1939" max="1939" width="21" bestFit="1" customWidth="1"/>
    <col min="1940" max="1940" width="17.85546875" bestFit="1" customWidth="1"/>
    <col min="1941" max="1941" width="21" bestFit="1" customWidth="1"/>
    <col min="1942" max="1942" width="17.85546875" bestFit="1" customWidth="1"/>
    <col min="1943" max="1943" width="21" bestFit="1" customWidth="1"/>
    <col min="1944" max="1944" width="17.85546875" bestFit="1" customWidth="1"/>
    <col min="1945" max="1945" width="21" bestFit="1" customWidth="1"/>
    <col min="1946" max="1946" width="17.85546875" bestFit="1" customWidth="1"/>
    <col min="1947" max="1947" width="21" bestFit="1" customWidth="1"/>
    <col min="1948" max="1948" width="17.85546875" bestFit="1" customWidth="1"/>
    <col min="1949" max="1949" width="21" bestFit="1" customWidth="1"/>
    <col min="1950" max="1950" width="17.85546875" bestFit="1" customWidth="1"/>
    <col min="1951" max="1951" width="21" bestFit="1" customWidth="1"/>
    <col min="1952" max="1952" width="17.85546875" bestFit="1" customWidth="1"/>
    <col min="1953" max="1953" width="21" bestFit="1" customWidth="1"/>
    <col min="1954" max="1954" width="17.85546875" bestFit="1" customWidth="1"/>
    <col min="1955" max="1955" width="21" bestFit="1" customWidth="1"/>
    <col min="1956" max="1956" width="17.85546875" bestFit="1" customWidth="1"/>
    <col min="1957" max="1957" width="21" bestFit="1" customWidth="1"/>
    <col min="1958" max="1958" width="17.85546875" bestFit="1" customWidth="1"/>
    <col min="1959" max="1959" width="21" bestFit="1" customWidth="1"/>
    <col min="1960" max="1960" width="33.28515625" bestFit="1" customWidth="1"/>
    <col min="1961" max="1961" width="21" bestFit="1" customWidth="1"/>
    <col min="1962" max="1962" width="25.140625" bestFit="1" customWidth="1"/>
    <col min="1963" max="1963" width="21" bestFit="1" customWidth="1"/>
    <col min="1964" max="1964" width="17.28515625" bestFit="1" customWidth="1"/>
    <col min="1965" max="1965" width="21" bestFit="1" customWidth="1"/>
    <col min="1966" max="1966" width="17.42578125" bestFit="1" customWidth="1"/>
    <col min="1967" max="1967" width="21" bestFit="1" customWidth="1"/>
    <col min="1968" max="1968" width="17.42578125" bestFit="1" customWidth="1"/>
    <col min="1969" max="1969" width="21" bestFit="1" customWidth="1"/>
    <col min="1970" max="1970" width="27.85546875" bestFit="1" customWidth="1"/>
    <col min="1971" max="1971" width="21" bestFit="1" customWidth="1"/>
    <col min="1972" max="1972" width="25.85546875" bestFit="1" customWidth="1"/>
    <col min="1973" max="1973" width="21" bestFit="1" customWidth="1"/>
    <col min="1974" max="1974" width="20" bestFit="1" customWidth="1"/>
    <col min="1975" max="1975" width="21" bestFit="1" customWidth="1"/>
    <col min="1976" max="1976" width="25.7109375" bestFit="1" customWidth="1"/>
    <col min="1977" max="1977" width="21" bestFit="1" customWidth="1"/>
    <col min="1978" max="1978" width="32.140625" bestFit="1" customWidth="1"/>
    <col min="1979" max="1979" width="21" bestFit="1" customWidth="1"/>
    <col min="1980" max="1980" width="32.140625" bestFit="1" customWidth="1"/>
    <col min="1981" max="1981" width="21" bestFit="1" customWidth="1"/>
    <col min="1982" max="1982" width="11.85546875" bestFit="1" customWidth="1"/>
    <col min="1983" max="1983" width="21" bestFit="1" customWidth="1"/>
    <col min="1984" max="1984" width="11.85546875" bestFit="1" customWidth="1"/>
    <col min="1985" max="1985" width="21" bestFit="1" customWidth="1"/>
    <col min="1986" max="1986" width="14.7109375" bestFit="1" customWidth="1"/>
    <col min="1987" max="1987" width="21" bestFit="1" customWidth="1"/>
    <col min="1988" max="1988" width="15.7109375" bestFit="1" customWidth="1"/>
    <col min="1989" max="1989" width="21" bestFit="1" customWidth="1"/>
    <col min="1990" max="1990" width="16.85546875" bestFit="1" customWidth="1"/>
    <col min="1991" max="1991" width="21" bestFit="1" customWidth="1"/>
    <col min="1992" max="1992" width="15.42578125" bestFit="1" customWidth="1"/>
    <col min="1993" max="1993" width="21" bestFit="1" customWidth="1"/>
    <col min="1994" max="1994" width="17.42578125" bestFit="1" customWidth="1"/>
    <col min="1995" max="1995" width="21" bestFit="1" customWidth="1"/>
    <col min="1996" max="1996" width="17.42578125" bestFit="1" customWidth="1"/>
    <col min="1997" max="1997" width="21" bestFit="1" customWidth="1"/>
    <col min="1998" max="1998" width="16.5703125" bestFit="1" customWidth="1"/>
    <col min="1999" max="1999" width="21" bestFit="1" customWidth="1"/>
    <col min="2000" max="2000" width="23.85546875" bestFit="1" customWidth="1"/>
    <col min="2001" max="2001" width="21" bestFit="1" customWidth="1"/>
    <col min="2002" max="2002" width="19.5703125" bestFit="1" customWidth="1"/>
    <col min="2003" max="2003" width="21" bestFit="1" customWidth="1"/>
    <col min="2004" max="2004" width="20.140625" bestFit="1" customWidth="1"/>
    <col min="2005" max="2005" width="21" bestFit="1" customWidth="1"/>
    <col min="2006" max="2006" width="22.5703125" bestFit="1" customWidth="1"/>
    <col min="2007" max="2007" width="21" bestFit="1" customWidth="1"/>
    <col min="2008" max="2008" width="26.85546875" bestFit="1" customWidth="1"/>
    <col min="2009" max="2009" width="21" bestFit="1" customWidth="1"/>
    <col min="2010" max="2010" width="21.5703125" bestFit="1" customWidth="1"/>
    <col min="2011" max="2011" width="21" bestFit="1" customWidth="1"/>
    <col min="2012" max="2012" width="11.85546875" bestFit="1" customWidth="1"/>
    <col min="2013" max="2013" width="21" bestFit="1" customWidth="1"/>
    <col min="2014" max="2014" width="11.85546875" bestFit="1" customWidth="1"/>
    <col min="2015" max="2015" width="21" bestFit="1" customWidth="1"/>
    <col min="2016" max="2016" width="11.85546875" bestFit="1" customWidth="1"/>
    <col min="2017" max="2017" width="21" bestFit="1" customWidth="1"/>
    <col min="2018" max="2018" width="11.85546875" bestFit="1" customWidth="1"/>
    <col min="2019" max="2019" width="21" bestFit="1" customWidth="1"/>
    <col min="2020" max="2020" width="11.85546875" bestFit="1" customWidth="1"/>
    <col min="2021" max="2021" width="21" bestFit="1" customWidth="1"/>
    <col min="2022" max="2022" width="18.7109375" bestFit="1" customWidth="1"/>
    <col min="2023" max="2023" width="21" bestFit="1" customWidth="1"/>
    <col min="2024" max="2024" width="19.28515625" bestFit="1" customWidth="1"/>
    <col min="2025" max="2025" width="21" bestFit="1" customWidth="1"/>
    <col min="2026" max="2026" width="16.7109375" bestFit="1" customWidth="1"/>
    <col min="2027" max="2027" width="21" bestFit="1" customWidth="1"/>
    <col min="2028" max="2028" width="21.42578125" bestFit="1" customWidth="1"/>
    <col min="2029" max="2029" width="21" bestFit="1" customWidth="1"/>
    <col min="2030" max="2030" width="30.28515625" bestFit="1" customWidth="1"/>
    <col min="2031" max="2031" width="21" bestFit="1" customWidth="1"/>
    <col min="2032" max="2032" width="25.5703125" bestFit="1" customWidth="1"/>
    <col min="2033" max="2033" width="21" bestFit="1" customWidth="1"/>
    <col min="2034" max="2034" width="11.85546875" bestFit="1" customWidth="1"/>
    <col min="2035" max="2035" width="21" bestFit="1" customWidth="1"/>
    <col min="2036" max="2036" width="12.42578125" bestFit="1" customWidth="1"/>
    <col min="2037" max="2037" width="21" bestFit="1" customWidth="1"/>
    <col min="2038" max="2038" width="12.42578125" bestFit="1" customWidth="1"/>
    <col min="2039" max="2039" width="21" bestFit="1" customWidth="1"/>
    <col min="2040" max="2040" width="11.85546875" bestFit="1" customWidth="1"/>
    <col min="2041" max="2041" width="21" bestFit="1" customWidth="1"/>
    <col min="2042" max="2042" width="11.85546875" bestFit="1" customWidth="1"/>
    <col min="2043" max="2043" width="21" bestFit="1" customWidth="1"/>
    <col min="2044" max="2044" width="18.5703125" bestFit="1" customWidth="1"/>
    <col min="2045" max="2045" width="21" bestFit="1" customWidth="1"/>
    <col min="2046" max="2046" width="24.42578125" bestFit="1" customWidth="1"/>
    <col min="2047" max="2047" width="21" bestFit="1" customWidth="1"/>
    <col min="2048" max="2048" width="31.5703125" bestFit="1" customWidth="1"/>
    <col min="2049" max="2049" width="21" bestFit="1" customWidth="1"/>
    <col min="2050" max="2050" width="43.140625" bestFit="1" customWidth="1"/>
    <col min="2051" max="2051" width="21" bestFit="1" customWidth="1"/>
    <col min="2052" max="2052" width="22.42578125" bestFit="1" customWidth="1"/>
    <col min="2053" max="2053" width="21" bestFit="1" customWidth="1"/>
    <col min="2054" max="2054" width="11.85546875" bestFit="1" customWidth="1"/>
    <col min="2055" max="2055" width="21" bestFit="1" customWidth="1"/>
    <col min="2056" max="2056" width="32" bestFit="1" customWidth="1"/>
    <col min="2057" max="2057" width="21" bestFit="1" customWidth="1"/>
    <col min="2058" max="2058" width="43.5703125" bestFit="1" customWidth="1"/>
    <col min="2059" max="2059" width="21" bestFit="1" customWidth="1"/>
    <col min="2060" max="2060" width="60.140625" bestFit="1" customWidth="1"/>
    <col min="2061" max="2061" width="21" bestFit="1" customWidth="1"/>
    <col min="2062" max="2062" width="23.28515625" bestFit="1" customWidth="1"/>
    <col min="2063" max="2063" width="21" bestFit="1" customWidth="1"/>
    <col min="2064" max="2064" width="32" bestFit="1" customWidth="1"/>
    <col min="2065" max="2065" width="21" bestFit="1" customWidth="1"/>
    <col min="2066" max="2066" width="50.42578125" bestFit="1" customWidth="1"/>
    <col min="2067" max="2067" width="21" bestFit="1" customWidth="1"/>
    <col min="2068" max="2068" width="27.140625" bestFit="1" customWidth="1"/>
    <col min="2069" max="2069" width="21" bestFit="1" customWidth="1"/>
    <col min="2070" max="2070" width="28.42578125" bestFit="1" customWidth="1"/>
    <col min="2071" max="2071" width="21" bestFit="1" customWidth="1"/>
    <col min="2072" max="2072" width="28.140625" bestFit="1" customWidth="1"/>
    <col min="2073" max="2073" width="21" bestFit="1" customWidth="1"/>
    <col min="2074" max="2074" width="22.28515625" bestFit="1" customWidth="1"/>
    <col min="2075" max="2075" width="21" bestFit="1" customWidth="1"/>
    <col min="2076" max="2076" width="51.42578125" bestFit="1" customWidth="1"/>
    <col min="2077" max="2077" width="21" bestFit="1" customWidth="1"/>
    <col min="2078" max="2078" width="35.42578125" bestFit="1" customWidth="1"/>
    <col min="2079" max="2079" width="21" bestFit="1" customWidth="1"/>
    <col min="2080" max="2080" width="43.140625" bestFit="1" customWidth="1"/>
    <col min="2081" max="2081" width="21" bestFit="1" customWidth="1"/>
    <col min="2082" max="2082" width="26.140625" bestFit="1" customWidth="1"/>
    <col min="2083" max="2083" width="21" bestFit="1" customWidth="1"/>
    <col min="2084" max="2084" width="48.42578125" bestFit="1" customWidth="1"/>
    <col min="2085" max="2085" width="21" bestFit="1" customWidth="1"/>
    <col min="2086" max="2086" width="34" bestFit="1" customWidth="1"/>
    <col min="2087" max="2087" width="21" bestFit="1" customWidth="1"/>
    <col min="2088" max="2088" width="32.5703125" bestFit="1" customWidth="1"/>
    <col min="2089" max="2089" width="21" bestFit="1" customWidth="1"/>
    <col min="2090" max="2090" width="43.5703125" bestFit="1" customWidth="1"/>
    <col min="2091" max="2091" width="21" bestFit="1" customWidth="1"/>
    <col min="2092" max="2092" width="14.85546875" bestFit="1" customWidth="1"/>
    <col min="2093" max="2093" width="21" bestFit="1" customWidth="1"/>
    <col min="2094" max="2094" width="14.85546875" bestFit="1" customWidth="1"/>
    <col min="2095" max="2095" width="21" bestFit="1" customWidth="1"/>
    <col min="2096" max="2096" width="33.85546875" bestFit="1" customWidth="1"/>
    <col min="2097" max="2097" width="21" bestFit="1" customWidth="1"/>
    <col min="2098" max="2098" width="16" bestFit="1" customWidth="1"/>
    <col min="2099" max="2099" width="21" bestFit="1" customWidth="1"/>
    <col min="2100" max="2100" width="11.85546875" bestFit="1" customWidth="1"/>
    <col min="2101" max="2101" width="21" bestFit="1" customWidth="1"/>
    <col min="2102" max="2102" width="11.85546875" bestFit="1" customWidth="1"/>
    <col min="2103" max="2103" width="21" bestFit="1" customWidth="1"/>
    <col min="2104" max="2104" width="11.85546875" bestFit="1" customWidth="1"/>
    <col min="2105" max="2105" width="21" bestFit="1" customWidth="1"/>
    <col min="2106" max="2106" width="11.85546875" bestFit="1" customWidth="1"/>
    <col min="2107" max="2107" width="21" bestFit="1" customWidth="1"/>
    <col min="2108" max="2108" width="11.85546875" bestFit="1" customWidth="1"/>
    <col min="2109" max="2109" width="21" bestFit="1" customWidth="1"/>
    <col min="2110" max="2110" width="11.85546875" bestFit="1" customWidth="1"/>
    <col min="2111" max="2111" width="21" bestFit="1" customWidth="1"/>
    <col min="2112" max="2112" width="35" bestFit="1" customWidth="1"/>
    <col min="2113" max="2113" width="21" bestFit="1" customWidth="1"/>
    <col min="2114" max="2114" width="22" bestFit="1" customWidth="1"/>
    <col min="2115" max="2115" width="21" bestFit="1" customWidth="1"/>
    <col min="2116" max="2116" width="23.5703125" bestFit="1" customWidth="1"/>
    <col min="2117" max="2117" width="21" bestFit="1" customWidth="1"/>
    <col min="2118" max="2118" width="21.42578125" bestFit="1" customWidth="1"/>
    <col min="2119" max="2119" width="21" bestFit="1" customWidth="1"/>
    <col min="2120" max="2120" width="19.140625" bestFit="1" customWidth="1"/>
    <col min="2121" max="2121" width="21" bestFit="1" customWidth="1"/>
    <col min="2122" max="2122" width="24.42578125" bestFit="1" customWidth="1"/>
    <col min="2123" max="2123" width="21" bestFit="1" customWidth="1"/>
    <col min="2124" max="2124" width="32.5703125" bestFit="1" customWidth="1"/>
    <col min="2125" max="2125" width="21" bestFit="1" customWidth="1"/>
    <col min="2126" max="2126" width="25.140625" bestFit="1" customWidth="1"/>
    <col min="2127" max="2127" width="21" bestFit="1" customWidth="1"/>
    <col min="2128" max="2128" width="32.140625" bestFit="1" customWidth="1"/>
    <col min="2129" max="2129" width="21" bestFit="1" customWidth="1"/>
    <col min="2130" max="2130" width="32.140625" bestFit="1" customWidth="1"/>
    <col min="2131" max="2131" width="21" bestFit="1" customWidth="1"/>
    <col min="2132" max="2132" width="28.85546875" bestFit="1" customWidth="1"/>
    <col min="2133" max="2133" width="21" bestFit="1" customWidth="1"/>
    <col min="2134" max="2134" width="21.85546875" bestFit="1" customWidth="1"/>
    <col min="2135" max="2135" width="21" bestFit="1" customWidth="1"/>
    <col min="2136" max="2136" width="17.7109375" bestFit="1" customWidth="1"/>
    <col min="2137" max="2137" width="21" bestFit="1" customWidth="1"/>
    <col min="2138" max="2138" width="19.140625" bestFit="1" customWidth="1"/>
    <col min="2139" max="2139" width="21" bestFit="1" customWidth="1"/>
    <col min="2140" max="2140" width="21.140625" bestFit="1" customWidth="1"/>
    <col min="2141" max="2141" width="21" bestFit="1" customWidth="1"/>
    <col min="2142" max="2142" width="16.28515625" bestFit="1" customWidth="1"/>
    <col min="2143" max="2143" width="21" bestFit="1" customWidth="1"/>
    <col min="2144" max="2144" width="11.85546875" bestFit="1" customWidth="1"/>
    <col min="2145" max="2145" width="21" bestFit="1" customWidth="1"/>
    <col min="2146" max="2146" width="11.85546875" bestFit="1" customWidth="1"/>
    <col min="2147" max="2147" width="21" bestFit="1" customWidth="1"/>
    <col min="2148" max="2148" width="11.85546875" bestFit="1" customWidth="1"/>
    <col min="2149" max="2149" width="21" bestFit="1" customWidth="1"/>
    <col min="2150" max="2150" width="13.85546875" bestFit="1" customWidth="1"/>
    <col min="2151" max="2151" width="21" bestFit="1" customWidth="1"/>
    <col min="2152" max="2152" width="23.5703125" bestFit="1" customWidth="1"/>
    <col min="2153" max="2153" width="21" bestFit="1" customWidth="1"/>
    <col min="2154" max="2154" width="15.140625" bestFit="1" customWidth="1"/>
    <col min="2155" max="2155" width="21" bestFit="1" customWidth="1"/>
    <col min="2156" max="2156" width="16.42578125" bestFit="1" customWidth="1"/>
    <col min="2157" max="2157" width="21" bestFit="1" customWidth="1"/>
    <col min="2158" max="2158" width="23.5703125" bestFit="1" customWidth="1"/>
    <col min="2159" max="2159" width="21" bestFit="1" customWidth="1"/>
    <col min="2160" max="2160" width="44.28515625" bestFit="1" customWidth="1"/>
    <col min="2161" max="2161" width="21" bestFit="1" customWidth="1"/>
    <col min="2162" max="2162" width="17.42578125" bestFit="1" customWidth="1"/>
    <col min="2163" max="2163" width="21" bestFit="1" customWidth="1"/>
    <col min="2164" max="2164" width="14.28515625" bestFit="1" customWidth="1"/>
    <col min="2165" max="2165" width="21" bestFit="1" customWidth="1"/>
    <col min="2166" max="2166" width="14.28515625" bestFit="1" customWidth="1"/>
    <col min="2167" max="2167" width="21" bestFit="1" customWidth="1"/>
    <col min="2168" max="2168" width="14.28515625" bestFit="1" customWidth="1"/>
    <col min="2169" max="2169" width="21" bestFit="1" customWidth="1"/>
    <col min="2170" max="2170" width="14.28515625" bestFit="1" customWidth="1"/>
    <col min="2171" max="2171" width="21" bestFit="1" customWidth="1"/>
    <col min="2172" max="2172" width="14.28515625" bestFit="1" customWidth="1"/>
    <col min="2173" max="2173" width="21" bestFit="1" customWidth="1"/>
    <col min="2174" max="2174" width="14.28515625" bestFit="1" customWidth="1"/>
    <col min="2175" max="2175" width="21" bestFit="1" customWidth="1"/>
    <col min="2176" max="2176" width="18.140625" bestFit="1" customWidth="1"/>
    <col min="2177" max="2177" width="21" bestFit="1" customWidth="1"/>
    <col min="2178" max="2178" width="18.5703125" bestFit="1" customWidth="1"/>
    <col min="2179" max="2179" width="21" bestFit="1" customWidth="1"/>
    <col min="2180" max="2180" width="16.7109375" bestFit="1" customWidth="1"/>
    <col min="2181" max="2181" width="21" bestFit="1" customWidth="1"/>
    <col min="2182" max="2182" width="20.42578125" bestFit="1" customWidth="1"/>
    <col min="2183" max="2183" width="21" bestFit="1" customWidth="1"/>
    <col min="2184" max="2184" width="18.140625" bestFit="1" customWidth="1"/>
    <col min="2185" max="2185" width="21" bestFit="1" customWidth="1"/>
    <col min="2186" max="2186" width="18.5703125" bestFit="1" customWidth="1"/>
    <col min="2187" max="2187" width="21" bestFit="1" customWidth="1"/>
    <col min="2188" max="2188" width="34.85546875" bestFit="1" customWidth="1"/>
    <col min="2189" max="2189" width="21" bestFit="1" customWidth="1"/>
    <col min="2190" max="2190" width="16.7109375" bestFit="1" customWidth="1"/>
    <col min="2191" max="2191" width="21" bestFit="1" customWidth="1"/>
    <col min="2192" max="2192" width="21.85546875" bestFit="1" customWidth="1"/>
    <col min="2193" max="2193" width="21" bestFit="1" customWidth="1"/>
    <col min="2194" max="2194" width="28.140625" bestFit="1" customWidth="1"/>
    <col min="2195" max="2195" width="21" bestFit="1" customWidth="1"/>
    <col min="2196" max="2196" width="18.28515625" bestFit="1" customWidth="1"/>
    <col min="2197" max="2197" width="21" bestFit="1" customWidth="1"/>
    <col min="2198" max="2198" width="18.5703125" bestFit="1" customWidth="1"/>
    <col min="2199" max="2199" width="21" bestFit="1" customWidth="1"/>
    <col min="2200" max="2200" width="16.7109375" bestFit="1" customWidth="1"/>
    <col min="2201" max="2203" width="21" bestFit="1" customWidth="1"/>
    <col min="2204" max="2204" width="19" bestFit="1" customWidth="1"/>
    <col min="2205" max="2205" width="21" bestFit="1" customWidth="1"/>
    <col min="2206" max="2206" width="16.42578125" bestFit="1" customWidth="1"/>
    <col min="2207" max="2207" width="21" bestFit="1" customWidth="1"/>
    <col min="2208" max="2208" width="18" bestFit="1" customWidth="1"/>
    <col min="2209" max="2209" width="21" bestFit="1" customWidth="1"/>
    <col min="2210" max="2210" width="18.28515625" bestFit="1" customWidth="1"/>
    <col min="2211" max="2211" width="21" bestFit="1" customWidth="1"/>
    <col min="2212" max="2212" width="19.28515625" bestFit="1" customWidth="1"/>
    <col min="2213" max="2213" width="21" bestFit="1" customWidth="1"/>
    <col min="2214" max="2214" width="16.5703125" bestFit="1" customWidth="1"/>
    <col min="2215" max="2215" width="21" bestFit="1" customWidth="1"/>
    <col min="2216" max="2216" width="16.5703125" bestFit="1" customWidth="1"/>
    <col min="2217" max="2217" width="21" bestFit="1" customWidth="1"/>
    <col min="2218" max="2218" width="16.5703125" bestFit="1" customWidth="1"/>
    <col min="2219" max="2219" width="21" bestFit="1" customWidth="1"/>
    <col min="2220" max="2220" width="48" bestFit="1" customWidth="1"/>
    <col min="2221" max="2221" width="21" bestFit="1" customWidth="1"/>
    <col min="2222" max="2222" width="45.28515625" bestFit="1" customWidth="1"/>
    <col min="2223" max="2223" width="21" bestFit="1" customWidth="1"/>
    <col min="2224" max="2224" width="11.85546875" bestFit="1" customWidth="1"/>
    <col min="2225" max="2225" width="21" bestFit="1" customWidth="1"/>
    <col min="2226" max="2226" width="11.85546875" bestFit="1" customWidth="1"/>
    <col min="2227" max="2227" width="21" bestFit="1" customWidth="1"/>
    <col min="2228" max="2228" width="11.85546875" bestFit="1" customWidth="1"/>
    <col min="2229" max="2229" width="21" bestFit="1" customWidth="1"/>
    <col min="2230" max="2230" width="11.85546875" bestFit="1" customWidth="1"/>
    <col min="2231" max="2231" width="21" bestFit="1" customWidth="1"/>
    <col min="2232" max="2232" width="11.85546875" bestFit="1" customWidth="1"/>
    <col min="2233" max="2233" width="21" bestFit="1" customWidth="1"/>
    <col min="2234" max="2234" width="18" bestFit="1" customWidth="1"/>
    <col min="2235" max="2235" width="21" bestFit="1" customWidth="1"/>
    <col min="2236" max="2236" width="22.42578125" bestFit="1" customWidth="1"/>
    <col min="2237" max="2237" width="21" bestFit="1" customWidth="1"/>
    <col min="2238" max="2238" width="19.5703125" bestFit="1" customWidth="1"/>
    <col min="2239" max="2239" width="21" bestFit="1" customWidth="1"/>
    <col min="2240" max="2240" width="19.28515625" bestFit="1" customWidth="1"/>
    <col min="2241" max="2241" width="21" bestFit="1" customWidth="1"/>
    <col min="2242" max="2242" width="11.85546875" bestFit="1" customWidth="1"/>
    <col min="2243" max="2243" width="21" bestFit="1" customWidth="1"/>
    <col min="2244" max="2244" width="13.42578125" bestFit="1" customWidth="1"/>
    <col min="2245" max="2245" width="21" bestFit="1" customWidth="1"/>
    <col min="2246" max="2246" width="18.140625" bestFit="1" customWidth="1"/>
    <col min="2247" max="2247" width="21" bestFit="1" customWidth="1"/>
    <col min="2248" max="2248" width="17" bestFit="1" customWidth="1"/>
    <col min="2249" max="2249" width="21" bestFit="1" customWidth="1"/>
    <col min="2250" max="2250" width="18.140625" bestFit="1" customWidth="1"/>
    <col min="2251" max="2251" width="21" bestFit="1" customWidth="1"/>
    <col min="2252" max="2252" width="17" bestFit="1" customWidth="1"/>
    <col min="2253" max="2253" width="21" bestFit="1" customWidth="1"/>
    <col min="2254" max="2254" width="18.140625" bestFit="1" customWidth="1"/>
    <col min="2255" max="2255" width="21" bestFit="1" customWidth="1"/>
    <col min="2256" max="2256" width="18.140625" bestFit="1" customWidth="1"/>
    <col min="2257" max="2257" width="21" bestFit="1" customWidth="1"/>
    <col min="2258" max="2258" width="14.42578125" bestFit="1" customWidth="1"/>
    <col min="2259" max="2259" width="21" bestFit="1" customWidth="1"/>
    <col min="2260" max="2260" width="15" bestFit="1" customWidth="1"/>
    <col min="2261" max="2261" width="21" bestFit="1" customWidth="1"/>
    <col min="2262" max="2262" width="30.140625" bestFit="1" customWidth="1"/>
    <col min="2263" max="2263" width="21" bestFit="1" customWidth="1"/>
    <col min="2264" max="2264" width="15.5703125" bestFit="1" customWidth="1"/>
    <col min="2265" max="2265" width="21" bestFit="1" customWidth="1"/>
    <col min="2266" max="2266" width="16.5703125" bestFit="1" customWidth="1"/>
    <col min="2267" max="2267" width="21" bestFit="1" customWidth="1"/>
    <col min="2268" max="2268" width="15.5703125" bestFit="1" customWidth="1"/>
    <col min="2269" max="2269" width="21" bestFit="1" customWidth="1"/>
    <col min="2270" max="2270" width="15.5703125" bestFit="1" customWidth="1"/>
    <col min="2271" max="2271" width="21" bestFit="1" customWidth="1"/>
    <col min="2272" max="2272" width="34.5703125" bestFit="1" customWidth="1"/>
    <col min="2273" max="2273" width="21" bestFit="1" customWidth="1"/>
    <col min="2274" max="2274" width="29.28515625" bestFit="1" customWidth="1"/>
    <col min="2275" max="2275" width="21" bestFit="1" customWidth="1"/>
    <col min="2276" max="2276" width="29.28515625" bestFit="1" customWidth="1"/>
    <col min="2277" max="2277" width="21" bestFit="1" customWidth="1"/>
    <col min="2278" max="2278" width="21.7109375" bestFit="1" customWidth="1"/>
    <col min="2279" max="2279" width="21" bestFit="1" customWidth="1"/>
    <col min="2280" max="2280" width="25.5703125" bestFit="1" customWidth="1"/>
    <col min="2281" max="2281" width="21" bestFit="1" customWidth="1"/>
    <col min="2282" max="2282" width="20" bestFit="1" customWidth="1"/>
    <col min="2283" max="2283" width="21" bestFit="1" customWidth="1"/>
    <col min="2284" max="2284" width="23.28515625" bestFit="1" customWidth="1"/>
    <col min="2285" max="2285" width="21" bestFit="1" customWidth="1"/>
    <col min="2286" max="2286" width="23.7109375" bestFit="1" customWidth="1"/>
    <col min="2287" max="2287" width="21" bestFit="1" customWidth="1"/>
    <col min="2288" max="2288" width="21.140625" bestFit="1" customWidth="1"/>
    <col min="2289" max="2289" width="21" bestFit="1" customWidth="1"/>
    <col min="2290" max="2290" width="26.140625" bestFit="1" customWidth="1"/>
    <col min="2291" max="2291" width="21" bestFit="1" customWidth="1"/>
    <col min="2292" max="2292" width="33.140625" bestFit="1" customWidth="1"/>
    <col min="2293" max="2293" width="21" bestFit="1" customWidth="1"/>
    <col min="2294" max="2294" width="11.85546875" bestFit="1" customWidth="1"/>
    <col min="2295" max="2295" width="21" bestFit="1" customWidth="1"/>
    <col min="2296" max="2296" width="11.85546875" bestFit="1" customWidth="1"/>
    <col min="2297" max="2297" width="21" bestFit="1" customWidth="1"/>
    <col min="2298" max="2298" width="39.5703125" bestFit="1" customWidth="1"/>
    <col min="2299" max="2299" width="21" bestFit="1" customWidth="1"/>
    <col min="2300" max="2300" width="64.7109375" bestFit="1" customWidth="1"/>
    <col min="2301" max="2301" width="21" bestFit="1" customWidth="1"/>
    <col min="2302" max="2302" width="18" bestFit="1" customWidth="1"/>
    <col min="2303" max="2303" width="21" bestFit="1" customWidth="1"/>
    <col min="2304" max="2304" width="19.28515625" bestFit="1" customWidth="1"/>
    <col min="2305" max="2305" width="21" bestFit="1" customWidth="1"/>
    <col min="2306" max="2306" width="24" bestFit="1" customWidth="1"/>
    <col min="2307" max="2307" width="21" bestFit="1" customWidth="1"/>
    <col min="2308" max="2308" width="22.28515625" bestFit="1" customWidth="1"/>
    <col min="2309" max="2311" width="21" bestFit="1" customWidth="1"/>
    <col min="2312" max="2312" width="13.140625" bestFit="1" customWidth="1"/>
    <col min="2313" max="2313" width="21" bestFit="1" customWidth="1"/>
    <col min="2314" max="2314" width="13.7109375" bestFit="1" customWidth="1"/>
    <col min="2315" max="2315" width="21" bestFit="1" customWidth="1"/>
    <col min="2316" max="2316" width="13.7109375" bestFit="1" customWidth="1"/>
    <col min="2317" max="2317" width="21" bestFit="1" customWidth="1"/>
    <col min="2318" max="2318" width="12.5703125" bestFit="1" customWidth="1"/>
    <col min="2319" max="2319" width="21" bestFit="1" customWidth="1"/>
    <col min="2320" max="2320" width="14" bestFit="1" customWidth="1"/>
    <col min="2321" max="2321" width="21" bestFit="1" customWidth="1"/>
    <col min="2322" max="2322" width="14" bestFit="1" customWidth="1"/>
    <col min="2323" max="2323" width="21" bestFit="1" customWidth="1"/>
    <col min="2324" max="2324" width="15.28515625" bestFit="1" customWidth="1"/>
    <col min="2325" max="2325" width="21" bestFit="1" customWidth="1"/>
    <col min="2326" max="2326" width="15.7109375" bestFit="1" customWidth="1"/>
    <col min="2327" max="2327" width="21" bestFit="1" customWidth="1"/>
    <col min="2328" max="2328" width="15.85546875" bestFit="1" customWidth="1"/>
    <col min="2329" max="2329" width="21" bestFit="1" customWidth="1"/>
    <col min="2330" max="2330" width="16.7109375" bestFit="1" customWidth="1"/>
    <col min="2331" max="2331" width="21" bestFit="1" customWidth="1"/>
    <col min="2332" max="2332" width="16.7109375" bestFit="1" customWidth="1"/>
    <col min="2333" max="2333" width="21" bestFit="1" customWidth="1"/>
    <col min="2334" max="2334" width="16.140625" bestFit="1" customWidth="1"/>
    <col min="2335" max="2335" width="21" bestFit="1" customWidth="1"/>
    <col min="2336" max="2336" width="15.42578125" bestFit="1" customWidth="1"/>
    <col min="2337" max="2337" width="21" bestFit="1" customWidth="1"/>
    <col min="2338" max="2338" width="17.85546875" bestFit="1" customWidth="1"/>
    <col min="2339" max="2339" width="21" bestFit="1" customWidth="1"/>
    <col min="2340" max="2340" width="15.5703125" bestFit="1" customWidth="1"/>
    <col min="2341" max="2341" width="21" bestFit="1" customWidth="1"/>
    <col min="2342" max="2342" width="14.7109375" bestFit="1" customWidth="1"/>
    <col min="2343" max="2343" width="21" bestFit="1" customWidth="1"/>
    <col min="2344" max="2344" width="16.42578125" bestFit="1" customWidth="1"/>
    <col min="2345" max="2345" width="21" bestFit="1" customWidth="1"/>
    <col min="2346" max="2346" width="12" bestFit="1" customWidth="1"/>
    <col min="2347" max="2347" width="21" bestFit="1" customWidth="1"/>
    <col min="2348" max="2348" width="18.85546875" bestFit="1" customWidth="1"/>
    <col min="2349" max="2349" width="21" bestFit="1" customWidth="1"/>
    <col min="2350" max="2350" width="15.28515625" bestFit="1" customWidth="1"/>
    <col min="2351" max="2351" width="21" bestFit="1" customWidth="1"/>
    <col min="2352" max="2352" width="13.42578125" bestFit="1" customWidth="1"/>
    <col min="2353" max="2353" width="21" bestFit="1" customWidth="1"/>
    <col min="2354" max="2354" width="15.140625" bestFit="1" customWidth="1"/>
    <col min="2355" max="2355" width="21" bestFit="1" customWidth="1"/>
    <col min="2356" max="2356" width="13.7109375" bestFit="1" customWidth="1"/>
    <col min="2357" max="2357" width="21" bestFit="1" customWidth="1"/>
    <col min="2358" max="2358" width="15.5703125" bestFit="1" customWidth="1"/>
    <col min="2359" max="2359" width="21" bestFit="1" customWidth="1"/>
    <col min="2360" max="2360" width="14.42578125" bestFit="1" customWidth="1"/>
    <col min="2361" max="2361" width="21" bestFit="1" customWidth="1"/>
    <col min="2362" max="2362" width="14.28515625" bestFit="1" customWidth="1"/>
    <col min="2363" max="2363" width="21" bestFit="1" customWidth="1"/>
    <col min="2364" max="2364" width="19.85546875" bestFit="1" customWidth="1"/>
    <col min="2365" max="2365" width="21" bestFit="1" customWidth="1"/>
    <col min="2366" max="2366" width="19.28515625" bestFit="1" customWidth="1"/>
    <col min="2367" max="2367" width="21" bestFit="1" customWidth="1"/>
    <col min="2368" max="2368" width="19.42578125" bestFit="1" customWidth="1"/>
    <col min="2369" max="2369" width="21" bestFit="1" customWidth="1"/>
    <col min="2370" max="2370" width="17.42578125" bestFit="1" customWidth="1"/>
    <col min="2371" max="2371" width="21" bestFit="1" customWidth="1"/>
    <col min="2372" max="2372" width="17.42578125" bestFit="1" customWidth="1"/>
    <col min="2373" max="2373" width="21" bestFit="1" customWidth="1"/>
    <col min="2374" max="2374" width="17.85546875" bestFit="1" customWidth="1"/>
    <col min="2375" max="2375" width="21" bestFit="1" customWidth="1"/>
    <col min="2376" max="2376" width="18.5703125" bestFit="1" customWidth="1"/>
    <col min="2377" max="2377" width="21" bestFit="1" customWidth="1"/>
    <col min="2378" max="2378" width="17" bestFit="1" customWidth="1"/>
    <col min="2379" max="2379" width="21" bestFit="1" customWidth="1"/>
    <col min="2380" max="2380" width="19.42578125" bestFit="1" customWidth="1"/>
    <col min="2381" max="2381" width="21" bestFit="1" customWidth="1"/>
    <col min="2382" max="2382" width="18.140625" bestFit="1" customWidth="1"/>
    <col min="2383" max="2383" width="21" bestFit="1" customWidth="1"/>
    <col min="2384" max="2384" width="21.140625" bestFit="1" customWidth="1"/>
    <col min="2385" max="2385" width="21" bestFit="1" customWidth="1"/>
    <col min="2386" max="2386" width="19.140625" bestFit="1" customWidth="1"/>
    <col min="2387" max="2387" width="21" bestFit="1" customWidth="1"/>
    <col min="2388" max="2388" width="21.140625" bestFit="1" customWidth="1"/>
    <col min="2389" max="2389" width="21" bestFit="1" customWidth="1"/>
    <col min="2390" max="2390" width="20.85546875" bestFit="1" customWidth="1"/>
    <col min="2391" max="2391" width="21" bestFit="1" customWidth="1"/>
    <col min="2392" max="2392" width="20.85546875" bestFit="1" customWidth="1"/>
    <col min="2393" max="2393" width="21" bestFit="1" customWidth="1"/>
    <col min="2394" max="2394" width="16" bestFit="1" customWidth="1"/>
    <col min="2395" max="2395" width="21" bestFit="1" customWidth="1"/>
    <col min="2396" max="2396" width="21.42578125" bestFit="1" customWidth="1"/>
    <col min="2397" max="2397" width="21" bestFit="1" customWidth="1"/>
    <col min="2398" max="2398" width="20.28515625" bestFit="1" customWidth="1"/>
    <col min="2399" max="2399" width="21" bestFit="1" customWidth="1"/>
    <col min="2400" max="2400" width="16.5703125" bestFit="1" customWidth="1"/>
    <col min="2401" max="2401" width="21" bestFit="1" customWidth="1"/>
    <col min="2402" max="2402" width="16.7109375" bestFit="1" customWidth="1"/>
    <col min="2403" max="2403" width="21" bestFit="1" customWidth="1"/>
    <col min="2404" max="2404" width="16.85546875" bestFit="1" customWidth="1"/>
    <col min="2405" max="2405" width="21" bestFit="1" customWidth="1"/>
    <col min="2406" max="2406" width="18.140625" bestFit="1" customWidth="1"/>
    <col min="2407" max="2407" width="21" bestFit="1" customWidth="1"/>
    <col min="2408" max="2408" width="18.7109375" bestFit="1" customWidth="1"/>
    <col min="2409" max="2409" width="21" bestFit="1" customWidth="1"/>
    <col min="2410" max="2410" width="18.85546875" bestFit="1" customWidth="1"/>
    <col min="2411" max="2411" width="21" bestFit="1" customWidth="1"/>
    <col min="2412" max="2412" width="19.28515625" bestFit="1" customWidth="1"/>
    <col min="2413" max="2413" width="21" bestFit="1" customWidth="1"/>
    <col min="2414" max="2414" width="19.28515625" bestFit="1" customWidth="1"/>
    <col min="2415" max="2415" width="21" bestFit="1" customWidth="1"/>
    <col min="2416" max="2416" width="18.7109375" bestFit="1" customWidth="1"/>
    <col min="2417" max="2417" width="21" bestFit="1" customWidth="1"/>
    <col min="2418" max="2418" width="21.85546875" bestFit="1" customWidth="1"/>
    <col min="2419" max="2419" width="21" bestFit="1" customWidth="1"/>
    <col min="2420" max="2420" width="14.5703125" bestFit="1" customWidth="1"/>
    <col min="2421" max="2421" width="21" bestFit="1" customWidth="1"/>
    <col min="2422" max="2422" width="16.28515625" bestFit="1" customWidth="1"/>
    <col min="2423" max="2423" width="21" bestFit="1" customWidth="1"/>
    <col min="2424" max="2424" width="19.28515625" bestFit="1" customWidth="1"/>
    <col min="2425" max="2427" width="21" bestFit="1" customWidth="1"/>
    <col min="2428" max="2428" width="15.7109375" bestFit="1" customWidth="1"/>
    <col min="2429" max="2429" width="21" bestFit="1" customWidth="1"/>
    <col min="2430" max="2430" width="21.5703125" bestFit="1" customWidth="1"/>
    <col min="2431" max="2431" width="21" bestFit="1" customWidth="1"/>
    <col min="2432" max="2432" width="24.42578125" bestFit="1" customWidth="1"/>
    <col min="2433" max="2433" width="21" bestFit="1" customWidth="1"/>
    <col min="2434" max="2434" width="24.140625" bestFit="1" customWidth="1"/>
    <col min="2435" max="2435" width="21" bestFit="1" customWidth="1"/>
    <col min="2436" max="2436" width="23.5703125" bestFit="1" customWidth="1"/>
    <col min="2437" max="2437" width="21" bestFit="1" customWidth="1"/>
    <col min="2438" max="2438" width="24.140625" bestFit="1" customWidth="1"/>
    <col min="2439" max="2439" width="21" bestFit="1" customWidth="1"/>
    <col min="2440" max="2440" width="24.42578125" bestFit="1" customWidth="1"/>
    <col min="2441" max="2441" width="21" bestFit="1" customWidth="1"/>
    <col min="2442" max="2442" width="20" bestFit="1" customWidth="1"/>
    <col min="2443" max="2443" width="21" bestFit="1" customWidth="1"/>
    <col min="2444" max="2444" width="17.42578125" bestFit="1" customWidth="1"/>
    <col min="2445" max="2445" width="21" bestFit="1" customWidth="1"/>
    <col min="2446" max="2446" width="12.7109375" bestFit="1" customWidth="1"/>
    <col min="2447" max="2447" width="21" bestFit="1" customWidth="1"/>
    <col min="2448" max="2448" width="36.140625" bestFit="1" customWidth="1"/>
    <col min="2449" max="2449" width="21" bestFit="1" customWidth="1"/>
    <col min="2450" max="2450" width="19.5703125" bestFit="1" customWidth="1"/>
    <col min="2451" max="2451" width="21" bestFit="1" customWidth="1"/>
    <col min="2452" max="2452" width="24.42578125" bestFit="1" customWidth="1"/>
    <col min="2453" max="2453" width="21" bestFit="1" customWidth="1"/>
    <col min="2454" max="2454" width="12" bestFit="1" customWidth="1"/>
    <col min="2455" max="2455" width="21" bestFit="1" customWidth="1"/>
    <col min="2456" max="2456" width="20.42578125" bestFit="1" customWidth="1"/>
    <col min="2457" max="2457" width="21" bestFit="1" customWidth="1"/>
    <col min="2458" max="2458" width="26.85546875" bestFit="1" customWidth="1"/>
    <col min="2459" max="2459" width="21" bestFit="1" customWidth="1"/>
    <col min="2460" max="2460" width="33.85546875" bestFit="1" customWidth="1"/>
    <col min="2461" max="2461" width="21" bestFit="1" customWidth="1"/>
    <col min="2462" max="2462" width="21.85546875" bestFit="1" customWidth="1"/>
    <col min="2463" max="2463" width="21" bestFit="1" customWidth="1"/>
    <col min="2464" max="2464" width="28.42578125" bestFit="1" customWidth="1"/>
    <col min="2465" max="2465" width="21" bestFit="1" customWidth="1"/>
    <col min="2466" max="2466" width="16.85546875" bestFit="1" customWidth="1"/>
    <col min="2467" max="2467" width="21" bestFit="1" customWidth="1"/>
    <col min="2468" max="2468" width="16.42578125" bestFit="1" customWidth="1"/>
    <col min="2469" max="2469" width="21" bestFit="1" customWidth="1"/>
    <col min="2470" max="2470" width="24.28515625" bestFit="1" customWidth="1"/>
    <col min="2471" max="2471" width="21" bestFit="1" customWidth="1"/>
    <col min="2472" max="2472" width="33" bestFit="1" customWidth="1"/>
    <col min="2473" max="2473" width="21" bestFit="1" customWidth="1"/>
    <col min="2474" max="2474" width="35" bestFit="1" customWidth="1"/>
    <col min="2475" max="2475" width="21" bestFit="1" customWidth="1"/>
    <col min="2476" max="2476" width="38.5703125" bestFit="1" customWidth="1"/>
    <col min="2477" max="2477" width="21" bestFit="1" customWidth="1"/>
    <col min="2478" max="2478" width="15.42578125" bestFit="1" customWidth="1"/>
    <col min="2479" max="2479" width="21" bestFit="1" customWidth="1"/>
    <col min="2480" max="2480" width="15.42578125" bestFit="1" customWidth="1"/>
    <col min="2481" max="2481" width="21" bestFit="1" customWidth="1"/>
    <col min="2482" max="2482" width="15.42578125" bestFit="1" customWidth="1"/>
    <col min="2483" max="2483" width="21" bestFit="1" customWidth="1"/>
    <col min="2484" max="2484" width="23.42578125" bestFit="1" customWidth="1"/>
    <col min="2485" max="2485" width="21" bestFit="1" customWidth="1"/>
    <col min="2486" max="2486" width="19.85546875" bestFit="1" customWidth="1"/>
    <col min="2487" max="2487" width="21" bestFit="1" customWidth="1"/>
    <col min="2488" max="2488" width="41.28515625" bestFit="1" customWidth="1"/>
    <col min="2489" max="2489" width="21" bestFit="1" customWidth="1"/>
    <col min="2490" max="2490" width="22.85546875" bestFit="1" customWidth="1"/>
    <col min="2491" max="2491" width="21" bestFit="1" customWidth="1"/>
    <col min="2492" max="2492" width="14.7109375" bestFit="1" customWidth="1"/>
    <col min="2493" max="2493" width="21" bestFit="1" customWidth="1"/>
    <col min="2494" max="2494" width="20.5703125" bestFit="1" customWidth="1"/>
    <col min="2495" max="2495" width="21" bestFit="1" customWidth="1"/>
    <col min="2496" max="2496" width="19.140625" bestFit="1" customWidth="1"/>
    <col min="2497" max="2497" width="21" bestFit="1" customWidth="1"/>
    <col min="2498" max="2498" width="16" bestFit="1" customWidth="1"/>
    <col min="2499" max="2499" width="21" bestFit="1" customWidth="1"/>
    <col min="2500" max="2500" width="18.85546875" bestFit="1" customWidth="1"/>
    <col min="2501" max="2501" width="21" bestFit="1" customWidth="1"/>
    <col min="2502" max="2502" width="27.7109375" bestFit="1" customWidth="1"/>
    <col min="2503" max="2503" width="21" bestFit="1" customWidth="1"/>
    <col min="2504" max="2504" width="13.85546875" bestFit="1" customWidth="1"/>
    <col min="2505" max="2505" width="21" bestFit="1" customWidth="1"/>
    <col min="2506" max="2506" width="30" bestFit="1" customWidth="1"/>
    <col min="2507" max="2507" width="21" bestFit="1" customWidth="1"/>
    <col min="2508" max="2508" width="19" bestFit="1" customWidth="1"/>
    <col min="2509" max="2509" width="21" bestFit="1" customWidth="1"/>
    <col min="2510" max="2510" width="28" bestFit="1" customWidth="1"/>
    <col min="2511" max="2511" width="21" bestFit="1" customWidth="1"/>
    <col min="2512" max="2512" width="20.140625" bestFit="1" customWidth="1"/>
    <col min="2513" max="2513" width="21" bestFit="1" customWidth="1"/>
    <col min="2514" max="2514" width="16.28515625" bestFit="1" customWidth="1"/>
    <col min="2515" max="2515" width="21" bestFit="1" customWidth="1"/>
    <col min="2516" max="2516" width="14.140625" bestFit="1" customWidth="1"/>
    <col min="2517" max="2517" width="21" bestFit="1" customWidth="1"/>
    <col min="2518" max="2518" width="15.85546875" bestFit="1" customWidth="1"/>
    <col min="2519" max="2519" width="21" bestFit="1" customWidth="1"/>
    <col min="2520" max="2520" width="17.7109375" bestFit="1" customWidth="1"/>
    <col min="2521" max="2521" width="21" bestFit="1" customWidth="1"/>
    <col min="2522" max="2522" width="17.28515625" bestFit="1" customWidth="1"/>
    <col min="2523" max="2523" width="21" bestFit="1" customWidth="1"/>
    <col min="2524" max="2524" width="21.85546875" bestFit="1" customWidth="1"/>
    <col min="2525" max="2525" width="21" bestFit="1" customWidth="1"/>
    <col min="2526" max="2526" width="19.7109375" bestFit="1" customWidth="1"/>
    <col min="2527" max="2527" width="21" bestFit="1" customWidth="1"/>
    <col min="2528" max="2528" width="19.7109375" bestFit="1" customWidth="1"/>
    <col min="2529" max="2529" width="21" bestFit="1" customWidth="1"/>
    <col min="2530" max="2530" width="19.7109375" bestFit="1" customWidth="1"/>
    <col min="2531" max="2531" width="21" bestFit="1" customWidth="1"/>
    <col min="2532" max="2532" width="20.5703125" bestFit="1" customWidth="1"/>
    <col min="2533" max="2533" width="21" bestFit="1" customWidth="1"/>
    <col min="2534" max="2534" width="24.5703125" bestFit="1" customWidth="1"/>
    <col min="2535" max="2535" width="21" bestFit="1" customWidth="1"/>
    <col min="2536" max="2536" width="20.5703125" bestFit="1" customWidth="1"/>
    <col min="2537" max="2537" width="21" bestFit="1" customWidth="1"/>
    <col min="2538" max="2538" width="19.85546875" bestFit="1" customWidth="1"/>
    <col min="2539" max="2539" width="21" bestFit="1" customWidth="1"/>
    <col min="2540" max="2540" width="14.42578125" bestFit="1" customWidth="1"/>
    <col min="2541" max="2541" width="21" bestFit="1" customWidth="1"/>
    <col min="2542" max="2542" width="14.42578125" bestFit="1" customWidth="1"/>
    <col min="2543" max="2543" width="21" bestFit="1" customWidth="1"/>
    <col min="2544" max="2544" width="39.85546875" bestFit="1" customWidth="1"/>
    <col min="2545" max="2545" width="21" bestFit="1" customWidth="1"/>
    <col min="2546" max="2546" width="17.42578125" bestFit="1" customWidth="1"/>
    <col min="2547" max="2547" width="21" bestFit="1" customWidth="1"/>
    <col min="2548" max="2548" width="14.140625" bestFit="1" customWidth="1"/>
    <col min="2549" max="2549" width="21" bestFit="1" customWidth="1"/>
    <col min="2550" max="2550" width="12.7109375" bestFit="1" customWidth="1"/>
    <col min="2551" max="2551" width="21" bestFit="1" customWidth="1"/>
    <col min="2552" max="2552" width="41.42578125" bestFit="1" customWidth="1"/>
    <col min="2553" max="2553" width="21" bestFit="1" customWidth="1"/>
    <col min="2554" max="2554" width="32.5703125" bestFit="1" customWidth="1"/>
    <col min="2555" max="2555" width="21" bestFit="1" customWidth="1"/>
    <col min="2556" max="2556" width="22" bestFit="1" customWidth="1"/>
    <col min="2557" max="2557" width="21" bestFit="1" customWidth="1"/>
    <col min="2558" max="2558" width="12.7109375" bestFit="1" customWidth="1"/>
    <col min="2559" max="2559" width="21" bestFit="1" customWidth="1"/>
    <col min="2560" max="2560" width="14" bestFit="1" customWidth="1"/>
    <col min="2561" max="2561" width="21" bestFit="1" customWidth="1"/>
    <col min="2562" max="2562" width="14" bestFit="1" customWidth="1"/>
    <col min="2563" max="2563" width="21" bestFit="1" customWidth="1"/>
    <col min="2564" max="2564" width="14" bestFit="1" customWidth="1"/>
    <col min="2565" max="2565" width="21" bestFit="1" customWidth="1"/>
    <col min="2566" max="2566" width="11.85546875" bestFit="1" customWidth="1"/>
    <col min="2567" max="2567" width="21" bestFit="1" customWidth="1"/>
    <col min="2568" max="2568" width="14" bestFit="1" customWidth="1"/>
    <col min="2569" max="2569" width="21" bestFit="1" customWidth="1"/>
    <col min="2570" max="2570" width="11.85546875" bestFit="1" customWidth="1"/>
    <col min="2571" max="2571" width="21" bestFit="1" customWidth="1"/>
    <col min="2572" max="2572" width="14" bestFit="1" customWidth="1"/>
    <col min="2573" max="2573" width="21" bestFit="1" customWidth="1"/>
    <col min="2574" max="2574" width="14" bestFit="1" customWidth="1"/>
    <col min="2575" max="2575" width="21" bestFit="1" customWidth="1"/>
    <col min="2576" max="2576" width="14" bestFit="1" customWidth="1"/>
    <col min="2577" max="2577" width="21" bestFit="1" customWidth="1"/>
    <col min="2578" max="2578" width="14" bestFit="1" customWidth="1"/>
    <col min="2579" max="2579" width="21" bestFit="1" customWidth="1"/>
    <col min="2580" max="2580" width="14" bestFit="1" customWidth="1"/>
    <col min="2581" max="2581" width="21" bestFit="1" customWidth="1"/>
    <col min="2582" max="2582" width="36.42578125" bestFit="1" customWidth="1"/>
    <col min="2583" max="2583" width="21" bestFit="1" customWidth="1"/>
    <col min="2584" max="2584" width="19.42578125" bestFit="1" customWidth="1"/>
    <col min="2585" max="2585" width="21" bestFit="1" customWidth="1"/>
    <col min="2586" max="2586" width="29.85546875" bestFit="1" customWidth="1"/>
    <col min="2587" max="2587" width="21" bestFit="1" customWidth="1"/>
    <col min="2588" max="2588" width="33.140625" bestFit="1" customWidth="1"/>
    <col min="2589" max="2589" width="21" bestFit="1" customWidth="1"/>
    <col min="2590" max="2590" width="19.28515625" bestFit="1" customWidth="1"/>
    <col min="2591" max="2591" width="21" bestFit="1" customWidth="1"/>
    <col min="2592" max="2592" width="17" bestFit="1" customWidth="1"/>
    <col min="2593" max="2593" width="21" bestFit="1" customWidth="1"/>
    <col min="2594" max="2594" width="49.42578125" bestFit="1" customWidth="1"/>
    <col min="2595" max="2595" width="21" bestFit="1" customWidth="1"/>
    <col min="2596" max="2596" width="30" bestFit="1" customWidth="1"/>
    <col min="2597" max="2597" width="21" bestFit="1" customWidth="1"/>
    <col min="2598" max="2598" width="35.140625" bestFit="1" customWidth="1"/>
    <col min="2599" max="2599" width="21" bestFit="1" customWidth="1"/>
    <col min="2600" max="2600" width="34.140625" bestFit="1" customWidth="1"/>
    <col min="2601" max="2601" width="21" bestFit="1" customWidth="1"/>
    <col min="2602" max="2602" width="23.140625" bestFit="1" customWidth="1"/>
    <col min="2603" max="2603" width="21" bestFit="1" customWidth="1"/>
    <col min="2604" max="2604" width="18.42578125" bestFit="1" customWidth="1"/>
    <col min="2605" max="2605" width="21" bestFit="1" customWidth="1"/>
    <col min="2606" max="2606" width="15.28515625" bestFit="1" customWidth="1"/>
    <col min="2607" max="2607" width="21" bestFit="1" customWidth="1"/>
    <col min="2608" max="2608" width="18.28515625" bestFit="1" customWidth="1"/>
    <col min="2609" max="2609" width="21" bestFit="1" customWidth="1"/>
    <col min="2610" max="2610" width="21.85546875" bestFit="1" customWidth="1"/>
    <col min="2611" max="2611" width="21" bestFit="1" customWidth="1"/>
    <col min="2612" max="2612" width="26.5703125" bestFit="1" customWidth="1"/>
    <col min="2613" max="2613" width="21" bestFit="1" customWidth="1"/>
    <col min="2614" max="2614" width="24.5703125" bestFit="1" customWidth="1"/>
    <col min="2615" max="2615" width="21" bestFit="1" customWidth="1"/>
    <col min="2616" max="2616" width="31.140625" bestFit="1" customWidth="1"/>
    <col min="2617" max="2617" width="21" bestFit="1" customWidth="1"/>
    <col min="2618" max="2618" width="26" bestFit="1" customWidth="1"/>
    <col min="2619" max="2619" width="21" bestFit="1" customWidth="1"/>
    <col min="2620" max="2620" width="30.7109375" bestFit="1" customWidth="1"/>
    <col min="2621" max="2621" width="21" bestFit="1" customWidth="1"/>
    <col min="2622" max="2622" width="29.140625" bestFit="1" customWidth="1"/>
    <col min="2623" max="2623" width="21" bestFit="1" customWidth="1"/>
    <col min="2624" max="2624" width="27.5703125" bestFit="1" customWidth="1"/>
    <col min="2625" max="2625" width="21" bestFit="1" customWidth="1"/>
    <col min="2626" max="2626" width="34.140625" bestFit="1" customWidth="1"/>
    <col min="2627" max="2627" width="21" bestFit="1" customWidth="1"/>
    <col min="2628" max="2628" width="28.7109375" bestFit="1" customWidth="1"/>
    <col min="2629" max="2629" width="21" bestFit="1" customWidth="1"/>
    <col min="2630" max="2630" width="26.42578125" bestFit="1" customWidth="1"/>
    <col min="2631" max="2631" width="21" bestFit="1" customWidth="1"/>
    <col min="2632" max="2632" width="30.28515625" bestFit="1" customWidth="1"/>
    <col min="2633" max="2633" width="21" bestFit="1" customWidth="1"/>
    <col min="2634" max="2634" width="30.28515625" bestFit="1" customWidth="1"/>
    <col min="2635" max="2635" width="21" bestFit="1" customWidth="1"/>
    <col min="2636" max="2636" width="30" bestFit="1" customWidth="1"/>
    <col min="2637" max="2637" width="21" bestFit="1" customWidth="1"/>
    <col min="2638" max="2638" width="25.28515625" bestFit="1" customWidth="1"/>
    <col min="2639" max="2639" width="21" bestFit="1" customWidth="1"/>
    <col min="2640" max="2640" width="30.28515625" bestFit="1" customWidth="1"/>
    <col min="2641" max="2641" width="21" bestFit="1" customWidth="1"/>
    <col min="2642" max="2642" width="30.85546875" bestFit="1" customWidth="1"/>
    <col min="2643" max="2643" width="21" bestFit="1" customWidth="1"/>
    <col min="2644" max="2644" width="30.7109375" bestFit="1" customWidth="1"/>
    <col min="2645" max="2645" width="21" bestFit="1" customWidth="1"/>
    <col min="2646" max="2646" width="29.140625" bestFit="1" customWidth="1"/>
    <col min="2647" max="2647" width="21" bestFit="1" customWidth="1"/>
    <col min="2648" max="2648" width="29.140625" bestFit="1" customWidth="1"/>
    <col min="2649" max="2649" width="21" bestFit="1" customWidth="1"/>
    <col min="2650" max="2650" width="28.5703125" bestFit="1" customWidth="1"/>
    <col min="2651" max="2651" width="21" bestFit="1" customWidth="1"/>
    <col min="2652" max="2652" width="36.5703125" bestFit="1" customWidth="1"/>
    <col min="2653" max="2653" width="21" bestFit="1" customWidth="1"/>
    <col min="2654" max="2654" width="15.42578125" bestFit="1" customWidth="1"/>
    <col min="2655" max="2655" width="21" bestFit="1" customWidth="1"/>
    <col min="2656" max="2656" width="15.42578125" bestFit="1" customWidth="1"/>
    <col min="2657" max="2657" width="21" bestFit="1" customWidth="1"/>
    <col min="2658" max="2658" width="28.42578125" bestFit="1" customWidth="1"/>
    <col min="2659" max="2659" width="21" bestFit="1" customWidth="1"/>
    <col min="2660" max="2660" width="30" bestFit="1" customWidth="1"/>
    <col min="2661" max="2661" width="21" bestFit="1" customWidth="1"/>
    <col min="2662" max="2662" width="28.140625" bestFit="1" customWidth="1"/>
    <col min="2663" max="2663" width="21" bestFit="1" customWidth="1"/>
    <col min="2664" max="2664" width="33.140625" bestFit="1" customWidth="1"/>
    <col min="2665" max="2665" width="21" bestFit="1" customWidth="1"/>
    <col min="2666" max="2666" width="23.85546875" bestFit="1" customWidth="1"/>
    <col min="2667" max="2667" width="21" bestFit="1" customWidth="1"/>
    <col min="2668" max="2668" width="23.28515625" bestFit="1" customWidth="1"/>
    <col min="2669" max="2669" width="21" bestFit="1" customWidth="1"/>
    <col min="2670" max="2670" width="28.28515625" bestFit="1" customWidth="1"/>
    <col min="2671" max="2671" width="21" bestFit="1" customWidth="1"/>
    <col min="2672" max="2672" width="25.5703125" bestFit="1" customWidth="1"/>
    <col min="2673" max="2673" width="21" bestFit="1" customWidth="1"/>
    <col min="2674" max="2674" width="27.42578125" bestFit="1" customWidth="1"/>
    <col min="2675" max="2675" width="21" bestFit="1" customWidth="1"/>
    <col min="2676" max="2676" width="30.140625" bestFit="1" customWidth="1"/>
    <col min="2677" max="2677" width="21" bestFit="1" customWidth="1"/>
    <col min="2678" max="2678" width="29" bestFit="1" customWidth="1"/>
    <col min="2679" max="2679" width="21" bestFit="1" customWidth="1"/>
    <col min="2680" max="2680" width="23.5703125" bestFit="1" customWidth="1"/>
    <col min="2681" max="2681" width="21" bestFit="1" customWidth="1"/>
    <col min="2682" max="2682" width="23.140625" bestFit="1" customWidth="1"/>
    <col min="2683" max="2683" width="21" bestFit="1" customWidth="1"/>
    <col min="2684" max="2684" width="19.140625" bestFit="1" customWidth="1"/>
    <col min="2685" max="2685" width="21" bestFit="1" customWidth="1"/>
    <col min="2686" max="2686" width="19.140625" bestFit="1" customWidth="1"/>
    <col min="2687" max="2687" width="21" bestFit="1" customWidth="1"/>
    <col min="2688" max="2688" width="27" bestFit="1" customWidth="1"/>
    <col min="2689" max="2689" width="21" bestFit="1" customWidth="1"/>
    <col min="2690" max="2690" width="31.5703125" bestFit="1" customWidth="1"/>
    <col min="2691" max="2691" width="21" bestFit="1" customWidth="1"/>
    <col min="2692" max="2692" width="31.85546875" bestFit="1" customWidth="1"/>
    <col min="2693" max="2693" width="21" bestFit="1" customWidth="1"/>
    <col min="2694" max="2694" width="28.42578125" bestFit="1" customWidth="1"/>
    <col min="2695" max="2695" width="21" bestFit="1" customWidth="1"/>
    <col min="2696" max="2696" width="11.85546875" bestFit="1" customWidth="1"/>
    <col min="2697" max="2697" width="21" bestFit="1" customWidth="1"/>
    <col min="2698" max="2698" width="28" bestFit="1" customWidth="1"/>
    <col min="2699" max="2699" width="21" bestFit="1" customWidth="1"/>
    <col min="2700" max="2700" width="32.5703125" bestFit="1" customWidth="1"/>
    <col min="2701" max="2701" width="21" bestFit="1" customWidth="1"/>
    <col min="2702" max="2702" width="29.140625" bestFit="1" customWidth="1"/>
    <col min="2703" max="2703" width="21" bestFit="1" customWidth="1"/>
    <col min="2704" max="2704" width="33.140625" bestFit="1" customWidth="1"/>
    <col min="2705" max="2705" width="21" bestFit="1" customWidth="1"/>
    <col min="2706" max="2706" width="16" bestFit="1" customWidth="1"/>
    <col min="2707" max="2707" width="21" bestFit="1" customWidth="1"/>
    <col min="2708" max="2708" width="16" bestFit="1" customWidth="1"/>
    <col min="2709" max="2709" width="21" bestFit="1" customWidth="1"/>
    <col min="2710" max="2710" width="35.5703125" bestFit="1" customWidth="1"/>
    <col min="2711" max="2711" width="21" bestFit="1" customWidth="1"/>
    <col min="2712" max="2712" width="12.42578125" bestFit="1" customWidth="1"/>
    <col min="2713" max="2713" width="21" bestFit="1" customWidth="1"/>
    <col min="2714" max="2714" width="12.42578125" bestFit="1" customWidth="1"/>
    <col min="2715" max="2715" width="21" bestFit="1" customWidth="1"/>
    <col min="2716" max="2716" width="12" bestFit="1" customWidth="1"/>
    <col min="2717" max="2717" width="21" bestFit="1" customWidth="1"/>
    <col min="2718" max="2718" width="43" bestFit="1" customWidth="1"/>
    <col min="2719" max="2719" width="21" bestFit="1" customWidth="1"/>
    <col min="2720" max="2720" width="37.7109375" bestFit="1" customWidth="1"/>
    <col min="2721" max="2721" width="21" bestFit="1" customWidth="1"/>
    <col min="2722" max="2722" width="11.85546875" bestFit="1" customWidth="1"/>
    <col min="2723" max="2723" width="21" bestFit="1" customWidth="1"/>
    <col min="2724" max="2724" width="11.85546875" bestFit="1" customWidth="1"/>
    <col min="2725" max="2725" width="21" bestFit="1" customWidth="1"/>
    <col min="2726" max="2726" width="11.85546875" bestFit="1" customWidth="1"/>
    <col min="2727" max="2727" width="21" bestFit="1" customWidth="1"/>
    <col min="2728" max="2728" width="15.28515625" bestFit="1" customWidth="1"/>
    <col min="2729" max="2729" width="21" bestFit="1" customWidth="1"/>
    <col min="2730" max="2730" width="14.140625" bestFit="1" customWidth="1"/>
    <col min="2731" max="2731" width="21" bestFit="1" customWidth="1"/>
    <col min="2732" max="2732" width="12.5703125" bestFit="1" customWidth="1"/>
    <col min="2733" max="2733" width="21" bestFit="1" customWidth="1"/>
    <col min="2734" max="2734" width="12.5703125" bestFit="1" customWidth="1"/>
    <col min="2735" max="2735" width="21" bestFit="1" customWidth="1"/>
    <col min="2736" max="2736" width="12.5703125" bestFit="1" customWidth="1"/>
    <col min="2737" max="2737" width="21" bestFit="1" customWidth="1"/>
    <col min="2738" max="2738" width="12.5703125" bestFit="1" customWidth="1"/>
    <col min="2739" max="2739" width="21" bestFit="1" customWidth="1"/>
    <col min="2740" max="2740" width="11.85546875" bestFit="1" customWidth="1"/>
    <col min="2741" max="2741" width="21" bestFit="1" customWidth="1"/>
    <col min="2742" max="2742" width="11.85546875" bestFit="1" customWidth="1"/>
    <col min="2743" max="2743" width="21" bestFit="1" customWidth="1"/>
    <col min="2744" max="2744" width="11.85546875" bestFit="1" customWidth="1"/>
    <col min="2745" max="2745" width="21" bestFit="1" customWidth="1"/>
    <col min="2746" max="2746" width="14.28515625" bestFit="1" customWidth="1"/>
    <col min="2747" max="2747" width="21" bestFit="1" customWidth="1"/>
    <col min="2748" max="2748" width="13.5703125" bestFit="1" customWidth="1"/>
    <col min="2749" max="2749" width="21" bestFit="1" customWidth="1"/>
    <col min="2750" max="2750" width="13.5703125" bestFit="1" customWidth="1"/>
    <col min="2751" max="2751" width="21" bestFit="1" customWidth="1"/>
    <col min="2752" max="2752" width="13.140625" bestFit="1" customWidth="1"/>
    <col min="2753" max="2753" width="21" bestFit="1" customWidth="1"/>
    <col min="2754" max="2754" width="19" bestFit="1" customWidth="1"/>
    <col min="2755" max="2755" width="21" bestFit="1" customWidth="1"/>
    <col min="2756" max="2756" width="13.140625" bestFit="1" customWidth="1"/>
    <col min="2757" max="2757" width="21" bestFit="1" customWidth="1"/>
    <col min="2758" max="2758" width="15.140625" bestFit="1" customWidth="1"/>
    <col min="2759" max="2759" width="21" bestFit="1" customWidth="1"/>
    <col min="2760" max="2760" width="14.140625" bestFit="1" customWidth="1"/>
    <col min="2761" max="2761" width="21" bestFit="1" customWidth="1"/>
    <col min="2762" max="2762" width="14.140625" bestFit="1" customWidth="1"/>
    <col min="2763" max="2763" width="21" bestFit="1" customWidth="1"/>
    <col min="2764" max="2764" width="14.140625" bestFit="1" customWidth="1"/>
    <col min="2765" max="2765" width="21" bestFit="1" customWidth="1"/>
    <col min="2766" max="2766" width="31" bestFit="1" customWidth="1"/>
    <col min="2767" max="2767" width="21" bestFit="1" customWidth="1"/>
    <col min="2768" max="2768" width="22" bestFit="1" customWidth="1"/>
    <col min="2769" max="2769" width="21" bestFit="1" customWidth="1"/>
    <col min="2770" max="2770" width="19.7109375" bestFit="1" customWidth="1"/>
    <col min="2771" max="2771" width="21" bestFit="1" customWidth="1"/>
    <col min="2772" max="2772" width="19.28515625" bestFit="1" customWidth="1"/>
    <col min="2773" max="2773" width="21" bestFit="1" customWidth="1"/>
    <col min="2774" max="2774" width="18.7109375" bestFit="1" customWidth="1"/>
    <col min="2775" max="2775" width="21" bestFit="1" customWidth="1"/>
    <col min="2776" max="2776" width="22.85546875" bestFit="1" customWidth="1"/>
    <col min="2777" max="2777" width="21" bestFit="1" customWidth="1"/>
    <col min="2778" max="2778" width="18.42578125" bestFit="1" customWidth="1"/>
    <col min="2779" max="2779" width="21" bestFit="1" customWidth="1"/>
    <col min="2780" max="2780" width="16.140625" bestFit="1" customWidth="1"/>
    <col min="2781" max="2781" width="21" bestFit="1" customWidth="1"/>
    <col min="2782" max="2782" width="21.5703125" bestFit="1" customWidth="1"/>
    <col min="2783" max="2783" width="21" bestFit="1" customWidth="1"/>
    <col min="2784" max="2784" width="13.140625" bestFit="1" customWidth="1"/>
    <col min="2785" max="2785" width="21" bestFit="1" customWidth="1"/>
    <col min="2786" max="2786" width="21.85546875" bestFit="1" customWidth="1"/>
    <col min="2787" max="2787" width="21" bestFit="1" customWidth="1"/>
    <col min="2788" max="2788" width="12.42578125" bestFit="1" customWidth="1"/>
    <col min="2789" max="2789" width="21" bestFit="1" customWidth="1"/>
    <col min="2790" max="2790" width="12.42578125" bestFit="1" customWidth="1"/>
    <col min="2791" max="2791" width="21" bestFit="1" customWidth="1"/>
    <col min="2792" max="2792" width="12.42578125" bestFit="1" customWidth="1"/>
    <col min="2793" max="2793" width="21" bestFit="1" customWidth="1"/>
    <col min="2794" max="2794" width="17" bestFit="1" customWidth="1"/>
    <col min="2795" max="2795" width="21" bestFit="1" customWidth="1"/>
    <col min="2796" max="2796" width="17" bestFit="1" customWidth="1"/>
    <col min="2797" max="2797" width="21" bestFit="1" customWidth="1"/>
    <col min="2798" max="2798" width="12.85546875" bestFit="1" customWidth="1"/>
    <col min="2799" max="2799" width="21" bestFit="1" customWidth="1"/>
    <col min="2800" max="2800" width="12.85546875" bestFit="1" customWidth="1"/>
    <col min="2801" max="2801" width="21" bestFit="1" customWidth="1"/>
    <col min="2802" max="2802" width="12.85546875" bestFit="1" customWidth="1"/>
    <col min="2803" max="2803" width="21" bestFit="1" customWidth="1"/>
    <col min="2804" max="2804" width="11.85546875" bestFit="1" customWidth="1"/>
    <col min="2805" max="2805" width="21" bestFit="1" customWidth="1"/>
    <col min="2806" max="2806" width="12.5703125" bestFit="1" customWidth="1"/>
    <col min="2807" max="2807" width="21" bestFit="1" customWidth="1"/>
    <col min="2808" max="2808" width="11.85546875" bestFit="1" customWidth="1"/>
    <col min="2809" max="2809" width="21" bestFit="1" customWidth="1"/>
    <col min="2810" max="2810" width="11.85546875" bestFit="1" customWidth="1"/>
    <col min="2811" max="2811" width="21" bestFit="1" customWidth="1"/>
    <col min="2812" max="2812" width="11.85546875" bestFit="1" customWidth="1"/>
    <col min="2813" max="2813" width="21" bestFit="1" customWidth="1"/>
    <col min="2814" max="2814" width="11.85546875" bestFit="1" customWidth="1"/>
    <col min="2815" max="2815" width="21" bestFit="1" customWidth="1"/>
    <col min="2816" max="2816" width="11.85546875" bestFit="1" customWidth="1"/>
    <col min="2817" max="2817" width="21" bestFit="1" customWidth="1"/>
    <col min="2818" max="2818" width="11.85546875" bestFit="1" customWidth="1"/>
    <col min="2819" max="2819" width="21" bestFit="1" customWidth="1"/>
    <col min="2820" max="2820" width="11.85546875" bestFit="1" customWidth="1"/>
    <col min="2821" max="2821" width="21" bestFit="1" customWidth="1"/>
    <col min="2822" max="2822" width="11.85546875" bestFit="1" customWidth="1"/>
    <col min="2823" max="2823" width="21" bestFit="1" customWidth="1"/>
    <col min="2824" max="2824" width="11.85546875" bestFit="1" customWidth="1"/>
    <col min="2825" max="2825" width="21" bestFit="1" customWidth="1"/>
    <col min="2826" max="2826" width="11.85546875" bestFit="1" customWidth="1"/>
    <col min="2827" max="2827" width="21" bestFit="1" customWidth="1"/>
    <col min="2828" max="2828" width="11.85546875" bestFit="1" customWidth="1"/>
    <col min="2829" max="2829" width="21" bestFit="1" customWidth="1"/>
    <col min="2830" max="2830" width="11.85546875" bestFit="1" customWidth="1"/>
    <col min="2831" max="2831" width="21" bestFit="1" customWidth="1"/>
    <col min="2832" max="2832" width="11.85546875" bestFit="1" customWidth="1"/>
    <col min="2833" max="2833" width="21" bestFit="1" customWidth="1"/>
    <col min="2834" max="2834" width="11.85546875" bestFit="1" customWidth="1"/>
    <col min="2835" max="2835" width="21" bestFit="1" customWidth="1"/>
    <col min="2836" max="2836" width="13.140625" bestFit="1" customWidth="1"/>
    <col min="2837" max="2837" width="21" bestFit="1" customWidth="1"/>
    <col min="2838" max="2838" width="13.140625" bestFit="1" customWidth="1"/>
    <col min="2839" max="2839" width="21" bestFit="1" customWidth="1"/>
    <col min="2840" max="2840" width="13.140625" bestFit="1" customWidth="1"/>
    <col min="2841" max="2841" width="21" bestFit="1" customWidth="1"/>
    <col min="2842" max="2842" width="13.140625" bestFit="1" customWidth="1"/>
    <col min="2843" max="2843" width="21" bestFit="1" customWidth="1"/>
    <col min="2844" max="2844" width="13.140625" bestFit="1" customWidth="1"/>
    <col min="2845" max="2845" width="21" bestFit="1" customWidth="1"/>
    <col min="2846" max="2846" width="13.140625" bestFit="1" customWidth="1"/>
    <col min="2847" max="2847" width="21" bestFit="1" customWidth="1"/>
    <col min="2848" max="2848" width="13.140625" bestFit="1" customWidth="1"/>
    <col min="2849" max="2849" width="21" bestFit="1" customWidth="1"/>
    <col min="2850" max="2850" width="13.140625" bestFit="1" customWidth="1"/>
    <col min="2851" max="2851" width="21" bestFit="1" customWidth="1"/>
    <col min="2852" max="2852" width="13.140625" bestFit="1" customWidth="1"/>
    <col min="2853" max="2853" width="21" bestFit="1" customWidth="1"/>
    <col min="2854" max="2854" width="13.140625" bestFit="1" customWidth="1"/>
    <col min="2855" max="2855" width="21" bestFit="1" customWidth="1"/>
    <col min="2856" max="2856" width="29.140625" bestFit="1" customWidth="1"/>
    <col min="2857" max="2857" width="21" bestFit="1" customWidth="1"/>
    <col min="2858" max="2858" width="28" bestFit="1" customWidth="1"/>
    <col min="2859" max="2859" width="21" bestFit="1" customWidth="1"/>
    <col min="2860" max="2860" width="11.85546875" bestFit="1" customWidth="1"/>
    <col min="2861" max="2861" width="21" bestFit="1" customWidth="1"/>
    <col min="2862" max="2862" width="11.85546875" bestFit="1" customWidth="1"/>
    <col min="2863" max="2863" width="21" bestFit="1" customWidth="1"/>
    <col min="2864" max="2864" width="11.85546875" bestFit="1" customWidth="1"/>
    <col min="2865" max="2865" width="21" bestFit="1" customWidth="1"/>
    <col min="2866" max="2866" width="11.85546875" bestFit="1" customWidth="1"/>
    <col min="2867" max="2867" width="21" bestFit="1" customWidth="1"/>
    <col min="2868" max="2868" width="13.85546875" bestFit="1" customWidth="1"/>
    <col min="2869" max="2869" width="21" bestFit="1" customWidth="1"/>
    <col min="2870" max="2870" width="14.85546875" bestFit="1" customWidth="1"/>
    <col min="2871" max="2871" width="21" bestFit="1" customWidth="1"/>
    <col min="2872" max="2872" width="29.85546875" bestFit="1" customWidth="1"/>
    <col min="2873" max="2873" width="21" bestFit="1" customWidth="1"/>
    <col min="2874" max="2874" width="28.5703125" bestFit="1" customWidth="1"/>
    <col min="2875" max="2875" width="21" bestFit="1" customWidth="1"/>
    <col min="2876" max="2876" width="19.42578125" bestFit="1" customWidth="1"/>
    <col min="2877" max="2877" width="21" bestFit="1" customWidth="1"/>
    <col min="2878" max="2878" width="27.28515625" bestFit="1" customWidth="1"/>
    <col min="2879" max="2879" width="21" bestFit="1" customWidth="1"/>
    <col min="2880" max="2880" width="24" bestFit="1" customWidth="1"/>
    <col min="2881" max="2881" width="21" bestFit="1" customWidth="1"/>
    <col min="2882" max="2882" width="20.140625" bestFit="1" customWidth="1"/>
    <col min="2883" max="2883" width="21" bestFit="1" customWidth="1"/>
    <col min="2884" max="2884" width="29.140625" bestFit="1" customWidth="1"/>
    <col min="2885" max="2885" width="21" bestFit="1" customWidth="1"/>
    <col min="2886" max="2886" width="16.85546875" bestFit="1" customWidth="1"/>
    <col min="2887" max="2887" width="21" bestFit="1" customWidth="1"/>
    <col min="2888" max="2888" width="17.85546875" bestFit="1" customWidth="1"/>
    <col min="2889" max="2889" width="21" bestFit="1" customWidth="1"/>
    <col min="2890" max="2890" width="19.42578125" bestFit="1" customWidth="1"/>
    <col min="2891" max="2891" width="21" bestFit="1" customWidth="1"/>
    <col min="2892" max="2892" width="27.42578125" bestFit="1" customWidth="1"/>
    <col min="2893" max="2893" width="21" bestFit="1" customWidth="1"/>
    <col min="2894" max="2894" width="26.42578125" bestFit="1" customWidth="1"/>
    <col min="2895" max="2895" width="21" bestFit="1" customWidth="1"/>
    <col min="2896" max="2896" width="16.7109375" bestFit="1" customWidth="1"/>
    <col min="2897" max="2897" width="21" bestFit="1" customWidth="1"/>
    <col min="2898" max="2898" width="28.140625" bestFit="1" customWidth="1"/>
    <col min="2899" max="2899" width="21" bestFit="1" customWidth="1"/>
    <col min="2900" max="2900" width="29.140625" bestFit="1" customWidth="1"/>
    <col min="2901" max="2901" width="21" bestFit="1" customWidth="1"/>
    <col min="2902" max="2902" width="25.85546875" bestFit="1" customWidth="1"/>
    <col min="2903" max="2903" width="21" bestFit="1" customWidth="1"/>
    <col min="2904" max="2904" width="14.85546875" bestFit="1" customWidth="1"/>
    <col min="2905" max="2905" width="21" bestFit="1" customWidth="1"/>
    <col min="2906" max="2906" width="16.5703125" bestFit="1" customWidth="1"/>
    <col min="2907" max="2907" width="21" bestFit="1" customWidth="1"/>
    <col min="2908" max="2908" width="43.140625" bestFit="1" customWidth="1"/>
    <col min="2909" max="2909" width="21" bestFit="1" customWidth="1"/>
    <col min="2910" max="2910" width="61.28515625" bestFit="1" customWidth="1"/>
    <col min="2911" max="2911" width="21" bestFit="1" customWidth="1"/>
    <col min="2912" max="2912" width="19.140625" bestFit="1" customWidth="1"/>
    <col min="2913" max="2913" width="21" bestFit="1" customWidth="1"/>
    <col min="2914" max="2914" width="19.140625" bestFit="1" customWidth="1"/>
    <col min="2915" max="2915" width="21" bestFit="1" customWidth="1"/>
    <col min="2916" max="2916" width="19.140625" bestFit="1" customWidth="1"/>
    <col min="2917" max="2917" width="21" bestFit="1" customWidth="1"/>
    <col min="2918" max="2918" width="19.140625" bestFit="1" customWidth="1"/>
    <col min="2919" max="2919" width="21" bestFit="1" customWidth="1"/>
    <col min="2920" max="2920" width="17.85546875" bestFit="1" customWidth="1"/>
    <col min="2921" max="2921" width="21" bestFit="1" customWidth="1"/>
    <col min="2922" max="2922" width="17.7109375" bestFit="1" customWidth="1"/>
    <col min="2923" max="2923" width="21" bestFit="1" customWidth="1"/>
    <col min="2924" max="2924" width="19.28515625" bestFit="1" customWidth="1"/>
    <col min="2925" max="2925" width="21" bestFit="1" customWidth="1"/>
    <col min="2926" max="2926" width="47.140625" bestFit="1" customWidth="1"/>
    <col min="2927" max="2927" width="21" bestFit="1" customWidth="1"/>
    <col min="2928" max="2928" width="35.85546875" bestFit="1" customWidth="1"/>
    <col min="2929" max="2929" width="21" bestFit="1" customWidth="1"/>
    <col min="2930" max="2930" width="18.42578125" bestFit="1" customWidth="1"/>
    <col min="2931" max="2931" width="21" bestFit="1" customWidth="1"/>
    <col min="2932" max="2932" width="18.42578125" bestFit="1" customWidth="1"/>
    <col min="2933" max="2933" width="21" bestFit="1" customWidth="1"/>
    <col min="2934" max="2934" width="58.85546875" bestFit="1" customWidth="1"/>
    <col min="2935" max="2935" width="21" bestFit="1" customWidth="1"/>
    <col min="2936" max="2936" width="20" bestFit="1" customWidth="1"/>
    <col min="2937" max="2937" width="21" bestFit="1" customWidth="1"/>
    <col min="2938" max="2938" width="15.28515625" bestFit="1" customWidth="1"/>
    <col min="2939" max="2939" width="21" bestFit="1" customWidth="1"/>
    <col min="2940" max="2940" width="24.7109375" bestFit="1" customWidth="1"/>
    <col min="2941" max="2941" width="21" bestFit="1" customWidth="1"/>
    <col min="2942" max="2942" width="25.7109375" bestFit="1" customWidth="1"/>
    <col min="2943" max="2943" width="21" bestFit="1" customWidth="1"/>
    <col min="2944" max="2944" width="13.7109375" bestFit="1" customWidth="1"/>
    <col min="2945" max="2945" width="21" bestFit="1" customWidth="1"/>
    <col min="2946" max="2946" width="12.42578125" bestFit="1" customWidth="1"/>
    <col min="2947" max="2947" width="21" bestFit="1" customWidth="1"/>
    <col min="2948" max="2948" width="22.140625" bestFit="1" customWidth="1"/>
    <col min="2949" max="2949" width="21" bestFit="1" customWidth="1"/>
    <col min="2950" max="2950" width="25.7109375" bestFit="1" customWidth="1"/>
    <col min="2951" max="2951" width="21" bestFit="1" customWidth="1"/>
    <col min="2952" max="2952" width="27.5703125" bestFit="1" customWidth="1"/>
    <col min="2953" max="2953" width="21" bestFit="1" customWidth="1"/>
    <col min="2954" max="2954" width="36.7109375" bestFit="1" customWidth="1"/>
    <col min="2955" max="2955" width="21" bestFit="1" customWidth="1"/>
    <col min="2956" max="2956" width="26.85546875" bestFit="1" customWidth="1"/>
    <col min="2957" max="2957" width="21" bestFit="1" customWidth="1"/>
    <col min="2958" max="2958" width="13.7109375" bestFit="1" customWidth="1"/>
    <col min="2959" max="2959" width="21" bestFit="1" customWidth="1"/>
    <col min="2960" max="2960" width="13.7109375" bestFit="1" customWidth="1"/>
    <col min="2961" max="2961" width="21" bestFit="1" customWidth="1"/>
    <col min="2962" max="2962" width="20.5703125" bestFit="1" customWidth="1"/>
    <col min="2963" max="2963" width="21" bestFit="1" customWidth="1"/>
    <col min="2964" max="2964" width="28.85546875" bestFit="1" customWidth="1"/>
    <col min="2965" max="2965" width="21" bestFit="1" customWidth="1"/>
    <col min="2966" max="2966" width="14.42578125" bestFit="1" customWidth="1"/>
    <col min="2967" max="2967" width="21" bestFit="1" customWidth="1"/>
    <col min="2968" max="2968" width="13.7109375" bestFit="1" customWidth="1"/>
    <col min="2969" max="2969" width="21" bestFit="1" customWidth="1"/>
    <col min="2970" max="2970" width="12.85546875" bestFit="1" customWidth="1"/>
    <col min="2971" max="2971" width="21" bestFit="1" customWidth="1"/>
    <col min="2972" max="2972" width="20.28515625" bestFit="1" customWidth="1"/>
    <col min="2973" max="2973" width="21" bestFit="1" customWidth="1"/>
    <col min="2974" max="2974" width="23" bestFit="1" customWidth="1"/>
    <col min="2975" max="2975" width="21" bestFit="1" customWidth="1"/>
    <col min="2976" max="2976" width="12.7109375" bestFit="1" customWidth="1"/>
    <col min="2977" max="2977" width="21" bestFit="1" customWidth="1"/>
    <col min="2978" max="2978" width="19.7109375" bestFit="1" customWidth="1"/>
    <col min="2979" max="2979" width="21" bestFit="1" customWidth="1"/>
    <col min="2980" max="2980" width="18.5703125" bestFit="1" customWidth="1"/>
    <col min="2981" max="2981" width="21" bestFit="1" customWidth="1"/>
    <col min="2982" max="2982" width="17.28515625" bestFit="1" customWidth="1"/>
    <col min="2983" max="2983" width="21" bestFit="1" customWidth="1"/>
    <col min="2984" max="2984" width="16.85546875" bestFit="1" customWidth="1"/>
    <col min="2985" max="2985" width="21" bestFit="1" customWidth="1"/>
    <col min="2986" max="2986" width="22.5703125" bestFit="1" customWidth="1"/>
    <col min="2987" max="2987" width="21" bestFit="1" customWidth="1"/>
    <col min="2988" max="2988" width="13.5703125" bestFit="1" customWidth="1"/>
    <col min="2989" max="2989" width="21" bestFit="1" customWidth="1"/>
    <col min="2990" max="2990" width="15.42578125" bestFit="1" customWidth="1"/>
    <col min="2991" max="2991" width="21" bestFit="1" customWidth="1"/>
    <col min="2992" max="2992" width="12.28515625" bestFit="1" customWidth="1"/>
    <col min="2993" max="2993" width="21" bestFit="1" customWidth="1"/>
    <col min="2994" max="2994" width="13.7109375" bestFit="1" customWidth="1"/>
    <col min="2995" max="2995" width="21" bestFit="1" customWidth="1"/>
    <col min="2996" max="2996" width="21.42578125" bestFit="1" customWidth="1"/>
    <col min="2997" max="2997" width="21" bestFit="1" customWidth="1"/>
    <col min="2998" max="2998" width="22.140625" bestFit="1" customWidth="1"/>
    <col min="2999" max="2999" width="21" bestFit="1" customWidth="1"/>
    <col min="3000" max="3000" width="22.28515625" bestFit="1" customWidth="1"/>
    <col min="3001" max="3001" width="21" bestFit="1" customWidth="1"/>
    <col min="3002" max="3002" width="31.140625" bestFit="1" customWidth="1"/>
    <col min="3003" max="3003" width="21" bestFit="1" customWidth="1"/>
    <col min="3004" max="3004" width="32.140625" bestFit="1" customWidth="1"/>
    <col min="3005" max="3005" width="21" bestFit="1" customWidth="1"/>
    <col min="3006" max="3006" width="20.5703125" bestFit="1" customWidth="1"/>
    <col min="3007" max="3007" width="21" bestFit="1" customWidth="1"/>
    <col min="3008" max="3008" width="30.85546875" bestFit="1" customWidth="1"/>
    <col min="3009" max="3009" width="21" bestFit="1" customWidth="1"/>
    <col min="3010" max="3010" width="26.140625" bestFit="1" customWidth="1"/>
    <col min="3011" max="3011" width="21" bestFit="1" customWidth="1"/>
    <col min="3012" max="3012" width="34.28515625" bestFit="1" customWidth="1"/>
    <col min="3013" max="3013" width="21" bestFit="1" customWidth="1"/>
    <col min="3014" max="3014" width="12.140625" bestFit="1" customWidth="1"/>
    <col min="3015" max="3015" width="21" bestFit="1" customWidth="1"/>
    <col min="3016" max="3016" width="25" bestFit="1" customWidth="1"/>
    <col min="3017" max="3017" width="21" bestFit="1" customWidth="1"/>
    <col min="3018" max="3018" width="29.140625" bestFit="1" customWidth="1"/>
    <col min="3019" max="3019" width="21" bestFit="1" customWidth="1"/>
    <col min="3020" max="3020" width="25" bestFit="1" customWidth="1"/>
    <col min="3021" max="3021" width="21" bestFit="1" customWidth="1"/>
    <col min="3022" max="3022" width="14.28515625" bestFit="1" customWidth="1"/>
    <col min="3023" max="3023" width="21" bestFit="1" customWidth="1"/>
    <col min="3024" max="3024" width="14.28515625" bestFit="1" customWidth="1"/>
    <col min="3025" max="3025" width="21" bestFit="1" customWidth="1"/>
    <col min="3026" max="3026" width="14.28515625" bestFit="1" customWidth="1"/>
    <col min="3027" max="3027" width="21" bestFit="1" customWidth="1"/>
    <col min="3028" max="3028" width="14.28515625" bestFit="1" customWidth="1"/>
    <col min="3029" max="3029" width="21" bestFit="1" customWidth="1"/>
    <col min="3030" max="3030" width="14.28515625" bestFit="1" customWidth="1"/>
    <col min="3031" max="3031" width="21" bestFit="1" customWidth="1"/>
    <col min="3032" max="3032" width="25.85546875" bestFit="1" customWidth="1"/>
    <col min="3033" max="3033" width="21" bestFit="1" customWidth="1"/>
    <col min="3034" max="3034" width="28.140625" bestFit="1" customWidth="1"/>
    <col min="3035" max="3035" width="21" bestFit="1" customWidth="1"/>
    <col min="3036" max="3036" width="28.42578125" bestFit="1" customWidth="1"/>
    <col min="3037" max="3037" width="21" bestFit="1" customWidth="1"/>
    <col min="3038" max="3038" width="17.5703125" bestFit="1" customWidth="1"/>
    <col min="3039" max="3039" width="21" bestFit="1" customWidth="1"/>
    <col min="3040" max="3040" width="17.5703125" bestFit="1" customWidth="1"/>
    <col min="3041" max="3041" width="21" bestFit="1" customWidth="1"/>
    <col min="3042" max="3042" width="17.5703125" bestFit="1" customWidth="1"/>
    <col min="3043" max="3043" width="21" bestFit="1" customWidth="1"/>
    <col min="3044" max="3044" width="17.5703125" bestFit="1" customWidth="1"/>
    <col min="3045" max="3045" width="21" bestFit="1" customWidth="1"/>
    <col min="3046" max="3046" width="17.5703125" bestFit="1" customWidth="1"/>
    <col min="3047" max="3047" width="21" bestFit="1" customWidth="1"/>
    <col min="3048" max="3048" width="17.5703125" bestFit="1" customWidth="1"/>
    <col min="3049" max="3049" width="21" bestFit="1" customWidth="1"/>
    <col min="3050" max="3050" width="20.85546875" bestFit="1" customWidth="1"/>
    <col min="3051" max="3051" width="21" bestFit="1" customWidth="1"/>
    <col min="3052" max="3052" width="11.85546875" bestFit="1" customWidth="1"/>
    <col min="3053" max="3053" width="21" bestFit="1" customWidth="1"/>
    <col min="3054" max="3054" width="19.5703125" bestFit="1" customWidth="1"/>
    <col min="3055" max="3055" width="21" bestFit="1" customWidth="1"/>
    <col min="3056" max="3056" width="19.5703125" bestFit="1" customWidth="1"/>
    <col min="3057" max="3057" width="21" bestFit="1" customWidth="1"/>
    <col min="3058" max="3058" width="19" bestFit="1" customWidth="1"/>
    <col min="3059" max="3059" width="21" bestFit="1" customWidth="1"/>
    <col min="3060" max="3060" width="19" bestFit="1" customWidth="1"/>
    <col min="3061" max="3061" width="21" bestFit="1" customWidth="1"/>
    <col min="3062" max="3062" width="19.42578125" bestFit="1" customWidth="1"/>
    <col min="3063" max="3063" width="21" bestFit="1" customWidth="1"/>
    <col min="3064" max="3064" width="19.7109375" bestFit="1" customWidth="1"/>
    <col min="3065" max="3065" width="21" bestFit="1" customWidth="1"/>
    <col min="3066" max="3066" width="18.5703125" bestFit="1" customWidth="1"/>
    <col min="3067" max="3067" width="21" bestFit="1" customWidth="1"/>
    <col min="3068" max="3068" width="18.5703125" bestFit="1" customWidth="1"/>
    <col min="3069" max="3069" width="21" bestFit="1" customWidth="1"/>
    <col min="3070" max="3070" width="18.85546875" bestFit="1" customWidth="1"/>
    <col min="3071" max="3071" width="21" bestFit="1" customWidth="1"/>
    <col min="3072" max="3072" width="20" bestFit="1" customWidth="1"/>
    <col min="3073" max="3073" width="21" bestFit="1" customWidth="1"/>
    <col min="3074" max="3074" width="20.140625" bestFit="1" customWidth="1"/>
    <col min="3075" max="3075" width="21" bestFit="1" customWidth="1"/>
    <col min="3076" max="3076" width="23" bestFit="1" customWidth="1"/>
    <col min="3077" max="3077" width="21" bestFit="1" customWidth="1"/>
    <col min="3078" max="3078" width="23" bestFit="1" customWidth="1"/>
    <col min="3079" max="3079" width="21" bestFit="1" customWidth="1"/>
    <col min="3080" max="3080" width="19.7109375" bestFit="1" customWidth="1"/>
    <col min="3081" max="3081" width="21" bestFit="1" customWidth="1"/>
    <col min="3082" max="3082" width="19.7109375" bestFit="1" customWidth="1"/>
    <col min="3083" max="3083" width="21" bestFit="1" customWidth="1"/>
    <col min="3084" max="3084" width="19.5703125" bestFit="1" customWidth="1"/>
    <col min="3085" max="3085" width="21" bestFit="1" customWidth="1"/>
    <col min="3086" max="3086" width="15.140625" bestFit="1" customWidth="1"/>
    <col min="3087" max="3087" width="21" bestFit="1" customWidth="1"/>
    <col min="3088" max="3088" width="21.5703125" bestFit="1" customWidth="1"/>
    <col min="3089" max="3089" width="21" bestFit="1" customWidth="1"/>
    <col min="3090" max="3090" width="21.5703125" bestFit="1" customWidth="1"/>
    <col min="3091" max="3103" width="21" bestFit="1" customWidth="1"/>
    <col min="3104" max="3104" width="21.5703125" bestFit="1" customWidth="1"/>
    <col min="3105" max="3157" width="21" bestFit="1" customWidth="1"/>
    <col min="3158" max="3158" width="21.5703125" bestFit="1" customWidth="1"/>
    <col min="3159" max="3159" width="21" bestFit="1" customWidth="1"/>
    <col min="3160" max="3160" width="21.5703125" bestFit="1" customWidth="1"/>
    <col min="3161" max="3219" width="21" bestFit="1" customWidth="1"/>
    <col min="3220" max="3220" width="21.5703125" bestFit="1" customWidth="1"/>
    <col min="3221" max="3233" width="21" bestFit="1" customWidth="1"/>
    <col min="3234" max="3234" width="21.5703125" bestFit="1" customWidth="1"/>
    <col min="3235" max="3247" width="21" bestFit="1" customWidth="1"/>
    <col min="3248" max="3248" width="21.5703125" bestFit="1" customWidth="1"/>
    <col min="3249" max="3249" width="21" bestFit="1" customWidth="1"/>
    <col min="3250" max="3250" width="56.7109375" bestFit="1" customWidth="1"/>
    <col min="3251" max="3251" width="21" bestFit="1" customWidth="1"/>
    <col min="3252" max="3252" width="45.7109375" bestFit="1" customWidth="1"/>
    <col min="3253" max="3253" width="21" bestFit="1" customWidth="1"/>
    <col min="3254" max="3254" width="46.42578125" bestFit="1" customWidth="1"/>
    <col min="3255" max="3255" width="21" bestFit="1" customWidth="1"/>
    <col min="3256" max="3256" width="54.140625" bestFit="1" customWidth="1"/>
    <col min="3257" max="3257" width="21" bestFit="1" customWidth="1"/>
    <col min="3258" max="3258" width="18.140625" bestFit="1" customWidth="1"/>
    <col min="3259" max="3259" width="21" bestFit="1" customWidth="1"/>
    <col min="3260" max="3260" width="35.42578125" bestFit="1" customWidth="1"/>
    <col min="3261" max="3261" width="21" bestFit="1" customWidth="1"/>
    <col min="3262" max="3262" width="17.7109375" bestFit="1" customWidth="1"/>
    <col min="3263" max="3263" width="21" bestFit="1" customWidth="1"/>
    <col min="3264" max="3264" width="23.28515625" bestFit="1" customWidth="1"/>
    <col min="3265" max="3265" width="21" bestFit="1" customWidth="1"/>
    <col min="3266" max="3266" width="19" bestFit="1" customWidth="1"/>
    <col min="3267" max="3267" width="21" bestFit="1" customWidth="1"/>
    <col min="3268" max="3268" width="19" bestFit="1" customWidth="1"/>
    <col min="3269" max="3269" width="21" bestFit="1" customWidth="1"/>
    <col min="3270" max="3270" width="19" bestFit="1" customWidth="1"/>
    <col min="3271" max="3271" width="21" bestFit="1" customWidth="1"/>
    <col min="3272" max="3272" width="18.5703125" bestFit="1" customWidth="1"/>
    <col min="3273" max="3273" width="21" bestFit="1" customWidth="1"/>
    <col min="3274" max="3274" width="17.42578125" bestFit="1" customWidth="1"/>
    <col min="3275" max="3275" width="21" bestFit="1" customWidth="1"/>
    <col min="3276" max="3276" width="17.42578125" bestFit="1" customWidth="1"/>
    <col min="3277" max="3277" width="21" bestFit="1" customWidth="1"/>
    <col min="3278" max="3278" width="19.85546875" bestFit="1" customWidth="1"/>
    <col min="3279" max="3279" width="21" bestFit="1" customWidth="1"/>
    <col min="3280" max="3280" width="16.28515625" bestFit="1" customWidth="1"/>
    <col min="3281" max="3281" width="21" bestFit="1" customWidth="1"/>
    <col min="3282" max="3282" width="33.5703125" bestFit="1" customWidth="1"/>
    <col min="3283" max="3283" width="21" bestFit="1" customWidth="1"/>
    <col min="3284" max="3284" width="49.28515625" bestFit="1" customWidth="1"/>
    <col min="3285" max="3285" width="21" bestFit="1" customWidth="1"/>
    <col min="3286" max="3286" width="50" bestFit="1" customWidth="1"/>
    <col min="3287" max="3287" width="21" bestFit="1" customWidth="1"/>
    <col min="3288" max="3288" width="20" bestFit="1" customWidth="1"/>
    <col min="3289" max="3289" width="21" bestFit="1" customWidth="1"/>
    <col min="3290" max="3290" width="56.42578125" bestFit="1" customWidth="1"/>
    <col min="3291" max="3291" width="21" bestFit="1" customWidth="1"/>
    <col min="3292" max="3292" width="25.85546875" bestFit="1" customWidth="1"/>
    <col min="3293" max="3293" width="21" bestFit="1" customWidth="1"/>
    <col min="3294" max="3294" width="31.28515625" bestFit="1" customWidth="1"/>
    <col min="3295" max="3295" width="21" bestFit="1" customWidth="1"/>
    <col min="3296" max="3296" width="58.7109375" bestFit="1" customWidth="1"/>
    <col min="3297" max="3297" width="21" bestFit="1" customWidth="1"/>
    <col min="3298" max="3298" width="37" bestFit="1" customWidth="1"/>
    <col min="3299" max="3299" width="21" bestFit="1" customWidth="1"/>
    <col min="3300" max="3300" width="34.5703125" bestFit="1" customWidth="1"/>
    <col min="3301" max="3301" width="21" bestFit="1" customWidth="1"/>
    <col min="3302" max="3302" width="16.140625" bestFit="1" customWidth="1"/>
    <col min="3303" max="3303" width="21" bestFit="1" customWidth="1"/>
    <col min="3304" max="3304" width="16.140625" bestFit="1" customWidth="1"/>
    <col min="3305" max="3305" width="21" bestFit="1" customWidth="1"/>
    <col min="3306" max="3306" width="17.28515625" bestFit="1" customWidth="1"/>
    <col min="3307" max="3307" width="21" bestFit="1" customWidth="1"/>
    <col min="3308" max="3308" width="17.28515625" bestFit="1" customWidth="1"/>
    <col min="3309" max="3309" width="21" bestFit="1" customWidth="1"/>
    <col min="3310" max="3310" width="17.28515625" bestFit="1" customWidth="1"/>
    <col min="3311" max="3311" width="21" bestFit="1" customWidth="1"/>
    <col min="3312" max="3312" width="17.28515625" bestFit="1" customWidth="1"/>
    <col min="3313" max="3313" width="21" bestFit="1" customWidth="1"/>
    <col min="3314" max="3314" width="17.28515625" bestFit="1" customWidth="1"/>
    <col min="3315" max="3315" width="21" bestFit="1" customWidth="1"/>
    <col min="3316" max="3316" width="17.28515625" bestFit="1" customWidth="1"/>
    <col min="3317" max="3317" width="21" bestFit="1" customWidth="1"/>
    <col min="3318" max="3318" width="17.28515625" bestFit="1" customWidth="1"/>
    <col min="3319" max="3319" width="21" bestFit="1" customWidth="1"/>
    <col min="3320" max="3320" width="17.28515625" bestFit="1" customWidth="1"/>
    <col min="3321" max="3321" width="21" bestFit="1" customWidth="1"/>
    <col min="3322" max="3322" width="11.85546875" bestFit="1" customWidth="1"/>
    <col min="3323" max="3323" width="21" bestFit="1" customWidth="1"/>
    <col min="3324" max="3324" width="14" bestFit="1" customWidth="1"/>
    <col min="3325" max="3325" width="21" bestFit="1" customWidth="1"/>
    <col min="3326" max="3326" width="19.140625" bestFit="1" customWidth="1"/>
    <col min="3327" max="3327" width="21" bestFit="1" customWidth="1"/>
    <col min="3328" max="3328" width="11.85546875" bestFit="1" customWidth="1"/>
    <col min="3329" max="3329" width="21" bestFit="1" customWidth="1"/>
    <col min="3330" max="3330" width="11.85546875" bestFit="1" customWidth="1"/>
    <col min="3331" max="3331" width="21" bestFit="1" customWidth="1"/>
    <col min="3332" max="3332" width="11.85546875" bestFit="1" customWidth="1"/>
    <col min="3333" max="3333" width="21" bestFit="1" customWidth="1"/>
    <col min="3334" max="3334" width="17" bestFit="1" customWidth="1"/>
    <col min="3335" max="3335" width="21" bestFit="1" customWidth="1"/>
    <col min="3336" max="3336" width="15.7109375" bestFit="1" customWidth="1"/>
    <col min="3337" max="3337" width="21" bestFit="1" customWidth="1"/>
    <col min="3338" max="3338" width="21.42578125" bestFit="1" customWidth="1"/>
    <col min="3339" max="3339" width="21" bestFit="1" customWidth="1"/>
    <col min="3340" max="3340" width="39.5703125" bestFit="1" customWidth="1"/>
    <col min="3341" max="3341" width="21" bestFit="1" customWidth="1"/>
    <col min="3342" max="3342" width="40.5703125" bestFit="1" customWidth="1"/>
    <col min="3343" max="3343" width="21" bestFit="1" customWidth="1"/>
    <col min="3344" max="3344" width="30.140625" bestFit="1" customWidth="1"/>
    <col min="3345" max="3345" width="21" bestFit="1" customWidth="1"/>
    <col min="3346" max="3346" width="42.140625" bestFit="1" customWidth="1"/>
    <col min="3347" max="3347" width="21" bestFit="1" customWidth="1"/>
    <col min="3348" max="3348" width="30.140625" bestFit="1" customWidth="1"/>
    <col min="3349" max="3349" width="21" bestFit="1" customWidth="1"/>
    <col min="3350" max="3350" width="14.85546875" bestFit="1" customWidth="1"/>
    <col min="3351" max="3351" width="21" bestFit="1" customWidth="1"/>
    <col min="3352" max="3352" width="31" bestFit="1" customWidth="1"/>
    <col min="3353" max="3353" width="21" bestFit="1" customWidth="1"/>
    <col min="3354" max="3354" width="34.85546875" bestFit="1" customWidth="1"/>
    <col min="3355" max="3355" width="21" bestFit="1" customWidth="1"/>
    <col min="3356" max="3356" width="27.140625" bestFit="1" customWidth="1"/>
    <col min="3357" max="3357" width="21" bestFit="1" customWidth="1"/>
    <col min="3358" max="3358" width="41.28515625" bestFit="1" customWidth="1"/>
    <col min="3359" max="3359" width="21" bestFit="1" customWidth="1"/>
    <col min="3360" max="3360" width="34.42578125" bestFit="1" customWidth="1"/>
    <col min="3361" max="3361" width="21" bestFit="1" customWidth="1"/>
    <col min="3362" max="3362" width="37.7109375" bestFit="1" customWidth="1"/>
    <col min="3363" max="3363" width="21" bestFit="1" customWidth="1"/>
    <col min="3364" max="3364" width="31.5703125" bestFit="1" customWidth="1"/>
    <col min="3365" max="3365" width="21" bestFit="1" customWidth="1"/>
    <col min="3366" max="3366" width="37.7109375" bestFit="1" customWidth="1"/>
    <col min="3367" max="3367" width="21" bestFit="1" customWidth="1"/>
    <col min="3368" max="3368" width="40.28515625" bestFit="1" customWidth="1"/>
    <col min="3369" max="3369" width="21" bestFit="1" customWidth="1"/>
    <col min="3370" max="3370" width="39.140625" bestFit="1" customWidth="1"/>
    <col min="3371" max="3371" width="21" bestFit="1" customWidth="1"/>
    <col min="3372" max="3372" width="24.85546875" bestFit="1" customWidth="1"/>
    <col min="3373" max="3373" width="21" bestFit="1" customWidth="1"/>
    <col min="3374" max="3374" width="23.5703125" bestFit="1" customWidth="1"/>
    <col min="3375" max="3375" width="21" bestFit="1" customWidth="1"/>
    <col min="3376" max="3376" width="27.5703125" bestFit="1" customWidth="1"/>
    <col min="3377" max="3377" width="21" bestFit="1" customWidth="1"/>
    <col min="3378" max="3378" width="26.5703125" bestFit="1" customWidth="1"/>
    <col min="3379" max="3379" width="21" bestFit="1" customWidth="1"/>
    <col min="3380" max="3380" width="19.28515625" bestFit="1" customWidth="1"/>
    <col min="3381" max="3381" width="21" bestFit="1" customWidth="1"/>
    <col min="3382" max="3382" width="16.85546875" bestFit="1" customWidth="1"/>
    <col min="3383" max="3383" width="21" bestFit="1" customWidth="1"/>
    <col min="3384" max="3384" width="11.85546875" bestFit="1" customWidth="1"/>
    <col min="3385" max="3385" width="21" bestFit="1" customWidth="1"/>
    <col min="3386" max="3386" width="30.42578125" bestFit="1" customWidth="1"/>
    <col min="3387" max="3387" width="21" bestFit="1" customWidth="1"/>
    <col min="3388" max="3388" width="18.5703125" bestFit="1" customWidth="1"/>
    <col min="3389" max="3389" width="21" bestFit="1" customWidth="1"/>
    <col min="3390" max="3390" width="18.5703125" bestFit="1" customWidth="1"/>
    <col min="3391" max="3391" width="21" bestFit="1" customWidth="1"/>
    <col min="3392" max="3392" width="17.5703125" bestFit="1" customWidth="1"/>
    <col min="3393" max="3393" width="21" bestFit="1" customWidth="1"/>
    <col min="3394" max="3394" width="34.85546875" bestFit="1" customWidth="1"/>
    <col min="3395" max="3395" width="21" bestFit="1" customWidth="1"/>
    <col min="3396" max="3396" width="32" bestFit="1" customWidth="1"/>
    <col min="3397" max="3397" width="21" bestFit="1" customWidth="1"/>
    <col min="3398" max="3398" width="32.5703125" bestFit="1" customWidth="1"/>
    <col min="3399" max="3399" width="21" bestFit="1" customWidth="1"/>
    <col min="3400" max="3400" width="29.42578125" bestFit="1" customWidth="1"/>
    <col min="3401" max="3401" width="21" bestFit="1" customWidth="1"/>
    <col min="3402" max="3402" width="26.28515625" bestFit="1" customWidth="1"/>
    <col min="3403" max="3403" width="21" bestFit="1" customWidth="1"/>
    <col min="3404" max="3404" width="41.5703125" bestFit="1" customWidth="1"/>
    <col min="3405" max="3405" width="21" bestFit="1" customWidth="1"/>
    <col min="3406" max="3406" width="43.42578125" bestFit="1" customWidth="1"/>
    <col min="3407" max="3407" width="21" bestFit="1" customWidth="1"/>
    <col min="3408" max="3408" width="19.28515625" bestFit="1" customWidth="1"/>
    <col min="3409" max="3409" width="21" bestFit="1" customWidth="1"/>
    <col min="3410" max="3410" width="15.5703125" bestFit="1" customWidth="1"/>
    <col min="3411" max="3411" width="21" bestFit="1" customWidth="1"/>
    <col min="3412" max="3412" width="15.5703125" bestFit="1" customWidth="1"/>
    <col min="3413" max="3413" width="21" bestFit="1" customWidth="1"/>
    <col min="3414" max="3414" width="18.42578125" bestFit="1" customWidth="1"/>
    <col min="3415" max="3415" width="21" bestFit="1" customWidth="1"/>
    <col min="3416" max="3416" width="16.85546875" bestFit="1" customWidth="1"/>
    <col min="3417" max="3417" width="21" bestFit="1" customWidth="1"/>
    <col min="3418" max="3418" width="16.85546875" bestFit="1" customWidth="1"/>
    <col min="3419" max="3419" width="21" bestFit="1" customWidth="1"/>
    <col min="3420" max="3420" width="16.85546875" bestFit="1" customWidth="1"/>
    <col min="3421" max="3421" width="21" bestFit="1" customWidth="1"/>
    <col min="3422" max="3422" width="16.85546875" bestFit="1" customWidth="1"/>
    <col min="3423" max="3423" width="21" bestFit="1" customWidth="1"/>
    <col min="3424" max="3424" width="16.85546875" bestFit="1" customWidth="1"/>
    <col min="3425" max="3425" width="21" bestFit="1" customWidth="1"/>
    <col min="3426" max="3426" width="16.85546875" bestFit="1" customWidth="1"/>
    <col min="3427" max="3427" width="21" bestFit="1" customWidth="1"/>
    <col min="3428" max="3428" width="19.42578125" bestFit="1" customWidth="1"/>
    <col min="3429" max="3429" width="21" bestFit="1" customWidth="1"/>
    <col min="3430" max="3430" width="16.85546875" bestFit="1" customWidth="1"/>
    <col min="3431" max="3431" width="21" bestFit="1" customWidth="1"/>
    <col min="3432" max="3432" width="16.85546875" bestFit="1" customWidth="1"/>
    <col min="3433" max="3433" width="21" bestFit="1" customWidth="1"/>
    <col min="3434" max="3434" width="16.85546875" bestFit="1" customWidth="1"/>
    <col min="3435" max="3435" width="21" bestFit="1" customWidth="1"/>
    <col min="3436" max="3436" width="15.85546875" bestFit="1" customWidth="1"/>
    <col min="3437" max="3437" width="21" bestFit="1" customWidth="1"/>
    <col min="3438" max="3438" width="16.85546875" bestFit="1" customWidth="1"/>
    <col min="3439" max="3439" width="21" bestFit="1" customWidth="1"/>
    <col min="3440" max="3440" width="15.85546875" bestFit="1" customWidth="1"/>
    <col min="3441" max="3441" width="21" bestFit="1" customWidth="1"/>
    <col min="3442" max="3442" width="18.42578125" bestFit="1" customWidth="1"/>
    <col min="3443" max="3443" width="21" bestFit="1" customWidth="1"/>
    <col min="3444" max="3444" width="15.85546875" bestFit="1" customWidth="1"/>
    <col min="3445" max="3445" width="21" bestFit="1" customWidth="1"/>
    <col min="3446" max="3446" width="15.85546875" bestFit="1" customWidth="1"/>
    <col min="3447" max="3447" width="21" bestFit="1" customWidth="1"/>
    <col min="3448" max="3448" width="15.85546875" bestFit="1" customWidth="1"/>
    <col min="3449" max="3449" width="21" bestFit="1" customWidth="1"/>
    <col min="3450" max="3450" width="16" bestFit="1" customWidth="1"/>
    <col min="3451" max="3451" width="21" bestFit="1" customWidth="1"/>
    <col min="3452" max="3452" width="18.140625" bestFit="1" customWidth="1"/>
    <col min="3453" max="3453" width="21" bestFit="1" customWidth="1"/>
    <col min="3454" max="3454" width="18.140625" bestFit="1" customWidth="1"/>
    <col min="3455" max="3455" width="21" bestFit="1" customWidth="1"/>
    <col min="3456" max="3456" width="47.85546875" bestFit="1" customWidth="1"/>
    <col min="3457" max="3457" width="21" bestFit="1" customWidth="1"/>
    <col min="3458" max="3458" width="48.28515625" bestFit="1" customWidth="1"/>
    <col min="3459" max="3459" width="21" bestFit="1" customWidth="1"/>
    <col min="3460" max="3460" width="36.5703125" bestFit="1" customWidth="1"/>
    <col min="3461" max="3461" width="21" bestFit="1" customWidth="1"/>
    <col min="3462" max="3462" width="40.28515625" bestFit="1" customWidth="1"/>
    <col min="3463" max="3463" width="21" bestFit="1" customWidth="1"/>
    <col min="3464" max="3464" width="30.42578125" bestFit="1" customWidth="1"/>
    <col min="3465" max="3465" width="21" bestFit="1" customWidth="1"/>
    <col min="3466" max="3466" width="33.85546875" bestFit="1" customWidth="1"/>
    <col min="3467" max="3467" width="21" bestFit="1" customWidth="1"/>
    <col min="3468" max="3468" width="28.28515625" bestFit="1" customWidth="1"/>
    <col min="3469" max="3469" width="21" bestFit="1" customWidth="1"/>
    <col min="3470" max="3470" width="31.7109375" bestFit="1" customWidth="1"/>
    <col min="3471" max="3471" width="21" bestFit="1" customWidth="1"/>
    <col min="3472" max="3472" width="24.140625" bestFit="1" customWidth="1"/>
    <col min="3473" max="3473" width="21" bestFit="1" customWidth="1"/>
    <col min="3474" max="3474" width="22.5703125" bestFit="1" customWidth="1"/>
    <col min="3475" max="3475" width="21" bestFit="1" customWidth="1"/>
    <col min="3476" max="3476" width="11.85546875" bestFit="1" customWidth="1"/>
    <col min="3477" max="3477" width="21" bestFit="1" customWidth="1"/>
    <col min="3478" max="3478" width="12.5703125" bestFit="1" customWidth="1"/>
    <col min="3479" max="3479" width="21" bestFit="1" customWidth="1"/>
    <col min="3480" max="3480" width="12.5703125" bestFit="1" customWidth="1"/>
    <col min="3481" max="3481" width="21" bestFit="1" customWidth="1"/>
    <col min="3482" max="3482" width="11.85546875" bestFit="1" customWidth="1"/>
    <col min="3483" max="3483" width="21" bestFit="1" customWidth="1"/>
    <col min="3484" max="3484" width="12.5703125" bestFit="1" customWidth="1"/>
    <col min="3485" max="3485" width="21" bestFit="1" customWidth="1"/>
    <col min="3486" max="3486" width="35.28515625" bestFit="1" customWidth="1"/>
    <col min="3487" max="3487" width="21" bestFit="1" customWidth="1"/>
    <col min="3488" max="3488" width="12.140625" bestFit="1" customWidth="1"/>
    <col min="3489" max="3489" width="21" bestFit="1" customWidth="1"/>
    <col min="3490" max="3490" width="47.42578125" bestFit="1" customWidth="1"/>
    <col min="3491" max="3491" width="21" bestFit="1" customWidth="1"/>
    <col min="3492" max="3492" width="19.5703125" bestFit="1" customWidth="1"/>
    <col min="3493" max="3493" width="21" bestFit="1" customWidth="1"/>
    <col min="3494" max="3494" width="20.140625" bestFit="1" customWidth="1"/>
    <col min="3495" max="3495" width="21" bestFit="1" customWidth="1"/>
    <col min="3496" max="3496" width="32.140625" bestFit="1" customWidth="1"/>
    <col min="3497" max="3497" width="21" bestFit="1" customWidth="1"/>
    <col min="3498" max="3498" width="29.140625" bestFit="1" customWidth="1"/>
    <col min="3499" max="3499" width="21" bestFit="1" customWidth="1"/>
    <col min="3500" max="3500" width="25.140625" bestFit="1" customWidth="1"/>
    <col min="3501" max="3501" width="21" bestFit="1" customWidth="1"/>
    <col min="3502" max="3502" width="29" bestFit="1" customWidth="1"/>
    <col min="3503" max="3503" width="21" bestFit="1" customWidth="1"/>
    <col min="3504" max="3504" width="33.5703125" bestFit="1" customWidth="1"/>
    <col min="3505" max="3505" width="21" bestFit="1" customWidth="1"/>
    <col min="3506" max="3506" width="19.140625" bestFit="1" customWidth="1"/>
    <col min="3507" max="3507" width="21" bestFit="1" customWidth="1"/>
    <col min="3508" max="3508" width="14.42578125" bestFit="1" customWidth="1"/>
    <col min="3509" max="3509" width="21" bestFit="1" customWidth="1"/>
    <col min="3510" max="3510" width="14.42578125" bestFit="1" customWidth="1"/>
    <col min="3511" max="3511" width="21" bestFit="1" customWidth="1"/>
    <col min="3512" max="3512" width="14.42578125" bestFit="1" customWidth="1"/>
    <col min="3513" max="3513" width="21" bestFit="1" customWidth="1"/>
    <col min="3514" max="3514" width="14.140625" bestFit="1" customWidth="1"/>
    <col min="3515" max="3515" width="21" bestFit="1" customWidth="1"/>
    <col min="3516" max="3516" width="14.140625" bestFit="1" customWidth="1"/>
    <col min="3517" max="3517" width="21" bestFit="1" customWidth="1"/>
    <col min="3518" max="3518" width="14.140625" bestFit="1" customWidth="1"/>
    <col min="3519" max="3519" width="21" bestFit="1" customWidth="1"/>
    <col min="3520" max="3520" width="14.140625" bestFit="1" customWidth="1"/>
    <col min="3521" max="3521" width="21" bestFit="1" customWidth="1"/>
    <col min="3522" max="3522" width="14.140625" bestFit="1" customWidth="1"/>
    <col min="3523" max="3523" width="21" bestFit="1" customWidth="1"/>
    <col min="3524" max="3524" width="14.140625" bestFit="1" customWidth="1"/>
    <col min="3525" max="3525" width="21" bestFit="1" customWidth="1"/>
    <col min="3526" max="3526" width="14.140625" bestFit="1" customWidth="1"/>
    <col min="3527" max="3527" width="21" bestFit="1" customWidth="1"/>
    <col min="3528" max="3528" width="14.140625" bestFit="1" customWidth="1"/>
    <col min="3529" max="3529" width="21" bestFit="1" customWidth="1"/>
    <col min="3530" max="3530" width="14.140625" bestFit="1" customWidth="1"/>
    <col min="3531" max="3531" width="21" bestFit="1" customWidth="1"/>
    <col min="3532" max="3532" width="14.140625" bestFit="1" customWidth="1"/>
    <col min="3533" max="3533" width="21" bestFit="1" customWidth="1"/>
    <col min="3534" max="3534" width="14.140625" bestFit="1" customWidth="1"/>
    <col min="3535" max="3535" width="21" bestFit="1" customWidth="1"/>
    <col min="3536" max="3536" width="14.140625" bestFit="1" customWidth="1"/>
    <col min="3537" max="3537" width="21" bestFit="1" customWidth="1"/>
    <col min="3538" max="3538" width="14.140625" bestFit="1" customWidth="1"/>
    <col min="3539" max="3539" width="21" bestFit="1" customWidth="1"/>
    <col min="3540" max="3540" width="14.140625" bestFit="1" customWidth="1"/>
    <col min="3541" max="3541" width="21" bestFit="1" customWidth="1"/>
    <col min="3542" max="3542" width="14.140625" bestFit="1" customWidth="1"/>
    <col min="3543" max="3543" width="21" bestFit="1" customWidth="1"/>
    <col min="3544" max="3544" width="18.7109375" bestFit="1" customWidth="1"/>
    <col min="3545" max="3545" width="21" bestFit="1" customWidth="1"/>
    <col min="3546" max="3546" width="22.5703125" bestFit="1" customWidth="1"/>
    <col min="3547" max="3547" width="21" bestFit="1" customWidth="1"/>
    <col min="3548" max="3548" width="26.5703125" bestFit="1" customWidth="1"/>
    <col min="3549" max="3549" width="21" bestFit="1" customWidth="1"/>
    <col min="3550" max="3550" width="16.28515625" bestFit="1" customWidth="1"/>
    <col min="3551" max="3551" width="21" bestFit="1" customWidth="1"/>
    <col min="3552" max="3552" width="17" bestFit="1" customWidth="1"/>
    <col min="3553" max="3553" width="21" bestFit="1" customWidth="1"/>
    <col min="3554" max="3554" width="22.42578125" bestFit="1" customWidth="1"/>
    <col min="3555" max="3555" width="21" bestFit="1" customWidth="1"/>
    <col min="3556" max="3556" width="14.85546875" bestFit="1" customWidth="1"/>
    <col min="3557" max="3557" width="21" bestFit="1" customWidth="1"/>
    <col min="3558" max="3558" width="17.28515625" bestFit="1" customWidth="1"/>
    <col min="3559" max="3559" width="21" bestFit="1" customWidth="1"/>
    <col min="3560" max="3560" width="17.7109375" bestFit="1" customWidth="1"/>
    <col min="3561" max="3561" width="21" bestFit="1" customWidth="1"/>
    <col min="3562" max="3562" width="17.7109375" bestFit="1" customWidth="1"/>
    <col min="3563" max="3563" width="21" bestFit="1" customWidth="1"/>
    <col min="3564" max="3564" width="55.7109375" bestFit="1" customWidth="1"/>
    <col min="3565" max="3565" width="21" bestFit="1" customWidth="1"/>
    <col min="3566" max="3566" width="14" bestFit="1" customWidth="1"/>
    <col min="3567" max="3567" width="21" bestFit="1" customWidth="1"/>
    <col min="3568" max="3568" width="27.42578125" bestFit="1" customWidth="1"/>
    <col min="3569" max="3569" width="21" bestFit="1" customWidth="1"/>
    <col min="3570" max="3570" width="15.85546875" bestFit="1" customWidth="1"/>
    <col min="3571" max="3571" width="21" bestFit="1" customWidth="1"/>
    <col min="3572" max="3572" width="36.28515625" bestFit="1" customWidth="1"/>
    <col min="3573" max="3573" width="21" bestFit="1" customWidth="1"/>
    <col min="3574" max="3574" width="23.42578125" bestFit="1" customWidth="1"/>
    <col min="3575" max="3575" width="21" bestFit="1" customWidth="1"/>
    <col min="3576" max="3576" width="23.7109375" bestFit="1" customWidth="1"/>
    <col min="3577" max="3577" width="21" bestFit="1" customWidth="1"/>
    <col min="3578" max="3578" width="24.85546875" bestFit="1" customWidth="1"/>
    <col min="3579" max="3579" width="21" bestFit="1" customWidth="1"/>
    <col min="3580" max="3580" width="24.28515625" bestFit="1" customWidth="1"/>
    <col min="3581" max="3581" width="21" bestFit="1" customWidth="1"/>
    <col min="3582" max="3582" width="24.7109375" bestFit="1" customWidth="1"/>
    <col min="3583" max="3583" width="21" bestFit="1" customWidth="1"/>
    <col min="3584" max="3584" width="20.5703125" bestFit="1" customWidth="1"/>
    <col min="3585" max="3585" width="21" bestFit="1" customWidth="1"/>
    <col min="3586" max="3586" width="26.7109375" bestFit="1" customWidth="1"/>
    <col min="3587" max="3587" width="21" bestFit="1" customWidth="1"/>
    <col min="3588" max="3588" width="26.85546875" bestFit="1" customWidth="1"/>
    <col min="3589" max="3589" width="21" bestFit="1" customWidth="1"/>
    <col min="3590" max="3590" width="16.5703125" bestFit="1" customWidth="1"/>
    <col min="3591" max="3591" width="21" bestFit="1" customWidth="1"/>
    <col min="3592" max="3592" width="20.28515625" bestFit="1" customWidth="1"/>
    <col min="3593" max="3593" width="21" bestFit="1" customWidth="1"/>
    <col min="3594" max="3594" width="25" bestFit="1" customWidth="1"/>
    <col min="3595" max="3595" width="21" bestFit="1" customWidth="1"/>
    <col min="3596" max="3596" width="25.7109375" bestFit="1" customWidth="1"/>
    <col min="3597" max="3597" width="21" bestFit="1" customWidth="1"/>
    <col min="3598" max="3598" width="29" bestFit="1" customWidth="1"/>
    <col min="3599" max="3599" width="21" bestFit="1" customWidth="1"/>
    <col min="3600" max="3600" width="29.7109375" bestFit="1" customWidth="1"/>
    <col min="3601" max="3601" width="21" bestFit="1" customWidth="1"/>
    <col min="3602" max="3602" width="35.7109375" bestFit="1" customWidth="1"/>
    <col min="3603" max="3603" width="21" bestFit="1" customWidth="1"/>
    <col min="3604" max="3604" width="29.7109375" bestFit="1" customWidth="1"/>
    <col min="3605" max="3605" width="21" bestFit="1" customWidth="1"/>
    <col min="3606" max="3606" width="30.28515625" bestFit="1" customWidth="1"/>
    <col min="3607" max="3607" width="21" bestFit="1" customWidth="1"/>
    <col min="3608" max="3608" width="28" bestFit="1" customWidth="1"/>
    <col min="3609" max="3609" width="21" bestFit="1" customWidth="1"/>
    <col min="3610" max="3610" width="28.5703125" bestFit="1" customWidth="1"/>
    <col min="3611" max="3611" width="21" bestFit="1" customWidth="1"/>
    <col min="3612" max="3612" width="20.42578125" bestFit="1" customWidth="1"/>
    <col min="3613" max="3613" width="21" bestFit="1" customWidth="1"/>
    <col min="3614" max="3614" width="20.42578125" bestFit="1" customWidth="1"/>
    <col min="3615" max="3615" width="21" bestFit="1" customWidth="1"/>
    <col min="3616" max="3616" width="20.42578125" bestFit="1" customWidth="1"/>
    <col min="3617" max="3617" width="21" bestFit="1" customWidth="1"/>
    <col min="3618" max="3618" width="20" bestFit="1" customWidth="1"/>
    <col min="3619" max="3619" width="21" bestFit="1" customWidth="1"/>
    <col min="3620" max="3620" width="19.42578125" bestFit="1" customWidth="1"/>
    <col min="3621" max="3621" width="21" bestFit="1" customWidth="1"/>
    <col min="3622" max="3622" width="17.85546875" bestFit="1" customWidth="1"/>
    <col min="3623" max="3623" width="21" bestFit="1" customWidth="1"/>
    <col min="3624" max="3624" width="28.140625" bestFit="1" customWidth="1"/>
    <col min="3625" max="3625" width="21" bestFit="1" customWidth="1"/>
    <col min="3626" max="3626" width="21.5703125" bestFit="1" customWidth="1"/>
    <col min="3627" max="3627" width="21" bestFit="1" customWidth="1"/>
    <col min="3628" max="3628" width="18" bestFit="1" customWidth="1"/>
    <col min="3629" max="3629" width="21" bestFit="1" customWidth="1"/>
    <col min="3630" max="3630" width="29.42578125" bestFit="1" customWidth="1"/>
    <col min="3631" max="3631" width="21" bestFit="1" customWidth="1"/>
    <col min="3632" max="3632" width="63.5703125" bestFit="1" customWidth="1"/>
    <col min="3633" max="3633" width="21" bestFit="1" customWidth="1"/>
    <col min="3634" max="3634" width="39.28515625" bestFit="1" customWidth="1"/>
    <col min="3635" max="3635" width="21" bestFit="1" customWidth="1"/>
    <col min="3636" max="3636" width="33" bestFit="1" customWidth="1"/>
    <col min="3637" max="3637" width="21" bestFit="1" customWidth="1"/>
    <col min="3638" max="3638" width="33.42578125" bestFit="1" customWidth="1"/>
    <col min="3639" max="3639" width="21" bestFit="1" customWidth="1"/>
    <col min="3640" max="3640" width="26" bestFit="1" customWidth="1"/>
    <col min="3641" max="3641" width="21" bestFit="1" customWidth="1"/>
    <col min="3642" max="3642" width="17.5703125" bestFit="1" customWidth="1"/>
    <col min="3643" max="3643" width="21" bestFit="1" customWidth="1"/>
    <col min="3644" max="3644" width="14.42578125" bestFit="1" customWidth="1"/>
    <col min="3645" max="3645" width="21" bestFit="1" customWidth="1"/>
    <col min="3646" max="3646" width="18" bestFit="1" customWidth="1"/>
    <col min="3647" max="3647" width="21" bestFit="1" customWidth="1"/>
    <col min="3648" max="3648" width="21.140625" bestFit="1" customWidth="1"/>
    <col min="3649" max="3649" width="21" bestFit="1" customWidth="1"/>
    <col min="3650" max="3650" width="26.140625" bestFit="1" customWidth="1"/>
    <col min="3651" max="3651" width="21" bestFit="1" customWidth="1"/>
    <col min="3652" max="3652" width="18.140625" bestFit="1" customWidth="1"/>
    <col min="3653" max="3653" width="21" bestFit="1" customWidth="1"/>
    <col min="3654" max="3654" width="17" bestFit="1" customWidth="1"/>
    <col min="3655" max="3655" width="21" bestFit="1" customWidth="1"/>
    <col min="3656" max="3656" width="18.140625" bestFit="1" customWidth="1"/>
    <col min="3657" max="3657" width="21" bestFit="1" customWidth="1"/>
    <col min="3658" max="3658" width="17" bestFit="1" customWidth="1"/>
    <col min="3659" max="3659" width="21" bestFit="1" customWidth="1"/>
    <col min="3660" max="3660" width="18.140625" bestFit="1" customWidth="1"/>
    <col min="3661" max="3661" width="21" bestFit="1" customWidth="1"/>
    <col min="3662" max="3662" width="47" bestFit="1" customWidth="1"/>
    <col min="3663" max="3663" width="21" bestFit="1" customWidth="1"/>
    <col min="3664" max="3664" width="19" bestFit="1" customWidth="1"/>
    <col min="3665" max="3665" width="21" bestFit="1" customWidth="1"/>
    <col min="3666" max="3666" width="49.7109375" bestFit="1" customWidth="1"/>
    <col min="3667" max="3667" width="21" bestFit="1" customWidth="1"/>
    <col min="3668" max="3668" width="14.7109375" bestFit="1" customWidth="1"/>
    <col min="3669" max="3669" width="21" bestFit="1" customWidth="1"/>
    <col min="3670" max="3670" width="37.42578125" bestFit="1" customWidth="1"/>
    <col min="3671" max="3671" width="21" bestFit="1" customWidth="1"/>
    <col min="3672" max="3672" width="29" bestFit="1" customWidth="1"/>
    <col min="3673" max="3673" width="21" bestFit="1" customWidth="1"/>
    <col min="3674" max="3674" width="30.5703125" bestFit="1" customWidth="1"/>
    <col min="3675" max="3675" width="21" bestFit="1" customWidth="1"/>
    <col min="3676" max="3676" width="43.7109375" bestFit="1" customWidth="1"/>
    <col min="3677" max="3677" width="21" bestFit="1" customWidth="1"/>
    <col min="3678" max="3678" width="42.7109375" bestFit="1" customWidth="1"/>
    <col min="3679" max="3679" width="21" bestFit="1" customWidth="1"/>
    <col min="3680" max="3680" width="17.42578125" bestFit="1" customWidth="1"/>
    <col min="3681" max="3681" width="21" bestFit="1" customWidth="1"/>
    <col min="3682" max="3682" width="19" bestFit="1" customWidth="1"/>
    <col min="3683" max="3683" width="21" bestFit="1" customWidth="1"/>
    <col min="3684" max="3684" width="19" bestFit="1" customWidth="1"/>
    <col min="3685" max="3685" width="21" bestFit="1" customWidth="1"/>
    <col min="3686" max="3686" width="16.5703125" bestFit="1" customWidth="1"/>
    <col min="3687" max="3687" width="21" bestFit="1" customWidth="1"/>
    <col min="3688" max="3688" width="16.7109375" bestFit="1" customWidth="1"/>
    <col min="3689" max="3689" width="21" bestFit="1" customWidth="1"/>
    <col min="3690" max="3690" width="17.85546875" bestFit="1" customWidth="1"/>
    <col min="3691" max="3691" width="21" bestFit="1" customWidth="1"/>
    <col min="3692" max="3692" width="39" bestFit="1" customWidth="1"/>
    <col min="3693" max="3693" width="21" bestFit="1" customWidth="1"/>
    <col min="3694" max="3694" width="18" bestFit="1" customWidth="1"/>
    <col min="3695" max="3695" width="21" bestFit="1" customWidth="1"/>
    <col min="3696" max="3696" width="24.28515625" bestFit="1" customWidth="1"/>
    <col min="3697" max="3697" width="21" bestFit="1" customWidth="1"/>
    <col min="3698" max="3698" width="37.5703125" bestFit="1" customWidth="1"/>
    <col min="3699" max="3699" width="21" bestFit="1" customWidth="1"/>
    <col min="3700" max="3700" width="20" bestFit="1" customWidth="1"/>
    <col min="3701" max="3701" width="21" bestFit="1" customWidth="1"/>
    <col min="3702" max="3702" width="31.42578125" bestFit="1" customWidth="1"/>
    <col min="3703" max="3703" width="21" bestFit="1" customWidth="1"/>
    <col min="3704" max="3704" width="18.7109375" bestFit="1" customWidth="1"/>
    <col min="3705" max="3705" width="21" bestFit="1" customWidth="1"/>
    <col min="3706" max="3706" width="14.7109375" bestFit="1" customWidth="1"/>
    <col min="3707" max="3707" width="21" bestFit="1" customWidth="1"/>
    <col min="3708" max="3708" width="15.140625" bestFit="1" customWidth="1"/>
    <col min="3709" max="3709" width="21" bestFit="1" customWidth="1"/>
    <col min="3710" max="3710" width="17.5703125" bestFit="1" customWidth="1"/>
    <col min="3711" max="3711" width="21" bestFit="1" customWidth="1"/>
    <col min="3712" max="3712" width="30.5703125" bestFit="1" customWidth="1"/>
    <col min="3713" max="3713" width="21" bestFit="1" customWidth="1"/>
    <col min="3714" max="3714" width="16.5703125" bestFit="1" customWidth="1"/>
    <col min="3715" max="3715" width="21" bestFit="1" customWidth="1"/>
    <col min="3716" max="3716" width="18" bestFit="1" customWidth="1"/>
    <col min="3717" max="3729" width="21" bestFit="1" customWidth="1"/>
    <col min="3730" max="3730" width="21.42578125" bestFit="1" customWidth="1"/>
    <col min="3731" max="3749" width="21" bestFit="1" customWidth="1"/>
    <col min="3750" max="3750" width="17" bestFit="1" customWidth="1"/>
    <col min="3751" max="3751" width="21" bestFit="1" customWidth="1"/>
    <col min="3752" max="3752" width="15.5703125" bestFit="1" customWidth="1"/>
    <col min="3753" max="3753" width="21" bestFit="1" customWidth="1"/>
    <col min="3754" max="3754" width="17" bestFit="1" customWidth="1"/>
    <col min="3755" max="3755" width="21" bestFit="1" customWidth="1"/>
    <col min="3756" max="3756" width="11.85546875" bestFit="1" customWidth="1"/>
    <col min="3757" max="3757" width="21" bestFit="1" customWidth="1"/>
    <col min="3758" max="3758" width="43.7109375" bestFit="1" customWidth="1"/>
    <col min="3759" max="3759" width="21" bestFit="1" customWidth="1"/>
    <col min="3760" max="3760" width="44.42578125" bestFit="1" customWidth="1"/>
    <col min="3761" max="3761" width="21" bestFit="1" customWidth="1"/>
    <col min="3762" max="3762" width="11.85546875" bestFit="1" customWidth="1"/>
    <col min="3763" max="3763" width="21" bestFit="1" customWidth="1"/>
    <col min="3764" max="3764" width="25" bestFit="1" customWidth="1"/>
    <col min="3765" max="3765" width="21" bestFit="1" customWidth="1"/>
    <col min="3766" max="3766" width="16.85546875" bestFit="1" customWidth="1"/>
    <col min="3767" max="3767" width="21" bestFit="1" customWidth="1"/>
    <col min="3768" max="3768" width="16.85546875" bestFit="1" customWidth="1"/>
    <col min="3769" max="3769" width="21" bestFit="1" customWidth="1"/>
    <col min="3770" max="3770" width="17.7109375" bestFit="1" customWidth="1"/>
    <col min="3771" max="3771" width="21" bestFit="1" customWidth="1"/>
    <col min="3772" max="3772" width="30.140625" bestFit="1" customWidth="1"/>
    <col min="3773" max="3773" width="21" bestFit="1" customWidth="1"/>
    <col min="3774" max="3774" width="22" bestFit="1" customWidth="1"/>
    <col min="3775" max="3775" width="21" bestFit="1" customWidth="1"/>
    <col min="3776" max="3776" width="22" bestFit="1" customWidth="1"/>
    <col min="3777" max="3777" width="21" bestFit="1" customWidth="1"/>
    <col min="3778" max="3778" width="22" bestFit="1" customWidth="1"/>
    <col min="3779" max="3779" width="21" bestFit="1" customWidth="1"/>
    <col min="3780" max="3780" width="25" bestFit="1" customWidth="1"/>
    <col min="3781" max="3781" width="21" bestFit="1" customWidth="1"/>
    <col min="3782" max="3782" width="25" bestFit="1" customWidth="1"/>
    <col min="3783" max="3783" width="21" bestFit="1" customWidth="1"/>
    <col min="3784" max="3784" width="25" bestFit="1" customWidth="1"/>
    <col min="3785" max="3785" width="21" bestFit="1" customWidth="1"/>
    <col min="3786" max="3786" width="25" bestFit="1" customWidth="1"/>
    <col min="3787" max="3787" width="21" bestFit="1" customWidth="1"/>
    <col min="3788" max="3788" width="25" bestFit="1" customWidth="1"/>
    <col min="3789" max="3789" width="21" bestFit="1" customWidth="1"/>
    <col min="3790" max="3790" width="25" bestFit="1" customWidth="1"/>
    <col min="3791" max="3791" width="21" bestFit="1" customWidth="1"/>
    <col min="3792" max="3792" width="25" bestFit="1" customWidth="1"/>
    <col min="3793" max="3793" width="21" bestFit="1" customWidth="1"/>
    <col min="3794" max="3794" width="25" bestFit="1" customWidth="1"/>
    <col min="3795" max="3795" width="21" bestFit="1" customWidth="1"/>
    <col min="3796" max="3796" width="25" bestFit="1" customWidth="1"/>
    <col min="3797" max="3797" width="21" bestFit="1" customWidth="1"/>
    <col min="3798" max="3798" width="25" bestFit="1" customWidth="1"/>
    <col min="3799" max="3799" width="21" bestFit="1" customWidth="1"/>
    <col min="3800" max="3800" width="25" bestFit="1" customWidth="1"/>
    <col min="3801" max="3801" width="21" bestFit="1" customWidth="1"/>
    <col min="3802" max="3802" width="25" bestFit="1" customWidth="1"/>
    <col min="3803" max="3803" width="21" bestFit="1" customWidth="1"/>
    <col min="3804" max="3804" width="25" bestFit="1" customWidth="1"/>
    <col min="3805" max="3805" width="21" bestFit="1" customWidth="1"/>
    <col min="3806" max="3806" width="25" bestFit="1" customWidth="1"/>
    <col min="3807" max="3807" width="21" bestFit="1" customWidth="1"/>
    <col min="3808" max="3808" width="25" bestFit="1" customWidth="1"/>
    <col min="3809" max="3809" width="21" bestFit="1" customWidth="1"/>
    <col min="3810" max="3810" width="25" bestFit="1" customWidth="1"/>
    <col min="3811" max="3811" width="21" bestFit="1" customWidth="1"/>
    <col min="3812" max="3812" width="25" bestFit="1" customWidth="1"/>
    <col min="3813" max="3813" width="21" bestFit="1" customWidth="1"/>
    <col min="3814" max="3814" width="25" bestFit="1" customWidth="1"/>
    <col min="3815" max="3815" width="21" bestFit="1" customWidth="1"/>
    <col min="3816" max="3816" width="25" bestFit="1" customWidth="1"/>
    <col min="3817" max="3817" width="21" bestFit="1" customWidth="1"/>
    <col min="3818" max="3818" width="25" bestFit="1" customWidth="1"/>
    <col min="3819" max="3819" width="21" bestFit="1" customWidth="1"/>
    <col min="3820" max="3820" width="25" bestFit="1" customWidth="1"/>
    <col min="3821" max="3821" width="21" bestFit="1" customWidth="1"/>
    <col min="3822" max="3822" width="25" bestFit="1" customWidth="1"/>
    <col min="3823" max="3823" width="21" bestFit="1" customWidth="1"/>
    <col min="3824" max="3824" width="25" bestFit="1" customWidth="1"/>
    <col min="3825" max="3825" width="21" bestFit="1" customWidth="1"/>
    <col min="3826" max="3826" width="25" bestFit="1" customWidth="1"/>
    <col min="3827" max="3827" width="21" bestFit="1" customWidth="1"/>
    <col min="3828" max="3828" width="25" bestFit="1" customWidth="1"/>
    <col min="3829" max="3829" width="21" bestFit="1" customWidth="1"/>
    <col min="3830" max="3830" width="25" bestFit="1" customWidth="1"/>
    <col min="3831" max="3831" width="21" bestFit="1" customWidth="1"/>
    <col min="3832" max="3832" width="25" bestFit="1" customWidth="1"/>
    <col min="3833" max="3833" width="21" bestFit="1" customWidth="1"/>
    <col min="3834" max="3834" width="25" bestFit="1" customWidth="1"/>
    <col min="3835" max="3835" width="21" bestFit="1" customWidth="1"/>
    <col min="3836" max="3836" width="25" bestFit="1" customWidth="1"/>
    <col min="3837" max="3837" width="21" bestFit="1" customWidth="1"/>
    <col min="3838" max="3838" width="25" bestFit="1" customWidth="1"/>
    <col min="3839" max="3839" width="21" bestFit="1" customWidth="1"/>
    <col min="3840" max="3840" width="25" bestFit="1" customWidth="1"/>
    <col min="3841" max="3841" width="21" bestFit="1" customWidth="1"/>
    <col min="3842" max="3842" width="25" bestFit="1" customWidth="1"/>
    <col min="3843" max="3843" width="21" bestFit="1" customWidth="1"/>
    <col min="3844" max="3844" width="25" bestFit="1" customWidth="1"/>
    <col min="3845" max="3845" width="21" bestFit="1" customWidth="1"/>
    <col min="3846" max="3846" width="25" bestFit="1" customWidth="1"/>
    <col min="3847" max="3847" width="21" bestFit="1" customWidth="1"/>
    <col min="3848" max="3848" width="25" bestFit="1" customWidth="1"/>
    <col min="3849" max="3849" width="21" bestFit="1" customWidth="1"/>
    <col min="3850" max="3850" width="25" bestFit="1" customWidth="1"/>
    <col min="3851" max="3851" width="21" bestFit="1" customWidth="1"/>
    <col min="3852" max="3852" width="25" bestFit="1" customWidth="1"/>
    <col min="3853" max="3853" width="21" bestFit="1" customWidth="1"/>
    <col min="3854" max="3854" width="25" bestFit="1" customWidth="1"/>
    <col min="3855" max="3855" width="21" bestFit="1" customWidth="1"/>
    <col min="3856" max="3856" width="25" bestFit="1" customWidth="1"/>
    <col min="3857" max="3857" width="21" bestFit="1" customWidth="1"/>
    <col min="3858" max="3858" width="25" bestFit="1" customWidth="1"/>
    <col min="3859" max="3859" width="21" bestFit="1" customWidth="1"/>
    <col min="3860" max="3860" width="25" bestFit="1" customWidth="1"/>
    <col min="3861" max="3861" width="21" bestFit="1" customWidth="1"/>
    <col min="3862" max="3862" width="25" bestFit="1" customWidth="1"/>
    <col min="3863" max="3863" width="21" bestFit="1" customWidth="1"/>
    <col min="3864" max="3864" width="25" bestFit="1" customWidth="1"/>
    <col min="3865" max="3865" width="21" bestFit="1" customWidth="1"/>
    <col min="3866" max="3866" width="25" bestFit="1" customWidth="1"/>
    <col min="3867" max="3867" width="21" bestFit="1" customWidth="1"/>
    <col min="3868" max="3868" width="25" bestFit="1" customWidth="1"/>
    <col min="3869" max="3869" width="21" bestFit="1" customWidth="1"/>
    <col min="3870" max="3870" width="25" bestFit="1" customWidth="1"/>
    <col min="3871" max="3871" width="21" bestFit="1" customWidth="1"/>
    <col min="3872" max="3872" width="25" bestFit="1" customWidth="1"/>
    <col min="3873" max="3873" width="21" bestFit="1" customWidth="1"/>
    <col min="3874" max="3874" width="25" bestFit="1" customWidth="1"/>
    <col min="3875" max="3875" width="21" bestFit="1" customWidth="1"/>
    <col min="3876" max="3876" width="25" bestFit="1" customWidth="1"/>
    <col min="3877" max="3877" width="21" bestFit="1" customWidth="1"/>
    <col min="3878" max="3878" width="25" bestFit="1" customWidth="1"/>
    <col min="3879" max="3879" width="21" bestFit="1" customWidth="1"/>
    <col min="3880" max="3880" width="25" bestFit="1" customWidth="1"/>
    <col min="3881" max="3881" width="21" bestFit="1" customWidth="1"/>
    <col min="3882" max="3882" width="25" bestFit="1" customWidth="1"/>
    <col min="3883" max="3883" width="21" bestFit="1" customWidth="1"/>
    <col min="3884" max="3884" width="22" bestFit="1" customWidth="1"/>
    <col min="3885" max="3885" width="21" bestFit="1" customWidth="1"/>
    <col min="3886" max="3886" width="19.85546875" bestFit="1" customWidth="1"/>
    <col min="3887" max="3887" width="21" bestFit="1" customWidth="1"/>
    <col min="3888" max="3888" width="40.5703125" bestFit="1" customWidth="1"/>
    <col min="3889" max="3889" width="21" bestFit="1" customWidth="1"/>
    <col min="3890" max="3890" width="19" bestFit="1" customWidth="1"/>
    <col min="3891" max="3891" width="21" bestFit="1" customWidth="1"/>
    <col min="3892" max="3892" width="11.85546875" bestFit="1" customWidth="1"/>
    <col min="3893" max="3893" width="21" bestFit="1" customWidth="1"/>
    <col min="3894" max="3894" width="11.85546875" bestFit="1" customWidth="1"/>
    <col min="3895" max="3895" width="21" bestFit="1" customWidth="1"/>
    <col min="3896" max="3896" width="11.85546875" bestFit="1" customWidth="1"/>
    <col min="3897" max="3897" width="21" bestFit="1" customWidth="1"/>
    <col min="3898" max="3898" width="11.85546875" bestFit="1" customWidth="1"/>
    <col min="3899" max="3899" width="21" bestFit="1" customWidth="1"/>
    <col min="3900" max="3900" width="20.5703125" bestFit="1" customWidth="1"/>
    <col min="3901" max="3901" width="21" bestFit="1" customWidth="1"/>
    <col min="3902" max="3902" width="28.42578125" bestFit="1" customWidth="1"/>
    <col min="3903" max="3903" width="21" bestFit="1" customWidth="1"/>
    <col min="3904" max="3904" width="53" bestFit="1" customWidth="1"/>
    <col min="3905" max="3905" width="21" bestFit="1" customWidth="1"/>
    <col min="3906" max="3906" width="12" bestFit="1" customWidth="1"/>
    <col min="3907" max="3907" width="21" bestFit="1" customWidth="1"/>
    <col min="3908" max="3908" width="33.140625" bestFit="1" customWidth="1"/>
    <col min="3909" max="3909" width="21" bestFit="1" customWidth="1"/>
    <col min="3910" max="3910" width="33.28515625" bestFit="1" customWidth="1"/>
    <col min="3911" max="3911" width="21" bestFit="1" customWidth="1"/>
    <col min="3912" max="3912" width="18.5703125" bestFit="1" customWidth="1"/>
    <col min="3913" max="3913" width="21" bestFit="1" customWidth="1"/>
    <col min="3914" max="3914" width="14.7109375" bestFit="1" customWidth="1"/>
    <col min="3915" max="3915" width="21" bestFit="1" customWidth="1"/>
    <col min="3916" max="3916" width="15.28515625" bestFit="1" customWidth="1"/>
    <col min="3917" max="3917" width="21" bestFit="1" customWidth="1"/>
    <col min="3918" max="3918" width="16.5703125" bestFit="1" customWidth="1"/>
    <col min="3919" max="3919" width="21" bestFit="1" customWidth="1"/>
    <col min="3920" max="3920" width="46.28515625" bestFit="1" customWidth="1"/>
    <col min="3921" max="3921" width="21" bestFit="1" customWidth="1"/>
    <col min="3922" max="3922" width="23.7109375" bestFit="1" customWidth="1"/>
    <col min="3923" max="3923" width="21" bestFit="1" customWidth="1"/>
    <col min="3924" max="3924" width="19.140625" bestFit="1" customWidth="1"/>
    <col min="3925" max="3925" width="21" bestFit="1" customWidth="1"/>
    <col min="3926" max="3926" width="23.85546875" bestFit="1" customWidth="1"/>
    <col min="3927" max="3927" width="21" bestFit="1" customWidth="1"/>
    <col min="3928" max="3928" width="38.85546875" bestFit="1" customWidth="1"/>
    <col min="3929" max="3929" width="21" bestFit="1" customWidth="1"/>
    <col min="3930" max="3930" width="46.85546875" bestFit="1" customWidth="1"/>
    <col min="3931" max="3931" width="21" bestFit="1" customWidth="1"/>
    <col min="3932" max="3932" width="38.42578125" bestFit="1" customWidth="1"/>
    <col min="3933" max="3933" width="21" bestFit="1" customWidth="1"/>
    <col min="3934" max="3934" width="16.7109375" bestFit="1" customWidth="1"/>
    <col min="3935" max="3935" width="21" bestFit="1" customWidth="1"/>
    <col min="3936" max="3936" width="30.5703125" bestFit="1" customWidth="1"/>
    <col min="3937" max="3937" width="21" bestFit="1" customWidth="1"/>
    <col min="3938" max="3938" width="37.5703125" bestFit="1" customWidth="1"/>
    <col min="3939" max="3939" width="21" bestFit="1" customWidth="1"/>
    <col min="3940" max="3940" width="43.85546875" bestFit="1" customWidth="1"/>
    <col min="3941" max="3941" width="21" bestFit="1" customWidth="1"/>
    <col min="3942" max="3942" width="42.42578125" bestFit="1" customWidth="1"/>
    <col min="3943" max="3943" width="21" bestFit="1" customWidth="1"/>
    <col min="3944" max="3944" width="44.85546875" bestFit="1" customWidth="1"/>
    <col min="3945" max="3945" width="21" bestFit="1" customWidth="1"/>
    <col min="3946" max="3946" width="40.5703125" bestFit="1" customWidth="1"/>
    <col min="3947" max="3947" width="21" bestFit="1" customWidth="1"/>
    <col min="3948" max="3948" width="44.42578125" bestFit="1" customWidth="1"/>
    <col min="3949" max="3949" width="21" bestFit="1" customWidth="1"/>
    <col min="3950" max="3950" width="44.140625" bestFit="1" customWidth="1"/>
    <col min="3951" max="3951" width="21" bestFit="1" customWidth="1"/>
    <col min="3952" max="3952" width="14.28515625" bestFit="1" customWidth="1"/>
    <col min="3953" max="3953" width="21" bestFit="1" customWidth="1"/>
    <col min="3954" max="3954" width="20" bestFit="1" customWidth="1"/>
    <col min="3955" max="3955" width="21" bestFit="1" customWidth="1"/>
    <col min="3956" max="3956" width="17.7109375" bestFit="1" customWidth="1"/>
    <col min="3957" max="3957" width="21" bestFit="1" customWidth="1"/>
    <col min="3958" max="3958" width="17.7109375" bestFit="1" customWidth="1"/>
    <col min="3959" max="3959" width="21" bestFit="1" customWidth="1"/>
    <col min="3960" max="3960" width="16.140625" bestFit="1" customWidth="1"/>
    <col min="3961" max="3961" width="21" bestFit="1" customWidth="1"/>
    <col min="3962" max="3962" width="16.140625" bestFit="1" customWidth="1"/>
    <col min="3963" max="3963" width="21" bestFit="1" customWidth="1"/>
    <col min="3964" max="3964" width="16.140625" bestFit="1" customWidth="1"/>
    <col min="3965" max="3965" width="21" bestFit="1" customWidth="1"/>
    <col min="3966" max="3966" width="16.140625" bestFit="1" customWidth="1"/>
    <col min="3967" max="3967" width="21" bestFit="1" customWidth="1"/>
    <col min="3968" max="3968" width="16.140625" bestFit="1" customWidth="1"/>
    <col min="3969" max="3969" width="21" bestFit="1" customWidth="1"/>
    <col min="3970" max="3970" width="15.85546875" bestFit="1" customWidth="1"/>
    <col min="3971" max="3971" width="21" bestFit="1" customWidth="1"/>
    <col min="3972" max="3972" width="15.85546875" bestFit="1" customWidth="1"/>
    <col min="3973" max="3973" width="21" bestFit="1" customWidth="1"/>
    <col min="3974" max="3974" width="15.85546875" bestFit="1" customWidth="1"/>
    <col min="3975" max="3975" width="21" bestFit="1" customWidth="1"/>
    <col min="3976" max="3976" width="15.85546875" bestFit="1" customWidth="1"/>
    <col min="3977" max="3977" width="21" bestFit="1" customWidth="1"/>
    <col min="3978" max="3978" width="15.85546875" bestFit="1" customWidth="1"/>
    <col min="3979" max="3979" width="21" bestFit="1" customWidth="1"/>
    <col min="3980" max="3980" width="15.85546875" bestFit="1" customWidth="1"/>
    <col min="3981" max="3981" width="21" bestFit="1" customWidth="1"/>
    <col min="3982" max="3982" width="15.85546875" bestFit="1" customWidth="1"/>
    <col min="3983" max="3983" width="21" bestFit="1" customWidth="1"/>
    <col min="3984" max="3984" width="15.85546875" bestFit="1" customWidth="1"/>
    <col min="3985" max="3985" width="21" bestFit="1" customWidth="1"/>
    <col min="3986" max="3986" width="15.85546875" bestFit="1" customWidth="1"/>
    <col min="3987" max="3987" width="21" bestFit="1" customWidth="1"/>
    <col min="3988" max="3988" width="15.85546875" bestFit="1" customWidth="1"/>
    <col min="3989" max="3989" width="21" bestFit="1" customWidth="1"/>
    <col min="3990" max="3990" width="15.85546875" bestFit="1" customWidth="1"/>
    <col min="3991" max="3991" width="21" bestFit="1" customWidth="1"/>
    <col min="3992" max="3992" width="15.85546875" bestFit="1" customWidth="1"/>
    <col min="3993" max="3993" width="21" bestFit="1" customWidth="1"/>
    <col min="3994" max="3994" width="15.85546875" bestFit="1" customWidth="1"/>
    <col min="3995" max="3995" width="21" bestFit="1" customWidth="1"/>
    <col min="3996" max="3996" width="15.85546875" bestFit="1" customWidth="1"/>
    <col min="3997" max="3997" width="21" bestFit="1" customWidth="1"/>
    <col min="3998" max="3998" width="15.85546875" bestFit="1" customWidth="1"/>
    <col min="3999" max="3999" width="21" bestFit="1" customWidth="1"/>
    <col min="4000" max="4000" width="15.85546875" bestFit="1" customWidth="1"/>
    <col min="4001" max="4001" width="21" bestFit="1" customWidth="1"/>
    <col min="4002" max="4002" width="15.85546875" bestFit="1" customWidth="1"/>
    <col min="4003" max="4003" width="21" bestFit="1" customWidth="1"/>
    <col min="4004" max="4004" width="15.85546875" bestFit="1" customWidth="1"/>
    <col min="4005" max="4005" width="21" bestFit="1" customWidth="1"/>
    <col min="4006" max="4006" width="15.85546875" bestFit="1" customWidth="1"/>
    <col min="4007" max="4007" width="21" bestFit="1" customWidth="1"/>
    <col min="4008" max="4008" width="15.85546875" bestFit="1" customWidth="1"/>
    <col min="4009" max="4009" width="21" bestFit="1" customWidth="1"/>
    <col min="4010" max="4010" width="15.85546875" bestFit="1" customWidth="1"/>
    <col min="4011" max="4011" width="21" bestFit="1" customWidth="1"/>
    <col min="4012" max="4012" width="15.85546875" bestFit="1" customWidth="1"/>
    <col min="4013" max="4013" width="21" bestFit="1" customWidth="1"/>
    <col min="4014" max="4014" width="15.85546875" bestFit="1" customWidth="1"/>
    <col min="4015" max="4015" width="21" bestFit="1" customWidth="1"/>
    <col min="4016" max="4016" width="15.85546875" bestFit="1" customWidth="1"/>
    <col min="4017" max="4017" width="21" bestFit="1" customWidth="1"/>
    <col min="4018" max="4018" width="15.85546875" bestFit="1" customWidth="1"/>
    <col min="4019" max="4019" width="21" bestFit="1" customWidth="1"/>
    <col min="4020" max="4020" width="15.85546875" bestFit="1" customWidth="1"/>
    <col min="4021" max="4021" width="21" bestFit="1" customWidth="1"/>
    <col min="4022" max="4022" width="15.85546875" bestFit="1" customWidth="1"/>
    <col min="4023" max="4023" width="21" bestFit="1" customWidth="1"/>
    <col min="4024" max="4024" width="15.85546875" bestFit="1" customWidth="1"/>
    <col min="4025" max="4025" width="21" bestFit="1" customWidth="1"/>
    <col min="4026" max="4026" width="15.85546875" bestFit="1" customWidth="1"/>
    <col min="4027" max="4027" width="21" bestFit="1" customWidth="1"/>
    <col min="4028" max="4028" width="15.85546875" bestFit="1" customWidth="1"/>
    <col min="4029" max="4029" width="21" bestFit="1" customWidth="1"/>
    <col min="4030" max="4030" width="15.85546875" bestFit="1" customWidth="1"/>
    <col min="4031" max="4031" width="21" bestFit="1" customWidth="1"/>
    <col min="4032" max="4032" width="15.85546875" bestFit="1" customWidth="1"/>
    <col min="4033" max="4033" width="21" bestFit="1" customWidth="1"/>
    <col min="4034" max="4034" width="15.85546875" bestFit="1" customWidth="1"/>
    <col min="4035" max="4035" width="21" bestFit="1" customWidth="1"/>
    <col min="4036" max="4036" width="15.85546875" bestFit="1" customWidth="1"/>
    <col min="4037" max="4037" width="21" bestFit="1" customWidth="1"/>
    <col min="4038" max="4038" width="19.140625" bestFit="1" customWidth="1"/>
    <col min="4039" max="4039" width="21" bestFit="1" customWidth="1"/>
    <col min="4040" max="4040" width="19.140625" bestFit="1" customWidth="1"/>
    <col min="4041" max="4041" width="21" bestFit="1" customWidth="1"/>
    <col min="4042" max="4042" width="18.7109375" bestFit="1" customWidth="1"/>
    <col min="4043" max="4043" width="21" bestFit="1" customWidth="1"/>
    <col min="4044" max="4044" width="17.7109375" bestFit="1" customWidth="1"/>
    <col min="4045" max="4045" width="21" bestFit="1" customWidth="1"/>
    <col min="4046" max="4046" width="18.7109375" bestFit="1" customWidth="1"/>
    <col min="4047" max="4047" width="21" bestFit="1" customWidth="1"/>
    <col min="4048" max="4048" width="18.7109375" bestFit="1" customWidth="1"/>
    <col min="4049" max="4049" width="21" bestFit="1" customWidth="1"/>
    <col min="4050" max="4050" width="17.7109375" bestFit="1" customWidth="1"/>
    <col min="4051" max="4051" width="21" bestFit="1" customWidth="1"/>
    <col min="4052" max="4052" width="17.7109375" bestFit="1" customWidth="1"/>
    <col min="4053" max="4053" width="21" bestFit="1" customWidth="1"/>
    <col min="4054" max="4054" width="18.7109375" bestFit="1" customWidth="1"/>
    <col min="4055" max="4055" width="21" bestFit="1" customWidth="1"/>
    <col min="4056" max="4056" width="18.7109375" bestFit="1" customWidth="1"/>
    <col min="4057" max="4057" width="21" bestFit="1" customWidth="1"/>
    <col min="4058" max="4058" width="18.7109375" bestFit="1" customWidth="1"/>
    <col min="4059" max="4059" width="21" bestFit="1" customWidth="1"/>
    <col min="4060" max="4060" width="18.28515625" bestFit="1" customWidth="1"/>
    <col min="4061" max="4061" width="21" bestFit="1" customWidth="1"/>
    <col min="4062" max="4062" width="17.85546875" bestFit="1" customWidth="1"/>
    <col min="4063" max="4063" width="21" bestFit="1" customWidth="1"/>
    <col min="4064" max="4064" width="17.85546875" bestFit="1" customWidth="1"/>
    <col min="4065" max="4065" width="21" bestFit="1" customWidth="1"/>
    <col min="4066" max="4066" width="19" bestFit="1" customWidth="1"/>
    <col min="4067" max="4067" width="21" bestFit="1" customWidth="1"/>
    <col min="4068" max="4068" width="19" bestFit="1" customWidth="1"/>
    <col min="4069" max="4069" width="21" bestFit="1" customWidth="1"/>
    <col min="4070" max="4070" width="19" bestFit="1" customWidth="1"/>
    <col min="4071" max="4071" width="21" bestFit="1" customWidth="1"/>
    <col min="4072" max="4072" width="19" bestFit="1" customWidth="1"/>
    <col min="4073" max="4073" width="21" bestFit="1" customWidth="1"/>
    <col min="4074" max="4074" width="28.7109375" bestFit="1" customWidth="1"/>
    <col min="4075" max="4075" width="21" bestFit="1" customWidth="1"/>
    <col min="4076" max="4076" width="28.28515625" bestFit="1" customWidth="1"/>
    <col min="4077" max="4077" width="21" bestFit="1" customWidth="1"/>
    <col min="4078" max="4078" width="28.28515625" bestFit="1" customWidth="1"/>
    <col min="4079" max="4079" width="21" bestFit="1" customWidth="1"/>
    <col min="4080" max="4080" width="28.42578125" bestFit="1" customWidth="1"/>
    <col min="4081" max="4081" width="21" bestFit="1" customWidth="1"/>
    <col min="4082" max="4082" width="28.42578125" bestFit="1" customWidth="1"/>
    <col min="4083" max="4083" width="21" bestFit="1" customWidth="1"/>
    <col min="4084" max="4084" width="28.42578125" bestFit="1" customWidth="1"/>
    <col min="4085" max="4085" width="21" bestFit="1" customWidth="1"/>
    <col min="4086" max="4086" width="30.140625" bestFit="1" customWidth="1"/>
    <col min="4087" max="4087" width="21" bestFit="1" customWidth="1"/>
    <col min="4088" max="4088" width="28.42578125" bestFit="1" customWidth="1"/>
    <col min="4089" max="4089" width="21" bestFit="1" customWidth="1"/>
    <col min="4090" max="4090" width="30.5703125" bestFit="1" customWidth="1"/>
    <col min="4091" max="4091" width="21" bestFit="1" customWidth="1"/>
    <col min="4092" max="4092" width="28.42578125" bestFit="1" customWidth="1"/>
    <col min="4093" max="4093" width="21" bestFit="1" customWidth="1"/>
    <col min="4094" max="4094" width="28.42578125" bestFit="1" customWidth="1"/>
    <col min="4095" max="4095" width="21" bestFit="1" customWidth="1"/>
    <col min="4096" max="4096" width="28.42578125" bestFit="1" customWidth="1"/>
    <col min="4097" max="4097" width="21" bestFit="1" customWidth="1"/>
    <col min="4098" max="4098" width="30.5703125" bestFit="1" customWidth="1"/>
    <col min="4099" max="4099" width="21" bestFit="1" customWidth="1"/>
    <col min="4100" max="4100" width="30.140625" bestFit="1" customWidth="1"/>
    <col min="4101" max="4101" width="21" bestFit="1" customWidth="1"/>
    <col min="4102" max="4102" width="30.5703125" bestFit="1" customWidth="1"/>
    <col min="4103" max="4103" width="21" bestFit="1" customWidth="1"/>
    <col min="4104" max="4104" width="28.42578125" bestFit="1" customWidth="1"/>
    <col min="4105" max="4105" width="21" bestFit="1" customWidth="1"/>
    <col min="4106" max="4106" width="28.42578125" bestFit="1" customWidth="1"/>
    <col min="4107" max="4107" width="21" bestFit="1" customWidth="1"/>
    <col min="4108" max="4108" width="28.42578125" bestFit="1" customWidth="1"/>
    <col min="4109" max="4109" width="21" bestFit="1" customWidth="1"/>
    <col min="4110" max="4110" width="28.42578125" bestFit="1" customWidth="1"/>
    <col min="4111" max="4111" width="21" bestFit="1" customWidth="1"/>
    <col min="4112" max="4112" width="14.7109375" bestFit="1" customWidth="1"/>
    <col min="4113" max="4113" width="21" bestFit="1" customWidth="1"/>
    <col min="4114" max="4114" width="38.5703125" bestFit="1" customWidth="1"/>
    <col min="4115" max="4115" width="21" bestFit="1" customWidth="1"/>
    <col min="4116" max="4116" width="29.140625" bestFit="1" customWidth="1"/>
    <col min="4117" max="4117" width="21" bestFit="1" customWidth="1"/>
    <col min="4118" max="4118" width="15.7109375" bestFit="1" customWidth="1"/>
    <col min="4119" max="4119" width="21" bestFit="1" customWidth="1"/>
    <col min="4120" max="4120" width="20.85546875" bestFit="1" customWidth="1"/>
    <col min="4121" max="4121" width="21" bestFit="1" customWidth="1"/>
    <col min="4122" max="4122" width="21.5703125" bestFit="1" customWidth="1"/>
    <col min="4123" max="4123" width="21" bestFit="1" customWidth="1"/>
    <col min="4124" max="4124" width="20.28515625" bestFit="1" customWidth="1"/>
    <col min="4125" max="4125" width="21" bestFit="1" customWidth="1"/>
    <col min="4126" max="4126" width="19.7109375" bestFit="1" customWidth="1"/>
    <col min="4127" max="4127" width="21" bestFit="1" customWidth="1"/>
    <col min="4128" max="4128" width="21.140625" bestFit="1" customWidth="1"/>
    <col min="4129" max="4129" width="21" bestFit="1" customWidth="1"/>
    <col min="4130" max="4130" width="22" bestFit="1" customWidth="1"/>
    <col min="4131" max="4131" width="21" bestFit="1" customWidth="1"/>
    <col min="4132" max="4132" width="21.42578125" bestFit="1" customWidth="1"/>
    <col min="4133" max="4133" width="21" bestFit="1" customWidth="1"/>
    <col min="4134" max="4134" width="22" bestFit="1" customWidth="1"/>
    <col min="4135" max="4135" width="21" bestFit="1" customWidth="1"/>
    <col min="4136" max="4136" width="20.85546875" bestFit="1" customWidth="1"/>
    <col min="4137" max="4137" width="21" bestFit="1" customWidth="1"/>
    <col min="4138" max="4138" width="18.7109375" bestFit="1" customWidth="1"/>
    <col min="4139" max="4139" width="21" bestFit="1" customWidth="1"/>
    <col min="4140" max="4140" width="19.28515625" bestFit="1" customWidth="1"/>
    <col min="4141" max="4141" width="21" bestFit="1" customWidth="1"/>
    <col min="4142" max="4142" width="15.85546875" bestFit="1" customWidth="1"/>
    <col min="4143" max="4143" width="21" bestFit="1" customWidth="1"/>
    <col min="4144" max="4144" width="15.42578125" bestFit="1" customWidth="1"/>
    <col min="4145" max="4145" width="21" bestFit="1" customWidth="1"/>
    <col min="4146" max="4146" width="26" bestFit="1" customWidth="1"/>
    <col min="4147" max="4147" width="21" bestFit="1" customWidth="1"/>
    <col min="4148" max="4148" width="26" bestFit="1" customWidth="1"/>
    <col min="4149" max="4149" width="21" bestFit="1" customWidth="1"/>
    <col min="4150" max="4150" width="26" bestFit="1" customWidth="1"/>
    <col min="4151" max="4151" width="21" bestFit="1" customWidth="1"/>
    <col min="4152" max="4152" width="26" bestFit="1" customWidth="1"/>
    <col min="4153" max="4153" width="21" bestFit="1" customWidth="1"/>
    <col min="4154" max="4154" width="26" bestFit="1" customWidth="1"/>
    <col min="4155" max="4155" width="21" bestFit="1" customWidth="1"/>
    <col min="4156" max="4156" width="26" bestFit="1" customWidth="1"/>
    <col min="4157" max="4157" width="21" bestFit="1" customWidth="1"/>
    <col min="4158" max="4158" width="26" bestFit="1" customWidth="1"/>
    <col min="4159" max="4159" width="21" bestFit="1" customWidth="1"/>
    <col min="4160" max="4160" width="26.42578125" bestFit="1" customWidth="1"/>
    <col min="4161" max="4161" width="21" bestFit="1" customWidth="1"/>
    <col min="4162" max="4162" width="26" bestFit="1" customWidth="1"/>
    <col min="4163" max="4163" width="21" bestFit="1" customWidth="1"/>
    <col min="4164" max="4164" width="26" bestFit="1" customWidth="1"/>
    <col min="4165" max="4165" width="21" bestFit="1" customWidth="1"/>
    <col min="4166" max="4166" width="26" bestFit="1" customWidth="1"/>
    <col min="4167" max="4167" width="21" bestFit="1" customWidth="1"/>
    <col min="4168" max="4168" width="26" bestFit="1" customWidth="1"/>
    <col min="4169" max="4169" width="21" bestFit="1" customWidth="1"/>
    <col min="4170" max="4170" width="26" bestFit="1" customWidth="1"/>
    <col min="4171" max="4171" width="21" bestFit="1" customWidth="1"/>
    <col min="4172" max="4172" width="26" bestFit="1" customWidth="1"/>
    <col min="4173" max="4173" width="21" bestFit="1" customWidth="1"/>
    <col min="4174" max="4174" width="15.5703125" bestFit="1" customWidth="1"/>
    <col min="4175" max="4175" width="21" bestFit="1" customWidth="1"/>
    <col min="4176" max="4176" width="24.28515625" bestFit="1" customWidth="1"/>
    <col min="4177" max="4177" width="21" bestFit="1" customWidth="1"/>
    <col min="4178" max="4178" width="25.28515625" bestFit="1" customWidth="1"/>
    <col min="4179" max="4179" width="21" bestFit="1" customWidth="1"/>
    <col min="4180" max="4180" width="25.28515625" bestFit="1" customWidth="1"/>
    <col min="4181" max="4181" width="21" bestFit="1" customWidth="1"/>
    <col min="4182" max="4182" width="22.85546875" bestFit="1" customWidth="1"/>
    <col min="4183" max="4183" width="21" bestFit="1" customWidth="1"/>
    <col min="4184" max="4184" width="22.85546875" bestFit="1" customWidth="1"/>
    <col min="4185" max="4185" width="21" bestFit="1" customWidth="1"/>
    <col min="4186" max="4186" width="22" bestFit="1" customWidth="1"/>
    <col min="4187" max="4187" width="21" bestFit="1" customWidth="1"/>
    <col min="4188" max="4188" width="26.85546875" bestFit="1" customWidth="1"/>
    <col min="4189" max="4189" width="21" bestFit="1" customWidth="1"/>
    <col min="4190" max="4190" width="22.42578125" bestFit="1" customWidth="1"/>
    <col min="4191" max="4191" width="21" bestFit="1" customWidth="1"/>
    <col min="4192" max="4192" width="27.85546875" bestFit="1" customWidth="1"/>
    <col min="4193" max="4193" width="21" bestFit="1" customWidth="1"/>
    <col min="4194" max="4194" width="14.5703125" bestFit="1" customWidth="1"/>
    <col min="4195" max="4195" width="21" bestFit="1" customWidth="1"/>
    <col min="4196" max="4196" width="14.42578125" bestFit="1" customWidth="1"/>
    <col min="4197" max="4197" width="21" bestFit="1" customWidth="1"/>
    <col min="4198" max="4198" width="14.85546875" bestFit="1" customWidth="1"/>
    <col min="4199" max="4199" width="21" bestFit="1" customWidth="1"/>
    <col min="4200" max="4200" width="16" bestFit="1" customWidth="1"/>
    <col min="4201" max="4201" width="21" bestFit="1" customWidth="1"/>
    <col min="4202" max="4202" width="15.5703125" bestFit="1" customWidth="1"/>
    <col min="4203" max="4203" width="21" bestFit="1" customWidth="1"/>
    <col min="4204" max="4204" width="15" bestFit="1" customWidth="1"/>
    <col min="4205" max="4205" width="21" bestFit="1" customWidth="1"/>
    <col min="4206" max="4206" width="15.5703125" bestFit="1" customWidth="1"/>
    <col min="4207" max="4207" width="21" bestFit="1" customWidth="1"/>
    <col min="4208" max="4208" width="15.42578125" bestFit="1" customWidth="1"/>
    <col min="4209" max="4209" width="21" bestFit="1" customWidth="1"/>
    <col min="4210" max="4210" width="12.28515625" bestFit="1" customWidth="1"/>
    <col min="4211" max="4211" width="21" bestFit="1" customWidth="1"/>
    <col min="4212" max="4212" width="16.42578125" bestFit="1" customWidth="1"/>
    <col min="4213" max="4213" width="21" bestFit="1" customWidth="1"/>
    <col min="4214" max="4214" width="20.5703125" bestFit="1" customWidth="1"/>
    <col min="4215" max="4215" width="21" bestFit="1" customWidth="1"/>
    <col min="4216" max="4216" width="15.5703125" bestFit="1" customWidth="1"/>
    <col min="4217" max="4217" width="21" bestFit="1" customWidth="1"/>
    <col min="4218" max="4218" width="25.5703125" bestFit="1" customWidth="1"/>
    <col min="4219" max="4219" width="21" bestFit="1" customWidth="1"/>
    <col min="4220" max="4220" width="28.85546875" bestFit="1" customWidth="1"/>
    <col min="4221" max="4221" width="21" bestFit="1" customWidth="1"/>
    <col min="4222" max="4222" width="28.85546875" bestFit="1" customWidth="1"/>
    <col min="4223" max="4223" width="21" bestFit="1" customWidth="1"/>
    <col min="4224" max="4224" width="21.140625" bestFit="1" customWidth="1"/>
    <col min="4225" max="4225" width="21" bestFit="1" customWidth="1"/>
    <col min="4226" max="4226" width="20.85546875" bestFit="1" customWidth="1"/>
    <col min="4227" max="4227" width="21" bestFit="1" customWidth="1"/>
    <col min="4228" max="4228" width="19.5703125" bestFit="1" customWidth="1"/>
    <col min="4229" max="4229" width="21" bestFit="1" customWidth="1"/>
    <col min="4230" max="4230" width="19.5703125" bestFit="1" customWidth="1"/>
    <col min="4231" max="4231" width="21" bestFit="1" customWidth="1"/>
    <col min="4232" max="4232" width="18.140625" bestFit="1" customWidth="1"/>
    <col min="4233" max="4233" width="21" bestFit="1" customWidth="1"/>
    <col min="4234" max="4234" width="18" bestFit="1" customWidth="1"/>
    <col min="4235" max="4235" width="21" bestFit="1" customWidth="1"/>
    <col min="4236" max="4236" width="27" bestFit="1" customWidth="1"/>
    <col min="4237" max="4237" width="21" bestFit="1" customWidth="1"/>
    <col min="4238" max="4238" width="16.85546875" bestFit="1" customWidth="1"/>
    <col min="4239" max="4239" width="21" bestFit="1" customWidth="1"/>
    <col min="4240" max="4240" width="36" bestFit="1" customWidth="1"/>
    <col min="4241" max="4241" width="21" bestFit="1" customWidth="1"/>
    <col min="4242" max="4242" width="11.85546875" bestFit="1" customWidth="1"/>
    <col min="4243" max="4243" width="21" bestFit="1" customWidth="1"/>
    <col min="4244" max="4244" width="13.7109375" bestFit="1" customWidth="1"/>
    <col min="4245" max="4245" width="21" bestFit="1" customWidth="1"/>
    <col min="4246" max="4246" width="32.7109375" bestFit="1" customWidth="1"/>
    <col min="4247" max="4247" width="21" bestFit="1" customWidth="1"/>
    <col min="4248" max="4248" width="38.28515625" bestFit="1" customWidth="1"/>
    <col min="4249" max="4249" width="21" bestFit="1" customWidth="1"/>
    <col min="4250" max="4250" width="36.5703125" bestFit="1" customWidth="1"/>
    <col min="4251" max="4251" width="21" bestFit="1" customWidth="1"/>
    <col min="4252" max="4252" width="33.42578125" bestFit="1" customWidth="1"/>
    <col min="4253" max="4253" width="21" bestFit="1" customWidth="1"/>
    <col min="4254" max="4254" width="36" bestFit="1" customWidth="1"/>
    <col min="4255" max="4255" width="21" bestFit="1" customWidth="1"/>
    <col min="4256" max="4256" width="14.28515625" bestFit="1" customWidth="1"/>
    <col min="4257" max="4257" width="21" bestFit="1" customWidth="1"/>
    <col min="4258" max="4258" width="14.28515625" bestFit="1" customWidth="1"/>
    <col min="4259" max="4259" width="21" bestFit="1" customWidth="1"/>
    <col min="4260" max="4260" width="14.28515625" bestFit="1" customWidth="1"/>
    <col min="4261" max="4261" width="21" bestFit="1" customWidth="1"/>
    <col min="4262" max="4262" width="14.28515625" bestFit="1" customWidth="1"/>
    <col min="4263" max="4263" width="21" bestFit="1" customWidth="1"/>
    <col min="4264" max="4264" width="14.28515625" bestFit="1" customWidth="1"/>
    <col min="4265" max="4265" width="21" bestFit="1" customWidth="1"/>
    <col min="4266" max="4266" width="14.28515625" bestFit="1" customWidth="1"/>
    <col min="4267" max="4267" width="21" bestFit="1" customWidth="1"/>
    <col min="4268" max="4268" width="14.28515625" bestFit="1" customWidth="1"/>
    <col min="4269" max="4269" width="21" bestFit="1" customWidth="1"/>
    <col min="4270" max="4270" width="15.28515625" bestFit="1" customWidth="1"/>
    <col min="4271" max="4271" width="21" bestFit="1" customWidth="1"/>
    <col min="4272" max="4272" width="15.28515625" bestFit="1" customWidth="1"/>
    <col min="4273" max="4273" width="21" bestFit="1" customWidth="1"/>
    <col min="4274" max="4274" width="15.28515625" bestFit="1" customWidth="1"/>
    <col min="4275" max="4275" width="21" bestFit="1" customWidth="1"/>
    <col min="4276" max="4276" width="15" bestFit="1" customWidth="1"/>
    <col min="4277" max="4277" width="21" bestFit="1" customWidth="1"/>
    <col min="4278" max="4278" width="15" bestFit="1" customWidth="1"/>
    <col min="4279" max="4279" width="21" bestFit="1" customWidth="1"/>
    <col min="4280" max="4280" width="15" bestFit="1" customWidth="1"/>
    <col min="4281" max="4281" width="21" bestFit="1" customWidth="1"/>
    <col min="4282" max="4282" width="15" bestFit="1" customWidth="1"/>
    <col min="4283" max="4283" width="21" bestFit="1" customWidth="1"/>
    <col min="4284" max="4284" width="15" bestFit="1" customWidth="1"/>
    <col min="4285" max="4285" width="21" bestFit="1" customWidth="1"/>
    <col min="4286" max="4286" width="15" bestFit="1" customWidth="1"/>
    <col min="4287" max="4287" width="21" bestFit="1" customWidth="1"/>
    <col min="4288" max="4288" width="15" bestFit="1" customWidth="1"/>
    <col min="4289" max="4289" width="21" bestFit="1" customWidth="1"/>
    <col min="4290" max="4290" width="15" bestFit="1" customWidth="1"/>
    <col min="4291" max="4291" width="21" bestFit="1" customWidth="1"/>
    <col min="4292" max="4292" width="15" bestFit="1" customWidth="1"/>
    <col min="4293" max="4293" width="21" bestFit="1" customWidth="1"/>
    <col min="4294" max="4294" width="15" bestFit="1" customWidth="1"/>
    <col min="4295" max="4295" width="21" bestFit="1" customWidth="1"/>
    <col min="4296" max="4296" width="15" bestFit="1" customWidth="1"/>
    <col min="4297" max="4297" width="21" bestFit="1" customWidth="1"/>
    <col min="4298" max="4298" width="14.28515625" bestFit="1" customWidth="1"/>
    <col min="4299" max="4299" width="21" bestFit="1" customWidth="1"/>
    <col min="4300" max="4300" width="15" bestFit="1" customWidth="1"/>
    <col min="4301" max="4301" width="21" bestFit="1" customWidth="1"/>
    <col min="4302" max="4302" width="13.28515625" bestFit="1" customWidth="1"/>
    <col min="4303" max="4303" width="21" bestFit="1" customWidth="1"/>
    <col min="4304" max="4304" width="13.28515625" bestFit="1" customWidth="1"/>
    <col min="4305" max="4305" width="21" bestFit="1" customWidth="1"/>
    <col min="4306" max="4306" width="13.28515625" bestFit="1" customWidth="1"/>
    <col min="4307" max="4307" width="21" bestFit="1" customWidth="1"/>
    <col min="4308" max="4308" width="13.28515625" bestFit="1" customWidth="1"/>
    <col min="4309" max="4309" width="21" bestFit="1" customWidth="1"/>
    <col min="4310" max="4310" width="13.28515625" bestFit="1" customWidth="1"/>
    <col min="4311" max="4311" width="21" bestFit="1" customWidth="1"/>
    <col min="4312" max="4312" width="13.28515625" bestFit="1" customWidth="1"/>
    <col min="4313" max="4313" width="21" bestFit="1" customWidth="1"/>
    <col min="4314" max="4314" width="35.85546875" bestFit="1" customWidth="1"/>
    <col min="4315" max="4315" width="21" bestFit="1" customWidth="1"/>
    <col min="4316" max="4316" width="30.5703125" bestFit="1" customWidth="1"/>
    <col min="4317" max="4317" width="21" bestFit="1" customWidth="1"/>
    <col min="4318" max="4318" width="38.5703125" bestFit="1" customWidth="1"/>
    <col min="4319" max="4319" width="21" bestFit="1" customWidth="1"/>
    <col min="4320" max="4320" width="28.5703125" bestFit="1" customWidth="1"/>
    <col min="4321" max="4321" width="21" bestFit="1" customWidth="1"/>
    <col min="4322" max="4322" width="21.85546875" bestFit="1" customWidth="1"/>
    <col min="4323" max="4323" width="21" bestFit="1" customWidth="1"/>
    <col min="4324" max="4324" width="21.140625" bestFit="1" customWidth="1"/>
    <col min="4325" max="4325" width="21" bestFit="1" customWidth="1"/>
    <col min="4326" max="4326" width="20.7109375" bestFit="1" customWidth="1"/>
    <col min="4327" max="4327" width="21" bestFit="1" customWidth="1"/>
    <col min="4328" max="4328" width="11.85546875" bestFit="1" customWidth="1"/>
    <col min="4329" max="4329" width="21" bestFit="1" customWidth="1"/>
    <col min="4330" max="4330" width="23.7109375" bestFit="1" customWidth="1"/>
    <col min="4331" max="4331" width="21" bestFit="1" customWidth="1"/>
    <col min="4332" max="4332" width="19.7109375" bestFit="1" customWidth="1"/>
    <col min="4333" max="4333" width="21" bestFit="1" customWidth="1"/>
    <col min="4334" max="4334" width="11.85546875" bestFit="1" customWidth="1"/>
    <col min="4335" max="4335" width="21" bestFit="1" customWidth="1"/>
    <col min="4336" max="4336" width="19" bestFit="1" customWidth="1"/>
    <col min="4337" max="4337" width="21" bestFit="1" customWidth="1"/>
    <col min="4338" max="4338" width="19" bestFit="1" customWidth="1"/>
    <col min="4339" max="4339" width="21" bestFit="1" customWidth="1"/>
    <col min="4340" max="4340" width="19" bestFit="1" customWidth="1"/>
    <col min="4341" max="4341" width="21" bestFit="1" customWidth="1"/>
    <col min="4342" max="4342" width="30.28515625" bestFit="1" customWidth="1"/>
    <col min="4343" max="4343" width="21" bestFit="1" customWidth="1"/>
    <col min="4344" max="4344" width="12.42578125" bestFit="1" customWidth="1"/>
    <col min="4345" max="4345" width="21" bestFit="1" customWidth="1"/>
    <col min="4346" max="4346" width="16.42578125" bestFit="1" customWidth="1"/>
    <col min="4347" max="4347" width="21" bestFit="1" customWidth="1"/>
    <col min="4348" max="4348" width="11.85546875" bestFit="1" customWidth="1"/>
    <col min="4349" max="4349" width="21" bestFit="1" customWidth="1"/>
    <col min="4350" max="4350" width="24.140625" bestFit="1" customWidth="1"/>
    <col min="4351" max="4351" width="21" bestFit="1" customWidth="1"/>
    <col min="4352" max="4352" width="29.85546875" bestFit="1" customWidth="1"/>
    <col min="4353" max="4353" width="21" bestFit="1" customWidth="1"/>
    <col min="4354" max="4354" width="29.85546875" bestFit="1" customWidth="1"/>
    <col min="4355" max="4355" width="21" bestFit="1" customWidth="1"/>
    <col min="4356" max="4356" width="29.85546875" bestFit="1" customWidth="1"/>
    <col min="4357" max="4357" width="21" bestFit="1" customWidth="1"/>
    <col min="4358" max="4358" width="30.42578125" bestFit="1" customWidth="1"/>
    <col min="4359" max="4359" width="21" bestFit="1" customWidth="1"/>
    <col min="4360" max="4360" width="33.28515625" bestFit="1" customWidth="1"/>
    <col min="4361" max="4361" width="21" bestFit="1" customWidth="1"/>
    <col min="4362" max="4362" width="35.42578125" bestFit="1" customWidth="1"/>
    <col min="4363" max="4363" width="21" bestFit="1" customWidth="1"/>
    <col min="4364" max="4364" width="35.42578125" bestFit="1" customWidth="1"/>
    <col min="4365" max="4365" width="21" bestFit="1" customWidth="1"/>
    <col min="4366" max="4366" width="22.28515625" bestFit="1" customWidth="1"/>
    <col min="4367" max="4367" width="21" bestFit="1" customWidth="1"/>
    <col min="4368" max="4368" width="22.28515625" bestFit="1" customWidth="1"/>
    <col min="4369" max="4369" width="21" bestFit="1" customWidth="1"/>
    <col min="4370" max="4370" width="22.28515625" bestFit="1" customWidth="1"/>
    <col min="4371" max="4371" width="21" bestFit="1" customWidth="1"/>
    <col min="4372" max="4372" width="22.28515625" bestFit="1" customWidth="1"/>
    <col min="4373" max="4373" width="21" bestFit="1" customWidth="1"/>
    <col min="4374" max="4374" width="22.28515625" bestFit="1" customWidth="1"/>
    <col min="4375" max="4375" width="21" bestFit="1" customWidth="1"/>
    <col min="4376" max="4376" width="22.28515625" bestFit="1" customWidth="1"/>
    <col min="4377" max="4377" width="21" bestFit="1" customWidth="1"/>
    <col min="4378" max="4378" width="22.28515625" bestFit="1" customWidth="1"/>
    <col min="4379" max="4379" width="21" bestFit="1" customWidth="1"/>
    <col min="4380" max="4380" width="22.28515625" bestFit="1" customWidth="1"/>
    <col min="4381" max="4381" width="21" bestFit="1" customWidth="1"/>
    <col min="4382" max="4382" width="22.28515625" bestFit="1" customWidth="1"/>
    <col min="4383" max="4383" width="21" bestFit="1" customWidth="1"/>
    <col min="4384" max="4384" width="22.28515625" bestFit="1" customWidth="1"/>
    <col min="4385" max="4385" width="21" bestFit="1" customWidth="1"/>
    <col min="4386" max="4386" width="22.28515625" bestFit="1" customWidth="1"/>
    <col min="4387" max="4387" width="21" bestFit="1" customWidth="1"/>
    <col min="4388" max="4388" width="22.28515625" bestFit="1" customWidth="1"/>
    <col min="4389" max="4389" width="21" bestFit="1" customWidth="1"/>
    <col min="4390" max="4390" width="22.28515625" bestFit="1" customWidth="1"/>
    <col min="4391" max="4391" width="21" bestFit="1" customWidth="1"/>
    <col min="4392" max="4392" width="19.140625" bestFit="1" customWidth="1"/>
    <col min="4393" max="4393" width="21" bestFit="1" customWidth="1"/>
    <col min="4394" max="4394" width="19.140625" bestFit="1" customWidth="1"/>
    <col min="4395" max="4395" width="21" bestFit="1" customWidth="1"/>
    <col min="4396" max="4396" width="28.85546875" bestFit="1" customWidth="1"/>
    <col min="4397" max="4397" width="21" bestFit="1" customWidth="1"/>
    <col min="4398" max="4398" width="28.85546875" bestFit="1" customWidth="1"/>
    <col min="4399" max="4399" width="21" bestFit="1" customWidth="1"/>
    <col min="4400" max="4400" width="25.85546875" bestFit="1" customWidth="1"/>
    <col min="4401" max="4401" width="21" bestFit="1" customWidth="1"/>
    <col min="4402" max="4402" width="26" bestFit="1" customWidth="1"/>
    <col min="4403" max="4403" width="21" bestFit="1" customWidth="1"/>
    <col min="4404" max="4404" width="19.7109375" bestFit="1" customWidth="1"/>
    <col min="4405" max="4405" width="21" bestFit="1" customWidth="1"/>
    <col min="4406" max="4406" width="22.140625" bestFit="1" customWidth="1"/>
    <col min="4407" max="4407" width="21" bestFit="1" customWidth="1"/>
    <col min="4408" max="4408" width="25.7109375" bestFit="1" customWidth="1"/>
    <col min="4409" max="4409" width="21" bestFit="1" customWidth="1"/>
    <col min="4410" max="4410" width="24" bestFit="1" customWidth="1"/>
    <col min="4411" max="4411" width="21" bestFit="1" customWidth="1"/>
    <col min="4412" max="4412" width="25.7109375" bestFit="1" customWidth="1"/>
    <col min="4413" max="4413" width="21" bestFit="1" customWidth="1"/>
    <col min="4414" max="4414" width="23.140625" bestFit="1" customWidth="1"/>
    <col min="4415" max="4415" width="21" bestFit="1" customWidth="1"/>
    <col min="4416" max="4416" width="23.5703125" bestFit="1" customWidth="1"/>
    <col min="4417" max="4417" width="21" bestFit="1" customWidth="1"/>
    <col min="4418" max="4418" width="32.28515625" bestFit="1" customWidth="1"/>
    <col min="4419" max="4419" width="21" bestFit="1" customWidth="1"/>
    <col min="4420" max="4420" width="20.5703125" bestFit="1" customWidth="1"/>
    <col min="4421" max="4421" width="21" bestFit="1" customWidth="1"/>
    <col min="4422" max="4422" width="16.140625" bestFit="1" customWidth="1"/>
    <col min="4423" max="4423" width="21" bestFit="1" customWidth="1"/>
    <col min="4424" max="4424" width="22.5703125" bestFit="1" customWidth="1"/>
    <col min="4425" max="4425" width="21" bestFit="1" customWidth="1"/>
    <col min="4426" max="4426" width="22.7109375" bestFit="1" customWidth="1"/>
    <col min="4427" max="4429" width="21" bestFit="1" customWidth="1"/>
    <col min="4430" max="4430" width="14.42578125" bestFit="1" customWidth="1"/>
    <col min="4431" max="4431" width="21" bestFit="1" customWidth="1"/>
    <col min="4432" max="4432" width="14.42578125" bestFit="1" customWidth="1"/>
    <col min="4433" max="4433" width="21" bestFit="1" customWidth="1"/>
    <col min="4434" max="4434" width="14.42578125" bestFit="1" customWidth="1"/>
    <col min="4435" max="4435" width="21" bestFit="1" customWidth="1"/>
    <col min="4436" max="4436" width="14.42578125" bestFit="1" customWidth="1"/>
    <col min="4437" max="4437" width="21" bestFit="1" customWidth="1"/>
    <col min="4438" max="4438" width="14.42578125" bestFit="1" customWidth="1"/>
    <col min="4439" max="4439" width="21" bestFit="1" customWidth="1"/>
    <col min="4440" max="4440" width="14.42578125" bestFit="1" customWidth="1"/>
    <col min="4441" max="4441" width="21" bestFit="1" customWidth="1"/>
    <col min="4442" max="4442" width="14.42578125" bestFit="1" customWidth="1"/>
    <col min="4443" max="4443" width="21" bestFit="1" customWidth="1"/>
    <col min="4444" max="4444" width="14.42578125" bestFit="1" customWidth="1"/>
    <col min="4445" max="4445" width="21" bestFit="1" customWidth="1"/>
    <col min="4446" max="4446" width="14.42578125" bestFit="1" customWidth="1"/>
    <col min="4447" max="4447" width="21" bestFit="1" customWidth="1"/>
    <col min="4448" max="4448" width="14.42578125" bestFit="1" customWidth="1"/>
    <col min="4449" max="4449" width="21" bestFit="1" customWidth="1"/>
    <col min="4450" max="4450" width="14.42578125" bestFit="1" customWidth="1"/>
    <col min="4451" max="4451" width="21" bestFit="1" customWidth="1"/>
    <col min="4452" max="4452" width="14.42578125" bestFit="1" customWidth="1"/>
    <col min="4453" max="4453" width="21" bestFit="1" customWidth="1"/>
    <col min="4454" max="4454" width="14.42578125" bestFit="1" customWidth="1"/>
    <col min="4455" max="4455" width="21" bestFit="1" customWidth="1"/>
    <col min="4456" max="4456" width="14.42578125" bestFit="1" customWidth="1"/>
    <col min="4457" max="4457" width="21" bestFit="1" customWidth="1"/>
    <col min="4458" max="4458" width="14.42578125" bestFit="1" customWidth="1"/>
    <col min="4459" max="4459" width="21" bestFit="1" customWidth="1"/>
    <col min="4460" max="4460" width="14.42578125" bestFit="1" customWidth="1"/>
    <col min="4461" max="4461" width="21" bestFit="1" customWidth="1"/>
    <col min="4462" max="4462" width="14.42578125" bestFit="1" customWidth="1"/>
    <col min="4463" max="4463" width="21" bestFit="1" customWidth="1"/>
    <col min="4464" max="4464" width="14.42578125" bestFit="1" customWidth="1"/>
    <col min="4465" max="4465" width="21" bestFit="1" customWidth="1"/>
    <col min="4466" max="4466" width="17.7109375" bestFit="1" customWidth="1"/>
    <col min="4467" max="4467" width="21" bestFit="1" customWidth="1"/>
    <col min="4468" max="4468" width="17.42578125" bestFit="1" customWidth="1"/>
    <col min="4469" max="4469" width="21" bestFit="1" customWidth="1"/>
    <col min="4470" max="4470" width="17.7109375" bestFit="1" customWidth="1"/>
    <col min="4471" max="4471" width="21" bestFit="1" customWidth="1"/>
    <col min="4472" max="4472" width="17.85546875" bestFit="1" customWidth="1"/>
    <col min="4473" max="4473" width="21" bestFit="1" customWidth="1"/>
    <col min="4474" max="4474" width="17.85546875" bestFit="1" customWidth="1"/>
    <col min="4475" max="4475" width="21" bestFit="1" customWidth="1"/>
    <col min="4476" max="4476" width="17.85546875" bestFit="1" customWidth="1"/>
    <col min="4477" max="4477" width="21" bestFit="1" customWidth="1"/>
    <col min="4478" max="4478" width="17.85546875" bestFit="1" customWidth="1"/>
    <col min="4479" max="4479" width="21" bestFit="1" customWidth="1"/>
    <col min="4480" max="4480" width="17.85546875" bestFit="1" customWidth="1"/>
    <col min="4481" max="4481" width="21" bestFit="1" customWidth="1"/>
    <col min="4482" max="4482" width="17.85546875" bestFit="1" customWidth="1"/>
    <col min="4483" max="4483" width="21" bestFit="1" customWidth="1"/>
    <col min="4484" max="4484" width="17.5703125" bestFit="1" customWidth="1"/>
    <col min="4485" max="4485" width="21" bestFit="1" customWidth="1"/>
    <col min="4486" max="4486" width="17.7109375" bestFit="1" customWidth="1"/>
    <col min="4487" max="4487" width="21" bestFit="1" customWidth="1"/>
    <col min="4488" max="4488" width="23.85546875" bestFit="1" customWidth="1"/>
    <col min="4489" max="4489" width="21" bestFit="1" customWidth="1"/>
    <col min="4490" max="4490" width="32.7109375" bestFit="1" customWidth="1"/>
    <col min="4491" max="4491" width="21" bestFit="1" customWidth="1"/>
    <col min="4492" max="4492" width="33" bestFit="1" customWidth="1"/>
    <col min="4493" max="4493" width="21" bestFit="1" customWidth="1"/>
    <col min="4494" max="4494" width="27.85546875" bestFit="1" customWidth="1"/>
    <col min="4495" max="4495" width="21" bestFit="1" customWidth="1"/>
    <col min="4496" max="4496" width="53.7109375" bestFit="1" customWidth="1"/>
    <col min="4497" max="4497" width="21" bestFit="1" customWidth="1"/>
    <col min="4498" max="4498" width="34.140625" bestFit="1" customWidth="1"/>
    <col min="4499" max="4499" width="21" bestFit="1" customWidth="1"/>
    <col min="4500" max="4500" width="29.140625" bestFit="1" customWidth="1"/>
    <col min="4501" max="4501" width="21" bestFit="1" customWidth="1"/>
    <col min="4502" max="4502" width="23.5703125" bestFit="1" customWidth="1"/>
    <col min="4503" max="4503" width="21" bestFit="1" customWidth="1"/>
    <col min="4504" max="4504" width="14.42578125" bestFit="1" customWidth="1"/>
    <col min="4505" max="4505" width="21" bestFit="1" customWidth="1"/>
    <col min="4506" max="4506" width="21.42578125" bestFit="1" customWidth="1"/>
    <col min="4507" max="4507" width="21" bestFit="1" customWidth="1"/>
    <col min="4508" max="4508" width="24.5703125" bestFit="1" customWidth="1"/>
    <col min="4509" max="4509" width="21" bestFit="1" customWidth="1"/>
    <col min="4510" max="4510" width="22.7109375" bestFit="1" customWidth="1"/>
    <col min="4511" max="4511" width="21" bestFit="1" customWidth="1"/>
    <col min="4512" max="4512" width="26.28515625" bestFit="1" customWidth="1"/>
    <col min="4513" max="4513" width="21" bestFit="1" customWidth="1"/>
    <col min="4514" max="4514" width="26.28515625" bestFit="1" customWidth="1"/>
    <col min="4515" max="4515" width="21" bestFit="1" customWidth="1"/>
    <col min="4516" max="4516" width="19.7109375" bestFit="1" customWidth="1"/>
    <col min="4517" max="4517" width="21" bestFit="1" customWidth="1"/>
    <col min="4518" max="4518" width="20.42578125" bestFit="1" customWidth="1"/>
    <col min="4519" max="4519" width="21" bestFit="1" customWidth="1"/>
    <col min="4520" max="4520" width="26" bestFit="1" customWidth="1"/>
    <col min="4521" max="4521" width="21" bestFit="1" customWidth="1"/>
    <col min="4522" max="4522" width="20" bestFit="1" customWidth="1"/>
    <col min="4523" max="4523" width="21" bestFit="1" customWidth="1"/>
    <col min="4524" max="4524" width="22.85546875" bestFit="1" customWidth="1"/>
    <col min="4525" max="4525" width="21" bestFit="1" customWidth="1"/>
    <col min="4526" max="4526" width="20.140625" bestFit="1" customWidth="1"/>
    <col min="4527" max="4527" width="21" bestFit="1" customWidth="1"/>
    <col min="4528" max="4528" width="20.140625" bestFit="1" customWidth="1"/>
    <col min="4529" max="4529" width="21" bestFit="1" customWidth="1"/>
    <col min="4530" max="4530" width="24.5703125" bestFit="1" customWidth="1"/>
    <col min="4531" max="4531" width="21" bestFit="1" customWidth="1"/>
    <col min="4532" max="4532" width="24" bestFit="1" customWidth="1"/>
    <col min="4533" max="4533" width="21" bestFit="1" customWidth="1"/>
    <col min="4534" max="4534" width="21.140625" bestFit="1" customWidth="1"/>
    <col min="4535" max="4535" width="21" bestFit="1" customWidth="1"/>
    <col min="4536" max="4536" width="21.85546875" bestFit="1" customWidth="1"/>
    <col min="4537" max="4537" width="21" bestFit="1" customWidth="1"/>
    <col min="4538" max="4538" width="22.85546875" bestFit="1" customWidth="1"/>
    <col min="4539" max="4539" width="21" bestFit="1" customWidth="1"/>
    <col min="4540" max="4540" width="22.28515625" bestFit="1" customWidth="1"/>
    <col min="4541" max="4541" width="21" bestFit="1" customWidth="1"/>
    <col min="4542" max="4542" width="21.7109375" bestFit="1" customWidth="1"/>
    <col min="4543" max="4543" width="21" bestFit="1" customWidth="1"/>
    <col min="4544" max="4544" width="24.28515625" bestFit="1" customWidth="1"/>
    <col min="4545" max="4545" width="21" bestFit="1" customWidth="1"/>
    <col min="4546" max="4546" width="23.5703125" bestFit="1" customWidth="1"/>
    <col min="4547" max="4547" width="21" bestFit="1" customWidth="1"/>
    <col min="4548" max="4548" width="22.85546875" bestFit="1" customWidth="1"/>
    <col min="4549" max="4549" width="21" bestFit="1" customWidth="1"/>
    <col min="4550" max="4550" width="14.85546875" bestFit="1" customWidth="1"/>
    <col min="4551" max="4551" width="21" bestFit="1" customWidth="1"/>
    <col min="4552" max="4552" width="35.5703125" bestFit="1" customWidth="1"/>
    <col min="4553" max="4553" width="21" bestFit="1" customWidth="1"/>
    <col min="4554" max="4554" width="17.85546875" bestFit="1" customWidth="1"/>
    <col min="4555" max="4555" width="21" bestFit="1" customWidth="1"/>
    <col min="4556" max="4556" width="19" bestFit="1" customWidth="1"/>
    <col min="4557" max="4557" width="21" bestFit="1" customWidth="1"/>
    <col min="4558" max="4558" width="17.28515625" bestFit="1" customWidth="1"/>
    <col min="4559" max="4559" width="21" bestFit="1" customWidth="1"/>
    <col min="4560" max="4560" width="18.140625" bestFit="1" customWidth="1"/>
    <col min="4561" max="4561" width="21" bestFit="1" customWidth="1"/>
    <col min="4562" max="4562" width="18.85546875" bestFit="1" customWidth="1"/>
    <col min="4563" max="4563" width="21" bestFit="1" customWidth="1"/>
    <col min="4564" max="4564" width="19.85546875" bestFit="1" customWidth="1"/>
    <col min="4565" max="4565" width="21" bestFit="1" customWidth="1"/>
    <col min="4566" max="4566" width="24.5703125" bestFit="1" customWidth="1"/>
    <col min="4567" max="4567" width="21" bestFit="1" customWidth="1"/>
    <col min="4568" max="4568" width="12.7109375" bestFit="1" customWidth="1"/>
    <col min="4569" max="4569" width="21" bestFit="1" customWidth="1"/>
    <col min="4570" max="4570" width="20.140625" bestFit="1" customWidth="1"/>
    <col min="4571" max="4571" width="21" bestFit="1" customWidth="1"/>
    <col min="4572" max="4572" width="14" bestFit="1" customWidth="1"/>
    <col min="4573" max="4573" width="21" bestFit="1" customWidth="1"/>
    <col min="4574" max="4574" width="18.42578125" bestFit="1" customWidth="1"/>
    <col min="4575" max="4575" width="21" bestFit="1" customWidth="1"/>
    <col min="4576" max="4576" width="49.42578125" bestFit="1" customWidth="1"/>
    <col min="4577" max="4577" width="21" bestFit="1" customWidth="1"/>
    <col min="4578" max="4578" width="52.140625" bestFit="1" customWidth="1"/>
    <col min="4579" max="4579" width="21" bestFit="1" customWidth="1"/>
    <col min="4580" max="4580" width="13.7109375" bestFit="1" customWidth="1"/>
    <col min="4581" max="4581" width="21" bestFit="1" customWidth="1"/>
    <col min="4582" max="4582" width="22.28515625" bestFit="1" customWidth="1"/>
    <col min="4583" max="4583" width="21" bestFit="1" customWidth="1"/>
    <col min="4584" max="4584" width="38.28515625" bestFit="1" customWidth="1"/>
    <col min="4585" max="4585" width="21" bestFit="1" customWidth="1"/>
    <col min="4586" max="4586" width="31.7109375" bestFit="1" customWidth="1"/>
    <col min="4587" max="4587" width="21" bestFit="1" customWidth="1"/>
    <col min="4588" max="4588" width="20.42578125" bestFit="1" customWidth="1"/>
    <col min="4589" max="4589" width="21" bestFit="1" customWidth="1"/>
    <col min="4590" max="4590" width="20.42578125" bestFit="1" customWidth="1"/>
    <col min="4591" max="4591" width="21" bestFit="1" customWidth="1"/>
    <col min="4592" max="4592" width="23.28515625" bestFit="1" customWidth="1"/>
    <col min="4593" max="4593" width="21" bestFit="1" customWidth="1"/>
    <col min="4594" max="4594" width="19.140625" bestFit="1" customWidth="1"/>
    <col min="4595" max="4595" width="21" bestFit="1" customWidth="1"/>
    <col min="4596" max="4596" width="28" bestFit="1" customWidth="1"/>
    <col min="4597" max="4597" width="21" bestFit="1" customWidth="1"/>
    <col min="4598" max="4598" width="45.140625" bestFit="1" customWidth="1"/>
    <col min="4599" max="4599" width="21" bestFit="1" customWidth="1"/>
    <col min="4600" max="4600" width="51.85546875" bestFit="1" customWidth="1"/>
    <col min="4601" max="4601" width="21" bestFit="1" customWidth="1"/>
    <col min="4602" max="4602" width="20.5703125" bestFit="1" customWidth="1"/>
    <col min="4603" max="4603" width="21" bestFit="1" customWidth="1"/>
    <col min="4604" max="4604" width="18.85546875" bestFit="1" customWidth="1"/>
    <col min="4605" max="4605" width="21" bestFit="1" customWidth="1"/>
    <col min="4606" max="4606" width="20.42578125" bestFit="1" customWidth="1"/>
    <col min="4607" max="4607" width="21" bestFit="1" customWidth="1"/>
    <col min="4608" max="4608" width="33.85546875" bestFit="1" customWidth="1"/>
    <col min="4609" max="4609" width="21" bestFit="1" customWidth="1"/>
    <col min="4610" max="4610" width="40.140625" bestFit="1" customWidth="1"/>
    <col min="4611" max="4611" width="21" bestFit="1" customWidth="1"/>
    <col min="4612" max="4612" width="31.42578125" bestFit="1" customWidth="1"/>
    <col min="4613" max="4613" width="21" bestFit="1" customWidth="1"/>
    <col min="4614" max="4614" width="27.42578125" bestFit="1" customWidth="1"/>
    <col min="4615" max="4615" width="21" bestFit="1" customWidth="1"/>
    <col min="4616" max="4616" width="34.7109375" bestFit="1" customWidth="1"/>
    <col min="4617" max="4617" width="21" bestFit="1" customWidth="1"/>
    <col min="4618" max="4618" width="12" bestFit="1" customWidth="1"/>
    <col min="4619" max="4619" width="21" bestFit="1" customWidth="1"/>
    <col min="4620" max="4620" width="39" bestFit="1" customWidth="1"/>
    <col min="4621" max="4621" width="21" bestFit="1" customWidth="1"/>
    <col min="4622" max="4622" width="18.140625" bestFit="1" customWidth="1"/>
    <col min="4623" max="4623" width="21" bestFit="1" customWidth="1"/>
    <col min="4624" max="4624" width="45.5703125" bestFit="1" customWidth="1"/>
    <col min="4625" max="4625" width="21" bestFit="1" customWidth="1"/>
    <col min="4626" max="4626" width="35.5703125" bestFit="1" customWidth="1"/>
    <col min="4627" max="4627" width="21" bestFit="1" customWidth="1"/>
    <col min="4628" max="4628" width="11.85546875" bestFit="1" customWidth="1"/>
    <col min="4629" max="4629" width="21" bestFit="1" customWidth="1"/>
    <col min="4630" max="4630" width="11.85546875" bestFit="1" customWidth="1"/>
    <col min="4631" max="4631" width="21" bestFit="1" customWidth="1"/>
    <col min="4632" max="4632" width="11.85546875" bestFit="1" customWidth="1"/>
    <col min="4633" max="4633" width="21" bestFit="1" customWidth="1"/>
    <col min="4634" max="4634" width="11.85546875" bestFit="1" customWidth="1"/>
    <col min="4635" max="4635" width="21" bestFit="1" customWidth="1"/>
    <col min="4636" max="4636" width="11.85546875" bestFit="1" customWidth="1"/>
    <col min="4637" max="4637" width="21" bestFit="1" customWidth="1"/>
    <col min="4638" max="4638" width="21.5703125" bestFit="1" customWidth="1"/>
    <col min="4639" max="4639" width="21" bestFit="1" customWidth="1"/>
    <col min="4640" max="4640" width="26.85546875" bestFit="1" customWidth="1"/>
    <col min="4641" max="4641" width="21" bestFit="1" customWidth="1"/>
    <col min="4642" max="4642" width="18.28515625" bestFit="1" customWidth="1"/>
    <col min="4643" max="4643" width="21" bestFit="1" customWidth="1"/>
    <col min="4644" max="4644" width="17.7109375" bestFit="1" customWidth="1"/>
    <col min="4645" max="4645" width="21" bestFit="1" customWidth="1"/>
    <col min="4646" max="4646" width="18.28515625" bestFit="1" customWidth="1"/>
    <col min="4647" max="4647" width="21" bestFit="1" customWidth="1"/>
    <col min="4648" max="4648" width="18" bestFit="1" customWidth="1"/>
    <col min="4649" max="4649" width="21" bestFit="1" customWidth="1"/>
    <col min="4650" max="4650" width="17.42578125" bestFit="1" customWidth="1"/>
    <col min="4651" max="4651" width="21" bestFit="1" customWidth="1"/>
    <col min="4652" max="4652" width="17.42578125" bestFit="1" customWidth="1"/>
    <col min="4653" max="4653" width="21" bestFit="1" customWidth="1"/>
    <col min="4654" max="4654" width="12.5703125" bestFit="1" customWidth="1"/>
    <col min="4655" max="4655" width="21" bestFit="1" customWidth="1"/>
    <col min="4656" max="4656" width="13.7109375" bestFit="1" customWidth="1"/>
    <col min="4657" max="4657" width="21" bestFit="1" customWidth="1"/>
    <col min="4658" max="4658" width="13.85546875" bestFit="1" customWidth="1"/>
    <col min="4659" max="4659" width="21" bestFit="1" customWidth="1"/>
    <col min="4660" max="4660" width="14.28515625" bestFit="1" customWidth="1"/>
    <col min="4661" max="4661" width="21" bestFit="1" customWidth="1"/>
    <col min="4662" max="4662" width="30.28515625" bestFit="1" customWidth="1"/>
    <col min="4663" max="4663" width="21" bestFit="1" customWidth="1"/>
    <col min="4664" max="4664" width="28.28515625" bestFit="1" customWidth="1"/>
    <col min="4665" max="4665" width="21" bestFit="1" customWidth="1"/>
    <col min="4666" max="4666" width="24.140625" bestFit="1" customWidth="1"/>
    <col min="4667" max="4667" width="21" bestFit="1" customWidth="1"/>
    <col min="4668" max="4668" width="44.5703125" bestFit="1" customWidth="1"/>
    <col min="4669" max="4669" width="21" bestFit="1" customWidth="1"/>
    <col min="4670" max="4670" width="38.28515625" bestFit="1" customWidth="1"/>
    <col min="4671" max="4671" width="21" bestFit="1" customWidth="1"/>
    <col min="4672" max="4672" width="27.85546875" bestFit="1" customWidth="1"/>
    <col min="4673" max="4673" width="21" bestFit="1" customWidth="1"/>
    <col min="4674" max="4674" width="23.42578125" bestFit="1" customWidth="1"/>
    <col min="4675" max="4675" width="21" bestFit="1" customWidth="1"/>
    <col min="4676" max="4676" width="25.5703125" bestFit="1" customWidth="1"/>
    <col min="4677" max="4677" width="21" bestFit="1" customWidth="1"/>
    <col min="4678" max="4678" width="23.5703125" bestFit="1" customWidth="1"/>
    <col min="4679" max="4679" width="21" bestFit="1" customWidth="1"/>
    <col min="4680" max="4680" width="23.5703125" bestFit="1" customWidth="1"/>
    <col min="4681" max="4681" width="21" bestFit="1" customWidth="1"/>
    <col min="4682" max="4682" width="16.85546875" bestFit="1" customWidth="1"/>
    <col min="4683" max="4683" width="21" bestFit="1" customWidth="1"/>
    <col min="4684" max="4684" width="16.7109375" bestFit="1" customWidth="1"/>
    <col min="4685" max="4685" width="21" bestFit="1" customWidth="1"/>
    <col min="4686" max="4686" width="12.85546875" bestFit="1" customWidth="1"/>
    <col min="4687" max="4687" width="21" bestFit="1" customWidth="1"/>
    <col min="4688" max="4688" width="16.7109375" bestFit="1" customWidth="1"/>
    <col min="4689" max="4689" width="21" bestFit="1" customWidth="1"/>
    <col min="4690" max="4690" width="16.85546875" bestFit="1" customWidth="1"/>
    <col min="4691" max="4691" width="21" bestFit="1" customWidth="1"/>
    <col min="4692" max="4692" width="17.42578125" bestFit="1" customWidth="1"/>
    <col min="4693" max="4693" width="21" bestFit="1" customWidth="1"/>
    <col min="4694" max="4694" width="17.42578125" bestFit="1" customWidth="1"/>
    <col min="4695" max="4695" width="21" bestFit="1" customWidth="1"/>
    <col min="4696" max="4696" width="23.140625" bestFit="1" customWidth="1"/>
    <col min="4697" max="4697" width="21" bestFit="1" customWidth="1"/>
    <col min="4698" max="4698" width="23.5703125" bestFit="1" customWidth="1"/>
    <col min="4699" max="4699" width="21" bestFit="1" customWidth="1"/>
    <col min="4700" max="4700" width="23.5703125" bestFit="1" customWidth="1"/>
    <col min="4701" max="4701" width="21" bestFit="1" customWidth="1"/>
    <col min="4702" max="4702" width="23.5703125" bestFit="1" customWidth="1"/>
    <col min="4703" max="4703" width="21" bestFit="1" customWidth="1"/>
    <col min="4704" max="4704" width="17.42578125" bestFit="1" customWidth="1"/>
    <col min="4705" max="4705" width="21" bestFit="1" customWidth="1"/>
    <col min="4706" max="4706" width="17.42578125" bestFit="1" customWidth="1"/>
    <col min="4707" max="4707" width="21" bestFit="1" customWidth="1"/>
    <col min="4708" max="4708" width="17.28515625" bestFit="1" customWidth="1"/>
    <col min="4709" max="4709" width="21" bestFit="1" customWidth="1"/>
    <col min="4710" max="4710" width="16.7109375" bestFit="1" customWidth="1"/>
    <col min="4711" max="4711" width="21" bestFit="1" customWidth="1"/>
    <col min="4712" max="4712" width="23.42578125" bestFit="1" customWidth="1"/>
    <col min="4713" max="4713" width="21" bestFit="1" customWidth="1"/>
    <col min="4714" max="4714" width="23.5703125" bestFit="1" customWidth="1"/>
    <col min="4715" max="4715" width="21" bestFit="1" customWidth="1"/>
    <col min="4716" max="4716" width="23.5703125" bestFit="1" customWidth="1"/>
    <col min="4717" max="4717" width="21" bestFit="1" customWidth="1"/>
    <col min="4718" max="4718" width="23.5703125" bestFit="1" customWidth="1"/>
    <col min="4719" max="4719" width="21" bestFit="1" customWidth="1"/>
    <col min="4720" max="4720" width="24.7109375" bestFit="1" customWidth="1"/>
    <col min="4721" max="4721" width="21" bestFit="1" customWidth="1"/>
    <col min="4722" max="4722" width="18.7109375" bestFit="1" customWidth="1"/>
    <col min="4723" max="4723" width="21" bestFit="1" customWidth="1"/>
    <col min="4724" max="4724" width="24.85546875" bestFit="1" customWidth="1"/>
    <col min="4725" max="4725" width="21" bestFit="1" customWidth="1"/>
    <col min="4726" max="4726" width="18.5703125" bestFit="1" customWidth="1"/>
    <col min="4727" max="4727" width="21" bestFit="1" customWidth="1"/>
    <col min="4728" max="4728" width="18.7109375" bestFit="1" customWidth="1"/>
    <col min="4729" max="4729" width="21" bestFit="1" customWidth="1"/>
    <col min="4730" max="4730" width="22.7109375" bestFit="1" customWidth="1"/>
    <col min="4731" max="4731" width="21" bestFit="1" customWidth="1"/>
    <col min="4732" max="4732" width="22.28515625" bestFit="1" customWidth="1"/>
    <col min="4733" max="4733" width="21" bestFit="1" customWidth="1"/>
    <col min="4734" max="4734" width="22.7109375" bestFit="1" customWidth="1"/>
    <col min="4735" max="4735" width="21" bestFit="1" customWidth="1"/>
    <col min="4736" max="4736" width="22.28515625" bestFit="1" customWidth="1"/>
    <col min="4737" max="4737" width="21" bestFit="1" customWidth="1"/>
    <col min="4738" max="4738" width="19.7109375" bestFit="1" customWidth="1"/>
    <col min="4739" max="4741" width="21" bestFit="1" customWidth="1"/>
    <col min="4742" max="4742" width="20.28515625" bestFit="1" customWidth="1"/>
    <col min="4743" max="4743" width="21" bestFit="1" customWidth="1"/>
    <col min="4744" max="4744" width="20.5703125" bestFit="1" customWidth="1"/>
    <col min="4745" max="4745" width="21" bestFit="1" customWidth="1"/>
    <col min="4746" max="4746" width="25" bestFit="1" customWidth="1"/>
    <col min="4747" max="4747" width="21" bestFit="1" customWidth="1"/>
    <col min="4748" max="4748" width="30" bestFit="1" customWidth="1"/>
    <col min="4749" max="4749" width="21" bestFit="1" customWidth="1"/>
    <col min="4750" max="4750" width="29.28515625" bestFit="1" customWidth="1"/>
    <col min="4751" max="4751" width="21" bestFit="1" customWidth="1"/>
    <col min="4752" max="4752" width="34.85546875" bestFit="1" customWidth="1"/>
    <col min="4753" max="4753" width="21" bestFit="1" customWidth="1"/>
    <col min="4754" max="4754" width="31.42578125" bestFit="1" customWidth="1"/>
    <col min="4755" max="4755" width="21" bestFit="1" customWidth="1"/>
    <col min="4756" max="4756" width="31.85546875" bestFit="1" customWidth="1"/>
    <col min="4757" max="4757" width="21" bestFit="1" customWidth="1"/>
    <col min="4758" max="4758" width="22.7109375" bestFit="1" customWidth="1"/>
    <col min="4759" max="4759" width="21" bestFit="1" customWidth="1"/>
    <col min="4760" max="4760" width="18.5703125" bestFit="1" customWidth="1"/>
    <col min="4761" max="4761" width="21" bestFit="1" customWidth="1"/>
    <col min="4762" max="4762" width="20" bestFit="1" customWidth="1"/>
    <col min="4763" max="4763" width="21" bestFit="1" customWidth="1"/>
    <col min="4764" max="4764" width="22.140625" bestFit="1" customWidth="1"/>
    <col min="4765" max="4765" width="21" bestFit="1" customWidth="1"/>
    <col min="4766" max="4766" width="22" bestFit="1" customWidth="1"/>
    <col min="4767" max="4767" width="21" bestFit="1" customWidth="1"/>
    <col min="4768" max="4768" width="22.85546875" bestFit="1" customWidth="1"/>
    <col min="4769" max="4769" width="21" bestFit="1" customWidth="1"/>
    <col min="4770" max="4770" width="22.42578125" bestFit="1" customWidth="1"/>
    <col min="4771" max="4771" width="21" bestFit="1" customWidth="1"/>
    <col min="4772" max="4772" width="23.28515625" bestFit="1" customWidth="1"/>
    <col min="4773" max="4773" width="21" bestFit="1" customWidth="1"/>
    <col min="4774" max="4774" width="44.7109375" bestFit="1" customWidth="1"/>
    <col min="4775" max="4775" width="21" bestFit="1" customWidth="1"/>
    <col min="4776" max="4776" width="61.85546875" bestFit="1" customWidth="1"/>
    <col min="4777" max="4777" width="21" bestFit="1" customWidth="1"/>
    <col min="4778" max="4778" width="39.28515625" bestFit="1" customWidth="1"/>
    <col min="4779" max="4779" width="21" bestFit="1" customWidth="1"/>
    <col min="4780" max="4780" width="43.7109375" bestFit="1" customWidth="1"/>
    <col min="4781" max="4781" width="21" bestFit="1" customWidth="1"/>
    <col min="4782" max="4782" width="43.28515625" bestFit="1" customWidth="1"/>
    <col min="4783" max="4783" width="21" bestFit="1" customWidth="1"/>
    <col min="4784" max="4784" width="57.28515625" bestFit="1" customWidth="1"/>
    <col min="4785" max="4785" width="21" bestFit="1" customWidth="1"/>
    <col min="4786" max="4786" width="41.85546875" bestFit="1" customWidth="1"/>
    <col min="4787" max="4787" width="21" bestFit="1" customWidth="1"/>
    <col min="4788" max="4788" width="46" bestFit="1" customWidth="1"/>
    <col min="4789" max="4789" width="21" bestFit="1" customWidth="1"/>
    <col min="4790" max="4790" width="29.85546875" bestFit="1" customWidth="1"/>
    <col min="4791" max="4791" width="21" bestFit="1" customWidth="1"/>
    <col min="4792" max="4792" width="23.85546875" bestFit="1" customWidth="1"/>
    <col min="4793" max="4793" width="21" bestFit="1" customWidth="1"/>
    <col min="4794" max="4794" width="28.5703125" bestFit="1" customWidth="1"/>
    <col min="4795" max="4795" width="21" bestFit="1" customWidth="1"/>
    <col min="4796" max="4796" width="33.140625" bestFit="1" customWidth="1"/>
    <col min="4797" max="4797" width="21" bestFit="1" customWidth="1"/>
    <col min="4798" max="4798" width="38.42578125" bestFit="1" customWidth="1"/>
    <col min="4799" max="4799" width="21" bestFit="1" customWidth="1"/>
    <col min="4800" max="4800" width="33.140625" bestFit="1" customWidth="1"/>
    <col min="4801" max="4801" width="21" bestFit="1" customWidth="1"/>
    <col min="4802" max="4802" width="32.42578125" bestFit="1" customWidth="1"/>
    <col min="4803" max="4803" width="21" bestFit="1" customWidth="1"/>
    <col min="4804" max="4804" width="28.42578125" bestFit="1" customWidth="1"/>
    <col min="4805" max="4805" width="21" bestFit="1" customWidth="1"/>
    <col min="4806" max="4806" width="35.85546875" bestFit="1" customWidth="1"/>
    <col min="4807" max="4807" width="21" bestFit="1" customWidth="1"/>
    <col min="4808" max="4808" width="34.28515625" bestFit="1" customWidth="1"/>
    <col min="4809" max="4809" width="21" bestFit="1" customWidth="1"/>
    <col min="4810" max="4810" width="29.42578125" bestFit="1" customWidth="1"/>
    <col min="4811" max="4811" width="21" bestFit="1" customWidth="1"/>
    <col min="4812" max="4812" width="34.7109375" bestFit="1" customWidth="1"/>
    <col min="4813" max="4813" width="21" bestFit="1" customWidth="1"/>
    <col min="4814" max="4814" width="29.28515625" bestFit="1" customWidth="1"/>
    <col min="4815" max="4815" width="21" bestFit="1" customWidth="1"/>
    <col min="4816" max="4816" width="44" bestFit="1" customWidth="1"/>
    <col min="4817" max="4817" width="21" bestFit="1" customWidth="1"/>
    <col min="4818" max="4818" width="44" bestFit="1" customWidth="1"/>
    <col min="4819" max="4819" width="21" bestFit="1" customWidth="1"/>
    <col min="4820" max="4820" width="44" bestFit="1" customWidth="1"/>
    <col min="4821" max="4821" width="21" bestFit="1" customWidth="1"/>
    <col min="4822" max="4822" width="44" bestFit="1" customWidth="1"/>
    <col min="4823" max="4823" width="21" bestFit="1" customWidth="1"/>
    <col min="4824" max="4824" width="44" bestFit="1" customWidth="1"/>
    <col min="4825" max="4825" width="21" bestFit="1" customWidth="1"/>
    <col min="4826" max="4826" width="44" bestFit="1" customWidth="1"/>
    <col min="4827" max="4827" width="21" bestFit="1" customWidth="1"/>
    <col min="4828" max="4828" width="44" bestFit="1" customWidth="1"/>
    <col min="4829" max="4829" width="21" bestFit="1" customWidth="1"/>
    <col min="4830" max="4830" width="43" bestFit="1" customWidth="1"/>
    <col min="4831" max="4831" width="21" bestFit="1" customWidth="1"/>
    <col min="4832" max="4832" width="43" bestFit="1" customWidth="1"/>
    <col min="4833" max="4833" width="21" bestFit="1" customWidth="1"/>
    <col min="4834" max="4834" width="43" bestFit="1" customWidth="1"/>
    <col min="4835" max="4835" width="21" bestFit="1" customWidth="1"/>
    <col min="4836" max="4836" width="43" bestFit="1" customWidth="1"/>
    <col min="4837" max="4837" width="21" bestFit="1" customWidth="1"/>
    <col min="4838" max="4838" width="43" bestFit="1" customWidth="1"/>
    <col min="4839" max="4839" width="21" bestFit="1" customWidth="1"/>
    <col min="4840" max="4840" width="43" bestFit="1" customWidth="1"/>
    <col min="4841" max="4841" width="21" bestFit="1" customWidth="1"/>
    <col min="4842" max="4842" width="43" bestFit="1" customWidth="1"/>
    <col min="4843" max="4843" width="21" bestFit="1" customWidth="1"/>
    <col min="4844" max="4844" width="43" bestFit="1" customWidth="1"/>
    <col min="4845" max="4845" width="21" bestFit="1" customWidth="1"/>
    <col min="4846" max="4846" width="43" bestFit="1" customWidth="1"/>
    <col min="4847" max="4847" width="21" bestFit="1" customWidth="1"/>
    <col min="4848" max="4848" width="43" bestFit="1" customWidth="1"/>
    <col min="4849" max="4849" width="21" bestFit="1" customWidth="1"/>
    <col min="4850" max="4850" width="43" bestFit="1" customWidth="1"/>
    <col min="4851" max="4851" width="21" bestFit="1" customWidth="1"/>
    <col min="4852" max="4852" width="43" bestFit="1" customWidth="1"/>
    <col min="4853" max="4853" width="21" bestFit="1" customWidth="1"/>
    <col min="4854" max="4854" width="17.85546875" bestFit="1" customWidth="1"/>
    <col min="4855" max="4855" width="21" bestFit="1" customWidth="1"/>
    <col min="4856" max="4856" width="18.7109375" bestFit="1" customWidth="1"/>
    <col min="4857" max="4857" width="21" bestFit="1" customWidth="1"/>
    <col min="4858" max="4858" width="18.7109375" bestFit="1" customWidth="1"/>
    <col min="4859" max="4859" width="21" bestFit="1" customWidth="1"/>
    <col min="4860" max="4860" width="18.7109375" bestFit="1" customWidth="1"/>
    <col min="4861" max="4861" width="21" bestFit="1" customWidth="1"/>
    <col min="4862" max="4862" width="17.7109375" bestFit="1" customWidth="1"/>
    <col min="4863" max="4863" width="21" bestFit="1" customWidth="1"/>
    <col min="4864" max="4864" width="17.7109375" bestFit="1" customWidth="1"/>
    <col min="4865" max="4865" width="21" bestFit="1" customWidth="1"/>
    <col min="4866" max="4866" width="18" bestFit="1" customWidth="1"/>
    <col min="4867" max="4867" width="21" bestFit="1" customWidth="1"/>
    <col min="4868" max="4868" width="17.7109375" bestFit="1" customWidth="1"/>
    <col min="4869" max="4869" width="21" bestFit="1" customWidth="1"/>
    <col min="4870" max="4870" width="17.7109375" bestFit="1" customWidth="1"/>
    <col min="4871" max="4871" width="21" bestFit="1" customWidth="1"/>
    <col min="4872" max="4872" width="17.7109375" bestFit="1" customWidth="1"/>
    <col min="4873" max="4873" width="21" bestFit="1" customWidth="1"/>
    <col min="4874" max="4874" width="17.7109375" bestFit="1" customWidth="1"/>
    <col min="4875" max="4875" width="21" bestFit="1" customWidth="1"/>
    <col min="4876" max="4876" width="17.7109375" bestFit="1" customWidth="1"/>
    <col min="4877" max="4877" width="21" bestFit="1" customWidth="1"/>
    <col min="4878" max="4878" width="18" bestFit="1" customWidth="1"/>
    <col min="4879" max="4879" width="21" bestFit="1" customWidth="1"/>
    <col min="4880" max="4880" width="17.7109375" bestFit="1" customWidth="1"/>
    <col min="4881" max="4881" width="21" bestFit="1" customWidth="1"/>
    <col min="4882" max="4882" width="18.140625" bestFit="1" customWidth="1"/>
    <col min="4883" max="4883" width="21" bestFit="1" customWidth="1"/>
    <col min="4884" max="4884" width="31" bestFit="1" customWidth="1"/>
    <col min="4885" max="4885" width="21" bestFit="1" customWidth="1"/>
    <col min="4886" max="4886" width="37.7109375" bestFit="1" customWidth="1"/>
    <col min="4887" max="4887" width="21" bestFit="1" customWidth="1"/>
    <col min="4888" max="4888" width="28.85546875" bestFit="1" customWidth="1"/>
    <col min="4889" max="4889" width="21" bestFit="1" customWidth="1"/>
    <col min="4890" max="4890" width="26.5703125" bestFit="1" customWidth="1"/>
    <col min="4891" max="4891" width="21" bestFit="1" customWidth="1"/>
    <col min="4892" max="4892" width="16.42578125" bestFit="1" customWidth="1"/>
    <col min="4893" max="4893" width="21" bestFit="1" customWidth="1"/>
    <col min="4894" max="4894" width="16.42578125" bestFit="1" customWidth="1"/>
    <col min="4895" max="4895" width="21" bestFit="1" customWidth="1"/>
    <col min="4896" max="4896" width="16.42578125" bestFit="1" customWidth="1"/>
    <col min="4897" max="4897" width="21" bestFit="1" customWidth="1"/>
    <col min="4898" max="4898" width="16.42578125" bestFit="1" customWidth="1"/>
    <col min="4899" max="4899" width="21" bestFit="1" customWidth="1"/>
    <col min="4900" max="4900" width="16.42578125" bestFit="1" customWidth="1"/>
    <col min="4901" max="4901" width="21" bestFit="1" customWidth="1"/>
    <col min="4902" max="4902" width="16.28515625" bestFit="1" customWidth="1"/>
    <col min="4903" max="4903" width="21" bestFit="1" customWidth="1"/>
    <col min="4904" max="4904" width="16.42578125" bestFit="1" customWidth="1"/>
    <col min="4905" max="4905" width="21" bestFit="1" customWidth="1"/>
    <col min="4906" max="4906" width="16.42578125" bestFit="1" customWidth="1"/>
    <col min="4907" max="4907" width="21" bestFit="1" customWidth="1"/>
    <col min="4908" max="4908" width="37.140625" bestFit="1" customWidth="1"/>
    <col min="4909" max="4909" width="21" bestFit="1" customWidth="1"/>
    <col min="4910" max="4910" width="39.5703125" bestFit="1" customWidth="1"/>
    <col min="4911" max="4911" width="21" bestFit="1" customWidth="1"/>
    <col min="4912" max="4912" width="37.42578125" bestFit="1" customWidth="1"/>
    <col min="4913" max="4913" width="21" bestFit="1" customWidth="1"/>
    <col min="4914" max="4914" width="31.42578125" bestFit="1" customWidth="1"/>
    <col min="4915" max="4915" width="21" bestFit="1" customWidth="1"/>
    <col min="4916" max="4916" width="36.42578125" bestFit="1" customWidth="1"/>
    <col min="4917" max="4917" width="21" bestFit="1" customWidth="1"/>
    <col min="4918" max="4918" width="30.42578125" bestFit="1" customWidth="1"/>
    <col min="4919" max="4919" width="21" bestFit="1" customWidth="1"/>
    <col min="4920" max="4920" width="31.28515625" bestFit="1" customWidth="1"/>
    <col min="4921" max="4921" width="21" bestFit="1" customWidth="1"/>
    <col min="4922" max="4922" width="29.7109375" bestFit="1" customWidth="1"/>
    <col min="4923" max="4923" width="21" bestFit="1" customWidth="1"/>
    <col min="4924" max="4924" width="27.5703125" bestFit="1" customWidth="1"/>
    <col min="4925" max="4925" width="21" bestFit="1" customWidth="1"/>
    <col min="4926" max="4926" width="29.42578125" bestFit="1" customWidth="1"/>
    <col min="4927" max="4927" width="21" bestFit="1" customWidth="1"/>
    <col min="4928" max="4928" width="36.85546875" bestFit="1" customWidth="1"/>
    <col min="4929" max="4929" width="21" bestFit="1" customWidth="1"/>
    <col min="4930" max="4930" width="32.140625" bestFit="1" customWidth="1"/>
    <col min="4931" max="4931" width="21" bestFit="1" customWidth="1"/>
    <col min="4932" max="4932" width="23.85546875" bestFit="1" customWidth="1"/>
    <col min="4933" max="4933" width="21" bestFit="1" customWidth="1"/>
    <col min="4934" max="4934" width="25.140625" bestFit="1" customWidth="1"/>
    <col min="4935" max="4935" width="21" bestFit="1" customWidth="1"/>
    <col min="4936" max="4936" width="14.28515625" bestFit="1" customWidth="1"/>
    <col min="4937" max="4937" width="21" bestFit="1" customWidth="1"/>
    <col min="4938" max="4938" width="20.5703125" bestFit="1" customWidth="1"/>
    <col min="4939" max="4941" width="21" bestFit="1" customWidth="1"/>
    <col min="4942" max="4942" width="28.85546875" bestFit="1" customWidth="1"/>
    <col min="4943" max="4943" width="21" bestFit="1" customWidth="1"/>
    <col min="4944" max="4944" width="24.140625" bestFit="1" customWidth="1"/>
    <col min="4945" max="4945" width="21" bestFit="1" customWidth="1"/>
    <col min="4946" max="4946" width="28.5703125" bestFit="1" customWidth="1"/>
    <col min="4947" max="4947" width="21" bestFit="1" customWidth="1"/>
    <col min="4948" max="4948" width="27.7109375" bestFit="1" customWidth="1"/>
    <col min="4949" max="4949" width="21" bestFit="1" customWidth="1"/>
    <col min="4950" max="4950" width="36.7109375" bestFit="1" customWidth="1"/>
    <col min="4951" max="4951" width="21" bestFit="1" customWidth="1"/>
    <col min="4952" max="4952" width="32.140625" bestFit="1" customWidth="1"/>
    <col min="4953" max="4953" width="21" bestFit="1" customWidth="1"/>
    <col min="4954" max="4954" width="28.28515625" bestFit="1" customWidth="1"/>
    <col min="4955" max="4955" width="21" bestFit="1" customWidth="1"/>
    <col min="4956" max="4956" width="28.28515625" bestFit="1" customWidth="1"/>
    <col min="4957" max="4957" width="21" bestFit="1" customWidth="1"/>
    <col min="4958" max="4958" width="28.7109375" bestFit="1" customWidth="1"/>
    <col min="4959" max="4959" width="21" bestFit="1" customWidth="1"/>
    <col min="4960" max="4960" width="28.7109375" bestFit="1" customWidth="1"/>
    <col min="4961" max="4961" width="21" bestFit="1" customWidth="1"/>
    <col min="4962" max="4962" width="17" bestFit="1" customWidth="1"/>
    <col min="4963" max="4963" width="21" bestFit="1" customWidth="1"/>
    <col min="4964" max="4964" width="17" bestFit="1" customWidth="1"/>
    <col min="4965" max="4965" width="21" bestFit="1" customWidth="1"/>
    <col min="4966" max="4966" width="25" bestFit="1" customWidth="1"/>
    <col min="4967" max="4967" width="21" bestFit="1" customWidth="1"/>
    <col min="4968" max="4968" width="25" bestFit="1" customWidth="1"/>
    <col min="4969" max="4969" width="21" bestFit="1" customWidth="1"/>
    <col min="4970" max="4970" width="24.5703125" bestFit="1" customWidth="1"/>
    <col min="4971" max="4971" width="21" bestFit="1" customWidth="1"/>
    <col min="4972" max="4972" width="26.28515625" bestFit="1" customWidth="1"/>
    <col min="4973" max="4973" width="21" bestFit="1" customWidth="1"/>
    <col min="4974" max="4974" width="20.7109375" bestFit="1" customWidth="1"/>
    <col min="4975" max="4975" width="21" bestFit="1" customWidth="1"/>
    <col min="4976" max="4976" width="20.42578125" bestFit="1" customWidth="1"/>
    <col min="4977" max="4977" width="21" bestFit="1" customWidth="1"/>
    <col min="4978" max="4978" width="20.42578125" bestFit="1" customWidth="1"/>
    <col min="4979" max="4979" width="21" bestFit="1" customWidth="1"/>
    <col min="4980" max="4980" width="20.42578125" bestFit="1" customWidth="1"/>
    <col min="4981" max="4981" width="21" bestFit="1" customWidth="1"/>
    <col min="4982" max="4982" width="20.42578125" bestFit="1" customWidth="1"/>
    <col min="4983" max="4983" width="21" bestFit="1" customWidth="1"/>
    <col min="4984" max="4984" width="20.42578125" bestFit="1" customWidth="1"/>
    <col min="4985" max="4985" width="21" bestFit="1" customWidth="1"/>
    <col min="4986" max="4986" width="20.42578125" bestFit="1" customWidth="1"/>
    <col min="4987" max="4987" width="21" bestFit="1" customWidth="1"/>
    <col min="4988" max="4988" width="18.42578125" bestFit="1" customWidth="1"/>
    <col min="4989" max="4989" width="21" bestFit="1" customWidth="1"/>
    <col min="4990" max="4990" width="19.42578125" bestFit="1" customWidth="1"/>
    <col min="4991" max="4991" width="21" bestFit="1" customWidth="1"/>
    <col min="4992" max="4992" width="18.42578125" bestFit="1" customWidth="1"/>
    <col min="4993" max="4993" width="21" bestFit="1" customWidth="1"/>
    <col min="4994" max="4994" width="18.42578125" bestFit="1" customWidth="1"/>
    <col min="4995" max="4995" width="21" bestFit="1" customWidth="1"/>
    <col min="4996" max="4996" width="18.42578125" bestFit="1" customWidth="1"/>
    <col min="4997" max="4997" width="21" bestFit="1" customWidth="1"/>
    <col min="4998" max="4998" width="19.42578125" bestFit="1" customWidth="1"/>
    <col min="4999" max="4999" width="21" bestFit="1" customWidth="1"/>
    <col min="5000" max="5000" width="18.42578125" bestFit="1" customWidth="1"/>
    <col min="5001" max="5001" width="21" bestFit="1" customWidth="1"/>
    <col min="5002" max="5002" width="19.42578125" bestFit="1" customWidth="1"/>
    <col min="5003" max="5003" width="21" bestFit="1" customWidth="1"/>
    <col min="5004" max="5004" width="18.42578125" bestFit="1" customWidth="1"/>
    <col min="5005" max="5005" width="21" bestFit="1" customWidth="1"/>
    <col min="5006" max="5006" width="18.42578125" bestFit="1" customWidth="1"/>
    <col min="5007" max="5007" width="21" bestFit="1" customWidth="1"/>
    <col min="5008" max="5008" width="24.42578125" bestFit="1" customWidth="1"/>
    <col min="5009" max="5009" width="21" bestFit="1" customWidth="1"/>
    <col min="5010" max="5010" width="24.42578125" bestFit="1" customWidth="1"/>
    <col min="5011" max="5011" width="21" bestFit="1" customWidth="1"/>
    <col min="5012" max="5012" width="24.42578125" bestFit="1" customWidth="1"/>
    <col min="5013" max="5013" width="21" bestFit="1" customWidth="1"/>
    <col min="5014" max="5014" width="24.28515625" bestFit="1" customWidth="1"/>
    <col min="5015" max="5015" width="21" bestFit="1" customWidth="1"/>
    <col min="5016" max="5016" width="20.42578125" bestFit="1" customWidth="1"/>
    <col min="5017" max="5017" width="21" bestFit="1" customWidth="1"/>
    <col min="5018" max="5018" width="31.5703125" bestFit="1" customWidth="1"/>
    <col min="5019" max="5019" width="21" bestFit="1" customWidth="1"/>
    <col min="5020" max="5020" width="32.42578125" bestFit="1" customWidth="1"/>
    <col min="5021" max="5021" width="21" bestFit="1" customWidth="1"/>
    <col min="5022" max="5022" width="31.85546875" bestFit="1" customWidth="1"/>
    <col min="5023" max="5023" width="21" bestFit="1" customWidth="1"/>
    <col min="5024" max="5024" width="31" bestFit="1" customWidth="1"/>
    <col min="5025" max="5025" width="21" bestFit="1" customWidth="1"/>
    <col min="5026" max="5026" width="32.5703125" bestFit="1" customWidth="1"/>
    <col min="5027" max="5027" width="21" bestFit="1" customWidth="1"/>
    <col min="5028" max="5028" width="31.85546875" bestFit="1" customWidth="1"/>
    <col min="5029" max="5029" width="21" bestFit="1" customWidth="1"/>
    <col min="5030" max="5030" width="31.85546875" bestFit="1" customWidth="1"/>
    <col min="5031" max="5031" width="21" bestFit="1" customWidth="1"/>
    <col min="5032" max="5032" width="30.5703125" bestFit="1" customWidth="1"/>
    <col min="5033" max="5033" width="21" bestFit="1" customWidth="1"/>
    <col min="5034" max="5034" width="14.5703125" bestFit="1" customWidth="1"/>
    <col min="5035" max="5035" width="21" bestFit="1" customWidth="1"/>
    <col min="5036" max="5036" width="14.5703125" bestFit="1" customWidth="1"/>
    <col min="5037" max="5037" width="21" bestFit="1" customWidth="1"/>
    <col min="5038" max="5038" width="14.5703125" bestFit="1" customWidth="1"/>
    <col min="5039" max="5039" width="21" bestFit="1" customWidth="1"/>
    <col min="5040" max="5040" width="15.85546875" bestFit="1" customWidth="1"/>
    <col min="5041" max="5041" width="21" bestFit="1" customWidth="1"/>
    <col min="5042" max="5042" width="49.5703125" bestFit="1" customWidth="1"/>
    <col min="5043" max="5043" width="21" bestFit="1" customWidth="1"/>
    <col min="5044" max="5044" width="62.85546875" bestFit="1" customWidth="1"/>
    <col min="5045" max="5045" width="21" bestFit="1" customWidth="1"/>
    <col min="5046" max="5046" width="41.42578125" bestFit="1" customWidth="1"/>
    <col min="5047" max="5047" width="21" bestFit="1" customWidth="1"/>
    <col min="5048" max="5048" width="28.28515625" bestFit="1" customWidth="1"/>
    <col min="5049" max="5049" width="21" bestFit="1" customWidth="1"/>
    <col min="5050" max="5050" width="26.85546875" bestFit="1" customWidth="1"/>
    <col min="5051" max="5051" width="21" bestFit="1" customWidth="1"/>
    <col min="5052" max="5052" width="12.140625" bestFit="1" customWidth="1"/>
    <col min="5053" max="5053" width="21" bestFit="1" customWidth="1"/>
    <col min="5054" max="5054" width="11.85546875" bestFit="1" customWidth="1"/>
    <col min="5055" max="5055" width="21" bestFit="1" customWidth="1"/>
    <col min="5056" max="5056" width="11.85546875" bestFit="1" customWidth="1"/>
    <col min="5057" max="5057" width="21" bestFit="1" customWidth="1"/>
    <col min="5058" max="5058" width="13.28515625" bestFit="1" customWidth="1"/>
    <col min="5059" max="5059" width="21" bestFit="1" customWidth="1"/>
    <col min="5060" max="5060" width="11.85546875" bestFit="1" customWidth="1"/>
    <col min="5061" max="5061" width="21" bestFit="1" customWidth="1"/>
    <col min="5062" max="5062" width="17.5703125" bestFit="1" customWidth="1"/>
    <col min="5063" max="5063" width="21" bestFit="1" customWidth="1"/>
    <col min="5064" max="5064" width="22" bestFit="1" customWidth="1"/>
    <col min="5065" max="5065" width="21" bestFit="1" customWidth="1"/>
    <col min="5066" max="5066" width="34.5703125" bestFit="1" customWidth="1"/>
    <col min="5067" max="5067" width="21" bestFit="1" customWidth="1"/>
    <col min="5068" max="5068" width="33.140625" bestFit="1" customWidth="1"/>
    <col min="5069" max="5069" width="21" bestFit="1" customWidth="1"/>
    <col min="5070" max="5070" width="27.140625" bestFit="1" customWidth="1"/>
    <col min="5071" max="5071" width="21" bestFit="1" customWidth="1"/>
    <col min="5072" max="5072" width="60.85546875" bestFit="1" customWidth="1"/>
    <col min="5073" max="5073" width="21" bestFit="1" customWidth="1"/>
    <col min="5074" max="5074" width="19" bestFit="1" customWidth="1"/>
    <col min="5075" max="5075" width="21" bestFit="1" customWidth="1"/>
    <col min="5076" max="5076" width="27.42578125" bestFit="1" customWidth="1"/>
    <col min="5077" max="5077" width="21" bestFit="1" customWidth="1"/>
    <col min="5078" max="5078" width="28.140625" bestFit="1" customWidth="1"/>
    <col min="5079" max="5079" width="21" bestFit="1" customWidth="1"/>
    <col min="5080" max="5080" width="29.140625" bestFit="1" customWidth="1"/>
    <col min="5081" max="5081" width="21" bestFit="1" customWidth="1"/>
    <col min="5082" max="5082" width="30.140625" bestFit="1" customWidth="1"/>
    <col min="5083" max="5083" width="21" bestFit="1" customWidth="1"/>
    <col min="5084" max="5084" width="25.140625" bestFit="1" customWidth="1"/>
    <col min="5085" max="5085" width="21" bestFit="1" customWidth="1"/>
    <col min="5086" max="5086" width="28.140625" bestFit="1" customWidth="1"/>
    <col min="5087" max="5087" width="21" bestFit="1" customWidth="1"/>
    <col min="5088" max="5088" width="33.5703125" bestFit="1" customWidth="1"/>
    <col min="5089" max="5089" width="21" bestFit="1" customWidth="1"/>
    <col min="5090" max="5090" width="12.140625" bestFit="1" customWidth="1"/>
    <col min="5091" max="5091" width="21" bestFit="1" customWidth="1"/>
    <col min="5092" max="5092" width="11.85546875" bestFit="1" customWidth="1"/>
    <col min="5093" max="5093" width="21" bestFit="1" customWidth="1"/>
    <col min="5094" max="5094" width="11.85546875" bestFit="1" customWidth="1"/>
    <col min="5095" max="5095" width="21" bestFit="1" customWidth="1"/>
    <col min="5096" max="5096" width="11.85546875" bestFit="1" customWidth="1"/>
    <col min="5097" max="5097" width="21" bestFit="1" customWidth="1"/>
    <col min="5098" max="5098" width="11.85546875" bestFit="1" customWidth="1"/>
    <col min="5099" max="5099" width="21" bestFit="1" customWidth="1"/>
    <col min="5100" max="5100" width="11.85546875" bestFit="1" customWidth="1"/>
    <col min="5101" max="5101" width="21" bestFit="1" customWidth="1"/>
    <col min="5102" max="5102" width="12.28515625" bestFit="1" customWidth="1"/>
    <col min="5103" max="5103" width="21" bestFit="1" customWidth="1"/>
    <col min="5104" max="5104" width="12.28515625" bestFit="1" customWidth="1"/>
    <col min="5105" max="5105" width="21" bestFit="1" customWidth="1"/>
    <col min="5106" max="5106" width="11.85546875" bestFit="1" customWidth="1"/>
    <col min="5107" max="5107" width="21" bestFit="1" customWidth="1"/>
    <col min="5108" max="5108" width="12.28515625" bestFit="1" customWidth="1"/>
    <col min="5109" max="5109" width="21" bestFit="1" customWidth="1"/>
    <col min="5110" max="5110" width="12.28515625" bestFit="1" customWidth="1"/>
    <col min="5111" max="5111" width="21" bestFit="1" customWidth="1"/>
    <col min="5112" max="5112" width="11.85546875" bestFit="1" customWidth="1"/>
    <col min="5113" max="5113" width="21" bestFit="1" customWidth="1"/>
    <col min="5114" max="5114" width="12.28515625" bestFit="1" customWidth="1"/>
    <col min="5115" max="5115" width="21" bestFit="1" customWidth="1"/>
    <col min="5116" max="5116" width="12.28515625" bestFit="1" customWidth="1"/>
    <col min="5117" max="5117" width="21" bestFit="1" customWidth="1"/>
    <col min="5118" max="5118" width="12.28515625" bestFit="1" customWidth="1"/>
    <col min="5119" max="5119" width="21" bestFit="1" customWidth="1"/>
    <col min="5120" max="5120" width="11.85546875" bestFit="1" customWidth="1"/>
    <col min="5121" max="5121" width="21" bestFit="1" customWidth="1"/>
    <col min="5122" max="5122" width="12.28515625" bestFit="1" customWidth="1"/>
    <col min="5123" max="5123" width="21" bestFit="1" customWidth="1"/>
    <col min="5124" max="5124" width="12.28515625" bestFit="1" customWidth="1"/>
    <col min="5125" max="5125" width="21" bestFit="1" customWidth="1"/>
    <col min="5126" max="5126" width="14.7109375" bestFit="1" customWidth="1"/>
    <col min="5127" max="5127" width="21" bestFit="1" customWidth="1"/>
    <col min="5128" max="5128" width="11.85546875" bestFit="1" customWidth="1"/>
    <col min="5129" max="5129" width="21" bestFit="1" customWidth="1"/>
    <col min="5130" max="5130" width="11.85546875" bestFit="1" customWidth="1"/>
    <col min="5131" max="5131" width="21" bestFit="1" customWidth="1"/>
    <col min="5132" max="5132" width="11.85546875" bestFit="1" customWidth="1"/>
    <col min="5133" max="5133" width="21" bestFit="1" customWidth="1"/>
    <col min="5134" max="5134" width="11.85546875" bestFit="1" customWidth="1"/>
    <col min="5135" max="5135" width="21" bestFit="1" customWidth="1"/>
    <col min="5136" max="5136" width="11.85546875" bestFit="1" customWidth="1"/>
    <col min="5137" max="5137" width="21" bestFit="1" customWidth="1"/>
    <col min="5138" max="5138" width="11.85546875" bestFit="1" customWidth="1"/>
    <col min="5139" max="5139" width="21" bestFit="1" customWidth="1"/>
    <col min="5140" max="5140" width="11.85546875" bestFit="1" customWidth="1"/>
    <col min="5141" max="5141" width="21" bestFit="1" customWidth="1"/>
    <col min="5142" max="5142" width="11.85546875" bestFit="1" customWidth="1"/>
    <col min="5143" max="5143" width="21" bestFit="1" customWidth="1"/>
    <col min="5144" max="5144" width="11.85546875" bestFit="1" customWidth="1"/>
    <col min="5145" max="5145" width="21" bestFit="1" customWidth="1"/>
    <col min="5146" max="5146" width="27.140625" bestFit="1" customWidth="1"/>
    <col min="5147" max="5147" width="21" bestFit="1" customWidth="1"/>
    <col min="5148" max="5148" width="27.140625" bestFit="1" customWidth="1"/>
    <col min="5149" max="5149" width="21" bestFit="1" customWidth="1"/>
    <col min="5150" max="5150" width="16.28515625" bestFit="1" customWidth="1"/>
    <col min="5151" max="5151" width="21" bestFit="1" customWidth="1"/>
    <col min="5152" max="5152" width="12.7109375" bestFit="1" customWidth="1"/>
    <col min="5153" max="5153" width="21" bestFit="1" customWidth="1"/>
    <col min="5154" max="5154" width="11.85546875" bestFit="1" customWidth="1"/>
    <col min="5155" max="5155" width="21" bestFit="1" customWidth="1"/>
    <col min="5156" max="5156" width="43.42578125" bestFit="1" customWidth="1"/>
    <col min="5157" max="5157" width="21" bestFit="1" customWidth="1"/>
    <col min="5158" max="5158" width="11.85546875" bestFit="1" customWidth="1"/>
    <col min="5159" max="5159" width="21" bestFit="1" customWidth="1"/>
    <col min="5160" max="5160" width="26.140625" bestFit="1" customWidth="1"/>
    <col min="5161" max="5161" width="21" bestFit="1" customWidth="1"/>
    <col min="5162" max="5162" width="14" bestFit="1" customWidth="1"/>
    <col min="5163" max="5163" width="21" bestFit="1" customWidth="1"/>
    <col min="5164" max="5164" width="15.140625" bestFit="1" customWidth="1"/>
    <col min="5165" max="5165" width="21" bestFit="1" customWidth="1"/>
    <col min="5166" max="5166" width="12.85546875" bestFit="1" customWidth="1"/>
    <col min="5167" max="5167" width="21" bestFit="1" customWidth="1"/>
    <col min="5168" max="5168" width="51" bestFit="1" customWidth="1"/>
    <col min="5169" max="5169" width="21" bestFit="1" customWidth="1"/>
    <col min="5170" max="5170" width="53" bestFit="1" customWidth="1"/>
    <col min="5171" max="5171" width="21" bestFit="1" customWidth="1"/>
    <col min="5172" max="5172" width="27.140625" bestFit="1" customWidth="1"/>
    <col min="5173" max="5173" width="21" bestFit="1" customWidth="1"/>
    <col min="5174" max="5174" width="12.28515625" bestFit="1" customWidth="1"/>
    <col min="5175" max="5175" width="21" bestFit="1" customWidth="1"/>
    <col min="5176" max="5176" width="12.28515625" bestFit="1" customWidth="1"/>
    <col min="5177" max="5177" width="21" bestFit="1" customWidth="1"/>
    <col min="5178" max="5178" width="13.42578125" bestFit="1" customWidth="1"/>
    <col min="5179" max="5179" width="21" bestFit="1" customWidth="1"/>
    <col min="5180" max="5180" width="13.42578125" bestFit="1" customWidth="1"/>
    <col min="5181" max="5181" width="21" bestFit="1" customWidth="1"/>
    <col min="5182" max="5182" width="13.42578125" bestFit="1" customWidth="1"/>
    <col min="5183" max="5183" width="21" bestFit="1" customWidth="1"/>
    <col min="5184" max="5184" width="13.42578125" bestFit="1" customWidth="1"/>
    <col min="5185" max="5185" width="21" bestFit="1" customWidth="1"/>
    <col min="5186" max="5186" width="13.42578125" bestFit="1" customWidth="1"/>
    <col min="5187" max="5187" width="21" bestFit="1" customWidth="1"/>
    <col min="5188" max="5188" width="20.5703125" bestFit="1" customWidth="1"/>
    <col min="5189" max="5189" width="21" bestFit="1" customWidth="1"/>
    <col min="5190" max="5190" width="20.5703125" bestFit="1" customWidth="1"/>
    <col min="5191" max="5191" width="21" bestFit="1" customWidth="1"/>
    <col min="5192" max="5192" width="20.5703125" bestFit="1" customWidth="1"/>
    <col min="5193" max="5193" width="21" bestFit="1" customWidth="1"/>
    <col min="5194" max="5194" width="20.5703125" bestFit="1" customWidth="1"/>
    <col min="5195" max="5195" width="21" bestFit="1" customWidth="1"/>
    <col min="5196" max="5196" width="14.28515625" bestFit="1" customWidth="1"/>
    <col min="5197" max="5197" width="21" bestFit="1" customWidth="1"/>
    <col min="5198" max="5198" width="20.140625" bestFit="1" customWidth="1"/>
    <col min="5199" max="5199" width="21" bestFit="1" customWidth="1"/>
    <col min="5200" max="5200" width="18.85546875" bestFit="1" customWidth="1"/>
    <col min="5201" max="5201" width="21" bestFit="1" customWidth="1"/>
    <col min="5202" max="5202" width="19.140625" bestFit="1" customWidth="1"/>
    <col min="5203" max="5203" width="21" bestFit="1" customWidth="1"/>
    <col min="5204" max="5204" width="22" bestFit="1" customWidth="1"/>
    <col min="5205" max="5205" width="21" bestFit="1" customWidth="1"/>
    <col min="5206" max="5206" width="24.28515625" bestFit="1" customWidth="1"/>
    <col min="5207" max="5207" width="21" bestFit="1" customWidth="1"/>
    <col min="5208" max="5208" width="18.42578125" bestFit="1" customWidth="1"/>
    <col min="5209" max="5209" width="21" bestFit="1" customWidth="1"/>
    <col min="5210" max="5210" width="16" bestFit="1" customWidth="1"/>
    <col min="5211" max="5211" width="21" bestFit="1" customWidth="1"/>
    <col min="5212" max="5212" width="19.42578125" bestFit="1" customWidth="1"/>
    <col min="5213" max="5213" width="21" bestFit="1" customWidth="1"/>
    <col min="5214" max="5214" width="18.85546875" bestFit="1" customWidth="1"/>
    <col min="5215" max="5215" width="21" bestFit="1" customWidth="1"/>
    <col min="5216" max="5216" width="19.42578125" bestFit="1" customWidth="1"/>
    <col min="5217" max="5217" width="21" bestFit="1" customWidth="1"/>
    <col min="5218" max="5218" width="14.85546875" bestFit="1" customWidth="1"/>
    <col min="5219" max="5219" width="21" bestFit="1" customWidth="1"/>
    <col min="5220" max="5220" width="14.85546875" bestFit="1" customWidth="1"/>
    <col min="5221" max="5221" width="21" bestFit="1" customWidth="1"/>
    <col min="5222" max="5222" width="13.42578125" bestFit="1" customWidth="1"/>
    <col min="5223" max="5223" width="21" bestFit="1" customWidth="1"/>
    <col min="5224" max="5224" width="14.5703125" bestFit="1" customWidth="1"/>
    <col min="5225" max="5225" width="21" bestFit="1" customWidth="1"/>
    <col min="5226" max="5226" width="14.5703125" bestFit="1" customWidth="1"/>
    <col min="5227" max="5227" width="21" bestFit="1" customWidth="1"/>
    <col min="5228" max="5228" width="17.28515625" bestFit="1" customWidth="1"/>
    <col min="5229" max="5229" width="21" bestFit="1" customWidth="1"/>
    <col min="5230" max="5230" width="17.28515625" bestFit="1" customWidth="1"/>
    <col min="5231" max="5231" width="21" bestFit="1" customWidth="1"/>
    <col min="5232" max="5232" width="17.28515625" bestFit="1" customWidth="1"/>
    <col min="5233" max="5233" width="21" bestFit="1" customWidth="1"/>
    <col min="5234" max="5234" width="15.28515625" bestFit="1" customWidth="1"/>
    <col min="5235" max="5235" width="21" bestFit="1" customWidth="1"/>
    <col min="5236" max="5236" width="15.28515625" bestFit="1" customWidth="1"/>
    <col min="5237" max="5237" width="21" bestFit="1" customWidth="1"/>
    <col min="5238" max="5238" width="15.28515625" bestFit="1" customWidth="1"/>
    <col min="5239" max="5239" width="21" bestFit="1" customWidth="1"/>
    <col min="5240" max="5240" width="25.140625" bestFit="1" customWidth="1"/>
    <col min="5241" max="5241" width="21" bestFit="1" customWidth="1"/>
    <col min="5242" max="5242" width="30.28515625" bestFit="1" customWidth="1"/>
    <col min="5243" max="5243" width="21" bestFit="1" customWidth="1"/>
    <col min="5244" max="5244" width="33.28515625" bestFit="1" customWidth="1"/>
    <col min="5245" max="5245" width="21" bestFit="1" customWidth="1"/>
    <col min="5246" max="5246" width="26.85546875" bestFit="1" customWidth="1"/>
    <col min="5247" max="5247" width="21" bestFit="1" customWidth="1"/>
    <col min="5248" max="5248" width="14.7109375" bestFit="1" customWidth="1"/>
    <col min="5249" max="5249" width="21" bestFit="1" customWidth="1"/>
    <col min="5250" max="5250" width="14.140625" bestFit="1" customWidth="1"/>
    <col min="5251" max="5251" width="21" bestFit="1" customWidth="1"/>
    <col min="5252" max="5252" width="15.85546875" bestFit="1" customWidth="1"/>
    <col min="5253" max="5253" width="21" bestFit="1" customWidth="1"/>
    <col min="5254" max="5254" width="22.140625" bestFit="1" customWidth="1"/>
    <col min="5255" max="5255" width="21" bestFit="1" customWidth="1"/>
    <col min="5256" max="5256" width="22" bestFit="1" customWidth="1"/>
    <col min="5257" max="5257" width="21" bestFit="1" customWidth="1"/>
    <col min="5258" max="5258" width="16.140625" bestFit="1" customWidth="1"/>
    <col min="5259" max="5259" width="21" bestFit="1" customWidth="1"/>
    <col min="5260" max="5260" width="12.140625" bestFit="1" customWidth="1"/>
    <col min="5261" max="5261" width="21" bestFit="1" customWidth="1"/>
    <col min="5262" max="5262" width="59.28515625" bestFit="1" customWidth="1"/>
    <col min="5263" max="5263" width="21" bestFit="1" customWidth="1"/>
    <col min="5264" max="5264" width="14.42578125" bestFit="1" customWidth="1"/>
    <col min="5265" max="5265" width="21" bestFit="1" customWidth="1"/>
    <col min="5266" max="5266" width="14.42578125" bestFit="1" customWidth="1"/>
    <col min="5267" max="5267" width="21" bestFit="1" customWidth="1"/>
    <col min="5268" max="5268" width="16.140625" bestFit="1" customWidth="1"/>
    <col min="5269" max="5269" width="21" bestFit="1" customWidth="1"/>
    <col min="5270" max="5270" width="15.140625" bestFit="1" customWidth="1"/>
    <col min="5271" max="5271" width="21" bestFit="1" customWidth="1"/>
    <col min="5272" max="5272" width="20.7109375" bestFit="1" customWidth="1"/>
    <col min="5273" max="5273" width="21" bestFit="1" customWidth="1"/>
    <col min="5274" max="5274" width="17.7109375" bestFit="1" customWidth="1"/>
    <col min="5275" max="5275" width="21" bestFit="1" customWidth="1"/>
    <col min="5276" max="5276" width="18.28515625" bestFit="1" customWidth="1"/>
    <col min="5277" max="5277" width="21" bestFit="1" customWidth="1"/>
    <col min="5278" max="5278" width="12.5703125" bestFit="1" customWidth="1"/>
    <col min="5279" max="5279" width="21" bestFit="1" customWidth="1"/>
    <col min="5280" max="5280" width="30.28515625" bestFit="1" customWidth="1"/>
    <col min="5281" max="5281" width="21" bestFit="1" customWidth="1"/>
    <col min="5282" max="5282" width="30.7109375" bestFit="1" customWidth="1"/>
    <col min="5283" max="5283" width="21" bestFit="1" customWidth="1"/>
    <col min="5284" max="5284" width="27.5703125" bestFit="1" customWidth="1"/>
    <col min="5285" max="5285" width="21" bestFit="1" customWidth="1"/>
    <col min="5286" max="5286" width="12.5703125" bestFit="1" customWidth="1"/>
    <col min="5287" max="5287" width="21" bestFit="1" customWidth="1"/>
    <col min="5288" max="5288" width="18.7109375" bestFit="1" customWidth="1"/>
    <col min="5289" max="5289" width="21" bestFit="1" customWidth="1"/>
    <col min="5290" max="5290" width="25.140625" bestFit="1" customWidth="1"/>
    <col min="5291" max="5291" width="21" bestFit="1" customWidth="1"/>
    <col min="5292" max="5292" width="28" bestFit="1" customWidth="1"/>
    <col min="5293" max="5293" width="21" bestFit="1" customWidth="1"/>
    <col min="5294" max="5294" width="27.42578125" bestFit="1" customWidth="1"/>
    <col min="5295" max="5295" width="21" bestFit="1" customWidth="1"/>
    <col min="5296" max="5296" width="12.42578125" bestFit="1" customWidth="1"/>
    <col min="5297" max="5297" width="21" bestFit="1" customWidth="1"/>
    <col min="5298" max="5298" width="11.85546875" bestFit="1" customWidth="1"/>
    <col min="5299" max="5299" width="21" bestFit="1" customWidth="1"/>
    <col min="5300" max="5300" width="23.85546875" bestFit="1" customWidth="1"/>
    <col min="5301" max="5301" width="21" bestFit="1" customWidth="1"/>
    <col min="5302" max="5302" width="24" bestFit="1" customWidth="1"/>
    <col min="5303" max="5303" width="21" bestFit="1" customWidth="1"/>
    <col min="5304" max="5304" width="54.28515625" bestFit="1" customWidth="1"/>
    <col min="5305" max="5305" width="21" bestFit="1" customWidth="1"/>
    <col min="5306" max="5306" width="62.85546875" bestFit="1" customWidth="1"/>
    <col min="5307" max="5307" width="21" bestFit="1" customWidth="1"/>
    <col min="5308" max="5308" width="36.28515625" bestFit="1" customWidth="1"/>
    <col min="5309" max="5309" width="21" bestFit="1" customWidth="1"/>
    <col min="5310" max="5310" width="12.5703125" bestFit="1" customWidth="1"/>
    <col min="5311" max="5311" width="21" bestFit="1" customWidth="1"/>
    <col min="5312" max="5312" width="12.5703125" bestFit="1" customWidth="1"/>
    <col min="5313" max="5313" width="21" bestFit="1" customWidth="1"/>
    <col min="5314" max="5314" width="12.5703125" bestFit="1" customWidth="1"/>
    <col min="5315" max="5315" width="21" bestFit="1" customWidth="1"/>
    <col min="5316" max="5316" width="12.5703125" bestFit="1" customWidth="1"/>
    <col min="5317" max="5317" width="21" bestFit="1" customWidth="1"/>
    <col min="5318" max="5318" width="12.5703125" bestFit="1" customWidth="1"/>
    <col min="5319" max="5319" width="21" bestFit="1" customWidth="1"/>
    <col min="5320" max="5320" width="11.85546875" bestFit="1" customWidth="1"/>
    <col min="5321" max="5321" width="21" bestFit="1" customWidth="1"/>
    <col min="5322" max="5322" width="11.85546875" bestFit="1" customWidth="1"/>
    <col min="5323" max="5323" width="21" bestFit="1" customWidth="1"/>
    <col min="5324" max="5324" width="11.85546875" bestFit="1" customWidth="1"/>
    <col min="5325" max="5325" width="21" bestFit="1" customWidth="1"/>
    <col min="5326" max="5326" width="11.85546875" bestFit="1" customWidth="1"/>
    <col min="5327" max="5327" width="21" bestFit="1" customWidth="1"/>
    <col min="5328" max="5328" width="11.85546875" bestFit="1" customWidth="1"/>
    <col min="5329" max="5329" width="21" bestFit="1" customWidth="1"/>
    <col min="5330" max="5330" width="11.85546875" bestFit="1" customWidth="1"/>
    <col min="5331" max="5331" width="21" bestFit="1" customWidth="1"/>
    <col min="5332" max="5332" width="11.85546875" bestFit="1" customWidth="1"/>
    <col min="5333" max="5333" width="21" bestFit="1" customWidth="1"/>
    <col min="5334" max="5334" width="18.85546875" bestFit="1" customWidth="1"/>
    <col min="5335" max="5335" width="21" bestFit="1" customWidth="1"/>
    <col min="5336" max="5336" width="12.7109375" bestFit="1" customWidth="1"/>
    <col min="5337" max="5337" width="21" bestFit="1" customWidth="1"/>
    <col min="5338" max="5338" width="12.7109375" bestFit="1" customWidth="1"/>
    <col min="5339" max="5339" width="21" bestFit="1" customWidth="1"/>
    <col min="5340" max="5340" width="12.7109375" bestFit="1" customWidth="1"/>
    <col min="5341" max="5341" width="21" bestFit="1" customWidth="1"/>
    <col min="5342" max="5342" width="12.7109375" bestFit="1" customWidth="1"/>
    <col min="5343" max="5343" width="21" bestFit="1" customWidth="1"/>
    <col min="5344" max="5344" width="12.7109375" bestFit="1" customWidth="1"/>
    <col min="5345" max="5345" width="21" bestFit="1" customWidth="1"/>
    <col min="5346" max="5346" width="12.7109375" bestFit="1" customWidth="1"/>
    <col min="5347" max="5347" width="21" bestFit="1" customWidth="1"/>
    <col min="5348" max="5348" width="12.7109375" bestFit="1" customWidth="1"/>
    <col min="5349" max="5349" width="21" bestFit="1" customWidth="1"/>
    <col min="5350" max="5350" width="12.7109375" bestFit="1" customWidth="1"/>
    <col min="5351" max="5351" width="21" bestFit="1" customWidth="1"/>
    <col min="5352" max="5352" width="12.7109375" bestFit="1" customWidth="1"/>
    <col min="5353" max="5353" width="21" bestFit="1" customWidth="1"/>
    <col min="5354" max="5354" width="12.7109375" bestFit="1" customWidth="1"/>
    <col min="5355" max="5355" width="21" bestFit="1" customWidth="1"/>
    <col min="5356" max="5356" width="12.7109375" bestFit="1" customWidth="1"/>
    <col min="5357" max="5357" width="21" bestFit="1" customWidth="1"/>
    <col min="5358" max="5358" width="20.85546875" bestFit="1" customWidth="1"/>
    <col min="5359" max="5359" width="21" bestFit="1" customWidth="1"/>
    <col min="5360" max="5360" width="16.7109375" bestFit="1" customWidth="1"/>
    <col min="5361" max="5361" width="21" bestFit="1" customWidth="1"/>
    <col min="5362" max="5362" width="19.42578125" bestFit="1" customWidth="1"/>
    <col min="5363" max="5363" width="21" bestFit="1" customWidth="1"/>
    <col min="5364" max="5364" width="19.140625" bestFit="1" customWidth="1"/>
    <col min="5365" max="5365" width="21" bestFit="1" customWidth="1"/>
    <col min="5366" max="5366" width="18.42578125" bestFit="1" customWidth="1"/>
    <col min="5367" max="5367" width="21" bestFit="1" customWidth="1"/>
    <col min="5368" max="5368" width="14.42578125" bestFit="1" customWidth="1"/>
    <col min="5369" max="5369" width="21" bestFit="1" customWidth="1"/>
    <col min="5370" max="5370" width="12.7109375" bestFit="1" customWidth="1"/>
    <col min="5371" max="5371" width="21" bestFit="1" customWidth="1"/>
    <col min="5372" max="5372" width="34.5703125" bestFit="1" customWidth="1"/>
    <col min="5373" max="5373" width="21" bestFit="1" customWidth="1"/>
    <col min="5374" max="5374" width="34.5703125" bestFit="1" customWidth="1"/>
    <col min="5375" max="5375" width="21" bestFit="1" customWidth="1"/>
    <col min="5376" max="5376" width="34.5703125" bestFit="1" customWidth="1"/>
    <col min="5377" max="5377" width="21" bestFit="1" customWidth="1"/>
    <col min="5378" max="5378" width="34.5703125" bestFit="1" customWidth="1"/>
    <col min="5379" max="5379" width="21" bestFit="1" customWidth="1"/>
    <col min="5380" max="5380" width="58.140625" bestFit="1" customWidth="1"/>
    <col min="5381" max="5381" width="21" bestFit="1" customWidth="1"/>
    <col min="5382" max="5382" width="59.42578125" bestFit="1" customWidth="1"/>
    <col min="5383" max="5383" width="21" bestFit="1" customWidth="1"/>
    <col min="5384" max="5384" width="49.140625" bestFit="1" customWidth="1"/>
    <col min="5385" max="5385" width="21" bestFit="1" customWidth="1"/>
    <col min="5386" max="5386" width="46.42578125" bestFit="1" customWidth="1"/>
    <col min="5387" max="5387" width="21" bestFit="1" customWidth="1"/>
    <col min="5388" max="5388" width="46.7109375" bestFit="1" customWidth="1"/>
    <col min="5389" max="5389" width="21" bestFit="1" customWidth="1"/>
    <col min="5390" max="5390" width="15" bestFit="1" customWidth="1"/>
    <col min="5391" max="5391" width="21" bestFit="1" customWidth="1"/>
    <col min="5392" max="5392" width="15.7109375" bestFit="1" customWidth="1"/>
    <col min="5393" max="5393" width="21" bestFit="1" customWidth="1"/>
    <col min="5394" max="5394" width="15.140625" bestFit="1" customWidth="1"/>
    <col min="5395" max="5395" width="21" bestFit="1" customWidth="1"/>
    <col min="5396" max="5396" width="25.7109375" bestFit="1" customWidth="1"/>
    <col min="5397" max="5397" width="21" bestFit="1" customWidth="1"/>
    <col min="5398" max="5398" width="20" bestFit="1" customWidth="1"/>
    <col min="5399" max="5399" width="21" bestFit="1" customWidth="1"/>
    <col min="5400" max="5400" width="20" bestFit="1" customWidth="1"/>
    <col min="5401" max="5401" width="21" bestFit="1" customWidth="1"/>
    <col min="5402" max="5402" width="19" bestFit="1" customWidth="1"/>
    <col min="5403" max="5403" width="21" bestFit="1" customWidth="1"/>
    <col min="5404" max="5404" width="19" bestFit="1" customWidth="1"/>
    <col min="5405" max="5405" width="21" bestFit="1" customWidth="1"/>
    <col min="5406" max="5406" width="34.85546875" bestFit="1" customWidth="1"/>
    <col min="5407" max="5407" width="21" bestFit="1" customWidth="1"/>
    <col min="5408" max="5408" width="22.42578125" bestFit="1" customWidth="1"/>
    <col min="5409" max="5409" width="21" bestFit="1" customWidth="1"/>
    <col min="5410" max="5410" width="34.5703125" bestFit="1" customWidth="1"/>
    <col min="5411" max="5411" width="21" bestFit="1" customWidth="1"/>
    <col min="5412" max="5412" width="47.7109375" bestFit="1" customWidth="1"/>
    <col min="5413" max="5413" width="21" bestFit="1" customWidth="1"/>
    <col min="5414" max="5414" width="48.7109375" bestFit="1" customWidth="1"/>
    <col min="5415" max="5415" width="21" bestFit="1" customWidth="1"/>
    <col min="5416" max="5416" width="35.85546875" bestFit="1" customWidth="1"/>
    <col min="5417" max="5417" width="21" bestFit="1" customWidth="1"/>
    <col min="5418" max="5418" width="35.85546875" bestFit="1" customWidth="1"/>
    <col min="5419" max="5419" width="21" bestFit="1" customWidth="1"/>
    <col min="5420" max="5420" width="35.85546875" bestFit="1" customWidth="1"/>
    <col min="5421" max="5421" width="21" bestFit="1" customWidth="1"/>
    <col min="5422" max="5422" width="70.42578125" bestFit="1" customWidth="1"/>
    <col min="5423" max="5423" width="21" bestFit="1" customWidth="1"/>
    <col min="5424" max="5424" width="68.140625" bestFit="1" customWidth="1"/>
    <col min="5425" max="5425" width="21" bestFit="1" customWidth="1"/>
    <col min="5426" max="5426" width="71.140625" bestFit="1" customWidth="1"/>
    <col min="5427" max="5427" width="21" bestFit="1" customWidth="1"/>
    <col min="5428" max="5428" width="45.140625" bestFit="1" customWidth="1"/>
    <col min="5429" max="5429" width="21" bestFit="1" customWidth="1"/>
    <col min="5430" max="5430" width="26.7109375" bestFit="1" customWidth="1"/>
    <col min="5431" max="5431" width="21" bestFit="1" customWidth="1"/>
    <col min="5432" max="5432" width="48.7109375" bestFit="1" customWidth="1"/>
    <col min="5433" max="5433" width="21" bestFit="1" customWidth="1"/>
    <col min="5434" max="5434" width="53.5703125" bestFit="1" customWidth="1"/>
    <col min="5435" max="5435" width="21" bestFit="1" customWidth="1"/>
    <col min="5436" max="5436" width="53" bestFit="1" customWidth="1"/>
    <col min="5437" max="5437" width="21" bestFit="1" customWidth="1"/>
    <col min="5438" max="5438" width="49.140625" bestFit="1" customWidth="1"/>
    <col min="5439" max="5439" width="21" bestFit="1" customWidth="1"/>
    <col min="5440" max="5440" width="46" bestFit="1" customWidth="1"/>
    <col min="5441" max="5441" width="21" bestFit="1" customWidth="1"/>
    <col min="5442" max="5442" width="51.42578125" bestFit="1" customWidth="1"/>
    <col min="5443" max="5443" width="21" bestFit="1" customWidth="1"/>
    <col min="5444" max="5444" width="41.28515625" bestFit="1" customWidth="1"/>
    <col min="5445" max="5445" width="21" bestFit="1" customWidth="1"/>
    <col min="5446" max="5446" width="42.7109375" bestFit="1" customWidth="1"/>
    <col min="5447" max="5447" width="21" bestFit="1" customWidth="1"/>
    <col min="5448" max="5448" width="37.28515625" bestFit="1" customWidth="1"/>
    <col min="5449" max="5449" width="21" bestFit="1" customWidth="1"/>
    <col min="5450" max="5450" width="18.140625" bestFit="1" customWidth="1"/>
    <col min="5451" max="5451" width="21" bestFit="1" customWidth="1"/>
    <col min="5452" max="5452" width="20.28515625" bestFit="1" customWidth="1"/>
    <col min="5453" max="5453" width="21" bestFit="1" customWidth="1"/>
    <col min="5454" max="5454" width="14.85546875" bestFit="1" customWidth="1"/>
    <col min="5455" max="5455" width="21" bestFit="1" customWidth="1"/>
    <col min="5456" max="5456" width="15.7109375" bestFit="1" customWidth="1"/>
    <col min="5457" max="5457" width="21" bestFit="1" customWidth="1"/>
    <col min="5458" max="5458" width="15.140625" bestFit="1" customWidth="1"/>
    <col min="5459" max="5459" width="21" bestFit="1" customWidth="1"/>
    <col min="5460" max="5460" width="14.85546875" bestFit="1" customWidth="1"/>
    <col min="5461" max="5461" width="21" bestFit="1" customWidth="1"/>
    <col min="5462" max="5462" width="11.85546875" bestFit="1" customWidth="1"/>
    <col min="5463" max="5463" width="21" bestFit="1" customWidth="1"/>
    <col min="5464" max="5464" width="11.85546875" bestFit="1" customWidth="1"/>
    <col min="5465" max="5465" width="21" bestFit="1" customWidth="1"/>
    <col min="5466" max="5466" width="13.5703125" bestFit="1" customWidth="1"/>
    <col min="5467" max="5467" width="21" bestFit="1" customWidth="1"/>
    <col min="5468" max="5468" width="11.85546875" bestFit="1" customWidth="1"/>
    <col min="5469" max="5469" width="21" bestFit="1" customWidth="1"/>
    <col min="5470" max="5470" width="16.7109375" bestFit="1" customWidth="1"/>
    <col min="5471" max="5471" width="21" bestFit="1" customWidth="1"/>
    <col min="5472" max="5472" width="11.85546875" bestFit="1" customWidth="1"/>
    <col min="5473" max="5473" width="21" bestFit="1" customWidth="1"/>
    <col min="5474" max="5474" width="35.42578125" bestFit="1" customWidth="1"/>
    <col min="5475" max="5475" width="21" bestFit="1" customWidth="1"/>
    <col min="5476" max="5476" width="19.85546875" bestFit="1" customWidth="1"/>
    <col min="5477" max="5477" width="21" bestFit="1" customWidth="1"/>
    <col min="5478" max="5478" width="19.85546875" bestFit="1" customWidth="1"/>
    <col min="5479" max="5479" width="21" bestFit="1" customWidth="1"/>
    <col min="5480" max="5480" width="17.85546875" bestFit="1" customWidth="1"/>
    <col min="5481" max="5481" width="21" bestFit="1" customWidth="1"/>
    <col min="5482" max="5482" width="19.7109375" bestFit="1" customWidth="1"/>
    <col min="5483" max="5483" width="21" bestFit="1" customWidth="1"/>
    <col min="5484" max="5484" width="19" bestFit="1" customWidth="1"/>
    <col min="5485" max="5485" width="21" bestFit="1" customWidth="1"/>
    <col min="5486" max="5486" width="28.7109375" bestFit="1" customWidth="1"/>
    <col min="5487" max="5487" width="21" bestFit="1" customWidth="1"/>
    <col min="5488" max="5488" width="16.5703125" bestFit="1" customWidth="1"/>
    <col min="5489" max="5489" width="21" bestFit="1" customWidth="1"/>
    <col min="5490" max="5490" width="23.140625" bestFit="1" customWidth="1"/>
    <col min="5491" max="5491" width="21" bestFit="1" customWidth="1"/>
    <col min="5492" max="5492" width="23" bestFit="1" customWidth="1"/>
    <col min="5493" max="5493" width="21" bestFit="1" customWidth="1"/>
    <col min="5494" max="5494" width="33.5703125" bestFit="1" customWidth="1"/>
    <col min="5495" max="5495" width="21" bestFit="1" customWidth="1"/>
    <col min="5496" max="5496" width="32" bestFit="1" customWidth="1"/>
    <col min="5497" max="5497" width="21" bestFit="1" customWidth="1"/>
    <col min="5498" max="5498" width="33.28515625" bestFit="1" customWidth="1"/>
    <col min="5499" max="5499" width="21" bestFit="1" customWidth="1"/>
    <col min="5500" max="5500" width="31.5703125" bestFit="1" customWidth="1"/>
    <col min="5501" max="5501" width="21" bestFit="1" customWidth="1"/>
    <col min="5502" max="5502" width="30.5703125" bestFit="1" customWidth="1"/>
    <col min="5503" max="5503" width="21" bestFit="1" customWidth="1"/>
    <col min="5504" max="5504" width="20.28515625" bestFit="1" customWidth="1"/>
    <col min="5505" max="5505" width="21" bestFit="1" customWidth="1"/>
    <col min="5506" max="5506" width="32.140625" bestFit="1" customWidth="1"/>
    <col min="5507" max="5507" width="21" bestFit="1" customWidth="1"/>
    <col min="5508" max="5508" width="18.5703125" bestFit="1" customWidth="1"/>
    <col min="5509" max="5509" width="21" bestFit="1" customWidth="1"/>
    <col min="5510" max="5510" width="13.28515625" bestFit="1" customWidth="1"/>
    <col min="5511" max="5511" width="21" bestFit="1" customWidth="1"/>
    <col min="5512" max="5512" width="14.42578125" bestFit="1" customWidth="1"/>
    <col min="5513" max="5513" width="21" bestFit="1" customWidth="1"/>
    <col min="5514" max="5514" width="27.5703125" bestFit="1" customWidth="1"/>
    <col min="5515" max="5515" width="21" bestFit="1" customWidth="1"/>
    <col min="5516" max="5516" width="43.42578125" bestFit="1" customWidth="1"/>
    <col min="5517" max="5517" width="21" bestFit="1" customWidth="1"/>
    <col min="5518" max="5518" width="19.28515625" bestFit="1" customWidth="1"/>
    <col min="5519" max="5519" width="21" bestFit="1" customWidth="1"/>
    <col min="5520" max="5520" width="21.5703125" bestFit="1" customWidth="1"/>
    <col min="5521" max="5521" width="21" bestFit="1" customWidth="1"/>
    <col min="5522" max="5522" width="19.85546875" bestFit="1" customWidth="1"/>
    <col min="5523" max="5523" width="21" bestFit="1" customWidth="1"/>
    <col min="5524" max="5524" width="20.85546875" bestFit="1" customWidth="1"/>
    <col min="5525" max="5535" width="21" bestFit="1" customWidth="1"/>
    <col min="5536" max="5536" width="12.28515625" bestFit="1" customWidth="1"/>
    <col min="5537" max="5537" width="21" bestFit="1" customWidth="1"/>
    <col min="5538" max="5538" width="15.140625" bestFit="1" customWidth="1"/>
    <col min="5539" max="5539" width="21" bestFit="1" customWidth="1"/>
    <col min="5540" max="5540" width="15.140625" bestFit="1" customWidth="1"/>
    <col min="5541" max="5541" width="21" bestFit="1" customWidth="1"/>
    <col min="5542" max="5542" width="13.42578125" bestFit="1" customWidth="1"/>
    <col min="5543" max="5543" width="21" bestFit="1" customWidth="1"/>
    <col min="5544" max="5544" width="16.85546875" bestFit="1" customWidth="1"/>
    <col min="5545" max="5545" width="21" bestFit="1" customWidth="1"/>
    <col min="5546" max="5546" width="38" bestFit="1" customWidth="1"/>
    <col min="5547" max="5547" width="21" bestFit="1" customWidth="1"/>
    <col min="5548" max="5548" width="27.42578125" bestFit="1" customWidth="1"/>
    <col min="5549" max="5549" width="21" bestFit="1" customWidth="1"/>
    <col min="5550" max="5550" width="34.7109375" bestFit="1" customWidth="1"/>
    <col min="5551" max="5551" width="21" bestFit="1" customWidth="1"/>
    <col min="5552" max="5552" width="23.28515625" bestFit="1" customWidth="1"/>
    <col min="5553" max="5553" width="21" bestFit="1" customWidth="1"/>
    <col min="5554" max="5554" width="14.28515625" bestFit="1" customWidth="1"/>
    <col min="5555" max="5555" width="21" bestFit="1" customWidth="1"/>
    <col min="5556" max="5556" width="52.7109375" bestFit="1" customWidth="1"/>
    <col min="5557" max="5557" width="21" bestFit="1" customWidth="1"/>
    <col min="5558" max="5558" width="16.85546875" bestFit="1" customWidth="1"/>
    <col min="5559" max="5559" width="21" bestFit="1" customWidth="1"/>
    <col min="5560" max="5560" width="20" bestFit="1" customWidth="1"/>
    <col min="5561" max="5561" width="21" bestFit="1" customWidth="1"/>
    <col min="5562" max="5562" width="21.140625" bestFit="1" customWidth="1"/>
    <col min="5563" max="5563" width="21" bestFit="1" customWidth="1"/>
    <col min="5564" max="5564" width="22.42578125" bestFit="1" customWidth="1"/>
    <col min="5565" max="5565" width="21" bestFit="1" customWidth="1"/>
    <col min="5566" max="5566" width="20.7109375" bestFit="1" customWidth="1"/>
    <col min="5567" max="5567" width="21" bestFit="1" customWidth="1"/>
    <col min="5568" max="5568" width="11.85546875" bestFit="1" customWidth="1"/>
    <col min="5569" max="5569" width="21" bestFit="1" customWidth="1"/>
    <col min="5570" max="5570" width="11.85546875" bestFit="1" customWidth="1"/>
    <col min="5571" max="5571" width="21" bestFit="1" customWidth="1"/>
    <col min="5572" max="5572" width="11.85546875" bestFit="1" customWidth="1"/>
    <col min="5573" max="5573" width="21" bestFit="1" customWidth="1"/>
    <col min="5574" max="5574" width="11.85546875" bestFit="1" customWidth="1"/>
    <col min="5575" max="5575" width="21" bestFit="1" customWidth="1"/>
    <col min="5576" max="5576" width="11.85546875" bestFit="1" customWidth="1"/>
    <col min="5577" max="5577" width="21" bestFit="1" customWidth="1"/>
    <col min="5578" max="5578" width="13.140625" bestFit="1" customWidth="1"/>
    <col min="5579" max="5579" width="21" bestFit="1" customWidth="1"/>
    <col min="5580" max="5580" width="13.140625" bestFit="1" customWidth="1"/>
    <col min="5581" max="5581" width="21" bestFit="1" customWidth="1"/>
    <col min="5582" max="5582" width="13.5703125" bestFit="1" customWidth="1"/>
    <col min="5583" max="5583" width="21" bestFit="1" customWidth="1"/>
    <col min="5584" max="5584" width="13.5703125" bestFit="1" customWidth="1"/>
    <col min="5585" max="5585" width="21" bestFit="1" customWidth="1"/>
    <col min="5586" max="5586" width="13.5703125" bestFit="1" customWidth="1"/>
    <col min="5587" max="5587" width="21" bestFit="1" customWidth="1"/>
    <col min="5588" max="5588" width="13.5703125" bestFit="1" customWidth="1"/>
    <col min="5589" max="5589" width="21" bestFit="1" customWidth="1"/>
    <col min="5590" max="5590" width="13.5703125" bestFit="1" customWidth="1"/>
    <col min="5591" max="5591" width="21" bestFit="1" customWidth="1"/>
    <col min="5592" max="5592" width="13.28515625" bestFit="1" customWidth="1"/>
    <col min="5593" max="5593" width="21" bestFit="1" customWidth="1"/>
    <col min="5594" max="5594" width="13.28515625" bestFit="1" customWidth="1"/>
    <col min="5595" max="5595" width="21" bestFit="1" customWidth="1"/>
    <col min="5596" max="5596" width="13.28515625" bestFit="1" customWidth="1"/>
    <col min="5597" max="5597" width="21" bestFit="1" customWidth="1"/>
    <col min="5598" max="5598" width="13.28515625" bestFit="1" customWidth="1"/>
    <col min="5599" max="5599" width="21" bestFit="1" customWidth="1"/>
    <col min="5600" max="5600" width="13.28515625" bestFit="1" customWidth="1"/>
    <col min="5601" max="5601" width="21" bestFit="1" customWidth="1"/>
    <col min="5602" max="5602" width="13.28515625" bestFit="1" customWidth="1"/>
    <col min="5603" max="5603" width="21" bestFit="1" customWidth="1"/>
    <col min="5604" max="5604" width="13.28515625" bestFit="1" customWidth="1"/>
    <col min="5605" max="5605" width="21" bestFit="1" customWidth="1"/>
    <col min="5606" max="5606" width="13.28515625" bestFit="1" customWidth="1"/>
    <col min="5607" max="5607" width="21" bestFit="1" customWidth="1"/>
    <col min="5608" max="5608" width="13.28515625" bestFit="1" customWidth="1"/>
    <col min="5609" max="5609" width="21" bestFit="1" customWidth="1"/>
    <col min="5610" max="5610" width="13.5703125" bestFit="1" customWidth="1"/>
    <col min="5611" max="5611" width="21" bestFit="1" customWidth="1"/>
    <col min="5612" max="5612" width="13.28515625" bestFit="1" customWidth="1"/>
    <col min="5613" max="5613" width="21" bestFit="1" customWidth="1"/>
    <col min="5614" max="5614" width="13.28515625" bestFit="1" customWidth="1"/>
    <col min="5615" max="5615" width="21" bestFit="1" customWidth="1"/>
    <col min="5616" max="5616" width="13.28515625" bestFit="1" customWidth="1"/>
    <col min="5617" max="5617" width="21" bestFit="1" customWidth="1"/>
    <col min="5618" max="5618" width="13.28515625" bestFit="1" customWidth="1"/>
    <col min="5619" max="5619" width="21" bestFit="1" customWidth="1"/>
    <col min="5620" max="5620" width="13.28515625" bestFit="1" customWidth="1"/>
    <col min="5621" max="5621" width="21" bestFit="1" customWidth="1"/>
    <col min="5622" max="5622" width="13.28515625" bestFit="1" customWidth="1"/>
    <col min="5623" max="5623" width="21" bestFit="1" customWidth="1"/>
    <col min="5624" max="5624" width="13.140625" bestFit="1" customWidth="1"/>
    <col min="5625" max="5625" width="21" bestFit="1" customWidth="1"/>
    <col min="5626" max="5626" width="13.140625" bestFit="1" customWidth="1"/>
    <col min="5627" max="5627" width="21" bestFit="1" customWidth="1"/>
    <col min="5628" max="5628" width="13.140625" bestFit="1" customWidth="1"/>
    <col min="5629" max="5629" width="21" bestFit="1" customWidth="1"/>
    <col min="5630" max="5630" width="13.42578125" bestFit="1" customWidth="1"/>
    <col min="5631" max="5631" width="21" bestFit="1" customWidth="1"/>
    <col min="5632" max="5632" width="13.140625" bestFit="1" customWidth="1"/>
    <col min="5633" max="5633" width="21" bestFit="1" customWidth="1"/>
    <col min="5634" max="5634" width="13.140625" bestFit="1" customWidth="1"/>
    <col min="5635" max="5635" width="21" bestFit="1" customWidth="1"/>
    <col min="5636" max="5636" width="13.140625" bestFit="1" customWidth="1"/>
    <col min="5637" max="5637" width="21" bestFit="1" customWidth="1"/>
    <col min="5638" max="5638" width="13.42578125" bestFit="1" customWidth="1"/>
    <col min="5639" max="5639" width="21" bestFit="1" customWidth="1"/>
    <col min="5640" max="5640" width="13.140625" bestFit="1" customWidth="1"/>
    <col min="5641" max="5641" width="21" bestFit="1" customWidth="1"/>
    <col min="5642" max="5642" width="13.28515625" bestFit="1" customWidth="1"/>
    <col min="5643" max="5643" width="21" bestFit="1" customWidth="1"/>
    <col min="5644" max="5644" width="18.42578125" bestFit="1" customWidth="1"/>
    <col min="5645" max="5645" width="21" bestFit="1" customWidth="1"/>
    <col min="5646" max="5646" width="19" bestFit="1" customWidth="1"/>
    <col min="5647" max="5647" width="21" bestFit="1" customWidth="1"/>
    <col min="5648" max="5648" width="17.85546875" bestFit="1" customWidth="1"/>
    <col min="5649" max="5649" width="21" bestFit="1" customWidth="1"/>
    <col min="5650" max="5650" width="17.42578125" bestFit="1" customWidth="1"/>
    <col min="5651" max="5651" width="21" bestFit="1" customWidth="1"/>
    <col min="5652" max="5652" width="17.28515625" bestFit="1" customWidth="1"/>
    <col min="5653" max="5653" width="21" bestFit="1" customWidth="1"/>
    <col min="5654" max="5654" width="17.5703125" bestFit="1" customWidth="1"/>
    <col min="5655" max="5655" width="21" bestFit="1" customWidth="1"/>
    <col min="5656" max="5656" width="17.85546875" bestFit="1" customWidth="1"/>
    <col min="5657" max="5657" width="21" bestFit="1" customWidth="1"/>
    <col min="5658" max="5658" width="17.85546875" bestFit="1" customWidth="1"/>
    <col min="5659" max="5659" width="21" bestFit="1" customWidth="1"/>
    <col min="5660" max="5660" width="17.5703125" bestFit="1" customWidth="1"/>
    <col min="5661" max="5661" width="21" bestFit="1" customWidth="1"/>
    <col min="5662" max="5662" width="17.5703125" bestFit="1" customWidth="1"/>
    <col min="5663" max="5663" width="21" bestFit="1" customWidth="1"/>
    <col min="5664" max="5664" width="17.5703125" bestFit="1" customWidth="1"/>
    <col min="5665" max="5665" width="21" bestFit="1" customWidth="1"/>
    <col min="5666" max="5666" width="17.5703125" bestFit="1" customWidth="1"/>
    <col min="5667" max="5667" width="21" bestFit="1" customWidth="1"/>
    <col min="5668" max="5668" width="17.5703125" bestFit="1" customWidth="1"/>
    <col min="5669" max="5669" width="21" bestFit="1" customWidth="1"/>
    <col min="5670" max="5670" width="17.5703125" bestFit="1" customWidth="1"/>
    <col min="5671" max="5671" width="21" bestFit="1" customWidth="1"/>
    <col min="5672" max="5672" width="17.5703125" bestFit="1" customWidth="1"/>
    <col min="5673" max="5673" width="21" bestFit="1" customWidth="1"/>
    <col min="5674" max="5674" width="17.28515625" bestFit="1" customWidth="1"/>
    <col min="5675" max="5675" width="21" bestFit="1" customWidth="1"/>
    <col min="5676" max="5676" width="17.5703125" bestFit="1" customWidth="1"/>
    <col min="5677" max="5677" width="21" bestFit="1" customWidth="1"/>
    <col min="5678" max="5678" width="17.28515625" bestFit="1" customWidth="1"/>
    <col min="5679" max="5679" width="21" bestFit="1" customWidth="1"/>
    <col min="5680" max="5680" width="18" bestFit="1" customWidth="1"/>
    <col min="5681" max="5681" width="21" bestFit="1" customWidth="1"/>
    <col min="5682" max="5682" width="18" bestFit="1" customWidth="1"/>
    <col min="5683" max="5683" width="21" bestFit="1" customWidth="1"/>
    <col min="5684" max="5684" width="18.7109375" bestFit="1" customWidth="1"/>
    <col min="5685" max="5685" width="21" bestFit="1" customWidth="1"/>
    <col min="5686" max="5686" width="13.28515625" bestFit="1" customWidth="1"/>
    <col min="5687" max="5687" width="21" bestFit="1" customWidth="1"/>
    <col min="5688" max="5688" width="19" bestFit="1" customWidth="1"/>
    <col min="5689" max="5689" width="21" bestFit="1" customWidth="1"/>
    <col min="5690" max="5690" width="21.85546875" bestFit="1" customWidth="1"/>
    <col min="5691" max="5691" width="21" bestFit="1" customWidth="1"/>
    <col min="5692" max="5692" width="18.85546875" bestFit="1" customWidth="1"/>
    <col min="5693" max="5693" width="21" bestFit="1" customWidth="1"/>
    <col min="5694" max="5694" width="19" bestFit="1" customWidth="1"/>
    <col min="5695" max="5695" width="21" bestFit="1" customWidth="1"/>
    <col min="5696" max="5696" width="20" bestFit="1" customWidth="1"/>
    <col min="5697" max="5697" width="21" bestFit="1" customWidth="1"/>
    <col min="5698" max="5698" width="26.140625" bestFit="1" customWidth="1"/>
    <col min="5699" max="5699" width="21" bestFit="1" customWidth="1"/>
    <col min="5700" max="5700" width="23" bestFit="1" customWidth="1"/>
    <col min="5701" max="5701" width="21" bestFit="1" customWidth="1"/>
    <col min="5702" max="5702" width="13.28515625" bestFit="1" customWidth="1"/>
    <col min="5703" max="5703" width="21" bestFit="1" customWidth="1"/>
    <col min="5704" max="5704" width="13.28515625" bestFit="1" customWidth="1"/>
    <col min="5705" max="5705" width="21" bestFit="1" customWidth="1"/>
    <col min="5706" max="5706" width="13.28515625" bestFit="1" customWidth="1"/>
    <col min="5707" max="5707" width="21" bestFit="1" customWidth="1"/>
    <col min="5708" max="5708" width="13.28515625" bestFit="1" customWidth="1"/>
    <col min="5709" max="5709" width="21" bestFit="1" customWidth="1"/>
    <col min="5710" max="5710" width="13.28515625" bestFit="1" customWidth="1"/>
    <col min="5711" max="5711" width="21" bestFit="1" customWidth="1"/>
    <col min="5712" max="5712" width="13.28515625" bestFit="1" customWidth="1"/>
    <col min="5713" max="5713" width="21" bestFit="1" customWidth="1"/>
    <col min="5714" max="5714" width="14.85546875" bestFit="1" customWidth="1"/>
    <col min="5715" max="5715" width="21" bestFit="1" customWidth="1"/>
    <col min="5716" max="5716" width="47.7109375" bestFit="1" customWidth="1"/>
    <col min="5717" max="5717" width="21" bestFit="1" customWidth="1"/>
    <col min="5718" max="5718" width="22.5703125" bestFit="1" customWidth="1"/>
    <col min="5719" max="5719" width="21" bestFit="1" customWidth="1"/>
    <col min="5720" max="5720" width="18.7109375" bestFit="1" customWidth="1"/>
    <col min="5721" max="5721" width="21" bestFit="1" customWidth="1"/>
    <col min="5722" max="5722" width="18.7109375" bestFit="1" customWidth="1"/>
    <col min="5723" max="5723" width="21" bestFit="1" customWidth="1"/>
    <col min="5724" max="5724" width="16" bestFit="1" customWidth="1"/>
    <col min="5725" max="5725" width="21" bestFit="1" customWidth="1"/>
    <col min="5726" max="5726" width="31.42578125" bestFit="1" customWidth="1"/>
    <col min="5727" max="5727" width="21" bestFit="1" customWidth="1"/>
    <col min="5728" max="5728" width="29.28515625" bestFit="1" customWidth="1"/>
    <col min="5729" max="5729" width="21" bestFit="1" customWidth="1"/>
    <col min="5730" max="5730" width="30.7109375" bestFit="1" customWidth="1"/>
    <col min="5731" max="5731" width="21" bestFit="1" customWidth="1"/>
    <col min="5732" max="5732" width="17.5703125" bestFit="1" customWidth="1"/>
    <col min="5733" max="5733" width="21" bestFit="1" customWidth="1"/>
    <col min="5734" max="5734" width="16.85546875" bestFit="1" customWidth="1"/>
    <col min="5735" max="5735" width="21" bestFit="1" customWidth="1"/>
    <col min="5736" max="5736" width="17" bestFit="1" customWidth="1"/>
    <col min="5737" max="5737" width="21" bestFit="1" customWidth="1"/>
    <col min="5738" max="5738" width="18" bestFit="1" customWidth="1"/>
    <col min="5739" max="5739" width="21" bestFit="1" customWidth="1"/>
    <col min="5740" max="5740" width="18.85546875" bestFit="1" customWidth="1"/>
    <col min="5741" max="5741" width="21" bestFit="1" customWidth="1"/>
    <col min="5742" max="5742" width="18" bestFit="1" customWidth="1"/>
    <col min="5743" max="5743" width="21" bestFit="1" customWidth="1"/>
    <col min="5744" max="5744" width="15.5703125" bestFit="1" customWidth="1"/>
    <col min="5745" max="5745" width="21" bestFit="1" customWidth="1"/>
    <col min="5746" max="5746" width="18.140625" bestFit="1" customWidth="1"/>
    <col min="5747" max="5747" width="21" bestFit="1" customWidth="1"/>
    <col min="5748" max="5748" width="18.140625" bestFit="1" customWidth="1"/>
    <col min="5749" max="5749" width="21" bestFit="1" customWidth="1"/>
    <col min="5750" max="5750" width="18.140625" bestFit="1" customWidth="1"/>
    <col min="5751" max="5751" width="21" bestFit="1" customWidth="1"/>
    <col min="5752" max="5752" width="12.140625" bestFit="1" customWidth="1"/>
    <col min="5753" max="5753" width="21" bestFit="1" customWidth="1"/>
    <col min="5754" max="5754" width="30.140625" bestFit="1" customWidth="1"/>
    <col min="5755" max="5755" width="21" bestFit="1" customWidth="1"/>
    <col min="5756" max="5756" width="17.28515625" bestFit="1" customWidth="1"/>
    <col min="5757" max="5757" width="21" bestFit="1" customWidth="1"/>
    <col min="5758" max="5758" width="47" bestFit="1" customWidth="1"/>
    <col min="5759" max="5759" width="21" bestFit="1" customWidth="1"/>
    <col min="5760" max="5760" width="19.140625" bestFit="1" customWidth="1"/>
    <col min="5761" max="5761" width="21" bestFit="1" customWidth="1"/>
    <col min="5762" max="5762" width="20.42578125" bestFit="1" customWidth="1"/>
    <col min="5763" max="5763" width="21" bestFit="1" customWidth="1"/>
    <col min="5764" max="5764" width="16.5703125" bestFit="1" customWidth="1"/>
    <col min="5765" max="5765" width="21" bestFit="1" customWidth="1"/>
    <col min="5766" max="5766" width="17" bestFit="1" customWidth="1"/>
    <col min="5767" max="5767" width="21" bestFit="1" customWidth="1"/>
    <col min="5768" max="5768" width="16.5703125" bestFit="1" customWidth="1"/>
    <col min="5769" max="5769" width="21" bestFit="1" customWidth="1"/>
    <col min="5770" max="5770" width="26.42578125" bestFit="1" customWidth="1"/>
    <col min="5771" max="5771" width="21" bestFit="1" customWidth="1"/>
    <col min="5772" max="5772" width="26.42578125" bestFit="1" customWidth="1"/>
    <col min="5773" max="5773" width="21" bestFit="1" customWidth="1"/>
    <col min="5774" max="5774" width="15.42578125" bestFit="1" customWidth="1"/>
    <col min="5775" max="5775" width="21" bestFit="1" customWidth="1"/>
    <col min="5776" max="5776" width="15.5703125" bestFit="1" customWidth="1"/>
    <col min="5777" max="5777" width="21" bestFit="1" customWidth="1"/>
    <col min="5778" max="5778" width="18.7109375" bestFit="1" customWidth="1"/>
    <col min="5779" max="5779" width="21" bestFit="1" customWidth="1"/>
    <col min="5780" max="5780" width="32.5703125" bestFit="1" customWidth="1"/>
    <col min="5781" max="5781" width="21" bestFit="1" customWidth="1"/>
    <col min="5782" max="5782" width="29.85546875" bestFit="1" customWidth="1"/>
    <col min="5783" max="5783" width="21" bestFit="1" customWidth="1"/>
    <col min="5784" max="5784" width="22" bestFit="1" customWidth="1"/>
    <col min="5785" max="5785" width="21" bestFit="1" customWidth="1"/>
    <col min="5786" max="5786" width="34.7109375" bestFit="1" customWidth="1"/>
    <col min="5787" max="5787" width="21" bestFit="1" customWidth="1"/>
    <col min="5788" max="5788" width="43.7109375" bestFit="1" customWidth="1"/>
    <col min="5789" max="5789" width="21" bestFit="1" customWidth="1"/>
    <col min="5790" max="5790" width="16.7109375" bestFit="1" customWidth="1"/>
    <col min="5791" max="5791" width="21" bestFit="1" customWidth="1"/>
    <col min="5792" max="5792" width="16.7109375" bestFit="1" customWidth="1"/>
    <col min="5793" max="5793" width="21" bestFit="1" customWidth="1"/>
    <col min="5794" max="5794" width="16.7109375" bestFit="1" customWidth="1"/>
    <col min="5795" max="5795" width="21" bestFit="1" customWidth="1"/>
    <col min="5796" max="5796" width="16.7109375" bestFit="1" customWidth="1"/>
    <col min="5797" max="5797" width="21" bestFit="1" customWidth="1"/>
    <col min="5798" max="5798" width="16.7109375" bestFit="1" customWidth="1"/>
    <col min="5799" max="5799" width="21" bestFit="1" customWidth="1"/>
    <col min="5800" max="5800" width="15.7109375" bestFit="1" customWidth="1"/>
    <col min="5801" max="5801" width="21" bestFit="1" customWidth="1"/>
    <col min="5802" max="5802" width="27.85546875" bestFit="1" customWidth="1"/>
    <col min="5803" max="5803" width="21" bestFit="1" customWidth="1"/>
    <col min="5804" max="5804" width="24" bestFit="1" customWidth="1"/>
    <col min="5805" max="5805" width="21" bestFit="1" customWidth="1"/>
    <col min="5806" max="5806" width="24" bestFit="1" customWidth="1"/>
    <col min="5807" max="5807" width="21" bestFit="1" customWidth="1"/>
    <col min="5808" max="5808" width="30.28515625" bestFit="1" customWidth="1"/>
    <col min="5809" max="5809" width="21" bestFit="1" customWidth="1"/>
    <col min="5810" max="5810" width="41.42578125" bestFit="1" customWidth="1"/>
    <col min="5811" max="5811" width="21" bestFit="1" customWidth="1"/>
    <col min="5812" max="5812" width="33.28515625" bestFit="1" customWidth="1"/>
    <col min="5813" max="5813" width="21" bestFit="1" customWidth="1"/>
    <col min="5814" max="5814" width="35" bestFit="1" customWidth="1"/>
    <col min="5815" max="5815" width="21" bestFit="1" customWidth="1"/>
    <col min="5816" max="5816" width="35.7109375" bestFit="1" customWidth="1"/>
    <col min="5817" max="5817" width="21" bestFit="1" customWidth="1"/>
    <col min="5818" max="5818" width="31" bestFit="1" customWidth="1"/>
    <col min="5819" max="5819" width="21" bestFit="1" customWidth="1"/>
    <col min="5820" max="5820" width="16.140625" bestFit="1" customWidth="1"/>
    <col min="5821" max="5821" width="21" bestFit="1" customWidth="1"/>
    <col min="5822" max="5822" width="22" bestFit="1" customWidth="1"/>
    <col min="5823" max="5823" width="21" bestFit="1" customWidth="1"/>
    <col min="5824" max="5824" width="22" bestFit="1" customWidth="1"/>
    <col min="5825" max="5825" width="21" bestFit="1" customWidth="1"/>
    <col min="5826" max="5826" width="14.7109375" bestFit="1" customWidth="1"/>
    <col min="5827" max="5827" width="21" bestFit="1" customWidth="1"/>
    <col min="5828" max="5828" width="13.140625" bestFit="1" customWidth="1"/>
    <col min="5829" max="5829" width="21" bestFit="1" customWidth="1"/>
    <col min="5830" max="5830" width="21.5703125" bestFit="1" customWidth="1"/>
    <col min="5831" max="5831" width="21" bestFit="1" customWidth="1"/>
    <col min="5832" max="5832" width="14.140625" bestFit="1" customWidth="1"/>
    <col min="5833" max="5833" width="21" bestFit="1" customWidth="1"/>
    <col min="5834" max="5834" width="14.5703125" bestFit="1" customWidth="1"/>
    <col min="5835" max="5835" width="21" bestFit="1" customWidth="1"/>
    <col min="5836" max="5836" width="23.5703125" bestFit="1" customWidth="1"/>
    <col min="5837" max="5837" width="21" bestFit="1" customWidth="1"/>
    <col min="5838" max="5838" width="27.42578125" bestFit="1" customWidth="1"/>
    <col min="5839" max="5839" width="21" bestFit="1" customWidth="1"/>
    <col min="5840" max="5840" width="23.28515625" bestFit="1" customWidth="1"/>
    <col min="5841" max="5841" width="21" bestFit="1" customWidth="1"/>
    <col min="5842" max="5842" width="22.140625" bestFit="1" customWidth="1"/>
    <col min="5843" max="5843" width="21" bestFit="1" customWidth="1"/>
    <col min="5844" max="5844" width="23.28515625" bestFit="1" customWidth="1"/>
    <col min="5845" max="5845" width="21" bestFit="1" customWidth="1"/>
    <col min="5846" max="5846" width="23.140625" bestFit="1" customWidth="1"/>
    <col min="5847" max="5847" width="21" bestFit="1" customWidth="1"/>
    <col min="5848" max="5848" width="22" bestFit="1" customWidth="1"/>
    <col min="5849" max="5849" width="21" bestFit="1" customWidth="1"/>
    <col min="5850" max="5850" width="21.5703125" bestFit="1" customWidth="1"/>
    <col min="5851" max="5851" width="21" bestFit="1" customWidth="1"/>
    <col min="5852" max="5852" width="15" bestFit="1" customWidth="1"/>
    <col min="5853" max="5853" width="21" bestFit="1" customWidth="1"/>
    <col min="5854" max="5854" width="15" bestFit="1" customWidth="1"/>
    <col min="5855" max="5855" width="21" bestFit="1" customWidth="1"/>
    <col min="5856" max="5856" width="15" bestFit="1" customWidth="1"/>
    <col min="5857" max="5857" width="21" bestFit="1" customWidth="1"/>
    <col min="5858" max="5858" width="15" bestFit="1" customWidth="1"/>
    <col min="5859" max="5859" width="21" bestFit="1" customWidth="1"/>
    <col min="5860" max="5860" width="15" bestFit="1" customWidth="1"/>
    <col min="5861" max="5861" width="21" bestFit="1" customWidth="1"/>
    <col min="5862" max="5862" width="15" bestFit="1" customWidth="1"/>
    <col min="5863" max="5863" width="21" bestFit="1" customWidth="1"/>
    <col min="5864" max="5864" width="14.85546875" bestFit="1" customWidth="1"/>
    <col min="5865" max="5865" width="21" bestFit="1" customWidth="1"/>
    <col min="5866" max="5866" width="14.85546875" bestFit="1" customWidth="1"/>
    <col min="5867" max="5867" width="21" bestFit="1" customWidth="1"/>
    <col min="5868" max="5868" width="14.85546875" bestFit="1" customWidth="1"/>
    <col min="5869" max="5869" width="21" bestFit="1" customWidth="1"/>
    <col min="5870" max="5870" width="14.85546875" bestFit="1" customWidth="1"/>
    <col min="5871" max="5871" width="21" bestFit="1" customWidth="1"/>
    <col min="5872" max="5872" width="17.85546875" bestFit="1" customWidth="1"/>
    <col min="5873" max="5873" width="21" bestFit="1" customWidth="1"/>
    <col min="5874" max="5874" width="17.42578125" bestFit="1" customWidth="1"/>
    <col min="5875" max="5875" width="21" bestFit="1" customWidth="1"/>
    <col min="5876" max="5876" width="26.5703125" bestFit="1" customWidth="1"/>
    <col min="5877" max="5877" width="21" bestFit="1" customWidth="1"/>
    <col min="5878" max="5878" width="32.5703125" bestFit="1" customWidth="1"/>
    <col min="5879" max="5879" width="21" bestFit="1" customWidth="1"/>
    <col min="5880" max="5880" width="32.5703125" bestFit="1" customWidth="1"/>
    <col min="5881" max="5881" width="21" bestFit="1" customWidth="1"/>
    <col min="5882" max="5882" width="32.140625" bestFit="1" customWidth="1"/>
    <col min="5883" max="5883" width="21" bestFit="1" customWidth="1"/>
    <col min="5884" max="5884" width="25.28515625" bestFit="1" customWidth="1"/>
    <col min="5885" max="5885" width="21" bestFit="1" customWidth="1"/>
    <col min="5886" max="5886" width="25" bestFit="1" customWidth="1"/>
    <col min="5887" max="5887" width="21" bestFit="1" customWidth="1"/>
    <col min="5888" max="5888" width="16" bestFit="1" customWidth="1"/>
    <col min="5889" max="5889" width="21" bestFit="1" customWidth="1"/>
    <col min="5890" max="5890" width="21.42578125" bestFit="1" customWidth="1"/>
    <col min="5891" max="5891" width="21" bestFit="1" customWidth="1"/>
    <col min="5892" max="5892" width="32.85546875" bestFit="1" customWidth="1"/>
    <col min="5893" max="5893" width="21" bestFit="1" customWidth="1"/>
    <col min="5894" max="5894" width="18.28515625" bestFit="1" customWidth="1"/>
    <col min="5895" max="5895" width="21" bestFit="1" customWidth="1"/>
    <col min="5896" max="5896" width="34" bestFit="1" customWidth="1"/>
    <col min="5897" max="5897" width="21" bestFit="1" customWidth="1"/>
    <col min="5898" max="5898" width="38" bestFit="1" customWidth="1"/>
    <col min="5899" max="5899" width="21" bestFit="1" customWidth="1"/>
    <col min="5900" max="5900" width="57.28515625" bestFit="1" customWidth="1"/>
    <col min="5901" max="5901" width="21" bestFit="1" customWidth="1"/>
    <col min="5902" max="5902" width="11.85546875" bestFit="1" customWidth="1"/>
    <col min="5903" max="5903" width="21" bestFit="1" customWidth="1"/>
    <col min="5904" max="5904" width="23.85546875" bestFit="1" customWidth="1"/>
    <col min="5905" max="5905" width="21" bestFit="1" customWidth="1"/>
    <col min="5906" max="5906" width="19.140625" bestFit="1" customWidth="1"/>
    <col min="5907" max="5907" width="21" bestFit="1" customWidth="1"/>
    <col min="5908" max="5908" width="15.5703125" bestFit="1" customWidth="1"/>
    <col min="5909" max="5909" width="21" bestFit="1" customWidth="1"/>
    <col min="5910" max="5910" width="18" bestFit="1" customWidth="1"/>
    <col min="5911" max="5911" width="21" bestFit="1" customWidth="1"/>
    <col min="5912" max="5912" width="23" bestFit="1" customWidth="1"/>
    <col min="5913" max="5913" width="21" bestFit="1" customWidth="1"/>
    <col min="5914" max="5914" width="32" bestFit="1" customWidth="1"/>
    <col min="5915" max="5915" width="21" bestFit="1" customWidth="1"/>
    <col min="5916" max="5916" width="31.7109375" bestFit="1" customWidth="1"/>
    <col min="5917" max="5917" width="21" bestFit="1" customWidth="1"/>
    <col min="5918" max="5918" width="31.7109375" bestFit="1" customWidth="1"/>
    <col min="5919" max="5919" width="21" bestFit="1" customWidth="1"/>
    <col min="5920" max="5920" width="32.85546875" bestFit="1" customWidth="1"/>
    <col min="5921" max="5921" width="21" bestFit="1" customWidth="1"/>
    <col min="5922" max="5922" width="34.140625" bestFit="1" customWidth="1"/>
    <col min="5923" max="5923" width="21" bestFit="1" customWidth="1"/>
    <col min="5924" max="5924" width="29.28515625" bestFit="1" customWidth="1"/>
    <col min="5925" max="5925" width="21" bestFit="1" customWidth="1"/>
    <col min="5926" max="5926" width="38.140625" bestFit="1" customWidth="1"/>
    <col min="5927" max="5927" width="21" bestFit="1" customWidth="1"/>
    <col min="5928" max="5928" width="38.5703125" bestFit="1" customWidth="1"/>
    <col min="5929" max="5929" width="21" bestFit="1" customWidth="1"/>
    <col min="5930" max="5930" width="38.5703125" bestFit="1" customWidth="1"/>
    <col min="5931" max="5931" width="21" bestFit="1" customWidth="1"/>
    <col min="5932" max="5932" width="38.5703125" bestFit="1" customWidth="1"/>
    <col min="5933" max="5933" width="21" bestFit="1" customWidth="1"/>
    <col min="5934" max="5934" width="38.5703125" bestFit="1" customWidth="1"/>
    <col min="5935" max="5935" width="21" bestFit="1" customWidth="1"/>
    <col min="5936" max="5936" width="38.5703125" bestFit="1" customWidth="1"/>
    <col min="5937" max="5937" width="21" bestFit="1" customWidth="1"/>
    <col min="5938" max="5938" width="38.5703125" bestFit="1" customWidth="1"/>
    <col min="5939" max="5939" width="21" bestFit="1" customWidth="1"/>
    <col min="5940" max="5940" width="38.5703125" bestFit="1" customWidth="1"/>
    <col min="5941" max="5941" width="21" bestFit="1" customWidth="1"/>
    <col min="5942" max="5942" width="32.5703125" bestFit="1" customWidth="1"/>
    <col min="5943" max="5943" width="21" bestFit="1" customWidth="1"/>
    <col min="5944" max="5944" width="32.5703125" bestFit="1" customWidth="1"/>
    <col min="5945" max="5945" width="21" bestFit="1" customWidth="1"/>
    <col min="5946" max="5946" width="32.5703125" bestFit="1" customWidth="1"/>
    <col min="5947" max="5947" width="21" bestFit="1" customWidth="1"/>
    <col min="5948" max="5948" width="32.5703125" bestFit="1" customWidth="1"/>
    <col min="5949" max="5949" width="21" bestFit="1" customWidth="1"/>
    <col min="5950" max="5950" width="32.5703125" bestFit="1" customWidth="1"/>
    <col min="5951" max="5951" width="21" bestFit="1" customWidth="1"/>
    <col min="5952" max="5952" width="32.5703125" bestFit="1" customWidth="1"/>
    <col min="5953" max="5953" width="21" bestFit="1" customWidth="1"/>
    <col min="5954" max="5954" width="32.5703125" bestFit="1" customWidth="1"/>
    <col min="5955" max="5955" width="21" bestFit="1" customWidth="1"/>
    <col min="5956" max="5956" width="12.42578125" bestFit="1" customWidth="1"/>
    <col min="5957" max="5957" width="21" bestFit="1" customWidth="1"/>
    <col min="5958" max="5958" width="13.7109375" bestFit="1" customWidth="1"/>
    <col min="5959" max="5959" width="21" bestFit="1" customWidth="1"/>
    <col min="5960" max="5960" width="11.85546875" bestFit="1" customWidth="1"/>
    <col min="5961" max="5961" width="21" bestFit="1" customWidth="1"/>
    <col min="5962" max="5962" width="11.85546875" bestFit="1" customWidth="1"/>
    <col min="5963" max="5963" width="21" bestFit="1" customWidth="1"/>
    <col min="5964" max="5964" width="30.28515625" bestFit="1" customWidth="1"/>
    <col min="5965" max="5965" width="21" bestFit="1" customWidth="1"/>
    <col min="5966" max="5966" width="33.5703125" bestFit="1" customWidth="1"/>
    <col min="5967" max="5967" width="21" bestFit="1" customWidth="1"/>
    <col min="5968" max="5968" width="32.85546875" bestFit="1" customWidth="1"/>
    <col min="5969" max="5969" width="21" bestFit="1" customWidth="1"/>
    <col min="5970" max="5970" width="31.5703125" bestFit="1" customWidth="1"/>
    <col min="5971" max="5971" width="21" bestFit="1" customWidth="1"/>
    <col min="5972" max="5972" width="36.42578125" bestFit="1" customWidth="1"/>
    <col min="5973" max="5973" width="21" bestFit="1" customWidth="1"/>
    <col min="5974" max="5974" width="36.42578125" bestFit="1" customWidth="1"/>
    <col min="5975" max="5975" width="21" bestFit="1" customWidth="1"/>
    <col min="5976" max="5976" width="32.140625" bestFit="1" customWidth="1"/>
    <col min="5977" max="5977" width="21" bestFit="1" customWidth="1"/>
    <col min="5978" max="5978" width="18.5703125" bestFit="1" customWidth="1"/>
    <col min="5979" max="5979" width="21" bestFit="1" customWidth="1"/>
    <col min="5980" max="5980" width="23.7109375" bestFit="1" customWidth="1"/>
    <col min="5981" max="5981" width="21" bestFit="1" customWidth="1"/>
    <col min="5982" max="5982" width="32.5703125" bestFit="1" customWidth="1"/>
    <col min="5983" max="5983" width="21" bestFit="1" customWidth="1"/>
    <col min="5984" max="5984" width="24.28515625" bestFit="1" customWidth="1"/>
    <col min="5985" max="5985" width="21" bestFit="1" customWidth="1"/>
    <col min="5986" max="5986" width="30.28515625" bestFit="1" customWidth="1"/>
    <col min="5987" max="5987" width="21" bestFit="1" customWidth="1"/>
    <col min="5988" max="5988" width="31.140625" bestFit="1" customWidth="1"/>
    <col min="5989" max="5989" width="21" bestFit="1" customWidth="1"/>
    <col min="5990" max="5990" width="14.7109375" bestFit="1" customWidth="1"/>
    <col min="5991" max="5991" width="21" bestFit="1" customWidth="1"/>
    <col min="5992" max="5992" width="15.140625" bestFit="1" customWidth="1"/>
    <col min="5993" max="5993" width="21" bestFit="1" customWidth="1"/>
    <col min="5994" max="5994" width="16.85546875" bestFit="1" customWidth="1"/>
    <col min="5995" max="5995" width="21" bestFit="1" customWidth="1"/>
    <col min="5996" max="5996" width="16" bestFit="1" customWidth="1"/>
    <col min="5997" max="5997" width="21" bestFit="1" customWidth="1"/>
    <col min="5998" max="5998" width="20.85546875" bestFit="1" customWidth="1"/>
    <col min="5999" max="5999" width="21" bestFit="1" customWidth="1"/>
    <col min="6000" max="6000" width="20.5703125" bestFit="1" customWidth="1"/>
    <col min="6001" max="6001" width="21" bestFit="1" customWidth="1"/>
    <col min="6002" max="6002" width="21.7109375" bestFit="1" customWidth="1"/>
    <col min="6003" max="6003" width="21" bestFit="1" customWidth="1"/>
    <col min="6004" max="6004" width="21.5703125" bestFit="1" customWidth="1"/>
    <col min="6005" max="6005" width="21" bestFit="1" customWidth="1"/>
    <col min="6006" max="6006" width="22.28515625" bestFit="1" customWidth="1"/>
    <col min="6007" max="6007" width="21" bestFit="1" customWidth="1"/>
    <col min="6008" max="6008" width="20.5703125" bestFit="1" customWidth="1"/>
    <col min="6009" max="6009" width="21" bestFit="1" customWidth="1"/>
    <col min="6010" max="6010" width="20.5703125" bestFit="1" customWidth="1"/>
    <col min="6011" max="6011" width="21" bestFit="1" customWidth="1"/>
    <col min="6012" max="6012" width="23.7109375" bestFit="1" customWidth="1"/>
    <col min="6013" max="6013" width="21" bestFit="1" customWidth="1"/>
    <col min="6014" max="6014" width="23.7109375" bestFit="1" customWidth="1"/>
    <col min="6015" max="6015" width="21" bestFit="1" customWidth="1"/>
    <col min="6016" max="6016" width="23.7109375" bestFit="1" customWidth="1"/>
    <col min="6017" max="6017" width="21" bestFit="1" customWidth="1"/>
    <col min="6018" max="6018" width="22.7109375" bestFit="1" customWidth="1"/>
    <col min="6019" max="6019" width="21" bestFit="1" customWidth="1"/>
    <col min="6020" max="6020" width="23.7109375" bestFit="1" customWidth="1"/>
    <col min="6021" max="6021" width="21" bestFit="1" customWidth="1"/>
    <col min="6022" max="6022" width="22.7109375" bestFit="1" customWidth="1"/>
    <col min="6023" max="6023" width="21" bestFit="1" customWidth="1"/>
    <col min="6024" max="6024" width="22.7109375" bestFit="1" customWidth="1"/>
    <col min="6025" max="6025" width="21" bestFit="1" customWidth="1"/>
    <col min="6026" max="6026" width="21.7109375" bestFit="1" customWidth="1"/>
    <col min="6027" max="6027" width="21" bestFit="1" customWidth="1"/>
    <col min="6028" max="6028" width="21.7109375" bestFit="1" customWidth="1"/>
    <col min="6029" max="6029" width="21" bestFit="1" customWidth="1"/>
    <col min="6030" max="6030" width="21.7109375" bestFit="1" customWidth="1"/>
    <col min="6031" max="6031" width="21" bestFit="1" customWidth="1"/>
    <col min="6032" max="6032" width="21.7109375" bestFit="1" customWidth="1"/>
    <col min="6033" max="6033" width="21" bestFit="1" customWidth="1"/>
    <col min="6034" max="6034" width="22.7109375" bestFit="1" customWidth="1"/>
    <col min="6035" max="6035" width="21" bestFit="1" customWidth="1"/>
    <col min="6036" max="6036" width="21.7109375" bestFit="1" customWidth="1"/>
    <col min="6037" max="6037" width="21" bestFit="1" customWidth="1"/>
    <col min="6038" max="6038" width="22.7109375" bestFit="1" customWidth="1"/>
    <col min="6039" max="6039" width="21" bestFit="1" customWidth="1"/>
    <col min="6040" max="6040" width="22.7109375" bestFit="1" customWidth="1"/>
    <col min="6041" max="6041" width="21" bestFit="1" customWidth="1"/>
    <col min="6042" max="6042" width="22.7109375" bestFit="1" customWidth="1"/>
    <col min="6043" max="6043" width="21" bestFit="1" customWidth="1"/>
    <col min="6044" max="6044" width="14.42578125" bestFit="1" customWidth="1"/>
    <col min="6045" max="6045" width="21" bestFit="1" customWidth="1"/>
    <col min="6046" max="6046" width="13.5703125" bestFit="1" customWidth="1"/>
    <col min="6047" max="6047" width="21" bestFit="1" customWidth="1"/>
    <col min="6048" max="6048" width="23.85546875" bestFit="1" customWidth="1"/>
    <col min="6049" max="6049" width="21" bestFit="1" customWidth="1"/>
    <col min="6050" max="6050" width="24.140625" bestFit="1" customWidth="1"/>
    <col min="6051" max="6051" width="21" bestFit="1" customWidth="1"/>
    <col min="6052" max="6052" width="22.7109375" bestFit="1" customWidth="1"/>
    <col min="6053" max="6053" width="21" bestFit="1" customWidth="1"/>
    <col min="6054" max="6054" width="24.5703125" bestFit="1" customWidth="1"/>
    <col min="6055" max="6055" width="21" bestFit="1" customWidth="1"/>
    <col min="6056" max="6056" width="25.140625" bestFit="1" customWidth="1"/>
    <col min="6057" max="6057" width="21" bestFit="1" customWidth="1"/>
    <col min="6058" max="6058" width="24.140625" bestFit="1" customWidth="1"/>
    <col min="6059" max="6059" width="21" bestFit="1" customWidth="1"/>
    <col min="6060" max="6060" width="32.5703125" bestFit="1" customWidth="1"/>
    <col min="6061" max="6061" width="21" bestFit="1" customWidth="1"/>
    <col min="6062" max="6062" width="27.28515625" bestFit="1" customWidth="1"/>
    <col min="6063" max="6063" width="21" bestFit="1" customWidth="1"/>
    <col min="6064" max="6064" width="27.140625" bestFit="1" customWidth="1"/>
    <col min="6065" max="6065" width="21" bestFit="1" customWidth="1"/>
    <col min="6066" max="6066" width="25.7109375" bestFit="1" customWidth="1"/>
    <col min="6067" max="6067" width="21" bestFit="1" customWidth="1"/>
    <col min="6068" max="6068" width="18.42578125" bestFit="1" customWidth="1"/>
    <col min="6069" max="6069" width="21" bestFit="1" customWidth="1"/>
    <col min="6070" max="6070" width="18.140625" bestFit="1" customWidth="1"/>
    <col min="6071" max="6071" width="21" bestFit="1" customWidth="1"/>
    <col min="6072" max="6072" width="11.85546875" bestFit="1" customWidth="1"/>
    <col min="6073" max="6073" width="21" bestFit="1" customWidth="1"/>
    <col min="6074" max="6074" width="11.85546875" bestFit="1" customWidth="1"/>
    <col min="6075" max="6075" width="21" bestFit="1" customWidth="1"/>
    <col min="6076" max="6076" width="12" bestFit="1" customWidth="1"/>
    <col min="6077" max="6077" width="21" bestFit="1" customWidth="1"/>
    <col min="6078" max="6078" width="21.7109375" bestFit="1" customWidth="1"/>
    <col min="6079" max="6079" width="21" bestFit="1" customWidth="1"/>
    <col min="6080" max="6080" width="26.7109375" bestFit="1" customWidth="1"/>
    <col min="6081" max="6081" width="21" bestFit="1" customWidth="1"/>
    <col min="6082" max="6082" width="19.85546875" bestFit="1" customWidth="1"/>
    <col min="6083" max="6083" width="21" bestFit="1" customWidth="1"/>
    <col min="6084" max="6084" width="31.5703125" bestFit="1" customWidth="1"/>
    <col min="6085" max="6085" width="21" bestFit="1" customWidth="1"/>
    <col min="6086" max="6086" width="36.140625" bestFit="1" customWidth="1"/>
    <col min="6087" max="6087" width="21" bestFit="1" customWidth="1"/>
    <col min="6088" max="6088" width="32.5703125" bestFit="1" customWidth="1"/>
    <col min="6089" max="6089" width="21" bestFit="1" customWidth="1"/>
    <col min="6090" max="6090" width="21.85546875" bestFit="1" customWidth="1"/>
    <col min="6091" max="6091" width="21" bestFit="1" customWidth="1"/>
    <col min="6092" max="6092" width="25.7109375" bestFit="1" customWidth="1"/>
    <col min="6093" max="6093" width="21" bestFit="1" customWidth="1"/>
    <col min="6094" max="6094" width="27.28515625" bestFit="1" customWidth="1"/>
    <col min="6095" max="6095" width="21" bestFit="1" customWidth="1"/>
    <col min="6096" max="6096" width="51.7109375" bestFit="1" customWidth="1"/>
    <col min="6097" max="6097" width="21" bestFit="1" customWidth="1"/>
    <col min="6098" max="6098" width="41.5703125" bestFit="1" customWidth="1"/>
    <col min="6099" max="6099" width="21" bestFit="1" customWidth="1"/>
    <col min="6100" max="6100" width="35.85546875" bestFit="1" customWidth="1"/>
    <col min="6101" max="6101" width="21" bestFit="1" customWidth="1"/>
    <col min="6102" max="6102" width="21.5703125" bestFit="1" customWidth="1"/>
    <col min="6103" max="6103" width="21" bestFit="1" customWidth="1"/>
    <col min="6104" max="6104" width="18.5703125" bestFit="1" customWidth="1"/>
    <col min="6105" max="6105" width="21" bestFit="1" customWidth="1"/>
    <col min="6106" max="6106" width="19.5703125" bestFit="1" customWidth="1"/>
    <col min="6107" max="6107" width="21" bestFit="1" customWidth="1"/>
    <col min="6108" max="6108" width="20" bestFit="1" customWidth="1"/>
    <col min="6109" max="6109" width="21" bestFit="1" customWidth="1"/>
    <col min="6110" max="6110" width="31.42578125" bestFit="1" customWidth="1"/>
    <col min="6111" max="6111" width="21" bestFit="1" customWidth="1"/>
    <col min="6112" max="6112" width="26" bestFit="1" customWidth="1"/>
    <col min="6113" max="6113" width="21" bestFit="1" customWidth="1"/>
    <col min="6114" max="6114" width="31.28515625" bestFit="1" customWidth="1"/>
    <col min="6115" max="6115" width="21" bestFit="1" customWidth="1"/>
    <col min="6116" max="6116" width="24.140625" bestFit="1" customWidth="1"/>
    <col min="6117" max="6117" width="21" bestFit="1" customWidth="1"/>
    <col min="6118" max="6118" width="19.28515625" bestFit="1" customWidth="1"/>
    <col min="6119" max="6119" width="21" bestFit="1" customWidth="1"/>
    <col min="6120" max="6120" width="18.140625" bestFit="1" customWidth="1"/>
    <col min="6121" max="6121" width="21" bestFit="1" customWidth="1"/>
    <col min="6122" max="6122" width="14.85546875" bestFit="1" customWidth="1"/>
    <col min="6123" max="6123" width="21" bestFit="1" customWidth="1"/>
    <col min="6124" max="6124" width="12.42578125" bestFit="1" customWidth="1"/>
    <col min="6125" max="6125" width="21" bestFit="1" customWidth="1"/>
    <col min="6126" max="6126" width="22.140625" bestFit="1" customWidth="1"/>
    <col min="6127" max="6127" width="21" bestFit="1" customWidth="1"/>
    <col min="6128" max="6128" width="14.5703125" bestFit="1" customWidth="1"/>
    <col min="6129" max="6129" width="21" bestFit="1" customWidth="1"/>
    <col min="6130" max="6130" width="11.85546875" bestFit="1" customWidth="1"/>
    <col min="6131" max="6131" width="21" bestFit="1" customWidth="1"/>
    <col min="6132" max="6132" width="12.85546875" bestFit="1" customWidth="1"/>
    <col min="6133" max="6133" width="21" bestFit="1" customWidth="1"/>
    <col min="6134" max="6134" width="12.85546875" bestFit="1" customWidth="1"/>
    <col min="6135" max="6135" width="21" bestFit="1" customWidth="1"/>
    <col min="6136" max="6136" width="14.28515625" bestFit="1" customWidth="1"/>
    <col min="6137" max="6137" width="21" bestFit="1" customWidth="1"/>
    <col min="6138" max="6138" width="14.28515625" bestFit="1" customWidth="1"/>
    <col min="6139" max="6139" width="21" bestFit="1" customWidth="1"/>
    <col min="6140" max="6140" width="12.7109375" bestFit="1" customWidth="1"/>
    <col min="6141" max="6141" width="21" bestFit="1" customWidth="1"/>
    <col min="6142" max="6142" width="14.7109375" bestFit="1" customWidth="1"/>
    <col min="6143" max="6143" width="21" bestFit="1" customWidth="1"/>
    <col min="6144" max="6144" width="11.85546875" bestFit="1" customWidth="1"/>
    <col min="6145" max="6145" width="21" bestFit="1" customWidth="1"/>
    <col min="6146" max="6146" width="23.140625" bestFit="1" customWidth="1"/>
    <col min="6147" max="6147" width="21" bestFit="1" customWidth="1"/>
    <col min="6148" max="6148" width="17.7109375" bestFit="1" customWidth="1"/>
    <col min="6149" max="6149" width="21" bestFit="1" customWidth="1"/>
    <col min="6150" max="6150" width="17.7109375" bestFit="1" customWidth="1"/>
    <col min="6151" max="6151" width="21" bestFit="1" customWidth="1"/>
    <col min="6152" max="6152" width="22.140625" bestFit="1" customWidth="1"/>
    <col min="6153" max="6153" width="21" bestFit="1" customWidth="1"/>
    <col min="6154" max="6154" width="19.28515625" bestFit="1" customWidth="1"/>
    <col min="6155" max="6155" width="21" bestFit="1" customWidth="1"/>
    <col min="6156" max="6156" width="22.140625" bestFit="1" customWidth="1"/>
    <col min="6157" max="6157" width="21" bestFit="1" customWidth="1"/>
    <col min="6158" max="6158" width="18.5703125" bestFit="1" customWidth="1"/>
    <col min="6159" max="6159" width="21" bestFit="1" customWidth="1"/>
    <col min="6160" max="6160" width="28.28515625" bestFit="1" customWidth="1"/>
    <col min="6161" max="6161" width="21" bestFit="1" customWidth="1"/>
    <col min="6162" max="6162" width="15.85546875" bestFit="1" customWidth="1"/>
    <col min="6163" max="6163" width="21" bestFit="1" customWidth="1"/>
    <col min="6164" max="6164" width="31.85546875" bestFit="1" customWidth="1"/>
    <col min="6165" max="6165" width="21" bestFit="1" customWidth="1"/>
    <col min="6166" max="6166" width="15.5703125" bestFit="1" customWidth="1"/>
    <col min="6167" max="6167" width="21" bestFit="1" customWidth="1"/>
    <col min="6168" max="6168" width="31.85546875" bestFit="1" customWidth="1"/>
    <col min="6169" max="6169" width="21" bestFit="1" customWidth="1"/>
    <col min="6170" max="6170" width="13.28515625" bestFit="1" customWidth="1"/>
    <col min="6171" max="6171" width="21" bestFit="1" customWidth="1"/>
    <col min="6172" max="6172" width="19.42578125" bestFit="1" customWidth="1"/>
    <col min="6173" max="6173" width="21" bestFit="1" customWidth="1"/>
    <col min="6174" max="6174" width="19.42578125" bestFit="1" customWidth="1"/>
    <col min="6175" max="6175" width="21" bestFit="1" customWidth="1"/>
    <col min="6176" max="6176" width="18.140625" bestFit="1" customWidth="1"/>
    <col min="6177" max="6177" width="21" bestFit="1" customWidth="1"/>
    <col min="6178" max="6178" width="19.85546875" bestFit="1" customWidth="1"/>
    <col min="6179" max="6179" width="21" bestFit="1" customWidth="1"/>
    <col min="6180" max="6180" width="18.7109375" bestFit="1" customWidth="1"/>
    <col min="6181" max="6181" width="21" bestFit="1" customWidth="1"/>
    <col min="6182" max="6182" width="18.28515625" bestFit="1" customWidth="1"/>
    <col min="6183" max="6183" width="21" bestFit="1" customWidth="1"/>
    <col min="6184" max="6184" width="23.42578125" bestFit="1" customWidth="1"/>
    <col min="6185" max="6185" width="21" bestFit="1" customWidth="1"/>
    <col min="6186" max="6186" width="17.7109375" bestFit="1" customWidth="1"/>
    <col min="6187" max="6187" width="21" bestFit="1" customWidth="1"/>
    <col min="6188" max="6188" width="17.42578125" bestFit="1" customWidth="1"/>
    <col min="6189" max="6189" width="21" bestFit="1" customWidth="1"/>
    <col min="6190" max="6190" width="16.42578125" bestFit="1" customWidth="1"/>
    <col min="6191" max="6191" width="21" bestFit="1" customWidth="1"/>
    <col min="6192" max="6192" width="17.28515625" bestFit="1" customWidth="1"/>
    <col min="6193" max="6193" width="21" bestFit="1" customWidth="1"/>
    <col min="6194" max="6194" width="27" bestFit="1" customWidth="1"/>
    <col min="6195" max="6195" width="21" bestFit="1" customWidth="1"/>
    <col min="6196" max="6196" width="24.28515625" bestFit="1" customWidth="1"/>
    <col min="6197" max="6197" width="21" bestFit="1" customWidth="1"/>
    <col min="6198" max="6198" width="21.7109375" bestFit="1" customWidth="1"/>
    <col min="6199" max="6199" width="21" bestFit="1" customWidth="1"/>
    <col min="6200" max="6200" width="21.7109375" bestFit="1" customWidth="1"/>
    <col min="6201" max="6201" width="21" bestFit="1" customWidth="1"/>
    <col min="6202" max="6202" width="21.7109375" bestFit="1" customWidth="1"/>
    <col min="6203" max="6203" width="21" bestFit="1" customWidth="1"/>
    <col min="6204" max="6204" width="11.85546875" bestFit="1" customWidth="1"/>
    <col min="6205" max="6205" width="21" bestFit="1" customWidth="1"/>
    <col min="6206" max="6206" width="14.5703125" bestFit="1" customWidth="1"/>
    <col min="6207" max="6207" width="21" bestFit="1" customWidth="1"/>
    <col min="6208" max="6208" width="14.5703125" bestFit="1" customWidth="1"/>
    <col min="6209" max="6209" width="21" bestFit="1" customWidth="1"/>
    <col min="6210" max="6210" width="14.5703125" bestFit="1" customWidth="1"/>
    <col min="6211" max="6211" width="21" bestFit="1" customWidth="1"/>
    <col min="6212" max="6212" width="14.5703125" bestFit="1" customWidth="1"/>
    <col min="6213" max="6213" width="21" bestFit="1" customWidth="1"/>
    <col min="6214" max="6214" width="14.5703125" bestFit="1" customWidth="1"/>
    <col min="6215" max="6215" width="21" bestFit="1" customWidth="1"/>
    <col min="6216" max="6216" width="14.5703125" bestFit="1" customWidth="1"/>
    <col min="6217" max="6217" width="21" bestFit="1" customWidth="1"/>
    <col min="6218" max="6218" width="14.5703125" bestFit="1" customWidth="1"/>
    <col min="6219" max="6219" width="21" bestFit="1" customWidth="1"/>
    <col min="6220" max="6220" width="14.5703125" bestFit="1" customWidth="1"/>
    <col min="6221" max="6221" width="21" bestFit="1" customWidth="1"/>
    <col min="6222" max="6222" width="14.5703125" bestFit="1" customWidth="1"/>
    <col min="6223" max="6223" width="21" bestFit="1" customWidth="1"/>
    <col min="6224" max="6224" width="14.5703125" bestFit="1" customWidth="1"/>
    <col min="6225" max="6225" width="21" bestFit="1" customWidth="1"/>
    <col min="6226" max="6226" width="14.5703125" bestFit="1" customWidth="1"/>
    <col min="6227" max="6227" width="21" bestFit="1" customWidth="1"/>
    <col min="6228" max="6228" width="14.28515625" bestFit="1" customWidth="1"/>
    <col min="6229" max="6229" width="21" bestFit="1" customWidth="1"/>
    <col min="6230" max="6230" width="14.28515625" bestFit="1" customWidth="1"/>
    <col min="6231" max="6231" width="21" bestFit="1" customWidth="1"/>
    <col min="6232" max="6232" width="14.28515625" bestFit="1" customWidth="1"/>
    <col min="6233" max="6233" width="21" bestFit="1" customWidth="1"/>
    <col min="6234" max="6234" width="14.28515625" bestFit="1" customWidth="1"/>
    <col min="6235" max="6235" width="21" bestFit="1" customWidth="1"/>
    <col min="6236" max="6236" width="23.85546875" bestFit="1" customWidth="1"/>
    <col min="6237" max="6237" width="21" bestFit="1" customWidth="1"/>
    <col min="6238" max="6238" width="11.85546875" bestFit="1" customWidth="1"/>
    <col min="6239" max="6239" width="21" bestFit="1" customWidth="1"/>
    <col min="6240" max="6240" width="11.85546875" bestFit="1" customWidth="1"/>
    <col min="6241" max="6241" width="21" bestFit="1" customWidth="1"/>
    <col min="6242" max="6242" width="11.85546875" bestFit="1" customWidth="1"/>
    <col min="6243" max="6243" width="21" bestFit="1" customWidth="1"/>
    <col min="6244" max="6244" width="11.85546875" bestFit="1" customWidth="1"/>
    <col min="6245" max="6245" width="21" bestFit="1" customWidth="1"/>
    <col min="6246" max="6246" width="11.85546875" bestFit="1" customWidth="1"/>
    <col min="6247" max="6247" width="21" bestFit="1" customWidth="1"/>
    <col min="6248" max="6248" width="11.85546875" bestFit="1" customWidth="1"/>
    <col min="6249" max="6249" width="21" bestFit="1" customWidth="1"/>
    <col min="6250" max="6250" width="11.85546875" bestFit="1" customWidth="1"/>
    <col min="6251" max="6251" width="21" bestFit="1" customWidth="1"/>
    <col min="6252" max="6252" width="11.85546875" bestFit="1" customWidth="1"/>
    <col min="6253" max="6253" width="21" bestFit="1" customWidth="1"/>
    <col min="6254" max="6254" width="11.85546875" bestFit="1" customWidth="1"/>
    <col min="6255" max="6255" width="21" bestFit="1" customWidth="1"/>
    <col min="6256" max="6256" width="11.85546875" bestFit="1" customWidth="1"/>
    <col min="6257" max="6257" width="21" bestFit="1" customWidth="1"/>
    <col min="6258" max="6258" width="11.85546875" bestFit="1" customWidth="1"/>
    <col min="6259" max="6259" width="21" bestFit="1" customWidth="1"/>
    <col min="6260" max="6260" width="11.85546875" bestFit="1" customWidth="1"/>
    <col min="6261" max="6261" width="21" bestFit="1" customWidth="1"/>
    <col min="6262" max="6262" width="11.85546875" bestFit="1" customWidth="1"/>
    <col min="6263" max="6263" width="21" bestFit="1" customWidth="1"/>
    <col min="6264" max="6264" width="11.85546875" bestFit="1" customWidth="1"/>
    <col min="6265" max="6265" width="21" bestFit="1" customWidth="1"/>
    <col min="6266" max="6266" width="11.85546875" bestFit="1" customWidth="1"/>
    <col min="6267" max="6267" width="21" bestFit="1" customWidth="1"/>
    <col min="6268" max="6268" width="11.85546875" bestFit="1" customWidth="1"/>
    <col min="6269" max="6269" width="21" bestFit="1" customWidth="1"/>
    <col min="6270" max="6270" width="11.85546875" bestFit="1" customWidth="1"/>
    <col min="6271" max="6271" width="21" bestFit="1" customWidth="1"/>
    <col min="6272" max="6272" width="11.85546875" bestFit="1" customWidth="1"/>
    <col min="6273" max="6273" width="21" bestFit="1" customWidth="1"/>
    <col min="6274" max="6274" width="13.42578125" bestFit="1" customWidth="1"/>
    <col min="6275" max="6275" width="21" bestFit="1" customWidth="1"/>
    <col min="6276" max="6276" width="11.85546875" bestFit="1" customWidth="1"/>
    <col min="6277" max="6277" width="21" bestFit="1" customWidth="1"/>
    <col min="6278" max="6278" width="11.85546875" bestFit="1" customWidth="1"/>
    <col min="6279" max="6279" width="21" bestFit="1" customWidth="1"/>
    <col min="6280" max="6280" width="11.85546875" bestFit="1" customWidth="1"/>
    <col min="6281" max="6281" width="21" bestFit="1" customWidth="1"/>
    <col min="6282" max="6282" width="11.85546875" bestFit="1" customWidth="1"/>
    <col min="6283" max="6283" width="21" bestFit="1" customWidth="1"/>
    <col min="6284" max="6284" width="11.85546875" bestFit="1" customWidth="1"/>
    <col min="6285" max="6285" width="21" bestFit="1" customWidth="1"/>
    <col min="6286" max="6286" width="11.85546875" bestFit="1" customWidth="1"/>
    <col min="6287" max="6287" width="21" bestFit="1" customWidth="1"/>
    <col min="6288" max="6288" width="11.85546875" bestFit="1" customWidth="1"/>
    <col min="6289" max="6289" width="21" bestFit="1" customWidth="1"/>
    <col min="6290" max="6290" width="11.85546875" bestFit="1" customWidth="1"/>
    <col min="6291" max="6291" width="21" bestFit="1" customWidth="1"/>
    <col min="6292" max="6292" width="11.85546875" bestFit="1" customWidth="1"/>
    <col min="6293" max="6293" width="21" bestFit="1" customWidth="1"/>
    <col min="6294" max="6294" width="15.28515625" bestFit="1" customWidth="1"/>
    <col min="6295" max="6295" width="21" bestFit="1" customWidth="1"/>
    <col min="6296" max="6296" width="15.7109375" bestFit="1" customWidth="1"/>
    <col min="6297" max="6297" width="21" bestFit="1" customWidth="1"/>
    <col min="6298" max="6298" width="14.85546875" bestFit="1" customWidth="1"/>
    <col min="6299" max="6299" width="21" bestFit="1" customWidth="1"/>
    <col min="6300" max="6300" width="11.85546875" bestFit="1" customWidth="1"/>
    <col min="6301" max="6301" width="21" bestFit="1" customWidth="1"/>
    <col min="6302" max="6302" width="11.85546875" bestFit="1" customWidth="1"/>
    <col min="6303" max="6303" width="21" bestFit="1" customWidth="1"/>
    <col min="6304" max="6304" width="15.5703125" bestFit="1" customWidth="1"/>
    <col min="6305" max="6305" width="21" bestFit="1" customWidth="1"/>
    <col min="6306" max="6306" width="15.5703125" bestFit="1" customWidth="1"/>
    <col min="6307" max="6307" width="21" bestFit="1" customWidth="1"/>
    <col min="6308" max="6308" width="22.140625" bestFit="1" customWidth="1"/>
    <col min="6309" max="6309" width="21" bestFit="1" customWidth="1"/>
    <col min="6310" max="6310" width="22" bestFit="1" customWidth="1"/>
    <col min="6311" max="6311" width="21" bestFit="1" customWidth="1"/>
    <col min="6312" max="6312" width="54.28515625" bestFit="1" customWidth="1"/>
    <col min="6313" max="6313" width="21" bestFit="1" customWidth="1"/>
    <col min="6314" max="6314" width="18.7109375" bestFit="1" customWidth="1"/>
    <col min="6315" max="6315" width="21" bestFit="1" customWidth="1"/>
    <col min="6316" max="6316" width="20.28515625" bestFit="1" customWidth="1"/>
    <col min="6317" max="6317" width="21" bestFit="1" customWidth="1"/>
    <col min="6318" max="6318" width="12.42578125" bestFit="1" customWidth="1"/>
    <col min="6319" max="6319" width="21" bestFit="1" customWidth="1"/>
    <col min="6320" max="6320" width="12.42578125" bestFit="1" customWidth="1"/>
    <col min="6321" max="6321" width="21" bestFit="1" customWidth="1"/>
    <col min="6322" max="6322" width="16.85546875" bestFit="1" customWidth="1"/>
    <col min="6323" max="6323" width="26.140625" bestFit="1" customWidth="1"/>
  </cols>
  <sheetData>
    <row r="2" spans="1:41" x14ac:dyDescent="0.25">
      <c r="A2" t="s">
        <v>16186</v>
      </c>
      <c r="J2" t="s">
        <v>16187</v>
      </c>
      <c r="S2" t="s">
        <v>16169</v>
      </c>
    </row>
    <row r="3" spans="1:41" x14ac:dyDescent="0.25">
      <c r="A3" s="10" t="s">
        <v>16116</v>
      </c>
      <c r="B3" t="s">
        <v>16115</v>
      </c>
      <c r="J3" s="5" t="s">
        <v>16116</v>
      </c>
      <c r="K3" t="s">
        <v>16115</v>
      </c>
      <c r="S3" s="5" t="s">
        <v>10</v>
      </c>
      <c r="T3" t="s">
        <v>16115</v>
      </c>
    </row>
    <row r="4" spans="1:41" x14ac:dyDescent="0.25">
      <c r="S4" s="9"/>
      <c r="T4" s="9"/>
      <c r="U4" s="9"/>
      <c r="V4" s="9"/>
      <c r="W4" s="9"/>
    </row>
    <row r="5" spans="1:41" x14ac:dyDescent="0.25">
      <c r="A5" s="10" t="s">
        <v>16133</v>
      </c>
      <c r="B5" s="5" t="s">
        <v>16132</v>
      </c>
      <c r="J5" s="5" t="s">
        <v>16114</v>
      </c>
      <c r="K5" s="5" t="s">
        <v>16109</v>
      </c>
      <c r="T5" s="5" t="s">
        <v>16109</v>
      </c>
      <c r="AN5" t="s">
        <v>16180</v>
      </c>
    </row>
    <row r="6" spans="1:41" x14ac:dyDescent="0.25">
      <c r="A6" s="5" t="s">
        <v>16131</v>
      </c>
      <c r="B6" t="s">
        <v>1104</v>
      </c>
      <c r="C6" t="s">
        <v>84</v>
      </c>
      <c r="D6" t="s">
        <v>1153</v>
      </c>
      <c r="E6" t="s">
        <v>403</v>
      </c>
      <c r="F6" t="s">
        <v>1301</v>
      </c>
      <c r="G6" t="s">
        <v>16108</v>
      </c>
      <c r="J6" s="5" t="s">
        <v>16107</v>
      </c>
      <c r="K6" t="s">
        <v>65</v>
      </c>
      <c r="L6" t="s">
        <v>29</v>
      </c>
      <c r="M6" t="s">
        <v>55</v>
      </c>
      <c r="N6" t="s">
        <v>39</v>
      </c>
      <c r="O6" t="s">
        <v>133</v>
      </c>
      <c r="P6" t="s">
        <v>16108</v>
      </c>
      <c r="T6" t="s">
        <v>1104</v>
      </c>
      <c r="W6" t="s">
        <v>84</v>
      </c>
      <c r="Z6" t="s">
        <v>1153</v>
      </c>
      <c r="AC6" t="s">
        <v>403</v>
      </c>
      <c r="AF6" t="s">
        <v>1301</v>
      </c>
      <c r="AI6" t="s">
        <v>16165</v>
      </c>
      <c r="AJ6" t="s">
        <v>16163</v>
      </c>
      <c r="AK6" t="s">
        <v>16167</v>
      </c>
      <c r="AM6">
        <v>1</v>
      </c>
      <c r="AN6" t="s">
        <v>16227</v>
      </c>
    </row>
    <row r="7" spans="1:41" x14ac:dyDescent="0.25">
      <c r="A7" s="6" t="s">
        <v>16117</v>
      </c>
      <c r="B7" s="4">
        <v>0</v>
      </c>
      <c r="C7" s="4">
        <v>1876655000</v>
      </c>
      <c r="D7" s="4">
        <v>817800000</v>
      </c>
      <c r="E7" s="4">
        <v>279589000</v>
      </c>
      <c r="F7" s="4">
        <v>964157200</v>
      </c>
      <c r="G7" s="4">
        <v>3938201200</v>
      </c>
      <c r="J7" s="6" t="s">
        <v>16117</v>
      </c>
      <c r="K7" s="4">
        <v>11929034620</v>
      </c>
      <c r="L7" s="4">
        <v>4696235780</v>
      </c>
      <c r="M7" s="4">
        <v>6282643320</v>
      </c>
      <c r="N7" s="4">
        <v>4692000440</v>
      </c>
      <c r="O7" s="4">
        <v>1024982880</v>
      </c>
      <c r="P7" s="4">
        <v>28624897040</v>
      </c>
      <c r="S7" s="5" t="s">
        <v>16107</v>
      </c>
      <c r="T7" t="s">
        <v>16166</v>
      </c>
      <c r="U7" t="s">
        <v>16164</v>
      </c>
      <c r="V7" t="s">
        <v>16168</v>
      </c>
      <c r="W7" t="s">
        <v>16166</v>
      </c>
      <c r="X7" t="s">
        <v>16164</v>
      </c>
      <c r="Y7" t="s">
        <v>16168</v>
      </c>
      <c r="Z7" t="s">
        <v>16166</v>
      </c>
      <c r="AA7" t="s">
        <v>16164</v>
      </c>
      <c r="AB7" t="s">
        <v>16168</v>
      </c>
      <c r="AC7" t="s">
        <v>16166</v>
      </c>
      <c r="AD7" t="s">
        <v>16164</v>
      </c>
      <c r="AE7" t="s">
        <v>16168</v>
      </c>
      <c r="AF7" t="s">
        <v>16166</v>
      </c>
      <c r="AG7" t="s">
        <v>16164</v>
      </c>
      <c r="AH7" t="s">
        <v>16168</v>
      </c>
      <c r="AN7" t="s">
        <v>16228</v>
      </c>
      <c r="AO7" t="s">
        <v>16229</v>
      </c>
    </row>
    <row r="8" spans="1:41" x14ac:dyDescent="0.25">
      <c r="A8" s="6" t="s">
        <v>16118</v>
      </c>
      <c r="B8" s="4">
        <v>10375040000</v>
      </c>
      <c r="C8" s="4">
        <v>0</v>
      </c>
      <c r="D8" s="4">
        <v>954100000</v>
      </c>
      <c r="E8" s="4">
        <v>1024398000</v>
      </c>
      <c r="F8" s="4">
        <v>335820000</v>
      </c>
      <c r="G8" s="4">
        <v>12689358000</v>
      </c>
      <c r="J8" s="6" t="s">
        <v>16118</v>
      </c>
      <c r="K8" s="4">
        <v>22281646620</v>
      </c>
      <c r="L8" s="4">
        <v>7973731620</v>
      </c>
      <c r="M8" s="4">
        <v>5422727880</v>
      </c>
      <c r="N8" s="4">
        <v>6901497380</v>
      </c>
      <c r="O8" s="4">
        <v>1709960480</v>
      </c>
      <c r="P8" s="4">
        <v>44289563980</v>
      </c>
      <c r="S8" s="6" t="s">
        <v>16117</v>
      </c>
      <c r="T8" s="19"/>
      <c r="U8" s="4"/>
      <c r="V8" s="20"/>
      <c r="W8" s="19"/>
      <c r="X8" s="4"/>
      <c r="Y8" s="20"/>
      <c r="Z8" s="19"/>
      <c r="AA8" s="4"/>
      <c r="AB8" s="20"/>
      <c r="AC8" s="19"/>
      <c r="AD8" s="4"/>
      <c r="AE8" s="20"/>
      <c r="AF8" s="19"/>
      <c r="AG8" s="4"/>
      <c r="AH8" s="20"/>
      <c r="AI8" s="19"/>
      <c r="AJ8" s="4"/>
      <c r="AK8" s="20"/>
      <c r="AN8" t="s">
        <v>16231</v>
      </c>
      <c r="AO8" t="s">
        <v>16232</v>
      </c>
    </row>
    <row r="9" spans="1:41" x14ac:dyDescent="0.25">
      <c r="A9" s="11" t="s">
        <v>16108</v>
      </c>
      <c r="B9" s="4">
        <v>10375040000</v>
      </c>
      <c r="C9" s="4">
        <v>1876655000</v>
      </c>
      <c r="D9" s="4">
        <v>1771900000</v>
      </c>
      <c r="E9" s="4">
        <v>1303987000</v>
      </c>
      <c r="F9" s="4">
        <v>1299977200</v>
      </c>
      <c r="G9" s="4">
        <v>16627559200</v>
      </c>
      <c r="J9" s="6" t="s">
        <v>16108</v>
      </c>
      <c r="K9" s="4">
        <v>34210681240</v>
      </c>
      <c r="L9" s="4">
        <v>12669967400</v>
      </c>
      <c r="M9" s="4">
        <v>11705371200</v>
      </c>
      <c r="N9" s="4">
        <v>11593497820</v>
      </c>
      <c r="O9" s="4">
        <v>2734943360</v>
      </c>
      <c r="P9" s="4">
        <v>72914461020</v>
      </c>
      <c r="S9" s="8" t="s">
        <v>16119</v>
      </c>
      <c r="T9" s="19">
        <v>0</v>
      </c>
      <c r="U9" s="4">
        <v>0</v>
      </c>
      <c r="V9" s="20">
        <v>0</v>
      </c>
      <c r="W9" s="19">
        <v>0</v>
      </c>
      <c r="X9" s="4">
        <v>0</v>
      </c>
      <c r="Y9" s="20">
        <v>0</v>
      </c>
      <c r="Z9" s="19">
        <v>0</v>
      </c>
      <c r="AA9" s="4">
        <v>0</v>
      </c>
      <c r="AB9" s="20">
        <v>0</v>
      </c>
      <c r="AC9" s="19">
        <v>0</v>
      </c>
      <c r="AD9" s="4">
        <v>0</v>
      </c>
      <c r="AE9" s="20">
        <v>0</v>
      </c>
      <c r="AF9" s="19">
        <v>3787630</v>
      </c>
      <c r="AG9" s="4">
        <v>47345400</v>
      </c>
      <c r="AH9" s="20">
        <v>0.92000004224275223</v>
      </c>
      <c r="AI9" s="19">
        <v>3787630</v>
      </c>
      <c r="AJ9" s="4">
        <v>47345400</v>
      </c>
      <c r="AK9" s="20">
        <v>0.92000004224275223</v>
      </c>
      <c r="AN9" t="s">
        <v>16237</v>
      </c>
      <c r="AO9" t="s">
        <v>16240</v>
      </c>
    </row>
    <row r="10" spans="1:41" x14ac:dyDescent="0.25">
      <c r="S10" s="8" t="s">
        <v>16120</v>
      </c>
      <c r="T10" s="19">
        <v>0</v>
      </c>
      <c r="U10" s="4">
        <v>0</v>
      </c>
      <c r="V10" s="20">
        <v>0</v>
      </c>
      <c r="W10" s="19">
        <v>0</v>
      </c>
      <c r="X10" s="4">
        <v>0</v>
      </c>
      <c r="Y10" s="20">
        <v>0</v>
      </c>
      <c r="Z10" s="19">
        <v>0</v>
      </c>
      <c r="AA10" s="4">
        <v>0</v>
      </c>
      <c r="AB10" s="20">
        <v>0</v>
      </c>
      <c r="AC10" s="19">
        <v>0</v>
      </c>
      <c r="AD10" s="4">
        <v>0</v>
      </c>
      <c r="AE10" s="20">
        <v>0</v>
      </c>
      <c r="AF10" s="19">
        <v>3787630</v>
      </c>
      <c r="AG10" s="4">
        <v>47345400</v>
      </c>
      <c r="AH10" s="20">
        <v>0.92000004224275223</v>
      </c>
      <c r="AI10" s="19">
        <v>3787630</v>
      </c>
      <c r="AJ10" s="4">
        <v>47345400</v>
      </c>
      <c r="AK10" s="20">
        <v>0.92000004224275223</v>
      </c>
      <c r="AN10" t="s">
        <v>16244</v>
      </c>
      <c r="AO10" t="s">
        <v>16246</v>
      </c>
    </row>
    <row r="11" spans="1:41" x14ac:dyDescent="0.25">
      <c r="S11" s="8" t="s">
        <v>16121</v>
      </c>
      <c r="T11" s="19">
        <v>0</v>
      </c>
      <c r="U11" s="4">
        <v>0</v>
      </c>
      <c r="V11" s="20">
        <v>0</v>
      </c>
      <c r="W11" s="19">
        <v>3879040</v>
      </c>
      <c r="X11" s="4">
        <v>103239000</v>
      </c>
      <c r="Y11" s="20">
        <v>0.92485320469977428</v>
      </c>
      <c r="Z11" s="19">
        <v>0</v>
      </c>
      <c r="AA11" s="4">
        <v>0</v>
      </c>
      <c r="AB11" s="20">
        <v>0</v>
      </c>
      <c r="AC11" s="19">
        <v>0</v>
      </c>
      <c r="AD11" s="4">
        <v>0</v>
      </c>
      <c r="AE11" s="20">
        <v>0</v>
      </c>
      <c r="AF11" s="19">
        <v>3787630</v>
      </c>
      <c r="AG11" s="4">
        <v>47345400</v>
      </c>
      <c r="AH11" s="20">
        <v>0.92000004224275223</v>
      </c>
      <c r="AI11" s="19">
        <v>3833335</v>
      </c>
      <c r="AJ11" s="4">
        <v>150584400</v>
      </c>
      <c r="AK11" s="20">
        <v>0.92242662347126325</v>
      </c>
      <c r="AN11" t="s">
        <v>16249</v>
      </c>
      <c r="AO11" t="s">
        <v>16250</v>
      </c>
    </row>
    <row r="12" spans="1:41" x14ac:dyDescent="0.25">
      <c r="S12" s="8" t="s">
        <v>16122</v>
      </c>
      <c r="T12" s="19">
        <v>0</v>
      </c>
      <c r="U12" s="4">
        <v>0</v>
      </c>
      <c r="V12" s="20">
        <v>0</v>
      </c>
      <c r="W12" s="19">
        <v>3879040</v>
      </c>
      <c r="X12" s="4">
        <v>45819400</v>
      </c>
      <c r="Y12" s="20">
        <v>0.91534066356172272</v>
      </c>
      <c r="Z12" s="19">
        <v>0</v>
      </c>
      <c r="AA12" s="4">
        <v>0</v>
      </c>
      <c r="AB12" s="20">
        <v>0</v>
      </c>
      <c r="AC12" s="19">
        <v>0</v>
      </c>
      <c r="AD12" s="4">
        <v>0</v>
      </c>
      <c r="AE12" s="20">
        <v>0</v>
      </c>
      <c r="AF12" s="19">
        <v>0</v>
      </c>
      <c r="AG12" s="4">
        <v>0</v>
      </c>
      <c r="AH12" s="20">
        <v>0</v>
      </c>
      <c r="AI12" s="19">
        <v>3879040</v>
      </c>
      <c r="AJ12" s="4">
        <v>45819400</v>
      </c>
      <c r="AK12" s="20">
        <v>0.91534066356172272</v>
      </c>
      <c r="AM12">
        <v>2</v>
      </c>
      <c r="AN12" t="s">
        <v>16253</v>
      </c>
    </row>
    <row r="13" spans="1:41" x14ac:dyDescent="0.25">
      <c r="S13" s="8" t="s">
        <v>16123</v>
      </c>
      <c r="T13" s="19">
        <v>0</v>
      </c>
      <c r="U13" s="4">
        <v>0</v>
      </c>
      <c r="V13" s="20">
        <v>0</v>
      </c>
      <c r="W13" s="19">
        <v>3879040</v>
      </c>
      <c r="X13" s="4">
        <v>183278000</v>
      </c>
      <c r="Y13" s="20">
        <v>0.91534084832876828</v>
      </c>
      <c r="Z13" s="19">
        <v>0</v>
      </c>
      <c r="AA13" s="4">
        <v>0</v>
      </c>
      <c r="AB13" s="20">
        <v>0</v>
      </c>
      <c r="AC13" s="19">
        <v>0</v>
      </c>
      <c r="AD13" s="4">
        <v>0</v>
      </c>
      <c r="AE13" s="20">
        <v>0</v>
      </c>
      <c r="AF13" s="19">
        <v>3787630</v>
      </c>
      <c r="AG13" s="4">
        <v>94690800</v>
      </c>
      <c r="AH13" s="20">
        <v>0.92000004224275223</v>
      </c>
      <c r="AI13" s="19">
        <v>3833335</v>
      </c>
      <c r="AJ13" s="4">
        <v>277968800</v>
      </c>
      <c r="AK13" s="20">
        <v>0.91767044528576025</v>
      </c>
      <c r="AN13" t="s">
        <v>16228</v>
      </c>
      <c r="AO13" t="s">
        <v>16254</v>
      </c>
    </row>
    <row r="14" spans="1:41" x14ac:dyDescent="0.25">
      <c r="S14" s="8" t="s">
        <v>16124</v>
      </c>
      <c r="T14" s="19">
        <v>0</v>
      </c>
      <c r="U14" s="4">
        <v>0</v>
      </c>
      <c r="V14" s="20">
        <v>0</v>
      </c>
      <c r="W14" s="19">
        <v>3879040</v>
      </c>
      <c r="X14" s="4">
        <v>51619400</v>
      </c>
      <c r="Y14" s="20">
        <v>0.9248530591211831</v>
      </c>
      <c r="Z14" s="19">
        <v>8723200</v>
      </c>
      <c r="AA14" s="4">
        <v>272600000</v>
      </c>
      <c r="AB14" s="20">
        <v>0.93600000000000005</v>
      </c>
      <c r="AC14" s="19">
        <v>0</v>
      </c>
      <c r="AD14" s="4">
        <v>0</v>
      </c>
      <c r="AE14" s="20">
        <v>0</v>
      </c>
      <c r="AF14" s="19">
        <v>3787630</v>
      </c>
      <c r="AG14" s="4">
        <v>94690800</v>
      </c>
      <c r="AH14" s="20">
        <v>0.92000004224275223</v>
      </c>
      <c r="AI14" s="19">
        <v>6278267.5</v>
      </c>
      <c r="AJ14" s="4">
        <v>418910200</v>
      </c>
      <c r="AK14" s="20">
        <v>0.92921327534098386</v>
      </c>
      <c r="AN14" t="s">
        <v>16231</v>
      </c>
      <c r="AO14" t="s">
        <v>16257</v>
      </c>
    </row>
    <row r="15" spans="1:41" x14ac:dyDescent="0.25">
      <c r="S15" s="8" t="s">
        <v>16125</v>
      </c>
      <c r="T15" s="19">
        <v>0</v>
      </c>
      <c r="U15" s="4">
        <v>0</v>
      </c>
      <c r="V15" s="20">
        <v>0</v>
      </c>
      <c r="W15" s="19">
        <v>3879040</v>
      </c>
      <c r="X15" s="4">
        <v>234897400</v>
      </c>
      <c r="Y15" s="20">
        <v>0.92009695372497569</v>
      </c>
      <c r="Z15" s="19">
        <v>8723200</v>
      </c>
      <c r="AA15" s="4">
        <v>136300000</v>
      </c>
      <c r="AB15" s="20">
        <v>0.93600000000000005</v>
      </c>
      <c r="AC15" s="19">
        <v>0</v>
      </c>
      <c r="AD15" s="4">
        <v>0</v>
      </c>
      <c r="AE15" s="20">
        <v>0</v>
      </c>
      <c r="AF15" s="19">
        <v>3787630</v>
      </c>
      <c r="AG15" s="4">
        <v>47345400</v>
      </c>
      <c r="AH15" s="20">
        <v>0.92000004224275223</v>
      </c>
      <c r="AI15" s="19">
        <v>5067227.5</v>
      </c>
      <c r="AJ15" s="4">
        <v>418542800</v>
      </c>
      <c r="AK15" s="20">
        <v>0.92404848742317591</v>
      </c>
      <c r="AN15" t="s">
        <v>16237</v>
      </c>
      <c r="AO15" t="s">
        <v>16259</v>
      </c>
    </row>
    <row r="16" spans="1:41" x14ac:dyDescent="0.25">
      <c r="S16" s="8" t="s">
        <v>16126</v>
      </c>
      <c r="T16" s="19">
        <v>0</v>
      </c>
      <c r="U16" s="4">
        <v>0</v>
      </c>
      <c r="V16" s="20">
        <v>0</v>
      </c>
      <c r="W16" s="19">
        <v>3879040</v>
      </c>
      <c r="X16" s="4">
        <v>252297200</v>
      </c>
      <c r="Y16" s="20">
        <v>0.92247499662596577</v>
      </c>
      <c r="Z16" s="19">
        <v>8723200</v>
      </c>
      <c r="AA16" s="4">
        <v>136300000</v>
      </c>
      <c r="AB16" s="20">
        <v>0.93600000000000005</v>
      </c>
      <c r="AC16" s="19">
        <v>0</v>
      </c>
      <c r="AD16" s="4">
        <v>0</v>
      </c>
      <c r="AE16" s="20">
        <v>0</v>
      </c>
      <c r="AF16" s="19">
        <v>3787630</v>
      </c>
      <c r="AG16" s="4">
        <v>47345400</v>
      </c>
      <c r="AH16" s="20">
        <v>0.92000004224275223</v>
      </c>
      <c r="AI16" s="19">
        <v>4671165</v>
      </c>
      <c r="AJ16" s="4">
        <v>435942600</v>
      </c>
      <c r="AK16" s="20">
        <v>0.92431667145776919</v>
      </c>
      <c r="AN16" t="s">
        <v>16244</v>
      </c>
      <c r="AO16" t="s">
        <v>16264</v>
      </c>
    </row>
    <row r="17" spans="19:41" x14ac:dyDescent="0.25">
      <c r="S17" s="8" t="s">
        <v>16127</v>
      </c>
      <c r="T17" s="19">
        <v>0</v>
      </c>
      <c r="U17" s="4">
        <v>0</v>
      </c>
      <c r="V17" s="20">
        <v>0</v>
      </c>
      <c r="W17" s="19">
        <v>3879040</v>
      </c>
      <c r="X17" s="4">
        <v>638949400</v>
      </c>
      <c r="Y17" s="21">
        <v>0.90874328837758422</v>
      </c>
      <c r="Z17" s="19">
        <v>0</v>
      </c>
      <c r="AA17" s="4">
        <v>0</v>
      </c>
      <c r="AB17" s="20">
        <v>0</v>
      </c>
      <c r="AC17" s="19">
        <v>0</v>
      </c>
      <c r="AD17" s="4">
        <v>0</v>
      </c>
      <c r="AE17" s="20">
        <v>0</v>
      </c>
      <c r="AF17" s="19">
        <v>0</v>
      </c>
      <c r="AG17" s="4">
        <v>0</v>
      </c>
      <c r="AH17" s="20">
        <v>0</v>
      </c>
      <c r="AI17" s="19">
        <v>3879040</v>
      </c>
      <c r="AJ17" s="4">
        <v>638949400</v>
      </c>
      <c r="AK17" s="20">
        <v>0.90874328837758422</v>
      </c>
      <c r="AN17" t="s">
        <v>16249</v>
      </c>
      <c r="AO17" t="s">
        <v>16267</v>
      </c>
    </row>
    <row r="18" spans="19:41" x14ac:dyDescent="0.25">
      <c r="S18" s="8" t="s">
        <v>16128</v>
      </c>
      <c r="T18" s="19">
        <v>0</v>
      </c>
      <c r="U18" s="4">
        <v>0</v>
      </c>
      <c r="V18" s="20">
        <v>0</v>
      </c>
      <c r="W18" s="19">
        <v>3879040</v>
      </c>
      <c r="X18" s="4">
        <v>229097000</v>
      </c>
      <c r="Y18" s="20">
        <v>0.91534066356172283</v>
      </c>
      <c r="Z18" s="19">
        <v>8723200</v>
      </c>
      <c r="AA18" s="4">
        <v>272600000</v>
      </c>
      <c r="AB18" s="20">
        <v>0.93600000000000005</v>
      </c>
      <c r="AC18" s="19">
        <v>0</v>
      </c>
      <c r="AD18" s="4">
        <v>0</v>
      </c>
      <c r="AE18" s="20">
        <v>0</v>
      </c>
      <c r="AF18" s="19">
        <v>0</v>
      </c>
      <c r="AG18" s="4">
        <v>0</v>
      </c>
      <c r="AH18" s="20">
        <v>0</v>
      </c>
      <c r="AI18" s="19">
        <v>5090080</v>
      </c>
      <c r="AJ18" s="4">
        <v>501697000</v>
      </c>
      <c r="AK18" s="20">
        <v>0.92050549767129208</v>
      </c>
      <c r="AM18">
        <v>3</v>
      </c>
      <c r="AN18" t="s">
        <v>16270</v>
      </c>
    </row>
    <row r="19" spans="19:41" x14ac:dyDescent="0.25">
      <c r="S19" s="8" t="s">
        <v>16129</v>
      </c>
      <c r="T19" s="19">
        <v>0</v>
      </c>
      <c r="U19" s="4">
        <v>0</v>
      </c>
      <c r="V19" s="20">
        <v>0</v>
      </c>
      <c r="W19" s="19">
        <v>3879040</v>
      </c>
      <c r="X19" s="4">
        <v>91638800</v>
      </c>
      <c r="Y19" s="20">
        <v>0.91534066356172272</v>
      </c>
      <c r="Z19" s="19">
        <v>0</v>
      </c>
      <c r="AA19" s="4">
        <v>0</v>
      </c>
      <c r="AB19" s="20">
        <v>0</v>
      </c>
      <c r="AC19" s="19">
        <v>4864810</v>
      </c>
      <c r="AD19" s="4">
        <v>167753400</v>
      </c>
      <c r="AE19" s="20">
        <v>0.91300069029897457</v>
      </c>
      <c r="AF19" s="19">
        <v>0</v>
      </c>
      <c r="AG19" s="4">
        <v>0</v>
      </c>
      <c r="AH19" s="20">
        <v>0</v>
      </c>
      <c r="AI19" s="19">
        <v>4618367.5</v>
      </c>
      <c r="AJ19" s="4">
        <v>259392200</v>
      </c>
      <c r="AK19" s="20">
        <v>0.91358568361466164</v>
      </c>
    </row>
    <row r="20" spans="19:41" x14ac:dyDescent="0.25">
      <c r="S20" s="8" t="s">
        <v>16130</v>
      </c>
      <c r="T20" s="19">
        <v>0</v>
      </c>
      <c r="U20" s="4">
        <v>0</v>
      </c>
      <c r="V20" s="20">
        <v>0</v>
      </c>
      <c r="W20" s="19">
        <v>3879040</v>
      </c>
      <c r="X20" s="4">
        <v>45819400</v>
      </c>
      <c r="Y20" s="20">
        <v>0.91534066356172272</v>
      </c>
      <c r="Z20" s="19">
        <v>0</v>
      </c>
      <c r="AA20" s="4">
        <v>0</v>
      </c>
      <c r="AB20" s="20">
        <v>0</v>
      </c>
      <c r="AC20" s="19">
        <v>4864810</v>
      </c>
      <c r="AD20" s="4">
        <v>111835600</v>
      </c>
      <c r="AE20" s="20">
        <v>0.91300069029897457</v>
      </c>
      <c r="AF20" s="19">
        <v>3787630</v>
      </c>
      <c r="AG20" s="4">
        <v>538048600</v>
      </c>
      <c r="AH20" s="20">
        <v>0.92224139763012891</v>
      </c>
      <c r="AI20" s="19">
        <v>3948042.1428571427</v>
      </c>
      <c r="AJ20" s="4">
        <v>695703600</v>
      </c>
      <c r="AK20" s="20">
        <v>0.92042838700650631</v>
      </c>
      <c r="AN20" t="s">
        <v>16208</v>
      </c>
    </row>
    <row r="21" spans="19:41" x14ac:dyDescent="0.25">
      <c r="S21" s="6" t="s">
        <v>16118</v>
      </c>
      <c r="T21" s="19"/>
      <c r="U21" s="4"/>
      <c r="V21" s="20"/>
      <c r="W21" s="19"/>
      <c r="X21" s="4"/>
      <c r="Y21" s="20"/>
      <c r="Z21" s="19"/>
      <c r="AA21" s="4"/>
      <c r="AB21" s="20"/>
      <c r="AC21" s="19"/>
      <c r="AD21" s="4"/>
      <c r="AE21" s="20"/>
      <c r="AF21" s="19"/>
      <c r="AG21" s="4"/>
      <c r="AH21" s="20"/>
      <c r="AI21" s="19"/>
      <c r="AJ21" s="4"/>
      <c r="AK21" s="20"/>
      <c r="AM21">
        <v>1</v>
      </c>
      <c r="AN21" t="s">
        <v>16233</v>
      </c>
    </row>
    <row r="22" spans="19:41" x14ac:dyDescent="0.25">
      <c r="S22" s="8" t="s">
        <v>16119</v>
      </c>
      <c r="T22" s="19">
        <v>0</v>
      </c>
      <c r="U22" s="4">
        <v>0</v>
      </c>
      <c r="V22" s="20">
        <v>0</v>
      </c>
      <c r="W22" s="19">
        <v>0</v>
      </c>
      <c r="X22" s="4">
        <v>0</v>
      </c>
      <c r="Y22" s="20">
        <v>0</v>
      </c>
      <c r="Z22" s="19">
        <v>0</v>
      </c>
      <c r="AA22" s="4">
        <v>0</v>
      </c>
      <c r="AB22" s="20">
        <v>0</v>
      </c>
      <c r="AC22" s="19">
        <v>4864810</v>
      </c>
      <c r="AD22" s="4">
        <v>55917800</v>
      </c>
      <c r="AE22" s="20">
        <v>0.91300069029897457</v>
      </c>
      <c r="AF22" s="19">
        <v>3787630</v>
      </c>
      <c r="AG22" s="4">
        <v>335820000</v>
      </c>
      <c r="AH22" s="21">
        <v>0.93232749687332495</v>
      </c>
      <c r="AI22" s="19">
        <v>3941512.8571428573</v>
      </c>
      <c r="AJ22" s="4">
        <v>391737800</v>
      </c>
      <c r="AK22" s="20">
        <v>0.92956652450556054</v>
      </c>
      <c r="AN22" t="s">
        <v>16234</v>
      </c>
      <c r="AO22" t="s">
        <v>16230</v>
      </c>
    </row>
    <row r="23" spans="19:41" x14ac:dyDescent="0.25">
      <c r="S23" s="8" t="s">
        <v>16120</v>
      </c>
      <c r="T23" s="19">
        <v>0</v>
      </c>
      <c r="U23" s="4">
        <v>0</v>
      </c>
      <c r="V23" s="20">
        <v>0</v>
      </c>
      <c r="W23" s="19">
        <v>0</v>
      </c>
      <c r="X23" s="4">
        <v>0</v>
      </c>
      <c r="Y23" s="20">
        <v>0</v>
      </c>
      <c r="Z23" s="19">
        <v>0</v>
      </c>
      <c r="AA23" s="4">
        <v>0</v>
      </c>
      <c r="AB23" s="20">
        <v>0</v>
      </c>
      <c r="AC23" s="19">
        <v>4864810</v>
      </c>
      <c r="AD23" s="4">
        <v>114142800</v>
      </c>
      <c r="AE23" s="20">
        <v>0.91475923141888937</v>
      </c>
      <c r="AF23" s="19">
        <v>0</v>
      </c>
      <c r="AG23" s="4">
        <v>0</v>
      </c>
      <c r="AH23" s="20">
        <v>0</v>
      </c>
      <c r="AI23" s="19">
        <v>4864810</v>
      </c>
      <c r="AJ23" s="4">
        <v>114142800</v>
      </c>
      <c r="AK23" s="20">
        <v>0.91475923141888937</v>
      </c>
      <c r="AN23" t="s">
        <v>16231</v>
      </c>
      <c r="AO23" t="s">
        <v>16239</v>
      </c>
    </row>
    <row r="24" spans="19:41" x14ac:dyDescent="0.25">
      <c r="S24" s="8" t="s">
        <v>16121</v>
      </c>
      <c r="T24" s="19">
        <v>0</v>
      </c>
      <c r="U24" s="4">
        <v>0</v>
      </c>
      <c r="V24" s="20">
        <v>0</v>
      </c>
      <c r="W24" s="19">
        <v>0</v>
      </c>
      <c r="X24" s="4">
        <v>0</v>
      </c>
      <c r="Y24" s="20">
        <v>0</v>
      </c>
      <c r="Z24" s="19">
        <v>8723200</v>
      </c>
      <c r="AA24" s="4">
        <v>136300000</v>
      </c>
      <c r="AB24" s="20">
        <v>0.93600000000000005</v>
      </c>
      <c r="AC24" s="19">
        <v>4864810</v>
      </c>
      <c r="AD24" s="4">
        <v>513062600</v>
      </c>
      <c r="AE24" s="20">
        <v>0.91466199017552796</v>
      </c>
      <c r="AF24" s="19">
        <v>0</v>
      </c>
      <c r="AG24" s="4">
        <v>0</v>
      </c>
      <c r="AH24" s="20">
        <v>0</v>
      </c>
      <c r="AI24" s="19">
        <v>5250649</v>
      </c>
      <c r="AJ24" s="4">
        <v>649362600</v>
      </c>
      <c r="AK24" s="20">
        <v>0.91679579115797516</v>
      </c>
      <c r="AM24">
        <v>2</v>
      </c>
      <c r="AN24" t="s">
        <v>16235</v>
      </c>
    </row>
    <row r="25" spans="19:41" x14ac:dyDescent="0.25">
      <c r="S25" s="8" t="s">
        <v>16122</v>
      </c>
      <c r="T25" s="19">
        <v>0</v>
      </c>
      <c r="U25" s="4">
        <v>0</v>
      </c>
      <c r="V25" s="20">
        <v>0</v>
      </c>
      <c r="W25" s="19">
        <v>0</v>
      </c>
      <c r="X25" s="4">
        <v>0</v>
      </c>
      <c r="Y25" s="20">
        <v>0</v>
      </c>
      <c r="Z25" s="19">
        <v>8723200</v>
      </c>
      <c r="AA25" s="4">
        <v>817800000</v>
      </c>
      <c r="AB25" s="20">
        <v>0.93600000000000005</v>
      </c>
      <c r="AC25" s="19">
        <v>4864810</v>
      </c>
      <c r="AD25" s="4">
        <v>57071400</v>
      </c>
      <c r="AE25" s="20">
        <v>0.91475923141888937</v>
      </c>
      <c r="AF25" s="19">
        <v>0</v>
      </c>
      <c r="AG25" s="4">
        <v>0</v>
      </c>
      <c r="AH25" s="20">
        <v>0</v>
      </c>
      <c r="AI25" s="19">
        <v>7951522</v>
      </c>
      <c r="AJ25" s="4">
        <v>874871400</v>
      </c>
      <c r="AK25" s="20">
        <v>0.93175184628377783</v>
      </c>
      <c r="AN25" t="s">
        <v>16228</v>
      </c>
      <c r="AO25" t="s">
        <v>16236</v>
      </c>
    </row>
    <row r="26" spans="19:41" x14ac:dyDescent="0.25">
      <c r="S26" s="8" t="s">
        <v>16123</v>
      </c>
      <c r="T26" s="19">
        <v>0</v>
      </c>
      <c r="U26" s="4">
        <v>0</v>
      </c>
      <c r="V26" s="20">
        <v>0</v>
      </c>
      <c r="W26" s="19">
        <v>0</v>
      </c>
      <c r="X26" s="4">
        <v>0</v>
      </c>
      <c r="Y26" s="20">
        <v>0</v>
      </c>
      <c r="Z26" s="19">
        <v>0</v>
      </c>
      <c r="AA26" s="4">
        <v>0</v>
      </c>
      <c r="AB26" s="20">
        <v>0</v>
      </c>
      <c r="AC26" s="19">
        <v>4864810</v>
      </c>
      <c r="AD26" s="4">
        <v>57071400</v>
      </c>
      <c r="AE26" s="20">
        <v>0.91475923141888937</v>
      </c>
      <c r="AF26" s="19">
        <v>0</v>
      </c>
      <c r="AG26" s="4">
        <v>0</v>
      </c>
      <c r="AH26" s="20">
        <v>0</v>
      </c>
      <c r="AI26" s="19">
        <v>4864810</v>
      </c>
      <c r="AJ26" s="4">
        <v>57071400</v>
      </c>
      <c r="AK26" s="20">
        <v>0.91475923141888937</v>
      </c>
      <c r="AN26" t="s">
        <v>16231</v>
      </c>
      <c r="AO26" t="s">
        <v>16238</v>
      </c>
    </row>
    <row r="27" spans="19:41" x14ac:dyDescent="0.25">
      <c r="S27" s="8" t="s">
        <v>16124</v>
      </c>
      <c r="T27" s="19">
        <v>0</v>
      </c>
      <c r="U27" s="4">
        <v>0</v>
      </c>
      <c r="V27" s="20">
        <v>0</v>
      </c>
      <c r="W27" s="19">
        <v>0</v>
      </c>
      <c r="X27" s="4">
        <v>0</v>
      </c>
      <c r="Y27" s="20">
        <v>0</v>
      </c>
      <c r="Z27" s="19">
        <v>0</v>
      </c>
      <c r="AA27" s="4">
        <v>0</v>
      </c>
      <c r="AB27" s="20">
        <v>0</v>
      </c>
      <c r="AC27" s="19">
        <v>4864810</v>
      </c>
      <c r="AD27" s="4">
        <v>112989200</v>
      </c>
      <c r="AE27" s="20">
        <v>0.91387996085893197</v>
      </c>
      <c r="AF27" s="19">
        <v>0</v>
      </c>
      <c r="AG27" s="4">
        <v>0</v>
      </c>
      <c r="AH27" s="20">
        <v>0</v>
      </c>
      <c r="AI27" s="19">
        <v>4864810</v>
      </c>
      <c r="AJ27" s="4">
        <v>112989200</v>
      </c>
      <c r="AK27" s="20">
        <v>0.91387996085893197</v>
      </c>
      <c r="AM27">
        <v>3</v>
      </c>
      <c r="AN27" t="s">
        <v>16241</v>
      </c>
    </row>
    <row r="28" spans="19:41" x14ac:dyDescent="0.25">
      <c r="S28" s="8" t="s">
        <v>16125</v>
      </c>
      <c r="T28" s="19">
        <v>0</v>
      </c>
      <c r="U28" s="4">
        <v>0</v>
      </c>
      <c r="V28" s="20">
        <v>0</v>
      </c>
      <c r="W28" s="19">
        <v>0</v>
      </c>
      <c r="X28" s="4">
        <v>0</v>
      </c>
      <c r="Y28" s="20">
        <v>0</v>
      </c>
      <c r="Z28" s="19">
        <v>0</v>
      </c>
      <c r="AA28" s="4">
        <v>0</v>
      </c>
      <c r="AB28" s="20">
        <v>0</v>
      </c>
      <c r="AC28" s="19">
        <v>0</v>
      </c>
      <c r="AD28" s="4">
        <v>0</v>
      </c>
      <c r="AE28" s="20">
        <v>0</v>
      </c>
      <c r="AF28" s="19">
        <v>0</v>
      </c>
      <c r="AG28" s="4">
        <v>0</v>
      </c>
      <c r="AH28" s="20">
        <v>0</v>
      </c>
      <c r="AI28" s="19">
        <v>0</v>
      </c>
      <c r="AJ28" s="4">
        <v>0</v>
      </c>
      <c r="AK28" s="20">
        <v>0</v>
      </c>
      <c r="AN28" t="s">
        <v>16234</v>
      </c>
      <c r="AO28" t="s">
        <v>16242</v>
      </c>
    </row>
    <row r="29" spans="19:41" x14ac:dyDescent="0.25">
      <c r="S29" s="8" t="s">
        <v>16126</v>
      </c>
      <c r="T29" s="19">
        <v>484822</v>
      </c>
      <c r="U29" s="4">
        <v>5187520000</v>
      </c>
      <c r="V29" s="20">
        <v>0.90654069767441858</v>
      </c>
      <c r="W29" s="19">
        <v>0</v>
      </c>
      <c r="X29" s="4">
        <v>0</v>
      </c>
      <c r="Y29" s="20">
        <v>0</v>
      </c>
      <c r="Z29" s="19">
        <v>0</v>
      </c>
      <c r="AA29" s="4">
        <v>0</v>
      </c>
      <c r="AB29" s="20">
        <v>0</v>
      </c>
      <c r="AC29" s="19">
        <v>4864810</v>
      </c>
      <c r="AD29" s="4">
        <v>57071400</v>
      </c>
      <c r="AE29" s="20">
        <v>0.91475923141888937</v>
      </c>
      <c r="AF29" s="19">
        <v>0</v>
      </c>
      <c r="AG29" s="4">
        <v>0</v>
      </c>
      <c r="AH29" s="20">
        <v>0</v>
      </c>
      <c r="AI29" s="19">
        <v>2674816</v>
      </c>
      <c r="AJ29" s="4">
        <v>5244591400</v>
      </c>
      <c r="AK29" s="20">
        <v>0.91064996454665392</v>
      </c>
      <c r="AN29" t="s">
        <v>16231</v>
      </c>
      <c r="AO29" t="s">
        <v>16243</v>
      </c>
    </row>
    <row r="30" spans="19:41" x14ac:dyDescent="0.25">
      <c r="S30" s="8" t="s">
        <v>16127</v>
      </c>
      <c r="T30" s="19">
        <v>484822</v>
      </c>
      <c r="U30" s="4">
        <v>5187520000</v>
      </c>
      <c r="V30" s="20">
        <v>0.90654069767441858</v>
      </c>
      <c r="W30" s="19">
        <v>0</v>
      </c>
      <c r="X30" s="4">
        <v>0</v>
      </c>
      <c r="Y30" s="20">
        <v>0</v>
      </c>
      <c r="Z30" s="19">
        <v>0</v>
      </c>
      <c r="AA30" s="4">
        <v>0</v>
      </c>
      <c r="AB30" s="20">
        <v>0</v>
      </c>
      <c r="AC30" s="19">
        <v>0</v>
      </c>
      <c r="AD30" s="4">
        <v>0</v>
      </c>
      <c r="AE30" s="20">
        <v>0</v>
      </c>
      <c r="AF30" s="19">
        <v>0</v>
      </c>
      <c r="AG30" s="4">
        <v>0</v>
      </c>
      <c r="AH30" s="20">
        <v>0</v>
      </c>
      <c r="AI30" s="19">
        <v>484822</v>
      </c>
      <c r="AJ30" s="4">
        <v>5187520000</v>
      </c>
      <c r="AK30" s="20">
        <v>0.90654069767441858</v>
      </c>
      <c r="AM30">
        <v>4</v>
      </c>
      <c r="AN30" t="s">
        <v>16245</v>
      </c>
    </row>
    <row r="31" spans="19:41" x14ac:dyDescent="0.25">
      <c r="S31" s="8" t="s">
        <v>16128</v>
      </c>
      <c r="T31" s="19">
        <v>0</v>
      </c>
      <c r="U31" s="4">
        <v>0</v>
      </c>
      <c r="V31" s="20">
        <v>0</v>
      </c>
      <c r="W31" s="19">
        <v>0</v>
      </c>
      <c r="X31" s="4">
        <v>0</v>
      </c>
      <c r="Y31" s="20">
        <v>0</v>
      </c>
      <c r="Z31" s="19">
        <v>0</v>
      </c>
      <c r="AA31" s="4">
        <v>0</v>
      </c>
      <c r="AB31" s="20">
        <v>0</v>
      </c>
      <c r="AC31" s="19">
        <v>0</v>
      </c>
      <c r="AD31" s="4">
        <v>0</v>
      </c>
      <c r="AE31" s="20">
        <v>0</v>
      </c>
      <c r="AF31" s="19">
        <v>0</v>
      </c>
      <c r="AG31" s="4">
        <v>0</v>
      </c>
      <c r="AH31" s="20">
        <v>0</v>
      </c>
      <c r="AI31" s="19">
        <v>0</v>
      </c>
      <c r="AJ31" s="4">
        <v>0</v>
      </c>
      <c r="AK31" s="20">
        <v>0</v>
      </c>
      <c r="AN31" t="s">
        <v>16234</v>
      </c>
      <c r="AO31" t="s">
        <v>16247</v>
      </c>
    </row>
    <row r="32" spans="19:41" x14ac:dyDescent="0.25">
      <c r="S32" s="8" t="s">
        <v>16129</v>
      </c>
      <c r="T32" s="19">
        <v>0</v>
      </c>
      <c r="U32" s="4">
        <v>0</v>
      </c>
      <c r="V32" s="20">
        <v>0</v>
      </c>
      <c r="W32" s="19">
        <v>0</v>
      </c>
      <c r="X32" s="4">
        <v>0</v>
      </c>
      <c r="Y32" s="20">
        <v>0</v>
      </c>
      <c r="Z32" s="19">
        <v>0</v>
      </c>
      <c r="AA32" s="4">
        <v>0</v>
      </c>
      <c r="AB32" s="20">
        <v>0</v>
      </c>
      <c r="AC32" s="19">
        <v>0</v>
      </c>
      <c r="AD32" s="4">
        <v>0</v>
      </c>
      <c r="AE32" s="20">
        <v>0</v>
      </c>
      <c r="AF32" s="19">
        <v>0</v>
      </c>
      <c r="AG32" s="4">
        <v>0</v>
      </c>
      <c r="AH32" s="20">
        <v>0</v>
      </c>
      <c r="AI32" s="19">
        <v>0</v>
      </c>
      <c r="AJ32" s="4">
        <v>0</v>
      </c>
      <c r="AK32" s="20">
        <v>0</v>
      </c>
      <c r="AN32" t="s">
        <v>16231</v>
      </c>
      <c r="AO32" t="s">
        <v>16248</v>
      </c>
    </row>
    <row r="33" spans="19:41" x14ac:dyDescent="0.25">
      <c r="S33" s="8" t="s">
        <v>16130</v>
      </c>
      <c r="T33" s="19">
        <v>0</v>
      </c>
      <c r="U33" s="4">
        <v>0</v>
      </c>
      <c r="V33" s="20">
        <v>0</v>
      </c>
      <c r="W33" s="19">
        <v>0</v>
      </c>
      <c r="X33" s="4">
        <v>0</v>
      </c>
      <c r="Y33" s="20">
        <v>0</v>
      </c>
      <c r="Z33" s="19">
        <v>0</v>
      </c>
      <c r="AA33" s="4">
        <v>0</v>
      </c>
      <c r="AB33" s="20">
        <v>0</v>
      </c>
      <c r="AC33" s="19">
        <v>4864810</v>
      </c>
      <c r="AD33" s="4">
        <v>57071400</v>
      </c>
      <c r="AE33" s="20">
        <v>0.91475923141888937</v>
      </c>
      <c r="AF33" s="19">
        <v>0</v>
      </c>
      <c r="AG33" s="4">
        <v>0</v>
      </c>
      <c r="AH33" s="20">
        <v>0</v>
      </c>
      <c r="AI33" s="19">
        <v>4864810</v>
      </c>
      <c r="AJ33" s="4">
        <v>57071400</v>
      </c>
      <c r="AK33" s="20">
        <v>0.91475923141888937</v>
      </c>
      <c r="AM33">
        <v>5</v>
      </c>
      <c r="AN33" t="s">
        <v>16251</v>
      </c>
    </row>
    <row r="34" spans="19:41" x14ac:dyDescent="0.25">
      <c r="S34" s="6" t="s">
        <v>16108</v>
      </c>
      <c r="T34" s="4">
        <v>484822</v>
      </c>
      <c r="U34" s="4">
        <v>10375040000</v>
      </c>
      <c r="V34" s="18">
        <v>0.90654069767441858</v>
      </c>
      <c r="W34" s="4">
        <v>3879040</v>
      </c>
      <c r="X34" s="4">
        <v>1876655000</v>
      </c>
      <c r="Y34" s="18">
        <v>0.91695569163074797</v>
      </c>
      <c r="Z34" s="4">
        <v>8723200</v>
      </c>
      <c r="AA34" s="4">
        <v>1771900000</v>
      </c>
      <c r="AB34" s="18">
        <v>0.93600000000000017</v>
      </c>
      <c r="AC34" s="4">
        <v>4864810</v>
      </c>
      <c r="AD34" s="4">
        <v>1303987000</v>
      </c>
      <c r="AE34" s="18">
        <v>0.91418597233064325</v>
      </c>
      <c r="AF34" s="4">
        <v>3787630</v>
      </c>
      <c r="AG34" s="4">
        <v>1299977200</v>
      </c>
      <c r="AH34" s="18">
        <v>0.92410919378627587</v>
      </c>
      <c r="AI34" s="4">
        <v>4675604.538461538</v>
      </c>
      <c r="AJ34" s="4">
        <v>16627559200</v>
      </c>
      <c r="AK34" s="18">
        <v>0.92051458398472397</v>
      </c>
      <c r="AN34" t="s">
        <v>16234</v>
      </c>
      <c r="AO34" t="s">
        <v>16252</v>
      </c>
    </row>
    <row r="35" spans="19:41" x14ac:dyDescent="0.25">
      <c r="AM35">
        <v>6</v>
      </c>
      <c r="AN35" t="s">
        <v>65</v>
      </c>
    </row>
    <row r="36" spans="19:41" x14ac:dyDescent="0.25">
      <c r="AN36" t="s">
        <v>16234</v>
      </c>
      <c r="AO36" t="s">
        <v>16255</v>
      </c>
    </row>
    <row r="37" spans="19:41" x14ac:dyDescent="0.25">
      <c r="S37" t="s">
        <v>16180</v>
      </c>
      <c r="AN37" t="s">
        <v>16231</v>
      </c>
      <c r="AO37" t="s">
        <v>16256</v>
      </c>
    </row>
    <row r="38" spans="19:41" x14ac:dyDescent="0.25">
      <c r="AM38">
        <v>7</v>
      </c>
      <c r="AN38" t="s">
        <v>29</v>
      </c>
    </row>
    <row r="39" spans="19:41" x14ac:dyDescent="0.25">
      <c r="AN39" t="s">
        <v>16234</v>
      </c>
      <c r="AO39" t="s">
        <v>16258</v>
      </c>
    </row>
    <row r="40" spans="19:41" x14ac:dyDescent="0.25">
      <c r="S40" s="22"/>
      <c r="T40" s="22"/>
      <c r="U40" s="22"/>
      <c r="V40" s="22"/>
      <c r="W40" s="22"/>
      <c r="X40" s="22"/>
      <c r="AM40">
        <v>8</v>
      </c>
      <c r="AN40" t="s">
        <v>55</v>
      </c>
    </row>
    <row r="41" spans="19:41" x14ac:dyDescent="0.25">
      <c r="S41" s="15"/>
      <c r="T41" s="13"/>
      <c r="U41" s="13"/>
      <c r="V41" s="13"/>
      <c r="W41" s="13"/>
      <c r="X41" s="13"/>
      <c r="AN41" t="s">
        <v>16234</v>
      </c>
      <c r="AO41" t="s">
        <v>16260</v>
      </c>
    </row>
    <row r="42" spans="19:41" x14ac:dyDescent="0.25">
      <c r="S42" s="15"/>
      <c r="T42" s="13"/>
      <c r="U42" s="13"/>
      <c r="V42" s="13"/>
      <c r="W42" s="13"/>
      <c r="X42" s="13"/>
      <c r="AN42" t="s">
        <v>16231</v>
      </c>
      <c r="AO42" t="s">
        <v>16261</v>
      </c>
    </row>
    <row r="43" spans="19:41" x14ac:dyDescent="0.25">
      <c r="S43" s="15"/>
      <c r="T43" s="13"/>
      <c r="U43" s="13"/>
      <c r="V43" s="13"/>
      <c r="W43" s="13"/>
      <c r="X43" s="13"/>
      <c r="AN43" t="s">
        <v>16262</v>
      </c>
      <c r="AO43" t="s">
        <v>16263</v>
      </c>
    </row>
    <row r="44" spans="19:41" x14ac:dyDescent="0.25">
      <c r="S44" s="15"/>
      <c r="T44" s="13"/>
      <c r="U44" s="13"/>
      <c r="V44" s="13"/>
      <c r="W44" s="13"/>
      <c r="X44" s="13"/>
      <c r="AM44">
        <v>9</v>
      </c>
      <c r="AN44" t="s">
        <v>39</v>
      </c>
    </row>
    <row r="45" spans="19:41" x14ac:dyDescent="0.25">
      <c r="S45" s="15"/>
      <c r="T45" s="13"/>
      <c r="U45" s="13"/>
      <c r="V45" s="13"/>
      <c r="W45" s="13"/>
      <c r="X45" s="13"/>
      <c r="AN45" t="s">
        <v>16234</v>
      </c>
      <c r="AO45" t="s">
        <v>16265</v>
      </c>
    </row>
    <row r="46" spans="19:41" x14ac:dyDescent="0.25">
      <c r="S46" s="15"/>
      <c r="T46" s="13"/>
      <c r="U46" s="13"/>
      <c r="V46" s="13"/>
      <c r="W46" s="13"/>
      <c r="X46" s="13"/>
      <c r="AN46" t="s">
        <v>16231</v>
      </c>
      <c r="AO46" t="s">
        <v>16266</v>
      </c>
    </row>
    <row r="47" spans="19:41" x14ac:dyDescent="0.25">
      <c r="S47" s="15"/>
      <c r="T47" s="13"/>
      <c r="U47" s="13"/>
      <c r="V47" s="13"/>
      <c r="W47" s="13"/>
      <c r="X47" s="13"/>
      <c r="AM47">
        <v>10</v>
      </c>
      <c r="AN47" t="s">
        <v>133</v>
      </c>
    </row>
    <row r="48" spans="19:41" x14ac:dyDescent="0.25">
      <c r="S48" s="15"/>
      <c r="T48" s="13"/>
      <c r="U48" s="13"/>
      <c r="V48" s="13"/>
      <c r="W48" s="13"/>
      <c r="X48" s="13"/>
      <c r="AN48" t="s">
        <v>16234</v>
      </c>
      <c r="AO48" t="s">
        <v>16268</v>
      </c>
    </row>
    <row r="49" spans="19:41" x14ac:dyDescent="0.25">
      <c r="S49" s="15"/>
      <c r="T49" s="13"/>
      <c r="U49" s="13"/>
      <c r="V49" s="13"/>
      <c r="W49" s="13"/>
      <c r="X49" s="13"/>
      <c r="AN49" t="s">
        <v>16231</v>
      </c>
      <c r="AO49" t="s">
        <v>16269</v>
      </c>
    </row>
    <row r="50" spans="19:41" x14ac:dyDescent="0.25">
      <c r="S50" s="15"/>
      <c r="T50" s="13"/>
      <c r="U50" s="13"/>
      <c r="V50" s="13"/>
      <c r="W50" s="13"/>
      <c r="X50" s="13"/>
    </row>
    <row r="51" spans="19:41" x14ac:dyDescent="0.25">
      <c r="S51" s="15"/>
      <c r="T51" s="13"/>
      <c r="U51" s="13"/>
      <c r="V51" s="13"/>
      <c r="W51" s="13"/>
      <c r="X51" s="13"/>
    </row>
    <row r="52" spans="19:41" x14ac:dyDescent="0.25">
      <c r="S52" s="15"/>
      <c r="T52" s="13"/>
      <c r="U52" s="13"/>
      <c r="V52" s="13"/>
      <c r="W52" s="13"/>
      <c r="X52" s="13"/>
    </row>
    <row r="53" spans="19:41" x14ac:dyDescent="0.25">
      <c r="S53" s="15"/>
      <c r="T53" s="13"/>
      <c r="U53" s="13"/>
      <c r="V53" s="13"/>
      <c r="W53" s="13"/>
      <c r="X53" s="13"/>
    </row>
    <row r="54" spans="19:41" x14ac:dyDescent="0.25">
      <c r="S54" s="15"/>
      <c r="T54" s="13"/>
      <c r="U54" s="13"/>
      <c r="V54" s="13"/>
      <c r="W54" s="13"/>
      <c r="X54" s="13"/>
    </row>
    <row r="55" spans="19:41" x14ac:dyDescent="0.25">
      <c r="S55" s="15"/>
      <c r="T55" s="13"/>
      <c r="U55" s="13"/>
      <c r="V55" s="13"/>
      <c r="W55" s="13"/>
      <c r="X55" s="13"/>
    </row>
    <row r="56" spans="19:41" x14ac:dyDescent="0.25">
      <c r="S56" s="15"/>
      <c r="T56" s="13"/>
      <c r="U56" s="13"/>
      <c r="V56" s="13"/>
      <c r="W56" s="13"/>
      <c r="X56" s="13"/>
    </row>
    <row r="57" spans="19:41" x14ac:dyDescent="0.25">
      <c r="S57" s="15"/>
      <c r="T57" s="13"/>
      <c r="U57" s="13"/>
      <c r="V57" s="13"/>
      <c r="W57" s="13"/>
      <c r="X57" s="13"/>
    </row>
    <row r="58" spans="19:41" x14ac:dyDescent="0.25">
      <c r="S58" s="15"/>
      <c r="T58" s="13"/>
      <c r="U58" s="13"/>
      <c r="V58" s="13"/>
      <c r="W58" s="13"/>
      <c r="X58" s="13"/>
    </row>
    <row r="59" spans="19:41" x14ac:dyDescent="0.25">
      <c r="S59" s="15"/>
      <c r="T59" s="13"/>
      <c r="U59" s="13"/>
      <c r="V59" s="13"/>
      <c r="W59" s="13"/>
      <c r="X59" s="13"/>
    </row>
    <row r="60" spans="19:41" x14ac:dyDescent="0.25">
      <c r="S60" s="15"/>
      <c r="T60" s="13"/>
      <c r="U60" s="13"/>
      <c r="V60" s="13"/>
      <c r="W60" s="13"/>
      <c r="X60" s="13"/>
    </row>
    <row r="61" spans="19:41" x14ac:dyDescent="0.25">
      <c r="S61" s="15"/>
      <c r="T61" s="13"/>
      <c r="U61" s="13"/>
      <c r="V61" s="13"/>
      <c r="W61" s="13"/>
      <c r="X61" s="13"/>
    </row>
    <row r="62" spans="19:41" x14ac:dyDescent="0.25">
      <c r="S62" s="15"/>
      <c r="T62" s="13"/>
      <c r="U62" s="13"/>
      <c r="V62" s="13"/>
      <c r="W62" s="13"/>
      <c r="X62" s="13"/>
    </row>
    <row r="63" spans="19:41" x14ac:dyDescent="0.25">
      <c r="S63" s="15"/>
      <c r="T63" s="13"/>
      <c r="U63" s="13"/>
      <c r="V63" s="13"/>
      <c r="W63" s="13"/>
      <c r="X63" s="13"/>
    </row>
    <row r="64" spans="19:41" x14ac:dyDescent="0.25">
      <c r="S64" s="15"/>
      <c r="T64" s="13"/>
      <c r="U64" s="13"/>
      <c r="V64" s="13"/>
      <c r="W64" s="13"/>
      <c r="X64" s="13"/>
    </row>
    <row r="65" spans="20:20" x14ac:dyDescent="0.25">
      <c r="T65"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82470-3EB7-44E6-A966-ACD16AD13141}">
  <dimension ref="A2:Y36"/>
  <sheetViews>
    <sheetView tabSelected="1" topLeftCell="R3" zoomScale="70" zoomScaleNormal="70" workbookViewId="0">
      <selection activeCell="V11" sqref="V11"/>
    </sheetView>
  </sheetViews>
  <sheetFormatPr defaultRowHeight="15" x14ac:dyDescent="0.25"/>
  <cols>
    <col min="1" max="1" width="14.7109375" customWidth="1"/>
    <col min="2" max="6" width="17.7109375" customWidth="1"/>
    <col min="10" max="10" width="14.7109375" customWidth="1"/>
    <col min="11" max="11" width="23.28515625" customWidth="1"/>
    <col min="12" max="12" width="19.5703125" customWidth="1"/>
    <col min="13" max="13" width="17.28515625" customWidth="1"/>
    <col min="14" max="14" width="19.28515625" customWidth="1"/>
    <col min="15" max="15" width="17.7109375" customWidth="1"/>
    <col min="19" max="19" width="24.85546875" customWidth="1"/>
    <col min="20" max="20" width="40.42578125" customWidth="1"/>
    <col min="21" max="21" width="47" customWidth="1"/>
    <col min="22" max="22" width="34.7109375" customWidth="1"/>
    <col min="23" max="23" width="34.42578125" customWidth="1"/>
  </cols>
  <sheetData>
    <row r="2" spans="1:25" x14ac:dyDescent="0.25">
      <c r="A2" t="s">
        <v>16134</v>
      </c>
      <c r="J2" t="s">
        <v>16135</v>
      </c>
    </row>
    <row r="4" spans="1:25" x14ac:dyDescent="0.25">
      <c r="A4" s="7" t="s">
        <v>16131</v>
      </c>
      <c r="B4" s="7" t="s">
        <v>1104</v>
      </c>
      <c r="C4" s="7" t="s">
        <v>84</v>
      </c>
      <c r="D4" s="7" t="s">
        <v>1153</v>
      </c>
      <c r="E4" s="7" t="s">
        <v>403</v>
      </c>
      <c r="F4" s="7" t="s">
        <v>1301</v>
      </c>
      <c r="J4" s="7" t="s">
        <v>16131</v>
      </c>
      <c r="K4" s="7" t="s">
        <v>65</v>
      </c>
      <c r="L4" s="7" t="s">
        <v>29</v>
      </c>
      <c r="M4" s="7" t="s">
        <v>55</v>
      </c>
      <c r="N4" s="7" t="s">
        <v>39</v>
      </c>
      <c r="O4" s="7" t="s">
        <v>133</v>
      </c>
      <c r="R4" s="22"/>
      <c r="S4" t="s">
        <v>1104</v>
      </c>
      <c r="T4" t="s">
        <v>84</v>
      </c>
      <c r="U4" t="s">
        <v>1153</v>
      </c>
      <c r="V4" t="s">
        <v>403</v>
      </c>
      <c r="W4" t="s">
        <v>1301</v>
      </c>
    </row>
    <row r="5" spans="1:25" x14ac:dyDescent="0.25">
      <c r="A5" s="12">
        <v>44197</v>
      </c>
      <c r="B5" s="4">
        <v>0</v>
      </c>
      <c r="C5" s="4">
        <v>0</v>
      </c>
      <c r="D5" s="4">
        <v>0</v>
      </c>
      <c r="E5" s="4">
        <v>0</v>
      </c>
      <c r="F5" s="4">
        <v>47345400</v>
      </c>
      <c r="J5" s="12">
        <v>44197</v>
      </c>
      <c r="K5" s="14">
        <v>480744500</v>
      </c>
      <c r="L5" s="14">
        <v>146881500</v>
      </c>
      <c r="M5" s="14">
        <v>244388800</v>
      </c>
      <c r="N5" s="14">
        <v>135524500</v>
      </c>
      <c r="O5" s="14">
        <v>15791080</v>
      </c>
      <c r="R5" s="12"/>
      <c r="S5" s="14">
        <f>IF(B29&gt;0,SUM(B29:B34),0)</f>
        <v>9168980413.5719318</v>
      </c>
      <c r="T5" s="14">
        <f t="shared" ref="T5:W5" si="0">IF(C29&gt;0,SUM(C29:C34),0)</f>
        <v>0</v>
      </c>
      <c r="U5" s="14">
        <f t="shared" si="0"/>
        <v>0</v>
      </c>
      <c r="V5" s="14">
        <f t="shared" si="0"/>
        <v>510866454.45310628</v>
      </c>
      <c r="W5" s="14">
        <f t="shared" si="0"/>
        <v>0</v>
      </c>
    </row>
    <row r="6" spans="1:25" x14ac:dyDescent="0.25">
      <c r="A6" s="12">
        <v>44228</v>
      </c>
      <c r="B6" s="4">
        <v>0</v>
      </c>
      <c r="C6" s="4">
        <v>0</v>
      </c>
      <c r="D6" s="4">
        <v>0</v>
      </c>
      <c r="E6" s="4">
        <v>0</v>
      </c>
      <c r="F6" s="4">
        <v>47345400</v>
      </c>
      <c r="J6" s="12">
        <v>44228</v>
      </c>
      <c r="K6" s="14">
        <v>372178600</v>
      </c>
      <c r="L6" s="14">
        <v>120107500</v>
      </c>
      <c r="M6" s="14">
        <v>176124520</v>
      </c>
      <c r="N6" s="14">
        <v>168919200</v>
      </c>
      <c r="O6" s="14">
        <v>15231670</v>
      </c>
      <c r="R6" s="12"/>
      <c r="S6" s="14"/>
      <c r="T6" s="14"/>
      <c r="U6" s="14"/>
      <c r="V6" s="14"/>
      <c r="W6" s="14"/>
    </row>
    <row r="7" spans="1:25" x14ac:dyDescent="0.25">
      <c r="A7" s="12">
        <v>44256</v>
      </c>
      <c r="B7" s="4">
        <v>0</v>
      </c>
      <c r="C7" s="4">
        <v>103239000</v>
      </c>
      <c r="D7" s="4">
        <v>0</v>
      </c>
      <c r="E7" s="4">
        <v>0</v>
      </c>
      <c r="F7" s="4">
        <v>47345400</v>
      </c>
      <c r="J7" s="12">
        <v>44256</v>
      </c>
      <c r="K7" s="14">
        <v>945626000</v>
      </c>
      <c r="L7" s="14">
        <v>77459000</v>
      </c>
      <c r="M7" s="14">
        <v>207228200</v>
      </c>
      <c r="N7" s="14">
        <v>153395500</v>
      </c>
      <c r="O7" s="14">
        <v>66569520</v>
      </c>
      <c r="R7" s="12"/>
      <c r="S7" s="14"/>
      <c r="T7" s="14"/>
      <c r="U7" s="14"/>
      <c r="V7" s="14"/>
      <c r="W7" s="14"/>
    </row>
    <row r="8" spans="1:25" x14ac:dyDescent="0.25">
      <c r="A8" s="12">
        <v>44287</v>
      </c>
      <c r="B8" s="4">
        <v>0</v>
      </c>
      <c r="C8" s="4">
        <v>45819400</v>
      </c>
      <c r="D8" s="4">
        <v>0</v>
      </c>
      <c r="E8" s="4">
        <v>0</v>
      </c>
      <c r="F8" s="4">
        <v>0</v>
      </c>
      <c r="J8" s="12">
        <v>44287</v>
      </c>
      <c r="K8" s="14">
        <v>265207800</v>
      </c>
      <c r="L8" s="14">
        <v>162614600</v>
      </c>
      <c r="M8" s="14">
        <v>83811200</v>
      </c>
      <c r="N8" s="14">
        <v>162285200</v>
      </c>
      <c r="O8" s="14">
        <v>24678420</v>
      </c>
      <c r="R8" s="12"/>
      <c r="S8" s="14"/>
      <c r="T8" s="14"/>
      <c r="U8" s="14"/>
      <c r="V8" s="14"/>
      <c r="W8" s="14"/>
    </row>
    <row r="9" spans="1:25" x14ac:dyDescent="0.25">
      <c r="A9" s="12">
        <v>44317</v>
      </c>
      <c r="B9" s="4">
        <v>0</v>
      </c>
      <c r="C9" s="4">
        <v>183278000</v>
      </c>
      <c r="D9" s="4">
        <v>0</v>
      </c>
      <c r="E9" s="4">
        <v>0</v>
      </c>
      <c r="F9" s="4">
        <v>94690800</v>
      </c>
      <c r="J9" s="12">
        <v>44317</v>
      </c>
      <c r="K9" s="14">
        <v>548245000</v>
      </c>
      <c r="L9" s="14">
        <v>111286300</v>
      </c>
      <c r="M9" s="14">
        <v>141482900</v>
      </c>
      <c r="N9" s="14">
        <v>129154400</v>
      </c>
      <c r="O9" s="14">
        <v>17108840</v>
      </c>
      <c r="R9" s="12"/>
      <c r="S9" s="14" t="s">
        <v>16132</v>
      </c>
      <c r="T9" s="14" t="s">
        <v>16272</v>
      </c>
      <c r="U9" s="14" t="s">
        <v>16171</v>
      </c>
      <c r="V9" s="14" t="s">
        <v>16271</v>
      </c>
      <c r="W9" s="14"/>
      <c r="X9" s="14"/>
      <c r="Y9" s="14"/>
    </row>
    <row r="10" spans="1:25" x14ac:dyDescent="0.25">
      <c r="A10" s="12">
        <v>44348</v>
      </c>
      <c r="B10" s="4">
        <v>0</v>
      </c>
      <c r="C10" s="4">
        <v>51619400</v>
      </c>
      <c r="D10" s="4">
        <v>272600000</v>
      </c>
      <c r="E10" s="4">
        <v>0</v>
      </c>
      <c r="F10" s="4">
        <v>94690800</v>
      </c>
      <c r="J10" s="12">
        <v>44348</v>
      </c>
      <c r="K10" s="14">
        <v>256227700</v>
      </c>
      <c r="L10" s="14">
        <v>72226800</v>
      </c>
      <c r="M10" s="14">
        <v>435918720</v>
      </c>
      <c r="N10" s="14">
        <v>127418500</v>
      </c>
      <c r="O10" s="14">
        <v>30212200</v>
      </c>
      <c r="R10" s="12"/>
      <c r="S10" s="14" t="str">
        <f>Table14[[#Headers],[IDROID_BALRX7-Gold]]</f>
        <v>IDROID_BALRX7-Gold</v>
      </c>
      <c r="T10" s="14">
        <f>HLOOKUP(Table17[[#This Row],[Products Name]],Table14[#All],2,FALSE)</f>
        <v>9168980413.5719318</v>
      </c>
      <c r="U10" s="7" t="s">
        <v>65</v>
      </c>
      <c r="V10" s="14">
        <f>HLOOKUP(Table17[[#This Row],[Category]],Table1420[#All],2,FALSE)</f>
        <v>14479675798.411615</v>
      </c>
      <c r="W10" s="14"/>
      <c r="X10" s="14"/>
      <c r="Y10" s="14"/>
    </row>
    <row r="11" spans="1:25" x14ac:dyDescent="0.25">
      <c r="A11" s="12">
        <v>44378</v>
      </c>
      <c r="B11" s="4">
        <v>0</v>
      </c>
      <c r="C11" s="4">
        <v>234897400</v>
      </c>
      <c r="D11" s="4">
        <v>136300000</v>
      </c>
      <c r="E11" s="4">
        <v>0</v>
      </c>
      <c r="F11" s="4">
        <v>47345400</v>
      </c>
      <c r="J11" s="12">
        <v>44378</v>
      </c>
      <c r="K11" s="14">
        <v>2387266720</v>
      </c>
      <c r="L11" s="14">
        <v>582084480</v>
      </c>
      <c r="M11" s="14">
        <v>616265800</v>
      </c>
      <c r="N11" s="14">
        <v>652309700</v>
      </c>
      <c r="O11" s="14">
        <v>119959660</v>
      </c>
      <c r="R11" s="12"/>
      <c r="S11" s="14" t="str">
        <f>Table14[[#Headers],[samsungGALAXY S-7 EDGE 32GB LTE]]</f>
        <v>samsungGALAXY S-7 EDGE 32GB LTE</v>
      </c>
      <c r="T11" s="14">
        <f>HLOOKUP(Table17[[#This Row],[Products Name]],Table14[#All],2,FALSE)</f>
        <v>0</v>
      </c>
      <c r="U11" s="7" t="s">
        <v>29</v>
      </c>
      <c r="V11" s="14">
        <f>HLOOKUP(Table17[[#This Row],[Category]],Table1420[#All],2,FALSE)</f>
        <v>1132687154.452173</v>
      </c>
      <c r="W11" s="14"/>
      <c r="X11" s="14"/>
      <c r="Y11" s="14"/>
    </row>
    <row r="12" spans="1:25" x14ac:dyDescent="0.25">
      <c r="A12" s="12">
        <v>44409</v>
      </c>
      <c r="B12" s="4">
        <v>0</v>
      </c>
      <c r="C12" s="4">
        <v>252297200</v>
      </c>
      <c r="D12" s="4">
        <v>136300000</v>
      </c>
      <c r="E12" s="4">
        <v>0</v>
      </c>
      <c r="F12" s="4">
        <v>47345400</v>
      </c>
      <c r="J12" s="12">
        <v>44409</v>
      </c>
      <c r="K12" s="14">
        <v>1501889200</v>
      </c>
      <c r="L12" s="14">
        <v>334819500</v>
      </c>
      <c r="M12" s="14">
        <v>927306980</v>
      </c>
      <c r="N12" s="14">
        <v>709808000</v>
      </c>
      <c r="O12" s="14">
        <v>127018820</v>
      </c>
      <c r="R12" s="12"/>
      <c r="S12" s="14" t="str">
        <f>Table14[[#Headers],[MACBOOK PRO 15-INCH 2.2GHZ QuadCore i7]]</f>
        <v>MACBOOK PRO 15-INCH 2.2GHZ QuadCore i7</v>
      </c>
      <c r="T12" s="14">
        <f>HLOOKUP(Table17[[#This Row],[Products Name]],Table14[#All],2,FALSE)</f>
        <v>0</v>
      </c>
      <c r="U12" s="7" t="s">
        <v>55</v>
      </c>
      <c r="V12" s="14">
        <f>HLOOKUP(Table17[[#This Row],[Category]],Table1420[#All],2,FALSE)</f>
        <v>314448556.33043438</v>
      </c>
      <c r="W12" s="14"/>
      <c r="X12" s="14"/>
      <c r="Y12" s="14"/>
    </row>
    <row r="13" spans="1:25" x14ac:dyDescent="0.25">
      <c r="A13" s="12">
        <v>44440</v>
      </c>
      <c r="B13" s="4">
        <v>0</v>
      </c>
      <c r="C13" s="4">
        <v>638949400</v>
      </c>
      <c r="D13" s="4">
        <v>0</v>
      </c>
      <c r="E13" s="4">
        <v>0</v>
      </c>
      <c r="F13" s="4">
        <v>0</v>
      </c>
      <c r="J13" s="12">
        <v>44440</v>
      </c>
      <c r="K13" s="14">
        <v>1684830300</v>
      </c>
      <c r="L13" s="14">
        <v>696841000</v>
      </c>
      <c r="M13" s="14">
        <v>722943280</v>
      </c>
      <c r="N13" s="14">
        <v>694731020</v>
      </c>
      <c r="O13" s="14">
        <v>116389450</v>
      </c>
      <c r="R13" s="12"/>
      <c r="S13" s="14" t="str">
        <f>Table14[[#Headers],[iphone_7-128GB-wof-Matt Black]]</f>
        <v>iphone_7-128GB-wof-Matt Black</v>
      </c>
      <c r="T13" s="14">
        <f>HLOOKUP(Table17[[#This Row],[Products Name]],Table14[#All],2,FALSE)</f>
        <v>510866454.45310628</v>
      </c>
      <c r="U13" s="7" t="s">
        <v>39</v>
      </c>
      <c r="V13" s="14">
        <f>HLOOKUP(Table17[[#This Row],[Category]],Table1420[#All],2,FALSE)</f>
        <v>1680468866.0086961</v>
      </c>
      <c r="W13" s="14"/>
      <c r="X13" s="14"/>
      <c r="Y13" s="14"/>
    </row>
    <row r="14" spans="1:25" x14ac:dyDescent="0.25">
      <c r="A14" s="12">
        <v>44470</v>
      </c>
      <c r="B14" s="4">
        <v>0</v>
      </c>
      <c r="C14" s="4">
        <v>229097000</v>
      </c>
      <c r="D14" s="4">
        <v>272600000</v>
      </c>
      <c r="E14" s="4">
        <v>0</v>
      </c>
      <c r="F14" s="4">
        <v>0</v>
      </c>
      <c r="J14" s="12">
        <v>44470</v>
      </c>
      <c r="K14" s="14">
        <v>1256956500</v>
      </c>
      <c r="L14" s="14">
        <v>567313800</v>
      </c>
      <c r="M14" s="14">
        <v>1180544760</v>
      </c>
      <c r="N14" s="14">
        <v>626782200</v>
      </c>
      <c r="O14" s="14">
        <v>113732740</v>
      </c>
      <c r="R14" s="12"/>
      <c r="S14" s="14" t="str">
        <f>Table14[[#Headers],[Apple iPhone 6S Plus 16GB Silver]]</f>
        <v>Apple iPhone 6S Plus 16GB Silver</v>
      </c>
      <c r="T14" s="14">
        <f>HLOOKUP(Table17[[#This Row],[Products Name]],Table14[#All],2,FALSE)</f>
        <v>0</v>
      </c>
      <c r="U14" s="7" t="s">
        <v>133</v>
      </c>
      <c r="V14" s="14">
        <f>HLOOKUP(Table17[[#This Row],[Category]],Table1420[#All],2,FALSE)</f>
        <v>471090413.81739151</v>
      </c>
      <c r="W14" s="14"/>
      <c r="X14" s="14"/>
      <c r="Y14" s="14"/>
    </row>
    <row r="15" spans="1:25" x14ac:dyDescent="0.25">
      <c r="A15" s="12">
        <v>44501</v>
      </c>
      <c r="B15" s="4">
        <v>0</v>
      </c>
      <c r="C15" s="4">
        <v>91638800</v>
      </c>
      <c r="D15" s="4">
        <v>0</v>
      </c>
      <c r="E15" s="4">
        <v>167753400</v>
      </c>
      <c r="F15" s="4">
        <v>0</v>
      </c>
      <c r="J15" s="12">
        <v>44501</v>
      </c>
      <c r="K15" s="14">
        <v>1150045100</v>
      </c>
      <c r="L15" s="14">
        <v>841877900</v>
      </c>
      <c r="M15" s="14">
        <v>832213820</v>
      </c>
      <c r="N15" s="14">
        <v>606609780</v>
      </c>
      <c r="O15" s="14">
        <v>149959850</v>
      </c>
      <c r="R15" s="12"/>
      <c r="S15" s="14"/>
      <c r="T15" s="14"/>
      <c r="U15" s="14"/>
      <c r="V15" s="14"/>
      <c r="W15" s="14"/>
    </row>
    <row r="16" spans="1:25" x14ac:dyDescent="0.25">
      <c r="A16" s="12">
        <v>44531</v>
      </c>
      <c r="B16" s="4">
        <v>0</v>
      </c>
      <c r="C16" s="4">
        <v>45819400</v>
      </c>
      <c r="D16" s="4">
        <v>0</v>
      </c>
      <c r="E16" s="4">
        <v>111835600</v>
      </c>
      <c r="F16" s="4">
        <v>538048600</v>
      </c>
      <c r="J16" s="12">
        <v>44531</v>
      </c>
      <c r="K16" s="14">
        <v>1079817200</v>
      </c>
      <c r="L16" s="14">
        <v>982723400</v>
      </c>
      <c r="M16" s="14">
        <v>714414340</v>
      </c>
      <c r="N16" s="14">
        <v>525062440</v>
      </c>
      <c r="O16" s="14">
        <v>228330630</v>
      </c>
      <c r="R16" s="12"/>
      <c r="S16" s="14"/>
      <c r="T16" s="14"/>
      <c r="U16" s="14"/>
      <c r="V16" s="14"/>
      <c r="W16" s="14"/>
    </row>
    <row r="17" spans="1:23" x14ac:dyDescent="0.25">
      <c r="A17" s="12">
        <v>44562</v>
      </c>
      <c r="B17" s="4">
        <v>0</v>
      </c>
      <c r="C17" s="4">
        <v>0</v>
      </c>
      <c r="D17" s="4">
        <v>0</v>
      </c>
      <c r="E17" s="4">
        <v>55917800</v>
      </c>
      <c r="F17" s="4">
        <v>335820000</v>
      </c>
      <c r="J17" s="12">
        <v>44562</v>
      </c>
      <c r="K17" s="14">
        <v>1716004800</v>
      </c>
      <c r="L17" s="14">
        <v>579953440</v>
      </c>
      <c r="M17" s="14">
        <v>573563720</v>
      </c>
      <c r="N17" s="14">
        <v>557182880</v>
      </c>
      <c r="O17" s="14">
        <v>178783960</v>
      </c>
      <c r="R17" s="12"/>
      <c r="S17" s="14"/>
      <c r="T17" s="14"/>
      <c r="U17" s="14"/>
      <c r="V17" s="14"/>
      <c r="W17" s="14"/>
    </row>
    <row r="18" spans="1:23" x14ac:dyDescent="0.25">
      <c r="A18" s="12">
        <v>44593</v>
      </c>
      <c r="B18" s="4">
        <v>0</v>
      </c>
      <c r="C18" s="4">
        <v>0</v>
      </c>
      <c r="D18" s="4">
        <v>0</v>
      </c>
      <c r="E18" s="4">
        <v>114142800</v>
      </c>
      <c r="F18" s="4">
        <v>0</v>
      </c>
      <c r="J18" s="12">
        <v>44593</v>
      </c>
      <c r="K18" s="14">
        <v>1300000100</v>
      </c>
      <c r="L18" s="14">
        <v>538547320</v>
      </c>
      <c r="M18" s="14">
        <v>433217060</v>
      </c>
      <c r="N18" s="14">
        <v>578147500</v>
      </c>
      <c r="O18" s="14">
        <v>131791080</v>
      </c>
      <c r="R18" s="12"/>
      <c r="S18" s="7" t="s">
        <v>65</v>
      </c>
      <c r="T18" s="7" t="s">
        <v>29</v>
      </c>
      <c r="U18" s="7" t="s">
        <v>55</v>
      </c>
      <c r="V18" s="7" t="s">
        <v>39</v>
      </c>
      <c r="W18" s="7" t="s">
        <v>133</v>
      </c>
    </row>
    <row r="19" spans="1:23" x14ac:dyDescent="0.25">
      <c r="A19" s="12">
        <v>44621</v>
      </c>
      <c r="B19" s="4">
        <v>0</v>
      </c>
      <c r="C19" s="4">
        <v>0</v>
      </c>
      <c r="D19" s="4">
        <v>136300000</v>
      </c>
      <c r="E19" s="4">
        <v>513062600</v>
      </c>
      <c r="F19" s="4">
        <v>0</v>
      </c>
      <c r="J19" s="12">
        <v>44621</v>
      </c>
      <c r="K19" s="14">
        <v>1530843100</v>
      </c>
      <c r="L19" s="14">
        <v>884699320</v>
      </c>
      <c r="M19" s="14">
        <v>719672500</v>
      </c>
      <c r="N19" s="14">
        <v>835656480</v>
      </c>
      <c r="O19" s="14">
        <v>210765850</v>
      </c>
      <c r="R19" s="12"/>
      <c r="S19" s="14">
        <f>SUM(K29:K34)</f>
        <v>14479675798.411615</v>
      </c>
      <c r="T19" s="14">
        <f t="shared" ref="T19:W19" si="1">SUM(L29:L34)</f>
        <v>1132687154.452173</v>
      </c>
      <c r="U19" s="14">
        <f t="shared" si="1"/>
        <v>314448556.33043438</v>
      </c>
      <c r="V19" s="14">
        <f t="shared" si="1"/>
        <v>1680468866.0086961</v>
      </c>
      <c r="W19" s="14">
        <f t="shared" si="1"/>
        <v>471090413.81739151</v>
      </c>
    </row>
    <row r="20" spans="1:23" x14ac:dyDescent="0.25">
      <c r="A20" s="12">
        <v>44652</v>
      </c>
      <c r="B20" s="4">
        <v>0</v>
      </c>
      <c r="C20" s="4">
        <v>0</v>
      </c>
      <c r="D20" s="4">
        <v>817800000</v>
      </c>
      <c r="E20" s="4">
        <v>57071400</v>
      </c>
      <c r="F20" s="4">
        <v>0</v>
      </c>
      <c r="J20" s="12">
        <v>44652</v>
      </c>
      <c r="K20" s="14">
        <v>1116539400</v>
      </c>
      <c r="L20" s="14">
        <v>2264582300</v>
      </c>
      <c r="M20" s="14">
        <v>1396415960</v>
      </c>
      <c r="N20" s="14">
        <v>936445360</v>
      </c>
      <c r="O20" s="14">
        <v>242461160</v>
      </c>
      <c r="R20" s="12"/>
      <c r="W20" s="14"/>
    </row>
    <row r="21" spans="1:23" x14ac:dyDescent="0.25">
      <c r="A21" s="12">
        <v>44682</v>
      </c>
      <c r="B21" s="4">
        <v>0</v>
      </c>
      <c r="C21" s="4">
        <v>0</v>
      </c>
      <c r="D21" s="4">
        <v>0</v>
      </c>
      <c r="E21" s="4">
        <v>57071400</v>
      </c>
      <c r="F21" s="4">
        <v>0</v>
      </c>
      <c r="J21" s="12">
        <v>44682</v>
      </c>
      <c r="K21" s="14">
        <v>1223360300</v>
      </c>
      <c r="L21" s="14">
        <v>897327340</v>
      </c>
      <c r="M21" s="14">
        <v>648781020</v>
      </c>
      <c r="N21" s="14">
        <v>1176757900</v>
      </c>
      <c r="O21" s="14">
        <v>372463820</v>
      </c>
      <c r="R21" s="12"/>
      <c r="W21" s="14"/>
    </row>
    <row r="22" spans="1:23" x14ac:dyDescent="0.25">
      <c r="A22" s="12">
        <v>44713</v>
      </c>
      <c r="B22" s="4">
        <v>0</v>
      </c>
      <c r="C22" s="4">
        <v>0</v>
      </c>
      <c r="D22" s="4">
        <v>0</v>
      </c>
      <c r="E22" s="4">
        <v>112989200</v>
      </c>
      <c r="F22" s="4">
        <v>0</v>
      </c>
      <c r="J22" s="12">
        <v>44713</v>
      </c>
      <c r="K22" s="14">
        <v>1215934500</v>
      </c>
      <c r="L22" s="14">
        <v>847459040</v>
      </c>
      <c r="M22" s="14">
        <v>313744040</v>
      </c>
      <c r="N22" s="14">
        <v>917491520</v>
      </c>
      <c r="O22" s="14">
        <v>117181150</v>
      </c>
      <c r="R22" s="12"/>
      <c r="W22" s="14"/>
    </row>
    <row r="23" spans="1:23" x14ac:dyDescent="0.25">
      <c r="A23" s="12">
        <v>44743</v>
      </c>
      <c r="B23" s="4">
        <v>0</v>
      </c>
      <c r="C23" s="4">
        <v>0</v>
      </c>
      <c r="D23" s="4">
        <v>0</v>
      </c>
      <c r="E23" s="4">
        <v>0</v>
      </c>
      <c r="F23" s="4">
        <v>0</v>
      </c>
      <c r="J23" s="12">
        <v>44743</v>
      </c>
      <c r="K23" s="14">
        <v>1501433420</v>
      </c>
      <c r="L23" s="14">
        <v>558243580</v>
      </c>
      <c r="M23" s="14">
        <v>644133180</v>
      </c>
      <c r="N23" s="14">
        <v>747598720</v>
      </c>
      <c r="O23" s="14">
        <v>181692100</v>
      </c>
      <c r="R23" s="12"/>
      <c r="W23" s="14"/>
    </row>
    <row r="24" spans="1:23" x14ac:dyDescent="0.25">
      <c r="A24" s="12">
        <v>44774</v>
      </c>
      <c r="B24" s="4">
        <v>5187520000</v>
      </c>
      <c r="C24" s="4">
        <v>0</v>
      </c>
      <c r="D24" s="4">
        <v>0</v>
      </c>
      <c r="E24" s="4">
        <v>57071400</v>
      </c>
      <c r="F24" s="4">
        <v>0</v>
      </c>
      <c r="J24" s="12">
        <v>44774</v>
      </c>
      <c r="K24" s="14">
        <v>5687577200</v>
      </c>
      <c r="L24" s="14">
        <v>476144900</v>
      </c>
      <c r="M24" s="14">
        <v>161738780</v>
      </c>
      <c r="N24" s="14">
        <v>252007100</v>
      </c>
      <c r="O24" s="14">
        <v>69940440</v>
      </c>
      <c r="R24" s="12"/>
      <c r="S24" s="14"/>
      <c r="T24" s="14"/>
      <c r="W24" s="14"/>
    </row>
    <row r="25" spans="1:23" x14ac:dyDescent="0.25">
      <c r="A25" s="12">
        <v>44805</v>
      </c>
      <c r="B25" s="4">
        <v>5187520000</v>
      </c>
      <c r="C25" s="4">
        <v>0</v>
      </c>
      <c r="D25" s="4">
        <v>0</v>
      </c>
      <c r="E25" s="4">
        <v>0</v>
      </c>
      <c r="F25" s="4">
        <v>0</v>
      </c>
      <c r="J25" s="12">
        <v>44805</v>
      </c>
      <c r="K25" s="14">
        <v>5676719200</v>
      </c>
      <c r="L25" s="14">
        <v>181749320</v>
      </c>
      <c r="M25" s="14">
        <v>227701220</v>
      </c>
      <c r="N25" s="14">
        <v>265939300</v>
      </c>
      <c r="O25" s="14">
        <v>78864920</v>
      </c>
      <c r="R25" s="12"/>
      <c r="S25" s="14"/>
      <c r="T25" s="14"/>
      <c r="W25" s="14"/>
    </row>
    <row r="26" spans="1:23" x14ac:dyDescent="0.25">
      <c r="A26" s="12">
        <v>44835</v>
      </c>
      <c r="B26" s="4">
        <v>0</v>
      </c>
      <c r="C26" s="4">
        <v>0</v>
      </c>
      <c r="D26" s="4">
        <v>0</v>
      </c>
      <c r="E26" s="4">
        <v>0</v>
      </c>
      <c r="F26" s="4">
        <v>0</v>
      </c>
      <c r="J26" s="12">
        <v>44835</v>
      </c>
      <c r="K26" s="14">
        <v>440861400</v>
      </c>
      <c r="L26" s="14">
        <v>224812560</v>
      </c>
      <c r="M26" s="14">
        <v>127640040</v>
      </c>
      <c r="N26" s="14">
        <v>173788900</v>
      </c>
      <c r="O26" s="14">
        <v>24232400</v>
      </c>
      <c r="R26" s="12"/>
      <c r="S26" s="14"/>
      <c r="T26" s="14"/>
      <c r="U26" s="14"/>
      <c r="V26" s="14"/>
      <c r="W26" s="14"/>
    </row>
    <row r="27" spans="1:23" x14ac:dyDescent="0.25">
      <c r="A27" s="12">
        <v>44866</v>
      </c>
      <c r="B27" s="4">
        <v>0</v>
      </c>
      <c r="C27" s="4">
        <v>0</v>
      </c>
      <c r="D27" s="4">
        <v>0</v>
      </c>
      <c r="E27" s="4">
        <v>0</v>
      </c>
      <c r="F27" s="4">
        <v>0</v>
      </c>
      <c r="J27" s="12">
        <v>44866</v>
      </c>
      <c r="K27" s="14">
        <v>465587400</v>
      </c>
      <c r="L27" s="14">
        <v>391429900</v>
      </c>
      <c r="M27" s="14">
        <v>114102820</v>
      </c>
      <c r="N27" s="14">
        <v>218973800</v>
      </c>
      <c r="O27" s="14">
        <v>35302280</v>
      </c>
      <c r="R27" s="12"/>
      <c r="S27" s="14"/>
      <c r="T27" s="14"/>
      <c r="U27" s="14"/>
      <c r="V27" s="14"/>
      <c r="W27" s="14"/>
    </row>
    <row r="28" spans="1:23" x14ac:dyDescent="0.25">
      <c r="A28" s="12">
        <v>44896</v>
      </c>
      <c r="B28" s="4">
        <v>0</v>
      </c>
      <c r="C28" s="4">
        <v>0</v>
      </c>
      <c r="D28" s="4">
        <v>0</v>
      </c>
      <c r="E28" s="4">
        <v>57071400</v>
      </c>
      <c r="F28" s="4">
        <v>0</v>
      </c>
      <c r="J28" s="12">
        <v>44896</v>
      </c>
      <c r="K28" s="14">
        <v>406785800</v>
      </c>
      <c r="L28" s="14">
        <v>128782600</v>
      </c>
      <c r="M28" s="14">
        <v>62017540</v>
      </c>
      <c r="N28" s="14">
        <v>241507920</v>
      </c>
      <c r="O28" s="14">
        <v>66481320</v>
      </c>
      <c r="R28" s="12"/>
      <c r="S28" s="14"/>
      <c r="T28" s="14"/>
      <c r="U28" s="14"/>
      <c r="V28" s="14"/>
      <c r="W28" s="14"/>
    </row>
    <row r="29" spans="1:23" x14ac:dyDescent="0.25">
      <c r="A29" s="12">
        <v>44927</v>
      </c>
      <c r="B29" s="4">
        <f t="shared" ref="B29:B34" si="2">_xlfn.FORECAST.ETS($A29,$B$5:$B$28,$A$5:$A$28,1,1,7)</f>
        <v>1355600601.0822053</v>
      </c>
      <c r="C29" s="4">
        <f t="shared" ref="C29:C34" si="3">_xlfn.FORECAST.ETS($A29,$C$5:$C$28,$A$5:$A$28,1,1,7)</f>
        <v>-9544174.2759695202</v>
      </c>
      <c r="D29" s="4">
        <f t="shared" ref="D29:D34" si="4">_xlfn.FORECAST.ETS($A29,$D$5:$D$28,$A$5:$A$28,1,1,7)</f>
        <v>-533347.82608726481</v>
      </c>
      <c r="E29" s="4">
        <f t="shared" ref="E29:E34" si="5">_xlfn.FORECAST.ETS($A29,$E$5:$E$28,$A$5:$A$28,1,1,7)</f>
        <v>76728531.571962401</v>
      </c>
      <c r="F29" s="4">
        <f t="shared" ref="F29:F34" si="6">_xlfn.FORECAST.ETS($A29,$F$5:$F$28,$A$5:$A$28,1,1,7)</f>
        <v>-9979946.0065312739</v>
      </c>
      <c r="J29" s="12">
        <v>44927</v>
      </c>
      <c r="K29" s="4">
        <f>_xlfn.FORECAST.ETS($J29,$K$5:$K$28,$J$5:$J$28,1,1,7)</f>
        <v>2238657690.9607115</v>
      </c>
      <c r="L29" s="4">
        <f>_xlfn.FORECAST.ETS($J29,$L$5:$L$28,$J$5:$J$28,1,1,7)</f>
        <v>145925054.97391278</v>
      </c>
      <c r="M29" s="4">
        <f>_xlfn.FORECAST.ETS($J29,$M$5:$M$28,$J$5:$J$28,1,1,7)</f>
        <v>59271983.634782463</v>
      </c>
      <c r="N29" s="4">
        <f>_xlfn.FORECAST.ETS($J29,$N$5:$N$28,$J$5:$J$28,1,1,7)</f>
        <v>252527984.09565234</v>
      </c>
      <c r="O29" s="4">
        <f>_xlfn.FORECAST.ETS($J29,$O$5:$O$28,$J$5:$J$28,1,1,7)</f>
        <v>69919533.991304427</v>
      </c>
      <c r="R29" s="12"/>
      <c r="S29" s="4"/>
      <c r="T29" s="4"/>
      <c r="U29" s="4"/>
      <c r="V29" s="4"/>
      <c r="W29" s="4"/>
    </row>
    <row r="30" spans="1:23" x14ac:dyDescent="0.25">
      <c r="A30" s="12">
        <v>44958</v>
      </c>
      <c r="B30" s="4">
        <f t="shared" si="2"/>
        <v>1424625721.5541186</v>
      </c>
      <c r="C30" s="4">
        <f t="shared" si="3"/>
        <v>-16699121.135920184</v>
      </c>
      <c r="D30" s="4">
        <f t="shared" si="4"/>
        <v>-1066695.6521739131</v>
      </c>
      <c r="E30" s="4">
        <f t="shared" si="5"/>
        <v>80094882.573384479</v>
      </c>
      <c r="F30" s="4">
        <f t="shared" si="6"/>
        <v>-12047710.791798772</v>
      </c>
      <c r="J30" s="12">
        <v>44958</v>
      </c>
      <c r="K30" s="4">
        <f t="shared" ref="K30:K34" si="7">_xlfn.FORECAST.ETS($J30,$K$5:$K$28,$J$5:$J$28,1,1,7)</f>
        <v>2308506334.4705338</v>
      </c>
      <c r="L30" s="4">
        <f t="shared" ref="L30:L34" si="8">_xlfn.FORECAST.ETS($J30,$L$5:$L$28,$J$5:$J$28,1,1,7)</f>
        <v>163067509.94782609</v>
      </c>
      <c r="M30" s="4">
        <f t="shared" ref="M30:M34" si="9">_xlfn.FORECAST.ETS($J30,$M$5:$M$28,$J$5:$J$28,1,1,7)</f>
        <v>56526427.269565217</v>
      </c>
      <c r="N30" s="4">
        <f t="shared" ref="N30:N34" si="10">_xlfn.FORECAST.ETS($J30,$N$5:$N$28,$J$5:$J$28,1,1,7)</f>
        <v>263548048.19130436</v>
      </c>
      <c r="O30" s="4">
        <f t="shared" ref="O30:O34" si="11">_xlfn.FORECAST.ETS($J30,$O$5:$O$28,$J$5:$J$28,1,1,7)</f>
        <v>73357747.982608691</v>
      </c>
      <c r="R30" s="12"/>
      <c r="S30" s="4"/>
      <c r="T30" s="4"/>
      <c r="U30" s="4"/>
      <c r="V30" s="4"/>
      <c r="W30" s="4"/>
    </row>
    <row r="31" spans="1:23" x14ac:dyDescent="0.25">
      <c r="A31" s="12">
        <v>44986</v>
      </c>
      <c r="B31" s="4">
        <f t="shared" si="2"/>
        <v>1493650842.026032</v>
      </c>
      <c r="C31" s="4">
        <f t="shared" si="3"/>
        <v>-23854067.995870408</v>
      </c>
      <c r="D31" s="4">
        <f t="shared" si="4"/>
        <v>-1600043.4782611779</v>
      </c>
      <c r="E31" s="4">
        <f t="shared" si="5"/>
        <v>83461233.574806675</v>
      </c>
      <c r="F31" s="4">
        <f t="shared" si="6"/>
        <v>-14115475.577066354</v>
      </c>
      <c r="J31" s="12">
        <v>44986</v>
      </c>
      <c r="K31" s="4">
        <f t="shared" si="7"/>
        <v>2378354977.9803581</v>
      </c>
      <c r="L31" s="4">
        <f t="shared" si="8"/>
        <v>180209964.92173886</v>
      </c>
      <c r="M31" s="4">
        <f t="shared" si="9"/>
        <v>53780870.904347673</v>
      </c>
      <c r="N31" s="4">
        <f t="shared" si="10"/>
        <v>274568112.28695667</v>
      </c>
      <c r="O31" s="4">
        <f t="shared" si="11"/>
        <v>76795961.973913118</v>
      </c>
      <c r="R31" s="12"/>
      <c r="S31" s="4"/>
      <c r="T31" s="4"/>
      <c r="U31" s="4"/>
      <c r="V31" s="4"/>
      <c r="W31" s="4"/>
    </row>
    <row r="32" spans="1:23" x14ac:dyDescent="0.25">
      <c r="A32" s="12">
        <v>45017</v>
      </c>
      <c r="B32" s="4">
        <f t="shared" si="2"/>
        <v>1562675962.4979453</v>
      </c>
      <c r="C32" s="4">
        <f t="shared" si="3"/>
        <v>-31009014.855821077</v>
      </c>
      <c r="D32" s="4">
        <f t="shared" si="4"/>
        <v>-2133391.3043478262</v>
      </c>
      <c r="E32" s="4">
        <f t="shared" si="5"/>
        <v>86827584.576228753</v>
      </c>
      <c r="F32" s="4">
        <f t="shared" si="6"/>
        <v>-16183240.362333855</v>
      </c>
      <c r="J32" s="12">
        <v>45017</v>
      </c>
      <c r="K32" s="4">
        <f t="shared" si="7"/>
        <v>2448203621.4901805</v>
      </c>
      <c r="L32" s="4">
        <f t="shared" si="8"/>
        <v>197352419.89565217</v>
      </c>
      <c r="M32" s="4">
        <f t="shared" si="9"/>
        <v>51035314.539130434</v>
      </c>
      <c r="N32" s="4">
        <f t="shared" si="10"/>
        <v>285588176.38260871</v>
      </c>
      <c r="O32" s="4">
        <f t="shared" si="11"/>
        <v>80234175.965217382</v>
      </c>
      <c r="R32" s="12"/>
      <c r="S32" s="4"/>
      <c r="T32" s="4"/>
      <c r="U32" s="4"/>
      <c r="V32" s="4"/>
      <c r="W32" s="4"/>
    </row>
    <row r="33" spans="1:23" x14ac:dyDescent="0.25">
      <c r="A33" s="12">
        <v>45047</v>
      </c>
      <c r="B33" s="4">
        <f t="shared" si="2"/>
        <v>1631701082.9698586</v>
      </c>
      <c r="C33" s="4">
        <f t="shared" si="3"/>
        <v>-38163961.715771295</v>
      </c>
      <c r="D33" s="4">
        <f t="shared" si="4"/>
        <v>-2666739.130435091</v>
      </c>
      <c r="E33" s="4">
        <f t="shared" si="5"/>
        <v>90193935.577650949</v>
      </c>
      <c r="F33" s="4">
        <f t="shared" si="6"/>
        <v>-18251005.147601433</v>
      </c>
      <c r="J33" s="12">
        <v>45047</v>
      </c>
      <c r="K33" s="4">
        <f t="shared" si="7"/>
        <v>2518052265.0000043</v>
      </c>
      <c r="L33" s="4">
        <f t="shared" si="8"/>
        <v>214494874.86956495</v>
      </c>
      <c r="M33" s="4">
        <f t="shared" si="9"/>
        <v>48289758.173912898</v>
      </c>
      <c r="N33" s="4">
        <f t="shared" si="10"/>
        <v>296608240.47826105</v>
      </c>
      <c r="O33" s="4">
        <f t="shared" si="11"/>
        <v>83672389.956521824</v>
      </c>
      <c r="R33" s="12"/>
      <c r="S33" s="4"/>
      <c r="T33" s="4"/>
      <c r="U33" s="4"/>
      <c r="V33" s="4"/>
      <c r="W33" s="4"/>
    </row>
    <row r="34" spans="1:23" x14ac:dyDescent="0.25">
      <c r="A34" s="12">
        <v>45078</v>
      </c>
      <c r="B34" s="4">
        <f t="shared" si="2"/>
        <v>1700726203.441772</v>
      </c>
      <c r="C34" s="4">
        <f t="shared" si="3"/>
        <v>-45318908.575721964</v>
      </c>
      <c r="D34" s="4">
        <f t="shared" si="4"/>
        <v>-3200086.9565217393</v>
      </c>
      <c r="E34" s="4">
        <f t="shared" si="5"/>
        <v>93560286.579073012</v>
      </c>
      <c r="F34" s="4">
        <f t="shared" si="6"/>
        <v>-20318769.932868935</v>
      </c>
      <c r="J34" s="12">
        <v>45078</v>
      </c>
      <c r="K34" s="4">
        <f t="shared" si="7"/>
        <v>2587900908.5098267</v>
      </c>
      <c r="L34" s="4">
        <f t="shared" si="8"/>
        <v>231637329.84347826</v>
      </c>
      <c r="M34" s="4">
        <f t="shared" si="9"/>
        <v>45544201.808695652</v>
      </c>
      <c r="N34" s="4">
        <f t="shared" si="10"/>
        <v>307628304.5739131</v>
      </c>
      <c r="O34" s="4">
        <f t="shared" si="11"/>
        <v>87110603.947826073</v>
      </c>
      <c r="R34" s="12"/>
      <c r="S34" s="4"/>
      <c r="T34" s="4"/>
      <c r="U34" s="4"/>
      <c r="V34" s="4"/>
      <c r="W34" s="4"/>
    </row>
    <row r="36" spans="1:23" x14ac:dyDescent="0.25">
      <c r="B36" s="4"/>
    </row>
  </sheetData>
  <phoneticPr fontId="1" type="noConversion"/>
  <pageMargins left="0.7" right="0.7" top="0.75" bottom="0.75" header="0.3" footer="0.3"/>
  <tableParts count="5">
    <tablePart r:id="rId1"/>
    <tablePart r:id="rId2"/>
    <tablePart r:id="rId3"/>
    <tablePart r:id="rId4"/>
    <tablePart r:id="rId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E7699-1572-4008-B8A3-F9AEEC115F0D}">
  <dimension ref="B3:BH142"/>
  <sheetViews>
    <sheetView topLeftCell="U8" zoomScale="50" zoomScaleNormal="50" workbookViewId="0">
      <selection activeCell="BK88" sqref="BK88"/>
    </sheetView>
  </sheetViews>
  <sheetFormatPr defaultRowHeight="15" x14ac:dyDescent="0.25"/>
  <cols>
    <col min="3" max="3" width="10.28515625" customWidth="1"/>
    <col min="7" max="7" width="9.140625" customWidth="1"/>
    <col min="8" max="8" width="26.85546875" customWidth="1"/>
    <col min="12" max="12" width="16.7109375" bestFit="1" customWidth="1"/>
    <col min="17" max="17" width="17.85546875" customWidth="1"/>
  </cols>
  <sheetData>
    <row r="3" spans="2:60" ht="36" x14ac:dyDescent="0.55000000000000004">
      <c r="B3" s="29" t="s">
        <v>16189</v>
      </c>
      <c r="AE3" s="29" t="s">
        <v>16192</v>
      </c>
    </row>
    <row r="5" spans="2:60" x14ac:dyDescent="0.25">
      <c r="B5" s="23"/>
      <c r="C5" s="23"/>
      <c r="D5" s="23"/>
      <c r="E5" s="23"/>
      <c r="F5" s="23"/>
      <c r="G5" s="23"/>
      <c r="H5" s="23"/>
      <c r="I5" s="23"/>
      <c r="J5" s="23"/>
      <c r="K5" s="23"/>
      <c r="L5" s="23"/>
      <c r="M5" s="23"/>
      <c r="N5" s="23"/>
      <c r="O5" s="23"/>
      <c r="P5" s="23"/>
      <c r="Q5" s="23"/>
      <c r="R5" s="23"/>
      <c r="S5" s="23"/>
      <c r="T5" s="23"/>
      <c r="U5" s="23"/>
      <c r="V5" s="23"/>
      <c r="W5" s="23"/>
      <c r="X5" s="23"/>
      <c r="Y5" s="23"/>
      <c r="Z5" s="23"/>
      <c r="AA5" s="23"/>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row>
    <row r="6" spans="2:60" x14ac:dyDescent="0.25">
      <c r="B6" s="23"/>
      <c r="C6" s="23"/>
      <c r="D6" s="23"/>
      <c r="E6" s="23"/>
      <c r="F6" s="23"/>
      <c r="G6" s="23"/>
      <c r="H6" s="23"/>
      <c r="I6" s="23"/>
      <c r="J6" s="23"/>
      <c r="K6" s="23"/>
      <c r="L6" s="23"/>
      <c r="M6" s="23"/>
      <c r="N6" s="23"/>
      <c r="O6" s="23"/>
      <c r="P6" s="23"/>
      <c r="Q6" s="23"/>
      <c r="R6" s="23"/>
      <c r="S6" s="23"/>
      <c r="T6" s="23"/>
      <c r="U6" s="23"/>
      <c r="V6" s="23"/>
      <c r="W6" s="23"/>
      <c r="X6" s="23"/>
      <c r="Y6" s="23"/>
      <c r="Z6" s="23"/>
      <c r="AA6" s="23"/>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c r="BF6" s="35"/>
      <c r="BG6" s="35"/>
      <c r="BH6" s="35"/>
    </row>
    <row r="7" spans="2:60" ht="26.25" x14ac:dyDescent="0.4">
      <c r="B7" s="23"/>
      <c r="C7" s="23"/>
      <c r="D7" s="23"/>
      <c r="E7" s="23"/>
      <c r="F7" s="23"/>
      <c r="G7" s="23"/>
      <c r="H7" s="24" t="s">
        <v>16172</v>
      </c>
      <c r="I7" s="25"/>
      <c r="J7" s="23"/>
      <c r="K7" s="23"/>
      <c r="L7" s="27" t="s">
        <v>16174</v>
      </c>
      <c r="M7" s="25"/>
      <c r="N7" s="25"/>
      <c r="O7" s="23"/>
      <c r="P7" s="23"/>
      <c r="Q7" s="27" t="s">
        <v>16188</v>
      </c>
      <c r="R7" s="25"/>
      <c r="S7" s="25"/>
      <c r="T7" s="23"/>
      <c r="U7" s="23"/>
      <c r="V7" s="23"/>
      <c r="W7" s="23"/>
      <c r="X7" s="23"/>
      <c r="Y7" s="23"/>
      <c r="Z7" s="23"/>
      <c r="AA7" s="23"/>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35"/>
    </row>
    <row r="8" spans="2:60" ht="24" x14ac:dyDescent="0.4">
      <c r="B8" s="23"/>
      <c r="C8" s="23"/>
      <c r="D8" s="23"/>
      <c r="E8" s="23"/>
      <c r="F8" s="23"/>
      <c r="G8" s="23"/>
      <c r="H8" s="26">
        <f>SUM('Sales Datas'!T2:T5760)</f>
        <v>78370518636</v>
      </c>
      <c r="I8" s="25"/>
      <c r="J8" s="23"/>
      <c r="K8" s="23"/>
      <c r="L8" s="28">
        <f>AVERAGE('Profitability Analysis'!F4:F18)</f>
        <v>0.91939333237391774</v>
      </c>
      <c r="M8" s="25"/>
      <c r="N8" s="25"/>
      <c r="O8" s="23"/>
      <c r="P8" s="23"/>
      <c r="Q8" s="26">
        <f>AVERAGE('Profitability Analysis'!B35:Q49)</f>
        <v>175928.44886819809</v>
      </c>
      <c r="R8" s="25"/>
      <c r="S8" s="25"/>
      <c r="T8" s="23"/>
      <c r="U8" s="23"/>
      <c r="V8" s="23"/>
      <c r="W8" s="23"/>
      <c r="X8" s="23"/>
      <c r="Y8" s="23"/>
      <c r="Z8" s="23"/>
      <c r="AA8" s="23"/>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c r="BF8" s="35"/>
      <c r="BG8" s="35"/>
      <c r="BH8" s="35"/>
    </row>
    <row r="9" spans="2:60" x14ac:dyDescent="0.25">
      <c r="B9" s="23"/>
      <c r="C9" s="23"/>
      <c r="D9" s="23"/>
      <c r="E9" s="23"/>
      <c r="F9" s="23"/>
      <c r="G9" s="23"/>
      <c r="H9" s="23"/>
      <c r="I9" s="23"/>
      <c r="J9" s="23"/>
      <c r="K9" s="23"/>
      <c r="L9" s="23"/>
      <c r="M9" s="23"/>
      <c r="N9" s="23"/>
      <c r="O9" s="23"/>
      <c r="P9" s="23"/>
      <c r="Q9" s="23"/>
      <c r="R9" s="23"/>
      <c r="S9" s="23"/>
      <c r="T9" s="23"/>
      <c r="U9" s="23"/>
      <c r="V9" s="23"/>
      <c r="W9" s="23"/>
      <c r="X9" s="23"/>
      <c r="Y9" s="23"/>
      <c r="Z9" s="23"/>
      <c r="AA9" s="23"/>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c r="BF9" s="35"/>
      <c r="BG9" s="35"/>
      <c r="BH9" s="35"/>
    </row>
    <row r="10" spans="2:60" x14ac:dyDescent="0.25">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c r="BD10" s="35"/>
      <c r="BE10" s="35"/>
      <c r="BF10" s="35"/>
      <c r="BG10" s="35"/>
      <c r="BH10" s="35"/>
    </row>
    <row r="11" spans="2:60" x14ac:dyDescent="0.25">
      <c r="B11" s="23"/>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35"/>
    </row>
    <row r="12" spans="2:60" x14ac:dyDescent="0.25">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c r="BG12" s="35"/>
      <c r="BH12" s="35"/>
    </row>
    <row r="13" spans="2:60" x14ac:dyDescent="0.25">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row>
    <row r="14" spans="2:60" x14ac:dyDescent="0.25">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row>
    <row r="15" spans="2:60" x14ac:dyDescent="0.25">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row>
    <row r="16" spans="2:60" x14ac:dyDescent="0.25">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row>
    <row r="17" spans="2:60" x14ac:dyDescent="0.25">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row>
    <row r="18" spans="2:60" x14ac:dyDescent="0.25">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row>
    <row r="19" spans="2:60" x14ac:dyDescent="0.25">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row>
    <row r="20" spans="2:60" x14ac:dyDescent="0.25">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row>
    <row r="21" spans="2:60" x14ac:dyDescent="0.25">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row>
    <row r="22" spans="2:60" x14ac:dyDescent="0.25">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row>
    <row r="23" spans="2:60" x14ac:dyDescent="0.25">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row>
    <row r="24" spans="2:60" x14ac:dyDescent="0.25">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row>
    <row r="25" spans="2:60" x14ac:dyDescent="0.25">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row>
    <row r="26" spans="2:60" x14ac:dyDescent="0.25">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row>
    <row r="27" spans="2:60" x14ac:dyDescent="0.25">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5"/>
    </row>
    <row r="28" spans="2:60" x14ac:dyDescent="0.25">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row>
    <row r="29" spans="2:60" x14ac:dyDescent="0.25">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row>
    <row r="30" spans="2:60" x14ac:dyDescent="0.25">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row>
    <row r="31" spans="2:60" x14ac:dyDescent="0.25">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row>
    <row r="32" spans="2:60" x14ac:dyDescent="0.25">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row>
    <row r="33" spans="2:60" x14ac:dyDescent="0.25">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5"/>
    </row>
    <row r="34" spans="2:60" x14ac:dyDescent="0.25">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row>
    <row r="35" spans="2:60" x14ac:dyDescent="0.25">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row>
    <row r="36" spans="2:60" x14ac:dyDescent="0.25">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row>
    <row r="37" spans="2:60" x14ac:dyDescent="0.25">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row>
    <row r="38" spans="2:60" x14ac:dyDescent="0.25">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row>
    <row r="39" spans="2:60" x14ac:dyDescent="0.25">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row>
    <row r="40" spans="2:60" x14ac:dyDescent="0.25">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row>
    <row r="41" spans="2:60" x14ac:dyDescent="0.25">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row>
    <row r="42" spans="2:60" x14ac:dyDescent="0.25">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row>
    <row r="43" spans="2:60" x14ac:dyDescent="0.25">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row>
    <row r="44" spans="2:60" x14ac:dyDescent="0.25">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row>
    <row r="45" spans="2:60" x14ac:dyDescent="0.25">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row>
    <row r="46" spans="2:60" x14ac:dyDescent="0.25">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row>
    <row r="47" spans="2:60" x14ac:dyDescent="0.25">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row>
    <row r="48" spans="2:60" x14ac:dyDescent="0.25">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row>
    <row r="49" spans="2:60" x14ac:dyDescent="0.25">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row>
    <row r="50" spans="2:60" x14ac:dyDescent="0.2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row>
    <row r="51" spans="2:60" x14ac:dyDescent="0.2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row>
    <row r="52" spans="2:60" x14ac:dyDescent="0.2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row>
    <row r="53" spans="2:60" ht="36" x14ac:dyDescent="0.55000000000000004">
      <c r="B53" s="29" t="s">
        <v>16190</v>
      </c>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row>
    <row r="54" spans="2:60" x14ac:dyDescent="0.2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row>
    <row r="55" spans="2:60" x14ac:dyDescent="0.25">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row>
    <row r="56" spans="2:60" x14ac:dyDescent="0.25">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row>
    <row r="57" spans="2:60" ht="28.5" x14ac:dyDescent="0.45">
      <c r="B57" s="30"/>
      <c r="C57" s="30"/>
      <c r="D57" s="30"/>
      <c r="E57" s="30"/>
      <c r="F57" s="30"/>
      <c r="G57" s="30"/>
      <c r="H57" s="31" t="s">
        <v>16133</v>
      </c>
      <c r="I57" s="30"/>
      <c r="J57" s="30"/>
      <c r="K57" s="30"/>
      <c r="L57" s="30"/>
      <c r="M57" s="30"/>
      <c r="N57" s="30"/>
      <c r="O57" s="30"/>
      <c r="P57" s="30"/>
      <c r="Q57" s="31" t="s">
        <v>16191</v>
      </c>
      <c r="R57" s="33"/>
      <c r="S57" s="33"/>
      <c r="T57" s="30"/>
      <c r="U57" s="30"/>
      <c r="V57" s="30"/>
      <c r="W57" s="30"/>
      <c r="X57" s="30"/>
      <c r="Y57" s="30"/>
      <c r="Z57" s="30"/>
      <c r="AA57" s="30"/>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row>
    <row r="58" spans="2:60" ht="24" x14ac:dyDescent="0.4">
      <c r="B58" s="30"/>
      <c r="C58" s="30"/>
      <c r="D58" s="30"/>
      <c r="E58" s="30"/>
      <c r="F58" s="30"/>
      <c r="G58" s="30"/>
      <c r="H58" s="32">
        <f>GETPIVOTDATA("Total Sales",'Pricing Analysis'!$A$10)</f>
        <v>84920696134</v>
      </c>
      <c r="I58" s="30"/>
      <c r="J58" s="30"/>
      <c r="K58" s="30"/>
      <c r="L58" s="30"/>
      <c r="M58" s="30"/>
      <c r="N58" s="30"/>
      <c r="O58" s="30"/>
      <c r="P58" s="30"/>
      <c r="Q58" s="34">
        <f>GETPIVOTDATA("Total Quantity",'Pricing Analysis'!$A$10)</f>
        <v>13318</v>
      </c>
      <c r="R58" s="33"/>
      <c r="S58" s="33"/>
      <c r="T58" s="30"/>
      <c r="U58" s="30"/>
      <c r="V58" s="30"/>
      <c r="W58" s="30"/>
      <c r="X58" s="30"/>
      <c r="Y58" s="30"/>
      <c r="Z58" s="30"/>
      <c r="AA58" s="30"/>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row>
    <row r="59" spans="2:60" x14ac:dyDescent="0.25">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35"/>
    </row>
    <row r="60" spans="2:60" x14ac:dyDescent="0.25">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35"/>
    </row>
    <row r="61" spans="2:60" x14ac:dyDescent="0.25">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row>
    <row r="62" spans="2:60" x14ac:dyDescent="0.25">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row>
    <row r="63" spans="2:60" x14ac:dyDescent="0.25">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35"/>
    </row>
    <row r="64" spans="2:60" x14ac:dyDescent="0.25">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35"/>
    </row>
    <row r="65" spans="2:60" x14ac:dyDescent="0.25">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E65" s="35"/>
      <c r="AF65" s="35"/>
      <c r="AG65" s="35"/>
      <c r="AH65" s="35"/>
      <c r="AI65" s="35"/>
      <c r="AJ65" s="35"/>
      <c r="AK65" s="35"/>
      <c r="AL65" s="35"/>
      <c r="AM65" s="35"/>
      <c r="AN65" s="35"/>
      <c r="AO65" s="35"/>
      <c r="AP65" s="35"/>
      <c r="AQ65" s="35"/>
      <c r="AR65" s="35"/>
      <c r="AS65" s="35"/>
      <c r="AT65" s="35"/>
      <c r="AU65" s="35"/>
      <c r="AV65" s="35"/>
      <c r="AW65" s="35"/>
      <c r="AX65" s="35"/>
      <c r="AY65" s="35"/>
      <c r="AZ65" s="35"/>
      <c r="BA65" s="35"/>
      <c r="BB65" s="35"/>
      <c r="BC65" s="35"/>
      <c r="BD65" s="35"/>
      <c r="BE65" s="35"/>
      <c r="BF65" s="35"/>
      <c r="BG65" s="35"/>
      <c r="BH65" s="35"/>
    </row>
    <row r="66" spans="2:60" x14ac:dyDescent="0.25">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row>
    <row r="67" spans="2:60" x14ac:dyDescent="0.25">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c r="BF67" s="35"/>
      <c r="BG67" s="35"/>
      <c r="BH67" s="35"/>
    </row>
    <row r="68" spans="2:60" x14ac:dyDescent="0.25">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5"/>
      <c r="BF68" s="35"/>
      <c r="BG68" s="35"/>
      <c r="BH68" s="35"/>
    </row>
    <row r="69" spans="2:60" x14ac:dyDescent="0.25">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row>
    <row r="70" spans="2:60" x14ac:dyDescent="0.25">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E70" s="35"/>
      <c r="AF70" s="35"/>
      <c r="AG70" s="35"/>
      <c r="AH70" s="35"/>
      <c r="AI70" s="35"/>
      <c r="AJ70" s="35"/>
      <c r="AK70" s="35"/>
      <c r="AL70" s="35"/>
      <c r="AM70" s="35"/>
      <c r="AN70" s="35"/>
      <c r="AO70" s="35"/>
      <c r="AP70" s="35"/>
      <c r="AQ70" s="35"/>
      <c r="AR70" s="35"/>
      <c r="AS70" s="35"/>
      <c r="AT70" s="35"/>
      <c r="AU70" s="35"/>
      <c r="AV70" s="35"/>
      <c r="AW70" s="35"/>
      <c r="AX70" s="35"/>
      <c r="AY70" s="35"/>
      <c r="AZ70" s="35"/>
      <c r="BA70" s="35"/>
      <c r="BB70" s="35"/>
      <c r="BC70" s="35"/>
      <c r="BD70" s="35"/>
      <c r="BE70" s="35"/>
      <c r="BF70" s="35"/>
      <c r="BG70" s="35"/>
      <c r="BH70" s="35"/>
    </row>
    <row r="71" spans="2:60" x14ac:dyDescent="0.25">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E71" s="35"/>
      <c r="AF71" s="35"/>
      <c r="AG71" s="35"/>
      <c r="AH71" s="35"/>
      <c r="AI71" s="35"/>
      <c r="AJ71" s="35"/>
      <c r="AK71" s="35"/>
      <c r="AL71" s="35"/>
      <c r="AM71" s="35"/>
      <c r="AN71" s="35"/>
      <c r="AO71" s="35"/>
      <c r="AP71" s="35"/>
      <c r="AQ71" s="35"/>
      <c r="AR71" s="35"/>
      <c r="AS71" s="35"/>
      <c r="AT71" s="35"/>
      <c r="AU71" s="35"/>
      <c r="AV71" s="35"/>
      <c r="AW71" s="35"/>
      <c r="AX71" s="35"/>
      <c r="AY71" s="35"/>
      <c r="AZ71" s="35"/>
      <c r="BA71" s="35"/>
      <c r="BB71" s="35"/>
      <c r="BC71" s="35"/>
      <c r="BD71" s="35"/>
      <c r="BE71" s="35"/>
      <c r="BF71" s="35"/>
      <c r="BG71" s="35"/>
      <c r="BH71" s="35"/>
    </row>
    <row r="72" spans="2:60" x14ac:dyDescent="0.25">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E72" s="35"/>
      <c r="AF72" s="35"/>
      <c r="AG72" s="35"/>
      <c r="AH72" s="35"/>
      <c r="AI72" s="35"/>
      <c r="AJ72" s="35"/>
      <c r="AK72" s="35"/>
      <c r="AL72" s="35"/>
      <c r="AM72" s="35"/>
      <c r="AN72" s="35"/>
      <c r="AO72" s="35"/>
      <c r="AP72" s="35"/>
      <c r="AQ72" s="35"/>
      <c r="AR72" s="35"/>
      <c r="AS72" s="35"/>
      <c r="AT72" s="35"/>
      <c r="AU72" s="35"/>
      <c r="AV72" s="35"/>
      <c r="AW72" s="35"/>
      <c r="AX72" s="35"/>
      <c r="AY72" s="35"/>
      <c r="AZ72" s="35"/>
      <c r="BA72" s="35"/>
      <c r="BB72" s="35"/>
      <c r="BC72" s="35"/>
      <c r="BD72" s="35"/>
      <c r="BE72" s="35"/>
      <c r="BF72" s="35"/>
      <c r="BG72" s="35"/>
      <c r="BH72" s="35"/>
    </row>
    <row r="73" spans="2:60" x14ac:dyDescent="0.25">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35"/>
    </row>
    <row r="74" spans="2:60" x14ac:dyDescent="0.25">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35"/>
    </row>
    <row r="75" spans="2:60" x14ac:dyDescent="0.25">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row>
    <row r="76" spans="2:60" x14ac:dyDescent="0.25">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E76" s="35"/>
      <c r="AF76" s="35"/>
      <c r="AG76" s="35"/>
      <c r="AH76" s="35"/>
      <c r="AI76" s="35"/>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row>
    <row r="77" spans="2:60" x14ac:dyDescent="0.25">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row>
    <row r="78" spans="2:60" x14ac:dyDescent="0.25">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row>
    <row r="79" spans="2:60" x14ac:dyDescent="0.25">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row>
    <row r="80" spans="2:60" x14ac:dyDescent="0.25">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row>
    <row r="81" spans="2:60" x14ac:dyDescent="0.25">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row>
    <row r="82" spans="2:60" x14ac:dyDescent="0.25">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35"/>
      <c r="BE82" s="35"/>
      <c r="BF82" s="35"/>
      <c r="BG82" s="35"/>
      <c r="BH82" s="35"/>
    </row>
    <row r="83" spans="2:60" x14ac:dyDescent="0.2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row>
    <row r="84" spans="2:60" x14ac:dyDescent="0.2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c r="BF84" s="35"/>
      <c r="BG84" s="35"/>
      <c r="BH84" s="35"/>
    </row>
    <row r="85" spans="2:60" x14ac:dyDescent="0.25">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row>
    <row r="86" spans="2:60" x14ac:dyDescent="0.2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row>
    <row r="87" spans="2:60" x14ac:dyDescent="0.2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row>
    <row r="88" spans="2:60" x14ac:dyDescent="0.25">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c r="BF88" s="35"/>
      <c r="BG88" s="35"/>
      <c r="BH88" s="35"/>
    </row>
    <row r="89" spans="2:60" x14ac:dyDescent="0.2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row>
    <row r="90" spans="2:60" x14ac:dyDescent="0.2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c r="BF90" s="35"/>
      <c r="BG90" s="35"/>
      <c r="BH90" s="35"/>
    </row>
    <row r="91" spans="2:60" x14ac:dyDescent="0.2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row>
    <row r="92" spans="2:60" x14ac:dyDescent="0.2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row>
    <row r="93" spans="2:60" x14ac:dyDescent="0.2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row>
    <row r="94" spans="2:60" x14ac:dyDescent="0.25">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c r="BF94" s="35"/>
      <c r="BG94" s="35"/>
      <c r="BH94" s="35"/>
    </row>
    <row r="95" spans="2:60" x14ac:dyDescent="0.2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row>
    <row r="96" spans="2:60" x14ac:dyDescent="0.25">
      <c r="AE96" s="35"/>
      <c r="AF96" s="35"/>
      <c r="AG96" s="35"/>
      <c r="AH96" s="35"/>
      <c r="AI96" s="35"/>
      <c r="AJ96" s="35"/>
      <c r="AK96" s="35"/>
      <c r="AL96" s="35"/>
      <c r="AM96" s="35"/>
      <c r="AN96" s="35"/>
      <c r="AO96" s="35"/>
      <c r="AP96" s="35"/>
      <c r="AQ96" s="35"/>
      <c r="AR96" s="35"/>
      <c r="AS96" s="35"/>
      <c r="AT96" s="35"/>
      <c r="AU96" s="35"/>
      <c r="AV96" s="35"/>
      <c r="AW96" s="35"/>
      <c r="AX96" s="35"/>
      <c r="AY96" s="35"/>
      <c r="AZ96" s="35"/>
      <c r="BA96" s="35"/>
      <c r="BB96" s="35"/>
      <c r="BC96" s="35"/>
      <c r="BD96" s="35"/>
      <c r="BE96" s="35"/>
      <c r="BF96" s="35"/>
      <c r="BG96" s="35"/>
      <c r="BH96" s="35"/>
    </row>
    <row r="97" spans="31:60" x14ac:dyDescent="0.25">
      <c r="AE97" s="35"/>
      <c r="AF97" s="35"/>
      <c r="AG97" s="35"/>
      <c r="AH97" s="35"/>
      <c r="AI97" s="35"/>
      <c r="AJ97" s="35"/>
      <c r="AK97" s="35"/>
      <c r="AL97" s="35"/>
      <c r="AM97" s="35"/>
      <c r="AN97" s="35"/>
      <c r="AO97" s="35"/>
      <c r="AP97" s="35"/>
      <c r="AQ97" s="35"/>
      <c r="AR97" s="35"/>
      <c r="AS97" s="35"/>
      <c r="AT97" s="35"/>
      <c r="AU97" s="35"/>
      <c r="AV97" s="35"/>
      <c r="AW97" s="35"/>
      <c r="AX97" s="35"/>
      <c r="AY97" s="35"/>
      <c r="AZ97" s="35"/>
      <c r="BA97" s="35"/>
      <c r="BB97" s="35"/>
      <c r="BC97" s="35"/>
      <c r="BD97" s="35"/>
      <c r="BE97" s="35"/>
      <c r="BF97" s="35"/>
      <c r="BG97" s="35"/>
      <c r="BH97" s="35"/>
    </row>
    <row r="98" spans="31:60" x14ac:dyDescent="0.25">
      <c r="AE98" s="35"/>
      <c r="AF98" s="35"/>
      <c r="AG98" s="35"/>
      <c r="AH98" s="35"/>
      <c r="AI98" s="35"/>
      <c r="AJ98" s="35"/>
      <c r="AK98" s="35"/>
      <c r="AL98" s="35"/>
      <c r="AM98" s="35"/>
      <c r="AN98" s="35"/>
      <c r="AO98" s="35"/>
      <c r="AP98" s="35"/>
      <c r="AQ98" s="35"/>
      <c r="AR98" s="35"/>
      <c r="AS98" s="35"/>
      <c r="AT98" s="35"/>
      <c r="AU98" s="35"/>
      <c r="AV98" s="35"/>
      <c r="AW98" s="35"/>
      <c r="AX98" s="35"/>
      <c r="AY98" s="35"/>
      <c r="AZ98" s="35"/>
      <c r="BA98" s="35"/>
      <c r="BB98" s="35"/>
      <c r="BC98" s="35"/>
      <c r="BD98" s="35"/>
      <c r="BE98" s="35"/>
      <c r="BF98" s="35"/>
      <c r="BG98" s="35"/>
      <c r="BH98" s="35"/>
    </row>
    <row r="99" spans="31:60" x14ac:dyDescent="0.25">
      <c r="AE99" s="35"/>
      <c r="AF99" s="35"/>
      <c r="AG99" s="35"/>
      <c r="AH99" s="35"/>
      <c r="AI99" s="35"/>
      <c r="AJ99" s="35"/>
      <c r="AK99" s="35"/>
      <c r="AL99" s="35"/>
      <c r="AM99" s="35"/>
      <c r="AN99" s="35"/>
      <c r="AO99" s="35"/>
      <c r="AP99" s="35"/>
      <c r="AQ99" s="35"/>
      <c r="AR99" s="35"/>
      <c r="AS99" s="35"/>
      <c r="AT99" s="35"/>
      <c r="AU99" s="35"/>
      <c r="AV99" s="35"/>
      <c r="AW99" s="35"/>
      <c r="AX99" s="35"/>
      <c r="AY99" s="35"/>
      <c r="AZ99" s="35"/>
      <c r="BA99" s="35"/>
      <c r="BB99" s="35"/>
      <c r="BC99" s="35"/>
      <c r="BD99" s="35"/>
      <c r="BE99" s="35"/>
      <c r="BF99" s="35"/>
      <c r="BG99" s="35"/>
      <c r="BH99" s="35"/>
    </row>
    <row r="100" spans="31:60" x14ac:dyDescent="0.25">
      <c r="AE100" s="35"/>
      <c r="AF100" s="35"/>
      <c r="AG100" s="35"/>
      <c r="AH100" s="35"/>
      <c r="AI100" s="35"/>
      <c r="AJ100" s="35"/>
      <c r="AK100" s="35"/>
      <c r="AL100" s="35"/>
      <c r="AM100" s="35"/>
      <c r="AN100" s="35"/>
      <c r="AO100" s="35"/>
      <c r="AP100" s="35"/>
      <c r="AQ100" s="35"/>
      <c r="AR100" s="35"/>
      <c r="AS100" s="35"/>
      <c r="AT100" s="35"/>
      <c r="AU100" s="35"/>
      <c r="AV100" s="35"/>
      <c r="AW100" s="35"/>
      <c r="AX100" s="35"/>
      <c r="AY100" s="35"/>
      <c r="AZ100" s="35"/>
      <c r="BA100" s="35"/>
      <c r="BB100" s="35"/>
      <c r="BC100" s="35"/>
      <c r="BD100" s="35"/>
      <c r="BE100" s="35"/>
      <c r="BF100" s="35"/>
      <c r="BG100" s="35"/>
      <c r="BH100" s="35"/>
    </row>
    <row r="101" spans="31:60" x14ac:dyDescent="0.2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c r="BB101" s="35"/>
      <c r="BC101" s="35"/>
      <c r="BD101" s="35"/>
      <c r="BE101" s="35"/>
      <c r="BF101" s="35"/>
      <c r="BG101" s="35"/>
      <c r="BH101" s="35"/>
    </row>
    <row r="102" spans="31:60" x14ac:dyDescent="0.25">
      <c r="AE102" s="35"/>
      <c r="AF102" s="35"/>
      <c r="AG102" s="35"/>
      <c r="AH102" s="35"/>
      <c r="AI102" s="35"/>
      <c r="AJ102" s="35"/>
      <c r="AK102" s="35"/>
      <c r="AL102" s="35"/>
      <c r="AM102" s="35"/>
      <c r="AN102" s="35"/>
      <c r="AO102" s="35"/>
      <c r="AP102" s="35"/>
      <c r="AQ102" s="35"/>
      <c r="AR102" s="35"/>
      <c r="AS102" s="35"/>
      <c r="AT102" s="35"/>
      <c r="AU102" s="35"/>
      <c r="AV102" s="35"/>
      <c r="AW102" s="35"/>
      <c r="AX102" s="35"/>
      <c r="AY102" s="35"/>
      <c r="AZ102" s="35"/>
      <c r="BA102" s="35"/>
      <c r="BB102" s="35"/>
      <c r="BC102" s="35"/>
      <c r="BD102" s="35"/>
      <c r="BE102" s="35"/>
      <c r="BF102" s="35"/>
      <c r="BG102" s="35"/>
      <c r="BH102" s="35"/>
    </row>
    <row r="103" spans="31:60" x14ac:dyDescent="0.25">
      <c r="AE103" s="35"/>
      <c r="AF103" s="35"/>
      <c r="AG103" s="35"/>
      <c r="AH103" s="35"/>
      <c r="AI103" s="35"/>
      <c r="AJ103" s="35"/>
      <c r="AK103" s="35"/>
      <c r="AL103" s="35"/>
      <c r="AM103" s="35"/>
      <c r="AN103" s="35"/>
      <c r="AO103" s="35"/>
      <c r="AP103" s="35"/>
      <c r="AQ103" s="35"/>
      <c r="AR103" s="35"/>
      <c r="AS103" s="35"/>
      <c r="AT103" s="35"/>
      <c r="AU103" s="35"/>
      <c r="AV103" s="35"/>
      <c r="AW103" s="35"/>
      <c r="AX103" s="35"/>
      <c r="AY103" s="35"/>
      <c r="AZ103" s="35"/>
      <c r="BA103" s="35"/>
      <c r="BB103" s="35"/>
      <c r="BC103" s="35"/>
      <c r="BD103" s="35"/>
      <c r="BE103" s="35"/>
      <c r="BF103" s="35"/>
      <c r="BG103" s="35"/>
      <c r="BH103" s="35"/>
    </row>
    <row r="104" spans="31:60" x14ac:dyDescent="0.25">
      <c r="AE104" s="35"/>
      <c r="AF104" s="35"/>
      <c r="AG104" s="35"/>
      <c r="AH104" s="35"/>
      <c r="AI104" s="35"/>
      <c r="AJ104" s="35"/>
      <c r="AK104" s="35"/>
      <c r="AL104" s="35"/>
      <c r="AM104" s="35"/>
      <c r="AN104" s="35"/>
      <c r="AO104" s="35"/>
      <c r="AP104" s="35"/>
      <c r="AQ104" s="35"/>
      <c r="AR104" s="35"/>
      <c r="AS104" s="35"/>
      <c r="AT104" s="35"/>
      <c r="AU104" s="35"/>
      <c r="AV104" s="35"/>
      <c r="AW104" s="35"/>
      <c r="AX104" s="35"/>
      <c r="AY104" s="35"/>
      <c r="AZ104" s="35"/>
      <c r="BA104" s="35"/>
      <c r="BB104" s="35"/>
      <c r="BC104" s="35"/>
      <c r="BD104" s="35"/>
      <c r="BE104" s="35"/>
      <c r="BF104" s="35"/>
      <c r="BG104" s="35"/>
      <c r="BH104" s="35"/>
    </row>
    <row r="105" spans="31:60" x14ac:dyDescent="0.25">
      <c r="AE105" s="35"/>
      <c r="AF105" s="35"/>
      <c r="AG105" s="35"/>
      <c r="AH105" s="35"/>
      <c r="AI105" s="35"/>
      <c r="AJ105" s="35"/>
      <c r="AK105" s="35"/>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35"/>
    </row>
    <row r="106" spans="31:60" x14ac:dyDescent="0.25">
      <c r="AE106" s="35"/>
      <c r="AF106" s="35"/>
      <c r="AG106" s="35"/>
      <c r="AH106" s="35"/>
      <c r="AI106" s="35"/>
      <c r="AJ106" s="35"/>
      <c r="AK106" s="35"/>
      <c r="AL106" s="35"/>
      <c r="AM106" s="35"/>
      <c r="AN106" s="35"/>
      <c r="AO106" s="35"/>
      <c r="AP106" s="35"/>
      <c r="AQ106" s="35"/>
      <c r="AR106" s="35"/>
      <c r="AS106" s="35"/>
      <c r="AT106" s="35"/>
      <c r="AU106" s="35"/>
      <c r="AV106" s="35"/>
      <c r="AW106" s="35"/>
      <c r="AX106" s="35"/>
      <c r="AY106" s="35"/>
      <c r="AZ106" s="35"/>
      <c r="BA106" s="35"/>
      <c r="BB106" s="35"/>
      <c r="BC106" s="35"/>
      <c r="BD106" s="35"/>
      <c r="BE106" s="35"/>
      <c r="BF106" s="35"/>
      <c r="BG106" s="35"/>
      <c r="BH106" s="35"/>
    </row>
    <row r="107" spans="31:60" x14ac:dyDescent="0.2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row>
    <row r="108" spans="31:60" x14ac:dyDescent="0.25">
      <c r="AE108" s="35"/>
      <c r="AF108" s="35"/>
      <c r="AG108" s="35"/>
      <c r="AH108" s="35"/>
      <c r="AI108" s="35"/>
      <c r="AJ108" s="35"/>
      <c r="AK108" s="35"/>
      <c r="AL108" s="35"/>
      <c r="AM108" s="35"/>
      <c r="AN108" s="35"/>
      <c r="AO108" s="35"/>
      <c r="AP108" s="35"/>
      <c r="AQ108" s="35"/>
      <c r="AR108" s="35"/>
      <c r="AS108" s="35"/>
      <c r="AT108" s="35"/>
      <c r="AU108" s="35"/>
      <c r="AV108" s="35"/>
      <c r="AW108" s="35"/>
      <c r="AX108" s="35"/>
      <c r="AY108" s="35"/>
      <c r="AZ108" s="35"/>
      <c r="BA108" s="35"/>
      <c r="BB108" s="35"/>
      <c r="BC108" s="35"/>
      <c r="BD108" s="35"/>
      <c r="BE108" s="35"/>
      <c r="BF108" s="35"/>
      <c r="BG108" s="35"/>
      <c r="BH108" s="35"/>
    </row>
    <row r="109" spans="31:60" x14ac:dyDescent="0.2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35"/>
    </row>
    <row r="110" spans="31:60" x14ac:dyDescent="0.2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35"/>
    </row>
    <row r="111" spans="31:60" x14ac:dyDescent="0.2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35"/>
      <c r="BA111" s="35"/>
      <c r="BB111" s="35"/>
      <c r="BC111" s="35"/>
      <c r="BD111" s="35"/>
      <c r="BE111" s="35"/>
      <c r="BF111" s="35"/>
      <c r="BG111" s="35"/>
      <c r="BH111" s="35"/>
    </row>
    <row r="112" spans="31:60" x14ac:dyDescent="0.25">
      <c r="AE112" s="35"/>
      <c r="AF112" s="35"/>
      <c r="AG112" s="35"/>
      <c r="AH112" s="35"/>
      <c r="AI112" s="35"/>
      <c r="AJ112" s="35"/>
      <c r="AK112" s="35"/>
      <c r="AL112" s="35"/>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row>
    <row r="113" spans="31:60" x14ac:dyDescent="0.2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c r="BB113" s="35"/>
      <c r="BC113" s="35"/>
      <c r="BD113" s="35"/>
      <c r="BE113" s="35"/>
      <c r="BF113" s="35"/>
      <c r="BG113" s="35"/>
      <c r="BH113" s="35"/>
    </row>
    <row r="114" spans="31:60" x14ac:dyDescent="0.2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c r="BF114" s="35"/>
      <c r="BG114" s="35"/>
      <c r="BH114" s="35"/>
    </row>
    <row r="115" spans="31:60" x14ac:dyDescent="0.25">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36"/>
      <c r="BH115" s="36"/>
    </row>
    <row r="116" spans="31:60" x14ac:dyDescent="0.25">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36"/>
      <c r="BE116" s="36"/>
      <c r="BF116" s="36"/>
      <c r="BG116" s="36"/>
      <c r="BH116" s="36"/>
    </row>
    <row r="117" spans="31:60" x14ac:dyDescent="0.25">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row>
    <row r="118" spans="31:60" x14ac:dyDescent="0.25">
      <c r="AE118" s="36"/>
      <c r="AF118" s="36"/>
      <c r="AG118" s="36"/>
      <c r="AH118" s="36"/>
      <c r="AI118" s="36"/>
      <c r="AJ118" s="36"/>
      <c r="AK118" s="36"/>
      <c r="AL118" s="36"/>
      <c r="AM118" s="36"/>
      <c r="AN118" s="36"/>
      <c r="AO118" s="36"/>
      <c r="AP118" s="36"/>
      <c r="AQ118" s="36"/>
      <c r="AR118" s="36"/>
      <c r="AS118" s="36"/>
      <c r="AT118" s="36"/>
      <c r="AU118" s="36"/>
      <c r="AV118" s="36"/>
      <c r="AW118" s="36"/>
      <c r="AX118" s="36"/>
      <c r="AY118" s="36"/>
      <c r="AZ118" s="36"/>
      <c r="BA118" s="36"/>
      <c r="BB118" s="36"/>
      <c r="BC118" s="36"/>
      <c r="BD118" s="36"/>
      <c r="BE118" s="36"/>
      <c r="BF118" s="36"/>
      <c r="BG118" s="36"/>
      <c r="BH118" s="36"/>
    </row>
    <row r="119" spans="31:60" x14ac:dyDescent="0.25">
      <c r="AE119" s="36"/>
      <c r="AF119" s="36"/>
      <c r="AG119" s="36"/>
      <c r="AH119" s="36"/>
      <c r="AI119" s="36"/>
      <c r="AJ119" s="36"/>
      <c r="AK119" s="36"/>
      <c r="AL119" s="36"/>
      <c r="AM119" s="36"/>
      <c r="AN119" s="36"/>
      <c r="AO119" s="36"/>
      <c r="AP119" s="36"/>
      <c r="AQ119" s="36"/>
      <c r="AR119" s="36"/>
      <c r="AS119" s="36"/>
      <c r="AT119" s="36"/>
      <c r="AU119" s="36"/>
      <c r="AV119" s="36"/>
      <c r="AW119" s="36"/>
      <c r="AX119" s="36"/>
      <c r="AY119" s="36"/>
      <c r="AZ119" s="36"/>
      <c r="BA119" s="36"/>
      <c r="BB119" s="36"/>
      <c r="BC119" s="36"/>
      <c r="BD119" s="36"/>
      <c r="BE119" s="36"/>
      <c r="BF119" s="36"/>
      <c r="BG119" s="36"/>
      <c r="BH119" s="36"/>
    </row>
    <row r="120" spans="31:60" x14ac:dyDescent="0.25">
      <c r="AE120" s="36"/>
      <c r="AF120" s="36"/>
      <c r="AG120" s="36"/>
      <c r="AH120" s="36"/>
      <c r="AI120" s="36"/>
      <c r="AJ120" s="36"/>
      <c r="AK120" s="36"/>
      <c r="AL120" s="36"/>
      <c r="AM120" s="36"/>
      <c r="AN120" s="36"/>
      <c r="AO120" s="36"/>
      <c r="AP120" s="36"/>
      <c r="AQ120" s="36"/>
      <c r="AR120" s="36"/>
      <c r="AS120" s="36"/>
      <c r="AT120" s="36"/>
      <c r="AU120" s="36"/>
      <c r="AV120" s="36"/>
      <c r="AW120" s="36"/>
      <c r="AX120" s="36"/>
      <c r="AY120" s="36"/>
      <c r="AZ120" s="36"/>
      <c r="BA120" s="36"/>
      <c r="BB120" s="36"/>
      <c r="BC120" s="36"/>
      <c r="BD120" s="36"/>
      <c r="BE120" s="36"/>
      <c r="BF120" s="36"/>
      <c r="BG120" s="36"/>
      <c r="BH120" s="36"/>
    </row>
    <row r="121" spans="31:60" x14ac:dyDescent="0.25">
      <c r="AE121" s="36"/>
      <c r="AF121" s="36"/>
      <c r="AG121" s="36"/>
      <c r="AH121" s="36"/>
      <c r="AI121" s="36"/>
      <c r="AJ121" s="36"/>
      <c r="AK121" s="36"/>
      <c r="AL121" s="36"/>
      <c r="AM121" s="36"/>
      <c r="AN121" s="36"/>
      <c r="AO121" s="36"/>
      <c r="AP121" s="36"/>
      <c r="AQ121" s="36"/>
      <c r="AR121" s="36"/>
      <c r="AS121" s="36"/>
      <c r="AT121" s="36"/>
      <c r="AU121" s="36"/>
      <c r="AV121" s="36"/>
      <c r="AW121" s="36"/>
      <c r="AX121" s="36"/>
      <c r="AY121" s="36"/>
      <c r="AZ121" s="36"/>
      <c r="BA121" s="36"/>
      <c r="BB121" s="36"/>
      <c r="BC121" s="36"/>
      <c r="BD121" s="36"/>
      <c r="BE121" s="36"/>
      <c r="BF121" s="36"/>
      <c r="BG121" s="36"/>
      <c r="BH121" s="36"/>
    </row>
    <row r="122" spans="31:60" x14ac:dyDescent="0.25">
      <c r="AE122" s="36"/>
      <c r="AF122" s="36"/>
      <c r="AG122" s="36"/>
      <c r="AH122" s="36"/>
      <c r="AI122" s="36"/>
      <c r="AJ122" s="36"/>
      <c r="AK122" s="36"/>
      <c r="AL122" s="36"/>
      <c r="AM122" s="36"/>
      <c r="AN122" s="36"/>
      <c r="AO122" s="36"/>
      <c r="AP122" s="36"/>
      <c r="AQ122" s="36"/>
      <c r="AR122" s="36"/>
      <c r="AS122" s="36"/>
      <c r="AT122" s="36"/>
      <c r="AU122" s="36"/>
      <c r="AV122" s="36"/>
      <c r="AW122" s="36"/>
      <c r="AX122" s="36"/>
      <c r="AY122" s="36"/>
      <c r="AZ122" s="36"/>
      <c r="BA122" s="36"/>
      <c r="BB122" s="36"/>
      <c r="BC122" s="36"/>
      <c r="BD122" s="36"/>
      <c r="BE122" s="36"/>
      <c r="BF122" s="36"/>
      <c r="BG122" s="36"/>
      <c r="BH122" s="36"/>
    </row>
    <row r="123" spans="31:60" x14ac:dyDescent="0.25">
      <c r="AE123" s="36"/>
      <c r="AF123" s="36"/>
      <c r="AG123" s="36"/>
      <c r="AH123" s="36"/>
      <c r="AI123" s="36"/>
      <c r="AJ123" s="36"/>
      <c r="AK123" s="36"/>
      <c r="AL123" s="36"/>
      <c r="AM123" s="36"/>
      <c r="AN123" s="36"/>
      <c r="AO123" s="36"/>
      <c r="AP123" s="36"/>
      <c r="AQ123" s="36"/>
      <c r="AR123" s="36"/>
      <c r="AS123" s="36"/>
      <c r="AT123" s="36"/>
      <c r="AU123" s="36"/>
      <c r="AV123" s="36"/>
      <c r="AW123" s="36"/>
      <c r="AX123" s="36"/>
      <c r="AY123" s="36"/>
      <c r="AZ123" s="36"/>
      <c r="BA123" s="36"/>
      <c r="BB123" s="36"/>
      <c r="BC123" s="36"/>
      <c r="BD123" s="36"/>
      <c r="BE123" s="36"/>
      <c r="BF123" s="36"/>
      <c r="BG123" s="36"/>
      <c r="BH123" s="36"/>
    </row>
    <row r="124" spans="31:60" x14ac:dyDescent="0.25">
      <c r="AE124" s="36"/>
      <c r="AF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6"/>
      <c r="BD124" s="36"/>
      <c r="BE124" s="36"/>
      <c r="BF124" s="36"/>
      <c r="BG124" s="36"/>
      <c r="BH124" s="36"/>
    </row>
    <row r="125" spans="31:60" x14ac:dyDescent="0.25">
      <c r="AE125" s="36"/>
      <c r="AF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6"/>
      <c r="BD125" s="36"/>
      <c r="BE125" s="36"/>
      <c r="BF125" s="36"/>
      <c r="BG125" s="36"/>
      <c r="BH125" s="36"/>
    </row>
    <row r="126" spans="31:60" x14ac:dyDescent="0.25">
      <c r="AE126" s="36"/>
      <c r="AF126" s="36"/>
      <c r="AG126" s="36"/>
      <c r="AH126" s="36"/>
      <c r="AI126" s="36"/>
      <c r="AJ126" s="36"/>
      <c r="AK126" s="36"/>
      <c r="AL126" s="36"/>
      <c r="AM126" s="36"/>
      <c r="AN126" s="36"/>
      <c r="AO126" s="36"/>
      <c r="AP126" s="36"/>
      <c r="AQ126" s="36"/>
      <c r="AR126" s="36"/>
      <c r="AS126" s="36"/>
      <c r="AT126" s="36"/>
      <c r="AU126" s="36"/>
      <c r="AV126" s="36"/>
      <c r="AW126" s="36"/>
      <c r="AX126" s="36"/>
      <c r="AY126" s="36"/>
      <c r="AZ126" s="36"/>
      <c r="BA126" s="36"/>
      <c r="BB126" s="36"/>
      <c r="BC126" s="36"/>
      <c r="BD126" s="36"/>
      <c r="BE126" s="36"/>
      <c r="BF126" s="36"/>
      <c r="BG126" s="36"/>
      <c r="BH126" s="36"/>
    </row>
    <row r="127" spans="31:60" x14ac:dyDescent="0.25">
      <c r="AE127" s="36"/>
      <c r="AF127" s="36"/>
      <c r="AG127" s="36"/>
      <c r="AH127" s="36"/>
      <c r="AI127" s="36"/>
      <c r="AJ127" s="36"/>
      <c r="AK127" s="36"/>
      <c r="AL127" s="36"/>
      <c r="AM127" s="36"/>
      <c r="AN127" s="36"/>
      <c r="AO127" s="36"/>
      <c r="AP127" s="36"/>
      <c r="AQ127" s="36"/>
      <c r="AR127" s="36"/>
      <c r="AS127" s="36"/>
      <c r="AT127" s="36"/>
      <c r="AU127" s="36"/>
      <c r="AV127" s="36"/>
      <c r="AW127" s="36"/>
      <c r="AX127" s="36"/>
      <c r="AY127" s="36"/>
      <c r="AZ127" s="36"/>
      <c r="BA127" s="36"/>
      <c r="BB127" s="36"/>
      <c r="BC127" s="36"/>
      <c r="BD127" s="36"/>
      <c r="BE127" s="36"/>
      <c r="BF127" s="36"/>
      <c r="BG127" s="36"/>
      <c r="BH127" s="36"/>
    </row>
    <row r="128" spans="31:60" x14ac:dyDescent="0.25">
      <c r="AE128" s="36"/>
      <c r="AF128" s="36"/>
      <c r="AG128" s="36"/>
      <c r="AH128" s="36"/>
      <c r="AI128" s="36"/>
      <c r="AJ128" s="36"/>
      <c r="AK128" s="36"/>
      <c r="AL128" s="36"/>
      <c r="AM128" s="36"/>
      <c r="AN128" s="36"/>
      <c r="AO128" s="36"/>
      <c r="AP128" s="36"/>
      <c r="AQ128" s="36"/>
      <c r="AR128" s="36"/>
      <c r="AS128" s="36"/>
      <c r="AT128" s="36"/>
      <c r="AU128" s="36"/>
      <c r="AV128" s="36"/>
      <c r="AW128" s="36"/>
      <c r="AX128" s="36"/>
      <c r="AY128" s="36"/>
      <c r="AZ128" s="36"/>
      <c r="BA128" s="36"/>
      <c r="BB128" s="36"/>
      <c r="BC128" s="36"/>
      <c r="BD128" s="36"/>
      <c r="BE128" s="36"/>
      <c r="BF128" s="36"/>
      <c r="BG128" s="36"/>
      <c r="BH128" s="36"/>
    </row>
    <row r="129" spans="31:60" x14ac:dyDescent="0.25">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c r="BA129" s="36"/>
      <c r="BB129" s="36"/>
      <c r="BC129" s="36"/>
      <c r="BD129" s="36"/>
      <c r="BE129" s="36"/>
      <c r="BF129" s="36"/>
      <c r="BG129" s="36"/>
      <c r="BH129" s="36"/>
    </row>
    <row r="130" spans="31:60" x14ac:dyDescent="0.25">
      <c r="AE130" s="36"/>
      <c r="AF130" s="36"/>
      <c r="AG130" s="36"/>
      <c r="AH130" s="36"/>
      <c r="AI130" s="36"/>
      <c r="AJ130" s="36"/>
      <c r="AK130" s="36"/>
      <c r="AL130" s="36"/>
      <c r="AM130" s="36"/>
      <c r="AN130" s="36"/>
      <c r="AO130" s="36"/>
      <c r="AP130" s="36"/>
      <c r="AQ130" s="36"/>
      <c r="AR130" s="36"/>
      <c r="AS130" s="36"/>
      <c r="AT130" s="36"/>
      <c r="AU130" s="36"/>
      <c r="AV130" s="36"/>
      <c r="AW130" s="36"/>
      <c r="AX130" s="36"/>
      <c r="AY130" s="36"/>
      <c r="AZ130" s="36"/>
      <c r="BA130" s="36"/>
      <c r="BB130" s="36"/>
      <c r="BC130" s="36"/>
      <c r="BD130" s="36"/>
      <c r="BE130" s="36"/>
      <c r="BF130" s="36"/>
      <c r="BG130" s="36"/>
      <c r="BH130" s="36"/>
    </row>
    <row r="131" spans="31:60" x14ac:dyDescent="0.25">
      <c r="AE131" s="36"/>
      <c r="AF131" s="36"/>
      <c r="AG131" s="36"/>
      <c r="AH131" s="36"/>
      <c r="AI131" s="36"/>
      <c r="AJ131" s="36"/>
      <c r="AK131" s="36"/>
      <c r="AL131" s="36"/>
      <c r="AM131" s="36"/>
      <c r="AN131" s="36"/>
      <c r="AO131" s="36"/>
      <c r="AP131" s="36"/>
      <c r="AQ131" s="36"/>
      <c r="AR131" s="36"/>
      <c r="AS131" s="36"/>
      <c r="AT131" s="36"/>
      <c r="AU131" s="36"/>
      <c r="AV131" s="36"/>
      <c r="AW131" s="36"/>
      <c r="AX131" s="36"/>
      <c r="AY131" s="36"/>
      <c r="AZ131" s="36"/>
      <c r="BA131" s="36"/>
      <c r="BB131" s="36"/>
      <c r="BC131" s="36"/>
      <c r="BD131" s="36"/>
      <c r="BE131" s="36"/>
      <c r="BF131" s="36"/>
      <c r="BG131" s="36"/>
      <c r="BH131" s="36"/>
    </row>
    <row r="132" spans="31:60" x14ac:dyDescent="0.25">
      <c r="AE132" s="36"/>
      <c r="AF132" s="36"/>
      <c r="AG132" s="36"/>
      <c r="AH132" s="36"/>
      <c r="AI132" s="36"/>
      <c r="AJ132" s="36"/>
      <c r="AK132" s="36"/>
      <c r="AL132" s="36"/>
      <c r="AM132" s="36"/>
      <c r="AN132" s="36"/>
      <c r="AO132" s="36"/>
      <c r="AP132" s="36"/>
      <c r="AQ132" s="36"/>
      <c r="AR132" s="36"/>
      <c r="AS132" s="36"/>
      <c r="AT132" s="36"/>
      <c r="AU132" s="36"/>
      <c r="AV132" s="36"/>
      <c r="AW132" s="36"/>
      <c r="AX132" s="36"/>
      <c r="AY132" s="36"/>
      <c r="AZ132" s="36"/>
      <c r="BA132" s="36"/>
      <c r="BB132" s="36"/>
      <c r="BC132" s="36"/>
      <c r="BD132" s="36"/>
      <c r="BE132" s="36"/>
      <c r="BF132" s="36"/>
      <c r="BG132" s="36"/>
      <c r="BH132" s="36"/>
    </row>
    <row r="133" spans="31:60" x14ac:dyDescent="0.25">
      <c r="AE133" s="36"/>
      <c r="AF133" s="36"/>
      <c r="AG133" s="36"/>
      <c r="AH133" s="36"/>
      <c r="AI133" s="36"/>
      <c r="AJ133" s="36"/>
      <c r="AK133" s="36"/>
      <c r="AL133" s="36"/>
      <c r="AM133" s="36"/>
      <c r="AN133" s="36"/>
      <c r="AO133" s="36"/>
      <c r="AP133" s="36"/>
      <c r="AQ133" s="36"/>
      <c r="AR133" s="36"/>
      <c r="AS133" s="36"/>
      <c r="AT133" s="36"/>
      <c r="AU133" s="36"/>
      <c r="AV133" s="36"/>
      <c r="AW133" s="36"/>
      <c r="AX133" s="36"/>
      <c r="AY133" s="36"/>
      <c r="AZ133" s="36"/>
      <c r="BA133" s="36"/>
      <c r="BB133" s="36"/>
      <c r="BC133" s="36"/>
      <c r="BD133" s="36"/>
      <c r="BE133" s="36"/>
      <c r="BF133" s="36"/>
      <c r="BG133" s="36"/>
      <c r="BH133" s="36"/>
    </row>
    <row r="134" spans="31:60" x14ac:dyDescent="0.25">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6"/>
      <c r="BF134" s="36"/>
      <c r="BG134" s="36"/>
      <c r="BH134" s="36"/>
    </row>
    <row r="135" spans="31:60" x14ac:dyDescent="0.25">
      <c r="AE135" s="36"/>
      <c r="AF135" s="36"/>
      <c r="AG135" s="36"/>
      <c r="AH135" s="36"/>
      <c r="AI135" s="36"/>
      <c r="AJ135" s="36"/>
      <c r="AK135" s="36"/>
      <c r="AL135" s="36"/>
      <c r="AM135" s="36"/>
      <c r="AN135" s="36"/>
      <c r="AO135" s="36"/>
      <c r="AP135" s="36"/>
      <c r="AQ135" s="36"/>
      <c r="AR135" s="36"/>
      <c r="AS135" s="36"/>
      <c r="AT135" s="36"/>
      <c r="AU135" s="36"/>
      <c r="AV135" s="36"/>
      <c r="AW135" s="36"/>
      <c r="AX135" s="36"/>
      <c r="AY135" s="36"/>
      <c r="AZ135" s="36"/>
      <c r="BA135" s="36"/>
      <c r="BB135" s="36"/>
      <c r="BC135" s="36"/>
      <c r="BD135" s="36"/>
      <c r="BE135" s="36"/>
      <c r="BF135" s="36"/>
      <c r="BG135" s="36"/>
      <c r="BH135" s="36"/>
    </row>
    <row r="136" spans="31:60" x14ac:dyDescent="0.25">
      <c r="AE136" s="36"/>
      <c r="AF136" s="36"/>
      <c r="AG136" s="36"/>
      <c r="AH136" s="36"/>
      <c r="AI136" s="36"/>
      <c r="AJ136" s="36"/>
      <c r="AK136" s="36"/>
      <c r="AL136" s="36"/>
      <c r="AM136" s="36"/>
      <c r="AN136" s="36"/>
      <c r="AO136" s="36"/>
      <c r="AP136" s="36"/>
      <c r="AQ136" s="36"/>
      <c r="AR136" s="36"/>
      <c r="AS136" s="36"/>
      <c r="AT136" s="36"/>
      <c r="AU136" s="36"/>
      <c r="AV136" s="36"/>
      <c r="AW136" s="36"/>
      <c r="AX136" s="36"/>
      <c r="AY136" s="36"/>
      <c r="AZ136" s="36"/>
      <c r="BA136" s="36"/>
      <c r="BB136" s="36"/>
      <c r="BC136" s="36"/>
      <c r="BD136" s="36"/>
      <c r="BE136" s="36"/>
      <c r="BF136" s="36"/>
      <c r="BG136" s="36"/>
      <c r="BH136" s="36"/>
    </row>
    <row r="137" spans="31:60" x14ac:dyDescent="0.25">
      <c r="AE137" s="36"/>
      <c r="AF137" s="36"/>
      <c r="AG137" s="36"/>
      <c r="AH137" s="36"/>
      <c r="AI137" s="36"/>
      <c r="AJ137" s="36"/>
      <c r="AK137" s="36"/>
      <c r="AL137" s="36"/>
      <c r="AM137" s="36"/>
      <c r="AN137" s="36"/>
      <c r="AO137" s="36"/>
      <c r="AP137" s="36"/>
      <c r="AQ137" s="36"/>
      <c r="AR137" s="36"/>
      <c r="AS137" s="36"/>
      <c r="AT137" s="36"/>
      <c r="AU137" s="36"/>
      <c r="AV137" s="36"/>
      <c r="AW137" s="36"/>
      <c r="AX137" s="36"/>
      <c r="AY137" s="36"/>
      <c r="AZ137" s="36"/>
      <c r="BA137" s="36"/>
      <c r="BB137" s="36"/>
      <c r="BC137" s="36"/>
      <c r="BD137" s="36"/>
      <c r="BE137" s="36"/>
      <c r="BF137" s="36"/>
      <c r="BG137" s="36"/>
      <c r="BH137" s="36"/>
    </row>
    <row r="138" spans="31:60" x14ac:dyDescent="0.25">
      <c r="AE138" s="36"/>
      <c r="AF138" s="36"/>
      <c r="AG138" s="36"/>
      <c r="AH138" s="36"/>
      <c r="AI138" s="36"/>
      <c r="AJ138" s="36"/>
      <c r="AK138" s="36"/>
      <c r="AL138" s="36"/>
      <c r="AM138" s="36"/>
      <c r="AN138" s="36"/>
      <c r="AO138" s="36"/>
      <c r="AP138" s="36"/>
      <c r="AQ138" s="36"/>
      <c r="AR138" s="36"/>
      <c r="AS138" s="36"/>
      <c r="AT138" s="36"/>
      <c r="AU138" s="36"/>
      <c r="AV138" s="36"/>
      <c r="AW138" s="36"/>
      <c r="AX138" s="36"/>
      <c r="AY138" s="36"/>
      <c r="AZ138" s="36"/>
      <c r="BA138" s="36"/>
      <c r="BB138" s="36"/>
      <c r="BC138" s="36"/>
      <c r="BD138" s="36"/>
      <c r="BE138" s="36"/>
      <c r="BF138" s="36"/>
      <c r="BG138" s="36"/>
      <c r="BH138" s="36"/>
    </row>
    <row r="139" spans="31:60" x14ac:dyDescent="0.25">
      <c r="AE139" s="36"/>
      <c r="AF139" s="36"/>
      <c r="AG139" s="36"/>
      <c r="AH139" s="36"/>
      <c r="AI139" s="36"/>
      <c r="AJ139" s="36"/>
      <c r="AK139" s="36"/>
      <c r="AL139" s="36"/>
      <c r="AM139" s="36"/>
      <c r="AN139" s="36"/>
      <c r="AO139" s="36"/>
      <c r="AP139" s="36"/>
      <c r="AQ139" s="36"/>
      <c r="AR139" s="36"/>
      <c r="AS139" s="36"/>
      <c r="AT139" s="36"/>
      <c r="AU139" s="36"/>
      <c r="AV139" s="36"/>
      <c r="AW139" s="36"/>
      <c r="AX139" s="36"/>
      <c r="AY139" s="36"/>
      <c r="AZ139" s="36"/>
      <c r="BA139" s="36"/>
      <c r="BB139" s="36"/>
      <c r="BC139" s="36"/>
      <c r="BD139" s="36"/>
      <c r="BE139" s="36"/>
      <c r="BF139" s="36"/>
      <c r="BG139" s="36"/>
      <c r="BH139" s="36"/>
    </row>
    <row r="140" spans="31:60" x14ac:dyDescent="0.25">
      <c r="AE140" s="36"/>
      <c r="AF140" s="36"/>
      <c r="AG140" s="36"/>
      <c r="AH140" s="36"/>
      <c r="AI140" s="36"/>
      <c r="AJ140" s="36"/>
      <c r="AK140" s="36"/>
      <c r="AL140" s="36"/>
      <c r="AM140" s="36"/>
      <c r="AN140" s="36"/>
      <c r="AO140" s="36"/>
      <c r="AP140" s="36"/>
      <c r="AQ140" s="36"/>
      <c r="AR140" s="36"/>
      <c r="AS140" s="36"/>
      <c r="AT140" s="36"/>
      <c r="AU140" s="36"/>
      <c r="AV140" s="36"/>
      <c r="AW140" s="36"/>
      <c r="AX140" s="36"/>
      <c r="AY140" s="36"/>
      <c r="AZ140" s="36"/>
      <c r="BA140" s="36"/>
      <c r="BB140" s="36"/>
      <c r="BC140" s="36"/>
      <c r="BD140" s="36"/>
      <c r="BE140" s="36"/>
      <c r="BF140" s="36"/>
      <c r="BG140" s="36"/>
      <c r="BH140" s="36"/>
    </row>
    <row r="141" spans="31:60" x14ac:dyDescent="0.25">
      <c r="AE141" s="36"/>
      <c r="AF141" s="36"/>
      <c r="AG141" s="36"/>
      <c r="AH141" s="36"/>
      <c r="AI141" s="36"/>
      <c r="AJ141" s="36"/>
      <c r="AK141" s="36"/>
      <c r="AL141" s="36"/>
      <c r="AM141" s="36"/>
      <c r="AN141" s="36"/>
      <c r="AO141" s="36"/>
      <c r="AP141" s="36"/>
      <c r="AQ141" s="36"/>
      <c r="AR141" s="36"/>
      <c r="AS141" s="36"/>
      <c r="AT141" s="36"/>
      <c r="AU141" s="36"/>
      <c r="AV141" s="36"/>
      <c r="AW141" s="36"/>
      <c r="AX141" s="36"/>
      <c r="AY141" s="36"/>
      <c r="AZ141" s="36"/>
      <c r="BA141" s="36"/>
      <c r="BB141" s="36"/>
      <c r="BC141" s="36"/>
      <c r="BD141" s="36"/>
      <c r="BE141" s="36"/>
      <c r="BF141" s="36"/>
      <c r="BG141" s="36"/>
      <c r="BH141" s="36"/>
    </row>
    <row r="142" spans="31:60" x14ac:dyDescent="0.25">
      <c r="AE142" s="36"/>
      <c r="AF142" s="36"/>
      <c r="AG142" s="36"/>
      <c r="AH142" s="36"/>
      <c r="AI142" s="36"/>
      <c r="AJ142" s="36"/>
      <c r="AK142" s="36"/>
      <c r="AL142" s="36"/>
      <c r="AM142" s="36"/>
      <c r="AN142" s="36"/>
      <c r="AO142" s="36"/>
      <c r="AP142" s="36"/>
      <c r="AQ142" s="36"/>
      <c r="AR142" s="36"/>
      <c r="AS142" s="36"/>
      <c r="AT142" s="36"/>
      <c r="AU142" s="36"/>
      <c r="AV142" s="36"/>
      <c r="AW142" s="36"/>
      <c r="AX142" s="36"/>
      <c r="AY142" s="36"/>
      <c r="AZ142" s="36"/>
      <c r="BA142" s="36"/>
      <c r="BB142" s="36"/>
      <c r="BC142" s="36"/>
      <c r="BD142" s="36"/>
      <c r="BE142" s="36"/>
      <c r="BF142" s="36"/>
      <c r="BG142" s="36"/>
      <c r="BH142" s="36"/>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A93B-12DA-471F-B908-32B6D8AB8AEB}">
  <dimension ref="A1:H31"/>
  <sheetViews>
    <sheetView topLeftCell="E1" workbookViewId="0">
      <selection activeCell="G1" sqref="G1:H8"/>
    </sheetView>
  </sheetViews>
  <sheetFormatPr defaultRowHeight="15" x14ac:dyDescent="0.25"/>
  <cols>
    <col min="1" max="1" width="12.28515625" customWidth="1"/>
    <col min="2" max="2" width="22.42578125" customWidth="1"/>
    <col min="3" max="3" width="31.5703125" customWidth="1"/>
    <col min="4" max="5" width="46.42578125" customWidth="1"/>
    <col min="7" max="7" width="10.5703125" customWidth="1"/>
    <col min="8" max="8" width="8.140625" customWidth="1"/>
  </cols>
  <sheetData>
    <row r="1" spans="1:8" x14ac:dyDescent="0.25">
      <c r="A1" t="s">
        <v>16131</v>
      </c>
      <c r="B1" t="s">
        <v>1104</v>
      </c>
      <c r="C1" t="s">
        <v>16136</v>
      </c>
      <c r="D1" t="s">
        <v>16137</v>
      </c>
      <c r="E1" t="s">
        <v>16138</v>
      </c>
      <c r="G1" t="s">
        <v>16139</v>
      </c>
      <c r="H1" t="s">
        <v>16140</v>
      </c>
    </row>
    <row r="2" spans="1:8" x14ac:dyDescent="0.25">
      <c r="A2" s="15">
        <v>44197</v>
      </c>
      <c r="B2" s="4">
        <v>0</v>
      </c>
      <c r="G2" t="s">
        <v>16141</v>
      </c>
      <c r="H2" s="16">
        <f>_xlfn.FORECAST.ETS.STAT($B$2:$B$25,$A$2:$A$25,1,1,1)</f>
        <v>0.1</v>
      </c>
    </row>
    <row r="3" spans="1:8" x14ac:dyDescent="0.25">
      <c r="A3" s="15">
        <v>44228</v>
      </c>
      <c r="B3" s="4">
        <v>0</v>
      </c>
      <c r="G3" t="s">
        <v>16142</v>
      </c>
      <c r="H3" s="16">
        <f>_xlfn.FORECAST.ETS.STAT($B$2:$B$25,$A$2:$A$25,2,1,1)</f>
        <v>1E-3</v>
      </c>
    </row>
    <row r="4" spans="1:8" x14ac:dyDescent="0.25">
      <c r="A4" s="15">
        <v>44256</v>
      </c>
      <c r="B4" s="4">
        <v>0</v>
      </c>
      <c r="G4" t="s">
        <v>16143</v>
      </c>
      <c r="H4" s="16">
        <f>_xlfn.FORECAST.ETS.STAT($B$2:$B$25,$A$2:$A$25,3,1,1)</f>
        <v>2.2204460492503131E-16</v>
      </c>
    </row>
    <row r="5" spans="1:8" x14ac:dyDescent="0.25">
      <c r="A5" s="15">
        <v>44287</v>
      </c>
      <c r="B5" s="4">
        <v>0</v>
      </c>
      <c r="G5" t="s">
        <v>16144</v>
      </c>
      <c r="H5" s="16">
        <f>_xlfn.FORECAST.ETS.STAT($B$2:$B$25,$A$2:$A$25,4,1,1)</f>
        <v>0</v>
      </c>
    </row>
    <row r="6" spans="1:8" x14ac:dyDescent="0.25">
      <c r="A6" s="15">
        <v>44317</v>
      </c>
      <c r="B6" s="4">
        <v>0</v>
      </c>
      <c r="G6" t="s">
        <v>16145</v>
      </c>
      <c r="H6" s="16">
        <f>_xlfn.FORECAST.ETS.STAT($B$2:$B$25,$A$2:$A$25,5,1,1)</f>
        <v>1.8759975465698371</v>
      </c>
    </row>
    <row r="7" spans="1:8" x14ac:dyDescent="0.25">
      <c r="A7" s="15">
        <v>44348</v>
      </c>
      <c r="B7" s="4">
        <v>0</v>
      </c>
      <c r="G7" t="s">
        <v>16146</v>
      </c>
      <c r="H7" s="16">
        <f>_xlfn.FORECAST.ETS.STAT($B$2:$B$25,$A$2:$A$25,6,1,1)</f>
        <v>1719583502.5763412</v>
      </c>
    </row>
    <row r="8" spans="1:8" x14ac:dyDescent="0.25">
      <c r="A8" s="15">
        <v>44378</v>
      </c>
      <c r="B8" s="4">
        <v>0</v>
      </c>
      <c r="G8" t="s">
        <v>16147</v>
      </c>
      <c r="H8" s="16">
        <f>_xlfn.FORECAST.ETS.STAT($B$2:$B$25,$A$2:$A$25,7,1,1)</f>
        <v>2258020966.8637247</v>
      </c>
    </row>
    <row r="9" spans="1:8" x14ac:dyDescent="0.25">
      <c r="A9" s="15">
        <v>44409</v>
      </c>
      <c r="B9" s="4">
        <v>0</v>
      </c>
    </row>
    <row r="10" spans="1:8" x14ac:dyDescent="0.25">
      <c r="A10" s="15">
        <v>44440</v>
      </c>
      <c r="B10" s="4">
        <v>0</v>
      </c>
    </row>
    <row r="11" spans="1:8" x14ac:dyDescent="0.25">
      <c r="A11" s="15">
        <v>44470</v>
      </c>
      <c r="B11" s="4">
        <v>0</v>
      </c>
    </row>
    <row r="12" spans="1:8" x14ac:dyDescent="0.25">
      <c r="A12" s="15">
        <v>44501</v>
      </c>
      <c r="B12" s="4">
        <v>0</v>
      </c>
    </row>
    <row r="13" spans="1:8" x14ac:dyDescent="0.25">
      <c r="A13" s="15">
        <v>44531</v>
      </c>
      <c r="B13" s="4">
        <v>0</v>
      </c>
    </row>
    <row r="14" spans="1:8" x14ac:dyDescent="0.25">
      <c r="A14" s="15">
        <v>44562</v>
      </c>
      <c r="B14" s="4">
        <v>0</v>
      </c>
    </row>
    <row r="15" spans="1:8" x14ac:dyDescent="0.25">
      <c r="A15" s="15">
        <v>44593</v>
      </c>
      <c r="B15" s="4">
        <v>0</v>
      </c>
    </row>
    <row r="16" spans="1:8" x14ac:dyDescent="0.25">
      <c r="A16" s="15">
        <v>44621</v>
      </c>
      <c r="B16" s="4">
        <v>0</v>
      </c>
    </row>
    <row r="17" spans="1:5" x14ac:dyDescent="0.25">
      <c r="A17" s="15">
        <v>44652</v>
      </c>
      <c r="B17" s="4">
        <v>0</v>
      </c>
    </row>
    <row r="18" spans="1:5" x14ac:dyDescent="0.25">
      <c r="A18" s="15">
        <v>44682</v>
      </c>
      <c r="B18" s="4">
        <v>0</v>
      </c>
    </row>
    <row r="19" spans="1:5" x14ac:dyDescent="0.25">
      <c r="A19" s="15">
        <v>44713</v>
      </c>
      <c r="B19" s="4">
        <v>0</v>
      </c>
    </row>
    <row r="20" spans="1:5" x14ac:dyDescent="0.25">
      <c r="A20" s="15">
        <v>44743</v>
      </c>
      <c r="B20" s="4">
        <v>0</v>
      </c>
    </row>
    <row r="21" spans="1:5" x14ac:dyDescent="0.25">
      <c r="A21" s="15">
        <v>44774</v>
      </c>
      <c r="B21" s="4">
        <v>5187520000</v>
      </c>
    </row>
    <row r="22" spans="1:5" x14ac:dyDescent="0.25">
      <c r="A22" s="15">
        <v>44805</v>
      </c>
      <c r="B22" s="4">
        <v>5187520000</v>
      </c>
    </row>
    <row r="23" spans="1:5" x14ac:dyDescent="0.25">
      <c r="A23" s="15">
        <v>44835</v>
      </c>
      <c r="B23" s="4">
        <v>0</v>
      </c>
    </row>
    <row r="24" spans="1:5" x14ac:dyDescent="0.25">
      <c r="A24" s="15">
        <v>44866</v>
      </c>
      <c r="B24" s="4">
        <v>0</v>
      </c>
    </row>
    <row r="25" spans="1:5" x14ac:dyDescent="0.25">
      <c r="A25" s="15">
        <v>44896</v>
      </c>
      <c r="B25" s="4">
        <v>0</v>
      </c>
      <c r="C25" s="4">
        <v>0</v>
      </c>
      <c r="D25" s="4">
        <v>0</v>
      </c>
      <c r="E25" s="4">
        <v>0</v>
      </c>
    </row>
    <row r="26" spans="1:5" x14ac:dyDescent="0.25">
      <c r="A26" s="15">
        <v>44927</v>
      </c>
      <c r="C26" s="4">
        <f t="shared" ref="C26:C31" si="0">_xlfn.FORECAST.ETS(A26,$B$2:$B$25,$A$2:$A$25,1,1)</f>
        <v>1355600601.0822053</v>
      </c>
      <c r="D26" s="4">
        <f t="shared" ref="D26:D31" si="1">C26-_xlfn.FORECAST.ETS.CONFINT(A26,$B$2:$B$25,$A$2:$A$25,0.95,1,1)</f>
        <v>-1415440667.781909</v>
      </c>
      <c r="E26" s="4">
        <f t="shared" ref="E26:E31" si="2">C26+_xlfn.FORECAST.ETS.CONFINT(A26,$B$2:$B$25,$A$2:$A$25,0.95,1,1)</f>
        <v>4126641869.9463196</v>
      </c>
    </row>
    <row r="27" spans="1:5" x14ac:dyDescent="0.25">
      <c r="A27" s="15">
        <v>44958</v>
      </c>
      <c r="C27" s="4">
        <f t="shared" si="0"/>
        <v>1424625721.5541186</v>
      </c>
      <c r="D27" s="4">
        <f t="shared" si="1"/>
        <v>-1360513381.5245743</v>
      </c>
      <c r="E27" s="4">
        <f t="shared" si="2"/>
        <v>4209764824.6328115</v>
      </c>
    </row>
    <row r="28" spans="1:5" x14ac:dyDescent="0.25">
      <c r="A28" s="15">
        <v>44986</v>
      </c>
      <c r="C28" s="4">
        <f t="shared" si="0"/>
        <v>1493650842.026032</v>
      </c>
      <c r="D28" s="4">
        <f t="shared" si="1"/>
        <v>-1305793514.1274924</v>
      </c>
      <c r="E28" s="4">
        <f t="shared" si="2"/>
        <v>4293095198.1795564</v>
      </c>
    </row>
    <row r="29" spans="1:5" x14ac:dyDescent="0.25">
      <c r="A29" s="15">
        <v>45017</v>
      </c>
      <c r="C29" s="4">
        <f t="shared" si="0"/>
        <v>1562675962.4979453</v>
      </c>
      <c r="D29" s="4">
        <f t="shared" si="1"/>
        <v>-1251280631.0181971</v>
      </c>
      <c r="E29" s="4">
        <f t="shared" si="2"/>
        <v>4376632556.0140877</v>
      </c>
    </row>
    <row r="30" spans="1:5" x14ac:dyDescent="0.25">
      <c r="A30" s="15">
        <v>45047</v>
      </c>
      <c r="C30" s="4">
        <f t="shared" si="0"/>
        <v>1631701082.9698586</v>
      </c>
      <c r="D30" s="4">
        <f t="shared" si="1"/>
        <v>-1196974261.0413399</v>
      </c>
      <c r="E30" s="4">
        <f t="shared" si="2"/>
        <v>4460376426.9810572</v>
      </c>
    </row>
    <row r="31" spans="1:5" x14ac:dyDescent="0.25">
      <c r="A31" s="15">
        <v>45078</v>
      </c>
      <c r="C31" s="4">
        <f t="shared" si="0"/>
        <v>1700726203.441772</v>
      </c>
      <c r="D31" s="4">
        <f t="shared" si="1"/>
        <v>-1142873897.7347178</v>
      </c>
      <c r="E31" s="4">
        <f t="shared" si="2"/>
        <v>4544326304.6182613</v>
      </c>
    </row>
  </sheetData>
  <pageMargins left="0.7" right="0.7" top="0.75" bottom="0.75" header="0.3" footer="0.3"/>
  <drawing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193CD-3359-4315-A873-9425233B0E9C}">
  <dimension ref="A1:H31"/>
  <sheetViews>
    <sheetView topLeftCell="E1" workbookViewId="0">
      <selection activeCell="G16" sqref="G16"/>
    </sheetView>
  </sheetViews>
  <sheetFormatPr defaultRowHeight="15" x14ac:dyDescent="0.25"/>
  <cols>
    <col min="1" max="1" width="12.28515625" customWidth="1"/>
    <col min="2" max="2" width="35.5703125" customWidth="1"/>
    <col min="3" max="3" width="44.7109375" customWidth="1"/>
    <col min="4" max="4" width="23.5703125" customWidth="1"/>
    <col min="5" max="5" width="20.42578125" customWidth="1"/>
    <col min="7" max="7" width="10.5703125" customWidth="1"/>
    <col min="8" max="8" width="11.42578125" customWidth="1"/>
  </cols>
  <sheetData>
    <row r="1" spans="1:8" x14ac:dyDescent="0.25">
      <c r="A1" t="s">
        <v>16131</v>
      </c>
      <c r="B1" t="s">
        <v>84</v>
      </c>
      <c r="C1" t="s">
        <v>16148</v>
      </c>
      <c r="D1" t="s">
        <v>16149</v>
      </c>
      <c r="E1" t="s">
        <v>16150</v>
      </c>
      <c r="G1" t="s">
        <v>16139</v>
      </c>
      <c r="H1" t="s">
        <v>16140</v>
      </c>
    </row>
    <row r="2" spans="1:8" x14ac:dyDescent="0.25">
      <c r="A2" s="15">
        <v>44197</v>
      </c>
      <c r="B2" s="4">
        <v>0</v>
      </c>
      <c r="G2" t="s">
        <v>16141</v>
      </c>
      <c r="H2" s="16">
        <f>_xlfn.FORECAST.ETS.STAT($B$2:$B$25,$A$2:$A$25,1,1,1)</f>
        <v>0.75</v>
      </c>
    </row>
    <row r="3" spans="1:8" x14ac:dyDescent="0.25">
      <c r="A3" s="15">
        <v>44228</v>
      </c>
      <c r="B3" s="4">
        <v>0</v>
      </c>
      <c r="G3" t="s">
        <v>16142</v>
      </c>
      <c r="H3" s="16">
        <f>_xlfn.FORECAST.ETS.STAT($B$2:$B$25,$A$2:$A$25,2,1,1)</f>
        <v>1E-3</v>
      </c>
    </row>
    <row r="4" spans="1:8" x14ac:dyDescent="0.25">
      <c r="A4" s="15">
        <v>44256</v>
      </c>
      <c r="B4" s="4">
        <v>103239000</v>
      </c>
      <c r="G4" t="s">
        <v>16143</v>
      </c>
      <c r="H4" s="16">
        <f>_xlfn.FORECAST.ETS.STAT($B$2:$B$25,$A$2:$A$25,3,1,1)</f>
        <v>2.2204460492503131E-16</v>
      </c>
    </row>
    <row r="5" spans="1:8" x14ac:dyDescent="0.25">
      <c r="A5" s="15">
        <v>44287</v>
      </c>
      <c r="B5" s="4">
        <v>45819400</v>
      </c>
      <c r="G5" t="s">
        <v>16144</v>
      </c>
      <c r="H5" s="16">
        <f>_xlfn.FORECAST.ETS.STAT($B$2:$B$25,$A$2:$A$25,4,1,1)</f>
        <v>7.9832261654762648E-2</v>
      </c>
    </row>
    <row r="6" spans="1:8" x14ac:dyDescent="0.25">
      <c r="A6" s="15">
        <v>44317</v>
      </c>
      <c r="B6" s="4">
        <v>183278000</v>
      </c>
      <c r="G6" t="s">
        <v>16145</v>
      </c>
      <c r="H6" s="16">
        <f>_xlfn.FORECAST.ETS.STAT($B$2:$B$25,$A$2:$A$25,5,1,1)</f>
        <v>2</v>
      </c>
    </row>
    <row r="7" spans="1:8" x14ac:dyDescent="0.25">
      <c r="A7" s="15">
        <v>44348</v>
      </c>
      <c r="B7" s="4">
        <v>51619400</v>
      </c>
      <c r="G7" t="s">
        <v>16146</v>
      </c>
      <c r="H7" s="16">
        <f>_xlfn.FORECAST.ETS.STAT($B$2:$B$25,$A$2:$A$25,6,1,1)</f>
        <v>9443330.8600807358</v>
      </c>
    </row>
    <row r="8" spans="1:8" x14ac:dyDescent="0.25">
      <c r="A8" s="15">
        <v>44378</v>
      </c>
      <c r="B8" s="4">
        <v>234897400</v>
      </c>
      <c r="G8" t="s">
        <v>16147</v>
      </c>
      <c r="H8" s="16">
        <f>_xlfn.FORECAST.ETS.STAT($B$2:$B$25,$A$2:$A$25,7,1,1)</f>
        <v>9448888.5876784902</v>
      </c>
    </row>
    <row r="9" spans="1:8" x14ac:dyDescent="0.25">
      <c r="A9" s="15">
        <v>44409</v>
      </c>
      <c r="B9" s="4">
        <v>252297200</v>
      </c>
    </row>
    <row r="10" spans="1:8" x14ac:dyDescent="0.25">
      <c r="A10" s="15">
        <v>44440</v>
      </c>
      <c r="B10" s="4">
        <v>638949400</v>
      </c>
    </row>
    <row r="11" spans="1:8" x14ac:dyDescent="0.25">
      <c r="A11" s="15">
        <v>44470</v>
      </c>
      <c r="B11" s="4">
        <v>229097000</v>
      </c>
    </row>
    <row r="12" spans="1:8" x14ac:dyDescent="0.25">
      <c r="A12" s="15">
        <v>44501</v>
      </c>
      <c r="B12" s="4">
        <v>91638800</v>
      </c>
    </row>
    <row r="13" spans="1:8" x14ac:dyDescent="0.25">
      <c r="A13" s="15">
        <v>44531</v>
      </c>
      <c r="B13" s="4">
        <v>45819400</v>
      </c>
    </row>
    <row r="14" spans="1:8" x14ac:dyDescent="0.25">
      <c r="A14" s="15">
        <v>44562</v>
      </c>
      <c r="B14" s="4">
        <v>0</v>
      </c>
    </row>
    <row r="15" spans="1:8" x14ac:dyDescent="0.25">
      <c r="A15" s="15">
        <v>44593</v>
      </c>
      <c r="B15" s="4">
        <v>0</v>
      </c>
    </row>
    <row r="16" spans="1:8" x14ac:dyDescent="0.25">
      <c r="A16" s="15">
        <v>44621</v>
      </c>
      <c r="B16" s="4">
        <v>0</v>
      </c>
    </row>
    <row r="17" spans="1:5" x14ac:dyDescent="0.25">
      <c r="A17" s="15">
        <v>44652</v>
      </c>
      <c r="B17" s="4">
        <v>0</v>
      </c>
    </row>
    <row r="18" spans="1:5" x14ac:dyDescent="0.25">
      <c r="A18" s="15">
        <v>44682</v>
      </c>
      <c r="B18" s="4">
        <v>0</v>
      </c>
    </row>
    <row r="19" spans="1:5" x14ac:dyDescent="0.25">
      <c r="A19" s="15">
        <v>44713</v>
      </c>
      <c r="B19" s="4">
        <v>0</v>
      </c>
    </row>
    <row r="20" spans="1:5" x14ac:dyDescent="0.25">
      <c r="A20" s="15">
        <v>44743</v>
      </c>
      <c r="B20" s="4">
        <v>0</v>
      </c>
    </row>
    <row r="21" spans="1:5" x14ac:dyDescent="0.25">
      <c r="A21" s="15">
        <v>44774</v>
      </c>
      <c r="B21" s="4">
        <v>0</v>
      </c>
    </row>
    <row r="22" spans="1:5" x14ac:dyDescent="0.25">
      <c r="A22" s="15">
        <v>44805</v>
      </c>
      <c r="B22" s="4">
        <v>0</v>
      </c>
    </row>
    <row r="23" spans="1:5" x14ac:dyDescent="0.25">
      <c r="A23" s="15">
        <v>44835</v>
      </c>
      <c r="B23" s="4">
        <v>0</v>
      </c>
    </row>
    <row r="24" spans="1:5" x14ac:dyDescent="0.25">
      <c r="A24" s="15">
        <v>44866</v>
      </c>
      <c r="B24" s="4">
        <v>0</v>
      </c>
    </row>
    <row r="25" spans="1:5" x14ac:dyDescent="0.25">
      <c r="A25" s="15">
        <v>44896</v>
      </c>
      <c r="B25" s="4">
        <v>0</v>
      </c>
      <c r="C25" s="4">
        <v>0</v>
      </c>
      <c r="D25" s="4">
        <v>0</v>
      </c>
      <c r="E25" s="4">
        <v>0</v>
      </c>
    </row>
    <row r="26" spans="1:5" x14ac:dyDescent="0.25">
      <c r="A26" s="15">
        <v>44927</v>
      </c>
      <c r="C26" s="4">
        <f t="shared" ref="C26:C31" si="0">_xlfn.FORECAST.ETS(A26,$B$2:$B$25,$A$2:$A$25,1,1)</f>
        <v>-9544174.2759695202</v>
      </c>
      <c r="D26" s="4">
        <f t="shared" ref="D26:D31" si="1">C26-_xlfn.FORECAST.ETS.CONFINT(A26,$B$2:$B$25,$A$2:$A$25,0.95,1,1)</f>
        <v>-258469861.29080802</v>
      </c>
      <c r="E26" s="4">
        <f t="shared" ref="E26:E31" si="2">C26+_xlfn.FORECAST.ETS.CONFINT(A26,$B$2:$B$25,$A$2:$A$25,0.95,1,1)</f>
        <v>239381512.73886895</v>
      </c>
    </row>
    <row r="27" spans="1:5" x14ac:dyDescent="0.25">
      <c r="A27" s="15">
        <v>44958</v>
      </c>
      <c r="C27" s="4">
        <f t="shared" si="0"/>
        <v>-16699121.135920184</v>
      </c>
      <c r="D27" s="4">
        <f t="shared" si="1"/>
        <v>-328005649.01107323</v>
      </c>
      <c r="E27" s="4">
        <f t="shared" si="2"/>
        <v>294607406.7392329</v>
      </c>
    </row>
    <row r="28" spans="1:5" x14ac:dyDescent="0.25">
      <c r="A28" s="15">
        <v>44986</v>
      </c>
      <c r="C28" s="4">
        <f t="shared" si="0"/>
        <v>-23854067.995870408</v>
      </c>
      <c r="D28" s="4">
        <f t="shared" si="1"/>
        <v>-387106931.47809303</v>
      </c>
      <c r="E28" s="4">
        <f t="shared" si="2"/>
        <v>339398795.48635221</v>
      </c>
    </row>
    <row r="29" spans="1:5" x14ac:dyDescent="0.25">
      <c r="A29" s="15">
        <v>45017</v>
      </c>
      <c r="C29" s="4">
        <f t="shared" si="0"/>
        <v>-31009014.855821077</v>
      </c>
      <c r="D29" s="4">
        <f t="shared" si="1"/>
        <v>-439771521.91200531</v>
      </c>
      <c r="E29" s="4">
        <f t="shared" si="2"/>
        <v>377753492.20036316</v>
      </c>
    </row>
    <row r="30" spans="1:5" x14ac:dyDescent="0.25">
      <c r="A30" s="15">
        <v>45047</v>
      </c>
      <c r="C30" s="4">
        <f t="shared" si="0"/>
        <v>-38163961.715771295</v>
      </c>
      <c r="D30" s="4">
        <f t="shared" si="1"/>
        <v>-487957593.58059353</v>
      </c>
      <c r="E30" s="4">
        <f t="shared" si="2"/>
        <v>411629670.14905089</v>
      </c>
    </row>
    <row r="31" spans="1:5" x14ac:dyDescent="0.25">
      <c r="A31" s="15">
        <v>45078</v>
      </c>
      <c r="C31" s="4">
        <f t="shared" si="0"/>
        <v>-45318908.575721964</v>
      </c>
      <c r="D31" s="4">
        <f t="shared" si="1"/>
        <v>-532797460.95510608</v>
      </c>
      <c r="E31" s="4">
        <f t="shared" si="2"/>
        <v>442159643.80366212</v>
      </c>
    </row>
  </sheetData>
  <pageMargins left="0.7" right="0.7" top="0.75" bottom="0.75" header="0.3" footer="0.3"/>
  <drawing r:id="rId1"/>
  <tableParts count="2">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F35CF-3632-4152-916D-E8C5A94E650C}">
  <dimension ref="A1:H31"/>
  <sheetViews>
    <sheetView workbookViewId="0">
      <selection activeCell="D5" sqref="D5"/>
    </sheetView>
  </sheetViews>
  <sheetFormatPr defaultRowHeight="15" x14ac:dyDescent="0.25"/>
  <cols>
    <col min="1" max="1" width="12.28515625" customWidth="1"/>
    <col min="2" max="2" width="16.7109375" customWidth="1"/>
    <col min="3" max="3" width="17.140625" customWidth="1"/>
    <col min="4" max="4" width="23.5703125" customWidth="1"/>
    <col min="5" max="5" width="24.140625" customWidth="1"/>
    <col min="7" max="7" width="10.5703125" customWidth="1"/>
    <col min="8" max="8" width="8.140625" customWidth="1"/>
  </cols>
  <sheetData>
    <row r="1" spans="1:8" x14ac:dyDescent="0.25">
      <c r="A1" t="s">
        <v>16131</v>
      </c>
      <c r="B1" t="s">
        <v>1153</v>
      </c>
      <c r="C1" t="s">
        <v>16151</v>
      </c>
      <c r="D1" t="s">
        <v>16152</v>
      </c>
      <c r="E1" t="s">
        <v>16153</v>
      </c>
      <c r="G1" t="s">
        <v>16139</v>
      </c>
      <c r="H1" t="s">
        <v>16140</v>
      </c>
    </row>
    <row r="2" spans="1:8" x14ac:dyDescent="0.25">
      <c r="A2" s="15">
        <v>44197</v>
      </c>
      <c r="B2" s="4">
        <v>0</v>
      </c>
      <c r="G2" t="s">
        <v>16141</v>
      </c>
      <c r="H2" s="16">
        <f>_xlfn.FORECAST.ETS.STAT($B$2:$B$25,$A$2:$A$25,1,1,1)</f>
        <v>0.25</v>
      </c>
    </row>
    <row r="3" spans="1:8" x14ac:dyDescent="0.25">
      <c r="A3" s="15">
        <v>44228</v>
      </c>
      <c r="B3" s="4">
        <v>0</v>
      </c>
      <c r="G3" t="s">
        <v>16142</v>
      </c>
      <c r="H3" s="16">
        <f>_xlfn.FORECAST.ETS.STAT($B$2:$B$25,$A$2:$A$25,2,1,1)</f>
        <v>1E-3</v>
      </c>
    </row>
    <row r="4" spans="1:8" x14ac:dyDescent="0.25">
      <c r="A4" s="15">
        <v>44256</v>
      </c>
      <c r="B4" s="4">
        <v>0</v>
      </c>
      <c r="G4" t="s">
        <v>16143</v>
      </c>
      <c r="H4" s="16">
        <f>_xlfn.FORECAST.ETS.STAT($B$2:$B$25,$A$2:$A$25,3,1,1)</f>
        <v>2.2204460492503131E-16</v>
      </c>
    </row>
    <row r="5" spans="1:8" x14ac:dyDescent="0.25">
      <c r="A5" s="15">
        <v>44287</v>
      </c>
      <c r="B5" s="4">
        <v>0</v>
      </c>
      <c r="G5" t="s">
        <v>16144</v>
      </c>
      <c r="H5" s="16">
        <f>_xlfn.FORECAST.ETS.STAT($B$2:$B$25,$A$2:$A$25,4,1,1)</f>
        <v>2.1048653579743619</v>
      </c>
    </row>
    <row r="6" spans="1:8" x14ac:dyDescent="0.25">
      <c r="A6" s="15">
        <v>44317</v>
      </c>
      <c r="B6" s="4">
        <v>0</v>
      </c>
      <c r="G6" t="s">
        <v>16145</v>
      </c>
      <c r="H6" s="16">
        <f>_xlfn.FORECAST.ETS.STAT($B$2:$B$25,$A$2:$A$25,5,1,1)</f>
        <v>1.9685551389727172</v>
      </c>
    </row>
    <row r="7" spans="1:8" x14ac:dyDescent="0.25">
      <c r="A7" s="15">
        <v>44348</v>
      </c>
      <c r="B7" s="4">
        <v>272600000</v>
      </c>
      <c r="G7" t="s">
        <v>16146</v>
      </c>
      <c r="H7" s="16">
        <f>_xlfn.FORECAST.ETS.STAT($B$2:$B$25,$A$2:$A$25,6,1,1)</f>
        <v>184431309.61622497</v>
      </c>
    </row>
    <row r="8" spans="1:8" x14ac:dyDescent="0.25">
      <c r="A8" s="15">
        <v>44378</v>
      </c>
      <c r="B8" s="4">
        <v>136300000</v>
      </c>
      <c r="G8" t="s">
        <v>16147</v>
      </c>
      <c r="H8" s="16">
        <f>_xlfn.FORECAST.ETS.STAT($B$2:$B$25,$A$2:$A$25,7,1,1)</f>
        <v>281683856.81942374</v>
      </c>
    </row>
    <row r="9" spans="1:8" x14ac:dyDescent="0.25">
      <c r="A9" s="15">
        <v>44409</v>
      </c>
      <c r="B9" s="4">
        <v>136300000</v>
      </c>
    </row>
    <row r="10" spans="1:8" x14ac:dyDescent="0.25">
      <c r="A10" s="15">
        <v>44440</v>
      </c>
      <c r="B10" s="4">
        <v>0</v>
      </c>
    </row>
    <row r="11" spans="1:8" x14ac:dyDescent="0.25">
      <c r="A11" s="15">
        <v>44470</v>
      </c>
      <c r="B11" s="4">
        <v>272600000</v>
      </c>
    </row>
    <row r="12" spans="1:8" x14ac:dyDescent="0.25">
      <c r="A12" s="15">
        <v>44501</v>
      </c>
      <c r="B12" s="4">
        <v>0</v>
      </c>
    </row>
    <row r="13" spans="1:8" x14ac:dyDescent="0.25">
      <c r="A13" s="15">
        <v>44531</v>
      </c>
      <c r="B13" s="4">
        <v>0</v>
      </c>
    </row>
    <row r="14" spans="1:8" x14ac:dyDescent="0.25">
      <c r="A14" s="15">
        <v>44562</v>
      </c>
      <c r="B14" s="4">
        <v>0</v>
      </c>
    </row>
    <row r="15" spans="1:8" x14ac:dyDescent="0.25">
      <c r="A15" s="15">
        <v>44593</v>
      </c>
      <c r="B15" s="4">
        <v>0</v>
      </c>
    </row>
    <row r="16" spans="1:8" x14ac:dyDescent="0.25">
      <c r="A16" s="15">
        <v>44621</v>
      </c>
      <c r="B16" s="4">
        <v>136300000</v>
      </c>
    </row>
    <row r="17" spans="1:5" x14ac:dyDescent="0.25">
      <c r="A17" s="15">
        <v>44652</v>
      </c>
      <c r="B17" s="4">
        <v>817800000</v>
      </c>
    </row>
    <row r="18" spans="1:5" x14ac:dyDescent="0.25">
      <c r="A18" s="15">
        <v>44682</v>
      </c>
      <c r="B18" s="4">
        <v>0</v>
      </c>
    </row>
    <row r="19" spans="1:5" x14ac:dyDescent="0.25">
      <c r="A19" s="15">
        <v>44713</v>
      </c>
      <c r="B19" s="4">
        <v>0</v>
      </c>
    </row>
    <row r="20" spans="1:5" x14ac:dyDescent="0.25">
      <c r="A20" s="15">
        <v>44743</v>
      </c>
      <c r="B20" s="4">
        <v>0</v>
      </c>
    </row>
    <row r="21" spans="1:5" x14ac:dyDescent="0.25">
      <c r="A21" s="15">
        <v>44774</v>
      </c>
      <c r="B21" s="4">
        <v>0</v>
      </c>
    </row>
    <row r="22" spans="1:5" x14ac:dyDescent="0.25">
      <c r="A22" s="15">
        <v>44805</v>
      </c>
      <c r="B22" s="4">
        <v>0</v>
      </c>
    </row>
    <row r="23" spans="1:5" x14ac:dyDescent="0.25">
      <c r="A23" s="15">
        <v>44835</v>
      </c>
      <c r="B23" s="4">
        <v>0</v>
      </c>
    </row>
    <row r="24" spans="1:5" x14ac:dyDescent="0.25">
      <c r="A24" s="15">
        <v>44866</v>
      </c>
      <c r="B24" s="4">
        <v>0</v>
      </c>
    </row>
    <row r="25" spans="1:5" x14ac:dyDescent="0.25">
      <c r="A25" s="15">
        <v>44896</v>
      </c>
      <c r="B25" s="4">
        <v>0</v>
      </c>
      <c r="C25" s="4">
        <v>0</v>
      </c>
      <c r="D25" s="4">
        <v>0</v>
      </c>
      <c r="E25" s="4">
        <v>0</v>
      </c>
    </row>
    <row r="26" spans="1:5" x14ac:dyDescent="0.25">
      <c r="A26" s="15">
        <v>44927</v>
      </c>
      <c r="C26" s="4">
        <f t="shared" ref="C26:C31" si="0">_xlfn.FORECAST.ETS(A26,$B$2:$B$25,$A$2:$A$25,1,1)</f>
        <v>-533347.82608726481</v>
      </c>
      <c r="D26" s="4">
        <f t="shared" ref="D26:D31" si="1">C26-_xlfn.FORECAST.ETS.CONFINT(A26,$B$2:$B$25,$A$2:$A$25,0.95,1,1)</f>
        <v>-377270864.01131618</v>
      </c>
      <c r="E26" s="4">
        <f t="shared" ref="E26:E31" si="2">C26+_xlfn.FORECAST.ETS.CONFINT(A26,$B$2:$B$25,$A$2:$A$25,0.95,1,1)</f>
        <v>376204168.35914171</v>
      </c>
    </row>
    <row r="27" spans="1:5" x14ac:dyDescent="0.25">
      <c r="A27" s="15">
        <v>44958</v>
      </c>
      <c r="C27" s="4">
        <f t="shared" si="0"/>
        <v>-1066695.6521739131</v>
      </c>
      <c r="D27" s="4">
        <f t="shared" si="1"/>
        <v>-389490382.96663332</v>
      </c>
      <c r="E27" s="4">
        <f t="shared" si="2"/>
        <v>387356991.66228545</v>
      </c>
    </row>
    <row r="28" spans="1:5" x14ac:dyDescent="0.25">
      <c r="A28" s="15">
        <v>44986</v>
      </c>
      <c r="C28" s="4">
        <f t="shared" si="0"/>
        <v>-1600043.4782611779</v>
      </c>
      <c r="D28" s="4">
        <f t="shared" si="1"/>
        <v>-401457714.41133857</v>
      </c>
      <c r="E28" s="4">
        <f t="shared" si="2"/>
        <v>398257627.45481622</v>
      </c>
    </row>
    <row r="29" spans="1:5" x14ac:dyDescent="0.25">
      <c r="A29" s="15">
        <v>45017</v>
      </c>
      <c r="C29" s="4">
        <f t="shared" si="0"/>
        <v>-2133391.3043478262</v>
      </c>
      <c r="D29" s="4">
        <f t="shared" si="1"/>
        <v>-413194248.56872028</v>
      </c>
      <c r="E29" s="4">
        <f t="shared" si="2"/>
        <v>408927465.96002465</v>
      </c>
    </row>
    <row r="30" spans="1:5" x14ac:dyDescent="0.25">
      <c r="A30" s="15">
        <v>45047</v>
      </c>
      <c r="C30" s="4">
        <f t="shared" si="0"/>
        <v>-2666739.130435091</v>
      </c>
      <c r="D30" s="4">
        <f t="shared" si="1"/>
        <v>-424718701.38385206</v>
      </c>
      <c r="E30" s="4">
        <f t="shared" si="2"/>
        <v>419385223.12298185</v>
      </c>
    </row>
    <row r="31" spans="1:5" x14ac:dyDescent="0.25">
      <c r="A31" s="15">
        <v>45078</v>
      </c>
      <c r="C31" s="4">
        <f t="shared" si="0"/>
        <v>-3200086.9565217393</v>
      </c>
      <c r="D31" s="4">
        <f t="shared" si="1"/>
        <v>-436047556.93579078</v>
      </c>
      <c r="E31" s="4">
        <f t="shared" si="2"/>
        <v>429647383.02274728</v>
      </c>
    </row>
  </sheetData>
  <pageMargins left="0.7" right="0.7" top="0.75" bottom="0.75" header="0.3" footer="0.3"/>
  <drawing r:id="rId1"/>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81BBF-FB64-4191-AD4F-27F302B9E182}">
  <dimension ref="A1:H31"/>
  <sheetViews>
    <sheetView topLeftCell="A4" workbookViewId="0">
      <selection activeCell="K3" sqref="K3"/>
    </sheetView>
  </sheetViews>
  <sheetFormatPr defaultRowHeight="15" x14ac:dyDescent="0.25"/>
  <cols>
    <col min="1" max="1" width="12.28515625" customWidth="1"/>
    <col min="2" max="2" width="19" customWidth="1"/>
    <col min="3" max="3" width="21.42578125" customWidth="1"/>
    <col min="4" max="4" width="23.5703125" customWidth="1"/>
    <col min="5" max="5" width="24.28515625" customWidth="1"/>
    <col min="7" max="7" width="10.5703125" customWidth="1"/>
    <col min="8" max="8" width="12.5703125" customWidth="1"/>
  </cols>
  <sheetData>
    <row r="1" spans="1:8" x14ac:dyDescent="0.25">
      <c r="A1" t="s">
        <v>16131</v>
      </c>
      <c r="B1" t="s">
        <v>65</v>
      </c>
      <c r="C1" t="s">
        <v>16154</v>
      </c>
      <c r="D1" t="s">
        <v>16155</v>
      </c>
      <c r="E1" t="s">
        <v>16156</v>
      </c>
      <c r="G1" t="s">
        <v>16139</v>
      </c>
      <c r="H1" t="s">
        <v>16140</v>
      </c>
    </row>
    <row r="2" spans="1:8" x14ac:dyDescent="0.25">
      <c r="A2" s="15">
        <v>44197</v>
      </c>
      <c r="B2" s="4">
        <v>480744500</v>
      </c>
      <c r="G2" t="s">
        <v>16141</v>
      </c>
      <c r="H2" s="16">
        <f>_xlfn.FORECAST.ETS.STAT($B$2:$B$25,$A$2:$A$25,1,1,1)</f>
        <v>0.1</v>
      </c>
    </row>
    <row r="3" spans="1:8" x14ac:dyDescent="0.25">
      <c r="A3" s="15">
        <v>44228</v>
      </c>
      <c r="B3" s="4">
        <v>372178600</v>
      </c>
      <c r="G3" t="s">
        <v>16142</v>
      </c>
      <c r="H3" s="16">
        <f>_xlfn.FORECAST.ETS.STAT($B$2:$B$25,$A$2:$A$25,2,1,1)</f>
        <v>1E-3</v>
      </c>
    </row>
    <row r="4" spans="1:8" x14ac:dyDescent="0.25">
      <c r="A4" s="15">
        <v>44256</v>
      </c>
      <c r="B4" s="4">
        <v>945626000</v>
      </c>
      <c r="G4" t="s">
        <v>16143</v>
      </c>
      <c r="H4" s="16">
        <f>_xlfn.FORECAST.ETS.STAT($B$2:$B$25,$A$2:$A$25,3,1,1)</f>
        <v>2.2204460492503131E-16</v>
      </c>
    </row>
    <row r="5" spans="1:8" x14ac:dyDescent="0.25">
      <c r="A5" s="15">
        <v>44287</v>
      </c>
      <c r="B5" s="4">
        <v>265207800</v>
      </c>
      <c r="G5" t="s">
        <v>16144</v>
      </c>
      <c r="H5" s="16">
        <f>_xlfn.FORECAST.ETS.STAT($B$2:$B$25,$A$2:$A$25,4,1,1)</f>
        <v>3.368453925730289</v>
      </c>
    </row>
    <row r="6" spans="1:8" x14ac:dyDescent="0.25">
      <c r="A6" s="15">
        <v>44317</v>
      </c>
      <c r="B6" s="4">
        <v>548245000</v>
      </c>
      <c r="G6" t="s">
        <v>16145</v>
      </c>
      <c r="H6" s="16">
        <f>_xlfn.FORECAST.ETS.STAT($B$2:$B$25,$A$2:$A$25,5,1,1)</f>
        <v>0.80863228027435696</v>
      </c>
    </row>
    <row r="7" spans="1:8" x14ac:dyDescent="0.25">
      <c r="A7" s="15">
        <v>44348</v>
      </c>
      <c r="B7" s="4">
        <v>256227700</v>
      </c>
      <c r="G7" t="s">
        <v>16146</v>
      </c>
      <c r="H7" s="16">
        <f>_xlfn.FORECAST.ETS.STAT($B$2:$B$25,$A$2:$A$25,6,1,1)</f>
        <v>1690216083.569247</v>
      </c>
    </row>
    <row r="8" spans="1:8" x14ac:dyDescent="0.25">
      <c r="A8" s="15">
        <v>44378</v>
      </c>
      <c r="B8" s="4">
        <v>2387266720</v>
      </c>
      <c r="G8" t="s">
        <v>16147</v>
      </c>
      <c r="H8" s="16">
        <f>_xlfn.FORECAST.ETS.STAT($B$2:$B$25,$A$2:$A$25,7,1,1)</f>
        <v>2132843307.2256701</v>
      </c>
    </row>
    <row r="9" spans="1:8" x14ac:dyDescent="0.25">
      <c r="A9" s="15">
        <v>44409</v>
      </c>
      <c r="B9" s="4">
        <v>1501889200</v>
      </c>
    </row>
    <row r="10" spans="1:8" x14ac:dyDescent="0.25">
      <c r="A10" s="15">
        <v>44440</v>
      </c>
      <c r="B10" s="4">
        <v>1684830300</v>
      </c>
    </row>
    <row r="11" spans="1:8" x14ac:dyDescent="0.25">
      <c r="A11" s="15">
        <v>44470</v>
      </c>
      <c r="B11" s="4">
        <v>1256956500</v>
      </c>
    </row>
    <row r="12" spans="1:8" x14ac:dyDescent="0.25">
      <c r="A12" s="15">
        <v>44501</v>
      </c>
      <c r="B12" s="4">
        <v>1150045100</v>
      </c>
    </row>
    <row r="13" spans="1:8" x14ac:dyDescent="0.25">
      <c r="A13" s="15">
        <v>44531</v>
      </c>
      <c r="B13" s="4">
        <v>1079817200</v>
      </c>
    </row>
    <row r="14" spans="1:8" x14ac:dyDescent="0.25">
      <c r="A14" s="15">
        <v>44562</v>
      </c>
      <c r="B14" s="4">
        <v>1716004800</v>
      </c>
    </row>
    <row r="15" spans="1:8" x14ac:dyDescent="0.25">
      <c r="A15" s="15">
        <v>44593</v>
      </c>
      <c r="B15" s="4">
        <v>1300000100</v>
      </c>
    </row>
    <row r="16" spans="1:8" x14ac:dyDescent="0.25">
      <c r="A16" s="15">
        <v>44621</v>
      </c>
      <c r="B16" s="4">
        <v>1530843100</v>
      </c>
    </row>
    <row r="17" spans="1:5" x14ac:dyDescent="0.25">
      <c r="A17" s="15">
        <v>44652</v>
      </c>
      <c r="B17" s="4">
        <v>1116539400</v>
      </c>
    </row>
    <row r="18" spans="1:5" x14ac:dyDescent="0.25">
      <c r="A18" s="15">
        <v>44682</v>
      </c>
      <c r="B18" s="4">
        <v>1223360300</v>
      </c>
    </row>
    <row r="19" spans="1:5" x14ac:dyDescent="0.25">
      <c r="A19" s="15">
        <v>44713</v>
      </c>
      <c r="B19" s="4">
        <v>1215934500</v>
      </c>
    </row>
    <row r="20" spans="1:5" x14ac:dyDescent="0.25">
      <c r="A20" s="15">
        <v>44743</v>
      </c>
      <c r="B20" s="4">
        <v>1501433420</v>
      </c>
    </row>
    <row r="21" spans="1:5" x14ac:dyDescent="0.25">
      <c r="A21" s="15">
        <v>44774</v>
      </c>
      <c r="B21" s="4">
        <v>5687577200</v>
      </c>
    </row>
    <row r="22" spans="1:5" x14ac:dyDescent="0.25">
      <c r="A22" s="15">
        <v>44805</v>
      </c>
      <c r="B22" s="4">
        <v>5676719200</v>
      </c>
    </row>
    <row r="23" spans="1:5" x14ac:dyDescent="0.25">
      <c r="A23" s="15">
        <v>44835</v>
      </c>
      <c r="B23" s="4">
        <v>440861400</v>
      </c>
    </row>
    <row r="24" spans="1:5" x14ac:dyDescent="0.25">
      <c r="A24" s="15">
        <v>44866</v>
      </c>
      <c r="B24" s="4">
        <v>465587400</v>
      </c>
    </row>
    <row r="25" spans="1:5" x14ac:dyDescent="0.25">
      <c r="A25" s="15">
        <v>44896</v>
      </c>
      <c r="B25" s="4">
        <v>406785800</v>
      </c>
      <c r="C25" s="4">
        <v>406785800</v>
      </c>
      <c r="D25" s="4">
        <v>406785800</v>
      </c>
      <c r="E25" s="4">
        <v>406785800</v>
      </c>
    </row>
    <row r="26" spans="1:5" x14ac:dyDescent="0.25">
      <c r="A26" s="15">
        <v>44927</v>
      </c>
      <c r="C26" s="4">
        <f t="shared" ref="C26:C31" si="0">_xlfn.FORECAST.ETS(A26,$B$2:$B$25,$A$2:$A$25,1,1)</f>
        <v>2238657690.9607115</v>
      </c>
      <c r="D26" s="4">
        <f t="shared" ref="D26:D31" si="1">C26-_xlfn.FORECAST.ETS.CONFINT(A26,$B$2:$B$25,$A$2:$A$25,0.95,1,1)</f>
        <v>-442541770.35102797</v>
      </c>
      <c r="E26" s="4">
        <f t="shared" ref="E26:E31" si="2">C26+_xlfn.FORECAST.ETS.CONFINT(A26,$B$2:$B$25,$A$2:$A$25,0.95,1,1)</f>
        <v>4919857152.2724514</v>
      </c>
    </row>
    <row r="27" spans="1:5" x14ac:dyDescent="0.25">
      <c r="A27" s="15">
        <v>44958</v>
      </c>
      <c r="C27" s="4">
        <f t="shared" si="0"/>
        <v>2308506334.4705338</v>
      </c>
      <c r="D27" s="4">
        <f t="shared" si="1"/>
        <v>-386333885.61535501</v>
      </c>
      <c r="E27" s="4">
        <f t="shared" si="2"/>
        <v>5003346554.5564232</v>
      </c>
    </row>
    <row r="28" spans="1:5" x14ac:dyDescent="0.25">
      <c r="A28" s="15">
        <v>44986</v>
      </c>
      <c r="C28" s="4">
        <f t="shared" si="0"/>
        <v>2378354977.9803581</v>
      </c>
      <c r="D28" s="4">
        <f t="shared" si="1"/>
        <v>-330326694.87244987</v>
      </c>
      <c r="E28" s="4">
        <f t="shared" si="2"/>
        <v>5087036650.8331661</v>
      </c>
    </row>
    <row r="29" spans="1:5" x14ac:dyDescent="0.25">
      <c r="A29" s="15">
        <v>45017</v>
      </c>
      <c r="C29" s="4">
        <f t="shared" si="0"/>
        <v>2448203621.4901805</v>
      </c>
      <c r="D29" s="4">
        <f t="shared" si="1"/>
        <v>-274519777.63941813</v>
      </c>
      <c r="E29" s="4">
        <f t="shared" si="2"/>
        <v>5170927020.6197796</v>
      </c>
    </row>
    <row r="30" spans="1:5" x14ac:dyDescent="0.25">
      <c r="A30" s="15">
        <v>45047</v>
      </c>
      <c r="C30" s="4">
        <f t="shared" si="0"/>
        <v>2518052265.0000043</v>
      </c>
      <c r="D30" s="4">
        <f t="shared" si="1"/>
        <v>-218912678.03655434</v>
      </c>
      <c r="E30" s="4">
        <f t="shared" si="2"/>
        <v>5255017208.0365629</v>
      </c>
    </row>
    <row r="31" spans="1:5" x14ac:dyDescent="0.25">
      <c r="A31" s="15">
        <v>45078</v>
      </c>
      <c r="C31" s="4">
        <f t="shared" si="0"/>
        <v>2587900908.5098267</v>
      </c>
      <c r="D31" s="4">
        <f t="shared" si="1"/>
        <v>-163504906.02201319</v>
      </c>
      <c r="E31" s="4">
        <f t="shared" si="2"/>
        <v>5339306723.041666</v>
      </c>
    </row>
  </sheetData>
  <pageMargins left="0.7" right="0.7" top="0.75" bottom="0.75" header="0.3" footer="0.3"/>
  <drawing r:id="rId1"/>
  <tableParts count="2">
    <tablePart r:id="rId2"/>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1EE2B-39F0-413E-BC25-09823885CE7A}">
  <dimension ref="A1:H31"/>
  <sheetViews>
    <sheetView topLeftCell="A14" workbookViewId="0"/>
  </sheetViews>
  <sheetFormatPr defaultRowHeight="15" x14ac:dyDescent="0.25"/>
  <cols>
    <col min="1" max="1" width="12.28515625" customWidth="1"/>
    <col min="2" max="2" width="16.140625" customWidth="1"/>
    <col min="3" max="3" width="25.28515625" customWidth="1"/>
    <col min="4" max="5" width="40.140625" customWidth="1"/>
    <col min="7" max="7" width="10.5703125" customWidth="1"/>
    <col min="8" max="8" width="8.140625" customWidth="1"/>
  </cols>
  <sheetData>
    <row r="1" spans="1:8" x14ac:dyDescent="0.25">
      <c r="A1" t="s">
        <v>16131</v>
      </c>
      <c r="B1" t="s">
        <v>29</v>
      </c>
      <c r="C1" t="s">
        <v>16157</v>
      </c>
      <c r="D1" t="s">
        <v>16158</v>
      </c>
      <c r="E1" t="s">
        <v>16159</v>
      </c>
      <c r="G1" t="s">
        <v>16139</v>
      </c>
      <c r="H1" t="s">
        <v>16140</v>
      </c>
    </row>
    <row r="2" spans="1:8" x14ac:dyDescent="0.25">
      <c r="A2" s="15">
        <v>44197</v>
      </c>
      <c r="B2" s="4">
        <v>146881500</v>
      </c>
      <c r="G2" t="s">
        <v>16141</v>
      </c>
      <c r="H2" s="16">
        <f>_xlfn.FORECAST.ETS.STAT($B$2:$B$25,$A$2:$A$25,1,1,1)</f>
        <v>0.25</v>
      </c>
    </row>
    <row r="3" spans="1:8" x14ac:dyDescent="0.25">
      <c r="A3" s="15">
        <v>44228</v>
      </c>
      <c r="B3" s="4">
        <v>120107500</v>
      </c>
      <c r="G3" t="s">
        <v>16142</v>
      </c>
      <c r="H3" s="16">
        <f>_xlfn.FORECAST.ETS.STAT($B$2:$B$25,$A$2:$A$25,2,1,1)</f>
        <v>1E-3</v>
      </c>
    </row>
    <row r="4" spans="1:8" x14ac:dyDescent="0.25">
      <c r="A4" s="15">
        <v>44256</v>
      </c>
      <c r="B4" s="4">
        <v>77459000</v>
      </c>
      <c r="G4" t="s">
        <v>16143</v>
      </c>
      <c r="H4" s="16">
        <f>_xlfn.FORECAST.ETS.STAT($B$2:$B$25,$A$2:$A$25,3,1,1)</f>
        <v>2.2204460492503131E-16</v>
      </c>
    </row>
    <row r="5" spans="1:8" x14ac:dyDescent="0.25">
      <c r="A5" s="15">
        <v>44287</v>
      </c>
      <c r="B5" s="4">
        <v>162614600</v>
      </c>
      <c r="G5" t="s">
        <v>16144</v>
      </c>
      <c r="H5" s="16">
        <f>_xlfn.FORECAST.ETS.STAT($B$2:$B$25,$A$2:$A$25,4,1,1)</f>
        <v>3.1481561196728785</v>
      </c>
    </row>
    <row r="6" spans="1:8" x14ac:dyDescent="0.25">
      <c r="A6" s="15">
        <v>44317</v>
      </c>
      <c r="B6" s="4">
        <v>111286300</v>
      </c>
      <c r="G6" t="s">
        <v>16145</v>
      </c>
      <c r="H6" s="16">
        <f>_xlfn.FORECAST.ETS.STAT($B$2:$B$25,$A$2:$A$25,5,1,1)</f>
        <v>1.0643664065202227</v>
      </c>
    </row>
    <row r="7" spans="1:8" x14ac:dyDescent="0.25">
      <c r="A7" s="15">
        <v>44348</v>
      </c>
      <c r="B7" s="4">
        <v>72226800</v>
      </c>
      <c r="G7" t="s">
        <v>16146</v>
      </c>
      <c r="H7" s="16">
        <f>_xlfn.FORECAST.ETS.STAT($B$2:$B$25,$A$2:$A$25,6,1,1)</f>
        <v>607003838.33232915</v>
      </c>
    </row>
    <row r="8" spans="1:8" x14ac:dyDescent="0.25">
      <c r="A8" s="15">
        <v>44378</v>
      </c>
      <c r="B8" s="4">
        <v>582084480</v>
      </c>
      <c r="G8" t="s">
        <v>16147</v>
      </c>
      <c r="H8" s="16">
        <f>_xlfn.FORECAST.ETS.STAT($B$2:$B$25,$A$2:$A$25,7,1,1)</f>
        <v>706209540.45678234</v>
      </c>
    </row>
    <row r="9" spans="1:8" x14ac:dyDescent="0.25">
      <c r="A9" s="15">
        <v>44409</v>
      </c>
      <c r="B9" s="4">
        <v>334819500</v>
      </c>
    </row>
    <row r="10" spans="1:8" x14ac:dyDescent="0.25">
      <c r="A10" s="15">
        <v>44440</v>
      </c>
      <c r="B10" s="4">
        <v>696841000</v>
      </c>
    </row>
    <row r="11" spans="1:8" x14ac:dyDescent="0.25">
      <c r="A11" s="15">
        <v>44470</v>
      </c>
      <c r="B11" s="4">
        <v>567313800</v>
      </c>
    </row>
    <row r="12" spans="1:8" x14ac:dyDescent="0.25">
      <c r="A12" s="15">
        <v>44501</v>
      </c>
      <c r="B12" s="4">
        <v>841877900</v>
      </c>
    </row>
    <row r="13" spans="1:8" x14ac:dyDescent="0.25">
      <c r="A13" s="15">
        <v>44531</v>
      </c>
      <c r="B13" s="4">
        <v>982723400</v>
      </c>
    </row>
    <row r="14" spans="1:8" x14ac:dyDescent="0.25">
      <c r="A14" s="15">
        <v>44562</v>
      </c>
      <c r="B14" s="4">
        <v>579953440</v>
      </c>
    </row>
    <row r="15" spans="1:8" x14ac:dyDescent="0.25">
      <c r="A15" s="15">
        <v>44593</v>
      </c>
      <c r="B15" s="4">
        <v>538547320</v>
      </c>
    </row>
    <row r="16" spans="1:8" x14ac:dyDescent="0.25">
      <c r="A16" s="15">
        <v>44621</v>
      </c>
      <c r="B16" s="4">
        <v>884699320</v>
      </c>
    </row>
    <row r="17" spans="1:5" x14ac:dyDescent="0.25">
      <c r="A17" s="15">
        <v>44652</v>
      </c>
      <c r="B17" s="4">
        <v>2264582300</v>
      </c>
    </row>
    <row r="18" spans="1:5" x14ac:dyDescent="0.25">
      <c r="A18" s="15">
        <v>44682</v>
      </c>
      <c r="B18" s="4">
        <v>897327340</v>
      </c>
    </row>
    <row r="19" spans="1:5" x14ac:dyDescent="0.25">
      <c r="A19" s="15">
        <v>44713</v>
      </c>
      <c r="B19" s="4">
        <v>847459040</v>
      </c>
    </row>
    <row r="20" spans="1:5" x14ac:dyDescent="0.25">
      <c r="A20" s="15">
        <v>44743</v>
      </c>
      <c r="B20" s="4">
        <v>558243580</v>
      </c>
    </row>
    <row r="21" spans="1:5" x14ac:dyDescent="0.25">
      <c r="A21" s="15">
        <v>44774</v>
      </c>
      <c r="B21" s="4">
        <v>476144900</v>
      </c>
    </row>
    <row r="22" spans="1:5" x14ac:dyDescent="0.25">
      <c r="A22" s="15">
        <v>44805</v>
      </c>
      <c r="B22" s="4">
        <v>181749320</v>
      </c>
    </row>
    <row r="23" spans="1:5" x14ac:dyDescent="0.25">
      <c r="A23" s="15">
        <v>44835</v>
      </c>
      <c r="B23" s="4">
        <v>224812560</v>
      </c>
    </row>
    <row r="24" spans="1:5" x14ac:dyDescent="0.25">
      <c r="A24" s="15">
        <v>44866</v>
      </c>
      <c r="B24" s="4">
        <v>391429900</v>
      </c>
    </row>
    <row r="25" spans="1:5" x14ac:dyDescent="0.25">
      <c r="A25" s="15">
        <v>44896</v>
      </c>
      <c r="B25" s="4">
        <v>128782600</v>
      </c>
      <c r="C25" s="4">
        <v>128782600</v>
      </c>
      <c r="D25" s="4">
        <v>128782600</v>
      </c>
      <c r="E25" s="4">
        <v>128782600</v>
      </c>
    </row>
    <row r="26" spans="1:5" x14ac:dyDescent="0.25">
      <c r="A26" s="15">
        <v>44927</v>
      </c>
      <c r="C26" s="4">
        <f t="shared" ref="C26:C31" si="0">_xlfn.FORECAST.ETS(A26,$B$2:$B$25,$A$2:$A$25,1,1)</f>
        <v>145925054.97391278</v>
      </c>
      <c r="D26" s="4">
        <f t="shared" ref="D26:D31" si="1">C26-_xlfn.FORECAST.ETS.CONFINT(A26,$B$2:$B$25,$A$2:$A$25,0.95,1,1)</f>
        <v>-782708707.30067706</v>
      </c>
      <c r="E26" s="4">
        <f t="shared" ref="E26:E31" si="2">C26+_xlfn.FORECAST.ETS.CONFINT(A26,$B$2:$B$25,$A$2:$A$25,0.95,1,1)</f>
        <v>1074558817.2485027</v>
      </c>
    </row>
    <row r="27" spans="1:5" x14ac:dyDescent="0.25">
      <c r="A27" s="15">
        <v>44958</v>
      </c>
      <c r="C27" s="4">
        <f t="shared" si="0"/>
        <v>163067509.94782609</v>
      </c>
      <c r="D27" s="4">
        <f t="shared" si="1"/>
        <v>-794371913.02179885</v>
      </c>
      <c r="E27" s="4">
        <f t="shared" si="2"/>
        <v>1120506932.9174509</v>
      </c>
    </row>
    <row r="28" spans="1:5" x14ac:dyDescent="0.25">
      <c r="A28" s="15">
        <v>44986</v>
      </c>
      <c r="C28" s="4">
        <f t="shared" si="0"/>
        <v>180209964.92173886</v>
      </c>
      <c r="D28" s="4">
        <f t="shared" si="1"/>
        <v>-805413492.73882663</v>
      </c>
      <c r="E28" s="4">
        <f t="shared" si="2"/>
        <v>1165833422.5823045</v>
      </c>
    </row>
    <row r="29" spans="1:5" x14ac:dyDescent="0.25">
      <c r="A29" s="15">
        <v>45017</v>
      </c>
      <c r="C29" s="4">
        <f t="shared" si="0"/>
        <v>197352419.89565217</v>
      </c>
      <c r="D29" s="4">
        <f t="shared" si="1"/>
        <v>-815886171.97729325</v>
      </c>
      <c r="E29" s="4">
        <f t="shared" si="2"/>
        <v>1210591011.7685976</v>
      </c>
    </row>
    <row r="30" spans="1:5" x14ac:dyDescent="0.25">
      <c r="A30" s="15">
        <v>45047</v>
      </c>
      <c r="C30" s="4">
        <f t="shared" si="0"/>
        <v>214494874.86956495</v>
      </c>
      <c r="D30" s="4">
        <f t="shared" si="1"/>
        <v>-825836084.33882046</v>
      </c>
      <c r="E30" s="4">
        <f t="shared" si="2"/>
        <v>1254825834.0779502</v>
      </c>
    </row>
    <row r="31" spans="1:5" x14ac:dyDescent="0.25">
      <c r="A31" s="15">
        <v>45078</v>
      </c>
      <c r="C31" s="4">
        <f t="shared" si="0"/>
        <v>231637329.84347826</v>
      </c>
      <c r="D31" s="4">
        <f t="shared" si="1"/>
        <v>-835303862.01875687</v>
      </c>
      <c r="E31" s="4">
        <f t="shared" si="2"/>
        <v>1298578521.7057133</v>
      </c>
    </row>
  </sheetData>
  <pageMargins left="0.7" right="0.7" top="0.75" bottom="0.75" header="0.3" footer="0.3"/>
  <drawing r:id="rId1"/>
  <tableParts count="2">
    <tablePart r:id="rId2"/>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80ED7-7A35-4EE6-BA65-DF349720E4A2}">
  <dimension ref="A1:H31"/>
  <sheetViews>
    <sheetView workbookViewId="0">
      <selection activeCell="J11" sqref="J11"/>
    </sheetView>
  </sheetViews>
  <sheetFormatPr defaultRowHeight="15" x14ac:dyDescent="0.25"/>
  <cols>
    <col min="1" max="1" width="12.28515625" customWidth="1"/>
    <col min="2" max="2" width="13.85546875" bestFit="1" customWidth="1"/>
    <col min="3" max="3" width="22.28515625" customWidth="1"/>
    <col min="4" max="5" width="37.140625" customWidth="1"/>
    <col min="7" max="7" width="10.5703125" customWidth="1"/>
    <col min="8" max="8" width="8.140625" customWidth="1"/>
  </cols>
  <sheetData>
    <row r="1" spans="1:8" x14ac:dyDescent="0.25">
      <c r="A1" t="s">
        <v>16131</v>
      </c>
      <c r="B1" t="s">
        <v>55</v>
      </c>
      <c r="C1" t="s">
        <v>16160</v>
      </c>
      <c r="D1" t="s">
        <v>16161</v>
      </c>
      <c r="E1" t="s">
        <v>16162</v>
      </c>
      <c r="G1" t="s">
        <v>16139</v>
      </c>
      <c r="H1" t="s">
        <v>16140</v>
      </c>
    </row>
    <row r="2" spans="1:8" x14ac:dyDescent="0.25">
      <c r="A2" s="15">
        <v>44197</v>
      </c>
      <c r="B2" s="4">
        <v>244388800</v>
      </c>
      <c r="G2" t="s">
        <v>16141</v>
      </c>
      <c r="H2" s="16">
        <f>_xlfn.FORECAST.ETS.STAT($B$2:$B$25,$A$2:$A$25,1,1,1)</f>
        <v>0.5</v>
      </c>
    </row>
    <row r="3" spans="1:8" x14ac:dyDescent="0.25">
      <c r="A3" s="15">
        <v>44228</v>
      </c>
      <c r="B3" s="4">
        <v>176124520</v>
      </c>
      <c r="G3" t="s">
        <v>16142</v>
      </c>
      <c r="H3" s="16">
        <f>_xlfn.FORECAST.ETS.STAT($B$2:$B$25,$A$2:$A$25,2,1,1)</f>
        <v>1E-3</v>
      </c>
    </row>
    <row r="4" spans="1:8" x14ac:dyDescent="0.25">
      <c r="A4" s="15">
        <v>44256</v>
      </c>
      <c r="B4" s="4">
        <v>207228200</v>
      </c>
      <c r="G4" t="s">
        <v>16143</v>
      </c>
      <c r="H4" s="16">
        <f>_xlfn.FORECAST.ETS.STAT($B$2:$B$25,$A$2:$A$25,3,1,1)</f>
        <v>2.2204460492503131E-16</v>
      </c>
    </row>
    <row r="5" spans="1:8" x14ac:dyDescent="0.25">
      <c r="A5" s="15">
        <v>44287</v>
      </c>
      <c r="B5" s="4">
        <v>83811200</v>
      </c>
      <c r="G5" t="s">
        <v>16144</v>
      </c>
      <c r="H5" s="16">
        <f>_xlfn.FORECAST.ETS.STAT($B$2:$B$25,$A$2:$A$25,4,1,1)</f>
        <v>1.5949824597005076</v>
      </c>
    </row>
    <row r="6" spans="1:8" x14ac:dyDescent="0.25">
      <c r="A6" s="15">
        <v>44317</v>
      </c>
      <c r="B6" s="4">
        <v>141482900</v>
      </c>
      <c r="G6" t="s">
        <v>16145</v>
      </c>
      <c r="H6" s="16">
        <f>_xlfn.FORECAST.ETS.STAT($B$2:$B$25,$A$2:$A$25,5,1,1)</f>
        <v>0.97187757440355482</v>
      </c>
    </row>
    <row r="7" spans="1:8" x14ac:dyDescent="0.25">
      <c r="A7" s="15">
        <v>44348</v>
      </c>
      <c r="B7" s="4">
        <v>435918720</v>
      </c>
      <c r="G7" t="s">
        <v>16146</v>
      </c>
      <c r="H7" s="16">
        <f>_xlfn.FORECAST.ETS.STAT($B$2:$B$25,$A$2:$A$25,6,1,1)</f>
        <v>314670564.56307721</v>
      </c>
    </row>
    <row r="8" spans="1:8" x14ac:dyDescent="0.25">
      <c r="A8" s="15">
        <v>44378</v>
      </c>
      <c r="B8" s="4">
        <v>616265800</v>
      </c>
      <c r="G8" t="s">
        <v>16147</v>
      </c>
      <c r="H8" s="16">
        <f>_xlfn.FORECAST.ETS.STAT($B$2:$B$25,$A$2:$A$25,7,1,1)</f>
        <v>420532909.7089172</v>
      </c>
    </row>
    <row r="9" spans="1:8" x14ac:dyDescent="0.25">
      <c r="A9" s="15">
        <v>44409</v>
      </c>
      <c r="B9" s="4">
        <v>927306980</v>
      </c>
    </row>
    <row r="10" spans="1:8" x14ac:dyDescent="0.25">
      <c r="A10" s="15">
        <v>44440</v>
      </c>
      <c r="B10" s="4">
        <v>722943280</v>
      </c>
    </row>
    <row r="11" spans="1:8" x14ac:dyDescent="0.25">
      <c r="A11" s="15">
        <v>44470</v>
      </c>
      <c r="B11" s="4">
        <v>1180544760</v>
      </c>
    </row>
    <row r="12" spans="1:8" x14ac:dyDescent="0.25">
      <c r="A12" s="15">
        <v>44501</v>
      </c>
      <c r="B12" s="4">
        <v>832213820</v>
      </c>
    </row>
    <row r="13" spans="1:8" x14ac:dyDescent="0.25">
      <c r="A13" s="15">
        <v>44531</v>
      </c>
      <c r="B13" s="4">
        <v>714414340</v>
      </c>
    </row>
    <row r="14" spans="1:8" x14ac:dyDescent="0.25">
      <c r="A14" s="15">
        <v>44562</v>
      </c>
      <c r="B14" s="4">
        <v>573563720</v>
      </c>
    </row>
    <row r="15" spans="1:8" x14ac:dyDescent="0.25">
      <c r="A15" s="15">
        <v>44593</v>
      </c>
      <c r="B15" s="4">
        <v>433217060</v>
      </c>
    </row>
    <row r="16" spans="1:8" x14ac:dyDescent="0.25">
      <c r="A16" s="15">
        <v>44621</v>
      </c>
      <c r="B16" s="4">
        <v>719672500</v>
      </c>
    </row>
    <row r="17" spans="1:5" x14ac:dyDescent="0.25">
      <c r="A17" s="15">
        <v>44652</v>
      </c>
      <c r="B17" s="4">
        <v>1396415960</v>
      </c>
    </row>
    <row r="18" spans="1:5" x14ac:dyDescent="0.25">
      <c r="A18" s="15">
        <v>44682</v>
      </c>
      <c r="B18" s="4">
        <v>648781020</v>
      </c>
    </row>
    <row r="19" spans="1:5" x14ac:dyDescent="0.25">
      <c r="A19" s="15">
        <v>44713</v>
      </c>
      <c r="B19" s="4">
        <v>313744040</v>
      </c>
    </row>
    <row r="20" spans="1:5" x14ac:dyDescent="0.25">
      <c r="A20" s="15">
        <v>44743</v>
      </c>
      <c r="B20" s="4">
        <v>644133180</v>
      </c>
    </row>
    <row r="21" spans="1:5" x14ac:dyDescent="0.25">
      <c r="A21" s="15">
        <v>44774</v>
      </c>
      <c r="B21" s="4">
        <v>161738780</v>
      </c>
    </row>
    <row r="22" spans="1:5" x14ac:dyDescent="0.25">
      <c r="A22" s="15">
        <v>44805</v>
      </c>
      <c r="B22" s="4">
        <v>227701220</v>
      </c>
    </row>
    <row r="23" spans="1:5" x14ac:dyDescent="0.25">
      <c r="A23" s="15">
        <v>44835</v>
      </c>
      <c r="B23" s="4">
        <v>127640040</v>
      </c>
    </row>
    <row r="24" spans="1:5" x14ac:dyDescent="0.25">
      <c r="A24" s="15">
        <v>44866</v>
      </c>
      <c r="B24" s="4">
        <v>114102820</v>
      </c>
    </row>
    <row r="25" spans="1:5" x14ac:dyDescent="0.25">
      <c r="A25" s="15">
        <v>44896</v>
      </c>
      <c r="B25" s="4">
        <v>62017540</v>
      </c>
      <c r="C25" s="4">
        <v>62017540</v>
      </c>
      <c r="D25" s="4">
        <v>62017540</v>
      </c>
      <c r="E25" s="4">
        <v>62017540</v>
      </c>
    </row>
    <row r="26" spans="1:5" x14ac:dyDescent="0.25">
      <c r="A26" s="15">
        <v>44927</v>
      </c>
      <c r="C26" s="4">
        <f t="shared" ref="C26:C31" si="0">_xlfn.FORECAST.ETS(A26,$B$2:$B$25,$A$2:$A$25,1,1)</f>
        <v>59271983.634782463</v>
      </c>
      <c r="D26" s="4">
        <f t="shared" ref="D26:D31" si="1">C26-_xlfn.FORECAST.ETS.CONFINT(A26,$B$2:$B$25,$A$2:$A$25,0.95,1,1)</f>
        <v>-594696167.03378451</v>
      </c>
      <c r="E26" s="4">
        <f t="shared" ref="E26:E31" si="2">C26+_xlfn.FORECAST.ETS.CONFINT(A26,$B$2:$B$25,$A$2:$A$25,0.95,1,1)</f>
        <v>713240134.30334938</v>
      </c>
    </row>
    <row r="27" spans="1:5" x14ac:dyDescent="0.25">
      <c r="A27" s="15">
        <v>44958</v>
      </c>
      <c r="C27" s="4">
        <f t="shared" si="0"/>
        <v>56526427.269565217</v>
      </c>
      <c r="D27" s="4">
        <f t="shared" si="1"/>
        <v>-674924890.06297803</v>
      </c>
      <c r="E27" s="4">
        <f t="shared" si="2"/>
        <v>787977744.60210848</v>
      </c>
    </row>
    <row r="28" spans="1:5" x14ac:dyDescent="0.25">
      <c r="A28" s="15">
        <v>44986</v>
      </c>
      <c r="C28" s="4">
        <f t="shared" si="0"/>
        <v>53780870.904347673</v>
      </c>
      <c r="D28" s="4">
        <f t="shared" si="1"/>
        <v>-747965145.31979012</v>
      </c>
      <c r="E28" s="4">
        <f t="shared" si="2"/>
        <v>855526887.12848544</v>
      </c>
    </row>
    <row r="29" spans="1:5" x14ac:dyDescent="0.25">
      <c r="A29" s="15">
        <v>45017</v>
      </c>
      <c r="C29" s="4">
        <f t="shared" si="0"/>
        <v>51035314.539130434</v>
      </c>
      <c r="D29" s="4">
        <f t="shared" si="1"/>
        <v>-815568477.36858857</v>
      </c>
      <c r="E29" s="4">
        <f t="shared" si="2"/>
        <v>917639106.44684947</v>
      </c>
    </row>
    <row r="30" spans="1:5" x14ac:dyDescent="0.25">
      <c r="A30" s="15">
        <v>45047</v>
      </c>
      <c r="C30" s="4">
        <f t="shared" si="0"/>
        <v>48289758.173912898</v>
      </c>
      <c r="D30" s="4">
        <f t="shared" si="1"/>
        <v>-878877032.5540998</v>
      </c>
      <c r="E30" s="4">
        <f t="shared" si="2"/>
        <v>975456548.90192556</v>
      </c>
    </row>
    <row r="31" spans="1:5" x14ac:dyDescent="0.25">
      <c r="A31" s="15">
        <v>45078</v>
      </c>
      <c r="C31" s="4">
        <f t="shared" si="0"/>
        <v>45544201.808695652</v>
      </c>
      <c r="D31" s="4">
        <f t="shared" si="1"/>
        <v>-938684382.88090551</v>
      </c>
      <c r="E31" s="4">
        <f t="shared" si="2"/>
        <v>1029772786.4982969</v>
      </c>
    </row>
  </sheetData>
  <pageMargins left="0.7" right="0.7" top="0.75" bottom="0.75" header="0.3" footer="0.3"/>
  <drawing r:id="rId1"/>
  <tableParts count="2">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9A84BA9-4A36-498D-BA2B-9FA85243117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Sales Datas</vt:lpstr>
      <vt:lpstr>Profitability Analysis</vt:lpstr>
      <vt:lpstr>Pricing Analysis</vt:lpstr>
      <vt:lpstr>Inventory Analysis &amp; Forecastin</vt:lpstr>
      <vt:lpstr>General Forecasting</vt:lpstr>
      <vt:lpstr>Dashboard</vt:lpstr>
      <vt:lpstr>Forecast IDROID_BALRX7</vt:lpstr>
      <vt:lpstr>Forcast Samsung Galaxy S7</vt:lpstr>
      <vt:lpstr>Forcast MACBOOK PRO i7</vt:lpstr>
      <vt:lpstr>Forecast Mobiles&amp;Tablets</vt:lpstr>
      <vt:lpstr>Forecast Entertainment</vt:lpstr>
      <vt:lpstr>Forecast Computing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2025-07-16T11:39:22Z</dcterms:created>
  <dcterms:modified xsi:type="dcterms:W3CDTF">2025-07-21T07:33:23Z</dcterms:modified>
</cp:coreProperties>
</file>